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4 son\"/>
    </mc:Choice>
  </mc:AlternateContent>
  <bookViews>
    <workbookView xWindow="0" yWindow="0" windowWidth="24000" windowHeight="9615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M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M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M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M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M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M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M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M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M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M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M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M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M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M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M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G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G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G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G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G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G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G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G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G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G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G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G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G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G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G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M25" i="198"/>
  <c r="C25" i="198"/>
  <c r="K25" i="198"/>
  <c r="I25" i="198"/>
  <c r="G25" i="198"/>
  <c r="O25" i="198"/>
  <c r="E33" i="198"/>
  <c r="M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G25" i="195"/>
  <c r="O25" i="195"/>
  <c r="G33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<sst xmlns="http://schemas.openxmlformats.org/spreadsheetml/2006/main" count="132163" uniqueCount="31915">
  <si>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</si>
  <si>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</si>
  <si>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</si>
  <si>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</si>
  <si>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</si>
  <si>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</si>
  <si>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</si>
  <si>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</si>
  <si>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</si>
  <si>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</si>
  <si>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</si>
  <si>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</si>
  <si>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</si>
  <si>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</si>
  <si>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</si>
  <si>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</si>
  <si>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</si>
  <si>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</si>
  <si>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</si>
  <si>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</si>
  <si>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</si>
  <si>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</si>
  <si>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</si>
  <si>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</si>
  <si>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</si>
  <si>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</si>
  <si>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</si>
  <si>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</si>
  <si>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</si>
  <si>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</si>
  <si>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</si>
  <si>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</si>
  <si>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</si>
  <si>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</si>
  <si>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</si>
  <si>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</si>
  <si>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</si>
  <si>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</si>
  <si>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</si>
  <si>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</si>
  <si>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</si>
  <si>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</si>
  <si>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</si>
  <si>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</si>
  <si>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</si>
  <si>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</si>
  <si>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</si>
  <si>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</si>
  <si>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</si>
  <si>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</si>
  <si>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</si>
  <si>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</si>
  <si>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</si>
  <si>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</si>
  <si>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</si>
  <si>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</si>
  <si>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</si>
  <si>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</si>
  <si>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</si>
  <si>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</si>
  <si>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</si>
  <si>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</si>
  <si>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</si>
  <si>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</si>
  <si>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</si>
  <si>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</si>
  <si>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</si>
  <si>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</si>
  <si>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</si>
  <si>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</si>
  <si>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</si>
  <si>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</si>
  <si>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</si>
  <si>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</si>
  <si>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</si>
  <si>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</si>
  <si>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</si>
  <si>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</si>
  <si>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</si>
  <si>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</si>
  <si>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</si>
  <si>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</si>
  <si>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</si>
  <si>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</si>
  <si>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</si>
  <si>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</si>
  <si>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</si>
  <si>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</si>
  <si>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</si>
  <si>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</si>
  <si>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</si>
  <si>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</si>
  <si>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</si>
  <si>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</si>
  <si>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</si>
  <si>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</si>
  <si>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</si>
  <si>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</si>
  <si>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</si>
  <si>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</si>
  <si>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</si>
  <si>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</si>
  <si>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</si>
  <si>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</si>
  <si>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</si>
  <si>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</si>
  <si>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</si>
  <si>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</si>
  <si>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</si>
  <si>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</si>
  <si>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</si>
  <si>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</si>
  <si>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</si>
  <si>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</si>
  <si>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</si>
  <si>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</si>
  <si>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</si>
  <si>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</si>
  <si>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</si>
  <si>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</si>
  <si>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</si>
  <si>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</si>
  <si>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</si>
  <si>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</si>
  <si>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</si>
  <si>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</si>
  <si>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</si>
  <si>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</si>
  <si>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</si>
  <si>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</si>
  <si>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</si>
  <si>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>OG Fideri</t>
  </si>
  <si>
    <t>M-1021 35-03-M01021_DAĞITIM TRAFOSU M04_42287203</t>
  </si>
  <si>
    <t>OG Kesici Arızası</t>
  </si>
  <si>
    <t>Dağıtım-OG</t>
  </si>
  <si>
    <t>Uzun</t>
  </si>
  <si>
    <t>Şebeke işletmecisi</t>
  </si>
  <si>
    <t>Bildirimsiz</t>
  </si>
  <si>
    <t>06.01.2021 11:34:59</t>
  </si>
  <si>
    <t>06.01.2021 16:39:20</t>
  </si>
  <si>
    <t>DM</t>
  </si>
  <si>
    <t>KULA İM 45-77-A00001_AKTAŞ L02_2308465</t>
  </si>
  <si>
    <t>Şebeke Bakım Çalışması</t>
  </si>
  <si>
    <t>Bildirimli</t>
  </si>
  <si>
    <t>06.01.2021 10:01:26</t>
  </si>
  <si>
    <t>06.01.2021 12:12:32</t>
  </si>
  <si>
    <t>Dağıtım Transformatörü</t>
  </si>
  <si>
    <t>HARTA TR-1 45-76-M00087_45-76-M00087_2368346</t>
  </si>
  <si>
    <t>Müteahhit Çalışması</t>
  </si>
  <si>
    <t>Dağıtım-AG</t>
  </si>
  <si>
    <t>06.01.2021 09:05:30</t>
  </si>
  <si>
    <t>06.01.2021 18:08:55</t>
  </si>
  <si>
    <t>Kullanıcı Bağlantı Hattı</t>
  </si>
  <si>
    <t>DM-14/13 45-71-M00562_953209624_953209624</t>
  </si>
  <si>
    <t>AG Havai Branşman Arızası</t>
  </si>
  <si>
    <t>06.01.2021 14:54:40</t>
  </si>
  <si>
    <t>06.01.2021 15:49:01</t>
  </si>
  <si>
    <t>TR-322 35-19-M00521_956677005_956677005</t>
  </si>
  <si>
    <t>06.01.2021 22:20:05</t>
  </si>
  <si>
    <t>06.01.2021 23:07:48</t>
  </si>
  <si>
    <t>DERBENT İM-DM 45-83-A00004_GÜNEY L03_2097295</t>
  </si>
  <si>
    <t>OG Fider Açması</t>
  </si>
  <si>
    <t>06.01.2021 10:51:26</t>
  </si>
  <si>
    <t>06.01.2021 11:15:00</t>
  </si>
  <si>
    <t>M-1230 35-01-M01230_911379355_911379355</t>
  </si>
  <si>
    <t>06.01.2021 00:30:54</t>
  </si>
  <si>
    <t>06.01.2021 02:26:02</t>
  </si>
  <si>
    <t>L-91 ULAMIŞ TEPE KAHVE 35-14-L00091_956661633_956661633</t>
  </si>
  <si>
    <t>AG Branşman Yeraltı Kablo Arızası</t>
  </si>
  <si>
    <t>06.01.2021 11:06:39</t>
  </si>
  <si>
    <t>06.01.2021 15:18:34</t>
  </si>
  <si>
    <t>YENİFOÇA TR-44 35-23-M00044_950420686_950420686</t>
  </si>
  <si>
    <t>Üçüncü Şahısların Vermiş Olduğu Hasarlar</t>
  </si>
  <si>
    <t>06.01.2021 11:57:31</t>
  </si>
  <si>
    <t>06.01.2021 12:39:38</t>
  </si>
  <si>
    <t>L-293 YENİ MECİDİYE 35-18-L00293_950448479_950448479</t>
  </si>
  <si>
    <t>06.01.2021 11:46:52</t>
  </si>
  <si>
    <t>06.01.2021 13:55:15</t>
  </si>
  <si>
    <t>AG Fideri</t>
  </si>
  <si>
    <t>YELKİ TR-1 DM-2/7  (M-2341) 35-10-M02341_A_60983770_60983770</t>
  </si>
  <si>
    <t>AG Yeraltı Kablo Arızası</t>
  </si>
  <si>
    <t>06.01.2021 09:21:01</t>
  </si>
  <si>
    <t>06.01.2021 14:00:16</t>
  </si>
  <si>
    <t>TR-31(M-731) 35-30-M00731_955296729_955296729</t>
  </si>
  <si>
    <t>06.01.2021 12:38:15</t>
  </si>
  <si>
    <t>06.01.2021 13:51:00</t>
  </si>
  <si>
    <t>L-279 ERDİL SİTESİ 35-18-L00279_11330619_56370866_56370866</t>
  </si>
  <si>
    <t>AG Tel Kopuğu</t>
  </si>
  <si>
    <t>06.01.2021 09:09:10</t>
  </si>
  <si>
    <t>06.01.2021 10:35:04</t>
  </si>
  <si>
    <t>HALİTPAŞA DM 45-80-M00060_DEVELİ-ÇAMLIYURT M03_72188651</t>
  </si>
  <si>
    <t>Kısa</t>
  </si>
  <si>
    <t>06.01.2021 10:14:16</t>
  </si>
  <si>
    <t>06.01.2021 10:14:36</t>
  </si>
  <si>
    <t>DUMANLAR KÖK 45-81-M00044_HatBaşıAyırıcı_53134861 M02_53134861</t>
  </si>
  <si>
    <t>OG Sigorta Atması</t>
  </si>
  <si>
    <t>06.01.2021 15:17:59</t>
  </si>
  <si>
    <t>06.01.2021 16:16:25</t>
  </si>
  <si>
    <t>TEKELİ TR-9 35-22-M00690_955255164_955255164</t>
  </si>
  <si>
    <t>06.01.2021 13:09:52</t>
  </si>
  <si>
    <t>06.01.2021 14:45:25</t>
  </si>
  <si>
    <t>M-14 ILDIR TARIMSAL SULAMA 35-18-M00014_950466141_950466141</t>
  </si>
  <si>
    <t>06.01.2021 19:46:09</t>
  </si>
  <si>
    <t>06.01.2021 23:45:59</t>
  </si>
  <si>
    <t>KÖK</t>
  </si>
  <si>
    <t>TIRAZLI KÖK 45-79-M00079_BAHARLAR M06_72036244</t>
  </si>
  <si>
    <t>06.01.2021 10:01:16</t>
  </si>
  <si>
    <t>06.01.2021 10:01:50</t>
  </si>
  <si>
    <t>K-1540 35-04-K01540_99049931_99049931</t>
  </si>
  <si>
    <t>06.01.2021 10:11:07</t>
  </si>
  <si>
    <t>06.01.2021 18:39:13</t>
  </si>
  <si>
    <t>M-850 KARAÇAM KÖK 35-02-M00850_BENZİNLİK M08_2065602</t>
  </si>
  <si>
    <t>06.01.2021 09:09:57</t>
  </si>
  <si>
    <t>06.01.2021 09:52:11</t>
  </si>
  <si>
    <t>K-1502 35-03-K01502_910461757_910461757</t>
  </si>
  <si>
    <t>06.01.2021 09:39:48</t>
  </si>
  <si>
    <t>06.01.2021 17:01:13</t>
  </si>
  <si>
    <t>ALANKIYI TR-4 35-20-L00266_955028410_955028410</t>
  </si>
  <si>
    <t>06.01.2021 19:54:00</t>
  </si>
  <si>
    <t>06.01.2021 20:54:45</t>
  </si>
  <si>
    <t>ÇOBANHASAN KÖYÜ TR1 45-72-L00321_956525090_956525090</t>
  </si>
  <si>
    <t>06.01.2021 12:13:10</t>
  </si>
  <si>
    <t>06.01.2021 14:38:37</t>
  </si>
  <si>
    <t>K-1025 35-01-K01025_910670731_910670731</t>
  </si>
  <si>
    <t>06.01.2021 13:55:45</t>
  </si>
  <si>
    <t>06.01.2021 14:44:49</t>
  </si>
  <si>
    <t>YENİKÖY TR-10 35-15-L00506_B_56361790_56361790</t>
  </si>
  <si>
    <t>AG Pano Kol Sigorta Atığı</t>
  </si>
  <si>
    <t>06.01.2021 18:34:36</t>
  </si>
  <si>
    <t>06.01.2021 21:12:47</t>
  </si>
  <si>
    <t>HASKÖY TR-3 35-20-L00208_955214764_955214764</t>
  </si>
  <si>
    <t>AG Direkten Kesme Açma</t>
  </si>
  <si>
    <t>06.01.2021 16:03:28</t>
  </si>
  <si>
    <t>06.01.2021 19:32:18</t>
  </si>
  <si>
    <t>İSMAİLLİ KÖK 35-16-M00045_İSMAİLLİ-BAYRAMLAR M06_72049233</t>
  </si>
  <si>
    <t>Trafo Bakım Çalışması</t>
  </si>
  <si>
    <t>06.01.2021 07:53:06</t>
  </si>
  <si>
    <t>06.01.2021 13:47:00</t>
  </si>
  <si>
    <t>TİRE SANAYİ TR-2 35-29-L00019_35-29-L00019_72206758</t>
  </si>
  <si>
    <t>AG Kademe Ayarı</t>
  </si>
  <si>
    <t>06.01.2021 02:51:00</t>
  </si>
  <si>
    <t>06.01.2021 03:17:37</t>
  </si>
  <si>
    <t>AKHİSAR İM 45-72-A00001_HatBaşıAyırıcı_53139212 L06_53139212</t>
  </si>
  <si>
    <t>06.01.2021 14:07:04</t>
  </si>
  <si>
    <t>06.01.2021 15:58:45</t>
  </si>
  <si>
    <t>DM-2/16 35-29-M00097_950333752_950333752</t>
  </si>
  <si>
    <t>06.01.2021 17:30:51</t>
  </si>
  <si>
    <t>06.01.2021 18:36:33</t>
  </si>
  <si>
    <t>KULA İM 45-77-A00001_HatBaşıAyırıcı_53134848 M07_53134848</t>
  </si>
  <si>
    <t>06.01.2021 10:17:25</t>
  </si>
  <si>
    <t>06.01.2021 17:45:30</t>
  </si>
  <si>
    <t>K-768 35-01-K00768_A_56382894_56382894</t>
  </si>
  <si>
    <t>AG Klemens Arızası</t>
  </si>
  <si>
    <t>06.01.2021 15:40:00</t>
  </si>
  <si>
    <t>06.01.2021 16:47:54</t>
  </si>
  <si>
    <t>K-2883 35-03-K02883_TRAFO K01_2316265</t>
  </si>
  <si>
    <t>OG Kademe Ayarı</t>
  </si>
  <si>
    <t>06.01.2021 16:07:56</t>
  </si>
  <si>
    <t>06.01.2021 16:30:00</t>
  </si>
  <si>
    <t>KÜÇÜKBELEN KÖYÜ TR-1 45-71-M01677_45-71-M01677_2369342</t>
  </si>
  <si>
    <t>AG Termik Açması</t>
  </si>
  <si>
    <t>06.01.2021 17:50:36</t>
  </si>
  <si>
    <t>06.01.2021 19:22:00</t>
  </si>
  <si>
    <t>MESCİTLİ DM 35-15-L00904_MESCİTLİ L05_72321000</t>
  </si>
  <si>
    <t>06.01.2021 12:02:40</t>
  </si>
  <si>
    <t>06.01.2021 12:22:00</t>
  </si>
  <si>
    <t>_C_56386369_56386369</t>
  </si>
  <si>
    <t>06.01.2021 15:12:20</t>
  </si>
  <si>
    <t>06.01.2021 15:28:33</t>
  </si>
  <si>
    <t>ÇAPAK KÖK 35-26-M00435_DAĞKIZILCA-2 ÇIKIŞ M05_66033272</t>
  </si>
  <si>
    <t>06.01.2021 13:49:56</t>
  </si>
  <si>
    <t>06.01.2021 14:25:00</t>
  </si>
  <si>
    <t>L-97 35-18-L00097_ L01_2097184</t>
  </si>
  <si>
    <t>06.01.2021 23:21:43</t>
  </si>
  <si>
    <t>07.01.2021 00:06:30</t>
  </si>
  <si>
    <t>YASEMİN DM 35-19-M00002_KUŞÇULAR DM-2 M02_2116641</t>
  </si>
  <si>
    <t>06.01.2021 09:26:56</t>
  </si>
  <si>
    <t>06.01.2021 09:39:34</t>
  </si>
  <si>
    <t>K-1321 35-09-K01321_C_56375186_56375186</t>
  </si>
  <si>
    <t>06.01.2021 09:52:46</t>
  </si>
  <si>
    <t>06.01.2021 10:21:43</t>
  </si>
  <si>
    <t>TR-109 35-15-M00109_95000129385_95000129385</t>
  </si>
  <si>
    <t>06.01.2021 09:41:46</t>
  </si>
  <si>
    <t>06.01.2021 13:51:32</t>
  </si>
  <si>
    <t>ERGENEKON TR-11 45-83-M00623_955151608_955151608</t>
  </si>
  <si>
    <t>06.01.2021 18:35:01</t>
  </si>
  <si>
    <t>07.01.2021 13:22:12</t>
  </si>
  <si>
    <t>KARABURUN TR-4 35-21-L00145_C_56353962_56353962</t>
  </si>
  <si>
    <t>AG Yük Ayırıcı Arızası</t>
  </si>
  <si>
    <t>06.01.2021 11:32:26</t>
  </si>
  <si>
    <t>06.01.2021 16:00:58</t>
  </si>
  <si>
    <t>YAĞCILAR KÖK 45-71-M00179_HatBaşıAyırıcı_53135847 M04_53135847</t>
  </si>
  <si>
    <t>06.01.2021 15:49:53</t>
  </si>
  <si>
    <t>06.01.2021 15:57:03</t>
  </si>
  <si>
    <t>TR-34 35-16-L00034_47577969_56355229_56355229</t>
  </si>
  <si>
    <t>Ağaç Kesimi</t>
  </si>
  <si>
    <t>06.01.2021 10:05:00</t>
  </si>
  <si>
    <t>06.01.2021 11:43:37</t>
  </si>
  <si>
    <t>K-165 35-03-K00165_910064810_910064810</t>
  </si>
  <si>
    <t>06.01.2021 22:51:33</t>
  </si>
  <si>
    <t>07.01.2021 00:23:24</t>
  </si>
  <si>
    <t>M-280 MİGROS TÜRK T.A.Ş 35-02-M00280Ö_HatBaşıAyırıcı_2063702 M01_2063702</t>
  </si>
  <si>
    <t>06.01.2021 15:13:05</t>
  </si>
  <si>
    <t>06.01.2021 22:08:55</t>
  </si>
  <si>
    <t>EMİRLİ TR-3 35-15-L00859__72372779_72372779</t>
  </si>
  <si>
    <t>06.01.2021 10:49:14</t>
  </si>
  <si>
    <t>06.01.2021 12:04:06</t>
  </si>
  <si>
    <t>DM-18/03 45-71-M00258_D_56395229_56395229</t>
  </si>
  <si>
    <t>06.01.2021 08:57:54</t>
  </si>
  <si>
    <t>06.01.2021 17:26:46</t>
  </si>
  <si>
    <t>MURADİYE DM-5/10 45-71-M00775_DM-5/9A M07_2124693</t>
  </si>
  <si>
    <t>06.01.2021 15:16:12</t>
  </si>
  <si>
    <t>06.01.2021 15:23:02</t>
  </si>
  <si>
    <t>M-1827 35-01-M01827_35-01-M01827_2351779</t>
  </si>
  <si>
    <t>06.01.2021 18:23:06</t>
  </si>
  <si>
    <t>06.01.2021 20:15:45</t>
  </si>
  <si>
    <t>_B_56383521_56383521</t>
  </si>
  <si>
    <t>06.01.2021 09:24:00</t>
  </si>
  <si>
    <t>06.01.2021 12:24:55</t>
  </si>
  <si>
    <t>ARIKBAŞI TR-2 35-20-L00219_955208514_955208514</t>
  </si>
  <si>
    <t>06.01.2021 14:38:26</t>
  </si>
  <si>
    <t>06.01.2021 15:16:01</t>
  </si>
  <si>
    <t>M-10 35-02-M00010_M-280 M06_2046898</t>
  </si>
  <si>
    <t>06.01.2021 17:56:10</t>
  </si>
  <si>
    <t>06.01.2021 18:03:07</t>
  </si>
  <si>
    <t>TR-52 35-16-L00052_953351467_953351467</t>
  </si>
  <si>
    <t>06.01.2021 10:26:31</t>
  </si>
  <si>
    <t>06.01.2021 12:27:42</t>
  </si>
  <si>
    <t>M-2706 35-02-M02706_910094148_910094148</t>
  </si>
  <si>
    <t>06.01.2021 12:36:55</t>
  </si>
  <si>
    <t>06.01.2021 14:25:39</t>
  </si>
  <si>
    <t>SUBAŞI TR-505 TARIMSAL SULAMA 45-73-M00822_45-73-M00822_2354819</t>
  </si>
  <si>
    <t>06.01.2021 20:28:55</t>
  </si>
  <si>
    <t>06.01.2021 22:33:24</t>
  </si>
  <si>
    <t>TR-12 HÜKÜMET KONAĞI 35-19-M00012_11743311_56375349_56375349</t>
  </si>
  <si>
    <t>06.01.2021 09:28:37</t>
  </si>
  <si>
    <t>06.01.2021 13:58:39</t>
  </si>
  <si>
    <t>YILMAZ TR-13 45-78-L00213_95000060240_95000060240</t>
  </si>
  <si>
    <t>06.01.2021 19:52:09</t>
  </si>
  <si>
    <t>06.01.2021 20:34:15</t>
  </si>
  <si>
    <t>K-1247 35-01-K01247_911520961_911520961</t>
  </si>
  <si>
    <t>06.01.2021 07:50:53</t>
  </si>
  <si>
    <t>06.01.2021 15:05:57</t>
  </si>
  <si>
    <t>K-3734 35-04-K03734_99779461_99779461</t>
  </si>
  <si>
    <t>06.01.2021 18:43:26</t>
  </si>
  <si>
    <t>06.01.2021 22:39:55</t>
  </si>
  <si>
    <t>K-1192 35-02-K01192_910007070_910007070</t>
  </si>
  <si>
    <t>06.01.2021 21:32:35</t>
  </si>
  <si>
    <t>06.01.2021 22:59:04</t>
  </si>
  <si>
    <t>KÖPRÜBAŞI TR-20 45-86-M00020_45-86-M00020_72221863</t>
  </si>
  <si>
    <t>06.01.2021 09:00:44</t>
  </si>
  <si>
    <t>06.01.2021 12:12:45</t>
  </si>
  <si>
    <t>TR-299 35-19-L00355_942325900_942325900</t>
  </si>
  <si>
    <t>06.01.2021 18:22:57</t>
  </si>
  <si>
    <t>06.01.2021 19:49:17</t>
  </si>
  <si>
    <t>HALİLBEYLİ TR-1 KÖK 35-27-M01057_HAMZABABA VE KÖYLER M04_61283942</t>
  </si>
  <si>
    <t>06.01.2021 09:58:46</t>
  </si>
  <si>
    <t>06.01.2021 10:45:00</t>
  </si>
  <si>
    <t>KAVAKLIDERE TR-4 45-73-M00142_C_56388491_56388491</t>
  </si>
  <si>
    <t>AG Hatta Ağaç Kesimi</t>
  </si>
  <si>
    <t>06.01.2021 14:51:00</t>
  </si>
  <si>
    <t>06.01.2021 15:33:08</t>
  </si>
  <si>
    <t>Saha Dağıtım Kutusu (SDK)</t>
  </si>
  <si>
    <t>M-3098 35-02-M03098_B b1_5842424</t>
  </si>
  <si>
    <t>06.01.2021 15:22:36</t>
  </si>
  <si>
    <t>06.01.2021 20:38:43</t>
  </si>
  <si>
    <t>YELKİ DM-2/8 (M-2342) 35-10-M02342_914996999_914996999</t>
  </si>
  <si>
    <t>06.01.2021 10:18:59</t>
  </si>
  <si>
    <t>06.01.2021 11:39:36</t>
  </si>
  <si>
    <t>TR-41 KÖK 45-78-L00041__56389606_56389606</t>
  </si>
  <si>
    <t>06.01.2021 14:16:00</t>
  </si>
  <si>
    <t>06.01.2021 15:15:22</t>
  </si>
  <si>
    <t>HASTANE DM 45-71-M02096_HASTANE-2 ÇIKIŞ M04_61026586</t>
  </si>
  <si>
    <t>06.01.2021 11:20:00</t>
  </si>
  <si>
    <t>06.01.2021 11:40:54</t>
  </si>
  <si>
    <t>KARŞIYAKA MAHALLESİ TR-1 35-17-R00008_950314049_950314049</t>
  </si>
  <si>
    <t>06.01.2021 16:07:40</t>
  </si>
  <si>
    <t>06.01.2021 17:18:38</t>
  </si>
  <si>
    <t>ÖRNEKKÖY TR-1 35-27-L00128_913423142_913423142</t>
  </si>
  <si>
    <t>06.01.2021 09:59:02</t>
  </si>
  <si>
    <t>06.01.2021 15:28:17</t>
  </si>
  <si>
    <t>06.01.2021 14:26:25</t>
  </si>
  <si>
    <t>06.01.2021 14:46:51</t>
  </si>
  <si>
    <t>ÖREN TR-2 35-27-L00217_DAĞITIM TRAFO ÖREN TR-2 L04_72160229</t>
  </si>
  <si>
    <t>06.01.2021 09:41:19</t>
  </si>
  <si>
    <t>06.01.2021 13:32:50</t>
  </si>
  <si>
    <t>ÖREN TR-1 KÖK 35-27-L00213_DAĞITIM TRAFO ÖREN TR-1 KÖK L08_72160457</t>
  </si>
  <si>
    <t>Yabani Hayvan Teması</t>
  </si>
  <si>
    <t>06.01.2021 07:32:34</t>
  </si>
  <si>
    <t>06.01.2021 09:40:16</t>
  </si>
  <si>
    <t>K-126 35-01-K00126_911346339_911346339</t>
  </si>
  <si>
    <t>06.01.2021 17:08:00</t>
  </si>
  <si>
    <t>06.01.2021 18:35:36</t>
  </si>
  <si>
    <t>KIRANLI 35-16-M00128_35-16-M00128_2351671</t>
  </si>
  <si>
    <t>06.01.2021 10:17:26</t>
  </si>
  <si>
    <t>06.01.2021 11:10:52</t>
  </si>
  <si>
    <t>NEVZAT TİMUR SULAMA GRUBU 35-29-L00354_A_56395623_56395623</t>
  </si>
  <si>
    <t>06.01.2021 12:28:30</t>
  </si>
  <si>
    <t>06.01.2021 14:13:34</t>
  </si>
  <si>
    <t>_913286123_913286123</t>
  </si>
  <si>
    <t>06.01.2021 09:48:27</t>
  </si>
  <si>
    <t>06.01.2021 12:25:47</t>
  </si>
  <si>
    <t>ÇUKURALTI M-29 35-25-M00077_B_65512081_65512081</t>
  </si>
  <si>
    <t>AG Sehim Bozukluğu</t>
  </si>
  <si>
    <t>06.01.2021 10:40:00</t>
  </si>
  <si>
    <t>06.01.2021 12:52:51</t>
  </si>
  <si>
    <t>FOÇA TR-28 35-23-L00028_950422229_950422229</t>
  </si>
  <si>
    <t>06.01.2021 15:09:20</t>
  </si>
  <si>
    <t>06.01.2021 21:19:25</t>
  </si>
  <si>
    <t>TR-1/13 45-72-M00013_DAĞITIM TRAFOSU TR-1/13 M06_2330274</t>
  </si>
  <si>
    <t>06.01.2021 09:54:25</t>
  </si>
  <si>
    <t>06.01.2021 12:53:06</t>
  </si>
  <si>
    <t>KURUM TR 45-71-M00971_45-71-M00971_2369201</t>
  </si>
  <si>
    <t>06.01.2021 14:19:00</t>
  </si>
  <si>
    <t>06.01.2021 16:36:21</t>
  </si>
  <si>
    <t>TR-1/45 45-72-M00045_956528741_956528741</t>
  </si>
  <si>
    <t>06.01.2021 11:31:15</t>
  </si>
  <si>
    <t>06.01.2021 14:15:41</t>
  </si>
  <si>
    <t>ÇİNİLİKÖY TR-2 35-27-L00331_A_56363198_56363198</t>
  </si>
  <si>
    <t>06.01.2021 09:39:09</t>
  </si>
  <si>
    <t>06.01.2021 13:46:14</t>
  </si>
  <si>
    <t>YENİFOÇA TR-23 35-23-M00023_A_56365084_56365084</t>
  </si>
  <si>
    <t>06.01.2021 21:44:07</t>
  </si>
  <si>
    <t>06.01.2021 23:23:01</t>
  </si>
  <si>
    <t>K-1317 35-07-K01317_99532508_99532508</t>
  </si>
  <si>
    <t>06.01.2021 15:12:08</t>
  </si>
  <si>
    <t>06.01.2021 23:20:28</t>
  </si>
  <si>
    <t>L-279 ERDİL SİTESİ 35-18-L00279_950460521_950460521</t>
  </si>
  <si>
    <t>06.01.2021 18:28:06</t>
  </si>
  <si>
    <t>06.01.2021 19:34:51</t>
  </si>
  <si>
    <t>TR-1/10 45-72-M00010_DAĞITIM TRAFOSU TR-1/10 M04_66462252</t>
  </si>
  <si>
    <t>OG Kablo Başlığı Arızası</t>
  </si>
  <si>
    <t>06.01.2021 06:02:09</t>
  </si>
  <si>
    <t>06.01.2021 09:52:36</t>
  </si>
  <si>
    <t>K-3768 35-02-K03768_912666035_912666035</t>
  </si>
  <si>
    <t>06.01.2021 12:47:54</t>
  </si>
  <si>
    <t>06.01.2021 16:17:24</t>
  </si>
  <si>
    <t>ÇAYAĞZI TR-21 35-31-L00280_35-31-L00280_2365888</t>
  </si>
  <si>
    <t>06.01.2021 16:53:33</t>
  </si>
  <si>
    <t>06.01.2021 17:34:53</t>
  </si>
  <si>
    <t>GÖRDES TR-7 45-75-M00342_45-75-M00342_2347864</t>
  </si>
  <si>
    <t>06.01.2021 09:26:14</t>
  </si>
  <si>
    <t>06.01.2021 17:13:42</t>
  </si>
  <si>
    <t>HASKÖY TR-1 35-20-L00206_955213075_955213075</t>
  </si>
  <si>
    <t>06.01.2021 13:22:00</t>
  </si>
  <si>
    <t>06.01.2021 14:27:13</t>
  </si>
  <si>
    <t>K-4716 35-02-K04716_99847043_99847043</t>
  </si>
  <si>
    <t>06.01.2021 15:25:18</t>
  </si>
  <si>
    <t>06.01.2021 16:27:57</t>
  </si>
  <si>
    <t>PINARLI KÖK 35-20-M00085_TR-4 - TR-5 M04_72358820</t>
  </si>
  <si>
    <t>06.01.2021 10:04:10</t>
  </si>
  <si>
    <t>06.01.2021 10:51:13</t>
  </si>
  <si>
    <t>TÜRKÖNÜ TR-1 35-15-M00301_35-15-M00301_2370561</t>
  </si>
  <si>
    <t>06.01.2021 14:36:30</t>
  </si>
  <si>
    <t>06.01.2021 14:47:00</t>
  </si>
  <si>
    <t>ARMUTLU İM 35-27-A00001_BAĞYURDU L15_73034164</t>
  </si>
  <si>
    <t>06.01.2021 03:44:20</t>
  </si>
  <si>
    <t>06.01.2021 03:57:00</t>
  </si>
  <si>
    <t>L-240 PTT TRAFO 35-18-L00240_6348110 c3b_5958396</t>
  </si>
  <si>
    <t>06.01.2021 15:35:05</t>
  </si>
  <si>
    <t>06.01.2021 23:34:24</t>
  </si>
  <si>
    <t>M-1038 35-04-M01038_M_56383098_56383098</t>
  </si>
  <si>
    <t>06.01.2021 09:47:46</t>
  </si>
  <si>
    <t>MÜTEVELLİ TR-4 45-80-M00103_B_56385169_56385169</t>
  </si>
  <si>
    <t>AG Travers Arızası</t>
  </si>
  <si>
    <t>06.01.2021 09:19:00</t>
  </si>
  <si>
    <t>06.01.2021 11:15:41</t>
  </si>
  <si>
    <t>ÇAYBAŞI DM-1/5 35-26-M01194_6186815_56358781_56358781</t>
  </si>
  <si>
    <t>06.01.2021 10:51:00</t>
  </si>
  <si>
    <t>06.01.2021 12:07:33</t>
  </si>
  <si>
    <t>L-37 YAT LİMANI 35-14-L00037_956636319_956636319</t>
  </si>
  <si>
    <t>06.01.2021 18:33:00</t>
  </si>
  <si>
    <t>06.01.2021 21:03:43</t>
  </si>
  <si>
    <t>BOZDAĞ TR-4 35-15-L00313_48787290_56368657_56368657</t>
  </si>
  <si>
    <t>06.01.2021 17:48:32</t>
  </si>
  <si>
    <t>06.01.2021 19:22:26</t>
  </si>
  <si>
    <t>_B_56354357_56354357</t>
  </si>
  <si>
    <t>06.01.2021 01:30:59</t>
  </si>
  <si>
    <t>06.01.2021 02:53:25</t>
  </si>
  <si>
    <t>ILDIR KÖK 35-18-M00069_M-30 TERMAL KENT M03_72093159</t>
  </si>
  <si>
    <t>06.01.2021 12:46:46</t>
  </si>
  <si>
    <t>06.01.2021 14:19:15</t>
  </si>
  <si>
    <t>K-2406 35-04-K02406_99471353_99471353</t>
  </si>
  <si>
    <t>06.01.2021 08:24:00</t>
  </si>
  <si>
    <t>06.01.2021 16:37:49</t>
  </si>
  <si>
    <t>SELİMŞAHLAR TR-2 45-71-M00137_HatBaşıAyırıcı_53135159 M03_53135159</t>
  </si>
  <si>
    <t>06.01.2021 16:21:43</t>
  </si>
  <si>
    <t>06.01.2021 16:22:06</t>
  </si>
  <si>
    <t>TURGUTALP TR-1 45-71-M01762_45-71-M01762_2349726</t>
  </si>
  <si>
    <t>06.01.2021 13:29:47</t>
  </si>
  <si>
    <t>06.01.2021 19:23:43</t>
  </si>
  <si>
    <t>DM-11B (TOKİ-3B) 45-71-M00370_DAĞITIM TRAFOSU M03_66143533</t>
  </si>
  <si>
    <t>06.01.2021 15:34:05</t>
  </si>
  <si>
    <t>06.01.2021 17:14:30</t>
  </si>
  <si>
    <t>K-1794 35-01-K01794_35-01-K01794_2366058</t>
  </si>
  <si>
    <t>06.01.2021 11:27:18</t>
  </si>
  <si>
    <t>06.01.2021 11:44:00</t>
  </si>
  <si>
    <t>M-1038 35-04-M01038_B_56383848_56383848</t>
  </si>
  <si>
    <t>06.01.2021 08:55:34</t>
  </si>
  <si>
    <t>06.01.2021 17:17:42</t>
  </si>
  <si>
    <t>ÇIRPI TR-1/3 35-20-M00003_10381052_56381473_56381473</t>
  </si>
  <si>
    <t>06.01.2021 17:50:52</t>
  </si>
  <si>
    <t>06.01.2021 21:44:35</t>
  </si>
  <si>
    <t>DM-4/3 45-72-M00615_960513466_960513466</t>
  </si>
  <si>
    <t>06.01.2021 22:57:30</t>
  </si>
  <si>
    <t>06.01.2021 23:55:08</t>
  </si>
  <si>
    <t>L-175 35-18-L00175_950431390_950431390</t>
  </si>
  <si>
    <t>AG Box / Sdk Abone Çıkış Sigorta Atığı</t>
  </si>
  <si>
    <t>06.01.2021 20:27:45</t>
  </si>
  <si>
    <t>06.01.2021 21:36:39</t>
  </si>
  <si>
    <t>TR-3 45-74-M00003_945587271_945587271</t>
  </si>
  <si>
    <t>06.01.2021 09:50:26</t>
  </si>
  <si>
    <t>06.01.2021 11:30:51</t>
  </si>
  <si>
    <t>ÜRKMEZ M-25 35-25-M00159_956644101_956644101</t>
  </si>
  <si>
    <t>06.01.2021 10:22:35</t>
  </si>
  <si>
    <t>06.01.2021 11:42:45</t>
  </si>
  <si>
    <t>GÖLCÜK TR-13 35-15-L00325_48779277_56369290_56369290</t>
  </si>
  <si>
    <t>06.01.2021 15:20:24</t>
  </si>
  <si>
    <t>06.01.2021 16:41:33</t>
  </si>
  <si>
    <t>SOMA A SANTRALİ İM/DM 45-82-A00001_KIRKAĞAÇ L15_2324961</t>
  </si>
  <si>
    <t>06.01.2021 13:41:40</t>
  </si>
  <si>
    <t>06.01.2021 13:59:00</t>
  </si>
  <si>
    <t>DEVELİ TR-42 35-22-M00042_95000039969_95000039969</t>
  </si>
  <si>
    <t>06.01.2021 14:40:12</t>
  </si>
  <si>
    <t>06.01.2021 15:58:59</t>
  </si>
  <si>
    <t>TEKNOPET KÖK-2 35-27-M00593_ARMUTLU TR-21/TR-22/A.CANCAN SULAMA GRUBU M02_72162540</t>
  </si>
  <si>
    <t>06.01.2021 14:05:00</t>
  </si>
  <si>
    <t>06.01.2021 14:53:14</t>
  </si>
  <si>
    <t>M-1442 35-04-M01442_35-04-M01442_2375047</t>
  </si>
  <si>
    <t>06.01.2021 21:08:20</t>
  </si>
  <si>
    <t>06.01.2021 22:24:38</t>
  </si>
  <si>
    <t>K-1580 35-01-K01580_911395231_911395231</t>
  </si>
  <si>
    <t>06.01.2021 09:58:53</t>
  </si>
  <si>
    <t>06.01.2021 14:41:41</t>
  </si>
  <si>
    <t>KARABURUN İM 35-21-A00001_YENİ LİMAN L03_2062912</t>
  </si>
  <si>
    <t>06.01.2021 11:43:45</t>
  </si>
  <si>
    <t>06.01.2021 12:00:32</t>
  </si>
  <si>
    <t>GÖLCÜK TR-25 35-15-L00320_950371903_950371903</t>
  </si>
  <si>
    <t>06.01.2021 09:33:00</t>
  </si>
  <si>
    <t>06.01.2021 10:21:39</t>
  </si>
  <si>
    <t>TR-64 35-19-L00064_956673716_956673716</t>
  </si>
  <si>
    <t>06.01.2021 12:12:26</t>
  </si>
  <si>
    <t>06.01.2021 15:44:10</t>
  </si>
  <si>
    <t>K-832 35-04-K00832_B_56368846_56368846</t>
  </si>
  <si>
    <t>06.01.2021 18:02:21</t>
  </si>
  <si>
    <t>06.01.2021 18:48:24</t>
  </si>
  <si>
    <t>ÇAYBAŞI DM-1/TR-9 35-26-L00211_12272386_56358782_56358782</t>
  </si>
  <si>
    <t>06.01.2021 18:40:55</t>
  </si>
  <si>
    <t>06.01.2021 19:43:35</t>
  </si>
  <si>
    <t>BALABANLI DM 35-15-M00280_OTURAKKUYU M04_72306393</t>
  </si>
  <si>
    <t>06.01.2021 11:59:19</t>
  </si>
  <si>
    <t>06.01.2021 12:40:05</t>
  </si>
  <si>
    <t>SİYEKLİ KÖK 45-71-M00185_OSMANCALI M04_72256923</t>
  </si>
  <si>
    <t>06.01.2021 23:36:15</t>
  </si>
  <si>
    <t>06.01.2021 23:40:29</t>
  </si>
  <si>
    <t>L-140 35-18-L00140_A_56369144_56369144</t>
  </si>
  <si>
    <t>06.01.2021 16:33:00</t>
  </si>
  <si>
    <t>06.01.2021 17:57:46</t>
  </si>
  <si>
    <t>K-633 35-02-K00633_K-333 K03_2034332</t>
  </si>
  <si>
    <t>06.01.2021 09:50:56</t>
  </si>
  <si>
    <t>06.01.2021 10:17:00</t>
  </si>
  <si>
    <t>YENİFOÇA M-274 35-23-M00274_950421089_950421089</t>
  </si>
  <si>
    <t>06.01.2021 12:45:25</t>
  </si>
  <si>
    <t>06.01.2021 14:18:00</t>
  </si>
  <si>
    <t>ÇETMEN DM 35-26-M00924_KONFOR SİTESİ M08_2057558</t>
  </si>
  <si>
    <t>06.01.2021 19:28:56</t>
  </si>
  <si>
    <t>06.01.2021 20:25:37</t>
  </si>
  <si>
    <t>TR-30 35-27-M00030_914048280_914048280</t>
  </si>
  <si>
    <t>06.01.2021 14:48:00</t>
  </si>
  <si>
    <t>06.01.2021 17:12:53</t>
  </si>
  <si>
    <t>ARAPBAŞI TR-3 35-20-M00033_955211004_955211004</t>
  </si>
  <si>
    <t>06.01.2021 10:25:34</t>
  </si>
  <si>
    <t>06.01.2021 12:01:44</t>
  </si>
  <si>
    <t>M-1570 35-02-M01570_C_56369526_56369526</t>
  </si>
  <si>
    <t>06.01.2021 14:14:14</t>
  </si>
  <si>
    <t>MENDERES DM-2/TR-1 35-22-M00300_DM-2/TR-16 M07_2328341</t>
  </si>
  <si>
    <t>06.01.2021 09:30:57</t>
  </si>
  <si>
    <t>06.01.2021 09:38:46</t>
  </si>
  <si>
    <t>KARAGÖZLER TR-5 45-72-M00601_A_66338598_66338598</t>
  </si>
  <si>
    <t>06.01.2021 18:04:10</t>
  </si>
  <si>
    <t>06.01.2021 20:13:01</t>
  </si>
  <si>
    <t>KUŞÇULAR TR-14 35-19-M00259_6150843_56377756_56377756</t>
  </si>
  <si>
    <t>06.01.2021 09:08:05</t>
  </si>
  <si>
    <t>06.01.2021 17:11:27</t>
  </si>
  <si>
    <t>SİYEKLİ KÖK 45-71-M00185_HatBaşıAyırıcı_53134945 M05_53134945</t>
  </si>
  <si>
    <t>OG Ayırıcı Arızası</t>
  </si>
  <si>
    <t>06.01.2021 21:26:16</t>
  </si>
  <si>
    <t>07.01.2021 02:13:15</t>
  </si>
  <si>
    <t>M-1038 35-04-M01038_N_56383846_56383846</t>
  </si>
  <si>
    <t>06.01.2021 09:45:31</t>
  </si>
  <si>
    <t>06.01.2021 17:17:49</t>
  </si>
  <si>
    <t>DM-7/TR-2 35-22-M00053_955289987_955289987</t>
  </si>
  <si>
    <t>06.01.2021 19:43:46</t>
  </si>
  <si>
    <t>06.01.2021 21:05:01</t>
  </si>
  <si>
    <t>YAKAKÖY TR-2 45-75-M00250_945616864_945616864</t>
  </si>
  <si>
    <t>06.01.2021 16:03:56</t>
  </si>
  <si>
    <t>06.01.2021 18:47:35</t>
  </si>
  <si>
    <t>DEREBAŞI TR-2 35-29-L00266_35-29-L00266_2371560</t>
  </si>
  <si>
    <t>06.01.2021 14:40:10</t>
  </si>
  <si>
    <t>06.01.2021 17:12:00</t>
  </si>
  <si>
    <t>K-3769 35-04-K03769_99599183_99599183</t>
  </si>
  <si>
    <t>06.01.2021 10:36:59</t>
  </si>
  <si>
    <t>06.01.2021 14:12:06</t>
  </si>
  <si>
    <t>TR-33 35-17-M00033_M-433 M03_66314650</t>
  </si>
  <si>
    <t>06.01.2021 16:06:00</t>
  </si>
  <si>
    <t>06.01.2021 16:24:32</t>
  </si>
  <si>
    <t>KULA İM 45-77-A00001_DEMİRKÖPRÜ M03_2049496</t>
  </si>
  <si>
    <t>06.01.2021 15:31:24</t>
  </si>
  <si>
    <t>06.01.2021 15:34:16</t>
  </si>
  <si>
    <t>L-492 (BALANBAKA-1) 35-18-L00492_950459941_950459941</t>
  </si>
  <si>
    <t>06.01.2021 14:52:19</t>
  </si>
  <si>
    <t>06.01.2021 15:48:50</t>
  </si>
  <si>
    <t>BADEMLİ TR-18 35-15-L01033_C_56361649_56361649</t>
  </si>
  <si>
    <t>06.01.2021 11:43:18</t>
  </si>
  <si>
    <t>06.01.2021 15:48:22</t>
  </si>
  <si>
    <t>BEKİRLER TR-4 45-72-L00361_A_56389965_56389965</t>
  </si>
  <si>
    <t>06.01.2021 13:13:10</t>
  </si>
  <si>
    <t>06.01.2021 15:07:25</t>
  </si>
  <si>
    <t>TR-4 35-13-L00004_946420724_946420724</t>
  </si>
  <si>
    <t>06.01.2021 17:43:09</t>
  </si>
  <si>
    <t>06.01.2021 19:30:21</t>
  </si>
  <si>
    <t>06.01.2021 21:09:24</t>
  </si>
  <si>
    <t>TR-60 ADAYOLU 35-19-L00060_956677140_956677140</t>
  </si>
  <si>
    <t>06.01.2021 09:05:39</t>
  </si>
  <si>
    <t>06.01.2021 14:05:56</t>
  </si>
  <si>
    <t>M-1038 35-04-M01038_K_56383099_56383099</t>
  </si>
  <si>
    <t>06.01.2021 09:46:42</t>
  </si>
  <si>
    <t>06.01.2021 17:17:57</t>
  </si>
  <si>
    <t>K-3866 35-01-K03866_915145282_915145282</t>
  </si>
  <si>
    <t>06.01.2021 08:09:00</t>
  </si>
  <si>
    <t>06.01.2021 14:57:39</t>
  </si>
  <si>
    <t>ALİFAKI TR-1 45-76-L00024_B_56391212_56391212</t>
  </si>
  <si>
    <t>06.01.2021 10:36:03</t>
  </si>
  <si>
    <t>06.01.2021 11:01:37</t>
  </si>
  <si>
    <t>DUMANLAR KÖK 45-81-M00044_KARABEYLER M02_72038302</t>
  </si>
  <si>
    <t>06.01.2021 12:45:26</t>
  </si>
  <si>
    <t>06.01.2021 13:30:00</t>
  </si>
  <si>
    <t>M-2670 35-03-M02670_912914126_912914126</t>
  </si>
  <si>
    <t>06.01.2021 18:18:04</t>
  </si>
  <si>
    <t>06.01.2021 22:20:13</t>
  </si>
  <si>
    <t>06.01.2021 09:54:28</t>
  </si>
  <si>
    <t>06.01.2021 10:50:32</t>
  </si>
  <si>
    <t>TM Fideri</t>
  </si>
  <si>
    <t>ALAÇATI TM 35-18-A00005_URLA-1 M09_2311010</t>
  </si>
  <si>
    <t>06.01.2021 12:29:27</t>
  </si>
  <si>
    <t>KARAALİ DM 45-71-M02127_TOKİ-2 M06_54851155</t>
  </si>
  <si>
    <t>06.01.2021 11:29:47</t>
  </si>
  <si>
    <t>06.01.2021 17:20:15</t>
  </si>
  <si>
    <t>DEMİRCİ TM 45-74-A00001_DEMİRCİ-1 M14_2310421</t>
  </si>
  <si>
    <t>06.01.2021 09:11:50</t>
  </si>
  <si>
    <t>06.01.2021 17:09:46</t>
  </si>
  <si>
    <t>TR-48 TEKEL 35-19-L00048_956663053_956663053</t>
  </si>
  <si>
    <t>06.01.2021 15:25:09</t>
  </si>
  <si>
    <t>06.01.2021 17:28:45</t>
  </si>
  <si>
    <t>BUCA TM 35-03-A00003_Kozağaç M32_2311291</t>
  </si>
  <si>
    <t>06.01.2021 10:05:06</t>
  </si>
  <si>
    <t>06.01.2021 11:35:00</t>
  </si>
  <si>
    <t>DİLEK TR-2 45-80-M00136_45-80-M00136_2359614</t>
  </si>
  <si>
    <t>06.01.2021 09:42:52</t>
  </si>
  <si>
    <t>06.01.2021 17:55:00</t>
  </si>
  <si>
    <t>M-10 35-02-M00010_M-1437 M04_2046894</t>
  </si>
  <si>
    <t>06.01.2021 14:47:25</t>
  </si>
  <si>
    <t>YENİFOÇA TR-34 35-23-M00034_950417440_950417440</t>
  </si>
  <si>
    <t>06.01.2021 15:19:14</t>
  </si>
  <si>
    <t>06.01.2021 21:12:22</t>
  </si>
  <si>
    <t>SELENDİ DM 45-81-M00001_KINIK M06_2077097</t>
  </si>
  <si>
    <t>06.01.2021 10:32:00</t>
  </si>
  <si>
    <t>06.01.2021 10:32:30</t>
  </si>
  <si>
    <t>M-236 35-02-M00236_A_56382755_56382755</t>
  </si>
  <si>
    <t>06.01.2021 09:50:50</t>
  </si>
  <si>
    <t>06.01.2021 11:24:13</t>
  </si>
  <si>
    <t>M-1038 35-04-M01038_F_56383056_56383056</t>
  </si>
  <si>
    <t>06.01.2021 09:48:58</t>
  </si>
  <si>
    <t>06.01.2021 17:18:12</t>
  </si>
  <si>
    <t>FOÇA TR-28 35-23-L00028_42133458_56398903_56398903</t>
  </si>
  <si>
    <t>AG Atlama Kopuğu</t>
  </si>
  <si>
    <t>06.01.2021 12:14:00</t>
  </si>
  <si>
    <t>06.01.2021 13:11:43</t>
  </si>
  <si>
    <t>URUZLAR TR-1 45-82-M00165_45-82-M00165_2347683</t>
  </si>
  <si>
    <t>06.01.2021 22:50:39</t>
  </si>
  <si>
    <t>06.01.2021 23:51:01</t>
  </si>
  <si>
    <t>YAKAKÖY ULUBEY TR-3 45-75-M00222_C_56393747_56393747</t>
  </si>
  <si>
    <t>06.01.2021 08:55:00</t>
  </si>
  <si>
    <t>06.01.2021 13:29:55</t>
  </si>
  <si>
    <t>TR-1 45-78-L00001_953260456_953260456</t>
  </si>
  <si>
    <t>06.01.2021 13:33:08</t>
  </si>
  <si>
    <t>06.01.2021 13:56:09</t>
  </si>
  <si>
    <t>K-3286 35-08-K03286_97645591_97645591</t>
  </si>
  <si>
    <t>06.01.2021 18:34:42</t>
  </si>
  <si>
    <t>06.01.2021 21:16:13</t>
  </si>
  <si>
    <t>KARAAĞAÇLI TR-1 45-71-M01904_ M03_2334945</t>
  </si>
  <si>
    <t>OG İzolatör Arızası</t>
  </si>
  <si>
    <t>06.01.2021 08:40:00</t>
  </si>
  <si>
    <t>06.01.2021 10:05:23</t>
  </si>
  <si>
    <t>DM-20/08 45-71-M00419_45-71-M00419_60587467</t>
  </si>
  <si>
    <t>06.01.2021 09:24:45</t>
  </si>
  <si>
    <t>06.01.2021 17:49:16</t>
  </si>
  <si>
    <t>K-2572 35-01-K02572_913349021_913349021</t>
  </si>
  <si>
    <t>06.01.2021 11:43:48</t>
  </si>
  <si>
    <t>06.01.2021 18:58:25</t>
  </si>
  <si>
    <t>GÖRDES TR-28 45-75-M00028_B_56390522_56390522</t>
  </si>
  <si>
    <t>06.01.2021 13:41:16</t>
  </si>
  <si>
    <t>06.01.2021 16:09:03</t>
  </si>
  <si>
    <t>AKHİSAR İM 45-72-A00001_TR-1/13 M14_2058456</t>
  </si>
  <si>
    <t>06.01.2021 05:51:55</t>
  </si>
  <si>
    <t>06.01.2021 06:57:18</t>
  </si>
  <si>
    <t>PAŞAKÖY KÖK 45-80-M00052_HatBaşıAyırıcı_53136717 M06_53136717</t>
  </si>
  <si>
    <t>06.01.2021 14:40:11</t>
  </si>
  <si>
    <t>06.01.2021 15:17:21</t>
  </si>
  <si>
    <t>ÖRNEKKÖY TR-1 45-73-M00259_45-73-M00259_2368260</t>
  </si>
  <si>
    <t>AG Direk Değişimi</t>
  </si>
  <si>
    <t>06.01.2021 10:00:00</t>
  </si>
  <si>
    <t>06.01.2021 11:56:30</t>
  </si>
  <si>
    <t>M-1262 35-02-M01262_35-02-M01262_2352261</t>
  </si>
  <si>
    <t>06.01.2021 22:10:00</t>
  </si>
  <si>
    <t>06.01.2021 22:38:39</t>
  </si>
  <si>
    <t>M-4 ÖZCAN SUNAY TAŞ OCAĞI ÖZEL 35-18-M00004Ö_DIREK TIPI TRAFO HUCRESI H01_2102121</t>
  </si>
  <si>
    <t>06.01.2021 10:28:00</t>
  </si>
  <si>
    <t>06.01.2021 12:18:37</t>
  </si>
  <si>
    <t>TR-46 45-78-L00046_953250557_953250557</t>
  </si>
  <si>
    <t>06.01.2021 18:33:36</t>
  </si>
  <si>
    <t>06.01.2021 19:30:41</t>
  </si>
  <si>
    <t>MENEMEN TR-15 35-28-L00015_10601670_56367495_56367495</t>
  </si>
  <si>
    <t>06.01.2021 23:12:34</t>
  </si>
  <si>
    <t>07.01.2021 00:43:05</t>
  </si>
  <si>
    <t>TR-37 35-19-L00037_956682405_956682405</t>
  </si>
  <si>
    <t>06.01.2021 09:21:39</t>
  </si>
  <si>
    <t>06.01.2021 16:44:31</t>
  </si>
  <si>
    <t>BAŞARAN TR-4 35-31-L00073_35-31-L00073_2351193</t>
  </si>
  <si>
    <t>06.01.2021 11:38:00</t>
  </si>
  <si>
    <t>06.01.2021 15:44:53</t>
  </si>
  <si>
    <t>06.01.2021 20:32:52</t>
  </si>
  <si>
    <t>06.01.2021 22:11:01</t>
  </si>
  <si>
    <t>K-3551 35-03-K03551_910574740_910574740</t>
  </si>
  <si>
    <t>06.01.2021 13:20:12</t>
  </si>
  <si>
    <t>06.01.2021 19:27:47</t>
  </si>
  <si>
    <t>ÇİÇEKLİ KÖK 45-75-M00070_META ÖZEL M07_2059669</t>
  </si>
  <si>
    <t>06.01.2021 09:49:00</t>
  </si>
  <si>
    <t>06.01.2021 19:41:37</t>
  </si>
  <si>
    <t>K-1321 35-09-K01321_B_56378670_56378670</t>
  </si>
  <si>
    <t>06.01.2021 09:51:00</t>
  </si>
  <si>
    <t>06.01.2021 10:16:00</t>
  </si>
  <si>
    <t>K-4156 35-02-K04156_910019336_910019336</t>
  </si>
  <si>
    <t>06.01.2021 11:23:22</t>
  </si>
  <si>
    <t>06.01.2021 15:58:00</t>
  </si>
  <si>
    <t>K-633 35-02-K00633_K-333 K03_65654202</t>
  </si>
  <si>
    <t>06.01.2021 10:17:08</t>
  </si>
  <si>
    <t>06.01.2021 11:41:51</t>
  </si>
  <si>
    <t>GÜZELKÖY KÖK 45-71-M00123_HAŞİM AKCURA ENH M03_50218077</t>
  </si>
  <si>
    <t>06.01.2021 04:27:31</t>
  </si>
  <si>
    <t>06.01.2021 13:36:00</t>
  </si>
  <si>
    <t>HASTANE DM 45-71-M02096_DM-9 M05_61026587</t>
  </si>
  <si>
    <t>06.01.2021 07:21:30</t>
  </si>
  <si>
    <t>06.01.2021 07:56:47</t>
  </si>
  <si>
    <t>TR-316 35-19-M00528_956667573_956667573</t>
  </si>
  <si>
    <t>06.01.2021 11:47:00</t>
  </si>
  <si>
    <t>06.01.2021 16:02:04</t>
  </si>
  <si>
    <t>06.01.2021 18:12:40</t>
  </si>
  <si>
    <t>06.01.2021 18:18:23</t>
  </si>
  <si>
    <t>NEMPORT KÖK 35-17-M00303_ M04_2334711</t>
  </si>
  <si>
    <t>06.01.2021 11:11:00</t>
  </si>
  <si>
    <t>06.01.2021 11:48:11</t>
  </si>
  <si>
    <t>06.01.2021 13:50:16</t>
  </si>
  <si>
    <t>06.01.2021 18:33:33</t>
  </si>
  <si>
    <t>06.01.2021 10:09:00</t>
  </si>
  <si>
    <t>06.01.2021 11:37:00</t>
  </si>
  <si>
    <t>M-1038 35-04-M01038_C_56383847_56383847</t>
  </si>
  <si>
    <t>06.01.2021 09:51:20</t>
  </si>
  <si>
    <t>06.01.2021 17:17:35</t>
  </si>
  <si>
    <t>SİNDEL SULAMA TR-1 35-16-M00183_35-16-M00183_2361507</t>
  </si>
  <si>
    <t>Yük Aktarımı</t>
  </si>
  <si>
    <t>06.01.2021 16:03:00</t>
  </si>
  <si>
    <t>06.01.2021 17:26:33</t>
  </si>
  <si>
    <t>SİYEKLİ KÖK 45-71-M00185_MALDAN M05_72256924</t>
  </si>
  <si>
    <t>06.01.2021 21:08:03</t>
  </si>
  <si>
    <t>06.01.2021 21:19:15</t>
  </si>
  <si>
    <t>SELENDİ TR-12 45-81-M00012_A_56401316_56401316</t>
  </si>
  <si>
    <t>06.01.2021 14:30:48</t>
  </si>
  <si>
    <t>06.01.2021 17:16:04</t>
  </si>
  <si>
    <t>NURİ ERCAN TARIMSAL SULAMA TR-2 45-83-M00256_DIREK TIPI TRAFO HUCRESI H01_2038562</t>
  </si>
  <si>
    <t>06.01.2021 15:24:53</t>
  </si>
  <si>
    <t>06.01.2021 16:54:32</t>
  </si>
  <si>
    <t>TR-40 35-15-M00040_48885177_56366774_56366774</t>
  </si>
  <si>
    <t>06.01.2021 13:28:42</t>
  </si>
  <si>
    <t>SOMA A SANTRALİ İM/DM 45-82-A00001_IŞIKLAR-1 M03_2324957</t>
  </si>
  <si>
    <t>OG Atlama(Jumper) Arızası</t>
  </si>
  <si>
    <t>06.01.2021 14:00:38</t>
  </si>
  <si>
    <t>06.01.2021 15:42:00</t>
  </si>
  <si>
    <t>K-195 35-03-K00195_910660578_910660578</t>
  </si>
  <si>
    <t>06.01.2021 15:48:39</t>
  </si>
  <si>
    <t>06.01.2021 17:55:10</t>
  </si>
  <si>
    <t>MEZİTLER TR-1 45-74-M00281_DIREK TIPI TRAFO HUCRESI H01_2054187</t>
  </si>
  <si>
    <t>06.01.2021 09:45:06</t>
  </si>
  <si>
    <t>06.01.2021 16:55:22</t>
  </si>
  <si>
    <t>K-4296 35-02-K04296_910026740_910026740</t>
  </si>
  <si>
    <t>06.01.2021 07:54:42</t>
  </si>
  <si>
    <t>06.01.2021 09:32:43</t>
  </si>
  <si>
    <t>KARAKUYU KÖK 35-22-M00091_NOHUT GÖLÜ(KÖY SULAMA) M01_72111686</t>
  </si>
  <si>
    <t>06.01.2021 11:00:45</t>
  </si>
  <si>
    <t>06.01.2021 12:19:53</t>
  </si>
  <si>
    <t>RECAİ ÇELİK ÖZEL 45-72-L00816Ö_45-72-L00816Ö_2351849</t>
  </si>
  <si>
    <t>06.01.2021 17:41:39</t>
  </si>
  <si>
    <t>06.01.2021 19:03:25</t>
  </si>
  <si>
    <t>MAHMUTLAR TR-1 45-74-M00163_45-74-M00163_2374366</t>
  </si>
  <si>
    <t>06.01.2021 09:00:56</t>
  </si>
  <si>
    <t>06.01.2021 16:58:47</t>
  </si>
  <si>
    <t>YENİFOÇA TR-44 35-23-M00044_A_56388988_56388988</t>
  </si>
  <si>
    <t>06.01.2021 12:16:00</t>
  </si>
  <si>
    <t>06.01.2021 12:55:24</t>
  </si>
  <si>
    <t>KEMALİYE DM (TR-1) 45-73-M00150_İSMETİYE M02_66715937</t>
  </si>
  <si>
    <t>06.01.2021 09:55:40</t>
  </si>
  <si>
    <t>06.01.2021 09:56:26</t>
  </si>
  <si>
    <t>L-245 35-18-L00245_950445980_950445980</t>
  </si>
  <si>
    <t>06.01.2021 10:04:17</t>
  </si>
  <si>
    <t>06.01.2021 14:32:27</t>
  </si>
  <si>
    <t>UĞURLU KÖK 45-86-M00045_HatBaşıAyırıcı_53135437 M04_53135437</t>
  </si>
  <si>
    <t>06.01.2021 11:20:06</t>
  </si>
  <si>
    <t>06.01.2021 11:20:26</t>
  </si>
  <si>
    <t>MURADİYE DM-5/6 KÖK 45-71-M00245_DM-5/6-C M04_72097658</t>
  </si>
  <si>
    <t>06.01.2021 15:26:19</t>
  </si>
  <si>
    <t>06.01.2021 15:30:45</t>
  </si>
  <si>
    <t>ÇAPAKLI KÖK 45-78-M01161_HatBaşıAyırıcı_53140251 M04_53140251</t>
  </si>
  <si>
    <t>06.01.2021 14:08:47</t>
  </si>
  <si>
    <t>06.01.2021 15:04:03</t>
  </si>
  <si>
    <t>K-765 35-01-K00765_911939408_911939408</t>
  </si>
  <si>
    <t>06.01.2021 10:28:18</t>
  </si>
  <si>
    <t>06.01.2021 14:00:06</t>
  </si>
  <si>
    <t>TR-2/29 45-83-L00029_955143953_955143953</t>
  </si>
  <si>
    <t>06.01.2021 21:32:00</t>
  </si>
  <si>
    <t>06.01.2021 22:02:24</t>
  </si>
  <si>
    <t>GÖLCÜK TR-25 35-15-L00320_35-15-L00320_2370633</t>
  </si>
  <si>
    <t>06.01.2021 09:35:30</t>
  </si>
  <si>
    <t>06.01.2021 10:15:59</t>
  </si>
  <si>
    <t>TAŞLIYATAK TR-7 35-31-L00341_35-31-L00341_2365270</t>
  </si>
  <si>
    <t>06.01.2021 11:46:40</t>
  </si>
  <si>
    <t>06.01.2021 12:27:40</t>
  </si>
  <si>
    <t>NURİYE DM 45-80-M00090_AKHİSAR-1(İZSU) M08_72194610</t>
  </si>
  <si>
    <t>06.01.2021 17:14:33</t>
  </si>
  <si>
    <t>06.01.2021 18:22:00</t>
  </si>
  <si>
    <t>_910346661_910346661</t>
  </si>
  <si>
    <t>31.01.2021 11:20:58</t>
  </si>
  <si>
    <t>31.01.2021 12:16:23</t>
  </si>
  <si>
    <t>K-3889 35-02-K03889_912466511_912466511</t>
  </si>
  <si>
    <t>31.01.2021 13:07:41</t>
  </si>
  <si>
    <t>31.01.2021 14:42:20</t>
  </si>
  <si>
    <t>AKHİSAR TM 45-72-A00006_SOMA M03_2313119</t>
  </si>
  <si>
    <t>31.01.2021 07:58:22</t>
  </si>
  <si>
    <t>31.01.2021 08:08:22</t>
  </si>
  <si>
    <t>TR-30 35-13-L00030_946422546_946422546</t>
  </si>
  <si>
    <t>31.01.2021 00:18:14</t>
  </si>
  <si>
    <t>31.01.2021 02:37:28</t>
  </si>
  <si>
    <t>K-4780 35-04-K04780_35-04-K04780_54984934</t>
  </si>
  <si>
    <t>31.01.2021 16:40:08</t>
  </si>
  <si>
    <t>31.01.2021 20:26:32</t>
  </si>
  <si>
    <t>_B_56389751_56389751</t>
  </si>
  <si>
    <t>31.01.2021 12:36:01</t>
  </si>
  <si>
    <t>31.01.2021 16:42:08</t>
  </si>
  <si>
    <t>ÇINARDİBİ KÖK 35-20-M00069_DERNEKLİ-BALCILAR-OSMANLAR-BAYRAMLAR-KAMBERLER M04_66050736</t>
  </si>
  <si>
    <t>31.01.2021 14:01:41</t>
  </si>
  <si>
    <t>31.01.2021 16:00:36</t>
  </si>
  <si>
    <t>YENİKÖY TR-10 35-15-L00506_DIREK TIPI TRAFO HUCRESI H01_2050555</t>
  </si>
  <si>
    <t>31.01.2021 10:03:12</t>
  </si>
  <si>
    <t>31.01.2021 12:57:33</t>
  </si>
  <si>
    <t>SALİHLİ İM 45-78-A00001_ŞEHİR-6 L04_48929109</t>
  </si>
  <si>
    <t>31.01.2021 04:03:00</t>
  </si>
  <si>
    <t>31.01.2021 04:22:00</t>
  </si>
  <si>
    <t>K-3640 35-01-K03640_912289025_912289025</t>
  </si>
  <si>
    <t>31.01.2021 17:16:30</t>
  </si>
  <si>
    <t>31.01.2021 18:47:34</t>
  </si>
  <si>
    <t>HALIKÖY OVACIK TR-5 35-32-L00126_B_56367727_56367727</t>
  </si>
  <si>
    <t>31.01.2021 09:09:00</t>
  </si>
  <si>
    <t>31.01.2021 15:01:00</t>
  </si>
  <si>
    <t>BERGAMA İM-1 35-16-A00001_ŞEHİR-1 L01_2093769</t>
  </si>
  <si>
    <t>31.01.2021 18:35:23</t>
  </si>
  <si>
    <t>31.01.2021 18:52:29</t>
  </si>
  <si>
    <t>İNLİCE YAKUPLAR TR-1 45-81-M00156_A_56400925_56400925</t>
  </si>
  <si>
    <t>31.01.2021 15:47:18</t>
  </si>
  <si>
    <t>31.01.2021 17:18:56</t>
  </si>
  <si>
    <t>K-429 35-01-K00429_D_56375785_56375785</t>
  </si>
  <si>
    <t>31.01.2021 00:31:03</t>
  </si>
  <si>
    <t>31.01.2021 02:03:53</t>
  </si>
  <si>
    <t>K-4427 35-03-K04427_D D1_5907691</t>
  </si>
  <si>
    <t>31.01.2021 08:53:28</t>
  </si>
  <si>
    <t>31.01.2021 19:35:32</t>
  </si>
  <si>
    <t>YAĞCILAR TR-1 45-71-M01440_DIREK TIPI TRAFO HUCRESI H01_2086894</t>
  </si>
  <si>
    <t>31.01.2021 20:54:06</t>
  </si>
  <si>
    <t>31.01.2021 22:39:40</t>
  </si>
  <si>
    <t>BERGAMA İM-1 35-16-A00001_BERGAMA-1 M03_2094398</t>
  </si>
  <si>
    <t>31.01.2021 19:14:05</t>
  </si>
  <si>
    <t>31.01.2021 19:26:00</t>
  </si>
  <si>
    <t>ARMUTLU TR-17 35-27-M00575_A_56370260_56370260</t>
  </si>
  <si>
    <t>31.01.2021 12:31:18</t>
  </si>
  <si>
    <t>31.01.2021 18:57:08</t>
  </si>
  <si>
    <t>ÇUKURALTI M-23 KÖK 35-25-M00071_C_56402858_56402858</t>
  </si>
  <si>
    <t>31.01.2021 11:16:18</t>
  </si>
  <si>
    <t>31.01.2021 12:19:54</t>
  </si>
  <si>
    <t>ZEYTİNALANI TR-118 35-19-L00118_956693536_956693536</t>
  </si>
  <si>
    <t>31.01.2021 19:00:35</t>
  </si>
  <si>
    <t>31.01.2021 22:49:15</t>
  </si>
  <si>
    <t>TR-104 ZEYTİNALANI 35-19-L00104_A 1_5942652</t>
  </si>
  <si>
    <t>AG Box / Sdk Giriş Sigorta Atığı</t>
  </si>
  <si>
    <t>31.01.2021 17:18:57</t>
  </si>
  <si>
    <t>31.01.2021 22:17:21</t>
  </si>
  <si>
    <t>L-332 SERKANKENT 35-18-L00332_950437162_950437162</t>
  </si>
  <si>
    <t>31.01.2021 09:43:08</t>
  </si>
  <si>
    <t>31.01.2021 21:09:50</t>
  </si>
  <si>
    <t>M-271 KARAKAYALAR DM 35-14-M00271_BADEMLER 477 SOL DEVRE M10_2097313</t>
  </si>
  <si>
    <t>01.01.2021 11:46:15</t>
  </si>
  <si>
    <t>01.01.2021 11:55:00</t>
  </si>
  <si>
    <t>BEYDERE KÖK 45-71-M00128_ESKİ KARAAĞAÇLI M07_50217231</t>
  </si>
  <si>
    <t>05.01.2021 00:46:39</t>
  </si>
  <si>
    <t>05.01.2021 02:18:24</t>
  </si>
  <si>
    <t>07.01.2021 05:47:23</t>
  </si>
  <si>
    <t>07.01.2021 07:09:08</t>
  </si>
  <si>
    <t>TİRE TM 35-29-A00003_BAYINDIR M25_2313890</t>
  </si>
  <si>
    <t>07.01.2021 12:29:04</t>
  </si>
  <si>
    <t>07.01.2021 12:47:00</t>
  </si>
  <si>
    <t>MANİSA TM-1 45-71-A00001_DONANIMLI YEDEK M05_2309458</t>
  </si>
  <si>
    <t>Manevra</t>
  </si>
  <si>
    <t>08.01.2021 12:03:05</t>
  </si>
  <si>
    <t>08.01.2021 12:28:56</t>
  </si>
  <si>
    <t>HACI HALİLLER DM 45-71-M00065_TURGUTLU-2 M09_72237336</t>
  </si>
  <si>
    <t>10.01.2021 08:57:10</t>
  </si>
  <si>
    <t>10.01.2021 09:31:00</t>
  </si>
  <si>
    <t>MANİSA TM-1 45-71-A00001_TURGUTLU-2 M18_2059983</t>
  </si>
  <si>
    <t>10.01.2021 09:31:59</t>
  </si>
  <si>
    <t>10.01.2021 15:01:36</t>
  </si>
  <si>
    <t>MANİSA TM-1 45-71-A00001_TURGUTLU-2 M18_2309133</t>
  </si>
  <si>
    <t>10.01.2021 14:48:00</t>
  </si>
  <si>
    <t>10.01.2021 17:01:16</t>
  </si>
  <si>
    <t>BEYDERE KÖK 45-71-M00128_ESKİ KARAAĞAÇLI M07_50217162</t>
  </si>
  <si>
    <t>11.01.2021 11:07:08</t>
  </si>
  <si>
    <t>11.01.2021 13:43:49</t>
  </si>
  <si>
    <t>12.01.2021 22:04:09</t>
  </si>
  <si>
    <t>13.01.2021 00:04:00</t>
  </si>
  <si>
    <t>AŞAĞIÇOBANİSA TR-12 45-71-M00097_ÇOBANİSA KÖK M03_60972116</t>
  </si>
  <si>
    <t>12.01.2021 23:34:37</t>
  </si>
  <si>
    <t>13.01.2021 02:26:00</t>
  </si>
  <si>
    <t>BADEMLER DM 35-19-M00443_SEFERİHİSAR ÇIKIŞ SOL M14_72219098</t>
  </si>
  <si>
    <t>13.01.2021 10:54:06</t>
  </si>
  <si>
    <t>13.01.2021 11:07:00</t>
  </si>
  <si>
    <t>BEYDERE KÖK 45-71-M00128_ESKİ KARAAĞAÇLI M07_50217164</t>
  </si>
  <si>
    <t>16.01.2021 18:34:13</t>
  </si>
  <si>
    <t>16.01.2021 20:04:12</t>
  </si>
  <si>
    <t>TR-22 (DM-7/TR-23) 35-19-L00022_TR-25 L05_49933491</t>
  </si>
  <si>
    <t>18.01.2021 13:21:27</t>
  </si>
  <si>
    <t>18.01.2021 13:49:00</t>
  </si>
  <si>
    <t>TR-22 (DM-7/TR-23) 35-19-L00022_TR-25 L05_49933490</t>
  </si>
  <si>
    <t>18.01.2021 18:19:30</t>
  </si>
  <si>
    <t>18.01.2021 18:46:59</t>
  </si>
  <si>
    <t>19.01.2021 12:38:00</t>
  </si>
  <si>
    <t>19.01.2021 13:20:00</t>
  </si>
  <si>
    <t>22.01.2021 09:16:29</t>
  </si>
  <si>
    <t>22.01.2021 10:13:33</t>
  </si>
  <si>
    <t>URLA TM-1 35-19-A00004_SEFERİHİSAR M05_2054366</t>
  </si>
  <si>
    <t>23.01.2021 22:19:41</t>
  </si>
  <si>
    <t>23.01.2021 22:40:00</t>
  </si>
  <si>
    <t>24.01.2021 06:12:42</t>
  </si>
  <si>
    <t>24.01.2021 07:43:59</t>
  </si>
  <si>
    <t>MENEMEN İM 35-28-A00001_ASARLIK-2 M09_2054314</t>
  </si>
  <si>
    <t>24.01.2021 18:31:00</t>
  </si>
  <si>
    <t>24.01.2021 18:53:00</t>
  </si>
  <si>
    <t>25.01.2021 04:45:31</t>
  </si>
  <si>
    <t>25.01.2021 05:41:16</t>
  </si>
  <si>
    <t>URLA TM-1 35-19-A00004_SEFERİHİSAR M05_2313936</t>
  </si>
  <si>
    <t>25.01.2021 09:35:31</t>
  </si>
  <si>
    <t>25.01.2021 09:57:00</t>
  </si>
  <si>
    <t>İletim</t>
  </si>
  <si>
    <t>27.01.2021 01:42:19</t>
  </si>
  <si>
    <t>27.01.2021 03:42:05</t>
  </si>
  <si>
    <t>28.01.2021 10:57:37</t>
  </si>
  <si>
    <t>28.01.2021 11:13:00</t>
  </si>
  <si>
    <t>AŞAĞIÇOBANİSA KÖK 45-71-M00096_HACIHALİLLER DM M08_2075962</t>
  </si>
  <si>
    <t>30.01.2021 14:03:30</t>
  </si>
  <si>
    <t>30.01.2021 14:04:00</t>
  </si>
  <si>
    <t>HACI HALİLLER DM 45-71-M00065_KARAOĞLANLI M07_72237420</t>
  </si>
  <si>
    <t>30.01.2021 14:05:50</t>
  </si>
  <si>
    <t>31.01.2021 03:16:00</t>
  </si>
  <si>
    <t>30.01.2021 17:55:19</t>
  </si>
  <si>
    <t>30.01.2021 18:29:00</t>
  </si>
  <si>
    <t>HACI HALİLLER DM 45-71-M00065_TURGUTLU-2 M09_72237416</t>
  </si>
  <si>
    <t>31.01.2021 05:29:39</t>
  </si>
  <si>
    <t>31.01.2021 14:17:00</t>
  </si>
  <si>
    <t>K-3013 35-08-K03013_B b1_5778676</t>
  </si>
  <si>
    <t>10.01.2021 14:49:21</t>
  </si>
  <si>
    <t>10.01.2021 16:40:31</t>
  </si>
  <si>
    <t>TR-81 35-19-L00081_956668230_956668230</t>
  </si>
  <si>
    <t>10.01.2021 12:16:12</t>
  </si>
  <si>
    <t>10.01.2021 15:16:10</t>
  </si>
  <si>
    <t>10.01.2021 23:29:18</t>
  </si>
  <si>
    <t>11.01.2021 00:27:27</t>
  </si>
  <si>
    <t>DEĞİRMENDERE DM 35-22-M00085_ÇAMÖNÜ - ATAKÖY M09_50066612</t>
  </si>
  <si>
    <t>10.01.2021 08:54:33</t>
  </si>
  <si>
    <t>10.01.2021 09:51:57</t>
  </si>
  <si>
    <t>TR-1/40 45-83-M00040_TR-1/1 M03_2096925</t>
  </si>
  <si>
    <t>10.01.2021 16:33:53</t>
  </si>
  <si>
    <t>10.01.2021 17:40:00</t>
  </si>
  <si>
    <t>DEVELİ AKÇAALAN TR-1 35-22-M00219_11682468_56371160_56371160</t>
  </si>
  <si>
    <t>10.01.2021 15:52:00</t>
  </si>
  <si>
    <t>10.01.2021 16:15:44</t>
  </si>
  <si>
    <t>EMİRALEM TR-1 35-28-M00227_953371001_953371001</t>
  </si>
  <si>
    <t>10.01.2021 12:48:00</t>
  </si>
  <si>
    <t>10.01.2021 13:40:22</t>
  </si>
  <si>
    <t>GERÇEKLİ TR-1 35-15-L00650_950374746_950374746</t>
  </si>
  <si>
    <t>10.01.2021 10:32:00</t>
  </si>
  <si>
    <t>10.01.2021 13:32:51</t>
  </si>
  <si>
    <t>TEKELİ TR-1 35-22-M00231_35-22-M00231_2376382</t>
  </si>
  <si>
    <t>10.01.2021 09:08:08</t>
  </si>
  <si>
    <t>10.01.2021 13:15:22</t>
  </si>
  <si>
    <t>L-386 TARABYA EVLERİ 35-18-L00386_950438108_950438108</t>
  </si>
  <si>
    <t>10.01.2021 19:59:59</t>
  </si>
  <si>
    <t>10.01.2021 21:43:44</t>
  </si>
  <si>
    <t>TAHİR UNCU SULAMA GRUBU 35-29-M00395_DIREK TIPI TRAFO HUCRESI H01_2101813</t>
  </si>
  <si>
    <t>10.01.2021 16:51:57</t>
  </si>
  <si>
    <t>10.01.2021 19:59:00</t>
  </si>
  <si>
    <t>HACIMUSA TR-1 45-80-M00128_956542192_956542192</t>
  </si>
  <si>
    <t>10.01.2021 11:31:50</t>
  </si>
  <si>
    <t>10.01.2021 13:24:59</t>
  </si>
  <si>
    <t>ORTAKÖY KÖK 45-78-M01336_DEMİRKÖPRÜ HES GİRİŞ M04_72415056</t>
  </si>
  <si>
    <t>10.01.2021 00:53:03</t>
  </si>
  <si>
    <t>10.01.2021 00:57:33</t>
  </si>
  <si>
    <t>TURGUTLU TR-1/1 DM 45-83-M00001_BLOKSAN M03_72159583</t>
  </si>
  <si>
    <t>10.01.2021 08:05:48</t>
  </si>
  <si>
    <t>10.01.2021 08:51:00</t>
  </si>
  <si>
    <t>K-1213 35-02-K01213_E e1b_5875691</t>
  </si>
  <si>
    <t>10.01.2021 14:58:19</t>
  </si>
  <si>
    <t>10.01.2021 17:12:21</t>
  </si>
  <si>
    <t>ŞAŞAL TR-1 35-22-M00283_955254275_955254275</t>
  </si>
  <si>
    <t>10.01.2021 16:07:47</t>
  </si>
  <si>
    <t>10.01.2021 17:29:32</t>
  </si>
  <si>
    <t>ÇANKAYA KÖK 35-26-M00587_TORUN M05_65934376</t>
  </si>
  <si>
    <t>10.01.2021 12:23:04</t>
  </si>
  <si>
    <t>10.01.2021 13:06:11</t>
  </si>
  <si>
    <t>BADEMLİ HACIMUSA MEV. TR-32 35-15-L01052_A_56361687_56361687</t>
  </si>
  <si>
    <t>10.01.2021 17:55:32</t>
  </si>
  <si>
    <t>10.01.2021 20:03:33</t>
  </si>
  <si>
    <t>TR-53 35-26-M00053_956632015_956632015</t>
  </si>
  <si>
    <t>10.01.2021 19:46:48</t>
  </si>
  <si>
    <t>10.01.2021 21:20:29</t>
  </si>
  <si>
    <t>BADINCA TR-4 45-73-M00382_945648031_945648031</t>
  </si>
  <si>
    <t>10.01.2021 11:49:00</t>
  </si>
  <si>
    <t>10.01.2021 12:47:37</t>
  </si>
  <si>
    <t>TEKELİ TR-4 35-22-M00234_35-22-M00234_2350448</t>
  </si>
  <si>
    <t>10.01.2021 09:06:04</t>
  </si>
  <si>
    <t>10.01.2021 11:12:26</t>
  </si>
  <si>
    <t>DM-20/10 45-71-M00418_DM-20/2 ÇIKIŞ M03_60590179</t>
  </si>
  <si>
    <t>10.01.2021 09:44:21</t>
  </si>
  <si>
    <t>10.01.2021 12:48:33</t>
  </si>
  <si>
    <t>ARMUTLU TR-4 35-27-L00004_98983898_98983898</t>
  </si>
  <si>
    <t>10.01.2021 11:29:20</t>
  </si>
  <si>
    <t>10.01.2021 12:32:21</t>
  </si>
  <si>
    <t>KABAZLI KÖK 45-78-M00675_TAYTAN OFİS YENİ GİRİŞ 1/0 HAT M06_65971500</t>
  </si>
  <si>
    <t>10.01.2021 17:10:33</t>
  </si>
  <si>
    <t>10.01.2021 17:11:03</t>
  </si>
  <si>
    <t>YAHŞİBEY TR-1 35-30-L00106_A_60982150_60982150</t>
  </si>
  <si>
    <t>11.01.2021 18:40:21</t>
  </si>
  <si>
    <t>11.01.2021 21:00:04</t>
  </si>
  <si>
    <t>SANCAKLI BOZKÖY KÖK 45-71-M00087_953204156_953204156</t>
  </si>
  <si>
    <t>11.01.2021 09:54:00</t>
  </si>
  <si>
    <t>11.01.2021 10:42:41</t>
  </si>
  <si>
    <t>GÜMÜLDÜR M-23 35-25-M00023_MİTOS KONUT/ÖZYÖN TURİZM/GÜMÜLDÜR M-26 M01_72085478</t>
  </si>
  <si>
    <t>11.01.2021 14:45:00</t>
  </si>
  <si>
    <t>11.01.2021 15:08:26</t>
  </si>
  <si>
    <t>AKALAN TR-1 35-27-M00433_DIREK TIPI TRAFO HUCRESI H01_2051132</t>
  </si>
  <si>
    <t>11.01.2021 10:06:21</t>
  </si>
  <si>
    <t>11.01.2021 12:46:29</t>
  </si>
  <si>
    <t>M-2044 35-08-M02044_MENDERES M01_42967512</t>
  </si>
  <si>
    <t>11.01.2021 11:38:49</t>
  </si>
  <si>
    <t>11.01.2021 13:00:41</t>
  </si>
  <si>
    <t>YASEMİN DM 35-19-M00002_KUŞÇULAR DM-2 M02_2116640</t>
  </si>
  <si>
    <t>11.01.2021 09:19:03</t>
  </si>
  <si>
    <t>11.01.2021 09:55:07</t>
  </si>
  <si>
    <t>K-866 35-03-K00866_910880832_910880832</t>
  </si>
  <si>
    <t>11.01.2021 13:54:58</t>
  </si>
  <si>
    <t>11.01.2021 16:14:31</t>
  </si>
  <si>
    <t>_A_56399267_56399267</t>
  </si>
  <si>
    <t>11.01.2021 11:00:24</t>
  </si>
  <si>
    <t>11.01.2021 13:21:03</t>
  </si>
  <si>
    <t>TR-50 35-22-M00050_DEREKÖY M03_72137481</t>
  </si>
  <si>
    <t>11.01.2021 08:59:59</t>
  </si>
  <si>
    <t>11.01.2021 15:21:00</t>
  </si>
  <si>
    <t>L-105 35-18-L00105_OVACIK KÖYÜ AZMAK MEVKİ L03_2324753</t>
  </si>
  <si>
    <t>11.01.2021 15:06:02</t>
  </si>
  <si>
    <t>11.01.2021 17:05:14</t>
  </si>
  <si>
    <t>ASARLIK DM-3 35-28-M00178_953376130_953376130</t>
  </si>
  <si>
    <t>11.01.2021 20:04:11</t>
  </si>
  <si>
    <t>11.01.2021 21:15:27</t>
  </si>
  <si>
    <t>PERLİT KÖK 35-22-M00094_YENİKÖY TR-1/TR-2/TR-3 M02_72139681</t>
  </si>
  <si>
    <t>11.01.2021 09:42:53</t>
  </si>
  <si>
    <t>11.01.2021 09:57:00</t>
  </si>
  <si>
    <t>DM-20/19 45-71-M00604_45-71-M00604_2355073</t>
  </si>
  <si>
    <t>11.01.2021 01:47:02</t>
  </si>
  <si>
    <t>11.01.2021 02:46:20</t>
  </si>
  <si>
    <t>TAHTALIÇAY KÖK (M-751) 35-22-M00145_ M11_2102581</t>
  </si>
  <si>
    <t>11.01.2021 14:13:44</t>
  </si>
  <si>
    <t>11.01.2021 15:18:56</t>
  </si>
  <si>
    <t>M-2896(YATIRIM REZERVE) 35-01-M02896_35-01-M02896_73034230</t>
  </si>
  <si>
    <t>11.01.2021 08:52:00</t>
  </si>
  <si>
    <t>11.01.2021 14:02:00</t>
  </si>
  <si>
    <t>TR-141 DİLEK SİTESİ 35-19-L00141_11996328_56371829_56371829</t>
  </si>
  <si>
    <t>11.01.2021 19:22:00</t>
  </si>
  <si>
    <t>11.01.2021 20:10:40</t>
  </si>
  <si>
    <t>L-476 MAMURBABA YENİ KABİN 35-18-L00476_950451116_950451116</t>
  </si>
  <si>
    <t>11.01.2021 17:06:25</t>
  </si>
  <si>
    <t>12.01.2021 02:32:58</t>
  </si>
  <si>
    <t>M-1038 35-04-M01038_35-04-M01038_2365666</t>
  </si>
  <si>
    <t>11.01.2021 09:14:00</t>
  </si>
  <si>
    <t>11.01.2021 09:44:09</t>
  </si>
  <si>
    <t>K-115 35-04-K00115_912459049_912459049</t>
  </si>
  <si>
    <t>11.01.2021 17:39:06</t>
  </si>
  <si>
    <t>11.01.2021 18:11:24</t>
  </si>
  <si>
    <t>L-300 DM 35-18-L00300_950448462_950448462</t>
  </si>
  <si>
    <t>11.01.2021 19:01:56</t>
  </si>
  <si>
    <t>12.01.2021 00:48:46</t>
  </si>
  <si>
    <t>TR-31 45-78-L00031_49381396_56407781_56407781</t>
  </si>
  <si>
    <t>AG Nötr İletken Kopması</t>
  </si>
  <si>
    <t>11.01.2021 22:10:34</t>
  </si>
  <si>
    <t>12.01.2021 01:54:18</t>
  </si>
  <si>
    <t>KARABURUN TR-1/15 35-21-L00019_D_56358264_56358264</t>
  </si>
  <si>
    <t>11.01.2021 13:38:39</t>
  </si>
  <si>
    <t>11.01.2021 15:24:36</t>
  </si>
  <si>
    <t>TEKELİ ARITMA KÖK 35-22-M00090_İTOP M04_2127062</t>
  </si>
  <si>
    <t>11.01.2021 15:57:34</t>
  </si>
  <si>
    <t>11.01.2021 16:57:02</t>
  </si>
  <si>
    <t>YEŞİLKÖY TR-1 45-71-M01821_43139042_56387974_56387974</t>
  </si>
  <si>
    <t>11.01.2021 07:38:09</t>
  </si>
  <si>
    <t>11.01.2021 09:36:24</t>
  </si>
  <si>
    <t>AKSELENDİ TR-7 45-72-L00837_956493039_956493039</t>
  </si>
  <si>
    <t>11.01.2021 15:47:23</t>
  </si>
  <si>
    <t>11.01.2021 20:08:21</t>
  </si>
  <si>
    <t>TR-8 35-13-L00008_A_56356099_56356099</t>
  </si>
  <si>
    <t>11.01.2021 14:50:25</t>
  </si>
  <si>
    <t>11.01.2021 17:17:03</t>
  </si>
  <si>
    <t>NARLIDERE TR-4 45-73-M00702_945647972_945647972</t>
  </si>
  <si>
    <t>11.01.2021 15:59:49</t>
  </si>
  <si>
    <t>11.01.2021 17:14:19</t>
  </si>
  <si>
    <t>SARUHANLI DM 45-80-M00001_BEYDERE M08_2324160</t>
  </si>
  <si>
    <t>11.01.2021 10:52:54</t>
  </si>
  <si>
    <t>11.01.2021 11:36:55</t>
  </si>
  <si>
    <t>TİRE İM-DM-1 35-29-A00001_TR-2 34.5 M16_2059044</t>
  </si>
  <si>
    <t>11.01.2021 11:48:57</t>
  </si>
  <si>
    <t>11.01.2021 12:05:57</t>
  </si>
  <si>
    <t>K-766 35-04-K00766_99276787_99276787</t>
  </si>
  <si>
    <t>11.01.2021 11:32:00</t>
  </si>
  <si>
    <t>11.01.2021 14:39:11</t>
  </si>
  <si>
    <t>ŞEREMET KÖYÜ TR-1 45-77-M00067_45-77-M00067_2366491</t>
  </si>
  <si>
    <t>11.01.2021 09:17:19</t>
  </si>
  <si>
    <t>11.01.2021 17:05:02</t>
  </si>
  <si>
    <t>M-3048 35-04-M03048_912477824_912477824</t>
  </si>
  <si>
    <t>11.01.2021 18:29:06</t>
  </si>
  <si>
    <t>11.01.2021 19:57:35</t>
  </si>
  <si>
    <t>DM-8 45-71-M00295_E.HARMANDALI YOLU TR-13 M09_66408497</t>
  </si>
  <si>
    <t>11.01.2021 12:13:34</t>
  </si>
  <si>
    <t>11.01.2021 13:05:00</t>
  </si>
  <si>
    <t/>
  </si>
  <si>
    <t>YENİ ORHANLI M-87 35-14-M00087_6015095_56358391_56358391</t>
  </si>
  <si>
    <t>11.01.2021 15:08:08</t>
  </si>
  <si>
    <t>11.01.2021 19:01:00</t>
  </si>
  <si>
    <t>KINIK TR-26 35-24-L00217_955220451_955220451</t>
  </si>
  <si>
    <t>11.01.2021 10:55:04</t>
  </si>
  <si>
    <t>11.01.2021 12:02:38</t>
  </si>
  <si>
    <t>L-426 ESKİ GARAJ 35-18-L00426_950447923_950447923</t>
  </si>
  <si>
    <t>11.01.2021 00:43:31</t>
  </si>
  <si>
    <t>12.01.2021 00:51:55</t>
  </si>
  <si>
    <t>TR-73 35-19-L00073_6376321_56376018_56376018</t>
  </si>
  <si>
    <t>11.01.2021 19:22:16</t>
  </si>
  <si>
    <t>11.01.2021 22:43:57</t>
  </si>
  <si>
    <t>ÇUKURALTI M-42 (ÖZKENT-2) 35-25-M00081_C_56368056_56368056</t>
  </si>
  <si>
    <t>11.01.2021 11:12:00</t>
  </si>
  <si>
    <t>11.01.2021 14:44:58</t>
  </si>
  <si>
    <t>K-3734 35-04-K03734_B_56382688_56382688</t>
  </si>
  <si>
    <t>11.01.2021 09:00:00</t>
  </si>
  <si>
    <t>11.01.2021 10:28:49</t>
  </si>
  <si>
    <t>DM-18/04 45-71-M00259_953222761_953222761</t>
  </si>
  <si>
    <t>11.01.2021 15:18:00</t>
  </si>
  <si>
    <t>11.01.2021 17:31:52</t>
  </si>
  <si>
    <t>KAZIKLI TR-1 45-81-M00200_A_56361609_56361609</t>
  </si>
  <si>
    <t>11.01.2021 23:43:48</t>
  </si>
  <si>
    <t>12.01.2021 00:31:43</t>
  </si>
  <si>
    <t>TR-5 35-19-L00005_İÇMELER L03_72124010</t>
  </si>
  <si>
    <t>11.01.2021 16:41:04</t>
  </si>
  <si>
    <t>11.01.2021 17:01:00</t>
  </si>
  <si>
    <t>K-4127 35-03-K04127_35-03-K04127_41921494</t>
  </si>
  <si>
    <t>11.01.2021 10:35:26</t>
  </si>
  <si>
    <t>11.01.2021 10:59:11</t>
  </si>
  <si>
    <t>L-179 35-18-L00179_950442659_950442659</t>
  </si>
  <si>
    <t>11.01.2021 18:29:02</t>
  </si>
  <si>
    <t>11.01.2021 21:54:26</t>
  </si>
  <si>
    <t>K-2012 35-01-K02012_B_56382739_56382739</t>
  </si>
  <si>
    <t>11.01.2021 13:30:00</t>
  </si>
  <si>
    <t>11.01.2021 17:39:01</t>
  </si>
  <si>
    <t>TR-18 45-74-M00018__72373487_72373487</t>
  </si>
  <si>
    <t>11.01.2021 11:43:11</t>
  </si>
  <si>
    <t>11.01.2021 14:38:43</t>
  </si>
  <si>
    <t>K-4778 35-04-K04778_C_56368375_56368375</t>
  </si>
  <si>
    <t>11.01.2021 17:42:13</t>
  </si>
  <si>
    <t>11.01.2021 19:31:41</t>
  </si>
  <si>
    <t>ÜÇYOL KÖK 45-82-M00128_KARAÇAM GES M05_2090481</t>
  </si>
  <si>
    <t>11.01.2021 16:53:24</t>
  </si>
  <si>
    <t>11.01.2021 18:28:00</t>
  </si>
  <si>
    <t>K-3724 35-04-K03724_C_56381369_56381369</t>
  </si>
  <si>
    <t>11.01.2021 13:27:00</t>
  </si>
  <si>
    <t>11.01.2021 13:52:55</t>
  </si>
  <si>
    <t>YENİ FOÇA TR-26 35-23-M00026_F f1b_42106594</t>
  </si>
  <si>
    <t>11.01.2021 13:44:56</t>
  </si>
  <si>
    <t>11.01.2021 17:57:10</t>
  </si>
  <si>
    <t>L-427 35-18-L00427_12439442_56370900_56370900</t>
  </si>
  <si>
    <t>11.01.2021 11:30:14</t>
  </si>
  <si>
    <t>11.01.2021 15:57:22</t>
  </si>
  <si>
    <t>EVRENLİ TR-1 45-73-M00494_A_56385965_56385965</t>
  </si>
  <si>
    <t>11.01.2021 16:15:40</t>
  </si>
  <si>
    <t>11.01.2021 19:49:36</t>
  </si>
  <si>
    <t>OG Hatta Yabancı Cisim</t>
  </si>
  <si>
    <t>11.01.2021 10:07:19</t>
  </si>
  <si>
    <t>11.01.2021 12:05:48</t>
  </si>
  <si>
    <t>L-312 GERMİYAN EVLERİ 35-18-L00312__72371816_72371816</t>
  </si>
  <si>
    <t>11.01.2021 14:14:38</t>
  </si>
  <si>
    <t>11.01.2021 21:23:24</t>
  </si>
  <si>
    <t>ALAŞEHİR TR-15 45-73-M00015_45-73-M00015_2357959</t>
  </si>
  <si>
    <t>11.01.2021 15:23:09</t>
  </si>
  <si>
    <t>11.01.2021 16:39:41</t>
  </si>
  <si>
    <t>DM-20/09 45-71-M00589_45-71-M00589_2375461</t>
  </si>
  <si>
    <t>11.01.2021 09:09:32</t>
  </si>
  <si>
    <t>11.01.2021 13:28:24</t>
  </si>
  <si>
    <t>TR-1-3/1 35-20-L00014_A_56359309_56359309</t>
  </si>
  <si>
    <t>11.01.2021 02:34:59</t>
  </si>
  <si>
    <t>11.01.2021 06:59:14</t>
  </si>
  <si>
    <t>TİYENLİ KÖK 45-85-M00004_GÖLMARMARA İM  -  GERİLİM M06_72102213</t>
  </si>
  <si>
    <t>11.01.2021 15:28:14</t>
  </si>
  <si>
    <t>11.01.2021 15:28:24</t>
  </si>
  <si>
    <t>K-197 35-04-K00197_913389336_913389336</t>
  </si>
  <si>
    <t>11.01.2021 20:13:19</t>
  </si>
  <si>
    <t>11.01.2021 21:38:45</t>
  </si>
  <si>
    <t>M-89 35-18-M00089_950439619_950439619</t>
  </si>
  <si>
    <t>11.01.2021 22:54:48</t>
  </si>
  <si>
    <t>12.01.2021 01:33:37</t>
  </si>
  <si>
    <t>SARUHANLI TR-9 45-80-M00009_956563985_956563985</t>
  </si>
  <si>
    <t>11.01.2021 11:59:22</t>
  </si>
  <si>
    <t>11.01.2021 13:26:00</t>
  </si>
  <si>
    <t>PAYAMLI M-15 35-25-M00180_956637792_956637792</t>
  </si>
  <si>
    <t>11.01.2021 08:14:44</t>
  </si>
  <si>
    <t>11.01.2021 11:06:53</t>
  </si>
  <si>
    <t>TR-58 35-19-L00058_DAĞITIM TRAFOSU-L04 L04_72128808</t>
  </si>
  <si>
    <t>11.01.2021 09:15:13</t>
  </si>
  <si>
    <t>11.01.2021 16:42:39</t>
  </si>
  <si>
    <t>ÇİFTLİK İM 35-18-A00003_SAĞLIKÇILAR L06_2307805</t>
  </si>
  <si>
    <t>11.01.2021 09:08:24</t>
  </si>
  <si>
    <t>11.01.2021 11:44:16</t>
  </si>
  <si>
    <t>ÇANDIR TR-1 45-74-M00113_B_56352948_56352948</t>
  </si>
  <si>
    <t>11.01.2021 17:10:45</t>
  </si>
  <si>
    <t>11.01.2021 18:15:25</t>
  </si>
  <si>
    <t>DAĞDERE DM 45-72-M00097_GÖRDES M01_2106584</t>
  </si>
  <si>
    <t>11.01.2021 10:00:04</t>
  </si>
  <si>
    <t>11.01.2021 10:14:00</t>
  </si>
  <si>
    <t>M-234 35-02-M00234_910229022_910229022</t>
  </si>
  <si>
    <t>11.01.2021 19:30:24</t>
  </si>
  <si>
    <t>11.01.2021 21:14:20</t>
  </si>
  <si>
    <t>M-540 35-09-M00540_913022903_913022903</t>
  </si>
  <si>
    <t>11.01.2021 17:55:18</t>
  </si>
  <si>
    <t>11.01.2021 19:56:41</t>
  </si>
  <si>
    <t>M-2184 35-01-M02184_M-1589 M01_2316639</t>
  </si>
  <si>
    <t>OG Yeraltı Kablo Arızası</t>
  </si>
  <si>
    <t>11.01.2021 13:23:00</t>
  </si>
  <si>
    <t>11.01.2021 13:45:45</t>
  </si>
  <si>
    <t>K-4548 35-03-K04548_35-03-K04548_2371385</t>
  </si>
  <si>
    <t>11.01.2021 11:16:44</t>
  </si>
  <si>
    <t>11.01.2021 11:26:39</t>
  </si>
  <si>
    <t>KÖPRÜBAŞI TR-19 45-86-M00019_45-86-M00019_72222877</t>
  </si>
  <si>
    <t>11.01.2021 09:05:23</t>
  </si>
  <si>
    <t>11.01.2021 11:12:52</t>
  </si>
  <si>
    <t>PANORAMA EVLERİ 35-21-L00039_A A1B_5826916</t>
  </si>
  <si>
    <t>11.01.2021 01:47:37</t>
  </si>
  <si>
    <t>11.01.2021 12:53:12</t>
  </si>
  <si>
    <t>ULUKENT DM-4/22 35-28-M00039_DAĞITIM TRAFO ULUKENT DM-4/22 M03_66515351</t>
  </si>
  <si>
    <t>11.01.2021 12:01:34</t>
  </si>
  <si>
    <t>11.01.2021 12:24:53</t>
  </si>
  <si>
    <t>KIRKÖY TOPRAKLIK TR-10 35-31-L00472_956597252_956597252</t>
  </si>
  <si>
    <t>11.01.2021 18:19:00</t>
  </si>
  <si>
    <t>11.01.2021 19:08:31</t>
  </si>
  <si>
    <t>YENİÇİFTLİK KÖK 35-20-L00373_ L02_2331259</t>
  </si>
  <si>
    <t>11.01.2021 13:28:34</t>
  </si>
  <si>
    <t>11.01.2021 16:02:12</t>
  </si>
  <si>
    <t>TİRE İM-DM-1 35-29-A00001_HatBaşıAyırıcı_53138509 L04_53138509</t>
  </si>
  <si>
    <t>11.01.2021 09:34:04</t>
  </si>
  <si>
    <t>11.01.2021 15:17:18</t>
  </si>
  <si>
    <t>PAYAMLI M-21 35-25-M00171_947774246_947774246</t>
  </si>
  <si>
    <t>11.01.2021 15:52:17</t>
  </si>
  <si>
    <t>11.01.2021 17:29:43</t>
  </si>
  <si>
    <t>DAĞKIZILCA-3 35-26-M00501_956609958_956609958</t>
  </si>
  <si>
    <t>11.01.2021 08:38:20</t>
  </si>
  <si>
    <t>11.01.2021 09:55:06</t>
  </si>
  <si>
    <t>K-4701 35-01-K04701_E_56403171_56403171</t>
  </si>
  <si>
    <t>11.01.2021 09:12:48</t>
  </si>
  <si>
    <t>11.01.2021 09:37:30</t>
  </si>
  <si>
    <t>_956590657_956590657</t>
  </si>
  <si>
    <t>11.01.2021 16:50:25</t>
  </si>
  <si>
    <t>11.01.2021 18:06:43</t>
  </si>
  <si>
    <t>DM-20/13 (ÇAPRA KABİN) 45-71-M00272_TR-90-91-92-93 M02_2306310</t>
  </si>
  <si>
    <t>11.01.2021 04:51:21</t>
  </si>
  <si>
    <t>11.01.2021 05:33:20</t>
  </si>
  <si>
    <t>MESİNDERE TR-4 45-78-L00474_A_56394569_56394569</t>
  </si>
  <si>
    <t>11.01.2021 09:30:45</t>
  </si>
  <si>
    <t>11.01.2021 13:55:43</t>
  </si>
  <si>
    <t>TİRE İM-DM-1 35-29-A00001_DM1/24 M05_2059512</t>
  </si>
  <si>
    <t>11.01.2021 11:47:52</t>
  </si>
  <si>
    <t>11.01.2021 12:23:49</t>
  </si>
  <si>
    <t>BİRGİ TR-15 35-15-L00269_950355458_950355458</t>
  </si>
  <si>
    <t>11.01.2021 21:29:48</t>
  </si>
  <si>
    <t>11.01.2021 23:37:03</t>
  </si>
  <si>
    <t>M-1531 35-09-M01531_913313326_913313326</t>
  </si>
  <si>
    <t>11.01.2021 11:47:24</t>
  </si>
  <si>
    <t>11.01.2021 17:57:43</t>
  </si>
  <si>
    <t>SOMA TR-44 45-82-M00044_A_56391340_56391340</t>
  </si>
  <si>
    <t>11.01.2021 16:17:44</t>
  </si>
  <si>
    <t>11.01.2021 17:33:45</t>
  </si>
  <si>
    <t>K-2520 35-02-K02520_A_56372639_56372639</t>
  </si>
  <si>
    <t>11.01.2021 11:33:00</t>
  </si>
  <si>
    <t>11.01.2021 11:54:01</t>
  </si>
  <si>
    <t>YASEMİN DM 35-19-M00002_KUŞÇULAR DM-2 M02_2333721</t>
  </si>
  <si>
    <t>11.01.2021 14:16:33</t>
  </si>
  <si>
    <t>11.01.2021 14:40:13</t>
  </si>
  <si>
    <t>YAHŞELLİ DM-5 35-28-M00882_EMİRALEM SULAMA M10_66811804</t>
  </si>
  <si>
    <t>OG İletken Kopması</t>
  </si>
  <si>
    <t>11.01.2021 18:43:14</t>
  </si>
  <si>
    <t>11.01.2021 19:27:00</t>
  </si>
  <si>
    <t>SELÇİKLİ TR-1 45-72-L00163_956484139_956484139</t>
  </si>
  <si>
    <t>11.01.2021 18:14:20</t>
  </si>
  <si>
    <t>11.01.2021 21:07:52</t>
  </si>
  <si>
    <t>HAMİDİYE TR-1 45-76-M00161_955238239_955238239</t>
  </si>
  <si>
    <t>11.01.2021 10:24:29</t>
  </si>
  <si>
    <t>11.01.2021 12:39:06</t>
  </si>
  <si>
    <t>M-89 35-18-M00089_950439650_950439650</t>
  </si>
  <si>
    <t>11.01.2021 10:39:30</t>
  </si>
  <si>
    <t>11.01.2021 19:12:40</t>
  </si>
  <si>
    <t>PANCAR KÖK 35-26-M00891_PANCAR ŞEHİR M01_2302861</t>
  </si>
  <si>
    <t>11.01.2021 13:03:24</t>
  </si>
  <si>
    <t>11.01.2021 13:56:34</t>
  </si>
  <si>
    <t>MENEMEN TR-78 35-28-L00078_D_56357108_56357108</t>
  </si>
  <si>
    <t>11.01.2021 11:54:07</t>
  </si>
  <si>
    <t>11.01.2021 13:04:13</t>
  </si>
  <si>
    <t>ÇANDARLI TR-5 35-30-M00005_955321866_955321866</t>
  </si>
  <si>
    <t>11.01.2021 17:25:16</t>
  </si>
  <si>
    <t>11.01.2021 18:17:29</t>
  </si>
  <si>
    <t>SARUHANLI TR-28 45-80-M00028_915881146_915881146</t>
  </si>
  <si>
    <t>11.01.2021 08:56:00</t>
  </si>
  <si>
    <t>11.01.2021 10:43:23</t>
  </si>
  <si>
    <t>KARABURUN TR-1 35-21-L00001_953361567_953361567</t>
  </si>
  <si>
    <t>11.01.2021 00:09:14</t>
  </si>
  <si>
    <t>11.01.2021 07:13:49</t>
  </si>
  <si>
    <t>11.01.2021 18:04:14</t>
  </si>
  <si>
    <t>11.01.2021 18:34:20</t>
  </si>
  <si>
    <t>DM-18/08 45-71-M00257_45-71-M00257_72077971</t>
  </si>
  <si>
    <t>11.01.2021 09:06:40</t>
  </si>
  <si>
    <t>11.01.2021 12:45:44</t>
  </si>
  <si>
    <t>K-3384 35-09-K03384_913164815_913164815</t>
  </si>
  <si>
    <t>11.01.2021 21:40:06</t>
  </si>
  <si>
    <t>11.01.2021 22:27:48</t>
  </si>
  <si>
    <t>L-312 GERMİYAN EVLERİ 35-18-L00312_35-18-L00312_2358307</t>
  </si>
  <si>
    <t>11.01.2021 16:02:34</t>
  </si>
  <si>
    <t>11.01.2021 18:26:31</t>
  </si>
  <si>
    <t>OĞLANANASI TR-2 35-22-M00255_955256838_955256838</t>
  </si>
  <si>
    <t>11.01.2021 12:48:45</t>
  </si>
  <si>
    <t>11.01.2021 13:32:03</t>
  </si>
  <si>
    <t>KARABURUN BOZKÖY 35-21-L00053_953361302_953361302</t>
  </si>
  <si>
    <t>11.01.2021 19:54:00</t>
  </si>
  <si>
    <t>11.01.2021 21:18:10</t>
  </si>
  <si>
    <t>KOYUNDERE TR-16 35-28-M00160_953379275_953379275</t>
  </si>
  <si>
    <t>11.01.2021 14:12:54</t>
  </si>
  <si>
    <t>11.01.2021 15:23:28</t>
  </si>
  <si>
    <t>MENEMEN TR-7 35-28-L00007_10569762_56360089_56360089</t>
  </si>
  <si>
    <t>11.01.2021 11:27:00</t>
  </si>
  <si>
    <t>11.01.2021 12:13:28</t>
  </si>
  <si>
    <t>PANORAMA EVLERİ 35-21-L00039_35-21-L00039_72178485</t>
  </si>
  <si>
    <t>11.01.2021 07:01:14</t>
  </si>
  <si>
    <t>11.01.2021 09:50:44</t>
  </si>
  <si>
    <t>ATAKÖY TR-2 35-22-M00191_DIREK TIPI TRAFO HUCRESI H01_2126881</t>
  </si>
  <si>
    <t>11.01.2021 17:34:54</t>
  </si>
  <si>
    <t>11.01.2021 18:38:30</t>
  </si>
  <si>
    <t>OVACIK TR-1 35-19-L00305_7289366_56354935_56354935</t>
  </si>
  <si>
    <t>11.01.2021 14:57:33</t>
  </si>
  <si>
    <t>11.01.2021 20:37:04</t>
  </si>
  <si>
    <t>ÇORAKLAR TR 35-17-M00442_10979556_56357074_56357074</t>
  </si>
  <si>
    <t>11.01.2021 09:48:54</t>
  </si>
  <si>
    <t>11.01.2021 11:10:51</t>
  </si>
  <si>
    <t>DM-18/05 (TR-138) 45-71-M00255_953223076_953223076</t>
  </si>
  <si>
    <t>11.01.2021 18:36:47</t>
  </si>
  <si>
    <t>11.01.2021 23:53:15</t>
  </si>
  <si>
    <t>K-3708 35-08-K03708_D_56370578_56370578</t>
  </si>
  <si>
    <t>11.01.2021 09:38:00</t>
  </si>
  <si>
    <t>11.01.2021 11:02:14</t>
  </si>
  <si>
    <t>SAİP TR-2 35-21-L00103_B_56394901_56394901</t>
  </si>
  <si>
    <t>11.01.2021 15:44:25</t>
  </si>
  <si>
    <t>11.01.2021 20:52:18</t>
  </si>
  <si>
    <t>TR-82 35-30-L00082_955313612_955313612</t>
  </si>
  <si>
    <t>11.01.2021 14:35:53</t>
  </si>
  <si>
    <t>11.01.2021 17:16:39</t>
  </si>
  <si>
    <t>K-1664 35-04-K01664_912547206_912547206</t>
  </si>
  <si>
    <t>11.01.2021 10:04:05</t>
  </si>
  <si>
    <t>11.01.2021 11:17:10</t>
  </si>
  <si>
    <t>TIRMANLAR DM 35-16-M00171_HatBaşıAyırıcı_74718568 M03_74718568</t>
  </si>
  <si>
    <t>11.01.2021 13:41:26</t>
  </si>
  <si>
    <t>11.01.2021 13:59:00</t>
  </si>
  <si>
    <t>K-358 35-04-K00358_35-04-K00358_2369914</t>
  </si>
  <si>
    <t>11.01.2021 08:36:19</t>
  </si>
  <si>
    <t>11.01.2021 09:23:21</t>
  </si>
  <si>
    <t>TR-157 35-19-M00157_5858096_56377708_56377708</t>
  </si>
  <si>
    <t>11.01.2021 16:03:43</t>
  </si>
  <si>
    <t>11.01.2021 20:52:37</t>
  </si>
  <si>
    <t>K-77 35-01-K00077_E_56378293_56378293</t>
  </si>
  <si>
    <t>11.01.2021 07:50:36</t>
  </si>
  <si>
    <t>11.01.2021 08:51:49</t>
  </si>
  <si>
    <t>TR-139 ERİNCİKLER 35-19-L00139_DIREK TIPI TRAFO HUCRESI H01_2057085</t>
  </si>
  <si>
    <t>11.01.2021 15:07:49</t>
  </si>
  <si>
    <t>11.01.2021 17:23:00</t>
  </si>
  <si>
    <t>ALİBEYLİ DM 45-80-M00064_ALİBEYLİ TARIMSAL SULAMA M02_72190826</t>
  </si>
  <si>
    <t>11.01.2021 11:49:15</t>
  </si>
  <si>
    <t>11.01.2021 12:58:02</t>
  </si>
  <si>
    <t>YENİ FOÇA TR-25 35-23-M00025_950417811_950417811</t>
  </si>
  <si>
    <t>11.01.2021 09:09:10</t>
  </si>
  <si>
    <t>11.01.2021 10:40:33</t>
  </si>
  <si>
    <t>L-69 BAŞKENT SİTESİ 35-14-L00069__72410530_72410530</t>
  </si>
  <si>
    <t>11.01.2021 14:15:37</t>
  </si>
  <si>
    <t>11.01.2021 15:58:18</t>
  </si>
  <si>
    <t>ÇUKURALTI M-38 35-25-M00079_C_56372425_56372425</t>
  </si>
  <si>
    <t>11.01.2021 12:16:00</t>
  </si>
  <si>
    <t>11.01.2021 16:02:57</t>
  </si>
  <si>
    <t>DM-2/TR-7 35-22-M00007_DONANIMLI YEDEK M02_42464424</t>
  </si>
  <si>
    <t>11.01.2021 00:44:14</t>
  </si>
  <si>
    <t>11.01.2021 01:42:46</t>
  </si>
  <si>
    <t>GÖBEKLİ TR-1 45-73-M01076_DIREK TIPI TRAFO HUCRESI H01_2126636</t>
  </si>
  <si>
    <t>11.01.2021 16:26:32</t>
  </si>
  <si>
    <t>11.01.2021 18:18:34</t>
  </si>
  <si>
    <t>K-3388 35-04-K03388_99480654_99480654</t>
  </si>
  <si>
    <t>11.01.2021 11:11:00</t>
  </si>
  <si>
    <t>11.01.2021 12:42:53</t>
  </si>
  <si>
    <t>AKHİSAR İM 45-72-A00001_ESKİ ZEYTİN OVA L06_2058305</t>
  </si>
  <si>
    <t>11.01.2021 13:46:13</t>
  </si>
  <si>
    <t>11.01.2021 13:59:31</t>
  </si>
  <si>
    <t>URGANLI TR-2 45-83-M00570_TR-6 M03_2328741</t>
  </si>
  <si>
    <t>11.01.2021 20:12:04</t>
  </si>
  <si>
    <t>11.01.2021 21:05:00</t>
  </si>
  <si>
    <t>GÖÇBEYLİ DM 35-16-M00139_GÖÇBEYLİ M01_72044612</t>
  </si>
  <si>
    <t>11.01.2021 10:26:44</t>
  </si>
  <si>
    <t>11.01.2021 11:17:00</t>
  </si>
  <si>
    <t>M-2549 35-09-M02549_912427743_912427743</t>
  </si>
  <si>
    <t>11.01.2021 14:05:04</t>
  </si>
  <si>
    <t>11.01.2021 17:12:59</t>
  </si>
  <si>
    <t>DM-1/13 35-29-M00013_48345726_56367742_56367742</t>
  </si>
  <si>
    <t>11.01.2021 14:38:40</t>
  </si>
  <si>
    <t>11.01.2021 16:15:43</t>
  </si>
  <si>
    <t>SULTAN YAYLASI TR-1 45-71-M01766_A_56391994_56391994</t>
  </si>
  <si>
    <t>11.01.2021 09:22:37</t>
  </si>
  <si>
    <t>11.01.2021 12:56:22</t>
  </si>
  <si>
    <t>EGETAV ÖZEL TR 35-17-M00384Ö_DIREK TIPI TRAFO HUCRESI H01_2047489</t>
  </si>
  <si>
    <t>11.01.2021 10:11:00</t>
  </si>
  <si>
    <t>11.01.2021 11:01:00</t>
  </si>
  <si>
    <t>SARUHANLI TR-5 45-80-M02888_956562231_956562231</t>
  </si>
  <si>
    <t>11.01.2021 19:04:11</t>
  </si>
  <si>
    <t>11.01.2021 20:20:20</t>
  </si>
  <si>
    <t>YUKARIBEY TR-1 35-16-M00120_35-16-M00120_48534699</t>
  </si>
  <si>
    <t>11.01.2021 22:41:32</t>
  </si>
  <si>
    <t>11.01.2021 23:27:33</t>
  </si>
  <si>
    <t>KUMKUYUCAK KÖK 45-80-M00093_HatBaşıAyırıcı_53136896 M05_53136896</t>
  </si>
  <si>
    <t>11.01.2021 17:12:35</t>
  </si>
  <si>
    <t>11.01.2021 18:52:19</t>
  </si>
  <si>
    <t>ULUKENT DM-3/40 35-28-M00048_E_56374206_56374206</t>
  </si>
  <si>
    <t>11.01.2021 17:49:00</t>
  </si>
  <si>
    <t>11.01.2021 18:04:02</t>
  </si>
  <si>
    <t>YENİ FOÇA TR-25 35-23-M00025_42098425_56368111_56368111</t>
  </si>
  <si>
    <t>11.01.2021 10:58:11</t>
  </si>
  <si>
    <t>K-251 35-02-K00251_913744208_913744208</t>
  </si>
  <si>
    <t>11.01.2021 16:21:14</t>
  </si>
  <si>
    <t>11.01.2021 17:36:01</t>
  </si>
  <si>
    <t>TR-1/6 45-72-M00006_TR-1/7 M01_66467442</t>
  </si>
  <si>
    <t>11.01.2021 15:52:18</t>
  </si>
  <si>
    <t>11.01.2021 17:10:33</t>
  </si>
  <si>
    <t>GÖRDES TR-16 45-75-M00016_DIREK TIPI TRAFO HUCRESI H01_2091865</t>
  </si>
  <si>
    <t>11.01.2021 09:22:58</t>
  </si>
  <si>
    <t>11.01.2021 17:53:11</t>
  </si>
  <si>
    <t>ÇATALKAYA KÖYÜ TR-1 35-21-L00171_953367260_953367260</t>
  </si>
  <si>
    <t>11.01.2021 11:06:58</t>
  </si>
  <si>
    <t>11.01.2021 22:16:08</t>
  </si>
  <si>
    <t>_A_56354356_56354356</t>
  </si>
  <si>
    <t>11.01.2021 13:11:40</t>
  </si>
  <si>
    <t>11.01.2021 14:57:06</t>
  </si>
  <si>
    <t>MURADİYE TR-5 (ESKİ MEZARLIK YANI) 45-71-M00204_953207625_953207625</t>
  </si>
  <si>
    <t>11.01.2021 19:59:03</t>
  </si>
  <si>
    <t>12.01.2021 12:11:43</t>
  </si>
  <si>
    <t>YAKUP TEKİN SULAMA GRUBU  TR 35-27-M00271_97509554_97509554</t>
  </si>
  <si>
    <t>11.01.2021 10:51:19</t>
  </si>
  <si>
    <t>11.01.2021 19:07:39</t>
  </si>
  <si>
    <t>K-1193 35-07-K01193_A_56379429_56379429</t>
  </si>
  <si>
    <t>AG Hatta Yabancı Cisim</t>
  </si>
  <si>
    <t>11.01.2021 03:18:23</t>
  </si>
  <si>
    <t>11.01.2021 04:24:47</t>
  </si>
  <si>
    <t>TAYTAN OFİS KÖK 45-78-M00314_HatBaşıAyırıcı_53140182 M06_53140182</t>
  </si>
  <si>
    <t>11.01.2021 15:52:09</t>
  </si>
  <si>
    <t>11.01.2021 16:39:48</t>
  </si>
  <si>
    <t>HAMZABÜKÜ TR-1 35-21-L00069_A_56357903_56357903</t>
  </si>
  <si>
    <t>11.01.2021 12:39:00</t>
  </si>
  <si>
    <t>11.01.2021 15:11:10</t>
  </si>
  <si>
    <t>DELEMENLER GÜZLE TR-1 45-73-M00683_B_56390445_56390445</t>
  </si>
  <si>
    <t>11.01.2021 18:34:03</t>
  </si>
  <si>
    <t>11.01.2021 21:14:44</t>
  </si>
  <si>
    <t>M-2127 35-03-M02127_910522483_910522483</t>
  </si>
  <si>
    <t>11.01.2021 13:19:52</t>
  </si>
  <si>
    <t>11.01.2021 17:35:15</t>
  </si>
  <si>
    <t>CUMALI TR 1 35-24-M00094_DIREK TIPI TRAFO HUCRESI H01_2035956</t>
  </si>
  <si>
    <t>11.01.2021 11:29:44</t>
  </si>
  <si>
    <t>11.01.2021 12:00:00</t>
  </si>
  <si>
    <t>_A_56375532_56375532</t>
  </si>
  <si>
    <t>11.01.2021 09:46:37</t>
  </si>
  <si>
    <t>11.01.2021 16:31:48</t>
  </si>
  <si>
    <t>TR-17 35-19-L00017_956669520_956669520</t>
  </si>
  <si>
    <t>11.01.2021 18:47:17</t>
  </si>
  <si>
    <t>11.01.2021 22:17:11</t>
  </si>
  <si>
    <t>KIZILDAĞ TR-1 45-73-M00454_B_56378028_56378028</t>
  </si>
  <si>
    <t>11.01.2021 09:05:08</t>
  </si>
  <si>
    <t>11.01.2021 10:39:28</t>
  </si>
  <si>
    <t>K-3597 35-01-K03597_C_56375738_56375738</t>
  </si>
  <si>
    <t>11.01.2021 17:38:28</t>
  </si>
  <si>
    <t>11.01.2021 19:53:32</t>
  </si>
  <si>
    <t>ULUDERBENT TR-4 45-73-M00541_D_56385008_56385008</t>
  </si>
  <si>
    <t>11.01.2021 10:34:39</t>
  </si>
  <si>
    <t>11.01.2021 12:36:17</t>
  </si>
  <si>
    <t>KARAHALİLLİ KÖK 35-20-L00087_SÖĞÜTÖREN DAĞLAR GRUBU L02_66504223</t>
  </si>
  <si>
    <t>11.01.2021 13:02:54</t>
  </si>
  <si>
    <t>11.01.2021 15:02:03</t>
  </si>
  <si>
    <t>M-2318 35-03-M02318_35-03-M02318_66053426</t>
  </si>
  <si>
    <t>11.01.2021 11:16:00</t>
  </si>
  <si>
    <t>11.01.2021 14:30:00</t>
  </si>
  <si>
    <t>L-312 GERMİYAN EVLERİ 35-18-L00312_950450297_950450297</t>
  </si>
  <si>
    <t>11.01.2021 13:20:58</t>
  </si>
  <si>
    <t>11.01.2021 21:18:13</t>
  </si>
  <si>
    <t>KARABULU TR-3 35-31-L00350_47897649_56394078_56394078</t>
  </si>
  <si>
    <t>11.01.2021 11:48:17</t>
  </si>
  <si>
    <t>11.01.2021 15:31:08</t>
  </si>
  <si>
    <t>KARABAĞLAR TM 35-01-A00012_OTOKENT M06_2310483</t>
  </si>
  <si>
    <t>11.01.2021 11:44:54</t>
  </si>
  <si>
    <t>11.01.2021 12:43:00</t>
  </si>
  <si>
    <t>M-997 35-03-M00997_910427021_910427021</t>
  </si>
  <si>
    <t>11.01.2021 20:40:49</t>
  </si>
  <si>
    <t>11.01.2021 21:22:48</t>
  </si>
  <si>
    <t>AZİZİYE TR-1 35-24-M00093_955222637_955222637</t>
  </si>
  <si>
    <t>11.01.2021 11:15:00</t>
  </si>
  <si>
    <t>11.01.2021 12:39:16</t>
  </si>
  <si>
    <t>KARABURUN TR-11 35-21-L00010_953359652_953359652</t>
  </si>
  <si>
    <t>11.01.2021 00:27:12</t>
  </si>
  <si>
    <t>11.01.2021 07:18:49</t>
  </si>
  <si>
    <t>MORDOĞAN TR-3 35-21-L00141_953357108_953357108</t>
  </si>
  <si>
    <t>11.01.2021 08:23:39</t>
  </si>
  <si>
    <t>11.01.2021 13:48:17</t>
  </si>
  <si>
    <t>K-3384 35-09-K03384_A a1b_5871372</t>
  </si>
  <si>
    <t>11.01.2021 11:49:04</t>
  </si>
  <si>
    <t>11.01.2021 17:19:13</t>
  </si>
  <si>
    <t>K-1003 GEÇİT 35-01-K01003_K-4244 K08_67013368</t>
  </si>
  <si>
    <t>11.01.2021 13:31:21</t>
  </si>
  <si>
    <t>11.01.2021 14:27:43</t>
  </si>
  <si>
    <t>KARACAKAŞ TR-1 45-82-M00344_B_56388551_56388551</t>
  </si>
  <si>
    <t>11.01.2021 17:43:22</t>
  </si>
  <si>
    <t>11.01.2021 20:25:55</t>
  </si>
  <si>
    <t>11.01.2021 10:02:14</t>
  </si>
  <si>
    <t>11.01.2021 11:41:46</t>
  </si>
  <si>
    <t>UZUNHASANLAR TR-1 35-17-M00471_950300610_950300610</t>
  </si>
  <si>
    <t>11.01.2021 09:39:36</t>
  </si>
  <si>
    <t>11.01.2021 11:57:52</t>
  </si>
  <si>
    <t>K-46 35-02-K00046_915129305_915129305</t>
  </si>
  <si>
    <t>11.01.2021 11:01:11</t>
  </si>
  <si>
    <t>11.01.2021 12:21:13</t>
  </si>
  <si>
    <t>DALKARA TR-1 45-75-M00260_B_56390876_56390876</t>
  </si>
  <si>
    <t>11.01.2021 11:56:00</t>
  </si>
  <si>
    <t>11.01.2021 16:15:22</t>
  </si>
  <si>
    <t>TR-69 35-16-L00069_DAĞITIM TRAFO TR-69 L03_72054108</t>
  </si>
  <si>
    <t>11.01.2021 09:06:43</t>
  </si>
  <si>
    <t>11.01.2021 17:13:29</t>
  </si>
  <si>
    <t>ALAŞEHİR TR-15 45-73-M00015_B_56400603_56400603</t>
  </si>
  <si>
    <t>11.01.2021 17:56:51</t>
  </si>
  <si>
    <t>11.01.2021 19:17:39</t>
  </si>
  <si>
    <t>MORDOĞAN TR-2 35-21-L00140_D_56376563_56376563</t>
  </si>
  <si>
    <t>11.01.2021 13:49:12</t>
  </si>
  <si>
    <t>11.01.2021 14:21:05</t>
  </si>
  <si>
    <t>GÜMÜLDÜR DM-2 (M-6) 35-25-M00006_B_56368941_56368941</t>
  </si>
  <si>
    <t>11.01.2021 09:11:01</t>
  </si>
  <si>
    <t>11.01.2021 16:45:16</t>
  </si>
  <si>
    <t>ÇIRPI PAZARYERİ TR 35-20-M00010_9686599_56381486_56381486</t>
  </si>
  <si>
    <t>11.01.2021 16:57:17</t>
  </si>
  <si>
    <t>11.01.2021 19:19:41</t>
  </si>
  <si>
    <t>TR-73 ( M-773) 35-30-M00773_TR-16 L02_72053435</t>
  </si>
  <si>
    <t>11.01.2021 09:02:37</t>
  </si>
  <si>
    <t>11.01.2021 12:33:30</t>
  </si>
  <si>
    <t>TR-1/6 45-72-M00006__72374624_72374624</t>
  </si>
  <si>
    <t>11.01.2021 08:59:39</t>
  </si>
  <si>
    <t>11.01.2021 16:42:22</t>
  </si>
  <si>
    <t>BAĞYURDU DM-1/15 35-27-L00235_913950684_913950684</t>
  </si>
  <si>
    <t>11.01.2021 06:51:41</t>
  </si>
  <si>
    <t>11.01.2021 08:23:40</t>
  </si>
  <si>
    <t>K-3384 35-09-K03384_E e1b_5871356</t>
  </si>
  <si>
    <t>11.01.2021 17:32:42</t>
  </si>
  <si>
    <t>11.01.2021 19:33:56</t>
  </si>
  <si>
    <t>KAVAKLIDERE TR-12 45-73-M00145_TR-14 M05_2093010</t>
  </si>
  <si>
    <t>11.01.2021 09:10:23</t>
  </si>
  <si>
    <t>11.01.2021 16:15:27</t>
  </si>
  <si>
    <t>TR-106 ZEYTİNALANI 35-19-L00106_956671975_956671975</t>
  </si>
  <si>
    <t>12.01.2021 20:56:30</t>
  </si>
  <si>
    <t>12.01.2021 22:06:00</t>
  </si>
  <si>
    <t>DM-20/17 45-71-M00602_DIREK TIPI TRAFO HUCRESI H01_2080670</t>
  </si>
  <si>
    <t>12.01.2021 09:27:49</t>
  </si>
  <si>
    <t>12.01.2021 15:31:36</t>
  </si>
  <si>
    <t>KARABURUN İM 35-21-A00001_KÜÇÜKBAHÇE L05_2063035</t>
  </si>
  <si>
    <t>27.01.2021 04:20:15</t>
  </si>
  <si>
    <t>27.01.2021 09:21:22</t>
  </si>
  <si>
    <t>EVRENLİ TR-1 45-73-M00494_45-73-M00494_2352760</t>
  </si>
  <si>
    <t>27.01.2021 09:48:22</t>
  </si>
  <si>
    <t>27.01.2021 13:36:53</t>
  </si>
  <si>
    <t>MENEMEN TR-45 35-28-L00045_A_56394141_56394141</t>
  </si>
  <si>
    <t>27.01.2021 03:19:20</t>
  </si>
  <si>
    <t>27.01.2021 04:48:04</t>
  </si>
  <si>
    <t>K-15 35-02-K00015_G g1b_5880115</t>
  </si>
  <si>
    <t>27.01.2021 11:55:00</t>
  </si>
  <si>
    <t>27.01.2021 13:20:42</t>
  </si>
  <si>
    <t>SARISU TR-1 35-31-L00078_DIREK TIPI TRAFO HUCRESI H01_2049406</t>
  </si>
  <si>
    <t>27.01.2021 07:58:38</t>
  </si>
  <si>
    <t>27.01.2021 16:43:08</t>
  </si>
  <si>
    <t>L-281 35-18-L00281_10724815_56370832_56370832</t>
  </si>
  <si>
    <t>27.01.2021 00:14:38</t>
  </si>
  <si>
    <t>27.01.2021 05:03:02</t>
  </si>
  <si>
    <t>SOMA TR-15/1 45-82-M00094_945527879_945527879</t>
  </si>
  <si>
    <t>27.01.2021 17:15:05</t>
  </si>
  <si>
    <t>27.01.2021 19:17:22</t>
  </si>
  <si>
    <t>TR-42 45-77-L00042_TR-43 L02_2107817</t>
  </si>
  <si>
    <t>27.01.2021 08:13:39</t>
  </si>
  <si>
    <t>27.01.2021 12:30:36</t>
  </si>
  <si>
    <t>BADEMLER TR-2 35-19-L00297_7196803_56394800_56394800</t>
  </si>
  <si>
    <t>27.01.2021 11:26:04</t>
  </si>
  <si>
    <t>27.01.2021 15:58:20</t>
  </si>
  <si>
    <t>DM-12/TR-16 45-72-L00939_95000552679_95000552679</t>
  </si>
  <si>
    <t>27.01.2021 10:09:33</t>
  </si>
  <si>
    <t>27.01.2021 20:11:20</t>
  </si>
  <si>
    <t>TR-49 45-78-L00049_953253724_953253724</t>
  </si>
  <si>
    <t>27.01.2021 14:01:47</t>
  </si>
  <si>
    <t>27.01.2021 17:04:07</t>
  </si>
  <si>
    <t>SARIGÖL DM 45-79-M00069_TR-37 FİDERİ M08_2076626</t>
  </si>
  <si>
    <t>27.01.2021 00:25:59</t>
  </si>
  <si>
    <t>27.01.2021 00:28:00</t>
  </si>
  <si>
    <t>KARABURUN TR-7 35-21-L00033_C_56357082_56357082</t>
  </si>
  <si>
    <t>27.01.2021 17:06:06</t>
  </si>
  <si>
    <t>27.01.2021 21:02:06</t>
  </si>
  <si>
    <t>M-2706 35-02-M02706_A_56366236_56366236</t>
  </si>
  <si>
    <t>27.01.2021 09:20:47</t>
  </si>
  <si>
    <t>27.01.2021 11:59:48</t>
  </si>
  <si>
    <t>DEMİRCİLİ DM 35-15-L00895_ÜZÜMLÜ L02_2335950</t>
  </si>
  <si>
    <t>27.01.2021 18:44:07</t>
  </si>
  <si>
    <t>27.01.2021 19:33:00</t>
  </si>
  <si>
    <t>DENİZGİREN TR-3 35-21-L00206_B_56355467_56355467</t>
  </si>
  <si>
    <t>27.01.2021 13:23:08</t>
  </si>
  <si>
    <t>27.01.2021 18:58:36</t>
  </si>
  <si>
    <t>TOTALGAZ KÖK 35-17-M00047_GEMİ SÖKÜM M03_66479201</t>
  </si>
  <si>
    <t>27.01.2021 17:50:34</t>
  </si>
  <si>
    <t>27.01.2021 18:27:15</t>
  </si>
  <si>
    <t>TR-15 ( M-715) 35-30-M00715_C_56367625_56367625</t>
  </si>
  <si>
    <t>27.01.2021 07:12:48</t>
  </si>
  <si>
    <t>27.01.2021 09:13:54</t>
  </si>
  <si>
    <t>K-2450 35-01-K02450_K-262 K03_2113704</t>
  </si>
  <si>
    <t>27.01.2021 11:05:56</t>
  </si>
  <si>
    <t>27.01.2021 11:42:56</t>
  </si>
  <si>
    <t>L-306 35-18-L00306_7173072_56372562_56372562</t>
  </si>
  <si>
    <t>27.01.2021 03:34:38</t>
  </si>
  <si>
    <t>27.01.2021 07:28:24</t>
  </si>
  <si>
    <t>IŞIKLAR TM 35-02-A00006_ESHOT-2 M49_2309160</t>
  </si>
  <si>
    <t>27.01.2021 15:19:32</t>
  </si>
  <si>
    <t>27.01.2021 16:11:29</t>
  </si>
  <si>
    <t>BAHÇECİK MAH. CAMİLİ TR-6 45-78-L00501_45-78-L00501_2370368</t>
  </si>
  <si>
    <t>27.01.2021 10:55:57</t>
  </si>
  <si>
    <t>27.01.2021 18:48:15</t>
  </si>
  <si>
    <t>M-163 35-18-M00163__72372726_72372726</t>
  </si>
  <si>
    <t>27.01.2021 10:30:22</t>
  </si>
  <si>
    <t>27.01.2021 14:19:44</t>
  </si>
  <si>
    <t>K-4123 35-09-K04123_D_56378632_56378632</t>
  </si>
  <si>
    <t>27.01.2021 21:38:26</t>
  </si>
  <si>
    <t>27.01.2021 22:39:41</t>
  </si>
  <si>
    <t>TR-114 35-26-M00114_CANET/TORBALI DEVLET HASTANESİ M01_65974760</t>
  </si>
  <si>
    <t>27.01.2021 06:25:41</t>
  </si>
  <si>
    <t>27.01.2021 06:53:30</t>
  </si>
  <si>
    <t>KARABURUN TR-8 35-21-L00015_953367514_953367514</t>
  </si>
  <si>
    <t>27.01.2021 13:27:20</t>
  </si>
  <si>
    <t>27.01.2021 17:05:48</t>
  </si>
  <si>
    <t>K-3157 35-07-K03157_97532319_97532319</t>
  </si>
  <si>
    <t>27.01.2021 13:26:11</t>
  </si>
  <si>
    <t>27.01.2021 14:51:35</t>
  </si>
  <si>
    <t>ARMUTLU DM-2/TR-36 (ESKİ TR-6) 35-27-L00006_KIZILCA L03_61232253</t>
  </si>
  <si>
    <t>27.01.2021 06:28:46</t>
  </si>
  <si>
    <t>27.01.2021 11:49:41</t>
  </si>
  <si>
    <t>ŞEHİT KEMAL KÖK 35-17-M00449_M-448 M01_66442994</t>
  </si>
  <si>
    <t>27.01.2021 20:23:01</t>
  </si>
  <si>
    <t>27.01.2021 22:04:53</t>
  </si>
  <si>
    <t>K-1362 35-02-K01362_35-02-K01362_2352592</t>
  </si>
  <si>
    <t>27.01.2021 14:09:03</t>
  </si>
  <si>
    <t>27.01.2021 16:40:00</t>
  </si>
  <si>
    <t>EMİRLİ TR-12 35-15-L01127__72372736_72372736</t>
  </si>
  <si>
    <t>27.01.2021 05:56:17</t>
  </si>
  <si>
    <t>27.01.2021 07:32:12</t>
  </si>
  <si>
    <t>MESCİTLİ TR-2 35-15-L01019_C_56361236_56361236</t>
  </si>
  <si>
    <t>27.01.2021 05:32:02</t>
  </si>
  <si>
    <t>27.01.2021 13:03:53</t>
  </si>
  <si>
    <t>HASALAN TR-1 45-78-L00386_45-78-L00386_2350569</t>
  </si>
  <si>
    <t>27.01.2021 05:14:36</t>
  </si>
  <si>
    <t>27.01.2021 10:03:44</t>
  </si>
  <si>
    <t>ASARLIK TR-3 35-28-M00183_B_56355951_56355951</t>
  </si>
  <si>
    <t>27.01.2021 22:00:14</t>
  </si>
  <si>
    <t>27.01.2021 23:08:28</t>
  </si>
  <si>
    <t>DM-3/19 35-19-M00019_956683031_956683031</t>
  </si>
  <si>
    <t>27.01.2021 21:21:49</t>
  </si>
  <si>
    <t>27.01.2021 22:50:42</t>
  </si>
  <si>
    <t>BÜYÜKBELEN TR-2 45-80-M00067_A_56391448_56391448</t>
  </si>
  <si>
    <t>27.01.2021 09:10:50</t>
  </si>
  <si>
    <t>27.01.2021 10:38:54</t>
  </si>
  <si>
    <t>YAĞCILLI TR-3 45-82-M00329_C_56385119_56385119</t>
  </si>
  <si>
    <t>27.01.2021 07:56:04</t>
  </si>
  <si>
    <t>27.01.2021 10:17:42</t>
  </si>
  <si>
    <t>27.01.2021 12:32:11</t>
  </si>
  <si>
    <t>27.01.2021 14:16:52</t>
  </si>
  <si>
    <t>İNECİK TR-1 35-21-L00121_A_56373638_56373638</t>
  </si>
  <si>
    <t>27.01.2021 19:42:18</t>
  </si>
  <si>
    <t>27.01.2021 22:59:20</t>
  </si>
  <si>
    <t>DM06-TR10 45-73-M01269_945674272_945674272</t>
  </si>
  <si>
    <t>27.01.2021 14:04:41</t>
  </si>
  <si>
    <t>27.01.2021 15:38:33</t>
  </si>
  <si>
    <t>K-178 35-03-K00178_B_56364389_56364389</t>
  </si>
  <si>
    <t>27.01.2021 06:50:49</t>
  </si>
  <si>
    <t>27.01.2021 15:01:29</t>
  </si>
  <si>
    <t>ÇAMLIK KÖYÜ TR-5 35-13-L00415_DIREK TIPI TRAFO HUCRESI H01_2094941</t>
  </si>
  <si>
    <t>27.01.2021 04:18:49</t>
  </si>
  <si>
    <t>27.01.2021 10:33:40</t>
  </si>
  <si>
    <t>AKKOYUNLU TR-1 35-29-L00269_35-29-L00269_2351055</t>
  </si>
  <si>
    <t>27.01.2021 06:15:04</t>
  </si>
  <si>
    <t>27.01.2021 10:41:00</t>
  </si>
  <si>
    <t>MENEMEN TR-15 35-28-L00015_953386870_953386870</t>
  </si>
  <si>
    <t>27.01.2021 04:06:40</t>
  </si>
  <si>
    <t>27.01.2021 11:55:08</t>
  </si>
  <si>
    <t>BÖRTLÜCE TR-1 45-77-M00115_945509983_945509983</t>
  </si>
  <si>
    <t>27.01.2021 14:52:10</t>
  </si>
  <si>
    <t>27.01.2021 17:07:28</t>
  </si>
  <si>
    <t>M-1948 35-10-M01948_A_56354480_56354480</t>
  </si>
  <si>
    <t>27.01.2021 18:43:56</t>
  </si>
  <si>
    <t>27.01.2021 20:17:57</t>
  </si>
  <si>
    <t>DM-2/8 BAŞKENT TR 35-18-L00588_ÇİFTLİK İ.M L03_72045767</t>
  </si>
  <si>
    <t>27.01.2021 23:45:16</t>
  </si>
  <si>
    <t>28.01.2021 00:14:00</t>
  </si>
  <si>
    <t>TIRAZLAR TR-8 45-79-M00092_B_56396230_56396230</t>
  </si>
  <si>
    <t>27.01.2021 14:46:57</t>
  </si>
  <si>
    <t>27.01.2021 16:57:01</t>
  </si>
  <si>
    <t>TUMBULLAR TR-2 35-31-L00369_35-31-L00369_2365639</t>
  </si>
  <si>
    <t>27.01.2021 07:51:25</t>
  </si>
  <si>
    <t>27.01.2021 13:54:01</t>
  </si>
  <si>
    <t>27.01.2021 16:52:00</t>
  </si>
  <si>
    <t>27.01.2021 18:59:07</t>
  </si>
  <si>
    <t>K-624 35-01-K00624_910488721_910488721</t>
  </si>
  <si>
    <t>27.01.2021 19:39:48</t>
  </si>
  <si>
    <t>28.01.2021 00:00:05</t>
  </si>
  <si>
    <t>L-43 AKARCA 35-14-L00043_11053065_56375172_56375172</t>
  </si>
  <si>
    <t>27.01.2021 07:15:57</t>
  </si>
  <si>
    <t>27.01.2021 10:21:58</t>
  </si>
  <si>
    <t>ATALAN TR-1 35-26-L00248_6934237_56381188_56381188</t>
  </si>
  <si>
    <t>27.01.2021 23:04:06</t>
  </si>
  <si>
    <t>28.01.2021 01:45:14</t>
  </si>
  <si>
    <t>DUMANLAR KÖK 45-81-M00044_HatBaşıAyırıcı_53136065 M03_53136065</t>
  </si>
  <si>
    <t>27.01.2021 14:31:43</t>
  </si>
  <si>
    <t>27.01.2021 19:17:12</t>
  </si>
  <si>
    <t>KARABURUN İM 35-21-A00001_KARABURUN MERKEZ L06_2063039</t>
  </si>
  <si>
    <t>27.01.2021 04:49:53</t>
  </si>
  <si>
    <t>27.01.2021 05:02:13</t>
  </si>
  <si>
    <t>TİRE İM-DM-1 35-29-A00001_YENİÇİFTLİK M18_2059040</t>
  </si>
  <si>
    <t>27.01.2021 04:01:00</t>
  </si>
  <si>
    <t>27.01.2021 04:45:00</t>
  </si>
  <si>
    <t>BOYNUYOĞUN KÖK 35-29-L00051_DALLIK L03_72215399</t>
  </si>
  <si>
    <t>27.01.2021 05:33:49</t>
  </si>
  <si>
    <t>27.01.2021 11:56:14</t>
  </si>
  <si>
    <t>UMURLU TR-6 35-31-L00360_DIREK TIPI TRAFO HUCRESI H01_2040512</t>
  </si>
  <si>
    <t>27.01.2021 09:38:14</t>
  </si>
  <si>
    <t>27.01.2021 12:27:45</t>
  </si>
  <si>
    <t>DM-13/15 45-71-M00322_B_56353871_56353871</t>
  </si>
  <si>
    <t>27.01.2021 18:29:24</t>
  </si>
  <si>
    <t>28.01.2021 06:06:58</t>
  </si>
  <si>
    <t>DEMİRCİLİ DM 35-15-L00895_SEYREKLİ L07_2335949</t>
  </si>
  <si>
    <t>27.01.2021 01:26:53</t>
  </si>
  <si>
    <t>27.01.2021 02:20:00</t>
  </si>
  <si>
    <t>AKKEÇİLİ KÖK 45-73-M00239_AKKEÇİLİ M03_72035008</t>
  </si>
  <si>
    <t>27.01.2021 03:23:26</t>
  </si>
  <si>
    <t>27.01.2021 03:24:05</t>
  </si>
  <si>
    <t>BEKİRLER TR-1 45-72-M00247_45-72-M00247_2349763</t>
  </si>
  <si>
    <t>27.01.2021 09:34:22</t>
  </si>
  <si>
    <t>27.01.2021 19:34:10</t>
  </si>
  <si>
    <t>K-1642 35-03-K01642_A_56374049_56374049</t>
  </si>
  <si>
    <t>27.01.2021 07:07:01</t>
  </si>
  <si>
    <t>27.01.2021 11:50:29</t>
  </si>
  <si>
    <t>M-1335 KAYADİBİ KÖK 35-02-M01335_M-640 TRT ÇIKIŞI M03_2118176</t>
  </si>
  <si>
    <t>27.01.2021 02:22:00</t>
  </si>
  <si>
    <t>27.01.2021 03:25:24</t>
  </si>
  <si>
    <t>EMİRLİ TR-11 35-15-L01143__72373620_72373620</t>
  </si>
  <si>
    <t>27.01.2021 08:39:15</t>
  </si>
  <si>
    <t>27.01.2021 13:55:56</t>
  </si>
  <si>
    <t>DM-3/19 35-19-M00019_956669165_956669165</t>
  </si>
  <si>
    <t>27.01.2021 07:16:00</t>
  </si>
  <si>
    <t>27.01.2021 09:50:08</t>
  </si>
  <si>
    <t>DELEMENLER BAHÇEARASI TR-1 45-73-M00670_B_56397493_56397493</t>
  </si>
  <si>
    <t>27.01.2021 11:38:55</t>
  </si>
  <si>
    <t>27.01.2021 14:51:20</t>
  </si>
  <si>
    <t>TR-1/67-A 45-72-M00581_A_56393641_56393641</t>
  </si>
  <si>
    <t>27.01.2021 10:05:06</t>
  </si>
  <si>
    <t>27.01.2021 11:00:24</t>
  </si>
  <si>
    <t>AZİZTEPE ÇAM MAH. TR-1 45-73-M00211_B_56394046_56394046</t>
  </si>
  <si>
    <t>27.01.2021 11:35:00</t>
  </si>
  <si>
    <t>27.01.2021 13:16:57</t>
  </si>
  <si>
    <t>TR-52 35-17-M00052_950307813_950307813</t>
  </si>
  <si>
    <t>27.01.2021 17:38:08</t>
  </si>
  <si>
    <t>02.02.2021 12:44:40</t>
  </si>
  <si>
    <t>GÜMÜLDÜR M-33 35-25-M00033__72374049_72374049</t>
  </si>
  <si>
    <t>27.01.2021 19:32:41</t>
  </si>
  <si>
    <t>27.01.2021 20:28:47</t>
  </si>
  <si>
    <t>TR-109 ZEYTİNALANI 35-19-L00109_7132314_56373304_56373304</t>
  </si>
  <si>
    <t>27.01.2021 08:11:49</t>
  </si>
  <si>
    <t>27.01.2021 13:29:36</t>
  </si>
  <si>
    <t>SOMA B SANTRALİ TM 45-82-A00004_IŞIKLAR-1 (1H05) M09_66326511</t>
  </si>
  <si>
    <t>28.01.2021 18:06:03</t>
  </si>
  <si>
    <t>28.01.2021 19:24:57</t>
  </si>
  <si>
    <t>OVAKENT İM 35-15-A00003_TR-1 L07_2057392</t>
  </si>
  <si>
    <t>28.01.2021 08:54:17</t>
  </si>
  <si>
    <t>28.01.2021 09:00:00</t>
  </si>
  <si>
    <t>GÖRDES TR-17 45-75-M00017_45-75-M00017_2353549</t>
  </si>
  <si>
    <t>28.01.2021 11:04:07</t>
  </si>
  <si>
    <t>28.01.2021 11:24:00</t>
  </si>
  <si>
    <t>ÖRENLİ TR-1 35-16-M00075_DIREK TIPI TRAFO HUCRESI H01_2043534</t>
  </si>
  <si>
    <t>OG Travers Arızası</t>
  </si>
  <si>
    <t>28.01.2021 09:33:00</t>
  </si>
  <si>
    <t>28.01.2021 11:18:35</t>
  </si>
  <si>
    <t>YAMANDERE TR-1 35-29-L00311_A_56400176_56400176</t>
  </si>
  <si>
    <t>28.01.2021 08:59:32</t>
  </si>
  <si>
    <t>28.01.2021 18:10:39</t>
  </si>
  <si>
    <t>YUKARI YENMİŞ TR-1 35-27-M00382_B_56380091_56380091</t>
  </si>
  <si>
    <t>28.01.2021 12:03:37</t>
  </si>
  <si>
    <t>28.01.2021 14:03:17</t>
  </si>
  <si>
    <t>PANCAR OSB DM-1 35-26-M00869_AYRANCILAR-2 M09_2123006</t>
  </si>
  <si>
    <t>28.01.2021 05:51:58</t>
  </si>
  <si>
    <t>28.01.2021 06:26:12</t>
  </si>
  <si>
    <t>TİRE TR-8 35-29-L00008_48355836_56361391_56361391</t>
  </si>
  <si>
    <t>28.01.2021 14:34:34</t>
  </si>
  <si>
    <t>29.01.2021 03:08:57</t>
  </si>
  <si>
    <t>TR-22 35-30-L00022_B_56367631_56367631</t>
  </si>
  <si>
    <t>28.01.2021 23:20:41</t>
  </si>
  <si>
    <t>28.01.2021 23:55:18</t>
  </si>
  <si>
    <t>K-3797 35-02-K03797_35-02-K03797_2369603</t>
  </si>
  <si>
    <t>28.01.2021 10:14:09</t>
  </si>
  <si>
    <t>28.01.2021 14:50:53</t>
  </si>
  <si>
    <t>GÖÇBEYLİ DM 35-16-M00139_GÖÇBEYLİ TARIMSAL SULAMA M02_72044677</t>
  </si>
  <si>
    <t>28.01.2021 18:57:58</t>
  </si>
  <si>
    <t>28.01.2021 19:45:18</t>
  </si>
  <si>
    <t>M-1037 35-04-M01037_D_56379785_56379785</t>
  </si>
  <si>
    <t>28.01.2021 09:05:49</t>
  </si>
  <si>
    <t>28.01.2021 16:27:24</t>
  </si>
  <si>
    <t>M-2079 35-01-M02079_912397477_912397477</t>
  </si>
  <si>
    <t>28.01.2021 12:14:32</t>
  </si>
  <si>
    <t>28.01.2021 16:53:21</t>
  </si>
  <si>
    <t>DM-20/13 (ÇAPRA KABİN) 45-71-M00272_A_56395218_56395218</t>
  </si>
  <si>
    <t>28.01.2021 14:22:26</t>
  </si>
  <si>
    <t>28.01.2021 15:30:17</t>
  </si>
  <si>
    <t>DM-18/03 45-71-M00258_B_56399968_56399968</t>
  </si>
  <si>
    <t>28.01.2021 17:42:58</t>
  </si>
  <si>
    <t>28.01.2021 22:56:32</t>
  </si>
  <si>
    <t>TR-17 35-27-M00017_A_56363200_56363200</t>
  </si>
  <si>
    <t>28.01.2021 07:04:53</t>
  </si>
  <si>
    <t>28.01.2021 10:49:35</t>
  </si>
  <si>
    <t>HELVACI TR-5 35-17-M00365_DIREK TIPI TRAFO HUCRESI H01_2047470</t>
  </si>
  <si>
    <t>28.01.2021 10:44:12</t>
  </si>
  <si>
    <t>28.01.2021 17:52:00</t>
  </si>
  <si>
    <t>PANCAR TM 35-26-A00003_PANCAR-3 M04_2306095</t>
  </si>
  <si>
    <t>28.01.2021 09:00:45</t>
  </si>
  <si>
    <t>28.01.2021 09:06:17</t>
  </si>
  <si>
    <t>AYRANCILAR DM-2 35-26-M00825_PANCAR OSB DM-1 M01_2076744</t>
  </si>
  <si>
    <t>28.01.2021 07:10:33</t>
  </si>
  <si>
    <t>28.01.2021 08:30:00</t>
  </si>
  <si>
    <t>K-4506 35-03-K04506_35-03-K04506_41972615</t>
  </si>
  <si>
    <t>28.01.2021 10:09:00</t>
  </si>
  <si>
    <t>28.01.2021 15:12:14</t>
  </si>
  <si>
    <t>SARUHANLI TR-15 45-80-M00015_SARUHANLI TR-16 M04_60962797</t>
  </si>
  <si>
    <t>28.01.2021 12:00:17</t>
  </si>
  <si>
    <t>28.01.2021 12:10:47</t>
  </si>
  <si>
    <t>MALTEPE TR-1 35-28-M00444_953373838_953373838</t>
  </si>
  <si>
    <t>28.01.2021 17:50:14</t>
  </si>
  <si>
    <t>28.01.2021 20:31:38</t>
  </si>
  <si>
    <t>MENEMEN TR-24 35-28-L00024_A_56364096_56364096</t>
  </si>
  <si>
    <t>28.01.2021 19:51:06</t>
  </si>
  <si>
    <t>28.01.2021 20:49:08</t>
  </si>
  <si>
    <t>TR-147 35-19-L00147_6902003_56354868_56354868</t>
  </si>
  <si>
    <t>28.01.2021 21:50:28</t>
  </si>
  <si>
    <t>28.01.2021 22:27:48</t>
  </si>
  <si>
    <t>DM-01/51 45-71-M00320_953181872_953181872</t>
  </si>
  <si>
    <t>28.01.2021 20:09:37</t>
  </si>
  <si>
    <t>29.01.2021 04:37:14</t>
  </si>
  <si>
    <t>SULTAN DM 35-25-M00121_B_56354953_56354953</t>
  </si>
  <si>
    <t>28.01.2021 10:12:19</t>
  </si>
  <si>
    <t>28.01.2021 12:25:53</t>
  </si>
  <si>
    <t>L-426 ESKİ GARAJ 35-18-L00426_950467551_950467551</t>
  </si>
  <si>
    <t>28.01.2021 17:48:06</t>
  </si>
  <si>
    <t>28.01.2021 21:24:24</t>
  </si>
  <si>
    <t>ALANKÖY TR-1 35-20-L00288_C_56373873_56373873</t>
  </si>
  <si>
    <t>28.01.2021 09:28:41</t>
  </si>
  <si>
    <t>28.01.2021 16:47:40</t>
  </si>
  <si>
    <t>DM-2/34 (MEVLANA YOLU) 45-71-M00532_A_56404342_56404342</t>
  </si>
  <si>
    <t>28.01.2021 09:33:06</t>
  </si>
  <si>
    <t>28.01.2021 18:35:03</t>
  </si>
  <si>
    <t>MENDERES TR-1 35-32-M00001_35-32-M00001_65885536</t>
  </si>
  <si>
    <t>28.01.2021 09:15:37</t>
  </si>
  <si>
    <t>28.01.2021 13:00:16</t>
  </si>
  <si>
    <t>KUŞÇULAR TR-10 (OVAKAHVE) 35-19-M00222_Ayırıcı H01_2057926</t>
  </si>
  <si>
    <t>28.01.2021 12:07:51</t>
  </si>
  <si>
    <t>28.01.2021 13:08:57</t>
  </si>
  <si>
    <t>K-3323 35-09-K03323_TRAFO K01_45346707</t>
  </si>
  <si>
    <t>28.01.2021 11:02:17</t>
  </si>
  <si>
    <t>28.01.2021 11:56:16</t>
  </si>
  <si>
    <t>AŞAĞI ÇAMKÖY TR-1 45-71-M01480_953194603_953194603</t>
  </si>
  <si>
    <t>28.01.2021 12:47:08</t>
  </si>
  <si>
    <t>28.01.2021 18:29:07</t>
  </si>
  <si>
    <t>DOĞANCI TR-6 35-31-L00331_47904065_56391349_56391349</t>
  </si>
  <si>
    <t>28.01.2021 14:45:26</t>
  </si>
  <si>
    <t>28.01.2021 19:17:46</t>
  </si>
  <si>
    <t>K-2 35-01-K00002_A_56376348_56376348</t>
  </si>
  <si>
    <t>28.01.2021 19:34:22</t>
  </si>
  <si>
    <t>28.01.2021 22:35:57</t>
  </si>
  <si>
    <t>28.01.2021 19:46:39</t>
  </si>
  <si>
    <t>29.01.2021 01:55:47</t>
  </si>
  <si>
    <t>TR-16 35-13-L00016_DAĞITIM TRAFO TR-16 L05_66457228</t>
  </si>
  <si>
    <t>28.01.2021 12:52:27</t>
  </si>
  <si>
    <t>28.01.2021 15:13:41</t>
  </si>
  <si>
    <t>K-3874 35-01-K03874_B_56370495_56370495</t>
  </si>
  <si>
    <t>28.01.2021 08:49:03</t>
  </si>
  <si>
    <t>28.01.2021 18:20:34</t>
  </si>
  <si>
    <t>M-256 35-09-M00256_912313371_912313371</t>
  </si>
  <si>
    <t>28.01.2021 08:52:39</t>
  </si>
  <si>
    <t>28.01.2021 12:14:46</t>
  </si>
  <si>
    <t>K-3757 35-02-K03757_A_56367091_56367091</t>
  </si>
  <si>
    <t>28.01.2021 13:21:00</t>
  </si>
  <si>
    <t>28.01.2021 14:44:14</t>
  </si>
  <si>
    <t>KAYAPINAR TR-1 45-71-M00963_953211740_953211740</t>
  </si>
  <si>
    <t>28.01.2021 19:02:15</t>
  </si>
  <si>
    <t>28.01.2021 23:19:01</t>
  </si>
  <si>
    <t>L-300 DM 35-18-L00300_950448480_950448480</t>
  </si>
  <si>
    <t>28.01.2021 15:54:14</t>
  </si>
  <si>
    <t>28.01.2021 21:53:56</t>
  </si>
  <si>
    <t>ÇEPNİDERE TR-1 45-83-L00222_955162145_955162145</t>
  </si>
  <si>
    <t>28.01.2021 16:47:00</t>
  </si>
  <si>
    <t>28.01.2021 17:53:00</t>
  </si>
  <si>
    <t>KARMEZ DM 35-27-M00657_İLHAN ADAŞ M03_72158883</t>
  </si>
  <si>
    <t>28.01.2021 00:02:00</t>
  </si>
  <si>
    <t>28.01.2021 05:37:41</t>
  </si>
  <si>
    <t>MERSİNLİDERE TR-7 (KIRKOÇLAR) 35-31-L00487_ H_65825975</t>
  </si>
  <si>
    <t>28.01.2021 09:20:19</t>
  </si>
  <si>
    <t>28.01.2021 12:37:13</t>
  </si>
  <si>
    <t>K-231/A 35-01-K04858_35-01-K04858_2366097</t>
  </si>
  <si>
    <t>28.01.2021 15:36:26</t>
  </si>
  <si>
    <t>28.01.2021 17:57:52</t>
  </si>
  <si>
    <t>DM-13/14-B 45-71-M00555_953219749_953219749</t>
  </si>
  <si>
    <t>28.01.2021 09:51:36</t>
  </si>
  <si>
    <t>28.01.2021 15:11:14</t>
  </si>
  <si>
    <t>M-2925 35-03-M02925_E k1346e1b_5776674</t>
  </si>
  <si>
    <t>28.01.2021 11:41:15</t>
  </si>
  <si>
    <t>28.01.2021 16:25:47</t>
  </si>
  <si>
    <t>SEKİKÖY MUSLUK TR-2 35-15-L00516_D_56398729_56398729</t>
  </si>
  <si>
    <t>AG İzolatör Arızası</t>
  </si>
  <si>
    <t>28.01.2021 17:43:04</t>
  </si>
  <si>
    <t>28.01.2021 20:45:19</t>
  </si>
  <si>
    <t>MENDERES DM-2/TR-1 35-22-M00300_MENDERES-1 M17_2095708</t>
  </si>
  <si>
    <t>28.01.2021 12:35:24</t>
  </si>
  <si>
    <t>28.01.2021 12:55:08</t>
  </si>
  <si>
    <t>DM-14/2 45-71-M00373_TR-14/3 M02_66510650</t>
  </si>
  <si>
    <t>28.01.2021 06:29:48</t>
  </si>
  <si>
    <t>28.01.2021 08:41:23</t>
  </si>
  <si>
    <t>L-400 35-18-L00400_964712294_964712294</t>
  </si>
  <si>
    <t>28.01.2021 14:40:15</t>
  </si>
  <si>
    <t>28.01.2021 19:12:53</t>
  </si>
  <si>
    <t>FOÇA M-267 35-23-M00267_950426281_950426281</t>
  </si>
  <si>
    <t>28.01.2021 09:12:40</t>
  </si>
  <si>
    <t>28.01.2021 11:50:25</t>
  </si>
  <si>
    <t>HELVACI TR-9 35-17-M00369_8291072_56375700_56375700</t>
  </si>
  <si>
    <t>28.01.2021 18:20:54</t>
  </si>
  <si>
    <t>28.01.2021 22:05:44</t>
  </si>
  <si>
    <t>BIÇAKÇI OVACIK TR-4 35-15-L00083_A_56362109_56362109</t>
  </si>
  <si>
    <t>28.01.2021 09:56:56</t>
  </si>
  <si>
    <t>28.01.2021 12:54:28</t>
  </si>
  <si>
    <t>TR-42 35-13-L00042_946423426_946423426</t>
  </si>
  <si>
    <t>28.01.2021 18:16:57</t>
  </si>
  <si>
    <t>28.01.2021 19:19:39</t>
  </si>
  <si>
    <t>YENİÇİFTLİK TR-1 35-20-L00399_DIREK TIPI TRAFO HUCRESI H01_2105053</t>
  </si>
  <si>
    <t>OG Atlama Arızası</t>
  </si>
  <si>
    <t>28.01.2021 08:12:15</t>
  </si>
  <si>
    <t>28.01.2021 13:18:27</t>
  </si>
  <si>
    <t>DOMBAYLI TR-1 45-78-M01111_DIREK TIPI TRAFO HUCRESI H01_2111392</t>
  </si>
  <si>
    <t>28.01.2021 11:27:44</t>
  </si>
  <si>
    <t>28.01.2021 14:17:00</t>
  </si>
  <si>
    <t>YUKARI KIZILCA TR-5 35-27-L00341_A_56405941_56405941</t>
  </si>
  <si>
    <t>28.01.2021 09:42:37</t>
  </si>
  <si>
    <t>28.01.2021 12:38:30</t>
  </si>
  <si>
    <t>TİRE TR-4 35-29-L00004_ESKİ İM BİNASI L01_66160707</t>
  </si>
  <si>
    <t>28.01.2021 09:13:37</t>
  </si>
  <si>
    <t>28.01.2021 09:14:17</t>
  </si>
  <si>
    <t>ZEYTİNALAN İM 35-19-A00002_TR-69 L12_2051673</t>
  </si>
  <si>
    <t>28.01.2021 14:02:00</t>
  </si>
  <si>
    <t>28.01.2021 14:15:52</t>
  </si>
  <si>
    <t>BADEMLİ TR-18 35-15-L01033_B_56361627_56361627</t>
  </si>
  <si>
    <t>28.01.2021 01:51:59</t>
  </si>
  <si>
    <t>28.01.2021 02:42:25</t>
  </si>
  <si>
    <t>YILMAZ TR-7 45-78-L00207_953250022_953250022</t>
  </si>
  <si>
    <t>28.01.2021 23:45:00</t>
  </si>
  <si>
    <t>29.01.2021 00:40:01</t>
  </si>
  <si>
    <t>K-819 35-01-K00819_K-598 K02_61135171</t>
  </si>
  <si>
    <t>28.01.2021 10:27:37</t>
  </si>
  <si>
    <t>28.01.2021 10:29:58</t>
  </si>
  <si>
    <t>DM-20/07 (VEZİROĞLU) 45-71-M00274_B_56399591_56399591</t>
  </si>
  <si>
    <t>28.01.2021 13:08:41</t>
  </si>
  <si>
    <t>28.01.2021 13:35:59</t>
  </si>
  <si>
    <t>28.01.2021 10:59:37</t>
  </si>
  <si>
    <t>28.01.2021 11:00:48</t>
  </si>
  <si>
    <t>M-2747 35-01-M02747_35-01-M02747_72058042</t>
  </si>
  <si>
    <t>28.01.2021 20:00:37</t>
  </si>
  <si>
    <t>28.01.2021 22:39:34</t>
  </si>
  <si>
    <t>KOCAOBA KÖK-7 35-30-L00200_ÇATI L03_72060148</t>
  </si>
  <si>
    <t>28.01.2021 15:27:29</t>
  </si>
  <si>
    <t>28.01.2021 16:11:00</t>
  </si>
  <si>
    <t>BAĞYURDU TR-3 (DM-2/1) 35-27-L00242_97534680_97534680</t>
  </si>
  <si>
    <t>28.01.2021 11:44:11</t>
  </si>
  <si>
    <t>28.01.2021 13:59:42</t>
  </si>
  <si>
    <t>GÜMÜLDÜR M-2 35-25-M00002_955278956_955278956</t>
  </si>
  <si>
    <t>28.01.2021 17:59:57</t>
  </si>
  <si>
    <t>28.01.2021 19:46:42</t>
  </si>
  <si>
    <t>L-97 35-18-L00097_950440013_950440013</t>
  </si>
  <si>
    <t>28.01.2021 09:14:09</t>
  </si>
  <si>
    <t>29.01.2021 10:22:39</t>
  </si>
  <si>
    <t>BAHATTİN DOĞANER KÖK 35-27-M00482_ÇİFTEL KAZAN M05_72166834</t>
  </si>
  <si>
    <t>28.01.2021 14:47:00</t>
  </si>
  <si>
    <t>28.01.2021 16:01:05</t>
  </si>
  <si>
    <t>K-419 35-01-K00419_K-1178 K02_2119081</t>
  </si>
  <si>
    <t>29.01.2021 17:35:29</t>
  </si>
  <si>
    <t>29.01.2021 18:35:29</t>
  </si>
  <si>
    <t>AKKEÇİLİ KÖK 45-73-M00239_DM-12 M01_72035006</t>
  </si>
  <si>
    <t>29.01.2021 17:26:29</t>
  </si>
  <si>
    <t>29.01.2021 18:00:00</t>
  </si>
  <si>
    <t>DİKİLİ İM 35-30-A00001_DELİCETEPE M07_72357027</t>
  </si>
  <si>
    <t>29.01.2021 16:36:47</t>
  </si>
  <si>
    <t>29.01.2021 17:08:50</t>
  </si>
  <si>
    <t>L-90 RAINBOW DM 35-18-L00090_35-18-L00090_2357778</t>
  </si>
  <si>
    <t>29.01.2021 13:36:39</t>
  </si>
  <si>
    <t>29.01.2021 17:47:45</t>
  </si>
  <si>
    <t>K-972 35-08-K00972_C k972c1_5828182</t>
  </si>
  <si>
    <t>29.01.2021 22:57:06</t>
  </si>
  <si>
    <t>30.01.2021 01:39:47</t>
  </si>
  <si>
    <t>DM-1/25-A 35-29-M00102_48345566_56367741_56367741</t>
  </si>
  <si>
    <t>29.01.2021 13:34:39</t>
  </si>
  <si>
    <t>29.01.2021 17:25:29</t>
  </si>
  <si>
    <t>DM-5/2 45-71-M02284_DM-5/1 M01_73447821</t>
  </si>
  <si>
    <t>29.01.2021 12:47:00</t>
  </si>
  <si>
    <t>29.01.2021 13:12:53</t>
  </si>
  <si>
    <t>TR-37 45-78-L00037_95000506457_95000506457</t>
  </si>
  <si>
    <t>29.01.2021 14:02:00</t>
  </si>
  <si>
    <t>29.01.2021 15:20:10</t>
  </si>
  <si>
    <t>M-236 35-02-M00236_B_56382758_56382758</t>
  </si>
  <si>
    <t>29.01.2021 08:36:34</t>
  </si>
  <si>
    <t>29.01.2021 10:19:08</t>
  </si>
  <si>
    <t>ASARLIK TR-17 35-28-M00173_953369592_953369592</t>
  </si>
  <si>
    <t>29.01.2021 18:02:00</t>
  </si>
  <si>
    <t>30.01.2021 00:07:59</t>
  </si>
  <si>
    <t>M-1038 35-04-M01038_G_56383053_56383053</t>
  </si>
  <si>
    <t>29.01.2021 09:39:40</t>
  </si>
  <si>
    <t>29.01.2021 10:04:45</t>
  </si>
  <si>
    <t>ULUKENT DM-4/17 35-28-M00053_G g1_5769612</t>
  </si>
  <si>
    <t>29.01.2021 14:47:33</t>
  </si>
  <si>
    <t>29.01.2021 18:03:03</t>
  </si>
  <si>
    <t>K-429 35-01-K00429_C_60984767_60984767</t>
  </si>
  <si>
    <t>29.01.2021 15:02:39</t>
  </si>
  <si>
    <t>29.01.2021 17:29:46</t>
  </si>
  <si>
    <t>K-1024 35-01-K01024_911371925_911371925</t>
  </si>
  <si>
    <t>29.01.2021 18:47:02</t>
  </si>
  <si>
    <t>30.01.2021 02:30:15</t>
  </si>
  <si>
    <t>TAŞLIYATAK TR-1 35-31-L00366_47791624_56352977_56352977</t>
  </si>
  <si>
    <t>29.01.2021 15:44:00</t>
  </si>
  <si>
    <t>29.01.2021 16:38:30</t>
  </si>
  <si>
    <t>BAŞIBÜYÜK KIRLILAR TR-1 45-77-L00229_C_56395457_56395457</t>
  </si>
  <si>
    <t>29.01.2021 09:18:20</t>
  </si>
  <si>
    <t>29.01.2021 16:46:02</t>
  </si>
  <si>
    <t>CENNET MAHALLESİ TR-3 35-16-M00136_953336228_953336228</t>
  </si>
  <si>
    <t>29.01.2021 18:23:58</t>
  </si>
  <si>
    <t>29.01.2021 20:24:09</t>
  </si>
  <si>
    <t>TR-5 35-26-M00005_TR-6/TR-7 M03_72401079</t>
  </si>
  <si>
    <t>29.01.2021 08:51:43</t>
  </si>
  <si>
    <t>29.01.2021 10:03:10</t>
  </si>
  <si>
    <t>KÜÇÜKBAHÇE KÖYÜ TR-1 35-21-L00085_953363654_953363654</t>
  </si>
  <si>
    <t>29.01.2021 19:32:43</t>
  </si>
  <si>
    <t>30.01.2021 02:00:09</t>
  </si>
  <si>
    <t>CABBAR DM 45-73-M00100_KÖYLER ÇIKIŞI M04_2057594</t>
  </si>
  <si>
    <t>29.01.2021 13:15:45</t>
  </si>
  <si>
    <t>29.01.2021 14:28:13</t>
  </si>
  <si>
    <t>K-3891 35-02-K03891_912844598_912844598</t>
  </si>
  <si>
    <t>29.01.2021 11:50:37</t>
  </si>
  <si>
    <t>29.01.2021 12:25:16</t>
  </si>
  <si>
    <t>TR-16 35-19-M00016_956682364_956682364</t>
  </si>
  <si>
    <t>29.01.2021 09:06:23</t>
  </si>
  <si>
    <t>29.01.2021 11:58:15</t>
  </si>
  <si>
    <t>K-3451 35-08-K03451_B_56366827_56366827</t>
  </si>
  <si>
    <t>29.01.2021 09:07:00</t>
  </si>
  <si>
    <t>29.01.2021 12:21:02</t>
  </si>
  <si>
    <t>M-334 35-02-M00334_910320369_910320369</t>
  </si>
  <si>
    <t>29.01.2021 13:59:15</t>
  </si>
  <si>
    <t>29.01.2021 17:54:01</t>
  </si>
  <si>
    <t>DM-1/33 35-29-M00033_48360844_56361414_56361414</t>
  </si>
  <si>
    <t>29.01.2021 13:16:56</t>
  </si>
  <si>
    <t>29.01.2021 18:24:37</t>
  </si>
  <si>
    <t>TR-333 35-19-L00309_956663993_956663993</t>
  </si>
  <si>
    <t>29.01.2021 07:36:30</t>
  </si>
  <si>
    <t>29.01.2021 11:10:02</t>
  </si>
  <si>
    <t>29.01.2021 20:38:34</t>
  </si>
  <si>
    <t>29.01.2021 23:52:12</t>
  </si>
  <si>
    <t>ÇUKURALTI M-24 35-25-M00072_955280523_955280523</t>
  </si>
  <si>
    <t>29.01.2021 22:52:16</t>
  </si>
  <si>
    <t>30.01.2021 01:34:14</t>
  </si>
  <si>
    <t>M-987 35-03-M00987_35-03-M00987_41914488</t>
  </si>
  <si>
    <t>29.01.2021 11:35:09</t>
  </si>
  <si>
    <t>29.01.2021 12:04:19</t>
  </si>
  <si>
    <t>ÇAYBAŞI YOLU TR-2 35-26-M01195_6712520_56358998_56358998</t>
  </si>
  <si>
    <t>29.01.2021 12:54:43</t>
  </si>
  <si>
    <t>29.01.2021 13:35:19</t>
  </si>
  <si>
    <t>TİRE İM-DM-1 35-29-A00001_TİRE-2 GİRİŞ M15_2059046</t>
  </si>
  <si>
    <t>29.01.2021 10:08:48</t>
  </si>
  <si>
    <t>29.01.2021 12:04:02</t>
  </si>
  <si>
    <t>M-1531 35-09-M01531_D_56367679_56367679</t>
  </si>
  <si>
    <t>29.01.2021 16:19:33</t>
  </si>
  <si>
    <t>29.01.2021 17:48:03</t>
  </si>
  <si>
    <t>ÇOBANKÖY TR-2 35-29-L00508_35-29-L00508_2368725</t>
  </si>
  <si>
    <t>29.01.2021 03:38:58</t>
  </si>
  <si>
    <t>29.01.2021 05:04:59</t>
  </si>
  <si>
    <t>SAZOBA TR-6 45-72-M00457_A_56391228_56391228</t>
  </si>
  <si>
    <t>29.01.2021 17:50:14</t>
  </si>
  <si>
    <t>29.01.2021 20:13:12</t>
  </si>
  <si>
    <t>M-1483 35-01-M01483_E m1483/e1_5908866</t>
  </si>
  <si>
    <t>29.01.2021 19:54:26</t>
  </si>
  <si>
    <t>30.01.2021 00:05:13</t>
  </si>
  <si>
    <t>M-986 35-03-M00986_910209694_910209694</t>
  </si>
  <si>
    <t>29.01.2021 16:57:59</t>
  </si>
  <si>
    <t>29.01.2021 22:00:26</t>
  </si>
  <si>
    <t>BOĞAZİÇİ İM 35-01-A00001_TR-4 K22_2047902</t>
  </si>
  <si>
    <t>OG Trafo Arızası</t>
  </si>
  <si>
    <t>29.01.2021 19:12:39</t>
  </si>
  <si>
    <t>29.01.2021 20:14:55</t>
  </si>
  <si>
    <t>K-765 35-01-K00765_D_56353970_56353970</t>
  </si>
  <si>
    <t>29.01.2021 19:59:45</t>
  </si>
  <si>
    <t>30.01.2021 01:48:21</t>
  </si>
  <si>
    <t>ÇEŞME İM 35-18-A00001_MARİNA M01_2307667</t>
  </si>
  <si>
    <t>29.01.2021 09:57:22</t>
  </si>
  <si>
    <t>29.01.2021 10:30:25</t>
  </si>
  <si>
    <t>TR-24 35-27-M00024_F F01b_66365280</t>
  </si>
  <si>
    <t>29.01.2021 15:18:00</t>
  </si>
  <si>
    <t>29.01.2021 15:53:13</t>
  </si>
  <si>
    <t>DOĞANBEY KÖK 35-14-M00100_ M04_2323978</t>
  </si>
  <si>
    <t>29.01.2021 09:41:56</t>
  </si>
  <si>
    <t>29.01.2021 17:32:10</t>
  </si>
  <si>
    <t>L-111 OVACIK 35-18-L00111_35-18-L00111_49092723</t>
  </si>
  <si>
    <t>29.01.2021 09:19:29</t>
  </si>
  <si>
    <t>29.01.2021 13:22:01</t>
  </si>
  <si>
    <t>L-193 ESENEVLER 35-18-L00193_950443185_950443185</t>
  </si>
  <si>
    <t>29.01.2021 18:34:07</t>
  </si>
  <si>
    <t>29.01.2021 22:54:32</t>
  </si>
  <si>
    <t>29.01.2021 22:57:00</t>
  </si>
  <si>
    <t>30.01.2021 00:21:19</t>
  </si>
  <si>
    <t>L-286 35-18-L00286_A_56368456_56368456</t>
  </si>
  <si>
    <t>29.01.2021 10:09:26</t>
  </si>
  <si>
    <t>29.01.2021 14:39:00</t>
  </si>
  <si>
    <t>BOĞAZİÇİ İM 35-01-A00001_TR-4 GİRİŞ M12_2046241</t>
  </si>
  <si>
    <t>29.01.2021 17:34:08</t>
  </si>
  <si>
    <t>29.01.2021 18:27:39</t>
  </si>
  <si>
    <t>TR-68 ÇAYIRÇEŞME 35-19-L00068_956671534_956671534</t>
  </si>
  <si>
    <t>29.01.2021 11:28:38</t>
  </si>
  <si>
    <t>29.01.2021 15:35:07</t>
  </si>
  <si>
    <t>L-300 DM 35-18-L00300_950430248_950430248</t>
  </si>
  <si>
    <t>29.01.2021 14:56:14</t>
  </si>
  <si>
    <t>29.01.2021 20:06:59</t>
  </si>
  <si>
    <t>L-128/1 35-18-L00603_50067433_56406673_56406673</t>
  </si>
  <si>
    <t>29.01.2021 06:08:22</t>
  </si>
  <si>
    <t>29.01.2021 08:02:21</t>
  </si>
  <si>
    <t>29.01.2021 10:30:02</t>
  </si>
  <si>
    <t>29.01.2021 14:15:19</t>
  </si>
  <si>
    <t>GÜRÇEŞME İM 35-03-A00001_ÇALDIRAN K09_2081086</t>
  </si>
  <si>
    <t>29.01.2021 15:33:35</t>
  </si>
  <si>
    <t>29.01.2021 16:30:25</t>
  </si>
  <si>
    <t>SOMA TR-19 45-82-M00019_C_56404914_56404914</t>
  </si>
  <si>
    <t>29.01.2021 12:39:12</t>
  </si>
  <si>
    <t>29.01.2021 14:07:45</t>
  </si>
  <si>
    <t>YENİFOÇA TR-44 35-23-M00044_YENİFOÇA TR-45 - YENİFOÇA TR-43 M01_72188275</t>
  </si>
  <si>
    <t>29.01.2021 09:27:04</t>
  </si>
  <si>
    <t>29.01.2021 10:45:58</t>
  </si>
  <si>
    <t>TR-58 (SERAY SÜT) 45-81-M00152_DIREK TIPI TRAFO HUCRESI H01_2089197</t>
  </si>
  <si>
    <t>29.01.2021 11:40:55</t>
  </si>
  <si>
    <t>29.01.2021 12:51:21</t>
  </si>
  <si>
    <t>TR-1/61 45-72-M00061_45-72-M00061_2359399</t>
  </si>
  <si>
    <t>29.01.2021 10:01:28</t>
  </si>
  <si>
    <t>29.01.2021 14:16:33</t>
  </si>
  <si>
    <t>SANAYİ SİTESİ TR-6 (DM-10/14) 35-17-M00501_950315063_950315063</t>
  </si>
  <si>
    <t>29.01.2021 11:25:04</t>
  </si>
  <si>
    <t>29.01.2021 14:08:17</t>
  </si>
  <si>
    <t>MORDOĞAN TR-2 35-21-L00140_ARDIÇ MAHALLESİ TR-12 L01_72182990</t>
  </si>
  <si>
    <t>29.01.2021 17:14:08</t>
  </si>
  <si>
    <t>29.01.2021 17:20:00</t>
  </si>
  <si>
    <t>EŞENDERE KÖYÜ TR-1 35-21-L00108_35-21-L00108_2349247</t>
  </si>
  <si>
    <t>29.01.2021 22:23:00</t>
  </si>
  <si>
    <t>29.01.2021 23:57:04</t>
  </si>
  <si>
    <t>M-163 35-18-M00163_9762378_56369521_56369521</t>
  </si>
  <si>
    <t>29.01.2021 08:56:41</t>
  </si>
  <si>
    <t>29.01.2021 15:00:03</t>
  </si>
  <si>
    <t>MUSTAFA KOÇOĞLU SULAMA GRUBU 35-29-M00207_35-29-M00207_2371587</t>
  </si>
  <si>
    <t>30.01.2021 22:13:04</t>
  </si>
  <si>
    <t>31.01.2021 01:01:52</t>
  </si>
  <si>
    <t>KURTTUTAN TR-1 45-78-M01152_953272430_953272430</t>
  </si>
  <si>
    <t>30.01.2021 15:06:41</t>
  </si>
  <si>
    <t>30.01.2021 23:55:01</t>
  </si>
  <si>
    <t>DÜNDARLI KÖK 35-29-L00053_SOMAK - MUSALAR L05_72215898</t>
  </si>
  <si>
    <t>30.01.2021 18:03:00</t>
  </si>
  <si>
    <t>30.01.2021 21:55:49</t>
  </si>
  <si>
    <t>30.01.2021 14:47:59</t>
  </si>
  <si>
    <t>30.01.2021 17:32:17</t>
  </si>
  <si>
    <t>TR-27/1 45-82-M00108_TR-28-29-30 M03_2325730</t>
  </si>
  <si>
    <t>30.01.2021 13:54:47</t>
  </si>
  <si>
    <t>30.01.2021 14:35:33</t>
  </si>
  <si>
    <t>AŞAĞIKIRIKLAR DM 35-16-M00448_BERGAMA TM-1 GİRİŞ M02_2336317</t>
  </si>
  <si>
    <t>30.01.2021 15:10:00</t>
  </si>
  <si>
    <t>30.01.2021 15:38:56</t>
  </si>
  <si>
    <t>L-105 DÜZCE AĞA ÇEŞMESİ 35-14-L00105__72371906_72371906</t>
  </si>
  <si>
    <t>30.01.2021 10:49:22</t>
  </si>
  <si>
    <t>30.01.2021 15:17:23</t>
  </si>
  <si>
    <t>TR-64 45-78-M00064_953258280_953258280</t>
  </si>
  <si>
    <t>30.01.2021 23:28:49</t>
  </si>
  <si>
    <t>31.01.2021 01:28:30</t>
  </si>
  <si>
    <t>ÜÇPINAR DM 45-71-M00183_PELİTALAN M03_72249125</t>
  </si>
  <si>
    <t>30.01.2021 13:49:19</t>
  </si>
  <si>
    <t>30.01.2021 14:43:07</t>
  </si>
  <si>
    <t>CAMBAZLI KÖK 45-84-M00005_DERBENT İM-DM (ESKİ GÖLMARMARA) M05_50241506</t>
  </si>
  <si>
    <t>30.01.2021 15:06:21</t>
  </si>
  <si>
    <t>30.01.2021 15:07:10</t>
  </si>
  <si>
    <t>TİRE İM-DM-1 35-29-A00001_DM-1/66 M04_2059514</t>
  </si>
  <si>
    <t>30.01.2021 15:36:29</t>
  </si>
  <si>
    <t>30.01.2021 17:15:09</t>
  </si>
  <si>
    <t>ÇARIKKARALAR TR-1 45-73-M01075_945649626_945649626</t>
  </si>
  <si>
    <t>30.01.2021 11:55:01</t>
  </si>
  <si>
    <t>30.01.2021 18:41:18</t>
  </si>
  <si>
    <t>YAKAKÖY KÖK 45-75-M00067_TEPEKÖY M02_2324687</t>
  </si>
  <si>
    <t>30.01.2021 15:14:16</t>
  </si>
  <si>
    <t>30.01.2021 17:13:09</t>
  </si>
  <si>
    <t>UZUNKÖY TR-2 35-31-L00143_47827448_56389535_56389535</t>
  </si>
  <si>
    <t>30.01.2021 12:34:59</t>
  </si>
  <si>
    <t>30.01.2021 15:27:08</t>
  </si>
  <si>
    <t>AVŞAR İM 45-83-A00002_G KOLU L09_2309874</t>
  </si>
  <si>
    <t>30.01.2021 15:34:04</t>
  </si>
  <si>
    <t>30.01.2021 17:03:00</t>
  </si>
  <si>
    <t>BADEMLER DM 35-19-M00443_HAVZA M04_72218973</t>
  </si>
  <si>
    <t>30.01.2021 17:51:11</t>
  </si>
  <si>
    <t>30.01.2021 17:55:20</t>
  </si>
  <si>
    <t>BAKIR TR-3 45-76-M00070_45-76-M00070_2355459</t>
  </si>
  <si>
    <t>30.01.2021 09:48:29</t>
  </si>
  <si>
    <t>30.01.2021 09:59:00</t>
  </si>
  <si>
    <t>KİRAZ İM 35-31-A00001_KELLETEPE L04_2096630</t>
  </si>
  <si>
    <t>30.01.2021 16:15:46</t>
  </si>
  <si>
    <t>30.01.2021 16:18:04</t>
  </si>
  <si>
    <t>OSMAN SÜREN VE ARKADAŞLARI 35-24-M00026_35-24-M00026_58184970</t>
  </si>
  <si>
    <t>30.01.2021 17:20:49</t>
  </si>
  <si>
    <t>30.01.2021 23:24:39</t>
  </si>
  <si>
    <t>HASAN EMLEK GRB. 35-20-M00015_DIREK TIPI TRAFO HUCRESI H01_2039166</t>
  </si>
  <si>
    <t>30.01.2021 21:34:03</t>
  </si>
  <si>
    <t>31.01.2021 01:26:17</t>
  </si>
  <si>
    <t>DM-2/TR-2 35-13-M00059_946424904_946424904</t>
  </si>
  <si>
    <t>30.01.2021 13:54:58</t>
  </si>
  <si>
    <t>31.01.2021 00:43:14</t>
  </si>
  <si>
    <t>M-423 35-02-M00423_TRF M03_2324277</t>
  </si>
  <si>
    <t>30.01.2021 09:48:09</t>
  </si>
  <si>
    <t>30.01.2021 11:21:02</t>
  </si>
  <si>
    <t>SÜLEYMANLI KÖK 45-72-L00299_KÖYLER ÇIKIŞI L03_2331423</t>
  </si>
  <si>
    <t>30.01.2021 14:45:37</t>
  </si>
  <si>
    <t>30.01.2021 16:50:38</t>
  </si>
  <si>
    <t>İZZETTİN KÖK 45-83-M00132_SİNİRLİ M02_2107099</t>
  </si>
  <si>
    <t>30.01.2021 12:16:49</t>
  </si>
  <si>
    <t>30.01.2021 13:56:00</t>
  </si>
  <si>
    <t>M-1230 35-01-M01230_B_56355955_56355955</t>
  </si>
  <si>
    <t>30.01.2021 16:17:26</t>
  </si>
  <si>
    <t>30.01.2021 18:46:04</t>
  </si>
  <si>
    <t>ÜÇPINAR DM 45-71-M00183_GÖKBEL M09_72249134</t>
  </si>
  <si>
    <t>30.01.2021 11:32:12</t>
  </si>
  <si>
    <t>30.01.2021 11:38:21</t>
  </si>
  <si>
    <t>30.01.2021 15:25:50</t>
  </si>
  <si>
    <t>30.01.2021 15:35:30</t>
  </si>
  <si>
    <t>EMİRHACILI TR-3 45-78-L00578_45-78-L00578_2354453</t>
  </si>
  <si>
    <t>30.01.2021 17:10:42</t>
  </si>
  <si>
    <t>30.01.2021 20:23:07</t>
  </si>
  <si>
    <t>MORDOĞAN İM 35-21-A00002_PETLİNE BENZİNLİK L14_2061849</t>
  </si>
  <si>
    <t>30.01.2021 13:27:45</t>
  </si>
  <si>
    <t>30.01.2021 14:09:18</t>
  </si>
  <si>
    <t>DALLIK TR-1 35-29-L00305_C_56402124_56402124</t>
  </si>
  <si>
    <t>30.01.2021 14:26:00</t>
  </si>
  <si>
    <t>30.01.2021 15:44:33</t>
  </si>
  <si>
    <t>K-2 35-01-K00002_35-01-K00002_2374436</t>
  </si>
  <si>
    <t>30.01.2021 12:54:00</t>
  </si>
  <si>
    <t>30.01.2021 13:15:31</t>
  </si>
  <si>
    <t>TERZİHALİLLER-1 35-16-M00105_B_56399309_56399309</t>
  </si>
  <si>
    <t>30.01.2021 15:11:20</t>
  </si>
  <si>
    <t>30.01.2021 15:54:36</t>
  </si>
  <si>
    <t>M-1189 35-03-M01189_35-03-M01189_2369645</t>
  </si>
  <si>
    <t>30.01.2021 00:18:39</t>
  </si>
  <si>
    <t>30.01.2021 00:33:00</t>
  </si>
  <si>
    <t>GÖÇBEYLİ DM 35-16-M00139_ALİBEYLİ M05_72044680</t>
  </si>
  <si>
    <t>30.01.2021 15:55:21</t>
  </si>
  <si>
    <t>30.01.2021 17:39:01</t>
  </si>
  <si>
    <t>KAZIKBAĞLARI TR-1 35-16-M00482_950309919_950309919</t>
  </si>
  <si>
    <t>30.01.2021 10:37:53</t>
  </si>
  <si>
    <t>30.01.2021 15:26:13</t>
  </si>
  <si>
    <t>M-3260(YATIRIM REZERVE) 35-04-M03260_A_56383141_56383141</t>
  </si>
  <si>
    <t>Hırsızlık</t>
  </si>
  <si>
    <t>30.01.2021 03:31:06</t>
  </si>
  <si>
    <t>30.01.2021 05:43:28</t>
  </si>
  <si>
    <t>ÇİFTLİK İM 35-18-A00003_SAĞLIKÇILAR L06_2054614</t>
  </si>
  <si>
    <t>30.01.2021 13:56:07</t>
  </si>
  <si>
    <t>30.01.2021 15:03:38</t>
  </si>
  <si>
    <t>GÜLBAHÇE TR-278 35-19-L00278_ H_49159354</t>
  </si>
  <si>
    <t>30.01.2021 14:38:59</t>
  </si>
  <si>
    <t>30.01.2021 17:07:13</t>
  </si>
  <si>
    <t>KAVAKLIDERE TR-12 45-73-M00145_TR-13 M02_2317694</t>
  </si>
  <si>
    <t>30.01.2021 15:29:50</t>
  </si>
  <si>
    <t>30.01.2021 17:19:00</t>
  </si>
  <si>
    <t>MEVLÜTLÜ TR-2 45-78-M01083_49276331_56387073_56387073</t>
  </si>
  <si>
    <t>30.01.2021 10:34:30</t>
  </si>
  <si>
    <t>30.01.2021 11:25:25</t>
  </si>
  <si>
    <t>SAİPALTI TR-1 35-21-L00101_E_56373652_56373652</t>
  </si>
  <si>
    <t>30.01.2021 12:42:00</t>
  </si>
  <si>
    <t>30.01.2021 16:14:36</t>
  </si>
  <si>
    <t>METAL İŞLERİ TR-12 KÖK 35-22-M00112_TAHTALIÇAY-OĞLANANASI DİZDARLAR SULAMA GRUBU M04_72106699</t>
  </si>
  <si>
    <t>30.01.2021 14:08:50</t>
  </si>
  <si>
    <t>30.01.2021 14:48:00</t>
  </si>
  <si>
    <t>ALİAĞA GIS TM 35-17-A00014_BELEDİYE-2 (2H05) M018_66128140</t>
  </si>
  <si>
    <t>30.01.2021 13:20:00</t>
  </si>
  <si>
    <t>30.01.2021 13:57:28</t>
  </si>
  <si>
    <t>30.01.2021 15:36:58</t>
  </si>
  <si>
    <t>30.01.2021 15:59:03</t>
  </si>
  <si>
    <t>KUŞÇUBURUN-2 35-26-M00537_9432464_56360911_56360911</t>
  </si>
  <si>
    <t>30.01.2021 15:58:03</t>
  </si>
  <si>
    <t>30.01.2021 18:54:17</t>
  </si>
  <si>
    <t>DM-1/17 45-71-M00041_953242331_953242331</t>
  </si>
  <si>
    <t>30.01.2021 10:55:40</t>
  </si>
  <si>
    <t>30.01.2021 18:06:29</t>
  </si>
  <si>
    <t>SUBAŞI İM 35-26-A00002_TRAFO 15.8 GİRİŞ L05_2035572</t>
  </si>
  <si>
    <t>30.01.2021 17:14:30</t>
  </si>
  <si>
    <t>30.01.2021 17:20:00</t>
  </si>
  <si>
    <t>MORDOĞAN İM 35-21-A00002_İSKELE L03_2314080</t>
  </si>
  <si>
    <t>30.01.2021 20:14:03</t>
  </si>
  <si>
    <t>31.01.2021 01:01:24</t>
  </si>
  <si>
    <t>DM-3/31 (KAYNAK MAH.MUHTARLIK) 45-71-M00089_953211589_953211589</t>
  </si>
  <si>
    <t>30.01.2021 14:00:00</t>
  </si>
  <si>
    <t>30.01.2021 19:53:26</t>
  </si>
  <si>
    <t>TR-81 35-17-M00081_950307758_950307758</t>
  </si>
  <si>
    <t>30.01.2021 09:09:16</t>
  </si>
  <si>
    <t>05.02.2021 21:16:59</t>
  </si>
  <si>
    <t>L-221 35-18-L00221_49975989_56372721_56372721</t>
  </si>
  <si>
    <t>30.01.2021 09:36:54</t>
  </si>
  <si>
    <t>30.01.2021 12:52:43</t>
  </si>
  <si>
    <t>EVRENLİ KÖK 45-73-M00139_BAHADIR ÇIKIŞ M02_2309339</t>
  </si>
  <si>
    <t>30.01.2021 17:18:12</t>
  </si>
  <si>
    <t>30.01.2021 20:38:40</t>
  </si>
  <si>
    <t>ÇAKALTEPE SERTKÖY TR-1 35-22-M00087_35-22-M00087_72209904</t>
  </si>
  <si>
    <t>30.01.2021 21:36:55</t>
  </si>
  <si>
    <t>31.01.2021 00:02:06</t>
  </si>
  <si>
    <t>DM-2/TR-6 (TR-125) 35-26-M00125_956619338_956619338</t>
  </si>
  <si>
    <t>30.01.2021 14:06:34</t>
  </si>
  <si>
    <t>30.01.2021 14:38:43</t>
  </si>
  <si>
    <t>BADEMLİ HACIMUSA MEV. TR-32 35-15-L01052_B_56361662_56361662</t>
  </si>
  <si>
    <t>30.01.2021 11:47:45</t>
  </si>
  <si>
    <t>30.01.2021 15:21:30</t>
  </si>
  <si>
    <t>ORTAKÖY TR-1 45-77-L00308_A_56385593_56385593</t>
  </si>
  <si>
    <t>30.01.2021 17:39:09</t>
  </si>
  <si>
    <t>31.01.2021 02:24:25</t>
  </si>
  <si>
    <t>K-567 35-02-K00567_35-02-K00567_76583272</t>
  </si>
  <si>
    <t>30.01.2021 19:23:16</t>
  </si>
  <si>
    <t>30.01.2021 20:43:27</t>
  </si>
  <si>
    <t>TAHTALI TM 35-22-A00001_GÜMÜLDÜR-4 M09_2307936</t>
  </si>
  <si>
    <t>30.01.2021 16:14:56</t>
  </si>
  <si>
    <t>30.01.2021 16:19:18</t>
  </si>
  <si>
    <t>TR-28 FİDAN YAPI 35-26-M00028_35-26-M00028_66027374</t>
  </si>
  <si>
    <t>30.01.2021 17:04:00</t>
  </si>
  <si>
    <t>30.01.2021 20:58:55</t>
  </si>
  <si>
    <t>K-799 35-01-K00799_A_56393796_56393796</t>
  </si>
  <si>
    <t>30.01.2021 09:48:56</t>
  </si>
  <si>
    <t>30.01.2021 10:44:28</t>
  </si>
  <si>
    <t>KARAKURT TR-1 45-76-M00091_45-76-M00091_2375355</t>
  </si>
  <si>
    <t>30.01.2021 10:44:53</t>
  </si>
  <si>
    <t>30.01.2021 12:28:17</t>
  </si>
  <si>
    <t>ÇIRPI İM 35-20-A00002_ÇIRPI SULAMA M09_2056271</t>
  </si>
  <si>
    <t>30.01.2021 15:24:07</t>
  </si>
  <si>
    <t>30.01.2021 20:18:41</t>
  </si>
  <si>
    <t>PANCAR KÖK 35-26-M00891_KARAKUYU M02_2302862</t>
  </si>
  <si>
    <t>30.01.2021 15:13:07</t>
  </si>
  <si>
    <t>30.01.2021 17:24:52</t>
  </si>
  <si>
    <t>ULDERBENT  HAYITLIDERE MAH.TR 45-73-M00550_A_56402007_56402007</t>
  </si>
  <si>
    <t>30.01.2021 11:25:11</t>
  </si>
  <si>
    <t>30.01.2021 16:46:38</t>
  </si>
  <si>
    <t>YENİFOÇA TR-51 35-23-M00051_YENİFOÇA TR-54 M01_72157030</t>
  </si>
  <si>
    <t>30.01.2021 13:56:09</t>
  </si>
  <si>
    <t>30.01.2021 14:48:32</t>
  </si>
  <si>
    <t>GÜMÜLDÜR M-10 35-25-M00010_955263849_955263849</t>
  </si>
  <si>
    <t>30.01.2021 15:30:34</t>
  </si>
  <si>
    <t>30.01.2021 19:01:34</t>
  </si>
  <si>
    <t>KUŞCULAR TR-3 35-19-M00215_DIREK TIPI TRAFO HUCRESI H01_2057927</t>
  </si>
  <si>
    <t>30.01.2021 16:47:28</t>
  </si>
  <si>
    <t>30.01.2021 21:06:36</t>
  </si>
  <si>
    <t>SALUR KÖK 45-75-M00062_GÜNEŞLİ M04_72037123</t>
  </si>
  <si>
    <t>30.01.2021 16:24:19</t>
  </si>
  <si>
    <t>30.01.2021 23:23:48</t>
  </si>
  <si>
    <t>K-3558 35-02-K03558_910191598_910191598</t>
  </si>
  <si>
    <t>30.01.2021 23:03:21</t>
  </si>
  <si>
    <t>31.01.2021 02:38:12</t>
  </si>
  <si>
    <t>OTOYOL DM 45-80-M02917_HatBaşıAyırıcı_53137209 M01_53137209</t>
  </si>
  <si>
    <t>30.01.2021 13:57:00</t>
  </si>
  <si>
    <t>30.01.2021 13:57:30</t>
  </si>
  <si>
    <t>MURADİYE TR-5 (ESKİ MEZARLIK YANI) 45-71-M00204_COCA COLA M02_2091441</t>
  </si>
  <si>
    <t>30.01.2021 15:03:00</t>
  </si>
  <si>
    <t>31.01.2021 17:33:12</t>
  </si>
  <si>
    <t>ÇAMLICA KÖYÜ TR-1 45-71-M01596_B_60984826_60984826</t>
  </si>
  <si>
    <t>31.01.2021 18:06:11</t>
  </si>
  <si>
    <t>ÇAYBAŞI DM-1/5 35-26-M01194_9640213_56357874_56357874</t>
  </si>
  <si>
    <t>01.01.2021 00:06:10</t>
  </si>
  <si>
    <t>01.01.2021 01:27:26</t>
  </si>
  <si>
    <t>İM-1/DM-1/A 35-14-M00313_956643548_956643548</t>
  </si>
  <si>
    <t>01.01.2021 00:08:16</t>
  </si>
  <si>
    <t>01.01.2021 00:49:19</t>
  </si>
  <si>
    <t>K-3267 35-08-K03267_E_56379446_56379446</t>
  </si>
  <si>
    <t>01.01.2021 00:02:22</t>
  </si>
  <si>
    <t>01.01.2021 01:38:00</t>
  </si>
  <si>
    <t>TİYENLİ TR-1 45-85-M00009_45-85-M00009_2353536</t>
  </si>
  <si>
    <t>01.01.2021 00:18:35</t>
  </si>
  <si>
    <t>DM-4/TR-14 35-26-M01288_35-26-M01288_42462349</t>
  </si>
  <si>
    <t>01.01.2021 00:19:47</t>
  </si>
  <si>
    <t>01.01.2021 02:34:10</t>
  </si>
  <si>
    <t>ÇAVLU TR-1 KÖK 45-78-L00624_ L02_2327420</t>
  </si>
  <si>
    <t>01.01.2021 02:28:00</t>
  </si>
  <si>
    <t>01.01.2021 03:56:24</t>
  </si>
  <si>
    <t>L-228 ILICA GARAJ 35-18-L00228_L-400-L05 L05_72080078</t>
  </si>
  <si>
    <t>01.01.2021 05:45:25</t>
  </si>
  <si>
    <t>01.01.2021 07:07:00</t>
  </si>
  <si>
    <t>K-1506 35-03-K01506_B c6b_5778361</t>
  </si>
  <si>
    <t>01.01.2021 05:37:29</t>
  </si>
  <si>
    <t>01.01.2021 09:23:24</t>
  </si>
  <si>
    <t>DİKİLİ İM 35-30-A00001_ALTINOVA-1 M08_72357026</t>
  </si>
  <si>
    <t>01.01.2021 05:50:45</t>
  </si>
  <si>
    <t>01.01.2021 05:57:00</t>
  </si>
  <si>
    <t>01.01.2021 05:57:14</t>
  </si>
  <si>
    <t>01.01.2021 06:18:32</t>
  </si>
  <si>
    <t>URLA İM 35-19-A00001_İSKELE ATATÜRK L10_2048616</t>
  </si>
  <si>
    <t>01.01.2021 06:26:16</t>
  </si>
  <si>
    <t>01.01.2021 06:43:48</t>
  </si>
  <si>
    <t>ZEYTİNALAN İM 35-19-A00002_TR-69 L12_2308008</t>
  </si>
  <si>
    <t>01.01.2021 06:55:16</t>
  </si>
  <si>
    <t>01.01.2021 07:21:51</t>
  </si>
  <si>
    <t>SARIGÖL TR-29 45-79-M00029_TR-37 M04_2075848</t>
  </si>
  <si>
    <t>01.01.2021 07:22:55</t>
  </si>
  <si>
    <t>01.01.2021 07:52:00</t>
  </si>
  <si>
    <t>DM-1/TR-9 URLA 35-19-M00467_956669664_956669664</t>
  </si>
  <si>
    <t>01.01.2021 07:17:49</t>
  </si>
  <si>
    <t>01.01.2021 09:02:45</t>
  </si>
  <si>
    <t>GRUPKENT KÖK 35-30-M00200_ALTINOVA M03_72066322</t>
  </si>
  <si>
    <t>01.01.2021 07:42:45</t>
  </si>
  <si>
    <t>01.01.2021 07:47:45</t>
  </si>
  <si>
    <t>ALAÇATI TM 35-18-A00005_OTELLER M17_2308549</t>
  </si>
  <si>
    <t>01.01.2021 07:52:22</t>
  </si>
  <si>
    <t>01.01.2021 09:22:49</t>
  </si>
  <si>
    <t>AKKOYUNLU TR-2 35-29-L00270_A_56367718_56367718</t>
  </si>
  <si>
    <t>01.01.2021 07:56:23</t>
  </si>
  <si>
    <t>01.01.2021 10:37:09</t>
  </si>
  <si>
    <t>K-133 35-04-K00133_99522196_99522196</t>
  </si>
  <si>
    <t>01.01.2021 08:07:00</t>
  </si>
  <si>
    <t>01.01.2021 13:07:49</t>
  </si>
  <si>
    <t>EYNEZ KÖK 45-82-M00158_EYNEZ M04_72199449</t>
  </si>
  <si>
    <t>01.01.2021 07:59:35</t>
  </si>
  <si>
    <t>01.01.2021 09:24:00</t>
  </si>
  <si>
    <t>DM-2/TR-2 35-22-M00805_955265279_955265279</t>
  </si>
  <si>
    <t>01.01.2021 08:05:26</t>
  </si>
  <si>
    <t>01.01.2021 11:10:17</t>
  </si>
  <si>
    <t>01.01.2021 08:13:20</t>
  </si>
  <si>
    <t>01.01.2021 09:36:59</t>
  </si>
  <si>
    <t>TR-64 35-17-M00064_DIREK TIPI TRAFO HUCRESI H01_2044934</t>
  </si>
  <si>
    <t>01.01.2021 08:12:25</t>
  </si>
  <si>
    <t>01.01.2021 08:52:18</t>
  </si>
  <si>
    <t>TR-155 ZEYTİNALANI 35-19-L00155_11903522 tr155 t2_5942564</t>
  </si>
  <si>
    <t>01.01.2021 08:20:11</t>
  </si>
  <si>
    <t>01.01.2021 10:01:51</t>
  </si>
  <si>
    <t>K-3769 35-04-K03769_99361914_99361914</t>
  </si>
  <si>
    <t>01.01.2021 08:37:07</t>
  </si>
  <si>
    <t>01.01.2021 10:41:26</t>
  </si>
  <si>
    <t>DM-1/TR-9 URLA 35-19-M00467_C C02_50033048</t>
  </si>
  <si>
    <t>01.01.2021 08:42:59</t>
  </si>
  <si>
    <t>01.01.2021 12:01:51</t>
  </si>
  <si>
    <t>K-4188 35-04-K04188_912344817_912344817</t>
  </si>
  <si>
    <t>01.01.2021 08:56:00</t>
  </si>
  <si>
    <t>01.01.2021 13:00:47</t>
  </si>
  <si>
    <t>KİLLİK TR-16 45-73-M00350_B_56404291_56404291</t>
  </si>
  <si>
    <t>01.01.2021 09:03:00</t>
  </si>
  <si>
    <t>01.01.2021 11:11:18</t>
  </si>
  <si>
    <t>K-3167 35-04-K03167_99550019_99550019</t>
  </si>
  <si>
    <t>01.01.2021 08:59:28</t>
  </si>
  <si>
    <t>01.01.2021 14:01:26</t>
  </si>
  <si>
    <t>SOĞANLI TR-1 45-73-M01034_45-73-M01034_2358384</t>
  </si>
  <si>
    <t>01.01.2021 09:15:00</t>
  </si>
  <si>
    <t>01.01.2021 11:24:29</t>
  </si>
  <si>
    <t>MORDOĞAN TR-2 35-21-L00140_953366024_953366024</t>
  </si>
  <si>
    <t>01.01.2021 09:13:43</t>
  </si>
  <si>
    <t>01.01.2021 15:25:28</t>
  </si>
  <si>
    <t>KARAKUYU TR-2 35-22-M00290_955285231_955285231</t>
  </si>
  <si>
    <t>01.01.2021 08:24:08</t>
  </si>
  <si>
    <t>01.01.2021 11:06:00</t>
  </si>
  <si>
    <t>DM-18/10 45-71-M00263_DM-18 (UNCU BOZKÖY) M03_72255531</t>
  </si>
  <si>
    <t>01.01.2021 09:22:37</t>
  </si>
  <si>
    <t>01.01.2021 15:32:43</t>
  </si>
  <si>
    <t>ÇAMLICA KÖK 45-81-M00048_ÇANŞA ÇIKIŞ M03_71996151</t>
  </si>
  <si>
    <t>01.01.2021 09:32:35</t>
  </si>
  <si>
    <t>01.01.2021 10:23:00</t>
  </si>
  <si>
    <t>TR-1/15 45-72-M00015_49742758_56391673_56391673</t>
  </si>
  <si>
    <t>01.01.2021 09:32:23</t>
  </si>
  <si>
    <t>01.01.2021 11:14:01</t>
  </si>
  <si>
    <t>KINIK İM 35-24-A00001_YAYA KENT M09_2058920</t>
  </si>
  <si>
    <t>01.01.2021 09:37:33</t>
  </si>
  <si>
    <t>01.01.2021 09:48:07</t>
  </si>
  <si>
    <t>DM-20/02 (DOĞU KABİN) 45-71-M00421_TR-67-68-69-70-71 M04_2320208</t>
  </si>
  <si>
    <t>01.01.2021 09:40:03</t>
  </si>
  <si>
    <t>01.01.2021 15:31:25</t>
  </si>
  <si>
    <t>SULTAN DM 35-25-M00121_M-36 ZİNDANCIK KÖK M12_72117324</t>
  </si>
  <si>
    <t>01.01.2021 09:41:25</t>
  </si>
  <si>
    <t>01.01.2021 10:14:00</t>
  </si>
  <si>
    <t>ÇİLE DM 35-22-M00086_ÇAKALTEPE M04_50064049</t>
  </si>
  <si>
    <t>01.01.2021 10:07:00</t>
  </si>
  <si>
    <t>K-3741 35-08-K03741_K-3418 K01_42545343</t>
  </si>
  <si>
    <t>01.01.2021 09:44:06</t>
  </si>
  <si>
    <t>01.01.2021 10:44:32</t>
  </si>
  <si>
    <t>YENİ FOÇA TR-19 35-23-M00019_YENİFOÇA TR-20 M02_2334905</t>
  </si>
  <si>
    <t>01.01.2021 09:34:38</t>
  </si>
  <si>
    <t>01.01.2021 10:52:00</t>
  </si>
  <si>
    <t>M-1185 35-04-M01185_95000477183_95000477183</t>
  </si>
  <si>
    <t>01.01.2021 09:37:10</t>
  </si>
  <si>
    <t>01.01.2021 10:04:35</t>
  </si>
  <si>
    <t>SEYREK TR-7 KÖK 35-28-M00379_GÜNERLİ M05_2329493</t>
  </si>
  <si>
    <t>01.01.2021 09:40:29</t>
  </si>
  <si>
    <t>01.01.2021 10:27:05</t>
  </si>
  <si>
    <t>KAVAKLIDERE TR-7 45-73-M00304_45-73-M00304_2368613</t>
  </si>
  <si>
    <t>01.01.2021 09:56:35</t>
  </si>
  <si>
    <t>01.01.2021 11:53:00</t>
  </si>
  <si>
    <t>M-650 35-02-M00650_HatBaşıAyırıcı_53137649 M02_53137649</t>
  </si>
  <si>
    <t>01.01.2021 09:48:45</t>
  </si>
  <si>
    <t>01.01.2021 12:07:35</t>
  </si>
  <si>
    <t>01.01.2021 09:34:47</t>
  </si>
  <si>
    <t>01.01.2021 11:19:08</t>
  </si>
  <si>
    <t>SALMAN KÖYÜ TR-1 35-21-L00076_953357842_953357842</t>
  </si>
  <si>
    <t>01.01.2021 10:06:23</t>
  </si>
  <si>
    <t>01.01.2021 13:09:12</t>
  </si>
  <si>
    <t>L-229 35-18-L00229_9584684_56376575_56376575</t>
  </si>
  <si>
    <t>01.01.2021 10:06:58</t>
  </si>
  <si>
    <t>01.01.2021 11:32:01</t>
  </si>
  <si>
    <t>ESENYAYLA SİTESİ TR-287 35-19-L00287_ L02_2115462</t>
  </si>
  <si>
    <t>01.01.2021 10:09:14</t>
  </si>
  <si>
    <t>01.01.2021 18:45:59</t>
  </si>
  <si>
    <t>SOMA TR-1 45-82-M00001_DAĞITIM TRAFOSU M01_2059138</t>
  </si>
  <si>
    <t>01.01.2021 10:16:02</t>
  </si>
  <si>
    <t>01.01.2021 12:15:13</t>
  </si>
  <si>
    <t>K-1774 35-02-K01774_TRAFO K01_2310695</t>
  </si>
  <si>
    <t>01.01.2021 10:18:57</t>
  </si>
  <si>
    <t>01.01.2021 12:03:18</t>
  </si>
  <si>
    <t>TR-64 35-19-L00064_35-19-L00064_2361626</t>
  </si>
  <si>
    <t>01.01.2021 08:33:22</t>
  </si>
  <si>
    <t>01.01.2021 10:45:58</t>
  </si>
  <si>
    <t>M-1933 35-01-M01933_ M02_54840181</t>
  </si>
  <si>
    <t>01.01.2021 09:35:40</t>
  </si>
  <si>
    <t>01.01.2021 13:23:08</t>
  </si>
  <si>
    <t>K-1201 35-01-K01201_B B3_5868286</t>
  </si>
  <si>
    <t>01.01.2021 10:18:03</t>
  </si>
  <si>
    <t>01.01.2021 11:51:22</t>
  </si>
  <si>
    <t>DÜZLEN TR-1 45-71-M01744_953192238_953192238</t>
  </si>
  <si>
    <t>01.01.2021 10:32:54</t>
  </si>
  <si>
    <t>01.01.2021 12:27:51</t>
  </si>
  <si>
    <t>FOÇA TR-10 35-23-L00010_A_56393349_56393349</t>
  </si>
  <si>
    <t>01.01.2021 10:39:00</t>
  </si>
  <si>
    <t>01.01.2021 12:37:21</t>
  </si>
  <si>
    <t>K-697 35-02-K00697_99966525_99966525</t>
  </si>
  <si>
    <t>01.01.2021 10:19:06</t>
  </si>
  <si>
    <t>01.01.2021 12:23:32</t>
  </si>
  <si>
    <t>SOMA TR-11/1 45-82-M00034_945543045_945543045</t>
  </si>
  <si>
    <t>01.01.2021 10:45:38</t>
  </si>
  <si>
    <t>01.01.2021 13:15:26</t>
  </si>
  <si>
    <t>KAPAKLI DM 45-72-M00309_KAYIŞLAR M09_2099434</t>
  </si>
  <si>
    <t>01.01.2021 11:04:45</t>
  </si>
  <si>
    <t>01.01.2021 11:05:05</t>
  </si>
  <si>
    <t>SARUHANLI TR-32 45-80-M00032_956560552_956560552</t>
  </si>
  <si>
    <t>01.01.2021 11:06:12</t>
  </si>
  <si>
    <t>01.01.2021 11:40:18</t>
  </si>
  <si>
    <t>01.01.2021 11:12:46</t>
  </si>
  <si>
    <t>01.01.2021 11:32:58</t>
  </si>
  <si>
    <t>L-100 BELKENT 35-18-L00100_950463838_950463838</t>
  </si>
  <si>
    <t>01.01.2021 11:10:13</t>
  </si>
  <si>
    <t>01.01.2021 16:12:35</t>
  </si>
  <si>
    <t>DM-14/16-A 45-71-M00552_A_56402745_56402745</t>
  </si>
  <si>
    <t>01.01.2021 11:14:32</t>
  </si>
  <si>
    <t>01.01.2021 22:32:55</t>
  </si>
  <si>
    <t>ÇINARLIKUYU KÖK 45-71-M00188_ÇINARLIKUYU TR-1 M02_72248739</t>
  </si>
  <si>
    <t>01.01.2021 11:20:25</t>
  </si>
  <si>
    <t>01.01.2021 11:21:15</t>
  </si>
  <si>
    <t>GÖRDES DM 45-75-M00050_GÖRDES ŞEHİR-2 M03_2083582</t>
  </si>
  <si>
    <t>01.01.2021 11:23:26</t>
  </si>
  <si>
    <t>01.01.2021 11:28:43</t>
  </si>
  <si>
    <t>KAŞIKÇI KÖYÜ TR-1 45-75-M00078_945600242_945600242</t>
  </si>
  <si>
    <t>01.01.2021 11:03:34</t>
  </si>
  <si>
    <t>01.01.2021 14:57:30</t>
  </si>
  <si>
    <t>ORUÇLAR TR-1 35-16-M00093_953325130_953325130</t>
  </si>
  <si>
    <t>01.01.2021 11:26:15</t>
  </si>
  <si>
    <t>01.01.2021 14:35:57</t>
  </si>
  <si>
    <t>DM-18 (UNCU BOZKÖY) 45-71-M00213_DM-18/05 (TR-138) - DM-18/10 BAYINDIRLIK M02_2318155</t>
  </si>
  <si>
    <t>01.01.2021 11:44:08</t>
  </si>
  <si>
    <t>01.01.2021 16:35:05</t>
  </si>
  <si>
    <t>K-4406 35-04-K04406_A_56371207_56371207</t>
  </si>
  <si>
    <t>01.01.2021 11:45:00</t>
  </si>
  <si>
    <t>01.01.2021 12:54:48</t>
  </si>
  <si>
    <t>M-271 KARAKAYALAR DM 35-14-M00271_BADEMLER 477 SAĞ DEVRE M07_2097310</t>
  </si>
  <si>
    <t>01.01.2021 11:46:35</t>
  </si>
  <si>
    <t>01.01.2021 11:52:00</t>
  </si>
  <si>
    <t>HALITLI TR-2 45-71-M01504_A_56384139_56384139</t>
  </si>
  <si>
    <t>01.01.2021 11:42:28</t>
  </si>
  <si>
    <t>01.01.2021 12:34:52</t>
  </si>
  <si>
    <t>TR-23 35-19-L00023_956677104_956677104</t>
  </si>
  <si>
    <t>01.01.2021 11:42:33</t>
  </si>
  <si>
    <t>01.01.2021 15:49:10</t>
  </si>
  <si>
    <t>TR-1 35-15-M00001_48879812_56381284_56381284</t>
  </si>
  <si>
    <t>01.01.2021 11:51:44</t>
  </si>
  <si>
    <t>01.01.2021 12:40:09</t>
  </si>
  <si>
    <t>BAĞARASI TR-12 35-23-M00181_95000501923_95000501923</t>
  </si>
  <si>
    <t>01.01.2021 11:45:25</t>
  </si>
  <si>
    <t>01.01.2021 21:43:50</t>
  </si>
  <si>
    <t>ALİAĞA TR-43 DM 35-17-M00043_TR-90 ÇIKIŞ M05_2315089</t>
  </si>
  <si>
    <t>01.01.2021 12:12:35</t>
  </si>
  <si>
    <t>01.01.2021 12:21:00</t>
  </si>
  <si>
    <t>TR-63 35-19-L00063_956682506_956682506</t>
  </si>
  <si>
    <t>01.01.2021 12:07:04</t>
  </si>
  <si>
    <t>01.01.2021 17:50:05</t>
  </si>
  <si>
    <t>M-144 35-02-M00144_C_56383843_56383843</t>
  </si>
  <si>
    <t>01.01.2021 11:57:31</t>
  </si>
  <si>
    <t>01.01.2021 12:50:52</t>
  </si>
  <si>
    <t>GÜLBAHÇE TR-10 35-19-L00249_8296016_56376682_56376682</t>
  </si>
  <si>
    <t>01.01.2021 12:14:00</t>
  </si>
  <si>
    <t>01.01.2021 13:25:57</t>
  </si>
  <si>
    <t>AŞAĞI KIZILCA TR-5 35-27-L00339_A_56381988_56381988</t>
  </si>
  <si>
    <t>01.01.2021 12:04:16</t>
  </si>
  <si>
    <t>01.01.2021 14:21:51</t>
  </si>
  <si>
    <t>DM-3/TR-10 SEFERİHİSAR 35-14-M00331_956649223_956649223</t>
  </si>
  <si>
    <t>01.01.2021 12:10:41</t>
  </si>
  <si>
    <t>01.01.2021 13:57:50</t>
  </si>
  <si>
    <t>SÜLEYMANLI TR-10 45-72-L00304_956486893_956486893</t>
  </si>
  <si>
    <t>01.01.2021 12:12:42</t>
  </si>
  <si>
    <t>01.01.2021 14:13:58</t>
  </si>
  <si>
    <t>DM-2/TR-20 35-22-M00853_35-22-M00853_66057541</t>
  </si>
  <si>
    <t>01.01.2021 12:18:21</t>
  </si>
  <si>
    <t>01.01.2021 14:21:50</t>
  </si>
  <si>
    <t>AKKOYUNLU TR-4 35-29-L00128_A_56359903_56359903</t>
  </si>
  <si>
    <t>01.01.2021 12:17:26</t>
  </si>
  <si>
    <t>01.01.2021 13:12:23</t>
  </si>
  <si>
    <t>ASARLIK TR-8 35-28-M00182_10902933_56374160_56374160</t>
  </si>
  <si>
    <t>01.01.2021 12:18:27</t>
  </si>
  <si>
    <t>01.01.2021 13:19:50</t>
  </si>
  <si>
    <t>TR-82 45-78-L00082_953263853_953263853</t>
  </si>
  <si>
    <t>01.01.2021 12:25:58</t>
  </si>
  <si>
    <t>01.01.2021 13:27:32</t>
  </si>
  <si>
    <t>ASARLIK TR-8 35-28-M00182_8546529_56374195_56374195</t>
  </si>
  <si>
    <t>01.01.2021 12:22:35</t>
  </si>
  <si>
    <t>01.01.2021 13:57:10</t>
  </si>
  <si>
    <t>KUŞÇULAR TR-2 35-19-M00519_956674155_956674155</t>
  </si>
  <si>
    <t>01.01.2021 12:24:47</t>
  </si>
  <si>
    <t>01.01.2021 22:33:43</t>
  </si>
  <si>
    <t>M-712 KERESTECİLER SİTESİ 35-08-M00712_M -1937 M03_72145231</t>
  </si>
  <si>
    <t>01.01.2021 12:32:00</t>
  </si>
  <si>
    <t>01.01.2021 13:40:13</t>
  </si>
  <si>
    <t>SAZOBA DM 45-72-M00413_BEYOBA TARIMSAL SULAMA M07_2331526</t>
  </si>
  <si>
    <t>01.01.2021 12:22:04</t>
  </si>
  <si>
    <t>01.01.2021 13:15:40</t>
  </si>
  <si>
    <t>M-2539 35-02-M02539_912470088_912470088</t>
  </si>
  <si>
    <t>01.01.2021 12:31:05</t>
  </si>
  <si>
    <t>01.01.2021 14:26:50</t>
  </si>
  <si>
    <t>BARBAROS TR-1 35-19-M00199_956674829_956674829</t>
  </si>
  <si>
    <t>01.01.2021 12:41:36</t>
  </si>
  <si>
    <t>01.01.2021 20:49:04</t>
  </si>
  <si>
    <t>DM-3/TR-17 35-14-M00335_956634368_956634368</t>
  </si>
  <si>
    <t>01.01.2021 12:43:04</t>
  </si>
  <si>
    <t>01.01.2021 13:13:55</t>
  </si>
  <si>
    <t>K-1316 35-04-K01316_98949251_98949251</t>
  </si>
  <si>
    <t>01.01.2021 12:42:34</t>
  </si>
  <si>
    <t>01.01.2021 13:26:18</t>
  </si>
  <si>
    <t>BEŞPINARLAR KÖYÜ TR-1 35-27-M00413_A_56356027_56356027</t>
  </si>
  <si>
    <t>01.01.2021 12:51:00</t>
  </si>
  <si>
    <t>01.01.2021 13:57:39</t>
  </si>
  <si>
    <t>M-2373 35-02-M02373_910077326_910077326</t>
  </si>
  <si>
    <t>01.01.2021 12:44:10</t>
  </si>
  <si>
    <t>01.01.2021 14:12:19</t>
  </si>
  <si>
    <t>SOĞANLI TR-1 45-73-M01034_B_56394374_56394374</t>
  </si>
  <si>
    <t>01.01.2021 12:45:05</t>
  </si>
  <si>
    <t>01.01.2021 16:46:39</t>
  </si>
  <si>
    <t>KAREL DM 35-17-M00247_BAZTAŞ DM M05_66441215</t>
  </si>
  <si>
    <t>01.01.2021 12:28:02</t>
  </si>
  <si>
    <t>01.01.2021 13:37:05</t>
  </si>
  <si>
    <t>SARUHANLI TR-17 45-80-M00017_45-80-M00017_2355942</t>
  </si>
  <si>
    <t>01.01.2021 12:49:39</t>
  </si>
  <si>
    <t>01.01.2021 14:11:31</t>
  </si>
  <si>
    <t>EVRENOS TR-3 45-71-M01411_45-71-M01411_2371340</t>
  </si>
  <si>
    <t>01.01.2021 12:24:08</t>
  </si>
  <si>
    <t>01.01.2021 14:27:04</t>
  </si>
  <si>
    <t>GERENKÖY KÖK 35-23-M00156_BAĞARASI M04_72155662</t>
  </si>
  <si>
    <t>01.01.2021 12:55:05</t>
  </si>
  <si>
    <t>01.01.2021 15:20:35</t>
  </si>
  <si>
    <t>K-161 35-01-K00161_35-01-K00161_2370288</t>
  </si>
  <si>
    <t>01.01.2021 12:58:59</t>
  </si>
  <si>
    <t>01.01.2021 13:26:47</t>
  </si>
  <si>
    <t>ALAŞEHİR TR-58 45-73-M00058_B_56391553_56391553</t>
  </si>
  <si>
    <t>01.01.2021 13:10:00</t>
  </si>
  <si>
    <t>01.01.2021 14:02:05</t>
  </si>
  <si>
    <t>ORTAKÖY CAMİLİ MAHALLE TR-1 45-78-M00790_49227766_56391391_56391391</t>
  </si>
  <si>
    <t>01.01.2021 13:10:13</t>
  </si>
  <si>
    <t>01.01.2021 15:07:52</t>
  </si>
  <si>
    <t>ALÇUK TM 35-17-A00001_HABAŞ-1 M31_2307956</t>
  </si>
  <si>
    <t>01.01.2021 13:16:00</t>
  </si>
  <si>
    <t>01.01.2021 14:26:40</t>
  </si>
  <si>
    <t>YUKARI ÇOBANİSA ŞİRİN MAHALLE 45-71-M00622_961157025_961157025</t>
  </si>
  <si>
    <t>01.01.2021 13:13:48</t>
  </si>
  <si>
    <t>01.01.2021 17:00:41</t>
  </si>
  <si>
    <t>OVAKENT TR-10 35-15-L00630_950408910_950408910</t>
  </si>
  <si>
    <t>01.01.2021 13:16:59</t>
  </si>
  <si>
    <t>01.01.2021 22:52:41</t>
  </si>
  <si>
    <t>MEHMET AKİF BİLİR TR 35-17-M00496_95000058853_95000058853</t>
  </si>
  <si>
    <t>01.01.2021 13:20:12</t>
  </si>
  <si>
    <t>02.01.2021 14:08:07</t>
  </si>
  <si>
    <t>AHMETAĞA TR-3 45-79-M00320_C_56388173_56388173</t>
  </si>
  <si>
    <t>01.01.2021 13:19:23</t>
  </si>
  <si>
    <t>01.01.2021 15:00:17</t>
  </si>
  <si>
    <t>DEMİRCİ KÖK 35-26-M00779_KARACAAĞAÇ ENH M06_42707151</t>
  </si>
  <si>
    <t>01.01.2021 13:26:23</t>
  </si>
  <si>
    <t>01.01.2021 16:39:00</t>
  </si>
  <si>
    <t>KIRKAĞAÇ DM 45-76-M00043_GELENBE M03_72247484</t>
  </si>
  <si>
    <t>01.01.2021 13:34:35</t>
  </si>
  <si>
    <t>01.01.2021 13:46:00</t>
  </si>
  <si>
    <t>YAĞCILI TR-2 45-82-M00367_KÖYLER DM M01_72200384</t>
  </si>
  <si>
    <t>01.01.2021 13:40:25</t>
  </si>
  <si>
    <t>01.01.2021 14:16:00</t>
  </si>
  <si>
    <t>DM-1/TR-16 SEFERİHİSAR 35-14-M00328_956642770_956642770</t>
  </si>
  <si>
    <t>01.01.2021 13:32:45</t>
  </si>
  <si>
    <t>01.01.2021 15:38:15</t>
  </si>
  <si>
    <t>SOMA A SANTRALİ İM/DM 45-82-A00001_DENİŞ-2 M12_2091665</t>
  </si>
  <si>
    <t>01.01.2021 13:35:05</t>
  </si>
  <si>
    <t>01.01.2021 14:10:00</t>
  </si>
  <si>
    <t>01.01.2021 13:47:35</t>
  </si>
  <si>
    <t>01.01.2021 17:36:56</t>
  </si>
  <si>
    <t>01.01.2021 13:54:55</t>
  </si>
  <si>
    <t>01.01.2021 14:34:00</t>
  </si>
  <si>
    <t>DM-1/TR-26 35-14-M00302_956646210_956646210</t>
  </si>
  <si>
    <t>01.01.2021 13:50:05</t>
  </si>
  <si>
    <t>01.01.2021 15:07:57</t>
  </si>
  <si>
    <t>KIRKAĞAÇ DM 45-76-M00043_GELENBE M03_72247570</t>
  </si>
  <si>
    <t>01.01.2021 14:10:35</t>
  </si>
  <si>
    <t>01.01.2021 17:49:00</t>
  </si>
  <si>
    <t>YEŞİLKÖY-2 35-26-M00791_12436023_56370409_56370409</t>
  </si>
  <si>
    <t>01.01.2021 13:58:58</t>
  </si>
  <si>
    <t>01.01.2021 14:37:05</t>
  </si>
  <si>
    <t>YALLIOĞLU KÖK 35-15-L00361_YENİKÖY L02_66935957</t>
  </si>
  <si>
    <t>01.01.2021 14:13:45</t>
  </si>
  <si>
    <t>01.01.2021 14:37:00</t>
  </si>
  <si>
    <t>BADEMLİ TR-15 35-15-L01031_950392614_950392614</t>
  </si>
  <si>
    <t>01.01.2021 14:05:02</t>
  </si>
  <si>
    <t>01.01.2021 20:31:09</t>
  </si>
  <si>
    <t>AVŞAR İM 45-83-A00002_F KOLU L14_2309879</t>
  </si>
  <si>
    <t>01.01.2021 14:25:45</t>
  </si>
  <si>
    <t>01.01.2021 14:55:00</t>
  </si>
  <si>
    <t>GÜME KÖYÜ TR-1 35-29-L00340_35-29-L00340_2375021</t>
  </si>
  <si>
    <t>01.01.2021 14:22:15</t>
  </si>
  <si>
    <t>01.01.2021 15:12:32</t>
  </si>
  <si>
    <t>DM-3 35-29-M00003_48371468_56362165_56362165</t>
  </si>
  <si>
    <t>01.01.2021 14:19:04</t>
  </si>
  <si>
    <t>01.01.2021 15:34:59</t>
  </si>
  <si>
    <t>KARAAĞAÇLI TR-13 45-71-M01075_BEYDERE KÖK M03_72307181</t>
  </si>
  <si>
    <t>01.01.2021 14:39:45</t>
  </si>
  <si>
    <t>01.01.2021 14:40:35</t>
  </si>
  <si>
    <t>TR-27(M-727) 35-30-M00727_955299743_955299743</t>
  </si>
  <si>
    <t>01.01.2021 14:02:33</t>
  </si>
  <si>
    <t>01.01.2021 15:09:57</t>
  </si>
  <si>
    <t>PAYAMLI TR-1 35-10-L00056_97963773_97963773</t>
  </si>
  <si>
    <t>01.01.2021 17:52:33</t>
  </si>
  <si>
    <t>HALİTPAŞA DM 45-80-M00060_HALİTPAŞA ŞEHİR M04_72188718</t>
  </si>
  <si>
    <t>01.01.2021 14:58:45</t>
  </si>
  <si>
    <t>01.01.2021 15:30:00</t>
  </si>
  <si>
    <t>LOKMANKUYU KÖK 35-15-L00903_35-15-L00903_67112631</t>
  </si>
  <si>
    <t>01.01.2021 14:59:00</t>
  </si>
  <si>
    <t>01.01.2021 15:54:34</t>
  </si>
  <si>
    <t>İDRİS KEPEZ TR 35-30-M00231_95000598671_95000598671</t>
  </si>
  <si>
    <t>01.01.2021 14:44:23</t>
  </si>
  <si>
    <t>01.01.2021 17:20:35</t>
  </si>
  <si>
    <t>SEYREK TR-7 KÖK 35-28-M00379_SÜZBEYLİ-TUZCULU M04_2303511</t>
  </si>
  <si>
    <t>01.01.2021 14:50:51</t>
  </si>
  <si>
    <t>01.01.2021 16:36:05</t>
  </si>
  <si>
    <t>ÇAMBEL KÖK 35-27-M00619_YENMİŞ-2 M04_72166068</t>
  </si>
  <si>
    <t>OG Parafudr Patlaması</t>
  </si>
  <si>
    <t>01.01.2021 15:00:01</t>
  </si>
  <si>
    <t>01.01.2021 18:31:05</t>
  </si>
  <si>
    <t>01.01.2021 15:17:00</t>
  </si>
  <si>
    <t>01.01.2021 15:47:12</t>
  </si>
  <si>
    <t>AKHİSAR İM 45-72-A00001_ESKİ ZEYTİN OVA L06_2058306</t>
  </si>
  <si>
    <t>01.01.2021 15:19:35</t>
  </si>
  <si>
    <t>01.01.2021 15:33:25</t>
  </si>
  <si>
    <t>KÖSEDERE TR-1 35-21-L00124_953359305_953359305</t>
  </si>
  <si>
    <t>01.01.2021 15:20:42</t>
  </si>
  <si>
    <t>01.01.2021 19:00:14</t>
  </si>
  <si>
    <t>MURADİYE DM-4/12-A (DİREK TR-1) 45-71-M01872_953221494_953221494</t>
  </si>
  <si>
    <t>01.01.2021 15:22:53</t>
  </si>
  <si>
    <t>01.01.2021 18:08:27</t>
  </si>
  <si>
    <t>K-4406 35-04-K04406_99408766_99408766</t>
  </si>
  <si>
    <t>01.01.2021 15:31:00</t>
  </si>
  <si>
    <t>01.01.2021 16:47:42</t>
  </si>
  <si>
    <t>AHMETAĞA TR-3 45-79-M00320_945571215_945571215</t>
  </si>
  <si>
    <t>01.01.2021 15:30:35</t>
  </si>
  <si>
    <t>01.01.2021 16:05:52</t>
  </si>
  <si>
    <t>ÇİÇEKLİ KÖK 45-75-M00070_FUNDALIK M01_2059674</t>
  </si>
  <si>
    <t>01.01.2021 15:36:55</t>
  </si>
  <si>
    <t>01.01.2021 15:38:45</t>
  </si>
  <si>
    <t>TR-1 35-15-M00001_949438100_949438100</t>
  </si>
  <si>
    <t>01.01.2021 15:44:00</t>
  </si>
  <si>
    <t>01.01.2021 19:54:23</t>
  </si>
  <si>
    <t>İĞDELİ TR-7 35-31-L00401_956572355_956572355</t>
  </si>
  <si>
    <t>01.01.2021 14:41:27</t>
  </si>
  <si>
    <t>01.01.2021 18:45:48</t>
  </si>
  <si>
    <t>İZSU OĞLANANASI İÇME SUYU ÖZEL 35-22-M00650Ö_DIREK TIPI TRAFO HUCRESI H01_2114718</t>
  </si>
  <si>
    <t>01.01.2021 15:43:39</t>
  </si>
  <si>
    <t>01.01.2021 18:50:34</t>
  </si>
  <si>
    <t>TR-12 HÜKÜMET KONAĞI 35-19-M00012_956669171_956669171</t>
  </si>
  <si>
    <t>01.01.2021 15:46:34</t>
  </si>
  <si>
    <t>01.01.2021 17:58:58</t>
  </si>
  <si>
    <t>TR-2/99-1 45-83-M00778_DIREK TIPI TRAFO HUCRESI H01_2107254</t>
  </si>
  <si>
    <t>01.01.2021 15:42:13</t>
  </si>
  <si>
    <t>01.01.2021 16:28:49</t>
  </si>
  <si>
    <t>M-3439(YATIRIM REZERVE) 35-03-M03439_910033626_910033626</t>
  </si>
  <si>
    <t>01.01.2021 15:58:26</t>
  </si>
  <si>
    <t>01.01.2021 18:01:37</t>
  </si>
  <si>
    <t>MORDOĞAN TR-2 35-21-L00140_953365918_953365918</t>
  </si>
  <si>
    <t>01.01.2021 16:04:28</t>
  </si>
  <si>
    <t>01.01.2021 22:12:51</t>
  </si>
  <si>
    <t>GÖRDES TR-19 45-75-M00019_TR-1 GİRİŞ M02_61333636</t>
  </si>
  <si>
    <t>01.01.2021 13:32:13</t>
  </si>
  <si>
    <t>01.01.2021 16:40:01</t>
  </si>
  <si>
    <t>K-839 35-01-K00839_D_56375612_56375612</t>
  </si>
  <si>
    <t>01.01.2021 16:06:44</t>
  </si>
  <si>
    <t>01.01.2021 17:00:55</t>
  </si>
  <si>
    <t>BEYOBA TR-10 45-72-M00425_TR-9 M03_2103409</t>
  </si>
  <si>
    <t>01.01.2021 15:12:42</t>
  </si>
  <si>
    <t>01.01.2021 17:09:17</t>
  </si>
  <si>
    <t>KFC KÖK 35-28-M00534_ M01_2329272</t>
  </si>
  <si>
    <t>01.01.2021 15:22:17</t>
  </si>
  <si>
    <t>01.01.2021 16:45:06</t>
  </si>
  <si>
    <t>TR-1 35-15-M00001_48879820_56381287_56381287</t>
  </si>
  <si>
    <t>01.01.2021 16:19:53</t>
  </si>
  <si>
    <t>01.01.2021 18:51:15</t>
  </si>
  <si>
    <t>TR-81 35-19-L00081_956693613_956693613</t>
  </si>
  <si>
    <t>01.01.2021 16:19:07</t>
  </si>
  <si>
    <t>01.01.2021 18:02:00</t>
  </si>
  <si>
    <t>L-336 REİSDERE 35-18-L00336_950439144_950439144</t>
  </si>
  <si>
    <t>01.01.2021 16:19:55</t>
  </si>
  <si>
    <t>01.01.2021 22:52:27</t>
  </si>
  <si>
    <t>DM-1 45-71-M00001_NARLIBAHÇE M04_2050187</t>
  </si>
  <si>
    <t>01.01.2021 16:29:11</t>
  </si>
  <si>
    <t>01.01.2021 16:50:13</t>
  </si>
  <si>
    <t>L-166 35-18-L00166_950443299_950443299</t>
  </si>
  <si>
    <t>01.01.2021 16:25:50</t>
  </si>
  <si>
    <t>01.01.2021 21:01:13</t>
  </si>
  <si>
    <t>01.01.2021 16:25:52</t>
  </si>
  <si>
    <t>01.01.2021 17:03:19</t>
  </si>
  <si>
    <t>L-431 HAPPY PARK 35-18-L00431_950459918_950459918</t>
  </si>
  <si>
    <t>01.01.2021 16:32:26</t>
  </si>
  <si>
    <t>01.01.2021 17:21:49</t>
  </si>
  <si>
    <t>ÇAMLICA TR-11 45-86-M00198_A_56401478_56401478</t>
  </si>
  <si>
    <t>01.01.2021 16:26:32</t>
  </si>
  <si>
    <t>01.01.2021 17:17:30</t>
  </si>
  <si>
    <t>TOYGAR KÖK 45-73-M00166_HatBaşıAyırıcı_53135673 M01_53135673</t>
  </si>
  <si>
    <t>01.01.2021 16:31:59</t>
  </si>
  <si>
    <t>01.01.2021 18:38:59</t>
  </si>
  <si>
    <t>M-1389 35-02-M01389_B_56370289_56370289</t>
  </si>
  <si>
    <t>01.01.2021 16:38:57</t>
  </si>
  <si>
    <t>01.01.2021 17:32:57</t>
  </si>
  <si>
    <t>KAYALIOĞLU TR-4 45-72-L00075_956489044_956489044</t>
  </si>
  <si>
    <t>01.01.2021 16:34:20</t>
  </si>
  <si>
    <t>01.01.2021 18:35:34</t>
  </si>
  <si>
    <t>01.01.2021 16:52:00</t>
  </si>
  <si>
    <t>01.01.2021 18:04:03</t>
  </si>
  <si>
    <t>YAĞCILAR KÖK 45-71-M00179_SULAMALAR-AT ÇİFTLİĞİ M02_72258016</t>
  </si>
  <si>
    <t>01.01.2021 16:44:22</t>
  </si>
  <si>
    <t>01.01.2021 19:02:12</t>
  </si>
  <si>
    <t>MURADİYE TR-5 (ESKİ MEZARLIK YANI) 45-71-M00204_DM-5 M03_75532429</t>
  </si>
  <si>
    <t>01.01.2021 16:34:07</t>
  </si>
  <si>
    <t>01.01.2021 18:29:02</t>
  </si>
  <si>
    <t>K-700 35-04-K00700_99199345_99199345</t>
  </si>
  <si>
    <t>01.01.2021 16:57:43</t>
  </si>
  <si>
    <t>01.01.2021 18:38:10</t>
  </si>
  <si>
    <t>İLTUR TR-1 35-19-M00433_956662482_956662482</t>
  </si>
  <si>
    <t>01.01.2021 16:57:13</t>
  </si>
  <si>
    <t>01.01.2021 20:04:15</t>
  </si>
  <si>
    <t>TR-1/64 DM 45-72-M00064_956519801_956519801</t>
  </si>
  <si>
    <t>01.01.2021 16:52:19</t>
  </si>
  <si>
    <t>01.01.2021 17:47:49</t>
  </si>
  <si>
    <t>M-228 35-02-M00228_D_56383108_56383108</t>
  </si>
  <si>
    <t>01.01.2021 16:57:41</t>
  </si>
  <si>
    <t>01.01.2021 18:09:20</t>
  </si>
  <si>
    <t>OG Trafo Kademe Ayarı</t>
  </si>
  <si>
    <t>01.01.2021 17:04:00</t>
  </si>
  <si>
    <t>01.01.2021 18:06:49</t>
  </si>
  <si>
    <t>L-93 ULAMIŞ MEYDAN 35-14-L00093_956645299_956645299</t>
  </si>
  <si>
    <t>01.01.2021 17:02:39</t>
  </si>
  <si>
    <t>01.01.2021 18:07:33</t>
  </si>
  <si>
    <t>K-4338 35-01-K04338_99904753_99904753</t>
  </si>
  <si>
    <t>01.01.2021 17:03:44</t>
  </si>
  <si>
    <t>01.01.2021 17:46:22</t>
  </si>
  <si>
    <t>KINIK TR-11 35-24-L00011_955217709_955217709</t>
  </si>
  <si>
    <t>01.01.2021 17:04:53</t>
  </si>
  <si>
    <t>01.01.2021 19:44:22</t>
  </si>
  <si>
    <t>L-26 35-14-L00026_956658890_956658890</t>
  </si>
  <si>
    <t>01.01.2021 17:24:32</t>
  </si>
  <si>
    <t>01.01.2021 18:29:27</t>
  </si>
  <si>
    <t>DM-1/59 45-71-M00020_KUŞLUBAHÇE M02_66398633</t>
  </si>
  <si>
    <t>OG Klemens Arızası</t>
  </si>
  <si>
    <t>01.01.2021 16:55:24</t>
  </si>
  <si>
    <t>01.01.2021 17:51:04</t>
  </si>
  <si>
    <t>DEMİRCİ KÖK 35-26-M00779_YEŞİLKÖY ENH M01_42707191</t>
  </si>
  <si>
    <t>01.01.2021 17:29:24</t>
  </si>
  <si>
    <t>01.01.2021 18:16:00</t>
  </si>
  <si>
    <t>K-3601 35-01-K03601_DIREK TIPI TRAFO HUCRESI H01_2076240</t>
  </si>
  <si>
    <t>01.01.2021 17:27:23</t>
  </si>
  <si>
    <t>01.01.2021 18:47:41</t>
  </si>
  <si>
    <t>M-251 35-09-M00251_M-252 M03_47547415</t>
  </si>
  <si>
    <t>01.01.2021 17:46:25</t>
  </si>
  <si>
    <t>01.01.2021 19:44:00</t>
  </si>
  <si>
    <t>01.01.2021 17:53:00</t>
  </si>
  <si>
    <t>01.01.2021 18:44:33</t>
  </si>
  <si>
    <t>TR-88 35-15-M00088_950360186_950360186</t>
  </si>
  <si>
    <t>01.01.2021 17:59:10</t>
  </si>
  <si>
    <t>01.01.2021 19:41:18</t>
  </si>
  <si>
    <t>BALIKLIOVA TR-2 35-19-L00272_956669183_956669183</t>
  </si>
  <si>
    <t>01.01.2021 18:01:05</t>
  </si>
  <si>
    <t>01.01.2021 19:08:47</t>
  </si>
  <si>
    <t>OTOYOL DM 45-80-M02917_DİREK NO-38 M03_60784084</t>
  </si>
  <si>
    <t>01.01.2021 18:02:11</t>
  </si>
  <si>
    <t>01.01.2021 18:36:32</t>
  </si>
  <si>
    <t>DEMİRTAŞ TR-1 45-76-M00165_C_56384088_56384088</t>
  </si>
  <si>
    <t>01.01.2021 18:00:03</t>
  </si>
  <si>
    <t>01.01.2021 19:37:59</t>
  </si>
  <si>
    <t>ERKAN ATMACA SULAMA GRUBU 35-29-M00225_DIREK TIPI TRAFO HUCRESI H01_2096027</t>
  </si>
  <si>
    <t>01.01.2021 17:58:01</t>
  </si>
  <si>
    <t>01.01.2021 18:54:51</t>
  </si>
  <si>
    <t>ÇALTIDERE TR-3 35-17-M00233_9969236_56357009_56357009</t>
  </si>
  <si>
    <t>01.01.2021 18:24:00</t>
  </si>
  <si>
    <t>01.01.2021 19:12:43</t>
  </si>
  <si>
    <t>AVŞAR TR-1 45-83-L00340_955173985_955173985</t>
  </si>
  <si>
    <t>01.01.2021 18:08:22</t>
  </si>
  <si>
    <t>01.01.2021 19:05:41</t>
  </si>
  <si>
    <t>GÖLCÜK TR-2 (ZEYTİNLİK) 35-15-L00753_35-15-L00753_2357784</t>
  </si>
  <si>
    <t>01.01.2021 18:26:28</t>
  </si>
  <si>
    <t>01.01.2021 20:13:28</t>
  </si>
  <si>
    <t>01.01.2021 18:08:03</t>
  </si>
  <si>
    <t>01.01.2021 21:11:12</t>
  </si>
  <si>
    <t>DEMİRCİ TM 45-74-A00001_HatBaşıAyırıcı_53134280 M15_53134280</t>
  </si>
  <si>
    <t>01.01.2021 18:27:59</t>
  </si>
  <si>
    <t>01.01.2021 19:59:18</t>
  </si>
  <si>
    <t>KÖSEDERE TR-1 35-21-L00124_5831709_56376606_56376606</t>
  </si>
  <si>
    <t>01.01.2021 18:03:11</t>
  </si>
  <si>
    <t>01.01.2021 19:01:56</t>
  </si>
  <si>
    <t>HACIBEY TR-6/A 45-73-M01161__72373726_72373726</t>
  </si>
  <si>
    <t>01.01.2021 18:31:02</t>
  </si>
  <si>
    <t>01.01.2021 19:46:35</t>
  </si>
  <si>
    <t>ORTA MAHALLE M-40 35-25-M00112_C_56374373_56374373</t>
  </si>
  <si>
    <t>01.01.2021 18:36:06</t>
  </si>
  <si>
    <t>01.01.2021 19:29:22</t>
  </si>
  <si>
    <t>ORTA MAHALLE M-40 35-25-M00112_955256498_955256498</t>
  </si>
  <si>
    <t>01.01.2021 18:34:04</t>
  </si>
  <si>
    <t>01.01.2021 19:54:37</t>
  </si>
  <si>
    <t>DM-3/10 35-29-M00483_913874754_913874754</t>
  </si>
  <si>
    <t>01.01.2021 18:48:04</t>
  </si>
  <si>
    <t>01.01.2021 20:48:47</t>
  </si>
  <si>
    <t>TR-146 35-16-L00146_953335361_953335361</t>
  </si>
  <si>
    <t>01.01.2021 18:56:22</t>
  </si>
  <si>
    <t>01.01.2021 20:35:31</t>
  </si>
  <si>
    <t>MEHMET AKİF BİLİR TR 35-17-M00496_42094860_60983152_60983152</t>
  </si>
  <si>
    <t>01.01.2021 19:07:00</t>
  </si>
  <si>
    <t>01.01.2021 21:31:29</t>
  </si>
  <si>
    <t>MEHMET AKİF BİLİR TR 35-17-M00496_35-17-M00496_2356877</t>
  </si>
  <si>
    <t>01.01.2021 19:30:57</t>
  </si>
  <si>
    <t>L-316 YALIKENT 35-18-L00316_7579699_56358305_56358305</t>
  </si>
  <si>
    <t>01.01.2021 19:13:11</t>
  </si>
  <si>
    <t>01.01.2021 20:43:54</t>
  </si>
  <si>
    <t>TR-31/3 45-82-M00532_945526571_945526571</t>
  </si>
  <si>
    <t>01.01.2021 19:13:52</t>
  </si>
  <si>
    <t>01.01.2021 20:20:58</t>
  </si>
  <si>
    <t>GÖRECE M-353 35-22-M00353_35-22-M00353_72142590</t>
  </si>
  <si>
    <t>AG Pano Arızası</t>
  </si>
  <si>
    <t>01.01.2021 19:11:12</t>
  </si>
  <si>
    <t>02.01.2021 02:12:39</t>
  </si>
  <si>
    <t>L-5 35-18-L00005_10345518_56371859_56371859</t>
  </si>
  <si>
    <t>01.01.2021 19:34:28</t>
  </si>
  <si>
    <t>01.01.2021 23:35:40</t>
  </si>
  <si>
    <t>GÖRDES TR-4 45-75-M00004_945603664_945603664</t>
  </si>
  <si>
    <t>AG Box / Sdk Abone Çıkış Faz Sigorta Atığı</t>
  </si>
  <si>
    <t>01.01.2021 19:43:00</t>
  </si>
  <si>
    <t>01.01.2021 20:01:24</t>
  </si>
  <si>
    <t>01.01.2021 19:43:19</t>
  </si>
  <si>
    <t>01.01.2021 20:03:49</t>
  </si>
  <si>
    <t>MORDOĞAN TR-1 35-21-L00201_953358461_953358461</t>
  </si>
  <si>
    <t>01.01.2021 19:35:40</t>
  </si>
  <si>
    <t>01.01.2021 23:47:13</t>
  </si>
  <si>
    <t>DM-1/3 GÜNEŞ YOLU TR 35-19-M00263_E E01_5845630</t>
  </si>
  <si>
    <t>01.01.2021 20:22:15</t>
  </si>
  <si>
    <t>01.01.2021 21:33:40</t>
  </si>
  <si>
    <t>DM-2/TR-7 35-22-M00007_955264491_955264491</t>
  </si>
  <si>
    <t>01.01.2021 20:24:47</t>
  </si>
  <si>
    <t>02.01.2021 01:14:45</t>
  </si>
  <si>
    <t>DM-3 35-29-M00003_35-29-M00003_72188087</t>
  </si>
  <si>
    <t>01.01.2021 20:17:44</t>
  </si>
  <si>
    <t>01.01.2021 21:11:55</t>
  </si>
  <si>
    <t>01.01.2021 20:20:41</t>
  </si>
  <si>
    <t>01.01.2021 21:38:56</t>
  </si>
  <si>
    <t>TR-1/20B 45-72-M00104_956503306_956503306</t>
  </si>
  <si>
    <t>01.01.2021 20:36:14</t>
  </si>
  <si>
    <t>01.01.2021 22:07:47</t>
  </si>
  <si>
    <t>TR-19 35-27-M00019_910238876_910238876</t>
  </si>
  <si>
    <t>01.01.2021 20:38:15</t>
  </si>
  <si>
    <t>01.01.2021 22:01:26</t>
  </si>
  <si>
    <t>AZİMLİ AMBARKAYA TR-2 45-86-M00249_915925806_915925806</t>
  </si>
  <si>
    <t>01.01.2021 20:25:02</t>
  </si>
  <si>
    <t>01.01.2021 21:48:31</t>
  </si>
  <si>
    <t>K-732 35-01-K00732_910574234_910574234</t>
  </si>
  <si>
    <t>01.01.2021 20:41:28</t>
  </si>
  <si>
    <t>01.01.2021 22:26:45</t>
  </si>
  <si>
    <t>KARAAĞAÇLI TR-13 45-71-M01075_FABRİKALAR M05_2320972</t>
  </si>
  <si>
    <t>01.01.2021 20:19:54</t>
  </si>
  <si>
    <t>01.01.2021 22:59:34</t>
  </si>
  <si>
    <t>FIRINLI TR-5 35-20-L00092_A_56361144_56361144</t>
  </si>
  <si>
    <t>01.01.2021 22:25:16</t>
  </si>
  <si>
    <t>01.01.2021 23:22:25</t>
  </si>
  <si>
    <t>K-839 35-01-K00839_D_56375650_56375650</t>
  </si>
  <si>
    <t>01.01.2021 22:31:37</t>
  </si>
  <si>
    <t>02.01.2021 10:06:26</t>
  </si>
  <si>
    <t>ÇİFTLİK İM 35-18-A00003_DM-1 L02_2105931</t>
  </si>
  <si>
    <t>01.01.2021 22:55:02</t>
  </si>
  <si>
    <t>01.01.2021 23:02:29</t>
  </si>
  <si>
    <t>K-928 35-04-K00928_B B1B_5827420</t>
  </si>
  <si>
    <t>01.01.2021 23:04:33</t>
  </si>
  <si>
    <t>01.01.2021 23:32:48</t>
  </si>
  <si>
    <t>K-1038 35-01-K01038_912902688_912902688</t>
  </si>
  <si>
    <t>01.01.2021 23:32:16</t>
  </si>
  <si>
    <t>02.01.2021 02:40:13</t>
  </si>
  <si>
    <t>TR-1/59A 45-71-M02142_953239857_953239857</t>
  </si>
  <si>
    <t>01.01.2021 20:04:34</t>
  </si>
  <si>
    <t>02.01.2021 16:30:15</t>
  </si>
  <si>
    <t>PINARKÖY TR-1 35-16-L00265_953331244_953331244</t>
  </si>
  <si>
    <t>02.01.2021 00:18:58</t>
  </si>
  <si>
    <t>02.01.2021 01:33:14</t>
  </si>
  <si>
    <t>K-2546 35-03-K02546_E k2546e1b_5791465</t>
  </si>
  <si>
    <t>02.01.2021 00:18:22</t>
  </si>
  <si>
    <t>02.01.2021 05:21:02</t>
  </si>
  <si>
    <t>GÜZELKÖY TR 45-71-M00984_44426479_56395547_56395547</t>
  </si>
  <si>
    <t>02.01.2021 00:13:29</t>
  </si>
  <si>
    <t>02.01.2021 02:08:26</t>
  </si>
  <si>
    <t>ÇANŞA TR-2 45-81-M00194_45-81-M00194_2358915</t>
  </si>
  <si>
    <t>02.01.2021 00:25:03</t>
  </si>
  <si>
    <t>02.01.2021 02:02:45</t>
  </si>
  <si>
    <t>DM-1/52 45-71-M00325_DM-1/59 ÇIKIŞ M02_61063713</t>
  </si>
  <si>
    <t>02.01.2021 00:46:28</t>
  </si>
  <si>
    <t>02.01.2021 01:23:32</t>
  </si>
  <si>
    <t>K-150 35-02-K00150_910041292_910041292</t>
  </si>
  <si>
    <t>02.01.2021 00:58:37</t>
  </si>
  <si>
    <t>02.01.2021 01:35:18</t>
  </si>
  <si>
    <t>02.01.2021 01:37:37</t>
  </si>
  <si>
    <t>02.01.2021 02:17:05</t>
  </si>
  <si>
    <t>DM-20 45-71-M00273_TR-89 ÇAPRA M04_2070235</t>
  </si>
  <si>
    <t>02.01.2021 02:18:22</t>
  </si>
  <si>
    <t>M-2111 35-03-M02111_C_56364993_56364993</t>
  </si>
  <si>
    <t>02.01.2021 01:25:38</t>
  </si>
  <si>
    <t>02.01.2021 02:48:40</t>
  </si>
  <si>
    <t>02.01.2021 01:43:51</t>
  </si>
  <si>
    <t>02.01.2021 02:17:16</t>
  </si>
  <si>
    <t>02.01.2021 01:39:41</t>
  </si>
  <si>
    <t>02.01.2021 02:22:38</t>
  </si>
  <si>
    <t>MURADİYE DM-4 45-71-M00190_TR-4/20 M03_56295565</t>
  </si>
  <si>
    <t>02.01.2021 01:40:33</t>
  </si>
  <si>
    <t>02.01.2021 02:40:00</t>
  </si>
  <si>
    <t>AKGEDİK KÖK-2 45-71-M00163_UZUNBURUN M02_55994964</t>
  </si>
  <si>
    <t>02.01.2021 01:46:59</t>
  </si>
  <si>
    <t>02.01.2021 10:04:10</t>
  </si>
  <si>
    <t>02.01.2021 01:46:44</t>
  </si>
  <si>
    <t>02.01.2021 10:10:31</t>
  </si>
  <si>
    <t>02.01.2021 02:45:37</t>
  </si>
  <si>
    <t>02.01.2021 05:31:02</t>
  </si>
  <si>
    <t>02.01.2021 02:53:05</t>
  </si>
  <si>
    <t>02.01.2021 03:10:42</t>
  </si>
  <si>
    <t>DM-8/3-A 45-71-M00539_953202919_953202919</t>
  </si>
  <si>
    <t>02.01.2021 02:21:13</t>
  </si>
  <si>
    <t>02.01.2021 03:32:07</t>
  </si>
  <si>
    <t>KAYAPINAR KÖK 45-71-M02146_KAYAPINAR M06_60777384</t>
  </si>
  <si>
    <t>02.01.2021 01:45:11</t>
  </si>
  <si>
    <t>02.01.2021 04:24:52</t>
  </si>
  <si>
    <t>BOĞAZİÇİ İM 35-01-A00001_SANAYİ K19_2307516</t>
  </si>
  <si>
    <t>02.01.2021 03:59:00</t>
  </si>
  <si>
    <t>02.01.2021 04:47:52</t>
  </si>
  <si>
    <t>EVRENOS TR-2 45-71-M01405_45-71-M01405_2366556</t>
  </si>
  <si>
    <t>02.01.2021 03:34:09</t>
  </si>
  <si>
    <t>02.01.2021 05:45:00</t>
  </si>
  <si>
    <t>GÜMÜLDÜR M-41 35-25-M00041_955259127_955259127</t>
  </si>
  <si>
    <t>02.01.2021 05:33:00</t>
  </si>
  <si>
    <t>02.01.2021 15:45:35</t>
  </si>
  <si>
    <t>YAYAKENT DM 35-24-M00209_IŞIKLAR M02_72093613</t>
  </si>
  <si>
    <t>02.01.2021 05:42:00</t>
  </si>
  <si>
    <t>02.01.2021 06:12:00</t>
  </si>
  <si>
    <t>BADEMLİ TR-1 DM 35-15-L01010_BIÇAKÇI-OVACIK L09_67544256</t>
  </si>
  <si>
    <t>02.01.2021 06:00:14</t>
  </si>
  <si>
    <t>02.01.2021 06:40:10</t>
  </si>
  <si>
    <t>02.01.2021 06:06:27</t>
  </si>
  <si>
    <t>02.01.2021 06:12:22</t>
  </si>
  <si>
    <t>ÜÇPINAR DM 45-71-M00183_AVDAL M02_72249124</t>
  </si>
  <si>
    <t>02.01.2021 06:11:24</t>
  </si>
  <si>
    <t>02.01.2021 07:36:35</t>
  </si>
  <si>
    <t>DM-19/02A 45-71-M02184_AMCAOĞLU GIDA HATTI M09_65995559</t>
  </si>
  <si>
    <t>02.01.2021 06:18:54</t>
  </si>
  <si>
    <t>02.01.2021 07:18:36</t>
  </si>
  <si>
    <t>02.01.2021 06:41:05</t>
  </si>
  <si>
    <t>02.01.2021 11:28:06</t>
  </si>
  <si>
    <t>MURADİYE TR-5 (ESKİ MEZARLIK YANI) 45-71-M00204_COCA COLA M02_2321022</t>
  </si>
  <si>
    <t>02.01.2021 05:05:23</t>
  </si>
  <si>
    <t>02.01.2021 10:37:35</t>
  </si>
  <si>
    <t>ALTINKÖY TR-1 45-81-M00120_A_56399167_56399167</t>
  </si>
  <si>
    <t>02.01.2021 08:32:59</t>
  </si>
  <si>
    <t>02.01.2021 10:31:46</t>
  </si>
  <si>
    <t>02.01.2021 08:39:15</t>
  </si>
  <si>
    <t>02.01.2021 09:03:01</t>
  </si>
  <si>
    <t>L-283 35-18-L00283_10346640_56372628_56372628</t>
  </si>
  <si>
    <t>02.01.2021 08:47:34</t>
  </si>
  <si>
    <t>02.01.2021 10:31:15</t>
  </si>
  <si>
    <t>M-1065 35-07-M01065_M-1065 M02_54914956</t>
  </si>
  <si>
    <t>02.01.2021 08:57:41</t>
  </si>
  <si>
    <t>02.01.2021 10:17:34</t>
  </si>
  <si>
    <t>POYRAZ KÖK 45-78-M00651_POYRAZ MERKEZ-BOZAĞAÇ M03_2307304</t>
  </si>
  <si>
    <t>02.01.2021 09:04:20</t>
  </si>
  <si>
    <t>02.01.2021 18:18:26</t>
  </si>
  <si>
    <t>EĞERCİ TR-3 35-26-L00207_A_56358430_56358430</t>
  </si>
  <si>
    <t>02.01.2021 09:06:23</t>
  </si>
  <si>
    <t>02.01.2021 17:38:09</t>
  </si>
  <si>
    <t>BALABANLI DM 35-15-M00280_B_56398702_56398702</t>
  </si>
  <si>
    <t>02.01.2021 09:07:00</t>
  </si>
  <si>
    <t>02.01.2021 13:55:00</t>
  </si>
  <si>
    <t>02.01.2021 09:10:28</t>
  </si>
  <si>
    <t>02.01.2021 11:15:46</t>
  </si>
  <si>
    <t>K-1174 35-01-K01174_35-01-K01174_2372567</t>
  </si>
  <si>
    <t>02.01.2021 09:25:55</t>
  </si>
  <si>
    <t>02.01.2021 10:30:31</t>
  </si>
  <si>
    <t>M-286 35-02-M00286_A_56355842_56355842</t>
  </si>
  <si>
    <t>02.01.2021 09:11:49</t>
  </si>
  <si>
    <t>02.01.2021 12:12:53</t>
  </si>
  <si>
    <t>DM-8/3-A 45-71-M00539_953198883_953198883</t>
  </si>
  <si>
    <t>02.01.2021 08:56:36</t>
  </si>
  <si>
    <t>02.01.2021 19:15:55</t>
  </si>
  <si>
    <t>DUMANLAR KÖK 45-81-M00044_DUMANLAR M03_72038346</t>
  </si>
  <si>
    <t>02.01.2021 09:14:44</t>
  </si>
  <si>
    <t>02.01.2021 17:28:52</t>
  </si>
  <si>
    <t>TR-86 35-17-M00086__56393100_56393100</t>
  </si>
  <si>
    <t>02.01.2021 09:16:00</t>
  </si>
  <si>
    <t>02.01.2021 09:49:12</t>
  </si>
  <si>
    <t>K-3711 35-03-K03711_TRAFO K02_41951438</t>
  </si>
  <si>
    <t>02.01.2021 09:18:00</t>
  </si>
  <si>
    <t>02.01.2021 09:41:51</t>
  </si>
  <si>
    <t>K-3949 35-02-K03949_910114109_910114109</t>
  </si>
  <si>
    <t>02.01.2021 09:16:25</t>
  </si>
  <si>
    <t>02.01.2021 14:18:59</t>
  </si>
  <si>
    <t>02.01.2021 09:30:06</t>
  </si>
  <si>
    <t>02.01.2021 09:51:45</t>
  </si>
  <si>
    <t>K-3387 35-07-K03387_913710283_913710283</t>
  </si>
  <si>
    <t>02.01.2021 09:26:07</t>
  </si>
  <si>
    <t>02.01.2021 11:48:05</t>
  </si>
  <si>
    <t>KEMALPAŞA TM 35-27-A00002_YENMİŞ M08_2048961</t>
  </si>
  <si>
    <t>02.01.2021 09:09:32</t>
  </si>
  <si>
    <t>02.01.2021 09:41:40</t>
  </si>
  <si>
    <t>K-1201 35-01-K01201_910831832_910831832</t>
  </si>
  <si>
    <t>02.01.2021 09:31:25</t>
  </si>
  <si>
    <t>02.01.2021 10:47:13</t>
  </si>
  <si>
    <t>ÇANAKÇI TR-4 35-31-L00388_35-31-L00388_2354973</t>
  </si>
  <si>
    <t>02.01.2021 09:46:08</t>
  </si>
  <si>
    <t>02.01.2021 15:59:23</t>
  </si>
  <si>
    <t>ZEYTİNOVA TR-6 35-20-L00313_955212242_955212242</t>
  </si>
  <si>
    <t>02.01.2021 09:46:31</t>
  </si>
  <si>
    <t>02.01.2021 11:54:38</t>
  </si>
  <si>
    <t>02.01.2021 09:42:00</t>
  </si>
  <si>
    <t>02.01.2021 10:16:00</t>
  </si>
  <si>
    <t>HORZUMKESERLER TR-1 45-73-M00295_945686330_945686330</t>
  </si>
  <si>
    <t>02.01.2021 09:37:35</t>
  </si>
  <si>
    <t>02.01.2021 11:24:53</t>
  </si>
  <si>
    <t>AŞAĞIKIRIKLAR DM 35-16-M00448_AŞAĞIKIRIKLAR M06_2334651</t>
  </si>
  <si>
    <t>02.01.2021 09:52:58</t>
  </si>
  <si>
    <t>02.01.2021 10:17:43</t>
  </si>
  <si>
    <t>02.01.2021 09:54:08</t>
  </si>
  <si>
    <t>02.01.2021 11:58:55</t>
  </si>
  <si>
    <t>GÜRLE TR-1 45-71-M01065_DIREK TIPI TRAFO HUCRESI H01_2088150</t>
  </si>
  <si>
    <t>02.01.2021 09:59:30</t>
  </si>
  <si>
    <t>02.01.2021 17:08:20</t>
  </si>
  <si>
    <t>SOMA KÖYLER DM-2 45-82-M00125_KÖYLER 34.5 M08_2035836</t>
  </si>
  <si>
    <t>02.01.2021 10:01:33</t>
  </si>
  <si>
    <t>02.01.2021 10:04:03</t>
  </si>
  <si>
    <t>KULA İM 45-77-A00001_ESKİ SELENDİ M07_2049428</t>
  </si>
  <si>
    <t>02.01.2021 10:03:36</t>
  </si>
  <si>
    <t>02.01.2021 10:07:05</t>
  </si>
  <si>
    <t>M-86 ORHANLI TEMESALTI 35-14-M00086_10438781_56354495_56354495</t>
  </si>
  <si>
    <t>02.01.2021 10:03:00</t>
  </si>
  <si>
    <t>02.01.2021 12:47:41</t>
  </si>
  <si>
    <t>TR-82 45-78-L00082_953263874_953263874</t>
  </si>
  <si>
    <t>02.01.2021 10:02:00</t>
  </si>
  <si>
    <t>02.01.2021 11:53:09</t>
  </si>
  <si>
    <t>DM-18/10 45-71-M00263_EMNİYET-ADLİYE-SU DEPEOSU M01_72255481</t>
  </si>
  <si>
    <t>02.01.2021 10:05:57</t>
  </si>
  <si>
    <t>02.01.2021 17:53:29</t>
  </si>
  <si>
    <t>K-1865 35-09-K01865_D d4b_5874755</t>
  </si>
  <si>
    <t>02.01.2021 10:02:09</t>
  </si>
  <si>
    <t>02.01.2021 13:01:57</t>
  </si>
  <si>
    <t>İSTASYONALTI KÖK 45-83-M00131_MANİSA-2 M04_2329933</t>
  </si>
  <si>
    <t>02.01.2021 10:07:00</t>
  </si>
  <si>
    <t>02.01.2021 11:01:03</t>
  </si>
  <si>
    <t>ÇİFTLİK RUMBEYLİ TR-1 35-32-L00036_35-32-L00036_2349867</t>
  </si>
  <si>
    <t>02.01.2021 10:08:19</t>
  </si>
  <si>
    <t>02.01.2021 15:12:51</t>
  </si>
  <si>
    <t>TR-18 35-17-M00018__56378406_56378406</t>
  </si>
  <si>
    <t>02.01.2021 10:14:00</t>
  </si>
  <si>
    <t>02.01.2021 10:31:45</t>
  </si>
  <si>
    <t>BÜYÜKSÜMBÜLLER TR-1 45-71-M00818_DIREK TIPI TRAFO HUCRESI H01_2076907</t>
  </si>
  <si>
    <t>02.01.2021 10:00:32</t>
  </si>
  <si>
    <t>02.01.2021 12:03:27</t>
  </si>
  <si>
    <t>L-27 İZMİRLİ LİMANLAR 35-18-L00027_950457948_950457948</t>
  </si>
  <si>
    <t>02.01.2021 10:20:21</t>
  </si>
  <si>
    <t>02.01.2021 12:29:01</t>
  </si>
  <si>
    <t>AĞAÇ İŞLERİ KÖK-2 (M-703) 35-22-M00125_KISIKKÖY(KARTAL) M02_72110798</t>
  </si>
  <si>
    <t>02.01.2021 10:15:15</t>
  </si>
  <si>
    <t>02.01.2021 10:52:25</t>
  </si>
  <si>
    <t>K-1247 35-01-K01247_35-01-K01247_2353859</t>
  </si>
  <si>
    <t>02.01.2021 10:31:00</t>
  </si>
  <si>
    <t>02.01.2021 11:48:49</t>
  </si>
  <si>
    <t>DM-11C (TOKİ-3C) 45-71-M00372_DAĞITIM TRAFO DM-11C (TOKİ-3C) M03_66145515</t>
  </si>
  <si>
    <t>02.01.2021 10:25:22</t>
  </si>
  <si>
    <t>02.01.2021 12:25:37</t>
  </si>
  <si>
    <t>_A_56402570_56402570</t>
  </si>
  <si>
    <t>02.01.2021 10:33:58</t>
  </si>
  <si>
    <t>02.01.2021 17:15:44</t>
  </si>
  <si>
    <t>K-1201 35-01-K01201_912848415_912848415</t>
  </si>
  <si>
    <t>02.01.2021 10:41:00</t>
  </si>
  <si>
    <t>02.01.2021 19:16:29</t>
  </si>
  <si>
    <t>M-2188 KARAAĞAÇ TR-1 35-03-M02188_910378894_910378894</t>
  </si>
  <si>
    <t>02.01.2021 10:36:15</t>
  </si>
  <si>
    <t>02.01.2021 12:48:29</t>
  </si>
  <si>
    <t>İDRİS KEPEZ TR 35-30-M00231_DIREK TIPI TRAFO HUCRESI H01_2041808</t>
  </si>
  <si>
    <t>02.01.2021 09:28:24</t>
  </si>
  <si>
    <t>02.01.2021 14:12:48</t>
  </si>
  <si>
    <t>L-281 35-18-L00281__72373022_72373022</t>
  </si>
  <si>
    <t>02.01.2021 10:41:08</t>
  </si>
  <si>
    <t>02.01.2021 12:05:38</t>
  </si>
  <si>
    <t>İCİKLER TR-2 45-74-M00254_945582735_945582735</t>
  </si>
  <si>
    <t>02.01.2021 10:41:43</t>
  </si>
  <si>
    <t>02.01.2021 13:02:58</t>
  </si>
  <si>
    <t>L-119 TOKATLILAR 35-14-L00119_956686254_956686254</t>
  </si>
  <si>
    <t>02.01.2021 10:42:22</t>
  </si>
  <si>
    <t>02.01.2021 14:02:18</t>
  </si>
  <si>
    <t>OVAKENT TR-7 35-15-L00583_B_56357846_56357846</t>
  </si>
  <si>
    <t>02.01.2021 10:50:40</t>
  </si>
  <si>
    <t>02.01.2021 12:05:57</t>
  </si>
  <si>
    <t>M-2111 35-03-M02111_910326618_910326618</t>
  </si>
  <si>
    <t>02.01.2021 10:59:00</t>
  </si>
  <si>
    <t>02.01.2021 13:07:25</t>
  </si>
  <si>
    <t>MENEMEN TR-57 35-28-L00057_953385030_953385030</t>
  </si>
  <si>
    <t>02.01.2021 10:52:27</t>
  </si>
  <si>
    <t>02.01.2021 14:23:00</t>
  </si>
  <si>
    <t>MURADİYE DM-5/8 KÖK 45-71-M00828_DM-4/20 M03_72087087</t>
  </si>
  <si>
    <t>02.01.2021 11:02:25</t>
  </si>
  <si>
    <t>02.01.2021 11:29:37</t>
  </si>
  <si>
    <t>ÇINARKÖY TR-33 35-27-M00033_912336557_912336557</t>
  </si>
  <si>
    <t>02.01.2021 11:00:26</t>
  </si>
  <si>
    <t>02.01.2021 13:34:28</t>
  </si>
  <si>
    <t>TR-147 35-15-M00147_950368339_950368339</t>
  </si>
  <si>
    <t>02.01.2021 11:16:40</t>
  </si>
  <si>
    <t>02.01.2021 12:30:24</t>
  </si>
  <si>
    <t>TR-1/73-A 45-72-M00630_956502495_956502495</t>
  </si>
  <si>
    <t>02.01.2021 11:13:51</t>
  </si>
  <si>
    <t>02.01.2021 11:51:45</t>
  </si>
  <si>
    <t>YUKARI EMLAKDERE TR-1 45-71-M01032_B_56399621_56399621</t>
  </si>
  <si>
    <t>02.01.2021 11:17:12</t>
  </si>
  <si>
    <t>02.01.2021 13:39:15</t>
  </si>
  <si>
    <t>TR-1/14 45-72-M00014_956503802_956503802</t>
  </si>
  <si>
    <t>02.01.2021 11:12:13</t>
  </si>
  <si>
    <t>02.01.2021 11:44:51</t>
  </si>
  <si>
    <t>ARAPBAŞI TR-3 35-20-M00033_DIREK TIPI TRAFO HUCRESI H01_2050220</t>
  </si>
  <si>
    <t>02.01.2021 11:14:01</t>
  </si>
  <si>
    <t>02.01.2021 12:38:55</t>
  </si>
  <si>
    <t>YOLÜSTÜ İM 35-15-A00002_GERÇEKLİ L12_2076430</t>
  </si>
  <si>
    <t>02.01.2021 11:41:27</t>
  </si>
  <si>
    <t>02.01.2021 12:43:00</t>
  </si>
  <si>
    <t>KULA İM 45-77-A00001_KONURCA M01_2049499</t>
  </si>
  <si>
    <t>02.01.2021 11:48:08</t>
  </si>
  <si>
    <t>02.01.2021 11:54:22</t>
  </si>
  <si>
    <t>02.01.2021 11:51:52</t>
  </si>
  <si>
    <t>02.01.2021 12:04:40</t>
  </si>
  <si>
    <t>URLA İM 35-19-A00001_TR-2 ŞEHİR FİDERİ L02_2048623</t>
  </si>
  <si>
    <t>02.01.2021 11:52:08</t>
  </si>
  <si>
    <t>02.01.2021 12:05:00</t>
  </si>
  <si>
    <t>K-3769 35-04-K03769_35-04-K03769_2365110</t>
  </si>
  <si>
    <t>02.01.2021 11:45:57</t>
  </si>
  <si>
    <t>02.01.2021 13:06:20</t>
  </si>
  <si>
    <t>TR-111 35-15-M00111_950365937_950365937</t>
  </si>
  <si>
    <t>02.01.2021 11:53:05</t>
  </si>
  <si>
    <t>02.01.2021 13:10:40</t>
  </si>
  <si>
    <t>ÇAPAK KÖK 35-26-M00435_DAĞKIZILCA-2 GİRİŞ M04_66033226</t>
  </si>
  <si>
    <t>02.01.2021 12:02:38</t>
  </si>
  <si>
    <t>02.01.2021 12:44:04</t>
  </si>
  <si>
    <t>02.01.2021 12:04:20</t>
  </si>
  <si>
    <t>02.01.2021 12:14:34</t>
  </si>
  <si>
    <t>TR-1-4/1A 35-20-L00038_955198792_955198792</t>
  </si>
  <si>
    <t>02.01.2021 11:54:59</t>
  </si>
  <si>
    <t>02.01.2021 14:58:06</t>
  </si>
  <si>
    <t>MÜTEVELLİ KÖK 45-80-M00100_MÜTEVELLİ ŞEHİR-1(MÜTEVELLİ TR-2/TR-3/TR-4) M02_72196253</t>
  </si>
  <si>
    <t>02.01.2021 12:01:19</t>
  </si>
  <si>
    <t>02.01.2021 12:27:19</t>
  </si>
  <si>
    <t>K-2324 35-01-K02324_B_56368396_56368396</t>
  </si>
  <si>
    <t>02.01.2021 11:58:40</t>
  </si>
  <si>
    <t>02.01.2021 12:46:03</t>
  </si>
  <si>
    <t>TR-177 45-78-L00177_45-78-L00177_2354212</t>
  </si>
  <si>
    <t>02.01.2021 12:10:01</t>
  </si>
  <si>
    <t>02.01.2021 13:21:47</t>
  </si>
  <si>
    <t>DM-20/13 (ÇAPRA KABİN) 45-71-M00272_DAĞITIM TRAFOSU M06_2306430</t>
  </si>
  <si>
    <t>02.01.2021 12:11:47</t>
  </si>
  <si>
    <t>02.01.2021 18:20:06</t>
  </si>
  <si>
    <t>DAYIOĞLU TR-1 45-72-L00339_B_56389964_56389964</t>
  </si>
  <si>
    <t>02.01.2021 12:07:16</t>
  </si>
  <si>
    <t>02.01.2021 14:03:56</t>
  </si>
  <si>
    <t>MURADİYE KAPALI SPOR SALONU KÖK 45-71-M00207_EVRONOS M02_55028036</t>
  </si>
  <si>
    <t>02.01.2021 11:58:38</t>
  </si>
  <si>
    <t>02.01.2021 13:40:11</t>
  </si>
  <si>
    <t>TR-5 35-19-L00005_HatBaşıAyırıcı_53132197 L03_53132197</t>
  </si>
  <si>
    <t>02.01.2021 12:09:28</t>
  </si>
  <si>
    <t>02.01.2021 13:23:00</t>
  </si>
  <si>
    <t>02.01.2021 12:20:01</t>
  </si>
  <si>
    <t>02.01.2021 15:28:41</t>
  </si>
  <si>
    <t>TEPEKÖY TR-2 35-16-L00258_47534799_56397466_56397466</t>
  </si>
  <si>
    <t>02.01.2021 12:11:46</t>
  </si>
  <si>
    <t>02.01.2021 14:26:29</t>
  </si>
  <si>
    <t>ÇİLE DM 35-22-M00086_ÇAKALTEPE M04_50064098</t>
  </si>
  <si>
    <t>02.01.2021 12:12:58</t>
  </si>
  <si>
    <t>02.01.2021 12:58:18</t>
  </si>
  <si>
    <t>APAK TR-1 45-80-M00126_956547831_956547831</t>
  </si>
  <si>
    <t>02.01.2021 12:17:13</t>
  </si>
  <si>
    <t>02.01.2021 13:25:47</t>
  </si>
  <si>
    <t>TR-13 35-15-L00013_A tr13a1_48912945</t>
  </si>
  <si>
    <t>AG Box Arızası</t>
  </si>
  <si>
    <t>02.01.2021 12:24:00</t>
  </si>
  <si>
    <t>02.01.2021 16:05:24</t>
  </si>
  <si>
    <t>K-294 35-04-K00294_99442228_99442228</t>
  </si>
  <si>
    <t>02.01.2021 12:24:43</t>
  </si>
  <si>
    <t>02.01.2021 16:55:09</t>
  </si>
  <si>
    <t>M-990 35-03-M00990_910565635_910565635</t>
  </si>
  <si>
    <t>02.01.2021 12:29:39</t>
  </si>
  <si>
    <t>02.01.2021 14:19:28</t>
  </si>
  <si>
    <t>AŞAĞI ŞAŞAL TR-1 35-22-M00224_955254181_955254181</t>
  </si>
  <si>
    <t>02.01.2021 12:18:55</t>
  </si>
  <si>
    <t>02.01.2021 14:17:11</t>
  </si>
  <si>
    <t>ALİ ŞAHİN SULAMA GRUBU 35-29-M00175_DIREK TIPI TRAFO HUCRESI H01_2099112</t>
  </si>
  <si>
    <t>02.01.2021 12:29:47</t>
  </si>
  <si>
    <t>02.01.2021 15:24:11</t>
  </si>
  <si>
    <t>K-325 35-01-K00325_911753343_911753343</t>
  </si>
  <si>
    <t>02.01.2021 12:31:51</t>
  </si>
  <si>
    <t>02.01.2021 14:03:05</t>
  </si>
  <si>
    <t>ESKİOBA KÖK 35-29-L00037_AYAKLIKIRI L07_2324400</t>
  </si>
  <si>
    <t>02.01.2021 12:43:06</t>
  </si>
  <si>
    <t>02.01.2021 14:00:57</t>
  </si>
  <si>
    <t>M-266 35-14-M00266_DIREK TIPI TRAFO HUCRESI H01_2093354</t>
  </si>
  <si>
    <t>02.01.2021 12:47:00</t>
  </si>
  <si>
    <t>02.01.2021 13:31:38</t>
  </si>
  <si>
    <t>02.01.2021 12:46:51</t>
  </si>
  <si>
    <t>02.01.2021 13:13:19</t>
  </si>
  <si>
    <t>HACIRAHMANLI TR-3 45-80-M00075_HACIRAHMANLI TR-8 M05_72197970</t>
  </si>
  <si>
    <t>02.01.2021 12:48:56</t>
  </si>
  <si>
    <t>02.01.2021 13:56:20</t>
  </si>
  <si>
    <t>ÇAKMAKLI TR-1 45-80-M00170_956546789_956546789</t>
  </si>
  <si>
    <t>02.01.2021 12:53:29</t>
  </si>
  <si>
    <t>02.01.2021 13:44:05</t>
  </si>
  <si>
    <t>NAMET KÖK 35-26-M00556_İDOL-LA ŞARAPÇILIK M02_65931731</t>
  </si>
  <si>
    <t>02.01.2021 13:12:27</t>
  </si>
  <si>
    <t>02.01.2021 13:57:13</t>
  </si>
  <si>
    <t>İM-2/TR-21 SIĞACIK 35-14-L00301_956662079_956662079</t>
  </si>
  <si>
    <t>02.01.2021 13:07:45</t>
  </si>
  <si>
    <t>02.01.2021 14:44:13</t>
  </si>
  <si>
    <t>K-1225 35-02-K01225_A_56362528_56362528</t>
  </si>
  <si>
    <t>02.01.2021 13:10:26</t>
  </si>
  <si>
    <t>02.01.2021 13:56:22</t>
  </si>
  <si>
    <t>02.01.2021 13:17:59</t>
  </si>
  <si>
    <t>02.01.2021 13:18:08</t>
  </si>
  <si>
    <t>M-1204 35-10-M01204_98105716_98105716</t>
  </si>
  <si>
    <t>02.01.2021 13:12:10</t>
  </si>
  <si>
    <t>02.01.2021 13:54:36</t>
  </si>
  <si>
    <t>02.01.2021 13:22:57</t>
  </si>
  <si>
    <t>02.01.2021 14:48:46</t>
  </si>
  <si>
    <t>SANCAKLI TR-1 35-22-M00157_966462090_966462090</t>
  </si>
  <si>
    <t>02.01.2021 13:14:20</t>
  </si>
  <si>
    <t>02.01.2021 15:43:31</t>
  </si>
  <si>
    <t>L-277 35-18-L00277_950450397_950450397</t>
  </si>
  <si>
    <t>02.01.2021 13:24:50</t>
  </si>
  <si>
    <t>02.01.2021 18:35:25</t>
  </si>
  <si>
    <t>TR-5 35-19-L00005_İÇMELER L03_72124031</t>
  </si>
  <si>
    <t>02.01.2021 14:22:00</t>
  </si>
  <si>
    <t>YUKARI KIZILCA TR-2 35-27-L00052_910319346_910319346</t>
  </si>
  <si>
    <t>02.01.2021 13:15:49</t>
  </si>
  <si>
    <t>02.01.2021 14:39:09</t>
  </si>
  <si>
    <t>YİĞİTLER TR-5 35-27-L00387_912520183_912520183</t>
  </si>
  <si>
    <t>02.01.2021 13:30:45</t>
  </si>
  <si>
    <t>02.01.2021 15:14:32</t>
  </si>
  <si>
    <t>02.01.2021 13:32:46</t>
  </si>
  <si>
    <t>02.01.2021 15:52:03</t>
  </si>
  <si>
    <t>YAĞCILAR KÖK 45-71-M00179_CELAL BAYAR KAMPÜSÜ ÖZEL M03_72258018</t>
  </si>
  <si>
    <t>02.01.2021 13:15:30</t>
  </si>
  <si>
    <t>02.01.2021 14:22:51</t>
  </si>
  <si>
    <t>02.01.2021 13:52:00</t>
  </si>
  <si>
    <t>02.01.2021 14:24:38</t>
  </si>
  <si>
    <t>MURADİYE DM-5/6 KÖK 45-71-M00245_DM-5/10 M03_72097657</t>
  </si>
  <si>
    <t>02.01.2021 13:58:02</t>
  </si>
  <si>
    <t>02.01.2021 14:07:22</t>
  </si>
  <si>
    <t>GÖLMARMARA TR-5 45-85-L00005_945470361_945470361</t>
  </si>
  <si>
    <t>02.01.2021 13:59:45</t>
  </si>
  <si>
    <t>02.01.2021 14:59:17</t>
  </si>
  <si>
    <t>02.01.2021 14:00:17</t>
  </si>
  <si>
    <t>02.01.2021 14:34:22</t>
  </si>
  <si>
    <t>YENİFOÇA M-274 35-23-M00274_D d16b_42106438</t>
  </si>
  <si>
    <t>02.01.2021 14:04:34</t>
  </si>
  <si>
    <t>02.01.2021 17:04:17</t>
  </si>
  <si>
    <t>KULAKSIZLAR KÖK 45-72-L00839_SIRÇALI L04_66574896</t>
  </si>
  <si>
    <t>02.01.2021 14:05:20</t>
  </si>
  <si>
    <t>02.01.2021 15:07:32</t>
  </si>
  <si>
    <t>ÇAMÖNÜ TR-1 35-22-M00165_949992718_949992718</t>
  </si>
  <si>
    <t>02.01.2021 14:01:57</t>
  </si>
  <si>
    <t>02.01.2021 15:26:16</t>
  </si>
  <si>
    <t>ŞEMSİLER TR-3 35-31-L00103_47981970_56399863_56399863</t>
  </si>
  <si>
    <t>02.01.2021 14:11:00</t>
  </si>
  <si>
    <t>02.01.2021 15:55:25</t>
  </si>
  <si>
    <t>KİPA DM 35-26-M00283_PANCAR-5 (YAZIBAŞI-3) M08_2336238</t>
  </si>
  <si>
    <t>02.01.2021 14:07:08</t>
  </si>
  <si>
    <t>02.01.2021 14:48:04</t>
  </si>
  <si>
    <t>ALAŞEHİR TR-50 45-73-M00050_945687325_945687325</t>
  </si>
  <si>
    <t>02.01.2021 14:17:49</t>
  </si>
  <si>
    <t>02.01.2021 14:58:16</t>
  </si>
  <si>
    <t>İĞDECİK TR-1 45-78-M00907_49236611_56400829_56400829</t>
  </si>
  <si>
    <t>02.01.2021 14:27:21</t>
  </si>
  <si>
    <t>02.01.2021 16:48:32</t>
  </si>
  <si>
    <t>K-4420 35-10-K04420_B_56373366_56373366</t>
  </si>
  <si>
    <t>02.01.2021 14:25:59</t>
  </si>
  <si>
    <t>02.01.2021 14:57:13</t>
  </si>
  <si>
    <t>M-1635 GEÇİT 35-02-M01635_M-650 M03_2052010</t>
  </si>
  <si>
    <t>02.01.2021 14:33:00</t>
  </si>
  <si>
    <t>02.01.2021 16:04:21</t>
  </si>
  <si>
    <t>MENDERES DM-2/TR-1 35-22-M00300_KÖYLER-1 M15_2095712</t>
  </si>
  <si>
    <t>02.01.2021 14:34:00</t>
  </si>
  <si>
    <t>02.01.2021 15:03:42</t>
  </si>
  <si>
    <t>MORDOĞAN MANAL TR-49 35-21-L00176_DIREK TIPI TRAFO HUCRESI H01_2079807</t>
  </si>
  <si>
    <t>02.01.2021 14:48:42</t>
  </si>
  <si>
    <t>02.01.2021 15:12:00</t>
  </si>
  <si>
    <t>GÜZELKÖY KÖK 45-71-M00123_HatBaşıAyırıcı_53135206 M03_53135206</t>
  </si>
  <si>
    <t>02.01.2021 14:27:53</t>
  </si>
  <si>
    <t>02.01.2021 23:30:42</t>
  </si>
  <si>
    <t>GÖRDES TR-17 45-75-M00408_945605078_945605078</t>
  </si>
  <si>
    <t>02.01.2021 14:45:00</t>
  </si>
  <si>
    <t>02.01.2021 15:25:25</t>
  </si>
  <si>
    <t>MURADİYE DM-9/2 KÖK 45-71-M00676_DM-9/4-B M09_72117576</t>
  </si>
  <si>
    <t>02.01.2021 14:39:37</t>
  </si>
  <si>
    <t>02.01.2021 17:04:06</t>
  </si>
  <si>
    <t>K-873 35-01-K00873_C C4_5903523</t>
  </si>
  <si>
    <t>02.01.2021 14:55:00</t>
  </si>
  <si>
    <t>02.01.2021 17:02:25</t>
  </si>
  <si>
    <t>DM06/TR02 45-73-M00052_945674002_945674002</t>
  </si>
  <si>
    <t>02.01.2021 14:54:18</t>
  </si>
  <si>
    <t>02.01.2021 15:47:41</t>
  </si>
  <si>
    <t>DM4/TR-8 35-27-M00022_C C01b_49895662</t>
  </si>
  <si>
    <t>02.01.2021 15:00:56</t>
  </si>
  <si>
    <t>02.01.2021 15:38:10</t>
  </si>
  <si>
    <t>YOLÜSTÜ İM 35-15-A00002_GERÇEKLİ L12_2316545</t>
  </si>
  <si>
    <t>02.01.2021 14:49:00</t>
  </si>
  <si>
    <t>02.01.2021 15:31:00</t>
  </si>
  <si>
    <t>_48386911_56380259_56380259</t>
  </si>
  <si>
    <t>02.01.2021 15:09:06</t>
  </si>
  <si>
    <t>02.01.2021 17:08:35</t>
  </si>
  <si>
    <t>K-1964 35-04-K01964_35-04-K01964_2373547</t>
  </si>
  <si>
    <t>02.01.2021 14:44:00</t>
  </si>
  <si>
    <t>02.01.2021 18:19:10</t>
  </si>
  <si>
    <t>M-1001 35-03-M01001_910190876_910190876</t>
  </si>
  <si>
    <t>02.01.2021 15:09:57</t>
  </si>
  <si>
    <t>02.01.2021 22:03:08</t>
  </si>
  <si>
    <t>PANCAR KÖK 35-26-M00891_PANCAR SANAYİ ÇIKIŞ M04_2302869</t>
  </si>
  <si>
    <t>02.01.2021 15:22:33</t>
  </si>
  <si>
    <t>02.01.2021 16:21:17</t>
  </si>
  <si>
    <t>YENİ FOÇA TR-25 35-23-M00025_950417801_950417801</t>
  </si>
  <si>
    <t>02.01.2021 15:21:03</t>
  </si>
  <si>
    <t>03.01.2021 13:25:42</t>
  </si>
  <si>
    <t>TR-34 45-77-L00034_945504489_945504489</t>
  </si>
  <si>
    <t>02.01.2021 15:13:15</t>
  </si>
  <si>
    <t>02.01.2021 15:59:26</t>
  </si>
  <si>
    <t>K-1467 35-03-K01467_910405749_910405749</t>
  </si>
  <si>
    <t>02.01.2021 15:29:01</t>
  </si>
  <si>
    <t>02.01.2021 16:11:13</t>
  </si>
  <si>
    <t>MORDOĞAN TR-24 35-21-L00210_967172728_967172728</t>
  </si>
  <si>
    <t>02.01.2021 15:32:57</t>
  </si>
  <si>
    <t>02.01.2021 16:47:26</t>
  </si>
  <si>
    <t>TR-1-4/1A 35-20-L00038_955198791_955198791</t>
  </si>
  <si>
    <t>02.01.2021 15:37:57</t>
  </si>
  <si>
    <t>02.01.2021 16:58:53</t>
  </si>
  <si>
    <t>SİVRİCE TR-1 45-83-L00422__75333990_75333990</t>
  </si>
  <si>
    <t>02.01.2021 15:43:15</t>
  </si>
  <si>
    <t>02.01.2021 19:06:54</t>
  </si>
  <si>
    <t>M-2780 35-01-M02780_911478582_911478582</t>
  </si>
  <si>
    <t>02.01.2021 15:44:53</t>
  </si>
  <si>
    <t>02.01.2021 16:49:13</t>
  </si>
  <si>
    <t>K-3159 35-07-K03159_912505272_912505272</t>
  </si>
  <si>
    <t>02.01.2021 15:47:29</t>
  </si>
  <si>
    <t>02.01.2021 17:44:09</t>
  </si>
  <si>
    <t>K-4022 35-01-K04022_911987063_911987063</t>
  </si>
  <si>
    <t>02.01.2021 15:52:11</t>
  </si>
  <si>
    <t>02.01.2021 21:43:04</t>
  </si>
  <si>
    <t>GÖRDES TR-17 45-75-M00408_945607134_945607134</t>
  </si>
  <si>
    <t>02.01.2021 16:14:00</t>
  </si>
  <si>
    <t>02.01.2021 16:38:41</t>
  </si>
  <si>
    <t>L-329 35-18-L00329_950436849_950436849</t>
  </si>
  <si>
    <t>02.01.2021 16:01:21</t>
  </si>
  <si>
    <t>02.01.2021 18:10:24</t>
  </si>
  <si>
    <t>ELMALIK TR-1 35-26-M01226_B_56388367_56388367</t>
  </si>
  <si>
    <t>02.01.2021 16:17:06</t>
  </si>
  <si>
    <t>02.01.2021 17:42:28</t>
  </si>
  <si>
    <t>DUTLUCA TR-1 45-75-M00282_945611609_945611609</t>
  </si>
  <si>
    <t>02.01.2021 16:16:57</t>
  </si>
  <si>
    <t>02.01.2021 18:45:21</t>
  </si>
  <si>
    <t>MURADİYE DM-5/10 45-71-M00775_DM-5/10C M03_2124686</t>
  </si>
  <si>
    <t>02.01.2021 16:23:05</t>
  </si>
  <si>
    <t>02.01.2021 16:30:13</t>
  </si>
  <si>
    <t>TR-1/4-A 45-72-M00130_A_56406944_56406944</t>
  </si>
  <si>
    <t>02.01.2021 16:12:32</t>
  </si>
  <si>
    <t>02.01.2021 18:55:35</t>
  </si>
  <si>
    <t>TURAN KÖYÜ TR-1 35-20-L00070_955206666_955206666</t>
  </si>
  <si>
    <t>02.01.2021 16:23:40</t>
  </si>
  <si>
    <t>02.01.2021 17:09:37</t>
  </si>
  <si>
    <t>TİRE TR-3 35-29-L00003_48358311_56360578_56360578</t>
  </si>
  <si>
    <t>02.01.2021 16:27:07</t>
  </si>
  <si>
    <t>02.01.2021 17:28:22</t>
  </si>
  <si>
    <t>02.01.2021 16:33:47</t>
  </si>
  <si>
    <t>02.01.2021 17:07:03</t>
  </si>
  <si>
    <t>TR-2/46 45-72-L00046_C_56392688_56392688</t>
  </si>
  <si>
    <t>02.01.2021 16:23:38</t>
  </si>
  <si>
    <t>02.01.2021 18:58:43</t>
  </si>
  <si>
    <t>İLYASÇILAR TR-1 45-71-M01671_43182526_56384066_56384066</t>
  </si>
  <si>
    <t>02.01.2021 16:53:29</t>
  </si>
  <si>
    <t>02.01.2021 21:08:14</t>
  </si>
  <si>
    <t>YAĞCILAR KÖK 45-71-M00179_SULAMALAR-AT ÇİFTLİĞİ M02_72258055</t>
  </si>
  <si>
    <t>02.01.2021 16:59:33</t>
  </si>
  <si>
    <t>02.01.2021 17:52:54</t>
  </si>
  <si>
    <t>02.01.2021 17:08:02</t>
  </si>
  <si>
    <t>02.01.2021 17:08:56</t>
  </si>
  <si>
    <t>02.01.2021 17:08:26</t>
  </si>
  <si>
    <t>TR-1/66 45-72-M00066_956497265_956497265</t>
  </si>
  <si>
    <t>02.01.2021 16:56:42</t>
  </si>
  <si>
    <t>02.01.2021 18:08:31</t>
  </si>
  <si>
    <t>K-4420 35-10-K04420_6589844 d1b_5861821</t>
  </si>
  <si>
    <t>02.01.2021 17:09:03</t>
  </si>
  <si>
    <t>02.01.2021 18:02:55</t>
  </si>
  <si>
    <t>K-767 35-01-K00767_911510656_911510656</t>
  </si>
  <si>
    <t>02.01.2021 17:20:55</t>
  </si>
  <si>
    <t>02.01.2021 18:32:30</t>
  </si>
  <si>
    <t>MURADİYE DM-7/1 45-71-M01854_DM-5/7 KÖK M01_2125935</t>
  </si>
  <si>
    <t>02.01.2021 17:26:42</t>
  </si>
  <si>
    <t>02.01.2021 17:35:59</t>
  </si>
  <si>
    <t>HACI HALİLLER DM 45-71-M00065_MANİSA-2 M08_72237418</t>
  </si>
  <si>
    <t>02.01.2021 17:28:02</t>
  </si>
  <si>
    <t>02.01.2021 19:02:00</t>
  </si>
  <si>
    <t>02.01.2021 17:27:57</t>
  </si>
  <si>
    <t>02.01.2021 17:42:00</t>
  </si>
  <si>
    <t>TR-11 35-16-L00011_47592588 TR11/F3b_47594533</t>
  </si>
  <si>
    <t>02.01.2021 17:24:30</t>
  </si>
  <si>
    <t>02.01.2021 18:35:35</t>
  </si>
  <si>
    <t>SELENDİ TR-3 45-81-M00003_DAĞITIM TRAFOSU M06_2077266</t>
  </si>
  <si>
    <t>02.01.2021 17:48:12</t>
  </si>
  <si>
    <t>02.01.2021 17:58:00</t>
  </si>
  <si>
    <t>TR-9 35-15-M00009_48908975_56378806_56378806</t>
  </si>
  <si>
    <t>02.01.2021 17:34:00</t>
  </si>
  <si>
    <t>02.01.2021 19:02:53</t>
  </si>
  <si>
    <t>L-100 BELKENT 35-18-L00100_950442164_950442164</t>
  </si>
  <si>
    <t>02.01.2021 17:35:07</t>
  </si>
  <si>
    <t>02.01.2021 23:08:14</t>
  </si>
  <si>
    <t>_A_56384488_56384488</t>
  </si>
  <si>
    <t>02.01.2021 17:29:16</t>
  </si>
  <si>
    <t>02.01.2021 18:12:35</t>
  </si>
  <si>
    <t>K-175 35-02-K00175_A B1B_5816893</t>
  </si>
  <si>
    <t>02.01.2021 17:41:10</t>
  </si>
  <si>
    <t>02.01.2021 19:25:12</t>
  </si>
  <si>
    <t>BÖREZ TR-1 45-75-M00288_DIREK TIPI TRAFO HUCRESI H01_2089050</t>
  </si>
  <si>
    <t>02.01.2021 17:43:10</t>
  </si>
  <si>
    <t>02.01.2021 19:26:35</t>
  </si>
  <si>
    <t>TR-58 (SERAY SÜT) 45-81-M00152_A_56387274_56387274</t>
  </si>
  <si>
    <t>02.01.2021 17:38:10</t>
  </si>
  <si>
    <t>02.01.2021 18:30:58</t>
  </si>
  <si>
    <t>K-1924 35-10-K01924_914989816_914989816</t>
  </si>
  <si>
    <t>02.01.2021 17:48:07</t>
  </si>
  <si>
    <t>02.01.2021 18:32:26</t>
  </si>
  <si>
    <t>İZSU HALİLBEYLİ ATIK SU ARITMA ÖZEL 35-27-M01090Ö_DIREK TIPI TRAFO HUCRESI H01_2055589</t>
  </si>
  <si>
    <t>02.01.2021 17:51:46</t>
  </si>
  <si>
    <t>02.01.2021 18:59:00</t>
  </si>
  <si>
    <t>DAĞISTAN KÖK 35-16-M00186_HatBaşıAyırıcı_53138899 M03_53138899</t>
  </si>
  <si>
    <t>02.01.2021 17:57:59</t>
  </si>
  <si>
    <t>02.01.2021 19:18:46</t>
  </si>
  <si>
    <t>DM-1/1 35-18-L00580_DAĞITIM TRAFP DM-1/1 L03_72047094</t>
  </si>
  <si>
    <t>02.01.2021 18:04:00</t>
  </si>
  <si>
    <t>02.01.2021 19:54:48</t>
  </si>
  <si>
    <t>K-2664 35-02-K02664_913073061_913073061</t>
  </si>
  <si>
    <t>02.01.2021 18:01:37</t>
  </si>
  <si>
    <t>02.01.2021 19:32:25</t>
  </si>
  <si>
    <t>L-12 BALLI KUYU 35-14-L00012_956639662_956639662</t>
  </si>
  <si>
    <t>02.01.2021 18:07:34</t>
  </si>
  <si>
    <t>02.01.2021 18:46:41</t>
  </si>
  <si>
    <t>02.01.2021 18:07:46</t>
  </si>
  <si>
    <t>03.01.2021 04:08:20</t>
  </si>
  <si>
    <t>ÇEŞNELİ PALAMUT MEVKİİ TR-1 45-73-M00453_A_56386320_56386320</t>
  </si>
  <si>
    <t>02.01.2021 18:15:44</t>
  </si>
  <si>
    <t>02.01.2021 19:56:24</t>
  </si>
  <si>
    <t>L-277 35-18-L00277_35-18-L00277_2358644</t>
  </si>
  <si>
    <t>02.01.2021 18:21:41</t>
  </si>
  <si>
    <t>02.01.2021 18:42:45</t>
  </si>
  <si>
    <t>KÜÇÜKSÜMBÜLLER KÖYÜ TR-1 45-71-M01745_44433064_56366872_56366872</t>
  </si>
  <si>
    <t>02.01.2021 17:57:08</t>
  </si>
  <si>
    <t>02.01.2021 19:24:23</t>
  </si>
  <si>
    <t>BOSTANLI KÜME EVLERİ TR-2 45-83-M00694_955168639_955168639</t>
  </si>
  <si>
    <t>02.01.2021 18:14:56</t>
  </si>
  <si>
    <t>02.01.2021 20:14:33</t>
  </si>
  <si>
    <t>K-3188 35-01-K03188_35-01-K03188_2359781</t>
  </si>
  <si>
    <t>02.01.2021 18:37:06</t>
  </si>
  <si>
    <t>02.01.2021 19:18:09</t>
  </si>
  <si>
    <t>_5764699_56365821_56365821</t>
  </si>
  <si>
    <t>02.01.2021 18:37:14</t>
  </si>
  <si>
    <t>02.01.2021 19:09:13</t>
  </si>
  <si>
    <t>K-1463 35-01-K01463_911579377_911579377</t>
  </si>
  <si>
    <t>02.01.2021 18:42:39</t>
  </si>
  <si>
    <t>02.01.2021 19:50:50</t>
  </si>
  <si>
    <t>AHMETBEYLER DM 35-16-M00154_DAĞISTAN KÖK M03_72044316</t>
  </si>
  <si>
    <t>02.01.2021 19:02:52</t>
  </si>
  <si>
    <t>02.01.2021 19:14:00</t>
  </si>
  <si>
    <t>TR-114 35-15-M00114_950383481_950383481</t>
  </si>
  <si>
    <t>02.01.2021 18:48:16</t>
  </si>
  <si>
    <t>02.01.2021 21:09:22</t>
  </si>
  <si>
    <t>K-4543 35-01-K04543_912067274_912067274</t>
  </si>
  <si>
    <t>02.01.2021 18:51:57</t>
  </si>
  <si>
    <t>02.01.2021 20:49:22</t>
  </si>
  <si>
    <t>M-1918 35-10-M01918_915098326_915098326</t>
  </si>
  <si>
    <t>02.01.2021 18:50:30</t>
  </si>
  <si>
    <t>02.01.2021 21:00:41</t>
  </si>
  <si>
    <t>M-51 DOĞAKENT SİTESİ 35-14-M00051_956645176_956645176</t>
  </si>
  <si>
    <t>02.01.2021 18:55:44</t>
  </si>
  <si>
    <t>02.01.2021 20:27:50</t>
  </si>
  <si>
    <t>02.01.2021 19:03:28</t>
  </si>
  <si>
    <t>02.01.2021 19:45:27</t>
  </si>
  <si>
    <t>KOBAŞDERE TR-1 45-72-L00205_A_56391629_56391629</t>
  </si>
  <si>
    <t>NH Altlık Arızası</t>
  </si>
  <si>
    <t>02.01.2021 19:12:46</t>
  </si>
  <si>
    <t>02.01.2021 21:42:02</t>
  </si>
  <si>
    <t>OKLUİSA KÖK 45-81-M00046_HatBaşıAyırıcı_53135385 M05_53135385</t>
  </si>
  <si>
    <t>02.01.2021 19:27:11</t>
  </si>
  <si>
    <t>02.01.2021 20:28:11</t>
  </si>
  <si>
    <t>02.01.2021 19:33:03</t>
  </si>
  <si>
    <t>02.01.2021 20:33:20</t>
  </si>
  <si>
    <t>02.01.2021 19:36:48</t>
  </si>
  <si>
    <t>02.01.2021 20:42:29</t>
  </si>
  <si>
    <t>TR-2/15 45-83-L00015_48123664_56401988_56401988</t>
  </si>
  <si>
    <t>02.01.2021 20:02:50</t>
  </si>
  <si>
    <t>02.01.2021 21:19:44</t>
  </si>
  <si>
    <t>L-310 35-18-L00310_35-18-L00310_72215343</t>
  </si>
  <si>
    <t>02.01.2021 20:16:52</t>
  </si>
  <si>
    <t>02.01.2021 20:47:42</t>
  </si>
  <si>
    <t>L-277 35-18-L00277__72372639_72372639</t>
  </si>
  <si>
    <t>02.01.2021 20:20:37</t>
  </si>
  <si>
    <t>02.01.2021 21:32:16</t>
  </si>
  <si>
    <t>MORDOĞAN KÖYÜ TR-1 35-21-L00136_35-21-L00136_2375426</t>
  </si>
  <si>
    <t>02.01.2021 20:41:06</t>
  </si>
  <si>
    <t>02.01.2021 20:54:21</t>
  </si>
  <si>
    <t>ARDIÇ MAHALLESİ TR-12 35-21-L00134_MORDOĞAN KÖYÜ L05_72192709</t>
  </si>
  <si>
    <t>02.01.2021 20:53:00</t>
  </si>
  <si>
    <t>02.01.2021 22:21:27</t>
  </si>
  <si>
    <t>TR-1/73-A 45-72-M00630_956502003_956502003</t>
  </si>
  <si>
    <t>02.01.2021 21:03:46</t>
  </si>
  <si>
    <t>02.01.2021 21:53:49</t>
  </si>
  <si>
    <t>K-3975 35-04-K03975_912245597_912245597</t>
  </si>
  <si>
    <t>02.01.2021 21:09:31</t>
  </si>
  <si>
    <t>02.01.2021 21:48:07</t>
  </si>
  <si>
    <t>DM-8/10 45-71-M00287_DİREK TİPİ ÇIKIŞLAR M05_2334471</t>
  </si>
  <si>
    <t>02.01.2021 21:41:15</t>
  </si>
  <si>
    <t>02.01.2021 22:53:00</t>
  </si>
  <si>
    <t>K-3975 35-04-K03975_912574038_912574038</t>
  </si>
  <si>
    <t>02.01.2021 21:56:21</t>
  </si>
  <si>
    <t>02.01.2021 23:52:32</t>
  </si>
  <si>
    <t>DM-25/17 45-71-M00049_TR-1/45 M04_61319617</t>
  </si>
  <si>
    <t>02.01.2021 22:08:55</t>
  </si>
  <si>
    <t>02.01.2021 22:24:00</t>
  </si>
  <si>
    <t>TR-76 35-19-L00076_7262952_56376660_56376660</t>
  </si>
  <si>
    <t>02.01.2021 23:29:01</t>
  </si>
  <si>
    <t>03.01.2021 00:22:47</t>
  </si>
  <si>
    <t>K-1464 35-09-K01464_912223156_912223156</t>
  </si>
  <si>
    <t>03.01.2021 00:21:32</t>
  </si>
  <si>
    <t>03.01.2021 10:20:09</t>
  </si>
  <si>
    <t>K-3736 35-03-K03736_910361978_910361978</t>
  </si>
  <si>
    <t>03.01.2021 01:48:46</t>
  </si>
  <si>
    <t>03.01.2021 02:28:23</t>
  </si>
  <si>
    <t>L-277 35-18-L00277_949453751_949453751</t>
  </si>
  <si>
    <t>03.01.2021 03:49:24</t>
  </si>
  <si>
    <t>03.01.2021 05:10:42</t>
  </si>
  <si>
    <t>ALAÇATI İM 35-18-A00002_L-284 L16_2052467</t>
  </si>
  <si>
    <t>03.01.2021 04:53:21</t>
  </si>
  <si>
    <t>03.01.2021 05:17:20</t>
  </si>
  <si>
    <t>ARMUTLU TR-4 35-27-L00004_B_56360856_56360856</t>
  </si>
  <si>
    <t>03.01.2021 07:28:33</t>
  </si>
  <si>
    <t>03.01.2021 10:13:51</t>
  </si>
  <si>
    <t>MURADİYE TR-4/1 45-71-M02426_964207842_964207842</t>
  </si>
  <si>
    <t>03.01.2021 07:16:04</t>
  </si>
  <si>
    <t>03.01.2021 10:27:40</t>
  </si>
  <si>
    <t>ZEYTİNDAĞ NECATİ GEÇİDİ SULAMA TR 35-16-M00181_35-16-M00181_2362361</t>
  </si>
  <si>
    <t>03.01.2021 07:26:45</t>
  </si>
  <si>
    <t>03.01.2021 09:45:47</t>
  </si>
  <si>
    <t>L-284 İMAMOĞLU TRAFO 35-18-L00284_DAĞITIM TRAFO L-284 L01_72108536</t>
  </si>
  <si>
    <t>03.01.2021 07:53:29</t>
  </si>
  <si>
    <t>03.01.2021 09:02:00</t>
  </si>
  <si>
    <t>K-258 35-01-K00258_35-01-K00258_2348433</t>
  </si>
  <si>
    <t>03.01.2021 08:31:01</t>
  </si>
  <si>
    <t>03.01.2021 11:04:18</t>
  </si>
  <si>
    <t>TR-1-3/8 YENİ MAHALLE 35-20-L00024_955193470_955193470</t>
  </si>
  <si>
    <t>03.01.2021 08:47:32</t>
  </si>
  <si>
    <t>03.01.2021 14:27:38</t>
  </si>
  <si>
    <t>KOYUNDERE TR-20 35-28-M00113_35-28-M00113_66522955</t>
  </si>
  <si>
    <t>03.01.2021 08:56:09</t>
  </si>
  <si>
    <t>03.01.2021 10:50:26</t>
  </si>
  <si>
    <t>K-4183 35-10-K04183_B k4183b1b_5785987</t>
  </si>
  <si>
    <t>03.01.2021 08:54:55</t>
  </si>
  <si>
    <t>03.01.2021 09:30:44</t>
  </si>
  <si>
    <t>GÜRLE TR-1 45-71-M02371_43155083_56388495_56388495</t>
  </si>
  <si>
    <t>03.01.2021 08:59:04</t>
  </si>
  <si>
    <t>03.01.2021 16:27:39</t>
  </si>
  <si>
    <t>DM02/TR30 45-73-M00032_945681213_945681213</t>
  </si>
  <si>
    <t>03.01.2021 08:52:30</t>
  </si>
  <si>
    <t>03.01.2021 09:39:45</t>
  </si>
  <si>
    <t>03.01.2021 09:02:43</t>
  </si>
  <si>
    <t>03.01.2021 09:33:00</t>
  </si>
  <si>
    <t>M-335 35-02-M00335_ M03_2309678</t>
  </si>
  <si>
    <t>03.01.2021 09:04:10</t>
  </si>
  <si>
    <t>03.01.2021 09:42:49</t>
  </si>
  <si>
    <t>TEKELİ TR-1 35-22-M00231_DIREK TIPI TRAFO HUCRESI H01_2125273</t>
  </si>
  <si>
    <t>03.01.2021 09:06:12</t>
  </si>
  <si>
    <t>03.01.2021 09:31:00</t>
  </si>
  <si>
    <t>03.01.2021 09:03:52</t>
  </si>
  <si>
    <t>03.01.2021 12:46:58</t>
  </si>
  <si>
    <t>M-2382 35-02-M02382_DAĞITIM TR M-2382 M03_55021083</t>
  </si>
  <si>
    <t>03.01.2021 09:09:56</t>
  </si>
  <si>
    <t>03.01.2021 11:35:27</t>
  </si>
  <si>
    <t>ARSLANLAR TM 35-26-A00004_BEŞİKÇİOĞLU M21_2307689</t>
  </si>
  <si>
    <t>03.01.2021 09:26:58</t>
  </si>
  <si>
    <t>03.01.2021 13:04:07</t>
  </si>
  <si>
    <t>ASLANLAR TR-1 35-26-L00144_12270917_56358696_56358696</t>
  </si>
  <si>
    <t>03.01.2021 09:14:06</t>
  </si>
  <si>
    <t>03.01.2021 11:33:42</t>
  </si>
  <si>
    <t>ARSLANLAR TM 35-26-A00004_YAZIBAŞI-1 M34_2307565</t>
  </si>
  <si>
    <t>03.01.2021 09:14:54</t>
  </si>
  <si>
    <t>03.01.2021 09:55:00</t>
  </si>
  <si>
    <t>ARSLANLAR TM 35-26-A00004_YAZIBAŞI-2 M17_2305565</t>
  </si>
  <si>
    <t>03.01.2021 09:13:00</t>
  </si>
  <si>
    <t>ALANYOLU TR-3 45-86-M00114_45-86-M00114_2357609</t>
  </si>
  <si>
    <t>03.01.2021 09:21:00</t>
  </si>
  <si>
    <t>03.01.2021 10:09:50</t>
  </si>
  <si>
    <t>03.01.2021 09:23:00</t>
  </si>
  <si>
    <t>03.01.2021 09:32:48</t>
  </si>
  <si>
    <t>KARAAĞAÇLI TR-13 45-71-M01075_KARAAĞAÇLI TR-2 M06_2320971</t>
  </si>
  <si>
    <t>03.01.2021 09:31:12</t>
  </si>
  <si>
    <t>03.01.2021 10:15:00</t>
  </si>
  <si>
    <t>TR-1/10 45-72-M00010_DİŞ HASTANESİ M03_66462215</t>
  </si>
  <si>
    <t>03.01.2021 09:02:02</t>
  </si>
  <si>
    <t>03.01.2021 10:30:00</t>
  </si>
  <si>
    <t>YENİ FOÇA TR-30 35-23-M00030_950426381_950426381</t>
  </si>
  <si>
    <t>03.01.2021 09:32:23</t>
  </si>
  <si>
    <t>03.01.2021 11:23:50</t>
  </si>
  <si>
    <t>TEKELİ DM 35-22-M00088_TEKELİ M10_48495871</t>
  </si>
  <si>
    <t>03.01.2021 09:31:18</t>
  </si>
  <si>
    <t>03.01.2021 11:57:00</t>
  </si>
  <si>
    <t>TAHTALI TM 35-22-A00001_PANCAR-2 M21_2055300</t>
  </si>
  <si>
    <t>03.01.2021 09:32:52</t>
  </si>
  <si>
    <t>03.01.2021 09:43:00</t>
  </si>
  <si>
    <t>GÜNEY DM 45-83-L00130_AYVACIK L06_2303292</t>
  </si>
  <si>
    <t>03.01.2021 09:33:16</t>
  </si>
  <si>
    <t>03.01.2021 10:27:00</t>
  </si>
  <si>
    <t>03.01.2021 09:47:21</t>
  </si>
  <si>
    <t>03.01.2021 13:42:36</t>
  </si>
  <si>
    <t>03.01.2021 09:43:05</t>
  </si>
  <si>
    <t>03.01.2021 11:56:00</t>
  </si>
  <si>
    <t>L-316 YALIKENT 35-18-L00316_950449320_950449320</t>
  </si>
  <si>
    <t>03.01.2021 09:49:00</t>
  </si>
  <si>
    <t>03.01.2021 11:47:09</t>
  </si>
  <si>
    <t>M-36 TR1 DERYA SİTESİ 35-25-M00292_ M04_2323845</t>
  </si>
  <si>
    <t>03.01.2021 09:34:54</t>
  </si>
  <si>
    <t>03.01.2021 11:04:25</t>
  </si>
  <si>
    <t>ALAHIDIR TR-1 45-84-L00022_955179977_955179977</t>
  </si>
  <si>
    <t>03.01.2021 09:55:13</t>
  </si>
  <si>
    <t>03.01.2021 12:08:41</t>
  </si>
  <si>
    <t>AYASKENT DM-2 (TR-1) 35-16-M00011_ÖZBATILILAR BELEDİYE-AZİZİYE-PAŞAKÖY M05_72045877</t>
  </si>
  <si>
    <t>03.01.2021 10:00:47</t>
  </si>
  <si>
    <t>03.01.2021 10:36:57</t>
  </si>
  <si>
    <t>03.01.2021 10:05:00</t>
  </si>
  <si>
    <t>03.01.2021 14:12:00</t>
  </si>
  <si>
    <t>M-1901 OĞLANANASI TR-11 35-22-M00644_C_56357092_56357092</t>
  </si>
  <si>
    <t>03.01.2021 09:49:59</t>
  </si>
  <si>
    <t>03.01.2021 14:57:50</t>
  </si>
  <si>
    <t>03.01.2021 10:08:00</t>
  </si>
  <si>
    <t>03.01.2021 10:54:03</t>
  </si>
  <si>
    <t>MAHMUT YILDIZDAĞ SULAMA GRUBU TR 35-27-M00536_35-27-M00536_2368010</t>
  </si>
  <si>
    <t>03.01.2021 09:25:00</t>
  </si>
  <si>
    <t>03.01.2021 15:07:00</t>
  </si>
  <si>
    <t>DOĞANÇAY İM 35-04-A00004_ TR TABAN_72326043</t>
  </si>
  <si>
    <t>03.01.2021 10:23:00</t>
  </si>
  <si>
    <t>03.01.2021 11:20:31</t>
  </si>
  <si>
    <t>UMURLU TR-7 35-31-L00361_35-31-L00361_2365359</t>
  </si>
  <si>
    <t>03.01.2021 10:25:00</t>
  </si>
  <si>
    <t>03.01.2021 16:06:00</t>
  </si>
  <si>
    <t>M-563 35-17-M00563_950313267_950313267</t>
  </si>
  <si>
    <t>03.01.2021 10:11:10</t>
  </si>
  <si>
    <t>03.01.2021 12:11:29</t>
  </si>
  <si>
    <t>EKOTEN KÖK 35-26-M00380_TEDAŞ ÇIKIŞI M02_2303912</t>
  </si>
  <si>
    <t>03.01.2021 10:24:00</t>
  </si>
  <si>
    <t>03.01.2021 14:02:00</t>
  </si>
  <si>
    <t>YENİ FOÇA TR-30 35-23-M00030_A_56363738_56363738</t>
  </si>
  <si>
    <t>03.01.2021 11:30:08</t>
  </si>
  <si>
    <t>ÇUKURKÖY KÖK 35-29-L00034_ATEŞ TİCARET L01_2087127</t>
  </si>
  <si>
    <t>03.01.2021 10:31:00</t>
  </si>
  <si>
    <t>03.01.2021 13:42:16</t>
  </si>
  <si>
    <t>03.01.2021 10:11:00</t>
  </si>
  <si>
    <t>03.01.2021 12:49:03</t>
  </si>
  <si>
    <t>M-2383 (YATIRIM REZERVE) 35-01-M02383_ H1_2304283</t>
  </si>
  <si>
    <t>03.01.2021 10:20:47</t>
  </si>
  <si>
    <t>03.01.2021 13:57:10</t>
  </si>
  <si>
    <t>ÇİFTLİK RUMBEYLİ TR-2 35-32-L00053_35-32-L00053_2349164</t>
  </si>
  <si>
    <t>03.01.2021 10:10:00</t>
  </si>
  <si>
    <t>03.01.2021 14:41:00</t>
  </si>
  <si>
    <t>ŞEHİTLER TR-2 35-26-L00162_6113856_56358931_56358931</t>
  </si>
  <si>
    <t>03.01.2021 10:33:24</t>
  </si>
  <si>
    <t>03.01.2021 11:31:47</t>
  </si>
  <si>
    <t>K-771 35-02-K00771_35-02-K00771_2374175</t>
  </si>
  <si>
    <t>03.01.2021 11:26:07</t>
  </si>
  <si>
    <t>03.01.2021 11:59:00</t>
  </si>
  <si>
    <t>YAHŞELLİ TR-9 35-28-M00830_EMİRALEM KÖK M02_58172277</t>
  </si>
  <si>
    <t>03.01.2021 10:49:17</t>
  </si>
  <si>
    <t>03.01.2021 11:15:44</t>
  </si>
  <si>
    <t>TR-1/10 45-72-M00010_DİŞ HASTANESİ M03_66462249</t>
  </si>
  <si>
    <t>03.01.2021 10:30:20</t>
  </si>
  <si>
    <t>03.01.2021 14:57:28</t>
  </si>
  <si>
    <t>TR-1/83 KAPTANOĞLU DM 45-83-M00083_DERBENT GİRİŞ M04_61291947</t>
  </si>
  <si>
    <t>03.01.2021 10:36:27</t>
  </si>
  <si>
    <t>03.01.2021 11:20:29</t>
  </si>
  <si>
    <t>L-175 35-18-L00175_950437331_950437331</t>
  </si>
  <si>
    <t>03.01.2021 10:48:53</t>
  </si>
  <si>
    <t>03.01.2021 12:51:05</t>
  </si>
  <si>
    <t>ÜÇPINAR DM 45-71-M00183_ÜÇPINAR M08_72249133</t>
  </si>
  <si>
    <t>03.01.2021 10:57:21</t>
  </si>
  <si>
    <t>03.01.2021 11:09:56</t>
  </si>
  <si>
    <t>SÜLEYMANLI KÖK 45-72-L00299_KÖYLER ÇIKIŞI L03_2105415</t>
  </si>
  <si>
    <t>03.01.2021 11:09:33</t>
  </si>
  <si>
    <t>03.01.2021 11:09:53</t>
  </si>
  <si>
    <t>03.01.2021 11:05:02</t>
  </si>
  <si>
    <t>03.01.2021 13:24:31</t>
  </si>
  <si>
    <t>MENDERES DM-3/TR-1 35-22-M00033_DM-3/TR-34 M14_2305822</t>
  </si>
  <si>
    <t>03.01.2021 11:10:43</t>
  </si>
  <si>
    <t>03.01.2021 12:16:00</t>
  </si>
  <si>
    <t>M-1346 35-09-M01346_954713423_954713423</t>
  </si>
  <si>
    <t>03.01.2021 11:14:47</t>
  </si>
  <si>
    <t>03.01.2021 18:44:41</t>
  </si>
  <si>
    <t>SELİMŞAHLAR TR-2 45-71-M00137_B_60984796_60984796</t>
  </si>
  <si>
    <t>03.01.2021 11:21:59</t>
  </si>
  <si>
    <t>03.01.2021 12:57:15</t>
  </si>
  <si>
    <t>TR-1/52 45-72-M00052_DIREK TIPI TRAFO HUCRESI H01_2102403</t>
  </si>
  <si>
    <t>03.01.2021 11:28:35</t>
  </si>
  <si>
    <t>03.01.2021 14:50:42</t>
  </si>
  <si>
    <t>TR-1/3 45-83-M00003_PAŞATIMARI TR-1 M05_2331761</t>
  </si>
  <si>
    <t>03.01.2021 11:01:14</t>
  </si>
  <si>
    <t>03.01.2021 11:52:58</t>
  </si>
  <si>
    <t>ÖZBEY İM 35-26-A00005_ARAPKAHVE L01_2314105</t>
  </si>
  <si>
    <t>03.01.2021 11:27:59</t>
  </si>
  <si>
    <t>03.01.2021 12:01:53</t>
  </si>
  <si>
    <t>TR-11 35-31-L00011_956590973_956590973</t>
  </si>
  <si>
    <t>03.01.2021 11:46:00</t>
  </si>
  <si>
    <t>03.01.2021 12:55:34</t>
  </si>
  <si>
    <t>TR-1/89 (DEMİRELLER) 45-83-M00089_DİLER ÖZEL M01_72156200</t>
  </si>
  <si>
    <t>03.01.2021 11:41:13</t>
  </si>
  <si>
    <t>03.01.2021 12:35:11</t>
  </si>
  <si>
    <t>ÜÇPINAR TR-7 (ESKİ TR-9) 45-71-M01545_45-71-M01545_66002708</t>
  </si>
  <si>
    <t>03.01.2021 11:40:20</t>
  </si>
  <si>
    <t>03.01.2021 12:29:44</t>
  </si>
  <si>
    <t>MENDERES DM-2/TR-1 35-22-M00300_DM-2/TR-16 M07_2095190</t>
  </si>
  <si>
    <t>03.01.2021 11:56:25</t>
  </si>
  <si>
    <t>03.01.2021 13:21:00</t>
  </si>
  <si>
    <t>K-55 35-04-K00055_A A1B_5807345</t>
  </si>
  <si>
    <t>03.01.2021 12:01:34</t>
  </si>
  <si>
    <t>03.01.2021 13:35:52</t>
  </si>
  <si>
    <t>DEMİRTAŞ KÖK 35-30-M00149_ESENTEPE KÖYLER M02_72078653</t>
  </si>
  <si>
    <t>03.01.2021 12:08:57</t>
  </si>
  <si>
    <t>03.01.2021 12:39:00</t>
  </si>
  <si>
    <t>K-2312 35-03-K02312_910160117_910160117</t>
  </si>
  <si>
    <t>03.01.2021 12:12:00</t>
  </si>
  <si>
    <t>03.01.2021 13:49:04</t>
  </si>
  <si>
    <t>M-1223 35-01-M01223_911464285_911464285</t>
  </si>
  <si>
    <t>03.01.2021 12:00:12</t>
  </si>
  <si>
    <t>03.01.2021 15:13:22</t>
  </si>
  <si>
    <t>TR-11 35-31-L00011_47995934_56398012_56398012</t>
  </si>
  <si>
    <t>03.01.2021 11:53:01</t>
  </si>
  <si>
    <t>03.01.2021 13:19:17</t>
  </si>
  <si>
    <t>ARDIÇ MAHALLESİ TR-12 35-21-L00134_DAĞITIM TRAFO ARDIÇ MAHALLESİ TR-12 L06_72192706</t>
  </si>
  <si>
    <t>03.01.2021 12:16:12</t>
  </si>
  <si>
    <t>03.01.2021 13:19:00</t>
  </si>
  <si>
    <t>L-101 ÇELEBİ 35-18-L00101_966077950_966077950</t>
  </si>
  <si>
    <t>03.01.2021 12:21:11</t>
  </si>
  <si>
    <t>03.01.2021 18:05:01</t>
  </si>
  <si>
    <t>M-657 35-17-M00657_HatBaşıAyırıcı_65968243 M03_65968243</t>
  </si>
  <si>
    <t>03.01.2021 12:19:23</t>
  </si>
  <si>
    <t>03.01.2021 13:31:01</t>
  </si>
  <si>
    <t>L-297 35-18-L00297_950447750_950447750</t>
  </si>
  <si>
    <t>03.01.2021 12:25:24</t>
  </si>
  <si>
    <t>03.01.2021 15:50:01</t>
  </si>
  <si>
    <t>DM-4/16 (BATI KIŞLA) 45-71-M00205_YUNUSEMRE BEL. SOSYAL TESİSLER M06_72058621</t>
  </si>
  <si>
    <t>03.01.2021 12:40:56</t>
  </si>
  <si>
    <t>03.01.2021 13:08:09</t>
  </si>
  <si>
    <t>K-135 35-01-K00135_TRAFO K04_2119389</t>
  </si>
  <si>
    <t>03.01.2021 12:42:48</t>
  </si>
  <si>
    <t>03.01.2021 13:45:39</t>
  </si>
  <si>
    <t>K-544 35-01-K00544_911603490_911603490</t>
  </si>
  <si>
    <t>03.01.2021 12:46:39</t>
  </si>
  <si>
    <t>03.01.2021 14:33:18</t>
  </si>
  <si>
    <t>KÖPRÜBAŞI TR-7 45-86-M00007_C_56404958_56404958</t>
  </si>
  <si>
    <t>03.01.2021 12:53:00</t>
  </si>
  <si>
    <t>03.01.2021 13:59:44</t>
  </si>
  <si>
    <t>YAZIBAŞI DM-4 35-26-M00633_URAS-ALİ TEZEL ÇIKIŞ M08_2308935</t>
  </si>
  <si>
    <t>03.01.2021 12:40:21</t>
  </si>
  <si>
    <t>03.01.2021 13:37:35</t>
  </si>
  <si>
    <t>TR-2/47-A 45-72-L00082_956500456_956500456</t>
  </si>
  <si>
    <t>03.01.2021 12:58:56</t>
  </si>
  <si>
    <t>03.01.2021 15:57:48</t>
  </si>
  <si>
    <t>PAYAMLI M-11 35-25-M00186_6151991_65508899_65508899</t>
  </si>
  <si>
    <t>03.01.2021 12:58:01</t>
  </si>
  <si>
    <t>03.01.2021 14:33:29</t>
  </si>
  <si>
    <t>YENİFOÇA M-274 35-23-M00274_950421102_950421102</t>
  </si>
  <si>
    <t>03.01.2021 13:02:06</t>
  </si>
  <si>
    <t>03.01.2021 16:19:38</t>
  </si>
  <si>
    <t>MENDERES DM-4/TR-1 35-22-M00004_DM-4/TR-20 M09_2331513</t>
  </si>
  <si>
    <t>03.01.2021 13:06:38</t>
  </si>
  <si>
    <t>03.01.2021 13:30:19</t>
  </si>
  <si>
    <t>K-1950 35-08-K01950_97605529_97605529</t>
  </si>
  <si>
    <t>03.01.2021 13:10:29</t>
  </si>
  <si>
    <t>03.01.2021 14:49:10</t>
  </si>
  <si>
    <t>AVDAN TR-4 45-82-M00234_A_56405104_56405104</t>
  </si>
  <si>
    <t>03.01.2021 13:06:10</t>
  </si>
  <si>
    <t>03.01.2021 14:54:45</t>
  </si>
  <si>
    <t>03.01.2021 13:19:23</t>
  </si>
  <si>
    <t>03.01.2021 14:22:00</t>
  </si>
  <si>
    <t>03.01.2021 13:21:38</t>
  </si>
  <si>
    <t>03.01.2021 14:58:00</t>
  </si>
  <si>
    <t>K-1820 35-01-K01820_911870762_911870762</t>
  </si>
  <si>
    <t>03.01.2021 13:25:08</t>
  </si>
  <si>
    <t>03.01.2021 15:58:49</t>
  </si>
  <si>
    <t>K-793 35-01-K00793_911356761_911356761</t>
  </si>
  <si>
    <t>03.01.2021 13:27:00</t>
  </si>
  <si>
    <t>03.01.2021 14:07:45</t>
  </si>
  <si>
    <t>SÜLEYMANLI KÖK 35-28-M00606_HatBaşıAyırıcı_53133868 M11_53133868</t>
  </si>
  <si>
    <t>03.01.2021 13:08:08</t>
  </si>
  <si>
    <t>03.01.2021 16:17:00</t>
  </si>
  <si>
    <t>L-91 ULAMIŞ TEPE KAHVE 35-14-L00091__72373142_72373142</t>
  </si>
  <si>
    <t>03.01.2021 13:20:27</t>
  </si>
  <si>
    <t>03.01.2021 15:02:56</t>
  </si>
  <si>
    <t>KAYIŞLAR KÖK 45-80-M00183_KAPAKLI DM M01_72195714</t>
  </si>
  <si>
    <t>03.01.2021 13:57:33</t>
  </si>
  <si>
    <t>03.01.2021 13:57:43</t>
  </si>
  <si>
    <t>MIDIKLI KÖK 45-81-M00043_KINIK M03_2328723</t>
  </si>
  <si>
    <t>03.01.2021 13:58:13</t>
  </si>
  <si>
    <t>03.01.2021 14:40:29</t>
  </si>
  <si>
    <t>KÜÇÜK SANAYİ SİTESİ TR-6 45-83-L00147_48096137_56386158_56386158</t>
  </si>
  <si>
    <t>03.01.2021 14:00:00</t>
  </si>
  <si>
    <t>03.01.2021 14:55:04</t>
  </si>
  <si>
    <t>M-1018 35-03-M01018_910962757_910962757</t>
  </si>
  <si>
    <t>03.01.2021 13:57:31</t>
  </si>
  <si>
    <t>03.01.2021 14:42:10</t>
  </si>
  <si>
    <t>ÇAMKÖY TR-1 35-16-L00259_953321135_953321135</t>
  </si>
  <si>
    <t>03.01.2021 13:56:29</t>
  </si>
  <si>
    <t>03.01.2021 15:09:21</t>
  </si>
  <si>
    <t>K-4250 35-02-K04250_99425216_99425216</t>
  </si>
  <si>
    <t>03.01.2021 14:07:33</t>
  </si>
  <si>
    <t>03.01.2021 19:35:07</t>
  </si>
  <si>
    <t>03.01.2021 14:11:37</t>
  </si>
  <si>
    <t>03.01.2021 15:31:00</t>
  </si>
  <si>
    <t>YENİOSMANİYE TR-1 45-80-M00143_956533909_956533909</t>
  </si>
  <si>
    <t>03.01.2021 14:07:05</t>
  </si>
  <si>
    <t>03.01.2021 14:45:06</t>
  </si>
  <si>
    <t>ÖZDERE M-60 ÖZSAN SANAYİ SİTESİ 35-25-M00215_955254884_955254884</t>
  </si>
  <si>
    <t>03.01.2021 14:03:00</t>
  </si>
  <si>
    <t>03.01.2021 17:01:12</t>
  </si>
  <si>
    <t>L-492 (BALANBAKA-1) 35-18-L00492_950459939_950459939</t>
  </si>
  <si>
    <t>03.01.2021 14:12:48</t>
  </si>
  <si>
    <t>03.01.2021 15:59:02</t>
  </si>
  <si>
    <t>K-135 35-01-K00135_35-01-K00135_2374443</t>
  </si>
  <si>
    <t>03.01.2021 14:21:01</t>
  </si>
  <si>
    <t>03.01.2021 15:18:00</t>
  </si>
  <si>
    <t>GÖRDES TR-3 45-75-M00003_C_56389855_56389855</t>
  </si>
  <si>
    <t>03.01.2021 14:19:45</t>
  </si>
  <si>
    <t>03.01.2021 14:41:57</t>
  </si>
  <si>
    <t>DM-1/53 35-29-M00053_950338438_950338438</t>
  </si>
  <si>
    <t>03.01.2021 14:34:00</t>
  </si>
  <si>
    <t>03.01.2021 15:35:53</t>
  </si>
  <si>
    <t>TR-121 45-78-L00121_D_56401394_56401394</t>
  </si>
  <si>
    <t>03.01.2021 14:19:33</t>
  </si>
  <si>
    <t>03.01.2021 15:06:42</t>
  </si>
  <si>
    <t>_C_56385371_56385371</t>
  </si>
  <si>
    <t>03.01.2021 14:27:35</t>
  </si>
  <si>
    <t>03.01.2021 17:52:04</t>
  </si>
  <si>
    <t>DM-1/34 35-29-M00127_C C02_72413405</t>
  </si>
  <si>
    <t>03.01.2021 14:37:00</t>
  </si>
  <si>
    <t>03.01.2021 15:42:18</t>
  </si>
  <si>
    <t>TR-10 35-31-L00010_949485108_949485108</t>
  </si>
  <si>
    <t>03.01.2021 15:59:09</t>
  </si>
  <si>
    <t>03.01.2021 14:58:27</t>
  </si>
  <si>
    <t>03.01.2021 15:05:00</t>
  </si>
  <si>
    <t>MORDOĞAN TR-24 35-21-L00210_953365827_953365827</t>
  </si>
  <si>
    <t>03.01.2021 14:53:32</t>
  </si>
  <si>
    <t>03.01.2021 17:50:42</t>
  </si>
  <si>
    <t>HASAN VARLIK 35-26-M00535_956630905_956630905</t>
  </si>
  <si>
    <t>03.01.2021 14:52:34</t>
  </si>
  <si>
    <t>03.01.2021 15:56:50</t>
  </si>
  <si>
    <t>ULUKENT DM-4/3 35-28-M00045_6298147 c1b_5770514</t>
  </si>
  <si>
    <t>03.01.2021 15:05:46</t>
  </si>
  <si>
    <t>03.01.2021 16:52:06</t>
  </si>
  <si>
    <t>03.01.2021 15:16:27</t>
  </si>
  <si>
    <t>03.01.2021 15:17:23</t>
  </si>
  <si>
    <t>HALİTPAŞA DM 45-80-M00060_HALİTPAŞA TARIMSAL SULAMA-2 M01_72188647</t>
  </si>
  <si>
    <t>03.01.2021 15:12:31</t>
  </si>
  <si>
    <t>03.01.2021 16:35:09</t>
  </si>
  <si>
    <t>K-135 35-01-K00135_E E1_5919809</t>
  </si>
  <si>
    <t>03.01.2021 15:24:00</t>
  </si>
  <si>
    <t>03.01.2021 20:28:49</t>
  </si>
  <si>
    <t>03.01.2021 15:18:23</t>
  </si>
  <si>
    <t>03.01.2021 16:28:45</t>
  </si>
  <si>
    <t>TR-2/7 45-72-L00007_956477097_956477097</t>
  </si>
  <si>
    <t>03.01.2021 15:42:41</t>
  </si>
  <si>
    <t>03.01.2021 16:58:17</t>
  </si>
  <si>
    <t>İZELTAŞ KÖK 35-27-M00808_ÇAMBEL-2 M05_72167180</t>
  </si>
  <si>
    <t>03.01.2021 15:46:37</t>
  </si>
  <si>
    <t>03.01.2021 16:26:00</t>
  </si>
  <si>
    <t>K-3314 35-09-K03314_913346753_913346753</t>
  </si>
  <si>
    <t>03.01.2021 15:55:24</t>
  </si>
  <si>
    <t>03.01.2021 18:04:42</t>
  </si>
  <si>
    <t>M-1992 35-09-M01992_966555443_966555443</t>
  </si>
  <si>
    <t>03.01.2021 15:41:51</t>
  </si>
  <si>
    <t>03.01.2021 17:51:18</t>
  </si>
  <si>
    <t>M-30 35-02-M00030_M-454 M08_2121890</t>
  </si>
  <si>
    <t>03.01.2021 16:05:24</t>
  </si>
  <si>
    <t>03.01.2021 17:31:57</t>
  </si>
  <si>
    <t>M-30 35-02-M00030_M-3042 M10_74475599</t>
  </si>
  <si>
    <t>03.01.2021 16:56:46</t>
  </si>
  <si>
    <t>KOCAİSKAN TR-2 45-76-M00178_955245157_955245157</t>
  </si>
  <si>
    <t>03.01.2021 15:55:56</t>
  </si>
  <si>
    <t>03.01.2021 17:20:13</t>
  </si>
  <si>
    <t>L-32 35-14-L00032_5650956_56354456_56354456</t>
  </si>
  <si>
    <t>03.01.2021 16:03:13</t>
  </si>
  <si>
    <t>03.01.2021 17:23:57</t>
  </si>
  <si>
    <t>K-3124 LAKA TR-1 35-02-K03124_914612467_914612467</t>
  </si>
  <si>
    <t>03.01.2021 16:11:09</t>
  </si>
  <si>
    <t>03.01.2021 16:51:19</t>
  </si>
  <si>
    <t>SÜLEYMANLI KÖK 35-28-M00606_AYVACIK M11_66870924</t>
  </si>
  <si>
    <t>03.01.2021 16:17:53</t>
  </si>
  <si>
    <t>03.01.2021 16:37:00</t>
  </si>
  <si>
    <t>TR-29 35-27-M00029_912224430_912224430</t>
  </si>
  <si>
    <t>03.01.2021 16:13:16</t>
  </si>
  <si>
    <t>03.01.2021 19:06:43</t>
  </si>
  <si>
    <t>MIDIKLI KÖK 45-81-M00043_HatBaşıAyırıcı_53134904 M03_53134904</t>
  </si>
  <si>
    <t>03.01.2021 16:20:45</t>
  </si>
  <si>
    <t>03.01.2021 17:16:31</t>
  </si>
  <si>
    <t>DM-20/02 (DOĞU KABİN) 45-71-M00421_45-71-M00421_2368769</t>
  </si>
  <si>
    <t>03.01.2021 16:30:03</t>
  </si>
  <si>
    <t>03.01.2021 17:54:26</t>
  </si>
  <si>
    <t>K-1735 35-04-K01735_C_56372583_56372583</t>
  </si>
  <si>
    <t>03.01.2021 16:35:14</t>
  </si>
  <si>
    <t>03.01.2021 19:14:00</t>
  </si>
  <si>
    <t>DM-1/TR-26 35-14-M00302_956643540_956643540</t>
  </si>
  <si>
    <t>03.01.2021 16:40:00</t>
  </si>
  <si>
    <t>03.01.2021 18:06:26</t>
  </si>
  <si>
    <t>KIRMAHALLE  TR-12 35-28-M00271_953391578_953391578</t>
  </si>
  <si>
    <t>03.01.2021 15:38:49</t>
  </si>
  <si>
    <t>03.01.2021 17:17:05</t>
  </si>
  <si>
    <t>TÜRKELLİ TR-1803 35-28-M00456_B_56356855_56356855</t>
  </si>
  <si>
    <t>03.01.2021 16:46:00</t>
  </si>
  <si>
    <t>03.01.2021 18:46:33</t>
  </si>
  <si>
    <t>03.01.2021 16:53:33</t>
  </si>
  <si>
    <t>03.01.2021 16:54:03</t>
  </si>
  <si>
    <t>L-140 35-18-L00140_B_56372836_56372836</t>
  </si>
  <si>
    <t>03.01.2021 16:44:40</t>
  </si>
  <si>
    <t>03.01.2021 21:57:20</t>
  </si>
  <si>
    <t>DM-2/2 35-28-M00128_953385799_953385799</t>
  </si>
  <si>
    <t>03.01.2021 16:57:25</t>
  </si>
  <si>
    <t>03.01.2021 18:10:14</t>
  </si>
  <si>
    <t>KAYUM GIDA ÖZEL TR 35-27-M00991Ö_ H_44457267</t>
  </si>
  <si>
    <t>03.01.2021 17:09:08</t>
  </si>
  <si>
    <t>03.01.2021 18:21:45</t>
  </si>
  <si>
    <t>DALBAHÇE TR-2 45-83-L00188_95000135891_95000135891</t>
  </si>
  <si>
    <t>03.01.2021 17:21:00</t>
  </si>
  <si>
    <t>03.01.2021 18:23:27</t>
  </si>
  <si>
    <t>DADAĞLI TR-2 IŞIKLAR 45-79-M00390_B_56385373_56385373</t>
  </si>
  <si>
    <t>03.01.2021 17:15:37</t>
  </si>
  <si>
    <t>03.01.2021 18:11:03</t>
  </si>
  <si>
    <t>L-32 35-14-L00032_956660119_956660119</t>
  </si>
  <si>
    <t>03.01.2021 17:19:21</t>
  </si>
  <si>
    <t>03.01.2021 18:17:30</t>
  </si>
  <si>
    <t>03.01.2021 17:38:14</t>
  </si>
  <si>
    <t>03.01.2021 17:42:39</t>
  </si>
  <si>
    <t>M-891 35-02-M00891_M-1701 M04_2034652</t>
  </si>
  <si>
    <t>03.01.2021 17:31:48</t>
  </si>
  <si>
    <t>03.01.2021 18:58:44</t>
  </si>
  <si>
    <t>MURADİYE TR-4 45-71-M02427_953243072_953243072</t>
  </si>
  <si>
    <t>03.01.2021 17:38:11</t>
  </si>
  <si>
    <t>03.01.2021 18:15:15</t>
  </si>
  <si>
    <t>L-426 ESKİ GARAJ 35-18-L00426_950447992_950447992</t>
  </si>
  <si>
    <t>03.01.2021 17:47:44</t>
  </si>
  <si>
    <t>03.01.2021 18:48:39</t>
  </si>
  <si>
    <t>KARMEZ DM 35-27-M00657_İLHAN ADAŞ M03_72158825</t>
  </si>
  <si>
    <t>03.01.2021 18:15:39</t>
  </si>
  <si>
    <t>03.01.2021 18:43:06</t>
  </si>
  <si>
    <t>L-91 ULAMIŞ TEPE KAHVE 35-14-L00091__72373143_72373143</t>
  </si>
  <si>
    <t>03.01.2021 17:54:30</t>
  </si>
  <si>
    <t>03.01.2021 19:08:05</t>
  </si>
  <si>
    <t>ÇUKURALTI M-22 35-25-M00070_B_56355688_56355688</t>
  </si>
  <si>
    <t>03.01.2021 17:58:10</t>
  </si>
  <si>
    <t>03.01.2021 18:38:49</t>
  </si>
  <si>
    <t>ÇAMÖNÜ TR-5 35-22-M00172_D_56354316_56354316</t>
  </si>
  <si>
    <t>03.01.2021 18:03:24</t>
  </si>
  <si>
    <t>03.01.2021 21:06:00</t>
  </si>
  <si>
    <t>MORDOĞAN TR-24 35-21-L00210_953365249_953365249</t>
  </si>
  <si>
    <t>03.01.2021 18:14:00</t>
  </si>
  <si>
    <t>03.01.2021 19:19:10</t>
  </si>
  <si>
    <t>K-2740 35-07-K02740_ÖZEL SDP_5852363</t>
  </si>
  <si>
    <t>03.01.2021 18:13:00</t>
  </si>
  <si>
    <t>03.01.2021 20:00:00</t>
  </si>
  <si>
    <t>TR-50 35-27-M00050_B_56362854_56362854</t>
  </si>
  <si>
    <t>03.01.2021 18:13:56</t>
  </si>
  <si>
    <t>03.01.2021 19:58:32</t>
  </si>
  <si>
    <t>K-4525 35-03-K04525_35-03-K04525_41924759</t>
  </si>
  <si>
    <t>03.01.2021 18:36:34</t>
  </si>
  <si>
    <t>03.01.2021 20:19:56</t>
  </si>
  <si>
    <t>K-2631 35-03-K02631_910179204_910179204</t>
  </si>
  <si>
    <t>03.01.2021 18:39:34</t>
  </si>
  <si>
    <t>03.01.2021 21:11:52</t>
  </si>
  <si>
    <t>TURAN KÖYÜ TR-1 35-20-L00070_B_56380746_56380746</t>
  </si>
  <si>
    <t>03.01.2021 18:42:23</t>
  </si>
  <si>
    <t>03.01.2021 20:23:17</t>
  </si>
  <si>
    <t>YUKARI KIZILCA TR-2 35-27-L00052_B_56406141_56406141</t>
  </si>
  <si>
    <t>03.01.2021 18:43:48</t>
  </si>
  <si>
    <t>03.01.2021 21:02:51</t>
  </si>
  <si>
    <t>ULUKENT DM-3/3 35-28-M00049_953382509_953382509</t>
  </si>
  <si>
    <t>03.01.2021 18:20:59</t>
  </si>
  <si>
    <t>03.01.2021 19:31:48</t>
  </si>
  <si>
    <t>03.01.2021 18:32:50</t>
  </si>
  <si>
    <t>03.01.2021 20:23:31</t>
  </si>
  <si>
    <t>ÇAKIRLAR TR-1 35-16-L00252_47540432_56397451_56397451</t>
  </si>
  <si>
    <t>03.01.2021 18:53:39</t>
  </si>
  <si>
    <t>03.01.2021 20:20:40</t>
  </si>
  <si>
    <t>K-3013 35-08-K03013_97595391_97595391</t>
  </si>
  <si>
    <t>03.01.2021 19:00:17</t>
  </si>
  <si>
    <t>03.01.2021 20:17:35</t>
  </si>
  <si>
    <t>TOPARLAR TR-1 35-29-L00323_A_56360832_56360832</t>
  </si>
  <si>
    <t>03.01.2021 19:36:00</t>
  </si>
  <si>
    <t>03.01.2021 20:40:40</t>
  </si>
  <si>
    <t>ULUKENT DM-4/3 35-28-M00045_953369266_953369266</t>
  </si>
  <si>
    <t>03.01.2021 19:36:53</t>
  </si>
  <si>
    <t>03.01.2021 22:17:19</t>
  </si>
  <si>
    <t>KARAYAHŞİ TR-1 45-78-L00424_953289382_953289382</t>
  </si>
  <si>
    <t>03.01.2021 19:55:23</t>
  </si>
  <si>
    <t>03.01.2021 20:58:21</t>
  </si>
  <si>
    <t>03.01.2021 20:02:10</t>
  </si>
  <si>
    <t>03.01.2021 22:58:12</t>
  </si>
  <si>
    <t>YAYLAYURT TR-2 35-30-M00686_C_65513584_65513584</t>
  </si>
  <si>
    <t>03.01.2021 20:07:30</t>
  </si>
  <si>
    <t>03.01.2021 22:54:34</t>
  </si>
  <si>
    <t>TR-26 35-19-L00026_10508572_56378429_56378429</t>
  </si>
  <si>
    <t>03.01.2021 20:13:34</t>
  </si>
  <si>
    <t>03.01.2021 21:23:24</t>
  </si>
  <si>
    <t>BULGURCA TR-1 35-22-M00252_DIREK TIPI TRAFO HUCRESI H01_2053477</t>
  </si>
  <si>
    <t>03.01.2021 20:21:06</t>
  </si>
  <si>
    <t>03.01.2021 23:05:51</t>
  </si>
  <si>
    <t>K-4250 35-02-K04250_35-02-K04250_2372986</t>
  </si>
  <si>
    <t>03.01.2021 20:58:09</t>
  </si>
  <si>
    <t>03.01.2021 21:30:00</t>
  </si>
  <si>
    <t>VEYSEL EVEGELMEZ VE ARK. TR 35-24-M00046_DIREK TIPI TRAFO HUCRESI H01_2037346</t>
  </si>
  <si>
    <t>03.01.2021 21:22:00</t>
  </si>
  <si>
    <t>03.01.2021 22:10:08</t>
  </si>
  <si>
    <t>SELİMŞAHLAR TR-2 45-71-M00137_953202392_953202392</t>
  </si>
  <si>
    <t>03.01.2021 21:08:51</t>
  </si>
  <si>
    <t>03.01.2021 22:09:16</t>
  </si>
  <si>
    <t>M-541 POMZA 35-02-M00541Ö_DIREK TIPI TRAFO HUCRESI H01_2062037</t>
  </si>
  <si>
    <t>03.01.2021 21:35:00</t>
  </si>
  <si>
    <t>03.01.2021 23:00:06</t>
  </si>
  <si>
    <t>TR-22 35-16-L00022_953352398_953352398</t>
  </si>
  <si>
    <t>03.01.2021 21:23:37</t>
  </si>
  <si>
    <t>03.01.2021 22:13:41</t>
  </si>
  <si>
    <t>MEZİTLER TR-1 45-74-M00281_945579919_945579919</t>
  </si>
  <si>
    <t>03.01.2021 22:12:00</t>
  </si>
  <si>
    <t>03.01.2021 23:44:34</t>
  </si>
  <si>
    <t>03.01.2021 22:32:00</t>
  </si>
  <si>
    <t>03.01.2021 22:53:04</t>
  </si>
  <si>
    <t>DM08/TR40 45-73-M00002_C_56402811_56402811</t>
  </si>
  <si>
    <t>03.01.2021 22:30:04</t>
  </si>
  <si>
    <t>03.01.2021 23:12:25</t>
  </si>
  <si>
    <t>03.01.2021 22:26:32</t>
  </si>
  <si>
    <t>04.01.2021 00:40:11</t>
  </si>
  <si>
    <t>BULGURCA TR-3 35-22-M00253_DAĞITIM TRAFOSU TR-3 M01_65881107</t>
  </si>
  <si>
    <t>03.01.2021 21:26:00</t>
  </si>
  <si>
    <t>04.01.2021 03:00:48</t>
  </si>
  <si>
    <t>ZEYTİNLİOVA TR-14 45-72-L00408_A_56390234_56390234</t>
  </si>
  <si>
    <t>03.01.2021 23:20:33</t>
  </si>
  <si>
    <t>04.01.2021 00:32:14</t>
  </si>
  <si>
    <t>L-128/1 35-18-L00603_35-18-L00603_49893331</t>
  </si>
  <si>
    <t>04.01.2021 00:16:47</t>
  </si>
  <si>
    <t>04.01.2021 01:25:29</t>
  </si>
  <si>
    <t>PİRENTEPE TR-1 35-22-M00270_B_56355257_56355257</t>
  </si>
  <si>
    <t>04.01.2021 00:27:19</t>
  </si>
  <si>
    <t>04.01.2021 01:11:10</t>
  </si>
  <si>
    <t>04.01.2021 03:50:56</t>
  </si>
  <si>
    <t>04.01.2021 04:33:27</t>
  </si>
  <si>
    <t>TR-17 35-31-L00017_DIREK TIPI TRAFO HUCRESI H01_2050756</t>
  </si>
  <si>
    <t>04.01.2021 05:29:56</t>
  </si>
  <si>
    <t>04.01.2021 06:24:07</t>
  </si>
  <si>
    <t>ÇAKIRBEYLİ TR-2 35-26-M00487_DIREK TIPI TRAFO HUCRESI H01_2039663</t>
  </si>
  <si>
    <t>04.01.2021 05:29:15</t>
  </si>
  <si>
    <t>04.01.2021 06:42:00</t>
  </si>
  <si>
    <t>ÇAPAK KÖK 35-26-M00435_DAĞKIZILCA-2 ÇIKIŞ M05_66033222</t>
  </si>
  <si>
    <t>04.01.2021 06:37:24</t>
  </si>
  <si>
    <t>04.01.2021 06:41:00</t>
  </si>
  <si>
    <t>04.01.2021 07:07:34</t>
  </si>
  <si>
    <t>04.01.2021 07:07:48</t>
  </si>
  <si>
    <t>TR-2/92 45-83-L00092_955154658_955154658</t>
  </si>
  <si>
    <t>04.01.2021 08:02:43</t>
  </si>
  <si>
    <t>04.01.2021 09:13:54</t>
  </si>
  <si>
    <t>GÜNEŞLİ KÖK 45-75-M00056_HatBaşıAyırıcı_53134968 M03_53134968</t>
  </si>
  <si>
    <t>04.01.2021 08:26:00</t>
  </si>
  <si>
    <t>04.01.2021 18:01:13</t>
  </si>
  <si>
    <t>HARTA TR-1 45-76-M00087_DIREK TIPI TRAFO HUCRESI H01_2088291</t>
  </si>
  <si>
    <t>04.01.2021 08:32:00</t>
  </si>
  <si>
    <t>04.01.2021 17:00:53</t>
  </si>
  <si>
    <t>DAĞARLAR TR-4 45-73-M00599_B_56386913_56386913</t>
  </si>
  <si>
    <t>04.01.2021 14:29:01</t>
  </si>
  <si>
    <t>FOÇA TR-28 35-23-L00028_950414414_950414414</t>
  </si>
  <si>
    <t>04.01.2021 08:19:40</t>
  </si>
  <si>
    <t>04.01.2021 10:38:04</t>
  </si>
  <si>
    <t>K-3981 35-04-K03981_35-04-K03981_2352075</t>
  </si>
  <si>
    <t>04.01.2021 08:44:34</t>
  </si>
  <si>
    <t>04.01.2021 09:53:13</t>
  </si>
  <si>
    <t>METAL İŞLERİ TR-16 35-22-M00116_955269882_955269882</t>
  </si>
  <si>
    <t>04.01.2021 08:42:39</t>
  </si>
  <si>
    <t>04.01.2021 09:42:41</t>
  </si>
  <si>
    <t>04.01.2021 08:58:48</t>
  </si>
  <si>
    <t>04.01.2021 08:59:14</t>
  </si>
  <si>
    <t>04.01.2021 09:02:48</t>
  </si>
  <si>
    <t>04.01.2021 10:00:00</t>
  </si>
  <si>
    <t>AKGEDİK KÖK-3 45-71-M00164_HatBaşıAyırıcı_53134437 M04_53134437</t>
  </si>
  <si>
    <t>04.01.2021 09:03:17</t>
  </si>
  <si>
    <t>04.01.2021 17:23:27</t>
  </si>
  <si>
    <t>DÖĞÜŞÖREN TR-1 45-86-M00140_45-86-M00140_2358168</t>
  </si>
  <si>
    <t>04.01.2021 09:11:46</t>
  </si>
  <si>
    <t>04.01.2021 17:07:34</t>
  </si>
  <si>
    <t>AKÇAŞEHİR KÖK 35-29-L00035_AKKUYU ENH L05_72208829</t>
  </si>
  <si>
    <t>04.01.2021 09:01:14</t>
  </si>
  <si>
    <t>04.01.2021 16:48:52</t>
  </si>
  <si>
    <t>M-2530 35-07-M02530_35-07-M02530_66103030</t>
  </si>
  <si>
    <t>04.01.2021 09:36:24</t>
  </si>
  <si>
    <t>04.01.2021 10:45:00</t>
  </si>
  <si>
    <t>İSMAİLLİ KÖK 35-16-M00045_HACILAR M05_72049232</t>
  </si>
  <si>
    <t>TEİAŞ Hat Bakım Çalışması</t>
  </si>
  <si>
    <t>04.01.2021 08:55:38</t>
  </si>
  <si>
    <t>04.01.2021 12:37:51</t>
  </si>
  <si>
    <t>MURADİYE DM 45-71-M00006_ÜÇPINAR DM M02_2076872</t>
  </si>
  <si>
    <t>04.01.2021 09:17:42</t>
  </si>
  <si>
    <t>04.01.2021 09:44:38</t>
  </si>
  <si>
    <t>04.01.2021 09:17:00</t>
  </si>
  <si>
    <t>04.01.2021 12:52:55</t>
  </si>
  <si>
    <t>KAYMAKÇI TR-11 35-15-M00248_TR-12 - TR-22 M02_66792317</t>
  </si>
  <si>
    <t>04.01.2021 09:17:54</t>
  </si>
  <si>
    <t>04.01.2021 17:23:24</t>
  </si>
  <si>
    <t>K-288 35-04-K00288_35-04-K00288_2359421</t>
  </si>
  <si>
    <t>04.01.2021 09:41:28</t>
  </si>
  <si>
    <t>04.01.2021 17:22:45</t>
  </si>
  <si>
    <t>ZEYTİNALANI  TR-117 35-19-L00117_956695345_956695345</t>
  </si>
  <si>
    <t>04.01.2021 09:13:07</t>
  </si>
  <si>
    <t>04.01.2021 09:54:34</t>
  </si>
  <si>
    <t>K-890 35-01-K00890_911959792_911959792</t>
  </si>
  <si>
    <t>04.01.2021 09:11:05</t>
  </si>
  <si>
    <t>04.01.2021 10:25:49</t>
  </si>
  <si>
    <t>TR-1/9 45-72-M00009_956480151_956480151</t>
  </si>
  <si>
    <t>04.01.2021 09:08:41</t>
  </si>
  <si>
    <t>04.01.2021 14:39:25</t>
  </si>
  <si>
    <t>K-1126 35-01-K01126_911927996_911927996</t>
  </si>
  <si>
    <t>04.01.2021 09:11:19</t>
  </si>
  <si>
    <t>04.01.2021 11:24:05</t>
  </si>
  <si>
    <t>ULUKENT DM-4 35-28-M00004_35-28-M00004_66492820</t>
  </si>
  <si>
    <t>04.01.2021 09:15:07</t>
  </si>
  <si>
    <t>04.01.2021 11:32:38</t>
  </si>
  <si>
    <t>TR-115 35-26-M00115__56359055_56359055</t>
  </si>
  <si>
    <t>04.01.2021 09:25:56</t>
  </si>
  <si>
    <t>04.01.2021 12:47:05</t>
  </si>
  <si>
    <t>DM-2/3 ESKİ ANIT YANI 35-18-L00581_950454860_950454860</t>
  </si>
  <si>
    <t>04.01.2021 09:21:12</t>
  </si>
  <si>
    <t>04.01.2021 10:28:24</t>
  </si>
  <si>
    <t>DM-18/05 (TR-138) 45-71-M00255_A_56399229_56399229</t>
  </si>
  <si>
    <t>04.01.2021 09:29:49</t>
  </si>
  <si>
    <t>04.01.2021 16:24:54</t>
  </si>
  <si>
    <t>YAŞAR ÖZLÜ 35-26-L00078_35-26-L00078_2358272</t>
  </si>
  <si>
    <t>04.01.2021 09:17:18</t>
  </si>
  <si>
    <t>04.01.2021 10:00:23</t>
  </si>
  <si>
    <t>TR-32 35-19-M00032_956678026_956678026</t>
  </si>
  <si>
    <t>04.01.2021 09:23:38</t>
  </si>
  <si>
    <t>04.01.2021 10:42:48</t>
  </si>
  <si>
    <t>M-516 METAŞ KÖK 35-02-M00516_M-1151 M04_72046090</t>
  </si>
  <si>
    <t>04.01.2021 09:24:08</t>
  </si>
  <si>
    <t>04.01.2021 10:01:04</t>
  </si>
  <si>
    <t>K-1317 35-07-K01317_A k1317a1_5828035</t>
  </si>
  <si>
    <t>04.01.2021 09:46:39</t>
  </si>
  <si>
    <t>04.01.2021 10:42:17</t>
  </si>
  <si>
    <t>POYRAZ KÖK 45-78-M00651_HACIHIDIR M02_2307303</t>
  </si>
  <si>
    <t>04.01.2021 09:33:04</t>
  </si>
  <si>
    <t>04.01.2021 10:06:42</t>
  </si>
  <si>
    <t>04.01.2021 09:16:45</t>
  </si>
  <si>
    <t>04.01.2021 12:45:53</t>
  </si>
  <si>
    <t>ÖRÜCÜLER KÖK 45-74-M00355_HatBaşıAyırıcı_53134239 M03_53134239</t>
  </si>
  <si>
    <t>04.01.2021 09:35:33</t>
  </si>
  <si>
    <t>04.01.2021 17:04:00</t>
  </si>
  <si>
    <t>KARAAĞAÇLI TR-2 45-71-M00130_TR-13 M01_72242791</t>
  </si>
  <si>
    <t>04.01.2021 09:36:28</t>
  </si>
  <si>
    <t>04.01.2021 09:36:44</t>
  </si>
  <si>
    <t>04.01.2021 09:48:38</t>
  </si>
  <si>
    <t>04.01.2021 10:32:20</t>
  </si>
  <si>
    <t>GÖRECE M-351 35-22-M00351_955290880_955290880</t>
  </si>
  <si>
    <t>04.01.2021 09:39:39</t>
  </si>
  <si>
    <t>04.01.2021 10:54:35</t>
  </si>
  <si>
    <t>SAKARLI KÖK 45-76-M00046_KOCAİSKAN M03_72214509</t>
  </si>
  <si>
    <t>04.01.2021 09:49:54</t>
  </si>
  <si>
    <t>04.01.2021 09:50:04</t>
  </si>
  <si>
    <t>04.01.2021 09:50:49</t>
  </si>
  <si>
    <t>04.01.2021 12:34:13</t>
  </si>
  <si>
    <t>K-1862 35-09-K01862_913587325_913587325</t>
  </si>
  <si>
    <t>04.01.2021 09:49:42</t>
  </si>
  <si>
    <t>04.01.2021 14:18:18</t>
  </si>
  <si>
    <t>04.01.2021 09:18:13</t>
  </si>
  <si>
    <t>04.01.2021 16:52:16</t>
  </si>
  <si>
    <t>M-1827 35-01-M01827__72410554_72410554</t>
  </si>
  <si>
    <t>04.01.2021 09:52:47</t>
  </si>
  <si>
    <t>04.01.2021 10:35:59</t>
  </si>
  <si>
    <t>GÜLPINAR TR-2 45-73-M01040_45-73-M01040_2353768</t>
  </si>
  <si>
    <t>04.01.2021 09:57:00</t>
  </si>
  <si>
    <t>04.01.2021 12:36:39</t>
  </si>
  <si>
    <t>DM-20/05 45-71-M00424_44485873_56399912_56399912</t>
  </si>
  <si>
    <t>04.01.2021 10:03:00</t>
  </si>
  <si>
    <t>04.01.2021 16:51:24</t>
  </si>
  <si>
    <t>K-572 35-07-K00072_DIREK TIPI TRAFO HUCRESI H01_2077456</t>
  </si>
  <si>
    <t>04.01.2021 09:52:10</t>
  </si>
  <si>
    <t>04.01.2021 12:42:00</t>
  </si>
  <si>
    <t>K-1581 35-01-K01581_C 1C_5848811</t>
  </si>
  <si>
    <t>04.01.2021 10:00:12</t>
  </si>
  <si>
    <t>04.01.2021 11:35:19</t>
  </si>
  <si>
    <t>TR-24 35-32-L00024_35-32-L00024_2351123</t>
  </si>
  <si>
    <t>04.01.2021 10:04:34</t>
  </si>
  <si>
    <t>04.01.2021 14:39:34</t>
  </si>
  <si>
    <t>MORDOĞAN TR-41 35-21-L00164_C_56379221_56379221</t>
  </si>
  <si>
    <t>04.01.2021 09:54:12</t>
  </si>
  <si>
    <t>04.01.2021 12:57:59</t>
  </si>
  <si>
    <t>YENİ TOKİ TR-8 45-71-M02246_95000074563_95000074563</t>
  </si>
  <si>
    <t>04.01.2021 09:57:09</t>
  </si>
  <si>
    <t>04.01.2021 11:06:46</t>
  </si>
  <si>
    <t>SOMA A SANTRALİ İM/DM 45-82-A00001_DENİŞ-2 M12_2324964</t>
  </si>
  <si>
    <t>04.01.2021 10:07:53</t>
  </si>
  <si>
    <t>04.01.2021 11:54:28</t>
  </si>
  <si>
    <t>K-823 35-03-K00823_A_56377648_56377648</t>
  </si>
  <si>
    <t>04.01.2021 10:04:19</t>
  </si>
  <si>
    <t>04.01.2021 11:56:12</t>
  </si>
  <si>
    <t>TOKMAKLI KÖK 45-86-M00047_TOKMAKLI M05_72227683</t>
  </si>
  <si>
    <t>04.01.2021 10:11:18</t>
  </si>
  <si>
    <t>04.01.2021 10:11:34</t>
  </si>
  <si>
    <t>04.01.2021 10:11:32</t>
  </si>
  <si>
    <t>04.01.2021 10:38:55</t>
  </si>
  <si>
    <t>TOKMAKLI KÖK 45-86-M00047_HatBaşıAyırıcı_53135377 M05_53135377</t>
  </si>
  <si>
    <t>04.01.2021 10:12:48</t>
  </si>
  <si>
    <t>04.01.2021 13:32:42</t>
  </si>
  <si>
    <t>04.01.2021 10:13:00</t>
  </si>
  <si>
    <t>04.01.2021 10:55:41</t>
  </si>
  <si>
    <t>AYVACIK KIRAN TR-1 45-83-L00297_45-83-L00297_2356540</t>
  </si>
  <si>
    <t>04.01.2021 09:10:00</t>
  </si>
  <si>
    <t>04.01.2021 11:55:00</t>
  </si>
  <si>
    <t>ÇUKURALTI M-22 35-25-M00070_955267727_955267727</t>
  </si>
  <si>
    <t>04.01.2021 10:15:23</t>
  </si>
  <si>
    <t>04.01.2021 14:04:19</t>
  </si>
  <si>
    <t>K-3185 35-04-K03185_99170898_99170898</t>
  </si>
  <si>
    <t>04.01.2021 10:18:05</t>
  </si>
  <si>
    <t>04.01.2021 11:20:08</t>
  </si>
  <si>
    <t>TR-2/92 45-83-L00092_48125215_56396641_56396641</t>
  </si>
  <si>
    <t>04.01.2021 10:21:24</t>
  </si>
  <si>
    <t>04.01.2021 10:56:44</t>
  </si>
  <si>
    <t>L-37 YAT LİMANI 35-14-L00037_956636531_956636531</t>
  </si>
  <si>
    <t>04.01.2021 10:27:03</t>
  </si>
  <si>
    <t>04.01.2021 14:22:38</t>
  </si>
  <si>
    <t>PAYAMLI M-21 35-25-M00171_956661269_956661269</t>
  </si>
  <si>
    <t>04.01.2021 10:39:00</t>
  </si>
  <si>
    <t>04.01.2021 12:18:24</t>
  </si>
  <si>
    <t>04.01.2021 10:34:45</t>
  </si>
  <si>
    <t>04.01.2021 11:45:41</t>
  </si>
  <si>
    <t>İZMİR GAZ ÖZEL TR 35-26-M00282Ö_DIREK TIPI TRAFO HUCRESI H01_2038214</t>
  </si>
  <si>
    <t>04.01.2021 10:40:20</t>
  </si>
  <si>
    <t>04.01.2021 11:19:21</t>
  </si>
  <si>
    <t>YAKUP TEKİN SULAMA GRUBU  TR 35-27-M00271_35-27-M00271_2356769</t>
  </si>
  <si>
    <t>04.01.2021 10:16:39</t>
  </si>
  <si>
    <t>04.01.2021 14:54:00</t>
  </si>
  <si>
    <t>KARABURUN İM 35-21-A00001_KARABURUN-1 - RADAR M03_2055250</t>
  </si>
  <si>
    <t>04.01.2021 10:52:11</t>
  </si>
  <si>
    <t>04.01.2021 11:09:30</t>
  </si>
  <si>
    <t>M-429 35-02-M00429_910337363_910337363</t>
  </si>
  <si>
    <t>04.01.2021 10:50:20</t>
  </si>
  <si>
    <t>04.01.2021 16:01:04</t>
  </si>
  <si>
    <t>K-344 35-01-K00344_G_56374690_56374690</t>
  </si>
  <si>
    <t>04.01.2021 10:46:08</t>
  </si>
  <si>
    <t>04.01.2021 13:41:43</t>
  </si>
  <si>
    <t>K-4592 35-03-K04592_910090650_910090650</t>
  </si>
  <si>
    <t>04.01.2021 10:48:02</t>
  </si>
  <si>
    <t>04.01.2021 12:42:21</t>
  </si>
  <si>
    <t>K-1215 35-01-K01215_911756133_911756133</t>
  </si>
  <si>
    <t>04.01.2021 10:49:57</t>
  </si>
  <si>
    <t>04.01.2021 12:02:43</t>
  </si>
  <si>
    <t>TİRE DM-2/8 35-29-M00116_950317932_950317932</t>
  </si>
  <si>
    <t>04.01.2021 11:07:00</t>
  </si>
  <si>
    <t>04.01.2021 11:38:47</t>
  </si>
  <si>
    <t>GÖKVELİLER KÖYÜ TR-1 45-86-M00172_45-86-M00172_2354375</t>
  </si>
  <si>
    <t>04.01.2021 11:08:42</t>
  </si>
  <si>
    <t>04.01.2021 18:03:45</t>
  </si>
  <si>
    <t>M-172 35-02-M00172_C_56379803_56379803</t>
  </si>
  <si>
    <t>04.01.2021 10:56:22</t>
  </si>
  <si>
    <t>04.01.2021 12:02:12</t>
  </si>
  <si>
    <t>DM-3/17 35-19-M00017_956675505_956675505</t>
  </si>
  <si>
    <t>04.01.2021 11:13:00</t>
  </si>
  <si>
    <t>04.01.2021 12:00:32</t>
  </si>
  <si>
    <t>DEREKÖY TR-1 45-84-L00015_955181850_955181850</t>
  </si>
  <si>
    <t>04.01.2021 11:19:44</t>
  </si>
  <si>
    <t>04.01.2021 11:53:50</t>
  </si>
  <si>
    <t>BALIKLIOVA TR-2 35-19-L00272_956678253_956678253</t>
  </si>
  <si>
    <t>04.01.2021 11:25:44</t>
  </si>
  <si>
    <t>04.01.2021 17:17:57</t>
  </si>
  <si>
    <t>M-2142 35-07-M02142_912148590_912148590</t>
  </si>
  <si>
    <t>04.01.2021 11:25:58</t>
  </si>
  <si>
    <t>04.01.2021 15:16:24</t>
  </si>
  <si>
    <t>İSMAİLLİ KÖK 35-16-M00045_KOYUNELİ M04_72049231</t>
  </si>
  <si>
    <t>04.01.2021 11:42:06</t>
  </si>
  <si>
    <t>04.01.2021 11:48:25</t>
  </si>
  <si>
    <t>KISIK TR-2 35-22-M00136_955256955_955256955</t>
  </si>
  <si>
    <t>04.01.2021 09:33:38</t>
  </si>
  <si>
    <t>04.01.2021 12:47:06</t>
  </si>
  <si>
    <t>TR-1/28 45-72-M00028_TR-1/29 YENİ TARİŞ VE ARITMA TESİSLERİ M02_66492532</t>
  </si>
  <si>
    <t>04.01.2021 11:38:34</t>
  </si>
  <si>
    <t>04.01.2021 12:37:23</t>
  </si>
  <si>
    <t>FOÇA TR-41 35-23-L00041_C_56398532_56398532</t>
  </si>
  <si>
    <t>04.01.2021 11:39:12</t>
  </si>
  <si>
    <t>04.01.2021 13:33:01</t>
  </si>
  <si>
    <t>L-143 35-18-L00143_950461199_950461199</t>
  </si>
  <si>
    <t>04.01.2021 11:35:32</t>
  </si>
  <si>
    <t>04.01.2021 15:57:08</t>
  </si>
  <si>
    <t>04.01.2021 11:50:27</t>
  </si>
  <si>
    <t>04.01.2021 13:04:57</t>
  </si>
  <si>
    <t>ÇİTKÖY TR-3 35-16-M00845_953320801_953320801</t>
  </si>
  <si>
    <t>04.01.2021 11:48:02</t>
  </si>
  <si>
    <t>04.01.2021 12:58:00</t>
  </si>
  <si>
    <t>NURİYE DM 45-80-M00090_AKHİSAR-1(İZSU) M08_72194543</t>
  </si>
  <si>
    <t>04.01.2021 12:19:55</t>
  </si>
  <si>
    <t>04.01.2021 12:57:51</t>
  </si>
  <si>
    <t>KÖSELER TR-1 35-15-L00471_95000494710_95000494710</t>
  </si>
  <si>
    <t>04.01.2021 12:14:31</t>
  </si>
  <si>
    <t>04.01.2021 18:46:06</t>
  </si>
  <si>
    <t>POYRAZDAMLARI TR-11 45-78-M00576_KEMERDAMLARI YUKARIKEMER M05_2106463</t>
  </si>
  <si>
    <t>04.01.2021 12:25:34</t>
  </si>
  <si>
    <t>04.01.2021 12:25:48</t>
  </si>
  <si>
    <t>ÇANDARLI TR-23 35-30-M00023_955316481_955316481</t>
  </si>
  <si>
    <t>04.01.2021 12:25:00</t>
  </si>
  <si>
    <t>04.01.2021 15:01:14</t>
  </si>
  <si>
    <t>ÇUKURALTI M-22 35-25-M00070_C_56355149_56355149</t>
  </si>
  <si>
    <t>04.01.2021 12:22:28</t>
  </si>
  <si>
    <t>04.01.2021 14:12:51</t>
  </si>
  <si>
    <t>04.01.2021 12:27:26</t>
  </si>
  <si>
    <t>04.01.2021 15:52:26</t>
  </si>
  <si>
    <t>TİRE DM-2/8 35-29-M00116_950317931_950317931</t>
  </si>
  <si>
    <t>04.01.2021 12:39:00</t>
  </si>
  <si>
    <t>04.01.2021 13:10:49</t>
  </si>
  <si>
    <t>PINARLI KÖK 35-20-M00085_TR-4 - TR-5 M04_72358872</t>
  </si>
  <si>
    <t>04.01.2021 12:35:10</t>
  </si>
  <si>
    <t>04.01.2021 13:33:43</t>
  </si>
  <si>
    <t>L-392 ALTINEVLER 35-18-L00392_950457615_950457615</t>
  </si>
  <si>
    <t>04.01.2021 12:35:48</t>
  </si>
  <si>
    <t>04.01.2021 15:07:50</t>
  </si>
  <si>
    <t>İSMAİLLİ KÖK 35-16-M00045_HACILAR M05_72049186</t>
  </si>
  <si>
    <t>04.01.2021 12:51:37</t>
  </si>
  <si>
    <t>04.01.2021 20:11:23</t>
  </si>
  <si>
    <t>K-936 35-02-K00936_99672781_99672781</t>
  </si>
  <si>
    <t>04.01.2021 12:56:59</t>
  </si>
  <si>
    <t>04.01.2021 14:06:05</t>
  </si>
  <si>
    <t>KÜÇÜK SANAYİ SİTESİ TR-5 45-83-L00146_48096972_56389262_56389262</t>
  </si>
  <si>
    <t>04.01.2021 12:59:06</t>
  </si>
  <si>
    <t>04.01.2021 14:21:50</t>
  </si>
  <si>
    <t>GÜNEŞLİ TR-1 35-16-M00125_35-16-M00125_2363192</t>
  </si>
  <si>
    <t>04.01.2021 13:03:00</t>
  </si>
  <si>
    <t>04.01.2021 13:42:56</t>
  </si>
  <si>
    <t>M-1283 35-02-M01283_913263307_913263307</t>
  </si>
  <si>
    <t>04.01.2021 12:58:51</t>
  </si>
  <si>
    <t>04.01.2021 16:21:32</t>
  </si>
  <si>
    <t>L-101 ÇELEBİ 35-18-L00101_954898942_954898942</t>
  </si>
  <si>
    <t>04.01.2021 13:00:08</t>
  </si>
  <si>
    <t>04.01.2021 14:23:40</t>
  </si>
  <si>
    <t>AKÖREN TR-19 KÖK 45-78-M00974_ALAŞEHİR M04_66244783</t>
  </si>
  <si>
    <t>04.01.2021 13:14:14</t>
  </si>
  <si>
    <t>04.01.2021 13:14:34</t>
  </si>
  <si>
    <t>M-2866 35-03-M02866_910370712_910370712</t>
  </si>
  <si>
    <t>04.01.2021 13:14:04</t>
  </si>
  <si>
    <t>04.01.2021 17:45:37</t>
  </si>
  <si>
    <t>DM-1/14 35-29-M00093_950321922_950321922</t>
  </si>
  <si>
    <t>04.01.2021 13:04:32</t>
  </si>
  <si>
    <t>04.01.2021 13:59:44</t>
  </si>
  <si>
    <t>K-983 35-07-K00983_98917248_98917248</t>
  </si>
  <si>
    <t>04.01.2021 13:17:37</t>
  </si>
  <si>
    <t>04.01.2021 14:23:09</t>
  </si>
  <si>
    <t>04.01.2021 13:28:57</t>
  </si>
  <si>
    <t>04.01.2021 15:55:16</t>
  </si>
  <si>
    <t>TR-45 MANZARA CAD. 35-19-M00045_DIREK TIPI TRAFO HUCRESI H01_2116390</t>
  </si>
  <si>
    <t>04.01.2021 13:26:03</t>
  </si>
  <si>
    <t>04.01.2021 13:58:57</t>
  </si>
  <si>
    <t>_49237021_56393324_56393324</t>
  </si>
  <si>
    <t>04.01.2021 13:30:34</t>
  </si>
  <si>
    <t>04.01.2021 14:33:35</t>
  </si>
  <si>
    <t>04.01.2021 13:49:00</t>
  </si>
  <si>
    <t>04.01.2021 18:19:00</t>
  </si>
  <si>
    <t>PAYAMLI M-28 35-25-M00195_11968229_56354795_56354795</t>
  </si>
  <si>
    <t>04.01.2021 13:50:00</t>
  </si>
  <si>
    <t>04.01.2021 15:00:42</t>
  </si>
  <si>
    <t>L-424 AKTAŞ MARKET 35-18-L00424_950446711_950446711</t>
  </si>
  <si>
    <t>04.01.2021 13:47:31</t>
  </si>
  <si>
    <t>04.01.2021 18:30:17</t>
  </si>
  <si>
    <t>DM-23/03 TOKİ OKUL 45-71-M00518_953209133_953209133</t>
  </si>
  <si>
    <t>04.01.2021 13:51:01</t>
  </si>
  <si>
    <t>04.01.2021 14:42:29</t>
  </si>
  <si>
    <t>04.01.2021 14:01:04</t>
  </si>
  <si>
    <t>04.01.2021 14:01:38</t>
  </si>
  <si>
    <t>PAŞAKÖY KÖK 45-80-M00052_ŞEHİR-1 ÇIKIŞI M04_72063855</t>
  </si>
  <si>
    <t>04.01.2021 14:00:54</t>
  </si>
  <si>
    <t>04.01.2021 14:20:00</t>
  </si>
  <si>
    <t>MENEMEN TR-18 35-28-L00018_8394808_56367179_56367179</t>
  </si>
  <si>
    <t>04.01.2021 13:42:16</t>
  </si>
  <si>
    <t>04.01.2021 15:21:06</t>
  </si>
  <si>
    <t>M-2543 35-02-M02543_ DOĞANÇAY-2 (M-2543) M14_73560522</t>
  </si>
  <si>
    <t>04.01.2021 13:56:39</t>
  </si>
  <si>
    <t>04.01.2021 14:19:27</t>
  </si>
  <si>
    <t>M-2188 KARAAĞAÇ TR-1 35-03-M02188_966440433_966440433</t>
  </si>
  <si>
    <t>04.01.2021 13:55:40</t>
  </si>
  <si>
    <t>04.01.2021 17:33:21</t>
  </si>
  <si>
    <t>POYRAZDAMLARI TR-11 45-78-M00576_HatBaşıAyırıcı_53139443 M05_53139443</t>
  </si>
  <si>
    <t>04.01.2021 14:07:31</t>
  </si>
  <si>
    <t>04.01.2021 15:22:05</t>
  </si>
  <si>
    <t>KISIK TR-2 35-22-M00136_955256460_955256460</t>
  </si>
  <si>
    <t>04.01.2021 14:14:33</t>
  </si>
  <si>
    <t>KARAAĞAÇLI TR-1 45-71-M01904_45-71-M01904_2376747</t>
  </si>
  <si>
    <t>04.01.2021 14:09:38</t>
  </si>
  <si>
    <t>04.01.2021 15:07:32</t>
  </si>
  <si>
    <t>ÇINARDİBİ KÖK 35-20-M00069_DERNEKLİ-BALCILAR-OSMANLAR-BAYRAMLAR-KAMBERLER M04_66050707</t>
  </si>
  <si>
    <t>04.01.2021 14:18:34</t>
  </si>
  <si>
    <t>04.01.2021 15:36:00</t>
  </si>
  <si>
    <t>ZEYNEL ÇALAN 35-26-L00079_6639755_56359767_56359767</t>
  </si>
  <si>
    <t>04.01.2021 13:59:26</t>
  </si>
  <si>
    <t>04.01.2021 15:09:59</t>
  </si>
  <si>
    <t>İSTASYONALTI KÖK 45-83-M00131_HatBaşıAyırıcı_53137018 M04_53137018</t>
  </si>
  <si>
    <t>04.01.2021 14:31:33</t>
  </si>
  <si>
    <t>04.01.2021 16:38:59</t>
  </si>
  <si>
    <t>L-287 SCOTCH PARK 35-18-L00287_95000515775_95000515775</t>
  </si>
  <si>
    <t>04.01.2021 14:35:29</t>
  </si>
  <si>
    <t>04.01.2021 17:54:03</t>
  </si>
  <si>
    <t>TR-11 E TURGUT ÖZAL-1 45-71-M00389__56403751_56403751</t>
  </si>
  <si>
    <t>04.01.2021 14:37:35</t>
  </si>
  <si>
    <t>04.01.2021 15:34:47</t>
  </si>
  <si>
    <t>K-1241 35-03-K01241_912149071_912149071</t>
  </si>
  <si>
    <t>04.01.2021 14:42:51</t>
  </si>
  <si>
    <t>04.01.2021 16:27:22</t>
  </si>
  <si>
    <t>K-3954 35-01-K03954_911074938_911074938</t>
  </si>
  <si>
    <t>04.01.2021 14:43:46</t>
  </si>
  <si>
    <t>04.01.2021 16:01:01</t>
  </si>
  <si>
    <t>TR-33 35-19-M00033_956667660_956667660</t>
  </si>
  <si>
    <t>04.01.2021 14:38:30</t>
  </si>
  <si>
    <t>04.01.2021 19:19:55</t>
  </si>
  <si>
    <t>L-255 YENİCEKIYIKENT SİTESİ 35-18-L00255_950441736_950441736</t>
  </si>
  <si>
    <t>04.01.2021 14:41:43</t>
  </si>
  <si>
    <t>04.01.2021 20:21:54</t>
  </si>
  <si>
    <t>K-2846 35-07-K02846_99449207_99449207</t>
  </si>
  <si>
    <t>04.01.2021 14:51:32</t>
  </si>
  <si>
    <t>04.01.2021 15:59:39</t>
  </si>
  <si>
    <t>TR-62 35-19-L00062_956675500_956675500</t>
  </si>
  <si>
    <t>04.01.2021 14:42:38</t>
  </si>
  <si>
    <t>04.01.2021 17:26:33</t>
  </si>
  <si>
    <t>04.01.2021 14:58:00</t>
  </si>
  <si>
    <t>04.01.2021 16:42:08</t>
  </si>
  <si>
    <t>PAYAMLI M-9 35-25-M00165_B_60984019_60984019</t>
  </si>
  <si>
    <t>04.01.2021 15:02:00</t>
  </si>
  <si>
    <t>04.01.2021 16:07:34</t>
  </si>
  <si>
    <t>DM-3/30 45-71-M00084_953183679_953183679</t>
  </si>
  <si>
    <t>04.01.2021 15:14:55</t>
  </si>
  <si>
    <t>04.01.2021 16:48:35</t>
  </si>
  <si>
    <t>_A_56389151_56389151</t>
  </si>
  <si>
    <t>04.01.2021 15:13:22</t>
  </si>
  <si>
    <t>04.01.2021 16:01:09</t>
  </si>
  <si>
    <t>ULUDERBENT TR-3 45-73-M00543_C_56386598_56386598</t>
  </si>
  <si>
    <t>04.01.2021 15:27:00</t>
  </si>
  <si>
    <t>04.01.2021 17:29:31</t>
  </si>
  <si>
    <t>DURASILLI TR-1 KÖK 45-78-M01114_TR-21 M05_2328784</t>
  </si>
  <si>
    <t>04.01.2021 15:30:08</t>
  </si>
  <si>
    <t>04.01.2021 16:08:00</t>
  </si>
  <si>
    <t>YENİ FOÇA TR-2 35-23-M00002_TR-9 M01_66039430</t>
  </si>
  <si>
    <t>04.01.2021 15:44:04</t>
  </si>
  <si>
    <t>04.01.2021 17:15:00</t>
  </si>
  <si>
    <t>TÜRKELLİ TR-2 35-28-M00463_953395282_953395282</t>
  </si>
  <si>
    <t>04.01.2021 15:41:08</t>
  </si>
  <si>
    <t>04.01.2021 16:32:59</t>
  </si>
  <si>
    <t>DM-3/29 45-71-M00083_953239482_953239482</t>
  </si>
  <si>
    <t>04.01.2021 15:44:15</t>
  </si>
  <si>
    <t>04.01.2021 17:48:22</t>
  </si>
  <si>
    <t>ALAŞEHİR TR-57 45-73-M00057_TR-58-59-60 M02_66699676</t>
  </si>
  <si>
    <t>04.01.2021 15:53:24</t>
  </si>
  <si>
    <t>04.01.2021 16:31:47</t>
  </si>
  <si>
    <t>DM-12/TR-2 45-72-L00063_956477964_956477964</t>
  </si>
  <si>
    <t>04.01.2021 16:01:28</t>
  </si>
  <si>
    <t>04.01.2021 16:57:20</t>
  </si>
  <si>
    <t>L-261 SİTESPOR 35-18-L00261_950450630_950450630</t>
  </si>
  <si>
    <t>04.01.2021 16:05:32</t>
  </si>
  <si>
    <t>04.01.2021 19:31:05</t>
  </si>
  <si>
    <t>K-231 35-01-K00231_911555153_911555153</t>
  </si>
  <si>
    <t>04.01.2021 16:21:03</t>
  </si>
  <si>
    <t>04.01.2021 17:51:09</t>
  </si>
  <si>
    <t>TR-12 35-15-M00012_F f3_48912924</t>
  </si>
  <si>
    <t>04.01.2021 16:23:00</t>
  </si>
  <si>
    <t>04.01.2021 17:43:02</t>
  </si>
  <si>
    <t>YENİKÖY TR-2 35-23-M00086_A_56399983_56399983</t>
  </si>
  <si>
    <t>04.01.2021 16:13:28</t>
  </si>
  <si>
    <t>04.01.2021 19:08:53</t>
  </si>
  <si>
    <t>L-400 35-18-L00400_950456522_950456522</t>
  </si>
  <si>
    <t>04.01.2021 16:31:00</t>
  </si>
  <si>
    <t>04.01.2021 23:58:54</t>
  </si>
  <si>
    <t>KÜÇÜK SANAYİ SİTESİ TR-3 45-83-L00144_955157655_955157655</t>
  </si>
  <si>
    <t>04.01.2021 16:08:26</t>
  </si>
  <si>
    <t>04.01.2021 17:08:44</t>
  </si>
  <si>
    <t>L-36 35-18-L00036_950438728_950438728</t>
  </si>
  <si>
    <t>04.01.2021 16:31:06</t>
  </si>
  <si>
    <t>04.01.2021 18:32:49</t>
  </si>
  <si>
    <t>04.01.2021 16:36:38</t>
  </si>
  <si>
    <t>04.01.2021 18:06:13</t>
  </si>
  <si>
    <t>İNCESU TR-1 45-77-L00100_B_56385302_56385302</t>
  </si>
  <si>
    <t>04.01.2021 16:40:04</t>
  </si>
  <si>
    <t>04.01.2021 17:35:55</t>
  </si>
  <si>
    <t>K-3826 35-10-K03826_D d2_5877723</t>
  </si>
  <si>
    <t>04.01.2021 16:38:49</t>
  </si>
  <si>
    <t>04.01.2021 17:28:03</t>
  </si>
  <si>
    <t>TR-30 35-16-L00030_953356151_953356151</t>
  </si>
  <si>
    <t>04.01.2021 16:40:01</t>
  </si>
  <si>
    <t>04.01.2021 17:53:07</t>
  </si>
  <si>
    <t>KARABURUN BOZKÖY 35-21-L00053_953361274_953361274</t>
  </si>
  <si>
    <t>04.01.2021 16:57:07</t>
  </si>
  <si>
    <t>04.01.2021 18:19:24</t>
  </si>
  <si>
    <t>04.01.2021 17:08:55</t>
  </si>
  <si>
    <t>04.01.2021 18:15:38</t>
  </si>
  <si>
    <t>04.01.2021 17:21:44</t>
  </si>
  <si>
    <t>04.01.2021 21:08:33</t>
  </si>
  <si>
    <t>K-1703 35-01-K01703_911411567_911411567</t>
  </si>
  <si>
    <t>04.01.2021 17:28:11</t>
  </si>
  <si>
    <t>05.01.2021 09:12:18</t>
  </si>
  <si>
    <t>K-165 35-03-K00165_910524857_910524857</t>
  </si>
  <si>
    <t>04.01.2021 17:29:47</t>
  </si>
  <si>
    <t>04.01.2021 19:54:45</t>
  </si>
  <si>
    <t>HALİLBEYLİ DM 35-27-M00620_Recloser M09_2313231</t>
  </si>
  <si>
    <t>Fiziki İrtibat</t>
  </si>
  <si>
    <t>04.01.2021 17:29:22</t>
  </si>
  <si>
    <t>04.01.2021 18:40:12</t>
  </si>
  <si>
    <t>K-3887 35-02-K03887_35-02-K03887_2355380</t>
  </si>
  <si>
    <t>04.01.2021 17:24:34</t>
  </si>
  <si>
    <t>04.01.2021 19:24:00</t>
  </si>
  <si>
    <t>K-1541 35-04-K01541_912713063_912713063</t>
  </si>
  <si>
    <t>04.01.2021 17:38:59</t>
  </si>
  <si>
    <t>04.01.2021 18:45:08</t>
  </si>
  <si>
    <t>GÜLBAHÇE TR-11 35-19-L00110_A A1_5938838</t>
  </si>
  <si>
    <t>04.01.2021 17:37:28</t>
  </si>
  <si>
    <t>04.01.2021 18:22:42</t>
  </si>
  <si>
    <t>YEŞİLTEPE TUTAK MAH. TR-2 35-32-L00049_35-32-L00049_2362978</t>
  </si>
  <si>
    <t>04.01.2021 17:39:54</t>
  </si>
  <si>
    <t>04.01.2021 18:04:55</t>
  </si>
  <si>
    <t>ÇELİKLİ TR-3 OKULLU 45-78-M00751_A_56391724_56391724</t>
  </si>
  <si>
    <t>04.01.2021 17:53:55</t>
  </si>
  <si>
    <t>04.01.2021 20:06:43</t>
  </si>
  <si>
    <t>K-1464 35-09-K01464_97793150_97793150</t>
  </si>
  <si>
    <t>04.01.2021 18:00:52</t>
  </si>
  <si>
    <t>04.01.2021 20:40:01</t>
  </si>
  <si>
    <t>_49307747_56393302_56393302</t>
  </si>
  <si>
    <t>04.01.2021 17:57:42</t>
  </si>
  <si>
    <t>04.01.2021 19:29:50</t>
  </si>
  <si>
    <t>TEKKE TR-3 35-15-L00125_C_56369301_56369301</t>
  </si>
  <si>
    <t>04.01.2021 17:51:52</t>
  </si>
  <si>
    <t>04.01.2021 21:39:18</t>
  </si>
  <si>
    <t>GAMZE SİTESİ TR 35-30-M00321_ M01_2112664</t>
  </si>
  <si>
    <t>04.01.2021 18:08:05</t>
  </si>
  <si>
    <t>04.01.2021 21:03:10</t>
  </si>
  <si>
    <t>DM-18/08 45-71-M00257_961013250_961013250</t>
  </si>
  <si>
    <t>04.01.2021 17:52:35</t>
  </si>
  <si>
    <t>04.01.2021 19:05:09</t>
  </si>
  <si>
    <t>TR-28 35-27-M00028_E B01b_66363735</t>
  </si>
  <si>
    <t>04.01.2021 18:21:45</t>
  </si>
  <si>
    <t>04.01.2021 20:10:14</t>
  </si>
  <si>
    <t>L-211 35-18-L00211_95000151232_95000151232</t>
  </si>
  <si>
    <t>04.01.2021 18:29:28</t>
  </si>
  <si>
    <t>04.01.2021 21:18:17</t>
  </si>
  <si>
    <t>04.01.2021 18:34:57</t>
  </si>
  <si>
    <t>04.01.2021 19:03:36</t>
  </si>
  <si>
    <t>EVRENOS TR-3 45-71-M01411_964804199_964804199</t>
  </si>
  <si>
    <t>04.01.2021 17:56:32</t>
  </si>
  <si>
    <t>06.01.2021 00:00:55</t>
  </si>
  <si>
    <t>KARABURUN TR-2 35-21-L00014_953368126_953368126</t>
  </si>
  <si>
    <t>04.01.2021 18:42:14</t>
  </si>
  <si>
    <t>04.01.2021 19:52:27</t>
  </si>
  <si>
    <t>TR-48 35-27-M00048_966369352_966369352</t>
  </si>
  <si>
    <t>04.01.2021 18:42:37</t>
  </si>
  <si>
    <t>04.01.2021 20:41:01</t>
  </si>
  <si>
    <t>K-522 35-04-K00522_912482660_912482660</t>
  </si>
  <si>
    <t>04.01.2021 18:47:02</t>
  </si>
  <si>
    <t>04.01.2021 20:03:58</t>
  </si>
  <si>
    <t>SAZOBA TR-4 45-72-M00456_956488185_956488185</t>
  </si>
  <si>
    <t>04.01.2021 18:52:39</t>
  </si>
  <si>
    <t>04.01.2021 21:10:38</t>
  </si>
  <si>
    <t>PAŞAKÖY TR-2 45-80-M00059_964309920_964309920</t>
  </si>
  <si>
    <t>04.01.2021 19:27:14</t>
  </si>
  <si>
    <t>04.01.2021 20:16:16</t>
  </si>
  <si>
    <t>K-1467 35-03-K01467_C_56372509_56372509</t>
  </si>
  <si>
    <t>04.01.2021 19:31:54</t>
  </si>
  <si>
    <t>04.01.2021 21:29:01</t>
  </si>
  <si>
    <t>L-279 ERDİL SİTESİ 35-18-L00279_95000124405_95000124405</t>
  </si>
  <si>
    <t>04.01.2021 19:33:30</t>
  </si>
  <si>
    <t>04.01.2021 23:55:29</t>
  </si>
  <si>
    <t>K-3887 35-02-K03887_DIREK TIPI TRAFO HUCRESI H01_2034861</t>
  </si>
  <si>
    <t>04.01.2021 19:38:00</t>
  </si>
  <si>
    <t>04.01.2021 20:16:14</t>
  </si>
  <si>
    <t>DM-21/05 (DERE KENARI) 45-71-M00460_953210250_953210250</t>
  </si>
  <si>
    <t>04.01.2021 19:20:55</t>
  </si>
  <si>
    <t>04.01.2021 21:07:49</t>
  </si>
  <si>
    <t>K-258 35-01-K00258_911475862_911475862</t>
  </si>
  <si>
    <t>04.01.2021 19:46:47</t>
  </si>
  <si>
    <t>04.01.2021 21:41:02</t>
  </si>
  <si>
    <t>DM-2/35 (VERİCİLER) 45-71-M00531_953239809_953239809</t>
  </si>
  <si>
    <t>04.01.2021 19:34:35</t>
  </si>
  <si>
    <t>04.01.2021 21:08:51</t>
  </si>
  <si>
    <t>MENEMEN TR-24 35-28-L00024_953384016_953384016</t>
  </si>
  <si>
    <t>04.01.2021 20:22:17</t>
  </si>
  <si>
    <t>04.01.2021 21:58:24</t>
  </si>
  <si>
    <t>TR-3 35-15-L00003_C c1b_48881412</t>
  </si>
  <si>
    <t>04.01.2021 20:21:49</t>
  </si>
  <si>
    <t>04.01.2021 22:38:57</t>
  </si>
  <si>
    <t>PİRENTEPE TR-1 35-22-M00270_35-22-M00270_2356894</t>
  </si>
  <si>
    <t>04.01.2021 20:26:12</t>
  </si>
  <si>
    <t>04.01.2021 21:47:43</t>
  </si>
  <si>
    <t>K-4648 35-01-K04648_B_56362358_56362358</t>
  </si>
  <si>
    <t>04.01.2021 20:29:25</t>
  </si>
  <si>
    <t>04.01.2021 21:54:37</t>
  </si>
  <si>
    <t>K-1794 35-01-K01794_G G1_5865358</t>
  </si>
  <si>
    <t>04.01.2021 20:42:34</t>
  </si>
  <si>
    <t>05.01.2021 03:20:28</t>
  </si>
  <si>
    <t>L-284 İMAMOĞLU TRAFO 35-18-L00284_A_56369491_56369491</t>
  </si>
  <si>
    <t>04.01.2021 20:49:31</t>
  </si>
  <si>
    <t>04.01.2021 21:50:05</t>
  </si>
  <si>
    <t>TR-2/80 45-83-L00080_955171246_955171246</t>
  </si>
  <si>
    <t>04.01.2021 20:47:46</t>
  </si>
  <si>
    <t>04.01.2021 21:33:04</t>
  </si>
  <si>
    <t>KAYAKÖY İM 35-15-A00006_KAYAKÖY ÇIKIŞ L02_66921421</t>
  </si>
  <si>
    <t>04.01.2021 21:36:04</t>
  </si>
  <si>
    <t>04.01.2021 21:57:00</t>
  </si>
  <si>
    <t>TEPECİK KÖPRÜ DM 35-14-M00332_TAŞKENT DM-2 (DOĞANBEY-2 477 H.H. SAĞ DEVRE) M07_49833970</t>
  </si>
  <si>
    <t>04.01.2021 21:36:24</t>
  </si>
  <si>
    <t>04.01.2021 22:21:36</t>
  </si>
  <si>
    <t>04.01.2021 21:50:21</t>
  </si>
  <si>
    <t>04.01.2021 22:31:34</t>
  </si>
  <si>
    <t>KOYUNDERE DM 35-28-M00165_KOYUNDERE TR-13 M05_66524558</t>
  </si>
  <si>
    <t>04.01.2021 21:54:38</t>
  </si>
  <si>
    <t>04.01.2021 22:07:00</t>
  </si>
  <si>
    <t>DM-1/38 45-71-M00050_953173485_953173485</t>
  </si>
  <si>
    <t>04.01.2021 21:42:37</t>
  </si>
  <si>
    <t>04.01.2021 22:32:48</t>
  </si>
  <si>
    <t>K-3492 35-09-K03492_B_56382356_56382356</t>
  </si>
  <si>
    <t>04.01.2021 21:51:14</t>
  </si>
  <si>
    <t>04.01.2021 22:34:34</t>
  </si>
  <si>
    <t>04.01.2021 22:08:44</t>
  </si>
  <si>
    <t>04.01.2021 22:28:00</t>
  </si>
  <si>
    <t>K-808 35-01-K00808_912179946_912179946</t>
  </si>
  <si>
    <t>04.01.2021 22:18:52</t>
  </si>
  <si>
    <t>05.01.2021 00:20:52</t>
  </si>
  <si>
    <t>M-180 DALYAN ARITMA DM 35-18-M00180__56372851_56372851</t>
  </si>
  <si>
    <t>04.01.2021 22:18:37</t>
  </si>
  <si>
    <t>05.01.2021 03:03:26</t>
  </si>
  <si>
    <t>PAYAMLI M-1 KÖK 35-25-M00175_DONANIMLI YEDEK M16_72057731</t>
  </si>
  <si>
    <t>04.01.2021 22:25:24</t>
  </si>
  <si>
    <t>04.01.2021 22:57:00</t>
  </si>
  <si>
    <t>SAĞLIKÇILAR DM 35-18-L00544_L-71 YUVAMKENT - L-72 OVAKENT L06_2095728</t>
  </si>
  <si>
    <t>04.01.2021 22:29:06</t>
  </si>
  <si>
    <t>04.01.2021 22:34:28</t>
  </si>
  <si>
    <t>04.01.2021 22:45:32</t>
  </si>
  <si>
    <t>04.01.2021 22:49:11</t>
  </si>
  <si>
    <t>K-4711 35-04-K04711_A_56367763_56367763</t>
  </si>
  <si>
    <t>04.01.2021 22:34:49</t>
  </si>
  <si>
    <t>04.01.2021 23:59:45</t>
  </si>
  <si>
    <t>DEMİRCİLİ DM 35-15-L00895_SEYREKLİ L07_2115253</t>
  </si>
  <si>
    <t>04.01.2021 22:34:40</t>
  </si>
  <si>
    <t>04.01.2021 23:45:46</t>
  </si>
  <si>
    <t>BOZDAĞ TR-4 35-15-L00313_48787292_56406921_56406921</t>
  </si>
  <si>
    <t>04.01.2021 22:45:47</t>
  </si>
  <si>
    <t>05.01.2021 05:37:47</t>
  </si>
  <si>
    <t>KOYUNDERE DM 35-28-M00165_KOYUNDERE TR-13 M05_66524566</t>
  </si>
  <si>
    <t>04.01.2021 22:56:34</t>
  </si>
  <si>
    <t>04.01.2021 23:07:22</t>
  </si>
  <si>
    <t>AHMETLİ TR-1 45-77-M00056_DIREK TIPI TRAFO HUCRESI H01_2054100</t>
  </si>
  <si>
    <t>04.01.2021 22:52:01</t>
  </si>
  <si>
    <t>05.01.2021 00:25:52</t>
  </si>
  <si>
    <t>EMİRLİ TR-1 35-15-L00857__72373595_72373595</t>
  </si>
  <si>
    <t>04.01.2021 22:39:18</t>
  </si>
  <si>
    <t>05.01.2021 09:26:45</t>
  </si>
  <si>
    <t>TURGUTALP TR-1 45-71-M01762_43149452_56392398_56392398</t>
  </si>
  <si>
    <t>04.01.2021 22:55:27</t>
  </si>
  <si>
    <t>05.01.2021 10:41:03</t>
  </si>
  <si>
    <t>04.01.2021 23:24:44</t>
  </si>
  <si>
    <t>05.01.2021 00:26:03</t>
  </si>
  <si>
    <t>DM-3/09 (YAYLA KABİN) 45-71-M00120_DM-3/10  DM-3/11  DM-3/12 M03_72060383</t>
  </si>
  <si>
    <t>04.01.2021 23:19:24</t>
  </si>
  <si>
    <t>05.01.2021 00:50:00</t>
  </si>
  <si>
    <t>ÖZBEK TR-6 GÜLCİVAN 35-19-M00236_8556473 tr6a1_5970288</t>
  </si>
  <si>
    <t>04.01.2021 23:13:24</t>
  </si>
  <si>
    <t>05.01.2021 07:30:06</t>
  </si>
  <si>
    <t>04.01.2021 23:37:36</t>
  </si>
  <si>
    <t>05.01.2021 01:02:06</t>
  </si>
  <si>
    <t>L-145 DALYAN DM 35-18-L00145_HAVACILAR L03_72052136</t>
  </si>
  <si>
    <t>04.01.2021 23:47:44</t>
  </si>
  <si>
    <t>05.01.2021 00:27:00</t>
  </si>
  <si>
    <t>DEMİRCİLİ DM 35-15-L00895_KAYAKÖY İM L05_2115254</t>
  </si>
  <si>
    <t>04.01.2021 23:52:34</t>
  </si>
  <si>
    <t>05.01.2021 00:33:00</t>
  </si>
  <si>
    <t>05.01.2021 18:29:35</t>
  </si>
  <si>
    <t>05.01.2021 19:31:24</t>
  </si>
  <si>
    <t>ZEYTİNOVA TR-3 35-20-L00309_955208809_955208809</t>
  </si>
  <si>
    <t>05.01.2021 19:26:55</t>
  </si>
  <si>
    <t>05.01.2021 21:06:10</t>
  </si>
  <si>
    <t>05.01.2021 02:51:08</t>
  </si>
  <si>
    <t>05.01.2021 03:37:26</t>
  </si>
  <si>
    <t>YAHŞELLİ KÖK 35-28-M00293_HatBaşıAyırıcı_53133933 M01_53133933</t>
  </si>
  <si>
    <t>05.01.2021 08:47:33</t>
  </si>
  <si>
    <t>05.01.2021 09:02:00</t>
  </si>
  <si>
    <t>K-3751 35-08-K03751_97635872_97635872</t>
  </si>
  <si>
    <t>05.01.2021 13:23:05</t>
  </si>
  <si>
    <t>05.01.2021 15:35:36</t>
  </si>
  <si>
    <t>PANCAR OSB DM-1 35-26-M00869_AYRANCILAR-1 (ÇETMEN-SELAMPEN) M13_2123014</t>
  </si>
  <si>
    <t>05.01.2021 03:13:43</t>
  </si>
  <si>
    <t>05.01.2021 03:34:06</t>
  </si>
  <si>
    <t>DM-3/8 (KAYACIK) 45-71-M00119_A a1b_45180073</t>
  </si>
  <si>
    <t>05.01.2021 15:56:03</t>
  </si>
  <si>
    <t>05.01.2021 23:07:45</t>
  </si>
  <si>
    <t>AKALAN TR-1 35-27-M00433_99208455_99208455</t>
  </si>
  <si>
    <t>05.01.2021 08:22:53</t>
  </si>
  <si>
    <t>05.01.2021 09:47:01</t>
  </si>
  <si>
    <t>TR-60 ADAYOLU 35-19-L00060_956667142_956667142</t>
  </si>
  <si>
    <t>05.01.2021 14:51:45</t>
  </si>
  <si>
    <t>05.01.2021 23:31:41</t>
  </si>
  <si>
    <t>TİRE İM-DM-1 35-29-A00001_GÖKÇEN SULAMA M26_2059026</t>
  </si>
  <si>
    <t>05.01.2021 00:58:17</t>
  </si>
  <si>
    <t>05.01.2021 01:37:17</t>
  </si>
  <si>
    <t>DOMBAYLI BAHÇELER TR-2 45-78-M00276_DIREK TIPI TRAFO HUCRESI H01_2125155</t>
  </si>
  <si>
    <t>05.01.2021 08:06:29</t>
  </si>
  <si>
    <t>05.01.2021 11:07:06</t>
  </si>
  <si>
    <t>GÜNEY DM 45-83-L00130_DAĞMARMARA L07_2303291</t>
  </si>
  <si>
    <t>05.01.2021 03:51:29</t>
  </si>
  <si>
    <t>05.01.2021 05:05:00</t>
  </si>
  <si>
    <t>KARABURUN TR-9A 35-21-L00043_A_56357140_56357140</t>
  </si>
  <si>
    <t>05.01.2021 14:12:48</t>
  </si>
  <si>
    <t>05.01.2021 18:00:17</t>
  </si>
  <si>
    <t>GÜNEY DM 45-83-L00130_HatBaşıAyırıcı_53137150 L05_53137150</t>
  </si>
  <si>
    <t>05.01.2021 03:36:15</t>
  </si>
  <si>
    <t>05.01.2021 07:31:02</t>
  </si>
  <si>
    <t>K-3773 35-04-K03773_912402859_912402859</t>
  </si>
  <si>
    <t>05.01.2021 19:04:27</t>
  </si>
  <si>
    <t>05.01.2021 21:13:20</t>
  </si>
  <si>
    <t>SEYREK TR-7 KÖK 35-28-M00379_DONANIMLI YEDEK M14_2043285</t>
  </si>
  <si>
    <t>05.01.2021 17:06:15</t>
  </si>
  <si>
    <t>05.01.2021 18:11:00</t>
  </si>
  <si>
    <t>ÇARIKMAHMUTLU ÖZTÜRKLER TR-1 45-77-L00169_45-77-L00169_2374729</t>
  </si>
  <si>
    <t>05.01.2021 10:50:35</t>
  </si>
  <si>
    <t>05.01.2021 13:47:11</t>
  </si>
  <si>
    <t>TR-1/28 45-72-M00028_TR-1/36 M04_66492591</t>
  </si>
  <si>
    <t>05.01.2021 16:11:00</t>
  </si>
  <si>
    <t>05.01.2021 16:16:42</t>
  </si>
  <si>
    <t>05.01.2021 02:59:07</t>
  </si>
  <si>
    <t>05.01.2021 04:41:47</t>
  </si>
  <si>
    <t>EROL VARLIK SLM GRB TR 35-27-M00753_35-27-M00753_2368008</t>
  </si>
  <si>
    <t>05.01.2021 06:51:13</t>
  </si>
  <si>
    <t>05.01.2021 12:00:13</t>
  </si>
  <si>
    <t>ALÇUK TM 35-17-A00001_MENEMEN-2 M28_2055288</t>
  </si>
  <si>
    <t>05.01.2021 02:05:54</t>
  </si>
  <si>
    <t>05.01.2021 03:44:16</t>
  </si>
  <si>
    <t>ÇAT ÇİFTLİĞİ TR 45-74-M00189_45-74-M00189_2355358</t>
  </si>
  <si>
    <t>05.01.2021 09:14:55</t>
  </si>
  <si>
    <t>05.01.2021 17:11:29</t>
  </si>
  <si>
    <t>HELVACI DM-2 35-17-M00359_HatBaşıAyırıcı_73034581 M05_73034581</t>
  </si>
  <si>
    <t>05.01.2021 12:21:32</t>
  </si>
  <si>
    <t>05.01.2021 14:17:11</t>
  </si>
  <si>
    <t>YUNTDAĞYENİCE KÖYÜ TR-1 45-71-M01699_45-71-M01699_2369391</t>
  </si>
  <si>
    <t>05.01.2021 07:42:10</t>
  </si>
  <si>
    <t>05.01.2021 15:10:05</t>
  </si>
  <si>
    <t>YOLÜSTÜ İM 35-15-A00002_KAVAKKUYU M04_2074354</t>
  </si>
  <si>
    <t>05.01.2021 09:44:07</t>
  </si>
  <si>
    <t>05.01.2021 10:26:26</t>
  </si>
  <si>
    <t>M-30 35-02-M00030_M-33 M05_2117927</t>
  </si>
  <si>
    <t>05.01.2021 02:16:07</t>
  </si>
  <si>
    <t>05.01.2021 02:32:30</t>
  </si>
  <si>
    <t>GÜZELBAHÇE İM 35-10-A00001_MALTEPE M08_2308196</t>
  </si>
  <si>
    <t>05.01.2021 01:19:29</t>
  </si>
  <si>
    <t>05.01.2021 03:21:15</t>
  </si>
  <si>
    <t>ÖRNEKKÖY TR-2 35-27-L00324__72810186_72810186</t>
  </si>
  <si>
    <t>05.01.2021 14:43:00</t>
  </si>
  <si>
    <t>05.01.2021 20:50:42</t>
  </si>
  <si>
    <t>TAYTAN OFİS KÖK 45-78-M00314_HatBaşıAyırıcı_53140263 M015_53140263</t>
  </si>
  <si>
    <t>05.01.2021 05:05:25</t>
  </si>
  <si>
    <t>05.01.2021 10:09:41</t>
  </si>
  <si>
    <t>KAYMAKÇI TR-11 35-15-M00248_TR-12 - TR-22 M02_66792339</t>
  </si>
  <si>
    <t>05.01.2021 10:10:55</t>
  </si>
  <si>
    <t>05.01.2021 17:44:19</t>
  </si>
  <si>
    <t>BOZDAĞ TR-5 35-15-L00312_C_60982772_60982772</t>
  </si>
  <si>
    <t>05.01.2021 11:10:35</t>
  </si>
  <si>
    <t>05.01.2021 12:04:50</t>
  </si>
  <si>
    <t>ÖZDERE ORTA MAHALLE DM (M-1) 35-25-M00120_ORTA MAHALLE M-6(SAHİL) M05_72127253</t>
  </si>
  <si>
    <t>05.01.2021 03:02:19</t>
  </si>
  <si>
    <t>05.01.2021 03:28:15</t>
  </si>
  <si>
    <t>K-843 35-03-K00843_910099692_910099692</t>
  </si>
  <si>
    <t>05.01.2021 09:08:25</t>
  </si>
  <si>
    <t>05.01.2021 10:50:27</t>
  </si>
  <si>
    <t>SANCAKLI BOZKÖY KÖK 45-71-M00087_45-71-M00087_61320840</t>
  </si>
  <si>
    <t>05.01.2021 03:19:50</t>
  </si>
  <si>
    <t>05.01.2021 07:17:22</t>
  </si>
  <si>
    <t>TR-28 35-15-M00028_48866699_56365397_56365397</t>
  </si>
  <si>
    <t>05.01.2021 16:25:44</t>
  </si>
  <si>
    <t>05.01.2021 18:47:11</t>
  </si>
  <si>
    <t>PAYAMLI M-1 KÖK 35-25-M00175_DONANIMLI YEDEK M16_72057877</t>
  </si>
  <si>
    <t>05.01.2021 02:28:04</t>
  </si>
  <si>
    <t>05.01.2021 02:56:00</t>
  </si>
  <si>
    <t>K-49 35-01-K00049_910057470_910057470</t>
  </si>
  <si>
    <t>05.01.2021 08:49:02</t>
  </si>
  <si>
    <t>05.01.2021 10:51:23</t>
  </si>
  <si>
    <t>05.01.2021 10:51:14</t>
  </si>
  <si>
    <t>05.01.2021 17:57:03</t>
  </si>
  <si>
    <t>YENİFOÇA TR-22 35-23-M00022_C_56366118_56366118</t>
  </si>
  <si>
    <t>05.01.2021 10:45:12</t>
  </si>
  <si>
    <t>05.01.2021 11:49:56</t>
  </si>
  <si>
    <t>AHMETLİ TR-45 ŞEHİTLER 45-84-L00045_955181103_955181103</t>
  </si>
  <si>
    <t>05.01.2021 19:58:29</t>
  </si>
  <si>
    <t>05.01.2021 20:51:34</t>
  </si>
  <si>
    <t>GÖKGEDİK TR-1 45-83-L00255_48007779_56400721_56400721</t>
  </si>
  <si>
    <t>05.01.2021 08:53:15</t>
  </si>
  <si>
    <t>05.01.2021 10:21:00</t>
  </si>
  <si>
    <t>M-2955 35-01-M02955_911670482_911670482</t>
  </si>
  <si>
    <t>05.01.2021 13:02:55</t>
  </si>
  <si>
    <t>05.01.2021 16:06:12</t>
  </si>
  <si>
    <t>ARMUTLU TR-21 35-27-M00615_B_56356354_56356354</t>
  </si>
  <si>
    <t>05.01.2021 08:38:32</t>
  </si>
  <si>
    <t>05.01.2021 10:00:05</t>
  </si>
  <si>
    <t>TR-2/2 45-83-L00002_48136822_56385904_56385904</t>
  </si>
  <si>
    <t>05.01.2021 13:33:12</t>
  </si>
  <si>
    <t>05.01.2021 18:07:28</t>
  </si>
  <si>
    <t>L-109 BEYLER KÖYÜ 35-14-L00109_DIREK TIPI TRAFO HUCRESI H01_2101931</t>
  </si>
  <si>
    <t>05.01.2021 04:49:10</t>
  </si>
  <si>
    <t>05.01.2021 10:34:35</t>
  </si>
  <si>
    <t>EMENLER TR-1 35-31-L00139_956587092_956587092</t>
  </si>
  <si>
    <t>05.01.2021 18:28:07</t>
  </si>
  <si>
    <t>05.01.2021 19:59:34</t>
  </si>
  <si>
    <t>HALİTPAŞA DM 45-80-M00060_HALİTPAŞA ŞEHİR M04_72188655</t>
  </si>
  <si>
    <t>05.01.2021 04:14:59</t>
  </si>
  <si>
    <t>05.01.2021 05:03:00</t>
  </si>
  <si>
    <t>TR-53 35-27-M00053_35-27-M00053_2368908</t>
  </si>
  <si>
    <t>05.01.2021 09:46:34</t>
  </si>
  <si>
    <t>05.01.2021 15:16:56</t>
  </si>
  <si>
    <t>ÇANDARLI DM-TR-20 35-30-M00020_DENİZKÖY KÖYLER M04_72352815</t>
  </si>
  <si>
    <t>05.01.2021 00:52:34</t>
  </si>
  <si>
    <t>05.01.2021 01:18:00</t>
  </si>
  <si>
    <t>BEYLER KÖK 45-85-L00034_HatBaşıAyırıcı_53135817 L03_53135817</t>
  </si>
  <si>
    <t>05.01.2021 10:13:31</t>
  </si>
  <si>
    <t>05.01.2021 11:53:38</t>
  </si>
  <si>
    <t>TR-80 35-19-L00080_956663528_956663528</t>
  </si>
  <si>
    <t>05.01.2021 17:19:55</t>
  </si>
  <si>
    <t>05.01.2021 22:56:45</t>
  </si>
  <si>
    <t>ÜRKÜTLER TR-1 35-16-M00091_953324069_953324069</t>
  </si>
  <si>
    <t>05.01.2021 14:54:21</t>
  </si>
  <si>
    <t>05.01.2021 20:52:35</t>
  </si>
  <si>
    <t>TR-38 35-15-M00038_95000104113_95000104113</t>
  </si>
  <si>
    <t>05.01.2021 09:32:47</t>
  </si>
  <si>
    <t>05.01.2021 11:05:47</t>
  </si>
  <si>
    <t>PANCAR TM 35-26-A00003_OSB-1 M06_2306094</t>
  </si>
  <si>
    <t>05.01.2021 02:54:37</t>
  </si>
  <si>
    <t>05.01.2021 03:00:28</t>
  </si>
  <si>
    <t>L-128/1 35-18-L00603_950436269_950436269</t>
  </si>
  <si>
    <t>05.01.2021 10:50:06</t>
  </si>
  <si>
    <t>05.01.2021 16:28:21</t>
  </si>
  <si>
    <t>PELİTALAN TR-3 45-71-M02218_45-71-M02218_73315672</t>
  </si>
  <si>
    <t>05.01.2021 06:29:53</t>
  </si>
  <si>
    <t>05.01.2021 12:04:51</t>
  </si>
  <si>
    <t>SİYEKLİ KÖK 45-71-M00185_MALDAN M05_72256965</t>
  </si>
  <si>
    <t>05.01.2021 02:38:00</t>
  </si>
  <si>
    <t>05.01.2021 03:37:36</t>
  </si>
  <si>
    <t>05.01.2021 07:02:58</t>
  </si>
  <si>
    <t>05.01.2021 08:13:19</t>
  </si>
  <si>
    <t>ÇATALKAYA KÖYÜ TR-1 35-21-L00171_35-21-L00171_2350157</t>
  </si>
  <si>
    <t>05.01.2021 14:44:45</t>
  </si>
  <si>
    <t>05.01.2021 18:41:45</t>
  </si>
  <si>
    <t>05.01.2021 09:28:09</t>
  </si>
  <si>
    <t>05.01.2021 17:39:45</t>
  </si>
  <si>
    <t>05.01.2021 00:50:19</t>
  </si>
  <si>
    <t>05.01.2021 01:13:00</t>
  </si>
  <si>
    <t>KAYRAK TR-1 45-83-L00256_48006982_56383910_56383910</t>
  </si>
  <si>
    <t>05.01.2021 11:46:47</t>
  </si>
  <si>
    <t>05.01.2021 13:23:37</t>
  </si>
  <si>
    <t>AYRANCILAR DM-2/18 35-26-M00821_956627877_956627877</t>
  </si>
  <si>
    <t>05.01.2021 12:42:00</t>
  </si>
  <si>
    <t>05.01.2021 16:59:16</t>
  </si>
  <si>
    <t>K-723 35-08-K00723_98933475_98933475</t>
  </si>
  <si>
    <t>05.01.2021 23:32:28</t>
  </si>
  <si>
    <t>06.01.2021 04:24:23</t>
  </si>
  <si>
    <t>KIRCALAR DM 35-16-M00261_HatBaşıAyırıcı_53138976 M03_53138976</t>
  </si>
  <si>
    <t>05.01.2021 11:38:29</t>
  </si>
  <si>
    <t>05.01.2021 12:53:07</t>
  </si>
  <si>
    <t>CEMİL GÜMÜŞ VE ARK. T-SULAMA GRB. 35-13-L00110_DIREK TIPI TRAFO HUCRESI H01_2042149</t>
  </si>
  <si>
    <t>05.01.2021 09:36:46</t>
  </si>
  <si>
    <t>05.01.2021 11:02:08</t>
  </si>
  <si>
    <t>SOMA A SANTRALİ İM/DM 45-82-A00001_KIRKAĞAÇ L15_2091660</t>
  </si>
  <si>
    <t>05.01.2021 02:28:14</t>
  </si>
  <si>
    <t>05.01.2021 02:49:00</t>
  </si>
  <si>
    <t>TAYTAN OFİS KÖK 45-78-M00314_ESKİ KABAZLI M015_60669845</t>
  </si>
  <si>
    <t>05.01.2021 09:10:54</t>
  </si>
  <si>
    <t>05.01.2021 10:10:26</t>
  </si>
  <si>
    <t>K-1915 35-10-K01915_B_56375146_56375146</t>
  </si>
  <si>
    <t>05.01.2021 01:08:50</t>
  </si>
  <si>
    <t>05.01.2021 03:50:42</t>
  </si>
  <si>
    <t>YENMİŞ KÖK 35-27-M00366_YUKARI YENMİŞ M05_72163656</t>
  </si>
  <si>
    <t>05.01.2021 11:24:14</t>
  </si>
  <si>
    <t>05.01.2021 11:37:46</t>
  </si>
  <si>
    <t>KAVAKLIDERE TR-9 45-73-M00143_KAVAKLIDERE TR-7 M03_2092994</t>
  </si>
  <si>
    <t>05.01.2021 13:13:25</t>
  </si>
  <si>
    <t>05.01.2021 13:14:05</t>
  </si>
  <si>
    <t>MAHMUDİYE TR-1 35-16-M00069_953323069_953323069</t>
  </si>
  <si>
    <t>05.01.2021 11:01:07</t>
  </si>
  <si>
    <t>05.01.2021 16:35:33</t>
  </si>
  <si>
    <t>YELKİ TR-1 DM-2/7  (M-2341) 35-10-M02341_B B4_49593827</t>
  </si>
  <si>
    <t>05.01.2021 19:59:22</t>
  </si>
  <si>
    <t>05.01.2021 20:50:10</t>
  </si>
  <si>
    <t>DM-3/14 35-29-M00014_950315834_950315834</t>
  </si>
  <si>
    <t>05.01.2021 11:23:58</t>
  </si>
  <si>
    <t>05.01.2021 12:56:33</t>
  </si>
  <si>
    <t>M-2325 35-03-M02325_912865196_912865196</t>
  </si>
  <si>
    <t>05.01.2021 15:04:12</t>
  </si>
  <si>
    <t>05.01.2021 17:39:44</t>
  </si>
  <si>
    <t>KARGIN KÖK 45-71-M00095_AYTEKİNLER ESKİ HARMANDALI M07_2076259</t>
  </si>
  <si>
    <t>05.01.2021 14:28:29</t>
  </si>
  <si>
    <t>05.01.2021 15:34:59</t>
  </si>
  <si>
    <t>K-3538 35-01-K03538_C_56363593_56363593</t>
  </si>
  <si>
    <t>05.01.2021 07:19:49</t>
  </si>
  <si>
    <t>05.01.2021 08:42:59</t>
  </si>
  <si>
    <t>K-150 35-02-K00150_910206559_910206559</t>
  </si>
  <si>
    <t>05.01.2021 22:25:06</t>
  </si>
  <si>
    <t>05.01.2021 23:32:44</t>
  </si>
  <si>
    <t>05.01.2021 09:04:30</t>
  </si>
  <si>
    <t>05.01.2021 09:20:51</t>
  </si>
  <si>
    <t>DM-13/20 (HAFSA SULTAN CAMİİ YANI) 45-71-M00334_B_56403370_56403370</t>
  </si>
  <si>
    <t>05.01.2021 01:32:19</t>
  </si>
  <si>
    <t>05.01.2021 04:09:54</t>
  </si>
  <si>
    <t>İZZETTİN TARIMSAL SULAMA TR-5 45-83-M00348_955180198_955180198</t>
  </si>
  <si>
    <t>05.01.2021 20:15:38</t>
  </si>
  <si>
    <t>05.01.2021 22:02:04</t>
  </si>
  <si>
    <t>HALİTPAŞA TR-11 45-80-M00063_956541772_956541772</t>
  </si>
  <si>
    <t>05.01.2021 10:57:59</t>
  </si>
  <si>
    <t>05.01.2021 11:50:36</t>
  </si>
  <si>
    <t>TR-12 HÜKÜMET KONAĞI 35-19-M00012_8244632 A01_5941549</t>
  </si>
  <si>
    <t>05.01.2021 09:40:55</t>
  </si>
  <si>
    <t>05.01.2021 12:27:39</t>
  </si>
  <si>
    <t>MENDERES DM-2/TR-1 35-22-M00300_CUMAOVASI-2 M14_2322378</t>
  </si>
  <si>
    <t>05.01.2021 02:19:18</t>
  </si>
  <si>
    <t>05.01.2021 02:35:00</t>
  </si>
  <si>
    <t>ELMABAĞ DM 35-15-L00317_OVACIK AKÇAKMAK L08_66822283</t>
  </si>
  <si>
    <t>05.01.2021 04:18:00</t>
  </si>
  <si>
    <t>05.01.2021 05:49:07</t>
  </si>
  <si>
    <t>PANCAR OSB DM-1 35-26-M00869_YAZIBAŞI-4 M07_2303448</t>
  </si>
  <si>
    <t>05.01.2021 08:00:50</t>
  </si>
  <si>
    <t>05.01.2021 08:21:45</t>
  </si>
  <si>
    <t>YENİ FOÇA TR-26 35-23-M00026_E e1b_42106592</t>
  </si>
  <si>
    <t>05.01.2021 07:55:06</t>
  </si>
  <si>
    <t>05.01.2021 10:16:08</t>
  </si>
  <si>
    <t>BEYLER KÖK 45-85-L00034_TAŞKUYUCAK L03_72102935</t>
  </si>
  <si>
    <t>05.01.2021 08:23:17</t>
  </si>
  <si>
    <t>05.01.2021 09:37:53</t>
  </si>
  <si>
    <t>BELEVİ TR4 35-13-L00063_946419295_946419295</t>
  </si>
  <si>
    <t>05.01.2021 10:59:48</t>
  </si>
  <si>
    <t>05.01.2021 13:05:54</t>
  </si>
  <si>
    <t>DM-1/38 45-71-M00050_C_56396539_56396539</t>
  </si>
  <si>
    <t>05.01.2021 10:26:00</t>
  </si>
  <si>
    <t>05.01.2021 11:04:11</t>
  </si>
  <si>
    <t>TR-30 (M-730) 35-30-M00730_955297006_955297006</t>
  </si>
  <si>
    <t>05.01.2021 10:40:03</t>
  </si>
  <si>
    <t>05.01.2021 11:55:06</t>
  </si>
  <si>
    <t>SOMA DM-1 45-82-M00050_SOMA GIS TM DM-1 FİDER-2 GİRİŞ M15_60207429</t>
  </si>
  <si>
    <t>05.01.2021 10:20:00</t>
  </si>
  <si>
    <t>05.01.2021 11:16:00</t>
  </si>
  <si>
    <t>05.01.2021 05:11:07</t>
  </si>
  <si>
    <t>05.01.2021 09:19:29</t>
  </si>
  <si>
    <t>K-4806 35-01-K04806_35-01-K04806_2367571</t>
  </si>
  <si>
    <t>05.01.2021 10:04:00</t>
  </si>
  <si>
    <t>05.01.2021 13:38:20</t>
  </si>
  <si>
    <t>05.01.2021 13:59:50</t>
  </si>
  <si>
    <t>05.01.2021 15:34:10</t>
  </si>
  <si>
    <t>ALÇUK TM 35-17-A00001_MENEMEN-2 M28_2307838</t>
  </si>
  <si>
    <t>05.01.2021 01:16:58</t>
  </si>
  <si>
    <t>05.01.2021 01:53:00</t>
  </si>
  <si>
    <t>MAHMUT TEKEL VE ARK. T-SULAMA GRB. 35-13-L00109_DIREK TIPI TRAFO HUCRESI H01_2042150</t>
  </si>
  <si>
    <t>05.01.2021 16:52:15</t>
  </si>
  <si>
    <t>05.01.2021 19:36:14</t>
  </si>
  <si>
    <t>ÜÇPINAR DM 45-71-M00183_PELİTALAN M03_72249223</t>
  </si>
  <si>
    <t>05.01.2021 02:35:33</t>
  </si>
  <si>
    <t>05.01.2021 04:18:53</t>
  </si>
  <si>
    <t>K-1779 35-01-K01779_C_56377847_56377847</t>
  </si>
  <si>
    <t>05.01.2021 04:05:24</t>
  </si>
  <si>
    <t>05.01.2021 04:20:13</t>
  </si>
  <si>
    <t>AŞAĞIKIRIKLAR DM 35-16-M00448_YENİKENT SULAMA M11_2115986</t>
  </si>
  <si>
    <t>05.01.2021 01:02:26</t>
  </si>
  <si>
    <t>05.01.2021 01:07:39</t>
  </si>
  <si>
    <t>ALİ ERİSEV GRB 35-20-L00059_9750908_56360272_56360272</t>
  </si>
  <si>
    <t>05.01.2021 09:05:47</t>
  </si>
  <si>
    <t>05.01.2021 11:03:33</t>
  </si>
  <si>
    <t>M-2921 35-02-M02921_99713049_99713049</t>
  </si>
  <si>
    <t>05.01.2021 18:25:52</t>
  </si>
  <si>
    <t>05.01.2021 19:41:36</t>
  </si>
  <si>
    <t>L-234 35-18-L00234_950445835_950445835</t>
  </si>
  <si>
    <t>05.01.2021 16:25:25</t>
  </si>
  <si>
    <t>05.01.2021 18:03:29</t>
  </si>
  <si>
    <t>KARGIN KÖK 45-71-M00095_AYTEKİNLER ESKİ HARMANDALI M07_2321769</t>
  </si>
  <si>
    <t>05.01.2021 20:36:45</t>
  </si>
  <si>
    <t>05.01.2021 20:53:00</t>
  </si>
  <si>
    <t>MURADİYE DM 45-71-M00006_BAĞ YOLU GİRİŞ M01_2077021</t>
  </si>
  <si>
    <t>05.01.2021 01:42:54</t>
  </si>
  <si>
    <t>05.01.2021 02:39:00</t>
  </si>
  <si>
    <t>SALUR KÖK 45-75-M00062_OĞULDURUK M03_72037155</t>
  </si>
  <si>
    <t>05.01.2021 05:59:19</t>
  </si>
  <si>
    <t>05.01.2021 08:38:00</t>
  </si>
  <si>
    <t>KEMALİYE TR-7 45-73-M00155_JANDARMA (TR-10) M04_2319570</t>
  </si>
  <si>
    <t>05.01.2021 05:31:19</t>
  </si>
  <si>
    <t>05.01.2021 07:34:51</t>
  </si>
  <si>
    <t>SOMA DM-1 45-82-M00050_TR-7/2 M11_60207311</t>
  </si>
  <si>
    <t>05.01.2021 19:33:22</t>
  </si>
  <si>
    <t>05.01.2021 19:50:08</t>
  </si>
  <si>
    <t>K-3773 35-04-K03773_912407396_912407396</t>
  </si>
  <si>
    <t>05.01.2021 15:45:06</t>
  </si>
  <si>
    <t>05.01.2021 17:00:03</t>
  </si>
  <si>
    <t>05.01.2021 00:09:06</t>
  </si>
  <si>
    <t>05.01.2021 01:11:10</t>
  </si>
  <si>
    <t>TR-56 CEPHANELİK 35-19-L00056_C_56378316_56378316</t>
  </si>
  <si>
    <t>05.01.2021 14:16:20</t>
  </si>
  <si>
    <t>05.01.2021 15:26:17</t>
  </si>
  <si>
    <t>DM-2/2 ESKİ KUYUYANI 35-18-L00583_950454238_950454238</t>
  </si>
  <si>
    <t>05.01.2021 22:00:45</t>
  </si>
  <si>
    <t>05.01.2021 23:18:49</t>
  </si>
  <si>
    <t>ÇAPAK TR-1 35-26-M00425_35-26-M00425_2353582</t>
  </si>
  <si>
    <t>05.01.2021 18:41:41</t>
  </si>
  <si>
    <t>05.01.2021 19:00:56</t>
  </si>
  <si>
    <t>05.01.2021 11:01:00</t>
  </si>
  <si>
    <t>05.01.2021 12:15:33</t>
  </si>
  <si>
    <t>SAZOBA TR-4 45-72-M00456_956487929_956487929</t>
  </si>
  <si>
    <t>05.01.2021 16:00:02</t>
  </si>
  <si>
    <t>05.01.2021 17:34:27</t>
  </si>
  <si>
    <t>05.01.2021 04:01:01</t>
  </si>
  <si>
    <t>05.01.2021 07:04:25</t>
  </si>
  <si>
    <t>05.01.2021 11:36:38</t>
  </si>
  <si>
    <t>05.01.2021 12:50:03</t>
  </si>
  <si>
    <t>YOLÜSTÜ TR-1 35-15-L00915_950361326_950361326</t>
  </si>
  <si>
    <t>05.01.2021 17:26:42</t>
  </si>
  <si>
    <t>05.01.2021 22:29:38</t>
  </si>
  <si>
    <t>DM-7/24 35-26-M00662_956615199_956615199</t>
  </si>
  <si>
    <t>05.01.2021 13:19:00</t>
  </si>
  <si>
    <t>05.01.2021 13:52:58</t>
  </si>
  <si>
    <t>ARDIÇ MAHALLESİ TR-8 35-21-L00131_ L03_2327207</t>
  </si>
  <si>
    <t>05.01.2021 09:33:01</t>
  </si>
  <si>
    <t>05.01.2021 15:55:56</t>
  </si>
  <si>
    <t>K-3768 35-02-K03768_B_56363861_56363861</t>
  </si>
  <si>
    <t>05.01.2021 08:49:00</t>
  </si>
  <si>
    <t>05.01.2021 10:10:24</t>
  </si>
  <si>
    <t>L-263 TANSAŞ YANI 35-18-L00263_950450870_950450870</t>
  </si>
  <si>
    <t>05.01.2021 10:12:57</t>
  </si>
  <si>
    <t>05.01.2021 17:34:21</t>
  </si>
  <si>
    <t>TR-248 AMERİKAN KÜLTÜR KOLEJİ 35-28-M00533_6414168_56358613_56358613</t>
  </si>
  <si>
    <t>05.01.2021 08:29:09</t>
  </si>
  <si>
    <t>05.01.2021 10:54:08</t>
  </si>
  <si>
    <t>BORNOVA TM 35-02-A00005_YENİASIR K27_2308393</t>
  </si>
  <si>
    <t>Yangın</t>
  </si>
  <si>
    <t>05.01.2021 02:41:58</t>
  </si>
  <si>
    <t>05.01.2021 07:23:10</t>
  </si>
  <si>
    <t>05.01.2021 10:49:23</t>
  </si>
  <si>
    <t>GÜMÜLDÜR M-25 35-25-M00025_B_56403222_56403222</t>
  </si>
  <si>
    <t>05.01.2021 15:42:00</t>
  </si>
  <si>
    <t>05.01.2021 16:17:15</t>
  </si>
  <si>
    <t>DM-19/02A 45-71-M02184_SPEK ELEKTRONİK O-02 DİREK M05_65995563</t>
  </si>
  <si>
    <t>05.01.2021 02:54:52</t>
  </si>
  <si>
    <t>05.01.2021 04:04:16</t>
  </si>
  <si>
    <t>HELVACI TR-8 35-17-M00368_60952257_60984724_60984724</t>
  </si>
  <si>
    <t>05.01.2021 09:54:36</t>
  </si>
  <si>
    <t>05.01.2021 11:10:31</t>
  </si>
  <si>
    <t>TİYENLİ TR-2 45-85-M00011_945473087_945473087</t>
  </si>
  <si>
    <t>05.01.2021 16:54:00</t>
  </si>
  <si>
    <t>05.01.2021 21:30:15</t>
  </si>
  <si>
    <t>KARABURUN TR-8 35-21-L00015_953367721_953367721</t>
  </si>
  <si>
    <t>05.01.2021 18:07:19</t>
  </si>
  <si>
    <t>05.01.2021 20:03:27</t>
  </si>
  <si>
    <t>TR-52 35-30-L00052_TR-32 L02_72042106</t>
  </si>
  <si>
    <t>05.01.2021 02:15:16</t>
  </si>
  <si>
    <t>05.01.2021 03:07:34</t>
  </si>
  <si>
    <t>MEHMET BOZKURT SULAMA GRUBU 35-29-M00357_A_56395643_56395643</t>
  </si>
  <si>
    <t>05.01.2021 12:45:59</t>
  </si>
  <si>
    <t>05.01.2021 14:55:34</t>
  </si>
  <si>
    <t>TR-34 35-13-L00034_MERYEM ANA L02_66482131</t>
  </si>
  <si>
    <t>05.01.2021 07:00:46</t>
  </si>
  <si>
    <t>05.01.2021 07:42:56</t>
  </si>
  <si>
    <t>PANCAR OSB DM-1 35-26-M00869_AYRANCILAR-1 (ÇETMEN-SELAMPEN) M13_2303466</t>
  </si>
  <si>
    <t>05.01.2021 03:38:15</t>
  </si>
  <si>
    <t>K-4156 35-02-K04156_910003683_910003683</t>
  </si>
  <si>
    <t>05.01.2021 22:47:37</t>
  </si>
  <si>
    <t>06.01.2021 04:35:44</t>
  </si>
  <si>
    <t>SEYREK TR-6 35-28-M00373_Ayırıcı H01_2047736</t>
  </si>
  <si>
    <t>05.01.2021 04:24:54</t>
  </si>
  <si>
    <t>05.01.2021 05:21:23</t>
  </si>
  <si>
    <t>EYNEZ KÖK 45-82-M00158_EYNEZ M04_72199497</t>
  </si>
  <si>
    <t>05.01.2021 11:28:29</t>
  </si>
  <si>
    <t>05.01.2021 14:04:46</t>
  </si>
  <si>
    <t>AŞAĞI ŞAŞAL TR-1 35-22-M00224_DIREK TIPI TRAFO HUCRESI H01_2125269</t>
  </si>
  <si>
    <t>05.01.2021 08:37:45</t>
  </si>
  <si>
    <t>05.01.2021 10:40:00</t>
  </si>
  <si>
    <t>POYRAZDAMLARI TR-11 45-78-M00576_HatBaşıAyırıcı_53139336 M05_53139336</t>
  </si>
  <si>
    <t>05.01.2021 10:23:33</t>
  </si>
  <si>
    <t>05.01.2021 12:07:29</t>
  </si>
  <si>
    <t>ÇİLEME TR-2 35-22-M00161_955292000_955292000</t>
  </si>
  <si>
    <t>05.01.2021 14:33:00</t>
  </si>
  <si>
    <t>05.01.2021 15:01:05</t>
  </si>
  <si>
    <t>M-2013 35-10-M02013_M-2013 GİRİŞ M02_57832164</t>
  </si>
  <si>
    <t>05.01.2021 01:14:13</t>
  </si>
  <si>
    <t>05.01.2021 02:07:09</t>
  </si>
  <si>
    <t>SARIGÖL DM 45-79-M00069_DADAĞLI FİDERİ M17_2318414</t>
  </si>
  <si>
    <t>05.01.2021 11:45:25</t>
  </si>
  <si>
    <t>05.01.2021 12:26:57</t>
  </si>
  <si>
    <t>05.01.2021 14:24:11</t>
  </si>
  <si>
    <t>05.01.2021 15:28:36</t>
  </si>
  <si>
    <t>05.01.2021 08:42:31</t>
  </si>
  <si>
    <t>05.01.2021 10:13:58</t>
  </si>
  <si>
    <t>05.01.2021 00:30:15</t>
  </si>
  <si>
    <t>05.01.2021 01:14:20</t>
  </si>
  <si>
    <t>K-3012 35-04-K03012_95000100081_95000100081</t>
  </si>
  <si>
    <t>05.01.2021 11:04:46</t>
  </si>
  <si>
    <t>05.01.2021 12:42:33</t>
  </si>
  <si>
    <t>L-300 DM 35-18-L00300_L-450 SÜZER L02_2329798</t>
  </si>
  <si>
    <t>05.01.2021 13:08:09</t>
  </si>
  <si>
    <t>05.01.2021 15:57:12</t>
  </si>
  <si>
    <t>ARMUTLU İM 35-27-A00001_ÇUKURBAĞ L10_2307557</t>
  </si>
  <si>
    <t>05.01.2021 02:30:05</t>
  </si>
  <si>
    <t>05.01.2021 03:40:47</t>
  </si>
  <si>
    <t>05.01.2021 03:49:47</t>
  </si>
  <si>
    <t>05.01.2021 04:30:12</t>
  </si>
  <si>
    <t>ÖREN TR-2 35-31-L00315_35-31-L00315_2364983</t>
  </si>
  <si>
    <t>05.01.2021 09:40:39</t>
  </si>
  <si>
    <t>05.01.2021 14:53:00</t>
  </si>
  <si>
    <t>K-4238 35-07-K04238_A_56383217_56383217</t>
  </si>
  <si>
    <t>05.01.2021 07:03:18</t>
  </si>
  <si>
    <t>05.01.2021 09:51:59</t>
  </si>
  <si>
    <t>K-4152 35-01-K04152_910462857_910462857</t>
  </si>
  <si>
    <t>05.01.2021 18:20:26</t>
  </si>
  <si>
    <t>05.01.2021 19:26:14</t>
  </si>
  <si>
    <t>SOMA DM-1 45-82-M00050_SOMA GIS TM DM-1 FİDER-2 GİRİŞ M15_60207320</t>
  </si>
  <si>
    <t>05.01.2021 08:59:56</t>
  </si>
  <si>
    <t>05.01.2021 09:24:00</t>
  </si>
  <si>
    <t>YANIKKÖY TR-1 35-28-M00215_35-28-M00215_2363565</t>
  </si>
  <si>
    <t>05.01.2021 08:01:06</t>
  </si>
  <si>
    <t>05.01.2021 09:28:35</t>
  </si>
  <si>
    <t>05.01.2021 08:22:47</t>
  </si>
  <si>
    <t>05.01.2021 12:20:34</t>
  </si>
  <si>
    <t>K-3185 35-04-K03185_99537308_99537308</t>
  </si>
  <si>
    <t>05.01.2021 12:59:18</t>
  </si>
  <si>
    <t>06.01.2021 01:26:42</t>
  </si>
  <si>
    <t>TEPEKÖY TR-1 45-73-M00785_945660960_945660960</t>
  </si>
  <si>
    <t>05.01.2021 08:19:34</t>
  </si>
  <si>
    <t>05.01.2021 09:09:20</t>
  </si>
  <si>
    <t>CANLI TR-1 KÖK 35-20-L00124_CANLI L02_66505828</t>
  </si>
  <si>
    <t>05.01.2021 03:04:06</t>
  </si>
  <si>
    <t>05.01.2021 04:16:00</t>
  </si>
  <si>
    <t>K-4307 35-09-K04307_97773894_97773894</t>
  </si>
  <si>
    <t>05.01.2021 18:54:36</t>
  </si>
  <si>
    <t>05.01.2021 20:07:53</t>
  </si>
  <si>
    <t>OTOKENT İM 35-08-A00004_SÜMER K08_2052220</t>
  </si>
  <si>
    <t>05.01.2021 02:01:31</t>
  </si>
  <si>
    <t>05.01.2021 02:18:00</t>
  </si>
  <si>
    <t>ÇUKURKÖY TR-1 35-28-M00212_953369396_953369396</t>
  </si>
  <si>
    <t>05.01.2021 17:27:06</t>
  </si>
  <si>
    <t>05.01.2021 21:29:16</t>
  </si>
  <si>
    <t>ÇIRPI PAZARYERİ TR 35-20-M00010_955195700_955195700</t>
  </si>
  <si>
    <t>05.01.2021 11:31:22</t>
  </si>
  <si>
    <t>05.01.2021 19:49:48</t>
  </si>
  <si>
    <t>MURADİYE DM-5/7 KÖK 45-71-M00594_MURADİYE DM-5/17 M04_2336445</t>
  </si>
  <si>
    <t>05.01.2021 06:02:03</t>
  </si>
  <si>
    <t>05.01.2021 10:01:07</t>
  </si>
  <si>
    <t>05.01.2021 04:41:50</t>
  </si>
  <si>
    <t>05.01.2021 04:48:25</t>
  </si>
  <si>
    <t>ZEYTİNDAĞ TR-5 35-16-M00007_953329336_953329336</t>
  </si>
  <si>
    <t>05.01.2021 08:55:09</t>
  </si>
  <si>
    <t>05.01.2021 10:24:43</t>
  </si>
  <si>
    <t>KİPA DM 35-26-M00283_PANCAR-5 (YAZIBAŞI-3) M08_2122327</t>
  </si>
  <si>
    <t>05.01.2021 08:35:00</t>
  </si>
  <si>
    <t>05.01.2021 09:14:14</t>
  </si>
  <si>
    <t>TOYGAR KÖK 45-73-M00166_TOYGAR ÇIKIŞ M01_66715045</t>
  </si>
  <si>
    <t>05.01.2021 04:28:15</t>
  </si>
  <si>
    <t>05.01.2021 05:25:00</t>
  </si>
  <si>
    <t>ÇATALOLUK DM 45-74-M00227_GÜVELİ M05_2115043</t>
  </si>
  <si>
    <t>05.01.2021 09:08:38</t>
  </si>
  <si>
    <t>05.01.2021 09:12:26</t>
  </si>
  <si>
    <t>PAYAMLI M-27 (SAKIZAĞACI KÖK) 35-25-M00188_DAĞITIM TRAFO PAYAMLI M-27 (SAKIZAĞACI KÖK) M04_72070654</t>
  </si>
  <si>
    <t>05.01.2021 06:12:02</t>
  </si>
  <si>
    <t>05.01.2021 07:25:21</t>
  </si>
  <si>
    <t>MENEMEN TR-18 35-28-L00018_953369841_953369841</t>
  </si>
  <si>
    <t>05.01.2021 13:58:59</t>
  </si>
  <si>
    <t>05.01.2021 15:33:32</t>
  </si>
  <si>
    <t>SOMA DM-4/TR10 45-82-M00010_TR-11 M05_60208852</t>
  </si>
  <si>
    <t>05.01.2021 11:14:37</t>
  </si>
  <si>
    <t>05.01.2021 11:47:00</t>
  </si>
  <si>
    <t>KARABURUN İM 35-21-A00001_YENİ LİMAN L03_2314242</t>
  </si>
  <si>
    <t>05.01.2021 09:35:56</t>
  </si>
  <si>
    <t>05.01.2021 17:18:42</t>
  </si>
  <si>
    <t>TR-1/73-A 45-72-M00630_956502491_956502491</t>
  </si>
  <si>
    <t>05.01.2021 23:18:31</t>
  </si>
  <si>
    <t>06.01.2021 00:30:24</t>
  </si>
  <si>
    <t>ÇETMEN DM 35-26-M00924_PANCAR-5 (YAZIBAŞI-3) M11_2057552</t>
  </si>
  <si>
    <t>05.01.2021 03:51:07</t>
  </si>
  <si>
    <t>05.01.2021 03:52:26</t>
  </si>
  <si>
    <t>L-58 HAVACILAR SİTESİ 35-14-L00058_50013084_56377239_56377239</t>
  </si>
  <si>
    <t>05.01.2021 15:10:47</t>
  </si>
  <si>
    <t>05.01.2021 17:11:56</t>
  </si>
  <si>
    <t>TR-25 35-15-L00025_A a2b_48898338</t>
  </si>
  <si>
    <t>05.01.2021 10:37:10</t>
  </si>
  <si>
    <t>05.01.2021 13:39:26</t>
  </si>
  <si>
    <t>MECİDİYE TR-1 KÖK 45-72-L00078_GÖKÇEKÖY (KÖYLER ÇIKIŞI) L010_66560808</t>
  </si>
  <si>
    <t>05.01.2021 02:27:45</t>
  </si>
  <si>
    <t>05.01.2021 04:10:00</t>
  </si>
  <si>
    <t>TR-125 ZEYTİNALANI 35-19-L00125_956681219_956681219</t>
  </si>
  <si>
    <t>05.01.2021 18:12:02</t>
  </si>
  <si>
    <t>05.01.2021 21:42:47</t>
  </si>
  <si>
    <t>M-1420 35-01-M01420_911854364_911854364</t>
  </si>
  <si>
    <t>05.01.2021 14:53:11</t>
  </si>
  <si>
    <t>05.01.2021 16:26:19</t>
  </si>
  <si>
    <t>SOMA DM-1 45-82-M00050_TR-1 M12_60207310</t>
  </si>
  <si>
    <t>05.01.2021 14:26:08</t>
  </si>
  <si>
    <t>05.01.2021 14:38:33</t>
  </si>
  <si>
    <t>05.01.2021 08:56:40</t>
  </si>
  <si>
    <t>05.01.2021 10:39:46</t>
  </si>
  <si>
    <t>A. CANCAN SLM GRB TR-1 35-27-M00602_DIREK TIPI TRAFO HUCRESI H01_2050914</t>
  </si>
  <si>
    <t>05.01.2021 08:39:15</t>
  </si>
  <si>
    <t>05.01.2021 10:53:35</t>
  </si>
  <si>
    <t>K-1317 35-07-K01317_97561335_97561335</t>
  </si>
  <si>
    <t>05.01.2021 13:25:01</t>
  </si>
  <si>
    <t>05.01.2021 14:51:19</t>
  </si>
  <si>
    <t>KİRELLİ KÖK 35-29-L00809_TURGUT ASLAN L05_74719161</t>
  </si>
  <si>
    <t>05.01.2021 05:51:21</t>
  </si>
  <si>
    <t>05.01.2021 07:41:09</t>
  </si>
  <si>
    <t>K-3488 35-04-K03488_912709115_912709115</t>
  </si>
  <si>
    <t>05.01.2021 08:20:33</t>
  </si>
  <si>
    <t>05.01.2021 09:44:54</t>
  </si>
  <si>
    <t>İM-2/TR-29 SIĞACIK 35-14-L00287_956636342_956636342</t>
  </si>
  <si>
    <t>05.01.2021 18:34:00</t>
  </si>
  <si>
    <t>05.01.2021 19:15:56</t>
  </si>
  <si>
    <t>SELENDİ DM 45-81-M00001_SATILMIŞ M14_2079214</t>
  </si>
  <si>
    <t>05.01.2021 03:56:05</t>
  </si>
  <si>
    <t>05.01.2021 03:56:35</t>
  </si>
  <si>
    <t>DİKİLİ İM 35-30-A00001_ŞEHİR-1 L03_72357041</t>
  </si>
  <si>
    <t>05.01.2021 00:54:48</t>
  </si>
  <si>
    <t>05.01.2021 01:12:00</t>
  </si>
  <si>
    <t>GÜMÜLDÜR DM 35-25-M00100_ÖZDERE DM-1 M21_2055232</t>
  </si>
  <si>
    <t>05.01.2021 02:18:03</t>
  </si>
  <si>
    <t>05.01.2021 02:23:30</t>
  </si>
  <si>
    <t>ÇIRPI İM 35-20-A00002_PAZARYERİ(ÇIRPI-2) M01_2055126</t>
  </si>
  <si>
    <t>05.01.2021 04:15:03</t>
  </si>
  <si>
    <t>05.01.2021 06:05:18</t>
  </si>
  <si>
    <t>TR-2/33 (GALERİCİLER) 45-83-L00033_48088018_56388904_56388904</t>
  </si>
  <si>
    <t>05.01.2021 21:30:57</t>
  </si>
  <si>
    <t>05.01.2021 22:45:15</t>
  </si>
  <si>
    <t>TAŞLIYOL KÖK 35-27-M00495_TAŞLIYOL M03_72168905</t>
  </si>
  <si>
    <t>05.01.2021 11:42:49</t>
  </si>
  <si>
    <t>05.01.2021 12:50:00</t>
  </si>
  <si>
    <t>SELÇUK İM/DM 35-13-A00004_SELÇUK ZİRAİ SULAMA L05_65986069</t>
  </si>
  <si>
    <t>05.01.2021 10:38:43</t>
  </si>
  <si>
    <t>05.01.2021 10:55:40</t>
  </si>
  <si>
    <t>BOYNUYOĞUN KÖK 35-29-L00051_HatBaşıAyırıcı_53138641 L05_53138641</t>
  </si>
  <si>
    <t>05.01.2021 06:53:42</t>
  </si>
  <si>
    <t>05.01.2021 09:36:15</t>
  </si>
  <si>
    <t>ZEYTİNKÖY TR-3 35-13-L00067_946425553_946425553</t>
  </si>
  <si>
    <t>05.01.2021 17:20:42</t>
  </si>
  <si>
    <t>05.01.2021 21:58:11</t>
  </si>
  <si>
    <t>BURUNCUK TR-3 35-20-L00299_DIREK TIPI TRAFO HUCRESI H01_2045445</t>
  </si>
  <si>
    <t>05.01.2021 06:40:53</t>
  </si>
  <si>
    <t>05.01.2021 08:52:06</t>
  </si>
  <si>
    <t>TR-61 45-78-M00061_49415379 tr61/d05_49409169</t>
  </si>
  <si>
    <t>05.01.2021 12:34:10</t>
  </si>
  <si>
    <t>05.01.2021 13:21:12</t>
  </si>
  <si>
    <t>K-435 35-02-K00435_35-02-K00435_2351425</t>
  </si>
  <si>
    <t>05.01.2021 02:53:32</t>
  </si>
  <si>
    <t>05.01.2021 07:19:13</t>
  </si>
  <si>
    <t>05.01.2021 02:38:42</t>
  </si>
  <si>
    <t>05.01.2021 03:54:25</t>
  </si>
  <si>
    <t>K-4376 35-02-K04376_99460022_99460022</t>
  </si>
  <si>
    <t>05.01.2021 12:12:39</t>
  </si>
  <si>
    <t>05.01.2021 13:54:06</t>
  </si>
  <si>
    <t>05.01.2021 14:54:00</t>
  </si>
  <si>
    <t>05.01.2021 15:55:00</t>
  </si>
  <si>
    <t>05.01.2021 23:40:38</t>
  </si>
  <si>
    <t>06.01.2021 01:03:53</t>
  </si>
  <si>
    <t>KEMALİYE DM (TR-1) 45-73-M00150_TOYGAR M03_66715926</t>
  </si>
  <si>
    <t>05.01.2021 07:44:01</t>
  </si>
  <si>
    <t>05.01.2021 08:33:00</t>
  </si>
  <si>
    <t>KUŞÇULAR TR-1 35-19-M00213_7131882_56378387_56378387</t>
  </si>
  <si>
    <t>05.01.2021 09:26:00</t>
  </si>
  <si>
    <t>05.01.2021 19:05:00</t>
  </si>
  <si>
    <t>L-368 KÖRFEZ SİTESİ 35-18-L00368_950455092_950455092</t>
  </si>
  <si>
    <t>05.01.2021 09:54:52</t>
  </si>
  <si>
    <t>YOLÜSTÜ İM 35-15-A00002_KAVAKKUYU M04_2074355</t>
  </si>
  <si>
    <t>05.01.2021 05:45:59</t>
  </si>
  <si>
    <t>05.01.2021 09:20:00</t>
  </si>
  <si>
    <t>SASKO SİTESİ TR-1 35-21-L00211_HatBaşıAyırıcı_53138194 L01_53138194</t>
  </si>
  <si>
    <t>05.01.2021 01:22:27</t>
  </si>
  <si>
    <t>05.01.2021 03:20:47</t>
  </si>
  <si>
    <t>SOMA DM-1 45-82-M00050_SOMA GIS TM DM-1 FİDER-2 GİRİŞ M15_60207307</t>
  </si>
  <si>
    <t>05.01.2021 10:03:28</t>
  </si>
  <si>
    <t>05.01.2021 10:04:57</t>
  </si>
  <si>
    <t>M-993 35-03-M00993_910196584_910196584</t>
  </si>
  <si>
    <t>05.01.2021 20:15:57</t>
  </si>
  <si>
    <t>05.01.2021 21:59:15</t>
  </si>
  <si>
    <t>AKHİSAR TM 45-72-A00006_GÖLMARMARA M01_2055456</t>
  </si>
  <si>
    <t>05.01.2021 03:27:55</t>
  </si>
  <si>
    <t>05.01.2021 03:33:00</t>
  </si>
  <si>
    <t>TR-99 KIZMEZARLIĞI 35-26-M00099_956600495_956600495</t>
  </si>
  <si>
    <t>05.01.2021 14:02:09</t>
  </si>
  <si>
    <t>05.01.2021 15:49:57</t>
  </si>
  <si>
    <t>K-2011 35-08-K02011_910259459_910259459</t>
  </si>
  <si>
    <t>05.01.2021 07:13:04</t>
  </si>
  <si>
    <t>05.01.2021 09:00:03</t>
  </si>
  <si>
    <t>AKÖREN TR-19 KÖK 45-78-M00974_HatBaşıAyırıcı_53139361 M04_53139361</t>
  </si>
  <si>
    <t>05.01.2021 09:12:20</t>
  </si>
  <si>
    <t>05.01.2021 10:52:55</t>
  </si>
  <si>
    <t>DM-5/11 45-71-M00286_SÜMERPARK M06_66503959</t>
  </si>
  <si>
    <t>05.01.2021 11:12:17</t>
  </si>
  <si>
    <t>05.01.2021 12:34:25</t>
  </si>
  <si>
    <t>SOMA TR-14 45-82-M00014_945542992_945542992</t>
  </si>
  <si>
    <t>05.01.2021 19:23:46</t>
  </si>
  <si>
    <t>05.01.2021 21:35:52</t>
  </si>
  <si>
    <t>BARBAROS TR-1 35-19-M00199_DIREK TIPI TRAFO HUCRESI H01_2057021</t>
  </si>
  <si>
    <t>05.01.2021 00:34:28</t>
  </si>
  <si>
    <t>05.01.2021 09:29:38</t>
  </si>
  <si>
    <t>PANCAR KÖK 35-26-M00891_BULGURCA OĞLANANASI M03_2123368</t>
  </si>
  <si>
    <t>05.01.2021 03:01:47</t>
  </si>
  <si>
    <t>05.01.2021 03:38:00</t>
  </si>
  <si>
    <t>GÖLCÜK TR-3 35-15-L00318_ L02_2333471</t>
  </si>
  <si>
    <t>05.01.2021 07:34:00</t>
  </si>
  <si>
    <t>05.01.2021 10:39:00</t>
  </si>
  <si>
    <t>TR-6 35-19-L00006_6053089_56376049_56376049</t>
  </si>
  <si>
    <t>05.01.2021 08:14:21</t>
  </si>
  <si>
    <t>05.01.2021 10:45:50</t>
  </si>
  <si>
    <t>ZEYTİNALANI  TR-117 35-19-L00117__72372459_72372459</t>
  </si>
  <si>
    <t>05.01.2021 00:29:55</t>
  </si>
  <si>
    <t>05.01.2021 03:17:20</t>
  </si>
  <si>
    <t>MENEMEN TR-62 35-28-M00738_953375935_953375935</t>
  </si>
  <si>
    <t>05.01.2021 14:20:20</t>
  </si>
  <si>
    <t>05.01.2021 20:56:43</t>
  </si>
  <si>
    <t>DEĞİRMENDERE DM 35-22-M00085_ÇİLEME-MALTA-SANCAKLI M08_50066611</t>
  </si>
  <si>
    <t>05.01.2021 09:17:09</t>
  </si>
  <si>
    <t>05.01.2021 13:03:57</t>
  </si>
  <si>
    <t>ÇANDARLI TR-3 35-30-M00003_955314052_955314052</t>
  </si>
  <si>
    <t>05.01.2021 02:17:21</t>
  </si>
  <si>
    <t>05.01.2021 04:24:00</t>
  </si>
  <si>
    <t>TR-1 77/A 45-72-M00118_956480881_956480881</t>
  </si>
  <si>
    <t>05.01.2021 17:17:45</t>
  </si>
  <si>
    <t>05.01.2021 18:11:17</t>
  </si>
  <si>
    <t>MENEMEN TR-25 35-28-L00025_953392731_953392731</t>
  </si>
  <si>
    <t>05.01.2021 22:04:00</t>
  </si>
  <si>
    <t>05.01.2021 22:51:32</t>
  </si>
  <si>
    <t>CAMBAZLI TR-1 45-84-M00007__72372625_72372625</t>
  </si>
  <si>
    <t>05.01.2021 13:41:00</t>
  </si>
  <si>
    <t>05.01.2021 16:35:50</t>
  </si>
  <si>
    <t>TR-135 35-16-L00135_47584408_60982134_60982134</t>
  </si>
  <si>
    <t>05.01.2021 16:06:29</t>
  </si>
  <si>
    <t>05.01.2021 16:55:18</t>
  </si>
  <si>
    <t>05.01.2021 08:21:39</t>
  </si>
  <si>
    <t>05.01.2021 08:31:40</t>
  </si>
  <si>
    <t>05.01.2021 10:02:15</t>
  </si>
  <si>
    <t>05.01.2021 10:46:41</t>
  </si>
  <si>
    <t>05.01.2021 09:44:46</t>
  </si>
  <si>
    <t>05.01.2021 11:54:00</t>
  </si>
  <si>
    <t>L-426 ESKİ GARAJ 35-18-L00426_950448020_950448020</t>
  </si>
  <si>
    <t>05.01.2021 01:56:13</t>
  </si>
  <si>
    <t>05.01.2021 04:55:39</t>
  </si>
  <si>
    <t>M-3497 (YATIRIM REZERVE) 35-02-M03497_912739850_912739850</t>
  </si>
  <si>
    <t>05.01.2021 10:12:33</t>
  </si>
  <si>
    <t>05.01.2021 11:22:13</t>
  </si>
  <si>
    <t>KARADAĞ TR-1 45-73-M00287_45-73-M00287_2374836</t>
  </si>
  <si>
    <t>05.01.2021 10:23:57</t>
  </si>
  <si>
    <t>05.01.2021 13:19:34</t>
  </si>
  <si>
    <t>ZEKİ TUTAR VE ARK  TR 45-71-M00297_DIREK TIPI TRAFO HUCRESI H01_2075311</t>
  </si>
  <si>
    <t>05.01.2021 08:27:30</t>
  </si>
  <si>
    <t>05.01.2021 20:26:00</t>
  </si>
  <si>
    <t>BAĞARASI TR-8 35-23-M00177_950416390_950416390</t>
  </si>
  <si>
    <t>05.01.2021 11:40:28</t>
  </si>
  <si>
    <t>05.01.2021 18:08:44</t>
  </si>
  <si>
    <t>05.01.2021 07:14:14</t>
  </si>
  <si>
    <t>05.01.2021 11:01:05</t>
  </si>
  <si>
    <t>TR-69 35-16-L00069_953320236_953320236</t>
  </si>
  <si>
    <t>05.01.2021 11:07:08</t>
  </si>
  <si>
    <t>05.01.2021 12:13:11</t>
  </si>
  <si>
    <t>MORDOĞAN İM 35-21-A00002_İSKELE L03_2065975</t>
  </si>
  <si>
    <t>05.01.2021 09:29:15</t>
  </si>
  <si>
    <t>05.01.2021 09:35:26</t>
  </si>
  <si>
    <t>05.01.2021 20:11:02</t>
  </si>
  <si>
    <t>05.01.2021 20:44:13</t>
  </si>
  <si>
    <t>M-2538 35-02-M02538_D_56362786_56362786</t>
  </si>
  <si>
    <t>05.01.2021 18:10:04</t>
  </si>
  <si>
    <t>05.01.2021 20:06:37</t>
  </si>
  <si>
    <t>MECİDİYE TR-1 KÖK 45-72-L00078_HatBaşıAyırıcı_53136878 L010_53136878</t>
  </si>
  <si>
    <t>05.01.2021 07:20:47</t>
  </si>
  <si>
    <t>05.01.2021 09:40:11</t>
  </si>
  <si>
    <t>ÇEPNİBEKTAŞ TR-1 45-83-L00300_B_56401103_56401103</t>
  </si>
  <si>
    <t>05.01.2021 02:24:34</t>
  </si>
  <si>
    <t>05.01.2021 09:35:51</t>
  </si>
  <si>
    <t>AŞAĞIKIRIKLAR DM 35-16-M00448_TARİŞ YEMTA M16_2115977</t>
  </si>
  <si>
    <t>05.01.2021 01:06:54</t>
  </si>
  <si>
    <t>05.01.2021 01:42:15</t>
  </si>
  <si>
    <t>TEKELİ DM 35-22-M00088_ESKİ AHMETBEYLİ M08_48495873</t>
  </si>
  <si>
    <t>05.01.2021 15:00:37</t>
  </si>
  <si>
    <t>05.01.2021 16:22:00</t>
  </si>
  <si>
    <t>DM-25/37 45-71-M00058_C_56396476_56396476</t>
  </si>
  <si>
    <t>05.01.2021 01:44:20</t>
  </si>
  <si>
    <t>05.01.2021 03:26:48</t>
  </si>
  <si>
    <t>HORZUM ALAYAKA YAYLA MEVKİİ TR-1 45-73-M00291_B_56391711_56391711</t>
  </si>
  <si>
    <t>05.01.2021 08:55:48</t>
  </si>
  <si>
    <t>05.01.2021 13:22:26</t>
  </si>
  <si>
    <t>05.01.2021 06:01:25</t>
  </si>
  <si>
    <t>05.01.2021 06:56:51</t>
  </si>
  <si>
    <t>05.01.2021 05:09:35</t>
  </si>
  <si>
    <t>05.01.2021 10:04:51</t>
  </si>
  <si>
    <t>SELÇUK İM/DM 35-13-A00004_KÖYLER-ÇAMLIK L14_65986062</t>
  </si>
  <si>
    <t>05.01.2021 15:53:25</t>
  </si>
  <si>
    <t>05.01.2021 16:04:00</t>
  </si>
  <si>
    <t>PAŞAKÖY KÖK 45-80-M00052_HatBaşıAyırıcı_53135478 M06_53135478</t>
  </si>
  <si>
    <t>05.01.2021 02:23:38</t>
  </si>
  <si>
    <t>05.01.2021 02:24:15</t>
  </si>
  <si>
    <t>HELVACI TR-15 35-17-M00733_965878065_965878065</t>
  </si>
  <si>
    <t>05.01.2021 22:37:35</t>
  </si>
  <si>
    <t>06.01.2021 00:03:34</t>
  </si>
  <si>
    <t>GÖLMARMARA İM 45-85-A00001_ESKİ GÖLMARMARA L28_2305901</t>
  </si>
  <si>
    <t>05.01.2021 05:20:43</t>
  </si>
  <si>
    <t>05.01.2021 08:15:12</t>
  </si>
  <si>
    <t>_A_56385790_56385790</t>
  </si>
  <si>
    <t>05.01.2021 16:27:52</t>
  </si>
  <si>
    <t>05.01.2021 19:59:57</t>
  </si>
  <si>
    <t>TR-50 35-27-M00050_911431167_911431167</t>
  </si>
  <si>
    <t>05.01.2021 20:15:11</t>
  </si>
  <si>
    <t>05.01.2021 22:08:32</t>
  </si>
  <si>
    <t>K-4478 35-09-K04478_915144354_915144354</t>
  </si>
  <si>
    <t>05.01.2021 14:26:42</t>
  </si>
  <si>
    <t>05.01.2021 17:03:36</t>
  </si>
  <si>
    <t>SARILAR KÖYÜ TR-1 35-27-L00262_DIREK TIPI TRAFO HUCRESI H01_2055433</t>
  </si>
  <si>
    <t>05.01.2021 07:59:46</t>
  </si>
  <si>
    <t>05.01.2021 11:27:07</t>
  </si>
  <si>
    <t>05.01.2021 03:05:28</t>
  </si>
  <si>
    <t>05.01.2021 03:49:35</t>
  </si>
  <si>
    <t>05.01.2021 17:44:48</t>
  </si>
  <si>
    <t>06.01.2021 00:23:01</t>
  </si>
  <si>
    <t>05.01.2021 17:21:52</t>
  </si>
  <si>
    <t>05.01.2021 21:15:12</t>
  </si>
  <si>
    <t>SELÇUK İM/DM 35-13-A00004_BELEVİ (ARSLANLAR-2) M13_65986024</t>
  </si>
  <si>
    <t>05.01.2021 04:15:45</t>
  </si>
  <si>
    <t>05.01.2021 05:11:09</t>
  </si>
  <si>
    <t>05.01.2021 04:24:06</t>
  </si>
  <si>
    <t>05.01.2021 06:10:00</t>
  </si>
  <si>
    <t>K-4032 35-01-K04032_35-01-K04032_2372568</t>
  </si>
  <si>
    <t>05.01.2021 09:33:14</t>
  </si>
  <si>
    <t>05.01.2021 10:14:50</t>
  </si>
  <si>
    <t>05.01.2021 00:11:13</t>
  </si>
  <si>
    <t>05.01.2021 01:11:43</t>
  </si>
  <si>
    <t>L-36 35-18-L00036_950438731_950438731</t>
  </si>
  <si>
    <t>05.01.2021 17:24:14</t>
  </si>
  <si>
    <t>05.01.2021 18:40:50</t>
  </si>
  <si>
    <t>YAĞCILAR TR-1 35-32-L00134_B_56376355_56376355</t>
  </si>
  <si>
    <t>05.01.2021 08:47:51</t>
  </si>
  <si>
    <t>05.01.2021 10:55:49</t>
  </si>
  <si>
    <t>KOZLUCA TR-1 45-73-M00500__72372289_72372289</t>
  </si>
  <si>
    <t>05.01.2021 08:24:50</t>
  </si>
  <si>
    <t>05.01.2021 10:24:30</t>
  </si>
  <si>
    <t>ALİ ÖRÜMLÜ TR-4 SULAMA 45-71-M01197_DIREK TIPI TRAFO HUCRESI H01_2081592</t>
  </si>
  <si>
    <t>05.01.2021 10:48:31</t>
  </si>
  <si>
    <t>05.01.2021 18:05:49</t>
  </si>
  <si>
    <t>YUNUS YAPI KONUT ÖZEL TR 35-21-M00017Ö_ M01_2312587</t>
  </si>
  <si>
    <t>05.01.2021 13:05:52</t>
  </si>
  <si>
    <t>05.01.2021 19:24:49</t>
  </si>
  <si>
    <t>L-58 HAVACILAR SİTESİ 35-14-L00058_50013085_56377240_56377240</t>
  </si>
  <si>
    <t>05.01.2021 08:39:00</t>
  </si>
  <si>
    <t>05.01.2021 10:10:29</t>
  </si>
  <si>
    <t>L-288 MENDERES MAH. 35-18-L00288_950447163_950447163</t>
  </si>
  <si>
    <t>05.01.2021 15:16:04</t>
  </si>
  <si>
    <t>05.01.2021 23:15:55</t>
  </si>
  <si>
    <t>KOCAİSKAN TR-1 45-76-M00179_45-76-M00179_2347057</t>
  </si>
  <si>
    <t>05.01.2021 11:39:55</t>
  </si>
  <si>
    <t>TR-63 35-19-L00063_956664185_956664185</t>
  </si>
  <si>
    <t>05.01.2021 10:39:37</t>
  </si>
  <si>
    <t>05.01.2021 13:51:57</t>
  </si>
  <si>
    <t>05.01.2021 01:04:49</t>
  </si>
  <si>
    <t>05.01.2021 02:53:58</t>
  </si>
  <si>
    <t>05.01.2021 03:39:00</t>
  </si>
  <si>
    <t>05.01.2021 05:15:41</t>
  </si>
  <si>
    <t>SARIGÖL TR-48/A 45-79-M00495_945558814_945558814</t>
  </si>
  <si>
    <t>05.01.2021 13:51:04</t>
  </si>
  <si>
    <t>05.01.2021 14:49:04</t>
  </si>
  <si>
    <t>KAVAKLIDERE TR-11 45-73-M00144_C_56400275_56400275</t>
  </si>
  <si>
    <t>05.01.2021 09:43:31</t>
  </si>
  <si>
    <t>05.01.2021 11:48:20</t>
  </si>
  <si>
    <t>TR-7 (KURTULUŞ PARKI KABİN) 35-32-L00007_35-32-L00007_72262168</t>
  </si>
  <si>
    <t>05.01.2021 14:47:08</t>
  </si>
  <si>
    <t>L-523 ALTINKUM 35-18-L00523_ H_49093265</t>
  </si>
  <si>
    <t>05.01.2021 06:51:01</t>
  </si>
  <si>
    <t>05.01.2021 12:21:53</t>
  </si>
  <si>
    <t>YENİFOÇA TR-22 35-23-M00022_950417105_950417105</t>
  </si>
  <si>
    <t>05.01.2021 16:33:14</t>
  </si>
  <si>
    <t>05.01.2021 19:31:15</t>
  </si>
  <si>
    <t>TR-1/91 45-72-M00091_A_56390618_56390618</t>
  </si>
  <si>
    <t>05.01.2021 08:35:15</t>
  </si>
  <si>
    <t>05.01.2021 12:55:10</t>
  </si>
  <si>
    <t>M-639 OLDURUK KÖK 35-03-M00639_M-738  ( GÖLET) M02_42868422</t>
  </si>
  <si>
    <t>05.01.2021 02:25:18</t>
  </si>
  <si>
    <t>05.01.2021 02:35:20</t>
  </si>
  <si>
    <t>MENEMEN DM-4/12 (KÖK-16) 35-28-M00016_HatBaşıAyırıcı_53133692 M01_53133692</t>
  </si>
  <si>
    <t>05.01.2021 07:14:27</t>
  </si>
  <si>
    <t>05.01.2021 09:36:38</t>
  </si>
  <si>
    <t>ÇALTI TR-1 35-28-M00261_953381353_953381353</t>
  </si>
  <si>
    <t>05.01.2021 09:35:47</t>
  </si>
  <si>
    <t>05.01.2021 14:24:08</t>
  </si>
  <si>
    <t>K-4711 35-04-K04711_914531203_914531203</t>
  </si>
  <si>
    <t>05.01.2021 15:48:13</t>
  </si>
  <si>
    <t>05.01.2021 17:19:58</t>
  </si>
  <si>
    <t>DEDELER TR-1 45-81-M00077_DIREK TIPI TRAFO HUCRESI H01_2081877</t>
  </si>
  <si>
    <t>05.01.2021 09:06:52</t>
  </si>
  <si>
    <t>05.01.2021 11:34:43</t>
  </si>
  <si>
    <t>DM-13/08 TRAFİK TESCİL 45-71-M00350_D_56397155_56397155</t>
  </si>
  <si>
    <t>05.01.2021 01:44:28</t>
  </si>
  <si>
    <t>K-4690 35-01-K04690_911757947_911757947</t>
  </si>
  <si>
    <t>05.01.2021 12:58:56</t>
  </si>
  <si>
    <t>05.01.2021 13:52:50</t>
  </si>
  <si>
    <t>BAĞYURDU KÖK 35-27-L00239_HALİLBEYLİ TR-1 KÖK L04_72157253</t>
  </si>
  <si>
    <t>05.01.2021 06:09:06</t>
  </si>
  <si>
    <t>05.01.2021 07:45:08</t>
  </si>
  <si>
    <t>MALAZ TR-1 45-75-M00290_DIREK TIPI TRAFO HUCRESI H01_2089052</t>
  </si>
  <si>
    <t>05.01.2021 10:04:44</t>
  </si>
  <si>
    <t>05.01.2021 18:04:24</t>
  </si>
  <si>
    <t>BALABANLI DM 35-15-M00280_KIZILCAAVLU M05_72306327</t>
  </si>
  <si>
    <t>05.01.2021 16:23:45</t>
  </si>
  <si>
    <t>05.01.2021 17:57:34</t>
  </si>
  <si>
    <t>KÖSELER TR-2 (KOCA MEZARLIK) 35-15-L00473_35-15-L00473_2365853</t>
  </si>
  <si>
    <t>05.01.2021 04:06:35</t>
  </si>
  <si>
    <t>05.01.2021 07:51:00</t>
  </si>
  <si>
    <t>SEFERİHİSAR İM 35-14-A00002_KÖYLER L09_72378371</t>
  </si>
  <si>
    <t>05.01.2021 17:42:49</t>
  </si>
  <si>
    <t>05.01.2021 17:49:00</t>
  </si>
  <si>
    <t>K-3791 35-07-K03791_913272084_913272084</t>
  </si>
  <si>
    <t>05.01.2021 14:27:00</t>
  </si>
  <si>
    <t>05.01.2021 18:40:11</t>
  </si>
  <si>
    <t>KARABURUN GIS TM 35-19-A00008_KARAREİS M05_2317316</t>
  </si>
  <si>
    <t>05.01.2021 00:00:57</t>
  </si>
  <si>
    <t>05.01.2021 02:09:25</t>
  </si>
  <si>
    <t>KOYUNDERE DM 35-28-M00165_KOYUNDERE TR-13 M05_66524554</t>
  </si>
  <si>
    <t>05.01.2021 00:01:44</t>
  </si>
  <si>
    <t>05.01.2021 00:44:59</t>
  </si>
  <si>
    <t>L-197 GÖLCÜK KÖYÜ 35-14-L00197_DIREK TIPI TRAFO HUCRESI H01_2102074</t>
  </si>
  <si>
    <t>05.01.2021 08:26:37</t>
  </si>
  <si>
    <t>05.01.2021 12:03:53</t>
  </si>
  <si>
    <t>TR-1/53 45-72-M00053_45-72-M00053_2372258</t>
  </si>
  <si>
    <t>05.01.2021 09:04:22</t>
  </si>
  <si>
    <t>05.01.2021 15:57:48</t>
  </si>
  <si>
    <t>05.01.2021 13:17:15</t>
  </si>
  <si>
    <t>05.01.2021 18:39:12</t>
  </si>
  <si>
    <t>L-270 35-18-L00270_B_56366852_56366852</t>
  </si>
  <si>
    <t>05.01.2021 10:25:00</t>
  </si>
  <si>
    <t>05.01.2021 20:15:45</t>
  </si>
  <si>
    <t>M-319 35-02-M00319_910123757_910123757</t>
  </si>
  <si>
    <t>05.01.2021 10:37:49</t>
  </si>
  <si>
    <t>05.01.2021 12:19:07</t>
  </si>
  <si>
    <t>KAYALIOĞLU TR-28 45-72-L00076_D_56389636_56389636</t>
  </si>
  <si>
    <t>05.01.2021 08:43:10</t>
  </si>
  <si>
    <t>05.01.2021 13:24:55</t>
  </si>
  <si>
    <t>KURŞAK TR-1 35-29-L00185_DIREK TIPI TRAFO HUCRESI H01_2099051</t>
  </si>
  <si>
    <t>05.01.2021 11:05:30</t>
  </si>
  <si>
    <t>05.01.2021 12:46:57</t>
  </si>
  <si>
    <t>K-2725 35-02-K02725_35-02-K02725_2354241</t>
  </si>
  <si>
    <t>05.01.2021 13:25:29</t>
  </si>
  <si>
    <t>05.01.2021 13:45:00</t>
  </si>
  <si>
    <t>BAĞARASI TR-10 KÖK 35-23-M00179_YENİBAĞARASI M05_72143180</t>
  </si>
  <si>
    <t>05.01.2021 01:10:53</t>
  </si>
  <si>
    <t>05.01.2021 03:45:35</t>
  </si>
  <si>
    <t>TEKELLER KÖYÜ TR-1 45-71-M01268_953218925_953218925</t>
  </si>
  <si>
    <t>05.01.2021 08:09:16</t>
  </si>
  <si>
    <t>05.01.2021 17:14:21</t>
  </si>
  <si>
    <t>05.01.2021 16:56:28</t>
  </si>
  <si>
    <t>05.01.2021 18:09:26</t>
  </si>
  <si>
    <t>M-46 35-02-M00046_C_56364732_56364732</t>
  </si>
  <si>
    <t>05.01.2021 09:54:51</t>
  </si>
  <si>
    <t>05.01.2021 11:34:22</t>
  </si>
  <si>
    <t>DADAĞLI TR-7 TARIMSAL SULAMA 45-79-M00380_DIREK TIPI TRAFO HUCRESI H01_2073434</t>
  </si>
  <si>
    <t>05.01.2021 09:31:33</t>
  </si>
  <si>
    <t>05.01.2021 12:32:02</t>
  </si>
  <si>
    <t>ALAŞEHİR TR-86 ILGINKÖY 45-73-M00086_B_56401785_56401785</t>
  </si>
  <si>
    <t>05.01.2021 11:44:48</t>
  </si>
  <si>
    <t>05.01.2021 14:26:27</t>
  </si>
  <si>
    <t>M-1433 35-02-M01433_YILMAZ DÖKÜM M01_2311487</t>
  </si>
  <si>
    <t>05.01.2021 05:05:06</t>
  </si>
  <si>
    <t>05.01.2021 09:27:04</t>
  </si>
  <si>
    <t>TR-56 CEPHANELİK 35-19-L00056_95000128582_95000128582</t>
  </si>
  <si>
    <t>05.01.2021 11:54:31</t>
  </si>
  <si>
    <t>05.01.2021 14:39:17</t>
  </si>
  <si>
    <t>NURİYE TR-5 45-80-M00120_B_56389155_56389155</t>
  </si>
  <si>
    <t>05.01.2021 14:06:00</t>
  </si>
  <si>
    <t>05.01.2021 14:53:56</t>
  </si>
  <si>
    <t>ÇOBANLAR AYVACIK TR-4 35-15-L00360_A_56367919_56367919</t>
  </si>
  <si>
    <t>05.01.2021 12:58:10</t>
  </si>
  <si>
    <t>05.01.2021 14:12:34</t>
  </si>
  <si>
    <t>HELVACI DM-2 35-17-M00359_ŞEHİT KEMAL M05_66476614</t>
  </si>
  <si>
    <t>05.01.2021 14:01:27</t>
  </si>
  <si>
    <t>05.01.2021 14:13:21</t>
  </si>
  <si>
    <t>_F_56372608_56372608</t>
  </si>
  <si>
    <t>05.01.2021 09:00:00</t>
  </si>
  <si>
    <t>05.01.2021 17:21:00</t>
  </si>
  <si>
    <t>TR-1/48 45-72-M00048_TR-1/53 M02_66480410</t>
  </si>
  <si>
    <t>05.01.2021 08:42:35</t>
  </si>
  <si>
    <t>05.01.2021 08:51:52</t>
  </si>
  <si>
    <t>BAYINDIR İM 35-20-A00001_CANLI L09_2058779</t>
  </si>
  <si>
    <t>05.01.2021 03:18:15</t>
  </si>
  <si>
    <t>05.01.2021 03:35:00</t>
  </si>
  <si>
    <t>OVAKENT TR-6 35-15-L00586_950403356_950403356</t>
  </si>
  <si>
    <t>05.01.2021 17:21:10</t>
  </si>
  <si>
    <t>05.01.2021 19:43:46</t>
  </si>
  <si>
    <t>DERBENT TM 45-83-A00003_TURGUTLU-3 M02_2312529</t>
  </si>
  <si>
    <t>05.01.2021 03:32:59</t>
  </si>
  <si>
    <t>05.01.2021 04:20:00</t>
  </si>
  <si>
    <t>OVACIK TR-1 35-15-L00285_DIREK TIPI TRAFO HUCRESI H01_2046162</t>
  </si>
  <si>
    <t>05.01.2021 17:19:36</t>
  </si>
  <si>
    <t>05.01.2021 20:04:09</t>
  </si>
  <si>
    <t>DM-14/24 45-71-M00365_953197074_953197074</t>
  </si>
  <si>
    <t>05.01.2021 12:39:00</t>
  </si>
  <si>
    <t>05.01.2021 14:52:41</t>
  </si>
  <si>
    <t>ESBAŞ İM 35-08-A00001_ESBAŞ-12 K04_2050758</t>
  </si>
  <si>
    <t>05.01.2021 02:17:32</t>
  </si>
  <si>
    <t>05.01.2021 04:51:05</t>
  </si>
  <si>
    <t>AHMETLİ TR-77 TARİŞ 45-84-L00077_C_56403089_56403089</t>
  </si>
  <si>
    <t>05.01.2021 11:11:00</t>
  </si>
  <si>
    <t>05.01.2021 13:18:17</t>
  </si>
  <si>
    <t>İSMAİLLİ KÖK 35-16-M00045_HatBaşıAyırıcı_53140525 M06_53140525</t>
  </si>
  <si>
    <t>05.01.2021 07:52:14</t>
  </si>
  <si>
    <t>05.01.2021 13:12:20</t>
  </si>
  <si>
    <t>05.01.2021 04:05:36</t>
  </si>
  <si>
    <t>BERGAMA İM-1 35-16-A00001_ŞEHİR-2 L14_2090779</t>
  </si>
  <si>
    <t>05.01.2021 11:49:05</t>
  </si>
  <si>
    <t>05.01.2021 13:05:00</t>
  </si>
  <si>
    <t>TR-50 35-19-L00050_35-19-L00050_2348973</t>
  </si>
  <si>
    <t>05.01.2021 10:32:00</t>
  </si>
  <si>
    <t>05.01.2021 13:01:25</t>
  </si>
  <si>
    <t>05.01.2021 10:29:39</t>
  </si>
  <si>
    <t>KÜÇÜKBELEN KÖYÜ TR-1 45-71-M01677_DIREK TIPI TRAFO HUCRESI H01_2089353</t>
  </si>
  <si>
    <t>05.01.2021 06:04:15</t>
  </si>
  <si>
    <t>05.01.2021 13:34:02</t>
  </si>
  <si>
    <t>K-3074 35-04-K03074_K-277 K01_2118749</t>
  </si>
  <si>
    <t>05.01.2021 09:10:55</t>
  </si>
  <si>
    <t>05.01.2021 13:31:57</t>
  </si>
  <si>
    <t>TR-1/56 45-72-M00056_TR-1/53-M04 M04_2098899</t>
  </si>
  <si>
    <t>05.01.2021 16:12:35</t>
  </si>
  <si>
    <t>05.01.2021 16:15:25</t>
  </si>
  <si>
    <t>BORLU TARIMSAL SULAMA TR-1 45-86-M00291_45-86-M00291_46999101</t>
  </si>
  <si>
    <t>05.01.2021 06:41:10</t>
  </si>
  <si>
    <t>05.01.2021 09:02:37</t>
  </si>
  <si>
    <t>AKÇAKİLİSE TR-1 35-21-L00044_Ayırıcı H01_2084846</t>
  </si>
  <si>
    <t>05.01.2021 08:48:21</t>
  </si>
  <si>
    <t>05.01.2021 12:38:35</t>
  </si>
  <si>
    <t>TEKNOPET KÖK-2 35-27-M00593_ARMUTLU TR-21/TR-22/A.CANCAN SULAMA GRUBU M02_72162502</t>
  </si>
  <si>
    <t>05.01.2021 14:56:00</t>
  </si>
  <si>
    <t>05.01.2021 19:05:12</t>
  </si>
  <si>
    <t>GÜMÜLDÜR M-41 35-25-M00041_7593693_56372108_56372108</t>
  </si>
  <si>
    <t>05.01.2021 11:08:12</t>
  </si>
  <si>
    <t>05.01.2021 13:03:08</t>
  </si>
  <si>
    <t>DM-20/08 45-71-M00419_D D01_60600250</t>
  </si>
  <si>
    <t>05.01.2021 09:11:00</t>
  </si>
  <si>
    <t>05.01.2021 16:03:00</t>
  </si>
  <si>
    <t>NURİYE DM 45-80-M00090_NURİYE ŞEHİR M11_72194607</t>
  </si>
  <si>
    <t>05.01.2021 09:41:55</t>
  </si>
  <si>
    <t>05.01.2021 10:16:00</t>
  </si>
  <si>
    <t>05.01.2021 10:30:00</t>
  </si>
  <si>
    <t>05.01.2021 16:35:43</t>
  </si>
  <si>
    <t>DM-18/06 (DEREKENARI) 45-71-M00256_953223126_953223126</t>
  </si>
  <si>
    <t>05.01.2021 08:05:56</t>
  </si>
  <si>
    <t>05.01.2021 09:40:00</t>
  </si>
  <si>
    <t>KAYAPINAR KÖK 45-71-M02146_HatBaşıAyırıcı_53134567 M05_53134567</t>
  </si>
  <si>
    <t>05.01.2021 16:52:25</t>
  </si>
  <si>
    <t>05.01.2021 16:59:05</t>
  </si>
  <si>
    <t>TR-2/83 45-83-L00083_48124873_56397379_56397379</t>
  </si>
  <si>
    <t>05.01.2021 23:12:58</t>
  </si>
  <si>
    <t>05.01.2021 23:49:26</t>
  </si>
  <si>
    <t>CUMALI TR-2 35-24-M00095_B_56354671_56354671</t>
  </si>
  <si>
    <t>05.01.2021 10:07:00</t>
  </si>
  <si>
    <t>05.01.2021 12:07:30</t>
  </si>
  <si>
    <t>KAYMAKÇI İM 35-15-A00004_ORHANGAZİ L08_2121826</t>
  </si>
  <si>
    <t>05.01.2021 01:27:28</t>
  </si>
  <si>
    <t>05.01.2021 01:31:00</t>
  </si>
  <si>
    <t>ÇOBANLAR AYVACIK TR-4 35-15-L00360_DIREK TIPI TRAFO HUCRESI H01_2048570</t>
  </si>
  <si>
    <t>05.01.2021 08:38:21</t>
  </si>
  <si>
    <t>05.01.2021 11:31:43</t>
  </si>
  <si>
    <t>ÇETMEN DM 35-26-M00924_SELAMPEN M03_2058195</t>
  </si>
  <si>
    <t>05.01.2021 06:20:02</t>
  </si>
  <si>
    <t>M-115 ARAPTEPESİ TR-1 35-14-M00115_956639316_956639316</t>
  </si>
  <si>
    <t>05.01.2021 17:09:11</t>
  </si>
  <si>
    <t>05.01.2021 19:00:27</t>
  </si>
  <si>
    <t>L-100 BELKENT 35-18-L00100_950442185_950442185</t>
  </si>
  <si>
    <t>05.01.2021 10:15:19</t>
  </si>
  <si>
    <t>10.01.2021 17:02:16</t>
  </si>
  <si>
    <t>IŞIKLAR TM 35-02-A00006_CUMAOVASI-2 M05_2307646</t>
  </si>
  <si>
    <t>05.01.2021 02:45:39</t>
  </si>
  <si>
    <t>05.01.2021 03:05:08</t>
  </si>
  <si>
    <t>K-3768 35-02-K03768_912498941_912498941</t>
  </si>
  <si>
    <t>05.01.2021 10:05:04</t>
  </si>
  <si>
    <t>05.01.2021 11:52:18</t>
  </si>
  <si>
    <t>DM-14/24 45-71-M00365_B_60983241_60983241</t>
  </si>
  <si>
    <t>05.01.2021 08:22:48</t>
  </si>
  <si>
    <t>05.01.2021 09:47:21</t>
  </si>
  <si>
    <t>TR-55 35-22-M00055_966520042_966520042</t>
  </si>
  <si>
    <t>05.01.2021 13:21:19</t>
  </si>
  <si>
    <t>05.01.2021 15:36:36</t>
  </si>
  <si>
    <t>İLMAKSAN KÖK 35-26-M00929_FORM İMPO İLMAKSAN M01_65891506</t>
  </si>
  <si>
    <t>05.01.2021 07:39:17</t>
  </si>
  <si>
    <t>05.01.2021 09:42:10</t>
  </si>
  <si>
    <t>TR-117 35-16-L00117_47584255_56353128_56353128</t>
  </si>
  <si>
    <t>05.01.2021 07:52:53</t>
  </si>
  <si>
    <t>05.01.2021 09:43:17</t>
  </si>
  <si>
    <t>SAZOBA DM 45-72-M00413_BEYOBA TARIMSAL SULAMA M07_2102707</t>
  </si>
  <si>
    <t>05.01.2021 04:14:36</t>
  </si>
  <si>
    <t>05.01.2021 05:00:31</t>
  </si>
  <si>
    <t>AYRANCILAR DM-2/18 35-26-M00821_B_60982805_60982805</t>
  </si>
  <si>
    <t>05.01.2021 09:58:00</t>
  </si>
  <si>
    <t>05.01.2021 12:43:33</t>
  </si>
  <si>
    <t>HELVACI TR-8 35-17-M00368_35-17-M00368_2352374</t>
  </si>
  <si>
    <t>05.01.2021 08:33:08</t>
  </si>
  <si>
    <t>05.01.2021 09:27:17</t>
  </si>
  <si>
    <t>TR-1/14 45-72-M00014_DAĞITIM TRAFOSU TR-1/14 M04_66509368</t>
  </si>
  <si>
    <t>05.01.2021 11:03:25</t>
  </si>
  <si>
    <t>05.01.2021 15:14:38</t>
  </si>
  <si>
    <t>BIÇAKÇI TR-1 35-15-L00080_950355714_950355714</t>
  </si>
  <si>
    <t>05.01.2021 15:51:28</t>
  </si>
  <si>
    <t>05.01.2021 18:26:00</t>
  </si>
  <si>
    <t>ERDELLİ TR-2 KÖK 45-72-L00476_HatBaşıAyırıcı_53137213 L04_53137213</t>
  </si>
  <si>
    <t>05.01.2021 02:03:29</t>
  </si>
  <si>
    <t>05.01.2021 02:03:58</t>
  </si>
  <si>
    <t>DM-20/05 45-71-M00424_45-71-M00424_2368771</t>
  </si>
  <si>
    <t>05.01.2021 09:15:29</t>
  </si>
  <si>
    <t>05.01.2021 15:59:29</t>
  </si>
  <si>
    <t>OVACIK KÖYÜ TR-5 35-27-L00268_DIREK TIPI TRAFO HUCRESI H01_2055565</t>
  </si>
  <si>
    <t>05.01.2021 12:19:32</t>
  </si>
  <si>
    <t>05.01.2021 15:08:27</t>
  </si>
  <si>
    <t>KIRCALAR DM 35-16-M00261_SARICAOĞLU ENH GRUBU M05_72041796</t>
  </si>
  <si>
    <t>05.01.2021 01:30:24</t>
  </si>
  <si>
    <t>05.01.2021 02:37:00</t>
  </si>
  <si>
    <t>SOĞUKYURT (OKULYANI) TR-1 45-73-M00207_B_56391821_56391821</t>
  </si>
  <si>
    <t>05.01.2021 09:01:27</t>
  </si>
  <si>
    <t>05.01.2021 16:27:46</t>
  </si>
  <si>
    <t>K-4343 35-01-K04343_911727481_911727481</t>
  </si>
  <si>
    <t>05.01.2021 11:21:16</t>
  </si>
  <si>
    <t>05.01.2021 13:12:44</t>
  </si>
  <si>
    <t>DM-1/3 GÜNEŞ YOLU TR 35-19-M00263_956684880_956684880</t>
  </si>
  <si>
    <t>05.01.2021 09:27:23</t>
  </si>
  <si>
    <t>05.01.2021 19:49:50</t>
  </si>
  <si>
    <t>TR-21 45-77-L00021_945486747_945486747</t>
  </si>
  <si>
    <t>05.01.2021 20:37:43</t>
  </si>
  <si>
    <t>05.01.2021 22:07:28</t>
  </si>
  <si>
    <t>K-2469 35-07-K02469_954845059_954845059</t>
  </si>
  <si>
    <t>05.01.2021 11:39:39</t>
  </si>
  <si>
    <t>05.01.2021 18:10:24</t>
  </si>
  <si>
    <t>05.01.2021 23:56:11</t>
  </si>
  <si>
    <t>06.01.2021 00:08:07</t>
  </si>
  <si>
    <t>KIRANKÖY ÖRENCİK TR-1 45-75-M00190_DIREK TIPI TRAFO HUCRESI H01_2086110</t>
  </si>
  <si>
    <t>05.01.2021 08:34:17</t>
  </si>
  <si>
    <t>05.01.2021 16:36:05</t>
  </si>
  <si>
    <t>GERMİYAN İM 35-18-A00004_ILDIR-2 L03_2064610</t>
  </si>
  <si>
    <t>05.01.2021 00:51:09</t>
  </si>
  <si>
    <t>05.01.2021 01:14:51</t>
  </si>
  <si>
    <t>K-3893 35-01-K03893_97863873_97863873</t>
  </si>
  <si>
    <t>05.01.2021 10:10:50</t>
  </si>
  <si>
    <t>05.01.2021 11:46:35</t>
  </si>
  <si>
    <t>K-3373 35-10-K03373_913364987_913364987</t>
  </si>
  <si>
    <t>05.01.2021 12:05:16</t>
  </si>
  <si>
    <t>05.01.2021 20:04:34</t>
  </si>
  <si>
    <t>HALİM İNMEZ SULAMA GRUBU 35-29-L00231_A_56361274_56361274</t>
  </si>
  <si>
    <t>05.01.2021 05:45:33</t>
  </si>
  <si>
    <t>05.01.2021 09:32:15</t>
  </si>
  <si>
    <t>TR-44 45-78-L00480_45-78-L00480_2371133</t>
  </si>
  <si>
    <t>05.01.2021 07:05:54</t>
  </si>
  <si>
    <t>05.01.2021 08:50:07</t>
  </si>
  <si>
    <t>K-3625 35-01-K03625_911835124_911835124</t>
  </si>
  <si>
    <t>05.01.2021 16:32:30</t>
  </si>
  <si>
    <t>05.01.2021 18:02:07</t>
  </si>
  <si>
    <t>BARIŞ TİREBOLU MAH.TR-1 45-78-L00489_B_56387730_56387730</t>
  </si>
  <si>
    <t>05.01.2021 10:24:53</t>
  </si>
  <si>
    <t>05.01.2021 11:26:19</t>
  </si>
  <si>
    <t>ZEYTİNLİOVA TR-7 45-72-L00421_HatBaşıAyırıcı_53140050 L02_53140050</t>
  </si>
  <si>
    <t>05.01.2021 08:31:48</t>
  </si>
  <si>
    <t>05.01.2021 13:36:11</t>
  </si>
  <si>
    <t>05.01.2021 02:24:09</t>
  </si>
  <si>
    <t>05.01.2021 03:46:33</t>
  </si>
  <si>
    <t>05.01.2021 02:42:43</t>
  </si>
  <si>
    <t>05.01.2021 06:03:00</t>
  </si>
  <si>
    <t>TR-130 35-26-M00130_956615858_956615858</t>
  </si>
  <si>
    <t>05.01.2021 15:20:49</t>
  </si>
  <si>
    <t>05.01.2021 16:10:49</t>
  </si>
  <si>
    <t>_B_56372605_56372605</t>
  </si>
  <si>
    <t>05.01.2021 09:00:55</t>
  </si>
  <si>
    <t>05.01.2021 17:22:30</t>
  </si>
  <si>
    <t>KARAKOVA TR-5 35-15-L01081_C_65513522_65513522</t>
  </si>
  <si>
    <t>05.01.2021 14:51:44</t>
  </si>
  <si>
    <t>05.01.2021 16:11:56</t>
  </si>
  <si>
    <t>L-277 GÖLCÜK GÖDENCE KÖK 35-14-L00277_OVACIK-BADEMLER L01_72144413</t>
  </si>
  <si>
    <t>05.01.2021 01:01:44</t>
  </si>
  <si>
    <t>05.01.2021 01:39:55</t>
  </si>
  <si>
    <t>05.01.2021 02:06:59</t>
  </si>
  <si>
    <t>05.01.2021 03:45:22</t>
  </si>
  <si>
    <t>TR-11/9C 45-71-M01975_953181735_953181735</t>
  </si>
  <si>
    <t>05.01.2021 16:31:02</t>
  </si>
  <si>
    <t>05.01.2021 20:52:10</t>
  </si>
  <si>
    <t>DEMİRTAŞ KÖK 35-30-M00149_DELİKTAŞ M05_72078606</t>
  </si>
  <si>
    <t>05.01.2021 15:49:05</t>
  </si>
  <si>
    <t>05.01.2021 16:32:31</t>
  </si>
  <si>
    <t>KARAHALİLLİ KÖK 35-20-L00087_SÖĞÜTÖREN DAĞLAR GRUBU L02_66504270</t>
  </si>
  <si>
    <t>05.01.2021 06:52:41</t>
  </si>
  <si>
    <t>TR-7 ÖZTAK (TR-237) 35-19-M00237_956693060_956693060</t>
  </si>
  <si>
    <t>05.01.2021 21:50:43</t>
  </si>
  <si>
    <t>05.01.2021 23:36:06</t>
  </si>
  <si>
    <t>05.01.2021 18:41:30</t>
  </si>
  <si>
    <t>06.01.2021 04:43:18</t>
  </si>
  <si>
    <t>KARAKUYU TR-1 35-22-M00289_95000128764_95000128764</t>
  </si>
  <si>
    <t>05.01.2021 17:26:45</t>
  </si>
  <si>
    <t>05.01.2021 18:03:03</t>
  </si>
  <si>
    <t>BİRGİ DM 35-15-L01013_KEMER L06_67562405</t>
  </si>
  <si>
    <t>05.01.2021 04:19:29</t>
  </si>
  <si>
    <t>05.01.2021 04:47:18</t>
  </si>
  <si>
    <t>05.01.2021 11:14:00</t>
  </si>
  <si>
    <t>05.01.2021 12:02:07</t>
  </si>
  <si>
    <t>05.01.2021 01:13:45</t>
  </si>
  <si>
    <t>YAHŞELLİ KÖK 35-28-M00293_HatBaşıAyırıcı_53133929 M01_53133929</t>
  </si>
  <si>
    <t>05.01.2021 08:04:00</t>
  </si>
  <si>
    <t>05.01.2021 08:47:00</t>
  </si>
  <si>
    <t>05.01.2021 09:49:58</t>
  </si>
  <si>
    <t>05.01.2021 10:29:11</t>
  </si>
  <si>
    <t>ŞEHİT KEMAL KÖK 35-17-M00449_OMS METAL M02_66442991</t>
  </si>
  <si>
    <t>05.01.2021 02:44:23</t>
  </si>
  <si>
    <t>05.01.2021 03:37:30</t>
  </si>
  <si>
    <t>ÇETMEN DM 35-26-M00924_KİPA DM M10_2057554</t>
  </si>
  <si>
    <t>05.01.2021 08:32:53</t>
  </si>
  <si>
    <t>DAĞKIZILCA-3 35-26-M00501_956609794_956609794</t>
  </si>
  <si>
    <t>05.01.2021 09:38:23</t>
  </si>
  <si>
    <t>HALİM İNMEZ SULAMA GRUBU 35-29-L00231_35-29-L00231_2372131</t>
  </si>
  <si>
    <t>05.01.2021 12:35:31</t>
  </si>
  <si>
    <t>05.01.2021 16:54:24</t>
  </si>
  <si>
    <t>K-1541 35-04-K01541_912632603_912632603</t>
  </si>
  <si>
    <t>05.01.2021 12:05:12</t>
  </si>
  <si>
    <t>05.01.2021 13:44:26</t>
  </si>
  <si>
    <t>K-3160 35-01-K03160_911134572_911134572</t>
  </si>
  <si>
    <t>05.01.2021 11:32:29</t>
  </si>
  <si>
    <t>05.01.2021 13:37:05</t>
  </si>
  <si>
    <t>YUKARI ÇOBANİSA ŞİRİN MAHALLE 45-71-M00622_45-71-M00622_2355122</t>
  </si>
  <si>
    <t>05.01.2021 09:32:19</t>
  </si>
  <si>
    <t>05.01.2021 15:38:51</t>
  </si>
  <si>
    <t>BÜYÜKKEMERDERE TR-1 35-29-L00303_A_56399888_56399888</t>
  </si>
  <si>
    <t>05.01.2021 09:25:23</t>
  </si>
  <si>
    <t>05.01.2021 11:19:43</t>
  </si>
  <si>
    <t>K-2797 35-08-K02797_K-1693 K02_42038688</t>
  </si>
  <si>
    <t>05.01.2021 03:11:46</t>
  </si>
  <si>
    <t>05.01.2021 04:24:45</t>
  </si>
  <si>
    <t>FOÇA TR-37 35-23-L00037_950422538_950422538</t>
  </si>
  <si>
    <t>05.01.2021 19:44:10</t>
  </si>
  <si>
    <t>05.01.2021 22:19:19</t>
  </si>
  <si>
    <t>K-4251 35-02-K04251_99082313_99082313</t>
  </si>
  <si>
    <t>05.01.2021 15:35:41</t>
  </si>
  <si>
    <t>05.01.2021 18:20:00</t>
  </si>
  <si>
    <t>05.01.2021 02:40:45</t>
  </si>
  <si>
    <t>05.01.2021 03:34:00</t>
  </si>
  <si>
    <t>BELİĞ ŞİŞİKOĞLU SULAMA GRUBU 35-29-M00182_DIREK TIPI TRAFO HUCRESI H01_2099110</t>
  </si>
  <si>
    <t>05.01.2021 10:37:06</t>
  </si>
  <si>
    <t>05.01.2021 14:18:37</t>
  </si>
  <si>
    <t>05.01.2021 18:17:03</t>
  </si>
  <si>
    <t>05.01.2021 19:32:16</t>
  </si>
  <si>
    <t>KARABURÇ MERKEZ TR-1 35-31-L00265_947420947_947420947</t>
  </si>
  <si>
    <t>05.01.2021 11:24:25</t>
  </si>
  <si>
    <t>05.01.2021 13:57:39</t>
  </si>
  <si>
    <t>MENDERES DM-2/TR-1 35-22-M00300_DM-1/TR-1 M04_2328339</t>
  </si>
  <si>
    <t>05.01.2021 02:17:00</t>
  </si>
  <si>
    <t>05.01.2021 02:29:00</t>
  </si>
  <si>
    <t>TATAR DM 35-19-M00256_ALAÇATI-1 ÇIKIŞ M12_2053774</t>
  </si>
  <si>
    <t>05.01.2021 09:02:04</t>
  </si>
  <si>
    <t>05.01.2021 09:24:16</t>
  </si>
  <si>
    <t>SOBRAN TR-2 45-73-M00953_B_56387013_56387013</t>
  </si>
  <si>
    <t>05.01.2021 08:38:06</t>
  </si>
  <si>
    <t>05.01.2021 12:09:35</t>
  </si>
  <si>
    <t>KEMALİYE DM (TR-1) 45-73-M00150_BELEDİYE ARKASI TR-2 M07_66715923</t>
  </si>
  <si>
    <t>05.01.2021 00:53:27</t>
  </si>
  <si>
    <t>05.01.2021 01:59:03</t>
  </si>
  <si>
    <t>K-2883 35-03-K02883_F_56398317_56398317</t>
  </si>
  <si>
    <t>05.01.2021 06:55:14</t>
  </si>
  <si>
    <t>05.01.2021 09:20:05</t>
  </si>
  <si>
    <t>MAHMUTLAR TR-1 35-29-L00118_C_56359876_56359876</t>
  </si>
  <si>
    <t>05.01.2021 10:19:45</t>
  </si>
  <si>
    <t>PELİTALAN İÇME SUYU ÖZEL TR 45-71-M01568Ö_45-71-M01568Ö_2368619</t>
  </si>
  <si>
    <t>05.01.2021 18:07:49</t>
  </si>
  <si>
    <t>06.01.2021 00:18:50</t>
  </si>
  <si>
    <t>05.01.2021 17:28:29</t>
  </si>
  <si>
    <t>05.01.2021 17:28:55</t>
  </si>
  <si>
    <t>YAZIBAŞI DM-6 35-26-M00634_DM-4 M04_2116917</t>
  </si>
  <si>
    <t>05.01.2021 02:55:48</t>
  </si>
  <si>
    <t>05.01.2021 03:15:00</t>
  </si>
  <si>
    <t>TR-83 35-30-L00083_955292926_955292926</t>
  </si>
  <si>
    <t>05.01.2021 09:30:32</t>
  </si>
  <si>
    <t>05.01.2021 11:10:43</t>
  </si>
  <si>
    <t>M-2013 35-10-M02013_69/A DİREK M01_57832168</t>
  </si>
  <si>
    <t>05.01.2021 02:12:31</t>
  </si>
  <si>
    <t>05.01.2021 04:28:05</t>
  </si>
  <si>
    <t>DM 1-2/5 35-29-L00062_950343472_950343472</t>
  </si>
  <si>
    <t>05.01.2021 16:17:50</t>
  </si>
  <si>
    <t>05.01.2021 18:17:20</t>
  </si>
  <si>
    <t>DM4/TR-8 35-27-M00022_TRAFO M03_49901904</t>
  </si>
  <si>
    <t>05.01.2021 10:52:12</t>
  </si>
  <si>
    <t>05.01.2021 11:53:29</t>
  </si>
  <si>
    <t>HAŞİM AKÇORA SULAMA TR 45-71-M01340_45-71-M01340_2370459</t>
  </si>
  <si>
    <t>05.01.2021 19:02:03</t>
  </si>
  <si>
    <t>06.01.2021 03:05:37</t>
  </si>
  <si>
    <t>05.01.2021 04:18:29</t>
  </si>
  <si>
    <t>05.01.2021 04:59:44</t>
  </si>
  <si>
    <t>TİRE İM-DM-1 35-29-A00001_DM-1/66 M04_2312230</t>
  </si>
  <si>
    <t>05.01.2021 13:37:08</t>
  </si>
  <si>
    <t>05.01.2021 15:00:58</t>
  </si>
  <si>
    <t>BALIKLIOVA TR-5 35-19-L00374_956672917_956672917</t>
  </si>
  <si>
    <t>05.01.2021 07:41:50</t>
  </si>
  <si>
    <t>05.01.2021 10:35:58</t>
  </si>
  <si>
    <t>05.01.2021 03:03:23</t>
  </si>
  <si>
    <t>05.01.2021 04:14:47</t>
  </si>
  <si>
    <t>M-280 MİGROS TÜRK T.A.Ş 35-02-M00280Ö_ M01_2060709</t>
  </si>
  <si>
    <t>05.01.2021 09:48:35</t>
  </si>
  <si>
    <t>05.01.2021 12:12:15</t>
  </si>
  <si>
    <t>05.01.2021 16:13:46</t>
  </si>
  <si>
    <t>05.01.2021 16:52:55</t>
  </si>
  <si>
    <t>MORDOĞAN TR-27 35-21-L00154_B_60983514_60983514</t>
  </si>
  <si>
    <t>05.01.2021 02:31:24</t>
  </si>
  <si>
    <t>05.01.2021 03:59:03</t>
  </si>
  <si>
    <t>HALİM İNMEZ SULAMA GRUBU 35-29-L00231_D_56361133_56361133</t>
  </si>
  <si>
    <t>05.01.2021 10:45:31</t>
  </si>
  <si>
    <t>ESKİOBA KÖK 35-29-L00037_AYAKLIKIRI L07_2045393</t>
  </si>
  <si>
    <t>05.01.2021 01:37:18</t>
  </si>
  <si>
    <t>05.01.2021 02:23:00</t>
  </si>
  <si>
    <t>SELAMPEN KÖK 35-26-M00926_İLMAKSAN M04_65890822</t>
  </si>
  <si>
    <t>05.01.2021 05:03:59</t>
  </si>
  <si>
    <t>05.01.2021 05:57:00</t>
  </si>
  <si>
    <t>NURİYE DM 45-80-M00090_LÜTFİYE M01_72194602</t>
  </si>
  <si>
    <t>05.01.2021 02:39:55</t>
  </si>
  <si>
    <t>05.01.2021 09:35:00</t>
  </si>
  <si>
    <t>05.01.2021 07:03:09</t>
  </si>
  <si>
    <t>05.01.2021 07:21:50</t>
  </si>
  <si>
    <t>05.01.2021 22:35:12</t>
  </si>
  <si>
    <t>06.01.2021 00:23:26</t>
  </si>
  <si>
    <t>TEKELİ ARITMA KÖK 35-22-M00090_İTOP M04_2328483</t>
  </si>
  <si>
    <t>05.01.2021 16:29:41</t>
  </si>
  <si>
    <t>05.01.2021 17:02:17</t>
  </si>
  <si>
    <t>M-2539 35-02-M02539_912341261_912341261</t>
  </si>
  <si>
    <t>05.01.2021 08:01:09</t>
  </si>
  <si>
    <t>05.01.2021 09:49:55</t>
  </si>
  <si>
    <t>DEĞİRMENDERE DM 35-22-M00085_DEĞİRMENDERE-2 M06_50066609</t>
  </si>
  <si>
    <t>05.01.2021 11:44:55</t>
  </si>
  <si>
    <t>05.01.2021 13:25:16</t>
  </si>
  <si>
    <t>DM-20/19 45-71-M00604_953244657_953244657</t>
  </si>
  <si>
    <t>05.01.2021 10:03:34</t>
  </si>
  <si>
    <t>05.01.2021 11:05:27</t>
  </si>
  <si>
    <t>TR-1/9 45-72-M00009_45-72-M00009_2354983</t>
  </si>
  <si>
    <t>05.01.2021 02:25:00</t>
  </si>
  <si>
    <t>05.01.2021 03:54:14</t>
  </si>
  <si>
    <t>05.01.2021 08:21:52</t>
  </si>
  <si>
    <t>05.01.2021 20:35:04</t>
  </si>
  <si>
    <t>K-3733 35-02-K03733_913662758_913662758</t>
  </si>
  <si>
    <t>05.01.2021 15:53:31</t>
  </si>
  <si>
    <t>05.01.2021 16:49:40</t>
  </si>
  <si>
    <t>TURGUTLU MESLEKİ VE TEKNİK LİSE ATÖLYE YAPIM 45-83-L00486_955140701_955140701</t>
  </si>
  <si>
    <t>05.01.2021 09:35:49</t>
  </si>
  <si>
    <t>05.01.2021 16:35:19</t>
  </si>
  <si>
    <t>05.01.2021 12:53:45</t>
  </si>
  <si>
    <t>05.01.2021 19:25:22</t>
  </si>
  <si>
    <t>NAMIK NUMAN ÇELİK ÖZEL TR 45-71-M00908Ö_DIREK TIPI TRAFO HUCRESI H01_2081987</t>
  </si>
  <si>
    <t>05.01.2021 17:23:19</t>
  </si>
  <si>
    <t>05.01.2021 22:45:57</t>
  </si>
  <si>
    <t>K-885 35-04-K00885_99570371_99570371</t>
  </si>
  <si>
    <t>05.01.2021 20:37:30</t>
  </si>
  <si>
    <t>06.01.2021 05:50:06</t>
  </si>
  <si>
    <t>ÇIRPI İM 35-20-A00002_ASLANLAR GİRİŞ-1 M07_2055137</t>
  </si>
  <si>
    <t>05.01.2021 03:08:49</t>
  </si>
  <si>
    <t>05.01.2021 04:15:00</t>
  </si>
  <si>
    <t>MORDOĞAN TR-51 35-21-L00151_A_56376561_56376561</t>
  </si>
  <si>
    <t>05.01.2021 10:29:46</t>
  </si>
  <si>
    <t>05.01.2021 12:33:49</t>
  </si>
  <si>
    <t>YENİ FOÇA TR-9 35-23-M00009_953045090_953045090</t>
  </si>
  <si>
    <t>05.01.2021 10:58:29</t>
  </si>
  <si>
    <t>06.01.2021 23:27:51</t>
  </si>
  <si>
    <t>GERELİ KÖYÜ KAVAKKUYU TR-8 35-15-M00225_A_56369690_56369690</t>
  </si>
  <si>
    <t>05.01.2021 01:24:44</t>
  </si>
  <si>
    <t>05.01.2021 02:45:52</t>
  </si>
  <si>
    <t>M-2674 35-01-M02674_911516208_911516208</t>
  </si>
  <si>
    <t>05.01.2021 08:26:27</t>
  </si>
  <si>
    <t>05.01.2021 10:24:44</t>
  </si>
  <si>
    <t>MORDOĞAN İM 35-21-A00002_KARABURUN 15,8 (MORDOĞAN KÖYLER) L12_2039282</t>
  </si>
  <si>
    <t>05.01.2021 00:36:00</t>
  </si>
  <si>
    <t>05.01.2021 00:59:52</t>
  </si>
  <si>
    <t>GÜNEŞLİ KÖK 45-75-M00056_HatBaşıAyırıcı_53135068 M03_53135068</t>
  </si>
  <si>
    <t>05.01.2021 08:48:30</t>
  </si>
  <si>
    <t>05.01.2021 15:57:00</t>
  </si>
  <si>
    <t>K-4459 35-01-K04459_B_56354878_56354878</t>
  </si>
  <si>
    <t>05.01.2021 13:45:30</t>
  </si>
  <si>
    <t>05.01.2021 15:47:53</t>
  </si>
  <si>
    <t>05.01.2021 03:50:20</t>
  </si>
  <si>
    <t>05.01.2021 04:50:47</t>
  </si>
  <si>
    <t>ULAMIŞ KAPIKÖY 35-14-L00305_ L01_2061453</t>
  </si>
  <si>
    <t>05.01.2021 08:17:04</t>
  </si>
  <si>
    <t>05.01.2021 11:28:08</t>
  </si>
  <si>
    <t>BAŞIBÜYÜK KÖK 45-77-L00158_EVCİLER ÇIKIŞI L03_61353342</t>
  </si>
  <si>
    <t>05.01.2021 05:31:25</t>
  </si>
  <si>
    <t>05.01.2021 06:01:00</t>
  </si>
  <si>
    <t>ARSLANLAR TM 35-26-A00004_TAMSA M09_2306546</t>
  </si>
  <si>
    <t>05.01.2021 15:12:40</t>
  </si>
  <si>
    <t>05.01.2021 15:34:35</t>
  </si>
  <si>
    <t>TR-337 35-19-L00371_956669179_956669179</t>
  </si>
  <si>
    <t>05.01.2021 14:57:39</t>
  </si>
  <si>
    <t>05.01.2021 22:28:52</t>
  </si>
  <si>
    <t>05.01.2021 19:45:35</t>
  </si>
  <si>
    <t>05.01.2021 20:09:15</t>
  </si>
  <si>
    <t>ÇOBANKÖY KÖK 35-29-L00066_EĞRİDERE FİDERİ L04_72212417</t>
  </si>
  <si>
    <t>05.01.2021 05:33:12</t>
  </si>
  <si>
    <t>05.01.2021 07:08:53</t>
  </si>
  <si>
    <t>GELENBE TR-2 45-76-L00061_955252337_955252337</t>
  </si>
  <si>
    <t>05.01.2021 11:26:12</t>
  </si>
  <si>
    <t>05.01.2021 13:31:13</t>
  </si>
  <si>
    <t>K-364 35-04-K00364_G_56370853_56370853</t>
  </si>
  <si>
    <t>05.01.2021 01:47:09</t>
  </si>
  <si>
    <t>05.01.2021 03:43:06</t>
  </si>
  <si>
    <t>KAVAKDERE DM 35-14-M00339_KAVAKDERE KÖY M08_65666754</t>
  </si>
  <si>
    <t>05.01.2021 02:14:43</t>
  </si>
  <si>
    <t>05.01.2021 02:56:46</t>
  </si>
  <si>
    <t>K-4741 35-07-K04741_913331526_913331526</t>
  </si>
  <si>
    <t>05.01.2021 15:44:04</t>
  </si>
  <si>
    <t>05.01.2021 17:00:17</t>
  </si>
  <si>
    <t>KIZLARALANI KÖK 45-72-L00698_HatBaşıAyırıcı_53140451 L02_53140451</t>
  </si>
  <si>
    <t>05.01.2021 06:57:56</t>
  </si>
  <si>
    <t>05.01.2021 09:33:08</t>
  </si>
  <si>
    <t>TR-57 35-16-L00057_953339242_953339242</t>
  </si>
  <si>
    <t>05.01.2021 05:56:16</t>
  </si>
  <si>
    <t>05.01.2021 07:00:47</t>
  </si>
  <si>
    <t>05.01.2021 00:56:48</t>
  </si>
  <si>
    <t>05.01.2021 03:58:00</t>
  </si>
  <si>
    <t>TİRE İM-DM-1 35-29-A00001_ESKİOBA L03_2059644</t>
  </si>
  <si>
    <t>05.01.2021 03:13:21</t>
  </si>
  <si>
    <t>05.01.2021 03:36:59</t>
  </si>
  <si>
    <t>İM-1/DM-1/A 35-14-M00313_956643536_956643536</t>
  </si>
  <si>
    <t>05.01.2021 22:55:42</t>
  </si>
  <si>
    <t>05.01.2021 23:42:00</t>
  </si>
  <si>
    <t>DM-2/9 SEPETÇİK 35-18-L00589_950436773_950436773</t>
  </si>
  <si>
    <t>05.01.2021 16:59:12</t>
  </si>
  <si>
    <t>05.01.2021 19:17:14</t>
  </si>
  <si>
    <t>K-3866 35-01-K03866_C_56369108_56369108</t>
  </si>
  <si>
    <t>05.01.2021 13:16:35</t>
  </si>
  <si>
    <t>05.01.2021 14:31:56</t>
  </si>
  <si>
    <t>K-4625 35-03-K04625_910441386_910441386</t>
  </si>
  <si>
    <t>05.01.2021 16:00:24</t>
  </si>
  <si>
    <t>05.01.2021 21:13:35</t>
  </si>
  <si>
    <t>05.01.2021 12:25:40</t>
  </si>
  <si>
    <t>05.01.2021 12:28:03</t>
  </si>
  <si>
    <t>SUBAŞI İM 35-26-A00002_NAİME L03_2035579</t>
  </si>
  <si>
    <t>05.01.2021 03:05:25</t>
  </si>
  <si>
    <t>05.01.2021 03:50:14</t>
  </si>
  <si>
    <t>K-1505 35-03-K01505_910063465_910063465</t>
  </si>
  <si>
    <t>05.01.2021 20:44:03</t>
  </si>
  <si>
    <t>05.01.2021 22:02:35</t>
  </si>
  <si>
    <t>GÖLCÜK TR-3 35-15-L00318_GÖLCÜK TR-41 L02_2117784</t>
  </si>
  <si>
    <t>05.01.2021 04:30:49</t>
  </si>
  <si>
    <t>05.01.2021 04:24:30</t>
  </si>
  <si>
    <t>EFENDİLİ ESENYURT TR-1 45-75-M00184_45-75-M00184_2367656</t>
  </si>
  <si>
    <t>05.01.2021 12:33:00</t>
  </si>
  <si>
    <t>05.01.2021 13:47:49</t>
  </si>
  <si>
    <t>HASKÖY TR-4 35-20-L00369_DIREK TIPI TRAFO HUCRESI H01_2101291</t>
  </si>
  <si>
    <t>05.01.2021 00:07:18</t>
  </si>
  <si>
    <t>05.01.2021 00:58:41</t>
  </si>
  <si>
    <t>ALAŞEHİR TM 45-73-A00001_IŞIKLAR M18_2312683</t>
  </si>
  <si>
    <t>05.01.2021 14:48:19</t>
  </si>
  <si>
    <t>05.01.2021 15:07:50</t>
  </si>
  <si>
    <t>ÇOBANKÖY KÖK 35-29-L00066_EĞRİDERE FİDERİ L04_72212366</t>
  </si>
  <si>
    <t>05.01.2021 04:27:39</t>
  </si>
  <si>
    <t>05.01.2021 05:22:00</t>
  </si>
  <si>
    <t>M-1309 35-02-M01309_M-338 RASATANE M04_2102196</t>
  </si>
  <si>
    <t>05.01.2021 08:53:00</t>
  </si>
  <si>
    <t>05.01.2021 09:56:46</t>
  </si>
  <si>
    <t>ULUKENT KÖK-15 35-28-M00070_ULUKENT TR-6 M05_66524969</t>
  </si>
  <si>
    <t>05.01.2021 13:11:10</t>
  </si>
  <si>
    <t>05.01.2021 15:05:08</t>
  </si>
  <si>
    <t>M-2760(YATIRIM REZERVE) 35-10-M02760_ M01_72853569</t>
  </si>
  <si>
    <t>05.01.2021 09:01:31</t>
  </si>
  <si>
    <t>05.01.2021 11:22:47</t>
  </si>
  <si>
    <t>GÖRDES TR-6 45-75-M00006_949168607_949168607</t>
  </si>
  <si>
    <t>05.01.2021 11:56:29</t>
  </si>
  <si>
    <t>05.01.2021 13:05:30</t>
  </si>
  <si>
    <t>TR-2/6 45-72-L00006_956496703_956496703</t>
  </si>
  <si>
    <t>05.01.2021 18:18:43</t>
  </si>
  <si>
    <t>05.01.2021 19:25:37</t>
  </si>
  <si>
    <t>GÖLCÜK DM 35-15-L01153_SUBATAN L04_67177020</t>
  </si>
  <si>
    <t>05.01.2021 03:48:55</t>
  </si>
  <si>
    <t>05.01.2021 03:49:05</t>
  </si>
  <si>
    <t>YAHŞELLİ KÖK 35-28-M00293_HAYKIRAN M01_66582619</t>
  </si>
  <si>
    <t>05.01.2021 01:28:24</t>
  </si>
  <si>
    <t>05.01.2021 01:28:48</t>
  </si>
  <si>
    <t>K-1317 35-07-K01317_912535056_912535056</t>
  </si>
  <si>
    <t>05.01.2021 10:03:23</t>
  </si>
  <si>
    <t>05.01.2021 18:30:03</t>
  </si>
  <si>
    <t>AYRANCILAR DM-3 35-26-M00795_DM-2/20 M13_2335346</t>
  </si>
  <si>
    <t>05.01.2021 08:22:45</t>
  </si>
  <si>
    <t>K-928 35-04-K00928_99054376_99054376</t>
  </si>
  <si>
    <t>05.01.2021 18:13:43</t>
  </si>
  <si>
    <t>05.01.2021 20:05:10</t>
  </si>
  <si>
    <t>07.01.2021 01:15:34</t>
  </si>
  <si>
    <t>07.01.2021 01:57:58</t>
  </si>
  <si>
    <t>TR-12 35-15-M00012_B_56379848_56379848</t>
  </si>
  <si>
    <t>07.01.2021 02:39:44</t>
  </si>
  <si>
    <t>07.01.2021 04:15:51</t>
  </si>
  <si>
    <t>TİRE İM-DM-1 35-29-A00001_TİRE ŞEHİR-4 L21_2060277</t>
  </si>
  <si>
    <t>07.01.2021 03:56:23</t>
  </si>
  <si>
    <t>07.01.2021 04:12:18</t>
  </si>
  <si>
    <t>07.01.2021 03:54:22</t>
  </si>
  <si>
    <t>07.01.2021 06:30:07</t>
  </si>
  <si>
    <t>DM-1/8 45-71-M00198_953201304_953201304</t>
  </si>
  <si>
    <t>07.01.2021 06:37:27</t>
  </si>
  <si>
    <t>07.01.2021 07:16:19</t>
  </si>
  <si>
    <t>K-4431 35-01-K04431_911269929_911269929</t>
  </si>
  <si>
    <t>07.01.2021 07:10:00</t>
  </si>
  <si>
    <t>07.01.2021 14:52:41</t>
  </si>
  <si>
    <t>07.01.2021 07:02:32</t>
  </si>
  <si>
    <t>07.01.2021 10:39:43</t>
  </si>
  <si>
    <t>K-1522 GÖRECE ATA MAH. 35-22-K01522_D_56370813_56370813</t>
  </si>
  <si>
    <t>07.01.2021 07:38:54</t>
  </si>
  <si>
    <t>07.01.2021 10:10:59</t>
  </si>
  <si>
    <t>K-573 35-01-K00573_911496774_911496774</t>
  </si>
  <si>
    <t>07.01.2021 07:33:44</t>
  </si>
  <si>
    <t>07.01.2021 08:44:24</t>
  </si>
  <si>
    <t>07.01.2021 08:28:23</t>
  </si>
  <si>
    <t>07.01.2021 08:37:12</t>
  </si>
  <si>
    <t>M-970 35-03-M00970_910625306_910625306</t>
  </si>
  <si>
    <t>07.01.2021 08:27:40</t>
  </si>
  <si>
    <t>07.01.2021 14:48:01</t>
  </si>
  <si>
    <t>BOZDAĞ TR-4 35-15-L00313_48787291_56368660_56368660</t>
  </si>
  <si>
    <t>07.01.2021 08:29:37</t>
  </si>
  <si>
    <t>07.01.2021 09:49:30</t>
  </si>
  <si>
    <t>KÖSELER TR-1 45-75-M00170_A_56354666_56354666</t>
  </si>
  <si>
    <t>07.01.2021 08:37:00</t>
  </si>
  <si>
    <t>07.01.2021 15:59:05</t>
  </si>
  <si>
    <t>KAYMAKÇI TR-20 35-15-M00253_48699678_56361636_56361636</t>
  </si>
  <si>
    <t>07.01.2021 08:46:00</t>
  </si>
  <si>
    <t>07.01.2021 11:42:43</t>
  </si>
  <si>
    <t>HACIRAHMANLI TR-3 45-80-M00075_HACIRAHMANLI TR-8 M05_72198015</t>
  </si>
  <si>
    <t>07.01.2021 08:52:33</t>
  </si>
  <si>
    <t>07.01.2021 09:08:00</t>
  </si>
  <si>
    <t>SAĞANCI İM 35-16-A00003_YAVAŞÇA L06_2316405</t>
  </si>
  <si>
    <t>07.01.2021 08:46:48</t>
  </si>
  <si>
    <t>07.01.2021 09:53:39</t>
  </si>
  <si>
    <t>BALABANLI FİKRET TEKELİ SULAMA GRB TR-6 35-15-M00335_35-15-M00335_2365378</t>
  </si>
  <si>
    <t>07.01.2021 09:02:10</t>
  </si>
  <si>
    <t>07.01.2021 15:44:02</t>
  </si>
  <si>
    <t>M-1207 35-02-M01207_TRF M01_2099758</t>
  </si>
  <si>
    <t>07.01.2021 09:02:54</t>
  </si>
  <si>
    <t>07.01.2021 10:55:36</t>
  </si>
  <si>
    <t>ERGENLİ TR-1 35-20-L00250_35-20-L00250_2370981</t>
  </si>
  <si>
    <t>07.01.2021 09:06:04</t>
  </si>
  <si>
    <t>07.01.2021 16:43:52</t>
  </si>
  <si>
    <t>07.01.2021 09:04:57</t>
  </si>
  <si>
    <t>07.01.2021 16:46:42</t>
  </si>
  <si>
    <t>07.01.2021 09:06:24</t>
  </si>
  <si>
    <t>07.01.2021 09:34:00</t>
  </si>
  <si>
    <t>KARAKUYU KÖK 35-22-M00091_KARAKUYU ENH M05_72111622</t>
  </si>
  <si>
    <t>07.01.2021 09:06:33</t>
  </si>
  <si>
    <t>07.01.2021 09:49:00</t>
  </si>
  <si>
    <t>TR- 17 45-74-M00017_TR-18 CENGİZ TOPEL M01_72234337</t>
  </si>
  <si>
    <t>07.01.2021 09:10:33</t>
  </si>
  <si>
    <t>07.01.2021 17:13:26</t>
  </si>
  <si>
    <t>GÜMÜLDÜR M-36 35-25-M00036_955259633_955259633</t>
  </si>
  <si>
    <t>07.01.2021 09:10:00</t>
  </si>
  <si>
    <t>07.01.2021 11:29:26</t>
  </si>
  <si>
    <t>YENİ ŞAKRAN TR-14 35-17-M00214__56355827_56355827</t>
  </si>
  <si>
    <t>07.01.2021 09:11:00</t>
  </si>
  <si>
    <t>07.01.2021 09:39:40</t>
  </si>
  <si>
    <t>TR-2/87-1 45-83-L00133_955143441_955143441</t>
  </si>
  <si>
    <t>07.01.2021 09:07:53</t>
  </si>
  <si>
    <t>07.01.2021 10:04:38</t>
  </si>
  <si>
    <t>MENEMEN TR-75 35-28-L00075_F_56375201_56375201</t>
  </si>
  <si>
    <t>07.01.2021 09:18:35</t>
  </si>
  <si>
    <t>07.01.2021 17:01:18</t>
  </si>
  <si>
    <t>ÖVEÇLİ KÖK 45-76-L00002_GEBELER L03_72215243</t>
  </si>
  <si>
    <t>07.01.2021 09:14:20</t>
  </si>
  <si>
    <t>07.01.2021 09:20:56</t>
  </si>
  <si>
    <t>KUŞÇULAR TR-1 35-19-M00213_8678889_56389672_56389672</t>
  </si>
  <si>
    <t>07.01.2021 09:14:39</t>
  </si>
  <si>
    <t>07.01.2021 17:43:52</t>
  </si>
  <si>
    <t>07.01.2021 09:14:00</t>
  </si>
  <si>
    <t>07.01.2021 12:45:27</t>
  </si>
  <si>
    <t>07.01.2021 09:07:55</t>
  </si>
  <si>
    <t>07.01.2021 10:46:57</t>
  </si>
  <si>
    <t>ÇAKIRBEYLİ TR-1 35-26-M00486_A_56358893_56358893</t>
  </si>
  <si>
    <t>07.01.2021 09:18:08</t>
  </si>
  <si>
    <t>07.01.2021 13:04:01</t>
  </si>
  <si>
    <t>K-1306 35-08-K01306_M m1b_5845574</t>
  </si>
  <si>
    <t>07.01.2021 09:21:57</t>
  </si>
  <si>
    <t>07.01.2021 16:04:24</t>
  </si>
  <si>
    <t>ORTAKÖY TR-1 35-29-L00217_DIREK TIPI TRAFO HUCRESI H01_2102147</t>
  </si>
  <si>
    <t>07.01.2021 09:23:43</t>
  </si>
  <si>
    <t>07.01.2021 17:41:22</t>
  </si>
  <si>
    <t>FUNDACIK KÖK 45-75-M00068_HatBaşıAyırıcı_53135125 M03_53135125</t>
  </si>
  <si>
    <t>07.01.2021 09:25:06</t>
  </si>
  <si>
    <t>07.01.2021 15:06:12</t>
  </si>
  <si>
    <t>K-3778 35-04-K03778_B_56364953_56364953</t>
  </si>
  <si>
    <t>07.01.2021 09:31:37</t>
  </si>
  <si>
    <t>07.01.2021 12:56:09</t>
  </si>
  <si>
    <t>07.01.2021 17:19:04</t>
  </si>
  <si>
    <t>TR-32 35-30-L00032_955333500_955333500</t>
  </si>
  <si>
    <t>07.01.2021 09:23:27</t>
  </si>
  <si>
    <t>07.01.2021 10:28:11</t>
  </si>
  <si>
    <t>AĞAÇ İŞLERİ TR-9 35-22-M00109_35-22-M00109_72104321</t>
  </si>
  <si>
    <t>07.01.2021 09:12:03</t>
  </si>
  <si>
    <t>07.01.2021 14:44:57</t>
  </si>
  <si>
    <t>TR-1/73 45-72-M00073_45-72-M00073_2348974</t>
  </si>
  <si>
    <t>07.01.2021 09:31:06</t>
  </si>
  <si>
    <t>07.01.2021 10:26:37</t>
  </si>
  <si>
    <t>HALİLBEYLİ TR-1 KÖK 35-27-M01057_HALİLBEYLİ KÖY İÇİ ATIK ARITMA M05_61283941</t>
  </si>
  <si>
    <t>07.01.2021 09:27:23</t>
  </si>
  <si>
    <t>07.01.2021 12:31:10</t>
  </si>
  <si>
    <t>K-4153 35-01-K04153_B_56377198_56377198</t>
  </si>
  <si>
    <t>07.01.2021 09:34:54</t>
  </si>
  <si>
    <t>07.01.2021 17:26:26</t>
  </si>
  <si>
    <t>M-2377 35-03-M02377__72410773_72410773</t>
  </si>
  <si>
    <t>07.01.2021 09:07:07</t>
  </si>
  <si>
    <t>07.01.2021 13:10:07</t>
  </si>
  <si>
    <t>07.01.2021 09:20:43</t>
  </si>
  <si>
    <t>07.01.2021 10:31:01</t>
  </si>
  <si>
    <t>YAĞCILAR OVA TR-2 35-32-L00035_DIREK TIPI TRAFO HUCRESI H01_2045058</t>
  </si>
  <si>
    <t>07.01.2021 09:40:06</t>
  </si>
  <si>
    <t>07.01.2021 17:19:17</t>
  </si>
  <si>
    <t>EĞERCİ TR-3 35-26-L00207_11828324_56358660_56358660</t>
  </si>
  <si>
    <t>07.01.2021 09:34:22</t>
  </si>
  <si>
    <t>07.01.2021 10:25:51</t>
  </si>
  <si>
    <t>ŞEHİT KEMAL KÖK 35-17-M00449_HatBaşıAyırıcı_73034569 M01_73034569</t>
  </si>
  <si>
    <t>07.01.2021 09:42:00</t>
  </si>
  <si>
    <t>07.01.2021 10:31:50</t>
  </si>
  <si>
    <t>DELEMENLER BAHÇEARASI TR-1 45-73-M00670_C_56389506_56389506</t>
  </si>
  <si>
    <t>07.01.2021 09:43:00</t>
  </si>
  <si>
    <t>07.01.2021 15:36:03</t>
  </si>
  <si>
    <t>K-4000 35-04-K04000_35-04-K04000_2358604</t>
  </si>
  <si>
    <t>07.01.2021 09:21:45</t>
  </si>
  <si>
    <t>07.01.2021 16:03:37</t>
  </si>
  <si>
    <t>TR-16 35-31-L00016__56400198_56400198</t>
  </si>
  <si>
    <t>07.01.2021 09:40:39</t>
  </si>
  <si>
    <t>07.01.2021 11:04:11</t>
  </si>
  <si>
    <t>PEKMEZCİ TR-1 45-72-M00198_B_56407835_56407835</t>
  </si>
  <si>
    <t>07.01.2021 09:44:52</t>
  </si>
  <si>
    <t>07.01.2021 12:04:20</t>
  </si>
  <si>
    <t>SELENDİ TR-10 45-81-M00010_A_56386890_56386890</t>
  </si>
  <si>
    <t>07.01.2021 09:47:00</t>
  </si>
  <si>
    <t>07.01.2021 13:51:50</t>
  </si>
  <si>
    <t>L-257 35-18-L00257_950450962_950450962</t>
  </si>
  <si>
    <t>07.01.2021 09:38:22</t>
  </si>
  <si>
    <t>07.01.2021 12:17:33</t>
  </si>
  <si>
    <t>MURADİYE DM-5/10 45-71-M00775_DM-5/9A M07_2124694</t>
  </si>
  <si>
    <t>07.01.2021 09:43:13</t>
  </si>
  <si>
    <t>07.01.2021 10:22:08</t>
  </si>
  <si>
    <t>DM-11C (TOKİ-3C) 45-71-M00372_BELEDİYE ASFALT ŞANTİYESİ M02_66145513</t>
  </si>
  <si>
    <t>07.01.2021 09:45:39</t>
  </si>
  <si>
    <t>07.01.2021 10:28:32</t>
  </si>
  <si>
    <t>07.01.2021 09:52:07</t>
  </si>
  <si>
    <t>07.01.2021 10:05:00</t>
  </si>
  <si>
    <t>HİKMET GIDA KÖK 45-72-M00122_HatBaşıAyırıcı_53136426 M04_53136426</t>
  </si>
  <si>
    <t>07.01.2021 09:41:42</t>
  </si>
  <si>
    <t>07.01.2021 10:50:19</t>
  </si>
  <si>
    <t>DM-20/09 45-71-M00589_C_56395215_56395215</t>
  </si>
  <si>
    <t>07.01.2021 09:49:12</t>
  </si>
  <si>
    <t>07.01.2021 15:46:27</t>
  </si>
  <si>
    <t>K-1866 35-09-K01866_97841383_97841383</t>
  </si>
  <si>
    <t>07.01.2021 09:41:21</t>
  </si>
  <si>
    <t>07.01.2021 19:26:33</t>
  </si>
  <si>
    <t>L-455 35-18-L00455_950447367_950447367</t>
  </si>
  <si>
    <t>07.01.2021 09:37:00</t>
  </si>
  <si>
    <t>07.01.2021 11:33:28</t>
  </si>
  <si>
    <t>07.01.2021 10:11:33</t>
  </si>
  <si>
    <t>07.01.2021 10:32:22</t>
  </si>
  <si>
    <t>OVACIK TR-6 35-31-L00148_35-31-L00148_2364102</t>
  </si>
  <si>
    <t>07.01.2021 10:05:22</t>
  </si>
  <si>
    <t>07.01.2021 15:38:59</t>
  </si>
  <si>
    <t>TR-1/5 45-72-M00005_956494888_956494888</t>
  </si>
  <si>
    <t>07.01.2021 09:53:13</t>
  </si>
  <si>
    <t>07.01.2021 11:03:29</t>
  </si>
  <si>
    <t>MECİDİYE TR-1 KÖK 45-72-L00078_KAPAKLI IM GİRİŞ L07_66560804</t>
  </si>
  <si>
    <t>07.01.2021 10:05:44</t>
  </si>
  <si>
    <t>07.01.2021 10:07:00</t>
  </si>
  <si>
    <t>L-438 35-18-L00438_950464618_950464618</t>
  </si>
  <si>
    <t>07.01.2021 09:47:39</t>
  </si>
  <si>
    <t>07.01.2021 12:44:46</t>
  </si>
  <si>
    <t>TR-27 35-15-L00027_950353280_950353280</t>
  </si>
  <si>
    <t>07.01.2021 10:08:06</t>
  </si>
  <si>
    <t>07.01.2021 13:06:12</t>
  </si>
  <si>
    <t>SOMA A SANTRALİ İM/DM 45-82-A00001_SAVAŞTEPE 15.8 L14_2324960</t>
  </si>
  <si>
    <t>07.01.2021 10:02:04</t>
  </si>
  <si>
    <t>07.01.2021 14:39:01</t>
  </si>
  <si>
    <t>07.01.2021 10:15:00</t>
  </si>
  <si>
    <t>07.01.2021 10:33:44</t>
  </si>
  <si>
    <t>HACI HALİLLER DM 45-71-M00065_HACIHALİLLER M04_72237341</t>
  </si>
  <si>
    <t>07.01.2021 10:00:23</t>
  </si>
  <si>
    <t>07.01.2021 17:30:00</t>
  </si>
  <si>
    <t>VEHBİ ÖZACAR GRB 35-20-M00029_35-20-M00029_2353445</t>
  </si>
  <si>
    <t>07.01.2021 10:09:13</t>
  </si>
  <si>
    <t>07.01.2021 12:34:10</t>
  </si>
  <si>
    <t>TR-1-4/4 ESKİ SİNEMAN KABİN 35-20-L00027_955192914_955192914</t>
  </si>
  <si>
    <t>07.01.2021 10:11:32</t>
  </si>
  <si>
    <t>07.01.2021 11:22:08</t>
  </si>
  <si>
    <t>M-334 35-02-M00334_35-02-M00334_2359881</t>
  </si>
  <si>
    <t>07.01.2021 09:53:41</t>
  </si>
  <si>
    <t>07.01.2021 12:23:53</t>
  </si>
  <si>
    <t>SOMA A SANTRALİ İM/DM 45-82-A00001_MADEN L16_2324962</t>
  </si>
  <si>
    <t>07.01.2021 10:02:13</t>
  </si>
  <si>
    <t>07.01.2021 13:47:56</t>
  </si>
  <si>
    <t>AYASKENT DM-2 (TR-1) 35-16-M00011_ÖZBATILILAR BELEDİYE-AZİZİYE-PAŞAKÖY M05_72045944</t>
  </si>
  <si>
    <t>07.01.2021 10:12:53</t>
  </si>
  <si>
    <t>07.01.2021 12:00:29</t>
  </si>
  <si>
    <t>M-54 35-18-M00085_950465353_950465353</t>
  </si>
  <si>
    <t>07.01.2021 10:14:20</t>
  </si>
  <si>
    <t>07.01.2021 13:42:02</t>
  </si>
  <si>
    <t>07.01.2021 10:02:23</t>
  </si>
  <si>
    <t>07.01.2021 14:42:04</t>
  </si>
  <si>
    <t>DM-2 35-17-M00002_M-43 M21_2321739</t>
  </si>
  <si>
    <t>07.01.2021 10:26:13</t>
  </si>
  <si>
    <t>07.01.2021 10:34:00</t>
  </si>
  <si>
    <t>K-3159 35-07-K03159_912490759_912490759</t>
  </si>
  <si>
    <t>07.01.2021 10:21:05</t>
  </si>
  <si>
    <t>07.01.2021 11:35:25</t>
  </si>
  <si>
    <t>K-573 35-01-K00573_911043897_911043897</t>
  </si>
  <si>
    <t>07.01.2021 10:25:48</t>
  </si>
  <si>
    <t>07.01.2021 11:33:32</t>
  </si>
  <si>
    <t>CELENGÖZ MAH. TR 45-77-L00221_45-77-L00221_2375244</t>
  </si>
  <si>
    <t>07.01.2021 10:35:28</t>
  </si>
  <si>
    <t>07.01.2021 13:35:32</t>
  </si>
  <si>
    <t>TR-2/45 45-72-L00045_TR-2/46  TR-2/43 L02_66517421</t>
  </si>
  <si>
    <t>07.01.2021 10:34:33</t>
  </si>
  <si>
    <t>07.01.2021 12:01:16</t>
  </si>
  <si>
    <t>DM-2 35-17-M00002_M-7 M20_2336080</t>
  </si>
  <si>
    <t>07.01.2021 10:26:23</t>
  </si>
  <si>
    <t>07.01.2021 11:25:00</t>
  </si>
  <si>
    <t>SOMA TR-3/1 45-82-M00081_TR-2/1 M02_2325436</t>
  </si>
  <si>
    <t>07.01.2021 10:05:43</t>
  </si>
  <si>
    <t>07.01.2021 11:51:15</t>
  </si>
  <si>
    <t>KAYIŞLAR KÖK 45-80-M00183_DİLEK M03_72195720</t>
  </si>
  <si>
    <t>07.01.2021 09:54:00</t>
  </si>
  <si>
    <t>07.01.2021 17:44:47</t>
  </si>
  <si>
    <t>DM-15/2 KEÇİLİKÖY 45-71-M00646__73755558_73755558</t>
  </si>
  <si>
    <t>07.01.2021 10:45:00</t>
  </si>
  <si>
    <t>07.01.2021 14:16:42</t>
  </si>
  <si>
    <t>07.01.2021 10:47:13</t>
  </si>
  <si>
    <t>07.01.2021 11:16:00</t>
  </si>
  <si>
    <t>GEDİK KATRANDERE TR-2 35-31-L00133_47845313_56391892_56391892</t>
  </si>
  <si>
    <t>07.01.2021 10:43:23</t>
  </si>
  <si>
    <t>07.01.2021 14:49:59</t>
  </si>
  <si>
    <t>GÖKKÖY TR-3 45-78-L00283_953275973_953275973</t>
  </si>
  <si>
    <t>07.01.2021 10:43:01</t>
  </si>
  <si>
    <t>07.01.2021 18:29:46</t>
  </si>
  <si>
    <t>TR-52 35-19-L00052_956672807_956672807</t>
  </si>
  <si>
    <t>07.01.2021 10:29:47</t>
  </si>
  <si>
    <t>07.01.2021 13:55:01</t>
  </si>
  <si>
    <t>K-929 35-02-K00929_910045814_910045814</t>
  </si>
  <si>
    <t>07.01.2021 10:47:17</t>
  </si>
  <si>
    <t>07.01.2021 11:56:33</t>
  </si>
  <si>
    <t>YENİFOÇA TR-44 35-23-M00044_950420740_950420740</t>
  </si>
  <si>
    <t>07.01.2021 10:32:43</t>
  </si>
  <si>
    <t>07.01.2021 17:31:34</t>
  </si>
  <si>
    <t>TR-5 35-31-L00005_956592115_956592115</t>
  </si>
  <si>
    <t>07.01.2021 11:01:00</t>
  </si>
  <si>
    <t>07.01.2021 15:47:19</t>
  </si>
  <si>
    <t>YEŞİLYAYLA TR-6 ÇAVDARLAR 45-77-M00136_DIREK TIPI TRAFO HUCRESI H01_2034677</t>
  </si>
  <si>
    <t>07.01.2021 11:03:00</t>
  </si>
  <si>
    <t>07.01.2021 12:32:40</t>
  </si>
  <si>
    <t>07.01.2021 10:49:07</t>
  </si>
  <si>
    <t>07.01.2021 23:02:12</t>
  </si>
  <si>
    <t>K-1871 35-09-K01871_912382135_912382135</t>
  </si>
  <si>
    <t>07.01.2021 11:02:51</t>
  </si>
  <si>
    <t>07.01.2021 11:53:45</t>
  </si>
  <si>
    <t>L-336 REİSDERE 35-18-L00336_950439089_950439089</t>
  </si>
  <si>
    <t>07.01.2021 10:32:17</t>
  </si>
  <si>
    <t>07.01.2021 14:56:40</t>
  </si>
  <si>
    <t>YELKİ DM-2/8 (M-2342) 35-10-M02342_97965424_97965424</t>
  </si>
  <si>
    <t>07.01.2021 10:59:27</t>
  </si>
  <si>
    <t>07.01.2021 15:37:04</t>
  </si>
  <si>
    <t>L-157 YEŞİLKENT 35-14-L00157_6523871_56390123_56390123</t>
  </si>
  <si>
    <t>07.01.2021 10:50:00</t>
  </si>
  <si>
    <t>07.01.2021 11:47:59</t>
  </si>
  <si>
    <t>YENİFOÇA TR-51 35-23-M00051_950420970_950420970</t>
  </si>
  <si>
    <t>07.01.2021 11:07:22</t>
  </si>
  <si>
    <t>07.01.2021 12:30:26</t>
  </si>
  <si>
    <t>07.01.2021 11:41:33</t>
  </si>
  <si>
    <t>07.01.2021 11:41:53</t>
  </si>
  <si>
    <t>MURADİYE TR-2 SU DEPOSU 45-71-M00199_953243880_953243880</t>
  </si>
  <si>
    <t>07.01.2021 11:35:04</t>
  </si>
  <si>
    <t>07.01.2021 22:37:56</t>
  </si>
  <si>
    <t>CERİTLER TR-1 35-31-L00117_956588597_956588597</t>
  </si>
  <si>
    <t>07.01.2021 11:42:00</t>
  </si>
  <si>
    <t>07.01.2021 12:44:37</t>
  </si>
  <si>
    <t>SANCAKLI TR-1 35-22-M00157_955254687_955254687</t>
  </si>
  <si>
    <t>07.01.2021 11:29:32</t>
  </si>
  <si>
    <t>07.01.2021 12:59:10</t>
  </si>
  <si>
    <t>YENİ FOÇA TR-9 35-23-M00009_YENİFOÇA TR-19 M04_2335206</t>
  </si>
  <si>
    <t>07.01.2021 11:50:00</t>
  </si>
  <si>
    <t>07.01.2021 13:29:00</t>
  </si>
  <si>
    <t>YUKARIKOÇAKLAR TR-4 45-79-M00106_950112419_950112419</t>
  </si>
  <si>
    <t>07.01.2021 11:44:59</t>
  </si>
  <si>
    <t>07.01.2021 15:40:14</t>
  </si>
  <si>
    <t>AKSELENDİ TR-7 45-72-L00837_956492732_956492732</t>
  </si>
  <si>
    <t>07.01.2021 11:38:47</t>
  </si>
  <si>
    <t>07.01.2021 15:12:57</t>
  </si>
  <si>
    <t>M-1002 35-03-M01002_910377377_910377377</t>
  </si>
  <si>
    <t>07.01.2021 11:40:10</t>
  </si>
  <si>
    <t>07.01.2021 20:35:37</t>
  </si>
  <si>
    <t>K-1540 35-04-K01540_35-04-K01540_2356760</t>
  </si>
  <si>
    <t>07.01.2021 11:39:56</t>
  </si>
  <si>
    <t>07.01.2021 14:17:27</t>
  </si>
  <si>
    <t>TR-8 TUKAN SİTESİ 35-19-M00238_956684493_956684493</t>
  </si>
  <si>
    <t>07.01.2021 13:21:49</t>
  </si>
  <si>
    <t>DEĞİRMENDERE OVA TR-10 35-22-M00200_955278542_955278542</t>
  </si>
  <si>
    <t>07.01.2021 11:51:24</t>
  </si>
  <si>
    <t>07.01.2021 14:09:16</t>
  </si>
  <si>
    <t>M-850 KARAÇAM KÖK 35-02-M00850_BENZİNLİK M08_2065732</t>
  </si>
  <si>
    <t>07.01.2021 12:00:11</t>
  </si>
  <si>
    <t>07.01.2021 13:21:38</t>
  </si>
  <si>
    <t>DERBENT İM-DM 45-83-A00004_MANİSA-2 M12_2097148</t>
  </si>
  <si>
    <t>07.01.2021 12:04:17</t>
  </si>
  <si>
    <t>07.01.2021 12:25:18</t>
  </si>
  <si>
    <t>YENİFOÇA TR-44 35-23-M00044_950424211_950424211</t>
  </si>
  <si>
    <t>07.01.2021 10:58:16</t>
  </si>
  <si>
    <t>07.01.2021 13:20:18</t>
  </si>
  <si>
    <t>KULA İM 45-77-A00001_KONURCA M01_2049991</t>
  </si>
  <si>
    <t>07.01.2021 12:09:14</t>
  </si>
  <si>
    <t>07.01.2021 12:25:17</t>
  </si>
  <si>
    <t>07.01.2021 12:13:02</t>
  </si>
  <si>
    <t>07.01.2021 12:50:02</t>
  </si>
  <si>
    <t>YAYAKENT TR-7 35-24-M00007_955232590_955232590</t>
  </si>
  <si>
    <t>07.01.2021 12:08:46</t>
  </si>
  <si>
    <t>07.01.2021 15:52:40</t>
  </si>
  <si>
    <t>M-334 35-02-M00334_D D1B_5813945</t>
  </si>
  <si>
    <t>07.01.2021 12:18:00</t>
  </si>
  <si>
    <t>07.01.2021 16:03:28</t>
  </si>
  <si>
    <t>07.01.2021 12:09:00</t>
  </si>
  <si>
    <t>07.01.2021 18:49:18</t>
  </si>
  <si>
    <t>MENEMEN TR-65 35-28-L00065_B_56357587_56357587</t>
  </si>
  <si>
    <t>07.01.2021 12:29:00</t>
  </si>
  <si>
    <t>07.01.2021 12:58:43</t>
  </si>
  <si>
    <t>ÇANDARLI DM-TR-20 35-30-M00020_YAYLAYURT M06_72352926</t>
  </si>
  <si>
    <t>07.01.2021 12:35:44</t>
  </si>
  <si>
    <t>07.01.2021 13:05:00</t>
  </si>
  <si>
    <t>YENİ HARMANDALI TR-2 45-71-M00892_DIREK TIPI TRAFO HUCRESI H01_2084264</t>
  </si>
  <si>
    <t>07.01.2021 12:12:54</t>
  </si>
  <si>
    <t>07.01.2021 20:39:52</t>
  </si>
  <si>
    <t>K-1906 35-10-K01906_913677958_913677958</t>
  </si>
  <si>
    <t>07.01.2021 12:43:47</t>
  </si>
  <si>
    <t>07.01.2021 14:16:22</t>
  </si>
  <si>
    <t>M-1542 35-01-M01542_910548255_910548255</t>
  </si>
  <si>
    <t>07.01.2021 12:35:21</t>
  </si>
  <si>
    <t>07.01.2021 13:55:53</t>
  </si>
  <si>
    <t>M-2818 35-01-M02818_911837925_911837925</t>
  </si>
  <si>
    <t>07.01.2021 12:37:23</t>
  </si>
  <si>
    <t>07.01.2021 14:38:33</t>
  </si>
  <si>
    <t>MURADİYE TR 2/A 45-71-M00201_A A1_5966106</t>
  </si>
  <si>
    <t>AG Kablo Başlığı Arızası</t>
  </si>
  <si>
    <t>07.01.2021 12:57:52</t>
  </si>
  <si>
    <t>07.01.2021 15:56:59</t>
  </si>
  <si>
    <t>07.01.2021 12:48:13</t>
  </si>
  <si>
    <t>07.01.2021 15:23:09</t>
  </si>
  <si>
    <t>KIROBA KÖYÜ DEMİRCİLER TR-1 35-30-L00212_955295774_955295774</t>
  </si>
  <si>
    <t>07.01.2021 13:01:11</t>
  </si>
  <si>
    <t>07.01.2021 16:06:22</t>
  </si>
  <si>
    <t>TR-40 45-77-L00040_H h2b_42437995</t>
  </si>
  <si>
    <t>07.01.2021 12:50:33</t>
  </si>
  <si>
    <t>07.01.2021 13:56:12</t>
  </si>
  <si>
    <t>ALEMŞAHLI TR-3 45-79-M00450_945558170_945558170</t>
  </si>
  <si>
    <t>07.01.2021 12:53:56</t>
  </si>
  <si>
    <t>07.01.2021 14:38:41</t>
  </si>
  <si>
    <t>OLGUNLAR TR-6 35-31-L00221_35-31-L00221_2361885</t>
  </si>
  <si>
    <t>07.01.2021 13:37:00</t>
  </si>
  <si>
    <t>07.01.2021 14:18:47</t>
  </si>
  <si>
    <t>DM-20/08 45-71-M00419_B B01_60600273</t>
  </si>
  <si>
    <t>AG Box / Sdk Giriş Faz Sigorta Atığı</t>
  </si>
  <si>
    <t>07.01.2021 13:31:27</t>
  </si>
  <si>
    <t>07.01.2021 15:39:46</t>
  </si>
  <si>
    <t>L-297 35-18-L00297_950446444_950446444</t>
  </si>
  <si>
    <t>07.01.2021 13:26:09</t>
  </si>
  <si>
    <t>07.01.2021 18:53:28</t>
  </si>
  <si>
    <t>OKLUİSA KÖK 45-81-M00046_CINAN GRUP M04_71994402</t>
  </si>
  <si>
    <t>07.01.2021 13:43:54</t>
  </si>
  <si>
    <t>07.01.2021 13:44:14</t>
  </si>
  <si>
    <t>ULUKENT DM-4/14 35-28-M00033_953382867_953382867</t>
  </si>
  <si>
    <t>07.01.2021 13:41:50</t>
  </si>
  <si>
    <t>07.01.2021 14:13:09</t>
  </si>
  <si>
    <t>TR-4 METROPOLİS 35-26-M00004_35-26-M00004_2348895</t>
  </si>
  <si>
    <t>07.01.2021 13:40:15</t>
  </si>
  <si>
    <t>07.01.2021 15:01:01</t>
  </si>
  <si>
    <t>DM-2/16 35-29-M00097_950333960_950333960</t>
  </si>
  <si>
    <t>07.01.2021 13:44:41</t>
  </si>
  <si>
    <t>07.01.2021 16:02:48</t>
  </si>
  <si>
    <t>YENİ FOÇA TR-30 35-23-M00030_950417235_950417235</t>
  </si>
  <si>
    <t>07.01.2021 13:43:44</t>
  </si>
  <si>
    <t>07.01.2021 21:00:40</t>
  </si>
  <si>
    <t>L-493 (BALANBAKA-2) 35-18-L00493_950453297_950453297</t>
  </si>
  <si>
    <t>07.01.2021 13:46:06</t>
  </si>
  <si>
    <t>07.01.2021 17:22:06</t>
  </si>
  <si>
    <t>TR-52 35-19-L00052_956693461_956693461</t>
  </si>
  <si>
    <t>07.01.2021 13:50:16</t>
  </si>
  <si>
    <t>07.01.2021 19:53:49</t>
  </si>
  <si>
    <t>DM-1/4 35-18-L00579_950454546_950454546</t>
  </si>
  <si>
    <t>07.01.2021 14:01:44</t>
  </si>
  <si>
    <t>07.01.2021 17:24:18</t>
  </si>
  <si>
    <t>PAYAMLI M-27 (SAKIZAĞACI KÖK) 35-25-M00188_HatBaşıAyırıcı_53133046 M02_53133046</t>
  </si>
  <si>
    <t>07.01.2021 14:05:06</t>
  </si>
  <si>
    <t>07.01.2021 15:45:56</t>
  </si>
  <si>
    <t>DEMİRTAŞ KÖK 35-30-M00149_ESENTEPE KÖYLER M02_72078600</t>
  </si>
  <si>
    <t>07.01.2021 14:36:04</t>
  </si>
  <si>
    <t>07.01.2021 14:47:00</t>
  </si>
  <si>
    <t>ZEYTİNALANI TR-101 35-19-L00101_B_56354892_56354892</t>
  </si>
  <si>
    <t>07.01.2021 14:27:32</t>
  </si>
  <si>
    <t>07.01.2021 16:11:09</t>
  </si>
  <si>
    <t>TR-1/91 45-72-M00091_956520559_956520559</t>
  </si>
  <si>
    <t>07.01.2021 14:24:49</t>
  </si>
  <si>
    <t>07.01.2021 17:35:00</t>
  </si>
  <si>
    <t>ZEYTİNLİOVA TR-8 45-72-L00423_C_56386914_56386914</t>
  </si>
  <si>
    <t>07.01.2021 14:41:32</t>
  </si>
  <si>
    <t>07.01.2021 17:24:44</t>
  </si>
  <si>
    <t>EROĞLU TR-1 45-72-L00366_915796920_915796920</t>
  </si>
  <si>
    <t>07.01.2021 14:43:34</t>
  </si>
  <si>
    <t>07.01.2021 17:03:29</t>
  </si>
  <si>
    <t>ARMUTLU TR-23 35-27-L00023_B_65513987_65513987</t>
  </si>
  <si>
    <t>07.01.2021 14:30:02</t>
  </si>
  <si>
    <t>07.01.2021 15:36:52</t>
  </si>
  <si>
    <t>VİLLAKENT TR-7 35-28-M00383_G TR7G1_5927413</t>
  </si>
  <si>
    <t>07.01.2021 14:38:49</t>
  </si>
  <si>
    <t>07.01.2021 15:54:09</t>
  </si>
  <si>
    <t>K-3562 35-02-K03562_DIREK TIPI TRAFO HUCRESI H01_2050123</t>
  </si>
  <si>
    <t>07.01.2021 14:42:49</t>
  </si>
  <si>
    <t>07.01.2021 16:38:00</t>
  </si>
  <si>
    <t>K-1192 35-02-K01192_910143922_910143922</t>
  </si>
  <si>
    <t>07.01.2021 14:10:04</t>
  </si>
  <si>
    <t>07.01.2021 22:53:10</t>
  </si>
  <si>
    <t>L-236 35-18-L00236_950463563_950463563</t>
  </si>
  <si>
    <t>07.01.2021 15:03:01</t>
  </si>
  <si>
    <t>07.01.2021 23:25:13</t>
  </si>
  <si>
    <t>ÖVEÇLİ KÖK 45-76-L00002_SOMA A SANTRALİ T.M. L01_72215217</t>
  </si>
  <si>
    <t>07.01.2021 15:10:24</t>
  </si>
  <si>
    <t>07.01.2021 15:33:05</t>
  </si>
  <si>
    <t>TR-56 CEPHANELİK 35-19-L00056_956698270_956698270</t>
  </si>
  <si>
    <t>07.01.2021 15:10:08</t>
  </si>
  <si>
    <t>07.01.2021 23:00:30</t>
  </si>
  <si>
    <t>GÖRDES TR-33 45-75-M00033_DIREK TIPI TRAFO HUCRESI H01_2091868</t>
  </si>
  <si>
    <t>07.01.2021 15:09:41</t>
  </si>
  <si>
    <t>07.01.2021 16:53:02</t>
  </si>
  <si>
    <t>ÖREN TR-2 35-27-L00217_950271210_950271210</t>
  </si>
  <si>
    <t>07.01.2021 15:26:01</t>
  </si>
  <si>
    <t>07.01.2021 20:57:22</t>
  </si>
  <si>
    <t>07.01.2021 15:28:47</t>
  </si>
  <si>
    <t>07.01.2021 16:05:42</t>
  </si>
  <si>
    <t>AYVACIK TR-1 45-71-M00787_A_56399620_56399620</t>
  </si>
  <si>
    <t>07.01.2021 15:31:57</t>
  </si>
  <si>
    <t>07.01.2021 21:20:00</t>
  </si>
  <si>
    <t>M-2513 35-02-M02513_912488821_912488821</t>
  </si>
  <si>
    <t>07.01.2021 15:35:06</t>
  </si>
  <si>
    <t>07.01.2021 16:51:07</t>
  </si>
  <si>
    <t>07.01.2021 15:47:42</t>
  </si>
  <si>
    <t>07.01.2021 16:01:10</t>
  </si>
  <si>
    <t>SANCAKLI BOZKÖY KÖK 45-71-M00087_KÖY İÇİ RİNG-2 M04_61320775</t>
  </si>
  <si>
    <t>07.01.2021 15:48:47</t>
  </si>
  <si>
    <t>07.01.2021 16:51:00</t>
  </si>
  <si>
    <t>K-1129 35-03-K01129_910675018_910675018</t>
  </si>
  <si>
    <t>07.01.2021 15:53:27</t>
  </si>
  <si>
    <t>07.01.2021 20:05:43</t>
  </si>
  <si>
    <t>K-4558 35-02-K04558_913036393_913036393</t>
  </si>
  <si>
    <t>07.01.2021 16:01:00</t>
  </si>
  <si>
    <t>07.01.2021 17:21:03</t>
  </si>
  <si>
    <t>TR-1/5 45-72-M00005_956476413_956476413</t>
  </si>
  <si>
    <t>07.01.2021 15:54:54</t>
  </si>
  <si>
    <t>07.01.2021 16:45:56</t>
  </si>
  <si>
    <t>07.01.2021 16:08:07</t>
  </si>
  <si>
    <t>07.01.2021 17:28:09</t>
  </si>
  <si>
    <t>K-1522 GÖRECE ATA MAH. 35-22-K01522_915165909_915165909</t>
  </si>
  <si>
    <t>07.01.2021 16:21:03</t>
  </si>
  <si>
    <t>07.01.2021 18:22:37</t>
  </si>
  <si>
    <t>SEYREK TR-2 35-28-M00909_954860366_954860366</t>
  </si>
  <si>
    <t>07.01.2021 15:50:34</t>
  </si>
  <si>
    <t>07.01.2021 19:50:56</t>
  </si>
  <si>
    <t>ÇAMLIK DM 35-17-M00173_HatBaşıAyırıcı_65826607 M08_65826607</t>
  </si>
  <si>
    <t>07.01.2021 16:27:21</t>
  </si>
  <si>
    <t>07.01.2021 17:14:01</t>
  </si>
  <si>
    <t>07.01.2021 16:44:57</t>
  </si>
  <si>
    <t>07.01.2021 17:53:44</t>
  </si>
  <si>
    <t>SARUHANLI DM 45-80-M00001_AKHİSAR-1 M07_2324159</t>
  </si>
  <si>
    <t>07.01.2021 16:51:41</t>
  </si>
  <si>
    <t>07.01.2021 17:11:00</t>
  </si>
  <si>
    <t>OVAKENT İM 35-15-A00003_OVAKENT GİRİŞ M01_2057379</t>
  </si>
  <si>
    <t>07.01.2021 16:59:31</t>
  </si>
  <si>
    <t>07.01.2021 17:24:00</t>
  </si>
  <si>
    <t>HELVACI TR-3 35-17-M00363_7819610_56393307_56393307</t>
  </si>
  <si>
    <t>07.01.2021 17:04:47</t>
  </si>
  <si>
    <t>07.01.2021 18:13:22</t>
  </si>
  <si>
    <t>AHMETLİ TR-1 45-77-M00056_945495559_945495559</t>
  </si>
  <si>
    <t>07.01.2021 17:37:29</t>
  </si>
  <si>
    <t>BALIKLIOVA TR-4 35-19-L00274__72374221_72374221</t>
  </si>
  <si>
    <t>07.01.2021 16:59:08</t>
  </si>
  <si>
    <t>07.01.2021 18:57:06</t>
  </si>
  <si>
    <t>ÇATALKAYA KÖYÜ TR-1 35-21-L00171_953367237_953367237</t>
  </si>
  <si>
    <t>07.01.2021 16:56:01</t>
  </si>
  <si>
    <t>07.01.2021 20:09:08</t>
  </si>
  <si>
    <t>ÇAYKÖY TR-1 45-78-L00429_49322446_56405464_56405464</t>
  </si>
  <si>
    <t>07.01.2021 17:21:14</t>
  </si>
  <si>
    <t>07.01.2021 18:09:59</t>
  </si>
  <si>
    <t>BÜYÜKKEMERDERE TR-1 35-29-L00303_95000561344_95000561344</t>
  </si>
  <si>
    <t>07.01.2021 17:11:52</t>
  </si>
  <si>
    <t>07.01.2021 21:03:23</t>
  </si>
  <si>
    <t>KAPAKLI TR-3 45-72-M00312_956490549_956490549</t>
  </si>
  <si>
    <t>07.01.2021 17:24:53</t>
  </si>
  <si>
    <t>07.01.2021 18:09:27</t>
  </si>
  <si>
    <t>GÖRDES TR-16 45-75-M00016_945605552_945605552</t>
  </si>
  <si>
    <t>07.01.2021 17:23:04</t>
  </si>
  <si>
    <t>07.01.2021 19:18:03</t>
  </si>
  <si>
    <t>07.01.2021 17:36:01</t>
  </si>
  <si>
    <t>07.01.2021 17:41:00</t>
  </si>
  <si>
    <t>MENEMEN GÖRECE TR-1 35-28-M00288_953378111_953378111</t>
  </si>
  <si>
    <t>07.01.2021 17:33:20</t>
  </si>
  <si>
    <t>08.01.2021 11:50:48</t>
  </si>
  <si>
    <t>L-274 35-18-L00274_950444932_950444932</t>
  </si>
  <si>
    <t>07.01.2021 17:18:35</t>
  </si>
  <si>
    <t>07.01.2021 22:15:26</t>
  </si>
  <si>
    <t>ULUCAK DM-2/15 35-27-M00334_914546495_914546495</t>
  </si>
  <si>
    <t>07.01.2021 17:43:00</t>
  </si>
  <si>
    <t>07.01.2021 18:08:15</t>
  </si>
  <si>
    <t>BEYOBA TR-12 45-72-M00414_TR-6 SAZOBA TOPSU RİNG M04_2102850</t>
  </si>
  <si>
    <t>07.01.2021 17:57:11</t>
  </si>
  <si>
    <t>07.01.2021 17:57:21</t>
  </si>
  <si>
    <t>KEMİKLİDERE KÖK 45-80-M00108_KAPAKLI DM  GİRİŞ M04_2086357</t>
  </si>
  <si>
    <t>07.01.2021 17:57:13</t>
  </si>
  <si>
    <t>07.01.2021 17:57:51</t>
  </si>
  <si>
    <t>MENEMEN TR-75 35-28-L00075_I I1b_5907635</t>
  </si>
  <si>
    <t>07.01.2021 17:29:06</t>
  </si>
  <si>
    <t>07.01.2021 19:48:24</t>
  </si>
  <si>
    <t>ÇATALOLUK DM 45-74-M00227_DEMİRCİ M10_2111070</t>
  </si>
  <si>
    <t>07.01.2021 18:06:51</t>
  </si>
  <si>
    <t>07.01.2021 18:07:23</t>
  </si>
  <si>
    <t>_A_56385393_56385393</t>
  </si>
  <si>
    <t>07.01.2021 18:12:59</t>
  </si>
  <si>
    <t>07.01.2021 21:34:24</t>
  </si>
  <si>
    <t>BATAKLIK MAHALLESİ TR 35-16-M00008_B_56395398_56395398</t>
  </si>
  <si>
    <t>07.01.2021 18:12:03</t>
  </si>
  <si>
    <t>07.01.2021 19:35:21</t>
  </si>
  <si>
    <t>ÇUKURKÖY KÖK 35-29-L00034_ÇUKURKÖY ENH L06_2087141</t>
  </si>
  <si>
    <t>07.01.2021 18:20:11</t>
  </si>
  <si>
    <t>07.01.2021 18:20:31</t>
  </si>
  <si>
    <t>GÜZELKÖY KÖK 45-71-M00123_HatBaşıAyırıcı_53135146 M03_53135146</t>
  </si>
  <si>
    <t>07.01.2021 17:35:55</t>
  </si>
  <si>
    <t>07.01.2021 20:32:00</t>
  </si>
  <si>
    <t>AYHAN GÜLCÜOGLU-1 SULAMA  GRUBU 35-29-M00343_DIREK TIPI TRAFO HUCRESI H01_2101153</t>
  </si>
  <si>
    <t>07.01.2021 18:24:02</t>
  </si>
  <si>
    <t>07.01.2021 19:33:32</t>
  </si>
  <si>
    <t>İCİKLER TR-4 45-74-M00252_DAĞITIM TRAFO İCİKLER TR-4 M04_72233662</t>
  </si>
  <si>
    <t>07.01.2021 18:20:45</t>
  </si>
  <si>
    <t>07.01.2021 21:16:30</t>
  </si>
  <si>
    <t>07.01.2021 18:40:49</t>
  </si>
  <si>
    <t>07.01.2021 20:52:32</t>
  </si>
  <si>
    <t>K-3749 35-08-K03749_99194251_99194251</t>
  </si>
  <si>
    <t>07.01.2021 18:54:02</t>
  </si>
  <si>
    <t>07.01.2021 19:35:32</t>
  </si>
  <si>
    <t>GÖKÇEAĞIL TR-2 35-30-L00140_C_56404794_56404794</t>
  </si>
  <si>
    <t>07.01.2021 19:00:49</t>
  </si>
  <si>
    <t>07.01.2021 21:18:56</t>
  </si>
  <si>
    <t>KINIK TR 19 35-24-L00019_955226282_955226282</t>
  </si>
  <si>
    <t>07.01.2021 19:01:04</t>
  </si>
  <si>
    <t>07.01.2021 19:42:08</t>
  </si>
  <si>
    <t>K-4431 35-01-K04431_911363238_911363238</t>
  </si>
  <si>
    <t>07.01.2021 19:03:25</t>
  </si>
  <si>
    <t>07.01.2021 20:33:36</t>
  </si>
  <si>
    <t>BÜYÜKKALE TR-1 35-29-L00668_950319764_950319764</t>
  </si>
  <si>
    <t>07.01.2021 18:56:59</t>
  </si>
  <si>
    <t>07.01.2021 21:48:48</t>
  </si>
  <si>
    <t>BEĞENLER SUBAŞI TR-1 45-75-M00176_B_56392006_56392006</t>
  </si>
  <si>
    <t>07.01.2021 19:05:43</t>
  </si>
  <si>
    <t>07.01.2021 22:55:07</t>
  </si>
  <si>
    <t>DM-5/TR-8 45-72-M00562_956510566_956510566</t>
  </si>
  <si>
    <t>07.01.2021 19:13:36</t>
  </si>
  <si>
    <t>07.01.2021 21:09:06</t>
  </si>
  <si>
    <t>K-1320 35-09-K01320_912642875_912642875</t>
  </si>
  <si>
    <t>07.01.2021 19:06:15</t>
  </si>
  <si>
    <t>07.01.2021 20:37:46</t>
  </si>
  <si>
    <t>BEKİRLER TR-4 45-72-L00361_45-72-L00361_2372970</t>
  </si>
  <si>
    <t>07.01.2021 19:30:10</t>
  </si>
  <si>
    <t>07.01.2021 20:34:24</t>
  </si>
  <si>
    <t>BAĞYURDU TR-3 (DM-2/1) 35-27-L00242_F_56362289_56362289</t>
  </si>
  <si>
    <t>07.01.2021 19:33:47</t>
  </si>
  <si>
    <t>07.01.2021 23:15:56</t>
  </si>
  <si>
    <t>TR-104 ZEYTİNALANI 35-19-L00104_B_56394787_56394787</t>
  </si>
  <si>
    <t>07.01.2021 19:45:45</t>
  </si>
  <si>
    <t>07.01.2021 20:24:43</t>
  </si>
  <si>
    <t>ÇATALOLUK TR 1 45-74-M00230_945592834_945592834</t>
  </si>
  <si>
    <t>07.01.2021 19:50:21</t>
  </si>
  <si>
    <t>07.01.2021 22:02:26</t>
  </si>
  <si>
    <t>YEŞİLOVA ÇAYIR TR-2 35-20-L00127_6869983_56378168_56378168</t>
  </si>
  <si>
    <t>07.01.2021 19:55:40</t>
  </si>
  <si>
    <t>07.01.2021 22:05:12</t>
  </si>
  <si>
    <t>K-934 35-04-K00934_912455799_912455799</t>
  </si>
  <si>
    <t>07.01.2021 20:12:45</t>
  </si>
  <si>
    <t>07.01.2021 21:10:59</t>
  </si>
  <si>
    <t>M-1981 35-09-M01981_912368716_912368716</t>
  </si>
  <si>
    <t>07.01.2021 20:19:43</t>
  </si>
  <si>
    <t>07.01.2021 21:33:52</t>
  </si>
  <si>
    <t>07.01.2021 20:41:10</t>
  </si>
  <si>
    <t>07.01.2021 23:41:40</t>
  </si>
  <si>
    <t>07.01.2021 20:54:11</t>
  </si>
  <si>
    <t>07.01.2021 22:37:00</t>
  </si>
  <si>
    <t>K-687 35-01-K00687_35-01-K00687_2375809</t>
  </si>
  <si>
    <t>07.01.2021 21:28:20</t>
  </si>
  <si>
    <t>07.01.2021 23:44:02</t>
  </si>
  <si>
    <t>DM-20/TR01-A 45-71-M02373_953244718_953244718</t>
  </si>
  <si>
    <t>07.01.2021 21:57:29</t>
  </si>
  <si>
    <t>07.01.2021 22:46:56</t>
  </si>
  <si>
    <t>M-1233 35-01-M01233_911208921_911208921</t>
  </si>
  <si>
    <t>07.01.2021 22:21:02</t>
  </si>
  <si>
    <t>08.01.2021 00:20:32</t>
  </si>
  <si>
    <t>ÇAVUŞOĞLU TR-1 45-71-M01820_C_56385878_56385878</t>
  </si>
  <si>
    <t>07.01.2021 22:24:12</t>
  </si>
  <si>
    <t>08.01.2021 03:47:28</t>
  </si>
  <si>
    <t>K-1338 35-03-K01338_910491660_910491660</t>
  </si>
  <si>
    <t>07.01.2021 22:28:08</t>
  </si>
  <si>
    <t>08.01.2021 00:29:22</t>
  </si>
  <si>
    <t>YENİFOÇA TR-51 35-23-M00051_E_56376092_56376092</t>
  </si>
  <si>
    <t>07.01.2021 22:26:51</t>
  </si>
  <si>
    <t>07.01.2021 23:37:35</t>
  </si>
  <si>
    <t>L-97 35-18-L00097_C_56371789_56371789</t>
  </si>
  <si>
    <t>07.01.2021 22:29:00</t>
  </si>
  <si>
    <t>08.01.2021 00:08:11</t>
  </si>
  <si>
    <t>K-55 35-04-K00055_99791104_99791104</t>
  </si>
  <si>
    <t>07.01.2021 22:41:51</t>
  </si>
  <si>
    <t>08.01.2021 00:06:22</t>
  </si>
  <si>
    <t>TR-2/125-1 45-83-L00202_961380852_961380852</t>
  </si>
  <si>
    <t>07.01.2021 22:44:48</t>
  </si>
  <si>
    <t>07.01.2021 23:34:40</t>
  </si>
  <si>
    <t>KUŞÇULAR TR-9 35-19-M00221_8729228_56354899_56354899</t>
  </si>
  <si>
    <t>07.01.2021 23:49:00</t>
  </si>
  <si>
    <t>08.01.2021 01:06:55</t>
  </si>
  <si>
    <t>L-456 35-18-L00456_950467176_950467176</t>
  </si>
  <si>
    <t>07.01.2021 23:50:44</t>
  </si>
  <si>
    <t>08.01.2021 01:21:29</t>
  </si>
  <si>
    <t>K-1064 35-04-K01064_B K1064B1B_5807415</t>
  </si>
  <si>
    <t>07.01.2021 23:51:54</t>
  </si>
  <si>
    <t>08.01.2021 01:20:44</t>
  </si>
  <si>
    <t>L-243 35-18-L00243_950445707_950445707</t>
  </si>
  <si>
    <t>08.01.2021 15:18:26</t>
  </si>
  <si>
    <t>08.01.2021 21:23:09</t>
  </si>
  <si>
    <t>08.01.2021 09:26:54</t>
  </si>
  <si>
    <t>08.01.2021 16:57:57</t>
  </si>
  <si>
    <t>M-861 BOTAŞ 35-02-M00861Ö_DIREK TIPI TRAFO HUCRESI H01_2061678</t>
  </si>
  <si>
    <t>08.01.2021 09:55:38</t>
  </si>
  <si>
    <t>08.01.2021 18:02:49</t>
  </si>
  <si>
    <t>KAYNARPINAR TR-1 35-21-L00116_A_56376246_56376246</t>
  </si>
  <si>
    <t>08.01.2021 19:07:41</t>
  </si>
  <si>
    <t>09.01.2021 03:04:16</t>
  </si>
  <si>
    <t>TR-1/48 45-72-M00048_956494476_956494476</t>
  </si>
  <si>
    <t>08.01.2021 12:59:34</t>
  </si>
  <si>
    <t>08.01.2021 13:49:40</t>
  </si>
  <si>
    <t>ÖZBEK TR-5 35-19-M00235_95000563425_95000563425</t>
  </si>
  <si>
    <t>08.01.2021 13:44:12</t>
  </si>
  <si>
    <t>08.01.2021 15:32:55</t>
  </si>
  <si>
    <t>ARDIÇ MAHALLESİ TR-9 35-21-L00130_B_56378009_56378009</t>
  </si>
  <si>
    <t>08.01.2021 13:03:00</t>
  </si>
  <si>
    <t>08.01.2021 16:21:00</t>
  </si>
  <si>
    <t>_C_56374879_56374879</t>
  </si>
  <si>
    <t>08.01.2021 21:46:15</t>
  </si>
  <si>
    <t>08.01.2021 23:32:44</t>
  </si>
  <si>
    <t>08.01.2021 19:37:41</t>
  </si>
  <si>
    <t>08.01.2021 19:52:58</t>
  </si>
  <si>
    <t>M-2922 35-04-M02922_99410326_99410326</t>
  </si>
  <si>
    <t>08.01.2021 14:52:32</t>
  </si>
  <si>
    <t>08.01.2021 20:57:52</t>
  </si>
  <si>
    <t>BERGAMA İM-1 35-16-A00001_ŞEHİR-7 L07_2085178</t>
  </si>
  <si>
    <t>08.01.2021 02:39:34</t>
  </si>
  <si>
    <t>08.01.2021 03:07:41</t>
  </si>
  <si>
    <t>EMİNBEY OSMANBEY MAHALLESİ TR-1 45-78-M00869_DIREK TIPI TRAFO HUCRESI H01_2105628</t>
  </si>
  <si>
    <t>08.01.2021 18:38:07</t>
  </si>
  <si>
    <t>08.01.2021 19:55:02</t>
  </si>
  <si>
    <t>K-1757 35-02-K01757_A_56379934_56379934</t>
  </si>
  <si>
    <t>08.01.2021 09:17:57</t>
  </si>
  <si>
    <t>08.01.2021 11:08:09</t>
  </si>
  <si>
    <t>TR-1-2/2 35-20-L00008_955213397_955213397</t>
  </si>
  <si>
    <t>08.01.2021 14:50:21</t>
  </si>
  <si>
    <t>08.01.2021 16:26:18</t>
  </si>
  <si>
    <t>MAVİ KÖY SİTESİ TR 35-30-M00320_965990601_965990601</t>
  </si>
  <si>
    <t>08.01.2021 11:11:02</t>
  </si>
  <si>
    <t>08.01.2021 12:41:16</t>
  </si>
  <si>
    <t>ÇAYLI TR-4 35-15-L00191_35-15-L00191_2365416</t>
  </si>
  <si>
    <t>08.01.2021 09:25:31</t>
  </si>
  <si>
    <t>08.01.2021 17:35:53</t>
  </si>
  <si>
    <t>K-4275 35-03-K04275_910331138_910331138</t>
  </si>
  <si>
    <t>08.01.2021 12:51:33</t>
  </si>
  <si>
    <t>08.01.2021 18:38:54</t>
  </si>
  <si>
    <t>08.01.2021 16:37:42</t>
  </si>
  <si>
    <t>08.01.2021 16:52:38</t>
  </si>
  <si>
    <t>K-1956 35-09-K01956_913203527_913203527</t>
  </si>
  <si>
    <t>08.01.2021 13:18:41</t>
  </si>
  <si>
    <t>08.01.2021 16:26:12</t>
  </si>
  <si>
    <t>DEREKÖY KÖK 45-72-L00458_BALLICA İM GİRİŞİ L03_2103899</t>
  </si>
  <si>
    <t>08.01.2021 18:02:32</t>
  </si>
  <si>
    <t>08.01.2021 18:03:12</t>
  </si>
  <si>
    <t>EĞLENHOCA DM 35-21-M00013_ALAÇATI-3 (KARABURUN GIS TM) M09_72178742</t>
  </si>
  <si>
    <t>08.01.2021 10:16:50</t>
  </si>
  <si>
    <t>08.01.2021 10:57:00</t>
  </si>
  <si>
    <t>ASLANLAR TR-5 35-26-L00406_57784423_60984499_60984499</t>
  </si>
  <si>
    <t>08.01.2021 19:36:16</t>
  </si>
  <si>
    <t>08.01.2021 22:23:58</t>
  </si>
  <si>
    <t>KARAKUZU TR-1 35-17-M00466_950303390_950303390</t>
  </si>
  <si>
    <t>08.01.2021 11:49:48</t>
  </si>
  <si>
    <t>08.01.2021 15:13:36</t>
  </si>
  <si>
    <t>L-128/1 35-18-L00603_950436272_950436272</t>
  </si>
  <si>
    <t>08.01.2021 17:14:37</t>
  </si>
  <si>
    <t>08.01.2021 21:57:07</t>
  </si>
  <si>
    <t>ÇALTILI TR-1 45-78-L00365_49333415_56407483_56407483</t>
  </si>
  <si>
    <t>08.01.2021 11:22:00</t>
  </si>
  <si>
    <t>08.01.2021 13:21:55</t>
  </si>
  <si>
    <t>PANAZTEPE DM 35-28-M00732_HatBaşıAyırıcı_53133652 M07_53133652</t>
  </si>
  <si>
    <t>08.01.2021 10:27:59</t>
  </si>
  <si>
    <t>08.01.2021 11:43:28</t>
  </si>
  <si>
    <t>L-16 TEPECİK KAVŞAĞI 35-14-L00016_11133774_56358226_56358226</t>
  </si>
  <si>
    <t>08.01.2021 10:48:00</t>
  </si>
  <si>
    <t>08.01.2021 12:41:54</t>
  </si>
  <si>
    <t>ALÇUK TM 35-17-A00001_HatBaşıAyırıcı_65838517 M29_65838517</t>
  </si>
  <si>
    <t>08.01.2021 23:39:54</t>
  </si>
  <si>
    <t>09.01.2021 03:58:02</t>
  </si>
  <si>
    <t>İLYASLAR KÖK 45-76-M00048_BAKIR KÖK M01_72213064</t>
  </si>
  <si>
    <t>08.01.2021 20:46:42</t>
  </si>
  <si>
    <t>08.01.2021 21:15:00</t>
  </si>
  <si>
    <t>TR-2 35-27-M00002_95000072734_95000072734</t>
  </si>
  <si>
    <t>08.01.2021 14:18:52</t>
  </si>
  <si>
    <t>08.01.2021 15:30:19</t>
  </si>
  <si>
    <t>EVRENLİ KAYADİBİ TR-1 45-73-M00497_A_56386396_56386396</t>
  </si>
  <si>
    <t>08.01.2021 07:57:46</t>
  </si>
  <si>
    <t>08.01.2021 09:19:25</t>
  </si>
  <si>
    <t>GÖRDES DM 45-75-M00050_KAŞIKÇI M11_2083718</t>
  </si>
  <si>
    <t>08.01.2021 15:39:09</t>
  </si>
  <si>
    <t>08.01.2021 15:49:16</t>
  </si>
  <si>
    <t>GÖLCÜK TR-27 35-15-L00327_950394803_950394803</t>
  </si>
  <si>
    <t>08.01.2021 15:09:15</t>
  </si>
  <si>
    <t>08.01.2021 19:50:49</t>
  </si>
  <si>
    <t>GÖKÇEN DM 35-29-M00123_SEYREKLİ M03_2328952</t>
  </si>
  <si>
    <t>08.01.2021 14:41:00</t>
  </si>
  <si>
    <t>08.01.2021 15:21:12</t>
  </si>
  <si>
    <t>SARICALAR TR-1 45-78-M00493_DIREK TIPI TRAFO HUCRESI H01_2111622</t>
  </si>
  <si>
    <t>08.01.2021 13:49:06</t>
  </si>
  <si>
    <t>08.01.2021 15:12:00</t>
  </si>
  <si>
    <t>DM-2/8 BAŞKENT TR 35-18-L00588_950453784_950453784</t>
  </si>
  <si>
    <t>08.01.2021 09:48:39</t>
  </si>
  <si>
    <t>08.01.2021 16:03:05</t>
  </si>
  <si>
    <t>BOSTANCI TR-1 45-76-L00025_45-76-L00025_2354005</t>
  </si>
  <si>
    <t>08.01.2021 10:42:01</t>
  </si>
  <si>
    <t>08.01.2021 11:39:27</t>
  </si>
  <si>
    <t>L-37 YAT LİMANI 35-14-L00037_B B01_5846699</t>
  </si>
  <si>
    <t>08.01.2021 15:46:31</t>
  </si>
  <si>
    <t>08.01.2021 18:52:54</t>
  </si>
  <si>
    <t>TR-31 35-17-M00031_950300402_950300402</t>
  </si>
  <si>
    <t>08.01.2021 20:00:45</t>
  </si>
  <si>
    <t>08.01.2021 21:39:24</t>
  </si>
  <si>
    <t>TURGUTALP TR-4/7 45-82-M00064_TR-4/2 M02_72193383</t>
  </si>
  <si>
    <t>08.01.2021 09:07:11</t>
  </si>
  <si>
    <t>08.01.2021 11:44:23</t>
  </si>
  <si>
    <t>M-1520 35-03-M01520_B_56363273_56363273</t>
  </si>
  <si>
    <t>08.01.2021 11:44:48</t>
  </si>
  <si>
    <t>08.01.2021 14:03:49</t>
  </si>
  <si>
    <t>İSKELE MAH. TR 35-16-M00655_35-16-M00655_2377176</t>
  </si>
  <si>
    <t>08.01.2021 13:24:52</t>
  </si>
  <si>
    <t>08.01.2021 14:03:36</t>
  </si>
  <si>
    <t>ÇİÇEKLİ KÖK 45-75-M00070_META ÖZEL M07_2308352</t>
  </si>
  <si>
    <t>08.01.2021 09:13:00</t>
  </si>
  <si>
    <t>08.01.2021 18:42:48</t>
  </si>
  <si>
    <t>MURADİYE TR-3/A 45-71-M02046_953239365_953239365</t>
  </si>
  <si>
    <t>08.01.2021 16:56:24</t>
  </si>
  <si>
    <t>08.01.2021 20:07:00</t>
  </si>
  <si>
    <t>FOÇA TR-47 35-23-L00047_950422926_950422926</t>
  </si>
  <si>
    <t>08.01.2021 12:01:29</t>
  </si>
  <si>
    <t>08.01.2021 20:26:54</t>
  </si>
  <si>
    <t>K-2864 35-01-K02864_C_56375236_56375236</t>
  </si>
  <si>
    <t>08.01.2021 08:46:00</t>
  </si>
  <si>
    <t>08.01.2021 09:43:55</t>
  </si>
  <si>
    <t>TR-94 35-16-L00094_35-16-L00094_72001672</t>
  </si>
  <si>
    <t>08.01.2021 11:37:53</t>
  </si>
  <si>
    <t>08.01.2021 12:58:00</t>
  </si>
  <si>
    <t>08.01.2021 06:23:57</t>
  </si>
  <si>
    <t>08.01.2021 06:48:22</t>
  </si>
  <si>
    <t>YELKİ TR-21 (M-2345) 35-10-M02345_98077339_98077339</t>
  </si>
  <si>
    <t>08.01.2021 09:38:00</t>
  </si>
  <si>
    <t>08.01.2021 13:36:50</t>
  </si>
  <si>
    <t>KIRKAĞAÇ TR-8 45-76-M00008_C_60984718_60984718</t>
  </si>
  <si>
    <t>08.01.2021 12:43:09</t>
  </si>
  <si>
    <t>08.01.2021 13:55:09</t>
  </si>
  <si>
    <t>MADEN KÖK 45-83-M00128_İZZETTİN M03_47316729</t>
  </si>
  <si>
    <t>08.01.2021 15:58:22</t>
  </si>
  <si>
    <t>08.01.2021 18:02:03</t>
  </si>
  <si>
    <t>ÇIRPI TR-1-2/3 35-20-M00008_955208733_955208733</t>
  </si>
  <si>
    <t>08.01.2021 10:13:43</t>
  </si>
  <si>
    <t>08.01.2021 11:35:22</t>
  </si>
  <si>
    <t>08.01.2021 19:12:30</t>
  </si>
  <si>
    <t>08.01.2021 23:41:33</t>
  </si>
  <si>
    <t>MENDERES DM-2/TR-1 35-22-M00300_KÖYLER-1 M15_2328470</t>
  </si>
  <si>
    <t>08.01.2021 19:52:27</t>
  </si>
  <si>
    <t>08.01.2021 20:09:00</t>
  </si>
  <si>
    <t>TR-134 35-16-L00134_953317570_953317570</t>
  </si>
  <si>
    <t>08.01.2021 22:37:00</t>
  </si>
  <si>
    <t>08.01.2021 22:56:46</t>
  </si>
  <si>
    <t>08.01.2021 15:53:00</t>
  </si>
  <si>
    <t>08.01.2021 16:37:57</t>
  </si>
  <si>
    <t>M-14 ILDIR TARIMSAL SULAMA 35-18-M00014_950466140_950466140</t>
  </si>
  <si>
    <t>08.01.2021 11:44:37</t>
  </si>
  <si>
    <t>08.01.2021 17:12:56</t>
  </si>
  <si>
    <t>M-1968 NECMETTİN UZUN ÖZEL TR 35-02-M01968Ö_DIREK TIPI TRAFO HUCRESI H01_2085060</t>
  </si>
  <si>
    <t>08.01.2021 09:59:00</t>
  </si>
  <si>
    <t>08.01.2021 18:07:04</t>
  </si>
  <si>
    <t>K-3101 35-02-K03101_910044966_910044966</t>
  </si>
  <si>
    <t>08.01.2021 14:41:43</t>
  </si>
  <si>
    <t>08.01.2021 16:01:49</t>
  </si>
  <si>
    <t>K-4753 35-01-K04753_911881191_911881191</t>
  </si>
  <si>
    <t>08.01.2021 09:46:41</t>
  </si>
  <si>
    <t>08.01.2021 12:12:56</t>
  </si>
  <si>
    <t>ARDIÇ MAHALLESİ TR-9 35-21-L00130_953366613_953366613</t>
  </si>
  <si>
    <t>08.01.2021 14:49:52</t>
  </si>
  <si>
    <t>09.01.2021 15:53:07</t>
  </si>
  <si>
    <t>TR-30 35-27-M00030_A_56372348_56372348</t>
  </si>
  <si>
    <t>08.01.2021 21:54:37</t>
  </si>
  <si>
    <t>08.01.2021 23:22:35</t>
  </si>
  <si>
    <t>08.01.2021 09:02:41</t>
  </si>
  <si>
    <t>08.01.2021 12:24:03</t>
  </si>
  <si>
    <t>TR-2/33 (GALERİCİLER) 45-83-L00033_YÜKSEL TOPRAK ÖZEL L01_2327481</t>
  </si>
  <si>
    <t>08.01.2021 08:52:43</t>
  </si>
  <si>
    <t>08.01.2021 10:17:33</t>
  </si>
  <si>
    <t>08.01.2021 03:36:28</t>
  </si>
  <si>
    <t>08.01.2021 03:43:25</t>
  </si>
  <si>
    <t>MERSİNLİDERE TR-3 (KIRKOÇLAR) 35-31-L00197__72372382_72372382</t>
  </si>
  <si>
    <t>08.01.2021 11:31:00</t>
  </si>
  <si>
    <t>08.01.2021 12:58:11</t>
  </si>
  <si>
    <t>DEMİRCİLİ DM 35-15-L00895_KAYAKÖY İM L05_2335953</t>
  </si>
  <si>
    <t>08.01.2021 09:26:07</t>
  </si>
  <si>
    <t>08.01.2021 17:56:25</t>
  </si>
  <si>
    <t>SAĞLIKÇILAR DM 35-18-L00544_ÇİFTLİK İM L08_2095731</t>
  </si>
  <si>
    <t>08.01.2021 06:26:23</t>
  </si>
  <si>
    <t>08.01.2021 06:36:44</t>
  </si>
  <si>
    <t>K-653 35-01-K00653_B_65498393_65498393</t>
  </si>
  <si>
    <t>08.01.2021 18:12:16</t>
  </si>
  <si>
    <t>08.01.2021 18:41:12</t>
  </si>
  <si>
    <t>08.01.2021 14:16:35</t>
  </si>
  <si>
    <t>08.01.2021 14:20:21</t>
  </si>
  <si>
    <t>K-4343 35-01-K04343_911491315_911491315</t>
  </si>
  <si>
    <t>08.01.2021 16:40:32</t>
  </si>
  <si>
    <t>08.01.2021 18:51:14</t>
  </si>
  <si>
    <t>ÇATALKAYA TR-3 35-21-L00193_953366127_953366127</t>
  </si>
  <si>
    <t>08.01.2021 11:39:05</t>
  </si>
  <si>
    <t>08.01.2021 22:04:58</t>
  </si>
  <si>
    <t>EFEMÇUKURU TR-1 35-22-L00001_955265726_955265726</t>
  </si>
  <si>
    <t>08.01.2021 12:14:00</t>
  </si>
  <si>
    <t>08.01.2021 14:19:52</t>
  </si>
  <si>
    <t>TR-2/33 (GALERİCİLER) 45-83-L00033_YÜKSEL TOPRAK ÖZEL L01_2100999</t>
  </si>
  <si>
    <t>08.01.2021 14:07:56</t>
  </si>
  <si>
    <t>08.01.2021 15:09:59</t>
  </si>
  <si>
    <t>TR-79 35-16-L00079_953333939_953333939</t>
  </si>
  <si>
    <t>08.01.2021 15:52:37</t>
  </si>
  <si>
    <t>08.01.2021 17:58:13</t>
  </si>
  <si>
    <t>KIZILAĞAÇ TR-3 35-20-L00455_35-20-L00455_72377472</t>
  </si>
  <si>
    <t>08.01.2021 17:22:00</t>
  </si>
  <si>
    <t>08.01.2021 18:23:16</t>
  </si>
  <si>
    <t>ARDIÇ MAHALLESİ TR-9 35-21-L00130_953364418_953364418</t>
  </si>
  <si>
    <t>08.01.2021 20:22:31</t>
  </si>
  <si>
    <t>09.01.2021 01:23:25</t>
  </si>
  <si>
    <t>NİHAT ÖZGÜN ÖZEL TR 35-27-M00667Ö_DIREK TIPI TRAFO HUCRESI H01_2053824</t>
  </si>
  <si>
    <t>08.01.2021 10:23:00</t>
  </si>
  <si>
    <t>08.01.2021 11:10:13</t>
  </si>
  <si>
    <t>M-227 ORHANLI TEMESALTI-3 35-14-M00227_B_56355110_56355110</t>
  </si>
  <si>
    <t>08.01.2021 12:55:00</t>
  </si>
  <si>
    <t>08.01.2021 14:12:46</t>
  </si>
  <si>
    <t>_955253760_955253760</t>
  </si>
  <si>
    <t>08.01.2021 21:24:59</t>
  </si>
  <si>
    <t>08.01.2021 22:20:41</t>
  </si>
  <si>
    <t>08.01.2021 09:42:40</t>
  </si>
  <si>
    <t>08.01.2021 11:13:01</t>
  </si>
  <si>
    <t>08.01.2021 09:46:03</t>
  </si>
  <si>
    <t>08.01.2021 09:55:35</t>
  </si>
  <si>
    <t>K-1541 35-04-K01541_99399405_99399405</t>
  </si>
  <si>
    <t>08.01.2021 19:16:47</t>
  </si>
  <si>
    <t>09.01.2021 00:43:40</t>
  </si>
  <si>
    <t>08.01.2021 18:37:05</t>
  </si>
  <si>
    <t>08.01.2021 20:26:56</t>
  </si>
  <si>
    <t>08.01.2021 07:18:28</t>
  </si>
  <si>
    <t>08.01.2021 07:24:07</t>
  </si>
  <si>
    <t>08.01.2021 11:16:41</t>
  </si>
  <si>
    <t>08.01.2021 11:17:02</t>
  </si>
  <si>
    <t>MORDOĞAN TR-41 35-21-L00164_MORDOĞAN TR-29 L04_72179977</t>
  </si>
  <si>
    <t>08.01.2021 10:00:00</t>
  </si>
  <si>
    <t>08.01.2021 12:12:00</t>
  </si>
  <si>
    <t>ÇIRPI PAZARYERİ TR 35-20-M00010_MENEMENLİ M03_66559131</t>
  </si>
  <si>
    <t>08.01.2021 22:57:02</t>
  </si>
  <si>
    <t>08.01.2021 23:34:00</t>
  </si>
  <si>
    <t>08.01.2021 10:40:58</t>
  </si>
  <si>
    <t>08.01.2021 11:43:39</t>
  </si>
  <si>
    <t>MURADİYE DM-4 45-71-M00190_953207537_953207537</t>
  </si>
  <si>
    <t>08.01.2021 20:23:16</t>
  </si>
  <si>
    <t>10.01.2021 16:18:18</t>
  </si>
  <si>
    <t>MENEMEN TR-15 35-28-L00015_953384885_953384885</t>
  </si>
  <si>
    <t>08.01.2021 17:33:00</t>
  </si>
  <si>
    <t>08.01.2021 18:29:42</t>
  </si>
  <si>
    <t>HELVACI TR-3 35-17-M00363_950304709_950304709</t>
  </si>
  <si>
    <t>08.01.2021 09:44:31</t>
  </si>
  <si>
    <t>08.01.2021 10:50:57</t>
  </si>
  <si>
    <t>TR-1/6 45-72-M00006_TR-1/7 M01_66467481</t>
  </si>
  <si>
    <t>08.01.2021 08:52:31</t>
  </si>
  <si>
    <t>08.01.2021 09:20:48</t>
  </si>
  <si>
    <t>08.01.2021 14:05:42</t>
  </si>
  <si>
    <t>08.01.2021 15:30:31</t>
  </si>
  <si>
    <t>08.01.2021 13:33:12</t>
  </si>
  <si>
    <t>08.01.2021 13:36:42</t>
  </si>
  <si>
    <t>08.01.2021 09:43:12</t>
  </si>
  <si>
    <t>08.01.2021 09:45:53</t>
  </si>
  <si>
    <t>M-2423 35-04-M02423_913298846_913298846</t>
  </si>
  <si>
    <t>08.01.2021 14:52:33</t>
  </si>
  <si>
    <t>08.01.2021 19:37:47</t>
  </si>
  <si>
    <t>ALAŞEHİR TM 45-73-A00001_IŞIKLAR M18_2058700</t>
  </si>
  <si>
    <t>08.01.2021 14:10:54</t>
  </si>
  <si>
    <t>08.01.2021 14:31:41</t>
  </si>
  <si>
    <t>TÜTENLİ TR-2 45-72-L00127_45-72-L00127_2352742</t>
  </si>
  <si>
    <t>08.01.2021 19:50:32</t>
  </si>
  <si>
    <t>K-2376 35-04-K02376_ K03_2312477</t>
  </si>
  <si>
    <t>08.01.2021 09:18:27</t>
  </si>
  <si>
    <t>08.01.2021 09:58:57</t>
  </si>
  <si>
    <t>DM-15/2 KEÇİLİKÖY 45-71-M00646_B B5_73752146</t>
  </si>
  <si>
    <t>08.01.2021 12:49:38</t>
  </si>
  <si>
    <t>08.01.2021 13:53:47</t>
  </si>
  <si>
    <t>KESİKKÖY DM 35-28-M00309_KESİKKÖY-1 (MENEMEN İM) M11_2302937</t>
  </si>
  <si>
    <t>08.01.2021 10:23:11</t>
  </si>
  <si>
    <t>08.01.2021 10:24:00</t>
  </si>
  <si>
    <t>08.01.2021 09:23:02</t>
  </si>
  <si>
    <t>08.01.2021 09:56:33</t>
  </si>
  <si>
    <t>K-1541 35-04-K01541_912798913_912798913</t>
  </si>
  <si>
    <t>08.01.2021 07:51:05</t>
  </si>
  <si>
    <t>08.01.2021 17:48:39</t>
  </si>
  <si>
    <t>M-624 35-02-M00624_913134565_913134565</t>
  </si>
  <si>
    <t>08.01.2021 13:49:18</t>
  </si>
  <si>
    <t>08.01.2021 17:39:34</t>
  </si>
  <si>
    <t>TR-125 ZEYTİNALANI 35-19-L00125_956681847_956681847</t>
  </si>
  <si>
    <t>08.01.2021 17:29:50</t>
  </si>
  <si>
    <t>08.01.2021 20:58:27</t>
  </si>
  <si>
    <t>08.01.2021 16:29:19</t>
  </si>
  <si>
    <t>08.01.2021 17:54:48</t>
  </si>
  <si>
    <t>AKÖREN TR-19 KÖK 45-78-M00974_HatBaşıAyırıcı_53139585 M04_53139585</t>
  </si>
  <si>
    <t>08.01.2021 14:39:00</t>
  </si>
  <si>
    <t>08.01.2021 17:01:01</t>
  </si>
  <si>
    <t>M-2079 35-01-M02079_K K1_49443042</t>
  </si>
  <si>
    <t>08.01.2021 19:06:19</t>
  </si>
  <si>
    <t>08.01.2021 20:36:30</t>
  </si>
  <si>
    <t>L-169 35-18-L00169_L-174 L02_49891582</t>
  </si>
  <si>
    <t>08.01.2021 22:02:32</t>
  </si>
  <si>
    <t>08.01.2021 22:53:00</t>
  </si>
  <si>
    <t>DEĞİRMENDERE TR-2 35-22-M00198_955265267_955265267</t>
  </si>
  <si>
    <t>08.01.2021 19:39:12</t>
  </si>
  <si>
    <t>08.01.2021 21:48:53</t>
  </si>
  <si>
    <t>AĞAÇ İŞLERİ TR-2 35-22-M00140_955292306_955292306</t>
  </si>
  <si>
    <t>08.01.2021 09:50:29</t>
  </si>
  <si>
    <t>08.01.2021 13:32:08</t>
  </si>
  <si>
    <t>K-1902 35-10-K01902_98099980_98099980</t>
  </si>
  <si>
    <t>08.01.2021 09:01:52</t>
  </si>
  <si>
    <t>08.01.2021 10:26:51</t>
  </si>
  <si>
    <t>K-3053 35-03-K03053_35-03-K03053_41928504</t>
  </si>
  <si>
    <t>08.01.2021 16:25:45</t>
  </si>
  <si>
    <t>08.01.2021 17:31:28</t>
  </si>
  <si>
    <t>L-307 35-18-L00307_950447018_950447018</t>
  </si>
  <si>
    <t>08.01.2021 10:32:44</t>
  </si>
  <si>
    <t>08.01.2021 15:11:35</t>
  </si>
  <si>
    <t>HACIÖMERLİ KARAKUYULAR TR 35-17-M00444_35-17-M00444_2362951</t>
  </si>
  <si>
    <t>08.01.2021 16:11:02</t>
  </si>
  <si>
    <t>08.01.2021 17:39:00</t>
  </si>
  <si>
    <t>DAYIOĞLU TR-1 45-72-L00339_A_56389979_56389979</t>
  </si>
  <si>
    <t>08.01.2021 11:59:06</t>
  </si>
  <si>
    <t>08.01.2021 13:30:55</t>
  </si>
  <si>
    <t>TR-19 35-27-M00019__72374043_72374043</t>
  </si>
  <si>
    <t>08.01.2021 23:24:54</t>
  </si>
  <si>
    <t>09.01.2021 00:39:44</t>
  </si>
  <si>
    <t>DM-3 (TR-16) 35-15-M00016_ÖDEMİŞ-3 M02_67054179</t>
  </si>
  <si>
    <t>08.01.2021 10:27:54</t>
  </si>
  <si>
    <t>08.01.2021 11:02:00</t>
  </si>
  <si>
    <t>K-849 35-04-K00849_912899575_912899575</t>
  </si>
  <si>
    <t>08.01.2021 16:36:24</t>
  </si>
  <si>
    <t>08.01.2021 20:25:54</t>
  </si>
  <si>
    <t>08.01.2021 08:27:36</t>
  </si>
  <si>
    <t>08.01.2021 10:14:20</t>
  </si>
  <si>
    <t>ESENYAZI EĞRİKUYU MAH. TR-1 45-77-M00022_45-77-M00022_2366412</t>
  </si>
  <si>
    <t>08.01.2021 10:06:46</t>
  </si>
  <si>
    <t>08.01.2021 13:42:28</t>
  </si>
  <si>
    <t>L-274 35-18-L00274_950467479_950467479</t>
  </si>
  <si>
    <t>08.01.2021 13:33:11</t>
  </si>
  <si>
    <t>08.01.2021 18:22:00</t>
  </si>
  <si>
    <t>MORDOĞAN KÖYÜ TR-1 35-21-L00136_A_56376919_56376919</t>
  </si>
  <si>
    <t>08.01.2021 16:53:15</t>
  </si>
  <si>
    <t>08.01.2021 21:55:32</t>
  </si>
  <si>
    <t>TR-57 35-17-M00057_DM-8 M02_66229686</t>
  </si>
  <si>
    <t>08.01.2021 10:30:31</t>
  </si>
  <si>
    <t>08.01.2021 11:38:36</t>
  </si>
  <si>
    <t>08.01.2021 14:25:13</t>
  </si>
  <si>
    <t>08.01.2021 15:41:44</t>
  </si>
  <si>
    <t>ELDELEK TR-1 45-78-L00604_B_56405760_56405760</t>
  </si>
  <si>
    <t>08.01.2021 13:50:00</t>
  </si>
  <si>
    <t>08.01.2021 15:16:15</t>
  </si>
  <si>
    <t>08.01.2021 09:21:01</t>
  </si>
  <si>
    <t>08.01.2021 17:15:10</t>
  </si>
  <si>
    <t>KARABURUN BOZKÖY 35-21-L00053_B_56358258_56358258</t>
  </si>
  <si>
    <t>08.01.2021 21:46:52</t>
  </si>
  <si>
    <t>09.01.2021 00:02:39</t>
  </si>
  <si>
    <t>L-298 35-18-L00298_950466874_950466874</t>
  </si>
  <si>
    <t>08.01.2021 11:47:07</t>
  </si>
  <si>
    <t>08.01.2021 15:55:53</t>
  </si>
  <si>
    <t>ILIPINAR KÖK 35-23-M00154_GERENKÖY ÇIKIŞ M03_67163395</t>
  </si>
  <si>
    <t>08.01.2021 16:19:22</t>
  </si>
  <si>
    <t>08.01.2021 16:32:25</t>
  </si>
  <si>
    <t>TAŞTEPE TR-1 35-24-M00091_DIREK TIPI TRAFO HUCRESI H01_2034506</t>
  </si>
  <si>
    <t>08.01.2021 11:34:52</t>
  </si>
  <si>
    <t>08.01.2021 12:19:00</t>
  </si>
  <si>
    <t>TR-136 35-15-M00136_B_60983175_60983175</t>
  </si>
  <si>
    <t>08.01.2021 08:57:27</t>
  </si>
  <si>
    <t>08.01.2021 10:36:57</t>
  </si>
  <si>
    <t>TR-14 35-15-M00014_950383447_950383447</t>
  </si>
  <si>
    <t>08.01.2021 21:38:00</t>
  </si>
  <si>
    <t>08.01.2021 21:58:14</t>
  </si>
  <si>
    <t>ÇALTILI TR-1 45-78-L00365_49333277_56407548_56407548</t>
  </si>
  <si>
    <t>08.01.2021 10:02:00</t>
  </si>
  <si>
    <t>08.01.2021 13:26:34</t>
  </si>
  <si>
    <t>TR-290 35-19-M00465_956667437_956667437</t>
  </si>
  <si>
    <t>08.01.2021 17:59:54</t>
  </si>
  <si>
    <t>08.01.2021 18:46:52</t>
  </si>
  <si>
    <t>KAYAKÖY İM 35-15-A00006_KAYAKÖY ÇIKIŞ L02_66921444</t>
  </si>
  <si>
    <t>08.01.2021 16:28:32</t>
  </si>
  <si>
    <t>08.01.2021 17:54:24</t>
  </si>
  <si>
    <t>ÇİÇEKLİ KÖK 45-75-M00070_HatBaşıAyırıcı_53135614 M03_53135614</t>
  </si>
  <si>
    <t>08.01.2021 18:46:08</t>
  </si>
  <si>
    <t>09.01.2021 00:28:55</t>
  </si>
  <si>
    <t>K-2932 35-07-K02932_B_56377952_56377952</t>
  </si>
  <si>
    <t>08.01.2021 09:29:14</t>
  </si>
  <si>
    <t>08.01.2021 15:17:39</t>
  </si>
  <si>
    <t>FOÇA CEZA İNFAZ KURUMU KÖK 35-23-M00302_FOÇA İM M02_67574171</t>
  </si>
  <si>
    <t>08.01.2021 16:48:15</t>
  </si>
  <si>
    <t>08.01.2021 17:31:38</t>
  </si>
  <si>
    <t>L-174 35-18-L00174_ H_49893076</t>
  </si>
  <si>
    <t>08.01.2021 21:12:55</t>
  </si>
  <si>
    <t>08.01.2021 23:06:54</t>
  </si>
  <si>
    <t>ALAŞEHİR TR-58 45-73-M00058_45-73-M00058_2354354</t>
  </si>
  <si>
    <t>08.01.2021 15:13:02</t>
  </si>
  <si>
    <t>08.01.2021 15:24:00</t>
  </si>
  <si>
    <t>K-1403 35-01-K01403_911400195_911400195</t>
  </si>
  <si>
    <t>08.01.2021 14:37:12</t>
  </si>
  <si>
    <t>08.01.2021 16:25:48</t>
  </si>
  <si>
    <t>ATAKÖY TR-8 35-22-M00858_955285171_955285171</t>
  </si>
  <si>
    <t>08.01.2021 19:13:23</t>
  </si>
  <si>
    <t>08.01.2021 21:01:12</t>
  </si>
  <si>
    <t>L-298 35-18-L00298_950460013_950460013</t>
  </si>
  <si>
    <t>08.01.2021 09:31:37</t>
  </si>
  <si>
    <t>08.01.2021 15:29:58</t>
  </si>
  <si>
    <t>TR-125 ZEYTİNALANI 35-19-L00125_956680393_956680393</t>
  </si>
  <si>
    <t>08.01.2021 13:35:00</t>
  </si>
  <si>
    <t>08.01.2021 14:39:22</t>
  </si>
  <si>
    <t>ALMAK TM 35-17-A00003_HatBaşıAyırıcı_53134016 M28_53134016</t>
  </si>
  <si>
    <t>08.01.2021 12:23:03</t>
  </si>
  <si>
    <t>08.01.2021 15:17:02</t>
  </si>
  <si>
    <t>08.01.2021 05:29:45</t>
  </si>
  <si>
    <t>08.01.2021 06:47:51</t>
  </si>
  <si>
    <t>MEDİ KABİN ÖZEL TR 35-27-M00426Ö_ M02_2311832</t>
  </si>
  <si>
    <t>08.01.2021 09:19:04</t>
  </si>
  <si>
    <t>08.01.2021 12:38:53</t>
  </si>
  <si>
    <t>ORTAKÖY KAYALI TR-2 35-29-L00225_DIREK TIPI TRAFO HUCRESI H01_2099070</t>
  </si>
  <si>
    <t>08.01.2021 09:10:05</t>
  </si>
  <si>
    <t>08.01.2021 15:17:27</t>
  </si>
  <si>
    <t>TR-1/5 45-72-M00005_TR-1/6 M03_2325485</t>
  </si>
  <si>
    <t>08.01.2021 09:19:15</t>
  </si>
  <si>
    <t>08.01.2021 16:23:15</t>
  </si>
  <si>
    <t>SARIGÖL DM 45-79-M00069_ESKİ KÖYLER FİDERİ M05_2076620</t>
  </si>
  <si>
    <t>08.01.2021 18:23:11</t>
  </si>
  <si>
    <t>08.01.2021 18:27:59</t>
  </si>
  <si>
    <t>08.01.2021 06:59:02</t>
  </si>
  <si>
    <t>08.01.2021 09:00:00</t>
  </si>
  <si>
    <t>K-4597 35-09-K04597_C_56391068_56391068</t>
  </si>
  <si>
    <t>08.01.2021 10:14:00</t>
  </si>
  <si>
    <t>08.01.2021 11:45:56</t>
  </si>
  <si>
    <t>DEĞİRMENDERE DM 35-22-M00085_ÇİLEME-MALTA-SANCAKLI M08_50066539</t>
  </si>
  <si>
    <t>08.01.2021 16:31:00</t>
  </si>
  <si>
    <t>BOYABAĞ TR-1 35-21-L00113_35-21-L00113_2373867</t>
  </si>
  <si>
    <t>08.01.2021 14:46:39</t>
  </si>
  <si>
    <t>08.01.2021 21:44:27</t>
  </si>
  <si>
    <t>08.01.2021 14:20:06</t>
  </si>
  <si>
    <t>08.01.2021 21:23:47</t>
  </si>
  <si>
    <t>K-3872 35-04-K03872_B_56379153_56379153</t>
  </si>
  <si>
    <t>08.01.2021 11:32:13</t>
  </si>
  <si>
    <t>08.01.2021 12:59:15</t>
  </si>
  <si>
    <t>GÜZELHİSAR TR-2 35-17-M00168_950304193_950304193</t>
  </si>
  <si>
    <t>08.01.2021 20:01:55</t>
  </si>
  <si>
    <t>13.01.2021 18:21:29</t>
  </si>
  <si>
    <t>TR-67 35-19-L00067_956683920_956683920</t>
  </si>
  <si>
    <t>08.01.2021 21:14:32</t>
  </si>
  <si>
    <t>08.01.2021 22:13:36</t>
  </si>
  <si>
    <t>EMİRALEM TR-11 35-28-M00236_953394884_953394884</t>
  </si>
  <si>
    <t>08.01.2021 19:15:00</t>
  </si>
  <si>
    <t>08.01.2021 20:05:39</t>
  </si>
  <si>
    <t>M-1118 SEBAHATTİN TUNÇBİLEKÇİLER 35-02-M01118Ö_DIREK TIPI TRAFO HUCRESI H01_2061796</t>
  </si>
  <si>
    <t>08.01.2021 09:58:00</t>
  </si>
  <si>
    <t>08.01.2021 17:54:14</t>
  </si>
  <si>
    <t>YENİFOÇA TR-18 35-23-M00018_950419647_950419647</t>
  </si>
  <si>
    <t>08.01.2021 22:06:56</t>
  </si>
  <si>
    <t>08.01.2021 23:08:27</t>
  </si>
  <si>
    <t>SARUHANLI TR-8 45-80-M00008_956563731_956563731</t>
  </si>
  <si>
    <t>08.01.2021 13:11:12</t>
  </si>
  <si>
    <t>08.01.2021 13:52:22</t>
  </si>
  <si>
    <t>DM-5/TR-12 URLA 35-19-M00468_956676276_956676276</t>
  </si>
  <si>
    <t>08.01.2021 16:39:34</t>
  </si>
  <si>
    <t>08.01.2021 18:50:42</t>
  </si>
  <si>
    <t>DERBENT İM-DM 45-83-A00004_FABRİKALAR L06_2097157</t>
  </si>
  <si>
    <t>08.01.2021 09:39:10</t>
  </si>
  <si>
    <t>08.01.2021 10:07:40</t>
  </si>
  <si>
    <t>TEKELİ TR-5 35-22-M00235_955255852_955255852</t>
  </si>
  <si>
    <t>08.01.2021 12:51:44</t>
  </si>
  <si>
    <t>08.01.2021 14:23:54</t>
  </si>
  <si>
    <t>K-1904 35-10-K01904_D_56380507_56380507</t>
  </si>
  <si>
    <t>08.01.2021 16:15:23</t>
  </si>
  <si>
    <t>08.01.2021 18:27:51</t>
  </si>
  <si>
    <t>K-4480 35-02-K04480_99846094_99846094</t>
  </si>
  <si>
    <t>08.01.2021 20:09:19</t>
  </si>
  <si>
    <t>08.01.2021 21:39:00</t>
  </si>
  <si>
    <t>KESİKKÖY DM 35-28-M00309_KESİKKÖY-2 (PANAZTEPE DM) M02_2323288</t>
  </si>
  <si>
    <t>08.01.2021 10:09:00</t>
  </si>
  <si>
    <t>08.01.2021 10:21:09</t>
  </si>
  <si>
    <t>08.01.2021 13:54:12</t>
  </si>
  <si>
    <t>08.01.2021 14:28:00</t>
  </si>
  <si>
    <t>08.01.2021 13:05:52</t>
  </si>
  <si>
    <t>08.01.2021 13:45:00</t>
  </si>
  <si>
    <t>K-3575 35-08-K03575_913156807_913156807</t>
  </si>
  <si>
    <t>08.01.2021 17:00:46</t>
  </si>
  <si>
    <t>08.01.2021 21:22:15</t>
  </si>
  <si>
    <t>KARKIN TR-1 45-84-M00031_45-84-M00031_2351117</t>
  </si>
  <si>
    <t>08.01.2021 17:53:48</t>
  </si>
  <si>
    <t>08.01.2021 19:29:14</t>
  </si>
  <si>
    <t>YENİ FOÇA TR-25 35-23-M00025_950422994_950422994</t>
  </si>
  <si>
    <t>08.01.2021 09:49:14</t>
  </si>
  <si>
    <t>08.01.2021 20:52:50</t>
  </si>
  <si>
    <t>AKÇAKİLİSE TR-2 35-21-L00045_AZMAK TR-1 L02_72177524</t>
  </si>
  <si>
    <t>08.01.2021 19:38:54</t>
  </si>
  <si>
    <t>08.01.2021 19:54:12</t>
  </si>
  <si>
    <t>PANAZTEPE DM 35-28-M00732_KESİKKÖY-1 GİRİŞ M07_2114179</t>
  </si>
  <si>
    <t>08.01.2021 10:40:56</t>
  </si>
  <si>
    <t>08.01.2021 10:41:43</t>
  </si>
  <si>
    <t>M-2151 35-07-M02151_99156157_99156157</t>
  </si>
  <si>
    <t>08.01.2021 08:51:53</t>
  </si>
  <si>
    <t>08.01.2021 10:13:33</t>
  </si>
  <si>
    <t>ERGENLİ TR-1 35-20-L00250_DIREK TIPI TRAFO HUCRESI H01_2048390</t>
  </si>
  <si>
    <t>08.01.2021 09:03:25</t>
  </si>
  <si>
    <t>08.01.2021 16:55:26</t>
  </si>
  <si>
    <t>K-1131 35-08-K01131_F_65504031_65504031</t>
  </si>
  <si>
    <t>08.01.2021 11:39:37</t>
  </si>
  <si>
    <t>08.01.2021 13:19:45</t>
  </si>
  <si>
    <t>KARABURUN TR-11 35-21-L00010_A_56354139_56354139</t>
  </si>
  <si>
    <t>08.01.2021 14:34:46</t>
  </si>
  <si>
    <t>08.01.2021 16:09:41</t>
  </si>
  <si>
    <t>08.01.2021 10:27:22</t>
  </si>
  <si>
    <t>08.01.2021 12:45:05</t>
  </si>
  <si>
    <t>08.01.2021 23:30:43</t>
  </si>
  <si>
    <t>09.01.2021 01:54:29</t>
  </si>
  <si>
    <t>TR-111 45-78-L00111__56388079_56388079</t>
  </si>
  <si>
    <t>08.01.2021 10:22:00</t>
  </si>
  <si>
    <t>08.01.2021 12:20:50</t>
  </si>
  <si>
    <t>TR-23 35-19-L00023_956694185_956694185</t>
  </si>
  <si>
    <t>08.01.2021 16:37:00</t>
  </si>
  <si>
    <t>08.01.2021 17:06:09</t>
  </si>
  <si>
    <t>BAŞOVA DEREBEBEKLER TR-3 35-15-L00488_DIREK TIPI TRAFO HUCRESI H01_2050550</t>
  </si>
  <si>
    <t>08.01.2021 18:24:40</t>
  </si>
  <si>
    <t>08.01.2021 21:41:45</t>
  </si>
  <si>
    <t>08.01.2021 08:16:04</t>
  </si>
  <si>
    <t>08.01.2021 08:21:00</t>
  </si>
  <si>
    <t>GÜMÜLDÜR M-30 35-25-M00030_35-25-M00030_72083361</t>
  </si>
  <si>
    <t>08.01.2021 09:25:44</t>
  </si>
  <si>
    <t>08.01.2021 17:03:23</t>
  </si>
  <si>
    <t>BELİĞ ŞİŞİKOĞLU SULAMA GRUBU 35-29-M00182_B_56406627_56406627</t>
  </si>
  <si>
    <t>08.01.2021 15:04:49</t>
  </si>
  <si>
    <t>08.01.2021 18:51:49</t>
  </si>
  <si>
    <t>ÇANDARLI TR-15 (SANAYİ) 35-30-M00015_E_56366885_56366885</t>
  </si>
  <si>
    <t>08.01.2021 18:18:17</t>
  </si>
  <si>
    <t>08.01.2021 21:22:21</t>
  </si>
  <si>
    <t>L-434 MENDERES BP 35-18-L00434_6498204 A9/1_5958060</t>
  </si>
  <si>
    <t>08.01.2021 22:49:46</t>
  </si>
  <si>
    <t>08.01.2021 23:56:31</t>
  </si>
  <si>
    <t>OĞLANANASI TR-5 KÖK 35-22-M00092_OĞLANANASI TR-7/TR-8/TR-9 M02_72111090</t>
  </si>
  <si>
    <t>08.01.2021 17:57:42</t>
  </si>
  <si>
    <t>TR-17 35-16-L00017_BERGAMA İ.M.-1/DAĞITIM TRAFO TR-17 L03_72003327</t>
  </si>
  <si>
    <t>08.01.2021 13:51:00</t>
  </si>
  <si>
    <t>08.01.2021 14:32:39</t>
  </si>
  <si>
    <t>08.01.2021 00:05:27</t>
  </si>
  <si>
    <t>08.01.2021 02:21:45</t>
  </si>
  <si>
    <t>AVUNDURUK TR-1 35-31-L00179_956581263_956581263</t>
  </si>
  <si>
    <t>08.01.2021 16:15:00</t>
  </si>
  <si>
    <t>08.01.2021 17:30:41</t>
  </si>
  <si>
    <t>L-96 35-18-L00096_950453445_950453445</t>
  </si>
  <si>
    <t>08.01.2021 12:48:29</t>
  </si>
  <si>
    <t>08.01.2021 20:32:03</t>
  </si>
  <si>
    <t>08.01.2021 10:24:27</t>
  </si>
  <si>
    <t>08.01.2021 18:54:44</t>
  </si>
  <si>
    <t>M-2922 35-04-M02922_A A03_49179327</t>
  </si>
  <si>
    <t>08.01.2021 10:39:38</t>
  </si>
  <si>
    <t>08.01.2021 14:49:34</t>
  </si>
  <si>
    <t>KARA KIZLAR TR-1 35-26-M00509_DIREK TIPI TRAFO HUCRESI H01_2040094</t>
  </si>
  <si>
    <t>08.01.2021 23:54:19</t>
  </si>
  <si>
    <t>09.01.2021 01:11:08</t>
  </si>
  <si>
    <t>DM-18/08 45-71-M00257_E_56399549_56399549</t>
  </si>
  <si>
    <t>08.01.2021 09:36:14</t>
  </si>
  <si>
    <t>08.01.2021 16:50:40</t>
  </si>
  <si>
    <t>L-236 35-18-L00236_950441348_950441348</t>
  </si>
  <si>
    <t>08.01.2021 17:04:42</t>
  </si>
  <si>
    <t>08.01.2021 23:12:14</t>
  </si>
  <si>
    <t>TR-56 CEPHANELİK 35-19-L00056_956664986_956664986</t>
  </si>
  <si>
    <t>08.01.2021 09:21:00</t>
  </si>
  <si>
    <t>08.01.2021 10:01:46</t>
  </si>
  <si>
    <t>K-4055 35-02-K04055_TRAFO K03_2083507</t>
  </si>
  <si>
    <t>08.01.2021 20:22:14</t>
  </si>
  <si>
    <t>08.01.2021 22:57:45</t>
  </si>
  <si>
    <t>KARABURUN İM 35-21-A00001_HatBaşıAyırıcı_53138247 L05_53138247</t>
  </si>
  <si>
    <t>08.01.2021 07:19:33</t>
  </si>
  <si>
    <t>08.01.2021 07:24:51</t>
  </si>
  <si>
    <t>08.01.2021 20:46:11</t>
  </si>
  <si>
    <t>08.01.2021 21:36:47</t>
  </si>
  <si>
    <t>08.01.2021 14:58:33</t>
  </si>
  <si>
    <t>08.01.2021 15:36:26</t>
  </si>
  <si>
    <t>ÇINARLIKUYU TR-2 45-71-M02165__72374693_72374693</t>
  </si>
  <si>
    <t>08.01.2021 09:09:08</t>
  </si>
  <si>
    <t>08.01.2021 10:33:58</t>
  </si>
  <si>
    <t>MURADİYE DM-5/8 KÖK 45-71-M00828_DM-5/11 M08_72087220</t>
  </si>
  <si>
    <t>08.01.2021 12:48:18</t>
  </si>
  <si>
    <t>08.01.2021 14:17:33</t>
  </si>
  <si>
    <t>K-1933 35-09-K01933_35-09-K01933_45354176</t>
  </si>
  <si>
    <t>08.01.2021 21:56:37</t>
  </si>
  <si>
    <t>08.01.2021 22:19:00</t>
  </si>
  <si>
    <t>TR-67 35-16-L00067_DIREK TIPI TRAFO HUCRESI H01_2040083</t>
  </si>
  <si>
    <t>08.01.2021 03:22:07</t>
  </si>
  <si>
    <t>08.01.2021 04:41:30</t>
  </si>
  <si>
    <t>_B_56384564_56384564</t>
  </si>
  <si>
    <t>08.01.2021 10:47:00</t>
  </si>
  <si>
    <t>08.01.2021 11:15:55</t>
  </si>
  <si>
    <t>SALİHLER TR-1 35-30-L00144_955312206_955312206</t>
  </si>
  <si>
    <t>08.01.2021 12:35:14</t>
  </si>
  <si>
    <t>08.01.2021 14:37:19</t>
  </si>
  <si>
    <t>KARABURUN TR-11 35-21-L00010_KARABURUN MERKEZ DM L02_72175096</t>
  </si>
  <si>
    <t>08.01.2021 17:59:34</t>
  </si>
  <si>
    <t>08.01.2021 23:10:04</t>
  </si>
  <si>
    <t>08.01.2021 09:29:31</t>
  </si>
  <si>
    <t>08.01.2021 17:14:12</t>
  </si>
  <si>
    <t>08.01.2021 21:09:32</t>
  </si>
  <si>
    <t>08.01.2021 21:58:00</t>
  </si>
  <si>
    <t>SOMA TR-13/1 45-82-M00113_B TR13/1&amp;B1_5977428</t>
  </si>
  <si>
    <t>08.01.2021 16:42:10</t>
  </si>
  <si>
    <t>08.01.2021 17:56:15</t>
  </si>
  <si>
    <t>TR-14 45-78-L00014_953264743_953264743</t>
  </si>
  <si>
    <t>08.01.2021 14:33:20</t>
  </si>
  <si>
    <t>08.01.2021 15:50:28</t>
  </si>
  <si>
    <t>TR-136 35-15-M00136_A_60985237_60985237</t>
  </si>
  <si>
    <t>08.01.2021 13:04:45</t>
  </si>
  <si>
    <t>08.01.2021 16:17:21</t>
  </si>
  <si>
    <t>K-3187 35-01-K03187_D_56377585_56377585</t>
  </si>
  <si>
    <t>08.01.2021 19:14:00</t>
  </si>
  <si>
    <t>08.01.2021 19:50:08</t>
  </si>
  <si>
    <t>08.01.2021 19:52:02</t>
  </si>
  <si>
    <t>08.01.2021 20:21:30</t>
  </si>
  <si>
    <t>M-164 35-18-M00164_9873908_56370508_56370508</t>
  </si>
  <si>
    <t>08.01.2021 21:56:48</t>
  </si>
  <si>
    <t>09.01.2021 01:57:04</t>
  </si>
  <si>
    <t>M-210(DM-2/23) 35-09-M00210_35-09-M00210_42946173</t>
  </si>
  <si>
    <t>08.01.2021 08:57:00</t>
  </si>
  <si>
    <t>08.01.2021 09:33:00</t>
  </si>
  <si>
    <t>TR-1/73 45-72-M00073_945120651_945120651</t>
  </si>
  <si>
    <t>08.01.2021 19:47:00</t>
  </si>
  <si>
    <t>08.01.2021 20:16:07</t>
  </si>
  <si>
    <t>ARDIÇ TR-8 35-21-L00131_B_56376553_56376553</t>
  </si>
  <si>
    <t>08.01.2021 09:01:48</t>
  </si>
  <si>
    <t>08.01.2021 16:58:13</t>
  </si>
  <si>
    <t>L-72 35-14-L00072_965869154_965869154</t>
  </si>
  <si>
    <t>08.01.2021 12:30:16</t>
  </si>
  <si>
    <t>08.01.2021 21:05:11</t>
  </si>
  <si>
    <t>DEMİRCİ KÖK 35-26-M00779_KARACAAĞAÇ ENH M06_65897266</t>
  </si>
  <si>
    <t>08.01.2021 11:26:32</t>
  </si>
  <si>
    <t>08.01.2021 11:53:00</t>
  </si>
  <si>
    <t>08.01.2021 06:03:45</t>
  </si>
  <si>
    <t>08.01.2021 08:13:58</t>
  </si>
  <si>
    <t>ALİAĞA TR-43 DM 35-17-M00043_M-400 M06_2315088</t>
  </si>
  <si>
    <t>08.01.2021 15:53:02</t>
  </si>
  <si>
    <t>08.01.2021 16:20:26</t>
  </si>
  <si>
    <t>08.01.2021 16:24:00</t>
  </si>
  <si>
    <t>SÜLEYMANİYE TR-1 45-78-M00422_49250473_56404101_56404101</t>
  </si>
  <si>
    <t>08.01.2021 15:21:00</t>
  </si>
  <si>
    <t>08.01.2021 16:47:18</t>
  </si>
  <si>
    <t>SARIGÖL TR-9 45-79-M00009_A_56396558_56396558</t>
  </si>
  <si>
    <t>08.01.2021 10:59:12</t>
  </si>
  <si>
    <t>08.01.2021 12:13:05</t>
  </si>
  <si>
    <t>M-2356 35-01-M02356_910815506_910815506</t>
  </si>
  <si>
    <t>08.01.2021 22:23:09</t>
  </si>
  <si>
    <t>09.01.2021 03:49:57</t>
  </si>
  <si>
    <t>TR-64 35-19-L00064_956668416_956668416</t>
  </si>
  <si>
    <t>08.01.2021 10:05:30</t>
  </si>
  <si>
    <t>08.01.2021 20:30:40</t>
  </si>
  <si>
    <t>DEVELİ TR-1 35-22-M00279_DIREK TIPI TRAFO HUCRESI H01_2111395</t>
  </si>
  <si>
    <t>08.01.2021 19:02:01</t>
  </si>
  <si>
    <t>08.01.2021 20:16:32</t>
  </si>
  <si>
    <t>KARABURUN İM 35-21-A00001_SAİPALTI L08_2063042</t>
  </si>
  <si>
    <t>08.01.2021 17:33:28</t>
  </si>
  <si>
    <t>08.01.2021 22:33:23</t>
  </si>
  <si>
    <t>KAYRAK TR-1 45-83-L00256_48007000_56378863_56378863</t>
  </si>
  <si>
    <t>08.01.2021 08:42:27</t>
  </si>
  <si>
    <t>08.01.2021 11:50:41</t>
  </si>
  <si>
    <t>ALMAK TM 35-17-A00003_YENİFOÇA-2 M28_2307152</t>
  </si>
  <si>
    <t>08.01.2021 14:56:42</t>
  </si>
  <si>
    <t>08.01.2021 15:18:00</t>
  </si>
  <si>
    <t>TR-25 35-32-L00025_35-32-L00025_2350557</t>
  </si>
  <si>
    <t>08.01.2021 10:01:02</t>
  </si>
  <si>
    <t>08.01.2021 14:01:51</t>
  </si>
  <si>
    <t>08.01.2021 09:42:41</t>
  </si>
  <si>
    <t>08.01.2021 09:43:01</t>
  </si>
  <si>
    <t>ÖZBEK TR-5 35-19-M00235_956665052_956665052</t>
  </si>
  <si>
    <t>08.01.2021 13:41:15</t>
  </si>
  <si>
    <t>08.01.2021 15:45:16</t>
  </si>
  <si>
    <t>DM-1/59 45-71-M00020_KUŞLUBAHÇE M02_66398583</t>
  </si>
  <si>
    <t>08.01.2021 09:14:45</t>
  </si>
  <si>
    <t>08.01.2021 10:07:41</t>
  </si>
  <si>
    <t>M-1212 35-02-M01212_910013231_910013231</t>
  </si>
  <si>
    <t>08.01.2021 12:56:18</t>
  </si>
  <si>
    <t>08.01.2021 14:19:56</t>
  </si>
  <si>
    <t>SAĞLIKÇILAR DM 35-18-L00544_L-81 ÇAĞDAŞKENT L02_2095730</t>
  </si>
  <si>
    <t>08.01.2021 06:24:38</t>
  </si>
  <si>
    <t>08.01.2021 06:48:34</t>
  </si>
  <si>
    <t>SOMA TR-8/1 45-82-M00085_DAĞITIM TRAFOSU M03_72185491</t>
  </si>
  <si>
    <t>08.01.2021 14:06:51</t>
  </si>
  <si>
    <t>08.01.2021 16:21:27</t>
  </si>
  <si>
    <t>KÜÇÜKKAYA TR-1 35-10-L00023_B_56369610_56369610</t>
  </si>
  <si>
    <t>08.01.2021 16:48:26</t>
  </si>
  <si>
    <t>08.01.2021 18:00:46</t>
  </si>
  <si>
    <t>08.01.2021 11:02:21</t>
  </si>
  <si>
    <t>DM-8/29 45-71-M00157_A dm8/29a1b_45193875</t>
  </si>
  <si>
    <t>08.01.2021 22:20:01</t>
  </si>
  <si>
    <t>08.01.2021 23:11:02</t>
  </si>
  <si>
    <t>PAYAMLI M-14 35-25-M00182_956641303_956641303</t>
  </si>
  <si>
    <t>08.01.2021 21:08:29</t>
  </si>
  <si>
    <t>08.01.2021 23:23:03</t>
  </si>
  <si>
    <t>M-2462 35-02-M02462_913211006_913211006</t>
  </si>
  <si>
    <t>08.01.2021 14:41:08</t>
  </si>
  <si>
    <t>08.01.2021 16:47:27</t>
  </si>
  <si>
    <t>TR-73 35-19-L00073_9034564_56376986_56376986</t>
  </si>
  <si>
    <t>08.01.2021 21:20:32</t>
  </si>
  <si>
    <t>08.01.2021 22:49:05</t>
  </si>
  <si>
    <t>YENİFOÇA TR-37 35-23-M00037_A_56376045_56376045</t>
  </si>
  <si>
    <t>08.01.2021 19:13:06</t>
  </si>
  <si>
    <t>08.01.2021 22:31:55</t>
  </si>
  <si>
    <t>KUYUCAK KARAPINAR TR-1 45-75-M00091_B_56391855_56391855</t>
  </si>
  <si>
    <t>08.01.2021 12:46:45</t>
  </si>
  <si>
    <t>08.01.2021 18:26:37</t>
  </si>
  <si>
    <t>K-3454 35-08-K03454_97632959_97632959</t>
  </si>
  <si>
    <t>08.01.2021 13:37:16</t>
  </si>
  <si>
    <t>08.01.2021 14:38:44</t>
  </si>
  <si>
    <t>SULUDERE TR-7 KOCAHASANLAR 35-31-L00059_35-31-L00059_2364623</t>
  </si>
  <si>
    <t>08.01.2021 09:38:01</t>
  </si>
  <si>
    <t>08.01.2021 15:43:27</t>
  </si>
  <si>
    <t>SULTAN YAYLASI TR-1 45-71-M01766_953223460_953223460</t>
  </si>
  <si>
    <t>08.01.2021 19:38:58</t>
  </si>
  <si>
    <t>08.01.2021 22:27:00</t>
  </si>
  <si>
    <t>BATTALMUSTAFA PEHLİVANLAR TR-1 45-77-L00203_45-77-L00203_2375067</t>
  </si>
  <si>
    <t>08.01.2021 15:23:41</t>
  </si>
  <si>
    <t>08.01.2021 17:26:50</t>
  </si>
  <si>
    <t>KESİKKÖY DM 35-28-M00309_KESİKKÖY-2 (PANAZTEPE DM) M10_2052540</t>
  </si>
  <si>
    <t>08.01.2021 10:23:58</t>
  </si>
  <si>
    <t>08.01.2021 10:24:38</t>
  </si>
  <si>
    <t>MEDAR TR-11 45-72-M00276_A A1b_49608287</t>
  </si>
  <si>
    <t>08.01.2021 07:14:17</t>
  </si>
  <si>
    <t>08.01.2021 10:16:33</t>
  </si>
  <si>
    <t>PAYAMLI M-14 35-25-M00182_956641307_956641307</t>
  </si>
  <si>
    <t>08.01.2021 18:06:39</t>
  </si>
  <si>
    <t>08.01.2021 19:55:58</t>
  </si>
  <si>
    <t>M-3439(YATIRIM REZERVE) 35-03-M03439_910183822_910183822</t>
  </si>
  <si>
    <t>08.01.2021 18:29:35</t>
  </si>
  <si>
    <t>08.01.2021 19:56:02</t>
  </si>
  <si>
    <t>TR-330 35-19-L00369_956682440_956682440</t>
  </si>
  <si>
    <t>08.01.2021 09:52:10</t>
  </si>
  <si>
    <t>08.01.2021 11:52:51</t>
  </si>
  <si>
    <t>ZEYTİNDAĞ TR-3 35-16-M00005_D_56395694_56395694</t>
  </si>
  <si>
    <t>09.01.2021 00:22:54</t>
  </si>
  <si>
    <t>09.01.2021 01:51:38</t>
  </si>
  <si>
    <t>K-3506 35-01-K03506_C_56383695_56383695</t>
  </si>
  <si>
    <t>09.01.2021 01:27:18</t>
  </si>
  <si>
    <t>09.01.2021 02:17:16</t>
  </si>
  <si>
    <t>L-25 35-14-L00025_956662306_956662306</t>
  </si>
  <si>
    <t>09.01.2021 01:49:11</t>
  </si>
  <si>
    <t>09.01.2021 03:30:34</t>
  </si>
  <si>
    <t>ALÇUK TM 35-17-A00001_KESİKKÖY M29_2307839</t>
  </si>
  <si>
    <t>09.01.2021 02:27:52</t>
  </si>
  <si>
    <t>09.01.2021 02:50:00</t>
  </si>
  <si>
    <t>GÖLMARMARA İM 45-85-A00001_ESKİ GÖLMARMARA L28_2113832</t>
  </si>
  <si>
    <t>09.01.2021 02:35:43</t>
  </si>
  <si>
    <t>09.01.2021 03:31:31</t>
  </si>
  <si>
    <t>TR-35/A 45-78-L00715_953251228_953251228</t>
  </si>
  <si>
    <t>09.01.2021 02:57:21</t>
  </si>
  <si>
    <t>09.01.2021 03:25:30</t>
  </si>
  <si>
    <t>TR-19 35-27-M00019__72374041_72374041</t>
  </si>
  <si>
    <t>09.01.2021 02:10:54</t>
  </si>
  <si>
    <t>09.01.2021 05:10:42</t>
  </si>
  <si>
    <t>TR-330 35-19-L00369_956677714_956677714</t>
  </si>
  <si>
    <t>09.01.2021 03:17:31</t>
  </si>
  <si>
    <t>09.01.2021 04:26:00</t>
  </si>
  <si>
    <t>İNECİK TR-1 35-21-L00121_953360541_953360541</t>
  </si>
  <si>
    <t>09.01.2021 05:48:58</t>
  </si>
  <si>
    <t>09.01.2021 09:34:53</t>
  </si>
  <si>
    <t>TR-24 35-27-M00024_TR-25-26-27 M05_66131077</t>
  </si>
  <si>
    <t>09.01.2021 07:09:24</t>
  </si>
  <si>
    <t>09.01.2021 10:34:00</t>
  </si>
  <si>
    <t>KİRAZ İM 35-31-A00001_TR-1 (15.8) L10_2094978</t>
  </si>
  <si>
    <t>09.01.2021 07:23:53</t>
  </si>
  <si>
    <t>09.01.2021 07:30:00</t>
  </si>
  <si>
    <t>KELLETEPE KÖK 35-31-L00035_KİRAZ İM L01_72230898</t>
  </si>
  <si>
    <t>09.01.2021 07:24:03</t>
  </si>
  <si>
    <t>TEKKEDERE DM 35-16-M00137_ZEYTİNDAĞ SULAMA M13_2118600</t>
  </si>
  <si>
    <t>09.01.2021 07:42:24</t>
  </si>
  <si>
    <t>09.01.2021 12:09:54</t>
  </si>
  <si>
    <t>TROPİKAL DM 35-27-L00056_ÖRNEKKÖY L04_72201722</t>
  </si>
  <si>
    <t>09.01.2021 07:54:43</t>
  </si>
  <si>
    <t>09.01.2021 08:12:00</t>
  </si>
  <si>
    <t>09.01.2021 08:17:46</t>
  </si>
  <si>
    <t>09.01.2021 08:25:03</t>
  </si>
  <si>
    <t>TROPİKAL DM 35-27-L00056_ÖRNEKKÖY L04_72201760</t>
  </si>
  <si>
    <t>09.01.2021 08:26:05</t>
  </si>
  <si>
    <t>09.01.2021 10:02:00</t>
  </si>
  <si>
    <t>09.01.2021 08:26:54</t>
  </si>
  <si>
    <t>09.01.2021 10:42:48</t>
  </si>
  <si>
    <t>M-13 35-02-M00013_M-157 M03_2333802</t>
  </si>
  <si>
    <t>09.01.2021 08:44:00</t>
  </si>
  <si>
    <t>09.01.2021 11:35:31</t>
  </si>
  <si>
    <t>M-2778(YATIRIM REZERVE) 35-02-M02778_B_56365573_56365573</t>
  </si>
  <si>
    <t>09.01.2021 08:40:40</t>
  </si>
  <si>
    <t>09.01.2021 18:06:54</t>
  </si>
  <si>
    <t>TİRE ESKİ HASTANE TR 35-29-L00021_TR-15 TR-16 L03_72182409</t>
  </si>
  <si>
    <t>09.01.2021 08:43:54</t>
  </si>
  <si>
    <t>09.01.2021 09:54:49</t>
  </si>
  <si>
    <t>TEPEKÖY TR-1 45-73-M00785_45-73-M00785_2354758</t>
  </si>
  <si>
    <t>09.01.2021 08:59:37</t>
  </si>
  <si>
    <t>09.01.2021 14:50:42</t>
  </si>
  <si>
    <t>TR-2/86 45-83-L00086_45-83-L00086_2348856</t>
  </si>
  <si>
    <t>09.01.2021 09:03:20</t>
  </si>
  <si>
    <t>09.01.2021 17:05:21</t>
  </si>
  <si>
    <t>TR-11 35-22-M00011_TR-10 M01_72135617</t>
  </si>
  <si>
    <t>09.01.2021 08:59:55</t>
  </si>
  <si>
    <t>09.01.2021 17:04:00</t>
  </si>
  <si>
    <t>ÇANDARLI TR-15 (SANAYİ) 35-30-M00015_955311223_955311223</t>
  </si>
  <si>
    <t>09.01.2021 08:51:39</t>
  </si>
  <si>
    <t>09.01.2021 12:42:30</t>
  </si>
  <si>
    <t>K-217 35-01-K00217_E_56376755_56376755</t>
  </si>
  <si>
    <t>09.01.2021 09:06:56</t>
  </si>
  <si>
    <t>09.01.2021 10:31:08</t>
  </si>
  <si>
    <t>YENİ FOÇA TR-26 35-23-M00026_D_56365411_56365411</t>
  </si>
  <si>
    <t>09.01.2021 08:53:36</t>
  </si>
  <si>
    <t>09.01.2021 10:47:11</t>
  </si>
  <si>
    <t>TR-69 35-19-L00069_A_56373261_56373261</t>
  </si>
  <si>
    <t>09.01.2021 08:55:13</t>
  </si>
  <si>
    <t>09.01.2021 10:45:23</t>
  </si>
  <si>
    <t>09.01.2021 09:10:43</t>
  </si>
  <si>
    <t>09.01.2021 09:47:00</t>
  </si>
  <si>
    <t>M-1815 KISIK DM-2 35-22-M00096_METAL İŞLERİ TR-1 M11_72100791</t>
  </si>
  <si>
    <t>09.01.2021 09:40:00</t>
  </si>
  <si>
    <t>KARAKUYU KÖK 35-22-M00091_KARAKUYU M02_72111688</t>
  </si>
  <si>
    <t>09.01.2021 09:04:43</t>
  </si>
  <si>
    <t>09.01.2021 10:04:00</t>
  </si>
  <si>
    <t>TR-56 CEPHANELİK 35-19-L00056_956697390_956697390</t>
  </si>
  <si>
    <t>09.01.2021 09:09:55</t>
  </si>
  <si>
    <t>09.01.2021 10:48:22</t>
  </si>
  <si>
    <t>09.01.2021 09:19:43</t>
  </si>
  <si>
    <t>09.01.2021 13:17:43</t>
  </si>
  <si>
    <t>TR-23 HASTANE 35-26-M00023__56358928_56358928</t>
  </si>
  <si>
    <t>09.01.2021 09:25:00</t>
  </si>
  <si>
    <t>09.01.2021 10:18:31</t>
  </si>
  <si>
    <t>09.01.2021 09:33:35</t>
  </si>
  <si>
    <t>09.01.2021 09:53:23</t>
  </si>
  <si>
    <t>DM-2/15 35-29-M00098_950317918_950317918</t>
  </si>
  <si>
    <t>09.01.2021 09:32:00</t>
  </si>
  <si>
    <t>09.01.2021 11:07:14</t>
  </si>
  <si>
    <t>09.01.2021 09:14:10</t>
  </si>
  <si>
    <t>09.01.2021 10:22:00</t>
  </si>
  <si>
    <t>TEYFİK ÖZDEMİR ÖZEL TR 45-71-M01643Ö_DIREK TIPI TRAFO HUCRESI H01_2090382</t>
  </si>
  <si>
    <t>09.01.2021 09:40:07</t>
  </si>
  <si>
    <t>09.01.2021 11:44:06</t>
  </si>
  <si>
    <t>SIRIMLI CINGILLAR TR-4 35-31-L00195_47908951_56385442_56385442</t>
  </si>
  <si>
    <t>AG Direk Kırılması</t>
  </si>
  <si>
    <t>09.01.2021 09:23:17</t>
  </si>
  <si>
    <t>09.01.2021 12:24:37</t>
  </si>
  <si>
    <t>SOMA DM-3 45-82-M00025_TR-16/4 M03_60210159</t>
  </si>
  <si>
    <t>09.01.2021 09:48:23</t>
  </si>
  <si>
    <t>09.01.2021 10:18:00</t>
  </si>
  <si>
    <t>K-2701 35-03-K02701_910288935_910288935</t>
  </si>
  <si>
    <t>09.01.2021 09:45:48</t>
  </si>
  <si>
    <t>09.01.2021 13:40:01</t>
  </si>
  <si>
    <t>ÇAKIRBEYLİ TR-2 35-26-M00487_6413727_56358910_56358910</t>
  </si>
  <si>
    <t>09.01.2021 09:55:48</t>
  </si>
  <si>
    <t>09.01.2021 14:53:45</t>
  </si>
  <si>
    <t>YILMAZ İM 45-78-A00003_TR-2 (15.8) L02_2108822</t>
  </si>
  <si>
    <t>09.01.2021 09:58:23</t>
  </si>
  <si>
    <t>09.01.2021 10:25:00</t>
  </si>
  <si>
    <t>ARKACILAR TR-3 35-31-L00100_35-31-L00100_2363555</t>
  </si>
  <si>
    <t>09.01.2021 10:02:36</t>
  </si>
  <si>
    <t>09.01.2021 14:55:48</t>
  </si>
  <si>
    <t>09.01.2021 10:04:29</t>
  </si>
  <si>
    <t>09.01.2021 14:12:51</t>
  </si>
  <si>
    <t>PAŞAKÖY KÖK 45-80-M00052_TAŞDİBİ ÇIKIŞI M010_72063859</t>
  </si>
  <si>
    <t>09.01.2021 10:05:03</t>
  </si>
  <si>
    <t>09.01.2021 10:35:15</t>
  </si>
  <si>
    <t>DUMANLAR KÖK 45-81-M00044_DUMANLAR M03_72038303</t>
  </si>
  <si>
    <t>09.01.2021 10:05:43</t>
  </si>
  <si>
    <t>09.01.2021 10:05:53</t>
  </si>
  <si>
    <t>K-2737 35-03-K02737_35-03-K02737_41914564</t>
  </si>
  <si>
    <t>09.01.2021 10:03:00</t>
  </si>
  <si>
    <t>09.01.2021 10:14:00</t>
  </si>
  <si>
    <t>MEVLÜTLÜ TR-1 45-78-M01082_DIREK TIPI TRAFO HUCRESI H01_2055356</t>
  </si>
  <si>
    <t>09.01.2021 09:52:50</t>
  </si>
  <si>
    <t>09.01.2021 11:51:08</t>
  </si>
  <si>
    <t>OTOYOL DM 45-80-M02917_APPAK M01_72022596</t>
  </si>
  <si>
    <t>09.01.2021 10:04:19</t>
  </si>
  <si>
    <t>09.01.2021 10:44:00</t>
  </si>
  <si>
    <t>TR-75 35-19-L00075_956697653_956697653</t>
  </si>
  <si>
    <t>09.01.2021 09:46:48</t>
  </si>
  <si>
    <t>09.01.2021 11:26:03</t>
  </si>
  <si>
    <t>TR-33 35-17-M00033_M-433 M03_66314619</t>
  </si>
  <si>
    <t>09.01.2021 10:26:00</t>
  </si>
  <si>
    <t>09.01.2021 11:09:07</t>
  </si>
  <si>
    <t>SULTAN YAYLASI TR-2 45-71-M01767_45-71-M01767_2366821</t>
  </si>
  <si>
    <t>09.01.2021 10:27:51</t>
  </si>
  <si>
    <t>09.01.2021 15:22:59</t>
  </si>
  <si>
    <t>SULTAN YAYLASI TR-1 45-71-M01766_45-71-M01766_2366819</t>
  </si>
  <si>
    <t>09.01.2021 10:28:50</t>
  </si>
  <si>
    <t>09.01.2021 15:21:31</t>
  </si>
  <si>
    <t>M-1188 35-04-M01188_B_56381653_56381653</t>
  </si>
  <si>
    <t>09.01.2021 10:25:07</t>
  </si>
  <si>
    <t>09.01.2021 13:12:44</t>
  </si>
  <si>
    <t>TOSUNLAR BEKİR EKİZ TARIMSAL SULAMA 35-32-L00040_35-32-L00040_2348146</t>
  </si>
  <si>
    <t>09.01.2021 10:32:19</t>
  </si>
  <si>
    <t>09.01.2021 14:50:41</t>
  </si>
  <si>
    <t>09.01.2021 10:16:47</t>
  </si>
  <si>
    <t>09.01.2021 10:50:35</t>
  </si>
  <si>
    <t>_7526770_56377463_56377463</t>
  </si>
  <si>
    <t>09.01.2021 10:16:35</t>
  </si>
  <si>
    <t>09.01.2021 12:28:27</t>
  </si>
  <si>
    <t>M-989 35-03-M00989_35-03-M00989_41914887</t>
  </si>
  <si>
    <t>09.01.2021 10:37:33</t>
  </si>
  <si>
    <t>09.01.2021 11:25:13</t>
  </si>
  <si>
    <t>09.01.2021 10:16:45</t>
  </si>
  <si>
    <t>09.01.2021 11:46:25</t>
  </si>
  <si>
    <t>SELÇUK İM/DM 35-13-A00004_OTELLER M03_65986040</t>
  </si>
  <si>
    <t>09.01.2021 10:40:22</t>
  </si>
  <si>
    <t>09.01.2021 10:47:00</t>
  </si>
  <si>
    <t>OSMANLAR TR-1 35-20-M00040_35-20-M00040_2355655</t>
  </si>
  <si>
    <t>09.01.2021 10:39:43</t>
  </si>
  <si>
    <t>09.01.2021 11:02:00</t>
  </si>
  <si>
    <t>L-25 35-14-L00025_7094893_56355370_56355370</t>
  </si>
  <si>
    <t>09.01.2021 10:26:56</t>
  </si>
  <si>
    <t>09.01.2021 11:51:24</t>
  </si>
  <si>
    <t>ÇAYLI TR-10 35-15-L00203_C_56371158_56371158</t>
  </si>
  <si>
    <t>09.01.2021 10:36:18</t>
  </si>
  <si>
    <t>09.01.2021 12:10:28</t>
  </si>
  <si>
    <t>ALÇUK TM 35-17-A00001_MENEMEN-2 M28_2055287</t>
  </si>
  <si>
    <t>09.01.2021 10:45:03</t>
  </si>
  <si>
    <t>09.01.2021 10:50:00</t>
  </si>
  <si>
    <t>HELVACI DM-2 35-17-M00359_HELVACI M04_66476620</t>
  </si>
  <si>
    <t>09.01.2021 10:44:55</t>
  </si>
  <si>
    <t>09.01.2021 10:49:00</t>
  </si>
  <si>
    <t>KOLDERE TR-2 45-80-M00114_956539376_956539376</t>
  </si>
  <si>
    <t>09.01.2021 10:38:58</t>
  </si>
  <si>
    <t>09.01.2021 11:58:39</t>
  </si>
  <si>
    <t>TR-25 35-27-M00025_D_56382673_56382673</t>
  </si>
  <si>
    <t>09.01.2021 10:55:00</t>
  </si>
  <si>
    <t>09.01.2021 12:06:45</t>
  </si>
  <si>
    <t>M-1781 35-02-M01781_B_56381895_56381895</t>
  </si>
  <si>
    <t>09.01.2021 10:58:00</t>
  </si>
  <si>
    <t>09.01.2021 13:36:45</t>
  </si>
  <si>
    <t>09.01.2021 10:48:29</t>
  </si>
  <si>
    <t>09.01.2021 12:03:34</t>
  </si>
  <si>
    <t>GERENKÖY TR-5 35-23-M00151_DAĞITIM TRAFO GERENKÖY TR-5 M04_72154549</t>
  </si>
  <si>
    <t>09.01.2021 10:53:24</t>
  </si>
  <si>
    <t>09.01.2021 11:48:28</t>
  </si>
  <si>
    <t>K-4118 35-08-K04118_35-08-K04118_42467836</t>
  </si>
  <si>
    <t>09.01.2021 11:05:53</t>
  </si>
  <si>
    <t>09.01.2021 12:04:00</t>
  </si>
  <si>
    <t>AKGEDİK KÖK-3 45-71-M00164_AKGEDİK M02_55994695</t>
  </si>
  <si>
    <t>09.01.2021 10:59:45</t>
  </si>
  <si>
    <t>09.01.2021 11:55:00</t>
  </si>
  <si>
    <t>KUMKUYUCAK KÖK 45-80-M00093_KUMKUYUCAK TR-1/TR-2/TR-3/TR-4 TARIMSAL SULAMA M02_72193191</t>
  </si>
  <si>
    <t>09.01.2021 11:14:00</t>
  </si>
  <si>
    <t>09.01.2021 12:09:15</t>
  </si>
  <si>
    <t>TİRE DM2/6 35-29-L00025_950320881_950320881</t>
  </si>
  <si>
    <t>09.01.2021 11:02:23</t>
  </si>
  <si>
    <t>09.01.2021 11:54:14</t>
  </si>
  <si>
    <t>SAİP KÖYÜ TR-1 35-21-L00102_B_56389466_56389466</t>
  </si>
  <si>
    <t>09.01.2021 10:24:19</t>
  </si>
  <si>
    <t>09.01.2021 13:31:12</t>
  </si>
  <si>
    <t>TR-1/48 45-72-M00048_956494475_956494475</t>
  </si>
  <si>
    <t>09.01.2021 11:16:51</t>
  </si>
  <si>
    <t>09.01.2021 12:35:27</t>
  </si>
  <si>
    <t>09.01.2021 11:23:45</t>
  </si>
  <si>
    <t>09.01.2021 11:24:05</t>
  </si>
  <si>
    <t>ÇANDARLI DM-TR-20 35-30-M00020_BERGAMA-1 M11_72352932</t>
  </si>
  <si>
    <t>09.01.2021 11:27:23</t>
  </si>
  <si>
    <t>09.01.2021 11:43:00</t>
  </si>
  <si>
    <t>K-1152 35-03-K01152_35-03-K01152_41953942</t>
  </si>
  <si>
    <t>09.01.2021 11:34:26</t>
  </si>
  <si>
    <t>09.01.2021 11:56:16</t>
  </si>
  <si>
    <t>YENİKÖY AYDINLAR TR-1 45-77-L00179_45-77-L00179_2374739</t>
  </si>
  <si>
    <t>09.01.2021 11:14:10</t>
  </si>
  <si>
    <t>09.01.2021 13:11:11</t>
  </si>
  <si>
    <t>ÇALTI TR-1 35-28-M00261_A_56375379_56375379</t>
  </si>
  <si>
    <t>09.01.2021 11:30:40</t>
  </si>
  <si>
    <t>09.01.2021 13:19:11</t>
  </si>
  <si>
    <t>09.01.2021 11:17:55</t>
  </si>
  <si>
    <t>09.01.2021 12:21:46</t>
  </si>
  <si>
    <t>K-894 35-01-K00894_98709938_98709938</t>
  </si>
  <si>
    <t>09.01.2021 11:33:44</t>
  </si>
  <si>
    <t>09.01.2021 15:41:53</t>
  </si>
  <si>
    <t>TAYTAN OFİS KÖK 45-78-M00314_ÜLKÜ FABRİKALAR M014_60669732</t>
  </si>
  <si>
    <t>09.01.2021 11:25:15</t>
  </si>
  <si>
    <t>09.01.2021 12:31:23</t>
  </si>
  <si>
    <t>YENİFOÇA TR-43 35-23-M00043_950420818_950420818</t>
  </si>
  <si>
    <t>09.01.2021 11:56:33</t>
  </si>
  <si>
    <t>09.01.2021 17:20:52</t>
  </si>
  <si>
    <t>AVŞAR TR-1 45-83-L00340_955177621_955177621</t>
  </si>
  <si>
    <t>09.01.2021 11:45:05</t>
  </si>
  <si>
    <t>09.01.2021 12:27:32</t>
  </si>
  <si>
    <t>K-581 35-01-K00581_910698266_910698266</t>
  </si>
  <si>
    <t>09.01.2021 11:46:54</t>
  </si>
  <si>
    <t>09.01.2021 13:26:49</t>
  </si>
  <si>
    <t>KINIK İM 35-24-A00001_KINIK-1 M07_2309869</t>
  </si>
  <si>
    <t>09.01.2021 12:03:05</t>
  </si>
  <si>
    <t>09.01.2021 12:07:00</t>
  </si>
  <si>
    <t>ÖREN TR7 35-27-L00216_98850927_98850927</t>
  </si>
  <si>
    <t>09.01.2021 11:56:53</t>
  </si>
  <si>
    <t>09.01.2021 14:48:46</t>
  </si>
  <si>
    <t>DM-1/25-A 35-29-M00102_48345635_56395944_56395944</t>
  </si>
  <si>
    <t>09.01.2021 13:17:52</t>
  </si>
  <si>
    <t>DM-2/TR-5 35-22-M00806_955282463_955282463</t>
  </si>
  <si>
    <t>09.01.2021 12:06:08</t>
  </si>
  <si>
    <t>09.01.2021 13:47:49</t>
  </si>
  <si>
    <t>K-1361 35-02-K01361_99056774_99056774</t>
  </si>
  <si>
    <t>09.01.2021 12:13:00</t>
  </si>
  <si>
    <t>09.01.2021 12:37:13</t>
  </si>
  <si>
    <t>K-908 35-04-K00908_912137360_912137360</t>
  </si>
  <si>
    <t>09.01.2021 12:09:48</t>
  </si>
  <si>
    <t>09.01.2021 13:03:51</t>
  </si>
  <si>
    <t>K-3736 35-03-K03736_35-03-K03736_2355597</t>
  </si>
  <si>
    <t>09.01.2021 12:14:23</t>
  </si>
  <si>
    <t>09.01.2021 12:37:33</t>
  </si>
  <si>
    <t>SANCAKLI BOZKÖY KÖK 45-71-M00087_KÖY İÇİ RİNG-2 M04_61320834</t>
  </si>
  <si>
    <t>09.01.2021 12:14:13</t>
  </si>
  <si>
    <t>09.01.2021 12:52:04</t>
  </si>
  <si>
    <t>GÜRES KÖK 45-80-M00053_KOLDERE-GÜMÜRCELİ-MTV M01_72195903</t>
  </si>
  <si>
    <t>09.01.2021 12:25:53</t>
  </si>
  <si>
    <t>09.01.2021 12:26:23</t>
  </si>
  <si>
    <t>09.01.2021 12:13:48</t>
  </si>
  <si>
    <t>09.01.2021 15:05:45</t>
  </si>
  <si>
    <t>K-4118 35-08-K04118_B B01b_5780041</t>
  </si>
  <si>
    <t>09.01.2021 12:22:49</t>
  </si>
  <si>
    <t>09.01.2021 21:53:15</t>
  </si>
  <si>
    <t>K-4631 35-02-K04631_A_56370607_56370607</t>
  </si>
  <si>
    <t>09.01.2021 12:32:47</t>
  </si>
  <si>
    <t>09.01.2021 13:43:00</t>
  </si>
  <si>
    <t>DM-2/TR-20 35-22-M00853_TR-51 (ALTINTEPE) M01_66057503</t>
  </si>
  <si>
    <t>09.01.2021 12:38:15</t>
  </si>
  <si>
    <t>09.01.2021 12:52:00</t>
  </si>
  <si>
    <t>METAL İŞLERİ TR-2 35-22-M00102_M-1815 KISIK DM-2 M01_72101859</t>
  </si>
  <si>
    <t>09.01.2021 12:38:33</t>
  </si>
  <si>
    <t>09.01.2021 12:50:00</t>
  </si>
  <si>
    <t>GÖKÇEALAN TR-4 35-13-L00088_966509911_966509911</t>
  </si>
  <si>
    <t>09.01.2021 12:20:38</t>
  </si>
  <si>
    <t>09.01.2021 18:02:32</t>
  </si>
  <si>
    <t>ÇANDARLI TR-15 (SANAYİ) 35-30-M00015_42959434_56366888_56366888</t>
  </si>
  <si>
    <t>09.01.2021 09:20:29</t>
  </si>
  <si>
    <t>09.01.2021 13:06:39</t>
  </si>
  <si>
    <t>09.01.2021 12:56:00</t>
  </si>
  <si>
    <t>13.01.2021 11:43:16</t>
  </si>
  <si>
    <t>M-2356 35-01-M02356_911268728_911268728</t>
  </si>
  <si>
    <t>09.01.2021 12:35:55</t>
  </si>
  <si>
    <t>09.01.2021 20:07:29</t>
  </si>
  <si>
    <t>K-700 35-04-K00700__72411009_72411009</t>
  </si>
  <si>
    <t>09.01.2021 13:00:00</t>
  </si>
  <si>
    <t>09.01.2021 15:02:54</t>
  </si>
  <si>
    <t>L-181 TAN SİTESİ 35-18-L00181_L-145 DALYAN DM L01_72140258</t>
  </si>
  <si>
    <t>09.01.2021 12:41:25</t>
  </si>
  <si>
    <t>09.01.2021 20:16:00</t>
  </si>
  <si>
    <t>PAYAMLI TR-1 35-10-L00056_97784104_97784104</t>
  </si>
  <si>
    <t>09.01.2021 12:56:39</t>
  </si>
  <si>
    <t>09.01.2021 14:36:22</t>
  </si>
  <si>
    <t>NAİME KÖY-2 35-26-L00341_35-26-L00341_2358329</t>
  </si>
  <si>
    <t>09.01.2021 13:08:41</t>
  </si>
  <si>
    <t>09.01.2021 14:10:50</t>
  </si>
  <si>
    <t>TAYTAN OFİS KÖK 45-78-M00314_HatBaşıAyırıcı_53140385 M014_53140385</t>
  </si>
  <si>
    <t>09.01.2021 12:55:58</t>
  </si>
  <si>
    <t>09.01.2021 14:09:42</t>
  </si>
  <si>
    <t>POYRAZ TR-2 45-78-M00654_953285422_953285422</t>
  </si>
  <si>
    <t>09.01.2021 13:06:58</t>
  </si>
  <si>
    <t>09.01.2021 15:21:11</t>
  </si>
  <si>
    <t>PAŞAKÖY KÖK 45-80-M00052_ŞEHİR-1 ÇIKIŞI M04_72063775</t>
  </si>
  <si>
    <t>09.01.2021 13:18:43</t>
  </si>
  <si>
    <t>09.01.2021 15:47:16</t>
  </si>
  <si>
    <t>K-3981 35-04-K03981_912580940_912580940</t>
  </si>
  <si>
    <t>09.01.2021 13:15:34</t>
  </si>
  <si>
    <t>09.01.2021 13:48:49</t>
  </si>
  <si>
    <t>DM-3/18 35-19-M00416_956671609_956671609</t>
  </si>
  <si>
    <t>09.01.2021 12:48:27</t>
  </si>
  <si>
    <t>09.01.2021 13:58:36</t>
  </si>
  <si>
    <t>MURADİYE TARIMSAL SULAMA-1 45-71-M01388_DIREK TIPI TRAFO HUCRESI H01_2083313</t>
  </si>
  <si>
    <t>09.01.2021 13:22:16</t>
  </si>
  <si>
    <t>09.01.2021 15:30:56</t>
  </si>
  <si>
    <t>ZEYTİNDAĞ TR-3 35-16-M00005_953317342_953317342</t>
  </si>
  <si>
    <t>09.01.2021 13:20:47</t>
  </si>
  <si>
    <t>09.01.2021 15:10:48</t>
  </si>
  <si>
    <t>K-4042 35-02-K04042_910027026_910027026</t>
  </si>
  <si>
    <t>09.01.2021 13:25:38</t>
  </si>
  <si>
    <t>09.01.2021 14:50:35</t>
  </si>
  <si>
    <t>TR-326 35-19-L00349_956671208_956671208</t>
  </si>
  <si>
    <t>09.01.2021 13:18:29</t>
  </si>
  <si>
    <t>09.01.2021 15:33:35</t>
  </si>
  <si>
    <t>DM-4/TR-16 35-26-M01302_956625378_956625378</t>
  </si>
  <si>
    <t>09.01.2021 13:24:11</t>
  </si>
  <si>
    <t>09.01.2021 17:02:53</t>
  </si>
  <si>
    <t>M-1902 OĞLANANASI TR-12 35-22-M00645_966461483_966461483</t>
  </si>
  <si>
    <t>09.01.2021 13:38:47</t>
  </si>
  <si>
    <t>09.01.2021 14:50:10</t>
  </si>
  <si>
    <t>09.01.2021 13:50:51</t>
  </si>
  <si>
    <t>09.01.2021 13:51:22</t>
  </si>
  <si>
    <t>K-3110 35-04-K03110_912572490_912572490</t>
  </si>
  <si>
    <t>09.01.2021 13:43:17</t>
  </si>
  <si>
    <t>09.01.2021 14:18:15</t>
  </si>
  <si>
    <t>DİLEK TR-4 45-80-M00139_45-80-M00139_2373715</t>
  </si>
  <si>
    <t>09.01.2021 13:53:00</t>
  </si>
  <si>
    <t>09.01.2021 14:07:02</t>
  </si>
  <si>
    <t>PERLİT KÖK 35-22-M00094_YENİKÖY TR-1/TR-2/TR-3 M02_72139643</t>
  </si>
  <si>
    <t>09.01.2021 13:54:53</t>
  </si>
  <si>
    <t>09.01.2021 14:23:00</t>
  </si>
  <si>
    <t>09.01.2021 13:55:26</t>
  </si>
  <si>
    <t>09.01.2021 14:21:53</t>
  </si>
  <si>
    <t>YEŞİLYAYLA TR-10 45-77-M00131_DIREK TIPI TRAFO HUCRESI H01_2099131</t>
  </si>
  <si>
    <t>09.01.2021 14:11:43</t>
  </si>
  <si>
    <t>09.01.2021 16:20:27</t>
  </si>
  <si>
    <t>SÜLEYMANLI KÖK 35-28-M00606_HatBaşıAyırıcı_53133917 M11_53133917</t>
  </si>
  <si>
    <t>09.01.2021 14:05:04</t>
  </si>
  <si>
    <t>09.01.2021 15:19:30</t>
  </si>
  <si>
    <t>L-434 MENDERES BP 35-18-L00434_950456932_950456932</t>
  </si>
  <si>
    <t>09.01.2021 13:41:00</t>
  </si>
  <si>
    <t>09.01.2021 16:04:19</t>
  </si>
  <si>
    <t>09.01.2021 14:14:07</t>
  </si>
  <si>
    <t>09.01.2021 14:52:59</t>
  </si>
  <si>
    <t>YENİ LİMAN TR-1 35-21-L00050_A_56406702_56406702</t>
  </si>
  <si>
    <t>09.01.2021 14:25:00</t>
  </si>
  <si>
    <t>09.01.2021 15:30:52</t>
  </si>
  <si>
    <t>TR-1/3 45-83-M00003_A_56388320_56388320</t>
  </si>
  <si>
    <t>09.01.2021 14:19:15</t>
  </si>
  <si>
    <t>09.01.2021 14:52:22</t>
  </si>
  <si>
    <t>TR-20 AYI BALIĞI 35-21-L00207_953366253_953366253</t>
  </si>
  <si>
    <t>09.01.2021 14:30:00</t>
  </si>
  <si>
    <t>09.01.2021 15:48:46</t>
  </si>
  <si>
    <t>YARAŞLI TR-2 45-84-L00155_95000003646_95000003646</t>
  </si>
  <si>
    <t>09.01.2021 14:38:36</t>
  </si>
  <si>
    <t>09.01.2021 15:34:27</t>
  </si>
  <si>
    <t>KARABURUN TR-4/6 35-21-L00030_A_56367478_56367478</t>
  </si>
  <si>
    <t>09.01.2021 14:33:35</t>
  </si>
  <si>
    <t>09.01.2021 17:08:26</t>
  </si>
  <si>
    <t>YAKAKÖY KÖK 45-75-M00067_HatBaşıAyırıcı_53135534 M02_53135534</t>
  </si>
  <si>
    <t>09.01.2021 14:27:13</t>
  </si>
  <si>
    <t>09.01.2021 18:02:15</t>
  </si>
  <si>
    <t>YEŞİLYURT TR-2 45-73-M00481_945644324_945644324</t>
  </si>
  <si>
    <t>09.01.2021 14:41:50</t>
  </si>
  <si>
    <t>09.01.2021 16:00:00</t>
  </si>
  <si>
    <t>09.01.2021 14:48:26</t>
  </si>
  <si>
    <t>09.01.2021 15:48:10</t>
  </si>
  <si>
    <t>SÜLEYMANLI KÖK 35-28-M00606_AYVACIK M11_66870994</t>
  </si>
  <si>
    <t>09.01.2021 14:56:33</t>
  </si>
  <si>
    <t>09.01.2021 15:10:00</t>
  </si>
  <si>
    <t>ATAKÖY TR-1 35-22-M00190_955284206_955284206</t>
  </si>
  <si>
    <t>09.01.2021 14:49:16</t>
  </si>
  <si>
    <t>09.01.2021 15:47:42</t>
  </si>
  <si>
    <t>L-100 BELKENT 35-18-L00100_950442174_950442174</t>
  </si>
  <si>
    <t>09.01.2021 14:53:58</t>
  </si>
  <si>
    <t>09.01.2021 17:07:50</t>
  </si>
  <si>
    <t>ÇANDARLI TATİL KÖYÜ KÖK-11 35-30-M00079_SULAMA M02_72085967</t>
  </si>
  <si>
    <t>09.01.2021 14:50:02</t>
  </si>
  <si>
    <t>09.01.2021 15:44:54</t>
  </si>
  <si>
    <t>YENİFOÇA TR-7 35-23-M00007_950413744_950413744</t>
  </si>
  <si>
    <t>09.01.2021 14:57:27</t>
  </si>
  <si>
    <t>09.01.2021 16:47:33</t>
  </si>
  <si>
    <t>K-1800 35-08-K01800_35-08-K01800_42038266</t>
  </si>
  <si>
    <t>09.01.2021 14:58:49</t>
  </si>
  <si>
    <t>09.01.2021 17:53:43</t>
  </si>
  <si>
    <t>09.01.2021 15:00:52</t>
  </si>
  <si>
    <t>09.01.2021 17:28:31</t>
  </si>
  <si>
    <t>GÖKEYÜP TR-1 KÖK 45-78-M00798_HatBaşıAyırıcı_53139952 M04_53139952</t>
  </si>
  <si>
    <t>09.01.2021 15:11:33</t>
  </si>
  <si>
    <t>09.01.2021 16:34:00</t>
  </si>
  <si>
    <t>TEKELİ TR-6 35-22-M00236_955254157_955254157</t>
  </si>
  <si>
    <t>09.01.2021 14:58:46</t>
  </si>
  <si>
    <t>09.01.2021 17:29:56</t>
  </si>
  <si>
    <t>M-1576 35-01-M01576_911945931_911945931</t>
  </si>
  <si>
    <t>09.01.2021 15:39:28</t>
  </si>
  <si>
    <t>09.01.2021 21:18:55</t>
  </si>
  <si>
    <t>TR-1/16 45-72-M00016_49743086 a1_49745905</t>
  </si>
  <si>
    <t>09.01.2021 15:43:53</t>
  </si>
  <si>
    <t>09.01.2021 16:50:43</t>
  </si>
  <si>
    <t>TR-7(M-707) 35-30-M00707_955296384_955296384</t>
  </si>
  <si>
    <t>09.01.2021 15:37:07</t>
  </si>
  <si>
    <t>09.01.2021 17:23:29</t>
  </si>
  <si>
    <t>L-25 35-14-L00025_7959632_56356662_56356662</t>
  </si>
  <si>
    <t>09.01.2021 15:25:58</t>
  </si>
  <si>
    <t>09.01.2021 23:43:28</t>
  </si>
  <si>
    <t>DM-3 (TR-16) 35-15-M00016_DONANIMLI YEDEK M07_67054320</t>
  </si>
  <si>
    <t>09.01.2021 15:45:45</t>
  </si>
  <si>
    <t>09.01.2021 16:02:00</t>
  </si>
  <si>
    <t>ALİ İHSAN ÖZET VE ARK. TR 35-24-M00044_35-24-M00044_2369881</t>
  </si>
  <si>
    <t>09.01.2021 15:53:49</t>
  </si>
  <si>
    <t>09.01.2021 16:56:05</t>
  </si>
  <si>
    <t>M-531 KAVAKLIDERE KÖK 35-02-M00531_M-530 / M529 M11_72200151</t>
  </si>
  <si>
    <t>09.01.2021 15:56:03</t>
  </si>
  <si>
    <t>KAPAKLI DM 45-72-M00309_RAHMİYE-1 TARIMSAL SULAMA M06_2099423</t>
  </si>
  <si>
    <t>09.01.2021 16:08:35</t>
  </si>
  <si>
    <t>09.01.2021 23:04:53</t>
  </si>
  <si>
    <t>YEŞİLYURT TR-4 45-73-M00801_A_56355197_56355197</t>
  </si>
  <si>
    <t>09.01.2021 16:01:07</t>
  </si>
  <si>
    <t>09.01.2021 17:48:51</t>
  </si>
  <si>
    <t>L-236 35-18-L00236_950440762_950440762</t>
  </si>
  <si>
    <t>09.01.2021 15:37:56</t>
  </si>
  <si>
    <t>09.01.2021 19:07:19</t>
  </si>
  <si>
    <t>TR-32 45-77-L00032_945487777_945487777</t>
  </si>
  <si>
    <t>09.01.2021 16:26:13</t>
  </si>
  <si>
    <t>09.01.2021 17:43:13</t>
  </si>
  <si>
    <t>L-426 ESKİ GARAJ 35-18-L00426_950434382_950434382</t>
  </si>
  <si>
    <t>09.01.2021 16:07:16</t>
  </si>
  <si>
    <t>09.01.2021 20:51:08</t>
  </si>
  <si>
    <t>KINIK İM 35-24-A00001_ŞEHİR-2 L02_2059058</t>
  </si>
  <si>
    <t>09.01.2021 16:37:16</t>
  </si>
  <si>
    <t>09.01.2021 16:41:11</t>
  </si>
  <si>
    <t>TÜRKMEN KÖYÜ TR-1 45-71-M01740_953217379_953217379</t>
  </si>
  <si>
    <t>09.01.2021 16:21:20</t>
  </si>
  <si>
    <t>09.01.2021 19:19:31</t>
  </si>
  <si>
    <t>KARABURUN TR-14 35-21-L00003_B_56357354_56357354</t>
  </si>
  <si>
    <t>09.01.2021 16:18:26</t>
  </si>
  <si>
    <t>09.01.2021 18:41:59</t>
  </si>
  <si>
    <t>FOÇA TR-42 35-23-L00042_950425275_950425275</t>
  </si>
  <si>
    <t>09.01.2021 16:28:17</t>
  </si>
  <si>
    <t>16.01.2021 23:51:54</t>
  </si>
  <si>
    <t>TEKELİ DM 35-22-M00088_HatBaşıAyırıcı_50156204 M10_50156204</t>
  </si>
  <si>
    <t>09.01.2021 16:36:29</t>
  </si>
  <si>
    <t>09.01.2021 17:38:29</t>
  </si>
  <si>
    <t>PİYADELER KÖK 45-73-M00136_HatBaşıAyırıcı_53136397 M05_53136397</t>
  </si>
  <si>
    <t>09.01.2021 16:31:02</t>
  </si>
  <si>
    <t>09.01.2021 18:09:33</t>
  </si>
  <si>
    <t>TR-115 ZEYTİNALANI 35-19-L00115_956671774_956671774</t>
  </si>
  <si>
    <t>09.01.2021 16:32:02</t>
  </si>
  <si>
    <t>09.01.2021 20:53:59</t>
  </si>
  <si>
    <t>MENEMEN TR-28 35-28-L00028_MENEMEN TR-90/MENEMEN TR-25 L02_66712105</t>
  </si>
  <si>
    <t>09.01.2021 17:21:33</t>
  </si>
  <si>
    <t>09.01.2021 19:01:00</t>
  </si>
  <si>
    <t>GÖKEYÜP EŞELER TR-1 45-78-M00814_DIREK TIPI TRAFO HUCRESI H01_2110195</t>
  </si>
  <si>
    <t>09.01.2021 17:04:24</t>
  </si>
  <si>
    <t>09.01.2021 19:10:20</t>
  </si>
  <si>
    <t>TR-15 35-19-L00015_961507219_961507219</t>
  </si>
  <si>
    <t>09.01.2021 17:24:48</t>
  </si>
  <si>
    <t>09.01.2021 20:30:33</t>
  </si>
  <si>
    <t>09.01.2021 17:25:35</t>
  </si>
  <si>
    <t>09.01.2021 19:16:26</t>
  </si>
  <si>
    <t>K-421 35-01-K00421_911141561_911141561</t>
  </si>
  <si>
    <t>09.01.2021 17:15:27</t>
  </si>
  <si>
    <t>09.01.2021 21:26:32</t>
  </si>
  <si>
    <t>ZEYTİNELİ TR-1 35-19-M00208_956693190_956693190</t>
  </si>
  <si>
    <t>09.01.2021 17:34:33</t>
  </si>
  <si>
    <t>09.01.2021 18:48:11</t>
  </si>
  <si>
    <t>DM-25/18 45-71-M00366_B_56396830_56396830</t>
  </si>
  <si>
    <t>09.01.2021 17:39:06</t>
  </si>
  <si>
    <t>09.01.2021 18:50:18</t>
  </si>
  <si>
    <t>DM-5/TR-8 (ESKİ TR-40) 35-26-M01360_C C01_57782979</t>
  </si>
  <si>
    <t>09.01.2021 17:45:54</t>
  </si>
  <si>
    <t>09.01.2021 19:53:18</t>
  </si>
  <si>
    <t>DEĞİRMENDERE TR-2 35-22-M00198_955265107_955265107</t>
  </si>
  <si>
    <t>09.01.2021 18:01:24</t>
  </si>
  <si>
    <t>09.01.2021 22:00:39</t>
  </si>
  <si>
    <t>M-2778(YATIRIM REZERVE) 35-02-M02778_A_56364606_56364606</t>
  </si>
  <si>
    <t>09.01.2021 18:06:39</t>
  </si>
  <si>
    <t>09.01.2021 18:54:58</t>
  </si>
  <si>
    <t>M-1576 35-01-M01576_913430900_913430900</t>
  </si>
  <si>
    <t>09.01.2021 16:28:59</t>
  </si>
  <si>
    <t>09.01.2021 20:45:53</t>
  </si>
  <si>
    <t>M-1182 35-04-M01182_E E1B_5787212</t>
  </si>
  <si>
    <t>09.01.2021 18:21:00</t>
  </si>
  <si>
    <t>09.01.2021 19:12:35</t>
  </si>
  <si>
    <t>DM-8/7 KAZIMKARABEKİR İ.Ö.O 45-71-M00294_953188540_953188540</t>
  </si>
  <si>
    <t>09.01.2021 18:15:45</t>
  </si>
  <si>
    <t>09.01.2021 19:50:15</t>
  </si>
  <si>
    <t>_C_56403657_56403657</t>
  </si>
  <si>
    <t>09.01.2021 18:17:10</t>
  </si>
  <si>
    <t>09.01.2021 20:16:58</t>
  </si>
  <si>
    <t>GÖRDES TR-20 45-75-M00020_B_56390805_56390805</t>
  </si>
  <si>
    <t>09.01.2021 18:28:54</t>
  </si>
  <si>
    <t>09.01.2021 20:11:09</t>
  </si>
  <si>
    <t>M-30 35-02-M00030_D_56371945_56371945</t>
  </si>
  <si>
    <t>09.01.2021 18:39:00</t>
  </si>
  <si>
    <t>09.01.2021 20:43:59</t>
  </si>
  <si>
    <t>M-2917 35-01-M02917_912327847_912327847</t>
  </si>
  <si>
    <t>09.01.2021 18:08:56</t>
  </si>
  <si>
    <t>09.01.2021 20:10:58</t>
  </si>
  <si>
    <t>DM4/TR-8 35-27-M00022_913551527_913551527</t>
  </si>
  <si>
    <t>09.01.2021 18:46:25</t>
  </si>
  <si>
    <t>09.01.2021 21:38:32</t>
  </si>
  <si>
    <t>DM-25/18 45-71-M00366_A_60983286_60983286</t>
  </si>
  <si>
    <t>09.01.2021 18:04:45</t>
  </si>
  <si>
    <t>09.01.2021 19:22:04</t>
  </si>
  <si>
    <t>09.01.2021 18:54:00</t>
  </si>
  <si>
    <t>09.01.2021 19:14:19</t>
  </si>
  <si>
    <t>K-1222 35-01-K01222_911350488_911350488</t>
  </si>
  <si>
    <t>09.01.2021 18:45:26</t>
  </si>
  <si>
    <t>09.01.2021 19:40:31</t>
  </si>
  <si>
    <t>L-513 REİSDERE 35-18-L00513__72372425_72372425</t>
  </si>
  <si>
    <t>09.01.2021 19:00:41</t>
  </si>
  <si>
    <t>09.01.2021 22:39:11</t>
  </si>
  <si>
    <t>DM-3/11 45-71-M00105_953207934_953207934</t>
  </si>
  <si>
    <t>09.01.2021 19:31:33</t>
  </si>
  <si>
    <t>10.01.2021 13:22:15</t>
  </si>
  <si>
    <t>09.01.2021 19:32:01</t>
  </si>
  <si>
    <t>09.01.2021 20:45:26</t>
  </si>
  <si>
    <t>K-4491 LAKA TR-2 35-02-K04491_914558538_914558538</t>
  </si>
  <si>
    <t>09.01.2021 20:02:39</t>
  </si>
  <si>
    <t>09.01.2021 22:25:30</t>
  </si>
  <si>
    <t>K-1505 35-03-K01505_G g1b_5778284</t>
  </si>
  <si>
    <t>09.01.2021 20:18:54</t>
  </si>
  <si>
    <t>09.01.2021 20:59:04</t>
  </si>
  <si>
    <t>BORNOVA TM 35-02-A00005_MANSUROĞLU K25_2308391</t>
  </si>
  <si>
    <t>09.01.2021 20:23:03</t>
  </si>
  <si>
    <t>09.01.2021 20:46:43</t>
  </si>
  <si>
    <t>09.01.2021 20:46:44</t>
  </si>
  <si>
    <t>09.01.2021 20:55:48</t>
  </si>
  <si>
    <t>K-1264 İZMİR BÖLGE ADLİYE MAHKEMESİ 35-02-K01264Ö_ K02_2063667</t>
  </si>
  <si>
    <t>09.01.2021 20:24:00</t>
  </si>
  <si>
    <t>10.01.2021 01:38:50</t>
  </si>
  <si>
    <t>09.01.2021 21:10:00</t>
  </si>
  <si>
    <t>09.01.2021 22:35:20</t>
  </si>
  <si>
    <t>TR-13(M-713) 35-30-M00713_955298378_955298378</t>
  </si>
  <si>
    <t>09.01.2021 21:07:10</t>
  </si>
  <si>
    <t>09.01.2021 23:21:49</t>
  </si>
  <si>
    <t>YAKAKÖY KÖK 45-75-M00067_HatBaşıAyırıcı_53135485 M02_53135485</t>
  </si>
  <si>
    <t>09.01.2021 21:18:00</t>
  </si>
  <si>
    <t>09.01.2021 22:38:56</t>
  </si>
  <si>
    <t>TEZOL KÖK 35-26-M00523_PHILLSA ÖLÇÜ KÖK M02_65963568</t>
  </si>
  <si>
    <t>09.01.2021 21:23:49</t>
  </si>
  <si>
    <t>09.01.2021 22:11:00</t>
  </si>
  <si>
    <t>TR-115 ZEYTİNALANI 35-19-L00115_956672865_956672865</t>
  </si>
  <si>
    <t>09.01.2021 21:36:53</t>
  </si>
  <si>
    <t>09.01.2021 23:46:19</t>
  </si>
  <si>
    <t>DEĞİRMENDERE TR-6 35-22-M00196_D_56365175_56365175</t>
  </si>
  <si>
    <t>09.01.2021 21:47:06</t>
  </si>
  <si>
    <t>09.01.2021 23:11:49</t>
  </si>
  <si>
    <t>DM-1/TR-16 SEFERİHİSAR 35-14-M00328_35-14-M00328_49828820</t>
  </si>
  <si>
    <t>09.01.2021 22:02:19</t>
  </si>
  <si>
    <t>09.01.2021 23:46:38</t>
  </si>
  <si>
    <t>SEYDİKÖY İM 35-08-A00002_MEDYA M21_2050822</t>
  </si>
  <si>
    <t>09.01.2021 22:06:15</t>
  </si>
  <si>
    <t>09.01.2021 22:08:43</t>
  </si>
  <si>
    <t>SEYDİKÖY İM 35-08-A00002_MEDYA M21_2307093</t>
  </si>
  <si>
    <t>09.01.2021 22:09:37</t>
  </si>
  <si>
    <t>09.01.2021 23:15:08</t>
  </si>
  <si>
    <t>K-978 35-07-K00978_99483684_99483684</t>
  </si>
  <si>
    <t>09.01.2021 22:31:20</t>
  </si>
  <si>
    <t>09.01.2021 23:25:45</t>
  </si>
  <si>
    <t>HACIHALİLLER TR-1 KÖK 45-71-M00066_SULAMA M02_72238426</t>
  </si>
  <si>
    <t>09.01.2021 22:30:57</t>
  </si>
  <si>
    <t>10.01.2021 00:16:45</t>
  </si>
  <si>
    <t>09.01.2021 23:09:13</t>
  </si>
  <si>
    <t>10.01.2021 01:08:33</t>
  </si>
  <si>
    <t>09.01.2021 23:15:14</t>
  </si>
  <si>
    <t>09.01.2021 23:56:06</t>
  </si>
  <si>
    <t>M-1069 GEÇİT 35-08-M01069_M-1069/A M03_2332128</t>
  </si>
  <si>
    <t>09.01.2021 23:15:00</t>
  </si>
  <si>
    <t>10.01.2021 04:39:34</t>
  </si>
  <si>
    <t>M-580 (DM-6/18) 35-17-M00580_TR-89 M02_42286630</t>
  </si>
  <si>
    <t>10.01.2021 10:02:00</t>
  </si>
  <si>
    <t>10.01.2021 10:49:00</t>
  </si>
  <si>
    <t>GÖKEYÜP TR-1 KÖK 45-78-M00798_İKİOLUK M02_2328108</t>
  </si>
  <si>
    <t>10.01.2021 18:27:24</t>
  </si>
  <si>
    <t>10.01.2021 21:10:56</t>
  </si>
  <si>
    <t>MANİSA TM-1 45-71-A00001_NECATİBEY M10_2060122</t>
  </si>
  <si>
    <t>10.01.2021 09:22:39</t>
  </si>
  <si>
    <t>10.01.2021 17:06:00</t>
  </si>
  <si>
    <t>AKGEDİK TR-1 45-71-M01047_B_56395253_56395253</t>
  </si>
  <si>
    <t>10.01.2021 20:12:20</t>
  </si>
  <si>
    <t>11.01.2021 00:21:54</t>
  </si>
  <si>
    <t>TR-7 35-27-M00007_D D1B_5824434</t>
  </si>
  <si>
    <t>10.01.2021 09:47:16</t>
  </si>
  <si>
    <t>10.01.2021 16:16:02</t>
  </si>
  <si>
    <t>EMİRALEM TR-1 35-28-M00227_B_56357707_56357707</t>
  </si>
  <si>
    <t>10.01.2021 13:30:00</t>
  </si>
  <si>
    <t>10.01.2021 13:43:29</t>
  </si>
  <si>
    <t>MÜTEVELLİ KÖK 45-80-M00100_KARAAĞAÇLI M01_72196257</t>
  </si>
  <si>
    <t>10.01.2021 15:10:00</t>
  </si>
  <si>
    <t>10.01.2021 15:43:16</t>
  </si>
  <si>
    <t>10.01.2021 01:57:42</t>
  </si>
  <si>
    <t>10.01.2021 04:56:16</t>
  </si>
  <si>
    <t>PANCAR TM 35-26-A00003_OSB-2 M07_2322983</t>
  </si>
  <si>
    <t>10.01.2021 02:00:00</t>
  </si>
  <si>
    <t>10.01.2021 05:09:44</t>
  </si>
  <si>
    <t>AGROMARİN KÖK 35-26-M00584_DM-5 M05_65936437</t>
  </si>
  <si>
    <t>10.01.2021 13:13:00</t>
  </si>
  <si>
    <t>10.01.2021 16:01:00</t>
  </si>
  <si>
    <t>HALİTPAŞA DM 45-80-M00060_HALİTPAŞA TARIMSAL SULAMA-1 M06_72188654</t>
  </si>
  <si>
    <t>10.01.2021 09:12:29</t>
  </si>
  <si>
    <t>10.01.2021 11:42:21</t>
  </si>
  <si>
    <t>TR-33 35-17-M00033_HatBaşıAyırıcı_65631999 M03_65631999</t>
  </si>
  <si>
    <t>10.01.2021 16:38:00</t>
  </si>
  <si>
    <t>10.01.2021 17:14:13</t>
  </si>
  <si>
    <t>10.01.2021 11:21:11</t>
  </si>
  <si>
    <t>10.01.2021 17:05:47</t>
  </si>
  <si>
    <t>İSTASYONALTI KÖK 45-83-M00131_MANİSA-2 ÇIKIŞ M01_2329936</t>
  </si>
  <si>
    <t>10.01.2021 10:44:00</t>
  </si>
  <si>
    <t>10.01.2021 11:13:00</t>
  </si>
  <si>
    <t>TR-140 ŞHT.ALİ DERELİ MEVKİİ 35-15-L00140_950372657_950372657</t>
  </si>
  <si>
    <t>10.01.2021 13:20:16</t>
  </si>
  <si>
    <t>10.01.2021 15:32:33</t>
  </si>
  <si>
    <t>NURİYE TR-3 45-80-M00092_956537321_956537321</t>
  </si>
  <si>
    <t>10.01.2021 13:05:53</t>
  </si>
  <si>
    <t>10.01.2021 13:57:25</t>
  </si>
  <si>
    <t>DM-2/21 35-29-M00095_B b2b_48376400</t>
  </si>
  <si>
    <t>10.01.2021 20:12:31</t>
  </si>
  <si>
    <t>10.01.2021 21:38:14</t>
  </si>
  <si>
    <t>KAŞIKÇI KÖYÜ TR-1 45-75-M00078_945600496_945600496</t>
  </si>
  <si>
    <t>10.01.2021 14:19:00</t>
  </si>
  <si>
    <t>10.01.2021 15:37:23</t>
  </si>
  <si>
    <t>PANCAR TM 35-26-A00003_PANCAR-3 M04_2110372</t>
  </si>
  <si>
    <t>10.01.2021 02:01:59</t>
  </si>
  <si>
    <t>10.01.2021 04:57:49</t>
  </si>
  <si>
    <t>MORDOĞAN TR-26 35-21-L00209_953367064_953367064</t>
  </si>
  <si>
    <t>10.01.2021 11:28:54</t>
  </si>
  <si>
    <t>10.01.2021 13:30:58</t>
  </si>
  <si>
    <t>KARAOĞLANLI TR-4 45-71-M00093_45-71-M00093_2353705</t>
  </si>
  <si>
    <t>10.01.2021 11:15:13</t>
  </si>
  <si>
    <t>10.01.2021 11:40:11</t>
  </si>
  <si>
    <t>HACI HALİLLER DM 45-71-M00065_MANİSA-1 DERBENT TM M02_72237417</t>
  </si>
  <si>
    <t>10.01.2021 18:40:52</t>
  </si>
  <si>
    <t>10.01.2021 20:36:13</t>
  </si>
  <si>
    <t>L-277 35-18-L00277_950445456_950445456</t>
  </si>
  <si>
    <t>10.01.2021 20:58:52</t>
  </si>
  <si>
    <t>11.01.2021 01:05:49</t>
  </si>
  <si>
    <t>DELEMENLER DERE MAH TR 45-73-M00671_45-73-M00671_2352765</t>
  </si>
  <si>
    <t>10.01.2021 22:42:56</t>
  </si>
  <si>
    <t>10.01.2021 23:48:35</t>
  </si>
  <si>
    <t>MURADİYE DM-9/3 KÖK 45-71-M00642_DM-9/4 M08_2077871</t>
  </si>
  <si>
    <t>10.01.2021 08:59:14</t>
  </si>
  <si>
    <t>10.01.2021 13:23:46</t>
  </si>
  <si>
    <t>K-869 35-04-K00869_912734100_912734100</t>
  </si>
  <si>
    <t>10.01.2021 15:47:12</t>
  </si>
  <si>
    <t>10.01.2021 16:30:06</t>
  </si>
  <si>
    <t>TR-107 35-26-M00107__56359027_56359027</t>
  </si>
  <si>
    <t>10.01.2021 10:24:44</t>
  </si>
  <si>
    <t>10.01.2021 14:24:12</t>
  </si>
  <si>
    <t>ULUCAK DM-2/12 35-27-M00320_ULUCAK DM-2/13 M01_72176172</t>
  </si>
  <si>
    <t>10.01.2021 09:27:56</t>
  </si>
  <si>
    <t>10.01.2021 10:14:22</t>
  </si>
  <si>
    <t>M-331 35-02-M00331_M-1644 M04_2083548</t>
  </si>
  <si>
    <t>10.01.2021 09:06:26</t>
  </si>
  <si>
    <t>10.01.2021 11:16:22</t>
  </si>
  <si>
    <t>10.01.2021 11:09:51</t>
  </si>
  <si>
    <t>10.01.2021 12:21:10</t>
  </si>
  <si>
    <t>KUYUCAK TR-1 35-22-M00273_955285219_955285219</t>
  </si>
  <si>
    <t>10.01.2021 14:17:07</t>
  </si>
  <si>
    <t>10.01.2021 15:48:59</t>
  </si>
  <si>
    <t>KARABURUN TR-7 35-21-L00033_B_56357081_56357081</t>
  </si>
  <si>
    <t>10.01.2021 22:53:05</t>
  </si>
  <si>
    <t>11.01.2021 07:56:06</t>
  </si>
  <si>
    <t>GÖKEYÜP TR-6(DEMİRTEPE) 45-78-M00800_953275275_953275275</t>
  </si>
  <si>
    <t>10.01.2021 12:16:31</t>
  </si>
  <si>
    <t>10.01.2021 13:49:02</t>
  </si>
  <si>
    <t>GÜMÜLCELİ KÖK 45-80-M00057_GÜMÜLCELİ TR-2/TR-3/TR-4 M02_72197392</t>
  </si>
  <si>
    <t>10.01.2021 10:07:05</t>
  </si>
  <si>
    <t>10.01.2021 10:44:15</t>
  </si>
  <si>
    <t>10.01.2021 09:02:27</t>
  </si>
  <si>
    <t>10.01.2021 16:51:11</t>
  </si>
  <si>
    <t>TR-99/A 45-78-L00184_49361715_56406183_56406183</t>
  </si>
  <si>
    <t>10.01.2021 17:33:28</t>
  </si>
  <si>
    <t>10.01.2021 18:18:28</t>
  </si>
  <si>
    <t>K-1213 35-02-K01213_99068290_99068290</t>
  </si>
  <si>
    <t>10.01.2021 16:50:00</t>
  </si>
  <si>
    <t>10.01.2021 21:07:08</t>
  </si>
  <si>
    <t>TEKELİ TR-6 35-22-M00236_955254997_955254997</t>
  </si>
  <si>
    <t>10.01.2021 16:53:20</t>
  </si>
  <si>
    <t>10.01.2021 18:11:10</t>
  </si>
  <si>
    <t>ÖRENCİK KÖYÜ TR-1 45-71-M01564_DIREK TIPI TRAFO HUCRESI H01_2086329</t>
  </si>
  <si>
    <t>10.01.2021 09:34:18</t>
  </si>
  <si>
    <t>10.01.2021 18:01:43</t>
  </si>
  <si>
    <t>10.01.2021 00:58:00</t>
  </si>
  <si>
    <t>KABAZLI KÖK 45-78-M00675_KABAZLI M03_65971403</t>
  </si>
  <si>
    <t>10.01.2021 17:20:01</t>
  </si>
  <si>
    <t>10.01.2021 18:02:45</t>
  </si>
  <si>
    <t>K-1284 35-01-K01284_G_56375333_56375333</t>
  </si>
  <si>
    <t>10.01.2021 16:22:49</t>
  </si>
  <si>
    <t>10.01.2021 18:29:54</t>
  </si>
  <si>
    <t>EĞLENHOCA TR-3 35-21-L00120_B_56376552_56376552</t>
  </si>
  <si>
    <t>10.01.2021 14:35:55</t>
  </si>
  <si>
    <t>10.01.2021 16:02:13</t>
  </si>
  <si>
    <t>DM-14/24 45-71-M00365_953246509_953246509</t>
  </si>
  <si>
    <t>10.01.2021 12:26:19</t>
  </si>
  <si>
    <t>10.01.2021 13:53:40</t>
  </si>
  <si>
    <t>BADEMLER TR-1 35-19-L00298_956673365_956673365</t>
  </si>
  <si>
    <t>10.01.2021 08:55:17</t>
  </si>
  <si>
    <t>10.01.2021 10:25:38</t>
  </si>
  <si>
    <t>BÖLCEK DM 35-16-M00153_SARICALAR M04_72044976</t>
  </si>
  <si>
    <t>10.01.2021 18:07:28</t>
  </si>
  <si>
    <t>10.01.2021 18:33:59</t>
  </si>
  <si>
    <t>K-106 35-01-K00106_35-01-K00106_2375116</t>
  </si>
  <si>
    <t>10.01.2021 11:33:00</t>
  </si>
  <si>
    <t>10.01.2021 12:23:00</t>
  </si>
  <si>
    <t>M-17 UŞAKLILAR SİTESİ 35-18-M00017_950455191_950455191</t>
  </si>
  <si>
    <t>10.01.2021 23:48:12</t>
  </si>
  <si>
    <t>11.01.2021 01:43:35</t>
  </si>
  <si>
    <t>SELENDİ TR-21 45-81-M00021_945633036_945633036</t>
  </si>
  <si>
    <t>10.01.2021 17:22:41</t>
  </si>
  <si>
    <t>URLA TM-1 35-19-A00004_HatBaşıAyırıcı_53134089 M07_53134089</t>
  </si>
  <si>
    <t>10.01.2021 00:38:33</t>
  </si>
  <si>
    <t>10.01.2021 01:05:00</t>
  </si>
  <si>
    <t>10.01.2021 09:11:34</t>
  </si>
  <si>
    <t>10.01.2021 18:26:57</t>
  </si>
  <si>
    <t>10.01.2021 14:52:33</t>
  </si>
  <si>
    <t>10.01.2021 15:31:45</t>
  </si>
  <si>
    <t>OVAKENT TR-6 35-15-L00586_950400630_950400630</t>
  </si>
  <si>
    <t>10.01.2021 18:11:56</t>
  </si>
  <si>
    <t>10.01.2021 20:58:17</t>
  </si>
  <si>
    <t>MORALILAR İM 45-72-A00002_HatBaşıAyırıcı_53140328 L03_53140328</t>
  </si>
  <si>
    <t>10.01.2021 12:46:40</t>
  </si>
  <si>
    <t>10.01.2021 14:40:00</t>
  </si>
  <si>
    <t>TR-1/40-B 45-72-M00107_45-72-M00107_2355484</t>
  </si>
  <si>
    <t>10.01.2021 21:17:48</t>
  </si>
  <si>
    <t>10.01.2021 22:11:13</t>
  </si>
  <si>
    <t>ÇUKURKÖY KÖK 35-29-L00034_HALİM İNMEZ L04_2327031</t>
  </si>
  <si>
    <t>10.01.2021 09:20:00</t>
  </si>
  <si>
    <t>10.01.2021 11:59:00</t>
  </si>
  <si>
    <t>TR-7(M-707) 35-30-M00707_955331647_955331647</t>
  </si>
  <si>
    <t>10.01.2021 13:39:57</t>
  </si>
  <si>
    <t>10.01.2021 14:37:11</t>
  </si>
  <si>
    <t>K-24 35-01-K00024_E_56381897_56381897</t>
  </si>
  <si>
    <t>10.01.2021 20:08:00</t>
  </si>
  <si>
    <t>10.01.2021 21:18:23</t>
  </si>
  <si>
    <t>PANCAR OSB DM-1 35-26-M00869_VİLLA DM (OSB DM-2) M29_2303794</t>
  </si>
  <si>
    <t>10.01.2021 02:00:23</t>
  </si>
  <si>
    <t>10.01.2021 04:56:35</t>
  </si>
  <si>
    <t>BALIKLIOVA DM 35-19-L00270_MORDOĞAN YUVAKENT L06_2318869</t>
  </si>
  <si>
    <t>10.01.2021 11:29:43</t>
  </si>
  <si>
    <t>10.01.2021 13:35:34</t>
  </si>
  <si>
    <t>10.01.2021 09:07:33</t>
  </si>
  <si>
    <t>10.01.2021 09:53:05</t>
  </si>
  <si>
    <t>HARMANDALI KÖK 45-71-M00061_TURGUTLU-1 M01_72230773</t>
  </si>
  <si>
    <t>10.01.2021 09:57:00</t>
  </si>
  <si>
    <t>10.01.2021 10:48:30</t>
  </si>
  <si>
    <t>ZEYTİNALANI  TR-117 35-19-L00117_956697481_956697481</t>
  </si>
  <si>
    <t>10.01.2021 20:49:56</t>
  </si>
  <si>
    <t>10.01.2021 21:37:56</t>
  </si>
  <si>
    <t>K-1422 35-04-K01422_99012553_99012553</t>
  </si>
  <si>
    <t>10.01.2021 22:17:15</t>
  </si>
  <si>
    <t>11.01.2021 00:13:24</t>
  </si>
  <si>
    <t>BEREKETLİ TR-3 ÜNLÜBOSTAN 45-79-M00331_45-79-M00331_2349846</t>
  </si>
  <si>
    <t>10.01.2021 13:20:12</t>
  </si>
  <si>
    <t>10.01.2021 14:33:37</t>
  </si>
  <si>
    <t>KIRATLI TR-1 35-30-L00141_955295530_955295530</t>
  </si>
  <si>
    <t>10.01.2021 15:30:50</t>
  </si>
  <si>
    <t>10.01.2021 19:56:17</t>
  </si>
  <si>
    <t>ARSLANLAR TM 35-26-A00004_BEŞİKÇİOĞLU M21_2058471</t>
  </si>
  <si>
    <t>10.01.2021 12:06:49</t>
  </si>
  <si>
    <t>10.01.2021 13:13:45</t>
  </si>
  <si>
    <t>K-188 35-01-K00188_B_60983315_60983315</t>
  </si>
  <si>
    <t>10.01.2021 09:21:00</t>
  </si>
  <si>
    <t>10.01.2021 10:49:56</t>
  </si>
  <si>
    <t>K-3313 35-09-K03313_912604726_912604726</t>
  </si>
  <si>
    <t>10.01.2021 14:15:21</t>
  </si>
  <si>
    <t>10.01.2021 16:55:55</t>
  </si>
  <si>
    <t>10.01.2021 18:35:00</t>
  </si>
  <si>
    <t>10.01.2021 18:48:18</t>
  </si>
  <si>
    <t>TR-27 35-19-L00027_956673994_956673994</t>
  </si>
  <si>
    <t>10.01.2021 11:12:10</t>
  </si>
  <si>
    <t>10.01.2021 12:49:46</t>
  </si>
  <si>
    <t>10.01.2021 09:36:00</t>
  </si>
  <si>
    <t>10.01.2021 11:32:29</t>
  </si>
  <si>
    <t>KAVACIK TR-1 35-01-L00001_910446765_910446765</t>
  </si>
  <si>
    <t>10.01.2021 10:48:55</t>
  </si>
  <si>
    <t>10.01.2021 12:59:33</t>
  </si>
  <si>
    <t>TR-1/59 45-83-M00059_TR-1/57 M05_2069107</t>
  </si>
  <si>
    <t>10.01.2021 09:00:14</t>
  </si>
  <si>
    <t>10.01.2021 17:43:12</t>
  </si>
  <si>
    <t>10.01.2021 08:46:00</t>
  </si>
  <si>
    <t>10.01.2021 17:41:34</t>
  </si>
  <si>
    <t>_B_56382904_56382904</t>
  </si>
  <si>
    <t>10.01.2021 21:38:27</t>
  </si>
  <si>
    <t>10.01.2021 23:51:40</t>
  </si>
  <si>
    <t>MURADİYE DM-5/8 KÖK 45-71-M00828_DM-5/11 M08_72087113</t>
  </si>
  <si>
    <t>10.01.2021 11:55:29</t>
  </si>
  <si>
    <t>10.01.2021 12:24:11</t>
  </si>
  <si>
    <t>M-2763 35-02-M02763_912836093_912836093</t>
  </si>
  <si>
    <t>10.01.2021 16:42:28</t>
  </si>
  <si>
    <t>10.01.2021 18:00:38</t>
  </si>
  <si>
    <t>GÜLBAHÇE TR-7 35-19-L00167_35-19-L00167_2350405</t>
  </si>
  <si>
    <t>10.01.2021 22:51:13</t>
  </si>
  <si>
    <t>10.01.2021 23:11:00</t>
  </si>
  <si>
    <t>YENİÇİFTLİK TR-2 35-20-L00400_48253463_56360648_56360648</t>
  </si>
  <si>
    <t>10.01.2021 13:52:00</t>
  </si>
  <si>
    <t>10.01.2021 18:30:48</t>
  </si>
  <si>
    <t>ÜÇKONAK TR-3 35-15-L01093_950365347_950365347</t>
  </si>
  <si>
    <t>10.01.2021 13:35:07</t>
  </si>
  <si>
    <t>10.01.2021 18:25:24</t>
  </si>
  <si>
    <t>GÜRES KÖK 45-80-M00053_KOLDERE-GÜMÜRCELİ-MTV M01_72195951</t>
  </si>
  <si>
    <t>10.01.2021 14:27:13</t>
  </si>
  <si>
    <t>10.01.2021 15:07:00</t>
  </si>
  <si>
    <t>TR-12 45-74-M00012_45-74-M00012_72232984</t>
  </si>
  <si>
    <t>10.01.2021 10:13:57</t>
  </si>
  <si>
    <t>10.01.2021 16:24:31</t>
  </si>
  <si>
    <t>M-220 35-09-M00220_914674121_914674121</t>
  </si>
  <si>
    <t>10.01.2021 15:57:00</t>
  </si>
  <si>
    <t>10.01.2021 22:01:26</t>
  </si>
  <si>
    <t>YENİ ŞAKRAN KÖK 35-17-M00174_KÖYLER M02_66296526</t>
  </si>
  <si>
    <t>10.01.2021 17:55:00</t>
  </si>
  <si>
    <t>10.01.2021 18:38:39</t>
  </si>
  <si>
    <t>DEĞİRMENDERE TR-8 35-22-M00857_950092944_950092944</t>
  </si>
  <si>
    <t>10.01.2021 19:28:26</t>
  </si>
  <si>
    <t>10.01.2021 21:56:31</t>
  </si>
  <si>
    <t>URGANLI TR-1 KÖK 45-83-M00129_TR-9 M01_2331300</t>
  </si>
  <si>
    <t>10.01.2021 09:03:00</t>
  </si>
  <si>
    <t>10.01.2021 09:36:45</t>
  </si>
  <si>
    <t>ADALET DM 35-17-M00169_ÇAMLIK DM-1 M010_47289809</t>
  </si>
  <si>
    <t>10.01.2021 09:08:16</t>
  </si>
  <si>
    <t>10.01.2021 09:52:30</t>
  </si>
  <si>
    <t>HARMANDALI KÖK 45-71-M00061_HARMANDALI KÖYÜ M02_72230848</t>
  </si>
  <si>
    <t>10.01.2021 18:42:43</t>
  </si>
  <si>
    <t>10.01.2021 20:41:54</t>
  </si>
  <si>
    <t>M-216(DM-3/14) 35-09-M00216_912662664_912662664</t>
  </si>
  <si>
    <t>10.01.2021 11:31:00</t>
  </si>
  <si>
    <t>10.01.2021 17:29:16</t>
  </si>
  <si>
    <t>10.01.2021 09:35:45</t>
  </si>
  <si>
    <t>10.01.2021 11:02:33</t>
  </si>
  <si>
    <t>10.01.2021 13:12:04</t>
  </si>
  <si>
    <t>10.01.2021 14:45:35</t>
  </si>
  <si>
    <t>MAVİ DUYGU SİTESİ TR 35-14-M00388_ M02_2098800</t>
  </si>
  <si>
    <t>10.01.2021 20:52:06</t>
  </si>
  <si>
    <t>10.01.2021 22:25:38</t>
  </si>
  <si>
    <t>K-122 35-01-K00122_911263637_911263637</t>
  </si>
  <si>
    <t>10.01.2021 07:13:57</t>
  </si>
  <si>
    <t>10.01.2021 11:21:22</t>
  </si>
  <si>
    <t>10.01.2021 23:18:23</t>
  </si>
  <si>
    <t>11.01.2021 07:08:50</t>
  </si>
  <si>
    <t>TR-11 45-74-M00011_C_56352362_56352362</t>
  </si>
  <si>
    <t>10.01.2021 09:38:45</t>
  </si>
  <si>
    <t>10.01.2021 14:42:49</t>
  </si>
  <si>
    <t>BALLICA TR-4 45-72-L00550_B_56392886_56392886</t>
  </si>
  <si>
    <t>10.01.2021 10:30:00</t>
  </si>
  <si>
    <t>10.01.2021 10:57:01</t>
  </si>
  <si>
    <t>YİĞİTLER TR-4 35-27-L00226_97492344_97492344</t>
  </si>
  <si>
    <t>10.01.2021 19:16:41</t>
  </si>
  <si>
    <t>10.01.2021 21:33:01</t>
  </si>
  <si>
    <t>DM-3/27 (KÜTÜPHANE) 45-71-M00078_953210494_953210494</t>
  </si>
  <si>
    <t>10.01.2021 14:27:59</t>
  </si>
  <si>
    <t>10.01.2021 17:20:53</t>
  </si>
  <si>
    <t>YENİ ŞAKRAN TR-8 35-17-M00208_11300131_56357065_56357065</t>
  </si>
  <si>
    <t>10.01.2021 11:37:00</t>
  </si>
  <si>
    <t>10.01.2021 12:04:27</t>
  </si>
  <si>
    <t>TR-42 45-77-L00042_B_56395847_56395847</t>
  </si>
  <si>
    <t>10.01.2021 17:02:00</t>
  </si>
  <si>
    <t>10.01.2021 17:40:50</t>
  </si>
  <si>
    <t>SOMA TR-23 45-82-M00023_TR-23/1 M03_72177484</t>
  </si>
  <si>
    <t>10.01.2021 08:12:36</t>
  </si>
  <si>
    <t>10.01.2021 09:44:39</t>
  </si>
  <si>
    <t>10.01.2021 09:52:50</t>
  </si>
  <si>
    <t>10.01.2021 15:31:42</t>
  </si>
  <si>
    <t>ÇAMLIK DM 35-17-M00173_ZEYTİNDAĞ-1 M08_66328235</t>
  </si>
  <si>
    <t>10.01.2021 09:07:25</t>
  </si>
  <si>
    <t>10.01.2021 09:39:09</t>
  </si>
  <si>
    <t>SARIGÖL DM 45-79-M00069_ULUDERBENT FİDERİ M16_2076610</t>
  </si>
  <si>
    <t>10.01.2021 16:36:36</t>
  </si>
  <si>
    <t>10.01.2021 17:08:42</t>
  </si>
  <si>
    <t>KARAKILIÇLI TR-1 45-71-M01555_DIREK TIPI TRAFO HUCRESI H01_2086648</t>
  </si>
  <si>
    <t>10.01.2021 17:19:23</t>
  </si>
  <si>
    <t>10.01.2021 19:33:11</t>
  </si>
  <si>
    <t>10.01.2021 15:17:25</t>
  </si>
  <si>
    <t>10.01.2021 15:21:23</t>
  </si>
  <si>
    <t>K-483 35-01-K00483_910867610_910867610</t>
  </si>
  <si>
    <t>10.01.2021 08:34:19</t>
  </si>
  <si>
    <t>10.01.2021 09:30:40</t>
  </si>
  <si>
    <t>L-312 GERMİYAN EVLERİ 35-18-L00312__72371818_72371818</t>
  </si>
  <si>
    <t>10.01.2021 21:41:55</t>
  </si>
  <si>
    <t>10.01.2021 22:42:54</t>
  </si>
  <si>
    <t>KOLDERE TR-8 45-80-M00055_956538819_956538819</t>
  </si>
  <si>
    <t>10.01.2021 13:07:08</t>
  </si>
  <si>
    <t>10.01.2021 19:51:41</t>
  </si>
  <si>
    <t>GÜMÜLCELİ TR-4/A 45-80-M02941_ H_73345292</t>
  </si>
  <si>
    <t>10.01.2021 10:41:27</t>
  </si>
  <si>
    <t>10.01.2021 15:08:00</t>
  </si>
  <si>
    <t>TEKELİ TR-2 35-22-M00232_C_56356067_56356067</t>
  </si>
  <si>
    <t>10.01.2021 19:50:38</t>
  </si>
  <si>
    <t>10.01.2021 22:04:13</t>
  </si>
  <si>
    <t>MASKİ MURADİYE İÇME SUYU ÖZEL TR 45-71-M01414Ö_953221082_953221082</t>
  </si>
  <si>
    <t>10.01.2021 11:58:00</t>
  </si>
  <si>
    <t>10.01.2021 20:03:10</t>
  </si>
  <si>
    <t>PANCAR TM 35-26-A00003_PANCAR-4 M05_2110369</t>
  </si>
  <si>
    <t>10.01.2021 02:03:13</t>
  </si>
  <si>
    <t>10.01.2021 04:59:00</t>
  </si>
  <si>
    <t>10.01.2021 08:34:00</t>
  </si>
  <si>
    <t>10.01.2021 15:07:15</t>
  </si>
  <si>
    <t>SAİP KÖYÜ TR-1 35-21-L00102_953357988_953357988</t>
  </si>
  <si>
    <t>10.01.2021 09:10:15</t>
  </si>
  <si>
    <t>10.01.2021 10:36:15</t>
  </si>
  <si>
    <t>10.01.2021 18:24:28</t>
  </si>
  <si>
    <t>10.01.2021 19:17:13</t>
  </si>
  <si>
    <t>K-3848 35-04-K03848_912639012_912639012</t>
  </si>
  <si>
    <t>10.01.2021 16:58:45</t>
  </si>
  <si>
    <t>10.01.2021 21:28:49</t>
  </si>
  <si>
    <t>GÜMÜLCELİ KÖK 45-80-M00057_DAĞITIM TRAFO GÜMÜLCELİ KÖK M03_72197395</t>
  </si>
  <si>
    <t>10.01.2021 16:33:47</t>
  </si>
  <si>
    <t>10.01.2021 17:57:27</t>
  </si>
  <si>
    <t>10.01.2021 09:09:39</t>
  </si>
  <si>
    <t>10.01.2021 17:03:58</t>
  </si>
  <si>
    <t>TR-1 45-74-M00001_TR-26 M02_65952023</t>
  </si>
  <si>
    <t>10.01.2021 15:03:05</t>
  </si>
  <si>
    <t>10.01.2021 15:32:00</t>
  </si>
  <si>
    <t>_C_56404078_56404078</t>
  </si>
  <si>
    <t>10.01.2021 09:46:39</t>
  </si>
  <si>
    <t>10.01.2021 13:05:07</t>
  </si>
  <si>
    <t>TR-32 35-19-M00032_956673781_956673781</t>
  </si>
  <si>
    <t>10.01.2021 20:16:04</t>
  </si>
  <si>
    <t>10.01.2021 20:59:48</t>
  </si>
  <si>
    <t>BADEMBÜKÜ TR-1 35-21-L00075_A_76840972_76840972</t>
  </si>
  <si>
    <t>10.01.2021 13:42:09</t>
  </si>
  <si>
    <t>10.01.2021 18:46:34</t>
  </si>
  <si>
    <t>10.01.2021 00:46:06</t>
  </si>
  <si>
    <t>10.01.2021 02:13:47</t>
  </si>
  <si>
    <t>TEKELİ TR-2 35-22-M00232_35-22-M00232_2358990</t>
  </si>
  <si>
    <t>10.01.2021 22:31:41</t>
  </si>
  <si>
    <t>10.01.2021 23:49:19</t>
  </si>
  <si>
    <t>KARAYAHŞİ TARIMSAL SULAMA TR-2 45-78-L00449_DIREK TIPI TRAFO HUCRESI H01_2107938</t>
  </si>
  <si>
    <t>10.01.2021 11:29:23</t>
  </si>
  <si>
    <t>10.01.2021 15:44:00</t>
  </si>
  <si>
    <t>10.01.2021 12:08:47</t>
  </si>
  <si>
    <t>10.01.2021 12:39:10</t>
  </si>
  <si>
    <t>GERELİ TR-1 35-15-L00669_950389128_950389128</t>
  </si>
  <si>
    <t>10.01.2021 13:31:46</t>
  </si>
  <si>
    <t>10.01.2021 16:03:51</t>
  </si>
  <si>
    <t>K-1284 35-01-K01284_35-01-K01284_2354784</t>
  </si>
  <si>
    <t>10.01.2021 17:31:00</t>
  </si>
  <si>
    <t>10.01.2021 18:45:27</t>
  </si>
  <si>
    <t>ADALA-9 TARIMSAL SULAMA 45-78-M00410_45-78-M00410_2366246</t>
  </si>
  <si>
    <t>10.01.2021 10:03:48</t>
  </si>
  <si>
    <t>10.01.2021 17:11:00</t>
  </si>
  <si>
    <t>M-319 35-02-M00319_912843795_912843795</t>
  </si>
  <si>
    <t>10.01.2021 14:09:00</t>
  </si>
  <si>
    <t>10.01.2021 14:59:24</t>
  </si>
  <si>
    <t>OKÇULAR-2 35-16-M00108_47483648_56395419_56395419</t>
  </si>
  <si>
    <t>10.01.2021 14:28:55</t>
  </si>
  <si>
    <t>10.01.2021 15:36:31</t>
  </si>
  <si>
    <t>KEMALPAŞA TM 35-27-A00002_YENMİŞ M08_2306688</t>
  </si>
  <si>
    <t>10.01.2021 09:26:33</t>
  </si>
  <si>
    <t>10.01.2021 09:43:00</t>
  </si>
  <si>
    <t>10.01.2021 09:58:49</t>
  </si>
  <si>
    <t>10.01.2021 11:36:56</t>
  </si>
  <si>
    <t>10.01.2021 17:38:00</t>
  </si>
  <si>
    <t>10.01.2021 18:39:40</t>
  </si>
  <si>
    <t>10.01.2021 23:17:31</t>
  </si>
  <si>
    <t>11.01.2021 04:20:55</t>
  </si>
  <si>
    <t>KUYUCAK KARAPINAR TR-1 45-75-M00091_A_56389536_56389536</t>
  </si>
  <si>
    <t>10.01.2021 12:06:56</t>
  </si>
  <si>
    <t>10.01.2021 14:23:01</t>
  </si>
  <si>
    <t>10.01.2021 10:15:00</t>
  </si>
  <si>
    <t>10.01.2021 10:41:14</t>
  </si>
  <si>
    <t>TR-50 35-22-M00050_DM-2/TR-44 M01_72137477</t>
  </si>
  <si>
    <t>10.01.2021 08:57:14</t>
  </si>
  <si>
    <t>10.01.2021 17:07:38</t>
  </si>
  <si>
    <t>K-4330 YAPI KREDİ 35-01-K04330Ö_ K02_2314195</t>
  </si>
  <si>
    <t>10.01.2021 03:12:31</t>
  </si>
  <si>
    <t>10.01.2021 03:21:14</t>
  </si>
  <si>
    <t>AŞAĞI ÇOBANİSA TR-16 45-71-M00586_45-71-M00586_2355396</t>
  </si>
  <si>
    <t>10.01.2021 14:04:33</t>
  </si>
  <si>
    <t>10.01.2021 16:14:08</t>
  </si>
  <si>
    <t>PINARLI KÖK 35-20-M00085_TR-2 - TR-3 M03_72358817</t>
  </si>
  <si>
    <t>10.01.2021 09:29:47</t>
  </si>
  <si>
    <t>10.01.2021 10:29:13</t>
  </si>
  <si>
    <t>K-3384 35-09-K03384_913217944_913217944</t>
  </si>
  <si>
    <t>10.01.2021 02:27:04</t>
  </si>
  <si>
    <t>10.01.2021 03:49:52</t>
  </si>
  <si>
    <t>DM-14/13-A 45-71-M01922_45065843_56403140_56403140</t>
  </si>
  <si>
    <t>10.01.2021 16:45:23</t>
  </si>
  <si>
    <t>10.01.2021 19:23:42</t>
  </si>
  <si>
    <t>KARABAĞLAR TM 35-01-A00012_OTOKENT M06_2054514</t>
  </si>
  <si>
    <t>11.01.2021 13:22:53</t>
  </si>
  <si>
    <t>ÇALTIDERE TR-6 35-17-M00236_6709088_56356177_56356177</t>
  </si>
  <si>
    <t>11.01.2021 16:16:00</t>
  </si>
  <si>
    <t>11.01.2021 17:04:17</t>
  </si>
  <si>
    <t>SANAYİ TR-4 35-14-M00307_ H_49091166</t>
  </si>
  <si>
    <t>11.01.2021 00:47:34</t>
  </si>
  <si>
    <t>11.01.2021 01:09:00</t>
  </si>
  <si>
    <t>MEHMETLER TR-1 35-29-L00637_950329848_950329848</t>
  </si>
  <si>
    <t>11.01.2021 10:40:50</t>
  </si>
  <si>
    <t>11.01.2021 15:01:13</t>
  </si>
  <si>
    <t>PAMUCAK KÖK 35-13-L00400_SELÇUK İ.M L03_2095827</t>
  </si>
  <si>
    <t>11.01.2021 15:06:46</t>
  </si>
  <si>
    <t>11.01.2021 15:07:14</t>
  </si>
  <si>
    <t>DM-2/13 35-29-M00100_950330830_950330830</t>
  </si>
  <si>
    <t>11.01.2021 10:03:57</t>
  </si>
  <si>
    <t>11.01.2021 15:15:34</t>
  </si>
  <si>
    <t>11.01.2021 11:48:54</t>
  </si>
  <si>
    <t>11.01.2021 12:04:43</t>
  </si>
  <si>
    <t>ULUKENT DM-4/5 35-28-M00047_DAĞITIM TRAFO ULUKENT DM-4/5 M03_66516326</t>
  </si>
  <si>
    <t>11.01.2021 09:00:23</t>
  </si>
  <si>
    <t>11.01.2021 09:43:34</t>
  </si>
  <si>
    <t>K-1338 35-03-K01338_910262286_910262286</t>
  </si>
  <si>
    <t>11.01.2021 11:23:26</t>
  </si>
  <si>
    <t>11.01.2021 14:24:19</t>
  </si>
  <si>
    <t>11.01.2021 09:48:57</t>
  </si>
  <si>
    <t>11.01.2021 10:21:40</t>
  </si>
  <si>
    <t>PINARLI KÖK 35-20-M00085_TR-6 - TR-7 M06_72358823</t>
  </si>
  <si>
    <t>11.01.2021 16:43:32</t>
  </si>
  <si>
    <t>11.01.2021 17:27:14</t>
  </si>
  <si>
    <t>K-385 35-01-K00385_910684156_910684156</t>
  </si>
  <si>
    <t>11.01.2021 17:29:53</t>
  </si>
  <si>
    <t>11.01.2021 19:02:42</t>
  </si>
  <si>
    <t>K-3625 35-01-K03625_910915147_910915147</t>
  </si>
  <si>
    <t>11.01.2021 21:37:03</t>
  </si>
  <si>
    <t>12.01.2021 01:06:34</t>
  </si>
  <si>
    <t>MIDIKLI KÖK 45-81-M00043_HatBaşıAyırıcı_53135418 M03_53135418</t>
  </si>
  <si>
    <t>11.01.2021 09:55:24</t>
  </si>
  <si>
    <t>11.01.2021 10:23:00</t>
  </si>
  <si>
    <t>TR-50 35-22-M00050_955271401_955271401</t>
  </si>
  <si>
    <t>11.01.2021 19:06:09</t>
  </si>
  <si>
    <t>12.01.2021 00:51:23</t>
  </si>
  <si>
    <t>TR-3 35-13-L00003_946421220_946421220</t>
  </si>
  <si>
    <t>11.01.2021 13:47:00</t>
  </si>
  <si>
    <t>11.01.2021 17:17:48</t>
  </si>
  <si>
    <t>YUKARI ÇAMKÖY TR-1 45-71-M01487_45-71-M01487_2369772</t>
  </si>
  <si>
    <t>11.01.2021 16:18:48</t>
  </si>
  <si>
    <t>11.01.2021 17:28:32</t>
  </si>
  <si>
    <t>ORTA MAHALLE M-4 35-25-M00118_955258532_955258532</t>
  </si>
  <si>
    <t>11.01.2021 16:01:46</t>
  </si>
  <si>
    <t>11.01.2021 18:36:21</t>
  </si>
  <si>
    <t>TİRE İM-DM-1 35-29-A00001_TİRE-1 M08_2059506</t>
  </si>
  <si>
    <t>11.01.2021 11:50:45</t>
  </si>
  <si>
    <t>11.01.2021 12:21:11</t>
  </si>
  <si>
    <t>11.01.2021 11:34:04</t>
  </si>
  <si>
    <t>11.01.2021 11:34:24</t>
  </si>
  <si>
    <t>SAYARLAR TR-1 45-76-M00151_45-76-M00151_2367629</t>
  </si>
  <si>
    <t>11.01.2021 18:57:42</t>
  </si>
  <si>
    <t>11.01.2021 22:11:23</t>
  </si>
  <si>
    <t>11.01.2021 00:00:26</t>
  </si>
  <si>
    <t>11.01.2021 00:29:38</t>
  </si>
  <si>
    <t>11.01.2021 12:19:23</t>
  </si>
  <si>
    <t>11.01.2021 12:43:33</t>
  </si>
  <si>
    <t>DM-20/13 (ÇAPRA KABİN) 45-71-M00272_TR-90-91-92-93 M02_2052532</t>
  </si>
  <si>
    <t>11.01.2021 14:11:26</t>
  </si>
  <si>
    <t>11.01.2021 16:52:17</t>
  </si>
  <si>
    <t>DM-2/TR-5 35-22-M00806_955289201_955289201</t>
  </si>
  <si>
    <t>11.01.2021 10:39:41</t>
  </si>
  <si>
    <t>11.01.2021 11:18:32</t>
  </si>
  <si>
    <t>L-319 BAHÇELİEVLER-2 35-18-L00319_950449722_950449722</t>
  </si>
  <si>
    <t>11.01.2021 19:46:57</t>
  </si>
  <si>
    <t>12.01.2021 02:16:38</t>
  </si>
  <si>
    <t>KARMEZ DM 35-27-M00657_EGE ÇİMENTO AYDINLAR MADEN-1 M02_72158884</t>
  </si>
  <si>
    <t>11.01.2021 09:51:11</t>
  </si>
  <si>
    <t>11.01.2021 12:40:25</t>
  </si>
  <si>
    <t>K-46 35-02-K00046_A a1b_5886813</t>
  </si>
  <si>
    <t>11.01.2021 13:12:36</t>
  </si>
  <si>
    <t>11.01.2021 15:29:33</t>
  </si>
  <si>
    <t>HATAY TM 35-01-A00009_HATAY-11 K18_2313685</t>
  </si>
  <si>
    <t>11.01.2021 12:03:16</t>
  </si>
  <si>
    <t>11.01.2021 13:29:42</t>
  </si>
  <si>
    <t>TR-95 35-15-M00095_950368809_950368809</t>
  </si>
  <si>
    <t>11.01.2021 19:09:25</t>
  </si>
  <si>
    <t>11.01.2021 21:10:36</t>
  </si>
  <si>
    <t>TR-11 45-74-M00011_A_56352383_56352383</t>
  </si>
  <si>
    <t>11.01.2021 11:17:11</t>
  </si>
  <si>
    <t>11.01.2021 16:27:03</t>
  </si>
  <si>
    <t>TR-15 45-74-M00015_A A1_47702686</t>
  </si>
  <si>
    <t>11.01.2021 14:49:48</t>
  </si>
  <si>
    <t>11.01.2021 16:22:34</t>
  </si>
  <si>
    <t>TEKELİ TR-6 35-22-M00236_955254993_955254993</t>
  </si>
  <si>
    <t>11.01.2021 18:28:52</t>
  </si>
  <si>
    <t>11.01.2021 19:19:01</t>
  </si>
  <si>
    <t>TR-40 45-77-L00040_945487895_945487895</t>
  </si>
  <si>
    <t>11.01.2021 10:26:00</t>
  </si>
  <si>
    <t>11.01.2021 10:45:18</t>
  </si>
  <si>
    <t>K-1064 35-04-K01064_912474027_912474027</t>
  </si>
  <si>
    <t>11.01.2021 09:52:42</t>
  </si>
  <si>
    <t>11.01.2021 10:50:16</t>
  </si>
  <si>
    <t>ÇAMLICA KÖK 45-81-M00048_ÇANŞA ÇIKIŞ M03_71996194</t>
  </si>
  <si>
    <t>11.01.2021 09:31:13</t>
  </si>
  <si>
    <t>11.01.2021 14:30:46</t>
  </si>
  <si>
    <t>L-286 35-18-L00286_950453031_950453031</t>
  </si>
  <si>
    <t>11.01.2021 19:12:51</t>
  </si>
  <si>
    <t>11.01.2021 22:28:56</t>
  </si>
  <si>
    <t>ALAÇATI TM 35-18-A00005_HatBaşıAyırıcı_53138388 M09_53138388</t>
  </si>
  <si>
    <t>11.01.2021 11:40:00</t>
  </si>
  <si>
    <t>11.01.2021 13:05:03</t>
  </si>
  <si>
    <t>HELVACI TR-5 35-17-M00365_6775923_56357440_56357440</t>
  </si>
  <si>
    <t>11.01.2021 12:58:00</t>
  </si>
  <si>
    <t>11.01.2021 13:30:14</t>
  </si>
  <si>
    <t>BADEMLİ M.SELÇUK BİLGİ GRB. TR-31 35-15-L01051_35-15-L01051_2364715</t>
  </si>
  <si>
    <t>11.01.2021 08:29:00</t>
  </si>
  <si>
    <t>11.01.2021 11:54:15</t>
  </si>
  <si>
    <t>TR-20 45-74-M00020_A_56351984_56351984</t>
  </si>
  <si>
    <t>11.01.2021 09:23:47</t>
  </si>
  <si>
    <t>11.01.2021 15:55:01</t>
  </si>
  <si>
    <t>11.01.2021 16:20:08</t>
  </si>
  <si>
    <t>11.01.2021 18:15:17</t>
  </si>
  <si>
    <t>PELİTALAN TR-1 45-71-M01570_95000154345_95000154345</t>
  </si>
  <si>
    <t>11.01.2021 11:50:00</t>
  </si>
  <si>
    <t>11.01.2021 12:27:46</t>
  </si>
  <si>
    <t>11.01.2021 12:17:16</t>
  </si>
  <si>
    <t>_A_56401076_56401076</t>
  </si>
  <si>
    <t>11.01.2021 20:16:00</t>
  </si>
  <si>
    <t>11.01.2021 23:48:58</t>
  </si>
  <si>
    <t>SANCAKLI ÇEŞMEBAŞI TR-1 45-71-M01753_45-71-M01753_2353410</t>
  </si>
  <si>
    <t>11.01.2021 01:53:02</t>
  </si>
  <si>
    <t>11.01.2021 05:08:40</t>
  </si>
  <si>
    <t>KUŞÇULAR TR-1 35-19-M00213_Ayırıcı H01_2057923</t>
  </si>
  <si>
    <t>11.01.2021 16:39:09</t>
  </si>
  <si>
    <t>11.01.2021 19:09:05</t>
  </si>
  <si>
    <t>TİRE DM-2/4 35-29-L00023_DAĞITIM TRAFOSU L02_72216704</t>
  </si>
  <si>
    <t>11.01.2021 17:59:21</t>
  </si>
  <si>
    <t>11.01.2021 19:15:05</t>
  </si>
  <si>
    <t>L-247 35-18-L00247_950440932_950440932</t>
  </si>
  <si>
    <t>11.01.2021 10:27:54</t>
  </si>
  <si>
    <t>11.01.2021 20:06:05</t>
  </si>
  <si>
    <t>KABAKUM TR-3 35-30-L00129_955304926_955304926</t>
  </si>
  <si>
    <t>11.01.2021 14:10:00</t>
  </si>
  <si>
    <t>11.01.2021 16:52:03</t>
  </si>
  <si>
    <t>L-193 ESENEVLER 35-18-L00193_950443187_950443187</t>
  </si>
  <si>
    <t>11.01.2021 17:14:54</t>
  </si>
  <si>
    <t>11.01.2021 23:18:46</t>
  </si>
  <si>
    <t>11.01.2021 23:05:33</t>
  </si>
  <si>
    <t>12.01.2021 01:24:23</t>
  </si>
  <si>
    <t>L-271 SANATKARLAR SİTESİ 35-18-L00271_9671280_56366832_56366832</t>
  </si>
  <si>
    <t>11.01.2021 19:24:00</t>
  </si>
  <si>
    <t>11.01.2021 20:30:31</t>
  </si>
  <si>
    <t>M-540 35-09-M00540_913191620_913191620</t>
  </si>
  <si>
    <t>11.01.2021 08:12:44</t>
  </si>
  <si>
    <t>11.01.2021 09:34:52</t>
  </si>
  <si>
    <t>11.01.2021 13:35:29</t>
  </si>
  <si>
    <t>11.01.2021 16:51:09</t>
  </si>
  <si>
    <t>M-3337 35-04-M03337_912467161_912467161</t>
  </si>
  <si>
    <t>11.01.2021 11:37:15</t>
  </si>
  <si>
    <t>11.01.2021 13:11:26</t>
  </si>
  <si>
    <t>GELENBE İM 45-76-A00001_GELENBE L09_2324154</t>
  </si>
  <si>
    <t>11.01.2021 09:01:14</t>
  </si>
  <si>
    <t>11.01.2021 17:28:08</t>
  </si>
  <si>
    <t>11.01.2021 09:01:50</t>
  </si>
  <si>
    <t>11.01.2021 16:05:49</t>
  </si>
  <si>
    <t>TR-140 35-26-M00140_7961959 TR140C1B_5901379</t>
  </si>
  <si>
    <t>11.01.2021 12:11:34</t>
  </si>
  <si>
    <t>11.01.2021 14:06:15</t>
  </si>
  <si>
    <t>ÇIRPI MEKTEP MAH. TR 35-20-M00005_10898408 c1b_5923605</t>
  </si>
  <si>
    <t>11.01.2021 16:19:23</t>
  </si>
  <si>
    <t>11.01.2021 18:31:15</t>
  </si>
  <si>
    <t>DİLEK TR-1 45-80-M00137_45-80-M00137_2374919</t>
  </si>
  <si>
    <t>11.01.2021 09:20:22</t>
  </si>
  <si>
    <t>11.01.2021 18:02:09</t>
  </si>
  <si>
    <t>M-2556 35-02-M02556_910015441_910015441</t>
  </si>
  <si>
    <t>11.01.2021 12:41:01</t>
  </si>
  <si>
    <t>11.01.2021 14:23:09</t>
  </si>
  <si>
    <t>ESBAŞ İM 35-08-A00001_OPTİMUM-1 M17_2307529</t>
  </si>
  <si>
    <t>11.01.2021 09:39:00</t>
  </si>
  <si>
    <t>11.01.2021 09:42:47</t>
  </si>
  <si>
    <t>YAHŞELLİ DM-5 35-28-M00882_EMİRALEM SULAMA M10_66811691</t>
  </si>
  <si>
    <t>11.01.2021 18:15:44</t>
  </si>
  <si>
    <t>11.01.2021 18:42:00</t>
  </si>
  <si>
    <t>BEĞENLER SUBAŞI TR-1 45-75-M00176_945594904_945594904</t>
  </si>
  <si>
    <t>11.01.2021 11:54:00</t>
  </si>
  <si>
    <t>11.01.2021 14:10:04</t>
  </si>
  <si>
    <t>M-2326 35-04-M02326_912135890_912135890</t>
  </si>
  <si>
    <t>11.01.2021 15:06:59</t>
  </si>
  <si>
    <t>11.01.2021 17:25:09</t>
  </si>
  <si>
    <t>KARAYENİCE TR-1 45-71-M01506_C_56389874_56389874</t>
  </si>
  <si>
    <t>11.01.2021 12:41:56</t>
  </si>
  <si>
    <t>11.01.2021 14:25:56</t>
  </si>
  <si>
    <t>YAKAPINAR TR-7 35-20-L00140_35-20-L00140_2349664</t>
  </si>
  <si>
    <t>11.01.2021 17:22:49</t>
  </si>
  <si>
    <t>11.01.2021 20:54:25</t>
  </si>
  <si>
    <t>K-2965 35-10-K02965_97951685_97951685</t>
  </si>
  <si>
    <t>11.01.2021 08:36:50</t>
  </si>
  <si>
    <t>11.01.2021 09:13:45</t>
  </si>
  <si>
    <t>K-46 35-02-K00046_A a2b_5886821</t>
  </si>
  <si>
    <t>11.01.2021 16:13:00</t>
  </si>
  <si>
    <t>11.01.2021 17:31:30</t>
  </si>
  <si>
    <t>GELENBE İM 45-76-A00001_GEBELER L12_2325209</t>
  </si>
  <si>
    <t>11.01.2021 09:01:44</t>
  </si>
  <si>
    <t>11.01.2021 11:05:03</t>
  </si>
  <si>
    <t>11.01.2021 14:52:26</t>
  </si>
  <si>
    <t>11.01.2021 16:24:24</t>
  </si>
  <si>
    <t>DM-01/3F(TR-1/48) 45-71-M00055_TR-1/3G M03_72054920</t>
  </si>
  <si>
    <t>11.01.2021 11:56:20</t>
  </si>
  <si>
    <t>11.01.2021 14:34:52</t>
  </si>
  <si>
    <t>K-1563 35-01-K01563_A_56369370_56369370</t>
  </si>
  <si>
    <t>11.01.2021 18:53:57</t>
  </si>
  <si>
    <t>11.01.2021 19:38:19</t>
  </si>
  <si>
    <t>ULUKENT DM-2/7 35-28-M00578_A_56383975_56383975</t>
  </si>
  <si>
    <t>11.01.2021 10:40:04</t>
  </si>
  <si>
    <t>11.01.2021 14:04:16</t>
  </si>
  <si>
    <t>ÇUKURALAN TR-1 35-30-L00138_A_56401472_56401472</t>
  </si>
  <si>
    <t>11.01.2021 17:49:48</t>
  </si>
  <si>
    <t>11.01.2021 20:08:50</t>
  </si>
  <si>
    <t>KARAALİ TR-1 45-71-M01470_43157777_56395539_56395539</t>
  </si>
  <si>
    <t>11.01.2021 18:13:57</t>
  </si>
  <si>
    <t>11.01.2021 21:12:18</t>
  </si>
  <si>
    <t>TİRE İM-DM-1 35-29-A00001_DM-2 M06_2059510</t>
  </si>
  <si>
    <t>11.01.2021 11:26:35</t>
  </si>
  <si>
    <t>11.01.2021 12:06:26</t>
  </si>
  <si>
    <t>GENCERLER TR-2 35-20-L00424_955211045_955211045</t>
  </si>
  <si>
    <t>11.01.2021 12:29:27</t>
  </si>
  <si>
    <t>11.01.2021 17:41:39</t>
  </si>
  <si>
    <t>L-239 BAYKAL 35-18-L00239_950444631_950444631</t>
  </si>
  <si>
    <t>11.01.2021 11:31:12</t>
  </si>
  <si>
    <t>11.01.2021 19:36:22</t>
  </si>
  <si>
    <t>ÇUKURALTI M-12 35-25-M00058_A_56404236_56404236</t>
  </si>
  <si>
    <t>11.01.2021 09:48:00</t>
  </si>
  <si>
    <t>11.01.2021 14:23:26</t>
  </si>
  <si>
    <t>TR-27(M-727) 35-30-M00727_955300232_955300232</t>
  </si>
  <si>
    <t>11.01.2021 08:56:58</t>
  </si>
  <si>
    <t>11.01.2021 16:31:11</t>
  </si>
  <si>
    <t>KARABURUN BOZKÖY 35-21-L00053_953361280_953361280</t>
  </si>
  <si>
    <t>11.01.2021 19:44:36</t>
  </si>
  <si>
    <t>11.01.2021 21:35:19</t>
  </si>
  <si>
    <t>K-1193 35-07-K01193_E_56379428_56379428</t>
  </si>
  <si>
    <t>11.01.2021 04:38:58</t>
  </si>
  <si>
    <t>11.01.2021 05:27:35</t>
  </si>
  <si>
    <t>11.01.2021 14:50:51</t>
  </si>
  <si>
    <t>11.01.2021 17:36:57</t>
  </si>
  <si>
    <t>GÜLBAHÇE TR-1 45-71-M00184_GÜLBAHÇE TR-2/GÜLBAHÇE TR-3 M04_72255609</t>
  </si>
  <si>
    <t>11.01.2021 17:09:44</t>
  </si>
  <si>
    <t>TR-85 45-78-L00085_45-78-L00085_2359513</t>
  </si>
  <si>
    <t>11.01.2021 09:11:33</t>
  </si>
  <si>
    <t>11.01.2021 17:37:19</t>
  </si>
  <si>
    <t>FOÇA TERMİNAL 35-23-M00309_942995277_942995277</t>
  </si>
  <si>
    <t>11.01.2021 10:28:23</t>
  </si>
  <si>
    <t>11.01.2021 17:02:03</t>
  </si>
  <si>
    <t>KIRKAĞAÇ DM 45-76-M00043_GELENBE M03_72247483</t>
  </si>
  <si>
    <t>11.01.2021 14:48:04</t>
  </si>
  <si>
    <t>11.01.2021 17:00:00</t>
  </si>
  <si>
    <t>TİRE İM-DM-1 35-29-A00001_GÖKÇEN-1 M07_2059508</t>
  </si>
  <si>
    <t>11.01.2021 11:47:49</t>
  </si>
  <si>
    <t>11.01.2021 12:21:32</t>
  </si>
  <si>
    <t>BAĞYURDU DM-2/10 35-27-L00244_910613689_910613689</t>
  </si>
  <si>
    <t>11.01.2021 12:30:39</t>
  </si>
  <si>
    <t>11.01.2021 18:10:10</t>
  </si>
  <si>
    <t>K-225 35-07-K00225_35-07-K00225_48245461</t>
  </si>
  <si>
    <t>11.01.2021 09:16:24</t>
  </si>
  <si>
    <t>11.01.2021 11:06:50</t>
  </si>
  <si>
    <t>M-2530 35-07-M02530__56379384_56379384</t>
  </si>
  <si>
    <t>11.01.2021 10:05:00</t>
  </si>
  <si>
    <t>_C_56366312_56366312</t>
  </si>
  <si>
    <t>11.01.2021 13:53:00</t>
  </si>
  <si>
    <t>11.01.2021 14:42:29</t>
  </si>
  <si>
    <t>K-3384 35-09-K03384_F f1b_5871364</t>
  </si>
  <si>
    <t>11.01.2021 11:49:00</t>
  </si>
  <si>
    <t>11.01.2021 17:23:28</t>
  </si>
  <si>
    <t>YAHŞELLİ TR-6 35-28-M00500_35-28-M00500_2377261</t>
  </si>
  <si>
    <t>11.01.2021 17:12:14</t>
  </si>
  <si>
    <t>11.01.2021 17:24:00</t>
  </si>
  <si>
    <t>K-883 35-01-K00883_A A1_5894945</t>
  </si>
  <si>
    <t>11.01.2021 10:37:55</t>
  </si>
  <si>
    <t>11.01.2021 12:15:23</t>
  </si>
  <si>
    <t>TR-71 ÖZYURT 35-19-L00071_6772664_56354942_56354942</t>
  </si>
  <si>
    <t>11.01.2021 12:35:06</t>
  </si>
  <si>
    <t>11.01.2021 14:21:31</t>
  </si>
  <si>
    <t>BAĞYURDU DM-1/8 35-27-L00249_913421756_913421756</t>
  </si>
  <si>
    <t>11.01.2021 10:56:02</t>
  </si>
  <si>
    <t>11.01.2021 15:59:25</t>
  </si>
  <si>
    <t>K-3975 35-04-K03975_913432186_913432186</t>
  </si>
  <si>
    <t>11.01.2021 19:43:42</t>
  </si>
  <si>
    <t>11.01.2021 20:22:28</t>
  </si>
  <si>
    <t>ASARLIK TR-2 35-28-M00184_953376138_953376138</t>
  </si>
  <si>
    <t>12.01.2021 20:41:39</t>
  </si>
  <si>
    <t>12.01.2021 21:41:15</t>
  </si>
  <si>
    <t>DM-9 45-71-M00386_GENEL KONUTLAR M07_66182420</t>
  </si>
  <si>
    <t>12.01.2021 16:22:20</t>
  </si>
  <si>
    <t>12.01.2021 20:21:22</t>
  </si>
  <si>
    <t>SOMA TR-27/3 45-82-M00106_B_56387644_56387644</t>
  </si>
  <si>
    <t>12.01.2021 09:11:00</t>
  </si>
  <si>
    <t>12.01.2021 10:57:07</t>
  </si>
  <si>
    <t>12.01.2021 13:02:10</t>
  </si>
  <si>
    <t>12.01.2021 15:08:07</t>
  </si>
  <si>
    <t>GÖKÇEALAN KÖK 35-13-L00401_GÖKÇEALAN L02_66680401</t>
  </si>
  <si>
    <t>12.01.2021 09:34:57</t>
  </si>
  <si>
    <t>12.01.2021 09:35:25</t>
  </si>
  <si>
    <t>MASKİ ÖZEL TR 45-71-M01994Ö_ H3_2082688</t>
  </si>
  <si>
    <t>OG Direk Yıkılması</t>
  </si>
  <si>
    <t>12.01.2021 12:25:00</t>
  </si>
  <si>
    <t>12.01.2021 18:59:13</t>
  </si>
  <si>
    <t>DM-2/2 35-28-M00128_953383936_953383936</t>
  </si>
  <si>
    <t>12.01.2021 19:55:57</t>
  </si>
  <si>
    <t>12.01.2021 20:34:33</t>
  </si>
  <si>
    <t>MENEMEN DM-7/15 35-28-L00171_953380209_953380209</t>
  </si>
  <si>
    <t>12.01.2021 16:55:50</t>
  </si>
  <si>
    <t>12.01.2021 18:09:30</t>
  </si>
  <si>
    <t>BATTALMUSTAFA PEHLİVANLAR TR-1 45-77-L00203_A_56356301_56356301</t>
  </si>
  <si>
    <t>AG Pano Faz Sigorta Atığı</t>
  </si>
  <si>
    <t>12.01.2021 17:35:19</t>
  </si>
  <si>
    <t>12.01.2021 18:50:00</t>
  </si>
  <si>
    <t>L-269 35-18-L00269_6870061_56379842_56379842</t>
  </si>
  <si>
    <t>12.01.2021 18:14:38</t>
  </si>
  <si>
    <t>12.01.2021 20:02:41</t>
  </si>
  <si>
    <t>MORSAN TM 45-71-A00002_AYAKKABICILAR M11_2312166</t>
  </si>
  <si>
    <t>12.01.2021 23:39:31</t>
  </si>
  <si>
    <t>13.01.2021 00:28:34</t>
  </si>
  <si>
    <t>K-2965 35-10-K02965_ÖZEL SDP_5897478</t>
  </si>
  <si>
    <t>12.01.2021 07:36:03</t>
  </si>
  <si>
    <t>12.01.2021 08:19:43</t>
  </si>
  <si>
    <t>DM-3/27 (KÜTÜPHANE) 45-71-M00078_953210395_953210395</t>
  </si>
  <si>
    <t>12.01.2021 12:32:12</t>
  </si>
  <si>
    <t>12.01.2021 15:20:42</t>
  </si>
  <si>
    <t>HALİLBEYLİ DM 35-27-M00620_HALİLBEYLİ İÇME SUYU M11_2306340</t>
  </si>
  <si>
    <t>12.01.2021 15:52:28</t>
  </si>
  <si>
    <t>12.01.2021 19:01:26</t>
  </si>
  <si>
    <t>DM-3/07 (KURTULUŞ) 45-71-M00073_A_56392770_56392770</t>
  </si>
  <si>
    <t>12.01.2021 23:19:36</t>
  </si>
  <si>
    <t>13.01.2021 13:14:41</t>
  </si>
  <si>
    <t>K-4845 35-01-K04845_911775107_911775107</t>
  </si>
  <si>
    <t>12.01.2021 19:27:23</t>
  </si>
  <si>
    <t>12.01.2021 20:17:11</t>
  </si>
  <si>
    <t>K-2985 35-01-K02985_911671826_911671826</t>
  </si>
  <si>
    <t>12.01.2021 10:20:00</t>
  </si>
  <si>
    <t>12.01.2021 13:05:58</t>
  </si>
  <si>
    <t>AVDAN TR-3 45-82-M00228_945534033_945534033</t>
  </si>
  <si>
    <t>12.01.2021 19:32:51</t>
  </si>
  <si>
    <t>12.01.2021 22:30:44</t>
  </si>
  <si>
    <t>SANCAKLI BOZKÖY KÖK 45-71-M00087_SULAMA M02_61320832</t>
  </si>
  <si>
    <t>12.01.2021 18:20:36</t>
  </si>
  <si>
    <t>12.01.2021 19:25:41</t>
  </si>
  <si>
    <t>12.01.2021 10:35:25</t>
  </si>
  <si>
    <t>12.01.2021 15:15:40</t>
  </si>
  <si>
    <t>M-278 35-02-M00278_DIREK TIPI TRAFO HUCRESI H01_2047259</t>
  </si>
  <si>
    <t>12.01.2021 11:56:00</t>
  </si>
  <si>
    <t>12.01.2021 13:22:17</t>
  </si>
  <si>
    <t>TR-290 35-19-M00465_ H_49808983</t>
  </si>
  <si>
    <t>12.01.2021 13:59:21</t>
  </si>
  <si>
    <t>12.01.2021 16:45:08</t>
  </si>
  <si>
    <t>GÖKÇEALAN KÖK 35-13-L00401_GÖKÇEALAN L02_66680416</t>
  </si>
  <si>
    <t>12.01.2021 11:11:57</t>
  </si>
  <si>
    <t>12.01.2021 12:03:22</t>
  </si>
  <si>
    <t>YENİFOÇA TR-23 35-23-M00023_950413961_950413961</t>
  </si>
  <si>
    <t>12.01.2021 15:16:00</t>
  </si>
  <si>
    <t>12.01.2021 17:40:19</t>
  </si>
  <si>
    <t>OKLUİSA KÖK 45-81-M00046_ESKİN GRUP M03_71994463</t>
  </si>
  <si>
    <t>12.01.2021 18:25:24</t>
  </si>
  <si>
    <t>12.01.2021 21:56:00</t>
  </si>
  <si>
    <t>12.01.2021 18:07:18</t>
  </si>
  <si>
    <t>12.01.2021 20:08:43</t>
  </si>
  <si>
    <t>TR-41 35-27-M00041_913361612_913361612</t>
  </si>
  <si>
    <t>12.01.2021 09:12:48</t>
  </si>
  <si>
    <t>12.01.2021 10:26:02</t>
  </si>
  <si>
    <t>TR-6 35-15-M00006_48879888_56407338_56407338</t>
  </si>
  <si>
    <t>12.01.2021 20:55:52</t>
  </si>
  <si>
    <t>12.01.2021 23:11:19</t>
  </si>
  <si>
    <t>ÖRNEKKÖY TR6 35-27-L00131_B_56381794_56381794</t>
  </si>
  <si>
    <t>12.01.2021 22:31:00</t>
  </si>
  <si>
    <t>12.01.2021 23:09:18</t>
  </si>
  <si>
    <t>TR-37 35-30-L00037_35-30-L00037_72089892</t>
  </si>
  <si>
    <t>12.01.2021 16:37:33</t>
  </si>
  <si>
    <t>12.01.2021 17:44:05</t>
  </si>
  <si>
    <t>AŞAĞI KIZILCA TR-3 35-27-L00047_DIREK TIPI TRAFO HUCRESI H01_2048114</t>
  </si>
  <si>
    <t>12.01.2021 19:51:08</t>
  </si>
  <si>
    <t>13.01.2021 02:31:05</t>
  </si>
  <si>
    <t>K-3009 35-07-K03009_B_56383386_56383386</t>
  </si>
  <si>
    <t>12.01.2021 02:22:24</t>
  </si>
  <si>
    <t>12.01.2021 03:23:49</t>
  </si>
  <si>
    <t>12.01.2021 09:38:20</t>
  </si>
  <si>
    <t>12.01.2021 10:37:13</t>
  </si>
  <si>
    <t>K-476 35-04-K00476_915178445_915178445</t>
  </si>
  <si>
    <t>12.01.2021 17:01:42</t>
  </si>
  <si>
    <t>12.01.2021 20:17:20</t>
  </si>
  <si>
    <t>KABAKUM TR-1 35-30-L00127_955300826_955300826</t>
  </si>
  <si>
    <t>12.01.2021 23:47:00</t>
  </si>
  <si>
    <t>13.01.2021 01:22:34</t>
  </si>
  <si>
    <t>12.01.2021 09:14:07</t>
  </si>
  <si>
    <t>12.01.2021 17:04:27</t>
  </si>
  <si>
    <t>K-633 35-02-K00633_DAĞITIM TRAFOSU K04_65654185</t>
  </si>
  <si>
    <t>12.01.2021 08:50:17</t>
  </si>
  <si>
    <t>12.01.2021 09:22:00</t>
  </si>
  <si>
    <t>TR-12 HÜKÜMET KONAĞI 35-19-M00012_956663237_956663237</t>
  </si>
  <si>
    <t>12.01.2021 20:51:00</t>
  </si>
  <si>
    <t>12.01.2021 21:06:29</t>
  </si>
  <si>
    <t>12.01.2021 19:16:55</t>
  </si>
  <si>
    <t>12.01.2021 21:19:48</t>
  </si>
  <si>
    <t>12.01.2021 23:52:10</t>
  </si>
  <si>
    <t>13.01.2021 01:30:00</t>
  </si>
  <si>
    <t>TR-125 ZEYTİNALANI 35-19-L00125_956693463_956693463</t>
  </si>
  <si>
    <t>12.01.2021 11:45:09</t>
  </si>
  <si>
    <t>12.01.2021 18:19:18</t>
  </si>
  <si>
    <t>12.01.2021 09:00:00</t>
  </si>
  <si>
    <t>12.01.2021 16:38:00</t>
  </si>
  <si>
    <t>_A_56400284_56400284</t>
  </si>
  <si>
    <t>12.01.2021 16:04:35</t>
  </si>
  <si>
    <t>12.01.2021 17:58:55</t>
  </si>
  <si>
    <t>M-1723 35-02-M01723_C_56359841_56359841</t>
  </si>
  <si>
    <t>12.01.2021 23:17:17</t>
  </si>
  <si>
    <t>13.01.2021 03:58:38</t>
  </si>
  <si>
    <t>DM12/TR4 45-73-M00094_945675342_945675342</t>
  </si>
  <si>
    <t>12.01.2021 07:55:54</t>
  </si>
  <si>
    <t>12.01.2021 08:35:17</t>
  </si>
  <si>
    <t>TR-12 35-15-M00012_950352807_950352807</t>
  </si>
  <si>
    <t>12.01.2021 13:38:03</t>
  </si>
  <si>
    <t>12.01.2021 18:04:17</t>
  </si>
  <si>
    <t>M-968 35-03-M00968_9344152 _5805574</t>
  </si>
  <si>
    <t>12.01.2021 22:42:45</t>
  </si>
  <si>
    <t>13.01.2021 00:17:30</t>
  </si>
  <si>
    <t>SİYEKLİ KÖK 45-71-M00185_HatBaşıAyırıcı_53134944 M05_53134944</t>
  </si>
  <si>
    <t>12.01.2021 12:21:58</t>
  </si>
  <si>
    <t>12.01.2021 22:48:05</t>
  </si>
  <si>
    <t>DM-8/9 (ESKİ HARMANDALI) 45-71-M00293_YENİ HARMANDALİ DM-8/7 M03_2075622</t>
  </si>
  <si>
    <t>12.01.2021 16:11:35</t>
  </si>
  <si>
    <t>12.01.2021 16:45:00</t>
  </si>
  <si>
    <t>SUDELİĞİ KÖK 45-72-L00111_SELCİKLİ ÇIKIŞI L04_66544620</t>
  </si>
  <si>
    <t>12.01.2021 22:56:35</t>
  </si>
  <si>
    <t>12.01.2021 22:57:05</t>
  </si>
  <si>
    <t>TR-330 35-19-L00369_95000091461_95000091461</t>
  </si>
  <si>
    <t>12.01.2021 10:06:56</t>
  </si>
  <si>
    <t>12.01.2021 12:41:17</t>
  </si>
  <si>
    <t>DM02/TR31 (ESKİ TR-33) 45-73-M00033_B_56403360_56403360</t>
  </si>
  <si>
    <t>12.01.2021 22:54:57</t>
  </si>
  <si>
    <t>13.01.2021 00:06:46</t>
  </si>
  <si>
    <t>M-922 35-02-M00922_M-278 M02_2042174</t>
  </si>
  <si>
    <t>12.01.2021 11:23:00</t>
  </si>
  <si>
    <t>12.01.2021 11:55:26</t>
  </si>
  <si>
    <t>YUKARI SÜTÇÜLER KÖYÜ TR-1 35-27-M00410_Ayırıcı H01_2054511</t>
  </si>
  <si>
    <t>12.01.2021 17:40:35</t>
  </si>
  <si>
    <t>12.01.2021 21:01:00</t>
  </si>
  <si>
    <t>12.01.2021 18:05:42</t>
  </si>
  <si>
    <t>12.01.2021 18:43:00</t>
  </si>
  <si>
    <t>12.01.2021 11:14:16</t>
  </si>
  <si>
    <t>12.01.2021 11:59:16</t>
  </si>
  <si>
    <t>DERBENT TR-1 45-83-L00325_A_56353961_56353961</t>
  </si>
  <si>
    <t>12.01.2021 22:59:43</t>
  </si>
  <si>
    <t>12.01.2021 23:48:00</t>
  </si>
  <si>
    <t>YENİÇİFTLİK TR-2 35-20-L00400_950324736_950324736</t>
  </si>
  <si>
    <t>12.01.2021 17:20:12</t>
  </si>
  <si>
    <t>12.01.2021 19:50:48</t>
  </si>
  <si>
    <t>12.01.2021 19:41:54</t>
  </si>
  <si>
    <t>13.01.2021 12:11:42</t>
  </si>
  <si>
    <t>12.01.2021 08:54:35</t>
  </si>
  <si>
    <t>12.01.2021 09:55:00</t>
  </si>
  <si>
    <t>ÇIKRIKÇI TR-1 45-83-L00417_ H_61214379</t>
  </si>
  <si>
    <t>12.01.2021 22:45:00</t>
  </si>
  <si>
    <t>12.01.2021 22:55:00</t>
  </si>
  <si>
    <t>ALANİÇİ TR-1 35-28-M00265_C_56377881_56377881</t>
  </si>
  <si>
    <t>12.01.2021 13:59:30</t>
  </si>
  <si>
    <t>12.01.2021 15:11:12</t>
  </si>
  <si>
    <t>DM-18/10 45-71-M00263_EMNİYET-ADLİYE-SU DEPEOSU M01_72255529</t>
  </si>
  <si>
    <t>12.01.2021 09:16:21</t>
  </si>
  <si>
    <t>12.01.2021 20:25:35</t>
  </si>
  <si>
    <t>HAMZABEYLİ TR-2 45-71-M01772_953189406_953189406</t>
  </si>
  <si>
    <t>12.01.2021 19:05:41</t>
  </si>
  <si>
    <t>13.01.2021 19:02:47</t>
  </si>
  <si>
    <t>TR-23 35-31-L00023_35-31-L00023_2363300</t>
  </si>
  <si>
    <t>12.01.2021 01:12:55</t>
  </si>
  <si>
    <t>12.01.2021 02:40:11</t>
  </si>
  <si>
    <t>BAYINDIR İM 35-20-A00001_ZEYTİNOVA-2 L02_2309886</t>
  </si>
  <si>
    <t>12.01.2021 10:52:07</t>
  </si>
  <si>
    <t>12.01.2021 13:59:15</t>
  </si>
  <si>
    <t>MURADİYE TR-1 İSTASYON KABİN 45-71-M00192_E_56380100_56380100</t>
  </si>
  <si>
    <t>12.01.2021 16:38:37</t>
  </si>
  <si>
    <t>12.01.2021 17:53:25</t>
  </si>
  <si>
    <t>DM-09/12 (KÖMÜRCÜLER SİTESİ) 45-71-M00378__60985034_60985034</t>
  </si>
  <si>
    <t>12.01.2021 12:38:57</t>
  </si>
  <si>
    <t>12.01.2021 14:38:53</t>
  </si>
  <si>
    <t>12.01.2021 18:30:15</t>
  </si>
  <si>
    <t>12.01.2021 20:19:34</t>
  </si>
  <si>
    <t>12.01.2021 23:51:03</t>
  </si>
  <si>
    <t>13.01.2021 10:00:24</t>
  </si>
  <si>
    <t>MENDERES DM-2/TR-1 35-22-M00300_PERLİT M18_2095706</t>
  </si>
  <si>
    <t>12.01.2021 23:07:35</t>
  </si>
  <si>
    <t>12.01.2021 23:14:00</t>
  </si>
  <si>
    <t>M-2151 35-07-M02151_915141290_915141290</t>
  </si>
  <si>
    <t>12.01.2021 18:35:13</t>
  </si>
  <si>
    <t>12.01.2021 20:31:29</t>
  </si>
  <si>
    <t>K-4648 35-01-K04648_C_56362776_56362776</t>
  </si>
  <si>
    <t>12.01.2021 22:32:30</t>
  </si>
  <si>
    <t>13.01.2021 00:34:54</t>
  </si>
  <si>
    <t>12.01.2021 19:15:55</t>
  </si>
  <si>
    <t>12.01.2021 21:24:41</t>
  </si>
  <si>
    <t>HACIRAHMANLI TR-1 KÖK 45-80-M00070_İSHAKÇELEBİ M04_72197630</t>
  </si>
  <si>
    <t>12.01.2021 21:51:15</t>
  </si>
  <si>
    <t>12.01.2021 23:24:45</t>
  </si>
  <si>
    <t>ÇERKEZ MAHMUDİYE KÖYÜ TR-1 45-71-M01095_C_56405082_56405082</t>
  </si>
  <si>
    <t>12.01.2021 13:54:00</t>
  </si>
  <si>
    <t>12.01.2021 14:32:35</t>
  </si>
  <si>
    <t>K-1207 35-01-K01207_C C1_49424571</t>
  </si>
  <si>
    <t>12.01.2021 08:09:55</t>
  </si>
  <si>
    <t>12.01.2021 18:34:51</t>
  </si>
  <si>
    <t>YENİFOÇA TR-45 35-23-M00045_B_56365098_56365098</t>
  </si>
  <si>
    <t>12.01.2021 10:31:00</t>
  </si>
  <si>
    <t>12.01.2021 11:45:29</t>
  </si>
  <si>
    <t>KARAKURT KÖK 45-76-M00049_KARAKURT M02_72213484</t>
  </si>
  <si>
    <t>12.01.2021 18:25:25</t>
  </si>
  <si>
    <t>12.01.2021 19:57:00</t>
  </si>
  <si>
    <t>SEYDİKÖY İM 35-08-A00002_KÜLTÜR M27_50154871</t>
  </si>
  <si>
    <t>12.01.2021 14:53:45</t>
  </si>
  <si>
    <t>12.01.2021 14:59:44</t>
  </si>
  <si>
    <t>K-2745 35-03-K02745_A_56365664_56365664</t>
  </si>
  <si>
    <t>12.01.2021 23:16:02</t>
  </si>
  <si>
    <t>13.01.2021 01:36:06</t>
  </si>
  <si>
    <t>M-2599 35-02-M02599_DAĞITIM TRAFOSU M08_72137773</t>
  </si>
  <si>
    <t>12.01.2021 23:19:16</t>
  </si>
  <si>
    <t>13.01.2021 01:20:26</t>
  </si>
  <si>
    <t>DM-13/04(CEMİYET KARŞISI) 45-71-M00057_45-71-M00057_72051497</t>
  </si>
  <si>
    <t>12.01.2021 16:10:14</t>
  </si>
  <si>
    <t>12.01.2021 19:14:45</t>
  </si>
  <si>
    <t>MENEMEN TR-75 35-28-L00075_35-28-L00075_66751904</t>
  </si>
  <si>
    <t>12.01.2021 09:22:02</t>
  </si>
  <si>
    <t>12.01.2021 17:15:20</t>
  </si>
  <si>
    <t>SART TR-8 45-78-M00180_49316655_56407965_56407965</t>
  </si>
  <si>
    <t>12.01.2021 14:54:29</t>
  </si>
  <si>
    <t>12.01.2021 16:57:45</t>
  </si>
  <si>
    <t>12.01.2021 13:15:55</t>
  </si>
  <si>
    <t>12.01.2021 13:50:00</t>
  </si>
  <si>
    <t>BALIKLIOVA TR-1 35-19-L00271_10085124_65497409_65497409</t>
  </si>
  <si>
    <t>12.01.2021 16:27:20</t>
  </si>
  <si>
    <t>12.01.2021 20:03:37</t>
  </si>
  <si>
    <t>KARGIN KÖK 45-71-M00095_AYTEKİNLER ESKİ HARMANDALI M07_2076266</t>
  </si>
  <si>
    <t>12.01.2021 16:33:13</t>
  </si>
  <si>
    <t>12.01.2021 17:43:24</t>
  </si>
  <si>
    <t>12.01.2021 22:37:29</t>
  </si>
  <si>
    <t>12.01.2021 22:54:20</t>
  </si>
  <si>
    <t>YENİFOÇA TR-45 35-23-M00045_35-23-M00045_2367964</t>
  </si>
  <si>
    <t>12.01.2021 03:51:37</t>
  </si>
  <si>
    <t>12.01.2021 10:27:29</t>
  </si>
  <si>
    <t>TAŞLIYATAK TR-2 35-31-L00365_47792059_56352996_56352996</t>
  </si>
  <si>
    <t>12.01.2021 20:53:54</t>
  </si>
  <si>
    <t>12.01.2021 22:29:24</t>
  </si>
  <si>
    <t>YENİ ŞAKRAN TR-13 35-17-M00213_D_56355016_56355016</t>
  </si>
  <si>
    <t>12.01.2021 22:03:21</t>
  </si>
  <si>
    <t>13.01.2021 09:23:26</t>
  </si>
  <si>
    <t>K-3795 35-01-K03795_B_56383434_56383434</t>
  </si>
  <si>
    <t>12.01.2021 11:56:40</t>
  </si>
  <si>
    <t>12.01.2021 13:39:01</t>
  </si>
  <si>
    <t>YENİFOÇA TR-18 35-23-M00018_42096481_56372560_56372560</t>
  </si>
  <si>
    <t>12.01.2021 14:23:56</t>
  </si>
  <si>
    <t>12.01.2021 15:30:44</t>
  </si>
  <si>
    <t>TR-17 35-19-L00017_95000484168_95000484168</t>
  </si>
  <si>
    <t>12.01.2021 10:52:47</t>
  </si>
  <si>
    <t>12.01.2021 11:38:13</t>
  </si>
  <si>
    <t>BALABANLI DM 35-15-M00280_35-15-M00280_72306608</t>
  </si>
  <si>
    <t>12.01.2021 09:04:26</t>
  </si>
  <si>
    <t>12.01.2021 14:35:58</t>
  </si>
  <si>
    <t>KİLLİK TR-1 45-81-M00138_45-81-M00138_2376527</t>
  </si>
  <si>
    <t>12.01.2021 10:06:26</t>
  </si>
  <si>
    <t>12.01.2021 12:01:48</t>
  </si>
  <si>
    <t>L-100 BELKENT 35-18-L00100_950463830_950463830</t>
  </si>
  <si>
    <t>12.01.2021 17:30:10</t>
  </si>
  <si>
    <t>14.01.2021 01:15:41</t>
  </si>
  <si>
    <t>12.01.2021 10:57:56</t>
  </si>
  <si>
    <t>12.01.2021 12:41:21</t>
  </si>
  <si>
    <t>KAHRAMANLAR TR-2 ÖMERLER 45-79-M00214_DIREK TIPI TRAFO HUCRESI H01_2076225</t>
  </si>
  <si>
    <t>12.01.2021 18:25:13</t>
  </si>
  <si>
    <t>12.01.2021 20:45:49</t>
  </si>
  <si>
    <t>OVAKENT TR-7 35-15-L00583_A_56406982_56406982</t>
  </si>
  <si>
    <t>12.01.2021 21:38:43</t>
  </si>
  <si>
    <t>13.01.2021 00:32:56</t>
  </si>
  <si>
    <t>ÖREN TR-9 35-27-L00214_C_56369130_56369130</t>
  </si>
  <si>
    <t>12.01.2021 19:06:22</t>
  </si>
  <si>
    <t>12.01.2021 21:13:23</t>
  </si>
  <si>
    <t>12.01.2021 22:35:33</t>
  </si>
  <si>
    <t>12.01.2021 23:56:14</t>
  </si>
  <si>
    <t>12.01.2021 08:23:33</t>
  </si>
  <si>
    <t>12.01.2021 08:26:25</t>
  </si>
  <si>
    <t>FOÇA TR-28 35-23-L00028_950414423_950414423</t>
  </si>
  <si>
    <t>12.01.2021 10:16:52</t>
  </si>
  <si>
    <t>12.01.2021 14:43:37</t>
  </si>
  <si>
    <t>DM-8/5 45-71-M02257_953240236_953240236</t>
  </si>
  <si>
    <t>12.01.2021 15:36:50</t>
  </si>
  <si>
    <t>12.01.2021 21:21:16</t>
  </si>
  <si>
    <t>KARABURUN TR-4/18 35-21-L00012_B_56357360_56357360</t>
  </si>
  <si>
    <t>12.01.2021 16:56:29</t>
  </si>
  <si>
    <t>12.01.2021 18:20:01</t>
  </si>
  <si>
    <t>ÜRKMEZ DM-4 (ÜRKMEZ M-21) 35-25-M00155_DONANIMLI YEDEK M03_72072836</t>
  </si>
  <si>
    <t>12.01.2021 23:36:22</t>
  </si>
  <si>
    <t>13.01.2021 00:03:00</t>
  </si>
  <si>
    <t>12.01.2021 09:12:37</t>
  </si>
  <si>
    <t>12.01.2021 10:07:00</t>
  </si>
  <si>
    <t>BÜYÜKKALE ORTAOKUL TR-4 35-29-L00664_35-29-L00664_2372819</t>
  </si>
  <si>
    <t>12.01.2021 14:30:52</t>
  </si>
  <si>
    <t>12.01.2021 17:34:27</t>
  </si>
  <si>
    <t>DM06/TR02 45-73-M00052_D_56355664_56355664</t>
  </si>
  <si>
    <t>12.01.2021 22:42:17</t>
  </si>
  <si>
    <t>13.01.2021 00:30:52</t>
  </si>
  <si>
    <t>ÇAMÖNÜ TR-7 35-22-M00175_955278061_955278061</t>
  </si>
  <si>
    <t>12.01.2021 11:27:38</t>
  </si>
  <si>
    <t>12.01.2021 12:24:55</t>
  </si>
  <si>
    <t>12.01.2021 08:03:09</t>
  </si>
  <si>
    <t>12.01.2021 10:58:11</t>
  </si>
  <si>
    <t>12.01.2021 19:53:46</t>
  </si>
  <si>
    <t>12.01.2021 20:20:26</t>
  </si>
  <si>
    <t>12.01.2021 09:02:47</t>
  </si>
  <si>
    <t>12.01.2021 16:57:43</t>
  </si>
  <si>
    <t>HARMANDALI KÖK 45-71-M00061_NURİ SORMAN M11_72231093</t>
  </si>
  <si>
    <t>12.01.2021 12:14:22</t>
  </si>
  <si>
    <t>12.01.2021 13:51:38</t>
  </si>
  <si>
    <t>TR-49 35-26-M00049__65498867_65498867</t>
  </si>
  <si>
    <t>12.01.2021 17:02:34</t>
  </si>
  <si>
    <t>12.01.2021 17:35:58</t>
  </si>
  <si>
    <t>L-291 35-18-L00291_5720455_56369530_56369530</t>
  </si>
  <si>
    <t>12.01.2021 19:36:58</t>
  </si>
  <si>
    <t>13.01.2021 00:51:00</t>
  </si>
  <si>
    <t>DM-14/12A 45-71-M02425_953208607_953208607</t>
  </si>
  <si>
    <t>12.01.2021 15:49:00</t>
  </si>
  <si>
    <t>12.01.2021 16:19:05</t>
  </si>
  <si>
    <t>YENİ FOÇA TR-19 35-23-M00019_B_56365459_56365459</t>
  </si>
  <si>
    <t>12.01.2021 18:55:27</t>
  </si>
  <si>
    <t>12.01.2021 20:39:25</t>
  </si>
  <si>
    <t>ORTA MAHALLE M-2 35-25-M00109__72374535_72374535</t>
  </si>
  <si>
    <t>12.01.2021 16:19:55</t>
  </si>
  <si>
    <t>12.01.2021 19:43:17</t>
  </si>
  <si>
    <t>TR-85 35-19-L00085_9313358_56354903_56354903</t>
  </si>
  <si>
    <t>12.01.2021 13:34:00</t>
  </si>
  <si>
    <t>12.01.2021 15:10:44</t>
  </si>
  <si>
    <t>K-1854 35-07-K01854_910407597_910407597</t>
  </si>
  <si>
    <t>12.01.2021 12:31:51</t>
  </si>
  <si>
    <t>12.01.2021 13:46:54</t>
  </si>
  <si>
    <t>ALEMŞAHLI TR-3 45-79-M00450_B_56387445_56387445</t>
  </si>
  <si>
    <t>12.01.2021 17:42:59</t>
  </si>
  <si>
    <t>12.01.2021 19:13:52</t>
  </si>
  <si>
    <t>AKHİSAR İM 45-72-A00001_DM-9 ŞEHİR-4 M12_2057348</t>
  </si>
  <si>
    <t>12.01.2021 23:21:35</t>
  </si>
  <si>
    <t>12.01.2021 23:39:00</t>
  </si>
  <si>
    <t>ZEYTİNALANI  TR-117 35-19-L00117_95000460346_95000460346</t>
  </si>
  <si>
    <t>12.01.2021 11:55:47</t>
  </si>
  <si>
    <t>12.01.2021 18:37:49</t>
  </si>
  <si>
    <t>ASIM HASKÖY SULAMA GRUBU 35-20-L00387_DIREK TIPI TRAFO HUCRESI H01_2095334</t>
  </si>
  <si>
    <t>12.01.2021 11:12:11</t>
  </si>
  <si>
    <t>GÖKÇEALAN TR 5 35-13-L00089_DIREK TIPI TRAFO HUCRESI H01_2037778</t>
  </si>
  <si>
    <t>12.01.2021 21:01:26</t>
  </si>
  <si>
    <t>12.01.2021 21:36:37</t>
  </si>
  <si>
    <t>M-1052 35-02-M01052_B_56383430_56383430</t>
  </si>
  <si>
    <t>12.01.2021 23:22:08</t>
  </si>
  <si>
    <t>13.01.2021 01:38:53</t>
  </si>
  <si>
    <t>K-1854 35-07-K01854_B_56381121_56381121</t>
  </si>
  <si>
    <t>12.01.2021 03:06:46</t>
  </si>
  <si>
    <t>12.01.2021 04:18:07</t>
  </si>
  <si>
    <t>12.01.2021 23:56:25</t>
  </si>
  <si>
    <t>13.01.2021 03:54:43</t>
  </si>
  <si>
    <t>ARSLANLAR TM 35-26-A00004_DAĞKIZILCA-2 M07_2056023</t>
  </si>
  <si>
    <t>12.01.2021 14:29:15</t>
  </si>
  <si>
    <t>12.01.2021 14:39:00</t>
  </si>
  <si>
    <t>12.01.2021 12:03:05</t>
  </si>
  <si>
    <t>12.01.2021 15:27:04</t>
  </si>
  <si>
    <t>K-3766 35-04-K03766_99610633_99610633</t>
  </si>
  <si>
    <t>12.01.2021 19:53:58</t>
  </si>
  <si>
    <t>12.01.2021 20:51:35</t>
  </si>
  <si>
    <t>TR-65 MOBİL ÖNÜ 35-19-L00065_6054958_56378424_56378424</t>
  </si>
  <si>
    <t>12.01.2021 12:57:00</t>
  </si>
  <si>
    <t>12.01.2021 13:32:18</t>
  </si>
  <si>
    <t>ÖRSELLİ KÖYÜ TR-1 45-71-M01685_953206475_953206475</t>
  </si>
  <si>
    <t>12.01.2021 19:58:08</t>
  </si>
  <si>
    <t>13.01.2021 22:30:14</t>
  </si>
  <si>
    <t>BOZDAĞ TR-10 35-15-L00294_B_56368247_56368247</t>
  </si>
  <si>
    <t>12.01.2021 19:17:01</t>
  </si>
  <si>
    <t>12.01.2021 21:06:03</t>
  </si>
  <si>
    <t>K-77 35-01-K00077_A_56376423_56376423</t>
  </si>
  <si>
    <t>12.01.2021 08:23:19</t>
  </si>
  <si>
    <t>12.01.2021 09:24:50</t>
  </si>
  <si>
    <t>K-4543 35-01-K04543_35-01-K04543_2349732</t>
  </si>
  <si>
    <t>12.01.2021 22:51:36</t>
  </si>
  <si>
    <t>13.01.2021 07:08:16</t>
  </si>
  <si>
    <t>K-207 35-02-K00207_35-02-K00207_2355909</t>
  </si>
  <si>
    <t>12.01.2021 06:42:10</t>
  </si>
  <si>
    <t>M-236 35-02-M00236_M-279 M04_2311436</t>
  </si>
  <si>
    <t>12.01.2021 05:14:14</t>
  </si>
  <si>
    <t>12.01.2021 05:51:00</t>
  </si>
  <si>
    <t>ŞEHİT KEMAL KÖK 35-17-M00449_HELVACI DM-2 M03_66442960</t>
  </si>
  <si>
    <t>12.01.2021 09:30:00</t>
  </si>
  <si>
    <t>12.01.2021 10:08:30</t>
  </si>
  <si>
    <t>ÖVEÇLİ KÖK 45-76-L00002_HatBaşıAyırıcı_53136558 L03_53136558</t>
  </si>
  <si>
    <t>12.01.2021 16:53:56</t>
  </si>
  <si>
    <t>12.01.2021 18:06:19</t>
  </si>
  <si>
    <t>ÇANAKÇI KÖK 45-79-M00194_ÇİMENTEPE YENİKÖY M01_67098847</t>
  </si>
  <si>
    <t>12.01.2021 15:03:49</t>
  </si>
  <si>
    <t>12.01.2021 15:28:00</t>
  </si>
  <si>
    <t>ÇOBANLAR AYVACIK TR-4 35-15-L00360_B_56367918_56367918</t>
  </si>
  <si>
    <t>12.01.2021 16:01:00</t>
  </si>
  <si>
    <t>12.01.2021 17:25:13</t>
  </si>
  <si>
    <t>BEYDERE KÖK 45-71-M00128_HatBaşıAyırıcı_53135144 M07_53135144</t>
  </si>
  <si>
    <t>12.01.2021 15:48:02</t>
  </si>
  <si>
    <t>12.01.2021 20:44:47</t>
  </si>
  <si>
    <t>ESKİOBA TR-3 35-29-L00145_A_56360358_56360358</t>
  </si>
  <si>
    <t>12.01.2021 18:22:40</t>
  </si>
  <si>
    <t>12.01.2021 20:09:22</t>
  </si>
  <si>
    <t>K-783 35-01-K00783_912384231_912384231</t>
  </si>
  <si>
    <t>12.01.2021 09:09:44</t>
  </si>
  <si>
    <t>12.01.2021 10:31:43</t>
  </si>
  <si>
    <t>L-277 GÖLCÜK GÖDENCE KÖK 35-14-L00277_GÖDENCE L04_72144455</t>
  </si>
  <si>
    <t>12.01.2021 10:20:15</t>
  </si>
  <si>
    <t>12.01.2021 12:14:00</t>
  </si>
  <si>
    <t>M-292 OĞLANANASI HAVUZ TR 35-22-M00643_A_56356846_56356846</t>
  </si>
  <si>
    <t>12.01.2021 17:17:52</t>
  </si>
  <si>
    <t>12.01.2021 18:46:23</t>
  </si>
  <si>
    <t>ARDIÇ MAHALLESİ TR-17 35-21-L00128_A_56378005_56378005</t>
  </si>
  <si>
    <t>12.01.2021 09:38:18</t>
  </si>
  <si>
    <t>12.01.2021 11:52:18</t>
  </si>
  <si>
    <t>OVACIK TR-4 35-31-L00147_35-31-L00147_2364101</t>
  </si>
  <si>
    <t>12.01.2021 18:05:14</t>
  </si>
  <si>
    <t>12.01.2021 18:50:43</t>
  </si>
  <si>
    <t>DM-18/08 45-71-M00257_DM-18/03 M03_72077938</t>
  </si>
  <si>
    <t>12.01.2021 10:19:25</t>
  </si>
  <si>
    <t>12.01.2021 18:01:00</t>
  </si>
  <si>
    <t>İSKELE KÖK 35-19-L00275_ÇAYIR L03_72119365</t>
  </si>
  <si>
    <t>12.01.2021 13:16:47</t>
  </si>
  <si>
    <t>12.01.2021 13:25:00</t>
  </si>
  <si>
    <t>K-3826 35-10-K03826_B b1_5877683</t>
  </si>
  <si>
    <t>12.01.2021 00:13:44</t>
  </si>
  <si>
    <t>12.01.2021 01:04:57</t>
  </si>
  <si>
    <t>DM-16/12 45-71-M00624_953244748_953244748</t>
  </si>
  <si>
    <t>12.01.2021 08:46:35</t>
  </si>
  <si>
    <t>12.01.2021 20:53:14</t>
  </si>
  <si>
    <t>ÇİLEME TR-4 35-22-M00163_950075164_950075164</t>
  </si>
  <si>
    <t>12.01.2021 22:50:35</t>
  </si>
  <si>
    <t>13.01.2021 01:37:16</t>
  </si>
  <si>
    <t>L-242 35-18-L00242_950441116_950441116</t>
  </si>
  <si>
    <t>12.01.2021 21:14:08</t>
  </si>
  <si>
    <t>12.01.2021 23:57:08</t>
  </si>
  <si>
    <t>12.01.2021 12:02:40</t>
  </si>
  <si>
    <t>12.01.2021 14:42:34</t>
  </si>
  <si>
    <t>12.01.2021 18:59:35</t>
  </si>
  <si>
    <t>12.01.2021 19:19:00</t>
  </si>
  <si>
    <t>12.01.2021 22:39:15</t>
  </si>
  <si>
    <t>13.01.2021 05:28:00</t>
  </si>
  <si>
    <t>12.01.2021 09:45:20</t>
  </si>
  <si>
    <t>12.01.2021 11:09:49</t>
  </si>
  <si>
    <t>K-1064 35-04-K01064_35-04-K01064_2370711</t>
  </si>
  <si>
    <t>12.01.2021 08:41:05</t>
  </si>
  <si>
    <t>12.01.2021 09:13:22</t>
  </si>
  <si>
    <t>FUNDACIK KÖK 45-75-M00068_FUNDACIK M03_67108815</t>
  </si>
  <si>
    <t>12.01.2021 23:45:35</t>
  </si>
  <si>
    <t>12.01.2021 23:46:05</t>
  </si>
  <si>
    <t>M-1780 35-02-M01780_35-02-M01780_2377083</t>
  </si>
  <si>
    <t>12.01.2021 11:13:43</t>
  </si>
  <si>
    <t>12.01.2021 18:17:03</t>
  </si>
  <si>
    <t>L-21 HAMAM ALANI 35-14-L00021_Ayırıcı H01_2093352</t>
  </si>
  <si>
    <t>12.01.2021 00:52:24</t>
  </si>
  <si>
    <t>12.01.2021 00:57:00</t>
  </si>
  <si>
    <t>M-236 35-02-M00236_M-630 M03_2121910</t>
  </si>
  <si>
    <t>12.01.2021 06:11:00</t>
  </si>
  <si>
    <t>12.01.2021 09:55:41</t>
  </si>
  <si>
    <t>12.01.2021 23:08:47</t>
  </si>
  <si>
    <t>12.01.2021 23:38:00</t>
  </si>
  <si>
    <t>ARDIÇ TR-8 35-21-L00131_953356702_953356702</t>
  </si>
  <si>
    <t>12.01.2021 10:01:29</t>
  </si>
  <si>
    <t>12.01.2021 12:29:06</t>
  </si>
  <si>
    <t>12.01.2021 22:50:13</t>
  </si>
  <si>
    <t>12.01.2021 23:41:25</t>
  </si>
  <si>
    <t>TR-83 35-30-L00083_955293806_955293806</t>
  </si>
  <si>
    <t>12.01.2021 14:56:51</t>
  </si>
  <si>
    <t>12.01.2021 15:48:39</t>
  </si>
  <si>
    <t>KARAKOVA TR-1 35-15-L00447_DIREK TIPI TRAFO HUCRESI H01_2049694</t>
  </si>
  <si>
    <t>12.01.2021 21:44:16</t>
  </si>
  <si>
    <t>12.01.2021 22:35:50</t>
  </si>
  <si>
    <t>DM-14/08 45-71-M00385_DM-14/9Ö M04_66509254</t>
  </si>
  <si>
    <t>12.01.2021 09:16:18</t>
  </si>
  <si>
    <t>12.01.2021 10:04:05</t>
  </si>
  <si>
    <t>TR-129 35-19-L00129_956689283_956689283</t>
  </si>
  <si>
    <t>12.01.2021 14:35:18</t>
  </si>
  <si>
    <t>12.01.2021 17:04:56</t>
  </si>
  <si>
    <t>BÜYÜKOBA TR-1 35-24-M00079_955226628_955226628</t>
  </si>
  <si>
    <t>12.01.2021 18:18:57</t>
  </si>
  <si>
    <t>12.01.2021 20:41:56</t>
  </si>
  <si>
    <t>KURUCUOVA TR-8 35-15-L00249_B_56361727_56361727</t>
  </si>
  <si>
    <t>12.01.2021 17:45:30</t>
  </si>
  <si>
    <t>12.01.2021 20:38:31</t>
  </si>
  <si>
    <t>BEBEKLİ TR-1 45-77-L00196_A_56385184_56385184</t>
  </si>
  <si>
    <t>12.01.2021 21:47:19</t>
  </si>
  <si>
    <t>12.01.2021 22:34:55</t>
  </si>
  <si>
    <t>12.01.2021 10:01:57</t>
  </si>
  <si>
    <t>12.01.2021 10:04:45</t>
  </si>
  <si>
    <t>KIZILAVLU SÖNMEZLER MAH.TR 45-78-M00830_45-78-M00830_2373145</t>
  </si>
  <si>
    <t>12.01.2021 18:22:32</t>
  </si>
  <si>
    <t>12.01.2021 19:08:52</t>
  </si>
  <si>
    <t>L-371 35-18-L00371_8098550_60982543_60982543</t>
  </si>
  <si>
    <t>12.01.2021 10:48:05</t>
  </si>
  <si>
    <t>12.01.2021 13:01:11</t>
  </si>
  <si>
    <t>12.01.2021 16:48:16</t>
  </si>
  <si>
    <t>12.01.2021 17:54:35</t>
  </si>
  <si>
    <t>K-3506 35-01-K03506_912578948_912578948</t>
  </si>
  <si>
    <t>12.01.2021 17:25:01</t>
  </si>
  <si>
    <t>12.01.2021 20:29:17</t>
  </si>
  <si>
    <t>M-3097 35-02-M03097_912979124_912979124</t>
  </si>
  <si>
    <t>12.01.2021 14:03:31</t>
  </si>
  <si>
    <t>12.01.2021 16:21:06</t>
  </si>
  <si>
    <t>GÖKKAYA TR-2 45-84-L00019_A_56403221_56403221</t>
  </si>
  <si>
    <t>12.01.2021 09:08:33</t>
  </si>
  <si>
    <t>12.01.2021 15:15:18</t>
  </si>
  <si>
    <t>KAYMAKÇI TR-32 35-15-L00242_35-15-L00242_2365152</t>
  </si>
  <si>
    <t>12.01.2021 21:00:46</t>
  </si>
  <si>
    <t>12.01.2021 23:36:30</t>
  </si>
  <si>
    <t>DM02/TR25 45-73-M00051_945677618_945677618</t>
  </si>
  <si>
    <t>12.01.2021 19:59:29</t>
  </si>
  <si>
    <t>12.01.2021 21:26:44</t>
  </si>
  <si>
    <t>ALAŞEHİR TR-4 45-73-M00004_B_56403841_56403841</t>
  </si>
  <si>
    <t>12.01.2021 23:36:01</t>
  </si>
  <si>
    <t>13.01.2021 00:38:48</t>
  </si>
  <si>
    <t>K-3625 35-01-K03625_35-01-K03625_2355501</t>
  </si>
  <si>
    <t>12.01.2021 00:40:27</t>
  </si>
  <si>
    <t>12.01.2021 01:20:54</t>
  </si>
  <si>
    <t>TR-2/22 45-83-L00022_955171320_955171320</t>
  </si>
  <si>
    <t>12.01.2021 16:06:45</t>
  </si>
  <si>
    <t>12.01.2021 17:24:26</t>
  </si>
  <si>
    <t>_C_56387602_56387602</t>
  </si>
  <si>
    <t>12.01.2021 19:55:17</t>
  </si>
  <si>
    <t>12.01.2021 21:50:53</t>
  </si>
  <si>
    <t>K-595 35-01-K00595_B_56380313_56380313</t>
  </si>
  <si>
    <t>12.01.2021 22:22:20</t>
  </si>
  <si>
    <t>13.01.2021 03:13:20</t>
  </si>
  <si>
    <t>TEKELİ TR-2 35-22-M00232_955253663_955253663</t>
  </si>
  <si>
    <t>12.01.2021 19:01:05</t>
  </si>
  <si>
    <t>12.01.2021 19:59:44</t>
  </si>
  <si>
    <t>BEYDAĞ İM 35-32-A00001_TOSUNLAR L04_2049977</t>
  </si>
  <si>
    <t>12.01.2021 15:31:50</t>
  </si>
  <si>
    <t>12.01.2021 15:54:27</t>
  </si>
  <si>
    <t>KUŞÇULAR TR-8 35-19-M00220_7003245_56373279_56373279</t>
  </si>
  <si>
    <t>12.01.2021 17:39:53</t>
  </si>
  <si>
    <t>12.01.2021 18:54:41</t>
  </si>
  <si>
    <t>ALAŞEHİR TR-56 EVRENLİ YOLU 45-73-M00056_45-73-M00056_2354277</t>
  </si>
  <si>
    <t>12.01.2021 22:22:05</t>
  </si>
  <si>
    <t>12.01.2021 23:22:00</t>
  </si>
  <si>
    <t>M-1765 35-02-M01765_M-531/1 M11_72199717</t>
  </si>
  <si>
    <t>12.01.2021 09:38:00</t>
  </si>
  <si>
    <t>12.01.2021 11:29:08</t>
  </si>
  <si>
    <t>12.01.2021 20:30:53</t>
  </si>
  <si>
    <t>12.01.2021 21:58:03</t>
  </si>
  <si>
    <t>TR-2/12 45-72-L00012_TR-2/13 -L01 L01_2101586</t>
  </si>
  <si>
    <t>12.01.2021 23:54:48</t>
  </si>
  <si>
    <t>13.01.2021 02:23:43</t>
  </si>
  <si>
    <t>K-3246 35-07-K03246_B_56383331_56383331</t>
  </si>
  <si>
    <t>12.01.2021 21:35:17</t>
  </si>
  <si>
    <t>13.01.2021 01:41:52</t>
  </si>
  <si>
    <t>TR-58 35-16-L00058_953338101_953338101</t>
  </si>
  <si>
    <t>12.01.2021 09:14:00</t>
  </si>
  <si>
    <t>12.01.2021 10:24:24</t>
  </si>
  <si>
    <t>PİRAHMET TR-1 45-82-M00177_45-82-M00177_2353501</t>
  </si>
  <si>
    <t>12.01.2021 18:06:05</t>
  </si>
  <si>
    <t>12.01.2021 20:13:03</t>
  </si>
  <si>
    <t>K-96 35-02-K00096_C_56367441_56367441</t>
  </si>
  <si>
    <t>12.01.2021 20:11:36</t>
  </si>
  <si>
    <t>12.01.2021 21:50:09</t>
  </si>
  <si>
    <t>HALIKÖY OVACIK MAH. TR-4 35-32-L00125_35-32-L00125_2351165</t>
  </si>
  <si>
    <t>12.01.2021 13:05:00</t>
  </si>
  <si>
    <t>12.01.2021 17:41:30</t>
  </si>
  <si>
    <t>KEMALPAŞA TM 35-27-A00002_KEMALPAŞA-1 M06_2306690</t>
  </si>
  <si>
    <t>12.01.2021 23:26:35</t>
  </si>
  <si>
    <t>TR-40 35-27-M00040_35-27-M00040_2362301</t>
  </si>
  <si>
    <t>12.01.2021 07:51:29</t>
  </si>
  <si>
    <t>12.01.2021 09:21:25</t>
  </si>
  <si>
    <t>12.01.2021 22:57:37</t>
  </si>
  <si>
    <t>K-2875 35-04-K02875_35-04-K02875_2377208</t>
  </si>
  <si>
    <t>12.01.2021 22:45:04</t>
  </si>
  <si>
    <t>13.01.2021 00:33:40</t>
  </si>
  <si>
    <t>KARABURUN TR-4/18 35-21-L00012_A_56357362_56357362</t>
  </si>
  <si>
    <t>12.01.2021 16:54:52</t>
  </si>
  <si>
    <t>12.01.2021 19:35:17</t>
  </si>
  <si>
    <t>M-2189 KARAAĞAÇ TR-2 35-03-M02189_DIREK TIPI TRAFO HUCRESI H01_2070831</t>
  </si>
  <si>
    <t>12.01.2021 13:36:56</t>
  </si>
  <si>
    <t>12.01.2021 17:26:38</t>
  </si>
  <si>
    <t>12.01.2021 08:03:52</t>
  </si>
  <si>
    <t>12.01.2021 09:23:40</t>
  </si>
  <si>
    <t>K-4649 35-02-K04649_35-02-K04649_2366343</t>
  </si>
  <si>
    <t>12.01.2021 11:25:57</t>
  </si>
  <si>
    <t>12.01.2021 14:34:29</t>
  </si>
  <si>
    <t>M-2011 35-01-M02011_TRAFO M03_45331672</t>
  </si>
  <si>
    <t>12.01.2021 11:59:25</t>
  </si>
  <si>
    <t>12.01.2021 12:23:01</t>
  </si>
  <si>
    <t>YENİ ŞAKRAN KÖK 35-17-M00174_ZEYTİNDAĞ-1 M04_66296527</t>
  </si>
  <si>
    <t>12.01.2021 12:37:47</t>
  </si>
  <si>
    <t>12.01.2021 13:19:39</t>
  </si>
  <si>
    <t>FOÇA TR-55 35-23-L00055_950422634_950422634</t>
  </si>
  <si>
    <t>12.01.2021 16:10:06</t>
  </si>
  <si>
    <t>12.01.2021 19:41:47</t>
  </si>
  <si>
    <t>L-472 OLTULU 35-18-L00472_11999856_56370554_56370554</t>
  </si>
  <si>
    <t>12.01.2021 14:34:57</t>
  </si>
  <si>
    <t>12.01.2021 18:09:43</t>
  </si>
  <si>
    <t>L-238 35-18-L00238_35-18-L00238_72117486</t>
  </si>
  <si>
    <t>12.01.2021 13:21:38</t>
  </si>
  <si>
    <t>12.01.2021 20:20:55</t>
  </si>
  <si>
    <t>K-254 35-04-K00254_99159083_99159083</t>
  </si>
  <si>
    <t>12.01.2021 19:07:58</t>
  </si>
  <si>
    <t>12.01.2021 22:29:41</t>
  </si>
  <si>
    <t>12.01.2021 08:56:33</t>
  </si>
  <si>
    <t>12.01.2021 16:31:54</t>
  </si>
  <si>
    <t>ARMUTLU DM-2/TR-26 35-27-L00349_E E01_64974795</t>
  </si>
  <si>
    <t>12.01.2021 19:50:15</t>
  </si>
  <si>
    <t>12.01.2021 21:29:37</t>
  </si>
  <si>
    <t>SULUDERE TR-10 35-31-L00064_47982912_56400173_56400173</t>
  </si>
  <si>
    <t>12.01.2021 16:47:00</t>
  </si>
  <si>
    <t>12.01.2021 17:45:38</t>
  </si>
  <si>
    <t>KARABAĞ TR-3 35-31-L00131_956591143_956591143</t>
  </si>
  <si>
    <t>12.01.2021 17:36:05</t>
  </si>
  <si>
    <t>12.01.2021 18:22:18</t>
  </si>
  <si>
    <t>M-1815 KISIK DM-2 35-22-M00096_METAL İŞLERİ TR-2 M12_72100792</t>
  </si>
  <si>
    <t>12.01.2021 23:15:09</t>
  </si>
  <si>
    <t>13.01.2021 00:31:00</t>
  </si>
  <si>
    <t>K-858 35-01-K00858_DIREK TIPI TRAFO HUCRESI H01_2049365</t>
  </si>
  <si>
    <t>12.01.2021 22:24:00</t>
  </si>
  <si>
    <t>13.01.2021 04:30:37</t>
  </si>
  <si>
    <t>12.01.2021 13:20:35</t>
  </si>
  <si>
    <t>12.01.2021 13:27:00</t>
  </si>
  <si>
    <t>12.01.2021 22:58:23</t>
  </si>
  <si>
    <t>13.01.2021 01:20:23</t>
  </si>
  <si>
    <t>ALİAĞA TR-43 DM 35-17-M00043_ALOSBİ YALI GİRİŞ M07_2122103</t>
  </si>
  <si>
    <t>12.01.2021 21:45:56</t>
  </si>
  <si>
    <t>12.01.2021 21:54:00</t>
  </si>
  <si>
    <t>BURHAN TR-1 45-78-M00743_953299064_953299064</t>
  </si>
  <si>
    <t>12.01.2021 13:23:35</t>
  </si>
  <si>
    <t>12.01.2021 16:39:48</t>
  </si>
  <si>
    <t>KARGIN KÖK 45-71-M00095_HatBaşıAyırıcı_53134727 M07_53134727</t>
  </si>
  <si>
    <t>12.01.2021 13:23:55</t>
  </si>
  <si>
    <t>12.01.2021 13:24:15</t>
  </si>
  <si>
    <t>M-1765 35-02-M01765_M-531/2 M03_66096630</t>
  </si>
  <si>
    <t>12.01.2021 09:36:35</t>
  </si>
  <si>
    <t>12.01.2021 11:26:15</t>
  </si>
  <si>
    <t>K-4378 35-03-K04378_910330698_910330698</t>
  </si>
  <si>
    <t>12.01.2021 16:38:30</t>
  </si>
  <si>
    <t>12.01.2021 20:05:58</t>
  </si>
  <si>
    <t>EURO GIDA KÖK 35-27-M00591_TEKNOPET DM-2 M04_72161844</t>
  </si>
  <si>
    <t>12.01.2021 09:54:17</t>
  </si>
  <si>
    <t>12.01.2021 11:46:35</t>
  </si>
  <si>
    <t>YAYAKIRILDIK TR-1 45-72-M00241_D_56406410_56406410</t>
  </si>
  <si>
    <t>12.01.2021 17:37:38</t>
  </si>
  <si>
    <t>12.01.2021 19:27:42</t>
  </si>
  <si>
    <t>12.01.2021 20:25:38</t>
  </si>
  <si>
    <t>12.01.2021 20:32:00</t>
  </si>
  <si>
    <t>K-3092 35-02-K03092_B_56380394_56380394</t>
  </si>
  <si>
    <t>12.01.2021 12:54:23</t>
  </si>
  <si>
    <t>12.01.2021 14:01:59</t>
  </si>
  <si>
    <t>TAYTAN OFİS KÖK 45-78-M00314_DEMİRKÖPRÜ DM-2 ÇIKIŞI (DEMİRKÖPRÜ-2) M06_60669745</t>
  </si>
  <si>
    <t>12.01.2021 12:35:45</t>
  </si>
  <si>
    <t>KAPANCI KÖK 45-78-L00229_HatBaşıAyırıcı_53139905 L02_53139905</t>
  </si>
  <si>
    <t>12.01.2021 18:07:03</t>
  </si>
  <si>
    <t>12.01.2021 19:46:16</t>
  </si>
  <si>
    <t>TR-11 E TURGUT ÖZAL-1 45-71-M00389__56403602_56403602</t>
  </si>
  <si>
    <t>12.01.2021 23:29:34</t>
  </si>
  <si>
    <t>13.01.2021 04:51:00</t>
  </si>
  <si>
    <t>SARNIÇ İM 35-08-A00005_SARNIÇ-9 K09_2049275</t>
  </si>
  <si>
    <t>12.01.2021 22:09:43</t>
  </si>
  <si>
    <t>12.01.2021 22:32:59</t>
  </si>
  <si>
    <t>K-1545 35-02-K01545_A_56380718_56380718</t>
  </si>
  <si>
    <t>12.01.2021 23:21:21</t>
  </si>
  <si>
    <t>13.01.2021 03:47:43</t>
  </si>
  <si>
    <t>K-2661 35-02-K02661_910023791_910023791</t>
  </si>
  <si>
    <t>12.01.2021 16:12:56</t>
  </si>
  <si>
    <t>12.01.2021 17:53:13</t>
  </si>
  <si>
    <t>12.01.2021 09:17:25</t>
  </si>
  <si>
    <t>12.01.2021 09:17:45</t>
  </si>
  <si>
    <t>TR-2/88 45-83-L00088_955154789_955154789</t>
  </si>
  <si>
    <t>12.01.2021 13:23:24</t>
  </si>
  <si>
    <t>12.01.2021 14:21:38</t>
  </si>
  <si>
    <t>BADEMLİ TR-1 DM 35-15-L01010_BIÇAKÇI-OVACIK L09_67544171</t>
  </si>
  <si>
    <t>12.01.2021 23:00:57</t>
  </si>
  <si>
    <t>12.01.2021 23:17:00</t>
  </si>
  <si>
    <t>YENİ LİMAN TR-2 35-21-L00051_953357507_953357507</t>
  </si>
  <si>
    <t>12.01.2021 07:36:13</t>
  </si>
  <si>
    <t>12.01.2021 10:58:05</t>
  </si>
  <si>
    <t>12.01.2021 10:33:35</t>
  </si>
  <si>
    <t>12.01.2021 14:21:54</t>
  </si>
  <si>
    <t>YENİ ŞAKRAN TR-3 35-17-M00203_DIREK TIPI TRAFO HUCRESI H01_2044942</t>
  </si>
  <si>
    <t>12.01.2021 19:32:14</t>
  </si>
  <si>
    <t>12.01.2021 20:34:09</t>
  </si>
  <si>
    <t>12.01.2021 20:33:35</t>
  </si>
  <si>
    <t>12.01.2021 21:35:47</t>
  </si>
  <si>
    <t>SOĞUKYURT (OKULYANI) TR-1 45-73-M00207_45-73-M00207_2352507</t>
  </si>
  <si>
    <t>12.01.2021 10:58:45</t>
  </si>
  <si>
    <t>12.01.2021 12:29:57</t>
  </si>
  <si>
    <t>KARAALİ TR-1 45-71-M01470_953212869_953212869</t>
  </si>
  <si>
    <t>12.01.2021 19:23:15</t>
  </si>
  <si>
    <t>12.01.2021 21:47:39</t>
  </si>
  <si>
    <t>M-46 35-02-M00046_DIREK TIPI TRAFO HUCRESI H01_2046735</t>
  </si>
  <si>
    <t>12.01.2021 13:24:36</t>
  </si>
  <si>
    <t>TR-52 35-17-M00052_35-17-M00052_2351044</t>
  </si>
  <si>
    <t>12.01.2021 18:30:41</t>
  </si>
  <si>
    <t>12.01.2021 19:41:17</t>
  </si>
  <si>
    <t>KEMALPAŞA TM 35-27-A00002_ARMUTLU-1 M02_2048970</t>
  </si>
  <si>
    <t>12.01.2021 23:50:56</t>
  </si>
  <si>
    <t>13.01.2021 00:00:00</t>
  </si>
  <si>
    <t>ARMUTLU TR-4 35-27-L00004_912447790_912447790</t>
  </si>
  <si>
    <t>12.01.2021 09:31:25</t>
  </si>
  <si>
    <t>12.01.2021 12:40:47</t>
  </si>
  <si>
    <t>12.01.2021 21:07:36</t>
  </si>
  <si>
    <t>12.01.2021 21:13:08</t>
  </si>
  <si>
    <t>TEKELİ TR-2 35-22-M00232_A_56356068_56356068</t>
  </si>
  <si>
    <t>12.01.2021 15:28:30</t>
  </si>
  <si>
    <t>12.01.2021 17:34:58</t>
  </si>
  <si>
    <t>12.01.2021 14:21:17</t>
  </si>
  <si>
    <t>12.01.2021 14:21:45</t>
  </si>
  <si>
    <t>KILCANLAR OVALILAR TR-1 45-75-M00127_C_56391351_56391351</t>
  </si>
  <si>
    <t>12.01.2021 13:54:12</t>
  </si>
  <si>
    <t>ILICA GIS TM 35-07-A00002_ILICA-15 K21_2313382</t>
  </si>
  <si>
    <t>12.01.2021 22:33:00</t>
  </si>
  <si>
    <t>12.01.2021 22:58:20</t>
  </si>
  <si>
    <t>12.01.2021 10:54:00</t>
  </si>
  <si>
    <t>12.01.2021 11:19:29</t>
  </si>
  <si>
    <t>12.01.2021 18:20:08</t>
  </si>
  <si>
    <t>12.01.2021 19:38:00</t>
  </si>
  <si>
    <t>K-1314 35-03-K01314_35-03-K01314_41945244</t>
  </si>
  <si>
    <t>12.01.2021 10:35:57</t>
  </si>
  <si>
    <t>12.01.2021 10:53:06</t>
  </si>
  <si>
    <t>ATAKÖY TR-3 35-22-M00192_955270163_955270163</t>
  </si>
  <si>
    <t>12.01.2021 11:25:38</t>
  </si>
  <si>
    <t>12.01.2021 13:11:05</t>
  </si>
  <si>
    <t>K-3992 35-03-K03992_35-03-K03992_2358504</t>
  </si>
  <si>
    <t>12.01.2021 11:03:35</t>
  </si>
  <si>
    <t>12.01.2021 11:22:28</t>
  </si>
  <si>
    <t>12.01.2021 18:52:00</t>
  </si>
  <si>
    <t>12.01.2021 19:58:17</t>
  </si>
  <si>
    <t>TEPECİK KÖPRÜ DM 35-14-M00332_TAŞKENT DM-1 (DOĞANBEY-1 H.H. 477 SOL DEVRE) M15_49833960</t>
  </si>
  <si>
    <t>12.01.2021 22:20:47</t>
  </si>
  <si>
    <t>BAHÇECİK MAH. HAMAMDERE TR-1 45-78-L00494_A_56392312_56392312</t>
  </si>
  <si>
    <t>12.01.2021 22:34:18</t>
  </si>
  <si>
    <t>12.01.2021 23:00:16</t>
  </si>
  <si>
    <t>SEYİTOBA TR-1 45-80-L00177_956535276_956535276</t>
  </si>
  <si>
    <t>12.01.2021 00:04:20</t>
  </si>
  <si>
    <t>12.01.2021 01:42:47</t>
  </si>
  <si>
    <t>12.01.2021 23:07:05</t>
  </si>
  <si>
    <t>K-3409 35-08-K03409_35-08-K03409_42035929</t>
  </si>
  <si>
    <t>12.01.2021 23:18:50</t>
  </si>
  <si>
    <t>13.01.2021 03:28:31</t>
  </si>
  <si>
    <t>AKMESCİT TR-2 35-29-L00220_950323087_950323087</t>
  </si>
  <si>
    <t>12.01.2021 18:14:30</t>
  </si>
  <si>
    <t>12.01.2021 20:48:32</t>
  </si>
  <si>
    <t>ULUDERBENT TR-4 45-73-M00541_45-73-M00541_2353034</t>
  </si>
  <si>
    <t>12.01.2021 10:12:39</t>
  </si>
  <si>
    <t>12.01.2021 15:02:45</t>
  </si>
  <si>
    <t>DM-08/10-B 45-71-M00289_B_56397168_56397168</t>
  </si>
  <si>
    <t>12.01.2021 23:36:38</t>
  </si>
  <si>
    <t>13.01.2021 07:45:48</t>
  </si>
  <si>
    <t>L-128/1 35-18-L00603_50067500 A01_50068651</t>
  </si>
  <si>
    <t>12.01.2021 16:57:42</t>
  </si>
  <si>
    <t>12.01.2021 21:22:27</t>
  </si>
  <si>
    <t>12.01.2021 16:00:00</t>
  </si>
  <si>
    <t>12.01.2021 17:48:51</t>
  </si>
  <si>
    <t>SELENDİ DM 45-81-M00001_ESKİ SELENDİ M16_2079218</t>
  </si>
  <si>
    <t>12.01.2021 08:24:45</t>
  </si>
  <si>
    <t>12.01.2021 08:26:15</t>
  </si>
  <si>
    <t>12.01.2021 09:20:00</t>
  </si>
  <si>
    <t>12.01.2021 17:10:09</t>
  </si>
  <si>
    <t>K-2998 35-03-K02998_913015456_913015456</t>
  </si>
  <si>
    <t>12.01.2021 21:45:44</t>
  </si>
  <si>
    <t>12.01.2021 23:09:00</t>
  </si>
  <si>
    <t>12.01.2021 12:42:49</t>
  </si>
  <si>
    <t>12.01.2021 15:20:30</t>
  </si>
  <si>
    <t>M-286 35-02-M00286_910230484_910230484</t>
  </si>
  <si>
    <t>12.01.2021 14:44:55</t>
  </si>
  <si>
    <t>12.01.2021 16:42:51</t>
  </si>
  <si>
    <t>TR-11 E TURGUT ÖZAL-1 45-71-M00389__56403753_56403753</t>
  </si>
  <si>
    <t>12.01.2021 14:35:54</t>
  </si>
  <si>
    <t>12.01.2021 15:25:33</t>
  </si>
  <si>
    <t>12.01.2021 21:58:25</t>
  </si>
  <si>
    <t>12.01.2021 22:07:00</t>
  </si>
  <si>
    <t>L-93 ULAMIŞ MEYDAN 35-14-L00093_7574418_56354955_56354955</t>
  </si>
  <si>
    <t>12.01.2021 09:03:29</t>
  </si>
  <si>
    <t>12.01.2021 16:52:08</t>
  </si>
  <si>
    <t>12.01.2021 16:51:45</t>
  </si>
  <si>
    <t>12.01.2021 17:08:00</t>
  </si>
  <si>
    <t>TAŞTEPE TR-1 35-29-L00395_48341859_56396331_56396331</t>
  </si>
  <si>
    <t>12.01.2021 20:21:15</t>
  </si>
  <si>
    <t>12.01.2021 22:43:46</t>
  </si>
  <si>
    <t>YENİDOĞAN TR-2 45-72-M00637_DIREK TIPI TRAFO HUCRESI H01_2127231</t>
  </si>
  <si>
    <t>12.01.2021 23:55:15</t>
  </si>
  <si>
    <t>13.01.2021 01:00:18</t>
  </si>
  <si>
    <t>K-135 35-01-K00135_911546832_911546832</t>
  </si>
  <si>
    <t>12.01.2021 13:03:53</t>
  </si>
  <si>
    <t>12.01.2021 21:35:22</t>
  </si>
  <si>
    <t>TR-81 35-19-L00081_956663340_956663340</t>
  </si>
  <si>
    <t>12.01.2021 16:00:49</t>
  </si>
  <si>
    <t>12.01.2021 19:16:22</t>
  </si>
  <si>
    <t>TR-35 35-30-L00035_955317869_955317869</t>
  </si>
  <si>
    <t>12.01.2021 13:30:38</t>
  </si>
  <si>
    <t>12.01.2021 14:52:20</t>
  </si>
  <si>
    <t>BAHÇECİK MAH. HAMAMDERE TR-1 45-78-L00494_B_56388106_56388106</t>
  </si>
  <si>
    <t>12.01.2021 12:55:04</t>
  </si>
  <si>
    <t>12.01.2021 13:25:44</t>
  </si>
  <si>
    <t>AKGEDİK KÖK-1 45-71-M00162_EMLAKDERE M03_56219224</t>
  </si>
  <si>
    <t>12.01.2021 03:40:54</t>
  </si>
  <si>
    <t>12.01.2021 04:03:00</t>
  </si>
  <si>
    <t>PAŞAKÖY TR-3 45-80-M00058_PAŞAKÖY TR-4/TR-5/TR-6 M05_72199601</t>
  </si>
  <si>
    <t>12.01.2021 09:42:57</t>
  </si>
  <si>
    <t>12.01.2021 10:03:00</t>
  </si>
  <si>
    <t>YENİ ŞAKRAN TR-2 35-17-M00202_950308118_950308118</t>
  </si>
  <si>
    <t>12.01.2021 15:15:15</t>
  </si>
  <si>
    <t>12.01.2021 18:02:53</t>
  </si>
  <si>
    <t>AKHİSAR İM 45-72-A00001_TR-A L08_2058441</t>
  </si>
  <si>
    <t>12.01.2021 23:22:37</t>
  </si>
  <si>
    <t>12.01.2021 23:41:00</t>
  </si>
  <si>
    <t>ÇAMLIK DM 35-17-M00173_ADALET-1 M09_66328133</t>
  </si>
  <si>
    <t>12.01.2021 19:00:15</t>
  </si>
  <si>
    <t>12.01.2021 19:22:00</t>
  </si>
  <si>
    <t>K-687 35-01-K00687_C C1_5910794</t>
  </si>
  <si>
    <t>12.01.2021 21:03:23</t>
  </si>
  <si>
    <t>13.01.2021 11:17:53</t>
  </si>
  <si>
    <t>SARUHANLI DM 45-80-M00001_BELEN HALİTPAŞA M10_2324162</t>
  </si>
  <si>
    <t>12.01.2021 23:57:25</t>
  </si>
  <si>
    <t>13.01.2021 00:15:00</t>
  </si>
  <si>
    <t>HARMANDALI KÖK 45-71-M00061_NURİ SORMAN M11_72231091</t>
  </si>
  <si>
    <t>12.01.2021 13:53:19</t>
  </si>
  <si>
    <t>12.01.2021 15:44:21</t>
  </si>
  <si>
    <t>İSMAİL HAS SULAMA GRUBU TR 35-27-M00540_915079127_915079127</t>
  </si>
  <si>
    <t>12.01.2021 11:03:11</t>
  </si>
  <si>
    <t>12.01.2021 15:24:57</t>
  </si>
  <si>
    <t>M-510 GEÇİT 35-02-M00510_M-313 M04_74190008</t>
  </si>
  <si>
    <t>12.01.2021 09:41:15</t>
  </si>
  <si>
    <t>12.01.2021 11:07:00</t>
  </si>
  <si>
    <t>ÇIRPI İM 35-20-A00002_ÇIPPI TİRE SULAMA M10_2056273</t>
  </si>
  <si>
    <t>12.01.2021 19:21:01</t>
  </si>
  <si>
    <t>12.01.2021 19:43:48</t>
  </si>
  <si>
    <t>K-1051 35-04-K01051_35-04-K01051_2359897</t>
  </si>
  <si>
    <t>12.01.2021 22:56:58</t>
  </si>
  <si>
    <t>13.01.2021 01:11:23</t>
  </si>
  <si>
    <t>12.01.2021 10:08:55</t>
  </si>
  <si>
    <t>12.01.2021 10:09:17</t>
  </si>
  <si>
    <t>SOMA TR-7/1 45-82-M00080_A_56387230_56387230</t>
  </si>
  <si>
    <t>12.01.2021 19:42:49</t>
  </si>
  <si>
    <t>12.01.2021 20:51:07</t>
  </si>
  <si>
    <t>M-2188 KARAAĞAÇ TR-1 35-03-M02188_35-03-M02188_2351326</t>
  </si>
  <si>
    <t>12.01.2021 12:48:11</t>
  </si>
  <si>
    <t>12.01.2021 14:00:44</t>
  </si>
  <si>
    <t>12.01.2021 21:52:16</t>
  </si>
  <si>
    <t>12.01.2021 22:22:11</t>
  </si>
  <si>
    <t>PAYAMLI M-6 35-25-M00162_956637058_956637058</t>
  </si>
  <si>
    <t>12.01.2021 18:21:00</t>
  </si>
  <si>
    <t>ÖDEMİŞ TM-2 35-15-A00005_KAYAKÖY M11_2119683</t>
  </si>
  <si>
    <t>12.01.2021 23:18:12</t>
  </si>
  <si>
    <t>13.01.2021 00:09:24</t>
  </si>
  <si>
    <t>ALANYOLU TR-1 45-86-M00112_DIREK TIPI TRAFO HUCRESI H01_2082515</t>
  </si>
  <si>
    <t>12.01.2021 18:25:00</t>
  </si>
  <si>
    <t>12.01.2021 19:03:41</t>
  </si>
  <si>
    <t>12.01.2021 08:15:00</t>
  </si>
  <si>
    <t>12.01.2021 09:42:45</t>
  </si>
  <si>
    <t>TR-47 35-16-L00047_47569376_56352667_56352667</t>
  </si>
  <si>
    <t>12.01.2021 16:25:00</t>
  </si>
  <si>
    <t>12.01.2021 17:31:30</t>
  </si>
  <si>
    <t>L-56 HUZURKENT 35-14-L00056_956640403_956640403</t>
  </si>
  <si>
    <t>12.01.2021 12:39:37</t>
  </si>
  <si>
    <t>K-914 35-01-K00914_C_56375717_56375717</t>
  </si>
  <si>
    <t>12.01.2021 23:29:23</t>
  </si>
  <si>
    <t>13.01.2021 03:18:56</t>
  </si>
  <si>
    <t>12.01.2021 09:21:00</t>
  </si>
  <si>
    <t>12.01.2021 10:03:13</t>
  </si>
  <si>
    <t>12.01.2021 09:43:55</t>
  </si>
  <si>
    <t>12.01.2021 17:12:25</t>
  </si>
  <si>
    <t>12.01.2021 20:40:56</t>
  </si>
  <si>
    <t>12.01.2021 22:40:22</t>
  </si>
  <si>
    <t>DM-13/08 TRAFİK TESCİL 45-71-M00350_A_56397157_56397157</t>
  </si>
  <si>
    <t>12.01.2021 17:51:43</t>
  </si>
  <si>
    <t>12.01.2021 20:30:20</t>
  </si>
  <si>
    <t>12.01.2021 13:33:06</t>
  </si>
  <si>
    <t>12.01.2021 14:55:08</t>
  </si>
  <si>
    <t>PINARLAR TR-2 45-81-M00240_DIREK TIPI TRAFO HUCRESI H01_2087053</t>
  </si>
  <si>
    <t>12.01.2021 22:20:00</t>
  </si>
  <si>
    <t>13.01.2021 00:12:00</t>
  </si>
  <si>
    <t>GÖRDES TR-35 45-75-M00035_945604355_945604355</t>
  </si>
  <si>
    <t>12.01.2021 16:31:00</t>
  </si>
  <si>
    <t>12.01.2021 17:11:39</t>
  </si>
  <si>
    <t>M-1269 35-02-M01269_KEMALPAŞA-2 HAVAYİ HAT Gİ M01_2097993</t>
  </si>
  <si>
    <t>12.01.2021 23:21:14</t>
  </si>
  <si>
    <t>12.01.2021 23:43:32</t>
  </si>
  <si>
    <t>DM-11/05 (TR-39) 45-71-M00283_45201296_60984531_60984531</t>
  </si>
  <si>
    <t>12.01.2021 17:40:34</t>
  </si>
  <si>
    <t>12.01.2021 21:01:36</t>
  </si>
  <si>
    <t>SİYEKLİ KÖK 45-71-M00185_DAĞYENİCE M07_72256926</t>
  </si>
  <si>
    <t>12.01.2021 16:39:58</t>
  </si>
  <si>
    <t>12.01.2021 16:45:27</t>
  </si>
  <si>
    <t>K-4355 35-02-K04355_D_56375808_56375808</t>
  </si>
  <si>
    <t>12.01.2021 23:21:05</t>
  </si>
  <si>
    <t>13.01.2021 02:03:55</t>
  </si>
  <si>
    <t>DM-2/33 (VALİ PARKI) 45-71-M00533_C_56403684_56403684</t>
  </si>
  <si>
    <t>12.01.2021 16:59:21</t>
  </si>
  <si>
    <t>12.01.2021 23:50:00</t>
  </si>
  <si>
    <t>TR-12 HÜKÜMET KONAĞI 35-19-M00012_956664443_956664443</t>
  </si>
  <si>
    <t>12.01.2021 12:27:04</t>
  </si>
  <si>
    <t>12.01.2021 14:47:24</t>
  </si>
  <si>
    <t>BADEMALAN TR-1 35-24-M00097_955222153_955222153</t>
  </si>
  <si>
    <t>12.01.2021 11:50:26</t>
  </si>
  <si>
    <t>12.01.2021 13:40:39</t>
  </si>
  <si>
    <t>K-150 35-02-K00150_A A1B_5846947</t>
  </si>
  <si>
    <t>12.01.2021 21:26:13</t>
  </si>
  <si>
    <t>13.01.2021 04:30:35</t>
  </si>
  <si>
    <t>CENNET MAHALLESİ TR-3 35-16-M00136_47492149_56396388_56396388</t>
  </si>
  <si>
    <t>12.01.2021 08:45:49</t>
  </si>
  <si>
    <t>12.01.2021 10:18:23</t>
  </si>
  <si>
    <t>ORTA MAHALLE M-2 35-25-M00109_95000549107_95000549107</t>
  </si>
  <si>
    <t>12.01.2021 20:36:17</t>
  </si>
  <si>
    <t>13.01.2021 04:41:38</t>
  </si>
  <si>
    <t>K-1635 35-02-K01635_D_56379628_56379628</t>
  </si>
  <si>
    <t>12.01.2021 11:03:01</t>
  </si>
  <si>
    <t>12.01.2021 12:39:26</t>
  </si>
  <si>
    <t>DM-3/4 45-71-M00116_DAĞITIM TRAFOSU M03_72067936</t>
  </si>
  <si>
    <t>12.01.2021 16:49:49</t>
  </si>
  <si>
    <t>12.01.2021 18:34:00</t>
  </si>
  <si>
    <t>12.01.2021 07:54:19</t>
  </si>
  <si>
    <t>12.01.2021 16:02:48</t>
  </si>
  <si>
    <t>KIRCALAR DM 35-16-M00261_HatBaşıAyırıcı_53138979 M05_53138979</t>
  </si>
  <si>
    <t>12.01.2021 22:46:45</t>
  </si>
  <si>
    <t>12.01.2021 23:30:00</t>
  </si>
  <si>
    <t>12.01.2021 13:40:09</t>
  </si>
  <si>
    <t>12.01.2021 16:33:32</t>
  </si>
  <si>
    <t>ÇAKALDOĞAN TR-1 45-78-M00737_B_56393338_56393338</t>
  </si>
  <si>
    <t>12.01.2021 19:02:55</t>
  </si>
  <si>
    <t>12.01.2021 20:41:41</t>
  </si>
  <si>
    <t>UMURLU TR-1 35-31-L00356_35-31-L00356_2365354</t>
  </si>
  <si>
    <t>12.01.2021 10:22:07</t>
  </si>
  <si>
    <t>12.01.2021 13:40:38</t>
  </si>
  <si>
    <t>ÇOBANKÖY KÖK 35-29-L00066_HAMAMKÖY FİDERİ L05_72212373</t>
  </si>
  <si>
    <t>12.01.2021 16:08:05</t>
  </si>
  <si>
    <t>12.01.2021 16:40:00</t>
  </si>
  <si>
    <t>ZEYTİNLİPARK DM (M-400) 35-17-M00400_M-500 M014_66434811</t>
  </si>
  <si>
    <t>12.01.2021 22:06:32</t>
  </si>
  <si>
    <t>12.01.2021 22:22:49</t>
  </si>
  <si>
    <t>ZEKİ PAVLAZ SULAMA GRUBU 35-29-M00287_DIREK TIPI TRAFO HUCRESI H01_2095329</t>
  </si>
  <si>
    <t>12.01.2021 18:03:53</t>
  </si>
  <si>
    <t>12.01.2021 21:50:21</t>
  </si>
  <si>
    <t>KAŞAKLAR TR-1 35-24-M00052_8843070_56352793_56352793</t>
  </si>
  <si>
    <t>12.01.2021 21:18:29</t>
  </si>
  <si>
    <t>12.01.2021 23:00:09</t>
  </si>
  <si>
    <t>ÇANAKÇI KÖK 45-79-M00194_HatBaşıAyırıcı_64251015 M01_64251015</t>
  </si>
  <si>
    <t>12.01.2021 10:17:46</t>
  </si>
  <si>
    <t>12.01.2021 15:09:36</t>
  </si>
  <si>
    <t>12.01.2021 10:42:34</t>
  </si>
  <si>
    <t>12.01.2021 11:02:27</t>
  </si>
  <si>
    <t>ALAŞARLI TR-1 35-15-L00195_35-15-L00195_2365419</t>
  </si>
  <si>
    <t>12.01.2021 17:30:49</t>
  </si>
  <si>
    <t>12.01.2021 20:13:11</t>
  </si>
  <si>
    <t>L-300 DM 35-18-L00300_950449132_950449132</t>
  </si>
  <si>
    <t>12.01.2021 14:03:28</t>
  </si>
  <si>
    <t>12.01.2021 18:58:05</t>
  </si>
  <si>
    <t>K-985 35-07-K00985_99091267_99091267</t>
  </si>
  <si>
    <t>12.01.2021 22:29:09</t>
  </si>
  <si>
    <t>13.01.2021 01:12:59</t>
  </si>
  <si>
    <t>IŞIKLAR TM 35-02-A00006_KEMALPAŞA-1 M18_2308406</t>
  </si>
  <si>
    <t>12.01.2021 22:27:17</t>
  </si>
  <si>
    <t>12.01.2021 22:42:00</t>
  </si>
  <si>
    <t>KARABURUN TR-4/6 35-21-L00030_D_56367503_56367503</t>
  </si>
  <si>
    <t>12.01.2021 00:49:42</t>
  </si>
  <si>
    <t>12.01.2021 03:21:41</t>
  </si>
  <si>
    <t>12.01.2021 20:03:05</t>
  </si>
  <si>
    <t>12.01.2021 20:03:15</t>
  </si>
  <si>
    <t>K-3384 35-09-K03384_35-09-K03384_45354019</t>
  </si>
  <si>
    <t>12.01.2021 09:50:00</t>
  </si>
  <si>
    <t>12.01.2021 12:05:21</t>
  </si>
  <si>
    <t>SEYDİKÖY İM 35-08-A00002_MEDYA M21_2050823</t>
  </si>
  <si>
    <t>12.01.2021 12:52:15</t>
  </si>
  <si>
    <t>12.01.2021 13:50:50</t>
  </si>
  <si>
    <t>DÜNDARLI TR-2 35-29-L00331_B_56395311_56395311</t>
  </si>
  <si>
    <t>12.01.2021 12:55:51</t>
  </si>
  <si>
    <t>12.01.2021 15:55:56</t>
  </si>
  <si>
    <t>12.01.2021 20:13:46</t>
  </si>
  <si>
    <t>12.01.2021 21:05:28</t>
  </si>
  <si>
    <t>DERBENT İM-DM 45-83-A00004_B.BELEN M14_2097152</t>
  </si>
  <si>
    <t>12.01.2021 21:00:13</t>
  </si>
  <si>
    <t>12.01.2021 21:21:00</t>
  </si>
  <si>
    <t>CANLI TR-3 35-20-L00134_955201995_955201995</t>
  </si>
  <si>
    <t>12.01.2021 12:57:57</t>
  </si>
  <si>
    <t>12.01.2021 14:14:55</t>
  </si>
  <si>
    <t>TAYTAN OFİS KÖK 45-78-M00314_DEMİRKÖPRÜ DM-2 ÇIKIŞI (DEMİRKÖPRÜ-2) M06_60669850</t>
  </si>
  <si>
    <t>12.01.2021 19:12:53</t>
  </si>
  <si>
    <t>12.01.2021 19:46:19</t>
  </si>
  <si>
    <t>12.01.2021 12:15:19</t>
  </si>
  <si>
    <t>12.01.2021 15:54:22</t>
  </si>
  <si>
    <t>BADEMLİ ÜÇCEVİZLER MANDALİNLİK MEV. TR-26 35-15-L01040_A_56361106_56361106</t>
  </si>
  <si>
    <t>12.01.2021 19:52:40</t>
  </si>
  <si>
    <t>12.01.2021 22:44:34</t>
  </si>
  <si>
    <t>HARMANDALI KÖK 45-71-M00061_AHMET KURUT M011_72230853</t>
  </si>
  <si>
    <t>12.01.2021 23:17:37</t>
  </si>
  <si>
    <t>13.01.2021 16:13:13</t>
  </si>
  <si>
    <t>K-4628 35-04-K04628_99147293_99147293</t>
  </si>
  <si>
    <t>12.01.2021 09:09:00</t>
  </si>
  <si>
    <t>12.01.2021 18:16:58</t>
  </si>
  <si>
    <t>DM-12/TR-1 45-73-M00067_945675391_945675391</t>
  </si>
  <si>
    <t>12.01.2021 08:38:37</t>
  </si>
  <si>
    <t>12.01.2021 19:40:51</t>
  </si>
  <si>
    <t>12.01.2021 08:31:45</t>
  </si>
  <si>
    <t>12.01.2021 17:01:45</t>
  </si>
  <si>
    <t>12.01.2021 17:16:00</t>
  </si>
  <si>
    <t>12.01.2021 22:05:43</t>
  </si>
  <si>
    <t>12.01.2021 22:13:00</t>
  </si>
  <si>
    <t>ÇARIKTEKKE MAH.TR-1 45-73-M00722_B_56391132_56391132</t>
  </si>
  <si>
    <t>12.01.2021 22:31:03</t>
  </si>
  <si>
    <t>12.01.2021 23:13:27</t>
  </si>
  <si>
    <t>M-2313Ö DSİ SÜZBEYLİ ÖZEL KÖK 35-09-M02313Ö_HatBaşıAyırıcı_53133632 M01_53133632</t>
  </si>
  <si>
    <t>12.01.2021 16:15:00</t>
  </si>
  <si>
    <t>12.01.2021 17:21:06</t>
  </si>
  <si>
    <t>KAYMAKÇI İM 35-15-A00004_EMİRLİOVA L07_2333299</t>
  </si>
  <si>
    <t>12.01.2021 10:35:38</t>
  </si>
  <si>
    <t>12.01.2021 14:36:02</t>
  </si>
  <si>
    <t>K-3338 35-02-K03338_913161224_913161224</t>
  </si>
  <si>
    <t>12.01.2021 13:25:57</t>
  </si>
  <si>
    <t>12.01.2021 14:58:06</t>
  </si>
  <si>
    <t>K-3092 35-02-K03092_99928530_99928530</t>
  </si>
  <si>
    <t>12.01.2021 19:04:37</t>
  </si>
  <si>
    <t>13.01.2021 04:46:41</t>
  </si>
  <si>
    <t>_11307346_56359483_56359483</t>
  </si>
  <si>
    <t>12.01.2021 14:27:34</t>
  </si>
  <si>
    <t>M-978 35-03-M00978_TRAFO M03_2071642</t>
  </si>
  <si>
    <t>12.01.2021 15:13:00</t>
  </si>
  <si>
    <t>12.01.2021 15:44:00</t>
  </si>
  <si>
    <t>TR-64 35-19-L00064_956700717_956700717</t>
  </si>
  <si>
    <t>12.01.2021 11:46:55</t>
  </si>
  <si>
    <t>12.01.2021 13:11:00</t>
  </si>
  <si>
    <t>BAHADIR TR-1 45-73-M00425_45-73-M00425_2354547</t>
  </si>
  <si>
    <t>12.01.2021 23:30:07</t>
  </si>
  <si>
    <t>13.01.2021 01:18:13</t>
  </si>
  <si>
    <t>TR-83 35-30-L00083_955292922_955292922</t>
  </si>
  <si>
    <t>12.01.2021 13:08:00</t>
  </si>
  <si>
    <t>12.01.2021 15:23:45</t>
  </si>
  <si>
    <t>SAZOBA DM 45-72-M00413_KEMİKLİDERE GİRİŞ M04_2102716</t>
  </si>
  <si>
    <t>12.01.2021 23:11:55</t>
  </si>
  <si>
    <t>K-1024 35-01-K01024_912386155_912386155</t>
  </si>
  <si>
    <t>12.01.2021 17:38:23</t>
  </si>
  <si>
    <t>12.01.2021 22:19:50</t>
  </si>
  <si>
    <t>K-429 35-01-K00429_911224262_911224262</t>
  </si>
  <si>
    <t>12.01.2021 21:20:50</t>
  </si>
  <si>
    <t>13.01.2021 02:32:54</t>
  </si>
  <si>
    <t>M-1150 35-04-M01150_98801135_98801135</t>
  </si>
  <si>
    <t>12.01.2021 00:28:12</t>
  </si>
  <si>
    <t>12.01.2021 00:51:46</t>
  </si>
  <si>
    <t>YENMİŞ KÖK 35-27-M00366_ÇAMBEL-1 M03_72163706</t>
  </si>
  <si>
    <t>12.01.2021 12:17:12</t>
  </si>
  <si>
    <t>12.01.2021 14:37:09</t>
  </si>
  <si>
    <t>SERKELE TR-2 45-72-M00208_45-72-M00208_2370810</t>
  </si>
  <si>
    <t>12.01.2021 09:36:51</t>
  </si>
  <si>
    <t>12.01.2021 14:10:25</t>
  </si>
  <si>
    <t>HELVACI-1 35-26-M00468_7228708_56357752_56357752</t>
  </si>
  <si>
    <t>12.01.2021 18:53:02</t>
  </si>
  <si>
    <t>12.01.2021 19:48:49</t>
  </si>
  <si>
    <t>KARAKURT KÖK 45-76-M00049_İLYASLAR KÖK M01_72213480</t>
  </si>
  <si>
    <t>12.01.2021 09:08:47</t>
  </si>
  <si>
    <t>12.01.2021 16:50:00</t>
  </si>
  <si>
    <t>KUŞÇULAR TR-4 (BEYDERESİ) 35-19-M00216_A_65513925_65513925</t>
  </si>
  <si>
    <t>12.01.2021 14:19:20</t>
  </si>
  <si>
    <t>12.01.2021 15:56:50</t>
  </si>
  <si>
    <t>TAŞTEPE TR-1 35-24-M00091_955216147_955216147</t>
  </si>
  <si>
    <t>12.01.2021 22:04:57</t>
  </si>
  <si>
    <t>12.01.2021 23:22:13</t>
  </si>
  <si>
    <t>12.01.2021 09:49:27</t>
  </si>
  <si>
    <t>12.01.2021 16:59:04</t>
  </si>
  <si>
    <t>ÇELİKLİ TR-3 OKULLU 45-78-M00751_B_56392291_56392291</t>
  </si>
  <si>
    <t>12.01.2021 17:18:59</t>
  </si>
  <si>
    <t>12.01.2021 22:04:52</t>
  </si>
  <si>
    <t>KOCAOBA KÖK-7 35-30-L00200_KOCAOBA L04_72060170</t>
  </si>
  <si>
    <t>12.01.2021 13:53:07</t>
  </si>
  <si>
    <t>12.01.2021 14:13:00</t>
  </si>
  <si>
    <t>ÇALTIDERE KÖK 35-17-M00231_ŞAKRAN M03_66291164</t>
  </si>
  <si>
    <t>12.01.2021 21:47:15</t>
  </si>
  <si>
    <t>12.01.2021 21:51:35</t>
  </si>
  <si>
    <t>L-184 35-18-L00184_950437271_950437271</t>
  </si>
  <si>
    <t>12.01.2021 12:47:40</t>
  </si>
  <si>
    <t>12.01.2021 16:40:04</t>
  </si>
  <si>
    <t>12.01.2021 10:16:44</t>
  </si>
  <si>
    <t>12.01.2021 11:06:13</t>
  </si>
  <si>
    <t>12.01.2021 13:02:00</t>
  </si>
  <si>
    <t>12.01.2021 14:08:00</t>
  </si>
  <si>
    <t>M-2079 35-01-M02079_B D1_49443047</t>
  </si>
  <si>
    <t>12.01.2021 23:35:38</t>
  </si>
  <si>
    <t>13.01.2021 05:52:31</t>
  </si>
  <si>
    <t>12.01.2021 16:14:38</t>
  </si>
  <si>
    <t>12.01.2021 17:50:17</t>
  </si>
  <si>
    <t>ALAŞEHİR TR-24 45-73-M00024_45-73-M00024_2352247</t>
  </si>
  <si>
    <t>12.01.2021 23:14:55</t>
  </si>
  <si>
    <t>13.01.2021 00:26:04</t>
  </si>
  <si>
    <t>GÜRÇEŞME İM 35-03-A00001_HUZUREVİ K04_2036877</t>
  </si>
  <si>
    <t>12.01.2021 23:03:27</t>
  </si>
  <si>
    <t>13.01.2021 01:10:00</t>
  </si>
  <si>
    <t>12.01.2021 20:31:53</t>
  </si>
  <si>
    <t>12.01.2021 21:04:32</t>
  </si>
  <si>
    <t>M-2917 35-01-M02917_911625298_911625298</t>
  </si>
  <si>
    <t>12.01.2021 11:22:40</t>
  </si>
  <si>
    <t>12.01.2021 12:54:50</t>
  </si>
  <si>
    <t>DM-17/03 HUZUREVİ 45-71-M00415_953246819_953246819</t>
  </si>
  <si>
    <t>12.01.2021 10:23:12</t>
  </si>
  <si>
    <t>12.01.2021 12:36:16</t>
  </si>
  <si>
    <t>TR-116 35-15-M00116_G g3b_48898558</t>
  </si>
  <si>
    <t>12.01.2021 19:31:34</t>
  </si>
  <si>
    <t>12.01.2021 23:05:19</t>
  </si>
  <si>
    <t>L-166 35-18-L00166_9336909_56370210_56370210</t>
  </si>
  <si>
    <t>12.01.2021 11:20:27</t>
  </si>
  <si>
    <t>12.01.2021 16:12:04</t>
  </si>
  <si>
    <t>TR-7 35-15-M00007_C c5b_48912964</t>
  </si>
  <si>
    <t>12.01.2021 12:29:05</t>
  </si>
  <si>
    <t>12.01.2021 15:54:29</t>
  </si>
  <si>
    <t>KARABAŞLAR TR-1 45-81-M00212_A_56400914_56400914</t>
  </si>
  <si>
    <t>12.01.2021 16:40:44</t>
  </si>
  <si>
    <t>12.01.2021 17:43:03</t>
  </si>
  <si>
    <t>SARPINCIK TR-1 35-21-L00070_E_65506632_65506632</t>
  </si>
  <si>
    <t>12.01.2021 19:05:51</t>
  </si>
  <si>
    <t>12.01.2021 22:10:00</t>
  </si>
  <si>
    <t>TR-3 35-31-L00003_956594640_956594640</t>
  </si>
  <si>
    <t>12.01.2021 12:29:14</t>
  </si>
  <si>
    <t>12.01.2021 15:45:11</t>
  </si>
  <si>
    <t>12.01.2021 16:27:12</t>
  </si>
  <si>
    <t>12.01.2021 16:58:26</t>
  </si>
  <si>
    <t>IŞIKLAR TM 35-02-A00006_BATIÇİM-2 M17_2308405</t>
  </si>
  <si>
    <t>12.01.2021 23:49:15</t>
  </si>
  <si>
    <t>13.01.2021 00:25:15</t>
  </si>
  <si>
    <t>TR-1/14 45-72-M00014_C_56391707_56391707</t>
  </si>
  <si>
    <t>12.01.2021 09:26:54</t>
  </si>
  <si>
    <t>12.01.2021 14:30:04</t>
  </si>
  <si>
    <t>M-850 KARAÇAM KÖK 35-02-M00850_EĞRİDERE-2 M01_2065730</t>
  </si>
  <si>
    <t>12.01.2021 21:09:25</t>
  </si>
  <si>
    <t>12.01.2021 21:52:00</t>
  </si>
  <si>
    <t>TİRE İM-DM-1 35-29-A00001_HatBaşıAyırıcı_53138504 L04_53138504</t>
  </si>
  <si>
    <t>12.01.2021 22:53:32</t>
  </si>
  <si>
    <t>13.01.2021 09:52:35</t>
  </si>
  <si>
    <t>MAVİKÖŞE TR-4 35-17-M00228_C_56356556_56356556</t>
  </si>
  <si>
    <t>12.01.2021 15:01:20</t>
  </si>
  <si>
    <t>12.01.2021 16:41:01</t>
  </si>
  <si>
    <t>TR-30 35-32-M00030__72373645_72373645</t>
  </si>
  <si>
    <t>12.01.2021 16:44:00</t>
  </si>
  <si>
    <t>12.01.2021 17:04:17</t>
  </si>
  <si>
    <t>GÖKÇEÖREN TR-7 45-77-M00028_45-77-M00028_2353352</t>
  </si>
  <si>
    <t>12.01.2021 20:01:45</t>
  </si>
  <si>
    <t>12.01.2021 20:31:07</t>
  </si>
  <si>
    <t>KAYIŞLAR KÖK 45-80-M00183_DİLEK M03_72195773</t>
  </si>
  <si>
    <t>12.01.2021 09:03:35</t>
  </si>
  <si>
    <t>12.01.2021 17:00:50</t>
  </si>
  <si>
    <t>SAĞANCI İM 35-16-A00003_DİKİLİ-2 M06_2072971</t>
  </si>
  <si>
    <t>12.01.2021 23:13:44</t>
  </si>
  <si>
    <t>12.01.2021 23:42:00</t>
  </si>
  <si>
    <t>TR-49 35-26-M00049_TR-50 M01_65984232</t>
  </si>
  <si>
    <t>12.01.2021 09:15:21</t>
  </si>
  <si>
    <t>12.01.2021 16:49:08</t>
  </si>
  <si>
    <t>12.01.2021 22:27:09</t>
  </si>
  <si>
    <t>13.01.2021 00:59:52</t>
  </si>
  <si>
    <t>K-2338 35-03-K02338_F f1_5879458</t>
  </si>
  <si>
    <t>12.01.2021 22:45:15</t>
  </si>
  <si>
    <t>13.01.2021 01:54:19</t>
  </si>
  <si>
    <t>BOZYAKA TM 35-01-A00007_BOZYAKA-5 K17_2314208</t>
  </si>
  <si>
    <t>12.01.2021 21:38:05</t>
  </si>
  <si>
    <t>12.01.2021 22:24:25</t>
  </si>
  <si>
    <t>SARIALİLER TR-1 45-75-M00241_A_56392727_56392727</t>
  </si>
  <si>
    <t>12.01.2021 10:06:00</t>
  </si>
  <si>
    <t>12.01.2021 14:16:55</t>
  </si>
  <si>
    <t>L-428 35-18-L00428_11849371_56368462_56368462</t>
  </si>
  <si>
    <t>12.01.2021 09:31:03</t>
  </si>
  <si>
    <t>12.01.2021 14:52:58</t>
  </si>
  <si>
    <t>ULUKENT DM-3/18 35-28-M00058_C_56364710_56364710</t>
  </si>
  <si>
    <t>12.01.2021 12:57:22</t>
  </si>
  <si>
    <t>12.01.2021 14:39:48</t>
  </si>
  <si>
    <t>K-3246 35-07-K03246_35-07-K03246_2362478</t>
  </si>
  <si>
    <t>12.01.2021 10:30:00</t>
  </si>
  <si>
    <t>12.01.2021 13:10:31</t>
  </si>
  <si>
    <t>K-1074 35-01-K01074_35-01-K01074_2348597</t>
  </si>
  <si>
    <t>12.01.2021 18:08:49</t>
  </si>
  <si>
    <t>12.01.2021 18:39:44</t>
  </si>
  <si>
    <t>GERÇEKLİ TR-3 35-15-L00651_950374648_950374648</t>
  </si>
  <si>
    <t>12.01.2021 21:40:31</t>
  </si>
  <si>
    <t>13.01.2021 00:42:48</t>
  </si>
  <si>
    <t>L-372 35-18-L00372_49992269_56352575_56352575</t>
  </si>
  <si>
    <t>12.01.2021 14:28:54</t>
  </si>
  <si>
    <t>12.01.2021 20:58:38</t>
  </si>
  <si>
    <t>MENEMEN GÖRECE TR-1 35-28-M00288_953378126_953378126</t>
  </si>
  <si>
    <t>12.01.2021 23:19:59</t>
  </si>
  <si>
    <t>13.01.2021 11:30:27</t>
  </si>
  <si>
    <t>NURİYE TR-5 45-80-M00120_956537099_956537099</t>
  </si>
  <si>
    <t>12.01.2021 12:58:32</t>
  </si>
  <si>
    <t>12.01.2021 14:26:36</t>
  </si>
  <si>
    <t>K-573 35-01-K00573_910887501_910887501</t>
  </si>
  <si>
    <t>12.01.2021 08:02:06</t>
  </si>
  <si>
    <t>12.01.2021 10:16:51</t>
  </si>
  <si>
    <t>12.01.2021 08:06:30</t>
  </si>
  <si>
    <t>12.01.2021 09:43:23</t>
  </si>
  <si>
    <t>12.01.2021 17:10:25</t>
  </si>
  <si>
    <t>12.01.2021 18:14:00</t>
  </si>
  <si>
    <t>TR-141 DİLEK SİTESİ 35-19-L00141_C tr36 e3b_5939942</t>
  </si>
  <si>
    <t>12.01.2021 11:53:00</t>
  </si>
  <si>
    <t>12.01.2021 17:47:17</t>
  </si>
  <si>
    <t>YOĞURTÇULAR TR-1 35-26-M00777_35-26-M00777_2364269</t>
  </si>
  <si>
    <t>12.01.2021 20:07:39</t>
  </si>
  <si>
    <t>12.01.2021 22:40:21</t>
  </si>
  <si>
    <t>12.01.2021 15:15:27</t>
  </si>
  <si>
    <t>12.01.2021 17:51:27</t>
  </si>
  <si>
    <t>K-1240 35-01-K01240_911633650_911633650</t>
  </si>
  <si>
    <t>12.01.2021 12:36:36</t>
  </si>
  <si>
    <t>12.01.2021 15:00:36</t>
  </si>
  <si>
    <t>YENİFOÇA TR-51 35-23-M00051_950420941_950420941</t>
  </si>
  <si>
    <t>12.01.2021 16:13:27</t>
  </si>
  <si>
    <t>12.01.2021 18:43:12</t>
  </si>
  <si>
    <t>TR-1/16 45-72-M00016_956504064_956504064</t>
  </si>
  <si>
    <t>12.01.2021 14:58:53</t>
  </si>
  <si>
    <t>12.01.2021 17:30:52</t>
  </si>
  <si>
    <t>12.01.2021 19:36:31</t>
  </si>
  <si>
    <t>12.01.2021 23:17:30</t>
  </si>
  <si>
    <t>DEMİRCİ KÖK 35-26-M00779_KARACAAĞAÇ ENH M06_42707188</t>
  </si>
  <si>
    <t>12.01.2021 16:43:18</t>
  </si>
  <si>
    <t>12.01.2021 17:07:00</t>
  </si>
  <si>
    <t>K-3628 35-01-K03628_C_56375754_56375754</t>
  </si>
  <si>
    <t>12.01.2021 08:58:13</t>
  </si>
  <si>
    <t>12.01.2021 16:17:36</t>
  </si>
  <si>
    <t>TR-1-1/6 HATAY KABİN 35-20-L00006_35-20-L00006_66508475</t>
  </si>
  <si>
    <t>12.01.2021 03:32:06</t>
  </si>
  <si>
    <t>12.01.2021 08:07:09</t>
  </si>
  <si>
    <t>K-3189 35-01-K03189_D_56373779_56373779</t>
  </si>
  <si>
    <t>12.01.2021 23:25:24</t>
  </si>
  <si>
    <t>13.01.2021 04:41:58</t>
  </si>
  <si>
    <t>ALAŞEHİR TR-50 45-73-M00050_A_56356109_56356109</t>
  </si>
  <si>
    <t>12.01.2021 22:56:47</t>
  </si>
  <si>
    <t>13.01.2021 00:13:34</t>
  </si>
  <si>
    <t>GERÇEKLİ TR-4 35-15-L00652_C_56361931_56361931</t>
  </si>
  <si>
    <t>12.01.2021 17:43:30</t>
  </si>
  <si>
    <t>12.01.2021 18:44:12</t>
  </si>
  <si>
    <t>YENİ LİMAN TR-2 35-21-L00051_B_56407063_56407063</t>
  </si>
  <si>
    <t>12.01.2021 01:35:09</t>
  </si>
  <si>
    <t>12.01.2021 03:58:19</t>
  </si>
  <si>
    <t>12.01.2021 22:45:46</t>
  </si>
  <si>
    <t>12.01.2021 23:03:26</t>
  </si>
  <si>
    <t>TR-66 35-30-L00066_955319188_955319188</t>
  </si>
  <si>
    <t>12.01.2021 14:41:26</t>
  </si>
  <si>
    <t>12.01.2021 15:43:03</t>
  </si>
  <si>
    <t>M-313 35-02-M00313_M-624 M04_2323987</t>
  </si>
  <si>
    <t>12.01.2021 11:09:25</t>
  </si>
  <si>
    <t>12.01.2021 11:22:25</t>
  </si>
  <si>
    <t>SOMA A SANTRALİ İM/DM 45-82-A00001_DENİŞ-1 M11_2091632</t>
  </si>
  <si>
    <t>12.01.2021 19:14:49</t>
  </si>
  <si>
    <t>12.01.2021 19:54:01</t>
  </si>
  <si>
    <t>TR-39 45-77-L00039_945487743_945487743</t>
  </si>
  <si>
    <t>12.01.2021 11:54:00</t>
  </si>
  <si>
    <t>12.01.2021 12:26:29</t>
  </si>
  <si>
    <t>SANDAL TR-1 KÖK 45-77-M00007_TR-4 M03_2060438</t>
  </si>
  <si>
    <t>12.01.2021 08:34:00</t>
  </si>
  <si>
    <t>12.01.2021 09:46:25</t>
  </si>
  <si>
    <t>12.01.2021 09:46:45</t>
  </si>
  <si>
    <t>12.01.2021 17:14:44</t>
  </si>
  <si>
    <t>ADALA TR-6 45-78-M00285_C_56405513_56405513</t>
  </si>
  <si>
    <t>12.01.2021 19:27:15</t>
  </si>
  <si>
    <t>12.01.2021 20:14:06</t>
  </si>
  <si>
    <t>K-3616 35-01-K03616_911326835_911326835</t>
  </si>
  <si>
    <t>12.01.2021 22:54:58</t>
  </si>
  <si>
    <t>13.01.2021 01:53:15</t>
  </si>
  <si>
    <t>URGANLI TR-4 45-83-M00554_DAĞITIM TRAFOSU TR-4 M04_2328742</t>
  </si>
  <si>
    <t>12.01.2021 19:50:58</t>
  </si>
  <si>
    <t>12.01.2021 22:24:05</t>
  </si>
  <si>
    <t>K-1024 35-01-K01024_C_56377909_56377909</t>
  </si>
  <si>
    <t>12.01.2021 22:46:12</t>
  </si>
  <si>
    <t>13.01.2021 01:07:45</t>
  </si>
  <si>
    <t>K-1892 35-07-K01892_B_56378993_56378993</t>
  </si>
  <si>
    <t>12.01.2021 05:45:11</t>
  </si>
  <si>
    <t>12.01.2021 06:55:08</t>
  </si>
  <si>
    <t>12.01.2021 22:38:45</t>
  </si>
  <si>
    <t>12.01.2021 23:40:00</t>
  </si>
  <si>
    <t>K-1402 35-01-K01402_D_56366128_56366128</t>
  </si>
  <si>
    <t>12.01.2021 15:02:42</t>
  </si>
  <si>
    <t>12.01.2021 17:14:31</t>
  </si>
  <si>
    <t>PİYADELER KÖK 45-73-M00136_ALKAN M06_66674813</t>
  </si>
  <si>
    <t>12.01.2021 21:55:45</t>
  </si>
  <si>
    <t>12.01.2021 21:56:15</t>
  </si>
  <si>
    <t>12.01.2021 18:21:22</t>
  </si>
  <si>
    <t>12.01.2021 19:35:37</t>
  </si>
  <si>
    <t>K-3203 35-04-K03203_912532143_912532143</t>
  </si>
  <si>
    <t>12.01.2021 12:36:17</t>
  </si>
  <si>
    <t>12.01.2021 13:57:31</t>
  </si>
  <si>
    <t>TİYENLİ KÖK 45-85-M00004_TİYENLİ -  KAPASİTÖR M05_72102276</t>
  </si>
  <si>
    <t>12.01.2021 23:32:05</t>
  </si>
  <si>
    <t>13.01.2021 00:26:37</t>
  </si>
  <si>
    <t>BEYLİKLİ TR-1 45-78-M00727_953280358_953280358</t>
  </si>
  <si>
    <t>12.01.2021 08:56:50</t>
  </si>
  <si>
    <t>12.01.2021 12:17:30</t>
  </si>
  <si>
    <t>K-3231 35-02-K03231_K-1565 K02_2114412</t>
  </si>
  <si>
    <t>12.01.2021 09:30:05</t>
  </si>
  <si>
    <t>12.01.2021 11:00:42</t>
  </si>
  <si>
    <t>12.01.2021 18:01:47</t>
  </si>
  <si>
    <t>12.01.2021 19:08:42</t>
  </si>
  <si>
    <t>12.01.2021 13:46:02</t>
  </si>
  <si>
    <t>12.01.2021 16:20:07</t>
  </si>
  <si>
    <t>SELENDİ TR-33 (KASAP HÜSEYİN) 45-81-M00033_A_56387554_56387554</t>
  </si>
  <si>
    <t>12.01.2021 17:07:16</t>
  </si>
  <si>
    <t>12.01.2021 19:07:36</t>
  </si>
  <si>
    <t>DM-14 45-71-M00361_953191780_953191780</t>
  </si>
  <si>
    <t>12.01.2021 18:57:52</t>
  </si>
  <si>
    <t>TR-142 YAĞCILAR KÖK 35-19-M00142_OTOBAN GİŞELER M02_72114550</t>
  </si>
  <si>
    <t>12.01.2021 16:30:00</t>
  </si>
  <si>
    <t>12.01.2021 16:41:52</t>
  </si>
  <si>
    <t>TR-105 45-78-L00105_49364093_56388097_56388097</t>
  </si>
  <si>
    <t>12.01.2021 14:18:27</t>
  </si>
  <si>
    <t>12.01.2021 15:13:01</t>
  </si>
  <si>
    <t>TR-25 BARIŞ YAPI KÖK 35-26-M00025_DAĞITIM TRAFO TR-25 BARIŞ YAPI KÖK M06_66030000</t>
  </si>
  <si>
    <t>12.01.2021 09:08:15</t>
  </si>
  <si>
    <t>12.01.2021 09:08:45</t>
  </si>
  <si>
    <t>GÜNGÖR BOZYAKA SULAMA TR 45-71-M01310_43117865_56352561_56352561</t>
  </si>
  <si>
    <t>12.01.2021 11:50:11</t>
  </si>
  <si>
    <t>12.01.2021 13:26:56</t>
  </si>
  <si>
    <t>GÜLBAHÇE TR-2 (TR-183) 35-19-L00183_956696750_956696750</t>
  </si>
  <si>
    <t>12.01.2021 11:05:27</t>
  </si>
  <si>
    <t>12.01.2021 16:03:59</t>
  </si>
  <si>
    <t>TR-27 35-17-M00027__56354939_56354939</t>
  </si>
  <si>
    <t>12.01.2021 10:23:31</t>
  </si>
  <si>
    <t>12.01.2021 11:37:38</t>
  </si>
  <si>
    <t>KOCAER KÖK 35-17-M00253_İMBAT DM M01_66425694</t>
  </si>
  <si>
    <t>12.01.2021 12:20:55</t>
  </si>
  <si>
    <t>12.01.2021 12:35:00</t>
  </si>
  <si>
    <t>TR-31 45-78-L00031_953276298_953276298</t>
  </si>
  <si>
    <t>12.01.2021 11:31:00</t>
  </si>
  <si>
    <t>12.01.2021 12:12:18</t>
  </si>
  <si>
    <t>12.01.2021 05:10:05</t>
  </si>
  <si>
    <t>12.01.2021 07:40:00</t>
  </si>
  <si>
    <t>IŞIKLAR TM 35-02-A00006_DÖKÜMCÜLER M08_2313437</t>
  </si>
  <si>
    <t>12.01.2021 23:24:13</t>
  </si>
  <si>
    <t>KARAAĞAÇLI TR-4 45-71-M01081_45-71-M01081_2361383</t>
  </si>
  <si>
    <t>12.01.2021 16:50:35</t>
  </si>
  <si>
    <t>12.01.2021 19:16:35</t>
  </si>
  <si>
    <t>12.01.2021 18:21:55</t>
  </si>
  <si>
    <t>12.01.2021 20:02:02</t>
  </si>
  <si>
    <t>M-650 35-02-M00650_M-652 M02_2325058</t>
  </si>
  <si>
    <t>12.01.2021 23:23:36</t>
  </si>
  <si>
    <t>13.01.2021 00:25:01</t>
  </si>
  <si>
    <t>L-327 DELPHİ DOKTORLAR SİTESİ 35-18-L00327_35-18-L00327_2358300</t>
  </si>
  <si>
    <t>12.01.2021 14:38:44</t>
  </si>
  <si>
    <t>12.01.2021 22:58:00</t>
  </si>
  <si>
    <t>12.01.2021 20:36:55</t>
  </si>
  <si>
    <t>12.01.2021 21:03:00</t>
  </si>
  <si>
    <t>REFIK AYBAR SULAMA GRUBU 35-29-L00158_C_56354870_56354870</t>
  </si>
  <si>
    <t>12.01.2021 17:18:39</t>
  </si>
  <si>
    <t>12.01.2021 18:53:52</t>
  </si>
  <si>
    <t>ATAKÖY TR-1 35-22-M00190_35-22-M00190_2374940</t>
  </si>
  <si>
    <t>12.01.2021 13:39:15</t>
  </si>
  <si>
    <t>12.01.2021 14:20:32</t>
  </si>
  <si>
    <t>KURUCUOVA TR-8 35-15-L00249_C_56361948_56361948</t>
  </si>
  <si>
    <t>12.01.2021 10:07:56</t>
  </si>
  <si>
    <t>12.01.2021 13:59:42</t>
  </si>
  <si>
    <t>BOZCAYAKA TR-1 35-15-L00919_C_56370359_56370359</t>
  </si>
  <si>
    <t>12.01.2021 21:04:40</t>
  </si>
  <si>
    <t>13.01.2021 16:04:42</t>
  </si>
  <si>
    <t>12.01.2021 13:55:23</t>
  </si>
  <si>
    <t>12.01.2021 15:54:54</t>
  </si>
  <si>
    <t>KARAOĞLANLI TR-1 45-78-M00350_B_56405831_56405831</t>
  </si>
  <si>
    <t>12.01.2021 14:35:00</t>
  </si>
  <si>
    <t>12.01.2021 16:04:11</t>
  </si>
  <si>
    <t>SARIAHMETLİ TR-1 45-71-M01701_43175939_56388853_56388853</t>
  </si>
  <si>
    <t>12.01.2021 17:46:46</t>
  </si>
  <si>
    <t>13.01.2021 01:59:00</t>
  </si>
  <si>
    <t>KONAKLI TR-12 35-15-L00899_48652876_56370713_56370713</t>
  </si>
  <si>
    <t>12.01.2021 22:14:39</t>
  </si>
  <si>
    <t>12.01.2021 23:53:21</t>
  </si>
  <si>
    <t>ASARLIK DM-2/1 35-28-M00186_35-28-M00186_66527415</t>
  </si>
  <si>
    <t>12.01.2021 09:09:41</t>
  </si>
  <si>
    <t>12.01.2021 12:11:44</t>
  </si>
  <si>
    <t>TR-1 35-27-M00001_KEMALPAŞA TR-41 M011_72206344</t>
  </si>
  <si>
    <t>12.01.2021 23:56:15</t>
  </si>
  <si>
    <t>13.01.2021 00:11:00</t>
  </si>
  <si>
    <t>K-1032 35-04-K01032_35-04-K01032_2376329</t>
  </si>
  <si>
    <t>12.01.2021 13:15:35</t>
  </si>
  <si>
    <t>12.01.2021 14:53:37</t>
  </si>
  <si>
    <t>TR-1/67 45-72-M00682_956528646_956528646</t>
  </si>
  <si>
    <t>12.01.2021 12:05:25</t>
  </si>
  <si>
    <t>12.01.2021 12:48:58</t>
  </si>
  <si>
    <t>IŞIKLAR TM 35-02-A00006_KEMALPAŞA-2 M23_2308412</t>
  </si>
  <si>
    <t>ŞEREMET KÖYÜ CAVUR MAH. 45-77-M00064_45-77-M00064_2347814</t>
  </si>
  <si>
    <t>12.01.2021 09:03:43</t>
  </si>
  <si>
    <t>12.01.2021 17:22:25</t>
  </si>
  <si>
    <t>ZEAMET TR-1 35-27-M01047_ H_61266553</t>
  </si>
  <si>
    <t>13.01.2021 15:39:26</t>
  </si>
  <si>
    <t>13.01.2021 22:20:06</t>
  </si>
  <si>
    <t>AŞAĞIKIRIKLAR DM 35-16-M00448_ÇİFTLİK SULAMA M03_2115965</t>
  </si>
  <si>
    <t>13.01.2021 12:18:39</t>
  </si>
  <si>
    <t>13.01.2021 13:03:12</t>
  </si>
  <si>
    <t>TEKELİ TR-5 35-22-M00235_A_56356999_56356999</t>
  </si>
  <si>
    <t>13.01.2021 04:15:59</t>
  </si>
  <si>
    <t>13.01.2021 09:17:20</t>
  </si>
  <si>
    <t>13.01.2021 03:27:43</t>
  </si>
  <si>
    <t>13.01.2021 12:21:54</t>
  </si>
  <si>
    <t>K-552 35-03-K00552_K-552 K02_2073298</t>
  </si>
  <si>
    <t>13.01.2021 17:23:06</t>
  </si>
  <si>
    <t>13.01.2021 17:27:00</t>
  </si>
  <si>
    <t>13.01.2021 09:07:36</t>
  </si>
  <si>
    <t>13.01.2021 17:30:02</t>
  </si>
  <si>
    <t>TR-40 35-27-M00040_A_56371302_56371302</t>
  </si>
  <si>
    <t>13.01.2021 08:58:19</t>
  </si>
  <si>
    <t>13.01.2021 11:41:54</t>
  </si>
  <si>
    <t>UMURLU TR-1 35-31-L00356_47788352_56352951_56352951</t>
  </si>
  <si>
    <t>13.01.2021 09:47:07</t>
  </si>
  <si>
    <t>13.01.2021 16:25:57</t>
  </si>
  <si>
    <t>DAĞDERE DM 45-72-M00097_HatBaşıAyırıcı_53138926 M06_53138926</t>
  </si>
  <si>
    <t>13.01.2021 12:05:19</t>
  </si>
  <si>
    <t>13.01.2021 20:50:13</t>
  </si>
  <si>
    <t>PAYAMLI M-19 35-25-M00172_956661021_956661021</t>
  </si>
  <si>
    <t>13.01.2021 09:53:50</t>
  </si>
  <si>
    <t>13.01.2021 12:08:08</t>
  </si>
  <si>
    <t>K-231 35-01-K00231_C_56375627_56375627</t>
  </si>
  <si>
    <t>13.01.2021 13:45:00</t>
  </si>
  <si>
    <t>13.01.2021 14:30:46</t>
  </si>
  <si>
    <t>L-279 ERDİL SİTESİ 35-18-L00279_7598944_56370549_56370549</t>
  </si>
  <si>
    <t>13.01.2021 17:26:00</t>
  </si>
  <si>
    <t>13.01.2021 20:34:14</t>
  </si>
  <si>
    <t>M-494 35-02-M00494_Ayırıcı H01_2061509</t>
  </si>
  <si>
    <t>13.01.2021 05:06:55</t>
  </si>
  <si>
    <t>13.01.2021 09:16:36</t>
  </si>
  <si>
    <t>BİRGİ TR-25 (PAŞA ÇEŞMESİ) 35-15-L00278_B_56370728_56370728</t>
  </si>
  <si>
    <t>13.01.2021 12:51:09</t>
  </si>
  <si>
    <t>13.01.2021 20:51:59</t>
  </si>
  <si>
    <t>13.01.2021 00:21:18</t>
  </si>
  <si>
    <t>13.01.2021 01:07:21</t>
  </si>
  <si>
    <t>ŞEHİT KEMAL KÖK 35-17-M00449_OMS METAL M02_66442958</t>
  </si>
  <si>
    <t>13.01.2021 15:06:18</t>
  </si>
  <si>
    <t>13.01.2021 15:57:28</t>
  </si>
  <si>
    <t>K-3634 35-02-K03634_913449721_913449721</t>
  </si>
  <si>
    <t>13.01.2021 20:27:59</t>
  </si>
  <si>
    <t>13.01.2021 23:20:14</t>
  </si>
  <si>
    <t>ADALA TR-6 45-78-M00285__72371795_72371795</t>
  </si>
  <si>
    <t>13.01.2021 00:53:35</t>
  </si>
  <si>
    <t>13.01.2021 02:12:50</t>
  </si>
  <si>
    <t>RAHMANLAR TR-1 45-74-M00166_A_56353774_56353774</t>
  </si>
  <si>
    <t>13.01.2021 07:52:24</t>
  </si>
  <si>
    <t>13.01.2021 09:39:09</t>
  </si>
  <si>
    <t>DM-8/3-A 45-71-M02174_953183946_953183946</t>
  </si>
  <si>
    <t>13.01.2021 18:41:33</t>
  </si>
  <si>
    <t>13.01.2021 22:52:53</t>
  </si>
  <si>
    <t>K-3193 35-03-K03193_A K3193-A1b_5812041</t>
  </si>
  <si>
    <t>13.01.2021 20:45:15</t>
  </si>
  <si>
    <t>13.01.2021 22:11:19</t>
  </si>
  <si>
    <t>ÇUKURKÖY KÖK 35-29-L00034_AKÇAŞEHİR-1 L03_2327029</t>
  </si>
  <si>
    <t>13.01.2021 01:20:05</t>
  </si>
  <si>
    <t>13.01.2021 01:55:00</t>
  </si>
  <si>
    <t>HARMANDALI KÖK 45-71-M00061_AHMET KOCA M10_72231053</t>
  </si>
  <si>
    <t>13.01.2021 18:43:01</t>
  </si>
  <si>
    <t>13.01.2021 20:00:49</t>
  </si>
  <si>
    <t>TR-13 BEYKÖY 35-32-L00013_C_56356725_56356725</t>
  </si>
  <si>
    <t>13.01.2021 09:53:00</t>
  </si>
  <si>
    <t>13.01.2021 14:45:23</t>
  </si>
  <si>
    <t>_C_56389510_56389510</t>
  </si>
  <si>
    <t>13.01.2021 01:13:54</t>
  </si>
  <si>
    <t>13.01.2021 05:08:00</t>
  </si>
  <si>
    <t>DM-3/8 (KAYACIK) 45-71-M00119_F f4b_45180096</t>
  </si>
  <si>
    <t>13.01.2021 16:37:28</t>
  </si>
  <si>
    <t>13.01.2021 18:21:10</t>
  </si>
  <si>
    <t>M-3439(YATIRIM REZERVE) 35-03-M03439_910040027_910040027</t>
  </si>
  <si>
    <t>13.01.2021 18:09:44</t>
  </si>
  <si>
    <t>13.01.2021 21:15:13</t>
  </si>
  <si>
    <t>M-3411(YATIRIM REZERVE) 35-03-M03411_ÖZEL dt1_5793687</t>
  </si>
  <si>
    <t>13.01.2021 08:04:34</t>
  </si>
  <si>
    <t>13.01.2021 10:52:38</t>
  </si>
  <si>
    <t>13.01.2021 08:59:00</t>
  </si>
  <si>
    <t>13.01.2021 17:44:37</t>
  </si>
  <si>
    <t>SÖĞÜTDERE TR-1 45-81-M00205_A_56401275_56401275</t>
  </si>
  <si>
    <t>13.01.2021 03:33:47</t>
  </si>
  <si>
    <t>13.01.2021 05:37:42</t>
  </si>
  <si>
    <t>_47995556_56380550_56380550</t>
  </si>
  <si>
    <t>13.01.2021 11:53:00</t>
  </si>
  <si>
    <t>13.01.2021 13:38:18</t>
  </si>
  <si>
    <t>TİRE İM-DM-1 35-29-A00001_DM-3 (DM-2 KESİKBAŞ) M13_2059050</t>
  </si>
  <si>
    <t>13.01.2021 00:37:53</t>
  </si>
  <si>
    <t>13.01.2021 00:58:23</t>
  </si>
  <si>
    <t>ALAŞEHİR TR-55 45-73-M00055_C_56403072_56403072</t>
  </si>
  <si>
    <t>13.01.2021 00:42:09</t>
  </si>
  <si>
    <t>13.01.2021 01:38:54</t>
  </si>
  <si>
    <t>DM-11/05 (TR-39) 45-71-M00283_E dm11/05e1b_45202182</t>
  </si>
  <si>
    <t>13.01.2021 08:51:47</t>
  </si>
  <si>
    <t>13.01.2021 12:20:52</t>
  </si>
  <si>
    <t>GÜMÜLDÜR M-31 35-25-M00031_DAĞITIM TRAFO GÜMÜLDÜR M-31 M03_72083033</t>
  </si>
  <si>
    <t>13.01.2021 23:47:39</t>
  </si>
  <si>
    <t>14.01.2021 03:49:00</t>
  </si>
  <si>
    <t>L-56 HUZURKENT 35-14-L00056_956652488_956652488</t>
  </si>
  <si>
    <t>13.01.2021 14:06:41</t>
  </si>
  <si>
    <t>13.01.2021 15:52:12</t>
  </si>
  <si>
    <t>K-2007 35-01-K02007_911280120_911280120</t>
  </si>
  <si>
    <t>13.01.2021 09:23:23</t>
  </si>
  <si>
    <t>13.01.2021 14:48:46</t>
  </si>
  <si>
    <t>13.01.2021 09:18:27</t>
  </si>
  <si>
    <t>13.01.2021 10:29:00</t>
  </si>
  <si>
    <t>TR-174/A 45-78-L00736_953256481_953256481</t>
  </si>
  <si>
    <t>13.01.2021 13:19:02</t>
  </si>
  <si>
    <t>13.01.2021 15:27:41</t>
  </si>
  <si>
    <t>HALİTPAŞA TR-10 45-80-M00081_B_56385461_56385461</t>
  </si>
  <si>
    <t>13.01.2021 14:58:00</t>
  </si>
  <si>
    <t>13.01.2021 15:41:32</t>
  </si>
  <si>
    <t>ARAPLIOVASI GES DM 35-16-M00811_PAŞAKÖY ENH-ÇIKIŞ M016_48716786</t>
  </si>
  <si>
    <t>13.01.2021 11:19:46</t>
  </si>
  <si>
    <t>13.01.2021 12:31:00</t>
  </si>
  <si>
    <t>HELVACI DM-2 35-17-M00359_ŞEHİT KEMAL M05_66476670</t>
  </si>
  <si>
    <t>13.01.2021 13:51:00</t>
  </si>
  <si>
    <t>13.01.2021 14:06:56</t>
  </si>
  <si>
    <t>IRLAMAZ KÖK 45-83-L00153_IRLAMAZ L03_72158527</t>
  </si>
  <si>
    <t>13.01.2021 11:06:16</t>
  </si>
  <si>
    <t>13.01.2021 11:38:46</t>
  </si>
  <si>
    <t>13.01.2021 08:30:21</t>
  </si>
  <si>
    <t>13.01.2021 18:53:15</t>
  </si>
  <si>
    <t>TR-63 35-19-L00063_95000601664_95000601664</t>
  </si>
  <si>
    <t>13.01.2021 12:43:24</t>
  </si>
  <si>
    <t>13.01.2021 15:26:03</t>
  </si>
  <si>
    <t>DM-11F TURGUT ÖZAL-2 45-71-M00388_953217411_953217411</t>
  </si>
  <si>
    <t>13.01.2021 15:20:31</t>
  </si>
  <si>
    <t>13.01.2021 19:14:30</t>
  </si>
  <si>
    <t>ZEYTİNALAN İM 35-19-A00002_ZEYTİNALAN TR-101 L10_2308010</t>
  </si>
  <si>
    <t>13.01.2021 05:07:55</t>
  </si>
  <si>
    <t>13.01.2021 05:38:39</t>
  </si>
  <si>
    <t>KAZANLI TR-4 35-15-L00978_35-15-L00978_2352033</t>
  </si>
  <si>
    <t>13.01.2021 14:35:20</t>
  </si>
  <si>
    <t>13.01.2021 16:27:57</t>
  </si>
  <si>
    <t>ŞEHİTLER TR-1 45-72-L00726_DIREK TIPI TRAFO HUCRESI H01_2125238</t>
  </si>
  <si>
    <t>13.01.2021 08:49:48</t>
  </si>
  <si>
    <t>13.01.2021 13:35:00</t>
  </si>
  <si>
    <t>SALUR KÖK 45-75-M00062_HatBaşıAyırıcı_53135662 M03_53135662</t>
  </si>
  <si>
    <t>13.01.2021 03:33:00</t>
  </si>
  <si>
    <t>13.01.2021 14:15:59</t>
  </si>
  <si>
    <t>TİRE TR-4 35-29-L00004_950336796_950336796</t>
  </si>
  <si>
    <t>13.01.2021 16:23:14</t>
  </si>
  <si>
    <t>13.01.2021 20:49:12</t>
  </si>
  <si>
    <t>13.01.2021 13:20:30</t>
  </si>
  <si>
    <t>13.01.2021 14:32:50</t>
  </si>
  <si>
    <t>13.01.2021 01:17:04</t>
  </si>
  <si>
    <t>13.01.2021 04:15:55</t>
  </si>
  <si>
    <t>13.01.2021 01:35:00</t>
  </si>
  <si>
    <t>13.01.2021 02:16:13</t>
  </si>
  <si>
    <t>HELVACI-1 35-26-M00468_35-26-M00468_2349351</t>
  </si>
  <si>
    <t>13.01.2021 10:33:00</t>
  </si>
  <si>
    <t>13.01.2021 16:41:00</t>
  </si>
  <si>
    <t>İSMAİL ŞİMŞEK SULAMA GRUBU 35-29-L00149_A_56354869_56354869</t>
  </si>
  <si>
    <t>13.01.2021 06:44:02</t>
  </si>
  <si>
    <t>13.01.2021 09:59:33</t>
  </si>
  <si>
    <t>BULGURCA TR-1 35-22-M00252_D_56393149_56393149</t>
  </si>
  <si>
    <t>13.01.2021 10:04:27</t>
  </si>
  <si>
    <t>13.01.2021 13:06:37</t>
  </si>
  <si>
    <t>HASALAN TR-2 45-78-L00384_49323881_56406093_56406093</t>
  </si>
  <si>
    <t>13.01.2021 05:42:20</t>
  </si>
  <si>
    <t>13.01.2021 08:59:30</t>
  </si>
  <si>
    <t>MORDOĞAN TR-2 35-21-L00140_953357159_953357159</t>
  </si>
  <si>
    <t>13.01.2021 16:27:46</t>
  </si>
  <si>
    <t>13.01.2021 18:52:01</t>
  </si>
  <si>
    <t>KEMALİYE DM (TR-1) 45-73-M00150_ALAŞEHİR GİRİŞ PİYADELER KÖKDEN M08_66715924</t>
  </si>
  <si>
    <t>13.01.2021 02:10:15</t>
  </si>
  <si>
    <t>13.01.2021 03:10:00</t>
  </si>
  <si>
    <t>TR-1/14 45-72-M00014_A_56391706_56391706</t>
  </si>
  <si>
    <t>13.01.2021 18:42:45</t>
  </si>
  <si>
    <t>13.01.2021 19:04:49</t>
  </si>
  <si>
    <t>YEŞİLYURT TR-1 45-75-M00357_B_65512888_65512888</t>
  </si>
  <si>
    <t>13.01.2021 08:27:38</t>
  </si>
  <si>
    <t>13.01.2021 16:45:32</t>
  </si>
  <si>
    <t>KARABULU TR-5 35-31-L00352_47897589_56394117_56394117</t>
  </si>
  <si>
    <t>13.01.2021 17:28:22</t>
  </si>
  <si>
    <t>13.01.2021 18:55:34</t>
  </si>
  <si>
    <t>13.01.2021 18:26:27</t>
  </si>
  <si>
    <t>13.01.2021 19:00:04</t>
  </si>
  <si>
    <t>BAYINDIR İM 35-20-A00001_ZEYTİNOVA-2 L02_2058793</t>
  </si>
  <si>
    <t>13.01.2021 00:41:05</t>
  </si>
  <si>
    <t>13.01.2021 00:41:15</t>
  </si>
  <si>
    <t>K-2662 35-02-K02662_910290255_910290255</t>
  </si>
  <si>
    <t>13.01.2021 16:09:09</t>
  </si>
  <si>
    <t>13.01.2021 17:22:28</t>
  </si>
  <si>
    <t>ORTAKÖY KÖK 45-78-M01336_GÖKEYÜP KÖK KÖPRÜBAŞI ÇIKIŞI M02_72415059</t>
  </si>
  <si>
    <t>13.01.2021 15:14:47</t>
  </si>
  <si>
    <t>13.01.2021 15:19:00</t>
  </si>
  <si>
    <t>M-1006 35-03-M01006_910174154_910174154</t>
  </si>
  <si>
    <t>13.01.2021 09:49:01</t>
  </si>
  <si>
    <t>13.01.2021 12:02:47</t>
  </si>
  <si>
    <t>MERKEZ BODAMAS TR-4 45-75-M00141_B_56398571_56398571</t>
  </si>
  <si>
    <t>13.01.2021 10:32:59</t>
  </si>
  <si>
    <t>13.01.2021 15:44:29</t>
  </si>
  <si>
    <t>ÇAKIRCA ALİ TR-1 45-73-M00557_945648809_945648809</t>
  </si>
  <si>
    <t>13.01.2021 14:48:00</t>
  </si>
  <si>
    <t>13.01.2021 17:51:13</t>
  </si>
  <si>
    <t>KABAAĞAÇKIRAN TR-1 45-72-L00266_DIREK TIPI TRAFO HUCRESI H01_2107948</t>
  </si>
  <si>
    <t>13.01.2021 00:30:41</t>
  </si>
  <si>
    <t>13.01.2021 05:29:33</t>
  </si>
  <si>
    <t>K-4588 35-01-K04588_911919946_911919946</t>
  </si>
  <si>
    <t>13.01.2021 11:17:05</t>
  </si>
  <si>
    <t>13.01.2021 13:06:43</t>
  </si>
  <si>
    <t>DEVELİ TR-1 35-22-M00279_C_56358913_56358913</t>
  </si>
  <si>
    <t>13.01.2021 16:00:33</t>
  </si>
  <si>
    <t>13.01.2021 19:08:06</t>
  </si>
  <si>
    <t>BAŞIBÜYÜK KÖK 45-77-L00158_BALIBEY ÇIKIŞ L06_61353348</t>
  </si>
  <si>
    <t>13.01.2021 03:58:46</t>
  </si>
  <si>
    <t>13.01.2021 03:59:16</t>
  </si>
  <si>
    <t>TR-50 35-22-M00050_955271411_955271411</t>
  </si>
  <si>
    <t>13.01.2021 18:02:40</t>
  </si>
  <si>
    <t>13.01.2021 18:43:34</t>
  </si>
  <si>
    <t>M-361 35-09-M00361_97762949_97762949</t>
  </si>
  <si>
    <t>13.01.2021 19:48:41</t>
  </si>
  <si>
    <t>13.01.2021 21:11:44</t>
  </si>
  <si>
    <t>TR-1/85 45-72-M00085_956481031_956481031</t>
  </si>
  <si>
    <t>13.01.2021 12:23:08</t>
  </si>
  <si>
    <t>13.01.2021 14:12:47</t>
  </si>
  <si>
    <t>13.01.2021 05:12:21</t>
  </si>
  <si>
    <t>13.01.2021 09:24:47</t>
  </si>
  <si>
    <t>KINIK İM 35-24-A00001_ŞEHİR-1 L01_2059056</t>
  </si>
  <si>
    <t>13.01.2021 09:42:43</t>
  </si>
  <si>
    <t>K-573 35-01-K00573_F 1F_5848819</t>
  </si>
  <si>
    <t>13.01.2021 07:22:30</t>
  </si>
  <si>
    <t>13.01.2021 08:29:17</t>
  </si>
  <si>
    <t>L-296 35-18-L00296_950447783_950447783</t>
  </si>
  <si>
    <t>13.01.2021 12:05:51</t>
  </si>
  <si>
    <t>14.01.2021 00:53:08</t>
  </si>
  <si>
    <t>OĞLANANASI TR-10 35-22-M00263_95000058543_95000058543</t>
  </si>
  <si>
    <t>13.01.2021 18:48:05</t>
  </si>
  <si>
    <t>13.01.2021 19:50:20</t>
  </si>
  <si>
    <t>TOKMAKLI KÖK 45-86-M00047_BORLU TR-3 M06_72227763</t>
  </si>
  <si>
    <t>13.01.2021 12:23:06</t>
  </si>
  <si>
    <t>13.01.2021 13:36:00</t>
  </si>
  <si>
    <t>13.01.2021 22:36:48</t>
  </si>
  <si>
    <t>13.01.2021 23:02:00</t>
  </si>
  <si>
    <t>MURADİYE TR-5(BELEDİYE KABİN) 45-71-M00194_A_56394011_56394011</t>
  </si>
  <si>
    <t>13.01.2021 11:49:34</t>
  </si>
  <si>
    <t>15.01.2021 11:13:59</t>
  </si>
  <si>
    <t>AYRANCILAR DM-5 35-26-M00807_DM-5/13 M02_2336121</t>
  </si>
  <si>
    <t>13.01.2021 16:28:49</t>
  </si>
  <si>
    <t>13.01.2021 17:12:20</t>
  </si>
  <si>
    <t>HORZUMKESERLER TR-1 45-73-M00295_A_56391480_56391480</t>
  </si>
  <si>
    <t>13.01.2021 09:02:22</t>
  </si>
  <si>
    <t>13.01.2021 12:18:06</t>
  </si>
  <si>
    <t>K-297 35-08-K00297_A a1_5831619</t>
  </si>
  <si>
    <t>13.01.2021 10:42:46</t>
  </si>
  <si>
    <t>13.01.2021 12:47:12</t>
  </si>
  <si>
    <t>_49381805_56407822_56407822</t>
  </si>
  <si>
    <t>13.01.2021 14:12:36</t>
  </si>
  <si>
    <t>13.01.2021 14:58:21</t>
  </si>
  <si>
    <t>PAYAMLI M-1 KÖK 35-25-M00175_DONANIMLI YEDEK M16_72057730</t>
  </si>
  <si>
    <t>13.01.2021 02:50:42</t>
  </si>
  <si>
    <t>13.01.2021 03:36:00</t>
  </si>
  <si>
    <t>ÖKSÜZLÜ TR-1 45-74-M00215_A_56354223_56354223</t>
  </si>
  <si>
    <t>13.01.2021 09:03:18</t>
  </si>
  <si>
    <t>13.01.2021 11:11:07</t>
  </si>
  <si>
    <t>YAKAKÖY KÖK 45-75-M00067_HatBaşıAyırıcı_53135511 M03_53135511</t>
  </si>
  <si>
    <t>13.01.2021 21:11:24</t>
  </si>
  <si>
    <t>14.01.2021 02:22:04</t>
  </si>
  <si>
    <t>13.01.2021 17:31:44</t>
  </si>
  <si>
    <t>13.01.2021 17:34:10</t>
  </si>
  <si>
    <t>DAĞDERE DM 45-72-M00097_KÖMÜRCÜ M06_2106080</t>
  </si>
  <si>
    <t>13.01.2021 00:29:39</t>
  </si>
  <si>
    <t>13.01.2021 00:35:29</t>
  </si>
  <si>
    <t>M-1814 KISIK DM-1 35-22-M00095_MENDERES-1 M13_72099712</t>
  </si>
  <si>
    <t>13.01.2021 02:32:55</t>
  </si>
  <si>
    <t>13.01.2021 03:27:00</t>
  </si>
  <si>
    <t>SULTAN YAYLASI TR-3 45-71-M01768_43149280_56393090_56393090</t>
  </si>
  <si>
    <t>13.01.2021 09:10:56</t>
  </si>
  <si>
    <t>13.01.2021 13:27:57</t>
  </si>
  <si>
    <t>PAZARKÖY KÖK 45-78-L00700_HatBaşıAyırıcı_53139923 L05_53139923</t>
  </si>
  <si>
    <t>13.01.2021 19:05:33</t>
  </si>
  <si>
    <t>13.01.2021 21:39:57</t>
  </si>
  <si>
    <t>AHMETBEYLER DM 35-16-M00154_BERGAMA T.M.-GERİLİM M04_72044260</t>
  </si>
  <si>
    <t>13.01.2021 01:30:06</t>
  </si>
  <si>
    <t>13.01.2021 01:32:00</t>
  </si>
  <si>
    <t>M-2911 35-01-M02911_910342381_910342381</t>
  </si>
  <si>
    <t>13.01.2021 18:32:13</t>
  </si>
  <si>
    <t>14.01.2021 01:27:53</t>
  </si>
  <si>
    <t>DM-11/9-A 45-71-M01855_953183519_953183519</t>
  </si>
  <si>
    <t>13.01.2021 06:26:40</t>
  </si>
  <si>
    <t>13.01.2021 09:19:46</t>
  </si>
  <si>
    <t>ALOSBİ TM 35-17-A00006_ŞAKRAN M05_2054685</t>
  </si>
  <si>
    <t>13.01.2021 10:03:00</t>
  </si>
  <si>
    <t>13.01.2021 10:45:34</t>
  </si>
  <si>
    <t>YILMAZ İM 45-78-A00003_TR-1 (15.8) L11_2331482</t>
  </si>
  <si>
    <t>13.01.2021 12:49:56</t>
  </si>
  <si>
    <t>13.01.2021 13:28:00</t>
  </si>
  <si>
    <t>YILMAZ İM 45-78-A00003_KAPANCI (YARAŞLI) L10_2331483</t>
  </si>
  <si>
    <t>13.01.2021 12:34:04</t>
  </si>
  <si>
    <t>13.01.2021 12:49:04</t>
  </si>
  <si>
    <t>13.01.2021 01:11:05</t>
  </si>
  <si>
    <t>13.01.2021 04:00:44</t>
  </si>
  <si>
    <t>KINIK TR-14 KÖK 35-24-L00014_TR-18 L07_2327984</t>
  </si>
  <si>
    <t>13.01.2021 09:42:00</t>
  </si>
  <si>
    <t>13.01.2021 10:16:00</t>
  </si>
  <si>
    <t>13.01.2021 00:49:12</t>
  </si>
  <si>
    <t>13.01.2021 02:12:41</t>
  </si>
  <si>
    <t>BADEMLER DM 35-19-M00443_YELKİ M03_72219088</t>
  </si>
  <si>
    <t>13.01.2021 10:53:58</t>
  </si>
  <si>
    <t>13.01.2021 11:08:00</t>
  </si>
  <si>
    <t>BADINCA TR-6 45-73-M00417_45-73-M00417_2354259</t>
  </si>
  <si>
    <t>13.01.2021 09:01:11</t>
  </si>
  <si>
    <t>13.01.2021 11:31:23</t>
  </si>
  <si>
    <t>İZDERSAN DM 35-28-M00394_VİLLAKENT-2 M09_47755731</t>
  </si>
  <si>
    <t>13.01.2021 15:17:42</t>
  </si>
  <si>
    <t>13.01.2021 16:35:28</t>
  </si>
  <si>
    <t>M-377 35-02-M00377_35-02-M00377_2348956</t>
  </si>
  <si>
    <t>13.01.2021 14:51:00</t>
  </si>
  <si>
    <t>13.01.2021 15:36:44</t>
  </si>
  <si>
    <t>K-253 35-01-K00253_910764449_910764449</t>
  </si>
  <si>
    <t>13.01.2021 11:18:39</t>
  </si>
  <si>
    <t>13.01.2021 16:08:48</t>
  </si>
  <si>
    <t>K-115 35-04-K00115_35-04-K00115_2373748</t>
  </si>
  <si>
    <t>13.01.2021 08:25:00</t>
  </si>
  <si>
    <t>13.01.2021 09:15:00</t>
  </si>
  <si>
    <t>K-4558 35-02-K04558_A_56378638_56378638</t>
  </si>
  <si>
    <t>13.01.2021 00:04:14</t>
  </si>
  <si>
    <t>13.01.2021 05:48:28</t>
  </si>
  <si>
    <t>13.01.2021 08:49:35</t>
  </si>
  <si>
    <t>13.01.2021 09:24:46</t>
  </si>
  <si>
    <t>KAPAKLI DM 45-72-M00309_HatBaşıAyırıcı_53140141 M03_53140141</t>
  </si>
  <si>
    <t>13.01.2021 07:05:14</t>
  </si>
  <si>
    <t>13.01.2021 10:28:11</t>
  </si>
  <si>
    <t>K-34 35-01-K00034_911162487_911162487</t>
  </si>
  <si>
    <t>13.01.2021 16:04:01</t>
  </si>
  <si>
    <t>13.01.2021 19:43:03</t>
  </si>
  <si>
    <t>DELEMENLER KÖK 45-73-M00490_HACIALİLER M03_2081976</t>
  </si>
  <si>
    <t>13.01.2021 14:37:06</t>
  </si>
  <si>
    <t>13.01.2021 16:13:00</t>
  </si>
  <si>
    <t>13.01.2021 11:04:47</t>
  </si>
  <si>
    <t>13.01.2021 12:59:06</t>
  </si>
  <si>
    <t>K-4287 35-01-K04287_911292441_911292441</t>
  </si>
  <si>
    <t>13.01.2021 08:40:00</t>
  </si>
  <si>
    <t>13.01.2021 09:50:03</t>
  </si>
  <si>
    <t>L-234 35-18-L00234_D_65590835_65590835</t>
  </si>
  <si>
    <t>13.01.2021 09:07:00</t>
  </si>
  <si>
    <t>13.01.2021 13:48:42</t>
  </si>
  <si>
    <t>TİRE TR-15/A 35-29-L00022_950316637_950316637</t>
  </si>
  <si>
    <t>13.01.2021 16:57:14</t>
  </si>
  <si>
    <t>13.01.2021 22:18:19</t>
  </si>
  <si>
    <t>YILMAZ İM 45-78-A00003_TR-1 (15.8) L11_2103967</t>
  </si>
  <si>
    <t>13.01.2021 02:27:16</t>
  </si>
  <si>
    <t>13.01.2021 02:27:46</t>
  </si>
  <si>
    <t>M-2031 GEÇİT 35-02-M02031_BATIÇİM-1 M09_66686897</t>
  </si>
  <si>
    <t>13.01.2021 00:04:15</t>
  </si>
  <si>
    <t>13.01.2021 01:41:28</t>
  </si>
  <si>
    <t>DM-14/13 45-71-M00562_953243598_953243598</t>
  </si>
  <si>
    <t>13.01.2021 22:01:30</t>
  </si>
  <si>
    <t>14.01.2021 00:16:37</t>
  </si>
  <si>
    <t>BADEMLİ ÜÇCEVİZLER TR-23 35-15-L01036_B_56361276_56361276</t>
  </si>
  <si>
    <t>13.01.2021 17:09:48</t>
  </si>
  <si>
    <t>13.01.2021 19:36:24</t>
  </si>
  <si>
    <t>ÜRKMEZ DM-4 (ÜRKMEZ M-21) 35-25-M00155_HatBaşıAyırıcı_53133342 M03_53133342</t>
  </si>
  <si>
    <t>13.01.2021 07:31:58</t>
  </si>
  <si>
    <t>13.01.2021 09:49:39</t>
  </si>
  <si>
    <t>SULUDERE KÖK 35-31-L00057_VELİLER KÖK L02_2337262</t>
  </si>
  <si>
    <t>13.01.2021 14:05:55</t>
  </si>
  <si>
    <t>13.01.2021 15:24:56</t>
  </si>
  <si>
    <t>M-328 35-03-M00328_DIREK TIPI TRAFO HUCRESI H01_2070661</t>
  </si>
  <si>
    <t>13.01.2021 03:52:55</t>
  </si>
  <si>
    <t>13.01.2021 13:47:51</t>
  </si>
  <si>
    <t>GİRELLİ TR-1 45-73-M00758_945650764_945650764</t>
  </si>
  <si>
    <t>13.01.2021 22:50:36</t>
  </si>
  <si>
    <t>14.01.2021 00:56:09</t>
  </si>
  <si>
    <t>YEŞİLKÖY TR-1 45-71-M01821_43139043_56387975_56387975</t>
  </si>
  <si>
    <t>13.01.2021 08:16:49</t>
  </si>
  <si>
    <t>13.01.2021 21:20:48</t>
  </si>
  <si>
    <t>L-290 35-18-L00290_95000022928_95000022928</t>
  </si>
  <si>
    <t>13.01.2021 18:25:00</t>
  </si>
  <si>
    <t>14.01.2021 03:31:34</t>
  </si>
  <si>
    <t>MERKEZ BODAMAS TR-4 45-75-M00141_45-75-M00141_2351160</t>
  </si>
  <si>
    <t>13.01.2021 03:44:57</t>
  </si>
  <si>
    <t>13.01.2021 06:21:00</t>
  </si>
  <si>
    <t>K-385 35-01-K00385_D_56376796_56376796</t>
  </si>
  <si>
    <t>13.01.2021 09:31:48</t>
  </si>
  <si>
    <t>13.01.2021 10:22:20</t>
  </si>
  <si>
    <t>ÇALTIDERE KÖK 35-17-M00231_DAĞITIM TRAFO ÇALTIDERE KÖK M06_66291149</t>
  </si>
  <si>
    <t>13.01.2021 06:17:08</t>
  </si>
  <si>
    <t>13.01.2021 08:06:16</t>
  </si>
  <si>
    <t>BIÇAKÇI OVACIK TR-5 35-15-L00084_A_56406994_56406994</t>
  </si>
  <si>
    <t>13.01.2021 18:28:05</t>
  </si>
  <si>
    <t>13.01.2021 22:07:50</t>
  </si>
  <si>
    <t>AZMAK MAHALLESİ TR-22 35-21-L00127_DIREK TIPI TRAFO HUCRESI H01_2085973</t>
  </si>
  <si>
    <t>13.01.2021 14:41:00</t>
  </si>
  <si>
    <t>13.01.2021 14:50:00</t>
  </si>
  <si>
    <t>13.01.2021 11:34:57</t>
  </si>
  <si>
    <t>13.01.2021 12:02:40</t>
  </si>
  <si>
    <t>TR-114 45-78-L00114_DIREK TIPI TRAFO HUCRESI H01_2112904</t>
  </si>
  <si>
    <t>13.01.2021 12:08:04</t>
  </si>
  <si>
    <t>13.01.2021 17:36:06</t>
  </si>
  <si>
    <t>DM-2/TR-11 35-22-M00298_955264824_955264824</t>
  </si>
  <si>
    <t>13.01.2021 10:57:00</t>
  </si>
  <si>
    <t>13.01.2021 13:13:53</t>
  </si>
  <si>
    <t>BEŞPINARLAR KÖYÜ TR-1 35-27-M00413_SPİL DAĞI MİLLİ PARKI M02_72162669</t>
  </si>
  <si>
    <t>13.01.2021 01:11:19</t>
  </si>
  <si>
    <t>13.01.2021 04:02:32</t>
  </si>
  <si>
    <t>DM-12/05 45-71-M02403_953200158_953200158</t>
  </si>
  <si>
    <t>13.01.2021 11:23:56</t>
  </si>
  <si>
    <t>13.01.2021 15:48:30</t>
  </si>
  <si>
    <t>NACİ BEZİRGANOĞLU SULAMA GRUBU 35-29-L00286_A_56360697_56360697</t>
  </si>
  <si>
    <t>13.01.2021 11:26:47</t>
  </si>
  <si>
    <t>13.01.2021 14:00:43</t>
  </si>
  <si>
    <t>_915073853_915073853</t>
  </si>
  <si>
    <t>13.01.2021 16:15:52</t>
  </si>
  <si>
    <t>13.01.2021 17:36:31</t>
  </si>
  <si>
    <t>13.01.2021 00:19:05</t>
  </si>
  <si>
    <t>13.01.2021 00:25:00</t>
  </si>
  <si>
    <t>TR-50 45-78-L00050_C C3_49409264</t>
  </si>
  <si>
    <t>13.01.2021 23:06:28</t>
  </si>
  <si>
    <t>14.01.2021 00:07:36</t>
  </si>
  <si>
    <t>13.01.2021 09:30:00</t>
  </si>
  <si>
    <t>13.01.2021 17:26:37</t>
  </si>
  <si>
    <t>KARAKOVA TR-1 35-24-M00031_35-24-M00031_2373814</t>
  </si>
  <si>
    <t>13.01.2021 08:15:08</t>
  </si>
  <si>
    <t>13.01.2021 10:16:40</t>
  </si>
  <si>
    <t>KOLDERE TR-2 45-80-M00114_956539365_956539365</t>
  </si>
  <si>
    <t>13.01.2021 07:35:03</t>
  </si>
  <si>
    <t>13.01.2021 09:09:39</t>
  </si>
  <si>
    <t>POYRAZDAMLARI TR-11 45-78-M00576_HatBaşıAyırıcı_53138956 M05_53138956</t>
  </si>
  <si>
    <t>13.01.2021 08:17:26</t>
  </si>
  <si>
    <t>13.01.2021 12:34:29</t>
  </si>
  <si>
    <t>L-336 REİSDERE 35-18-L00336_950461692_950461692</t>
  </si>
  <si>
    <t>13.01.2021 15:01:42</t>
  </si>
  <si>
    <t>13.01.2021 21:12:39</t>
  </si>
  <si>
    <t>13.01.2021 00:17:06</t>
  </si>
  <si>
    <t>13.01.2021 00:44:00</t>
  </si>
  <si>
    <t>BAŞIBÜYÜK KÖK 45-77-L00158_BALIBEY ÇIKIŞ L06_61353398</t>
  </si>
  <si>
    <t>13.01.2021 04:08:06</t>
  </si>
  <si>
    <t>13.01.2021 04:42:00</t>
  </si>
  <si>
    <t>K-670 35-01-K00670_B_56375454_56375454</t>
  </si>
  <si>
    <t>13.01.2021 09:59:16</t>
  </si>
  <si>
    <t>13.01.2021 12:11:21</t>
  </si>
  <si>
    <t>TR-2/17 45-72-L00017_C_56390928_56390928</t>
  </si>
  <si>
    <t>13.01.2021 14:47:37</t>
  </si>
  <si>
    <t>13.01.2021 16:40:54</t>
  </si>
  <si>
    <t>DM-11/05 (TR-39) 45-71-M00283_B_60983896_60983896</t>
  </si>
  <si>
    <t>13.01.2021 08:03:53</t>
  </si>
  <si>
    <t>13.01.2021 11:54:24</t>
  </si>
  <si>
    <t>DEREKÖY TR 45-77-L00294__72372249_72372249</t>
  </si>
  <si>
    <t>13.01.2021 19:02:56</t>
  </si>
  <si>
    <t>13.01.2021 21:52:23</t>
  </si>
  <si>
    <t>ÇAMURHAMAMI KÖK 45-78-L00230_YENİKÖY L03_2327767</t>
  </si>
  <si>
    <t>13.01.2021 01:21:46</t>
  </si>
  <si>
    <t>13.01.2021 01:24:00</t>
  </si>
  <si>
    <t>L-261 SİTESPOR 35-18-L00261_12145189_56368799_56368799</t>
  </si>
  <si>
    <t>13.01.2021 15:47:18</t>
  </si>
  <si>
    <t>13.01.2021 22:27:56</t>
  </si>
  <si>
    <t>GÖRDES TR-16 45-75-M00016_45-75-M00016_2377189</t>
  </si>
  <si>
    <t>13.01.2021 11:52:23</t>
  </si>
  <si>
    <t>13.01.2021 17:27:40</t>
  </si>
  <si>
    <t>13.01.2021 03:35:09</t>
  </si>
  <si>
    <t>13.01.2021 05:20:41</t>
  </si>
  <si>
    <t>KÖSELER TR-1 35-15-L00471_DIREK TIPI TRAFO HUCRESI H01_2049708</t>
  </si>
  <si>
    <t>13.01.2021 06:33:40</t>
  </si>
  <si>
    <t>13.01.2021 18:01:01</t>
  </si>
  <si>
    <t>YENİBAĞARASI TR-2 35-23-M00208_B_60984667_60984667</t>
  </si>
  <si>
    <t>13.01.2021 09:03:39</t>
  </si>
  <si>
    <t>13.01.2021 12:16:44</t>
  </si>
  <si>
    <t>DAĞARLAR KAYALAR TR-1 45-73-M00598_A_56401092_56401092</t>
  </si>
  <si>
    <t>13.01.2021 18:23:20</t>
  </si>
  <si>
    <t>13.01.2021 22:09:09</t>
  </si>
  <si>
    <t>13.01.2021 18:40:44</t>
  </si>
  <si>
    <t>13.01.2021 20:41:39</t>
  </si>
  <si>
    <t>KAYACIK TR-1 45-75-M00209_945617351_945617351</t>
  </si>
  <si>
    <t>13.01.2021 14:10:06</t>
  </si>
  <si>
    <t>13.01.2021 20:11:02</t>
  </si>
  <si>
    <t>13.01.2021 10:44:36</t>
  </si>
  <si>
    <t>13.01.2021 11:14:56</t>
  </si>
  <si>
    <t>GÜMÜŞÇAY KÖK 45-73-M00477_SULAMA ÇIKIŞI M05_2309301</t>
  </si>
  <si>
    <t>13.01.2021 11:32:12</t>
  </si>
  <si>
    <t>13.01.2021 11:50:39</t>
  </si>
  <si>
    <t>SARIKAYA KÖK 35-31-L00284_İĞDELİ L01_2337273</t>
  </si>
  <si>
    <t>13.01.2021 02:28:00</t>
  </si>
  <si>
    <t>13.01.2021 14:09:00</t>
  </si>
  <si>
    <t>EĞRİGÖL TR-1 35-16-M00050_B_56397463_56397463</t>
  </si>
  <si>
    <t>13.01.2021 20:14:27</t>
  </si>
  <si>
    <t>13.01.2021 21:07:07</t>
  </si>
  <si>
    <t>ULUKENT DM-2/8 35-28-M00577_ULUKENT DM-2/7 M02_66548671</t>
  </si>
  <si>
    <t>13.01.2021 13:19:49</t>
  </si>
  <si>
    <t>13.01.2021 14:46:56</t>
  </si>
  <si>
    <t>ÖREN TR-6 35-27-L00215_A_56371274_56371274</t>
  </si>
  <si>
    <t>13.01.2021 08:33:18</t>
  </si>
  <si>
    <t>13.01.2021 21:27:54</t>
  </si>
  <si>
    <t>K-1086 35-01-K01086_910767620_910767620</t>
  </si>
  <si>
    <t>13.01.2021 21:35:35</t>
  </si>
  <si>
    <t>14.01.2021 00:11:17</t>
  </si>
  <si>
    <t>K-1994 35-01-K01994_35-01-K01994_42466889</t>
  </si>
  <si>
    <t>13.01.2021 09:10:39</t>
  </si>
  <si>
    <t>13.01.2021 12:54:11</t>
  </si>
  <si>
    <t>TR-1/45 (25/17b) ÇIRÇIR 45-71-M00148_44958300_56397840_56397840</t>
  </si>
  <si>
    <t>13.01.2021 23:38:52</t>
  </si>
  <si>
    <t>14.01.2021 04:23:21</t>
  </si>
  <si>
    <t>13.01.2021 09:47:02</t>
  </si>
  <si>
    <t>13.01.2021 17:29:00</t>
  </si>
  <si>
    <t>DM-1/53-A 45-71-M00941_953188131_953188131</t>
  </si>
  <si>
    <t>13.01.2021 16:42:31</t>
  </si>
  <si>
    <t>13.01.2021 18:47:11</t>
  </si>
  <si>
    <t>13.01.2021 01:52:00</t>
  </si>
  <si>
    <t>13.01.2021 06:53:24</t>
  </si>
  <si>
    <t>İĞDELİ DAMLAR SOKAK TR-4 35-31-L00344_47904982_56385835_56385835</t>
  </si>
  <si>
    <t>13.01.2021 16:08:33</t>
  </si>
  <si>
    <t>13.01.2021 18:04:40</t>
  </si>
  <si>
    <t>GÖKÇEÖREN TR-3 45-77-M00032_945516724_945516724</t>
  </si>
  <si>
    <t>13.01.2021 11:10:28</t>
  </si>
  <si>
    <t>13.01.2021 12:36:58</t>
  </si>
  <si>
    <t>OĞLANANASI TR-3 35-22-M00257_955256996_955256996</t>
  </si>
  <si>
    <t>13.01.2021 15:41:47</t>
  </si>
  <si>
    <t>13.01.2021 20:43:07</t>
  </si>
  <si>
    <t>ALLAHDİYEN TR-1 45-78-L00279_953282224_953282224</t>
  </si>
  <si>
    <t>13.01.2021 12:57:00</t>
  </si>
  <si>
    <t>13.01.2021 14:26:59</t>
  </si>
  <si>
    <t>13.01.2021 07:44:56</t>
  </si>
  <si>
    <t>13.01.2021 07:45:19</t>
  </si>
  <si>
    <t>YENİKÖY TR-1 45-79-M00223_B_56387293_56387293</t>
  </si>
  <si>
    <t>13.01.2021 09:39:40</t>
  </si>
  <si>
    <t>13.01.2021 11:56:38</t>
  </si>
  <si>
    <t>ALAŞEHİR TR-77 BAKLACI KÖYÜ 45-73-M00077_B_56395932_56395932</t>
  </si>
  <si>
    <t>13.01.2021 01:24:54</t>
  </si>
  <si>
    <t>13.01.2021 03:42:34</t>
  </si>
  <si>
    <t>OTÇUOGLU TR-1 45-71-M00831_DIREK TIPI TRAFO HUCRESI H01_2075786</t>
  </si>
  <si>
    <t>13.01.2021 13:19:35</t>
  </si>
  <si>
    <t>13.01.2021 23:57:20</t>
  </si>
  <si>
    <t>GÜZELKÖY KÖK 45-71-M00123_GÜZELKÖY M07_50218082</t>
  </si>
  <si>
    <t>13.01.2021 03:31:32</t>
  </si>
  <si>
    <t>13.01.2021 13:01:59</t>
  </si>
  <si>
    <t>13.01.2021 09:59:00</t>
  </si>
  <si>
    <t>13.01.2021 07:37:08</t>
  </si>
  <si>
    <t>13.01.2021 07:37:36</t>
  </si>
  <si>
    <t>L-127 ÇAKMAKKENT 35-14-L00127_8090679 B3b_5947790</t>
  </si>
  <si>
    <t>13.01.2021 13:29:16</t>
  </si>
  <si>
    <t>13.01.2021 15:09:26</t>
  </si>
  <si>
    <t>13.01.2021 00:34:09</t>
  </si>
  <si>
    <t>13.01.2021 02:34:36</t>
  </si>
  <si>
    <t>HALİTPAŞA DM 45-80-M00060_HALİTPAŞA TARIMSAL SULAMA-2 M01_72188720</t>
  </si>
  <si>
    <t>13.01.2021 09:50:00</t>
  </si>
  <si>
    <t>13.01.2021 10:45:38</t>
  </si>
  <si>
    <t>ALAŞEHİR DM-13/1 45-73-M01121__72410709_72410709</t>
  </si>
  <si>
    <t>13.01.2021 04:37:42</t>
  </si>
  <si>
    <t>13.01.2021 05:33:46</t>
  </si>
  <si>
    <t>13.01.2021 07:50:48</t>
  </si>
  <si>
    <t>13.01.2021 10:06:49</t>
  </si>
  <si>
    <t>DM-2/20 35-26-M00824__56368043_56368043</t>
  </si>
  <si>
    <t>13.01.2021 15:18:52</t>
  </si>
  <si>
    <t>13.01.2021 17:40:46</t>
  </si>
  <si>
    <t>GÖKKAYA TR-1 45-84-L00018_C_56405253_56405253</t>
  </si>
  <si>
    <t>13.01.2021 00:42:56</t>
  </si>
  <si>
    <t>13.01.2021 01:47:00</t>
  </si>
  <si>
    <t>DM-5/8 35-26-M00806_7100543_56360215_56360215</t>
  </si>
  <si>
    <t>13.01.2021 00:13:39</t>
  </si>
  <si>
    <t>13.01.2021 01:30:16</t>
  </si>
  <si>
    <t>ÖZBEK DM (TR-315) 35-19-M00044_EĞRİLİMAN M04_72140384</t>
  </si>
  <si>
    <t>13.01.2021 19:10:00</t>
  </si>
  <si>
    <t>13.01.2021 19:42:48</t>
  </si>
  <si>
    <t>L-234 35-18-L00234_950457482_950457482</t>
  </si>
  <si>
    <t>13.01.2021 15:48:47</t>
  </si>
  <si>
    <t>13.01.2021 23:10:09</t>
  </si>
  <si>
    <t>ULUKENT DM-5/13 35-28-M00653_35-28-M00653_49899029</t>
  </si>
  <si>
    <t>13.01.2021 09:01:07</t>
  </si>
  <si>
    <t>13.01.2021 10:43:10</t>
  </si>
  <si>
    <t>ALACALI TR-2 35-29-L00776_ H_72347280</t>
  </si>
  <si>
    <t>13.01.2021 15:09:17</t>
  </si>
  <si>
    <t>13.01.2021 17:17:29</t>
  </si>
  <si>
    <t>KAYAKÖY İMAMOĞLU TR-13 35-15-L00515_B_56397687_56397687</t>
  </si>
  <si>
    <t>13.01.2021 05:21:45</t>
  </si>
  <si>
    <t>13.01.2021 12:25:03</t>
  </si>
  <si>
    <t>13.01.2021 14:07:00</t>
  </si>
  <si>
    <t>13.01.2021 15:06:49</t>
  </si>
  <si>
    <t>L-201 GÜZELÇİFTLİK 35-14-L00201_8355331_56358201_56358201</t>
  </si>
  <si>
    <t>13.01.2021 11:37:46</t>
  </si>
  <si>
    <t>13.01.2021 13:15:03</t>
  </si>
  <si>
    <t>DM-14/13 45-71-M00562_953208771_953208771</t>
  </si>
  <si>
    <t>13.01.2021 16:44:05</t>
  </si>
  <si>
    <t>13.01.2021 21:32:49</t>
  </si>
  <si>
    <t>13.01.2021 06:39:19</t>
  </si>
  <si>
    <t>13.01.2021 07:29:02</t>
  </si>
  <si>
    <t>13.01.2021 21:04:23</t>
  </si>
  <si>
    <t>13.01.2021 22:16:47</t>
  </si>
  <si>
    <t>KAYIŞLAR KÖK 45-80-M00183_KAYIŞLAR M02_72195719</t>
  </si>
  <si>
    <t>13.01.2021 00:06:03</t>
  </si>
  <si>
    <t>13.01.2021 04:12:16</t>
  </si>
  <si>
    <t>L-360 İMBAT SİTESİ 35-18-L00360_950455684_950455684</t>
  </si>
  <si>
    <t>13.01.2021 08:18:45</t>
  </si>
  <si>
    <t>13.01.2021 10:56:35</t>
  </si>
  <si>
    <t>M-192 35-02-M00192_DIREK TIPI TRAFO HUCRESI H01_2061712</t>
  </si>
  <si>
    <t>13.01.2021 08:14:06</t>
  </si>
  <si>
    <t>13.01.2021 13:31:39</t>
  </si>
  <si>
    <t>M-3426(YATIRIM REZERVE) 35-03-M03426_E e1b_5791485</t>
  </si>
  <si>
    <t>13.01.2021 07:35:20</t>
  </si>
  <si>
    <t>13.01.2021 10:58:44</t>
  </si>
  <si>
    <t>KARABULU KÖK 35-31-L00227_HALİLLER KÖK L06_2119141</t>
  </si>
  <si>
    <t>13.01.2021 02:38:45</t>
  </si>
  <si>
    <t>13.01.2021 07:01:00</t>
  </si>
  <si>
    <t>TOKİ TR-5 35-29-M00458_35-29-M00458_66298593</t>
  </si>
  <si>
    <t>13.01.2021 08:50:02</t>
  </si>
  <si>
    <t>13.01.2021 10:51:38</t>
  </si>
  <si>
    <t>13.01.2021 00:03:51</t>
  </si>
  <si>
    <t>13.01.2021 00:58:58</t>
  </si>
  <si>
    <t>K-3592 (YATIRIM REZERVE) 35-01-K03592_12187750_56383239_56383239</t>
  </si>
  <si>
    <t>13.01.2021 11:28:19</t>
  </si>
  <si>
    <t>13.01.2021 14:36:00</t>
  </si>
  <si>
    <t>L-283 35-18-L00283_950446609_950446609</t>
  </si>
  <si>
    <t>13.01.2021 09:08:04</t>
  </si>
  <si>
    <t>13.01.2021 17:54:56</t>
  </si>
  <si>
    <t>13.01.2021 03:42:33</t>
  </si>
  <si>
    <t>13.01.2021 04:40:32</t>
  </si>
  <si>
    <t>YILMAZ TR-28 45-78-L00228_B_56408008_56408008</t>
  </si>
  <si>
    <t>13.01.2021 16:48:07</t>
  </si>
  <si>
    <t>13.01.2021 18:16:22</t>
  </si>
  <si>
    <t>SEYREK TR-5 35-28-M00403_953376983_953376983</t>
  </si>
  <si>
    <t>13.01.2021 13:46:34</t>
  </si>
  <si>
    <t>13.01.2021 14:52:18</t>
  </si>
  <si>
    <t>M-3088(YATIRIM REZERVE) 35-03-M03088_910295795_910295795</t>
  </si>
  <si>
    <t>13.01.2021 20:31:32</t>
  </si>
  <si>
    <t>14.01.2021 01:37:58</t>
  </si>
  <si>
    <t>13.01.2021 05:09:04</t>
  </si>
  <si>
    <t>13.01.2021 08:36:02</t>
  </si>
  <si>
    <t>L-36 35-18-L00036_49952321_56406672_56406672</t>
  </si>
  <si>
    <t>13.01.2021 12:49:28</t>
  </si>
  <si>
    <t>13.01.2021 19:11:15</t>
  </si>
  <si>
    <t>DM-8/5 45-71-M02257_953242058_953242058</t>
  </si>
  <si>
    <t>13.01.2021 00:56:29</t>
  </si>
  <si>
    <t>13.01.2021 08:57:42</t>
  </si>
  <si>
    <t>DEMİRCİLİ TR-2 35-15-L01136_A_65508523_65508523</t>
  </si>
  <si>
    <t>13.01.2021 08:22:37</t>
  </si>
  <si>
    <t>13.01.2021 15:25:11</t>
  </si>
  <si>
    <t>DEMİRCİ TM 45-74-A00001_HatBaşıAyırıcı_53135779 M15_53135779</t>
  </si>
  <si>
    <t>13.01.2021 01:06:31</t>
  </si>
  <si>
    <t>13.01.2021 02:55:48</t>
  </si>
  <si>
    <t>HAMİDİYE TR-1 45-77-L00114_A_56395095_56395095</t>
  </si>
  <si>
    <t>13.01.2021 09:02:58</t>
  </si>
  <si>
    <t>13.01.2021 11:33:00</t>
  </si>
  <si>
    <t>TR-41 KÖK 45-78-L00041_KURŞUNLU BANYOLARI L07_65890245</t>
  </si>
  <si>
    <t>13.01.2021 01:43:27</t>
  </si>
  <si>
    <t>13.01.2021 03:32:35</t>
  </si>
  <si>
    <t>13.01.2021 19:31:22</t>
  </si>
  <si>
    <t>14.01.2021 00:05:06</t>
  </si>
  <si>
    <t>13.01.2021 04:55:15</t>
  </si>
  <si>
    <t>13.01.2021 06:39:28</t>
  </si>
  <si>
    <t>TOYGAR KÖK 45-73-M00166_HatBaşıAyırıcı_53135949 M01_53135949</t>
  </si>
  <si>
    <t>13.01.2021 08:38:13</t>
  </si>
  <si>
    <t>13.01.2021 12:00:39</t>
  </si>
  <si>
    <t>TEPEKÖY TR-3 45-73-M00784_E_56394397_56394397</t>
  </si>
  <si>
    <t>13.01.2021 17:04:07</t>
  </si>
  <si>
    <t>13.01.2021 18:23:23</t>
  </si>
  <si>
    <t>K-3627 35-01-K03627_913181836_913181836</t>
  </si>
  <si>
    <t>13.01.2021 09:53:36</t>
  </si>
  <si>
    <t>13.01.2021 13:45:08</t>
  </si>
  <si>
    <t>KARAKUYU KÖK 35-22-M00091_NOHUT GÖLÜ(KÖY SULAMA) M01_72111630</t>
  </si>
  <si>
    <t>13.01.2021 19:09:22</t>
  </si>
  <si>
    <t>13.01.2021 21:42:33</t>
  </si>
  <si>
    <t>13.01.2021 00:41:45</t>
  </si>
  <si>
    <t>13.01.2021 02:55:35</t>
  </si>
  <si>
    <t>13.01.2021 02:55:56</t>
  </si>
  <si>
    <t>K-3771 35-08-K03771_99288346_99288346</t>
  </si>
  <si>
    <t>13.01.2021 13:23:56</t>
  </si>
  <si>
    <t>13.01.2021 19:33:36</t>
  </si>
  <si>
    <t>GERÇEKLİ TR-1 35-15-L00650_B_56361918_56361918</t>
  </si>
  <si>
    <t>13.01.2021 13:34:13</t>
  </si>
  <si>
    <t>13.01.2021 16:20:55</t>
  </si>
  <si>
    <t>13.01.2021 11:34:00</t>
  </si>
  <si>
    <t>13.01.2021 11:53:40</t>
  </si>
  <si>
    <t>L-261 SİTESPOR 35-18-L00261_35-18-L00261_72080932</t>
  </si>
  <si>
    <t>13.01.2021 09:20:00</t>
  </si>
  <si>
    <t>13.01.2021 15:47:00</t>
  </si>
  <si>
    <t>YEŞİLDERE MERKEZ SOK TR-6 35-31-L00159_DIREK TIPI TRAFO HUCRESI H01_2048233</t>
  </si>
  <si>
    <t>13.01.2021 17:51:00</t>
  </si>
  <si>
    <t>13.01.2021 18:29:29</t>
  </si>
  <si>
    <t>ADALA TR-6 45-78-M00285_953283238_953283238</t>
  </si>
  <si>
    <t>13.01.2021 19:11:23</t>
  </si>
  <si>
    <t>13.01.2021 20:11:41</t>
  </si>
  <si>
    <t>KAPAKLI İM 45-72-A00003_ESKİ MECİDİYE L04_2107704</t>
  </si>
  <si>
    <t>13.01.2021 06:05:55</t>
  </si>
  <si>
    <t>13.01.2021 08:52:55</t>
  </si>
  <si>
    <t>K-4591 35-10-K04591_912679091_912679091</t>
  </si>
  <si>
    <t>13.01.2021 12:34:53</t>
  </si>
  <si>
    <t>13.01.2021 13:23:34</t>
  </si>
  <si>
    <t>M-1735 35-02-M01735_913417235_913417235</t>
  </si>
  <si>
    <t>13.01.2021 22:40:34</t>
  </si>
  <si>
    <t>ASARLIK TR-11 35-28-L00129_953369604_953369604</t>
  </si>
  <si>
    <t>13.01.2021 11:12:53</t>
  </si>
  <si>
    <t>13.01.2021 11:55:56</t>
  </si>
  <si>
    <t>M-361 35-09-M00361_97608645_97608645</t>
  </si>
  <si>
    <t>13.01.2021 15:29:33</t>
  </si>
  <si>
    <t>13.01.2021 18:17:38</t>
  </si>
  <si>
    <t>ÇAMBEL TR-2 35-27-M00857_B_56394206_56394206</t>
  </si>
  <si>
    <t>13.01.2021 11:08:02</t>
  </si>
  <si>
    <t>13.01.2021 15:25:52</t>
  </si>
  <si>
    <t>K-1467 35-03-K01467_910158235_910158235</t>
  </si>
  <si>
    <t>13.01.2021 03:39:30</t>
  </si>
  <si>
    <t>13.01.2021 12:21:05</t>
  </si>
  <si>
    <t>GÜZELHİSAR TR-1 35-17-M00167_35-17-M00167_2369833</t>
  </si>
  <si>
    <t>13.01.2021 11:57:00</t>
  </si>
  <si>
    <t>13.01.2021 12:37:12</t>
  </si>
  <si>
    <t>K-1179 35-08-K01179_35-08-K01179_42032196</t>
  </si>
  <si>
    <t>13.01.2021 00:12:10</t>
  </si>
  <si>
    <t>13.01.2021 04:41:09</t>
  </si>
  <si>
    <t>TR-83 35-16-L00083_967143673_967143673</t>
  </si>
  <si>
    <t>13.01.2021 09:26:18</t>
  </si>
  <si>
    <t>13.01.2021 15:31:36</t>
  </si>
  <si>
    <t>ÇAMURHAMAMI KÖK 45-78-L00230_HatBaşıAyırıcı_73104002 L04_73104002</t>
  </si>
  <si>
    <t>13.01.2021 14:49:00</t>
  </si>
  <si>
    <t>13.01.2021 15:17:41</t>
  </si>
  <si>
    <t>HACIVELİLER TR-1 45-85-L00083_A_56404678_56404678</t>
  </si>
  <si>
    <t>13.01.2021 09:26:05</t>
  </si>
  <si>
    <t>13.01.2021 11:54:45</t>
  </si>
  <si>
    <t>13.01.2021 09:02:59</t>
  </si>
  <si>
    <t>13.01.2021 10:58:12</t>
  </si>
  <si>
    <t>M-3426(YATIRIM REZERVE) 35-03-M03426_F k1503f1b_5791430</t>
  </si>
  <si>
    <t>13.01.2021 11:22:51</t>
  </si>
  <si>
    <t>13.01.2021 16:08:40</t>
  </si>
  <si>
    <t>TR-40 35-22-M00040_D_56355186_56355186</t>
  </si>
  <si>
    <t>13.01.2021 10:56:29</t>
  </si>
  <si>
    <t>13.01.2021 17:24:30</t>
  </si>
  <si>
    <t>AHMETBEYLİ M-4 35-22-M00242_955285747_955285747</t>
  </si>
  <si>
    <t>13.01.2021 11:44:04</t>
  </si>
  <si>
    <t>13.01.2021 16:06:17</t>
  </si>
  <si>
    <t>IŞIKLAR TM 35-02-A00006_GÖKDERE M26_2308415</t>
  </si>
  <si>
    <t>13.01.2021 01:00:00</t>
  </si>
  <si>
    <t>13.01.2021 02:47:33</t>
  </si>
  <si>
    <t>13.01.2021 01:09:45</t>
  </si>
  <si>
    <t>13.01.2021 01:10:05</t>
  </si>
  <si>
    <t>TR-135 35-19-L00135__72374239_72374239</t>
  </si>
  <si>
    <t>13.01.2021 15:10:00</t>
  </si>
  <si>
    <t>13.01.2021 15:46:25</t>
  </si>
  <si>
    <t>K-4342 35-01-K04342_912138503_912138503</t>
  </si>
  <si>
    <t>13.01.2021 18:55:39</t>
  </si>
  <si>
    <t>13.01.2021 21:22:43</t>
  </si>
  <si>
    <t>K-1545 35-02-K01545_99733632_99733632</t>
  </si>
  <si>
    <t>13.01.2021 15:58:22</t>
  </si>
  <si>
    <t>13.01.2021 17:09:21</t>
  </si>
  <si>
    <t>VELİLER KÖK 35-31-L00116_SAÇLI TR-1 L01_2119154</t>
  </si>
  <si>
    <t>13.01.2021 02:23:35</t>
  </si>
  <si>
    <t>13.01.2021 03:52:00</t>
  </si>
  <si>
    <t>DM-1/53-A 45-71-M00941_953240022_953240022</t>
  </si>
  <si>
    <t>13.01.2021 19:45:36</t>
  </si>
  <si>
    <t>14.01.2021 02:27:51</t>
  </si>
  <si>
    <t>OVAKENT M.METİN GRB. TR-5 35-15-L00880_B_56367800_56367800</t>
  </si>
  <si>
    <t>13.01.2021 20:45:01</t>
  </si>
  <si>
    <t>13.01.2021 23:07:33</t>
  </si>
  <si>
    <t>TEOMAN AVCIOĞLU SLM GRB TR 35-27-M00549_35-27-M00549_2366851</t>
  </si>
  <si>
    <t>13.01.2021 12:19:08</t>
  </si>
  <si>
    <t>13.01.2021 18:50:17</t>
  </si>
  <si>
    <t>13.01.2021 10:23:25</t>
  </si>
  <si>
    <t>13.01.2021 16:31:58</t>
  </si>
  <si>
    <t>13.01.2021 01:45:18</t>
  </si>
  <si>
    <t>13.01.2021 01:58:00</t>
  </si>
  <si>
    <t>KABAKUM BANKACILAR TR-1 35-30-M00207_42923278_56403466_56403466</t>
  </si>
  <si>
    <t>13.01.2021 19:05:21</t>
  </si>
  <si>
    <t>13.01.2021 20:16:45</t>
  </si>
  <si>
    <t>AKÇAALAN ÇAKALLAR TR-2 45-86-M00254_B_56402547_56402547</t>
  </si>
  <si>
    <t>13.01.2021 09:52:06</t>
  </si>
  <si>
    <t>13.01.2021 13:08:12</t>
  </si>
  <si>
    <t>ALEMŞAHLI TR-4 HİSAR 45-79-M00454_B_56387816_56387816</t>
  </si>
  <si>
    <t>13.01.2021 06:35:48</t>
  </si>
  <si>
    <t>13.01.2021 09:54:47</t>
  </si>
  <si>
    <t>DM-2/4 35-18-L00590_950453673_950453673</t>
  </si>
  <si>
    <t>13.01.2021 17:16:08</t>
  </si>
  <si>
    <t>13.01.2021 20:04:04</t>
  </si>
  <si>
    <t>ÇAYKÖY TR-1 45-78-L00429_DIREK TIPI TRAFO HUCRESI H01_2107802</t>
  </si>
  <si>
    <t>13.01.2021 07:13:43</t>
  </si>
  <si>
    <t>13.01.2021 10:12:03</t>
  </si>
  <si>
    <t>K-1353 35-01-K01353_912316506_912316506</t>
  </si>
  <si>
    <t>13.01.2021 17:48:26</t>
  </si>
  <si>
    <t>13.01.2021 20:12:13</t>
  </si>
  <si>
    <t>13.01.2021 13:25:36</t>
  </si>
  <si>
    <t>13.01.2021 13:28:36</t>
  </si>
  <si>
    <t>ALEMŞAHLI TR-3 45-79-M00450_945559414_945559414</t>
  </si>
  <si>
    <t>13.01.2021 12:09:12</t>
  </si>
  <si>
    <t>13.01.2021 14:09:06</t>
  </si>
  <si>
    <t>ÖVEÇLİ TR-2 45-76-L00135_DIREK TIPI TRAFO HUCRESI H01_2092593</t>
  </si>
  <si>
    <t>13.01.2021 00:32:30</t>
  </si>
  <si>
    <t>13.01.2021 01:38:13</t>
  </si>
  <si>
    <t>ORTA MAHALLE M-10 35-25-M00108_955257677_955257677</t>
  </si>
  <si>
    <t>13.01.2021 09:21:00</t>
  </si>
  <si>
    <t>13.01.2021 12:59:23</t>
  </si>
  <si>
    <t>KAVACIK TR-1 45-77-M00001_945506882_945506882</t>
  </si>
  <si>
    <t>13.01.2021 20:00:13</t>
  </si>
  <si>
    <t>13.01.2021 21:10:44</t>
  </si>
  <si>
    <t>TR-21 35-27-M00021_D_56363204_56363204</t>
  </si>
  <si>
    <t>13.01.2021 09:26:53</t>
  </si>
  <si>
    <t>13.01.2021 15:31:52</t>
  </si>
  <si>
    <t>13.01.2021 01:11:54</t>
  </si>
  <si>
    <t>13.01.2021 01:43:59</t>
  </si>
  <si>
    <t>KIRDAMLARI TR-1 45-78-M00504_49232548_56391561_56391561</t>
  </si>
  <si>
    <t>13.01.2021 08:15:58</t>
  </si>
  <si>
    <t>13.01.2021 17:31:58</t>
  </si>
  <si>
    <t>DM-7/TR-11 35-22-M00301_955271501_955271501</t>
  </si>
  <si>
    <t>13.01.2021 09:24:35</t>
  </si>
  <si>
    <t>13.01.2021 16:01:30</t>
  </si>
  <si>
    <t>AYRANCILAR DM-3 35-26-M00795_DM-3/22 M11_2335348</t>
  </si>
  <si>
    <t>13.01.2021 11:22:00</t>
  </si>
  <si>
    <t>13.01.2021 11:29:00</t>
  </si>
  <si>
    <t>13.01.2021 15:49:57</t>
  </si>
  <si>
    <t>13.01.2021 19:54:48</t>
  </si>
  <si>
    <t>DM-5/11 45-71-M00286_DM-5/14 (DSİ ÖZEL) M04_66503581</t>
  </si>
  <si>
    <t>13.01.2021 10:12:54</t>
  </si>
  <si>
    <t>13.01.2021 13:32:57</t>
  </si>
  <si>
    <t>K-77 35-01-K00077_C_56378298_56378298</t>
  </si>
  <si>
    <t>13.01.2021 08:43:30</t>
  </si>
  <si>
    <t>13.01.2021 17:18:19</t>
  </si>
  <si>
    <t>M-1374 35-04-M01374_98986967_98986967</t>
  </si>
  <si>
    <t>13.01.2021 19:50:32</t>
  </si>
  <si>
    <t>13.01.2021 20:59:17</t>
  </si>
  <si>
    <t>ARDIÇ MAHALLESİ TR-9 35-21-L00130_953356691_953356691</t>
  </si>
  <si>
    <t>13.01.2021 14:44:40</t>
  </si>
  <si>
    <t>13.01.2021 18:36:58</t>
  </si>
  <si>
    <t>DOYRANLI TR-1 35-29-L00374_950347491_950347491</t>
  </si>
  <si>
    <t>13.01.2021 13:06:56</t>
  </si>
  <si>
    <t>13.01.2021 15:37:17</t>
  </si>
  <si>
    <t>DM02/TR01 45-73-M00037_945687392_945687392</t>
  </si>
  <si>
    <t>13.01.2021 00:45:29</t>
  </si>
  <si>
    <t>13.01.2021 01:23:39</t>
  </si>
  <si>
    <t>MURADİYE DM-5/6 KÖK 45-71-M00245_TELAS M05_72097659</t>
  </si>
  <si>
    <t>13.01.2021 09:46:02</t>
  </si>
  <si>
    <t>13.01.2021 09:52:09</t>
  </si>
  <si>
    <t>13.01.2021 05:23:20</t>
  </si>
  <si>
    <t>13.01.2021 12:55:54</t>
  </si>
  <si>
    <t>13.01.2021 15:03:02</t>
  </si>
  <si>
    <t>13.01.2021 20:39:15</t>
  </si>
  <si>
    <t>M-2380 35-03-M02380_910740283_910740283</t>
  </si>
  <si>
    <t>13.01.2021 01:26:56</t>
  </si>
  <si>
    <t>13.01.2021 02:17:34</t>
  </si>
  <si>
    <t>UMURLU TR-6 35-31-L00360_47784458_56352927_56352927</t>
  </si>
  <si>
    <t>13.01.2021 18:53:28</t>
  </si>
  <si>
    <t>13.01.2021 20:02:02</t>
  </si>
  <si>
    <t>YENİ LİMAN TR-2 35-21-L00051_953357475_953357475</t>
  </si>
  <si>
    <t>13.01.2021 10:59:17</t>
  </si>
  <si>
    <t>13.01.2021 13:22:29</t>
  </si>
  <si>
    <t>DM-13/21 (HAKİ BABA) 45-71-M00339_953191244_953191244</t>
  </si>
  <si>
    <t>13.01.2021 13:10:10</t>
  </si>
  <si>
    <t>13.01.2021 15:32:48</t>
  </si>
  <si>
    <t>13.01.2021 03:03:23</t>
  </si>
  <si>
    <t>13.01.2021 04:53:26</t>
  </si>
  <si>
    <t>GÖRDES DM 45-75-M00050_HatBaşıAyırıcı_53135685 M11_53135685</t>
  </si>
  <si>
    <t>13.01.2021 09:00:42</t>
  </si>
  <si>
    <t>13.01.2021 14:45:00</t>
  </si>
  <si>
    <t>ÜRKMEZ M-4 35-25-M00140_956638370_956638370</t>
  </si>
  <si>
    <t>13.01.2021 14:19:29</t>
  </si>
  <si>
    <t>13.01.2021 15:55:54</t>
  </si>
  <si>
    <t>L-210 35-18-L00210_10502919_56375209_56375209</t>
  </si>
  <si>
    <t>13.01.2021 17:22:22</t>
  </si>
  <si>
    <t>14.01.2021 02:04:42</t>
  </si>
  <si>
    <t>M-2524 35-07-M02524_912372902_912372902</t>
  </si>
  <si>
    <t>13.01.2021 16:55:41</t>
  </si>
  <si>
    <t>13.01.2021 20:43:49</t>
  </si>
  <si>
    <t>TR-1/5 45-72-M00005_A_72410372_72410372</t>
  </si>
  <si>
    <t>13.01.2021 18:15:00</t>
  </si>
  <si>
    <t>14.01.2021 00:01:29</t>
  </si>
  <si>
    <t>DOĞANKAYA OVA MAH.TR-1 45-72-L00190_A_56390168_56390168</t>
  </si>
  <si>
    <t>13.01.2021 14:49:59</t>
  </si>
  <si>
    <t>13.01.2021 19:22:32</t>
  </si>
  <si>
    <t>DELEMENLER KÖK 45-73-M00490_HACIALİLER M03_2317059</t>
  </si>
  <si>
    <t>14.01.2021 00:32:00</t>
  </si>
  <si>
    <t>13.01.2021 03:45:33</t>
  </si>
  <si>
    <t>13.01.2021 05:41:56</t>
  </si>
  <si>
    <t>BEYOBA TR-12 45-72-M00414_B_56391887_56391887</t>
  </si>
  <si>
    <t>13.01.2021 10:47:44</t>
  </si>
  <si>
    <t>K-1589 35-04-K01589_99315069_99315069</t>
  </si>
  <si>
    <t>13.01.2021 17:47:16</t>
  </si>
  <si>
    <t>13.01.2021 21:00:59</t>
  </si>
  <si>
    <t>ASARLIK TR-13 35-28-M00180_953377610_953377610</t>
  </si>
  <si>
    <t>13.01.2021 20:59:22</t>
  </si>
  <si>
    <t>13.01.2021 22:14:14</t>
  </si>
  <si>
    <t>K-3182 35-02-K03182_DIREK TIPI TRAFO HUCRESI H01_2053142</t>
  </si>
  <si>
    <t>13.01.2021 00:11:36</t>
  </si>
  <si>
    <t>13.01.2021 05:54:00</t>
  </si>
  <si>
    <t>L-169 35-18-L00169_950461074_950461074</t>
  </si>
  <si>
    <t>13.01.2021 10:21:17</t>
  </si>
  <si>
    <t>13.01.2021 17:17:54</t>
  </si>
  <si>
    <t>GÜMÜŞÇAY KÖK 45-73-M00477_SULAMA ÇIKIŞI M05_2056802</t>
  </si>
  <si>
    <t>13.01.2021 09:24:16</t>
  </si>
  <si>
    <t>13.01.2021 09:52:00</t>
  </si>
  <si>
    <t>BADEMLİ TR-37 35-15-L01053_35-15-L01053_2361268</t>
  </si>
  <si>
    <t>13.01.2021 21:21:00</t>
  </si>
  <si>
    <t>13.01.2021 21:37:04</t>
  </si>
  <si>
    <t>KARABURÇ KÖK 35-31-L00253_SARIKAYA L02_2113672</t>
  </si>
  <si>
    <t>13.01.2021 02:27:26</t>
  </si>
  <si>
    <t>13.01.2021 05:05:00</t>
  </si>
  <si>
    <t>K-3027 35-10-K03027_TRAFO K02_47730217</t>
  </si>
  <si>
    <t>13.01.2021 10:05:36</t>
  </si>
  <si>
    <t>13.01.2021 10:21:03</t>
  </si>
  <si>
    <t>13.01.2021 06:29:35</t>
  </si>
  <si>
    <t>13.01.2021 09:25:32</t>
  </si>
  <si>
    <t>ÇARDAKLI TR-1 45-74-M00186_A_56353269_56353269</t>
  </si>
  <si>
    <t>13.01.2021 08:16:10</t>
  </si>
  <si>
    <t>13.01.2021 09:18:46</t>
  </si>
  <si>
    <t>13.01.2021 00:44:33</t>
  </si>
  <si>
    <t>13.01.2021 01:38:15</t>
  </si>
  <si>
    <t>13.01.2021 15:18:16</t>
  </si>
  <si>
    <t>13.01.2021 01:13:15</t>
  </si>
  <si>
    <t>13.01.2021 01:39:00</t>
  </si>
  <si>
    <t>TR-104 45-78-L00104_953265866_953265866</t>
  </si>
  <si>
    <t>13.01.2021 12:39:00</t>
  </si>
  <si>
    <t>13.01.2021 13:37:08</t>
  </si>
  <si>
    <t>K-738 35-03-K00738_911954779_911954779</t>
  </si>
  <si>
    <t>13.01.2021 10:38:00</t>
  </si>
  <si>
    <t>13.01.2021 12:54:47</t>
  </si>
  <si>
    <t>KAHRAMANDERE İM 35-10-A00002_GÜZELBAHÇE İM-2 M01_2090870</t>
  </si>
  <si>
    <t>13.01.2021 10:52:55</t>
  </si>
  <si>
    <t>ARMUTLU TR-9 35-27-M00566_DAĞITIM TRAFO ARMUTLU TR-9 M06_72163309</t>
  </si>
  <si>
    <t>13.01.2021 00:35:00</t>
  </si>
  <si>
    <t>GÜNLÜCE TR-4 35-15-L00831_B_56372737_56372737</t>
  </si>
  <si>
    <t>13.01.2021 17:58:16</t>
  </si>
  <si>
    <t>13.01.2021 23:57:00</t>
  </si>
  <si>
    <t>AHMET VARLI-CEM VARLI TR 35-30-M00241_B_56404441_56404441</t>
  </si>
  <si>
    <t>13.01.2021 05:25:08</t>
  </si>
  <si>
    <t>13.01.2021 07:04:39</t>
  </si>
  <si>
    <t>L-379 35-18-L00379_950438823_950438823</t>
  </si>
  <si>
    <t>13.01.2021 11:35:49</t>
  </si>
  <si>
    <t>13.01.2021 15:58:27</t>
  </si>
  <si>
    <t>YAĞLAR TR-3 35-31-L00421_B_56386676_56386676</t>
  </si>
  <si>
    <t>13.01.2021 03:17:00</t>
  </si>
  <si>
    <t>13.01.2021 13:08:59</t>
  </si>
  <si>
    <t>TR-1/66 45-72-M00066_956519637_956519637</t>
  </si>
  <si>
    <t>13.01.2021 19:01:58</t>
  </si>
  <si>
    <t>13.01.2021 22:33:00</t>
  </si>
  <si>
    <t>ÜRKMEZ M-4 35-25-M00140_12201403 a1b_5912410</t>
  </si>
  <si>
    <t>13.01.2021 20:08:19</t>
  </si>
  <si>
    <t>13.01.2021 21:18:49</t>
  </si>
  <si>
    <t>13.01.2021 09:23:00</t>
  </si>
  <si>
    <t>13.01.2021 17:22:00</t>
  </si>
  <si>
    <t>MENEMEN DM-5/15 35-28-M00845_E E01_65898586</t>
  </si>
  <si>
    <t>13.01.2021 10:22:00</t>
  </si>
  <si>
    <t>13.01.2021 17:36:00</t>
  </si>
  <si>
    <t>M-10 35-02-M00010_M-3227 M02_2035233</t>
  </si>
  <si>
    <t>13.01.2021 00:17:35</t>
  </si>
  <si>
    <t>13.01.2021 00:33:49</t>
  </si>
  <si>
    <t>SOMA TR-17/2 45-82-M00110_945524619_945524619</t>
  </si>
  <si>
    <t>13.01.2021 12:55:37</t>
  </si>
  <si>
    <t>13.01.2021 15:38:40</t>
  </si>
  <si>
    <t>L-127 ÇAKMAKKENT 35-14-L00127_8090679 B1b_5946918</t>
  </si>
  <si>
    <t>13.01.2021 17:46:28</t>
  </si>
  <si>
    <t>13.01.2021 21:14:39</t>
  </si>
  <si>
    <t>SULUDERE KÖK 35-31-L00057_VELİLER KÖK L02_2113670</t>
  </si>
  <si>
    <t>13.01.2021 03:17:36</t>
  </si>
  <si>
    <t>13.01.2021 03:51:00</t>
  </si>
  <si>
    <t>ÇAMURHAMAMI KÖK 45-78-L00230_HatBaşıAyırıcı_53139660 L03_53139660</t>
  </si>
  <si>
    <t>13.01.2021 13:41:18</t>
  </si>
  <si>
    <t>13.01.2021 17:44:57</t>
  </si>
  <si>
    <t>TR-9 ( EŞREF ATMACA SULAMA GRUBU ) 35-27-M00009_A_56363210_56363210</t>
  </si>
  <si>
    <t>13.01.2021 10:57:44</t>
  </si>
  <si>
    <t>13.01.2021 18:01:03</t>
  </si>
  <si>
    <t>13.01.2021 04:02:33</t>
  </si>
  <si>
    <t>13.01.2021 04:55:00</t>
  </si>
  <si>
    <t>K-1487 35-03-K01487_E_56373244_56373244</t>
  </si>
  <si>
    <t>13.01.2021 08:59:29</t>
  </si>
  <si>
    <t>13.01.2021 10:17:23</t>
  </si>
  <si>
    <t>EMİNBEY TR-1 45-78-M00853_45-78-M00853_2351920</t>
  </si>
  <si>
    <t>13.01.2021 02:24:25</t>
  </si>
  <si>
    <t>L-145 DALYAN DM 35-18-L00145_HAVACILAR L03_72052182</t>
  </si>
  <si>
    <t>13.01.2021 00:19:17</t>
  </si>
  <si>
    <t>13.01.2021 01:09:00</t>
  </si>
  <si>
    <t>ÇAYPINAR TR-1 45-78-L00291_DIREK TIPI TRAFO HUCRESI H01_2066384</t>
  </si>
  <si>
    <t>13.01.2021 17:21:02</t>
  </si>
  <si>
    <t>13.01.2021 18:23:41</t>
  </si>
  <si>
    <t>KAVAKLIDERE TR-9 45-73-M00143_KAVAKLIDERE TR-7 M03_2317688</t>
  </si>
  <si>
    <t>13.01.2021 04:18:55</t>
  </si>
  <si>
    <t>13.01.2021 08:01:16</t>
  </si>
  <si>
    <t>K-150 35-02-K00150_910026916_910026916</t>
  </si>
  <si>
    <t>13.01.2021 06:28:36</t>
  </si>
  <si>
    <t>13.01.2021 09:01:16</t>
  </si>
  <si>
    <t>ÖREN TOPRAK SU KÖK 35-27-M00760_ TR TABAN_72159778</t>
  </si>
  <si>
    <t>13.01.2021 15:21:11</t>
  </si>
  <si>
    <t>13.01.2021 19:12:44</t>
  </si>
  <si>
    <t>SEYREK TR-7 KÖK 35-28-M00379_SEYREK TR-1 M13_2312813</t>
  </si>
  <si>
    <t>13.01.2021 19:21:38</t>
  </si>
  <si>
    <t>13.01.2021 19:53:00</t>
  </si>
  <si>
    <t>FUNDACIK DAĞYAKA 45-75-M00291_45-75-M00291_2349761</t>
  </si>
  <si>
    <t>13.01.2021 05:33:41</t>
  </si>
  <si>
    <t>13.01.2021 07:05:44</t>
  </si>
  <si>
    <t>PAŞAKÖY TR-4 45-80-M00166_B_56388170_56388170</t>
  </si>
  <si>
    <t>13.01.2021 07:51:05</t>
  </si>
  <si>
    <t>13.01.2021 09:21:21</t>
  </si>
  <si>
    <t>KIZILCAAVLU TR-6 35-29-L00571_DIREK TIPI TRAFO HUCRESI H01_2107083</t>
  </si>
  <si>
    <t>13.01.2021 09:05:19</t>
  </si>
  <si>
    <t>13.01.2021 14:09:49</t>
  </si>
  <si>
    <t>__72410382_72410382</t>
  </si>
  <si>
    <t>13.01.2021 13:40:00</t>
  </si>
  <si>
    <t>13.01.2021 14:30:03</t>
  </si>
  <si>
    <t>YEŞİLYURT TR-1 35-27-M01046_99102818_99102818</t>
  </si>
  <si>
    <t>13.01.2021 14:10:00</t>
  </si>
  <si>
    <t>13.01.2021 15:14:15</t>
  </si>
  <si>
    <t>M-2559 35-01-M02559_910680250_910680250</t>
  </si>
  <si>
    <t>13.01.2021 11:51:35</t>
  </si>
  <si>
    <t>13.01.2021 13:15:37</t>
  </si>
  <si>
    <t>K-4412 35-01-K04412_K-278 K02_65825940</t>
  </si>
  <si>
    <t>13.01.2021 17:22:56</t>
  </si>
  <si>
    <t>13.01.2021 17:23:36</t>
  </si>
  <si>
    <t>BADINCA TR-1 45-73-M00371_DIREK TIPI TRAFO HUCRESI H01_2095454</t>
  </si>
  <si>
    <t>13.01.2021 00:53:39</t>
  </si>
  <si>
    <t>13.01.2021 03:16:35</t>
  </si>
  <si>
    <t>HACIHALİLLER TR-1 KÖK 45-71-M00066_43141094_56393388_56393388</t>
  </si>
  <si>
    <t>13.01.2021 20:33:24</t>
  </si>
  <si>
    <t>13.01.2021 22:02:30</t>
  </si>
  <si>
    <t>KIZILCAAVLU KÖK 35-29-L00056_KIZILCAAVLU ENH L05_72209689</t>
  </si>
  <si>
    <t>13.01.2021 05:02:32</t>
  </si>
  <si>
    <t>13.01.2021 08:51:53</t>
  </si>
  <si>
    <t>TR-121 45-78-L00121_A_56387745_56387745</t>
  </si>
  <si>
    <t>13.01.2021 18:56:47</t>
  </si>
  <si>
    <t>13.01.2021 20:06:08</t>
  </si>
  <si>
    <t>13.01.2021 12:30:56</t>
  </si>
  <si>
    <t>13.01.2021 13:03:00</t>
  </si>
  <si>
    <t>13.01.2021 01:01:05</t>
  </si>
  <si>
    <t>13.01.2021 01:01:35</t>
  </si>
  <si>
    <t>K-3591 35-01-K03591_35-01-K03591_2368189</t>
  </si>
  <si>
    <t>13.01.2021 14:34:21</t>
  </si>
  <si>
    <t>13.01.2021 16:16:47</t>
  </si>
  <si>
    <t>KURŞAK TR-3 35-29-L00732_ H_41966155</t>
  </si>
  <si>
    <t>13.01.2021 03:28:11</t>
  </si>
  <si>
    <t>13.01.2021 10:36:58</t>
  </si>
  <si>
    <t>13.01.2021 00:59:17</t>
  </si>
  <si>
    <t>13.01.2021 02:13:00</t>
  </si>
  <si>
    <t>_C_56384216_56384216</t>
  </si>
  <si>
    <t>13.01.2021 10:00:52</t>
  </si>
  <si>
    <t>L-18 35-14-L00018_956640707_956640707</t>
  </si>
  <si>
    <t>13.01.2021 04:48:07</t>
  </si>
  <si>
    <t>13.01.2021 09:46:38</t>
  </si>
  <si>
    <t>13.01.2021 15:58:08</t>
  </si>
  <si>
    <t>13.01.2021 16:10:26</t>
  </si>
  <si>
    <t>TR-1-3/6 TAVUK  PAZARI KABİN 35-20-L00022_DAĞITIM TRAFO TR-1-3/6 TAVUK  PAZARI L04_66685752</t>
  </si>
  <si>
    <t>13.01.2021 12:03:41</t>
  </si>
  <si>
    <t>13.01.2021 13:51:34</t>
  </si>
  <si>
    <t>K-4265 MERCANLAR OTO 35-08-K04265Ö_35-08-K04265Ö_41938326</t>
  </si>
  <si>
    <t>13.01.2021 15:30:00</t>
  </si>
  <si>
    <t>13.01.2021 16:40:25</t>
  </si>
  <si>
    <t>M-32 35-02-M00032_A_56374253_56374253</t>
  </si>
  <si>
    <t>13.01.2021 02:00:32</t>
  </si>
  <si>
    <t>13.01.2021 03:35:20</t>
  </si>
  <si>
    <t>DM-14/08 45-71-M00385_953200647_953200647</t>
  </si>
  <si>
    <t>13.01.2021 16:46:53</t>
  </si>
  <si>
    <t>13.01.2021 19:21:41</t>
  </si>
  <si>
    <t>TR-2 35-19-L00002_D_56374679_56374679</t>
  </si>
  <si>
    <t>13.01.2021 09:50:59</t>
  </si>
  <si>
    <t>13.01.2021 14:13:33</t>
  </si>
  <si>
    <t>TEKKE TR-1 35-15-L00123_B_56361896_56361896</t>
  </si>
  <si>
    <t>13.01.2021 04:02:41</t>
  </si>
  <si>
    <t>13.01.2021 19:25:51</t>
  </si>
  <si>
    <t>13.01.2021 00:02:46</t>
  </si>
  <si>
    <t>13.01.2021 00:38:59</t>
  </si>
  <si>
    <t>13.01.2021 02:41:16</t>
  </si>
  <si>
    <t>TR-29 45-78-L00029__56407586_56407586</t>
  </si>
  <si>
    <t>13.01.2021 15:07:41</t>
  </si>
  <si>
    <t>13.01.2021 17:39:06</t>
  </si>
  <si>
    <t>AZİZTEPE MEZARÖNÜ TR-3 45-73-M00222_45-73-M00222_2353616</t>
  </si>
  <si>
    <t>13.01.2021 08:33:00</t>
  </si>
  <si>
    <t>13.01.2021 09:29:17</t>
  </si>
  <si>
    <t>L-247 35-18-L00247_950463623_950463623</t>
  </si>
  <si>
    <t>13.01.2021 10:31:13</t>
  </si>
  <si>
    <t>13.01.2021 17:47:22</t>
  </si>
  <si>
    <t>ÖDEMİŞ TM-2 35-15-A00005_KAYAKÖY M11_2334257</t>
  </si>
  <si>
    <t>13.01.2021 02:31:35</t>
  </si>
  <si>
    <t>13.01.2021 04:26:25</t>
  </si>
  <si>
    <t>13.01.2021 10:40:22</t>
  </si>
  <si>
    <t>13.01.2021 14:56:01</t>
  </si>
  <si>
    <t>SELENDİ TR-12 45-81-M00012_945631576_945631576</t>
  </si>
  <si>
    <t>13.01.2021 13:01:24</t>
  </si>
  <si>
    <t>13.01.2021 15:06:09</t>
  </si>
  <si>
    <t>K-595 35-01-K00595_910993584_910993584</t>
  </si>
  <si>
    <t>13.01.2021 15:34:43</t>
  </si>
  <si>
    <t>YAĞCILAR TR-2 35-32-L00034_A_56377020_56377020</t>
  </si>
  <si>
    <t>13.01.2021 15:08:00</t>
  </si>
  <si>
    <t>13.01.2021 16:30:44</t>
  </si>
  <si>
    <t>13.01.2021 00:20:41</t>
  </si>
  <si>
    <t>13.01.2021 01:48:59</t>
  </si>
  <si>
    <t>K-188 35-01-K00188_913650555_913650555</t>
  </si>
  <si>
    <t>13.01.2021 09:24:19</t>
  </si>
  <si>
    <t>13.01.2021 13:54:23</t>
  </si>
  <si>
    <t>BOZCAYAKA DM 35-15-M00399_OVAKENT M02_58047744</t>
  </si>
  <si>
    <t>13.01.2021 11:08:56</t>
  </si>
  <si>
    <t>13.01.2021 12:36:00</t>
  </si>
  <si>
    <t>DM-3/TR-22 35-22-M00067_955260340_955260340</t>
  </si>
  <si>
    <t>13.01.2021 16:46:07</t>
  </si>
  <si>
    <t>13.01.2021 19:15:06</t>
  </si>
  <si>
    <t>TOYGAR KÖK 45-73-M00166_TOYGAR ÇIKIŞ M01_66715060</t>
  </si>
  <si>
    <t>13.01.2021 11:22:16</t>
  </si>
  <si>
    <t>13.01.2021 11:57:48</t>
  </si>
  <si>
    <t>ÇALTICAK TR-1 45-76-L00012_ H_57993409</t>
  </si>
  <si>
    <t>13.01.2021 08:50:19</t>
  </si>
  <si>
    <t>13.01.2021 11:07:43</t>
  </si>
  <si>
    <t>TR-140 35-16-L00140_A_56398163_56398163</t>
  </si>
  <si>
    <t>13.01.2021 20:28:43</t>
  </si>
  <si>
    <t>13.01.2021 22:14:09</t>
  </si>
  <si>
    <t>KARAALİ TR-1 45-71-M01470_43157766_56398950_56398950</t>
  </si>
  <si>
    <t>13.01.2021 08:51:00</t>
  </si>
  <si>
    <t>14.01.2021 10:10:45</t>
  </si>
  <si>
    <t>13.01.2021 08:49:36</t>
  </si>
  <si>
    <t>13.01.2021 11:27:30</t>
  </si>
  <si>
    <t>KEMİKLİDERE KÖK 45-80-M00108_KEMİKLİDERE T.SULAMA TARLA İÇİ M03_2322668</t>
  </si>
  <si>
    <t>13.01.2021 11:06:57</t>
  </si>
  <si>
    <t>13.01.2021 20:22:57</t>
  </si>
  <si>
    <t>K-4901 35-01-K04901_962731032_962731032</t>
  </si>
  <si>
    <t>13.01.2021 10:00:58</t>
  </si>
  <si>
    <t>13.01.2021 18:10:28</t>
  </si>
  <si>
    <t>13.01.2021 00:37:17</t>
  </si>
  <si>
    <t>KARADOĞAN TR-1 35-15-L00469__72372017_72372017</t>
  </si>
  <si>
    <t>13.01.2021 15:46:01</t>
  </si>
  <si>
    <t>13.01.2021 09:57:50</t>
  </si>
  <si>
    <t>13.01.2021 13:19:36</t>
  </si>
  <si>
    <t>KAVAKLIDERE  KÖK 45-73-M00140_95000046036_95000046036</t>
  </si>
  <si>
    <t>13.01.2021 13:33:10</t>
  </si>
  <si>
    <t>13.01.2021 16:55:37</t>
  </si>
  <si>
    <t>ÇOBANKÖY KÖK 35-29-L00066_HAMAMKÖY FİDERİ L05_72212415</t>
  </si>
  <si>
    <t>13.01.2021 05:34:41</t>
  </si>
  <si>
    <t>13.01.2021 08:43:39</t>
  </si>
  <si>
    <t>TR-1/18-A 45-72-M00102_B_56391719_56391719</t>
  </si>
  <si>
    <t>13.01.2021 19:36:17</t>
  </si>
  <si>
    <t>13.01.2021 20:04:08</t>
  </si>
  <si>
    <t>K-3082 35-04-K03082_D_56367810_56367810</t>
  </si>
  <si>
    <t>13.01.2021 19:03:27</t>
  </si>
  <si>
    <t>13.01.2021 20:36:33</t>
  </si>
  <si>
    <t>M-2079 35-01-M02079_911706494_911706494</t>
  </si>
  <si>
    <t>13.01.2021 07:51:13</t>
  </si>
  <si>
    <t>13.01.2021 12:39:49</t>
  </si>
  <si>
    <t>SEYREKLİ TR-2 35-15-L00440_B_56370344_56370344</t>
  </si>
  <si>
    <t>13.01.2021 15:02:58</t>
  </si>
  <si>
    <t>13.01.2021 18:56:34</t>
  </si>
  <si>
    <t>13.01.2021 07:01:40</t>
  </si>
  <si>
    <t>13.01.2021 07:37:33</t>
  </si>
  <si>
    <t>13.01.2021 15:17:31</t>
  </si>
  <si>
    <t>13.01.2021 18:08:37</t>
  </si>
  <si>
    <t>SOĞANLI SULAMA KOOP. ÖZEL TR 45-73-M01036Ö_DIREK TIPI TRAFO HUCRESI H01_2041595</t>
  </si>
  <si>
    <t>13.01.2021 09:23:28</t>
  </si>
  <si>
    <t>M-2177 35-01-M02177_C_56374010_56374010</t>
  </si>
  <si>
    <t>13.01.2021 11:19:56</t>
  </si>
  <si>
    <t>13.01.2021 16:53:26</t>
  </si>
  <si>
    <t>TURGUTALP TR-4 45-82-M00054_DIREK TIPI TRAFO HUCRESI H01_2092812</t>
  </si>
  <si>
    <t>13.01.2021 00:43:17</t>
  </si>
  <si>
    <t>13.01.2021 02:01:00</t>
  </si>
  <si>
    <t>DM-14/2 45-71-M00373_953197162_953197162</t>
  </si>
  <si>
    <t>13.01.2021 22:00:20</t>
  </si>
  <si>
    <t>14.01.2021 01:04:26</t>
  </si>
  <si>
    <t>13.01.2021 09:07:40</t>
  </si>
  <si>
    <t>13.01.2021 09:19:38</t>
  </si>
  <si>
    <t>K-1568 35-01-K01568_910649594_910649594</t>
  </si>
  <si>
    <t>13.01.2021 08:24:20</t>
  </si>
  <si>
    <t>13.01.2021 10:46:10</t>
  </si>
  <si>
    <t>13.01.2021 09:46:54</t>
  </si>
  <si>
    <t>13.01.2021 13:56:31</t>
  </si>
  <si>
    <t>YEŞİLYURT TR-1 35-27-M01046_ H_61249385</t>
  </si>
  <si>
    <t>13.01.2021 10:01:54</t>
  </si>
  <si>
    <t>13.01.2021 13:23:00</t>
  </si>
  <si>
    <t>AZİZ ÇELİKDOĞAN TARIMSAL SULAMA TR-1 45-83-M00345_45-83-M00345_2347591</t>
  </si>
  <si>
    <t>13.01.2021 18:21:18</t>
  </si>
  <si>
    <t>13.01.2021 18:59:28</t>
  </si>
  <si>
    <t>MURADİYE TR-2 SU DEPOSU 45-71-M00199_D_60985261_60985261</t>
  </si>
  <si>
    <t>13.01.2021 06:35:00</t>
  </si>
  <si>
    <t>13.01.2021 20:22:55</t>
  </si>
  <si>
    <t>M-2793 35-01-M02793_913061882_913061882</t>
  </si>
  <si>
    <t>13.01.2021 17:55:07</t>
  </si>
  <si>
    <t>13.01.2021 20:49:31</t>
  </si>
  <si>
    <t>13.01.2021 05:22:47</t>
  </si>
  <si>
    <t>13.01.2021 05:29:41</t>
  </si>
  <si>
    <t>13.01.2021 00:59:27</t>
  </si>
  <si>
    <t>13.01.2021 05:22:00</t>
  </si>
  <si>
    <t>TİRE İM-DM-1 35-29-A00001_TOKİ M24_2059030</t>
  </si>
  <si>
    <t>13.01.2021 03:42:56</t>
  </si>
  <si>
    <t>13.01.2021 08:31:00</t>
  </si>
  <si>
    <t>K-3092 35-02-K03092_99885428_99885428</t>
  </si>
  <si>
    <t>13.01.2021 09:51:20</t>
  </si>
  <si>
    <t>13.01.2021 12:27:33</t>
  </si>
  <si>
    <t>DM-3/TR-21 35-22-M00066_955260265_955260265</t>
  </si>
  <si>
    <t>13.01.2021 00:24:43</t>
  </si>
  <si>
    <t>13.01.2021 02:04:48</t>
  </si>
  <si>
    <t>KARAKILIÇLI TR-1 45-71-M01555_43188307_56384105_56384105</t>
  </si>
  <si>
    <t>13.01.2021 08:09:27</t>
  </si>
  <si>
    <t>13.01.2021 12:30:26</t>
  </si>
  <si>
    <t>TR-1-3/5 PAMUK PAZARI KABİN 35-20-L00021_955202210_955202210</t>
  </si>
  <si>
    <t>13.01.2021 14:21:30</t>
  </si>
  <si>
    <t>13.01.2021 15:33:33</t>
  </si>
  <si>
    <t>HELİMLER MAH. TR-1 45-76-M00158_A_56384136_56384136</t>
  </si>
  <si>
    <t>13.01.2021 00:24:08</t>
  </si>
  <si>
    <t>13.01.2021 04:27:00</t>
  </si>
  <si>
    <t>CEVİZALAN TR-3 35-15-L01018_B_56361646_56361646</t>
  </si>
  <si>
    <t>13.01.2021 16:58:40</t>
  </si>
  <si>
    <t>13.01.2021 21:48:47</t>
  </si>
  <si>
    <t>ÇELİKLİ CELİLLER TR-2 45-78-M01303__72373591_72373591</t>
  </si>
  <si>
    <t>13.01.2021 13:05:10</t>
  </si>
  <si>
    <t>13.01.2021 15:50:46</t>
  </si>
  <si>
    <t>M-236 35-02-M00236_TRF M01_2122034</t>
  </si>
  <si>
    <t>13.01.2021 06:59:09</t>
  </si>
  <si>
    <t>13.01.2021 10:43:58</t>
  </si>
  <si>
    <t>BUCA TM 35-03-A00003_Buca-7 K09_2311887</t>
  </si>
  <si>
    <t>13.01.2021 15:11:36</t>
  </si>
  <si>
    <t>13.01.2021 16:16:00</t>
  </si>
  <si>
    <t>K-3097 35-01-K03097_911823453_911823453</t>
  </si>
  <si>
    <t>13.01.2021 16:02:04</t>
  </si>
  <si>
    <t>13.01.2021 18:08:11</t>
  </si>
  <si>
    <t>ALİ BACO TR 45-71-M00994_DIREK TIPI TRAFO HUCRESI H01_2087789</t>
  </si>
  <si>
    <t>13.01.2021 15:27:53</t>
  </si>
  <si>
    <t>13.01.2021 19:44:58</t>
  </si>
  <si>
    <t>13.01.2021 16:32:51</t>
  </si>
  <si>
    <t>13.01.2021 17:38:45</t>
  </si>
  <si>
    <t>K-1201 35-01-K01201_910715988_910715988</t>
  </si>
  <si>
    <t>13.01.2021 20:50:43</t>
  </si>
  <si>
    <t>14.01.2021 00:58:00</t>
  </si>
  <si>
    <t>TR-30 (M-730) 35-30-M00730_E e1_43010665</t>
  </si>
  <si>
    <t>13.01.2021 13:59:00</t>
  </si>
  <si>
    <t>13.01.2021 16:12:13</t>
  </si>
  <si>
    <t>KAYAKÖY DM 35-15-L00866_KAYAKÖY İÇME SUYU L07_72307165</t>
  </si>
  <si>
    <t>13.01.2021 12:07:00</t>
  </si>
  <si>
    <t>13.01.2021 14:23:07</t>
  </si>
  <si>
    <t>13.01.2021 02:06:47</t>
  </si>
  <si>
    <t>13.01.2021 03:02:10</t>
  </si>
  <si>
    <t>13.01.2021 09:05:16</t>
  </si>
  <si>
    <t>13.01.2021 09:16:00</t>
  </si>
  <si>
    <t>DM-4/76 (AMBER SOKAK) 45-71-M00217_45-71-M00217_72064593</t>
  </si>
  <si>
    <t>13.01.2021 06:56:41</t>
  </si>
  <si>
    <t>13.01.2021 11:18:19</t>
  </si>
  <si>
    <t>13.01.2021 10:31:03</t>
  </si>
  <si>
    <t>13.01.2021 10:31:18</t>
  </si>
  <si>
    <t>GÜMÜLDÜR M-5 35-25-M00005_B_56372808_56372808</t>
  </si>
  <si>
    <t>13.01.2021 09:43:36</t>
  </si>
  <si>
    <t>13.01.2021 17:23:00</t>
  </si>
  <si>
    <t>AHMETBEYLER DM 35-16-M00154_FERİZLER SULAMA M02_72044314</t>
  </si>
  <si>
    <t>13.01.2021 08:11:54</t>
  </si>
  <si>
    <t>13.01.2021 13:10:32</t>
  </si>
  <si>
    <t>AZİMLİ AMBARKAYA TR-2 45-86-M00249_A_56405177_56405177</t>
  </si>
  <si>
    <t>13.01.2021 10:33:49</t>
  </si>
  <si>
    <t>13.01.2021 12:34:49</t>
  </si>
  <si>
    <t>GÜMÜLCELİ TR-4 45-80-M00110__73832675_73832675</t>
  </si>
  <si>
    <t>13.01.2021 17:26:18</t>
  </si>
  <si>
    <t>13.01.2021 20:07:02</t>
  </si>
  <si>
    <t>RADAR KÖK 35-21-M00006_RADAR M02_72199828</t>
  </si>
  <si>
    <t>13.01.2021 07:50:22</t>
  </si>
  <si>
    <t>13.01.2021 10:39:55</t>
  </si>
  <si>
    <t>KARABURUN GIS TM 35-19-A00008_EĞLENHOCA M04_2317315</t>
  </si>
  <si>
    <t>13.01.2021 06:16:26</t>
  </si>
  <si>
    <t>13.01.2021 06:27:00</t>
  </si>
  <si>
    <t>13.01.2021 04:31:44</t>
  </si>
  <si>
    <t>13.01.2021 05:22:11</t>
  </si>
  <si>
    <t>13.01.2021 18:58:22</t>
  </si>
  <si>
    <t>14.01.2021 05:19:07</t>
  </si>
  <si>
    <t>ÜZÜMLÜ AYSAN BEY TR-3 45-73-M00605_B_56387071_56387071</t>
  </si>
  <si>
    <t>13.01.2021 09:57:38</t>
  </si>
  <si>
    <t>13.01.2021 11:56:11</t>
  </si>
  <si>
    <t>DM-3/8 (KAYACIK) 45-71-M00119_B b2b_45179926</t>
  </si>
  <si>
    <t>13.01.2021 22:04:58</t>
  </si>
  <si>
    <t>14.01.2021 01:39:12</t>
  </si>
  <si>
    <t>SARUHANLI TR-2 45-80-M00002_45-80-M00002_73402541</t>
  </si>
  <si>
    <t>13.01.2021 10:13:46</t>
  </si>
  <si>
    <t>13.01.2021 15:52:39</t>
  </si>
  <si>
    <t>KINIK TR-8 35-24-L00008_955215822_955215822</t>
  </si>
  <si>
    <t>13.01.2021 13:24:47</t>
  </si>
  <si>
    <t>13.01.2021 17:44:59</t>
  </si>
  <si>
    <t>TR-17 45-77-L00017_A_56403924_56403924</t>
  </si>
  <si>
    <t>13.01.2021 15:06:16</t>
  </si>
  <si>
    <t>13.01.2021 16:41:06</t>
  </si>
  <si>
    <t>BEYLER KÖK 45-85-L00034_HatBaşıAyırıcı_53135741 L02_53135741</t>
  </si>
  <si>
    <t>13.01.2021 11:41:45</t>
  </si>
  <si>
    <t>13.01.2021 14:20:41</t>
  </si>
  <si>
    <t>DM-2/45 35-26-M00842_6194871_56367698_56367698</t>
  </si>
  <si>
    <t>13.01.2021 04:18:22</t>
  </si>
  <si>
    <t>13.01.2021 06:27:44</t>
  </si>
  <si>
    <t>13.01.2021 09:40:15</t>
  </si>
  <si>
    <t>13.01.2021 10:28:49</t>
  </si>
  <si>
    <t>KALEMOĞLU KÖK 45-75-M00069_FUNDACIK KÖK M01_2101948</t>
  </si>
  <si>
    <t>13.01.2021 00:50:15</t>
  </si>
  <si>
    <t>13.01.2021 00:50:45</t>
  </si>
  <si>
    <t>K-2965 35-10-K02965_35-10-K02965_47728974</t>
  </si>
  <si>
    <t>13.01.2021 12:30:14</t>
  </si>
  <si>
    <t>13.01.2021 13:36:53</t>
  </si>
  <si>
    <t>KIRCALAR DM 35-16-M00261_SARICAOĞLU ENH GRUBU M05_72041846</t>
  </si>
  <si>
    <t>13.01.2021 00:27:12</t>
  </si>
  <si>
    <t>13.01.2021 01:46:24</t>
  </si>
  <si>
    <t>GÖKKAYA TR-3 45-84-L00020_955035819_955035819</t>
  </si>
  <si>
    <t>13.01.2021 11:09:05</t>
  </si>
  <si>
    <t>13.01.2021 13:36:44</t>
  </si>
  <si>
    <t>13.01.2021 00:08:45</t>
  </si>
  <si>
    <t>13.01.2021 00:08:57</t>
  </si>
  <si>
    <t>TR-2/47-A 45-72-L00082_950122243_950122243</t>
  </si>
  <si>
    <t>13.01.2021 09:55:57</t>
  </si>
  <si>
    <t>13.01.2021 10:37:19</t>
  </si>
  <si>
    <t>ÇOBANLAR SUBATAN TR-1 35-15-L00358_35-15-L00358_2365314</t>
  </si>
  <si>
    <t>13.01.2021 14:47:38</t>
  </si>
  <si>
    <t>13.01.2021 23:23:09</t>
  </si>
  <si>
    <t>13.01.2021 03:43:31</t>
  </si>
  <si>
    <t>13.01.2021 06:00:36</t>
  </si>
  <si>
    <t>13.01.2021 07:50:01</t>
  </si>
  <si>
    <t>13.01.2021 15:59:22</t>
  </si>
  <si>
    <t>SANCAKLI BOZKÖY TR-8 45-71-M00501_43130585_56401985_56401985</t>
  </si>
  <si>
    <t>13.01.2021 19:37:29</t>
  </si>
  <si>
    <t>13.01.2021 23:36:19</t>
  </si>
  <si>
    <t>ÖRENCİK KÖYÜ TR-1 45-71-M01564_43182196_56385287_56385287</t>
  </si>
  <si>
    <t>13.01.2021 16:31:20</t>
  </si>
  <si>
    <t>13.01.2021 21:32:33</t>
  </si>
  <si>
    <t>K-217 35-01-K00217_911245426_911245426</t>
  </si>
  <si>
    <t>13.01.2021 11:56:07</t>
  </si>
  <si>
    <t>13.01.2021 16:33:51</t>
  </si>
  <si>
    <t>13.01.2021 06:49:33</t>
  </si>
  <si>
    <t>13.01.2021 08:02:19</t>
  </si>
  <si>
    <t>MÜTEVELLİ TR-5 45-80-M00106_B_56387467_56387467</t>
  </si>
  <si>
    <t>13.01.2021 09:06:55</t>
  </si>
  <si>
    <t>13.01.2021 10:03:23</t>
  </si>
  <si>
    <t>GÜMÜLCELİ TR-4/A 45-80-M02941_45-80-M02941_73345295</t>
  </si>
  <si>
    <t>13.01.2021 11:33:06</t>
  </si>
  <si>
    <t>13.01.2021 14:07:09</t>
  </si>
  <si>
    <t>ALOSBİ TM 35-17-A00006_ŞAKRAN M05_2054686</t>
  </si>
  <si>
    <t>13.01.2021 05:17:18</t>
  </si>
  <si>
    <t>13.01.2021 05:29:00</t>
  </si>
  <si>
    <t>YAZIBAŞI DM-5 35-26-M00550_BEŞYOL PLASTİK M18_2335556</t>
  </si>
  <si>
    <t>13.01.2021 22:19:57</t>
  </si>
  <si>
    <t>13.01.2021 23:00:33</t>
  </si>
  <si>
    <t>TR-15 35-16-L00015_953332190_953332190</t>
  </si>
  <si>
    <t>13.01.2021 10:35:10</t>
  </si>
  <si>
    <t>13.01.2021 15:13:44</t>
  </si>
  <si>
    <t>L-426 ESKİ GARAJ 35-18-L00426_950447956_950447956</t>
  </si>
  <si>
    <t>13.01.2021 16:24:52</t>
  </si>
  <si>
    <t>14.01.2021 02:57:41</t>
  </si>
  <si>
    <t>K-1923 35-10-K01923_D k1923d1_5785966</t>
  </si>
  <si>
    <t>13.01.2021 11:50:48</t>
  </si>
  <si>
    <t>13.01.2021 13:39:45</t>
  </si>
  <si>
    <t>GÜLBAHÇE TR-16 (KARAPINAR) 35-19-L00042_956674212_956674212</t>
  </si>
  <si>
    <t>13.01.2021 20:53:58</t>
  </si>
  <si>
    <t>13.01.2021 23:08:17</t>
  </si>
  <si>
    <t>MORDOĞAN TR-2 35-21-L00140_948361450_948361450</t>
  </si>
  <si>
    <t>13.01.2021 16:47:20</t>
  </si>
  <si>
    <t>13.01.2021 03:14:00</t>
  </si>
  <si>
    <t>YEŞİLDERE TR 45-74-M00190_945591703_945591703</t>
  </si>
  <si>
    <t>13.01.2021 19:54:51</t>
  </si>
  <si>
    <t>13.01.2021 22:31:04</t>
  </si>
  <si>
    <t>L-31 35-14-L00031_7159250_56354933_56354933</t>
  </si>
  <si>
    <t>13.01.2021 11:42:29</t>
  </si>
  <si>
    <t>13.01.2021 07:51:51</t>
  </si>
  <si>
    <t>13.01.2021 11:15:00</t>
  </si>
  <si>
    <t>M-2200 BELENBAŞI TR-2 35-03-M02200_35-03-M02200_2371299</t>
  </si>
  <si>
    <t>13.01.2021 17:47:34</t>
  </si>
  <si>
    <t>13.01.2021 18:12:30</t>
  </si>
  <si>
    <t>TR-2/75 KÖK 45-83-M00771_C_56396018_56396018</t>
  </si>
  <si>
    <t>13.01.2021 18:52:08</t>
  </si>
  <si>
    <t>13.01.2021 21:51:51</t>
  </si>
  <si>
    <t>TAŞLIYATAK CEBECİLER TR-4 35-31-L00367_47791966_56352036_56352036</t>
  </si>
  <si>
    <t>13.01.2021 14:22:16</t>
  </si>
  <si>
    <t>13.01.2021 17:17:07</t>
  </si>
  <si>
    <t>ÇİÇEKLİ TR-1 45-75-M00308_945615439_945615439</t>
  </si>
  <si>
    <t>13.01.2021 11:23:05</t>
  </si>
  <si>
    <t>13.01.2021 16:28:43</t>
  </si>
  <si>
    <t>KIRKÖY TOPRAKLIK TR-11 35-31-L00473_C_72252832_72252832</t>
  </si>
  <si>
    <t>13.01.2021 09:26:00</t>
  </si>
  <si>
    <t>13.01.2021 10:07:13</t>
  </si>
  <si>
    <t>M-1298 35-03-M01298_910272758_910272758</t>
  </si>
  <si>
    <t>13.01.2021 06:24:10</t>
  </si>
  <si>
    <t>13.01.2021 09:30:03</t>
  </si>
  <si>
    <t>13.01.2021 09:19:00</t>
  </si>
  <si>
    <t>13.01.2021 17:31:08</t>
  </si>
  <si>
    <t>K-1634 35-01-K01634_912171198_912171198</t>
  </si>
  <si>
    <t>13.01.2021 16:36:51</t>
  </si>
  <si>
    <t>13.01.2021 18:52:54</t>
  </si>
  <si>
    <t>13.01.2021 01:52:23</t>
  </si>
  <si>
    <t>13.01.2021 11:44:13</t>
  </si>
  <si>
    <t>GİRELLİ KIROĞLAN TR-4 45-73-M00764_DIREK TIPI TRAFO HUCRESI H01_2094372</t>
  </si>
  <si>
    <t>13.01.2021 16:12:00</t>
  </si>
  <si>
    <t>14.01.2021 00:40:11</t>
  </si>
  <si>
    <t>K-1030 35-08-K01030_97487247_97487247</t>
  </si>
  <si>
    <t>13.01.2021 16:43:33</t>
  </si>
  <si>
    <t>13.01.2021 18:11:03</t>
  </si>
  <si>
    <t>SOMA TR-7/3 45-82-M00449_C_65513846_65513846</t>
  </si>
  <si>
    <t>13.01.2021 00:48:23</t>
  </si>
  <si>
    <t>13.01.2021 03:23:00</t>
  </si>
  <si>
    <t>TİRE İM-DM-1 35-29-A00001_TİRE-3 GİRİŞ M20_2059038</t>
  </si>
  <si>
    <t>13.01.2021 01:29:18</t>
  </si>
  <si>
    <t>13.01.2021 02:39:00</t>
  </si>
  <si>
    <t>M-1570 35-02-M01570_M-1054 M01_2309768</t>
  </si>
  <si>
    <t>13.01.2021 13:17:00</t>
  </si>
  <si>
    <t>13.01.2021 13:48:55</t>
  </si>
  <si>
    <t>M-2605 YELKİ DM 35-10-M02605_KAHRAMANDERE-1 M04_2035518</t>
  </si>
  <si>
    <t>13.01.2021 11:32:33</t>
  </si>
  <si>
    <t>TAYTAN OFİS KÖK 45-78-M00314_HatBaşıAyırıcı_53140187 M06_53140187</t>
  </si>
  <si>
    <t>13.01.2021 00:45:19</t>
  </si>
  <si>
    <t>13.01.2021 01:59:25</t>
  </si>
  <si>
    <t>MEHMET KARABIYIK TR-2 35-27-M01102_35-27-M01102_72383703</t>
  </si>
  <si>
    <t>13.01.2021 10:21:10</t>
  </si>
  <si>
    <t>13.01.2021 15:37:45</t>
  </si>
  <si>
    <t>ÇEŞNELİ PALAMUT MEVKİİ TR-1 45-73-M00453_945684911_945684911</t>
  </si>
  <si>
    <t>13.01.2021 16:13:35</t>
  </si>
  <si>
    <t>13.01.2021 17:44:24</t>
  </si>
  <si>
    <t>PAYAMLI M-27 (SAKIZAĞACI KÖK) 35-25-M00188_M-25/M-22/M-23/M-24/İZSU M03_72070683</t>
  </si>
  <si>
    <t>13.01.2021 05:32:16</t>
  </si>
  <si>
    <t>13.01.2021 07:01:49</t>
  </si>
  <si>
    <t>HACIHALİLLER TR-1 KÖK 45-71-M00066_953189865_953189865</t>
  </si>
  <si>
    <t>13.01.2021 16:44:54</t>
  </si>
  <si>
    <t>13.01.2021 19:52:40</t>
  </si>
  <si>
    <t>TR-55 KÖK 35-19-M00055_TR-77 KÖK M03_76783889</t>
  </si>
  <si>
    <t>13.01.2021 10:52:00</t>
  </si>
  <si>
    <t>13.01.2021 11:24:00</t>
  </si>
  <si>
    <t>DM-11d (Y.BELEDİYE ŞANTİYE YANI) 45-71-M01903_45-71-M01903_66159594</t>
  </si>
  <si>
    <t>13.01.2021 08:05:51</t>
  </si>
  <si>
    <t>13.01.2021 12:10:15</t>
  </si>
  <si>
    <t>M-1483 35-01-M01483_911790123_911790123</t>
  </si>
  <si>
    <t>13.01.2021 01:26:25</t>
  </si>
  <si>
    <t>13.01.2021 06:31:14</t>
  </si>
  <si>
    <t>KALEMOĞLU KÖK 45-75-M00069_HatBaşıAyırıcı_53134975 M04_53134975</t>
  </si>
  <si>
    <t>13.01.2021 14:00:27</t>
  </si>
  <si>
    <t>13.01.2021 15:14:05</t>
  </si>
  <si>
    <t>KARABULU TR-4 35-31-L00353_35-31-L00353_2365351</t>
  </si>
  <si>
    <t>13.01.2021 09:12:09</t>
  </si>
  <si>
    <t>13.01.2021 15:02:00</t>
  </si>
  <si>
    <t>KONAKLI TR-4 35-15-L00901_B_56368654_56368654</t>
  </si>
  <si>
    <t>13.01.2021 18:19:00</t>
  </si>
  <si>
    <t>13.01.2021 19:08:50</t>
  </si>
  <si>
    <t>13.01.2021 09:33:00</t>
  </si>
  <si>
    <t>13.01.2021 12:54:01</t>
  </si>
  <si>
    <t>SUBATAN TR-5 35-15-L00340_C_56369707_56369707</t>
  </si>
  <si>
    <t>13.01.2021 17:46:58</t>
  </si>
  <si>
    <t>13.01.2021 22:16:38</t>
  </si>
  <si>
    <t>GÖRECE TR-1 35-22-M00841_A_65512708_65512708</t>
  </si>
  <si>
    <t>13.01.2021 03:52:47</t>
  </si>
  <si>
    <t>13.01.2021 06:57:26</t>
  </si>
  <si>
    <t>GÖLMARMARA İM 45-85-A00001_GÖLMARMARA ŞEHİR-1 L16_2306812</t>
  </si>
  <si>
    <t>13.01.2021 00:58:25</t>
  </si>
  <si>
    <t>13.01.2021 01:05:00</t>
  </si>
  <si>
    <t>M-1265 35-04-M01265_912688583_912688583</t>
  </si>
  <si>
    <t>13.01.2021 18:38:44</t>
  </si>
  <si>
    <t>13.01.2021 19:50:50</t>
  </si>
  <si>
    <t>EĞRİDERE TR-1 35-29-L00511_950330028_950330028</t>
  </si>
  <si>
    <t>13.01.2021 15:50:26</t>
  </si>
  <si>
    <t>13.01.2021 18:20:52</t>
  </si>
  <si>
    <t>13.01.2021 04:33:16</t>
  </si>
  <si>
    <t>13.01.2021 11:34:50</t>
  </si>
  <si>
    <t>13.01.2021 21:19:53</t>
  </si>
  <si>
    <t>13.01.2021 21:28:35</t>
  </si>
  <si>
    <t>ÇARIKBALLI KÖSELER TR 45-77-L00187_A_56384903_56384903</t>
  </si>
  <si>
    <t>13.01.2021 06:21:45</t>
  </si>
  <si>
    <t>13.01.2021 08:07:22</t>
  </si>
  <si>
    <t>_B_56388202_56388202</t>
  </si>
  <si>
    <t>13.01.2021 11:14:55</t>
  </si>
  <si>
    <t>CABBAR DM 45-73-M00100_KULA ÇIKIŞI M08_2058237</t>
  </si>
  <si>
    <t>13.01.2021 00:30:11</t>
  </si>
  <si>
    <t>13.01.2021 00:38:28</t>
  </si>
  <si>
    <t>L-372 35-18-L00372_955012111_955012111</t>
  </si>
  <si>
    <t>13.01.2021 08:12:10</t>
  </si>
  <si>
    <t>13.01.2021 16:28:39</t>
  </si>
  <si>
    <t>13.01.2021 16:07:11</t>
  </si>
  <si>
    <t>13.01.2021 20:45:40</t>
  </si>
  <si>
    <t>13.01.2021 14:41:19</t>
  </si>
  <si>
    <t>13.01.2021 16:19:13</t>
  </si>
  <si>
    <t>ALAŞEHİR TR-77 BAKLACI KÖYÜ 45-73-M00077_45-73-M00077_2354328</t>
  </si>
  <si>
    <t>13.01.2021 09:19:18</t>
  </si>
  <si>
    <t>13.01.2021 15:33:00</t>
  </si>
  <si>
    <t>TEKKE TR-2 35-15-L01012_B_56368989_56368989</t>
  </si>
  <si>
    <t>13.01.2021 19:39:52</t>
  </si>
  <si>
    <t>13.01.2021 19:54:42</t>
  </si>
  <si>
    <t>L-18 35-14-L00018_5653054_56354993_56354993</t>
  </si>
  <si>
    <t>13.01.2021 02:30:47</t>
  </si>
  <si>
    <t>13.01.2021 03:24:00</t>
  </si>
  <si>
    <t>13.01.2021 21:39:42</t>
  </si>
  <si>
    <t>13.01.2021 22:26:07</t>
  </si>
  <si>
    <t>K-2752 35-03-K02752_K-552 K02_41946935</t>
  </si>
  <si>
    <t>13.01.2021 02:36:31</t>
  </si>
  <si>
    <t>13.01.2021 12:19:16</t>
  </si>
  <si>
    <t>13.01.2021 17:02:54</t>
  </si>
  <si>
    <t>K-2740 35-07-K02740_912282975_912282975</t>
  </si>
  <si>
    <t>13.01.2021 16:14:37</t>
  </si>
  <si>
    <t>13.01.2021 19:21:16</t>
  </si>
  <si>
    <t>KAHRAMANDERE İM 35-10-A00002_YELKİ-2 M10_2094867</t>
  </si>
  <si>
    <t>13.01.2021 15:54:37</t>
  </si>
  <si>
    <t>13.01.2021 16:06:00</t>
  </si>
  <si>
    <t>M-1637 35-01-M01637_912157468_912157468</t>
  </si>
  <si>
    <t>13.01.2021 10:23:00</t>
  </si>
  <si>
    <t>13.01.2021 16:14:56</t>
  </si>
  <si>
    <t>YENİFOÇA TR-23 35-23-M00023_950417064_950417064</t>
  </si>
  <si>
    <t>13.01.2021 14:48:02</t>
  </si>
  <si>
    <t>14.01.2021 14:56:10</t>
  </si>
  <si>
    <t>M-1186 35-04-M01186_C_56379763_56379763</t>
  </si>
  <si>
    <t>13.01.2021 00:48:51</t>
  </si>
  <si>
    <t>13.01.2021 04:26:15</t>
  </si>
  <si>
    <t>BADEMBÜKÜ TR-1 35-21-L00075_Ayırıcı H01_2084993</t>
  </si>
  <si>
    <t>13.01.2021 22:52:47</t>
  </si>
  <si>
    <t>13.01.2021 23:53:14</t>
  </si>
  <si>
    <t>13.01.2021 06:29:00</t>
  </si>
  <si>
    <t>KOLDERE KÖK 45-80-M00051_ÇAVUŞOĞLU TST M06_73403318</t>
  </si>
  <si>
    <t>13.01.2021 11:31:59</t>
  </si>
  <si>
    <t>13.01.2021 13:33:00</t>
  </si>
  <si>
    <t>TR-10 ( ALİ ÇOK SULAMA GRUBU ) 35-27-M00010_A_56370640_56370640</t>
  </si>
  <si>
    <t>13.01.2021 08:42:04</t>
  </si>
  <si>
    <t>13.01.2021 10:11:03</t>
  </si>
  <si>
    <t>ÇUKURKÖY KÖK 35-29-L00034_ÇUKURKÖY ENH L06_2329347</t>
  </si>
  <si>
    <t>13.01.2021 03:05:02</t>
  </si>
  <si>
    <t>13.01.2021 03:55:09</t>
  </si>
  <si>
    <t>M-2559 35-01-M02559_910585694_910585694</t>
  </si>
  <si>
    <t>13.01.2021 16:56:23</t>
  </si>
  <si>
    <t>13.01.2021 18:46:04</t>
  </si>
  <si>
    <t>13.01.2021 07:30:01</t>
  </si>
  <si>
    <t>13.01.2021 09:16:50</t>
  </si>
  <si>
    <t>L-184 35-18-L00184_5716256_56372140_56372140</t>
  </si>
  <si>
    <t>13.01.2021 18:51:43</t>
  </si>
  <si>
    <t>13.01.2021 21:33:29</t>
  </si>
  <si>
    <t>ASARLIK TR-9 35-28-M00590_953378255_953378255</t>
  </si>
  <si>
    <t>13.01.2021 20:23:09</t>
  </si>
  <si>
    <t>13.01.2021 21:16:33</t>
  </si>
  <si>
    <t>OVACIK TR-7 35-31-L00149_47822089_56353032_56353032</t>
  </si>
  <si>
    <t>13.01.2021 03:05:45</t>
  </si>
  <si>
    <t>13.01.2021 10:53:56</t>
  </si>
  <si>
    <t>13.01.2021 00:16:12</t>
  </si>
  <si>
    <t>13.01.2021 01:02:46</t>
  </si>
  <si>
    <t>PAYAMLI M-1 KÖK 35-25-M00175_HatBaşıAyırıcı_53133339 M16_53133339</t>
  </si>
  <si>
    <t>13.01.2021 00:13:55</t>
  </si>
  <si>
    <t>TR-83 35-30-L00083_955293143_955293143</t>
  </si>
  <si>
    <t>13.01.2021 09:31:07</t>
  </si>
  <si>
    <t>13.01.2021 10:44:27</t>
  </si>
  <si>
    <t>M-1138 35-02-M01138_TRF-2 M04_2098256</t>
  </si>
  <si>
    <t>13.01.2021 14:46:41</t>
  </si>
  <si>
    <t>13.01.2021 20:10:34</t>
  </si>
  <si>
    <t>L-33 35-14-L00033_956636204_956636204</t>
  </si>
  <si>
    <t>13.01.2021 15:10:02</t>
  </si>
  <si>
    <t>13.01.2021 17:55:20</t>
  </si>
  <si>
    <t>TR-50 35-27-M00050_913929281_913929281</t>
  </si>
  <si>
    <t>13.01.2021 17:53:00</t>
  </si>
  <si>
    <t>13.01.2021 19:12:45</t>
  </si>
  <si>
    <t>K-652 35-01-K00652_F_56358156_56358156</t>
  </si>
  <si>
    <t>13.01.2021 09:43:22</t>
  </si>
  <si>
    <t>13.01.2021 11:50:26</t>
  </si>
  <si>
    <t>ÜRKMEZ DM-4 (ÜRKMEZ M-21) 35-25-M00155_HatBaşıAyırıcı_53132250 M03_53132250</t>
  </si>
  <si>
    <t>13.01.2021 09:29:44</t>
  </si>
  <si>
    <t>13.01.2021 09:46:00</t>
  </si>
  <si>
    <t>FUNDACIK KÖK 45-75-M00068_HatBaşıAyırıcı_53135613 M03_53135613</t>
  </si>
  <si>
    <t>13.01.2021 01:07:53</t>
  </si>
  <si>
    <t>13.01.2021 02:22:26</t>
  </si>
  <si>
    <t>MOLLA SÜLEYMANLI TR-1 45-71-M01549_DIREK TIPI TRAFO HUCRESI H01_2046871</t>
  </si>
  <si>
    <t>13.01.2021 10:08:48</t>
  </si>
  <si>
    <t>13.01.2021 12:23:25</t>
  </si>
  <si>
    <t>13.01.2021 06:35:15</t>
  </si>
  <si>
    <t>13.01.2021 11:41:40</t>
  </si>
  <si>
    <t>13.01.2021 14:39:01</t>
  </si>
  <si>
    <t>13.01.2021 14:43:19</t>
  </si>
  <si>
    <t>SARISU TR-3 35-31-L00081_47816444_56352574_56352574</t>
  </si>
  <si>
    <t>13.01.2021 09:36:28</t>
  </si>
  <si>
    <t>13.01.2021 13:25:50</t>
  </si>
  <si>
    <t>DM-10/TR-27 (M-1879) 35-22-M00148_A_65616182_65616182</t>
  </si>
  <si>
    <t>13.01.2021 11:38:32</t>
  </si>
  <si>
    <t>13.01.2021 15:51:28</t>
  </si>
  <si>
    <t>M-13 35-02-M00013_M-157 M03_44464453</t>
  </si>
  <si>
    <t>14.01.2021 00:39:09</t>
  </si>
  <si>
    <t>14.01.2021 01:12:04</t>
  </si>
  <si>
    <t>14.01.2021 00:56:39</t>
  </si>
  <si>
    <t>14.01.2021 01:45:00</t>
  </si>
  <si>
    <t>DM-3 (TR-16) 35-15-M00016_ÖDEMİŞ-4 M17_67054330</t>
  </si>
  <si>
    <t>14.01.2021 01:02:39</t>
  </si>
  <si>
    <t>14.01.2021 01:27:47</t>
  </si>
  <si>
    <t>DM-3 (TR-16) 35-15-M00016_ÖDEMİŞ-3 M02_67054315</t>
  </si>
  <si>
    <t>14.01.2021 01:01:34</t>
  </si>
  <si>
    <t>14.01.2021 01:29:34</t>
  </si>
  <si>
    <t>TR-256(DM-2/8) 35-19-L00256_SD D02_5797687</t>
  </si>
  <si>
    <t>14.01.2021 00:43:47</t>
  </si>
  <si>
    <t>14.01.2021 02:42:59</t>
  </si>
  <si>
    <t>K-1293 35-04-K01293_35-04-K01293_2371301</t>
  </si>
  <si>
    <t>14.01.2021 00:57:29</t>
  </si>
  <si>
    <t>14.01.2021 07:41:14</t>
  </si>
  <si>
    <t>14.01.2021 01:17:00</t>
  </si>
  <si>
    <t>14.01.2021 02:38:29</t>
  </si>
  <si>
    <t>TR-98 45-78-L00098_49361451_56387740_56387740</t>
  </si>
  <si>
    <t>14.01.2021 01:05:52</t>
  </si>
  <si>
    <t>14.01.2021 01:46:16</t>
  </si>
  <si>
    <t>TEKELLER KÖYÜ TR-1 45-71-M01268_45-71-M01268_2355323</t>
  </si>
  <si>
    <t>14.01.2021 01:34:32</t>
  </si>
  <si>
    <t>14.01.2021 03:24:23</t>
  </si>
  <si>
    <t>K-3008 35-07-K03008_TRAFO K02_48408899</t>
  </si>
  <si>
    <t>14.01.2021 02:16:00</t>
  </si>
  <si>
    <t>14.01.2021 02:24:19</t>
  </si>
  <si>
    <t>K-1624 35-04-K01624_913358310_913358310</t>
  </si>
  <si>
    <t>14.01.2021 02:41:12</t>
  </si>
  <si>
    <t>14.01.2021 03:54:42</t>
  </si>
  <si>
    <t>ANADOLU İM 35-02-A00001_KARACAOĞLAN K33_2049176</t>
  </si>
  <si>
    <t>14.01.2021 03:02:32</t>
  </si>
  <si>
    <t>14.01.2021 03:35:47</t>
  </si>
  <si>
    <t>TR-21 35-19-M00021_956697128_956697128</t>
  </si>
  <si>
    <t>14.01.2021 03:21:49</t>
  </si>
  <si>
    <t>14.01.2021 04:14:30</t>
  </si>
  <si>
    <t>TR-157 45-78-L00488_DIREK TIPI TRAFO HUCRESI H01_2108048</t>
  </si>
  <si>
    <t>14.01.2021 03:53:22</t>
  </si>
  <si>
    <t>14.01.2021 04:03:00</t>
  </si>
  <si>
    <t>K-2973 35-02-K02973_K-2804 K05_2117466</t>
  </si>
  <si>
    <t>14.01.2021 03:37:02</t>
  </si>
  <si>
    <t>14.01.2021 05:15:57</t>
  </si>
  <si>
    <t>DM-14/24 45-71-M00365_953197069_953197069</t>
  </si>
  <si>
    <t>14.01.2021 04:52:16</t>
  </si>
  <si>
    <t>14.01.2021 06:01:48</t>
  </si>
  <si>
    <t>M-1469 35-02-M01469_913425778_913425778</t>
  </si>
  <si>
    <t>14.01.2021 06:09:15</t>
  </si>
  <si>
    <t>14.01.2021 20:16:40</t>
  </si>
  <si>
    <t>DM-2/14-A 35-29-M00094_950325656_950325656</t>
  </si>
  <si>
    <t>14.01.2021 06:08:45</t>
  </si>
  <si>
    <t>14.01.2021 07:31:01</t>
  </si>
  <si>
    <t>K-573 35-01-K00573_A 1A_5916474</t>
  </si>
  <si>
    <t>14.01.2021 05:27:07</t>
  </si>
  <si>
    <t>14.01.2021 09:01:52</t>
  </si>
  <si>
    <t>14.01.2021 06:40:05</t>
  </si>
  <si>
    <t>14.01.2021 10:35:06</t>
  </si>
  <si>
    <t>DM-3/8 (KAYACIK) 45-71-M00119_953239259_953239259</t>
  </si>
  <si>
    <t>14.01.2021 06:44:28</t>
  </si>
  <si>
    <t>14.01.2021 21:02:13</t>
  </si>
  <si>
    <t>K-1293 35-04-K01293_D_56382267_56382267</t>
  </si>
  <si>
    <t>14.01.2021 07:10:00</t>
  </si>
  <si>
    <t>14.01.2021 09:22:05</t>
  </si>
  <si>
    <t>K-1293 35-04-K01293_E_56382265_56382265</t>
  </si>
  <si>
    <t>14.01.2021 07:11:00</t>
  </si>
  <si>
    <t>14.01.2021 09:13:32</t>
  </si>
  <si>
    <t>DM-1/21 45-71-M00014_953220564_953220564</t>
  </si>
  <si>
    <t>14.01.2021 07:09:15</t>
  </si>
  <si>
    <t>14.01.2021 10:54:52</t>
  </si>
  <si>
    <t>DM-5/11 45-71-M00286_915808821_915808821</t>
  </si>
  <si>
    <t>14.01.2021 07:11:06</t>
  </si>
  <si>
    <t>14.01.2021 10:01:57</t>
  </si>
  <si>
    <t>K-1353 35-01-K01353_913327198_913327198</t>
  </si>
  <si>
    <t>14.01.2021 07:32:00</t>
  </si>
  <si>
    <t>14.01.2021 12:22:46</t>
  </si>
  <si>
    <t>14.01.2021 07:39:33</t>
  </si>
  <si>
    <t>14.01.2021 11:47:28</t>
  </si>
  <si>
    <t>YEŞİLKÖY TR-2 45-71-M01822_43138992_56384608_56384608</t>
  </si>
  <si>
    <t>14.01.2021 07:45:00</t>
  </si>
  <si>
    <t>14.01.2021 13:23:58</t>
  </si>
  <si>
    <t>M-2639 35-03-M02639_913809204_913809204</t>
  </si>
  <si>
    <t>14.01.2021 07:25:23</t>
  </si>
  <si>
    <t>14.01.2021 09:07:10</t>
  </si>
  <si>
    <t>M-1248 35-01-M01248_911476474_911476474</t>
  </si>
  <si>
    <t>14.01.2021 08:07:50</t>
  </si>
  <si>
    <t>14.01.2021 09:22:28</t>
  </si>
  <si>
    <t>M-540 35-09-M00540_913191611_913191611</t>
  </si>
  <si>
    <t>14.01.2021 08:07:26</t>
  </si>
  <si>
    <t>14.01.2021 12:36:11</t>
  </si>
  <si>
    <t>14.01.2021 08:23:34</t>
  </si>
  <si>
    <t>14.01.2021 09:20:28</t>
  </si>
  <si>
    <t>L-208 35-18-L00208_8790528_56374895_56374895</t>
  </si>
  <si>
    <t>14.01.2021 08:23:46</t>
  </si>
  <si>
    <t>14.01.2021 13:53:24</t>
  </si>
  <si>
    <t>14.01.2021 08:27:59</t>
  </si>
  <si>
    <t>14.01.2021 09:10:54</t>
  </si>
  <si>
    <t>BAKIR KÖK 45-76-M00047_BAKIR KASABA M07_72212586</t>
  </si>
  <si>
    <t>14.01.2021 08:36:09</t>
  </si>
  <si>
    <t>14.01.2021 08:58:00</t>
  </si>
  <si>
    <t>AKPINAR TR-1 45-75-M00079_D_56398554_56398554</t>
  </si>
  <si>
    <t>14.01.2021 08:39:00</t>
  </si>
  <si>
    <t>14.01.2021 10:43:45</t>
  </si>
  <si>
    <t>TR-318 ZEYTİNALANI 35-19-L00366_95000577594_95000577594</t>
  </si>
  <si>
    <t>14.01.2021 08:41:57</t>
  </si>
  <si>
    <t>14.01.2021 17:07:23</t>
  </si>
  <si>
    <t>BALIKLIOVA TR-4 35-19-L00274__72374222_72374222</t>
  </si>
  <si>
    <t>14.01.2021 08:49:28</t>
  </si>
  <si>
    <t>14.01.2021 15:44:58</t>
  </si>
  <si>
    <t>14.01.2021 08:51:43</t>
  </si>
  <si>
    <t>14.01.2021 18:21:19</t>
  </si>
  <si>
    <t>K-1994 35-01-K01994_C C1_5923213</t>
  </si>
  <si>
    <t>14.01.2021 08:50:22</t>
  </si>
  <si>
    <t>14.01.2021 19:31:18</t>
  </si>
  <si>
    <t>14.01.2021 08:56:16</t>
  </si>
  <si>
    <t>14.01.2021 17:03:59</t>
  </si>
  <si>
    <t>VİLLAKENT TR-1 35-28-M00391_DAĞITIM TRAFO VİLLAKENT TR-1 M01_66513859</t>
  </si>
  <si>
    <t>14.01.2021 08:56:29</t>
  </si>
  <si>
    <t>14.01.2021 09:51:49</t>
  </si>
  <si>
    <t>14.01.2021 08:53:00</t>
  </si>
  <si>
    <t>14.01.2021 13:59:40</t>
  </si>
  <si>
    <t>TR-145 35-16-L00145_953335918_953335918</t>
  </si>
  <si>
    <t>14.01.2021 08:38:30</t>
  </si>
  <si>
    <t>14.01.2021 09:40:28</t>
  </si>
  <si>
    <t>14.01.2021 09:02:13</t>
  </si>
  <si>
    <t>14.01.2021 17:05:58</t>
  </si>
  <si>
    <t>YILMAZ İM 45-78-A00003_AYTEKİN ŞENER L01_2331489</t>
  </si>
  <si>
    <t>14.01.2021 09:05:52</t>
  </si>
  <si>
    <t>14.01.2021 17:05:37</t>
  </si>
  <si>
    <t>SOMA DM-4/TR10 45-82-M00010_TR-12 M06_60208853</t>
  </si>
  <si>
    <t>14.01.2021 09:08:19</t>
  </si>
  <si>
    <t>14.01.2021 09:21:43</t>
  </si>
  <si>
    <t>TR-27 35-27-M00027_35-27-M00027_2359628</t>
  </si>
  <si>
    <t>14.01.2021 09:04:49</t>
  </si>
  <si>
    <t>14.01.2021 10:43:21</t>
  </si>
  <si>
    <t>TR-58 35-19-L00058_A_56374991_56374991</t>
  </si>
  <si>
    <t>14.01.2021 09:06:00</t>
  </si>
  <si>
    <t>14.01.2021 16:37:08</t>
  </si>
  <si>
    <t>CANLI TR-1 KÖK 35-20-L00124__65646192_65646192</t>
  </si>
  <si>
    <t>14.01.2021 09:09:00</t>
  </si>
  <si>
    <t>14.01.2021 10:30:01</t>
  </si>
  <si>
    <t>14.01.2021 09:06:24</t>
  </si>
  <si>
    <t>14.01.2021 16:35:00</t>
  </si>
  <si>
    <t>GÖLMARMARA TR-5 45-85-L00005_B_56404424_56404424</t>
  </si>
  <si>
    <t>14.01.2021 09:11:00</t>
  </si>
  <si>
    <t>14.01.2021 11:44:16</t>
  </si>
  <si>
    <t>KULA İM 45-77-A00001_ESKİ SELENDİ M07_2334406</t>
  </si>
  <si>
    <t>14.01.2021 09:13:14</t>
  </si>
  <si>
    <t>14.01.2021 17:56:15</t>
  </si>
  <si>
    <t>L-293 YENİ MECİDİYE 35-18-L00293_950467613_950467613</t>
  </si>
  <si>
    <t>14.01.2021 09:03:58</t>
  </si>
  <si>
    <t>14.01.2021 18:01:56</t>
  </si>
  <si>
    <t>SALMAN KÖYÜ TR-1 35-21-L00076_35-21-L00076_2376072</t>
  </si>
  <si>
    <t>14.01.2021 09:12:13</t>
  </si>
  <si>
    <t>14.01.2021 10:52:41</t>
  </si>
  <si>
    <t>GÖLOVA TR-1 35-22-M00248_955262619_955262619</t>
  </si>
  <si>
    <t>14.01.2021 09:07:58</t>
  </si>
  <si>
    <t>14.01.2021 10:47:04</t>
  </si>
  <si>
    <t>K-3975 35-04-K03975_35-04-K03975_2369799</t>
  </si>
  <si>
    <t>14.01.2021 09:14:20</t>
  </si>
  <si>
    <t>14.01.2021 18:16:33</t>
  </si>
  <si>
    <t>GÜMÜLDÜR M-43 35-25-M00043_35-25-M00043_2364294</t>
  </si>
  <si>
    <t>14.01.2021 09:17:51</t>
  </si>
  <si>
    <t>14.01.2021 13:09:53</t>
  </si>
  <si>
    <t>AHMET KOCA TR-3 45-71-M00907_DIREK TIPI TRAFO HUCRESI H01_2081986</t>
  </si>
  <si>
    <t>14.01.2021 09:17:00</t>
  </si>
  <si>
    <t>14.01.2021 10:24:19</t>
  </si>
  <si>
    <t>14.01.2021 09:18:15</t>
  </si>
  <si>
    <t>14.01.2021 17:04:06</t>
  </si>
  <si>
    <t>K-819 35-01-K00819_965183454_965183454</t>
  </si>
  <si>
    <t>14.01.2021 09:16:46</t>
  </si>
  <si>
    <t>14.01.2021 12:25:21</t>
  </si>
  <si>
    <t>TR-27 GÜVEN YAPI 35-26-M00027__56359774_56359774</t>
  </si>
  <si>
    <t>14.01.2021 09:21:47</t>
  </si>
  <si>
    <t>14.01.2021 13:38:20</t>
  </si>
  <si>
    <t>14.01.2021 09:18:09</t>
  </si>
  <si>
    <t>14.01.2021 10:49:00</t>
  </si>
  <si>
    <t>SOMA DM-4/TR10 45-82-M00010_DM-1 M02_60208789</t>
  </si>
  <si>
    <t>14.01.2021 09:12:17</t>
  </si>
  <si>
    <t>14.01.2021 10:57:00</t>
  </si>
  <si>
    <t>14.01.2021 09:23:00</t>
  </si>
  <si>
    <t>14.01.2021 09:38:59</t>
  </si>
  <si>
    <t>14.01.2021 09:24:00</t>
  </si>
  <si>
    <t>14.01.2021 16:44:58</t>
  </si>
  <si>
    <t>K-2391 DEÜ. DENİZ BİLİMLERİ 35-07-K02391Ö_35-07-K02391Ö_2363681</t>
  </si>
  <si>
    <t>14.01.2021 09:27:42</t>
  </si>
  <si>
    <t>14.01.2021 15:40:56</t>
  </si>
  <si>
    <t>ÇAMLIK DM 35-17-M00173_HatBaşıAyırıcı_65357338 M08_65357338</t>
  </si>
  <si>
    <t>14.01.2021 09:27:59</t>
  </si>
  <si>
    <t>14.01.2021 09:58:03</t>
  </si>
  <si>
    <t>TR-11/9B 45-71-M01981_953174297_953174297</t>
  </si>
  <si>
    <t>14.01.2021 08:56:13</t>
  </si>
  <si>
    <t>14.01.2021 10:24:23</t>
  </si>
  <si>
    <t>MAHMUTLAR TR-1 45-74-M00163_DIREK TIPI TRAFO HUCRESI H01_2054427</t>
  </si>
  <si>
    <t>14.01.2021 09:26:50</t>
  </si>
  <si>
    <t>14.01.2021 17:50:35</t>
  </si>
  <si>
    <t>14.01.2021 09:12:39</t>
  </si>
  <si>
    <t>14.01.2021 15:40:00</t>
  </si>
  <si>
    <t>L-284 İMAMOĞLU TRAFO 35-18-L00284_950462287_950462287</t>
  </si>
  <si>
    <t>14.01.2021 09:25:41</t>
  </si>
  <si>
    <t>14.01.2021 10:27:46</t>
  </si>
  <si>
    <t>FOÇA CEZA İNFAZ KURUMU KÖK 35-23-M00302_OPET ÇIKIŞ M04_67574172</t>
  </si>
  <si>
    <t>14.01.2021 09:25:46</t>
  </si>
  <si>
    <t>14.01.2021 10:33:40</t>
  </si>
  <si>
    <t>TR-1/16 45-72-M00016_45-72-M00016_2349080</t>
  </si>
  <si>
    <t>14.01.2021 09:23:12</t>
  </si>
  <si>
    <t>14.01.2021 15:55:19</t>
  </si>
  <si>
    <t>14.01.2021 09:37:11</t>
  </si>
  <si>
    <t>14.01.2021 10:07:47</t>
  </si>
  <si>
    <t>BAĞARASI TR-10 KÖK 35-23-M00179_ESKİİBAĞARASI M02_72143182</t>
  </si>
  <si>
    <t>14.01.2021 09:37:54</t>
  </si>
  <si>
    <t>14.01.2021 12:14:04</t>
  </si>
  <si>
    <t>TR-11 E TURGUT ÖZAL-1 45-71-M00389_953223340_953223340</t>
  </si>
  <si>
    <t>14.01.2021 08:19:02</t>
  </si>
  <si>
    <t>14.01.2021 21:34:26</t>
  </si>
  <si>
    <t>ÇATALOLUK DM 45-74-M00227_HatBaşıAyırıcı_53134463 M05_53134463</t>
  </si>
  <si>
    <t>14.01.2021 09:41:05</t>
  </si>
  <si>
    <t>14.01.2021 16:36:36</t>
  </si>
  <si>
    <t>NURİYE DM 45-80-M00090_HatBaşıAyırıcı_53136713 M01_53136713</t>
  </si>
  <si>
    <t>14.01.2021 09:30:32</t>
  </si>
  <si>
    <t>14.01.2021 18:01:50</t>
  </si>
  <si>
    <t>DM-3/TR-14 35-13-L00052_TR-12 L01_66490724</t>
  </si>
  <si>
    <t>14.01.2021 09:45:39</t>
  </si>
  <si>
    <t>14.01.2021 11:31:00</t>
  </si>
  <si>
    <t>MUTAFLAR SÜLEYMANLAR TR-4 35-32-L00068_A_56357952_56357952</t>
  </si>
  <si>
    <t>14.01.2021 09:51:00</t>
  </si>
  <si>
    <t>14.01.2021 12:08:53</t>
  </si>
  <si>
    <t>KARAİMAMLAR TR-1 45-81-M00127_45-81-M00127_2376136</t>
  </si>
  <si>
    <t>14.01.2021 09:59:29</t>
  </si>
  <si>
    <t>14.01.2021 12:23:00</t>
  </si>
  <si>
    <t>K-1715 35-02-K01715_910009701_910009701</t>
  </si>
  <si>
    <t>14.01.2021 09:41:02</t>
  </si>
  <si>
    <t>14.01.2021 12:02:23</t>
  </si>
  <si>
    <t>M-3404(YATIRIM REZERVE) 35-03-M03404_910112055_910112055</t>
  </si>
  <si>
    <t>14.01.2021 09:45:34</t>
  </si>
  <si>
    <t>14.01.2021 10:58:09</t>
  </si>
  <si>
    <t>M-1255 35-01-M01255_913064690_913064690</t>
  </si>
  <si>
    <t>14.01.2021 09:54:11</t>
  </si>
  <si>
    <t>14.01.2021 14:57:40</t>
  </si>
  <si>
    <t>14.01.2021 10:01:19</t>
  </si>
  <si>
    <t>14.01.2021 10:01:40</t>
  </si>
  <si>
    <t>14.01.2021 10:01:29</t>
  </si>
  <si>
    <t>14.01.2021 10:01:49</t>
  </si>
  <si>
    <t>14.01.2021 10:02:12</t>
  </si>
  <si>
    <t>14.01.2021 10:00:27</t>
  </si>
  <si>
    <t>14.01.2021 19:39:07</t>
  </si>
  <si>
    <t>L-261 SİTESPOR 35-18-L00261_950450799_950450799</t>
  </si>
  <si>
    <t>14.01.2021 09:49:25</t>
  </si>
  <si>
    <t>14.01.2021 12:00:13</t>
  </si>
  <si>
    <t>OĞLANANASI TR-7 35-22-M00260__72371890_72371890</t>
  </si>
  <si>
    <t>14.01.2021 10:02:06</t>
  </si>
  <si>
    <t>14.01.2021 12:17:37</t>
  </si>
  <si>
    <t>TR-8 45-77-L00008_DAĞITIM TRAFOSU L04_2108724</t>
  </si>
  <si>
    <t>14.01.2021 10:12:43</t>
  </si>
  <si>
    <t>14.01.2021 11:43:13</t>
  </si>
  <si>
    <t>M-1708 35-02-M01708_M-1438 M03_2041009</t>
  </si>
  <si>
    <t>14.01.2021 10:16:09</t>
  </si>
  <si>
    <t>14.01.2021 10:25:59</t>
  </si>
  <si>
    <t>L-319 BAHÇELİEVLER-2 35-18-L00319_950449706_950449706</t>
  </si>
  <si>
    <t>14.01.2021 10:13:29</t>
  </si>
  <si>
    <t>14.01.2021 13:15:41</t>
  </si>
  <si>
    <t>BORNOVA TM 35-02-A00005_YASSITEPE M45_2059198</t>
  </si>
  <si>
    <t>14.01.2021 10:19:10</t>
  </si>
  <si>
    <t>14.01.2021 11:36:18</t>
  </si>
  <si>
    <t>GÖRDES TR-1 45-75-M00001_GÖRDES TR-6 M04_61374428</t>
  </si>
  <si>
    <t>14.01.2021 10:14:50</t>
  </si>
  <si>
    <t>14.01.2021 10:56:39</t>
  </si>
  <si>
    <t>K-3426 35-07-K03426_A_56376514_56376514</t>
  </si>
  <si>
    <t>14.01.2021 10:13:59</t>
  </si>
  <si>
    <t>14.01.2021 13:54:58</t>
  </si>
  <si>
    <t>DM-3/TR-22 35-22-M00067_955260587_955260587</t>
  </si>
  <si>
    <t>14.01.2021 10:08:28</t>
  </si>
  <si>
    <t>14.01.2021 11:30:20</t>
  </si>
  <si>
    <t>TR-147 45-78-L00147_49414187_56384353_56384353</t>
  </si>
  <si>
    <t>14.01.2021 10:29:00</t>
  </si>
  <si>
    <t>14.01.2021 10:56:02</t>
  </si>
  <si>
    <t>L-392 ALTINEVLER 35-18-L00392_950446147_950446147</t>
  </si>
  <si>
    <t>14.01.2021 10:22:55</t>
  </si>
  <si>
    <t>14.01.2021 17:47:05</t>
  </si>
  <si>
    <t>K-573 35-01-K00573_911589728_911589728</t>
  </si>
  <si>
    <t>14.01.2021 10:25:32</t>
  </si>
  <si>
    <t>14.01.2021 12:08:16</t>
  </si>
  <si>
    <t>L-292 35-18-L00292_965810210_965810210</t>
  </si>
  <si>
    <t>14.01.2021 10:26:28</t>
  </si>
  <si>
    <t>14.01.2021 14:18:08</t>
  </si>
  <si>
    <t>TR-27 35-22-M00027_10086927_56356125_56356125</t>
  </si>
  <si>
    <t>14.01.2021 10:32:00</t>
  </si>
  <si>
    <t>14.01.2021 15:59:51</t>
  </si>
  <si>
    <t>ULUKENT DM-4/3 35-28-M00045_35-28-M00045_66497970</t>
  </si>
  <si>
    <t>14.01.2021 10:35:23</t>
  </si>
  <si>
    <t>14.01.2021 15:42:04</t>
  </si>
  <si>
    <t>KARAALİ TR-1 45-71-M01470_953212948_953212948</t>
  </si>
  <si>
    <t>14.01.2021 10:35:00</t>
  </si>
  <si>
    <t>14.01.2021 11:08:01</t>
  </si>
  <si>
    <t>DM-2/TR-30 KÖK 35-22-M00064_955282471_955282471</t>
  </si>
  <si>
    <t>14.01.2021 10:11:15</t>
  </si>
  <si>
    <t>14.01.2021 11:50:04</t>
  </si>
  <si>
    <t>14.01.2021 10:29:48</t>
  </si>
  <si>
    <t>14.01.2021 11:30:08</t>
  </si>
  <si>
    <t>14.01.2021 10:42:29</t>
  </si>
  <si>
    <t>14.01.2021 10:42:52</t>
  </si>
  <si>
    <t>ÇATALCA TR-1 35-22-M00267_DIREK TIPI TRAFO HUCRESI H01_2112514</t>
  </si>
  <si>
    <t>14.01.2021 09:18:05</t>
  </si>
  <si>
    <t>14.01.2021 14:17:00</t>
  </si>
  <si>
    <t>TR-256(DM-2/8) 35-19-L00256_SD D06_5797708</t>
  </si>
  <si>
    <t>14.01.2021 10:46:00</t>
  </si>
  <si>
    <t>14.01.2021 12:43:48</t>
  </si>
  <si>
    <t>14.01.2021 10:43:34</t>
  </si>
  <si>
    <t>14.01.2021 17:33:09</t>
  </si>
  <si>
    <t>SABİHA KURUÜZÜM TR 35-30-M00294_A_56378231_56378231</t>
  </si>
  <si>
    <t>14.01.2021 10:50:00</t>
  </si>
  <si>
    <t>14.01.2021 11:33:19</t>
  </si>
  <si>
    <t>ÖZGÖRKEY KÖK 35-26-M00256_BEŞEVLER KUŞÇUBURUN M05_65969693</t>
  </si>
  <si>
    <t>14.01.2021 10:51:12</t>
  </si>
  <si>
    <t>14.01.2021 11:22:00</t>
  </si>
  <si>
    <t>DM-7/23 35-28-M00962_953386118_953386118</t>
  </si>
  <si>
    <t>14.01.2021 10:44:26</t>
  </si>
  <si>
    <t>14.01.2021 12:08:49</t>
  </si>
  <si>
    <t>GÖKYAKA TR-1 35-27-M00978_98989663_98989663</t>
  </si>
  <si>
    <t>14.01.2021 10:31:45</t>
  </si>
  <si>
    <t>14.01.2021 13:55:00</t>
  </si>
  <si>
    <t>DM-18/08 45-71-M00257_DM-18/04 M02_72077936</t>
  </si>
  <si>
    <t>14.01.2021 11:00:25</t>
  </si>
  <si>
    <t>14.01.2021 16:59:09</t>
  </si>
  <si>
    <t>K-3704 35-01-K03704_913477690_913477690</t>
  </si>
  <si>
    <t>14.01.2021 10:55:45</t>
  </si>
  <si>
    <t>14.01.2021 20:43:44</t>
  </si>
  <si>
    <t>L-32 35-14-L00032_35-14-L00032_2374320</t>
  </si>
  <si>
    <t>14.01.2021 11:02:00</t>
  </si>
  <si>
    <t>14.01.2021 12:11:48</t>
  </si>
  <si>
    <t>YENİ HARMANDALI TR-3 45-71-M00894_43142798_56401196_56401196</t>
  </si>
  <si>
    <t>14.01.2021 09:45:33</t>
  </si>
  <si>
    <t>14.01.2021 14:21:45</t>
  </si>
  <si>
    <t>M-2639 35-03-M02639_910253354_910253354</t>
  </si>
  <si>
    <t>14.01.2021 11:00:08</t>
  </si>
  <si>
    <t>14.01.2021 11:44:18</t>
  </si>
  <si>
    <t>BAHÇELİ TR-1 35-30-L00147_955305080_955305080</t>
  </si>
  <si>
    <t>14.01.2021 10:57:31</t>
  </si>
  <si>
    <t>14.01.2021 13:19:38</t>
  </si>
  <si>
    <t>BAĞARASI TR-10 KÖK 35-23-M00179_CEZAEVİ M03_72143181</t>
  </si>
  <si>
    <t>14.01.2021 10:56:04</t>
  </si>
  <si>
    <t>14.01.2021 11:29:54</t>
  </si>
  <si>
    <t>14.01.2021 10:52:51</t>
  </si>
  <si>
    <t>14.01.2021 11:41:44</t>
  </si>
  <si>
    <t>VİLLAKENT TR-2 35-28-M00390_DAĞITIM TRAFO VİLLAKENT TR-2 M01_66513610</t>
  </si>
  <si>
    <t>14.01.2021 10:58:11</t>
  </si>
  <si>
    <t>14.01.2021 12:09:34</t>
  </si>
  <si>
    <t>M-228 35-02-M00228_910021778_910021778</t>
  </si>
  <si>
    <t>14.01.2021 11:12:51</t>
  </si>
  <si>
    <t>14.01.2021 13:12:15</t>
  </si>
  <si>
    <t>YAŞAR SÖKELİOĞLU-1 35-20-L00099_9752189_56360399_56360399</t>
  </si>
  <si>
    <t>14.01.2021 11:19:00</t>
  </si>
  <si>
    <t>14.01.2021 12:33:17</t>
  </si>
  <si>
    <t>L-292 35-18-L00292__72372357_72372357</t>
  </si>
  <si>
    <t>14.01.2021 12:49:10</t>
  </si>
  <si>
    <t>14.01.2021 10:53:46</t>
  </si>
  <si>
    <t>14.01.2021 16:51:00</t>
  </si>
  <si>
    <t>M-1499 35-02-M01499_TRAFO M03_2068923</t>
  </si>
  <si>
    <t>14.01.2021 11:25:00</t>
  </si>
  <si>
    <t>14.01.2021 11:50:53</t>
  </si>
  <si>
    <t>TIRAZLI KÖK 45-79-M00079_HatBaşıAyırıcı_72341660 M06_72341660</t>
  </si>
  <si>
    <t>14.01.2021 11:27:29</t>
  </si>
  <si>
    <t>14.01.2021 11:27:42</t>
  </si>
  <si>
    <t>TR-27(M-727) 35-30-M00727_955299880_955299880</t>
  </si>
  <si>
    <t>14.01.2021 11:25:23</t>
  </si>
  <si>
    <t>14.01.2021 14:31:01</t>
  </si>
  <si>
    <t>DM02/TR22 45-73-M00039_945682290_945682290</t>
  </si>
  <si>
    <t>14.01.2021 11:15:39</t>
  </si>
  <si>
    <t>14.01.2021 12:39:23</t>
  </si>
  <si>
    <t>ALAYAKA TR-1 45-73-M01059_A_56407554_56407554</t>
  </si>
  <si>
    <t>14.01.2021 11:21:22</t>
  </si>
  <si>
    <t>14.01.2021 13:30:14</t>
  </si>
  <si>
    <t>M-1233 35-01-M01233_912085547_912085547</t>
  </si>
  <si>
    <t>14.01.2021 11:18:49</t>
  </si>
  <si>
    <t>14.01.2021 17:22:02</t>
  </si>
  <si>
    <t>M-1397 35-01-M01397_35-01-M01397_67106443</t>
  </si>
  <si>
    <t>14.01.2021 11:36:15</t>
  </si>
  <si>
    <t>14.01.2021 13:02:09</t>
  </si>
  <si>
    <t>GÖRDES TR-36 45-75-M00036_945604279_945604279</t>
  </si>
  <si>
    <t>14.01.2021 11:43:00</t>
  </si>
  <si>
    <t>14.01.2021 12:50:00</t>
  </si>
  <si>
    <t>L-476 MAMURBABA YENİ KABİN 35-18-L00476_950430374_950430374</t>
  </si>
  <si>
    <t>14.01.2021 11:19:58</t>
  </si>
  <si>
    <t>14.01.2021 19:51:42</t>
  </si>
  <si>
    <t>ASLANLAR TOPRAK SULAMA 35-26-M00375_35-26-M00375_2361590</t>
  </si>
  <si>
    <t>14.01.2021 11:30:46</t>
  </si>
  <si>
    <t>14.01.2021 13:15:08</t>
  </si>
  <si>
    <t>14.01.2021 11:36:06</t>
  </si>
  <si>
    <t>14.01.2021 13:57:19</t>
  </si>
  <si>
    <t>14.01.2021 11:45:59</t>
  </si>
  <si>
    <t>14.01.2021 11:46:22</t>
  </si>
  <si>
    <t>TR-318 ZEYTİNALANI 35-19-L00366_35-19-L00366_72050224</t>
  </si>
  <si>
    <t>14.01.2021 11:42:59</t>
  </si>
  <si>
    <t>14.01.2021 12:49:09</t>
  </si>
  <si>
    <t>14.01.2021 11:40:01</t>
  </si>
  <si>
    <t>14.01.2021 18:31:41</t>
  </si>
  <si>
    <t>TR-26 35-19-L00026_95000576719_95000576719</t>
  </si>
  <si>
    <t>14.01.2021 11:31:31</t>
  </si>
  <si>
    <t>14.01.2021 14:09:23</t>
  </si>
  <si>
    <t>EMİRLİ TR-2 35-15-L00858__72373601_72373601</t>
  </si>
  <si>
    <t>14.01.2021 11:50:45</t>
  </si>
  <si>
    <t>14.01.2021 16:25:26</t>
  </si>
  <si>
    <t>K-1710 35-02-K01710_912864426_912864426</t>
  </si>
  <si>
    <t>14.01.2021 11:50:27</t>
  </si>
  <si>
    <t>14.01.2021 13:47:28</t>
  </si>
  <si>
    <t>DM-2/TR-28 35-22-M00062_955284604_955284604</t>
  </si>
  <si>
    <t>14.01.2021 11:53:46</t>
  </si>
  <si>
    <t>14.01.2021 17:43:03</t>
  </si>
  <si>
    <t>TR-1/43 45-83-M00043_944415455_944415455</t>
  </si>
  <si>
    <t>14.01.2021 11:43:56</t>
  </si>
  <si>
    <t>14.01.2021 15:46:43</t>
  </si>
  <si>
    <t>ÖDEMİŞ TM-2 35-15-A00005_KAYAKÖY M11_2119685</t>
  </si>
  <si>
    <t>14.01.2021 12:02:32</t>
  </si>
  <si>
    <t>14.01.2021 14:04:52</t>
  </si>
  <si>
    <t>KONURCA TR-1 45-77-M00108_945515449_945515449</t>
  </si>
  <si>
    <t>14.01.2021 11:27:05</t>
  </si>
  <si>
    <t>14.01.2021 14:13:46</t>
  </si>
  <si>
    <t>BEKİRLER TR-4 45-72-L00361_A_56394737_56394737</t>
  </si>
  <si>
    <t>14.01.2021 12:03:00</t>
  </si>
  <si>
    <t>14.01.2021 13:36:40</t>
  </si>
  <si>
    <t>K-4902 35-22-K04902_K-418 ÇİNKO K02_56288297</t>
  </si>
  <si>
    <t>14.01.2021 13:15:30</t>
  </si>
  <si>
    <t>14.01.2021 13:28:44</t>
  </si>
  <si>
    <t>KARAYAĞCI TR-1 45-75-M00195_945610876_945610876</t>
  </si>
  <si>
    <t>14.01.2021 12:02:29</t>
  </si>
  <si>
    <t>14.01.2021 17:47:10</t>
  </si>
  <si>
    <t>BOZDAĞ TR-2 35-15-L00310_A_56369660_56369660</t>
  </si>
  <si>
    <t>14.01.2021 11:57:35</t>
  </si>
  <si>
    <t>14.01.2021 13:39:09</t>
  </si>
  <si>
    <t>M-2112 35-03-M02112_35-03-M02112_2360698</t>
  </si>
  <si>
    <t>14.01.2021 12:03:41</t>
  </si>
  <si>
    <t>14.01.2021 14:25:59</t>
  </si>
  <si>
    <t>TR-2/45 45-72-L00045_956499866_956499866</t>
  </si>
  <si>
    <t>14.01.2021 12:03:02</t>
  </si>
  <si>
    <t>14.01.2021 14:24:35</t>
  </si>
  <si>
    <t>M-3405(YATIRIM REZERVE) 35-03-M03405_D d1_5800998</t>
  </si>
  <si>
    <t>14.01.2021 11:59:47</t>
  </si>
  <si>
    <t>14.01.2021 17:11:10</t>
  </si>
  <si>
    <t>TR-1-4/4 ESKİ SİNEMAN KABİN 35-20-L00027_955192176_955192176</t>
  </si>
  <si>
    <t>14.01.2021 12:09:59</t>
  </si>
  <si>
    <t>14.01.2021 13:16:02</t>
  </si>
  <si>
    <t>TR-50 45-78-L00050_953254366_953254366</t>
  </si>
  <si>
    <t>14.01.2021 12:15:37</t>
  </si>
  <si>
    <t>14.01.2021 16:57:40</t>
  </si>
  <si>
    <t>14.01.2021 12:20:28</t>
  </si>
  <si>
    <t>14.01.2021 22:46:27</t>
  </si>
  <si>
    <t>ÖDEMİŞ TM-2 35-15-A00005_İÇME SUYU M07_2122074</t>
  </si>
  <si>
    <t>14.01.2021 12:34:11</t>
  </si>
  <si>
    <t>14.01.2021 14:09:47</t>
  </si>
  <si>
    <t>SA-HA SABRİ VE HALİM ALANYALI ÖZEL TR 35-27-L00043Ö_ L02_2048108</t>
  </si>
  <si>
    <t>14.01.2021 12:29:34</t>
  </si>
  <si>
    <t>14.01.2021 16:07:00</t>
  </si>
  <si>
    <t>KARACAİBRAHİM ESENTEPE TR-2 45-86-M00171_915859010_915859010</t>
  </si>
  <si>
    <t>14.01.2021 12:09:45</t>
  </si>
  <si>
    <t>14.01.2021 13:46:40</t>
  </si>
  <si>
    <t>K-749 35-01-K00749_911381446_911381446</t>
  </si>
  <si>
    <t>14.01.2021 12:27:03</t>
  </si>
  <si>
    <t>14.01.2021 17:58:43</t>
  </si>
  <si>
    <t>TR-11 45-77-L00011_TR-15 L02_72203808</t>
  </si>
  <si>
    <t>14.01.2021 12:34:19</t>
  </si>
  <si>
    <t>14.01.2021 13:46:29</t>
  </si>
  <si>
    <t>K-4283 GÖRECE 35-22-K04283__72372056_72372056</t>
  </si>
  <si>
    <t>14.01.2021 12:37:00</t>
  </si>
  <si>
    <t>14.01.2021 16:27:50</t>
  </si>
  <si>
    <t>BERGAMA İM-1 35-16-A00001_ŞEHİR-3 L03_2093767</t>
  </si>
  <si>
    <t>14.01.2021 12:43:18</t>
  </si>
  <si>
    <t>14.01.2021 13:00:58</t>
  </si>
  <si>
    <t>ÇİÇEKLİ KÖK 45-75-M00070_HatBaşıAyırıcı_53135581 M03_53135581</t>
  </si>
  <si>
    <t>14.01.2021 12:38:38</t>
  </si>
  <si>
    <t>14.01.2021 16:17:13</t>
  </si>
  <si>
    <t>TR-82 35-16-L00082_TR-81 L05_71999987</t>
  </si>
  <si>
    <t>14.01.2021 12:44:22</t>
  </si>
  <si>
    <t>14.01.2021 13:02:00</t>
  </si>
  <si>
    <t>14.01.2021 16:22:59</t>
  </si>
  <si>
    <t>TAYTAN OFİS KÖK 45-78-M00314_SALİHLİ DM-1 GİRİŞİ (DEMİRKÖPRÜ-1) M011_60669726</t>
  </si>
  <si>
    <t>14.01.2021 12:52:02</t>
  </si>
  <si>
    <t>14.01.2021 13:00:00</t>
  </si>
  <si>
    <t>DM-16/16-A 45-71-M00427_44485392_56399909_56399909</t>
  </si>
  <si>
    <t>14.01.2021 12:43:17</t>
  </si>
  <si>
    <t>14.01.2021 14:02:25</t>
  </si>
  <si>
    <t>YILANLI TR-1 35-31-L00171_950400878_950400878</t>
  </si>
  <si>
    <t>14.01.2021 12:50:35</t>
  </si>
  <si>
    <t>14.01.2021 15:37:37</t>
  </si>
  <si>
    <t>L-182 35-18-L00182_950442719_950442719</t>
  </si>
  <si>
    <t>14.01.2021 12:50:13</t>
  </si>
  <si>
    <t>14.01.2021 20:50:35</t>
  </si>
  <si>
    <t>ESENDERE TR-1 35-21-L00108_953357209_953357209</t>
  </si>
  <si>
    <t>14.01.2021 12:58:54</t>
  </si>
  <si>
    <t>14.01.2021 18:21:24</t>
  </si>
  <si>
    <t>İLHAMİ ERMAN ÖZEL TR 35-24-M00134Ö_DIREK TIPI TRAFO HUCRESI H01_2039590</t>
  </si>
  <si>
    <t>14.01.2021 13:04:37</t>
  </si>
  <si>
    <t>14.01.2021 14:40:07</t>
  </si>
  <si>
    <t>K-2861 35-03-K02861_ÖZEL SDP_5804468</t>
  </si>
  <si>
    <t>14.01.2021 12:42:57</t>
  </si>
  <si>
    <t>14.01.2021 14:29:45</t>
  </si>
  <si>
    <t>KAVACIK TR-1 35-01-L00001_C_56382488_56382488</t>
  </si>
  <si>
    <t>14.01.2021 12:50:48</t>
  </si>
  <si>
    <t>14.01.2021 13:27:27</t>
  </si>
  <si>
    <t>TR-50 35-22-M00050_955289241_955289241</t>
  </si>
  <si>
    <t>14.01.2021 12:43:04</t>
  </si>
  <si>
    <t>14.01.2021 21:37:27</t>
  </si>
  <si>
    <t>PAYAMLI AVEA ÖZEL 35-25-M00297Ö_DIREK TIPI TRAFO HUCRESI H01_2111749</t>
  </si>
  <si>
    <t>14.01.2021 12:12:46</t>
  </si>
  <si>
    <t>14.01.2021 16:37:42</t>
  </si>
  <si>
    <t>YILMAZ TR-7 45-78-L00207__56389059_56389059</t>
  </si>
  <si>
    <t>14.01.2021 13:10:00</t>
  </si>
  <si>
    <t>14.01.2021 13:50:13</t>
  </si>
  <si>
    <t>TR-82 35-16-L00082_TR-94 L07_72000043</t>
  </si>
  <si>
    <t>14.01.2021 13:06:07</t>
  </si>
  <si>
    <t>14.01.2021 14:32:00</t>
  </si>
  <si>
    <t>ÇAYAĞZI TR-18 35-31-L00406_956579682_956579682</t>
  </si>
  <si>
    <t>14.01.2021 13:15:06</t>
  </si>
  <si>
    <t>14.01.2021 17:18:50</t>
  </si>
  <si>
    <t>TR-69 35-19-L00069_956668778_956668778</t>
  </si>
  <si>
    <t>14.01.2021 13:09:38</t>
  </si>
  <si>
    <t>14.01.2021 15:36:53</t>
  </si>
  <si>
    <t>14.01.2021 13:05:35</t>
  </si>
  <si>
    <t>14.01.2021 16:53:00</t>
  </si>
  <si>
    <t>14.01.2021 13:39:12</t>
  </si>
  <si>
    <t>14.01.2021 14:27:42</t>
  </si>
  <si>
    <t>14.01.2021 13:37:24</t>
  </si>
  <si>
    <t>14.01.2021 16:11:28</t>
  </si>
  <si>
    <t>L-232 BİTLİSLİLER 35-14-L00232_956662177_956662177</t>
  </si>
  <si>
    <t>14.01.2021 13:43:36</t>
  </si>
  <si>
    <t>14.01.2021 14:58:27</t>
  </si>
  <si>
    <t>14.01.2021 14:03:59</t>
  </si>
  <si>
    <t>14.01.2021 14:16:13</t>
  </si>
  <si>
    <t>SEYREK TR-7 KÖK 35-28-M00379_HatBaşıAyırıcı_64536197 M04_64536197</t>
  </si>
  <si>
    <t>14.01.2021 14:00:15</t>
  </si>
  <si>
    <t>14.01.2021 18:31:19</t>
  </si>
  <si>
    <t>SUBAŞI-2 35-26-L00329_95000487897_95000487897</t>
  </si>
  <si>
    <t>14.01.2021 14:12:27</t>
  </si>
  <si>
    <t>14.01.2021 16:59:07</t>
  </si>
  <si>
    <t>14.01.2021 14:19:33</t>
  </si>
  <si>
    <t>14.01.2021 14:19:49</t>
  </si>
  <si>
    <t>14.01.2021 14:19:36</t>
  </si>
  <si>
    <t>14.01.2021 14:29:18</t>
  </si>
  <si>
    <t>MAHMUTLAR KÖK 45-74-M00100_MAHMUTLAR-M02 M02_72237035</t>
  </si>
  <si>
    <t>14.01.2021 14:29:09</t>
  </si>
  <si>
    <t>14.01.2021 14:42:00</t>
  </si>
  <si>
    <t>TR-118 EMEK SANAYİ-1 35-26-L00040_956600682_956600682</t>
  </si>
  <si>
    <t>14.01.2021 14:41:00</t>
  </si>
  <si>
    <t>14.01.2021 17:07:51</t>
  </si>
  <si>
    <t>ÖZBEY İM 35-26-A00005_AHMETLİ L09_2314090</t>
  </si>
  <si>
    <t>14.01.2021 14:35:00</t>
  </si>
  <si>
    <t>14.01.2021 14:51:00</t>
  </si>
  <si>
    <t>14.01.2021 14:46:43</t>
  </si>
  <si>
    <t>14.01.2021 16:13:00</t>
  </si>
  <si>
    <t>KILAVUZLAR TR-4 45-74-M00197_B_56352047_56352047</t>
  </si>
  <si>
    <t>14.01.2021 15:03:08</t>
  </si>
  <si>
    <t>14.01.2021 17:00:33</t>
  </si>
  <si>
    <t>AKSELENDİ TR-6 45-72-L00828_956492484_956492484</t>
  </si>
  <si>
    <t>14.01.2021 15:04:33</t>
  </si>
  <si>
    <t>14.01.2021 18:51:14</t>
  </si>
  <si>
    <t>14.01.2021 14:55:48</t>
  </si>
  <si>
    <t>14.01.2021 15:52:18</t>
  </si>
  <si>
    <t>GÖKTEPE TR-2 35-28-M00270_953378930_953378930</t>
  </si>
  <si>
    <t>14.01.2021 15:15:51</t>
  </si>
  <si>
    <t>15.01.2021 00:30:18</t>
  </si>
  <si>
    <t>14.01.2021 14:36:06</t>
  </si>
  <si>
    <t>14.01.2021 16:27:52</t>
  </si>
  <si>
    <t>M-1001 35-03-M01001_910289892_910289892</t>
  </si>
  <si>
    <t>14.01.2021 15:20:42</t>
  </si>
  <si>
    <t>14.01.2021 17:23:50</t>
  </si>
  <si>
    <t>K-1086 35-01-K01086_910021514_910021514</t>
  </si>
  <si>
    <t>14.01.2021 15:07:37</t>
  </si>
  <si>
    <t>14.01.2021 17:21:10</t>
  </si>
  <si>
    <t>SAZOBA TR-2 45-72-M00454_45-72-M00454_2362912</t>
  </si>
  <si>
    <t>14.01.2021 15:16:45</t>
  </si>
  <si>
    <t>14.01.2021 18:03:16</t>
  </si>
  <si>
    <t>TR-1/4 45-72-M00004_956494206_956494206</t>
  </si>
  <si>
    <t>14.01.2021 15:24:47</t>
  </si>
  <si>
    <t>14.01.2021 17:22:49</t>
  </si>
  <si>
    <t>14.01.2021 15:48:32</t>
  </si>
  <si>
    <t>14.01.2021 15:53:27</t>
  </si>
  <si>
    <t>L-428 35-18-L00428_950241776_950241776</t>
  </si>
  <si>
    <t>14.01.2021 14:14:59</t>
  </si>
  <si>
    <t>14.01.2021 16:43:23</t>
  </si>
  <si>
    <t>TR-109 ZEYTİNALANI 35-19-L00109_956696061_956696061</t>
  </si>
  <si>
    <t>14.01.2021 14:15:45</t>
  </si>
  <si>
    <t>14.01.2021 20:39:47</t>
  </si>
  <si>
    <t>ZEYTİNELİ TR-3 35-19-M00210_12349990_56390749_56390749</t>
  </si>
  <si>
    <t>14.01.2021 14:38:12</t>
  </si>
  <si>
    <t>14.01.2021 18:14:00</t>
  </si>
  <si>
    <t>K-2417 35-01-K02417_B_56376902_56376902</t>
  </si>
  <si>
    <t>14.01.2021 14:45:50</t>
  </si>
  <si>
    <t>14.01.2021 16:58:56</t>
  </si>
  <si>
    <t>14.01.2021 15:49:51</t>
  </si>
  <si>
    <t>14.01.2021 17:39:20</t>
  </si>
  <si>
    <t>14.01.2021 14:27:23</t>
  </si>
  <si>
    <t>14.01.2021 19:58:06</t>
  </si>
  <si>
    <t>L-425 BELLONA KABİN 35-18-L00425_950446467_950446467</t>
  </si>
  <si>
    <t>14.01.2021 15:17:54</t>
  </si>
  <si>
    <t>14.01.2021 17:52:39</t>
  </si>
  <si>
    <t>14.01.2021 14:06:55</t>
  </si>
  <si>
    <t>14.01.2021 17:24:59</t>
  </si>
  <si>
    <t>BÜYÜKBELEN TR-2 45-80-M00067_956551474_956551474</t>
  </si>
  <si>
    <t>14.01.2021 14:32:06</t>
  </si>
  <si>
    <t>14.01.2021 18:56:47</t>
  </si>
  <si>
    <t>M-2605 YELKİ DM 35-10-M02605_KAHRAMANDERE-2 M13_2035533</t>
  </si>
  <si>
    <t>14.01.2021 16:16:04</t>
  </si>
  <si>
    <t>14.01.2021 16:51:46</t>
  </si>
  <si>
    <t>MÜTEVELLİ TR-2 45-80-M00101_A_56389044_56389044</t>
  </si>
  <si>
    <t>14.01.2021 16:01:44</t>
  </si>
  <si>
    <t>14.01.2021 17:35:19</t>
  </si>
  <si>
    <t>L-286 35-18-L00286_950452451_950452451</t>
  </si>
  <si>
    <t>14.01.2021 15:51:02</t>
  </si>
  <si>
    <t>14.01.2021 20:27:13</t>
  </si>
  <si>
    <t>14.01.2021 16:19:00</t>
  </si>
  <si>
    <t>14.01.2021 17:46:10</t>
  </si>
  <si>
    <t>TR-2/25 45-83-L00025_955141548_955141548</t>
  </si>
  <si>
    <t>14.01.2021 15:18:59</t>
  </si>
  <si>
    <t>14.01.2021 18:50:18</t>
  </si>
  <si>
    <t>URGANLI TR-5 45-83-M00572_915794846_915794846</t>
  </si>
  <si>
    <t>14.01.2021 15:48:10</t>
  </si>
  <si>
    <t>14.01.2021 17:20:17</t>
  </si>
  <si>
    <t>M-277 HIDDENBAY OTEL 35-14-M00277_ M05_2094852</t>
  </si>
  <si>
    <t>14.01.2021 16:16:30</t>
  </si>
  <si>
    <t>14.01.2021 17:20:15</t>
  </si>
  <si>
    <t>14.01.2021 15:05:28</t>
  </si>
  <si>
    <t>14.01.2021 22:48:26</t>
  </si>
  <si>
    <t>BALIKLIOVA TR-4 35-19-L00274_956700950_956700950</t>
  </si>
  <si>
    <t>14.01.2021 16:15:22</t>
  </si>
  <si>
    <t>14.01.2021 18:44:34</t>
  </si>
  <si>
    <t>K-4590 35-01-K04590_911344792_911344792</t>
  </si>
  <si>
    <t>14.01.2021 16:24:11</t>
  </si>
  <si>
    <t>14.01.2021 18:28:21</t>
  </si>
  <si>
    <t>KAPANCI TR-3 45-78-L00382_49315630_56385640_56385640</t>
  </si>
  <si>
    <t>14.01.2021 16:27:28</t>
  </si>
  <si>
    <t>14.01.2021 18:05:13</t>
  </si>
  <si>
    <t>YENİOBA KÖK 35-29-M00125_YENİÇİFTLİK M011_72191056</t>
  </si>
  <si>
    <t>14.01.2021 16:26:51</t>
  </si>
  <si>
    <t>14.01.2021 18:24:16</t>
  </si>
  <si>
    <t>L-287 SCOTCH PARK 35-18-L00287_950447186_950447186</t>
  </si>
  <si>
    <t>14.01.2021 16:29:38</t>
  </si>
  <si>
    <t>14.01.2021 21:06:28</t>
  </si>
  <si>
    <t>AKKEÇİLİ TR-258 TARIMSAL SULAMA 45-73-M00916_45-73-M00916_2356049</t>
  </si>
  <si>
    <t>14.01.2021 16:00:03</t>
  </si>
  <si>
    <t>14.01.2021 17:34:33</t>
  </si>
  <si>
    <t>KAVAKLIDERE TR-2 45-73-M00141_945664478_945664478</t>
  </si>
  <si>
    <t>14.01.2021 16:15:46</t>
  </si>
  <si>
    <t>14.01.2021 17:55:42</t>
  </si>
  <si>
    <t>M-2866 35-03-M02866_910319500_910319500</t>
  </si>
  <si>
    <t>14.01.2021 16:04:17</t>
  </si>
  <si>
    <t>14.01.2021 18:08:40</t>
  </si>
  <si>
    <t>14.01.2021 16:46:19</t>
  </si>
  <si>
    <t>14.01.2021 16:59:00</t>
  </si>
  <si>
    <t>DM-3/TR-23 35-22-M00068_955261135_955261135</t>
  </si>
  <si>
    <t>14.01.2021 16:08:19</t>
  </si>
  <si>
    <t>14.01.2021 18:33:56</t>
  </si>
  <si>
    <t>TR-16 ( M-716) 35-30-M00716_966384390_966384390</t>
  </si>
  <si>
    <t>14.01.2021 17:04:00</t>
  </si>
  <si>
    <t>14.01.2021 18:18:12</t>
  </si>
  <si>
    <t>K-3771 35-08-K03771_35-08-K03771_42028825</t>
  </si>
  <si>
    <t>14.01.2021 17:12:59</t>
  </si>
  <si>
    <t>14.01.2021 17:35:13</t>
  </si>
  <si>
    <t>14.01.2021 17:14:16</t>
  </si>
  <si>
    <t>14.01.2021 17:41:23</t>
  </si>
  <si>
    <t>BAŞKÖY TR-1 35-29-L00229_950320554_950320554</t>
  </si>
  <si>
    <t>14.01.2021 17:09:19</t>
  </si>
  <si>
    <t>14.01.2021 19:58:20</t>
  </si>
  <si>
    <t>14.01.2021 16:44:49</t>
  </si>
  <si>
    <t>14.01.2021 18:42:18</t>
  </si>
  <si>
    <t>L-225 35-18-L00225_950458347_950458347</t>
  </si>
  <si>
    <t>14.01.2021 17:52:00</t>
  </si>
  <si>
    <t>14.01.2021 22:32:01</t>
  </si>
  <si>
    <t>ALLAHDİYEN TR-2 45-78-L00281_C_56391266_56391266</t>
  </si>
  <si>
    <t>14.01.2021 16:57:06</t>
  </si>
  <si>
    <t>14.01.2021 20:06:31</t>
  </si>
  <si>
    <t>TR-55 KÖK 35-19-M00055_956694488_956694488</t>
  </si>
  <si>
    <t>14.01.2021 17:37:42</t>
  </si>
  <si>
    <t>14.01.2021 19:53:02</t>
  </si>
  <si>
    <t>TR-55 KÖK 35-19-M00055_956663364_956663364</t>
  </si>
  <si>
    <t>14.01.2021 16:50:52</t>
  </si>
  <si>
    <t>14.01.2021 19:27:40</t>
  </si>
  <si>
    <t>TR-24 35-22-M00024_955265459_955265459</t>
  </si>
  <si>
    <t>14.01.2021 17:48:43</t>
  </si>
  <si>
    <t>14.01.2021 18:57:29</t>
  </si>
  <si>
    <t>TR-114 45-78-L00114__72373044_72373044</t>
  </si>
  <si>
    <t>14.01.2021 17:58:53</t>
  </si>
  <si>
    <t>14.01.2021 18:52:44</t>
  </si>
  <si>
    <t>L-393 YENİ OKUL 35-18-L00393_950448754_950448754</t>
  </si>
  <si>
    <t>14.01.2021 16:59:44</t>
  </si>
  <si>
    <t>14.01.2021 21:44:07</t>
  </si>
  <si>
    <t>14.01.2021 17:47:50</t>
  </si>
  <si>
    <t>14.01.2021 21:55:08</t>
  </si>
  <si>
    <t>TR-10 BABACAN 35-19-L00010_5843990_56375066_56375066</t>
  </si>
  <si>
    <t>14.01.2021 18:02:16</t>
  </si>
  <si>
    <t>14.01.2021 20:31:33</t>
  </si>
  <si>
    <t>BALIKLIOVA TR-5 35-19-L00374_956672173_956672173</t>
  </si>
  <si>
    <t>14.01.2021 16:48:46</t>
  </si>
  <si>
    <t>14.01.2021 19:23:13</t>
  </si>
  <si>
    <t>MENEMEN TR-66 35-28-L00066_953380020_953380020</t>
  </si>
  <si>
    <t>14.01.2021 18:18:35</t>
  </si>
  <si>
    <t>14.01.2021 19:12:48</t>
  </si>
  <si>
    <t>DEVELİ TR-5 35-22-M00287_955285581_955285581</t>
  </si>
  <si>
    <t>14.01.2021 18:34:34</t>
  </si>
  <si>
    <t>14.01.2021 20:39:32</t>
  </si>
  <si>
    <t>KARAKUZU TR-1 35-17-M00466_950303218_950303218</t>
  </si>
  <si>
    <t>14.01.2021 18:45:00</t>
  </si>
  <si>
    <t>15.01.2021 17:44:13</t>
  </si>
  <si>
    <t>M-1397 35-01-M01397_911986433_911986433</t>
  </si>
  <si>
    <t>14.01.2021 17:55:55</t>
  </si>
  <si>
    <t>14.01.2021 21:26:05</t>
  </si>
  <si>
    <t>14.01.2021 18:48:30</t>
  </si>
  <si>
    <t>14.01.2021 21:56:52</t>
  </si>
  <si>
    <t>K-967 35-02-K00967_910080594_910080594</t>
  </si>
  <si>
    <t>14.01.2021 18:44:00</t>
  </si>
  <si>
    <t>14.01.2021 22:17:59</t>
  </si>
  <si>
    <t>TR-2/96 45-83-M00783__72372915_72372915</t>
  </si>
  <si>
    <t>14.01.2021 16:31:50</t>
  </si>
  <si>
    <t>14.01.2021 23:31:54</t>
  </si>
  <si>
    <t>İRFAN KARAOĞLU TARIMSAL SULAMA 45-71-M01106_45-71-M01106_2367973</t>
  </si>
  <si>
    <t>14.01.2021 18:08:07</t>
  </si>
  <si>
    <t>14.01.2021 23:28:37</t>
  </si>
  <si>
    <t>YILMAZ TR-13 45-78-L00213_953249448_953249448</t>
  </si>
  <si>
    <t>14.01.2021 18:58:30</t>
  </si>
  <si>
    <t>14.01.2021 20:49:59</t>
  </si>
  <si>
    <t>14.01.2021 19:27:16</t>
  </si>
  <si>
    <t>14.01.2021 20:07:51</t>
  </si>
  <si>
    <t>TR-2/75 KÖK 45-83-M00771__72372963_72372963</t>
  </si>
  <si>
    <t>14.01.2021 18:00:52</t>
  </si>
  <si>
    <t>14.01.2021 21:54:36</t>
  </si>
  <si>
    <t>MENEMEN TR-85 35-28-L00085_A_56358091_56358091</t>
  </si>
  <si>
    <t>14.01.2021 19:29:50</t>
  </si>
  <si>
    <t>14.01.2021 23:01:03</t>
  </si>
  <si>
    <t>K-1302 35-08-K01302_D D1B_5829675</t>
  </si>
  <si>
    <t>14.01.2021 19:20:38</t>
  </si>
  <si>
    <t>15.01.2021 00:46:12</t>
  </si>
  <si>
    <t>M-2703 35-01-M02703_912931597_912931597</t>
  </si>
  <si>
    <t>14.01.2021 19:36:11</t>
  </si>
  <si>
    <t>14.01.2021 21:47:58</t>
  </si>
  <si>
    <t>K-808 35-01-K00808_911538655_911538655</t>
  </si>
  <si>
    <t>14.01.2021 19:37:28</t>
  </si>
  <si>
    <t>15.01.2021 00:32:32</t>
  </si>
  <si>
    <t>K-813 35-01-K00813_911631555_911631555</t>
  </si>
  <si>
    <t>14.01.2021 19:41:40</t>
  </si>
  <si>
    <t>15.01.2021 00:55:54</t>
  </si>
  <si>
    <t>K-2974 35-02-K02974_99702290_99702290</t>
  </si>
  <si>
    <t>14.01.2021 19:51:27</t>
  </si>
  <si>
    <t>14.01.2021 20:24:43</t>
  </si>
  <si>
    <t>DM-2/10 35-26-M00828_35-26-M00828_65902858</t>
  </si>
  <si>
    <t>14.01.2021 19:53:00</t>
  </si>
  <si>
    <t>14.01.2021 21:48:25</t>
  </si>
  <si>
    <t>L-179 35-18-L00179_950461007_950461007</t>
  </si>
  <si>
    <t>14.01.2021 19:59:44</t>
  </si>
  <si>
    <t>15.01.2021 01:06:27</t>
  </si>
  <si>
    <t>14.01.2021 20:00:16</t>
  </si>
  <si>
    <t>14.01.2021 21:02:47</t>
  </si>
  <si>
    <t>TR-19 35-30-L00019_D_56362691_56362691</t>
  </si>
  <si>
    <t>14.01.2021 20:22:20</t>
  </si>
  <si>
    <t>14.01.2021 20:46:09</t>
  </si>
  <si>
    <t>K-2725 35-02-K02725_B_56379361_56379361</t>
  </si>
  <si>
    <t>14.01.2021 20:27:40</t>
  </si>
  <si>
    <t>14.01.2021 23:45:21</t>
  </si>
  <si>
    <t>14.01.2021 20:28:08</t>
  </si>
  <si>
    <t>14.01.2021 22:29:20</t>
  </si>
  <si>
    <t>ÇARIK BOZDAĞ TR-3 45-73-M00436_B_56369480_56369480</t>
  </si>
  <si>
    <t>14.01.2021 20:57:57</t>
  </si>
  <si>
    <t>14.01.2021 22:29:03</t>
  </si>
  <si>
    <t>DURMUŞ MAHALLESİ TR-1 45-78-M00253_49237075_56389577_56389577</t>
  </si>
  <si>
    <t>14.01.2021 20:57:42</t>
  </si>
  <si>
    <t>14.01.2021 21:35:45</t>
  </si>
  <si>
    <t>K-1505 35-03-K01505_910492958_910492958</t>
  </si>
  <si>
    <t>14.01.2021 21:16:59</t>
  </si>
  <si>
    <t>15.01.2021 10:31:23</t>
  </si>
  <si>
    <t>K-1049 35-02-K01049_D_56363460_56363460</t>
  </si>
  <si>
    <t>14.01.2021 22:04:21</t>
  </si>
  <si>
    <t>14.01.2021 22:53:13</t>
  </si>
  <si>
    <t>ASARLIK TR-13 35-28-M00180_11182072_56364758_56364758</t>
  </si>
  <si>
    <t>14.01.2021 22:16:54</t>
  </si>
  <si>
    <t>14.01.2021 22:50:32</t>
  </si>
  <si>
    <t>14.01.2021 22:20:43</t>
  </si>
  <si>
    <t>15.01.2021 01:12:37</t>
  </si>
  <si>
    <t>M-1250 35-01-M01250_D 1D_5841953</t>
  </si>
  <si>
    <t>14.01.2021 22:14:11</t>
  </si>
  <si>
    <t>15.01.2021 00:32:05</t>
  </si>
  <si>
    <t>K-259 35-02-K00259_B_56362306_56362306</t>
  </si>
  <si>
    <t>14.01.2021 22:40:22</t>
  </si>
  <si>
    <t>15.01.2021 00:55:46</t>
  </si>
  <si>
    <t>TR-73 ( M-773) 35-30-M00773_955298710_955298710</t>
  </si>
  <si>
    <t>14.01.2021 22:24:04</t>
  </si>
  <si>
    <t>14.01.2021 23:08:28</t>
  </si>
  <si>
    <t>TR-47 35-15-M00047_48866731_56364737_56364737</t>
  </si>
  <si>
    <t>14.01.2021 22:50:52</t>
  </si>
  <si>
    <t>14.01.2021 23:41:40</t>
  </si>
  <si>
    <t>L-231 35-18-L00231_950440565_950440565</t>
  </si>
  <si>
    <t>15.01.2021 15:29:56</t>
  </si>
  <si>
    <t>15.01.2021 20:36:55</t>
  </si>
  <si>
    <t>15.01.2021 15:52:59</t>
  </si>
  <si>
    <t>15.01.2021 16:02:46</t>
  </si>
  <si>
    <t>DAĞDERE DM 45-72-M00097_ÇITAK M05_2106082</t>
  </si>
  <si>
    <t>15.01.2021 13:29:46</t>
  </si>
  <si>
    <t>15.01.2021 13:34:00</t>
  </si>
  <si>
    <t>KÜREKÇİ BEKİREFE TR-1 45-75-M00120_45-75-M00120_2356805</t>
  </si>
  <si>
    <t>15.01.2021 10:33:49</t>
  </si>
  <si>
    <t>15.01.2021 17:55:07</t>
  </si>
  <si>
    <t>YENİ ŞAKRAN TR-3 35-17-M00203__72371878_72371878</t>
  </si>
  <si>
    <t>15.01.2021 10:59:08</t>
  </si>
  <si>
    <t>15.01.2021 12:29:43</t>
  </si>
  <si>
    <t>GERENKÖY TR-6 35-23-M00152_35-23-M00152_2349869</t>
  </si>
  <si>
    <t>15.01.2021 18:19:15</t>
  </si>
  <si>
    <t>15.01.2021 21:35:36</t>
  </si>
  <si>
    <t>ÇEŞME İM 35-18-A00001_TR-2 M07_2307670</t>
  </si>
  <si>
    <t>15.01.2021 20:08:00</t>
  </si>
  <si>
    <t>15.01.2021 21:30:00</t>
  </si>
  <si>
    <t>15.01.2021 13:41:00</t>
  </si>
  <si>
    <t>15.01.2021 14:21:00</t>
  </si>
  <si>
    <t>SEYREK TR-7 KÖK 35-28-M00379_C C1b_53125768</t>
  </si>
  <si>
    <t>15.01.2021 21:43:45</t>
  </si>
  <si>
    <t>16.01.2021 00:24:35</t>
  </si>
  <si>
    <t>KULA İM 45-77-A00001_KONURCA M01_2308471</t>
  </si>
  <si>
    <t>15.01.2021 05:24:43</t>
  </si>
  <si>
    <t>15.01.2021 05:32:50</t>
  </si>
  <si>
    <t>AVLAŞA DEVECİLER TR-1 45-81-M00165_45-81-M00165_2375074</t>
  </si>
  <si>
    <t>15.01.2021 14:43:00</t>
  </si>
  <si>
    <t>15.01.2021 15:37:37</t>
  </si>
  <si>
    <t>L-261 SİTESPOR 35-18-L00261_DAĞITIM TRAFO L-261 SİTESPOR L03_72080930</t>
  </si>
  <si>
    <t>15.01.2021 08:27:00</t>
  </si>
  <si>
    <t>15.01.2021 10:27:01</t>
  </si>
  <si>
    <t>L-90 RAINBOW DM 35-18-L00090_BELKENT SİTESİ (L-100) ÇELEBİ (L-101) L02_2324621</t>
  </si>
  <si>
    <t>15.01.2021 09:04:00</t>
  </si>
  <si>
    <t>15.01.2021 14:39:34</t>
  </si>
  <si>
    <t>BODAMAS TR-2 45-75-M00325_B_56398213_56398213</t>
  </si>
  <si>
    <t>15.01.2021 14:53:27</t>
  </si>
  <si>
    <t>15.01.2021 17:15:32</t>
  </si>
  <si>
    <t>L-37 YAT LİMANI 35-14-L00037_956636300_956636300</t>
  </si>
  <si>
    <t>15.01.2021 11:00:44</t>
  </si>
  <si>
    <t>15.01.2021 14:47:06</t>
  </si>
  <si>
    <t>15.01.2021 06:56:51</t>
  </si>
  <si>
    <t>15.01.2021 07:46:23</t>
  </si>
  <si>
    <t>ALAŞEHİR TR-26 45-73-M00026_B_56401301_56401301</t>
  </si>
  <si>
    <t>15.01.2021 23:16:35</t>
  </si>
  <si>
    <t>16.01.2021 00:28:32</t>
  </si>
  <si>
    <t>L-333 KONAKKENT 35-18-L00333_950437880_950437880</t>
  </si>
  <si>
    <t>15.01.2021 19:26:54</t>
  </si>
  <si>
    <t>16.01.2021 01:45:27</t>
  </si>
  <si>
    <t>TR-11 45-78-L00828_953264445_953264445</t>
  </si>
  <si>
    <t>15.01.2021 09:55:05</t>
  </si>
  <si>
    <t>15.01.2021 10:45:47</t>
  </si>
  <si>
    <t>GÜLBAHÇE TR-12 35-19-L00168_956675320_956675320</t>
  </si>
  <si>
    <t>15.01.2021 20:54:04</t>
  </si>
  <si>
    <t>15.01.2021 22:56:24</t>
  </si>
  <si>
    <t>ARSLANLAR TM 35-26-A00004_KÖYLER-3 L45_2057976</t>
  </si>
  <si>
    <t>15.01.2021 12:08:58</t>
  </si>
  <si>
    <t>15.01.2021 12:39:44</t>
  </si>
  <si>
    <t>M-1439 35-01-M01439_98916038_98916038</t>
  </si>
  <si>
    <t>15.01.2021 09:54:05</t>
  </si>
  <si>
    <t>15.01.2021 11:07:43</t>
  </si>
  <si>
    <t>YENİKÖY TR-3 35-22-M00278_955291519_955291519</t>
  </si>
  <si>
    <t>15.01.2021 15:41:54</t>
  </si>
  <si>
    <t>15.01.2021 17:31:46</t>
  </si>
  <si>
    <t>MAHMUTLAR KÖK 45-74-M00100_ESKİ YARBASAN M03_72237058</t>
  </si>
  <si>
    <t>15.01.2021 10:06:00</t>
  </si>
  <si>
    <t>15.01.2021 10:33:00</t>
  </si>
  <si>
    <t>K-1112 35-03-K01112_910206185_910206185</t>
  </si>
  <si>
    <t>15.01.2021 11:02:54</t>
  </si>
  <si>
    <t>15.01.2021 17:27:59</t>
  </si>
  <si>
    <t>M-235 KAVAKDERE CEVİZALTI 35-14-M00235_C_56373681_56373681</t>
  </si>
  <si>
    <t>15.01.2021 08:31:55</t>
  </si>
  <si>
    <t>15.01.2021 14:49:38</t>
  </si>
  <si>
    <t>15.01.2021 09:50:00</t>
  </si>
  <si>
    <t>15.01.2021 10:39:20</t>
  </si>
  <si>
    <t>SANAYİ TR-4 35-14-M00307_956658826_956658826</t>
  </si>
  <si>
    <t>15.01.2021 20:05:53</t>
  </si>
  <si>
    <t>15.01.2021 21:37:41</t>
  </si>
  <si>
    <t>AŞAĞICUMA DM 35-16-M00103_HatBaşıAyırıcı_53139683 M01_53139683</t>
  </si>
  <si>
    <t>15.01.2021 11:51:00</t>
  </si>
  <si>
    <t>15.01.2021 12:29:34</t>
  </si>
  <si>
    <t>TR-10 35-32-L00010_946412654_946412654</t>
  </si>
  <si>
    <t>15.01.2021 09:34:00</t>
  </si>
  <si>
    <t>15.01.2021 10:30:23</t>
  </si>
  <si>
    <t>YELKİ TR-21 (M-2345) 35-10-M02345_913181926_913181926</t>
  </si>
  <si>
    <t>15.01.2021 17:53:00</t>
  </si>
  <si>
    <t>15.01.2021 20:00:37</t>
  </si>
  <si>
    <t>KURTLAR KÖYÜ TR-1 45-86-M00099_D_56386275_56386275</t>
  </si>
  <si>
    <t>15.01.2021 11:26:00</t>
  </si>
  <si>
    <t>15.01.2021 12:19:52</t>
  </si>
  <si>
    <t>DAĞDERE DM 45-72-M00097_ÇITAK M05_2329940</t>
  </si>
  <si>
    <t>15.01.2021 08:25:00</t>
  </si>
  <si>
    <t>15.01.2021 08:44:00</t>
  </si>
  <si>
    <t>M-1611 35-02-M01611_M-1433 M04_2054556</t>
  </si>
  <si>
    <t>15.01.2021 23:11:00</t>
  </si>
  <si>
    <t>16.01.2021 00:20:50</t>
  </si>
  <si>
    <t>DM-2/16 35-29-M00097_DM-2/25 M02_72189560</t>
  </si>
  <si>
    <t>15.01.2021 11:03:32</t>
  </si>
  <si>
    <t>15.01.2021 11:40:33</t>
  </si>
  <si>
    <t>TR-3 35-27-M00003_957823252_957823252</t>
  </si>
  <si>
    <t>15.01.2021 17:49:55</t>
  </si>
  <si>
    <t>15.01.2021 20:37:08</t>
  </si>
  <si>
    <t>SOFTALAR TR-1 45-75-M00207_DIREK TIPI TRAFO HUCRESI H01_2086605</t>
  </si>
  <si>
    <t>15.01.2021 09:00:47</t>
  </si>
  <si>
    <t>15.01.2021 11:29:29</t>
  </si>
  <si>
    <t>K-908 35-04-K00908_99353391_99353391</t>
  </si>
  <si>
    <t>15.01.2021 20:52:48</t>
  </si>
  <si>
    <t>16.01.2021 01:05:04</t>
  </si>
  <si>
    <t>GÖRDES TR-31 45-75-M00031_945603683_945603683</t>
  </si>
  <si>
    <t>15.01.2021 14:52:24</t>
  </si>
  <si>
    <t>15.01.2021 19:19:10</t>
  </si>
  <si>
    <t>K-894 35-01-K00894_911433649_911433649</t>
  </si>
  <si>
    <t>15.01.2021 17:28:28</t>
  </si>
  <si>
    <t>15.01.2021 18:38:45</t>
  </si>
  <si>
    <t>TR-31 DEREKÖY 35-22-M00031_B_56369367_56369367</t>
  </si>
  <si>
    <t>15.01.2021 11:37:46</t>
  </si>
  <si>
    <t>15.01.2021 12:52:40</t>
  </si>
  <si>
    <t>K-4759 35-01-K04759_911400110_911400110</t>
  </si>
  <si>
    <t>15.01.2021 16:44:34</t>
  </si>
  <si>
    <t>15.01.2021 21:28:22</t>
  </si>
  <si>
    <t>GÖLCÜK TR-19 35-15-L00336_48779041_56373961_56373961</t>
  </si>
  <si>
    <t>15.01.2021 13:54:30</t>
  </si>
  <si>
    <t>15.01.2021 18:43:40</t>
  </si>
  <si>
    <t>GÖRDES DM 45-75-M00050_KÜREKÇİ M09_2083714</t>
  </si>
  <si>
    <t>15.01.2021 11:50:50</t>
  </si>
  <si>
    <t>15.01.2021 12:22:25</t>
  </si>
  <si>
    <t>DM-2/17 (HATUNİYE) 45-71-M00170_B dm1/41b1b_45179886</t>
  </si>
  <si>
    <t>15.01.2021 09:26:55</t>
  </si>
  <si>
    <t>15.01.2021 10:22:16</t>
  </si>
  <si>
    <t>YUKARIBEY DM (TR-3) 35-16-M00122_ÇAMAVLU M01_72038860</t>
  </si>
  <si>
    <t>15.01.2021 06:10:10</t>
  </si>
  <si>
    <t>15.01.2021 12:52:00</t>
  </si>
  <si>
    <t>AĞAÇ İŞLERİ TR-11 35-22-M00111_955257107_955257107</t>
  </si>
  <si>
    <t>15.01.2021 13:25:18</t>
  </si>
  <si>
    <t>15.01.2021 15:03:09</t>
  </si>
  <si>
    <t>İSMET DAĞLI SULAMA GRUBU TR 35-27-M00259_DIREK TIPI TRAFO HUCRESI H01_2052644</t>
  </si>
  <si>
    <t>15.01.2021 18:26:23</t>
  </si>
  <si>
    <t>15.01.2021 21:06:48</t>
  </si>
  <si>
    <t>ILDIR KÖK 35-18-M00069_HatBaşıAyırıcı_53138347 M03_53138347</t>
  </si>
  <si>
    <t>15.01.2021 14:21:42</t>
  </si>
  <si>
    <t>15.01.2021 17:48:06</t>
  </si>
  <si>
    <t>K-960 35-02-K00960_B b1b_5839382</t>
  </si>
  <si>
    <t>15.01.2021 08:40:24</t>
  </si>
  <si>
    <t>15.01.2021 09:49:33</t>
  </si>
  <si>
    <t>SUDELİĞİ KÖK 45-72-L00111_HatBaşıAyırıcı_53139791 L04_53139791</t>
  </si>
  <si>
    <t>15.01.2021 12:45:26</t>
  </si>
  <si>
    <t>15.01.2021 16:07:36</t>
  </si>
  <si>
    <t>TR-156 GELİNKAYA 35-19-L00156_7065778_56378289_56378289</t>
  </si>
  <si>
    <t>15.01.2021 11:05:44</t>
  </si>
  <si>
    <t>15.01.2021 13:19:26</t>
  </si>
  <si>
    <t>ULUKENT DM-4/12 35-28-M00030_65131900 B01b_65132005</t>
  </si>
  <si>
    <t>15.01.2021 18:22:21</t>
  </si>
  <si>
    <t>15.01.2021 18:49:11</t>
  </si>
  <si>
    <t>GÜZELKÖY KÖK 45-71-M00123_VEZİROĞLU M04_50218016</t>
  </si>
  <si>
    <t>15.01.2021 15:33:11</t>
  </si>
  <si>
    <t>15.01.2021 16:00:12</t>
  </si>
  <si>
    <t>15.01.2021 15:20:12</t>
  </si>
  <si>
    <t>15.01.2021 15:41:00</t>
  </si>
  <si>
    <t>TR-3 45-74-M00003_B_56352339_56352339</t>
  </si>
  <si>
    <t>15.01.2021 09:48:15</t>
  </si>
  <si>
    <t>15.01.2021 13:09:16</t>
  </si>
  <si>
    <t>ÇANDARLI TR-3 35-30-M00003_955318633_955318633</t>
  </si>
  <si>
    <t>15.01.2021 19:58:04</t>
  </si>
  <si>
    <t>15.01.2021 20:47:13</t>
  </si>
  <si>
    <t>M-1984 35-09-M01984_97861130_97861130</t>
  </si>
  <si>
    <t>15.01.2021 15:52:04</t>
  </si>
  <si>
    <t>15.01.2021 17:27:45</t>
  </si>
  <si>
    <t>15.01.2021 08:50:53</t>
  </si>
  <si>
    <t>15.01.2021 15:38:58</t>
  </si>
  <si>
    <t>TR-40 35-16-L00040_35-16-L00040_67579353</t>
  </si>
  <si>
    <t>15.01.2021 19:05:12</t>
  </si>
  <si>
    <t>15.01.2021 20:28:38</t>
  </si>
  <si>
    <t>HALİTPAŞA TR-11 45-80-M00063_956541981_956541981</t>
  </si>
  <si>
    <t>15.01.2021 20:57:13</t>
  </si>
  <si>
    <t>15.01.2021 21:56:05</t>
  </si>
  <si>
    <t>TR-48 TEKEL 35-19-L00048_C_56373306_56373306</t>
  </si>
  <si>
    <t>15.01.2021 13:02:41</t>
  </si>
  <si>
    <t>15.01.2021 15:00:51</t>
  </si>
  <si>
    <t>K-254 35-04-K00254_913894697_913894697</t>
  </si>
  <si>
    <t>15.01.2021 10:07:48</t>
  </si>
  <si>
    <t>15.01.2021 11:24:16</t>
  </si>
  <si>
    <t>L-277 GÖLCÜK GÖDENCE KÖK 35-14-L00277_HatBaşıAyırıcı_53134097 L01_53134097</t>
  </si>
  <si>
    <t>15.01.2021 08:04:11</t>
  </si>
  <si>
    <t>15.01.2021 10:31:54</t>
  </si>
  <si>
    <t>L-300 DM 35-18-L00300_B B1_5897350</t>
  </si>
  <si>
    <t>15.01.2021 10:51:00</t>
  </si>
  <si>
    <t>15.01.2021 13:41:33</t>
  </si>
  <si>
    <t>MURADİYE TR-5 (ESKİ MEZARLIK YANI) 45-71-M00204_A_56400302_56400302</t>
  </si>
  <si>
    <t>15.01.2021 13:10:49</t>
  </si>
  <si>
    <t>15.01.2021 17:41:37</t>
  </si>
  <si>
    <t>DM-3/TR-29 35-22-M00072_955261367_955261367</t>
  </si>
  <si>
    <t>15.01.2021 14:15:46</t>
  </si>
  <si>
    <t>15.01.2021 18:06:50</t>
  </si>
  <si>
    <t>YUKARIBEY DM (TR-3) 35-16-M00122_YUKARIBEY M02_72038861</t>
  </si>
  <si>
    <t>15.01.2021 09:36:28</t>
  </si>
  <si>
    <t>15.01.2021 11:19:52</t>
  </si>
  <si>
    <t>15.01.2021 16:03:52</t>
  </si>
  <si>
    <t>15.01.2021 20:10:01</t>
  </si>
  <si>
    <t>15.01.2021 13:50:25</t>
  </si>
  <si>
    <t>15.01.2021 18:28:49</t>
  </si>
  <si>
    <t>L-111 OVACIK 35-18-L00111_950439366_950439366</t>
  </si>
  <si>
    <t>15.01.2021 11:10:45</t>
  </si>
  <si>
    <t>15.01.2021 13:34:46</t>
  </si>
  <si>
    <t>L-277 GÖLCÜK GÖDENCE KÖK 35-14-L00277_OVACIK-BADEMLER L01_72144457</t>
  </si>
  <si>
    <t>15.01.2021 06:04:02</t>
  </si>
  <si>
    <t>15.01.2021 07:15:56</t>
  </si>
  <si>
    <t>TR-1/80 45-72-M00080_956504682_956504682</t>
  </si>
  <si>
    <t>15.01.2021 13:24:42</t>
  </si>
  <si>
    <t>15.01.2021 15:46:05</t>
  </si>
  <si>
    <t>MENEMEN TR-76 35-28-L00076_35-28-L00076_2377223</t>
  </si>
  <si>
    <t>15.01.2021 17:26:15</t>
  </si>
  <si>
    <t>15.01.2021 18:55:56</t>
  </si>
  <si>
    <t>15.01.2021 05:24:22</t>
  </si>
  <si>
    <t>15.01.2021 07:44:27</t>
  </si>
  <si>
    <t>K-632 35-02-K00632_913144117_913144117</t>
  </si>
  <si>
    <t>15.01.2021 18:24:34</t>
  </si>
  <si>
    <t>15.01.2021 19:17:03</t>
  </si>
  <si>
    <t>ERİKLİ KÖYÜ TR-1 35-32-L00029_C_56357287_56357287</t>
  </si>
  <si>
    <t>15.01.2021 10:23:40</t>
  </si>
  <si>
    <t>15.01.2021 11:06:07</t>
  </si>
  <si>
    <t>YILMAZ TR-6 45-78-L00206_953250062_953250062</t>
  </si>
  <si>
    <t>15.01.2021 21:31:39</t>
  </si>
  <si>
    <t>15.01.2021 22:43:11</t>
  </si>
  <si>
    <t>DEVELİ TR-5 35-22-M00287_955284908_955284908</t>
  </si>
  <si>
    <t>15.01.2021 15:14:58</t>
  </si>
  <si>
    <t>15.01.2021 15:36:28</t>
  </si>
  <si>
    <t>15.01.2021 12:09:09</t>
  </si>
  <si>
    <t>15.01.2021 14:27:22</t>
  </si>
  <si>
    <t>K-1953 35-09-K01953_35-09-K01953_45349257</t>
  </si>
  <si>
    <t>15.01.2021 10:25:38</t>
  </si>
  <si>
    <t>15.01.2021 14:39:20</t>
  </si>
  <si>
    <t>PAYAMLI M-21 35-25-M00171_A_56376323_56376323</t>
  </si>
  <si>
    <t>15.01.2021 20:25:44</t>
  </si>
  <si>
    <t>15.01.2021 21:26:06</t>
  </si>
  <si>
    <t>L-410 ÖZBERİL SİTESİ 35-18-L00410_35-18-L00410_2357452</t>
  </si>
  <si>
    <t>15.01.2021 10:01:18</t>
  </si>
  <si>
    <t>15.01.2021 10:35:40</t>
  </si>
  <si>
    <t>YENİ FOÇA TR-25 35-23-M00025_950413755_950413755</t>
  </si>
  <si>
    <t>15.01.2021 01:29:00</t>
  </si>
  <si>
    <t>15.01.2021 03:11:22</t>
  </si>
  <si>
    <t>YENİ FOÇA TR-25 35-23-M00025_950417750_950417750</t>
  </si>
  <si>
    <t>15.01.2021 12:30:06</t>
  </si>
  <si>
    <t>15.01.2021 22:49:18</t>
  </si>
  <si>
    <t>_B_56393346_56393346</t>
  </si>
  <si>
    <t>15.01.2021 21:16:14</t>
  </si>
  <si>
    <t>15.01.2021 22:07:28</t>
  </si>
  <si>
    <t>K-385 35-01-K00385_910672915_910672915</t>
  </si>
  <si>
    <t>15.01.2021 15:01:08</t>
  </si>
  <si>
    <t>15.01.2021 16:28:20</t>
  </si>
  <si>
    <t>SEYREK TR-7 KÖK 35-28-M00379_C c_5897877</t>
  </si>
  <si>
    <t>15.01.2021 18:56:22</t>
  </si>
  <si>
    <t>15.01.2021 20:45:59</t>
  </si>
  <si>
    <t>AŞAĞIKIŞLA TR-1 45-72-M00201_A_56388057_56388057</t>
  </si>
  <si>
    <t>15.01.2021 09:10:40</t>
  </si>
  <si>
    <t>15.01.2021 19:38:41</t>
  </si>
  <si>
    <t>K-1624 35-04-K01624_912487742_912487742</t>
  </si>
  <si>
    <t>15.01.2021 00:12:02</t>
  </si>
  <si>
    <t>15.01.2021 01:28:46</t>
  </si>
  <si>
    <t>YUKARI ÇAMKÖY TR-1 45-71-M01487_44438020_56366562_56366562</t>
  </si>
  <si>
    <t>15.01.2021 11:26:55</t>
  </si>
  <si>
    <t>15.01.2021 15:48:17</t>
  </si>
  <si>
    <t>DM-2/TR-33 45-73-M01277_945680984_945680984</t>
  </si>
  <si>
    <t>15.01.2021 10:41:42</t>
  </si>
  <si>
    <t>15.01.2021 11:29:02</t>
  </si>
  <si>
    <t>LALELİK TR-1 45-75-M00192_A_56359019_56359019</t>
  </si>
  <si>
    <t>15.01.2021 17:58:26</t>
  </si>
  <si>
    <t>15.01.2021 22:46:54</t>
  </si>
  <si>
    <t>KUYUCAK DM 35-27-M00273_HatBaşıAyırıcı_53132492 M04_53132492</t>
  </si>
  <si>
    <t>15.01.2021 10:01:53</t>
  </si>
  <si>
    <t>15.01.2021 13:00:07</t>
  </si>
  <si>
    <t>BEĞEL TR-1 45-75-M00366_B_65513158_65513158</t>
  </si>
  <si>
    <t>15.01.2021 15:17:09</t>
  </si>
  <si>
    <t>15.01.2021 20:04:23</t>
  </si>
  <si>
    <t>KAYALIOĞLU TR-8 45-72-L00073_D_56390287_56390287</t>
  </si>
  <si>
    <t>15.01.2021 13:00:41</t>
  </si>
  <si>
    <t>15.01.2021 18:41:13</t>
  </si>
  <si>
    <t>K-3646 35-01-K03646_911631043_911631043</t>
  </si>
  <si>
    <t>15.01.2021 13:22:41</t>
  </si>
  <si>
    <t>15.01.2021 16:32:48</t>
  </si>
  <si>
    <t>GÜLBAHÇE TR-12 35-19-L00168_9377977_56377354_56377354</t>
  </si>
  <si>
    <t>15.01.2021 15:06:22</t>
  </si>
  <si>
    <t>15.01.2021 17:48:26</t>
  </si>
  <si>
    <t>GERMİYAN İM 35-18-A00004_HatBaşıAyırıcı_53138494 L02_53138494</t>
  </si>
  <si>
    <t>15.01.2021 14:27:00</t>
  </si>
  <si>
    <t>15.01.2021 18:57:34</t>
  </si>
  <si>
    <t>15.01.2021 10:16:23</t>
  </si>
  <si>
    <t>15.01.2021 10:43:00</t>
  </si>
  <si>
    <t>ÇİLEME TR-4 35-22-M00163_955267260_955267260</t>
  </si>
  <si>
    <t>15.01.2021 17:34:59</t>
  </si>
  <si>
    <t>15.01.2021 19:29:45</t>
  </si>
  <si>
    <t>TR-38 35-15-M00038_950368230_950368230</t>
  </si>
  <si>
    <t>15.01.2021 11:39:17</t>
  </si>
  <si>
    <t>15.01.2021 19:22:57</t>
  </si>
  <si>
    <t>KERİMAĞA ORTAKÖY TR-1 45-78-M00785_49188997_56406082_56406082</t>
  </si>
  <si>
    <t>15.01.2021 18:36:00</t>
  </si>
  <si>
    <t>15.01.2021 20:41:14</t>
  </si>
  <si>
    <t>DM-21/23 (ITIR SOKAK) 45-71-M00326_C_56397180_56397180</t>
  </si>
  <si>
    <t>15.01.2021 14:30:40</t>
  </si>
  <si>
    <t>15.01.2021 20:49:50</t>
  </si>
  <si>
    <t>DM-2/4 35-26-M00826__56369029_56369029</t>
  </si>
  <si>
    <t>15.01.2021 09:33:26</t>
  </si>
  <si>
    <t>15.01.2021 15:03:46</t>
  </si>
  <si>
    <t>L-523 ALTINKUM 35-18-L00523_7466849_56353857_56353857</t>
  </si>
  <si>
    <t>15.01.2021 11:17:55</t>
  </si>
  <si>
    <t>15.01.2021 12:16:47</t>
  </si>
  <si>
    <t>YAKAKÖY KÖK 45-75-M00067_HatBaşıAyırıcı_53136427 M05_53136427</t>
  </si>
  <si>
    <t>15.01.2021 16:42:00</t>
  </si>
  <si>
    <t>15.01.2021 17:09:15</t>
  </si>
  <si>
    <t>TR-5 45-74-M00005_A_56352304_56352304</t>
  </si>
  <si>
    <t>15.01.2021 10:42:49</t>
  </si>
  <si>
    <t>15.01.2021 12:46:55</t>
  </si>
  <si>
    <t>15.01.2021 08:53:40</t>
  </si>
  <si>
    <t>15.01.2021 09:54:00</t>
  </si>
  <si>
    <t>K-3975 35-04-K03975_99037679_99037679</t>
  </si>
  <si>
    <t>15.01.2021 01:48:22</t>
  </si>
  <si>
    <t>15.01.2021 04:30:46</t>
  </si>
  <si>
    <t>İSHAKÇELEBİ TR-3 45-80-M00155_956540439_956540439</t>
  </si>
  <si>
    <t>15.01.2021 20:43:00</t>
  </si>
  <si>
    <t>15.01.2021 21:13:06</t>
  </si>
  <si>
    <t>TR-74 35-19-L00074_TR-63 L01_2115357</t>
  </si>
  <si>
    <t>15.01.2021 11:30:20</t>
  </si>
  <si>
    <t>15.01.2021 12:56:30</t>
  </si>
  <si>
    <t>GERMİYAN İM 35-18-A00004_ILDIR-1 L02_2064606</t>
  </si>
  <si>
    <t>15.01.2021 18:18:59</t>
  </si>
  <si>
    <t>15.01.2021 18:54:36</t>
  </si>
  <si>
    <t>BALIKLI KAYADİBİ TR-1 45-75-M00220_45-75-M00220_2362798</t>
  </si>
  <si>
    <t>15.01.2021 09:18:29</t>
  </si>
  <si>
    <t>15.01.2021 15:32:25</t>
  </si>
  <si>
    <t>SARNIÇ YENİMAHALLE TR-2 45-72-L00264_A_56390529_56390529</t>
  </si>
  <si>
    <t>15.01.2021 13:21:01</t>
  </si>
  <si>
    <t>15.01.2021 22:56:28</t>
  </si>
  <si>
    <t>BADEMLER TR-2 35-19-L00297_35-19-L00297_2357954</t>
  </si>
  <si>
    <t>15.01.2021 20:52:32</t>
  </si>
  <si>
    <t>15.01.2021 22:34:50</t>
  </si>
  <si>
    <t>KOCAÖMERLİ TR-1 35-24-M00074_965658804_965658804</t>
  </si>
  <si>
    <t>15.01.2021 19:21:59</t>
  </si>
  <si>
    <t>15.01.2021 22:26:00</t>
  </si>
  <si>
    <t>L-95 35-18-L00095_950457707_950457707</t>
  </si>
  <si>
    <t>15.01.2021 18:30:28</t>
  </si>
  <si>
    <t>16.01.2021 01:01:00</t>
  </si>
  <si>
    <t>DM-2/TR-20 35-22-M00853_TR-51 (ALTINTEPE) M01_66057540</t>
  </si>
  <si>
    <t>15.01.2021 10:04:00</t>
  </si>
  <si>
    <t>15.01.2021 10:13:36</t>
  </si>
  <si>
    <t>CABARLAR TR-3 45-75-M00140_45-75-M00140_2374616</t>
  </si>
  <si>
    <t>15.01.2021 10:14:00</t>
  </si>
  <si>
    <t>15.01.2021 14:08:16</t>
  </si>
  <si>
    <t>M-290 GEÇİT 35-02-M00290_M-97 M02_66954606</t>
  </si>
  <si>
    <t>15.01.2021 10:43:02</t>
  </si>
  <si>
    <t>15.01.2021 11:39:25</t>
  </si>
  <si>
    <t>15.01.2021 08:52:11</t>
  </si>
  <si>
    <t>15.01.2021 18:40:34</t>
  </si>
  <si>
    <t>BENLİELİ TR-1 45-75-M00162_45-75-M00162_2363399</t>
  </si>
  <si>
    <t>15.01.2021 13:00:15</t>
  </si>
  <si>
    <t>15.01.2021 15:51:30</t>
  </si>
  <si>
    <t>M-50 DOĞANKENT SİTESİ 35-14-M00050_10558104_56355065_56355065</t>
  </si>
  <si>
    <t>15.01.2021 20:06:00</t>
  </si>
  <si>
    <t>15.01.2021 23:54:47</t>
  </si>
  <si>
    <t>15.01.2021 21:31:00</t>
  </si>
  <si>
    <t>15.01.2021 22:07:31</t>
  </si>
  <si>
    <t>M-758 35-03-M00758_DIREK TIPI TRAFO HUCRESI H01_2126840</t>
  </si>
  <si>
    <t>15.01.2021 04:03:48</t>
  </si>
  <si>
    <t>15.01.2021 11:04:36</t>
  </si>
  <si>
    <t>TR-39 35-16-L00039_ABF_56352893_56352893</t>
  </si>
  <si>
    <t>15.01.2021 11:42:02</t>
  </si>
  <si>
    <t>15.01.2021 17:17:37</t>
  </si>
  <si>
    <t>BAKIR TR-4 35-32-L00145_946409512_946409512</t>
  </si>
  <si>
    <t>15.01.2021 16:10:01</t>
  </si>
  <si>
    <t>15.01.2021 18:15:52</t>
  </si>
  <si>
    <t>M-2764 35-02-M02764_910094170_910094170</t>
  </si>
  <si>
    <t>15.01.2021 09:40:47</t>
  </si>
  <si>
    <t>15.01.2021 10:24:31</t>
  </si>
  <si>
    <t>KILCANLAR TR-1 45-75-M00248_DIREK TIPI TRAFO HUCRESI H01_2088399</t>
  </si>
  <si>
    <t>15.01.2021 17:17:00</t>
  </si>
  <si>
    <t>15.01.2021 19:30:32</t>
  </si>
  <si>
    <t>KOBAŞDERE TR-1 45-72-L00205_45-72-L00205_2376941</t>
  </si>
  <si>
    <t>15.01.2021 11:17:33</t>
  </si>
  <si>
    <t>15.01.2021 13:39:31</t>
  </si>
  <si>
    <t>SULTAN YAYLASI TR-3 45-71-M01768_953174426_953174426</t>
  </si>
  <si>
    <t>15.01.2021 19:25:45</t>
  </si>
  <si>
    <t>16.01.2021 01:44:35</t>
  </si>
  <si>
    <t>15.01.2021 10:42:00</t>
  </si>
  <si>
    <t>15.01.2021 11:02:34</t>
  </si>
  <si>
    <t>HACIİSA TR-1 45-83-L00282_45-83-L00282_2356847</t>
  </si>
  <si>
    <t>15.01.2021 17:56:34</t>
  </si>
  <si>
    <t>15.01.2021 19:54:14</t>
  </si>
  <si>
    <t>TR-1/3 45-83-M00003_PAŞATIMARI TR-1 M05_2095355</t>
  </si>
  <si>
    <t>15.01.2021 06:12:09</t>
  </si>
  <si>
    <t>15.01.2021 08:02:05</t>
  </si>
  <si>
    <t>OLGUNLAR TR-7 35-31-L00222_47891004_56391026_56391026</t>
  </si>
  <si>
    <t>15.01.2021 11:55:30</t>
  </si>
  <si>
    <t>15.01.2021 14:40:09</t>
  </si>
  <si>
    <t>ARMUTLU TR-4 35-27-L00004_DIREK TIPI TRAFO HUCRESI H01_2051415</t>
  </si>
  <si>
    <t>15.01.2021 16:54:00</t>
  </si>
  <si>
    <t>15.01.2021 17:02:00</t>
  </si>
  <si>
    <t>L-145 DALYAN DM 35-18-L00145_950461171_950461171</t>
  </si>
  <si>
    <t>15.01.2021 13:59:39</t>
  </si>
  <si>
    <t>15.01.2021 23:45:07</t>
  </si>
  <si>
    <t>K-1317 35-07-K01317_912577088_912577088</t>
  </si>
  <si>
    <t>15.01.2021 09:22:35</t>
  </si>
  <si>
    <t>15.01.2021 14:38:54</t>
  </si>
  <si>
    <t>KOYUNDERE TR-20 35-28-M00113_ULUCAK TM M03_66522929</t>
  </si>
  <si>
    <t>15.01.2021 10:10:25</t>
  </si>
  <si>
    <t>15.01.2021 12:35:59</t>
  </si>
  <si>
    <t>GÖKTAŞ TR-1 45-82-M00330_A_56407430_56407430</t>
  </si>
  <si>
    <t>15.01.2021 16:54:45</t>
  </si>
  <si>
    <t>15.01.2021 20:44:43</t>
  </si>
  <si>
    <t>ÇATALOLUK DM 45-74-M00227_AYVAALAN M03_2328576</t>
  </si>
  <si>
    <t>15.01.2021 10:09:53</t>
  </si>
  <si>
    <t>15.01.2021 13:06:13</t>
  </si>
  <si>
    <t>SALİHLİ TR-85/A 45-78-M01387_95000492881_95000492881</t>
  </si>
  <si>
    <t>15.01.2021 16:07:44</t>
  </si>
  <si>
    <t>15.01.2021 17:30:35</t>
  </si>
  <si>
    <t>K-1869 35-09-K01869_35-09-K01869_47394975</t>
  </si>
  <si>
    <t>15.01.2021 11:33:11</t>
  </si>
  <si>
    <t>15.01.2021 12:23:48</t>
  </si>
  <si>
    <t>K-2007 35-01-K02007_910639092_910639092</t>
  </si>
  <si>
    <t>15.01.2021 13:56:17</t>
  </si>
  <si>
    <t>15.01.2021 17:18:58</t>
  </si>
  <si>
    <t>DM-2/TR-10 35-22-M00083_955264964_955264964</t>
  </si>
  <si>
    <t>15.01.2021 10:24:23</t>
  </si>
  <si>
    <t>15.01.2021 12:21:43</t>
  </si>
  <si>
    <t>K-753 35-04-K00753_99074132_99074132</t>
  </si>
  <si>
    <t>15.01.2021 15:12:51</t>
  </si>
  <si>
    <t>15.01.2021 18:15:37</t>
  </si>
  <si>
    <t>TİYENLİ TR-2 45-85-M00011_945473232_945473232</t>
  </si>
  <si>
    <t>15.01.2021 21:42:08</t>
  </si>
  <si>
    <t>15.01.2021 22:39:45</t>
  </si>
  <si>
    <t>KIRMAHALLE  TR-12 35-28-M00271_953374051_953374051</t>
  </si>
  <si>
    <t>15.01.2021 20:03:02</t>
  </si>
  <si>
    <t>15.01.2021 22:02:17</t>
  </si>
  <si>
    <t>ULUCAK TM 35-28-A00002_KOYUNDERE M13_2313760</t>
  </si>
  <si>
    <t>15.01.2021 05:02:00</t>
  </si>
  <si>
    <t>15.01.2021 09:42:00</t>
  </si>
  <si>
    <t>15.01.2021 06:05:50</t>
  </si>
  <si>
    <t>15.01.2021 06:30:00</t>
  </si>
  <si>
    <t>TR-90 ÖZTİRYAKİLER 35-19-L00090_956665475_956665475</t>
  </si>
  <si>
    <t>15.01.2021 21:51:38</t>
  </si>
  <si>
    <t>15.01.2021 23:51:45</t>
  </si>
  <si>
    <t>SOMA A SANTRALİ İM/DM 45-82-A00001_DENİŞ-1 M11_2324953</t>
  </si>
  <si>
    <t>15.01.2021 15:11:00</t>
  </si>
  <si>
    <t>15.01.2021 17:54:34</t>
  </si>
  <si>
    <t>15.01.2021 09:15:40</t>
  </si>
  <si>
    <t>15.01.2021 12:44:48</t>
  </si>
  <si>
    <t>TR-48 TEKEL 35-19-L00048_A_56393457_56393457</t>
  </si>
  <si>
    <t>15.01.2021 08:18:10</t>
  </si>
  <si>
    <t>15.01.2021 09:54:43</t>
  </si>
  <si>
    <t>K-1300 35-08-K01300_95000150353_95000150353</t>
  </si>
  <si>
    <t>15.01.2021 11:27:00</t>
  </si>
  <si>
    <t>15.01.2021 16:40:23</t>
  </si>
  <si>
    <t>DUMANLAR KÖK 45-81-M00044_KARABEYLER M02_72038345</t>
  </si>
  <si>
    <t>15.01.2021 11:41:40</t>
  </si>
  <si>
    <t>15.01.2021 12:22:00</t>
  </si>
  <si>
    <t>15.01.2021 07:25:30</t>
  </si>
  <si>
    <t>15.01.2021 09:32:00</t>
  </si>
  <si>
    <t>TR-1/14 45-72-M00014_956519043_956519043</t>
  </si>
  <si>
    <t>15.01.2021 10:29:18</t>
  </si>
  <si>
    <t>15.01.2021 11:35:51</t>
  </si>
  <si>
    <t>TR-90 ÖZTİRYAKİLER 35-19-L00090_956663949_956663949</t>
  </si>
  <si>
    <t>15.01.2021 12:01:20</t>
  </si>
  <si>
    <t>15.01.2021 16:03:16</t>
  </si>
  <si>
    <t>MEDAR TR-6 45-72-L00276_956518434_956518434</t>
  </si>
  <si>
    <t>15.01.2021 14:58:27</t>
  </si>
  <si>
    <t>15.01.2021 17:04:56</t>
  </si>
  <si>
    <t>YEŞİLDERE MERKEZ SOK TR-6 35-31-L00159_956587366_956587366</t>
  </si>
  <si>
    <t>15.01.2021 15:48:33</t>
  </si>
  <si>
    <t>15.01.2021 17:51:32</t>
  </si>
  <si>
    <t>BURUNCUK TR-6 35-20-L00304_955211682_955211682</t>
  </si>
  <si>
    <t>15.01.2021 16:13:02</t>
  </si>
  <si>
    <t>15.01.2021 17:05:23</t>
  </si>
  <si>
    <t>MURADİYE TR-5 (ESKİ MEZARLIK YANI) 45-71-M00204_DM-5 M03_2091439</t>
  </si>
  <si>
    <t>15.01.2021 15:25:52</t>
  </si>
  <si>
    <t>15.01.2021 18:01:55</t>
  </si>
  <si>
    <t>15.01.2021 11:10:22</t>
  </si>
  <si>
    <t>15.01.2021 15:02:25</t>
  </si>
  <si>
    <t>TR-1 35-15-M00001_95000532471_95000532471</t>
  </si>
  <si>
    <t>15.01.2021 20:17:32</t>
  </si>
  <si>
    <t>15.01.2021 22:52:18</t>
  </si>
  <si>
    <t>BORNOVA TM 35-02-A00005_EGE M30_2308389</t>
  </si>
  <si>
    <t>15.01.2021 10:13:10</t>
  </si>
  <si>
    <t>15.01.2021 10:44:00</t>
  </si>
  <si>
    <t>TR-33 35-15-M00033_950366274_950366274</t>
  </si>
  <si>
    <t>15.01.2021 08:39:58</t>
  </si>
  <si>
    <t>15.01.2021 10:48:10</t>
  </si>
  <si>
    <t>15.01.2021 05:27:33</t>
  </si>
  <si>
    <t>15.01.2021 06:35:00</t>
  </si>
  <si>
    <t>TR-1/80-C TOKİ 45-72-M00095_45-72-M00095_66511928</t>
  </si>
  <si>
    <t>15.01.2021 17:25:45</t>
  </si>
  <si>
    <t>15.01.2021 18:23:52</t>
  </si>
  <si>
    <t>ÇEŞME İM 35-18-A00001_TR-2 M07_2053066</t>
  </si>
  <si>
    <t>15.01.2021 19:01:30</t>
  </si>
  <si>
    <t>K-3248 35-07-K03248_912406577_912406577</t>
  </si>
  <si>
    <t>15.01.2021 10:09:15</t>
  </si>
  <si>
    <t>15.01.2021 11:43:10</t>
  </si>
  <si>
    <t>CUMALI TR-2 35-24-M00095_955222915_955222915</t>
  </si>
  <si>
    <t>15.01.2021 18:17:54</t>
  </si>
  <si>
    <t>15.01.2021 20:07:32</t>
  </si>
  <si>
    <t>K-783 35-01-K00783_915029064_915029064</t>
  </si>
  <si>
    <t>15.01.2021 18:41:28</t>
  </si>
  <si>
    <t>15.01.2021 20:32:16</t>
  </si>
  <si>
    <t>ÖZDERE M-60 ÖZSAN SANAYİ SİTESİ 35-25-M00215_DIREK TIPI TRAFO HUCRESI H01_2096144</t>
  </si>
  <si>
    <t>15.01.2021 09:30:40</t>
  </si>
  <si>
    <t>15.01.2021 12:45:23</t>
  </si>
  <si>
    <t>AŞAĞIGÜLLÜCE TR-2 45-81-M00170_A_56401953_56401953</t>
  </si>
  <si>
    <t>15.01.2021 19:28:41</t>
  </si>
  <si>
    <t>15.01.2021 20:37:53</t>
  </si>
  <si>
    <t>KIZILDAM BADEMLİ TR-1 45-75-M00142_B_56389901_56389901</t>
  </si>
  <si>
    <t>15.01.2021 18:00:07</t>
  </si>
  <si>
    <t>15.01.2021 20:38:28</t>
  </si>
  <si>
    <t>15.01.2021 09:19:05</t>
  </si>
  <si>
    <t>15.01.2021 16:30:28</t>
  </si>
  <si>
    <t>K-819 35-01-K00819_910290673_910290673</t>
  </si>
  <si>
    <t>15.01.2021 07:27:20</t>
  </si>
  <si>
    <t>15.01.2021 10:33:22</t>
  </si>
  <si>
    <t>15.01.2021 09:20:01</t>
  </si>
  <si>
    <t>15.01.2021 10:46:06</t>
  </si>
  <si>
    <t>ÇAYBAŞI DM-1/19 35-26-M00182_ M12_2333048</t>
  </si>
  <si>
    <t>15.01.2021 15:05:47</t>
  </si>
  <si>
    <t>15.01.2021 16:54:47</t>
  </si>
  <si>
    <t>KÜÇÜKAVULCUK DM 35-15-L00727_BÜYÜKAVLUCUK L03_72098512</t>
  </si>
  <si>
    <t>15.01.2021 12:02:00</t>
  </si>
  <si>
    <t>15.01.2021 13:14:00</t>
  </si>
  <si>
    <t>_B_56386453_56386453</t>
  </si>
  <si>
    <t>15.01.2021 16:49:03</t>
  </si>
  <si>
    <t>15.01.2021 18:28:36</t>
  </si>
  <si>
    <t>ZEYTİNLİOVA TR-11 45-72-L00422_956526558_956526558</t>
  </si>
  <si>
    <t>15.01.2021 16:19:55</t>
  </si>
  <si>
    <t>15.01.2021 19:31:21</t>
  </si>
  <si>
    <t>TR-2/3 45-83-L00003_TR-2/12 L04_72148348</t>
  </si>
  <si>
    <t>15.01.2021 09:01:10</t>
  </si>
  <si>
    <t>15.01.2021 15:06:53</t>
  </si>
  <si>
    <t>ÇAYIRLI KARŞIYAKA TR-3 35-29-L00164_B_72404235_72404235</t>
  </si>
  <si>
    <t>15.01.2021 22:22:30</t>
  </si>
  <si>
    <t>15.01.2021 23:42:55</t>
  </si>
  <si>
    <t>L-248 35-18-L00248_950466411_950466411</t>
  </si>
  <si>
    <t>15.01.2021 11:16:16</t>
  </si>
  <si>
    <t>15.01.2021 20:47:47</t>
  </si>
  <si>
    <t>TR-34 35-30-L00034_955332532_955332532</t>
  </si>
  <si>
    <t>15.01.2021 13:30:28</t>
  </si>
  <si>
    <t>15.01.2021 16:01:16</t>
  </si>
  <si>
    <t>YILMAZ İM 45-78-A00003_YILMAZ DM-2 (SALİHLİ) GİRİŞ M01_2331490</t>
  </si>
  <si>
    <t>15.01.2021 11:10:10</t>
  </si>
  <si>
    <t>15.01.2021 11:16:00</t>
  </si>
  <si>
    <t>M-394Ö 35-03-M00394Ö_ M02_2316629</t>
  </si>
  <si>
    <t>15.01.2021 15:22:00</t>
  </si>
  <si>
    <t>16.01.2021 01:08:32</t>
  </si>
  <si>
    <t>SELENDİ DM 45-81-M00001_SELENDİ ŞEHİR-1 M02_2321594</t>
  </si>
  <si>
    <t>15.01.2021 08:42:20</t>
  </si>
  <si>
    <t>15.01.2021 09:19:00</t>
  </si>
  <si>
    <t>ALAŞEHİR TR-75 45-73-M00075_D_56405378_56405378</t>
  </si>
  <si>
    <t>15.01.2021 20:25:52</t>
  </si>
  <si>
    <t>15.01.2021 21:54:13</t>
  </si>
  <si>
    <t>TR-112 ZEYTİNALANI 35-19-L00112_965581983_965581983</t>
  </si>
  <si>
    <t>15.01.2021 15:48:31</t>
  </si>
  <si>
    <t>15.01.2021 19:26:41</t>
  </si>
  <si>
    <t>POYRACIK TR-6 35-24-L00223_955216627_955216627</t>
  </si>
  <si>
    <t>15.01.2021 10:32:25</t>
  </si>
  <si>
    <t>15.01.2021 11:27:40</t>
  </si>
  <si>
    <t>DM-1/10 (TR-18) 35-19-M00018_6346787_60982629_60982629</t>
  </si>
  <si>
    <t>15.01.2021 19:31:00</t>
  </si>
  <si>
    <t>15.01.2021 21:33:55</t>
  </si>
  <si>
    <t>ÇİLEME TR-2 35-22-M00161_955266763_955266763</t>
  </si>
  <si>
    <t>15.01.2021 12:01:08</t>
  </si>
  <si>
    <t>15.01.2021 17:38:10</t>
  </si>
  <si>
    <t>K-1302 35-08-K01302_K k1b_5829605</t>
  </si>
  <si>
    <t>15.01.2021 16:33:02</t>
  </si>
  <si>
    <t>15.01.2021 19:02:15</t>
  </si>
  <si>
    <t>L-12 BALLI KUYU 35-14-L00012_5651796_60982332_60982332</t>
  </si>
  <si>
    <t>15.01.2021 06:33:38</t>
  </si>
  <si>
    <t>15.01.2021 07:56:50</t>
  </si>
  <si>
    <t>TR-57 BAKSAN 35-19-L00057_956667462_956667462</t>
  </si>
  <si>
    <t>15.01.2021 17:38:16</t>
  </si>
  <si>
    <t>15.01.2021 20:49:28</t>
  </si>
  <si>
    <t>K-215 35-04-K00215_35-04-K00215_2372147</t>
  </si>
  <si>
    <t>15.01.2021 08:21:08</t>
  </si>
  <si>
    <t>15.01.2021 09:56:41</t>
  </si>
  <si>
    <t>K-45 35-07-K00045_35-07-K00045_48432121</t>
  </si>
  <si>
    <t>15.01.2021 09:24:01</t>
  </si>
  <si>
    <t>15.01.2021 17:18:39</t>
  </si>
  <si>
    <t>MENEMEN GÖRECE TR-1 35-28-M00288_953392082_953392082</t>
  </si>
  <si>
    <t>15.01.2021 13:10:09</t>
  </si>
  <si>
    <t>15.01.2021 15:00:17</t>
  </si>
  <si>
    <t>15.01.2021 11:36:24</t>
  </si>
  <si>
    <t>15.01.2021 11:44:10</t>
  </si>
  <si>
    <t>SARILAR KÖYÜ TR-1 35-27-L00262_914619659_914619659</t>
  </si>
  <si>
    <t>15.01.2021 10:51:50</t>
  </si>
  <si>
    <t>15.01.2021 12:05:16</t>
  </si>
  <si>
    <t>DERE MADENCİLİK ÖLÇÜ KÖK ÖZEL 35-26-M01099Ö_ M01_2068876</t>
  </si>
  <si>
    <t>15.01.2021 07:46:13</t>
  </si>
  <si>
    <t>15.01.2021 08:29:13</t>
  </si>
  <si>
    <t>ÇAMÖNÜ TR-2 45-72-L00272_956532847_956532847</t>
  </si>
  <si>
    <t>15.01.2021 18:06:14</t>
  </si>
  <si>
    <t>15.01.2021 22:37:18</t>
  </si>
  <si>
    <t>TR-20 (SANAYİ KABİN) 35-32-L00020_ZİNSAN DEMİR ÇELİK L03_2311367</t>
  </si>
  <si>
    <t>15.01.2021 11:12:00</t>
  </si>
  <si>
    <t>15.01.2021 11:37:35</t>
  </si>
  <si>
    <t>L-286 35-18-L00286_950452382_950452382</t>
  </si>
  <si>
    <t>15.01.2021 10:59:06</t>
  </si>
  <si>
    <t>15.01.2021 20:43:45</t>
  </si>
  <si>
    <t>EĞRİDERE TR-1 35-29-L00511_950330063_950330063</t>
  </si>
  <si>
    <t>15.01.2021 14:52:22</t>
  </si>
  <si>
    <t>15.01.2021 19:29:41</t>
  </si>
  <si>
    <t>BİRGİ TR-7 35-15-L00264_950385632_950385632</t>
  </si>
  <si>
    <t>15.01.2021 15:20:00</t>
  </si>
  <si>
    <t>15.01.2021 20:13:44</t>
  </si>
  <si>
    <t>15.01.2021 06:19:20</t>
  </si>
  <si>
    <t>15.01.2021 07:35:56</t>
  </si>
  <si>
    <t>15.01.2021 12:48:29</t>
  </si>
  <si>
    <t>15.01.2021 13:34:25</t>
  </si>
  <si>
    <t>KALABAK TR-1 45-75-M00133_DIREK TIPI TRAFO HUCRESI H01_2085443</t>
  </si>
  <si>
    <t>15.01.2021 19:59:04</t>
  </si>
  <si>
    <t>15.01.2021 22:20:17</t>
  </si>
  <si>
    <t>YENİFOÇA TR-22 35-23-M00022_950420430_950420430</t>
  </si>
  <si>
    <t>15.01.2021 13:22:00</t>
  </si>
  <si>
    <t>15.01.2021 19:28:27</t>
  </si>
  <si>
    <t>15.01.2021 13:35:09</t>
  </si>
  <si>
    <t>15.01.2021 14:24:16</t>
  </si>
  <si>
    <t>K-1570 35-01-K01570_911741882_911741882</t>
  </si>
  <si>
    <t>15.01.2021 20:24:09</t>
  </si>
  <si>
    <t>15.01.2021 21:34:24</t>
  </si>
  <si>
    <t>K-122 35-01-K00122_911154085_911154085</t>
  </si>
  <si>
    <t>15.01.2021 00:47:32</t>
  </si>
  <si>
    <t>15.01.2021 02:07:14</t>
  </si>
  <si>
    <t>15.01.2021 06:23:10</t>
  </si>
  <si>
    <t>15.01.2021 07:44:00</t>
  </si>
  <si>
    <t>15.01.2021 12:32:02</t>
  </si>
  <si>
    <t>15.01.2021 13:41:29</t>
  </si>
  <si>
    <t>DM-5/TR-5 35-26-M00774_956629954_956629954</t>
  </si>
  <si>
    <t>15.01.2021 10:24:30</t>
  </si>
  <si>
    <t>15.01.2021 12:27:20</t>
  </si>
  <si>
    <t>MENEMEN TR-18 35-28-L00018_953370001_953370001</t>
  </si>
  <si>
    <t>15.01.2021 20:03:45</t>
  </si>
  <si>
    <t>15.01.2021 20:56:29</t>
  </si>
  <si>
    <t>ÇANDARLI TR-18 35-30-M00018_B t3_42961498</t>
  </si>
  <si>
    <t>15.01.2021 15:18:37</t>
  </si>
  <si>
    <t>15.01.2021 17:39:57</t>
  </si>
  <si>
    <t>TR-134 35-16-L00134_C D02_5762389</t>
  </si>
  <si>
    <t>15.01.2021 18:32:31</t>
  </si>
  <si>
    <t>15.01.2021 20:12:11</t>
  </si>
  <si>
    <t>M-36 DOĞALKENT 35-23-M00036_950423531_950423531</t>
  </si>
  <si>
    <t>15.01.2021 15:31:11</t>
  </si>
  <si>
    <t>15.01.2021 17:12:09</t>
  </si>
  <si>
    <t>BOZCAYAKA TR-1 35-15-L00919_A_56371088_56371088</t>
  </si>
  <si>
    <t>15.01.2021 10:33:42</t>
  </si>
  <si>
    <t>15.01.2021 15:31:06</t>
  </si>
  <si>
    <t>TR-40 35-16-L00040_47581812 TR40/B1b_47582704</t>
  </si>
  <si>
    <t>15.01.2021 15:25:03</t>
  </si>
  <si>
    <t>15.01.2021 17:12:04</t>
  </si>
  <si>
    <t>TR-52 35-19-L00052_DIREK TIPI TRAFO HUCRESI H01_2057437</t>
  </si>
  <si>
    <t>15.01.2021 09:37:10</t>
  </si>
  <si>
    <t>15.01.2021 11:06:00</t>
  </si>
  <si>
    <t>SOMA KÖYLER DM-2 45-82-M00125_KÖYLER 34.5 M08_2304026</t>
  </si>
  <si>
    <t>15.01.2021 13:45:18</t>
  </si>
  <si>
    <t>15.01.2021 14:54:00</t>
  </si>
  <si>
    <t>OYUKARASI TR-1 45-74-M00158_45-74-M00158_2376485</t>
  </si>
  <si>
    <t>15.01.2021 14:27:13</t>
  </si>
  <si>
    <t>15.01.2021 15:32:02</t>
  </si>
  <si>
    <t>BAYINDIR İM 35-20-A00001_ŞEHİR-4 L12_2313513</t>
  </si>
  <si>
    <t>15.01.2021 16:16:50</t>
  </si>
  <si>
    <t>15.01.2021 16:31:00</t>
  </si>
  <si>
    <t>EYKO TR-3 35-30-M00029_955323411_955323411</t>
  </si>
  <si>
    <t>15.01.2021 11:18:31</t>
  </si>
  <si>
    <t>15.01.2021 13:30:30</t>
  </si>
  <si>
    <t>15.01.2021 17:44:36</t>
  </si>
  <si>
    <t>15.01.2021 21:06:11</t>
  </si>
  <si>
    <t>HİSAR KAPLICA TR-1 45-74-M00058_DIREK TIPI TRAFO HUCRESI H01_2057885</t>
  </si>
  <si>
    <t>15.01.2021 09:14:21</t>
  </si>
  <si>
    <t>15.01.2021 12:25:07</t>
  </si>
  <si>
    <t>L-300 DM 35-18-L00300_950448458_950448458</t>
  </si>
  <si>
    <t>15.01.2021 10:22:36</t>
  </si>
  <si>
    <t>15.01.2021 13:37:35</t>
  </si>
  <si>
    <t>MERSİNLİDERE TR-1 (KINAYLAR) 35-31-L00193_956580278_956580278</t>
  </si>
  <si>
    <t>15.01.2021 23:01:18</t>
  </si>
  <si>
    <t>16.01.2021 00:13:57</t>
  </si>
  <si>
    <t>TR-35/A 45-78-L00715_953251246_953251246</t>
  </si>
  <si>
    <t>15.01.2021 20:51:20</t>
  </si>
  <si>
    <t>15.01.2021 21:18:16</t>
  </si>
  <si>
    <t>ÇEŞME İM 35-18-A00001_ALAÇATI-2 M06_2105929</t>
  </si>
  <si>
    <t>15.01.2021 19:38:30</t>
  </si>
  <si>
    <t>15.01.2021 20:02:52</t>
  </si>
  <si>
    <t>L-300 DM 35-18-L00300_950448412_950448412</t>
  </si>
  <si>
    <t>15.01.2021 13:59:47</t>
  </si>
  <si>
    <t>15.01.2021 15:58:12</t>
  </si>
  <si>
    <t>SAĞRAKÇI TR-1 45-72-L00219_B_56406417_56406417</t>
  </si>
  <si>
    <t>15.01.2021 09:21:35</t>
  </si>
  <si>
    <t>15.01.2021 13:32:06</t>
  </si>
  <si>
    <t>KEMALİYE DM (TR-1) 45-73-M00150_TOYGAR M03_66716003</t>
  </si>
  <si>
    <t>15.01.2021 11:40:00</t>
  </si>
  <si>
    <t>15.01.2021 12:29:00</t>
  </si>
  <si>
    <t>L-317 BAHÇELİEVLER-1 35-18-L00317_6411636_56356517_56356517</t>
  </si>
  <si>
    <t>15.01.2021 14:08:28</t>
  </si>
  <si>
    <t>15.01.2021 16:04:38</t>
  </si>
  <si>
    <t>KUZUKÖY TR-1 45-74-M00204_A_56353442_56353442</t>
  </si>
  <si>
    <t>15.01.2021 16:43:25</t>
  </si>
  <si>
    <t>15.01.2021 17:47:20</t>
  </si>
  <si>
    <t>15.01.2021 10:24:00</t>
  </si>
  <si>
    <t>15.01.2021 13:15:08</t>
  </si>
  <si>
    <t>15.01.2021 13:29:22</t>
  </si>
  <si>
    <t>15.01.2021 17:33:02</t>
  </si>
  <si>
    <t>15.01.2021 12:37:10</t>
  </si>
  <si>
    <t>15.01.2021 14:02:09</t>
  </si>
  <si>
    <t>K-692 35-04-K00692_A A2B_5824294</t>
  </si>
  <si>
    <t>15.01.2021 15:04:24</t>
  </si>
  <si>
    <t>15.01.2021 16:24:44</t>
  </si>
  <si>
    <t>ÇAMÖNÜ TR-7 35-22-M00175_955284876_955284876</t>
  </si>
  <si>
    <t>15.01.2021 12:50:03</t>
  </si>
  <si>
    <t>15.01.2021 18:24:42</t>
  </si>
  <si>
    <t>KABAKUM BANKACILAR TR-3 35-30-M00209_955311483_955311483</t>
  </si>
  <si>
    <t>15.01.2021 15:08:38</t>
  </si>
  <si>
    <t>15.01.2021 19:09:33</t>
  </si>
  <si>
    <t>15.01.2021 18:58:46</t>
  </si>
  <si>
    <t>15.01.2021 23:46:46</t>
  </si>
  <si>
    <t>AŞAĞICUMA DM 35-16-M00103_TERZİHALİLLER M03_72040415</t>
  </si>
  <si>
    <t>15.01.2021 05:11:30</t>
  </si>
  <si>
    <t>15.01.2021 07:02:00</t>
  </si>
  <si>
    <t>M-3040 35-09-M03040_912627432_912627432</t>
  </si>
  <si>
    <t>15.01.2021 14:31:25</t>
  </si>
  <si>
    <t>15.01.2021 19:43:41</t>
  </si>
  <si>
    <t>DM-2/TR-10 35-22-M00083_955264961_955264961</t>
  </si>
  <si>
    <t>15.01.2021 17:11:58</t>
  </si>
  <si>
    <t>15.01.2021 20:28:28</t>
  </si>
  <si>
    <t>15.01.2021 14:42:20</t>
  </si>
  <si>
    <t>15.01.2021 14:42:44</t>
  </si>
  <si>
    <t>SELENDİ DM 45-81-M00001_HatBaşıAyırıcı_53135459 M16_53135459</t>
  </si>
  <si>
    <t>15.01.2021 11:11:50</t>
  </si>
  <si>
    <t>15.01.2021 11:32:00</t>
  </si>
  <si>
    <t>BÜYÜKBELEN TR-7 45-80-M00098_956567291_956567291</t>
  </si>
  <si>
    <t>15.01.2021 16:21:04</t>
  </si>
  <si>
    <t>15.01.2021 19:43:00</t>
  </si>
  <si>
    <t>TR-57 BAKSAN 35-19-L00057_35-19-L00057_2349292</t>
  </si>
  <si>
    <t>15.01.2021 10:00:14</t>
  </si>
  <si>
    <t>15.01.2021 14:41:01</t>
  </si>
  <si>
    <t>ERTUĞRUL TR-4 35-15-L00678_B_56373010_56373010</t>
  </si>
  <si>
    <t>15.01.2021 17:56:00</t>
  </si>
  <si>
    <t>15.01.2021 19:54:38</t>
  </si>
  <si>
    <t>15.01.2021 08:03:40</t>
  </si>
  <si>
    <t>15.01.2021 11:39:42</t>
  </si>
  <si>
    <t>M-1037 35-04-M01037_E_56379782_56379782</t>
  </si>
  <si>
    <t>15.01.2021 22:27:11</t>
  </si>
  <si>
    <t>16.01.2021 00:16:46</t>
  </si>
  <si>
    <t>ATALAN TOP SUL-1 35-26-L00290_DIREK TIPI TRAFO HUCRESI H01_2041762</t>
  </si>
  <si>
    <t>15.01.2021 10:45:43</t>
  </si>
  <si>
    <t>15.01.2021 12:34:37</t>
  </si>
  <si>
    <t>MORDOĞAN TR-5 35-21-L00146_953365865_953365865</t>
  </si>
  <si>
    <t>15.01.2021 09:23:27</t>
  </si>
  <si>
    <t>15.01.2021 10:58:20</t>
  </si>
  <si>
    <t>TR-80 35-19-L00080_956668899_956668899</t>
  </si>
  <si>
    <t>15.01.2021 13:19:41</t>
  </si>
  <si>
    <t>15.01.2021 18:57:17</t>
  </si>
  <si>
    <t>TR-2/104 45-83-L00104_955140553_955140553</t>
  </si>
  <si>
    <t>15.01.2021 17:37:18</t>
  </si>
  <si>
    <t>15.01.2021 18:44:20</t>
  </si>
  <si>
    <t>15.01.2021 20:57:12</t>
  </si>
  <si>
    <t>15.01.2021 21:40:27</t>
  </si>
  <si>
    <t>GÖLMARMARA TR-29 45-85-L00029_45-85-L00029_2348425</t>
  </si>
  <si>
    <t>15.01.2021 11:32:19</t>
  </si>
  <si>
    <t>15.01.2021 12:32:45</t>
  </si>
  <si>
    <t>K-4187 35-01-K04187_913407892_913407892</t>
  </si>
  <si>
    <t>15.01.2021 17:31:00</t>
  </si>
  <si>
    <t>15.01.2021 20:39:40</t>
  </si>
  <si>
    <t>KOCAKAĞAN TR-1 45-72-L00223_C_56406393_56406393</t>
  </si>
  <si>
    <t>15.01.2021 16:17:49</t>
  </si>
  <si>
    <t>15.01.2021 20:02:31</t>
  </si>
  <si>
    <t>GÖKÇUKUR TR-1 45-76-M00163_955244928_955244928</t>
  </si>
  <si>
    <t>15.01.2021 10:56:26</t>
  </si>
  <si>
    <t>15.01.2021 12:56:41</t>
  </si>
  <si>
    <t>HARMANDALI KÖK 45-71-M00061_HatBaşıAyırıcı_53135195 M02_53135195</t>
  </si>
  <si>
    <t>15.01.2021 11:14:38</t>
  </si>
  <si>
    <t>15.01.2021 14:55:43</t>
  </si>
  <si>
    <t>DM-2/TR-10 35-22-M00083_955264879_955264879</t>
  </si>
  <si>
    <t>15.01.2021 13:46:58</t>
  </si>
  <si>
    <t>15.01.2021 15:51:27</t>
  </si>
  <si>
    <t>15.01.2021 06:04:35</t>
  </si>
  <si>
    <t>15.01.2021 06:40:03</t>
  </si>
  <si>
    <t>15.01.2021 20:11:12</t>
  </si>
  <si>
    <t>15.01.2021 21:35:43</t>
  </si>
  <si>
    <t>15.01.2021 08:36:57</t>
  </si>
  <si>
    <t>15.01.2021 09:20:08</t>
  </si>
  <si>
    <t>BİMEYKO TR-5 35-30-M00052_B_56352682_56352682</t>
  </si>
  <si>
    <t>15.01.2021 14:40:41</t>
  </si>
  <si>
    <t>15.01.2021 17:06:21</t>
  </si>
  <si>
    <t>M-442 35-02-M00442_913691443_913691443</t>
  </si>
  <si>
    <t>15.01.2021 08:43:59</t>
  </si>
  <si>
    <t>15.01.2021 18:38:34</t>
  </si>
  <si>
    <t>GÜMÜLDÜR M-37 35-25-M00037_955295162_955295162</t>
  </si>
  <si>
    <t>15.01.2021 17:26:10</t>
  </si>
  <si>
    <t>15.01.2021 18:01:41</t>
  </si>
  <si>
    <t>MORDOĞAN TR-35 35-21-L00147_B_56393523_56393523</t>
  </si>
  <si>
    <t>15.01.2021 10:27:22</t>
  </si>
  <si>
    <t>15.01.2021 11:06:43</t>
  </si>
  <si>
    <t>DM-2/3 ESKİ ANIT YANI 35-18-L00581_7002135_56389479_56389479</t>
  </si>
  <si>
    <t>15.01.2021 21:42:36</t>
  </si>
  <si>
    <t>16.01.2021 01:53:35</t>
  </si>
  <si>
    <t>YUSUFLU TR-1 35-20-L00227_955207634_955207634</t>
  </si>
  <si>
    <t>15.01.2021 12:14:08</t>
  </si>
  <si>
    <t>15.01.2021 15:58:50</t>
  </si>
  <si>
    <t>15.01.2021 16:00:00</t>
  </si>
  <si>
    <t>K-3419 35-08-K03419_97584180_97584180</t>
  </si>
  <si>
    <t>15.01.2021 20:32:08</t>
  </si>
  <si>
    <t>15.01.2021 21:42:45</t>
  </si>
  <si>
    <t>KAYACIK GÖKKÖY 45-75-M00215_B_56387462_56387462</t>
  </si>
  <si>
    <t>15.01.2021 09:53:16</t>
  </si>
  <si>
    <t>15.01.2021 19:19:14</t>
  </si>
  <si>
    <t>GÖKÇELER (YAYLACIK MAH.) TR-1 45-71-M00999_43149870_56384094_56384094</t>
  </si>
  <si>
    <t>15.01.2021 10:44:50</t>
  </si>
  <si>
    <t>15.01.2021 13:50:10</t>
  </si>
  <si>
    <t>MORDOĞAN TR-41 35-21-L00164_953356739_953356739</t>
  </si>
  <si>
    <t>15.01.2021 21:13:54</t>
  </si>
  <si>
    <t>15.01.2021 23:12:28</t>
  </si>
  <si>
    <t>L-513 REİSDERE 35-18-L00513__72372427_72372427</t>
  </si>
  <si>
    <t>15.01.2021 13:03:28</t>
  </si>
  <si>
    <t>15.01.2021 15:17:11</t>
  </si>
  <si>
    <t>MALKOCA TR-1 45-75-M00257_A_56390552_56390552</t>
  </si>
  <si>
    <t>15.01.2021 09:11:00</t>
  </si>
  <si>
    <t>15.01.2021 12:37:00</t>
  </si>
  <si>
    <t>ÜRKMEZ M-16 35-25-M00141_7531952_56376360_56376360</t>
  </si>
  <si>
    <t>15.01.2021 17:59:54</t>
  </si>
  <si>
    <t>15.01.2021 19:02:22</t>
  </si>
  <si>
    <t>TİRE İM-DM-1 35-29-A00001_DM-2 M06_2312228</t>
  </si>
  <si>
    <t>15.01.2021 16:02:00</t>
  </si>
  <si>
    <t>15.01.2021 17:14:00</t>
  </si>
  <si>
    <t>K-1241 35-03-K01241_910244420_910244420</t>
  </si>
  <si>
    <t>15.01.2021 10:36:28</t>
  </si>
  <si>
    <t>15.01.2021 16:34:30</t>
  </si>
  <si>
    <t>L-271 SANATKARLAR SİTESİ 35-18-L00271_950445192_950445192</t>
  </si>
  <si>
    <t>15.01.2021 10:58:05</t>
  </si>
  <si>
    <t>15.01.2021 20:00:22</t>
  </si>
  <si>
    <t>KAYMAKÇI TR-2 35-15-M00242_48699009_56369005_56369005</t>
  </si>
  <si>
    <t>15.01.2021 16:51:48</t>
  </si>
  <si>
    <t>15.01.2021 18:57:25</t>
  </si>
  <si>
    <t>SÜLEYMANLI TR-3 35-28-M00726_A_56353052_56353052</t>
  </si>
  <si>
    <t>15.01.2021 11:02:28</t>
  </si>
  <si>
    <t>15.01.2021 14:08:40</t>
  </si>
  <si>
    <t>15.01.2021 13:55:04</t>
  </si>
  <si>
    <t>15.01.2021 14:31:00</t>
  </si>
  <si>
    <t>15.01.2021 09:07:56</t>
  </si>
  <si>
    <t>15.01.2021 10:13:49</t>
  </si>
  <si>
    <t>TR-113 CAMİ YANI 35-26-M00113_7229944_56359110_56359110</t>
  </si>
  <si>
    <t>15.01.2021 09:35:13</t>
  </si>
  <si>
    <t>15.01.2021 11:34:16</t>
  </si>
  <si>
    <t>15.01.2021 08:33:16</t>
  </si>
  <si>
    <t>15.01.2021 11:49:35</t>
  </si>
  <si>
    <t>DM-2/TR-28 35-22-M00062_955284368_955284368</t>
  </si>
  <si>
    <t>15.01.2021 20:07:21</t>
  </si>
  <si>
    <t>15.01.2021 21:08:27</t>
  </si>
  <si>
    <t>L-15 35-18-L00015_L-17 RADKOP L04_2323390</t>
  </si>
  <si>
    <t>15.01.2021 06:00:29</t>
  </si>
  <si>
    <t>15.01.2021 07:16:42</t>
  </si>
  <si>
    <t>M-330 35-02-M00330_M-1453 M04_2119157</t>
  </si>
  <si>
    <t>15.01.2021 22:07:51</t>
  </si>
  <si>
    <t>15.01.2021 23:10:30</t>
  </si>
  <si>
    <t>YENİKÖY TR-5 35-22-M00272_A_56354905_56354905</t>
  </si>
  <si>
    <t>15.01.2021 12:54:00</t>
  </si>
  <si>
    <t>15.01.2021 14:26:54</t>
  </si>
  <si>
    <t>15.01.2021 09:35:37</t>
  </si>
  <si>
    <t>15.01.2021 17:02:25</t>
  </si>
  <si>
    <t>TR-1/59A 45-71-M02142_953178010_953178010</t>
  </si>
  <si>
    <t>15.01.2021 11:43:16</t>
  </si>
  <si>
    <t>15.01.2021 20:10:00</t>
  </si>
  <si>
    <t>M-50 DOĞANKENT SİTESİ 35-14-M00050_5651752_56355606_56355606</t>
  </si>
  <si>
    <t>15.01.2021 18:00:09</t>
  </si>
  <si>
    <t>15.01.2021 19:14:37</t>
  </si>
  <si>
    <t>15.01.2021 14:37:20</t>
  </si>
  <si>
    <t>15.01.2021 17:32:00</t>
  </si>
  <si>
    <t>15.01.2021 18:49:10</t>
  </si>
  <si>
    <t>15.01.2021 20:46:30</t>
  </si>
  <si>
    <t>KOLDERE KÖK 45-80-M00051_TR-11 M07_73403978</t>
  </si>
  <si>
    <t>15.01.2021 09:58:21</t>
  </si>
  <si>
    <t>15.01.2021 12:38:19</t>
  </si>
  <si>
    <t>DM-18/03 45-71-M00258_C_56395187_56395187</t>
  </si>
  <si>
    <t>15.01.2021 09:15:10</t>
  </si>
  <si>
    <t>15.01.2021 17:14:51</t>
  </si>
  <si>
    <t>L-72 35-14-L00072_956636675_956636675</t>
  </si>
  <si>
    <t>15.01.2021 16:16:35</t>
  </si>
  <si>
    <t>15.01.2021 18:13:19</t>
  </si>
  <si>
    <t>YELKİ TR-21 (M-2345) 35-10-M02345_915117136_915117136</t>
  </si>
  <si>
    <t>15.01.2021 00:05:04</t>
  </si>
  <si>
    <t>15.01.2021 01:12:26</t>
  </si>
  <si>
    <t>VEZİROĞLU TR-1 45-71-M01034_ H_42027122</t>
  </si>
  <si>
    <t>15.01.2021 09:58:05</t>
  </si>
  <si>
    <t>15.01.2021 11:20:10</t>
  </si>
  <si>
    <t>TR-40 35-16-L00040_DAĞITIM TRAFO TR-40 L02_67579327</t>
  </si>
  <si>
    <t>15.01.2021 10:23:07</t>
  </si>
  <si>
    <t>15.01.2021 13:37:05</t>
  </si>
  <si>
    <t>MALTEPE TR-3 35-28-M00446_953382230_953382230</t>
  </si>
  <si>
    <t>15.01.2021 14:59:15</t>
  </si>
  <si>
    <t>15.01.2021 17:07:08</t>
  </si>
  <si>
    <t>L-192 35-18-L00192_950442495_950442495</t>
  </si>
  <si>
    <t>15.01.2021 17:59:36</t>
  </si>
  <si>
    <t>16.01.2021 02:41:35</t>
  </si>
  <si>
    <t>KIZLARALANI KÖK 45-72-L00698_KIZLARALANI ÇIKIŞ L02_66587077</t>
  </si>
  <si>
    <t>15.01.2021 07:26:13</t>
  </si>
  <si>
    <t>15.01.2021 08:21:00</t>
  </si>
  <si>
    <t>15.01.2021 07:36:38</t>
  </si>
  <si>
    <t>15.01.2021 16:57:59</t>
  </si>
  <si>
    <t>K-4060 35-08-K04060_913187641_913187641</t>
  </si>
  <si>
    <t>15.01.2021 11:54:03</t>
  </si>
  <si>
    <t>15.01.2021 14:19:54</t>
  </si>
  <si>
    <t>K-2786 35-01-K02786_912157273_912157273</t>
  </si>
  <si>
    <t>15.01.2021 13:11:54</t>
  </si>
  <si>
    <t>15.01.2021 16:13:11</t>
  </si>
  <si>
    <t>TÜPÜLER KEPEZ TR-1 45-75-M00136_B_56386653_56386653</t>
  </si>
  <si>
    <t>15.01.2021 18:31:31</t>
  </si>
  <si>
    <t>15.01.2021 21:11:43</t>
  </si>
  <si>
    <t>BAĞARASI TR-1 35-23-M00170_35-23-M00170_59847239</t>
  </si>
  <si>
    <t>15.01.2021 12:08:31</t>
  </si>
  <si>
    <t>15.01.2021 14:14:01</t>
  </si>
  <si>
    <t>KOCAÖMERLİ TR-1 35-24-M00074_955223517_955223517</t>
  </si>
  <si>
    <t>15.01.2021 18:08:24</t>
  </si>
  <si>
    <t>15.01.2021 21:33:58</t>
  </si>
  <si>
    <t>L-318 35-14-L00318_956633986_956633986</t>
  </si>
  <si>
    <t>15.01.2021 14:56:25</t>
  </si>
  <si>
    <t>15.01.2021 17:35:17</t>
  </si>
  <si>
    <t>HASTANE DM 45-71-M02096_DM-9 M05_61026510</t>
  </si>
  <si>
    <t>15.01.2021 14:57:00</t>
  </si>
  <si>
    <t>15.01.2021 15:18:41</t>
  </si>
  <si>
    <t>DÜZLEN TR-1 45-71-M01744_953192348_953192348</t>
  </si>
  <si>
    <t>15.01.2021 20:04:00</t>
  </si>
  <si>
    <t>15.01.2021 21:26:46</t>
  </si>
  <si>
    <t>YELKİ TR-21 (M-2345) 35-10-M02345_912647327_912647327</t>
  </si>
  <si>
    <t>15.01.2021 08:40:05</t>
  </si>
  <si>
    <t>15.01.2021 16:48:53</t>
  </si>
  <si>
    <t>ÇIRPI MEKTEP MAH. TR 35-20-M00005_966077831_966077831</t>
  </si>
  <si>
    <t>15.01.2021 10:14:03</t>
  </si>
  <si>
    <t>15.01.2021 12:17:43</t>
  </si>
  <si>
    <t>TR-121 45-78-L00121_45-78-L00121_2354225</t>
  </si>
  <si>
    <t>15.01.2021 03:22:00</t>
  </si>
  <si>
    <t>15.01.2021 04:31:58</t>
  </si>
  <si>
    <t>KÖMÜRCÜ TR-1 45-72-M00200_956522050_956522050</t>
  </si>
  <si>
    <t>15.01.2021 11:13:46</t>
  </si>
  <si>
    <t>15.01.2021 16:20:09</t>
  </si>
  <si>
    <t>15.01.2021 10:31:43</t>
  </si>
  <si>
    <t>15.01.2021 10:41:00</t>
  </si>
  <si>
    <t>L-128/1 35-18-L00603_50067517 B01_50068666</t>
  </si>
  <si>
    <t>15.01.2021 17:59:04</t>
  </si>
  <si>
    <t>M-1542 35-01-M01542_A_56378051_56378051</t>
  </si>
  <si>
    <t>15.01.2021 06:27:09</t>
  </si>
  <si>
    <t>15.01.2021 08:06:01</t>
  </si>
  <si>
    <t>FOÇA TR-17 35-23-L00017_C_56398542_56398542</t>
  </si>
  <si>
    <t>15.01.2021 10:36:25</t>
  </si>
  <si>
    <t>15.01.2021 12:55:17</t>
  </si>
  <si>
    <t>15.01.2021 01:02:42</t>
  </si>
  <si>
    <t>15.01.2021 01:52:47</t>
  </si>
  <si>
    <t>YAKAKÖY KÖK 45-75-M00067_HatBaşıAyırıcı_74492968 M05_74492968</t>
  </si>
  <si>
    <t>15.01.2021 15:28:38</t>
  </si>
  <si>
    <t>15.01.2021 16:26:05</t>
  </si>
  <si>
    <t>ÇAYIRLI TR-9 35-29-L00790__72405227_72405227</t>
  </si>
  <si>
    <t>15.01.2021 09:52:36</t>
  </si>
  <si>
    <t>15.01.2021 10:55:17</t>
  </si>
  <si>
    <t>ÇIRPI TR-1/2 35-20-M00002_DAĞITIM TRAFO ÇIRPI TR-1/2 M02_66532397</t>
  </si>
  <si>
    <t>15.01.2021 08:09:51</t>
  </si>
  <si>
    <t>15.01.2021 09:27:41</t>
  </si>
  <si>
    <t>DM-18/03 45-71-M00258_953222799_953222799</t>
  </si>
  <si>
    <t>15.01.2021 19:13:43</t>
  </si>
  <si>
    <t>15.01.2021 23:36:08</t>
  </si>
  <si>
    <t>TUMBULLAR TR-2 35-31-L00369_47788464_56352278_56352278</t>
  </si>
  <si>
    <t>15.01.2021 11:37:40</t>
  </si>
  <si>
    <t>15.01.2021 13:44:23</t>
  </si>
  <si>
    <t>DEVELİ TR-5 35-22-M00287_955286120_955286120</t>
  </si>
  <si>
    <t>15.01.2021 15:14:51</t>
  </si>
  <si>
    <t>15.01.2021 15:55:29</t>
  </si>
  <si>
    <t>15.01.2021 11:59:34</t>
  </si>
  <si>
    <t>15.01.2021 12:28:12</t>
  </si>
  <si>
    <t>K-2984 35-03-K02984_910199278_910199278</t>
  </si>
  <si>
    <t>15.01.2021 18:35:20</t>
  </si>
  <si>
    <t>15.01.2021 19:13:17</t>
  </si>
  <si>
    <t>M-1542 35-01-M01542_910631881_910631881</t>
  </si>
  <si>
    <t>15.01.2021 11:42:35</t>
  </si>
  <si>
    <t>15.01.2021 14:34:56</t>
  </si>
  <si>
    <t>TR-2/11 45-83-L00011_955146595_955146595</t>
  </si>
  <si>
    <t>15.01.2021 16:53:44</t>
  </si>
  <si>
    <t>15.01.2021 18:52:05</t>
  </si>
  <si>
    <t>DM-3/TR-14 35-22-M00820_TR-24-25-26-27 ÇIKIŞI M04_53079036</t>
  </si>
  <si>
    <t>15.01.2021 09:02:43</t>
  </si>
  <si>
    <t>15.01.2021 17:24:10</t>
  </si>
  <si>
    <t>AĞAÇ İŞLERİ TR-11 35-22-M00111_955276168_955276168</t>
  </si>
  <si>
    <t>15.01.2021 18:30:46</t>
  </si>
  <si>
    <t>16.01.2021 09:41:24</t>
  </si>
  <si>
    <t>KARAALİ TR-1 45-71-M01470_43157778_56395540_56395540</t>
  </si>
  <si>
    <t>15.01.2021 11:49:00</t>
  </si>
  <si>
    <t>15.01.2021 12:31:44</t>
  </si>
  <si>
    <t>FUNDACIK KÖK 45-75-M00068_HatBaşıAyırıcı_53135520 M03_53135520</t>
  </si>
  <si>
    <t>15.01.2021 20:28:01</t>
  </si>
  <si>
    <t>15.01.2021 20:58:00</t>
  </si>
  <si>
    <t>AHMETLİ TR-1 35-26-L00125_DIREK TIPI TRAFO HUCRESI H01_2041217</t>
  </si>
  <si>
    <t>15.01.2021 08:38:35</t>
  </si>
  <si>
    <t>M-1918 35-10-M01918_A A1_5804349</t>
  </si>
  <si>
    <t>15.01.2021 11:08:59</t>
  </si>
  <si>
    <t>15.01.2021 11:45:00</t>
  </si>
  <si>
    <t>DM-2/TR15A 45-71-M02111_E e3b_45179639</t>
  </si>
  <si>
    <t>15.01.2021 15:42:28</t>
  </si>
  <si>
    <t>15.01.2021 20:48:02</t>
  </si>
  <si>
    <t>TİRE İM-DM-1 35-29-A00001_GÖKÇEN-2 M22_2059034</t>
  </si>
  <si>
    <t>15.01.2021 06:57:18</t>
  </si>
  <si>
    <t>15.01.2021 07:11:49</t>
  </si>
  <si>
    <t>TR-111 ZEYTİNALANI 35-19-L00111__72410553_72410553</t>
  </si>
  <si>
    <t>15.01.2021 16:37:44</t>
  </si>
  <si>
    <t>15.01.2021 18:41:41</t>
  </si>
  <si>
    <t>DM-3/28(ALAN SK. TR) 45-71-M00082_A A2_45134563</t>
  </si>
  <si>
    <t>15.01.2021 19:54:33</t>
  </si>
  <si>
    <t>15.01.2021 22:09:27</t>
  </si>
  <si>
    <t>YENİFOÇA TR-37 35-23-M00037_950425370_950425370</t>
  </si>
  <si>
    <t>15.01.2021 16:01:55</t>
  </si>
  <si>
    <t>15.01.2021 23:22:38</t>
  </si>
  <si>
    <t>15.01.2021 17:13:00</t>
  </si>
  <si>
    <t>15.01.2021 17:50:24</t>
  </si>
  <si>
    <t>15.01.2021 19:07:10</t>
  </si>
  <si>
    <t>15.01.2021 20:26:08</t>
  </si>
  <si>
    <t>K-2406 35-04-K02406_35-04-K02406_2369887</t>
  </si>
  <si>
    <t>15.01.2021 10:56:00</t>
  </si>
  <si>
    <t>15.01.2021 11:42:33</t>
  </si>
  <si>
    <t>AŞAĞIDOLMA TR-1 45-72-L00167_B_56391891_56391891</t>
  </si>
  <si>
    <t>15.01.2021 09:18:01</t>
  </si>
  <si>
    <t>15.01.2021 14:11:00</t>
  </si>
  <si>
    <t>K-1867 35-09-K01867_A_56382023_56382023</t>
  </si>
  <si>
    <t>15.01.2021 09:23:09</t>
  </si>
  <si>
    <t>15.01.2021 10:33:13</t>
  </si>
  <si>
    <t>SERİNYAYLA TR-2 45-73-L00005_45-73-L00005_2374982</t>
  </si>
  <si>
    <t>15.01.2021 13:57:42</t>
  </si>
  <si>
    <t>15.01.2021 15:23:55</t>
  </si>
  <si>
    <t>16.01.2021 19:45:02</t>
  </si>
  <si>
    <t>16.01.2021 19:57:00</t>
  </si>
  <si>
    <t>L-14 SEVTUR 35-18-L00014_950428862_950428862</t>
  </si>
  <si>
    <t>16.01.2021 11:07:00</t>
  </si>
  <si>
    <t>16.01.2021 18:51:20</t>
  </si>
  <si>
    <t>16.01.2021 18:21:51</t>
  </si>
  <si>
    <t>16.01.2021 19:40:58</t>
  </si>
  <si>
    <t>İZELTAŞ KÖK 35-27-M00808_BÜYÜKKARCI M03_72167114</t>
  </si>
  <si>
    <t>16.01.2021 15:49:23</t>
  </si>
  <si>
    <t>16.01.2021 16:14:35</t>
  </si>
  <si>
    <t>K-4784 35-01-K04784_35-01-K04784_2360370</t>
  </si>
  <si>
    <t>16.01.2021 15:06:29</t>
  </si>
  <si>
    <t>16.01.2021 16:04:44</t>
  </si>
  <si>
    <t>16.01.2021 12:12:34</t>
  </si>
  <si>
    <t>16.01.2021 15:55:30</t>
  </si>
  <si>
    <t>16.01.2021 16:18:05</t>
  </si>
  <si>
    <t>16.01.2021 17:16:12</t>
  </si>
  <si>
    <t>K-905 35-02-K00905_TRAFO K03_2336905</t>
  </si>
  <si>
    <t>16.01.2021 19:19:55</t>
  </si>
  <si>
    <t>16.01.2021 20:04:00</t>
  </si>
  <si>
    <t>İHSAN GÖREN SLM GRB TR 35-27-M00715_B_56379131_56379131</t>
  </si>
  <si>
    <t>16.01.2021 19:45:33</t>
  </si>
  <si>
    <t>17.01.2021 01:07:36</t>
  </si>
  <si>
    <t>M-214(DM-3/12) 35-09-M00214_912314546_912314546</t>
  </si>
  <si>
    <t>16.01.2021 08:22:29</t>
  </si>
  <si>
    <t>16.01.2021 09:42:43</t>
  </si>
  <si>
    <t>KEMER KÖYÜ PARNALI TR-3 35-15-L00276_DIREK TIPI TRAFO HUCRESI H01_2046159</t>
  </si>
  <si>
    <t>OG Hatta Ağaç Kesimi</t>
  </si>
  <si>
    <t>16.01.2021 11:28:00</t>
  </si>
  <si>
    <t>16.01.2021 12:57:23</t>
  </si>
  <si>
    <t>ÜRKMEZ M-14 35-25-M00154_956644233_956644233</t>
  </si>
  <si>
    <t>16.01.2021 18:02:07</t>
  </si>
  <si>
    <t>16.01.2021 19:52:22</t>
  </si>
  <si>
    <t>AKÇAALAN YEDİEVLER TR-2 35-22-M00220_C_56358922_56358922</t>
  </si>
  <si>
    <t>16.01.2021 01:39:47</t>
  </si>
  <si>
    <t>16.01.2021 03:13:40</t>
  </si>
  <si>
    <t>ÇANDARLI TR-6 35-30-M00006_35-30-M00006_72080369</t>
  </si>
  <si>
    <t>16.01.2021 21:01:50</t>
  </si>
  <si>
    <t>17.01.2021 01:48:38</t>
  </si>
  <si>
    <t>K-1205 35-01-K01205_C_56378046_56378046</t>
  </si>
  <si>
    <t>16.01.2021 19:35:56</t>
  </si>
  <si>
    <t>16.01.2021 20:08:09</t>
  </si>
  <si>
    <t>K-2861 35-03-K02861_D_56363319_56363319</t>
  </si>
  <si>
    <t>16.01.2021 14:00:46</t>
  </si>
  <si>
    <t>16.01.2021 17:11:35</t>
  </si>
  <si>
    <t>TR-1/77 45-72-M00077_TR-1/80 M02_2045512</t>
  </si>
  <si>
    <t>16.01.2021 09:25:21</t>
  </si>
  <si>
    <t>16.01.2021 10:17:29</t>
  </si>
  <si>
    <t>K-1468 35-03-K01468_35-03-K01468_41921602</t>
  </si>
  <si>
    <t>16.01.2021 10:11:00</t>
  </si>
  <si>
    <t>16.01.2021 10:26:35</t>
  </si>
  <si>
    <t>FOÇA TR-32 35-23-L00032_C_56398198_56398198</t>
  </si>
  <si>
    <t>16.01.2021 18:33:05</t>
  </si>
  <si>
    <t>16.01.2021 20:13:26</t>
  </si>
  <si>
    <t>HACIRAHMANLI TR-18 45-80-M00082_HACIRAHMANLI TR-19/HACIRAHMANLI TR-20 M02_72199225</t>
  </si>
  <si>
    <t>16.01.2021 09:18:31</t>
  </si>
  <si>
    <t>16.01.2021 10:06:02</t>
  </si>
  <si>
    <t>YENİFOÇA TR-37 35-23-M00037_C_56377462_56377462</t>
  </si>
  <si>
    <t>16.01.2021 11:23:30</t>
  </si>
  <si>
    <t>16.01.2021 12:07:26</t>
  </si>
  <si>
    <t>16.01.2021 14:40:00</t>
  </si>
  <si>
    <t>16.01.2021 14:56:27</t>
  </si>
  <si>
    <t>ÖRENCİK TR-1 45-71-M01564_953206563_953206563</t>
  </si>
  <si>
    <t>16.01.2021 15:10:41</t>
  </si>
  <si>
    <t>16.01.2021 18:16:50</t>
  </si>
  <si>
    <t>İZDERSAN DM 35-28-M00394_VİLLAKENT-1 M02_47755810</t>
  </si>
  <si>
    <t>16.01.2021 15:49:48</t>
  </si>
  <si>
    <t>16.01.2021 18:42:43</t>
  </si>
  <si>
    <t>BAĞARASI TR-1 35-23-M00170_B_65513676_65513676</t>
  </si>
  <si>
    <t>16.01.2021 15:38:46</t>
  </si>
  <si>
    <t>16.01.2021 22:08:37</t>
  </si>
  <si>
    <t>SOMA KÖYLER DM-2 45-82-M00125_SAVAŞTEPE 34.5 M09_2035839</t>
  </si>
  <si>
    <t>16.01.2021 23:45:05</t>
  </si>
  <si>
    <t>17.01.2021 02:13:59</t>
  </si>
  <si>
    <t>K-2599 35-04-K02599_915187061_915187061</t>
  </si>
  <si>
    <t>16.01.2021 13:22:15</t>
  </si>
  <si>
    <t>16.01.2021 17:05:19</t>
  </si>
  <si>
    <t>MORDOĞAN TR-41 35-21-L00164_953358438_953358438</t>
  </si>
  <si>
    <t>16.01.2021 12:10:00</t>
  </si>
  <si>
    <t>16.01.2021 13:41:23</t>
  </si>
  <si>
    <t>M-2391 35-01-M02391_913182611_913182611</t>
  </si>
  <si>
    <t>16.01.2021 13:27:12</t>
  </si>
  <si>
    <t>16.01.2021 19:57:49</t>
  </si>
  <si>
    <t>16.01.2021 17:13:25</t>
  </si>
  <si>
    <t>16.01.2021 18:00:12</t>
  </si>
  <si>
    <t>K-4281 35-04-K04281_35-04-K04281_2376323</t>
  </si>
  <si>
    <t>16.01.2021 12:22:18</t>
  </si>
  <si>
    <t>16.01.2021 13:15:45</t>
  </si>
  <si>
    <t>M-647 35-17-M00647_M-96 M01_61446119</t>
  </si>
  <si>
    <t>16.01.2021 11:34:19</t>
  </si>
  <si>
    <t>16.01.2021 17:30:00</t>
  </si>
  <si>
    <t>TR-29 45-74-M00029_B_56402010_56402010</t>
  </si>
  <si>
    <t>16.01.2021 08:04:42</t>
  </si>
  <si>
    <t>16.01.2021 08:45:21</t>
  </si>
  <si>
    <t>TR-26 DM-4 45-72-M00116_TR-1/64 M01_66488096</t>
  </si>
  <si>
    <t>16.01.2021 20:44:38</t>
  </si>
  <si>
    <t>16.01.2021 22:56:00</t>
  </si>
  <si>
    <t>KUŞÇUBURUN TR-5 35-26-M01261_915186621_915186621</t>
  </si>
  <si>
    <t>16.01.2021 20:28:00</t>
  </si>
  <si>
    <t>16.01.2021 21:16:31</t>
  </si>
  <si>
    <t>L-95 35-18-L00095_6497245_56372203_56372203</t>
  </si>
  <si>
    <t>16.01.2021 00:17:23</t>
  </si>
  <si>
    <t>16.01.2021 01:06:21</t>
  </si>
  <si>
    <t>KLEMSAN KÖK 35-27-M00075_KLEMSAN ELK.ÖZEL M03_72176764</t>
  </si>
  <si>
    <t>16.01.2021 22:13:57</t>
  </si>
  <si>
    <t>16.01.2021 23:32:40</t>
  </si>
  <si>
    <t>L-145 DALYAN DM 35-18-L00145_8634283_56370519_56370519</t>
  </si>
  <si>
    <t>16.01.2021 12:17:32</t>
  </si>
  <si>
    <t>16.01.2021 14:35:23</t>
  </si>
  <si>
    <t>16.01.2021 20:06:16</t>
  </si>
  <si>
    <t>16.01.2021 22:32:40</t>
  </si>
  <si>
    <t>TR-71 45-78-L00071__56384678_56384678</t>
  </si>
  <si>
    <t>16.01.2021 16:31:54</t>
  </si>
  <si>
    <t>16.01.2021 17:10:19</t>
  </si>
  <si>
    <t>GÜLBAHÇE TR-14 35-19-L00246_956690638_956690638</t>
  </si>
  <si>
    <t>16.01.2021 15:48:24</t>
  </si>
  <si>
    <t>16.01.2021 19:01:27</t>
  </si>
  <si>
    <t>GERENKÖY TR-2 35-23-M00148_42127513_56356987_56356987</t>
  </si>
  <si>
    <t>16.01.2021 17:50:58</t>
  </si>
  <si>
    <t>16.01.2021 19:28:28</t>
  </si>
  <si>
    <t>ÖDEMİŞ İM 35-15-A00001_ESKİ OVAKENT L15_2310686</t>
  </si>
  <si>
    <t>16.01.2021 08:47:59</t>
  </si>
  <si>
    <t>16.01.2021 09:57:00</t>
  </si>
  <si>
    <t>L-283 35-18-L00283_10859528_56372298_56372298</t>
  </si>
  <si>
    <t>16.01.2021 17:22:57</t>
  </si>
  <si>
    <t>16.01.2021 17:47:05</t>
  </si>
  <si>
    <t>TIRAZLAR TR-3 45-79-M00078_B_56396548_56396548</t>
  </si>
  <si>
    <t>16.01.2021 13:23:16</t>
  </si>
  <si>
    <t>16.01.2021 14:50:00</t>
  </si>
  <si>
    <t>16.01.2021 21:15:04</t>
  </si>
  <si>
    <t>17.01.2021 01:44:34</t>
  </si>
  <si>
    <t>OLGUNLAR TR-4 35-31-L00217_DIREK TIPI TRAFO HUCRESI H01_2038177</t>
  </si>
  <si>
    <t>16.01.2021 10:32:00</t>
  </si>
  <si>
    <t>16.01.2021 11:53:37</t>
  </si>
  <si>
    <t>AKHİSAR İM 45-72-A00001_TR-1/43 M13_2057347</t>
  </si>
  <si>
    <t>16.01.2021 21:35:34</t>
  </si>
  <si>
    <t>16.01.2021 21:40:01</t>
  </si>
  <si>
    <t>16.01.2021 14:04:53</t>
  </si>
  <si>
    <t>16.01.2021 14:51:47</t>
  </si>
  <si>
    <t>ARMUTLU DM 35-27-M00879_TANBOĞA ÇIKIŞI M07_2329962</t>
  </si>
  <si>
    <t>16.01.2021 18:52:40</t>
  </si>
  <si>
    <t>16.01.2021 23:35:34</t>
  </si>
  <si>
    <t>TOLOZ KÖK 45-79-M00251_TOLOZ TR M03_66843649</t>
  </si>
  <si>
    <t>16.01.2021 20:24:00</t>
  </si>
  <si>
    <t>16.01.2021 22:34:00</t>
  </si>
  <si>
    <t>BALIKLIOVA TR-2 35-19-L00272_95000141987_95000141987</t>
  </si>
  <si>
    <t>16.01.2021 17:39:54</t>
  </si>
  <si>
    <t>16.01.2021 20:04:29</t>
  </si>
  <si>
    <t>İM-1/TR-4 35-14-M00310_956657539_956657539</t>
  </si>
  <si>
    <t>16.01.2021 12:43:43</t>
  </si>
  <si>
    <t>16.01.2021 14:59:19</t>
  </si>
  <si>
    <t>M-2728 35-04-M02728_910580063_910580063</t>
  </si>
  <si>
    <t>16.01.2021 06:34:31</t>
  </si>
  <si>
    <t>16.01.2021 13:08:49</t>
  </si>
  <si>
    <t>16.01.2021 18:33:29</t>
  </si>
  <si>
    <t>16.01.2021 19:03:58</t>
  </si>
  <si>
    <t>TR-84 35-19-L00084_10774937_56392451_56392451</t>
  </si>
  <si>
    <t>16.01.2021 20:15:13</t>
  </si>
  <si>
    <t>16.01.2021 23:33:29</t>
  </si>
  <si>
    <t>M-2079 35-01-M02079_G_56404277_56404277</t>
  </si>
  <si>
    <t>16.01.2021 10:47:29</t>
  </si>
  <si>
    <t>16.01.2021 11:55:42</t>
  </si>
  <si>
    <t>SARIGÖL DM 45-79-M00069_SELİMİYE FİDERİ M18_2076606</t>
  </si>
  <si>
    <t>16.01.2021 04:33:59</t>
  </si>
  <si>
    <t>16.01.2021 05:22:41</t>
  </si>
  <si>
    <t>16.01.2021 19:02:53</t>
  </si>
  <si>
    <t>K-4378 35-03-K04378_TRAFO K03_41919694</t>
  </si>
  <si>
    <t>16.01.2021 06:42:11</t>
  </si>
  <si>
    <t>16.01.2021 11:42:00</t>
  </si>
  <si>
    <t>K-231 35-01-K00231_F_56375671_56375671</t>
  </si>
  <si>
    <t>16.01.2021 19:43:03</t>
  </si>
  <si>
    <t>16.01.2021 20:35:20</t>
  </si>
  <si>
    <t>DM-2/3 ESKİ ANIT YANI 35-18-L00581_35-18-L00581_72046295</t>
  </si>
  <si>
    <t>16.01.2021 12:00:28</t>
  </si>
  <si>
    <t>16.01.2021 21:14:10</t>
  </si>
  <si>
    <t>ALİAĞA GIS TM 35-17-A00014_HatBaşıAyırıcı_65632267 M020_65632267</t>
  </si>
  <si>
    <t>16.01.2021 19:23:32</t>
  </si>
  <si>
    <t>16.01.2021 19:40:00</t>
  </si>
  <si>
    <t>TR-92 35-19-L00092_10582533_56370101_56370101</t>
  </si>
  <si>
    <t>16.01.2021 20:54:10</t>
  </si>
  <si>
    <t>16.01.2021 23:08:20</t>
  </si>
  <si>
    <t>ARDIÇ MAHALLESİ TR-9 35-21-L00130_953358248_953358248</t>
  </si>
  <si>
    <t>16.01.2021 13:41:00</t>
  </si>
  <si>
    <t>16.01.2021 15:10:34</t>
  </si>
  <si>
    <t>16.01.2021 16:08:10</t>
  </si>
  <si>
    <t>16.01.2021 16:26:37</t>
  </si>
  <si>
    <t>L-431 HAPPY PARK 35-18-L00431_9224493_56369836_56369836</t>
  </si>
  <si>
    <t>16.01.2021 11:50:15</t>
  </si>
  <si>
    <t>16.01.2021 14:25:40</t>
  </si>
  <si>
    <t>16.01.2021 14:51:39</t>
  </si>
  <si>
    <t>16.01.2021 16:12:53</t>
  </si>
  <si>
    <t>16.01.2021 16:52:01</t>
  </si>
  <si>
    <t>16.01.2021 18:22:23</t>
  </si>
  <si>
    <t>M-1871 35-01-M01871_B_56379702_56379702</t>
  </si>
  <si>
    <t>16.01.2021 19:55:02</t>
  </si>
  <si>
    <t>16.01.2021 21:27:10</t>
  </si>
  <si>
    <t>DM-20/13 (ÇAPRA KABİN) 45-71-M00272_45-71-M00272_2356318</t>
  </si>
  <si>
    <t>16.01.2021 09:17:47</t>
  </si>
  <si>
    <t>16.01.2021 13:34:11</t>
  </si>
  <si>
    <t>BADEMLİ KOCABAĞLAR MEV. TR-35 35-15-L01057_A_56362260_56362260</t>
  </si>
  <si>
    <t>16.01.2021 18:00:46</t>
  </si>
  <si>
    <t>16.01.2021 18:48:51</t>
  </si>
  <si>
    <t>KOYUNDERE TR-6 35-28-M00158_953374478_953374478</t>
  </si>
  <si>
    <t>16.01.2021 07:10:52</t>
  </si>
  <si>
    <t>16.01.2021 10:00:47</t>
  </si>
  <si>
    <t>16.01.2021 22:33:52</t>
  </si>
  <si>
    <t>16.01.2021 22:34:44</t>
  </si>
  <si>
    <t>K-3188 35-01-K03188_B_56373776_56373776</t>
  </si>
  <si>
    <t>16.01.2021 22:52:05</t>
  </si>
  <si>
    <t>17.01.2021 00:31:00</t>
  </si>
  <si>
    <t>SARAYCIK YOLÜSTÜ TR-2 45-86-M00222_A_56405311_56405311</t>
  </si>
  <si>
    <t>16.01.2021 19:00:45</t>
  </si>
  <si>
    <t>16.01.2021 23:28:37</t>
  </si>
  <si>
    <t>L-98 TURGUT KÖYÜ SULAMA 35-14-L00098_956661990_956661990</t>
  </si>
  <si>
    <t>16.01.2021 15:22:00</t>
  </si>
  <si>
    <t>16.01.2021 15:44:52</t>
  </si>
  <si>
    <t>AKALAN İÇME SUYU TR-2 35-27-M01025_ H_50224841</t>
  </si>
  <si>
    <t>16.01.2021 16:41:47</t>
  </si>
  <si>
    <t>16.01.2021 18:30:48</t>
  </si>
  <si>
    <t>KOCAKAĞAN TR-1 45-72-L00223_A_56406195_56406195</t>
  </si>
  <si>
    <t>16.01.2021 10:55:40</t>
  </si>
  <si>
    <t>16.01.2021 15:42:14</t>
  </si>
  <si>
    <t>YENİ TOKİ TR-9 45-71-M02247_DAĞITIM TRAFO YENİ TOKİ TR-9 M03_72149643</t>
  </si>
  <si>
    <t>16.01.2021 15:16:21</t>
  </si>
  <si>
    <t>16.01.2021 21:39:27</t>
  </si>
  <si>
    <t>16.01.2021 20:44:13</t>
  </si>
  <si>
    <t>16.01.2021 21:10:25</t>
  </si>
  <si>
    <t>16.01.2021 17:43:20</t>
  </si>
  <si>
    <t>16.01.2021 18:25:52</t>
  </si>
  <si>
    <t>16.01.2021 18:06:41</t>
  </si>
  <si>
    <t>16.01.2021 21:33:50</t>
  </si>
  <si>
    <t>M-462 BELENBAŞI 35-03-M00462_35-03-M00462_2355227</t>
  </si>
  <si>
    <t>16.01.2021 09:35:10</t>
  </si>
  <si>
    <t>16.01.2021 16:35:22</t>
  </si>
  <si>
    <t>TR-25 35-19-L00025_956663761_956663761</t>
  </si>
  <si>
    <t>16.01.2021 14:13:17</t>
  </si>
  <si>
    <t>16.01.2021 22:19:28</t>
  </si>
  <si>
    <t>CELALETTİN AŞKIN TARIMSAL SULAMA TR-2 45-83-M00604_C_56386278_56386278</t>
  </si>
  <si>
    <t>16.01.2021 14:59:48</t>
  </si>
  <si>
    <t>16.01.2021 16:07:46</t>
  </si>
  <si>
    <t>M-662 35-17-M00662_35-17-M00662_72303665</t>
  </si>
  <si>
    <t>16.01.2021 17:33:00</t>
  </si>
  <si>
    <t>16.01.2021 18:12:55</t>
  </si>
  <si>
    <t>GÜRSU TARİŞ-TAT KÖK 45-73-M00148_ M06_2049874</t>
  </si>
  <si>
    <t>16.01.2021 12:03:00</t>
  </si>
  <si>
    <t>16.01.2021 12:19:00</t>
  </si>
  <si>
    <t>TR-23 TARIMSAL SULAMA 45-80-M01023_45-80-M01023_2364081</t>
  </si>
  <si>
    <t>16.01.2021 20:09:00</t>
  </si>
  <si>
    <t>16.01.2021 22:28:01</t>
  </si>
  <si>
    <t>TİRE TR-8 35-29-L00008_950336616_950336616</t>
  </si>
  <si>
    <t>16.01.2021 13:21:00</t>
  </si>
  <si>
    <t>16.01.2021 14:16:27</t>
  </si>
  <si>
    <t>16.01.2021 16:11:19</t>
  </si>
  <si>
    <t>16.01.2021 17:50:38</t>
  </si>
  <si>
    <t>NAZARKÖY TR-1 35-27-L00069_98995186_98995186</t>
  </si>
  <si>
    <t>16.01.2021 23:19:43</t>
  </si>
  <si>
    <t>17.01.2021 00:56:07</t>
  </si>
  <si>
    <t>DM-2/TR-10 35-22-M00083_95000138656_95000138656</t>
  </si>
  <si>
    <t>16.01.2021 18:55:36</t>
  </si>
  <si>
    <t>16.01.2021 20:23:42</t>
  </si>
  <si>
    <t>MORDOĞAN TR-35 35-21-L00147_953356640_953356640</t>
  </si>
  <si>
    <t>16.01.2021 15:35:00</t>
  </si>
  <si>
    <t>16.01.2021 17:46:02</t>
  </si>
  <si>
    <t>K-4257 35-01-K04257_K-3604 K01_2117855</t>
  </si>
  <si>
    <t>16.01.2021 01:34:00</t>
  </si>
  <si>
    <t>16.01.2021 01:36:43</t>
  </si>
  <si>
    <t>TR-41 45-77-L00041_945488452_945488452</t>
  </si>
  <si>
    <t>16.01.2021 11:08:05</t>
  </si>
  <si>
    <t>16.01.2021 13:11:50</t>
  </si>
  <si>
    <t>İHSAN GÖREN SLM GRB TR 35-27-M00715_35-27-M00715_2369936</t>
  </si>
  <si>
    <t>16.01.2021 20:37:40</t>
  </si>
  <si>
    <t>16.01.2021 23:05:05</t>
  </si>
  <si>
    <t>K-4306 35-09-K04306_915154317_915154317</t>
  </si>
  <si>
    <t>16.01.2021 10:44:38</t>
  </si>
  <si>
    <t>16.01.2021 13:03:08</t>
  </si>
  <si>
    <t>DM-3/2 35-29-M00101_950326867_950326867</t>
  </si>
  <si>
    <t>16.01.2021 22:05:17</t>
  </si>
  <si>
    <t>16.01.2021 23:47:54</t>
  </si>
  <si>
    <t>16.01.2021 18:51:32</t>
  </si>
  <si>
    <t>16.01.2021 19:07:00</t>
  </si>
  <si>
    <t>L-201 GÜZELÇİFTLİK 35-14-L00201_956648637_956648637</t>
  </si>
  <si>
    <t>16.01.2021 12:19:29</t>
  </si>
  <si>
    <t>16.01.2021 15:14:53</t>
  </si>
  <si>
    <t>DEREKÖY TR-1 45-84-L00015_45-84-L00015_2356669</t>
  </si>
  <si>
    <t>16.01.2021 13:33:10</t>
  </si>
  <si>
    <t>16.01.2021 15:05:39</t>
  </si>
  <si>
    <t>K-783 35-01-K00783_A A02b_5927197</t>
  </si>
  <si>
    <t>16.01.2021 13:49:20</t>
  </si>
  <si>
    <t>16.01.2021 22:00:47</t>
  </si>
  <si>
    <t>DURASILLI TR-6 45-78-M01117_953262587_953262587</t>
  </si>
  <si>
    <t>16.01.2021 20:31:58</t>
  </si>
  <si>
    <t>16.01.2021 22:28:00</t>
  </si>
  <si>
    <t>YAĞCILAR TR-2 35-19-M00227_DIREK TIPI TRAFO HUCRESI H01_2056904</t>
  </si>
  <si>
    <t>16.01.2021 17:44:05</t>
  </si>
  <si>
    <t>16.01.2021 21:31:28</t>
  </si>
  <si>
    <t>K-1383 35-01-K01383_35-01-K01383_2360163</t>
  </si>
  <si>
    <t>16.01.2021 08:58:09</t>
  </si>
  <si>
    <t>16.01.2021 11:06:52</t>
  </si>
  <si>
    <t>_11331095_56368458_56368458</t>
  </si>
  <si>
    <t>16.01.2021 17:03:19</t>
  </si>
  <si>
    <t>16.01.2021 17:58:43</t>
  </si>
  <si>
    <t>ÖDEMİŞ TM-2 35-15-A00005_İÇME SUYU M07_2334253</t>
  </si>
  <si>
    <t>16.01.2021 05:08:40</t>
  </si>
  <si>
    <t>16.01.2021 05:23:20</t>
  </si>
  <si>
    <t>TR-1/40-C 45-72-M00108_D_56406782_56406782</t>
  </si>
  <si>
    <t>16.01.2021 18:13:58</t>
  </si>
  <si>
    <t>16.01.2021 18:49:05</t>
  </si>
  <si>
    <t>GÜMÜLDÜR DM 35-25-M00100_SEFERİHİSAR M20_2055235</t>
  </si>
  <si>
    <t>16.01.2021 16:24:37</t>
  </si>
  <si>
    <t>16.01.2021 16:28:10</t>
  </si>
  <si>
    <t>DEĞİRMENDERE DM 35-22-M00085_DEĞİRMENDERE-1 M05_50066608</t>
  </si>
  <si>
    <t>16.01.2021 08:42:30</t>
  </si>
  <si>
    <t>16.01.2021 09:38:16</t>
  </si>
  <si>
    <t>16.01.2021 10:36:55</t>
  </si>
  <si>
    <t>16.01.2021 10:59:48</t>
  </si>
  <si>
    <t>_49237799_56390346_56390346</t>
  </si>
  <si>
    <t>16.01.2021 19:33:40</t>
  </si>
  <si>
    <t>16.01.2021 21:33:24</t>
  </si>
  <si>
    <t>TİYENLİ KÖK 45-85-M00004_TİYENLİ -  KAPASİTÖR M05_72102212</t>
  </si>
  <si>
    <t>16.01.2021 11:21:59</t>
  </si>
  <si>
    <t>16.01.2021 12:13:34</t>
  </si>
  <si>
    <t>L-455 35-18-L00455_7044029_56372189_56372189</t>
  </si>
  <si>
    <t>16.01.2021 09:22:58</t>
  </si>
  <si>
    <t>16.01.2021 10:38:45</t>
  </si>
  <si>
    <t>L-283 35-18-L00283_7598642_56372626_56372626</t>
  </si>
  <si>
    <t>16.01.2021 17:25:02</t>
  </si>
  <si>
    <t>16.01.2021 18:33:15</t>
  </si>
  <si>
    <t>K-4152 35-01-K04152_910891986_910891986</t>
  </si>
  <si>
    <t>16.01.2021 18:57:53</t>
  </si>
  <si>
    <t>16.01.2021 22:48:53</t>
  </si>
  <si>
    <t>16.01.2021 10:12:30</t>
  </si>
  <si>
    <t>16.01.2021 13:09:47</t>
  </si>
  <si>
    <t>YENİFOÇA TR-37 35-23-M00037_B_56377460_56377460</t>
  </si>
  <si>
    <t>16.01.2021 12:00:58</t>
  </si>
  <si>
    <t>16.01.2021 13:41:12</t>
  </si>
  <si>
    <t>KIZILTEPE TR-1 35-16-M00238_47508531_56396094_56396094</t>
  </si>
  <si>
    <t>16.01.2021 11:42:04</t>
  </si>
  <si>
    <t>16.01.2021 12:00:54</t>
  </si>
  <si>
    <t>KUMKUYUCAK TR-4 45-80-M00174_C_56389321_56389321</t>
  </si>
  <si>
    <t>16.01.2021 15:52:35</t>
  </si>
  <si>
    <t>16.01.2021 18:09:33</t>
  </si>
  <si>
    <t>16.01.2021 17:18:38</t>
  </si>
  <si>
    <t>16.01.2021 18:36:25</t>
  </si>
  <si>
    <t>BADEMLER TR-2 35-19-L00297_6600515_56389736_56389736</t>
  </si>
  <si>
    <t>16.01.2021 09:03:00</t>
  </si>
  <si>
    <t>16.01.2021 10:59:50</t>
  </si>
  <si>
    <t>16.01.2021 17:56:22</t>
  </si>
  <si>
    <t>16.01.2021 22:28:25</t>
  </si>
  <si>
    <t>TÜRKALİ İNCEGEDİK MAH. TR-1 45-82-M00192_DIREK TIPI TRAFO HUCRESI H01_2091791</t>
  </si>
  <si>
    <t>16.01.2021 22:12:00</t>
  </si>
  <si>
    <t>17.01.2021 11:24:00</t>
  </si>
  <si>
    <t>MURADİYE DM-4 45-71-M00190_TRAFO M07_56296095</t>
  </si>
  <si>
    <t>16.01.2021 16:28:36</t>
  </si>
  <si>
    <t>16.01.2021 17:48:54</t>
  </si>
  <si>
    <t>MALDAN KÖYÜ TR-2 45-71-M01667_953209735_953209735</t>
  </si>
  <si>
    <t>16.01.2021 19:54:12</t>
  </si>
  <si>
    <t>17.01.2021 00:17:08</t>
  </si>
  <si>
    <t>KARAALİ TR-1 45-71-M01470_953212864_953212864</t>
  </si>
  <si>
    <t>16.01.2021 14:24:40</t>
  </si>
  <si>
    <t>16.01.2021 15:37:41</t>
  </si>
  <si>
    <t>TURGUTALP TR-1 45-82-M00051_TR-2 M02_72191204</t>
  </si>
  <si>
    <t>16.01.2021 23:45:52</t>
  </si>
  <si>
    <t>17.01.2021 00:07:00</t>
  </si>
  <si>
    <t>M-1751 35-08-M01751_DAĞITIM TRF M-1751 M03_60591154</t>
  </si>
  <si>
    <t>16.01.2021 10:29:00</t>
  </si>
  <si>
    <t>16.01.2021 14:02:13</t>
  </si>
  <si>
    <t>L-281 35-18-L00281_35-18-L00281_2375934</t>
  </si>
  <si>
    <t>16.01.2021 21:38:35</t>
  </si>
  <si>
    <t>17.01.2021 03:47:20</t>
  </si>
  <si>
    <t>K-4756 35-04-K04756_95000056750_95000056750</t>
  </si>
  <si>
    <t>16.01.2021 18:03:38</t>
  </si>
  <si>
    <t>16.01.2021 18:41:52</t>
  </si>
  <si>
    <t>16.01.2021 21:17:11</t>
  </si>
  <si>
    <t>16.01.2021 21:31:23</t>
  </si>
  <si>
    <t>ÇAYAĞZI TR-19 35-31-L00445_956578808_956578808</t>
  </si>
  <si>
    <t>16.01.2021 12:36:01</t>
  </si>
  <si>
    <t>16.01.2021 15:46:43</t>
  </si>
  <si>
    <t>GÖKÇEN DM 1-2/3 35-29-L00061_35-29-L00061_72210958</t>
  </si>
  <si>
    <t>16.01.2021 08:24:33</t>
  </si>
  <si>
    <t>16.01.2021 09:19:02</t>
  </si>
  <si>
    <t>FOÇA TR-28 35-23-L00028_950427184_950427184</t>
  </si>
  <si>
    <t>16.01.2021 15:15:26</t>
  </si>
  <si>
    <t>16.01.2021 17:52:28</t>
  </si>
  <si>
    <t>SOMA KÖYLER DM-2 45-82-M00125_SAVAŞTEPE 34.5 M09_2035838</t>
  </si>
  <si>
    <t>16.01.2021 22:24:21</t>
  </si>
  <si>
    <t>16.01.2021 22:45:39</t>
  </si>
  <si>
    <t>HACIRAHMANLI TR-1 KÖK 45-80-M00070_HatBaşıAyırıcı_53136957 M04_53136957</t>
  </si>
  <si>
    <t>16.01.2021 19:37:02</t>
  </si>
  <si>
    <t>16.01.2021 21:01:44</t>
  </si>
  <si>
    <t>HAMZABÜKÜ TR-1 35-21-L00069_953357802_953357802</t>
  </si>
  <si>
    <t>16.01.2021 13:57:03</t>
  </si>
  <si>
    <t>16.01.2021 19:38:51</t>
  </si>
  <si>
    <t>ÇANDARLI TATİL KÖYÜ KÖK-12 35-30-M00087_ M03_2334670</t>
  </si>
  <si>
    <t>16.01.2021 11:10:00</t>
  </si>
  <si>
    <t>16.01.2021 11:49:20</t>
  </si>
  <si>
    <t>TR-13 35-19-L00013_A_56370112_56370112</t>
  </si>
  <si>
    <t>16.01.2021 19:12:33</t>
  </si>
  <si>
    <t>16.01.2021 22:16:01</t>
  </si>
  <si>
    <t>TR-24 35-22-M00024_95000119227_95000119227</t>
  </si>
  <si>
    <t>16.01.2021 16:56:49</t>
  </si>
  <si>
    <t>16.01.2021 18:43:35</t>
  </si>
  <si>
    <t>16.01.2021 16:29:30</t>
  </si>
  <si>
    <t>16.01.2021 17:00:46</t>
  </si>
  <si>
    <t>BİMEYKO KÖK-10 35-30-M00048_DENİZKÖY M05_2325697</t>
  </si>
  <si>
    <t>16.01.2021 18:46:09</t>
  </si>
  <si>
    <t>16.01.2021 20:18:20</t>
  </si>
  <si>
    <t>TR-58 35-19-L00058_B_56373602_56373602</t>
  </si>
  <si>
    <t>16.01.2021 15:34:07</t>
  </si>
  <si>
    <t>16.01.2021 19:17:30</t>
  </si>
  <si>
    <t>TR-2/53 45-72-L00053_A_56390716_56390716</t>
  </si>
  <si>
    <t>16.01.2021 11:27:17</t>
  </si>
  <si>
    <t>16.01.2021 13:51:10</t>
  </si>
  <si>
    <t>YENİFOÇA TR-24 35-23-M00024_YENİFOÇA TR-25 M02_72189448</t>
  </si>
  <si>
    <t>16.01.2021 15:03:08</t>
  </si>
  <si>
    <t>16.01.2021 15:26:00</t>
  </si>
  <si>
    <t>TR-167 45-78-L00167_953264136_953264136</t>
  </si>
  <si>
    <t>16.01.2021 21:18:29</t>
  </si>
  <si>
    <t>16.01.2021 23:13:14</t>
  </si>
  <si>
    <t>TR-1 35-27-M00001_KEMALPAŞA TR-2/TR-3/TR-4 M07_72206340</t>
  </si>
  <si>
    <t>16.01.2021 23:59:32</t>
  </si>
  <si>
    <t>17.01.2021 00:55:00</t>
  </si>
  <si>
    <t>YENİ ŞAKRAN TR-3 35-17-M00203_A_56356107_56356107</t>
  </si>
  <si>
    <t>16.01.2021 10:26:00</t>
  </si>
  <si>
    <t>16.01.2021 11:05:21</t>
  </si>
  <si>
    <t>L-185 35-18-L00185_950442304_950442304</t>
  </si>
  <si>
    <t>16.01.2021 12:36:52</t>
  </si>
  <si>
    <t>16.01.2021 14:58:36</t>
  </si>
  <si>
    <t>SOMA KÖYLER DM-2 45-82-M00125_DM-2 FİDER-1 (SOMA-B) M04_2035739</t>
  </si>
  <si>
    <t>16.01.2021 17:50:11</t>
  </si>
  <si>
    <t>16.01.2021 19:40:42</t>
  </si>
  <si>
    <t>16.01.2021 20:25:45</t>
  </si>
  <si>
    <t>16.01.2021 20:45:48</t>
  </si>
  <si>
    <t>K-4283 GÖRECE 35-22-K04283_DIREK TIPI TRAFO HUCRESI H01_2112943</t>
  </si>
  <si>
    <t>16.01.2021 02:03:00</t>
  </si>
  <si>
    <t>16.01.2021 02:40:00</t>
  </si>
  <si>
    <t>K-3891 35-02-K03891_TRAFO K03_47668548</t>
  </si>
  <si>
    <t>16.01.2021 18:43:54</t>
  </si>
  <si>
    <t>16.01.2021 19:54:43</t>
  </si>
  <si>
    <t>L-92 35-18-L00092_35-18-L00092_72135939</t>
  </si>
  <si>
    <t>16.01.2021 21:36:37</t>
  </si>
  <si>
    <t>17.01.2021 01:33:32</t>
  </si>
  <si>
    <t>M-42(YATIRIM REZERVE) 35-02-M00042_35-02-M00042_66310044</t>
  </si>
  <si>
    <t>16.01.2021 16:50:38</t>
  </si>
  <si>
    <t>16.01.2021 18:18:22</t>
  </si>
  <si>
    <t>GERENKÖY TR-2 35-23-M00148_42127512_56355593_56355593</t>
  </si>
  <si>
    <t>16.01.2021 22:09:51</t>
  </si>
  <si>
    <t>16.01.2021 23:41:17</t>
  </si>
  <si>
    <t>L-92 35-18-L00092_7194374_56374521_56374521</t>
  </si>
  <si>
    <t>16.01.2021 14:01:06</t>
  </si>
  <si>
    <t>16.01.2021 19:17:05</t>
  </si>
  <si>
    <t>KEMALPAŞA TM 35-27-A00002_IŞIKLAR-1 M03_2319664</t>
  </si>
  <si>
    <t>16.01.2021 17:28:21</t>
  </si>
  <si>
    <t>16.01.2021 20:12:04</t>
  </si>
  <si>
    <t>YENİ FOÇA TR-25 35-23-M00025_42098422_56376420_56376420</t>
  </si>
  <si>
    <t>16.01.2021 15:08:45</t>
  </si>
  <si>
    <t>16.01.2021 21:26:13</t>
  </si>
  <si>
    <t>L-97 35-18-L00097_95000099770_95000099770</t>
  </si>
  <si>
    <t>16.01.2021 08:47:52</t>
  </si>
  <si>
    <t>16.01.2021 10:29:02</t>
  </si>
  <si>
    <t>KURUCUOVA TR-5 35-15-L00247_950375893_950375893</t>
  </si>
  <si>
    <t>16.01.2021 17:53:26</t>
  </si>
  <si>
    <t>16.01.2021 18:40:42</t>
  </si>
  <si>
    <t>16.01.2021 20:42:38</t>
  </si>
  <si>
    <t>16.01.2021 21:28:23</t>
  </si>
  <si>
    <t>K-3338 35-02-K03338_C_56372640_56372640</t>
  </si>
  <si>
    <t>16.01.2021 20:03:07</t>
  </si>
  <si>
    <t>16.01.2021 21:02:24</t>
  </si>
  <si>
    <t>MÜTEVELLİ TR-6 45-80-M00105_C_56385798_56385798</t>
  </si>
  <si>
    <t>16.01.2021 19:38:32</t>
  </si>
  <si>
    <t>16.01.2021 22:11:22</t>
  </si>
  <si>
    <t>K-2985 35-01-K02985_911810072_911810072</t>
  </si>
  <si>
    <t>16.01.2021 13:33:50</t>
  </si>
  <si>
    <t>16.01.2021 18:58:21</t>
  </si>
  <si>
    <t>DELEMENLER GÜZLE TR-2 45-73-M00685_945648381_945648381</t>
  </si>
  <si>
    <t>16.01.2021 16:28:04</t>
  </si>
  <si>
    <t>16.01.2021 17:37:56</t>
  </si>
  <si>
    <t>M-2911 35-01-M02911_911482491_911482491</t>
  </si>
  <si>
    <t>16.01.2021 12:57:58</t>
  </si>
  <si>
    <t>16.01.2021 15:52:32</t>
  </si>
  <si>
    <t>DM-2/3 ESKİ ANIT YANI 35-18-L00581_8031503_56393866_56393866</t>
  </si>
  <si>
    <t>16.01.2021 23:12:43</t>
  </si>
  <si>
    <t>17.01.2021 01:47:45</t>
  </si>
  <si>
    <t>16.01.2021 16:09:41</t>
  </si>
  <si>
    <t>16.01.2021 16:31:31</t>
  </si>
  <si>
    <t>TR-292 (İM-1/TR-2) 35-19-L00292_956664129_956664129</t>
  </si>
  <si>
    <t>16.01.2021 11:51:31</t>
  </si>
  <si>
    <t>16.01.2021 16:05:36</t>
  </si>
  <si>
    <t>İM-1/TR-4 35-14-M00310_35-14-M00310_2377165</t>
  </si>
  <si>
    <t>16.01.2021 09:06:00</t>
  </si>
  <si>
    <t>16.01.2021 10:31:00</t>
  </si>
  <si>
    <t>16.01.2021 18:51:17</t>
  </si>
  <si>
    <t>16.01.2021 19:36:57</t>
  </si>
  <si>
    <t>YEŞİLYURT TR-8 45-73-M00483_945641576_945641576</t>
  </si>
  <si>
    <t>16.01.2021 19:13:59</t>
  </si>
  <si>
    <t>16.01.2021 20:57:34</t>
  </si>
  <si>
    <t>K-3038 35-04-K03038_T_56354986_56354986</t>
  </si>
  <si>
    <t>16.01.2021 09:26:00</t>
  </si>
  <si>
    <t>16.01.2021 09:51:47</t>
  </si>
  <si>
    <t>TR-18 35-30-L00018_35-30-L00018_2356806</t>
  </si>
  <si>
    <t>16.01.2021 14:14:32</t>
  </si>
  <si>
    <t>16.01.2021 15:08:35</t>
  </si>
  <si>
    <t>16.01.2021 11:00:40</t>
  </si>
  <si>
    <t>16.01.2021 12:47:04</t>
  </si>
  <si>
    <t>K-4309 35-02-K04309_910254553_910254553</t>
  </si>
  <si>
    <t>16.01.2021 20:01:09</t>
  </si>
  <si>
    <t>16.01.2021 22:13:35</t>
  </si>
  <si>
    <t>16.01.2021 11:54:00</t>
  </si>
  <si>
    <t>16.01.2021 12:16:59</t>
  </si>
  <si>
    <t>K-749 35-01-K00749_911683442_911683442</t>
  </si>
  <si>
    <t>16.01.2021 16:58:07</t>
  </si>
  <si>
    <t>16.01.2021 22:35:29</t>
  </si>
  <si>
    <t>16.01.2021 17:28:08</t>
  </si>
  <si>
    <t>16.01.2021 19:36:16</t>
  </si>
  <si>
    <t>16.01.2021 18:49:06</t>
  </si>
  <si>
    <t>16.01.2021 20:52:59</t>
  </si>
  <si>
    <t>KUZUKÖY TR-1 45-74-M00204_45-74-M00204_2352258</t>
  </si>
  <si>
    <t>16.01.2021 13:30:06</t>
  </si>
  <si>
    <t>16.01.2021 14:53:40</t>
  </si>
  <si>
    <t>K-288 35-04-K00288_E E2B_5837585</t>
  </si>
  <si>
    <t>16.01.2021 21:19:37</t>
  </si>
  <si>
    <t>17.01.2021 01:28:28</t>
  </si>
  <si>
    <t>TR-55 KÖK 35-19-M00055_956665314_956665314</t>
  </si>
  <si>
    <t>16.01.2021 15:45:41</t>
  </si>
  <si>
    <t>16.01.2021 17:47:34</t>
  </si>
  <si>
    <t>ÇANDARLI DM-TR-20 35-30-M00020_ŞEHİR-2 M02_72352922</t>
  </si>
  <si>
    <t>16.01.2021 17:18:24</t>
  </si>
  <si>
    <t>16.01.2021 18:01:00</t>
  </si>
  <si>
    <t>OĞLANANASI TR-14 35-22-M00686_95000036642_95000036642</t>
  </si>
  <si>
    <t>16.01.2021 03:40:36</t>
  </si>
  <si>
    <t>16.01.2021 04:47:27</t>
  </si>
  <si>
    <t>TURGUTALP TR-4 45-82-M00054_B_56386551_56386551</t>
  </si>
  <si>
    <t>16.01.2021 21:30:02</t>
  </si>
  <si>
    <t>16.01.2021 22:59:03</t>
  </si>
  <si>
    <t>PİYADELER TR-1 45-73-M00165_A_56389759_56389759</t>
  </si>
  <si>
    <t>16.01.2021 16:02:27</t>
  </si>
  <si>
    <t>16.01.2021 17:38:30</t>
  </si>
  <si>
    <t>TR-43 35-13-M00056_35-13-M00056_2349369</t>
  </si>
  <si>
    <t>16.01.2021 11:59:13</t>
  </si>
  <si>
    <t>16.01.2021 12:36:33</t>
  </si>
  <si>
    <t>16.01.2021 22:20:01</t>
  </si>
  <si>
    <t>17.01.2021 00:28:22</t>
  </si>
  <si>
    <t>TR-11 35-32-L00011_946413427_946413427</t>
  </si>
  <si>
    <t>16.01.2021 09:52:54</t>
  </si>
  <si>
    <t>16.01.2021 11:32:12</t>
  </si>
  <si>
    <t>_48125307_56397679_56397679</t>
  </si>
  <si>
    <t>16.01.2021 19:23:49</t>
  </si>
  <si>
    <t>16.01.2021 21:37:33</t>
  </si>
  <si>
    <t>K-414 35-01-K00414_B_56375657_56375657</t>
  </si>
  <si>
    <t>16.01.2021 18:52:21</t>
  </si>
  <si>
    <t>16.01.2021 19:45:36</t>
  </si>
  <si>
    <t>K-4706 35-03-K04706_35-03-K04706_2371745</t>
  </si>
  <si>
    <t>16.01.2021 09:24:57</t>
  </si>
  <si>
    <t>16.01.2021 09:52:40</t>
  </si>
  <si>
    <t>ÇUKURALTI M-24 35-25-M00072_A_56354863_56354863</t>
  </si>
  <si>
    <t>16.01.2021 17:50:25</t>
  </si>
  <si>
    <t>16.01.2021 20:39:50</t>
  </si>
  <si>
    <t>TR-56 CEPHANELİK 35-19-L00056_A_56378165_56378165</t>
  </si>
  <si>
    <t>16.01.2021 21:43:41</t>
  </si>
  <si>
    <t>16.01.2021 23:05:36</t>
  </si>
  <si>
    <t>16.01.2021 01:03:47</t>
  </si>
  <si>
    <t>16.01.2021 02:12:19</t>
  </si>
  <si>
    <t>TR-1/80-C TOKİ 45-72-M00095_49681411 B1B_49681893</t>
  </si>
  <si>
    <t>16.01.2021 06:38:47</t>
  </si>
  <si>
    <t>16.01.2021 07:23:38</t>
  </si>
  <si>
    <t>K-4712 35-02-K04712_B_56362814_56362814</t>
  </si>
  <si>
    <t>16.01.2021 12:21:09</t>
  </si>
  <si>
    <t>16.01.2021 14:40:28</t>
  </si>
  <si>
    <t>DM-1/1 35-18-L00580_DM-1/4 L01_72047096</t>
  </si>
  <si>
    <t>16.01.2021 15:18:53</t>
  </si>
  <si>
    <t>16.01.2021 16:39:36</t>
  </si>
  <si>
    <t>HARMANDALI DM-3 (M-211) 35-09-M00211_97570035_97570035</t>
  </si>
  <si>
    <t>16.01.2021 00:45:16</t>
  </si>
  <si>
    <t>16.01.2021 02:34:18</t>
  </si>
  <si>
    <t>ULUKENT DM-4/5 35-28-M00047_SD_56375147_56375147</t>
  </si>
  <si>
    <t>17.01.2021 00:09:22</t>
  </si>
  <si>
    <t>DM-2 45-71-M00002_953186861_953186861</t>
  </si>
  <si>
    <t>16.01.2021 21:49:30</t>
  </si>
  <si>
    <t>16.01.2021 23:02:24</t>
  </si>
  <si>
    <t>HALİL DEDEOĞLU SULAMA GRUBU TR 35-27-M00511_A_56382112_56382112</t>
  </si>
  <si>
    <t>16.01.2021 14:33:37</t>
  </si>
  <si>
    <t>16.01.2021 15:44:03</t>
  </si>
  <si>
    <t>BAĞYURDU TM 35-27-A00003_DERBENT TM M06_2310333</t>
  </si>
  <si>
    <t>16.01.2021 18:14:11</t>
  </si>
  <si>
    <t>16.01.2021 19:22:53</t>
  </si>
  <si>
    <t>K-573 35-01-K00573_35-01-K00573_2355670</t>
  </si>
  <si>
    <t>16.01.2021 09:29:10</t>
  </si>
  <si>
    <t>16.01.2021 17:16:13</t>
  </si>
  <si>
    <t>16.01.2021 10:55:35</t>
  </si>
  <si>
    <t>16.01.2021 11:27:00</t>
  </si>
  <si>
    <t>16.01.2021 17:47:32</t>
  </si>
  <si>
    <t>16.01.2021 20:57:29</t>
  </si>
  <si>
    <t>MENEMEN KÖK-24 35-28-M00024_JANDARMA M03_66514303</t>
  </si>
  <si>
    <t>16.01.2021 18:29:00</t>
  </si>
  <si>
    <t>17.01.2021 00:14:23</t>
  </si>
  <si>
    <t>16.01.2021 15:00:29</t>
  </si>
  <si>
    <t>16.01.2021 17:13:49</t>
  </si>
  <si>
    <t>ULUKENT DM-4/14 35-28-M00033_C c1b_5770528</t>
  </si>
  <si>
    <t>16.01.2021 16:19:51</t>
  </si>
  <si>
    <t>16.01.2021 18:02:42</t>
  </si>
  <si>
    <t>M-2385 35-01-M02385__73560688_73560688</t>
  </si>
  <si>
    <t>16.01.2021 13:10:05</t>
  </si>
  <si>
    <t>16.01.2021 09:00:35</t>
  </si>
  <si>
    <t>16.01.2021 15:44:26</t>
  </si>
  <si>
    <t>TR-13(M-713) 35-30-M00713_43004010_56363008_56363008</t>
  </si>
  <si>
    <t>16.01.2021 13:17:35</t>
  </si>
  <si>
    <t>16.01.2021 14:32:18</t>
  </si>
  <si>
    <t>FOÇA TR-4 35-23-L00004_42134326 tr/4c-20_42054725</t>
  </si>
  <si>
    <t>16.01.2021 19:38:34</t>
  </si>
  <si>
    <t>16.01.2021 22:24:48</t>
  </si>
  <si>
    <t>16.01.2021 18:37:20</t>
  </si>
  <si>
    <t>16.01.2021 20:45:18</t>
  </si>
  <si>
    <t>YENİFOÇA TR-37 35-23-M00037_35-23-M00037_2353757</t>
  </si>
  <si>
    <t>16.01.2021 20:57:00</t>
  </si>
  <si>
    <t>16.01.2021 22:08:01</t>
  </si>
  <si>
    <t>M-3405(YATIRIM REZERVE) 35-03-M03405_95000519712_95000519712</t>
  </si>
  <si>
    <t>16.01.2021 08:05:00</t>
  </si>
  <si>
    <t>16.01.2021 13:17:37</t>
  </si>
  <si>
    <t>APAK TR-1 45-80-M00126_C_56385937_56385937</t>
  </si>
  <si>
    <t>16.01.2021 19:28:49</t>
  </si>
  <si>
    <t>16.01.2021 21:46:14</t>
  </si>
  <si>
    <t>16.01.2021 10:11:18</t>
  </si>
  <si>
    <t>16.01.2021 15:19:55</t>
  </si>
  <si>
    <t>ÇALTIDERE TR-2 35-17-M00232_35-17-M00232_2362613</t>
  </si>
  <si>
    <t>16.01.2021 18:51:37</t>
  </si>
  <si>
    <t>16.01.2021 20:21:29</t>
  </si>
  <si>
    <t>SARUHANLI TR-25 45-80-M00025_D_56389010_56389010</t>
  </si>
  <si>
    <t>16.01.2021 09:17:05</t>
  </si>
  <si>
    <t>16.01.2021 10:37:34</t>
  </si>
  <si>
    <t>16.01.2021 15:44:12</t>
  </si>
  <si>
    <t>16.01.2021 18:48:27</t>
  </si>
  <si>
    <t>L-72 35-14-L00072_6872394_56375222_56375222</t>
  </si>
  <si>
    <t>16.01.2021 17:38:34</t>
  </si>
  <si>
    <t>16.01.2021 21:02:10</t>
  </si>
  <si>
    <t>_8550774_56393446_56393446</t>
  </si>
  <si>
    <t>16.01.2021 13:23:41</t>
  </si>
  <si>
    <t>16.01.2021 15:17:29</t>
  </si>
  <si>
    <t>K-2342 35-03-K02342_910652532_910652532</t>
  </si>
  <si>
    <t>16.01.2021 09:59:03</t>
  </si>
  <si>
    <t>16.01.2021 21:15:02</t>
  </si>
  <si>
    <t>16.01.2021 23:01:29</t>
  </si>
  <si>
    <t>L-425 BELLONA KABİN 35-18-L00425_7842867_56368758_56368758</t>
  </si>
  <si>
    <t>16.01.2021 14:41:03</t>
  </si>
  <si>
    <t>16.01.2021 16:59:55</t>
  </si>
  <si>
    <t>TR-9 35-15-M00009_B b1b_48913007</t>
  </si>
  <si>
    <t>16.01.2021 17:04:09</t>
  </si>
  <si>
    <t>16.01.2021 18:08:39</t>
  </si>
  <si>
    <t>K-4309 35-02-K04309_E_56383262_56383262</t>
  </si>
  <si>
    <t>16.01.2021 08:58:53</t>
  </si>
  <si>
    <t>16.01.2021 10:14:55</t>
  </si>
  <si>
    <t>16.01.2021 18:43:37</t>
  </si>
  <si>
    <t>16.01.2021 19:35:13</t>
  </si>
  <si>
    <t>ÇATALCA TR-2 35-22-M00268_B_56369103_56369103</t>
  </si>
  <si>
    <t>16.01.2021 17:11:23</t>
  </si>
  <si>
    <t>16.01.2021 18:08:48</t>
  </si>
  <si>
    <t>VEZİRKÖPRÜ İM 35-03-A00002_TR-1 34.5 M11_2048862</t>
  </si>
  <si>
    <t>16.01.2021 05:31:10</t>
  </si>
  <si>
    <t>16.01.2021 05:32:49</t>
  </si>
  <si>
    <t>TR-24 35-22-M00024_955288466_955288466</t>
  </si>
  <si>
    <t>16.01.2021 20:02:16</t>
  </si>
  <si>
    <t>16.01.2021 21:06:02</t>
  </si>
  <si>
    <t>TR-80 35-19-L00080_12346994_60983791_60983791</t>
  </si>
  <si>
    <t>16.01.2021 10:55:59</t>
  </si>
  <si>
    <t>16.01.2021 14:50:30</t>
  </si>
  <si>
    <t>16.01.2021 12:08:05</t>
  </si>
  <si>
    <t>16.01.2021 12:27:45</t>
  </si>
  <si>
    <t>16.01.2021 21:33:26</t>
  </si>
  <si>
    <t>16.01.2021 22:17:05</t>
  </si>
  <si>
    <t>İBRAHİM ÇOBAN SULAMA GRUBU 35-29-M00386_E_56407176_56407176</t>
  </si>
  <si>
    <t>16.01.2021 10:49:00</t>
  </si>
  <si>
    <t>16.01.2021 14:15:43</t>
  </si>
  <si>
    <t>TR-24 35-17-M00024_M-500 M02_72301461</t>
  </si>
  <si>
    <t>16.01.2021 17:32:09</t>
  </si>
  <si>
    <t>16.01.2021 18:15:29</t>
  </si>
  <si>
    <t>16.01.2021 13:58:08</t>
  </si>
  <si>
    <t>16.01.2021 14:29:36</t>
  </si>
  <si>
    <t>YENİ FOÇA TR-20 35-23-M00020_YENİFOÇA TR-22 M03_72160584</t>
  </si>
  <si>
    <t>16.01.2021 07:34:03</t>
  </si>
  <si>
    <t>16.01.2021 10:55:42</t>
  </si>
  <si>
    <t>K-3900 35-02-K03900_C_56360024_56360024</t>
  </si>
  <si>
    <t>16.01.2021 12:27:21</t>
  </si>
  <si>
    <t>16.01.2021 13:41:44</t>
  </si>
  <si>
    <t>TR-89 MAVİ PLAJ 35-19-L00089_6707261_56354561_56354561</t>
  </si>
  <si>
    <t>16.01.2021 18:44:08</t>
  </si>
  <si>
    <t>16.01.2021 19:28:53</t>
  </si>
  <si>
    <t>DM-2/16 35-29-M00097_950315777_950315777</t>
  </si>
  <si>
    <t>16.01.2021 16:48:06</t>
  </si>
  <si>
    <t>16.01.2021 21:57:45</t>
  </si>
  <si>
    <t>K-4412 35-01-K04412_K-1205 K01_65825944</t>
  </si>
  <si>
    <t>16.01.2021 16:48:39</t>
  </si>
  <si>
    <t>16.01.2021 17:04:45</t>
  </si>
  <si>
    <t>ÜÇYOL KÖK 45-82-M00128_URUZLAR GES M06_2090646</t>
  </si>
  <si>
    <t>16.01.2021 22:13:32</t>
  </si>
  <si>
    <t>17.01.2021 01:37:00</t>
  </si>
  <si>
    <t>TAŞTEPE TR-2 35-29-L00396_C_56360398_56360398</t>
  </si>
  <si>
    <t>16.01.2021 07:36:30</t>
  </si>
  <si>
    <t>16.01.2021 10:17:06</t>
  </si>
  <si>
    <t>SARUHANLI TR-23 45-80-M00023_DIREK TIPI TRAFO HUCRESI H01_2082965</t>
  </si>
  <si>
    <t>16.01.2021 19:39:04</t>
  </si>
  <si>
    <t>16.01.2021 20:13:02</t>
  </si>
  <si>
    <t>YALLIOĞLU KÖK 35-15-L00361_YENİKÖY L02_66935979</t>
  </si>
  <si>
    <t>16.01.2021 17:08:29</t>
  </si>
  <si>
    <t>16.01.2021 17:43:46</t>
  </si>
  <si>
    <t>BAĞARASI TR-11 35-23-M00180_35-23-M00180_2367832</t>
  </si>
  <si>
    <t>16.01.2021 18:51:10</t>
  </si>
  <si>
    <t>16.01.2021 19:59:53</t>
  </si>
  <si>
    <t>TR-69 35-19-L00069_TR-70 L03_2334539</t>
  </si>
  <si>
    <t>16.01.2021 16:51:52</t>
  </si>
  <si>
    <t>16.01.2021 18:07:35</t>
  </si>
  <si>
    <t>TR-55 KÖK 35-19-M00055_956664054_956664054</t>
  </si>
  <si>
    <t>16.01.2021 16:06:19</t>
  </si>
  <si>
    <t>16.01.2021 17:25:04</t>
  </si>
  <si>
    <t>16.01.2021 12:00:53</t>
  </si>
  <si>
    <t>16.01.2021 18:13:41</t>
  </si>
  <si>
    <t>TR-57 BAKSAN 35-19-L00057_956662714_956662714</t>
  </si>
  <si>
    <t>16.01.2021 15:35:46</t>
  </si>
  <si>
    <t>16.01.2021 17:28:25</t>
  </si>
  <si>
    <t>HACITUFAN ALAKAVAK-YEŞİLYAYLA TR-1 45-77-L00360_945514631_945514631</t>
  </si>
  <si>
    <t>16.01.2021 13:27:43</t>
  </si>
  <si>
    <t>16.01.2021 15:25:44</t>
  </si>
  <si>
    <t>16.01.2021 15:51:35</t>
  </si>
  <si>
    <t>16.01.2021 17:19:38</t>
  </si>
  <si>
    <t>16.01.2021 17:18:19</t>
  </si>
  <si>
    <t>16.01.2021 22:36:04</t>
  </si>
  <si>
    <t>PAYAMLI M-5 35-25-M00161_956657813_956657813</t>
  </si>
  <si>
    <t>16.01.2021 20:53:49</t>
  </si>
  <si>
    <t>16.01.2021 22:35:41</t>
  </si>
  <si>
    <t>SEYREK TR-2 35-28-M00909_953376991_953376991</t>
  </si>
  <si>
    <t>16.01.2021 13:19:09</t>
  </si>
  <si>
    <t>16.01.2021 15:09:55</t>
  </si>
  <si>
    <t>16.01.2021 08:22:44</t>
  </si>
  <si>
    <t>16.01.2021 09:30:37</t>
  </si>
  <si>
    <t>16.01.2021 17:50:49</t>
  </si>
  <si>
    <t>16.01.2021 20:01:14</t>
  </si>
  <si>
    <t>ENCEKLER TR-1 45-77-M00117_945497700_945497700</t>
  </si>
  <si>
    <t>16.01.2021 14:05:15</t>
  </si>
  <si>
    <t>16.01.2021 18:16:39</t>
  </si>
  <si>
    <t>M-1687 35-02-M01687_966142527_966142527</t>
  </si>
  <si>
    <t>16.01.2021 09:06:52</t>
  </si>
  <si>
    <t>16.01.2021 13:24:26</t>
  </si>
  <si>
    <t>16.01.2021 06:18:00</t>
  </si>
  <si>
    <t>16.01.2021 08:03:37</t>
  </si>
  <si>
    <t>TR-3 35-27-M00003_A_56383163_56383163</t>
  </si>
  <si>
    <t>16.01.2021 19:26:37</t>
  </si>
  <si>
    <t>17.01.2021 02:35:28</t>
  </si>
  <si>
    <t>K-2754 35-01-K02754_B_56357142_56357142</t>
  </si>
  <si>
    <t>16.01.2021 12:50:52</t>
  </si>
  <si>
    <t>16.01.2021 14:31:03</t>
  </si>
  <si>
    <t>DM-2/49 TOKİ 35-26-M01420_35-26-M01420_66135876</t>
  </si>
  <si>
    <t>16.01.2021 09:21:11</t>
  </si>
  <si>
    <t>16.01.2021 16:36:48</t>
  </si>
  <si>
    <t>M-1601 GEÇİT 35-02-M01601_M-504 M01_66568771</t>
  </si>
  <si>
    <t>16.01.2021 00:21:00</t>
  </si>
  <si>
    <t>16.01.2021 01:04:01</t>
  </si>
  <si>
    <t>DM-2/16 35-29-M00097_950318114_950318114</t>
  </si>
  <si>
    <t>16.01.2021 16:47:56</t>
  </si>
  <si>
    <t>16.01.2021 18:11:41</t>
  </si>
  <si>
    <t>HATUNDERE TR-1 35-28-M00471_B_56375372_56375372</t>
  </si>
  <si>
    <t>16.01.2021 20:18:27</t>
  </si>
  <si>
    <t>16.01.2021 21:52:04</t>
  </si>
  <si>
    <t>BEYDERE KÖK 45-71-M00128_HatBaşıAyırıcı_53135143 M07_53135143</t>
  </si>
  <si>
    <t>16.01.2021 20:36:30</t>
  </si>
  <si>
    <t>16.01.2021 23:52:00</t>
  </si>
  <si>
    <t>16.01.2021 11:01:54</t>
  </si>
  <si>
    <t>16.01.2021 13:51:02</t>
  </si>
  <si>
    <t>KÖSELER TR-2 (KOCA MEZARLIK) 35-15-L00473_A_56362076_56362076</t>
  </si>
  <si>
    <t>16.01.2021 14:08:00</t>
  </si>
  <si>
    <t>16.01.2021 15:56:40</t>
  </si>
  <si>
    <t>KARABURÇ SINIRBAŞI TR-2 35-31-L00254_956581339_956581339</t>
  </si>
  <si>
    <t>16.01.2021 19:41:52</t>
  </si>
  <si>
    <t>16.01.2021 20:53:17</t>
  </si>
  <si>
    <t>PELİTALAN TR-2 45-71-M01571_C_56388826_56388826</t>
  </si>
  <si>
    <t>16.01.2021 11:43:00</t>
  </si>
  <si>
    <t>16.01.2021 12:03:34</t>
  </si>
  <si>
    <t>GÜMÜLDÜR M-36 35-25-M00036_DIREK TIPI TRAFO HUCRESI H01_2114731</t>
  </si>
  <si>
    <t>16.01.2021 11:06:00</t>
  </si>
  <si>
    <t>16.01.2021 14:11:48</t>
  </si>
  <si>
    <t>16.01.2021 12:27:00</t>
  </si>
  <si>
    <t>16.01.2021 12:41:22</t>
  </si>
  <si>
    <t>16.01.2021 16:34:18</t>
  </si>
  <si>
    <t>16.01.2021 17:33:31</t>
  </si>
  <si>
    <t>16.01.2021 17:02:21</t>
  </si>
  <si>
    <t>16.01.2021 20:45:23</t>
  </si>
  <si>
    <t>_5847785_56393445_56393445</t>
  </si>
  <si>
    <t>16.01.2021 18:39:34</t>
  </si>
  <si>
    <t>16.01.2021 21:40:28</t>
  </si>
  <si>
    <t>16.01.2021 16:24:40</t>
  </si>
  <si>
    <t>16.01.2021 09:01:38</t>
  </si>
  <si>
    <t>16.01.2021 13:01:20</t>
  </si>
  <si>
    <t>16.01.2021 03:00:00</t>
  </si>
  <si>
    <t>16.01.2021 03:18:29</t>
  </si>
  <si>
    <t>16.01.2021 20:06:33</t>
  </si>
  <si>
    <t>16.01.2021 20:33:00</t>
  </si>
  <si>
    <t>GÖKÇEAHMET TR-1 45-72-L00119_956514659_956514659</t>
  </si>
  <si>
    <t>16.01.2021 14:57:20</t>
  </si>
  <si>
    <t>16.01.2021 17:33:54</t>
  </si>
  <si>
    <t>TR-2/26 (ARABACILAR) 45-83-L00026_TR-28 L05_2326438</t>
  </si>
  <si>
    <t>16.01.2021 19:20:00</t>
  </si>
  <si>
    <t>TR-142 YAĞCILAR KÖK 35-19-M00142_YAĞCILAR M01_72114524</t>
  </si>
  <si>
    <t>16.01.2021 21:18:55</t>
  </si>
  <si>
    <t>16.01.2021 21:29:00</t>
  </si>
  <si>
    <t>16.01.2021 09:41:13</t>
  </si>
  <si>
    <t>16.01.2021 09:48:00</t>
  </si>
  <si>
    <t>16.01.2021 09:49:33</t>
  </si>
  <si>
    <t>16.01.2021 15:46:52</t>
  </si>
  <si>
    <t>UZUNBURUN TR-1 45-71-M01048_43156011_56399985_56399985</t>
  </si>
  <si>
    <t>16.01.2021 08:32:01</t>
  </si>
  <si>
    <t>16.01.2021 10:35:42</t>
  </si>
  <si>
    <t>K-2316 35-04-K02316_99357192_99357192</t>
  </si>
  <si>
    <t>16.01.2021 15:20:57</t>
  </si>
  <si>
    <t>16.01.2021 19:56:05</t>
  </si>
  <si>
    <t>HACIRAHMANLI TR-1 KÖK 45-80-M00070_HatBaşıAyırıcı_53136961 M04_53136961</t>
  </si>
  <si>
    <t>16.01.2021 20:30:32</t>
  </si>
  <si>
    <t>16.01.2021 20:56:00</t>
  </si>
  <si>
    <t>VENTOLA KÖK 35-26-M00678_PİZZA PİZZA M02_65914095</t>
  </si>
  <si>
    <t>16.01.2021 06:33:06</t>
  </si>
  <si>
    <t>16.01.2021 07:09:02</t>
  </si>
  <si>
    <t>16.01.2021 18:16:38</t>
  </si>
  <si>
    <t>16.01.2021 19:08:07</t>
  </si>
  <si>
    <t>ÇANDARLI TR-3 35-30-M00003_955315287_955315287</t>
  </si>
  <si>
    <t>16.01.2021 00:33:29</t>
  </si>
  <si>
    <t>16.01.2021 02:23:36</t>
  </si>
  <si>
    <t>KOYUNDERE TR-12 35-28-M00161_6283329_56366152_56366152</t>
  </si>
  <si>
    <t>16.01.2021 09:33:40</t>
  </si>
  <si>
    <t>16.01.2021 10:05:44</t>
  </si>
  <si>
    <t>M-2353 35-03-M02353__72374863_72374863</t>
  </si>
  <si>
    <t>16.01.2021 13:07:47</t>
  </si>
  <si>
    <t>16.01.2021 14:46:30</t>
  </si>
  <si>
    <t>SELENDİ TR-20/A 45-81-M00255_945633512_945633512</t>
  </si>
  <si>
    <t>16.01.2021 13:47:15</t>
  </si>
  <si>
    <t>16.01.2021 14:09:13</t>
  </si>
  <si>
    <t>ŞEHİTLİOĞLU KÖYÜ TR 45-77-M00078_945499802_945499802</t>
  </si>
  <si>
    <t>16.01.2021 20:11:47</t>
  </si>
  <si>
    <t>16.01.2021 22:10:02</t>
  </si>
  <si>
    <t>BİMEYKO KÖK-10 35-30-M00048_ÇANDARLI DM M02_2107756</t>
  </si>
  <si>
    <t>16.01.2021 20:06:45</t>
  </si>
  <si>
    <t>16.01.2021 20:11:22</t>
  </si>
  <si>
    <t>FOÇA TR-28 35-23-L00028_42134504_56398219_56398219</t>
  </si>
  <si>
    <t>16.01.2021 16:51:11</t>
  </si>
  <si>
    <t>16.01.2021 18:04:20</t>
  </si>
  <si>
    <t>TR-57 (YATIRIM REZERVE) 35-27-M00990__72372579_72372579</t>
  </si>
  <si>
    <t>16.01.2021 18:13:45</t>
  </si>
  <si>
    <t>16.01.2021 20:27:02</t>
  </si>
  <si>
    <t>16.01.2021 15:02:06</t>
  </si>
  <si>
    <t>16.01.2021 17:27:02</t>
  </si>
  <si>
    <t>PAYAMLI M-22 35-25-M00192_956651269_956651269</t>
  </si>
  <si>
    <t>16.01.2021 22:51:55</t>
  </si>
  <si>
    <t>16.01.2021 23:53:08</t>
  </si>
  <si>
    <t>K-1467 35-03-K01467_35-03-K01467_41918378</t>
  </si>
  <si>
    <t>16.01.2021 10:42:42</t>
  </si>
  <si>
    <t>16.01.2021 11:07:57</t>
  </si>
  <si>
    <t>16.01.2021 04:41:42</t>
  </si>
  <si>
    <t>16.01.2021 04:52:16</t>
  </si>
  <si>
    <t>DM-3/TR-37 35-22-M00687_955291997_955291997</t>
  </si>
  <si>
    <t>16.01.2021 11:58:35</t>
  </si>
  <si>
    <t>16.01.2021 15:44:41</t>
  </si>
  <si>
    <t>M-3033 35-09-M03033_F_56382230_56382230</t>
  </si>
  <si>
    <t>16.01.2021 16:08:11</t>
  </si>
  <si>
    <t>TR-1/81 45-72-M00081_45-72-M00081_2360831</t>
  </si>
  <si>
    <t>16.01.2021 10:43:20</t>
  </si>
  <si>
    <t>16.01.2021 14:49:48</t>
  </si>
  <si>
    <t>TR-1/84 45-72-M00084_DIREK TIPI TRAFO HUCRESI H01_2103965</t>
  </si>
  <si>
    <t>16.01.2021 19:07:38</t>
  </si>
  <si>
    <t>16.01.2021 19:34:19</t>
  </si>
  <si>
    <t>PINARLI TR-2 35-20-M00098_955205961_955205961</t>
  </si>
  <si>
    <t>16.01.2021 15:01:22</t>
  </si>
  <si>
    <t>16.01.2021 20:04:35</t>
  </si>
  <si>
    <t>16.01.2021 09:48:50</t>
  </si>
  <si>
    <t>16.01.2021 11:52:29</t>
  </si>
  <si>
    <t>GÜMÜLDÜR M-27 35-25-M00027_B_56357578_56357578</t>
  </si>
  <si>
    <t>16.01.2021 19:37:41</t>
  </si>
  <si>
    <t>K-290 35-01-K00290_C_60983929_60983929</t>
  </si>
  <si>
    <t>16.01.2021 21:00:03</t>
  </si>
  <si>
    <t>BEYDERE KÖK 45-71-M00128_IŞIKAL MOBİLYA M01_50217155</t>
  </si>
  <si>
    <t>16.01.2021 20:47:10</t>
  </si>
  <si>
    <t>16.01.2021 22:27:00</t>
  </si>
  <si>
    <t>ÇERKEZ HAMİDİYE TR-1 45-82-M00259_B_56363392_56363392</t>
  </si>
  <si>
    <t>16.01.2021 17:52:25</t>
  </si>
  <si>
    <t>16.01.2021 23:23:33</t>
  </si>
  <si>
    <t>16.01.2021 15:42:57</t>
  </si>
  <si>
    <t>16.01.2021 16:09:15</t>
  </si>
  <si>
    <t>KARATEKE TR-5 35-29-L00781_950334525_950334525</t>
  </si>
  <si>
    <t>16.01.2021 15:23:08</t>
  </si>
  <si>
    <t>16.01.2021 16:58:56</t>
  </si>
  <si>
    <t>16.01.2021 11:06:56</t>
  </si>
  <si>
    <t>16.01.2021 12:15:48</t>
  </si>
  <si>
    <t>ÇAYAĞZI TR-8 35-31-L00412_DIREK TIPI TRAFO HUCRESI H01_2116608</t>
  </si>
  <si>
    <t>16.01.2021 17:02:38</t>
  </si>
  <si>
    <t>16.01.2021 18:16:31</t>
  </si>
  <si>
    <t>16.01.2021 17:23:01</t>
  </si>
  <si>
    <t>16.01.2021 18:38:49</t>
  </si>
  <si>
    <t>TR-98 45-78-L00098_953256475_953256475</t>
  </si>
  <si>
    <t>16.01.2021 17:44:12</t>
  </si>
  <si>
    <t>16.01.2021 18:37:47</t>
  </si>
  <si>
    <t>M-333 35-02-M00333_D D2B_5810110</t>
  </si>
  <si>
    <t>16.01.2021 08:54:27</t>
  </si>
  <si>
    <t>16.01.2021 19:01:47</t>
  </si>
  <si>
    <t>K-231 35-01-K00231_D_56375626_56375626</t>
  </si>
  <si>
    <t>16.01.2021 13:05:00</t>
  </si>
  <si>
    <t>16.01.2021 13:44:51</t>
  </si>
  <si>
    <t>K-4251 35-02-K04251_35-02-K04251_2361585</t>
  </si>
  <si>
    <t>16.01.2021 20:42:42</t>
  </si>
  <si>
    <t>16.01.2021 22:57:14</t>
  </si>
  <si>
    <t>BADINCA TR-2 45-73-M00374_A_56392918_56392918</t>
  </si>
  <si>
    <t>16.01.2021 14:19:14</t>
  </si>
  <si>
    <t>16.01.2021 15:50:17</t>
  </si>
  <si>
    <t>16.01.2021 08:40:58</t>
  </si>
  <si>
    <t>16.01.2021 09:55:41</t>
  </si>
  <si>
    <t>16.01.2021 17:06:30</t>
  </si>
  <si>
    <t>16.01.2021 19:28:55</t>
  </si>
  <si>
    <t>AŞAĞI ÇAMKÖY TR-1 45-71-M01480__72374631_72374631</t>
  </si>
  <si>
    <t>16.01.2021 14:01:20</t>
  </si>
  <si>
    <t>ARDIÇ MAHALLESİ TR-9 35-21-L00130_953366692_953366692</t>
  </si>
  <si>
    <t>16.01.2021 19:02:56</t>
  </si>
  <si>
    <t>16.01.2021 22:17:47</t>
  </si>
  <si>
    <t>YENİ FOÇA TR-13 35-23-M00013_ASKERİYE M02_2335217</t>
  </si>
  <si>
    <t>16.01.2021 15:59:38</t>
  </si>
  <si>
    <t>16.01.2021 20:27:07</t>
  </si>
  <si>
    <t>TR-2/21 45-83-L00021_48123984_56402086_56402086</t>
  </si>
  <si>
    <t>16.01.2021 18:03:39</t>
  </si>
  <si>
    <t>16.01.2021 20:44:35</t>
  </si>
  <si>
    <t>K-2316 35-04-K02316_R_56366542_56366542</t>
  </si>
  <si>
    <t>16.01.2021 11:56:15</t>
  </si>
  <si>
    <t>16.01.2021 14:06:23</t>
  </si>
  <si>
    <t>TR-1/79 45-72-M00079_D_56391881_56391881</t>
  </si>
  <si>
    <t>16.01.2021 21:14:45</t>
  </si>
  <si>
    <t>16.01.2021 23:11:22</t>
  </si>
  <si>
    <t>TR-104 45-78-L00104_953265706_953265706</t>
  </si>
  <si>
    <t>16.01.2021 19:43:46</t>
  </si>
  <si>
    <t>16.01.2021 20:20:04</t>
  </si>
  <si>
    <t>K-4735 35-03-K04735_35-03-K04735_43172418</t>
  </si>
  <si>
    <t>16.01.2021 11:27:56</t>
  </si>
  <si>
    <t>16.01.2021 11:58:14</t>
  </si>
  <si>
    <t>TR-60 35-30-L00060_955332773_955332773</t>
  </si>
  <si>
    <t>16.01.2021 10:41:12</t>
  </si>
  <si>
    <t>16.01.2021 13:05:49</t>
  </si>
  <si>
    <t>M-2137 35-07-M02137_B B1_49081723</t>
  </si>
  <si>
    <t>16.01.2021 09:27:10</t>
  </si>
  <si>
    <t>16.01.2021 10:54:27</t>
  </si>
  <si>
    <t>DUMANLAR TR-1 45-81-M00081_B_56388538_56388538</t>
  </si>
  <si>
    <t>16.01.2021 18:41:58</t>
  </si>
  <si>
    <t>16.01.2021 20:09:42</t>
  </si>
  <si>
    <t>M-1398 35-01-M01398_B_56358651_56358651</t>
  </si>
  <si>
    <t>16.01.2021 14:20:57</t>
  </si>
  <si>
    <t>16.01.2021 16:55:13</t>
  </si>
  <si>
    <t>M-2662 35-02-M02662_915017887_915017887</t>
  </si>
  <si>
    <t>16.01.2021 16:36:37</t>
  </si>
  <si>
    <t>16.01.2021 19:10:09</t>
  </si>
  <si>
    <t>TR-1-1/3 MEZARLIK KABİN 35-20-L00003_6415511_56359910_56359910</t>
  </si>
  <si>
    <t>16.01.2021 09:28:00</t>
  </si>
  <si>
    <t>16.01.2021 13:24:23</t>
  </si>
  <si>
    <t>ÖREN TR7 35-27-L00216_A_56370283_56370283</t>
  </si>
  <si>
    <t>16.01.2021 19:19:27</t>
  </si>
  <si>
    <t>17.01.2021 00:20:35</t>
  </si>
  <si>
    <t>17.01.2021 19:40:03</t>
  </si>
  <si>
    <t>17.01.2021 20:18:52</t>
  </si>
  <si>
    <t>ÇINARDİBİ TR-2 35-20-M00048_914975775_914975775</t>
  </si>
  <si>
    <t>17.01.2021 10:32:10</t>
  </si>
  <si>
    <t>17.01.2021 12:42:21</t>
  </si>
  <si>
    <t>M-1298 35-03-M01298_C_56363282_56363282</t>
  </si>
  <si>
    <t>17.01.2021 19:03:04</t>
  </si>
  <si>
    <t>17.01.2021 21:17:11</t>
  </si>
  <si>
    <t>SANDIÇAY TR-1 35-22-M00265_C_56355527_56355527</t>
  </si>
  <si>
    <t>17.01.2021 21:21:00</t>
  </si>
  <si>
    <t>17.01.2021 21:38:28</t>
  </si>
  <si>
    <t>ALAŞEHİR TR-86 ILGINKÖY 45-73-M00086_945681714_945681714</t>
  </si>
  <si>
    <t>17.01.2021 11:47:12</t>
  </si>
  <si>
    <t>17.01.2021 12:17:36</t>
  </si>
  <si>
    <t>17.01.2021 14:15:36</t>
  </si>
  <si>
    <t>17.01.2021 17:05:53</t>
  </si>
  <si>
    <t>17.01.2021 23:25:37</t>
  </si>
  <si>
    <t>18.01.2021 05:00:12</t>
  </si>
  <si>
    <t>PAŞAKÖY TR-6 45-80-M00168_956557707_956557707</t>
  </si>
  <si>
    <t>17.01.2021 13:12:07</t>
  </si>
  <si>
    <t>17.01.2021 14:16:39</t>
  </si>
  <si>
    <t>K-2861 35-03-K02861_A_56364289_56364289</t>
  </si>
  <si>
    <t>17.01.2021 15:31:09</t>
  </si>
  <si>
    <t>17.01.2021 16:33:41</t>
  </si>
  <si>
    <t>KUMKUYUCAK KÖK 45-80-M00093_ÇİFTLİK M04_72193246</t>
  </si>
  <si>
    <t>17.01.2021 17:21:03</t>
  </si>
  <si>
    <t>17.01.2021 18:38:19</t>
  </si>
  <si>
    <t>17.01.2021 01:45:00</t>
  </si>
  <si>
    <t>17.01.2021 04:43:10</t>
  </si>
  <si>
    <t>HELVACI TR-3 35-17-M00363_6484833_56356519_56356519</t>
  </si>
  <si>
    <t>17.01.2021 09:52:41</t>
  </si>
  <si>
    <t>17.01.2021 13:31:58</t>
  </si>
  <si>
    <t>TR-167 45-78-L00167_953265755_953265755</t>
  </si>
  <si>
    <t>17.01.2021 10:05:27</t>
  </si>
  <si>
    <t>17.01.2021 11:06:31</t>
  </si>
  <si>
    <t>HASAN VARLIK 35-26-M00535_6779364_56360281_56360281</t>
  </si>
  <si>
    <t>17.01.2021 14:32:29</t>
  </si>
  <si>
    <t>17.01.2021 15:28:00</t>
  </si>
  <si>
    <t>KURTULMUŞ KÖK 45-72-L00080_HatBaşıAyırıcı_53139631 L03_53139631</t>
  </si>
  <si>
    <t>17.01.2021 06:16:02</t>
  </si>
  <si>
    <t>17.01.2021 10:15:00</t>
  </si>
  <si>
    <t>TR-53 35-16-L00053_953351441_953351441</t>
  </si>
  <si>
    <t>17.01.2021 18:17:01</t>
  </si>
  <si>
    <t>17.01.2021 20:43:11</t>
  </si>
  <si>
    <t>M-1805 35-02-M01805_TRAFO M03_2037841</t>
  </si>
  <si>
    <t>17.01.2021 22:22:03</t>
  </si>
  <si>
    <t>17.01.2021 22:55:09</t>
  </si>
  <si>
    <t>GÖLMARMARA TR-20 45-85-L00020_B_56403428_56403428</t>
  </si>
  <si>
    <t>17.01.2021 18:46:30</t>
  </si>
  <si>
    <t>17.01.2021 19:57:22</t>
  </si>
  <si>
    <t>17.01.2021 04:25:26</t>
  </si>
  <si>
    <t>17.01.2021 04:39:25</t>
  </si>
  <si>
    <t>K-3577 35-02-K03577_DIREK TIPI TRAFO HUCRESI H01_2049292</t>
  </si>
  <si>
    <t>17.01.2021 16:40:00</t>
  </si>
  <si>
    <t>17.01.2021 17:39:22</t>
  </si>
  <si>
    <t>L-433 ATİLLA BAYIR TRAFO 35-18-L00433_35-18-L00433_72086939</t>
  </si>
  <si>
    <t>17.01.2021 12:30:23</t>
  </si>
  <si>
    <t>17.01.2021 16:20:48</t>
  </si>
  <si>
    <t>BERGAMA İM-1 35-16-A00001_ŞEHİR-4 L16_2091608</t>
  </si>
  <si>
    <t>17.01.2021 00:41:02</t>
  </si>
  <si>
    <t>17.01.2021 00:47:01</t>
  </si>
  <si>
    <t>K-3537 35-01-K03537_DIREK TIPI TRAFO HUCRESI H01_2097183</t>
  </si>
  <si>
    <t>17.01.2021 17:56:03</t>
  </si>
  <si>
    <t>17.01.2021 18:25:00</t>
  </si>
  <si>
    <t>K-4230 35-03-K04230_35-03-K04230_2356606</t>
  </si>
  <si>
    <t>17.01.2021 22:41:19</t>
  </si>
  <si>
    <t>18.01.2021 01:20:48</t>
  </si>
  <si>
    <t>TR-1-2/6 35-20-L00035_10450109_56359756_56359756</t>
  </si>
  <si>
    <t>17.01.2021 00:34:31</t>
  </si>
  <si>
    <t>17.01.2021 02:25:01</t>
  </si>
  <si>
    <t>17.01.2021 10:02:58</t>
  </si>
  <si>
    <t>17.01.2021 12:22:35</t>
  </si>
  <si>
    <t>K-4773 35-04-K04773_912474716_912474716</t>
  </si>
  <si>
    <t>17.01.2021 11:55:33</t>
  </si>
  <si>
    <t>17.01.2021 15:02:37</t>
  </si>
  <si>
    <t>YUKARIBEY SULAMA TR-1 35-16-M00168_35-16-M00168_2349623</t>
  </si>
  <si>
    <t>17.01.2021 11:02:36</t>
  </si>
  <si>
    <t>17.01.2021 13:06:41</t>
  </si>
  <si>
    <t>K-549 35-01-K00549_35-01-K00549_2348465</t>
  </si>
  <si>
    <t>17.01.2021 15:36:27</t>
  </si>
  <si>
    <t>17.01.2021 15:50:00</t>
  </si>
  <si>
    <t>K-4777 35-04-K04777_35-04-K04777_49772266</t>
  </si>
  <si>
    <t>17.01.2021 19:49:53</t>
  </si>
  <si>
    <t>17.01.2021 20:51:37</t>
  </si>
  <si>
    <t>TR-56 CEPHANELİK 35-19-L00056_35-19-L00056_2349291</t>
  </si>
  <si>
    <t>17.01.2021 19:11:36</t>
  </si>
  <si>
    <t>17.01.2021 20:35:33</t>
  </si>
  <si>
    <t>K-1866 35-09-K01866_912338069_912338069</t>
  </si>
  <si>
    <t>17.01.2021 12:39:21</t>
  </si>
  <si>
    <t>17.01.2021 16:49:17</t>
  </si>
  <si>
    <t>17.01.2021 18:48:33</t>
  </si>
  <si>
    <t>17.01.2021 20:22:05</t>
  </si>
  <si>
    <t>ULUCAK DM 35-27-M00792_HatBaşıAyırıcı_53137780 M18_53137780</t>
  </si>
  <si>
    <t>17.01.2021 09:05:01</t>
  </si>
  <si>
    <t>17.01.2021 14:05:27</t>
  </si>
  <si>
    <t>KAYMAKÇI DM 35-15-M00254_950387389_950387389</t>
  </si>
  <si>
    <t>17.01.2021 12:33:00</t>
  </si>
  <si>
    <t>17.01.2021 18:42:52</t>
  </si>
  <si>
    <t>ÖDEMİŞ İM 35-15-A00001_DONANIMLI YEDEK M03_2058912</t>
  </si>
  <si>
    <t>17.01.2021 10:22:00</t>
  </si>
  <si>
    <t>17.01.2021 10:38:00</t>
  </si>
  <si>
    <t>L-289 DEMET AKBAĞ TRAFO 35-18-L00289_D_56370891_56370891</t>
  </si>
  <si>
    <t>17.01.2021 22:12:16</t>
  </si>
  <si>
    <t>18.01.2021 19:48:52</t>
  </si>
  <si>
    <t>17.01.2021 18:44:35</t>
  </si>
  <si>
    <t>17.01.2021 22:04:28</t>
  </si>
  <si>
    <t>17.01.2021 04:47:00</t>
  </si>
  <si>
    <t>17.01.2021 05:17:07</t>
  </si>
  <si>
    <t>L-288 MENDERES MAH. 35-18-L00288_35-18-L00288_72109362</t>
  </si>
  <si>
    <t>17.01.2021 21:24:00</t>
  </si>
  <si>
    <t>18.01.2021 00:25:00</t>
  </si>
  <si>
    <t>TR-153 (DM-2/43) 35-16-L00153_TR-108 L01_60225154</t>
  </si>
  <si>
    <t>17.01.2021 20:45:33</t>
  </si>
  <si>
    <t>17.01.2021 21:11:00</t>
  </si>
  <si>
    <t>TR-60 ADAYOLU 35-19-L00060_9266125_56392418_56392418</t>
  </si>
  <si>
    <t>17.01.2021 00:32:25</t>
  </si>
  <si>
    <t>17.01.2021 01:27:43</t>
  </si>
  <si>
    <t>K-4503 35-04-K04503_99549259_99549259</t>
  </si>
  <si>
    <t>17.01.2021 17:59:41</t>
  </si>
  <si>
    <t>17.01.2021 18:54:03</t>
  </si>
  <si>
    <t>17.01.2021 22:41:21</t>
  </si>
  <si>
    <t>18.01.2021 00:03:17</t>
  </si>
  <si>
    <t>TR-251 35-19-L00251_956665683_956665683</t>
  </si>
  <si>
    <t>17.01.2021 12:31:14</t>
  </si>
  <si>
    <t>17.01.2021 19:45:33</t>
  </si>
  <si>
    <t>POYRACIK TR-7 35-24-L00030_A_56367643_56367643</t>
  </si>
  <si>
    <t>17.01.2021 16:45:44</t>
  </si>
  <si>
    <t>17.01.2021 19:42:50</t>
  </si>
  <si>
    <t>M-2911(YATIRIM REZERVE) 35-01-M02911_A_56394860_56394860</t>
  </si>
  <si>
    <t>17.01.2021 16:09:06</t>
  </si>
  <si>
    <t>17.01.2021 16:36:52</t>
  </si>
  <si>
    <t>17.01.2021 18:11:03</t>
  </si>
  <si>
    <t>17.01.2021 18:57:20</t>
  </si>
  <si>
    <t>K-4309 35-02-K04309_910023461_910023461</t>
  </si>
  <si>
    <t>17.01.2021 13:24:17</t>
  </si>
  <si>
    <t>17.01.2021 17:51:35</t>
  </si>
  <si>
    <t>K-1488 35-02-K01488_C C03b_5939150</t>
  </si>
  <si>
    <t>17.01.2021 10:49:29</t>
  </si>
  <si>
    <t>17.01.2021 11:33:39</t>
  </si>
  <si>
    <t>ÇAYAĞZI PASTAVLAR TR-11 35-31-L00291_942862330_942862330</t>
  </si>
  <si>
    <t>17.01.2021 07:23:33</t>
  </si>
  <si>
    <t>17.01.2021 10:24:24</t>
  </si>
  <si>
    <t>K-2861 35-03-K02861_910069356_910069356</t>
  </si>
  <si>
    <t>17.01.2021 02:52:49</t>
  </si>
  <si>
    <t>17.01.2021 03:43:41</t>
  </si>
  <si>
    <t>L-97 35-18-L00097_35-18-L00097_2361542</t>
  </si>
  <si>
    <t>17.01.2021 15:55:56</t>
  </si>
  <si>
    <t>17.01.2021 21:33:46</t>
  </si>
  <si>
    <t>K-4690 35-01-K04690_DAĞITIM TRAFOSU K03_67105759</t>
  </si>
  <si>
    <t>17.01.2021 19:23:32</t>
  </si>
  <si>
    <t>17.01.2021 22:56:18</t>
  </si>
  <si>
    <t>17.01.2021 20:10:02</t>
  </si>
  <si>
    <t>17.01.2021 20:54:27</t>
  </si>
  <si>
    <t>TR-89 MAVİ PLAJ 35-19-L00089_35-19-L00089_72132934</t>
  </si>
  <si>
    <t>17.01.2021 19:25:37</t>
  </si>
  <si>
    <t>17.01.2021 21:01:15</t>
  </si>
  <si>
    <t>K-1174 35-01-K01174_E_56366838_56366838</t>
  </si>
  <si>
    <t>17.01.2021 09:13:00</t>
  </si>
  <si>
    <t>17.01.2021 16:17:36</t>
  </si>
  <si>
    <t>M-1538 35-01-M01538_E_56373745_56373745</t>
  </si>
  <si>
    <t>17.01.2021 11:51:43</t>
  </si>
  <si>
    <t>17.01.2021 13:21:43</t>
  </si>
  <si>
    <t>M-540 35-09-M00540_913260598_913260598</t>
  </si>
  <si>
    <t>17.01.2021 15:21:18</t>
  </si>
  <si>
    <t>17.01.2021 17:54:18</t>
  </si>
  <si>
    <t>17.01.2021 05:06:28</t>
  </si>
  <si>
    <t>17.01.2021 11:00:29</t>
  </si>
  <si>
    <t>K-3772 35-02-K03772_35-02-K03772_2362490</t>
  </si>
  <si>
    <t>17.01.2021 18:09:37</t>
  </si>
  <si>
    <t>17.01.2021 20:17:02</t>
  </si>
  <si>
    <t>YENİFOÇA TR-3 35-23-M00003_942298981_942298981</t>
  </si>
  <si>
    <t>17.01.2021 13:23:27</t>
  </si>
  <si>
    <t>17.01.2021 14:57:06</t>
  </si>
  <si>
    <t>K-3537 35-01-K03537_D_56382929_56382929</t>
  </si>
  <si>
    <t>17.01.2021 18:29:39</t>
  </si>
  <si>
    <t>17.01.2021 21:49:19</t>
  </si>
  <si>
    <t>TR-86 35-19-L00086_12347120_56392815_56392815</t>
  </si>
  <si>
    <t>17.01.2021 20:47:36</t>
  </si>
  <si>
    <t>17.01.2021 21:43:09</t>
  </si>
  <si>
    <t>17.01.2021 13:13:45</t>
  </si>
  <si>
    <t>17.01.2021 14:05:21</t>
  </si>
  <si>
    <t>EĞRİDERE TR-1 35-29-L00511_35-29-L00511_2368729</t>
  </si>
  <si>
    <t>17.01.2021 16:38:43</t>
  </si>
  <si>
    <t>17.01.2021 16:56:00</t>
  </si>
  <si>
    <t>17.01.2021 03:30:33</t>
  </si>
  <si>
    <t>17.01.2021 04:20:42</t>
  </si>
  <si>
    <t>_C_56392494_56392494</t>
  </si>
  <si>
    <t>17.01.2021 11:23:00</t>
  </si>
  <si>
    <t>17.01.2021 12:22:27</t>
  </si>
  <si>
    <t>K-848 35-04-K00848_A_56372922_56372922</t>
  </si>
  <si>
    <t>17.01.2021 11:25:32</t>
  </si>
  <si>
    <t>17.01.2021 14:26:16</t>
  </si>
  <si>
    <t>BAHÇECİK TR-1 35-22-M00264_A_56374674_56374674</t>
  </si>
  <si>
    <t>17.01.2021 20:27:00</t>
  </si>
  <si>
    <t>17.01.2021 21:13:07</t>
  </si>
  <si>
    <t>AŞAĞI KIZILCA TR-4 35-27-L00340_97544708_97544708</t>
  </si>
  <si>
    <t>17.01.2021 10:42:24</t>
  </si>
  <si>
    <t>17.01.2021 17:25:23</t>
  </si>
  <si>
    <t>HELVACI-1 35-26-M00468_9534950_56358649_56358649</t>
  </si>
  <si>
    <t>17.01.2021 09:44:00</t>
  </si>
  <si>
    <t>17.01.2021 13:26:16</t>
  </si>
  <si>
    <t>YENİ FOÇA TR-13 35-23-M00013_A_56364398_56364398</t>
  </si>
  <si>
    <t>17.01.2021 20:51:59</t>
  </si>
  <si>
    <t>17.01.2021 22:35:35</t>
  </si>
  <si>
    <t>ÖREN TR-2 35-27-L00217_912528334_912528334</t>
  </si>
  <si>
    <t>17.01.2021 12:10:43</t>
  </si>
  <si>
    <t>17.01.2021 15:41:57</t>
  </si>
  <si>
    <t>K-3332 35-02-K03332_B_56364230_56364230</t>
  </si>
  <si>
    <t>17.01.2021 09:17:00</t>
  </si>
  <si>
    <t>17.01.2021 11:49:26</t>
  </si>
  <si>
    <t>K-2823 35-02-K02823_35-02-K02823_2363600</t>
  </si>
  <si>
    <t>17.01.2021 23:12:41</t>
  </si>
  <si>
    <t>17.01.2021 23:55:52</t>
  </si>
  <si>
    <t>17.01.2021 16:18:19</t>
  </si>
  <si>
    <t>17.01.2021 18:12:33</t>
  </si>
  <si>
    <t>TR-25 35-19-L00025_956675096_956675096</t>
  </si>
  <si>
    <t>17.01.2021 15:14:08</t>
  </si>
  <si>
    <t>17.01.2021 17:37:16</t>
  </si>
  <si>
    <t>K-1715 35-02-K01715_913372566_913372566</t>
  </si>
  <si>
    <t>17.01.2021 09:56:55</t>
  </si>
  <si>
    <t>17.01.2021 10:49:00</t>
  </si>
  <si>
    <t>K-1371 35-04-K01371_35-04-K01371_2347577</t>
  </si>
  <si>
    <t>17.01.2021 19:07:03</t>
  </si>
  <si>
    <t>17.01.2021 19:40:00</t>
  </si>
  <si>
    <t>17.01.2021 18:32:07</t>
  </si>
  <si>
    <t>17.01.2021 20:04:42</t>
  </si>
  <si>
    <t>17.01.2021 19:50:29</t>
  </si>
  <si>
    <t>17.01.2021 20:55:55</t>
  </si>
  <si>
    <t>GÖLCÜK TR-30 35-15-L00324_A A01b_49773471</t>
  </si>
  <si>
    <t>17.01.2021 15:29:55</t>
  </si>
  <si>
    <t>17.01.2021 19:02:25</t>
  </si>
  <si>
    <t>TR-1/40 45-83-M00040_TR-1/43 M01_2330137</t>
  </si>
  <si>
    <t>17.01.2021 09:02:26</t>
  </si>
  <si>
    <t>17.01.2021 15:34:44</t>
  </si>
  <si>
    <t>YAZIBAŞI DM-3 35-26-M00764_AYRANCILAR M03_2116407</t>
  </si>
  <si>
    <t>17.01.2021 15:10:32</t>
  </si>
  <si>
    <t>17.01.2021 16:47:14</t>
  </si>
  <si>
    <t>ASARLIK TR-7 35-28-M00181_6447288_56376188_56376188</t>
  </si>
  <si>
    <t>17.01.2021 14:07:26</t>
  </si>
  <si>
    <t>17.01.2021 15:22:13</t>
  </si>
  <si>
    <t>K-4786 35-04-K04786_35-04-K04786_54981506</t>
  </si>
  <si>
    <t>17.01.2021 21:05:14</t>
  </si>
  <si>
    <t>17.01.2021 22:45:18</t>
  </si>
  <si>
    <t>TR-89 MAVİ PLAJ 35-19-L00089_12115283_56354564_56354564</t>
  </si>
  <si>
    <t>17.01.2021 21:17:57</t>
  </si>
  <si>
    <t>17.01.2021 23:25:14</t>
  </si>
  <si>
    <t>TR-4 METROPOLİS 35-26-M00004_10330196_56358437_56358437</t>
  </si>
  <si>
    <t>17.01.2021 17:52:29</t>
  </si>
  <si>
    <t>17.01.2021 18:22:56</t>
  </si>
  <si>
    <t>KIZILDAĞ TR-1 45-73-M00454_A_56390961_56390961</t>
  </si>
  <si>
    <t>17.01.2021 10:49:54</t>
  </si>
  <si>
    <t>17.01.2021 12:53:23</t>
  </si>
  <si>
    <t>DM-2/4 35-18-L00590_6938592_56392439_56392439</t>
  </si>
  <si>
    <t>17.01.2021 01:57:42</t>
  </si>
  <si>
    <t>17.01.2021 03:29:42</t>
  </si>
  <si>
    <t>MURADİYE DM-4 45-71-M00190_B_56389334_56389334</t>
  </si>
  <si>
    <t>17.01.2021 18:48:26</t>
  </si>
  <si>
    <t>17.01.2021 19:57:36</t>
  </si>
  <si>
    <t>ÜÇYOL KÖK 45-82-M00128_URUZLAR GES M06_2329339</t>
  </si>
  <si>
    <t>17.01.2021 00:04:55</t>
  </si>
  <si>
    <t>17.01.2021 00:16:00</t>
  </si>
  <si>
    <t>FOÇA TR-4 35-23-L00004_42134326 tr/4c-1_42054638</t>
  </si>
  <si>
    <t>17.01.2021 18:58:07</t>
  </si>
  <si>
    <t>17.01.2021 22:12:52</t>
  </si>
  <si>
    <t>KAZANLI TR-2 35-15-L00976_A_56368293_56368293</t>
  </si>
  <si>
    <t>17.01.2021 12:08:08</t>
  </si>
  <si>
    <t>17.01.2021 17:36:52</t>
  </si>
  <si>
    <t>K-3726 35-02-K03726_K-1755 K01_2073601</t>
  </si>
  <si>
    <t>17.01.2021 16:40:26</t>
  </si>
  <si>
    <t>17.01.2021 17:32:39</t>
  </si>
  <si>
    <t>ASARLIK TR-9 35-28-M00590_9261583_56374646_56374646</t>
  </si>
  <si>
    <t>17.01.2021 09:29:00</t>
  </si>
  <si>
    <t>17.01.2021 10:40:03</t>
  </si>
  <si>
    <t>KEMALİYE TR-5 45-73-M00153_945656612_945656612</t>
  </si>
  <si>
    <t>17.01.2021 14:52:39</t>
  </si>
  <si>
    <t>17.01.2021 15:49:32</t>
  </si>
  <si>
    <t>MENEMEN TR-74 35-28-L00074_953372668_953372668</t>
  </si>
  <si>
    <t>17.01.2021 13:57:59</t>
  </si>
  <si>
    <t>17.01.2021 15:45:05</t>
  </si>
  <si>
    <t>K-4235 35-03-K04235_TRAFO K03_41928797</t>
  </si>
  <si>
    <t>17.01.2021 07:15:35</t>
  </si>
  <si>
    <t>17.01.2021 11:07:08</t>
  </si>
  <si>
    <t>TR-5 35-31-L00005_956593987_956593987</t>
  </si>
  <si>
    <t>17.01.2021 19:10:28</t>
  </si>
  <si>
    <t>17.01.2021 21:45:56</t>
  </si>
  <si>
    <t>ÇANDARLI TR-7 35-30-M00007_C_60983146_60983146</t>
  </si>
  <si>
    <t>17.01.2021 10:01:15</t>
  </si>
  <si>
    <t>17.01.2021 13:15:03</t>
  </si>
  <si>
    <t>M-2539 35-02-M02539_A_56371964_56371964</t>
  </si>
  <si>
    <t>17.01.2021 18:19:05</t>
  </si>
  <si>
    <t>17.01.2021 20:20:39</t>
  </si>
  <si>
    <t>17.01.2021 18:35:59</t>
  </si>
  <si>
    <t>17.01.2021 19:46:05</t>
  </si>
  <si>
    <t>DM-2/16 35-29-M00097_950333659_950333659</t>
  </si>
  <si>
    <t>17.01.2021 15:19:48</t>
  </si>
  <si>
    <t>17.01.2021 19:13:28</t>
  </si>
  <si>
    <t>FUNDACIK KÖK 45-75-M00068_HatBaşıAyırıcı_53135615 M03_53135615</t>
  </si>
  <si>
    <t>17.01.2021 15:59:00</t>
  </si>
  <si>
    <t>17.01.2021 19:54:59</t>
  </si>
  <si>
    <t>M-2241 BELENBAŞI TR-1 35-03-M02241_910469145_910469145</t>
  </si>
  <si>
    <t>17.01.2021 17:09:11</t>
  </si>
  <si>
    <t>17.01.2021 18:22:13</t>
  </si>
  <si>
    <t>K-4346 35-01-K04346_TRAFO K03_65792775</t>
  </si>
  <si>
    <t>17.01.2021 19:50:00</t>
  </si>
  <si>
    <t>17.01.2021 20:43:28</t>
  </si>
  <si>
    <t>TR-4 METROPOLİS 35-26-M00004_6561770_56358438_56358438</t>
  </si>
  <si>
    <t>17.01.2021 12:53:39</t>
  </si>
  <si>
    <t>17.01.2021 14:38:58</t>
  </si>
  <si>
    <t>TR-126 35-19-L00126_35-19-L00126_2360136</t>
  </si>
  <si>
    <t>17.01.2021 21:06:33</t>
  </si>
  <si>
    <t>17.01.2021 23:06:05</t>
  </si>
  <si>
    <t>FOÇA TR-47 35-23-L00047_950414114_950414114</t>
  </si>
  <si>
    <t>17.01.2021 12:18:58</t>
  </si>
  <si>
    <t>17.01.2021 15:24:49</t>
  </si>
  <si>
    <t>K-2302 35-04-K02302_TRAFO K01_2047282</t>
  </si>
  <si>
    <t>17.01.2021 23:26:29</t>
  </si>
  <si>
    <t>18.01.2021 01:06:14</t>
  </si>
  <si>
    <t>L-92 35-18-L00092_8676019_56374522_56374522</t>
  </si>
  <si>
    <t>17.01.2021 11:45:00</t>
  </si>
  <si>
    <t>17.01.2021 14:22:20</t>
  </si>
  <si>
    <t>MENEMEN KÖK-20 35-28-M00020_ M04_2329289</t>
  </si>
  <si>
    <t>17.01.2021 02:06:05</t>
  </si>
  <si>
    <t>17.01.2021 02:52:26</t>
  </si>
  <si>
    <t>ÜÇPINAR DM 45-71-M00183_HatBaşıAyırıcı_53134638 M03_53134638</t>
  </si>
  <si>
    <t>17.01.2021 00:27:00</t>
  </si>
  <si>
    <t>17.01.2021 03:52:36</t>
  </si>
  <si>
    <t>M-531 KAVAKLIDERE KÖK 35-02-M00531_NATO M04_72200009</t>
  </si>
  <si>
    <t>17.01.2021 00:41:00</t>
  </si>
  <si>
    <t>17.01.2021 03:39:15</t>
  </si>
  <si>
    <t>L-280 35-18-L00280_35-18-L00280_2367096</t>
  </si>
  <si>
    <t>17.01.2021 18:03:49</t>
  </si>
  <si>
    <t>17.01.2021 18:41:58</t>
  </si>
  <si>
    <t>K-255 35-02-K00255_TRAFO K04_2336810</t>
  </si>
  <si>
    <t>17.01.2021 17:34:00</t>
  </si>
  <si>
    <t>DM02/TR25 45-73-M00051_945676832_945676832</t>
  </si>
  <si>
    <t>17.01.2021 15:20:03</t>
  </si>
  <si>
    <t>17.01.2021 16:33:40</t>
  </si>
  <si>
    <t>K-3545 35-01-K03545_C_56383242_56383242</t>
  </si>
  <si>
    <t>17.01.2021 20:35:26</t>
  </si>
  <si>
    <t>17.01.2021 21:49:03</t>
  </si>
  <si>
    <t>ÖREN TR7 35-27-L00216_98859342_98859342</t>
  </si>
  <si>
    <t>17.01.2021 16:26:01</t>
  </si>
  <si>
    <t>17.01.2021 18:24:27</t>
  </si>
  <si>
    <t>K-231 35-01-K00231_M_56374216_56374216</t>
  </si>
  <si>
    <t>17.01.2021 20:38:49</t>
  </si>
  <si>
    <t>17.01.2021 21:12:24</t>
  </si>
  <si>
    <t>DM-2/13 35-29-M00100_950330309_950330309</t>
  </si>
  <si>
    <t>17.01.2021 12:33:20</t>
  </si>
  <si>
    <t>17.01.2021 16:29:26</t>
  </si>
  <si>
    <t>TR-9 35-15-M00009_C c1_48913009</t>
  </si>
  <si>
    <t>17.01.2021 11:51:47</t>
  </si>
  <si>
    <t>17.01.2021 14:31:40</t>
  </si>
  <si>
    <t>17.01.2021 20:54:53</t>
  </si>
  <si>
    <t>17.01.2021 21:43:06</t>
  </si>
  <si>
    <t>17.01.2021 16:43:11</t>
  </si>
  <si>
    <t>17.01.2021 21:59:26</t>
  </si>
  <si>
    <t>17.01.2021 16:53:26</t>
  </si>
  <si>
    <t>17.01.2021 21:33:09</t>
  </si>
  <si>
    <t>ARİF DURSUN SLM TR 35-26-L00099_DIREK TIPI TRAFO HUCRESI H01_2041794</t>
  </si>
  <si>
    <t>17.01.2021 10:11:15</t>
  </si>
  <si>
    <t>17.01.2021 11:50:53</t>
  </si>
  <si>
    <t>17.01.2021 19:18:01</t>
  </si>
  <si>
    <t>17.01.2021 20:33:40</t>
  </si>
  <si>
    <t>17.01.2021 07:30:12</t>
  </si>
  <si>
    <t>17.01.2021 18:15:49</t>
  </si>
  <si>
    <t>K-4712 35-02-K04712_35-02-K04712_2361815</t>
  </si>
  <si>
    <t>17.01.2021 20:41:31</t>
  </si>
  <si>
    <t>17.01.2021 22:39:47</t>
  </si>
  <si>
    <t>K-4269 35-01-K04269_TRAFO K04_2310513</t>
  </si>
  <si>
    <t>17.01.2021 18:33:00</t>
  </si>
  <si>
    <t>17.01.2021 19:09:17</t>
  </si>
  <si>
    <t>K-2914 35-03-K02914_A_56367368_56367368</t>
  </si>
  <si>
    <t>17.01.2021 11:15:47</t>
  </si>
  <si>
    <t>17.01.2021 12:55:23</t>
  </si>
  <si>
    <t>TR-1/57 45-83-M00057_TR-1/43 M02_2082217</t>
  </si>
  <si>
    <t>17.01.2021 03:00:02</t>
  </si>
  <si>
    <t>17.01.2021 03:03:32</t>
  </si>
  <si>
    <t>TR-58 35-19-L00058_C_56373601_56373601</t>
  </si>
  <si>
    <t>17.01.2021 23:24:15</t>
  </si>
  <si>
    <t>18.01.2021 01:05:24</t>
  </si>
  <si>
    <t>K-3335 35-02-K03335_35-02-K03335_2348459</t>
  </si>
  <si>
    <t>17.01.2021 18:50:14</t>
  </si>
  <si>
    <t>17.01.2021 21:46:45</t>
  </si>
  <si>
    <t>ULUKENT DM-4/12 35-28-M00030_35-28-M00030_66496154</t>
  </si>
  <si>
    <t>17.01.2021 23:31:26</t>
  </si>
  <si>
    <t>18.01.2021 00:15:38</t>
  </si>
  <si>
    <t>L-95 35-18-L00095_35-18-L00095_2347790</t>
  </si>
  <si>
    <t>17.01.2021 19:28:27</t>
  </si>
  <si>
    <t>17.01.2021 21:52:21</t>
  </si>
  <si>
    <t>17.01.2021 04:56:54</t>
  </si>
  <si>
    <t>17.01.2021 05:03:46</t>
  </si>
  <si>
    <t>K-3426 35-07-K03426_910143977_910143977</t>
  </si>
  <si>
    <t>17.01.2021 22:29:17</t>
  </si>
  <si>
    <t>18.01.2021 01:08:25</t>
  </si>
  <si>
    <t>ORTA MAHALLE M-2 35-25-M00109_955257970_955257970</t>
  </si>
  <si>
    <t>17.01.2021 00:52:11</t>
  </si>
  <si>
    <t>17.01.2021 01:22:51</t>
  </si>
  <si>
    <t>M-1131 35-02-M01131_B_56367872_56367872</t>
  </si>
  <si>
    <t>17.01.2021 10:31:48</t>
  </si>
  <si>
    <t>17.01.2021 12:14:28</t>
  </si>
  <si>
    <t>17.01.2021 22:50:48</t>
  </si>
  <si>
    <t>18.01.2021 05:37:43</t>
  </si>
  <si>
    <t>17.01.2021 20:36:17</t>
  </si>
  <si>
    <t>17.01.2021 22:35:09</t>
  </si>
  <si>
    <t>L-308 35-18-L00308_ TR TABAN_72136581</t>
  </si>
  <si>
    <t>17.01.2021 21:34:05</t>
  </si>
  <si>
    <t>18.01.2021 02:20:47</t>
  </si>
  <si>
    <t>L-281 35-18-L00281_6123668_56369815_56369815</t>
  </si>
  <si>
    <t>17.01.2021 16:43:00</t>
  </si>
  <si>
    <t>17.01.2021 18:26:12</t>
  </si>
  <si>
    <t>K-904 35-02-K00904_910032449_910032449</t>
  </si>
  <si>
    <t>17.01.2021 15:37:51</t>
  </si>
  <si>
    <t>17.01.2021 18:33:53</t>
  </si>
  <si>
    <t>17.01.2021 23:36:17</t>
  </si>
  <si>
    <t>18.01.2021 02:10:14</t>
  </si>
  <si>
    <t>YAHŞELLİ TR-9 35-28-M00830_95000493883_95000493883</t>
  </si>
  <si>
    <t>17.01.2021 15:33:11</t>
  </si>
  <si>
    <t>17.01.2021 16:26:06</t>
  </si>
  <si>
    <t>17.01.2021 02:48:35</t>
  </si>
  <si>
    <t>17.01.2021 02:52:44</t>
  </si>
  <si>
    <t>17.01.2021 14:32:25</t>
  </si>
  <si>
    <t>17.01.2021 21:59:19</t>
  </si>
  <si>
    <t>17.01.2021 18:27:36</t>
  </si>
  <si>
    <t>17.01.2021 18:41:00</t>
  </si>
  <si>
    <t>ZEYTİNALAN TR-110 35-19-M00110_956691354_956691354</t>
  </si>
  <si>
    <t>17.01.2021 13:56:39</t>
  </si>
  <si>
    <t>17.01.2021 22:11:53</t>
  </si>
  <si>
    <t>17.01.2021 18:49:16</t>
  </si>
  <si>
    <t>17.01.2021 19:48:17</t>
  </si>
  <si>
    <t>MENDERES DM-2/TR-1 35-22-M00300_CUMAOVASI-1 M05_2035785</t>
  </si>
  <si>
    <t>17.01.2021 09:13:15</t>
  </si>
  <si>
    <t>17.01.2021 15:58:33</t>
  </si>
  <si>
    <t>MESCİTLİ DM 35-15-L00904_MESCİTLİ L05_72320947</t>
  </si>
  <si>
    <t>17.01.2021 09:34:13</t>
  </si>
  <si>
    <t>17.01.2021 09:59:00</t>
  </si>
  <si>
    <t>ÖRENCİK TR-1 45-73-M00551_A_56401970_56401970</t>
  </si>
  <si>
    <t>17.01.2021 16:14:42</t>
  </si>
  <si>
    <t>17.01.2021 18:04:48</t>
  </si>
  <si>
    <t>MORDOĞAN TR-33 35-21-L00150_A_56376405_56376405</t>
  </si>
  <si>
    <t>17.01.2021 21:28:42</t>
  </si>
  <si>
    <t>17.01.2021 23:47:44</t>
  </si>
  <si>
    <t>17.01.2021 00:47:50</t>
  </si>
  <si>
    <t>17.01.2021 01:19:50</t>
  </si>
  <si>
    <t>17.01.2021 17:32:33</t>
  </si>
  <si>
    <t>17.01.2021 19:18:37</t>
  </si>
  <si>
    <t>17.01.2021 05:24:32</t>
  </si>
  <si>
    <t>17.01.2021 08:36:00</t>
  </si>
  <si>
    <t>DENİZGİREN TR-3 35-21-L00206_953359069_953359069</t>
  </si>
  <si>
    <t>17.01.2021 18:11:13</t>
  </si>
  <si>
    <t>17.01.2021 19:48:56</t>
  </si>
  <si>
    <t>K-429 35-01-K00429_B_56375467_56375467</t>
  </si>
  <si>
    <t>17.01.2021 18:24:26</t>
  </si>
  <si>
    <t>17.01.2021 22:49:47</t>
  </si>
  <si>
    <t>17.01.2021 13:29:02</t>
  </si>
  <si>
    <t>17.01.2021 14:33:54</t>
  </si>
  <si>
    <t>ÇİNİLİKÖY TR-3 35-27-L00332_C_56370254_56370254</t>
  </si>
  <si>
    <t>17.01.2021 22:57:37</t>
  </si>
  <si>
    <t>17.01.2021 23:28:32</t>
  </si>
  <si>
    <t>M-2748 35-01-M02748_C_65505877_65505877</t>
  </si>
  <si>
    <t>17.01.2021 21:57:06</t>
  </si>
  <si>
    <t>17.01.2021 22:52:22</t>
  </si>
  <si>
    <t>BİMEYKO TR-5 35-30-M00052_D_56352806_56352806</t>
  </si>
  <si>
    <t>17.01.2021 13:55:20</t>
  </si>
  <si>
    <t>17.01.2021 18:45:25</t>
  </si>
  <si>
    <t>DURASILLI TR-1 45-71-M01708_43168568_56384988_56384988</t>
  </si>
  <si>
    <t>17.01.2021 16:48:36</t>
  </si>
  <si>
    <t>17.01.2021 18:29:12</t>
  </si>
  <si>
    <t>L-308 35-18-L00308_7107592_56372184_56372184</t>
  </si>
  <si>
    <t>17.01.2021 19:14:55</t>
  </si>
  <si>
    <t>17.01.2021 22:02:49</t>
  </si>
  <si>
    <t>K-2 35-01-K00002_D_56377435_56377435</t>
  </si>
  <si>
    <t>17.01.2021 15:16:02</t>
  </si>
  <si>
    <t>17.01.2021 15:54:43</t>
  </si>
  <si>
    <t>KARABURÇ SINIRBAŞI TR-2 35-31-L00254_956582121_956582121</t>
  </si>
  <si>
    <t>17.01.2021 11:33:47</t>
  </si>
  <si>
    <t>17.01.2021 14:04:21</t>
  </si>
  <si>
    <t>ÖDEMİŞ İM 35-15-A00001_ŞEHİR-1 M06_2310693</t>
  </si>
  <si>
    <t>17.01.2021 10:22:53</t>
  </si>
  <si>
    <t>SOMA B SANTRALİ TM 45-82-A00004_SOMA KÖYLER DM-2 FİDER-2 (2H08) M019_66326717</t>
  </si>
  <si>
    <t>17.01.2021 00:01:45</t>
  </si>
  <si>
    <t>17.01.2021 01:23:38</t>
  </si>
  <si>
    <t>YENİFOÇA TR-11 35-23-M00011_35-23-M00011_2364193</t>
  </si>
  <si>
    <t>17.01.2021 22:49:14</t>
  </si>
  <si>
    <t>18.01.2021 01:11:00</t>
  </si>
  <si>
    <t>17.01.2021 15:11:26</t>
  </si>
  <si>
    <t>17.01.2021 16:54:00</t>
  </si>
  <si>
    <t>K-594 35-04-K00594_B_56369942_56369942</t>
  </si>
  <si>
    <t>17.01.2021 19:00:15</t>
  </si>
  <si>
    <t>17.01.2021 19:52:44</t>
  </si>
  <si>
    <t>MORSAN TM 45-71-A00002_AKGEDİK M14_2312168</t>
  </si>
  <si>
    <t>17.01.2021 09:07:16</t>
  </si>
  <si>
    <t>17.01.2021 11:35:54</t>
  </si>
  <si>
    <t>KARATEKE TR-5 35-29-L00781_950334534_950334534</t>
  </si>
  <si>
    <t>17.01.2021 11:52:17</t>
  </si>
  <si>
    <t>17.01.2021 14:38:14</t>
  </si>
  <si>
    <t>L-433 ATİLLA BAYIR TRAFO 35-18-L00433_L-268 BOZDOĞAN MARKET L01_72086936</t>
  </si>
  <si>
    <t>17.01.2021 12:52:00</t>
  </si>
  <si>
    <t>17.01.2021 13:05:00</t>
  </si>
  <si>
    <t>M-2552 35-09-M02552_97698236_97698236</t>
  </si>
  <si>
    <t>17.01.2021 16:43:05</t>
  </si>
  <si>
    <t>17.01.2021 20:12:58</t>
  </si>
  <si>
    <t>TR-6 35-30-L00006_C_56363052_56363052</t>
  </si>
  <si>
    <t>17.01.2021 18:35:24</t>
  </si>
  <si>
    <t>17.01.2021 19:22:46</t>
  </si>
  <si>
    <t>K-4871 35-01-K04871_35-01-K04871_2350167</t>
  </si>
  <si>
    <t>17.01.2021 18:11:56</t>
  </si>
  <si>
    <t>17.01.2021 18:38:59</t>
  </si>
  <si>
    <t>17.01.2021 19:37:42</t>
  </si>
  <si>
    <t>17.01.2021 20:38:48</t>
  </si>
  <si>
    <t>TR-1/80-C TOKİ 45-72-M00095_49681410 A1B_49681885</t>
  </si>
  <si>
    <t>17.01.2021 12:48:51</t>
  </si>
  <si>
    <t>17.01.2021 13:47:39</t>
  </si>
  <si>
    <t>_A_56384514_56384514</t>
  </si>
  <si>
    <t>17.01.2021 14:33:55</t>
  </si>
  <si>
    <t>17.01.2021 15:11:55</t>
  </si>
  <si>
    <t>K-783 35-01-K00783_35-01-K00783_2370812</t>
  </si>
  <si>
    <t>17.01.2021 02:27:12</t>
  </si>
  <si>
    <t>17.01.2021 03:11:00</t>
  </si>
  <si>
    <t>TR-2/4 45-83-L00004_955148848_955148848</t>
  </si>
  <si>
    <t>17.01.2021 16:47:20</t>
  </si>
  <si>
    <t>18.01.2021 15:00:15</t>
  </si>
  <si>
    <t>DM-1/21 45-71-M00014_C c1b_45179485</t>
  </si>
  <si>
    <t>17.01.2021 11:27:04</t>
  </si>
  <si>
    <t>17.01.2021 13:52:49</t>
  </si>
  <si>
    <t>K-1286 35-02-K01286_A_56354129_56354129</t>
  </si>
  <si>
    <t>17.01.2021 19:32:39</t>
  </si>
  <si>
    <t>17.01.2021 21:38:48</t>
  </si>
  <si>
    <t>VELİ KOYUNCU SULAMA GRUBU TR 35-27-M00514_DIREK TIPI TRAFO HUCRESI H01_2051177</t>
  </si>
  <si>
    <t>17.01.2021 10:11:02</t>
  </si>
  <si>
    <t>17.01.2021 12:06:14</t>
  </si>
  <si>
    <t>17.01.2021 21:01:44</t>
  </si>
  <si>
    <t>17.01.2021 23:13:50</t>
  </si>
  <si>
    <t>EGE İM 35-02-A00003_KIZILAY K04_2053341</t>
  </si>
  <si>
    <t>17.01.2021 10:51:23</t>
  </si>
  <si>
    <t>17.01.2021 11:13:00</t>
  </si>
  <si>
    <t>L-34 35-14-L00034_11968495_56354792_56354792</t>
  </si>
  <si>
    <t>17.01.2021 20:55:48</t>
  </si>
  <si>
    <t>17.01.2021 23:30:35</t>
  </si>
  <si>
    <t>K-193 35-03-K00193_915016582_915016582</t>
  </si>
  <si>
    <t>17.01.2021 22:03:27</t>
  </si>
  <si>
    <t>18.01.2021 00:15:55</t>
  </si>
  <si>
    <t>TEZEL KÖK 35-26-M00699_MURAT KÖK M06_65915883</t>
  </si>
  <si>
    <t>17.01.2021 10:15:49</t>
  </si>
  <si>
    <t>17.01.2021 12:09:00</t>
  </si>
  <si>
    <t>KARABAĞ TR-1 35-31-L00127_35-31-L00127_2364004</t>
  </si>
  <si>
    <t>17.01.2021 05:33:14</t>
  </si>
  <si>
    <t>17.01.2021 07:14:48</t>
  </si>
  <si>
    <t>KARAKÖY TR-1 45-72-L00275_A_65509287_65509287</t>
  </si>
  <si>
    <t>17.01.2021 15:19:52</t>
  </si>
  <si>
    <t>17.01.2021 17:33:34</t>
  </si>
  <si>
    <t>PİYADELER TR-2 45-73-M00167__72372438_72372438</t>
  </si>
  <si>
    <t>17.01.2021 12:23:00</t>
  </si>
  <si>
    <t>17.01.2021 12:47:38</t>
  </si>
  <si>
    <t>TR-77 ÇEŞMEALTI KÖK 35-19-M00077_956684368_956684368</t>
  </si>
  <si>
    <t>17.01.2021 12:11:02</t>
  </si>
  <si>
    <t>17.01.2021 12:52:07</t>
  </si>
  <si>
    <t>TR-6 45-77-L00006__72372561_72372561</t>
  </si>
  <si>
    <t>17.01.2021 18:56:00</t>
  </si>
  <si>
    <t>17.01.2021 20:28:04</t>
  </si>
  <si>
    <t>CABARLAR TR-4 45-75-M00137_A_56398528_56398528</t>
  </si>
  <si>
    <t>17.01.2021 15:24:01</t>
  </si>
  <si>
    <t>17.01.2021 19:13:19</t>
  </si>
  <si>
    <t>K-914 35-01-K00914_K-4832 K02_2309782</t>
  </si>
  <si>
    <t>17.01.2021 09:56:26</t>
  </si>
  <si>
    <t>17.01.2021 09:59:23</t>
  </si>
  <si>
    <t>K-3770 35-01-K03770_910018522_910018522</t>
  </si>
  <si>
    <t>17.01.2021 11:00:28</t>
  </si>
  <si>
    <t>17.01.2021 12:14:31</t>
  </si>
  <si>
    <t>TR-21 35-31-L00021_35-31-L00021_2350559</t>
  </si>
  <si>
    <t>17.01.2021 12:00:00</t>
  </si>
  <si>
    <t>17.01.2021 14:27:44</t>
  </si>
  <si>
    <t>SÜTÇÜLER TR-2 35-27-M00406_A_56381804_56381804</t>
  </si>
  <si>
    <t>17.01.2021 18:39:30</t>
  </si>
  <si>
    <t>17.01.2021 20:46:31</t>
  </si>
  <si>
    <t>TR-2/6 45-83-L00006_48077989_56387242_56387242</t>
  </si>
  <si>
    <t>17.01.2021 19:14:30</t>
  </si>
  <si>
    <t>17.01.2021 19:48:57</t>
  </si>
  <si>
    <t>YEŞİLOBA TR-1 45-74-M00176_945591581_945591581</t>
  </si>
  <si>
    <t>17.01.2021 16:11:12</t>
  </si>
  <si>
    <t>17.01.2021 17:41:08</t>
  </si>
  <si>
    <t>17.01.2021 08:54:00</t>
  </si>
  <si>
    <t>17.01.2021 13:41:55</t>
  </si>
  <si>
    <t>L-157 YEŞİLKENT 35-14-L00157_10033501_56390104_56390104</t>
  </si>
  <si>
    <t>17.01.2021 18:13:19</t>
  </si>
  <si>
    <t>17.01.2021 20:12:48</t>
  </si>
  <si>
    <t>17.01.2021 15:57:51</t>
  </si>
  <si>
    <t>17.01.2021 17:54:59</t>
  </si>
  <si>
    <t>K-1004 35-03-K01004_B b1b_5785483</t>
  </si>
  <si>
    <t>17.01.2021 12:57:09</t>
  </si>
  <si>
    <t>17.01.2021 16:03:00</t>
  </si>
  <si>
    <t>KALEMLİ TR-1 45-71-M01533_43109910_56388855_56388855</t>
  </si>
  <si>
    <t>17.01.2021 19:38:21</t>
  </si>
  <si>
    <t>17.01.2021 21:44:26</t>
  </si>
  <si>
    <t>K-34 35-01-K00034_911254770_911254770</t>
  </si>
  <si>
    <t>17.01.2021 14:07:39</t>
  </si>
  <si>
    <t>17.01.2021 16:38:21</t>
  </si>
  <si>
    <t>ÇANDARLI TR-6 35-30-M00006_C_56363323_56363323</t>
  </si>
  <si>
    <t>17.01.2021 21:17:41</t>
  </si>
  <si>
    <t>17.01.2021 21:45:59</t>
  </si>
  <si>
    <t>17.01.2021 13:05:26</t>
  </si>
  <si>
    <t>17.01.2021 14:51:30</t>
  </si>
  <si>
    <t>K-4356 35-02-K04356_910069433_910069433</t>
  </si>
  <si>
    <t>17.01.2021 18:11:46</t>
  </si>
  <si>
    <t>17.01.2021 23:21:36</t>
  </si>
  <si>
    <t>BAĞARASI TR-11 35-23-M00180_C_56358290_56358290</t>
  </si>
  <si>
    <t>17.01.2021 16:32:07</t>
  </si>
  <si>
    <t>17.01.2021 17:33:33</t>
  </si>
  <si>
    <t>K-4444 35-08-K04444_A_56383662_56383662</t>
  </si>
  <si>
    <t>17.01.2021 18:00:42</t>
  </si>
  <si>
    <t>17.01.2021 18:53:13</t>
  </si>
  <si>
    <t>K-77 35-01-K00077_911227476_911227476</t>
  </si>
  <si>
    <t>17.01.2021 17:54:31</t>
  </si>
  <si>
    <t>17.01.2021 21:58:02</t>
  </si>
  <si>
    <t>17.01.2021 22:29:26</t>
  </si>
  <si>
    <t>17.01.2021 23:01:52</t>
  </si>
  <si>
    <t>KALEMLİ TR-1 45-71-M01533_45-71-M01533_2367978</t>
  </si>
  <si>
    <t>17.01.2021 00:39:12</t>
  </si>
  <si>
    <t>17.01.2021 04:53:29</t>
  </si>
  <si>
    <t>17.01.2021 09:26:00</t>
  </si>
  <si>
    <t>17.01.2021 11:01:22</t>
  </si>
  <si>
    <t>K-2530 35-02-K02530_B_56369956_56369956</t>
  </si>
  <si>
    <t>17.01.2021 16:25:59</t>
  </si>
  <si>
    <t>17.01.2021 17:15:47</t>
  </si>
  <si>
    <t>AKKOYUNLU TR-1 35-29-L00269_950323353_950323353</t>
  </si>
  <si>
    <t>17.01.2021 13:33:03</t>
  </si>
  <si>
    <t>17.01.2021 15:48:10</t>
  </si>
  <si>
    <t>17.01.2021 20:35:35</t>
  </si>
  <si>
    <t>17.01.2021 21:29:40</t>
  </si>
  <si>
    <t>EĞRİDERE TR-1 35-29-L00511_950329964_950329964</t>
  </si>
  <si>
    <t>17.01.2021 15:09:14</t>
  </si>
  <si>
    <t>17.01.2021 17:23:04</t>
  </si>
  <si>
    <t>BURHAN TR-1 45-78-M00743_953299070_953299070</t>
  </si>
  <si>
    <t>17.01.2021 16:08:50</t>
  </si>
  <si>
    <t>17.01.2021 17:07:48</t>
  </si>
  <si>
    <t>17.01.2021 18:14:06</t>
  </si>
  <si>
    <t>17.01.2021 22:49:33</t>
  </si>
  <si>
    <t>AKHİSAR DEVLET HASTANESİ 45-72-M00603_TR-1/10 M04_66475277</t>
  </si>
  <si>
    <t>17.01.2021 09:02:12</t>
  </si>
  <si>
    <t>17.01.2021 16:22:09</t>
  </si>
  <si>
    <t>M-214(DM-3/12) 35-09-M00214_912508651_912508651</t>
  </si>
  <si>
    <t>17.01.2021 23:25:56</t>
  </si>
  <si>
    <t>18.01.2021 00:59:35</t>
  </si>
  <si>
    <t>ALAÇATI İM 35-18-A00002_L-307 L06_2052311</t>
  </si>
  <si>
    <t>17.01.2021 21:20:27</t>
  </si>
  <si>
    <t>17.01.2021 22:40:00</t>
  </si>
  <si>
    <t>ULGAR TR-1 45-75-M00167_A_56369366_56369366</t>
  </si>
  <si>
    <t>17.01.2021 17:00:23</t>
  </si>
  <si>
    <t>17.01.2021 22:41:35</t>
  </si>
  <si>
    <t>DEREKÖY KÖK 45-77-L00290_DEREKÖY L04_2334411</t>
  </si>
  <si>
    <t>17.01.2021 14:09:43</t>
  </si>
  <si>
    <t>17.01.2021 14:28:00</t>
  </si>
  <si>
    <t>L-289 DEMET AKBAĞ TRAFO 35-18-L00289_C_65601909_65601909</t>
  </si>
  <si>
    <t>17.01.2021 22:07:45</t>
  </si>
  <si>
    <t>19.01.2021 07:36:53</t>
  </si>
  <si>
    <t>17.01.2021 13:14:05</t>
  </si>
  <si>
    <t>17.01.2021 14:45:40</t>
  </si>
  <si>
    <t>ZEYTİNOVA TR-3 35-20-L00309_95000093149_95000093149</t>
  </si>
  <si>
    <t>17.01.2021 16:07:29</t>
  </si>
  <si>
    <t>17.01.2021 17:58:05</t>
  </si>
  <si>
    <t>DAĞKIZILCA-2 35-26-M00500_956610013_956610013</t>
  </si>
  <si>
    <t>17.01.2021 00:29:28</t>
  </si>
  <si>
    <t>17.01.2021 01:09:48</t>
  </si>
  <si>
    <t>17.01.2021 08:58:06</t>
  </si>
  <si>
    <t>17.01.2021 10:31:02</t>
  </si>
  <si>
    <t>17.01.2021 17:00:17</t>
  </si>
  <si>
    <t>17.01.2021 21:05:31</t>
  </si>
  <si>
    <t>ULUKENT DM-4/5 35-28-M00047_953382934_953382934</t>
  </si>
  <si>
    <t>17.01.2021 21:53:11</t>
  </si>
  <si>
    <t>17.01.2021 22:20:52</t>
  </si>
  <si>
    <t>ÖZBEY İM 35-26-A00005_CEZA EVİ L12_2066112</t>
  </si>
  <si>
    <t>17.01.2021 12:15:00</t>
  </si>
  <si>
    <t>17.01.2021 12:47:00</t>
  </si>
  <si>
    <t>17.01.2021 22:54:01</t>
  </si>
  <si>
    <t>17.01.2021 23:48:22</t>
  </si>
  <si>
    <t>M-1538 35-01-M01538_B_56380816_56380816</t>
  </si>
  <si>
    <t>17.01.2021 12:53:00</t>
  </si>
  <si>
    <t>17.01.2021 13:30:05</t>
  </si>
  <si>
    <t>DİKİLİ TR-5 (M-705) 35-30-M00705_B_65514216_65514216</t>
  </si>
  <si>
    <t>17.01.2021 18:07:57</t>
  </si>
  <si>
    <t>17.01.2021 19:10:42</t>
  </si>
  <si>
    <t>MURADİYE DM-4 45-71-M00190_953243857_953243857</t>
  </si>
  <si>
    <t>17.01.2021 20:49:07</t>
  </si>
  <si>
    <t>17.01.2021 23:11:59</t>
  </si>
  <si>
    <t>K-429 35-01-K00429_35-01-K00429_2358116</t>
  </si>
  <si>
    <t>17.01.2021 17:20:22</t>
  </si>
  <si>
    <t>17.01.2021 18:18:14</t>
  </si>
  <si>
    <t>TURGUTALP TR-4 45-82-M00054_945530991_945530991</t>
  </si>
  <si>
    <t>17.01.2021 16:31:58</t>
  </si>
  <si>
    <t>17.01.2021 17:48:56</t>
  </si>
  <si>
    <t>SÖĞÜTÇÜK MAH. TR-1 45-74-M00288_945590549_945590549</t>
  </si>
  <si>
    <t>17.01.2021 12:36:07</t>
  </si>
  <si>
    <t>17.01.2021 14:30:18</t>
  </si>
  <si>
    <t>TR-87 35-17-M00087__56393153_56393153</t>
  </si>
  <si>
    <t>17.01.2021 23:43:00</t>
  </si>
  <si>
    <t>17.01.2021 23:57:49</t>
  </si>
  <si>
    <t>KESİKKÖY DM 35-28-M00309_BURUNCUK M08_2323291</t>
  </si>
  <si>
    <t>17.01.2021 15:35:42</t>
  </si>
  <si>
    <t>17.01.2021 16:21:40</t>
  </si>
  <si>
    <t>TR-88 35-19-L00088_D_60983802_60983802</t>
  </si>
  <si>
    <t>17.01.2021 14:42:51</t>
  </si>
  <si>
    <t>17.01.2021 18:56:29</t>
  </si>
  <si>
    <t>TR-31(M-731) 35-30-M00731_A a1_43010556</t>
  </si>
  <si>
    <t>17.01.2021 08:09:58</t>
  </si>
  <si>
    <t>17.01.2021 08:57:48</t>
  </si>
  <si>
    <t>17.01.2021 18:05:19</t>
  </si>
  <si>
    <t>17.01.2021 19:16:25</t>
  </si>
  <si>
    <t>ÇİÇEKLİ KÖK 45-75-M00070_HatBaşıAyırıcı_53135616 M03_53135616</t>
  </si>
  <si>
    <t>17.01.2021 10:05:37</t>
  </si>
  <si>
    <t>17.01.2021 14:25:50</t>
  </si>
  <si>
    <t>M-2818 35-01-M02818_B_56355525_56355525</t>
  </si>
  <si>
    <t>17.01.2021 13:48:00</t>
  </si>
  <si>
    <t>17.01.2021 15:59:29</t>
  </si>
  <si>
    <t>K-1162 35-01-K01162_A_56366723_56366723</t>
  </si>
  <si>
    <t>17.01.2021 20:45:49</t>
  </si>
  <si>
    <t>17.01.2021 21:38:13</t>
  </si>
  <si>
    <t>MENDERES DM-2/TR-1 35-22-M00300_CUMAOVASI-2 M14_2095714</t>
  </si>
  <si>
    <t>17.01.2021 09:16:26</t>
  </si>
  <si>
    <t>17.01.2021 16:02:30</t>
  </si>
  <si>
    <t>17.01.2021 10:56:45</t>
  </si>
  <si>
    <t>17.01.2021 12:06:07</t>
  </si>
  <si>
    <t>17.01.2021 10:47:00</t>
  </si>
  <si>
    <t>17.01.2021 11:28:21</t>
  </si>
  <si>
    <t>ÖREN TR-6 35-27-L00215_35-27-L00215_2360062</t>
  </si>
  <si>
    <t>17.01.2021 00:56:22</t>
  </si>
  <si>
    <t>17.01.2021 01:12:43</t>
  </si>
  <si>
    <t>17.01.2021 22:47:17</t>
  </si>
  <si>
    <t>17.01.2021 23:23:19</t>
  </si>
  <si>
    <t>K-4473 35-01-K04473_ K01_65798039</t>
  </si>
  <si>
    <t>17.01.2021 05:29:42</t>
  </si>
  <si>
    <t>17.01.2021 05:57:00</t>
  </si>
  <si>
    <t>M-2973 35-01-M02973_K_56361208_56361208</t>
  </si>
  <si>
    <t>17.01.2021 18:51:49</t>
  </si>
  <si>
    <t>17.01.2021 20:07:05</t>
  </si>
  <si>
    <t>17.01.2021 11:54:41</t>
  </si>
  <si>
    <t>17.01.2021 15:54:36</t>
  </si>
  <si>
    <t>17.01.2021 20:38:21</t>
  </si>
  <si>
    <t>17.01.2021 22:12:47</t>
  </si>
  <si>
    <t>K-1281 35-01-K01281_B_65513309_65513309</t>
  </si>
  <si>
    <t>17.01.2021 16:08:17</t>
  </si>
  <si>
    <t>17.01.2021 17:50:27</t>
  </si>
  <si>
    <t>KOZBEYLİ TR-3 35-23-M00072_42098143_56375400_56375400</t>
  </si>
  <si>
    <t>17.01.2021 12:43:26</t>
  </si>
  <si>
    <t>17.01.2021 14:07:03</t>
  </si>
  <si>
    <t>17.01.2021 16:30:20</t>
  </si>
  <si>
    <t>17.01.2021 18:19:21</t>
  </si>
  <si>
    <t>17.01.2021 20:49:57</t>
  </si>
  <si>
    <t>17.01.2021 22:06:48</t>
  </si>
  <si>
    <t>BEBEKLİ TR-3 45-77-L00198_DIREK TIPI TRAFO HUCRESI H01_2055922</t>
  </si>
  <si>
    <t>17.01.2021 15:39:56</t>
  </si>
  <si>
    <t>17.01.2021 15:54:31</t>
  </si>
  <si>
    <t>K-891 35-02-K00891_99315389_99315389</t>
  </si>
  <si>
    <t>17.01.2021 09:33:53</t>
  </si>
  <si>
    <t>17.01.2021 10:25:23</t>
  </si>
  <si>
    <t>17.01.2021 19:16:24</t>
  </si>
  <si>
    <t>17.01.2021 20:22:03</t>
  </si>
  <si>
    <t>17.01.2021 13:11:02</t>
  </si>
  <si>
    <t>17.01.2021 19:01:40</t>
  </si>
  <si>
    <t>K-499 35-01-K00499_910504069_910504069</t>
  </si>
  <si>
    <t>17.01.2021 15:06:56</t>
  </si>
  <si>
    <t>17.01.2021 16:03:32</t>
  </si>
  <si>
    <t>TR-86 35-19-L00086_956664619_956664619</t>
  </si>
  <si>
    <t>17.01.2021 13:59:46</t>
  </si>
  <si>
    <t>17.01.2021 18:25:36</t>
  </si>
  <si>
    <t>K-3592 (YATIRIM REZERVE) 35-01-K03592_ K03_72124205</t>
  </si>
  <si>
    <t>17.01.2021 18:53:12</t>
  </si>
  <si>
    <t>17.01.2021 20:01:52</t>
  </si>
  <si>
    <t>TR-35 35-16-L00035_TR-69 L03_67580181</t>
  </si>
  <si>
    <t>17.01.2021 00:45:22</t>
  </si>
  <si>
    <t>17.01.2021 02:13:41</t>
  </si>
  <si>
    <t>17.01.2021 22:05:06</t>
  </si>
  <si>
    <t>18.01.2021 00:20:20</t>
  </si>
  <si>
    <t>KABAZLI TR-2 45-78-M00679_953291611_953291611</t>
  </si>
  <si>
    <t>17.01.2021 18:27:15</t>
  </si>
  <si>
    <t>17.01.2021 19:28:37</t>
  </si>
  <si>
    <t>17.01.2021 10:48:55</t>
  </si>
  <si>
    <t>17.01.2021 12:17:48</t>
  </si>
  <si>
    <t>17.01.2021 09:51:23</t>
  </si>
  <si>
    <t>17.01.2021 09:53:33</t>
  </si>
  <si>
    <t>17.01.2021 03:08:04</t>
  </si>
  <si>
    <t>17.01.2021 06:35:10</t>
  </si>
  <si>
    <t>K-4376 35-02-K04376_B_56380062_56380062</t>
  </si>
  <si>
    <t>17.01.2021 18:07:28</t>
  </si>
  <si>
    <t>17.01.2021 19:28:25</t>
  </si>
  <si>
    <t>M-358 35-14-M00358_956652876_956652876</t>
  </si>
  <si>
    <t>17.01.2021 11:30:13</t>
  </si>
  <si>
    <t>17.01.2021 12:40:59</t>
  </si>
  <si>
    <t>DM-2/16 35-29-M00097_48376915 a5b_48377241</t>
  </si>
  <si>
    <t>17.01.2021 17:06:00</t>
  </si>
  <si>
    <t>17.01.2021 17:53:22</t>
  </si>
  <si>
    <t>GÜMÜLCELİ TR-5 45-80-M00112_956542716_956542716</t>
  </si>
  <si>
    <t>17.01.2021 12:55:10</t>
  </si>
  <si>
    <t>17.01.2021 14:27:56</t>
  </si>
  <si>
    <t>K-2302 35-04-K02302_35-04-K02302_2365116</t>
  </si>
  <si>
    <t>17.01.2021 20:10:19</t>
  </si>
  <si>
    <t>17.01.2021 23:28:01</t>
  </si>
  <si>
    <t>17.01.2021 12:27:00</t>
  </si>
  <si>
    <t>17.01.2021 15:51:58</t>
  </si>
  <si>
    <t>KARABURUN TR-10 35-21-L00020_DAĞITIM TRAFO KARABURUN TR-10 L02_72191894</t>
  </si>
  <si>
    <t>17.01.2021 10:56:00</t>
  </si>
  <si>
    <t>17.01.2021 12:18:01</t>
  </si>
  <si>
    <t>17.01.2021 23:01:43</t>
  </si>
  <si>
    <t>18.01.2021 00:57:30</t>
  </si>
  <si>
    <t>17.01.2021 21:49:25</t>
  </si>
  <si>
    <t>18.01.2021 00:19:05</t>
  </si>
  <si>
    <t>K-4052 35-01-K04052_TRAFO K03_2117564</t>
  </si>
  <si>
    <t>17.01.2021 20:37:00</t>
  </si>
  <si>
    <t>17.01.2021 21:18:05</t>
  </si>
  <si>
    <t>K-2485 35-01-K02485_911308322_911308322</t>
  </si>
  <si>
    <t>17.01.2021 17:48:05</t>
  </si>
  <si>
    <t>17.01.2021 20:25:51</t>
  </si>
  <si>
    <t>K-1505 35-03-K01505_D D6_5778340</t>
  </si>
  <si>
    <t>17.01.2021 16:14:24</t>
  </si>
  <si>
    <t>17.01.2021 17:56:51</t>
  </si>
  <si>
    <t>17.01.2021 08:40:52</t>
  </si>
  <si>
    <t>17.01.2021 08:41:02</t>
  </si>
  <si>
    <t>K-4304 35-01-K04304_911372928_911372928</t>
  </si>
  <si>
    <t>17.01.2021 18:06:52</t>
  </si>
  <si>
    <t>17.01.2021 19:41:56</t>
  </si>
  <si>
    <t>M-1927Ö ADNAN SAYGIN PLST. 35-02-M01927Ö_Ayırıcı H01_2063013</t>
  </si>
  <si>
    <t>17.01.2021 09:15:00</t>
  </si>
  <si>
    <t>17.01.2021 11:18:00</t>
  </si>
  <si>
    <t>TR-142 35-15-L00142_A a1_48898382</t>
  </si>
  <si>
    <t>17.01.2021 19:08:12</t>
  </si>
  <si>
    <t>17.01.2021 20:16:14</t>
  </si>
  <si>
    <t>17.01.2021 21:05:12</t>
  </si>
  <si>
    <t>DM-8/29 45-71-M01917_D dm8/30d1b_45193560</t>
  </si>
  <si>
    <t>17.01.2021 15:54:48</t>
  </si>
  <si>
    <t>17.01.2021 16:58:39</t>
  </si>
  <si>
    <t>17.01.2021 18:16:35</t>
  </si>
  <si>
    <t>17.01.2021 20:33:25</t>
  </si>
  <si>
    <t>M-531 KAVAKLIDERE KÖK 35-02-M00531_NATO M04_72200143</t>
  </si>
  <si>
    <t>17.01.2021 03:50:00</t>
  </si>
  <si>
    <t>17.01.2021 04:29:15</t>
  </si>
  <si>
    <t>MORDOĞAN TR-28 35-21-L00156_D_56376106_56376106</t>
  </si>
  <si>
    <t>17.01.2021 16:56:14</t>
  </si>
  <si>
    <t>17.01.2021 18:23:03</t>
  </si>
  <si>
    <t>TABAKLAR TR-2 45-75-M00337_C_56398563_56398563</t>
  </si>
  <si>
    <t>17.01.2021 12:48:55</t>
  </si>
  <si>
    <t>17.01.2021 13:35:24</t>
  </si>
  <si>
    <t>K-3981 35-04-K03981_C_56368795_56368795</t>
  </si>
  <si>
    <t>17.01.2021 20:50:38</t>
  </si>
  <si>
    <t>17.01.2021 23:41:00</t>
  </si>
  <si>
    <t>ÇEBİTAŞ DM 35-17-M00266_KARBON/SÜPER MADENCİLİK M04_66424792</t>
  </si>
  <si>
    <t>17.01.2021 10:51:00</t>
  </si>
  <si>
    <t>17.01.2021 12:11:18</t>
  </si>
  <si>
    <t>TR-1/79 45-72-M00079_956505843_956505843</t>
  </si>
  <si>
    <t>17.01.2021 15:53:03</t>
  </si>
  <si>
    <t>18.01.2021 00:31:29</t>
  </si>
  <si>
    <t>K-891 35-02-K00891_A_56368510_56368510</t>
  </si>
  <si>
    <t>17.01.2021 20:39:17</t>
  </si>
  <si>
    <t>17.01.2021 23:54:41</t>
  </si>
  <si>
    <t>K-879 35-01-K00879_R_56377171_56377171</t>
  </si>
  <si>
    <t>17.01.2021 20:55:41</t>
  </si>
  <si>
    <t>17.01.2021 21:57:08</t>
  </si>
  <si>
    <t>17.01.2021 11:43:00</t>
  </si>
  <si>
    <t>17.01.2021 12:22:40</t>
  </si>
  <si>
    <t>17.01.2021 23:14:43</t>
  </si>
  <si>
    <t>18.01.2021 00:32:15</t>
  </si>
  <si>
    <t>K-112 35-01-K00112_910351180_910351180</t>
  </si>
  <si>
    <t>17.01.2021 15:24:32</t>
  </si>
  <si>
    <t>17.01.2021 18:27:13</t>
  </si>
  <si>
    <t>K-2541 35-02-K02541_B_56366713_56366713</t>
  </si>
  <si>
    <t>17.01.2021 18:57:03</t>
  </si>
  <si>
    <t>17.01.2021 19:39:23</t>
  </si>
  <si>
    <t>K-2316 35-04-K02316_914625401_914625401</t>
  </si>
  <si>
    <t>17.01.2021 09:19:00</t>
  </si>
  <si>
    <t>17.01.2021 12:01:42</t>
  </si>
  <si>
    <t>L-130 35-18-L00130_50067630 E01_50068703</t>
  </si>
  <si>
    <t>17.01.2021 19:44:47</t>
  </si>
  <si>
    <t>18.01.2021 00:10:39</t>
  </si>
  <si>
    <t>TR-138 35-16-L00138_D_56368965_56368965</t>
  </si>
  <si>
    <t>18.01.2021 00:01:25</t>
  </si>
  <si>
    <t>18.01.2021 00:45:39</t>
  </si>
  <si>
    <t>18.01.2021 00:04:26</t>
  </si>
  <si>
    <t>18.01.2021 00:21:55</t>
  </si>
  <si>
    <t>18.01.2021 00:09:49</t>
  </si>
  <si>
    <t>18.01.2021 01:35:25</t>
  </si>
  <si>
    <t>EBSO TM 35-09-A00001_İZSU-2 M20_2314257</t>
  </si>
  <si>
    <t>18.01.2021 00:13:42</t>
  </si>
  <si>
    <t>18.01.2021 06:06:07</t>
  </si>
  <si>
    <t>EBSO TM 35-09-A00001_İZSU-1 M19_2314256</t>
  </si>
  <si>
    <t>18.01.2021 00:13:36</t>
  </si>
  <si>
    <t>18.01.2021 06:05:31</t>
  </si>
  <si>
    <t>18.01.2021 00:18:16</t>
  </si>
  <si>
    <t>18.01.2021 00:52:06</t>
  </si>
  <si>
    <t>18.01.2021 00:35:53</t>
  </si>
  <si>
    <t>18.01.2021 01:18:08</t>
  </si>
  <si>
    <t>TR-63 35-19-L00063_DIREK TIPI TRAFO HUCRESI H01_2053475</t>
  </si>
  <si>
    <t>18.01.2021 00:33:10</t>
  </si>
  <si>
    <t>18.01.2021 01:56:57</t>
  </si>
  <si>
    <t>DM-2/17 (HATUNİYE) 45-71-M00170_953175252_953175252</t>
  </si>
  <si>
    <t>18.01.2021 00:02:51</t>
  </si>
  <si>
    <t>18.01.2021 01:36:16</t>
  </si>
  <si>
    <t>DM-2/17 (HATUNİYE) 45-71-M00170_95000087411_95000087411</t>
  </si>
  <si>
    <t>18.01.2021 01:03:50</t>
  </si>
  <si>
    <t>18.01.2021 01:49:07</t>
  </si>
  <si>
    <t>18.01.2021 01:07:12</t>
  </si>
  <si>
    <t>18.01.2021 04:50:15</t>
  </si>
  <si>
    <t>18.01.2021 01:26:33</t>
  </si>
  <si>
    <t>18.01.2021 01:42:00</t>
  </si>
  <si>
    <t>18.01.2021 01:28:09</t>
  </si>
  <si>
    <t>18.01.2021 09:36:45</t>
  </si>
  <si>
    <t>K-2302 35-04-K02302_A_56368535_56368535</t>
  </si>
  <si>
    <t>18.01.2021 01:11:09</t>
  </si>
  <si>
    <t>18.01.2021 03:55:09</t>
  </si>
  <si>
    <t>TR-74 35-19-L00074_TR-62 L03_2058033</t>
  </si>
  <si>
    <t>18.01.2021 01:37:43</t>
  </si>
  <si>
    <t>18.01.2021 01:59:00</t>
  </si>
  <si>
    <t>DM-2/14-A 35-29-M00094_950325655_950325655</t>
  </si>
  <si>
    <t>18.01.2021 01:49:26</t>
  </si>
  <si>
    <t>18.01.2021 03:06:29</t>
  </si>
  <si>
    <t>ÇANDARLI TR-6 35-30-M00006_E_56363325_56363325</t>
  </si>
  <si>
    <t>18.01.2021 01:55:00</t>
  </si>
  <si>
    <t>18.01.2021 02:54:35</t>
  </si>
  <si>
    <t>L-105 35-18-L00105_7422403_56377179_56377179</t>
  </si>
  <si>
    <t>18.01.2021 02:43:35</t>
  </si>
  <si>
    <t>18.01.2021 03:51:22</t>
  </si>
  <si>
    <t>TR-2/92 45-83-L00092_TR-2/9 L01_72118031</t>
  </si>
  <si>
    <t>18.01.2021 03:34:13</t>
  </si>
  <si>
    <t>18.01.2021 03:37:13</t>
  </si>
  <si>
    <t>SALİHLİ İM 45-78-A00001_TRF-C L12_48928851</t>
  </si>
  <si>
    <t>18.01.2021 05:02:57</t>
  </si>
  <si>
    <t>18.01.2021 05:12:00</t>
  </si>
  <si>
    <t>18.01.2021 02:55:51</t>
  </si>
  <si>
    <t>18.01.2021 07:58:23</t>
  </si>
  <si>
    <t>18.01.2021 05:55:12</t>
  </si>
  <si>
    <t>18.01.2021 06:16:17</t>
  </si>
  <si>
    <t>18.01.2021 06:03:20</t>
  </si>
  <si>
    <t>18.01.2021 06:48:08</t>
  </si>
  <si>
    <t>K-4791 35-04-K04791_35-04-K04791_47329506</t>
  </si>
  <si>
    <t>18.01.2021 06:18:59</t>
  </si>
  <si>
    <t>18.01.2021 09:08:47</t>
  </si>
  <si>
    <t>18.01.2021 06:13:59</t>
  </si>
  <si>
    <t>18.01.2021 18:02:05</t>
  </si>
  <si>
    <t>18.01.2021 05:05:05</t>
  </si>
  <si>
    <t>18.01.2021 09:43:22</t>
  </si>
  <si>
    <t>L-100 DÜZCE 35-14-L00100_ H_49091158</t>
  </si>
  <si>
    <t>18.01.2021 06:28:18</t>
  </si>
  <si>
    <t>18.01.2021 07:52:28</t>
  </si>
  <si>
    <t>M-1805 35-02-M01805_35-02-M01805_2358861</t>
  </si>
  <si>
    <t>18.01.2021 06:43:43</t>
  </si>
  <si>
    <t>18.01.2021 08:21:31</t>
  </si>
  <si>
    <t>SOMA TR-31/1 45-82-M00104_B_56404688_56404688</t>
  </si>
  <si>
    <t>18.01.2021 06:18:38</t>
  </si>
  <si>
    <t>18.01.2021 09:44:13</t>
  </si>
  <si>
    <t>18.01.2021 07:29:12</t>
  </si>
  <si>
    <t>18.01.2021 19:30:09</t>
  </si>
  <si>
    <t>TR-1/80-C TOKİ 45-72-M00095_49681411 B2B_49681883</t>
  </si>
  <si>
    <t>18.01.2021 07:24:39</t>
  </si>
  <si>
    <t>18.01.2021 14:15:26</t>
  </si>
  <si>
    <t>M-332 35-02-M00332_TRAFO M01_2310645</t>
  </si>
  <si>
    <t>18.01.2021 07:50:03</t>
  </si>
  <si>
    <t>18.01.2021 10:02:12</t>
  </si>
  <si>
    <t>K-1654 35-07-K01654_99155112_99155112</t>
  </si>
  <si>
    <t>18.01.2021 08:08:08</t>
  </si>
  <si>
    <t>18.01.2021 09:05:31</t>
  </si>
  <si>
    <t>ALİ ÖZŞAHİNLER TR-2 35-27-M01030__66123368_66123368</t>
  </si>
  <si>
    <t>18.01.2021 08:02:28</t>
  </si>
  <si>
    <t>18.01.2021 09:53:59</t>
  </si>
  <si>
    <t>18.01.2021 08:14:37</t>
  </si>
  <si>
    <t>18.01.2021 09:52:19</t>
  </si>
  <si>
    <t>K-2999 35-03-K02999_C c1_5791576</t>
  </si>
  <si>
    <t>18.01.2021 10:08:02</t>
  </si>
  <si>
    <t>18.01.2021 16:08:29</t>
  </si>
  <si>
    <t>YELKİ TR-6 (M-2343) 35-10-M02343_914600344_914600344</t>
  </si>
  <si>
    <t>18.01.2021 08:25:44</t>
  </si>
  <si>
    <t>18.01.2021 18:18:49</t>
  </si>
  <si>
    <t>TR-10 35-15-M00010_48867310_56366434_56366434</t>
  </si>
  <si>
    <t>18.01.2021 08:24:29</t>
  </si>
  <si>
    <t>18.01.2021 10:24:45</t>
  </si>
  <si>
    <t>K-687 35-01-K00687_TRAFO K01_2090401</t>
  </si>
  <si>
    <t>18.01.2021 08:38:34</t>
  </si>
  <si>
    <t>18.01.2021 11:14:11</t>
  </si>
  <si>
    <t>18.01.2021 08:59:27</t>
  </si>
  <si>
    <t>18.01.2021 11:31:34</t>
  </si>
  <si>
    <t>GELENBE İM 45-76-A00001_GELENBE L09_2081447</t>
  </si>
  <si>
    <t>18.01.2021 09:02:14</t>
  </si>
  <si>
    <t>18.01.2021 13:07:32</t>
  </si>
  <si>
    <t>18.01.2021 09:08:46</t>
  </si>
  <si>
    <t>18.01.2021 13:09:01</t>
  </si>
  <si>
    <t>KAYALIOĞLU TR-1 45-72-L00071_TR-7 L06_66526798</t>
  </si>
  <si>
    <t>18.01.2021 09:05:44</t>
  </si>
  <si>
    <t>18.01.2021 17:38:00</t>
  </si>
  <si>
    <t>TR-113 ZEYTİNALANI 35-19-L00113_956665470_956665470</t>
  </si>
  <si>
    <t>18.01.2021 09:10:14</t>
  </si>
  <si>
    <t>18.01.2021 10:16:49</t>
  </si>
  <si>
    <t>18.01.2021 09:14:54</t>
  </si>
  <si>
    <t>18.01.2021 16:43:11</t>
  </si>
  <si>
    <t>18.01.2021 09:10:53</t>
  </si>
  <si>
    <t>18.01.2021 10:22:22</t>
  </si>
  <si>
    <t>PAŞAKÖY KÖK 45-80-M00052_AYDINLAR ÇIKIŞI M06_72063857</t>
  </si>
  <si>
    <t>18.01.2021 09:21:32</t>
  </si>
  <si>
    <t>18.01.2021 11:14:51</t>
  </si>
  <si>
    <t>K-150 35-02-K00150_910093224_910093224</t>
  </si>
  <si>
    <t>18.01.2021 08:50:33</t>
  </si>
  <si>
    <t>18.01.2021 10:26:53</t>
  </si>
  <si>
    <t>TR-35 35-16-L00035_TR-34 L01_67580177</t>
  </si>
  <si>
    <t>18.01.2021 09:23:24</t>
  </si>
  <si>
    <t>18.01.2021 17:33:34</t>
  </si>
  <si>
    <t>TR-106 ZEYTİNALANI 35-19-L00106_956676505_956676505</t>
  </si>
  <si>
    <t>18.01.2021 09:17:36</t>
  </si>
  <si>
    <t>18.01.2021 11:42:02</t>
  </si>
  <si>
    <t>TR-65 45-78-M00065_953263923_953263923</t>
  </si>
  <si>
    <t>18.01.2021 09:21:45</t>
  </si>
  <si>
    <t>18.01.2021 10:07:58</t>
  </si>
  <si>
    <t>18.01.2021 09:24:00</t>
  </si>
  <si>
    <t>18.01.2021 16:14:58</t>
  </si>
  <si>
    <t>AVLAŞA TR-2 45-81-M00262_ H_65941780</t>
  </si>
  <si>
    <t>18.01.2021 09:38:01</t>
  </si>
  <si>
    <t>18.01.2021 12:52:56</t>
  </si>
  <si>
    <t>M-315 35-02-M00315_T T11B_5821880</t>
  </si>
  <si>
    <t>18.01.2021 09:38:00</t>
  </si>
  <si>
    <t>18.01.2021 13:52:43</t>
  </si>
  <si>
    <t>L-234 35-18-L00234_950445855_950445855</t>
  </si>
  <si>
    <t>18.01.2021 09:24:27</t>
  </si>
  <si>
    <t>20.01.2021 17:28:12</t>
  </si>
  <si>
    <t>M-1141 35-22-M00147_B_56403869_56403869</t>
  </si>
  <si>
    <t>18.01.2021 09:18:53</t>
  </si>
  <si>
    <t>18.01.2021 10:45:16</t>
  </si>
  <si>
    <t>AĞAÇ İŞLERİ TR-9 35-22-M00109_955256936_955256936</t>
  </si>
  <si>
    <t>18.01.2021 09:19:27</t>
  </si>
  <si>
    <t>18.01.2021 10:37:51</t>
  </si>
  <si>
    <t>ZEYTİNLİK TR-33 35-15-L00905_DIREK TIPI TRAFO HUCRESI H01_2036740</t>
  </si>
  <si>
    <t>18.01.2021 09:40:44</t>
  </si>
  <si>
    <t>18.01.2021 11:46:37</t>
  </si>
  <si>
    <t>K-573 35-01-K00573_910272505_910272505</t>
  </si>
  <si>
    <t>18.01.2021 09:21:25</t>
  </si>
  <si>
    <t>18.01.2021 10:34:02</t>
  </si>
  <si>
    <t>K-1402 35-01-K01402_911463179_911463179</t>
  </si>
  <si>
    <t>18.01.2021 09:12:42</t>
  </si>
  <si>
    <t>18.01.2021 11:20:40</t>
  </si>
  <si>
    <t>TR-1/3 45-72-M00003_956494622_956494622</t>
  </si>
  <si>
    <t>18.01.2021 09:40:43</t>
  </si>
  <si>
    <t>18.01.2021 19:37:45</t>
  </si>
  <si>
    <t>TR-11 TARIMSAL SULAMA 45-80-M01011_45-80-M01011_2373414</t>
  </si>
  <si>
    <t>18.01.2021 09:48:34</t>
  </si>
  <si>
    <t>18.01.2021 12:49:37</t>
  </si>
  <si>
    <t>TR-2/109 45-83-L00109_955149640_955149640</t>
  </si>
  <si>
    <t>18.01.2021 09:18:18</t>
  </si>
  <si>
    <t>18.01.2021 11:18:17</t>
  </si>
  <si>
    <t>K-1105 35-03-K01105_D DRK67_5764894</t>
  </si>
  <si>
    <t>18.01.2021 09:58:00</t>
  </si>
  <si>
    <t>18.01.2021 11:05:31</t>
  </si>
  <si>
    <t>ÇIRPI İM 35-20-A00002_KANDAK(ÇIRPI-3) M02_2055128</t>
  </si>
  <si>
    <t>18.01.2021 10:05:05</t>
  </si>
  <si>
    <t>18.01.2021 10:20:00</t>
  </si>
  <si>
    <t>18.01.2021 10:00:49</t>
  </si>
  <si>
    <t>18.01.2021 13:29:00</t>
  </si>
  <si>
    <t>HACIRAHMANLI TR-3 45-80-M00075_HACIRAHMANLI TR-1 KÖK M02_72197964</t>
  </si>
  <si>
    <t>18.01.2021 10:12:47</t>
  </si>
  <si>
    <t>18.01.2021 10:13:24</t>
  </si>
  <si>
    <t>ÇAMURHAMAMI KÖK 45-78-L00230_HatBaşıAyırıcı_53139655 L03_53139655</t>
  </si>
  <si>
    <t>18.01.2021 11:35:34</t>
  </si>
  <si>
    <t>18.01.2021 12:05:59</t>
  </si>
  <si>
    <t>M-991 35-03-M00991_910583247_910583247</t>
  </si>
  <si>
    <t>18.01.2021 10:02:25</t>
  </si>
  <si>
    <t>18.01.2021 11:58:46</t>
  </si>
  <si>
    <t>ULUKENT DM-4/2 35-28-M00044_D _49913633</t>
  </si>
  <si>
    <t>18.01.2021 09:43:11</t>
  </si>
  <si>
    <t>18.01.2021 11:26:04</t>
  </si>
  <si>
    <t>M-234 35-02-M00234_C_56366372_56366372</t>
  </si>
  <si>
    <t>18.01.2021 09:44:37</t>
  </si>
  <si>
    <t>18.01.2021 13:22:49</t>
  </si>
  <si>
    <t>K-843 35-03-K00843_910316388_910316388</t>
  </si>
  <si>
    <t>18.01.2021 10:10:30</t>
  </si>
  <si>
    <t>18.01.2021 14:03:31</t>
  </si>
  <si>
    <t>M-55 35-18-M00086_950467373_950467373</t>
  </si>
  <si>
    <t>18.01.2021 10:10:42</t>
  </si>
  <si>
    <t>18.01.2021 22:28:39</t>
  </si>
  <si>
    <t>18.01.2021 09:00:00</t>
  </si>
  <si>
    <t>18.01.2021 17:38:16</t>
  </si>
  <si>
    <t>ÇIRPI İM 35-20-A00002_KANDAK(ÇIRPI-3) M02_2308543</t>
  </si>
  <si>
    <t>18.01.2021 10:19:24</t>
  </si>
  <si>
    <t>18.01.2021 14:57:41</t>
  </si>
  <si>
    <t>M-2761 35-02-M02761_910139586_910139586</t>
  </si>
  <si>
    <t>18.01.2021 09:35:23</t>
  </si>
  <si>
    <t>18.01.2021 12:29:22</t>
  </si>
  <si>
    <t>TR-162 35-19-L00162_50033881_56390745_56390745</t>
  </si>
  <si>
    <t>18.01.2021 10:13:41</t>
  </si>
  <si>
    <t>18.01.2021 15:50:25</t>
  </si>
  <si>
    <t>DURASILLI TR-1 KÖK 45-78-M01114_45-78-M01114_2352452</t>
  </si>
  <si>
    <t>18.01.2021 10:19:05</t>
  </si>
  <si>
    <t>18.01.2021 12:56:42</t>
  </si>
  <si>
    <t>SOMA TR-31/1 45-82-M00104_C_56404427_56404427</t>
  </si>
  <si>
    <t>18.01.2021 10:20:05</t>
  </si>
  <si>
    <t>18.01.2021 11:42:34</t>
  </si>
  <si>
    <t>18.01.2021 10:11:04</t>
  </si>
  <si>
    <t>18.01.2021 12:11:56</t>
  </si>
  <si>
    <t>GÖRDES TR-1 45-75-M00001_GÖRDES TR-6 M04_61374395</t>
  </si>
  <si>
    <t>18.01.2021 10:30:34</t>
  </si>
  <si>
    <t>18.01.2021 10:47:00</t>
  </si>
  <si>
    <t>L-289 DEMET AKBAĞ TRAFO 35-18-L00289_B_65601190_65601190</t>
  </si>
  <si>
    <t>18.01.2021 09:31:51</t>
  </si>
  <si>
    <t>18.01.2021 21:45:57</t>
  </si>
  <si>
    <t>18.01.2021 10:00:00</t>
  </si>
  <si>
    <t>18.01.2021 10:40:30</t>
  </si>
  <si>
    <t>TR-42 35-13-L00042_H_56370153_56370153</t>
  </si>
  <si>
    <t>18.01.2021 10:30:00</t>
  </si>
  <si>
    <t>18.01.2021 10:55:54</t>
  </si>
  <si>
    <t>TR-1/59 45-72-M00059_956509104_956509104</t>
  </si>
  <si>
    <t>18.01.2021 10:26:23</t>
  </si>
  <si>
    <t>18.01.2021 21:38:07</t>
  </si>
  <si>
    <t>K-2985 35-01-K02985_911355231_911355231</t>
  </si>
  <si>
    <t>18.01.2021 10:17:09</t>
  </si>
  <si>
    <t>18.01.2021 11:54:04</t>
  </si>
  <si>
    <t>MENEMEN TR-32 35-28-L00032_11182552_60983089_60983089</t>
  </si>
  <si>
    <t>18.01.2021 10:33:00</t>
  </si>
  <si>
    <t>18.01.2021 11:37:12</t>
  </si>
  <si>
    <t>ÇAMÖNÜ TR-3 35-22-M00168_955280887_955280887</t>
  </si>
  <si>
    <t>18.01.2021 10:34:15</t>
  </si>
  <si>
    <t>18.01.2021 14:53:08</t>
  </si>
  <si>
    <t>KARABURUN TR-1 35-21-L00001_A_56357078_56357078</t>
  </si>
  <si>
    <t>18.01.2021 10:44:00</t>
  </si>
  <si>
    <t>18.01.2021 12:49:40</t>
  </si>
  <si>
    <t>K-3100 35-02-K03100_C_56379052_56379052</t>
  </si>
  <si>
    <t>18.01.2021 10:19:44</t>
  </si>
  <si>
    <t>18.01.2021 11:59:41</t>
  </si>
  <si>
    <t>K-2333 35-07-K02333_B b3_5793937</t>
  </si>
  <si>
    <t>18.01.2021 10:25:57</t>
  </si>
  <si>
    <t>18.01.2021 11:17:18</t>
  </si>
  <si>
    <t>SULUDERE TR-7 KOCAHASANLAR 35-31-L00059_47981684_56400197_56400197</t>
  </si>
  <si>
    <t>18.01.2021 10:21:00</t>
  </si>
  <si>
    <t>18.01.2021 12:22:00</t>
  </si>
  <si>
    <t>M-988 35-03-M00988_35-03-M00988_41914737</t>
  </si>
  <si>
    <t>18.01.2021 10:37:41</t>
  </si>
  <si>
    <t>18.01.2021 11:33:11</t>
  </si>
  <si>
    <t>BAĞARASI TR-2 35-23-M00171_42067312_56357135_56357135</t>
  </si>
  <si>
    <t>18.01.2021 10:43:00</t>
  </si>
  <si>
    <t>18.01.2021 13:49:57</t>
  </si>
  <si>
    <t>18.01.2021 10:29:47</t>
  </si>
  <si>
    <t>18.01.2021 12:58:20</t>
  </si>
  <si>
    <t>TR-74 35-19-L00074_6450805_56377012_56377012</t>
  </si>
  <si>
    <t>18.01.2021 10:41:20</t>
  </si>
  <si>
    <t>18.01.2021 12:18:22</t>
  </si>
  <si>
    <t>K-573 35-01-K00573_910723623_910723623</t>
  </si>
  <si>
    <t>18.01.2021 10:39:51</t>
  </si>
  <si>
    <t>18.01.2021 11:19:00</t>
  </si>
  <si>
    <t>K-4950 35-01-K04950_912143780_912143780</t>
  </si>
  <si>
    <t>18.01.2021 10:41:35</t>
  </si>
  <si>
    <t>19.01.2021 10:48:02</t>
  </si>
  <si>
    <t>L-60 KÖK (DM-25) 35-18-L00060_ALTINKUM L03_72113702</t>
  </si>
  <si>
    <t>18.01.2021 10:42:53</t>
  </si>
  <si>
    <t>18.01.2021 15:51:00</t>
  </si>
  <si>
    <t>YORTANLI TR-1 35-16-M00080_35-16-M00080_2360629</t>
  </si>
  <si>
    <t>18.01.2021 10:50:09</t>
  </si>
  <si>
    <t>18.01.2021 13:36:20</t>
  </si>
  <si>
    <t>18.01.2021 11:11:49</t>
  </si>
  <si>
    <t>18.01.2021 11:40:07</t>
  </si>
  <si>
    <t>L-169 35-18-L00169_49998930_56392521_56392521</t>
  </si>
  <si>
    <t>18.01.2021 11:08:00</t>
  </si>
  <si>
    <t>18.01.2021 14:00:21</t>
  </si>
  <si>
    <t>NURİYE DM 45-80-M00090_HatBaşıAyırıcı_53136714 M01_53136714</t>
  </si>
  <si>
    <t>18.01.2021 09:49:52</t>
  </si>
  <si>
    <t>18.01.2021 17:40:42</t>
  </si>
  <si>
    <t>M-2954 35-01-M02954_911341659_911341659</t>
  </si>
  <si>
    <t>18.01.2021 10:28:57</t>
  </si>
  <si>
    <t>18.01.2021 12:07:46</t>
  </si>
  <si>
    <t>DM-18/08 45-71-M00257_B_56399228_56399228</t>
  </si>
  <si>
    <t>18.01.2021 10:09:12</t>
  </si>
  <si>
    <t>18.01.2021 17:27:51</t>
  </si>
  <si>
    <t>18.01.2021 11:16:25</t>
  </si>
  <si>
    <t>18.01.2021 11:25:19</t>
  </si>
  <si>
    <t>TR-19 35-16-L00019_35-16-L00019_72012481</t>
  </si>
  <si>
    <t>18.01.2021 11:07:17</t>
  </si>
  <si>
    <t>18.01.2021 12:26:10</t>
  </si>
  <si>
    <t>ALANKIYI TR-1 35-20-L00263_949461591_949461591</t>
  </si>
  <si>
    <t>18.01.2021 11:10:19</t>
  </si>
  <si>
    <t>18.01.2021 14:02:26</t>
  </si>
  <si>
    <t>M-2453 35-03-M02453_A_56365702_56365702</t>
  </si>
  <si>
    <t>18.01.2021 10:59:42</t>
  </si>
  <si>
    <t>18.01.2021 17:56:53</t>
  </si>
  <si>
    <t>18.01.2021 11:19:12</t>
  </si>
  <si>
    <t>18.01.2021 14:14:44</t>
  </si>
  <si>
    <t>TR-142 35-15-L00142_950353234_950353234</t>
  </si>
  <si>
    <t>18.01.2021 11:09:27</t>
  </si>
  <si>
    <t>19.01.2021 19:23:57</t>
  </si>
  <si>
    <t>TR-1/17 45-72-M00017_A_56390657_56390657</t>
  </si>
  <si>
    <t>18.01.2021 11:24:14</t>
  </si>
  <si>
    <t>18.01.2021 12:06:15</t>
  </si>
  <si>
    <t>M-1325 35-03-M01325_35-03-M01325_41929409</t>
  </si>
  <si>
    <t>18.01.2021 11:16:03</t>
  </si>
  <si>
    <t>18.01.2021 11:45:55</t>
  </si>
  <si>
    <t>KAVAKDERE DM 35-14-M00339_KAVAKDERE KÖY M08_65666681</t>
  </si>
  <si>
    <t>18.01.2021 11:44:34</t>
  </si>
  <si>
    <t>18.01.2021 12:14:00</t>
  </si>
  <si>
    <t>TR-1/17 45-72-M00017_C_56370188_56370188</t>
  </si>
  <si>
    <t>18.01.2021 11:35:17</t>
  </si>
  <si>
    <t>18.01.2021 15:22:14</t>
  </si>
  <si>
    <t>L-254 35-18-L00254_950451154_950451154</t>
  </si>
  <si>
    <t>18.01.2021 11:39:28</t>
  </si>
  <si>
    <t>18.01.2021 22:12:41</t>
  </si>
  <si>
    <t>KUŞÇULAR TR-1 35-19-M00213_11059057_56378388_56378388</t>
  </si>
  <si>
    <t>18.01.2021 11:42:18</t>
  </si>
  <si>
    <t>18.01.2021 14:06:03</t>
  </si>
  <si>
    <t>18.01.2021 11:52:19</t>
  </si>
  <si>
    <t>18.01.2021 12:19:19</t>
  </si>
  <si>
    <t>HALİL ÜZMEZ SULMA GRUBU 35-29-L00478_DIREK TIPI TRAFO HUCRESI H01_2101466</t>
  </si>
  <si>
    <t>18.01.2021 11:34:12</t>
  </si>
  <si>
    <t>18.01.2021 16:05:12</t>
  </si>
  <si>
    <t>K-3655 35-03-K03655_95000604404_95000604404</t>
  </si>
  <si>
    <t>18.01.2021 11:28:32</t>
  </si>
  <si>
    <t>18.01.2021 17:16:00</t>
  </si>
  <si>
    <t>K-2518 35-01-K02518_911763392_911763392</t>
  </si>
  <si>
    <t>18.01.2021 11:46:04</t>
  </si>
  <si>
    <t>18.01.2021 12:30:05</t>
  </si>
  <si>
    <t>_99947538_99947538</t>
  </si>
  <si>
    <t>18.01.2021 11:51:14</t>
  </si>
  <si>
    <t>18.01.2021 14:28:15</t>
  </si>
  <si>
    <t>KARAKUYU-5 35-26-M00444_956604695_956604695</t>
  </si>
  <si>
    <t>18.01.2021 11:51:12</t>
  </si>
  <si>
    <t>18.01.2021 12:36:38</t>
  </si>
  <si>
    <t>M-1544 35-01-M01544_TRAFO M03_2045493</t>
  </si>
  <si>
    <t>18.01.2021 12:01:58</t>
  </si>
  <si>
    <t>18.01.2021 15:00:56</t>
  </si>
  <si>
    <t>_A_56356699_56356699</t>
  </si>
  <si>
    <t>18.01.2021 12:04:00</t>
  </si>
  <si>
    <t>18.01.2021 12:40:00</t>
  </si>
  <si>
    <t>TR-105 35-16-L00105_35-16-L00105_72036377</t>
  </si>
  <si>
    <t>18.01.2021 12:06:00</t>
  </si>
  <si>
    <t>18.01.2021 14:24:07</t>
  </si>
  <si>
    <t>KOLDERE TR-6 45-80-M00054_KOLDERE TR-3 M03_72196781</t>
  </si>
  <si>
    <t>18.01.2021 12:07:47</t>
  </si>
  <si>
    <t>18.01.2021 12:27:13</t>
  </si>
  <si>
    <t>18.01.2021 12:07:59</t>
  </si>
  <si>
    <t>18.01.2021 14:44:35</t>
  </si>
  <si>
    <t>K-1639 35-01-K01639_910864735_910864735</t>
  </si>
  <si>
    <t>18.01.2021 12:09:34</t>
  </si>
  <si>
    <t>18.01.2021 12:43:41</t>
  </si>
  <si>
    <t>18.01.2021 12:17:58</t>
  </si>
  <si>
    <t>18.01.2021 12:53:41</t>
  </si>
  <si>
    <t>TR-1-4/4 ESKİ SİNEMAN KABİN 35-20-L00027_915144170_915144170</t>
  </si>
  <si>
    <t>18.01.2021 12:03:57</t>
  </si>
  <si>
    <t>18.01.2021 15:20:35</t>
  </si>
  <si>
    <t>K-814 35-02-K00814_C_56378288_56378288</t>
  </si>
  <si>
    <t>18.01.2021 12:15:31</t>
  </si>
  <si>
    <t>18.01.2021 17:05:57</t>
  </si>
  <si>
    <t>ADALA TR-1 45-78-M00284__56388814_56388814</t>
  </si>
  <si>
    <t>18.01.2021 12:20:15</t>
  </si>
  <si>
    <t>18.01.2021 14:28:27</t>
  </si>
  <si>
    <t>TR-63 35-16-L00063_953321245_953321245</t>
  </si>
  <si>
    <t>18.01.2021 12:03:09</t>
  </si>
  <si>
    <t>18.01.2021 13:30:44</t>
  </si>
  <si>
    <t>ÇANDARLI TR-1 35-30-M00001_955312469_955312469</t>
  </si>
  <si>
    <t>18.01.2021 12:27:38</t>
  </si>
  <si>
    <t>18.01.2021 14:17:53</t>
  </si>
  <si>
    <t>ARMUTLU TR-21 35-27-M00615_914582352_914582352</t>
  </si>
  <si>
    <t>18.01.2021 12:39:00</t>
  </si>
  <si>
    <t>18.01.2021 13:38:30</t>
  </si>
  <si>
    <t>M-2573 35-01-M02573_C_56381900_56381900</t>
  </si>
  <si>
    <t>18.01.2021 12:19:52</t>
  </si>
  <si>
    <t>18.01.2021 13:55:37</t>
  </si>
  <si>
    <t>M-1344 35-02-M01344_35-02-M01344_2353798</t>
  </si>
  <si>
    <t>18.01.2021 12:43:51</t>
  </si>
  <si>
    <t>18.01.2021 13:50:36</t>
  </si>
  <si>
    <t>L-74 GÜNEŞKÖY SİTESİ 35-14-L00074_956635821_956635821</t>
  </si>
  <si>
    <t>18.01.2021 12:51:16</t>
  </si>
  <si>
    <t>18.01.2021 14:43:20</t>
  </si>
  <si>
    <t>PINARLI TR-2 35-20-M00098_955205781_955205781</t>
  </si>
  <si>
    <t>18.01.2021 12:49:11</t>
  </si>
  <si>
    <t>18.01.2021 15:32:47</t>
  </si>
  <si>
    <t>ÖRNEKKÖY TR-5 35-27-L00130_99073647_99073647</t>
  </si>
  <si>
    <t>18.01.2021 13:02:00</t>
  </si>
  <si>
    <t>18.01.2021 14:25:02</t>
  </si>
  <si>
    <t>K-1666 35-02-K01666_98904005_98904005</t>
  </si>
  <si>
    <t>18.01.2021 12:52:34</t>
  </si>
  <si>
    <t>18.01.2021 17:42:10</t>
  </si>
  <si>
    <t>K-786 35-01-K00786_DIREK TIPI TRAFO HUCRESI H01_2049157</t>
  </si>
  <si>
    <t>18.01.2021 12:55:07</t>
  </si>
  <si>
    <t>18.01.2021 15:14:00</t>
  </si>
  <si>
    <t>18.01.2021 12:48:17</t>
  </si>
  <si>
    <t>18.01.2021 14:48:38</t>
  </si>
  <si>
    <t>MORDOĞAN TR-28 35-21-L00156_953364747_953364747</t>
  </si>
  <si>
    <t>18.01.2021 13:00:18</t>
  </si>
  <si>
    <t>18.01.2021 16:07:41</t>
  </si>
  <si>
    <t>YEĞENOBA TR-2 45-72-M00214_A_56407703_56407703</t>
  </si>
  <si>
    <t>18.01.2021 13:00:51</t>
  </si>
  <si>
    <t>18.01.2021 22:49:28</t>
  </si>
  <si>
    <t>M-442 35-02-M00442_H H1_5817948</t>
  </si>
  <si>
    <t>18.01.2021 13:01:19</t>
  </si>
  <si>
    <t>18.01.2021 15:09:52</t>
  </si>
  <si>
    <t>K-1764 35-01-K01764_E_56375663_56375663</t>
  </si>
  <si>
    <t>18.01.2021 13:06:06</t>
  </si>
  <si>
    <t>18.01.2021 14:12:21</t>
  </si>
  <si>
    <t>YENİCEKÖY TR-6 35-15-L00414_DIREK TIPI TRAFO HUCRESI H01_2047363</t>
  </si>
  <si>
    <t>18.01.2021 13:15:21</t>
  </si>
  <si>
    <t>18.01.2021 16:28:07</t>
  </si>
  <si>
    <t>OKLUİSA KÖK 45-81-M00046_HatBaşıAyırıcı_66089137 M05_66089137</t>
  </si>
  <si>
    <t>18.01.2021 13:16:35</t>
  </si>
  <si>
    <t>18.01.2021 15:33:38</t>
  </si>
  <si>
    <t>18.01.2021 13:06:28</t>
  </si>
  <si>
    <t>18.01.2021 15:22:45</t>
  </si>
  <si>
    <t>K-1639 35-01-K01639_910505806_910505806</t>
  </si>
  <si>
    <t>18.01.2021 13:04:19</t>
  </si>
  <si>
    <t>18.01.2021 14:08:35</t>
  </si>
  <si>
    <t>18.01.2021 13:13:59</t>
  </si>
  <si>
    <t>18.01.2021 15:25:06</t>
  </si>
  <si>
    <t>K-3744 35-02-K03744_A_56366763_56366763</t>
  </si>
  <si>
    <t>18.01.2021 13:10:37</t>
  </si>
  <si>
    <t>18.01.2021 18:01:50</t>
  </si>
  <si>
    <t>18.01.2021 13:23:00</t>
  </si>
  <si>
    <t>19.01.2021 00:40:20</t>
  </si>
  <si>
    <t>AKÇAALAN YEDİEVLER TR-3 35-22-M00223_DIREK TIPI TRAFO HUCRESI H01_2126912</t>
  </si>
  <si>
    <t>18.01.2021 13:19:32</t>
  </si>
  <si>
    <t>18.01.2021 14:45:05</t>
  </si>
  <si>
    <t>K-4269 35-01-K04269_K-786/K-764 K02_2119070</t>
  </si>
  <si>
    <t>18.01.2021 13:21:30</t>
  </si>
  <si>
    <t>18.01.2021 15:16:00</t>
  </si>
  <si>
    <t>KAPAKLI İM 45-72-A00003_HatBaşıAyırıcı_53140130 L04_53140130</t>
  </si>
  <si>
    <t>18.01.2021 13:26:36</t>
  </si>
  <si>
    <t>18.01.2021 20:06:07</t>
  </si>
  <si>
    <t>M-1575 35-01-M01575_910385517_910385517</t>
  </si>
  <si>
    <t>18.01.2021 13:31:16</t>
  </si>
  <si>
    <t>18.01.2021 14:21:01</t>
  </si>
  <si>
    <t>18.01.2021 13:29:51</t>
  </si>
  <si>
    <t>18.01.2021 15:02:46</t>
  </si>
  <si>
    <t>K-1487 35-03-K01487_910331171_910331171</t>
  </si>
  <si>
    <t>18.01.2021 13:29:47</t>
  </si>
  <si>
    <t>18.01.2021 14:25:19</t>
  </si>
  <si>
    <t>K-554 35-01-K00554_911194840_911194840</t>
  </si>
  <si>
    <t>18.01.2021 13:37:04</t>
  </si>
  <si>
    <t>18.01.2021 14:35:40</t>
  </si>
  <si>
    <t>SARIGÖL TR-16 45-79-M00016_945554103_945554103</t>
  </si>
  <si>
    <t>18.01.2021 15:04:41</t>
  </si>
  <si>
    <t>K-4777 35-04-K04777_A_72410881_72410881</t>
  </si>
  <si>
    <t>18.01.2021 13:58:20</t>
  </si>
  <si>
    <t>18.01.2021 15:32:32</t>
  </si>
  <si>
    <t>K-1634 35-01-K01634_910755246_910755246</t>
  </si>
  <si>
    <t>18.01.2021 13:53:30</t>
  </si>
  <si>
    <t>18.01.2021 15:54:21</t>
  </si>
  <si>
    <t>KÖREZ TR-1 45-77-L00367_945509048_945509048</t>
  </si>
  <si>
    <t>18.01.2021 13:52:46</t>
  </si>
  <si>
    <t>18.01.2021 14:50:09</t>
  </si>
  <si>
    <t>M-3044(YATIRIM REZERVE) 35-01-M03044_913723702_913723702</t>
  </si>
  <si>
    <t>18.01.2021 13:59:00</t>
  </si>
  <si>
    <t>18.01.2021 14:58:45</t>
  </si>
  <si>
    <t>18.01.2021 13:54:17</t>
  </si>
  <si>
    <t>18.01.2021 17:55:26</t>
  </si>
  <si>
    <t>HACIRAHMANLI TR-18 45-80-M00082_HACIRAHMANLI TR-19/HACIRAHMANLI TR-20 M02_72199274</t>
  </si>
  <si>
    <t>18.01.2021 13:56:16</t>
  </si>
  <si>
    <t>18.01.2021 14:32:48</t>
  </si>
  <si>
    <t>DM-2/27 (TAŞBİNA) 45-71-M00169_45-71-M00169_66483879</t>
  </si>
  <si>
    <t>18.01.2021 14:12:51</t>
  </si>
  <si>
    <t>18.01.2021 17:03:16</t>
  </si>
  <si>
    <t>M-2672 35-01-M02672_911367046_911367046</t>
  </si>
  <si>
    <t>18.01.2021 14:17:00</t>
  </si>
  <si>
    <t>18.01.2021 17:25:00</t>
  </si>
  <si>
    <t>TR-159 45-78-M00159_953248765_953248765</t>
  </si>
  <si>
    <t>18.01.2021 14:22:42</t>
  </si>
  <si>
    <t>18.01.2021 15:28:59</t>
  </si>
  <si>
    <t>TR-53 35-19-L00053_956673516_956673516</t>
  </si>
  <si>
    <t>18.01.2021 14:23:16</t>
  </si>
  <si>
    <t>18.01.2021 18:34:38</t>
  </si>
  <si>
    <t>TR-18 35-30-L00018_DIREK TIPI TRAFO HUCRESI H01_2044020</t>
  </si>
  <si>
    <t>18.01.2021 14:32:00</t>
  </si>
  <si>
    <t>18.01.2021 16:30:38</t>
  </si>
  <si>
    <t>TR-8 35-16-L00008__72371858_72371858</t>
  </si>
  <si>
    <t>18.01.2021 14:26:23</t>
  </si>
  <si>
    <t>18.01.2021 15:33:11</t>
  </si>
  <si>
    <t>YENİFOÇA TR-53 35-23-M00053_YENİFOÇA TR-51 M01_72156680</t>
  </si>
  <si>
    <t>18.01.2021 14:19:35</t>
  </si>
  <si>
    <t>18.01.2021 16:06:00</t>
  </si>
  <si>
    <t>PINARLI TR-2 35-20-M00098_35-20-M00098_72365668</t>
  </si>
  <si>
    <t>18.01.2021 14:42:00</t>
  </si>
  <si>
    <t>18.01.2021 15:47:59</t>
  </si>
  <si>
    <t>DM-7/21 35-28-M00966_D D2b_5764319</t>
  </si>
  <si>
    <t>18.01.2021 14:38:00</t>
  </si>
  <si>
    <t>18.01.2021 15:45:41</t>
  </si>
  <si>
    <t>K-4795 35-02-K04795_D_72410996_72410996</t>
  </si>
  <si>
    <t>18.01.2021 14:32:54</t>
  </si>
  <si>
    <t>18.01.2021 16:26:25</t>
  </si>
  <si>
    <t>18.01.2021 14:44:45</t>
  </si>
  <si>
    <t>18.01.2021 15:40:50</t>
  </si>
  <si>
    <t>M-448 35-03-M00448_954981456_954981456</t>
  </si>
  <si>
    <t>18.01.2021 14:30:58</t>
  </si>
  <si>
    <t>18.01.2021 17:59:36</t>
  </si>
  <si>
    <t>M-1827 35-01-M01827_TRAFO M03_2046461</t>
  </si>
  <si>
    <t>18.01.2021 15:03:00</t>
  </si>
  <si>
    <t>18.01.2021 16:22:22</t>
  </si>
  <si>
    <t>ELMADERE TR-1 35-24-M00085_955229151_955229151</t>
  </si>
  <si>
    <t>18.01.2021 14:53:11</t>
  </si>
  <si>
    <t>18.01.2021 17:37:26</t>
  </si>
  <si>
    <t>ALAŞEHİR DM-12/5 45-73-M01127_B B01_65953269</t>
  </si>
  <si>
    <t>18.01.2021 14:49:30</t>
  </si>
  <si>
    <t>18.01.2021 15:56:02</t>
  </si>
  <si>
    <t>18.01.2021 15:09:13</t>
  </si>
  <si>
    <t>18.01.2021 15:18:06</t>
  </si>
  <si>
    <t>KARABAĞLAR TM 35-01-A00012_KARABAĞLAR-10 K30_2310503</t>
  </si>
  <si>
    <t>18.01.2021 15:10:00</t>
  </si>
  <si>
    <t>18.01.2021 15:37:28</t>
  </si>
  <si>
    <t>18.01.2021 15:02:39</t>
  </si>
  <si>
    <t>18.01.2021 21:09:00</t>
  </si>
  <si>
    <t>K-4152 35-01-K04152_910774520_910774520</t>
  </si>
  <si>
    <t>18.01.2021 14:21:27</t>
  </si>
  <si>
    <t>18.01.2021 17:27:03</t>
  </si>
  <si>
    <t>M-2475(YATIRIM REZERVE) 35-02-M02475_965879577_965879577</t>
  </si>
  <si>
    <t>18.01.2021 15:17:00</t>
  </si>
  <si>
    <t>18.01.2021 18:46:56</t>
  </si>
  <si>
    <t>FOÇA TR-3 35-23-L00003_950422442_950422442</t>
  </si>
  <si>
    <t>18.01.2021 15:08:19</t>
  </si>
  <si>
    <t>18.01.2021 15:50:01</t>
  </si>
  <si>
    <t>TR-13 35-31-L00013_956592797_956592797</t>
  </si>
  <si>
    <t>18.01.2021 15:06:32</t>
  </si>
  <si>
    <t>18.01.2021 17:10:00</t>
  </si>
  <si>
    <t>M-421 35-02-M00421_35-02-M00421_2359473</t>
  </si>
  <si>
    <t>18.01.2021 15:06:25</t>
  </si>
  <si>
    <t>18.01.2021 17:52:08</t>
  </si>
  <si>
    <t>TÜRKALİ KISACIKLAR TR-1 45-82-M00194_DIREK TIPI TRAFO HUCRESI H01_2091793</t>
  </si>
  <si>
    <t>18.01.2021 15:22:51</t>
  </si>
  <si>
    <t>18.01.2021 19:54:27</t>
  </si>
  <si>
    <t>18.01.2021 15:29:00</t>
  </si>
  <si>
    <t>18.01.2021 23:00:44</t>
  </si>
  <si>
    <t>18.01.2021 15:41:34</t>
  </si>
  <si>
    <t>18.01.2021 16:11:00</t>
  </si>
  <si>
    <t>DM-3/8 (KAYACIK) 45-71-M00119_953207236_953207236</t>
  </si>
  <si>
    <t>18.01.2021 15:34:00</t>
  </si>
  <si>
    <t>18.01.2021 18:51:47</t>
  </si>
  <si>
    <t>K-3338 35-02-K03338_A_56382491_56382491</t>
  </si>
  <si>
    <t>18.01.2021 15:02:44</t>
  </si>
  <si>
    <t>18.01.2021 18:15:06</t>
  </si>
  <si>
    <t>TR-333 35-19-L00309_95000601679_95000601679</t>
  </si>
  <si>
    <t>18.01.2021 15:33:31</t>
  </si>
  <si>
    <t>18.01.2021 18:03:10</t>
  </si>
  <si>
    <t>18.01.2021 15:26:57</t>
  </si>
  <si>
    <t>18.01.2021 23:16:32</t>
  </si>
  <si>
    <t>K-530 35-01-K00530_911424520_911424520</t>
  </si>
  <si>
    <t>18.01.2021 15:33:47</t>
  </si>
  <si>
    <t>18.01.2021 18:07:33</t>
  </si>
  <si>
    <t>K-3592 (YATIRIM REZERVE) 35-01-K03592__72374596_72374596</t>
  </si>
  <si>
    <t>18.01.2021 15:55:01</t>
  </si>
  <si>
    <t>18.01.2021 19:41:04</t>
  </si>
  <si>
    <t>K-1371 35-04-K01371_A_56383573_56383573</t>
  </si>
  <si>
    <t>18.01.2021 15:59:00</t>
  </si>
  <si>
    <t>18.01.2021 18:01:53</t>
  </si>
  <si>
    <t>DAĞKIZILCA-1 35-26-M00499_956610056_956610056</t>
  </si>
  <si>
    <t>18.01.2021 15:53:59</t>
  </si>
  <si>
    <t>18.01.2021 17:29:23</t>
  </si>
  <si>
    <t>18.01.2021 16:07:25</t>
  </si>
  <si>
    <t>18.01.2021 16:57:57</t>
  </si>
  <si>
    <t>K-2778 35-09-K02778_910604401_910604401</t>
  </si>
  <si>
    <t>18.01.2021 15:35:48</t>
  </si>
  <si>
    <t>18.01.2021 17:46:54</t>
  </si>
  <si>
    <t>SUBAŞI İM 35-26-A00002_PAMUKYAZI L04_2035578</t>
  </si>
  <si>
    <t>18.01.2021 16:14:35</t>
  </si>
  <si>
    <t>18.01.2021 16:30:30</t>
  </si>
  <si>
    <t>18.01.2021 16:13:45</t>
  </si>
  <si>
    <t>18.01.2021 17:00:12</t>
  </si>
  <si>
    <t>TR-67 45-78-M00067_49415194 E6b_49409592</t>
  </si>
  <si>
    <t>18.01.2021 16:11:37</t>
  </si>
  <si>
    <t>18.01.2021 16:47:37</t>
  </si>
  <si>
    <t>TR-97 MENTEŞ YOLU 35-19-L00097_956700759_956700759</t>
  </si>
  <si>
    <t>18.01.2021 16:18:40</t>
  </si>
  <si>
    <t>18.01.2021 17:44:38</t>
  </si>
  <si>
    <t>ILIPINAR KÖK 35-23-M00154_HatBaşıAyırıcı_58164931 M07_58164931</t>
  </si>
  <si>
    <t>18.01.2021 16:13:12</t>
  </si>
  <si>
    <t>18.01.2021 17:42:59</t>
  </si>
  <si>
    <t>SARIGÖL TR-41 45-79-M00041_945557661_945557661</t>
  </si>
  <si>
    <t>18.01.2021 16:28:54</t>
  </si>
  <si>
    <t>18.01.2021 17:09:00</t>
  </si>
  <si>
    <t>K-140 35-02-K00140_910319302_910319302</t>
  </si>
  <si>
    <t>18.01.2021 16:05:59</t>
  </si>
  <si>
    <t>18.01.2021 19:19:35</t>
  </si>
  <si>
    <t>ÖRTÜLÜ TR 2 35-24-M00099_955218673_955218673</t>
  </si>
  <si>
    <t>18.01.2021 16:07:47</t>
  </si>
  <si>
    <t>18.01.2021 19:22:21</t>
  </si>
  <si>
    <t>18.01.2021 16:31:43</t>
  </si>
  <si>
    <t>18.01.2021 17:31:01</t>
  </si>
  <si>
    <t>AKÇAKÖY TR-1 35-22-M00288_A_65508345_65508345</t>
  </si>
  <si>
    <t>18.01.2021 14:28:25</t>
  </si>
  <si>
    <t>18.01.2021 17:52:28</t>
  </si>
  <si>
    <t>İBRAHİMKUYU DM 35-15-M00286_TR-9 TR-10 TR-11 M04_67554499</t>
  </si>
  <si>
    <t>18.01.2021 16:45:44</t>
  </si>
  <si>
    <t>18.01.2021 17:21:53</t>
  </si>
  <si>
    <t>TR-82 45-78-L00082_49364185_56388083_56388083</t>
  </si>
  <si>
    <t>18.01.2021 16:35:49</t>
  </si>
  <si>
    <t>18.01.2021 17:38:46</t>
  </si>
  <si>
    <t>M-235 35-02-M00235_A_56380770_56380770</t>
  </si>
  <si>
    <t>18.01.2021 16:50:50</t>
  </si>
  <si>
    <t>18.01.2021 18:47:01</t>
  </si>
  <si>
    <t>L-428 35-18-L00428_950453059_950453059</t>
  </si>
  <si>
    <t>18.01.2021 16:51:50</t>
  </si>
  <si>
    <t>18.01.2021 22:56:33</t>
  </si>
  <si>
    <t>TR-3 (M-703) 35-30-M00703_C C01_66174294</t>
  </si>
  <si>
    <t>18.01.2021 16:51:12</t>
  </si>
  <si>
    <t>18.01.2021 19:36:45</t>
  </si>
  <si>
    <t>TR-21 35-31-L00021_47995425_56370767_56370767</t>
  </si>
  <si>
    <t>18.01.2021 16:00:59</t>
  </si>
  <si>
    <t>18.01.2021 18:02:34</t>
  </si>
  <si>
    <t>TR-26 35-22-M00026_B_56354896_56354896</t>
  </si>
  <si>
    <t>18.01.2021 17:10:58</t>
  </si>
  <si>
    <t>18.01.2021 17:53:25</t>
  </si>
  <si>
    <t>FOÇA TR-37 35-23-L00037_42134760_56398909_56398909</t>
  </si>
  <si>
    <t>18.01.2021 17:11:16</t>
  </si>
  <si>
    <t>18.01.2021 19:16:26</t>
  </si>
  <si>
    <t>18.01.2021 17:39:28</t>
  </si>
  <si>
    <t>18.01.2021 19:09:17</t>
  </si>
  <si>
    <t>DM-1/27 45-71-M00047_953198467_953198467</t>
  </si>
  <si>
    <t>18.01.2021 17:43:55</t>
  </si>
  <si>
    <t>18.01.2021 19:51:10</t>
  </si>
  <si>
    <t>18.01.2021 17:44:06</t>
  </si>
  <si>
    <t>18.01.2021 20:05:02</t>
  </si>
  <si>
    <t>K-782 35-01-K00782_E_56356023_56356023</t>
  </si>
  <si>
    <t>18.01.2021 17:44:34</t>
  </si>
  <si>
    <t>18.01.2021 21:41:07</t>
  </si>
  <si>
    <t>AYANLAR TR-1 45-81-M00094_45-81-M00094_2375760</t>
  </si>
  <si>
    <t>18.01.2021 17:47:54</t>
  </si>
  <si>
    <t>18.01.2021 18:56:11</t>
  </si>
  <si>
    <t>18.01.2021 17:52:51</t>
  </si>
  <si>
    <t>18.01.2021 19:52:07</t>
  </si>
  <si>
    <t>TR-35 35-16-L00035_35-16-L00035_67580214</t>
  </si>
  <si>
    <t>18.01.2021 17:55:14</t>
  </si>
  <si>
    <t>18.01.2021 20:57:00</t>
  </si>
  <si>
    <t>18.01.2021 17:57:32</t>
  </si>
  <si>
    <t>18.01.2021 20:26:40</t>
  </si>
  <si>
    <t>DM-18/08 45-71-M00257_953173741_953173741</t>
  </si>
  <si>
    <t>18.01.2021 18:03:34</t>
  </si>
  <si>
    <t>18.01.2021 21:03:00</t>
  </si>
  <si>
    <t>ŞEREMET KÖYÜ TR-1 45-77-M00067_945499567_945499567</t>
  </si>
  <si>
    <t>18.01.2021 18:05:48</t>
  </si>
  <si>
    <t>18.01.2021 19:49:30</t>
  </si>
  <si>
    <t>18.01.2021 18:11:46</t>
  </si>
  <si>
    <t>18.01.2021 18:44:19</t>
  </si>
  <si>
    <t>K-1984 35-02-K01984_913343530_913343530</t>
  </si>
  <si>
    <t>18.01.2021 18:10:12</t>
  </si>
  <si>
    <t>18.01.2021 20:03:21</t>
  </si>
  <si>
    <t>18.01.2021 18:01:27</t>
  </si>
  <si>
    <t>18.01.2021 19:26:53</t>
  </si>
  <si>
    <t>OVAKENT İM 35-15-A00003_LOKMAN KUYU L06_2308499</t>
  </si>
  <si>
    <t>18.01.2021 18:12:36</t>
  </si>
  <si>
    <t>18.01.2021 18:55:01</t>
  </si>
  <si>
    <t>K-1247 35-01-K01247_910558707_910558707</t>
  </si>
  <si>
    <t>18.01.2021 18:00:57</t>
  </si>
  <si>
    <t>18.01.2021 21:14:00</t>
  </si>
  <si>
    <t>18.01.2021 18:24:26</t>
  </si>
  <si>
    <t>18.01.2021 18:44:58</t>
  </si>
  <si>
    <t>18.01.2021 18:31:00</t>
  </si>
  <si>
    <t>19.01.2021 04:56:26</t>
  </si>
  <si>
    <t>TR-104 ZEYTİNALANI 35-19-L00104_C_56373259_56373259</t>
  </si>
  <si>
    <t>18.01.2021 18:27:59</t>
  </si>
  <si>
    <t>18.01.2021 19:06:27</t>
  </si>
  <si>
    <t>18.01.2021 18:18:10</t>
  </si>
  <si>
    <t>18.01.2021 21:23:54</t>
  </si>
  <si>
    <t>18.01.2021 18:40:22</t>
  </si>
  <si>
    <t>18.01.2021 19:22:49</t>
  </si>
  <si>
    <t>ÇEŞME İM 35-18-A00001_OVACIK L08_2308113</t>
  </si>
  <si>
    <t>18.01.2021 18:55:03</t>
  </si>
  <si>
    <t>18.01.2021 19:38:00</t>
  </si>
  <si>
    <t>ÇANDARLI TR-19 35-30-M00019_35-30-M00019_2365769</t>
  </si>
  <si>
    <t>18.01.2021 19:06:54</t>
  </si>
  <si>
    <t>18.01.2021 19:33:50</t>
  </si>
  <si>
    <t>DM06/TR07 GARAJ YANI 45-73-M00038_D D.3_45157740</t>
  </si>
  <si>
    <t>18.01.2021 19:14:00</t>
  </si>
  <si>
    <t>18.01.2021 22:51:23</t>
  </si>
  <si>
    <t>K-4405 35-02-K04405_912792971_912792971</t>
  </si>
  <si>
    <t>18.01.2021 19:29:00</t>
  </si>
  <si>
    <t>18.01.2021 20:56:00</t>
  </si>
  <si>
    <t>18.01.2021 19:31:00</t>
  </si>
  <si>
    <t>18.01.2021 22:04:31</t>
  </si>
  <si>
    <t>TÜRKMEN KÖYÜ TR-1 45-71-M01740_953217387_953217387</t>
  </si>
  <si>
    <t>18.01.2021 19:31:47</t>
  </si>
  <si>
    <t>M-1984 35-09-M01984_912223240_912223240</t>
  </si>
  <si>
    <t>18.01.2021 19:32:40</t>
  </si>
  <si>
    <t>19.01.2021 00:48:29</t>
  </si>
  <si>
    <t>K-3167 35-04-K03167_B_56372936_56372936</t>
  </si>
  <si>
    <t>18.01.2021 19:34:43</t>
  </si>
  <si>
    <t>18.01.2021 20:52:00</t>
  </si>
  <si>
    <t>ÜRKMEZ M-16 35-25-M00141_956652193_956652193</t>
  </si>
  <si>
    <t>18.01.2021 19:31:41</t>
  </si>
  <si>
    <t>18.01.2021 20:59:00</t>
  </si>
  <si>
    <t>K-1782 35-02-K01782_A_56381342_56381342</t>
  </si>
  <si>
    <t>18.01.2021 19:32:51</t>
  </si>
  <si>
    <t>18.01.2021 20:53:00</t>
  </si>
  <si>
    <t>TR-115 45-78-L00115_49364990_56389126_56389126</t>
  </si>
  <si>
    <t>18.01.2021 19:30:30</t>
  </si>
  <si>
    <t>18.01.2021 20:05:35</t>
  </si>
  <si>
    <t>ASARLIK DM-3/8 35-28-M00175__72410612_72410612</t>
  </si>
  <si>
    <t>18.01.2021 19:36:10</t>
  </si>
  <si>
    <t>18.01.2021 20:04:22</t>
  </si>
  <si>
    <t>DM12/TR03 45-73-M00096_A_56401090_56401090</t>
  </si>
  <si>
    <t>18.01.2021 19:30:45</t>
  </si>
  <si>
    <t>18.01.2021 20:09:28</t>
  </si>
  <si>
    <t>18.01.2021 19:39:21</t>
  </si>
  <si>
    <t>18.01.2021 20:47:00</t>
  </si>
  <si>
    <t>TR-257(DM-2/7) 35-19-L00257_A_65514237_65514237</t>
  </si>
  <si>
    <t>18.01.2021 19:30:24</t>
  </si>
  <si>
    <t>18.01.2021 20:28:43</t>
  </si>
  <si>
    <t>18.01.2021 19:31:17</t>
  </si>
  <si>
    <t>18.01.2021 21:40:15</t>
  </si>
  <si>
    <t>K-4772 35-04-K04772_35-04-K04772_2376595</t>
  </si>
  <si>
    <t>18.01.2021 19:46:54</t>
  </si>
  <si>
    <t>18.01.2021 21:36:52</t>
  </si>
  <si>
    <t>M-2742 35-10-M02742_966328912_966328912</t>
  </si>
  <si>
    <t>18.01.2021 19:52:23</t>
  </si>
  <si>
    <t>18.01.2021 20:21:22</t>
  </si>
  <si>
    <t>18.01.2021 19:31:51</t>
  </si>
  <si>
    <t>18.01.2021 20:39:53</t>
  </si>
  <si>
    <t>L-290 35-18-L00290_12145163_56368787_56368787</t>
  </si>
  <si>
    <t>18.01.2021 19:30:14</t>
  </si>
  <si>
    <t>18.01.2021 20:39:46</t>
  </si>
  <si>
    <t>18.01.2021 19:56:38</t>
  </si>
  <si>
    <t>19.01.2021 00:08:00</t>
  </si>
  <si>
    <t>PAYAMLI M-22 35-25-M00192_956644848_956644848</t>
  </si>
  <si>
    <t>18.01.2021 19:55:38</t>
  </si>
  <si>
    <t>18.01.2021 21:26:06</t>
  </si>
  <si>
    <t>18.01.2021 19:38:33</t>
  </si>
  <si>
    <t>18.01.2021 22:02:56</t>
  </si>
  <si>
    <t>MENEMEN TR-28 35-28-L00028_35-28-L00028_66713061</t>
  </si>
  <si>
    <t>18.01.2021 19:55:29</t>
  </si>
  <si>
    <t>18.01.2021 23:37:00</t>
  </si>
  <si>
    <t>MORDOĞAN TR-25 35-21-L00153_E_56376054_56376054</t>
  </si>
  <si>
    <t>18.01.2021 19:45:57</t>
  </si>
  <si>
    <t>19.01.2021 00:32:43</t>
  </si>
  <si>
    <t>18.01.2021 20:04:52</t>
  </si>
  <si>
    <t>18.01.2021 21:25:28</t>
  </si>
  <si>
    <t>KARŞIYAKA GIS TM 35-04-A00002_Karşıyaka-2 K02_2054250</t>
  </si>
  <si>
    <t>18.01.2021 20:04:24</t>
  </si>
  <si>
    <t>18.01.2021 21:24:30</t>
  </si>
  <si>
    <t>K-4325 35-04-K04325_A_56371202_56371202</t>
  </si>
  <si>
    <t>18.01.2021 20:18:00</t>
  </si>
  <si>
    <t>K-567 35-02-K00567_D_56364169_56364169</t>
  </si>
  <si>
    <t>18.01.2021 20:17:07</t>
  </si>
  <si>
    <t>18.01.2021 22:27:01</t>
  </si>
  <si>
    <t>18.01.2021 19:42:33</t>
  </si>
  <si>
    <t>TR-98 45-78-L00098_45-78-L00098_2357275</t>
  </si>
  <si>
    <t>18.01.2021 20:21:28</t>
  </si>
  <si>
    <t>18.01.2021 20:39:24</t>
  </si>
  <si>
    <t>GÜLBAHÇE TR-17 (TR-279) 35-19-L00279_C_56371162_56371162</t>
  </si>
  <si>
    <t>18.01.2021 19:38:36</t>
  </si>
  <si>
    <t>18.01.2021 21:02:00</t>
  </si>
  <si>
    <t>GÜNLÜCE KÖYÜ TR-3 35-15-L00838_950383970_950383970</t>
  </si>
  <si>
    <t>18.01.2021 20:21:55</t>
  </si>
  <si>
    <t>18.01.2021 22:46:05</t>
  </si>
  <si>
    <t>ULUKENT DM-4/14 35-28-M00033_ULUKENT DM-3/34 M02_66487624</t>
  </si>
  <si>
    <t>18.01.2021 20:21:07</t>
  </si>
  <si>
    <t>18.01.2021 20:37:14</t>
  </si>
  <si>
    <t>K-3545 35-01-K03545_A_56383228_56383228</t>
  </si>
  <si>
    <t>18.01.2021 19:32:23</t>
  </si>
  <si>
    <t>18.01.2021 22:05:07</t>
  </si>
  <si>
    <t>DM-3/2 35-29-M00101_950315935_950315935</t>
  </si>
  <si>
    <t>18.01.2021 21:59:34</t>
  </si>
  <si>
    <t>KARABURUN TR-1 35-21-L00001_D_56357365_56357365</t>
  </si>
  <si>
    <t>18.01.2021 20:08:29</t>
  </si>
  <si>
    <t>18.01.2021 23:04:01</t>
  </si>
  <si>
    <t>M-3563(YATIRIM REZERVE) 35-02-M03563_910255103_910255103</t>
  </si>
  <si>
    <t>18.01.2021 20:24:10</t>
  </si>
  <si>
    <t>18.01.2021 22:56:52</t>
  </si>
  <si>
    <t>18.01.2021 20:34:39</t>
  </si>
  <si>
    <t>18.01.2021 21:24:41</t>
  </si>
  <si>
    <t>ULUKENT DM-4/12 35-28-M00030_DAĞITIM TRAFO ULUKENT DM-4/12 M03_66496129</t>
  </si>
  <si>
    <t>18.01.2021 20:36:04</t>
  </si>
  <si>
    <t>18.01.2021 21:49:20</t>
  </si>
  <si>
    <t>TR-1-3/8 YENİ MAHALLE 35-20-L00024_955193463_955193463</t>
  </si>
  <si>
    <t>18.01.2021 20:35:09</t>
  </si>
  <si>
    <t>18.01.2021 21:28:48</t>
  </si>
  <si>
    <t>TR-27 35-19-L00027_35-19-L00027_2350364</t>
  </si>
  <si>
    <t>18.01.2021 20:25:41</t>
  </si>
  <si>
    <t>18.01.2021 22:05:04</t>
  </si>
  <si>
    <t>18.01.2021 20:35:10</t>
  </si>
  <si>
    <t>18.01.2021 21:21:56</t>
  </si>
  <si>
    <t>K-3663 35-04-K03663_K-3082 K03_2059826</t>
  </si>
  <si>
    <t>18.01.2021 21:18:40</t>
  </si>
  <si>
    <t>18.01.2021 22:27:00</t>
  </si>
  <si>
    <t>18.01.2021 20:57:05</t>
  </si>
  <si>
    <t>18.01.2021 22:05:00</t>
  </si>
  <si>
    <t>K-144 35-02-K00144_E_56367413_56367413</t>
  </si>
  <si>
    <t>18.01.2021 21:13:43</t>
  </si>
  <si>
    <t>18.01.2021 22:30:00</t>
  </si>
  <si>
    <t>HELVACI TR-11 35-17-M00371_35-17-M00371_2376762</t>
  </si>
  <si>
    <t>18.01.2021 21:21:55</t>
  </si>
  <si>
    <t>18.01.2021 23:55:00</t>
  </si>
  <si>
    <t>K-2823 35-02-K02823_B_56379356_56379356</t>
  </si>
  <si>
    <t>18.01.2021 21:30:00</t>
  </si>
  <si>
    <t>DM-14/24-A 45-71-M02217__73560693_73560693</t>
  </si>
  <si>
    <t>18.01.2021 21:33:00</t>
  </si>
  <si>
    <t>18.01.2021 21:55:00</t>
  </si>
  <si>
    <t>TR-90 35-17-M00090__60983269_60983269</t>
  </si>
  <si>
    <t>18.01.2021 21:19:34</t>
  </si>
  <si>
    <t>18.01.2021 23:35:00</t>
  </si>
  <si>
    <t>YOLÜSTÜ TR-1 35-15-L00915_950361368_950361368</t>
  </si>
  <si>
    <t>18.01.2021 21:34:25</t>
  </si>
  <si>
    <t>18.01.2021 23:20:00</t>
  </si>
  <si>
    <t>18.01.2021 21:21:33</t>
  </si>
  <si>
    <t>18.01.2021 23:54:00</t>
  </si>
  <si>
    <t>ASARLIK TR-11 35-28-L00129_6447906_56376200_56376200</t>
  </si>
  <si>
    <t>18.01.2021 20:59:56</t>
  </si>
  <si>
    <t>18.01.2021 23:47:00</t>
  </si>
  <si>
    <t>18.01.2021 21:10:41</t>
  </si>
  <si>
    <t>18.01.2021 22:23:00</t>
  </si>
  <si>
    <t>OVAKENT TR-7 35-15-L00583_950403361_950403361</t>
  </si>
  <si>
    <t>18.01.2021 21:49:27</t>
  </si>
  <si>
    <t>18.01.2021 22:55:00</t>
  </si>
  <si>
    <t>M-2556 35-02-M02556_35-02-M02556_66108828</t>
  </si>
  <si>
    <t>18.01.2021 21:20:59</t>
  </si>
  <si>
    <t>18.01.2021 22:33:00</t>
  </si>
  <si>
    <t>ULUKENT DM-4/5 35-28-M00047_A a1b_5760057</t>
  </si>
  <si>
    <t>18.01.2021 21:33:05</t>
  </si>
  <si>
    <t>18.01.2021 23:41:00</t>
  </si>
  <si>
    <t>K-768 35-01-K00768_E_56381898_56381898</t>
  </si>
  <si>
    <t>18.01.2021 21:32:16</t>
  </si>
  <si>
    <t>19.01.2021 01:24:00</t>
  </si>
  <si>
    <t>K-3 35-01-K00003_910462032_910462032</t>
  </si>
  <si>
    <t>18.01.2021 20:06:27</t>
  </si>
  <si>
    <t>18.01.2021 22:16:00</t>
  </si>
  <si>
    <t>K-2759 35-02-K02759_910040093_910040093</t>
  </si>
  <si>
    <t>18.01.2021 21:12:04</t>
  </si>
  <si>
    <t>19.01.2021 00:40:00</t>
  </si>
  <si>
    <t>TR-56 CEPHANELİK 35-19-L00056_B_56389503_56389503</t>
  </si>
  <si>
    <t>18.01.2021 21:06:17</t>
  </si>
  <si>
    <t>18.01.2021 23:03:00</t>
  </si>
  <si>
    <t>K-3082 35-04-K03082_TRAFO K02_41911338</t>
  </si>
  <si>
    <t>18.01.2021 22:26:00</t>
  </si>
  <si>
    <t>19.01.2021 03:50:00</t>
  </si>
  <si>
    <t>GRUPKENT KÖK 35-30-M00200_GRUPKENT M02_72066251</t>
  </si>
  <si>
    <t>18.01.2021 22:22:34</t>
  </si>
  <si>
    <t>18.01.2021 22:48:44</t>
  </si>
  <si>
    <t>18.01.2021 21:11:01</t>
  </si>
  <si>
    <t>19.01.2021 00:31:00</t>
  </si>
  <si>
    <t>L-185 UFUKKÖY SİTESİ 35-14-L00185_95000513429_95000513429</t>
  </si>
  <si>
    <t>18.01.2021 22:39:00</t>
  </si>
  <si>
    <t>18.01.2021 23:28:00</t>
  </si>
  <si>
    <t>18.01.2021 21:01:07</t>
  </si>
  <si>
    <t>19.01.2021 00:00:00</t>
  </si>
  <si>
    <t>TR-3 (M-703) 35-30-M00703_35-30-M00703_66046339</t>
  </si>
  <si>
    <t>18.01.2021 22:20:10</t>
  </si>
  <si>
    <t>19.01.2021 00:05:00</t>
  </si>
  <si>
    <t>18.01.2021 21:31:28</t>
  </si>
  <si>
    <t>18.01.2021 23:22:00</t>
  </si>
  <si>
    <t>L-128/1 35-18-L00603_50067517 A01_50068665</t>
  </si>
  <si>
    <t>18.01.2021 22:40:36</t>
  </si>
  <si>
    <t>19.01.2021 01:25:00</t>
  </si>
  <si>
    <t>K-2877 35-02-K02877_910123966_910123966</t>
  </si>
  <si>
    <t>18.01.2021 22:18:32</t>
  </si>
  <si>
    <t>19.01.2021 00:10:00</t>
  </si>
  <si>
    <t>18.01.2021 23:06:08</t>
  </si>
  <si>
    <t>19.01.2021 01:06:00</t>
  </si>
  <si>
    <t>18.01.2021 22:45:48</t>
  </si>
  <si>
    <t>18.01.2021 23:33:00</t>
  </si>
  <si>
    <t>BEKİRLER TR-4 45-72-L00361_956517825_956517825</t>
  </si>
  <si>
    <t>18.01.2021 23:21:00</t>
  </si>
  <si>
    <t>DM-3/29 45-71-M00083_953211554_953211554</t>
  </si>
  <si>
    <t>18.01.2021 23:34:00</t>
  </si>
  <si>
    <t>19.01.2021 14:01:58</t>
  </si>
  <si>
    <t>18.01.2021 23:27:47</t>
  </si>
  <si>
    <t>18.01.2021 23:43:00</t>
  </si>
  <si>
    <t>L-97 35-18-L00097_B_65594721_65594721</t>
  </si>
  <si>
    <t>18.01.2021 21:01:01</t>
  </si>
  <si>
    <t>19.01.2021 05:48:00</t>
  </si>
  <si>
    <t>M-2991(YATIRIM REZERVE) 35-02-M02991_B_56381749_56381749</t>
  </si>
  <si>
    <t>18.01.2021 22:17:11</t>
  </si>
  <si>
    <t>19.01.2021 00:58:00</t>
  </si>
  <si>
    <t>18.01.2021 22:17:34</t>
  </si>
  <si>
    <t>18.01.2021 23:06:36</t>
  </si>
  <si>
    <t>19.01.2021 01:54:00</t>
  </si>
  <si>
    <t>TR-56 CEPHANELİK 35-19-L00056_956662743_956662743</t>
  </si>
  <si>
    <t>18.01.2021 23:52:03</t>
  </si>
  <si>
    <t>19.01.2021 00:49:00</t>
  </si>
  <si>
    <t>_43005731_56367268_56367268</t>
  </si>
  <si>
    <t>18.01.2021 23:30:41</t>
  </si>
  <si>
    <t>19.01.2021 02:53:00</t>
  </si>
  <si>
    <t>FOÇA TR-4 35-23-L00004_42134325_56398923_56398923</t>
  </si>
  <si>
    <t>18.01.2021 23:17:47</t>
  </si>
  <si>
    <t>19.01.2021 02:34:00</t>
  </si>
  <si>
    <t>18.01.2021 23:32:31</t>
  </si>
  <si>
    <t>19.01.2021 02:55:00</t>
  </si>
  <si>
    <t>L-103 35-18-L00103_B_56378199_56378199</t>
  </si>
  <si>
    <t>19.01.2021 18:18:16</t>
  </si>
  <si>
    <t>19.01.2021 23:11:47</t>
  </si>
  <si>
    <t>K-2861 35-03-K02861_910165386_910165386</t>
  </si>
  <si>
    <t>19.01.2021 10:37:10</t>
  </si>
  <si>
    <t>19.01.2021 12:04:52</t>
  </si>
  <si>
    <t>ZEYTİN KONAKLARI TR-270 35-19-L00209_956698868_956698868</t>
  </si>
  <si>
    <t>19.01.2021 18:51:38</t>
  </si>
  <si>
    <t>19.01.2021 20:10:27</t>
  </si>
  <si>
    <t>19.01.2021 17:21:00</t>
  </si>
  <si>
    <t>19.01.2021 21:46:23</t>
  </si>
  <si>
    <t>K-1065 35-04-K01065_35-04-K01065_2359830</t>
  </si>
  <si>
    <t>19.01.2021 11:24:46</t>
  </si>
  <si>
    <t>19.01.2021 12:38:17</t>
  </si>
  <si>
    <t>19.01.2021 13:26:00</t>
  </si>
  <si>
    <t>19.01.2021 14:11:49</t>
  </si>
  <si>
    <t>K-1664 35-04-K01664_35-04-K01664_2372074</t>
  </si>
  <si>
    <t>19.01.2021 21:57:42</t>
  </si>
  <si>
    <t>19.01.2021 22:29:00</t>
  </si>
  <si>
    <t>19.01.2021 23:02:28</t>
  </si>
  <si>
    <t>20.01.2021 07:44:42</t>
  </si>
  <si>
    <t>M-1932 35-09-M01932_912775007_912775007</t>
  </si>
  <si>
    <t>19.01.2021 20:01:02</t>
  </si>
  <si>
    <t>19.01.2021 21:26:38</t>
  </si>
  <si>
    <t>TR-74 35-19-L00074_942363080_942363080</t>
  </si>
  <si>
    <t>19.01.2021 18:47:00</t>
  </si>
  <si>
    <t>19.01.2021 19:36:40</t>
  </si>
  <si>
    <t>K-4506 35-03-K04506_C_56362973_56362973</t>
  </si>
  <si>
    <t>19.01.2021 21:22:29</t>
  </si>
  <si>
    <t>19.01.2021 22:34:50</t>
  </si>
  <si>
    <t>K-816 35-04-K00816_35-04-K00816_2356856</t>
  </si>
  <si>
    <t>19.01.2021 19:25:56</t>
  </si>
  <si>
    <t>19.01.2021 20:08:58</t>
  </si>
  <si>
    <t>K-429 35-01-K00429_A_60984769_60984769</t>
  </si>
  <si>
    <t>19.01.2021 08:17:06</t>
  </si>
  <si>
    <t>19.01.2021 14:38:31</t>
  </si>
  <si>
    <t>MENDERES DM-2/TR-1 35-22-M00300_MENDERES-1 M17_2328468</t>
  </si>
  <si>
    <t>19.01.2021 05:12:38</t>
  </si>
  <si>
    <t>19.01.2021 06:12:25</t>
  </si>
  <si>
    <t>K-768 35-01-K00768_D_56375921_56375921</t>
  </si>
  <si>
    <t>19.01.2021 03:28:42</t>
  </si>
  <si>
    <t>19.01.2021 12:11:18</t>
  </si>
  <si>
    <t>19.01.2021 12:06:08</t>
  </si>
  <si>
    <t>19.01.2021 14:55:42</t>
  </si>
  <si>
    <t>M-970 35-03-M00970_F E1_5922206</t>
  </si>
  <si>
    <t>19.01.2021 12:56:01</t>
  </si>
  <si>
    <t>19.01.2021 17:48:22</t>
  </si>
  <si>
    <t>KARABAĞLAR TM 35-01-A00012_KARABAĞLAR-3 K21_2310494</t>
  </si>
  <si>
    <t>19.01.2021 14:50:55</t>
  </si>
  <si>
    <t>19.01.2021 15:00:00</t>
  </si>
  <si>
    <t>K-2631 35-03-K02631_910487534_910487534</t>
  </si>
  <si>
    <t>19.01.2021 14:05:06</t>
  </si>
  <si>
    <t>19.01.2021 17:19:07</t>
  </si>
  <si>
    <t>TR-129 35-19-L00129_956682777_956682777</t>
  </si>
  <si>
    <t>19.01.2021 21:35:32</t>
  </si>
  <si>
    <t>20.01.2021 01:35:14</t>
  </si>
  <si>
    <t>19.01.2021 13:58:55</t>
  </si>
  <si>
    <t>19.01.2021 17:38:07</t>
  </si>
  <si>
    <t>L-289 DEMET AKBAĞ TRAFO 35-18-L00289_956276216_956276216</t>
  </si>
  <si>
    <t>19.01.2021 20:30:58</t>
  </si>
  <si>
    <t>19.01.2021 23:26:11</t>
  </si>
  <si>
    <t>K-595 35-01-K00595_A_56375867_56375867</t>
  </si>
  <si>
    <t>19.01.2021 17:47:50</t>
  </si>
  <si>
    <t>19.01.2021 21:06:46</t>
  </si>
  <si>
    <t>K-486 35-01-K00486_910485466_910485466</t>
  </si>
  <si>
    <t>19.01.2021 11:04:22</t>
  </si>
  <si>
    <t>19.01.2021 18:03:05</t>
  </si>
  <si>
    <t>L-376 PAZARYERİ 35-18-L00376_95000082016_95000082016</t>
  </si>
  <si>
    <t>19.01.2021 12:09:07</t>
  </si>
  <si>
    <t>20.01.2021 15:40:09</t>
  </si>
  <si>
    <t>M-2549 35-09-M02549_914527603_914527603</t>
  </si>
  <si>
    <t>19.01.2021 11:33:05</t>
  </si>
  <si>
    <t>19.01.2021 13:22:24</t>
  </si>
  <si>
    <t>19.01.2021 18:58:09</t>
  </si>
  <si>
    <t>19.01.2021 20:04:27</t>
  </si>
  <si>
    <t>K-3074 35-04-K03074_D_56359397_56359397</t>
  </si>
  <si>
    <t>19.01.2021 13:30:00</t>
  </si>
  <si>
    <t>19.01.2021 14:17:41</t>
  </si>
  <si>
    <t>ASARLIK TR-7 35-28-M00181_35-28-M00181_2363486</t>
  </si>
  <si>
    <t>19.01.2021 08:41:00</t>
  </si>
  <si>
    <t>19.01.2021 11:13:00</t>
  </si>
  <si>
    <t>GÖRDES TR-17 45-75-M00408_945604933_945604933</t>
  </si>
  <si>
    <t>19.01.2021 17:04:00</t>
  </si>
  <si>
    <t>19.01.2021 18:13:11</t>
  </si>
  <si>
    <t>L-336 REİSDERE 35-18-L00336_35-18-L00336_2367888</t>
  </si>
  <si>
    <t>19.01.2021 19:48:42</t>
  </si>
  <si>
    <t>19.01.2021 22:58:01</t>
  </si>
  <si>
    <t>GEDİK TR-4 35-31-L00134_956591287_956591287</t>
  </si>
  <si>
    <t>19.01.2021 12:32:00</t>
  </si>
  <si>
    <t>19.01.2021 13:47:37</t>
  </si>
  <si>
    <t>19.01.2021 22:00:05</t>
  </si>
  <si>
    <t>19.01.2021 22:49:14</t>
  </si>
  <si>
    <t>19.01.2021 13:41:27</t>
  </si>
  <si>
    <t>19.01.2021 14:50:46</t>
  </si>
  <si>
    <t>KARAMAN TR-4 MERKEZ 35-31-L00051_956598460_956598460</t>
  </si>
  <si>
    <t>19.01.2021 11:44:22</t>
  </si>
  <si>
    <t>19.01.2021 15:22:55</t>
  </si>
  <si>
    <t>TR-138 35-19-L00138_956689257_956689257</t>
  </si>
  <si>
    <t>19.01.2021 15:51:35</t>
  </si>
  <si>
    <t>19.01.2021 19:19:36</t>
  </si>
  <si>
    <t>ASARLIK TR-13 35-28-M00180_10361707_56367203_56367203</t>
  </si>
  <si>
    <t>19.01.2021 19:27:31</t>
  </si>
  <si>
    <t>19.01.2021 20:11:51</t>
  </si>
  <si>
    <t>AKGEDİK KÖK-3 45-71-M00164_AKGEDİK M02_55994733</t>
  </si>
  <si>
    <t>19.01.2021 12:16:10</t>
  </si>
  <si>
    <t>19.01.2021 13:08:33</t>
  </si>
  <si>
    <t>TR-22 (DM-7/TR-23) 35-19-L00022_956681664_956681664</t>
  </si>
  <si>
    <t>19.01.2021 19:07:45</t>
  </si>
  <si>
    <t>19.01.2021 22:59:12</t>
  </si>
  <si>
    <t>ÜRKMEZ M-24 35-25-M00158_956653580_956653580</t>
  </si>
  <si>
    <t>19.01.2021 10:58:08</t>
  </si>
  <si>
    <t>19.01.2021 13:48:36</t>
  </si>
  <si>
    <t>ÜÇKONAK TR-1 35-15-L00258_950400307_950400307</t>
  </si>
  <si>
    <t>19.01.2021 16:01:09</t>
  </si>
  <si>
    <t>19.01.2021 18:56:36</t>
  </si>
  <si>
    <t>M-2506 35-01-M02506_35-01-M02506_47723947</t>
  </si>
  <si>
    <t>19.01.2021 17:43:38</t>
  </si>
  <si>
    <t>19.01.2021 22:00:08</t>
  </si>
  <si>
    <t>19.01.2021 11:45:00</t>
  </si>
  <si>
    <t>19.01.2021 14:44:39</t>
  </si>
  <si>
    <t>19.01.2021 09:55:14</t>
  </si>
  <si>
    <t>19.01.2021 10:22:00</t>
  </si>
  <si>
    <t>M-2991(YATIRIM REZERVE) 35-02-M02991_A_56379004_56379004</t>
  </si>
  <si>
    <t>19.01.2021 20:14:42</t>
  </si>
  <si>
    <t>20.01.2021 01:46:32</t>
  </si>
  <si>
    <t>TR-159 45-78-M00159_49415032 tr159/b1_49409455</t>
  </si>
  <si>
    <t>19.01.2021 13:27:44</t>
  </si>
  <si>
    <t>19.01.2021 14:01:55</t>
  </si>
  <si>
    <t>19.01.2021 23:48:08</t>
  </si>
  <si>
    <t>20.01.2021 00:50:00</t>
  </si>
  <si>
    <t>K-4024 35-01-K04024_B_56376846_56376846</t>
  </si>
  <si>
    <t>19.01.2021 13:48:32</t>
  </si>
  <si>
    <t>19.01.2021 19:17:40</t>
  </si>
  <si>
    <t>19.01.2021 17:40:25</t>
  </si>
  <si>
    <t>19.01.2021 17:57:00</t>
  </si>
  <si>
    <t>K-2663 35-02-K02663_910442475_910442475</t>
  </si>
  <si>
    <t>19.01.2021 17:52:48</t>
  </si>
  <si>
    <t>19.01.2021 18:52:42</t>
  </si>
  <si>
    <t>ÇANDARLI TR-18 35-30-M00018__72410785_72410785</t>
  </si>
  <si>
    <t>19.01.2021 22:05:54</t>
  </si>
  <si>
    <t>20.01.2021 00:39:21</t>
  </si>
  <si>
    <t>L-224 SİBAM EVLERİ 35-18-L00224_964760467_964760467</t>
  </si>
  <si>
    <t>19.01.2021 12:55:32</t>
  </si>
  <si>
    <t>19.01.2021 23:56:08</t>
  </si>
  <si>
    <t>19.01.2021 23:09:32</t>
  </si>
  <si>
    <t>20.01.2021 03:19:11</t>
  </si>
  <si>
    <t>TIRAZLI KÖK 45-79-M00079_BAHARLAR M06_72036291</t>
  </si>
  <si>
    <t>19.01.2021 15:53:25</t>
  </si>
  <si>
    <t>19.01.2021 16:10:12</t>
  </si>
  <si>
    <t>K-1205 35-01-K01205_A_56376667_56376667</t>
  </si>
  <si>
    <t>19.01.2021 19:25:00</t>
  </si>
  <si>
    <t>19.01.2021 22:24:20</t>
  </si>
  <si>
    <t>DM-12/TR-19 45-72-L00938_TR-2/28-B L02_61365670</t>
  </si>
  <si>
    <t>19.01.2021 09:05:25</t>
  </si>
  <si>
    <t>19.01.2021 15:20:38</t>
  </si>
  <si>
    <t>ALÇUK TM 35-17-A00001_MENEMEN-1 M30_2307955</t>
  </si>
  <si>
    <t>19.01.2021 12:14:47</t>
  </si>
  <si>
    <t>19.01.2021 13:03:01</t>
  </si>
  <si>
    <t>19.01.2021 01:17:00</t>
  </si>
  <si>
    <t>K-822 35-01-K00822_35-01-K00822_2348207</t>
  </si>
  <si>
    <t>19.01.2021 17:04:09</t>
  </si>
  <si>
    <t>19.01.2021 18:12:04</t>
  </si>
  <si>
    <t>19.01.2021 19:32:16</t>
  </si>
  <si>
    <t>19.01.2021 20:53:30</t>
  </si>
  <si>
    <t>KARAVELİLER TR-1 KÖK 35-20-L00137_KARAVELİLER L01_2048241</t>
  </si>
  <si>
    <t>19.01.2021 18:35:55</t>
  </si>
  <si>
    <t>19.01.2021 20:20:00</t>
  </si>
  <si>
    <t>KAPAKLI TR-2 45-72-M00315_45-72-M00315_2371078</t>
  </si>
  <si>
    <t>19.01.2021 15:55:02</t>
  </si>
  <si>
    <t>19.01.2021 16:48:18</t>
  </si>
  <si>
    <t>DM-23/03 TOKİ OKUL 45-71-M00518_953209481_953209481</t>
  </si>
  <si>
    <t>19.01.2021 12:35:47</t>
  </si>
  <si>
    <t>19.01.2021 13:54:55</t>
  </si>
  <si>
    <t>M-1828 35-01-M01828_B_56374740_56374740</t>
  </si>
  <si>
    <t>19.01.2021 14:18:02</t>
  </si>
  <si>
    <t>19.01.2021 16:14:02</t>
  </si>
  <si>
    <t>19.01.2021 15:08:18</t>
  </si>
  <si>
    <t>19.01.2021 15:31:02</t>
  </si>
  <si>
    <t>M-997 35-03-M00997_A A1_61126052</t>
  </si>
  <si>
    <t>19.01.2021 16:04:38</t>
  </si>
  <si>
    <t>19.01.2021 18:04:44</t>
  </si>
  <si>
    <t>K-2414 35-01-K02414_35-01-K02414_2350130</t>
  </si>
  <si>
    <t>19.01.2021 11:32:07</t>
  </si>
  <si>
    <t>19.01.2021 16:25:00</t>
  </si>
  <si>
    <t>TR-58 35-19-L00058_E _5938606</t>
  </si>
  <si>
    <t>19.01.2021 07:30:22</t>
  </si>
  <si>
    <t>19.01.2021 12:02:36</t>
  </si>
  <si>
    <t>M-1141 35-22-M00147_955280429_955280429</t>
  </si>
  <si>
    <t>19.01.2021 17:38:22</t>
  </si>
  <si>
    <t>19.01.2021 20:36:23</t>
  </si>
  <si>
    <t>TR-15 35-19-L00015_DIREK TIPI TRAFO HUCRESI H01_2060135</t>
  </si>
  <si>
    <t>19.01.2021 20:04:16</t>
  </si>
  <si>
    <t>19.01.2021 21:10:34</t>
  </si>
  <si>
    <t>BOYNUYOĞUN TR-2 35-29-L00337_35-29-L00337_66117857</t>
  </si>
  <si>
    <t>19.01.2021 22:02:00</t>
  </si>
  <si>
    <t>19.01.2021 23:38:41</t>
  </si>
  <si>
    <t>KARABAĞLAR TM 35-01-A00012_ESBAŞ-2 M10_2310485</t>
  </si>
  <si>
    <t>19.01.2021 21:34:00</t>
  </si>
  <si>
    <t>19.01.2021 22:07:14</t>
  </si>
  <si>
    <t>TR-2/5 45-72-L00005_B_56389632_56389632</t>
  </si>
  <si>
    <t>19.01.2021 23:33:23</t>
  </si>
  <si>
    <t>20.01.2021 01:04:07</t>
  </si>
  <si>
    <t>L-290 35-18-L00290_950448539_950448539</t>
  </si>
  <si>
    <t>19.01.2021 09:23:58</t>
  </si>
  <si>
    <t>19.01.2021 13:46:00</t>
  </si>
  <si>
    <t>HAYRİ KARALI SULAMA GRUBU 35-29-M00208_11984064_60982716_60982716</t>
  </si>
  <si>
    <t>19.01.2021 14:19:25</t>
  </si>
  <si>
    <t>19.01.2021 15:25:35</t>
  </si>
  <si>
    <t>L-93 ULAMIŞ MEYDAN 35-14-L00093_6557068_56355636_56355636</t>
  </si>
  <si>
    <t>19.01.2021 09:04:51</t>
  </si>
  <si>
    <t>19.01.2021 16:29:23</t>
  </si>
  <si>
    <t>M-510 GEÇİT 35-02-M00510_M-313 M04_74189960</t>
  </si>
  <si>
    <t>19.01.2021 18:16:03</t>
  </si>
  <si>
    <t>19.01.2021 18:38:10</t>
  </si>
  <si>
    <t>19.01.2021 17:16:12</t>
  </si>
  <si>
    <t>19.01.2021 17:18:35</t>
  </si>
  <si>
    <t>KAYMAKÇI TR-10 35-15-M00244_950387557_950387557</t>
  </si>
  <si>
    <t>19.01.2021 13:56:00</t>
  </si>
  <si>
    <t>19.01.2021 17:11:33</t>
  </si>
  <si>
    <t>M-2431 35-02-M02431_A_56380047_56380047</t>
  </si>
  <si>
    <t>19.01.2021 11:36:00</t>
  </si>
  <si>
    <t>19.01.2021 13:27:40</t>
  </si>
  <si>
    <t>SUBAŞI İM 35-26-A00002_KIRBAŞ L01_2304031</t>
  </si>
  <si>
    <t>19.01.2021 09:03:56</t>
  </si>
  <si>
    <t>19.01.2021 12:29:35</t>
  </si>
  <si>
    <t>ALİAĞA TR-43 DM 35-17-M00043_HatBaşıAyırıcı_72823532 M13_72823532</t>
  </si>
  <si>
    <t>19.01.2021 09:50:08</t>
  </si>
  <si>
    <t>19.01.2021 11:59:32</t>
  </si>
  <si>
    <t>KÖPRÜBAŞI TR-23/A 45-86-M00352_915848251_915848251</t>
  </si>
  <si>
    <t>19.01.2021 16:50:01</t>
  </si>
  <si>
    <t>19.01.2021 18:33:14</t>
  </si>
  <si>
    <t>GÖRDES TR-27 45-75-M00042_GÖRDES TR-28 M01_61363690</t>
  </si>
  <si>
    <t>19.01.2021 10:30:15</t>
  </si>
  <si>
    <t>19.01.2021 11:05:00</t>
  </si>
  <si>
    <t>K-765 35-01-K00765_35-01-K00765_61213184</t>
  </si>
  <si>
    <t>19.01.2021 21:49:45</t>
  </si>
  <si>
    <t>20.01.2021 03:25:50</t>
  </si>
  <si>
    <t>URLA İM 35-19-A00001_TR-16 L11_2048614</t>
  </si>
  <si>
    <t>19.01.2021 20:26:51</t>
  </si>
  <si>
    <t>19.01.2021 20:33:00</t>
  </si>
  <si>
    <t>19.01.2021 23:03:31</t>
  </si>
  <si>
    <t>20.01.2021 00:49:35</t>
  </si>
  <si>
    <t>19.01.2021 08:24:35</t>
  </si>
  <si>
    <t>19.01.2021 12:58:00</t>
  </si>
  <si>
    <t>ADİLOBA TR-3 45-80-M00179_956533441_956533441</t>
  </si>
  <si>
    <t>19.01.2021 15:18:00</t>
  </si>
  <si>
    <t>19.01.2021 17:14:36</t>
  </si>
  <si>
    <t>19.01.2021 21:22:09</t>
  </si>
  <si>
    <t>19.01.2021 22:45:03</t>
  </si>
  <si>
    <t>L-271 SANATKARLAR SİTESİ 35-18-L00271_950445207_950445207</t>
  </si>
  <si>
    <t>19.01.2021 11:47:28</t>
  </si>
  <si>
    <t>19.01.2021 18:33:45</t>
  </si>
  <si>
    <t>ÇANDARLI TR-18 35-30-M00018_35-30-M00018_72081737</t>
  </si>
  <si>
    <t>19.01.2021 19:17:15</t>
  </si>
  <si>
    <t>19.01.2021 22:59:59</t>
  </si>
  <si>
    <t>19.01.2021 19:58:35</t>
  </si>
  <si>
    <t>19.01.2021 20:35:00</t>
  </si>
  <si>
    <t>19.01.2021 01:47:07</t>
  </si>
  <si>
    <t>19.01.2021 04:02:00</t>
  </si>
  <si>
    <t>L-103 35-18-L00103_L-90 RAINBOW DM L01_72056025</t>
  </si>
  <si>
    <t>19.01.2021 09:18:55</t>
  </si>
  <si>
    <t>19.01.2021 18:07:00</t>
  </si>
  <si>
    <t>_A_56352370_56352370</t>
  </si>
  <si>
    <t>19.01.2021 14:56:54</t>
  </si>
  <si>
    <t>19.01.2021 15:34:10</t>
  </si>
  <si>
    <t>M-212(DM-3/10) 35-09-M00212_E_56382279_56382279</t>
  </si>
  <si>
    <t>19.01.2021 11:11:48</t>
  </si>
  <si>
    <t>19.01.2021 13:36:57</t>
  </si>
  <si>
    <t>SUBAŞI İM 35-26-A00002_KIRBAŞ L01_2035575</t>
  </si>
  <si>
    <t>19.01.2021 12:30:00</t>
  </si>
  <si>
    <t>19.01.2021 17:28:26</t>
  </si>
  <si>
    <t>19.01.2021 22:49:06</t>
  </si>
  <si>
    <t>19.01.2021 23:56:47</t>
  </si>
  <si>
    <t>K-2877 35-02-K02877_910152799_910152799</t>
  </si>
  <si>
    <t>19.01.2021 20:58:29</t>
  </si>
  <si>
    <t>20.01.2021 00:52:32</t>
  </si>
  <si>
    <t>M-528 35-02-M00528_B_56367086_56367086</t>
  </si>
  <si>
    <t>19.01.2021 13:29:46</t>
  </si>
  <si>
    <t>19.01.2021 18:09:04</t>
  </si>
  <si>
    <t>ÇANDARLI TR-4 35-30-M00004_B_56365156_56365156</t>
  </si>
  <si>
    <t>19.01.2021 21:11:52</t>
  </si>
  <si>
    <t>20.01.2021 00:32:35</t>
  </si>
  <si>
    <t>IŞIKLAR TM 35-02-A00006_KARAYOLLARI M25_2308414</t>
  </si>
  <si>
    <t>19.01.2021 17:22:25</t>
  </si>
  <si>
    <t>19.01.2021 18:16:00</t>
  </si>
  <si>
    <t>M-80 35-14-M00080_7688039_56354680_56354680</t>
  </si>
  <si>
    <t>19.01.2021 18:49:08</t>
  </si>
  <si>
    <t>19.01.2021 20:40:14</t>
  </si>
  <si>
    <t>TR-131 35-16-L00131_47556432_56397430_56397430</t>
  </si>
  <si>
    <t>19.01.2021 11:18:58</t>
  </si>
  <si>
    <t>19.01.2021 12:58:36</t>
  </si>
  <si>
    <t>DM-2/3 ESKİ ANIT YANI 35-18-L00581_10630961_56393867_56393867</t>
  </si>
  <si>
    <t>19.01.2021 23:41:20</t>
  </si>
  <si>
    <t>20.01.2021 05:23:37</t>
  </si>
  <si>
    <t>KULA İM 45-77-A00001_HatBaşıAyırıcı_66085777 M01_66085777</t>
  </si>
  <si>
    <t>19.01.2021 09:25:16</t>
  </si>
  <si>
    <t>19.01.2021 13:14:48</t>
  </si>
  <si>
    <t>M-2703(YATIRIM REZERVE) 35-01-M02703_ M03_64961327</t>
  </si>
  <si>
    <t>19.01.2021 07:30:00</t>
  </si>
  <si>
    <t>19.01.2021 10:39:00</t>
  </si>
  <si>
    <t>TR-31 DEREKÖY 35-22-M00031_955264260_955264260</t>
  </si>
  <si>
    <t>19.01.2021 14:58:22</t>
  </si>
  <si>
    <t>19.01.2021 17:22:12</t>
  </si>
  <si>
    <t>TR-66 45-78-L00066_95000540485_95000540485</t>
  </si>
  <si>
    <t>19.01.2021 15:14:56</t>
  </si>
  <si>
    <t>19.01.2021 15:55:32</t>
  </si>
  <si>
    <t>AYASKENT DM-2 (TR-1) 35-16-M00011_KADIKÖY M04_72045937</t>
  </si>
  <si>
    <t>19.01.2021 15:03:35</t>
  </si>
  <si>
    <t>19.01.2021 15:35:00</t>
  </si>
  <si>
    <t>ÇANDARLI TR-5 35-30-M00005_DAĞITIM TRAFOSU M01_2322624</t>
  </si>
  <si>
    <t>19.01.2021 19:57:54</t>
  </si>
  <si>
    <t>19.01.2021 20:16:00</t>
  </si>
  <si>
    <t>TR-1 35-31-L00001_47995456_56365213_56365213</t>
  </si>
  <si>
    <t>19.01.2021 12:31:00</t>
  </si>
  <si>
    <t>19.01.2021 15:13:25</t>
  </si>
  <si>
    <t>KIRKÖY NECİPFAZIL CAD. TR-12 35-31-L00474_B_72252919_72252919</t>
  </si>
  <si>
    <t>19.01.2021 12:22:00</t>
  </si>
  <si>
    <t>19.01.2021 15:58:50</t>
  </si>
  <si>
    <t>19.01.2021 18:56:39</t>
  </si>
  <si>
    <t>19.01.2021 20:19:06</t>
  </si>
  <si>
    <t>KARAVELİLER TR-1 KÖK 35-20-L00137_YAKAPINAR ÇAYIR L05_2328880</t>
  </si>
  <si>
    <t>19.01.2021 20:22:33</t>
  </si>
  <si>
    <t>19.01.2021 22:20:26</t>
  </si>
  <si>
    <t>19.01.2021 10:27:06</t>
  </si>
  <si>
    <t>19.01.2021 11:28:00</t>
  </si>
  <si>
    <t>K-2 35-01-K00002_J_56377437_56377437</t>
  </si>
  <si>
    <t>19.01.2021 22:43:46</t>
  </si>
  <si>
    <t>20.01.2021 06:11:58</t>
  </si>
  <si>
    <t>19.01.2021 22:44:14</t>
  </si>
  <si>
    <t>20.01.2021 01:10:55</t>
  </si>
  <si>
    <t>K-190 35-01-K00190_910437008_910437008</t>
  </si>
  <si>
    <t>19.01.2021 13:57:28</t>
  </si>
  <si>
    <t>19.01.2021 16:57:43</t>
  </si>
  <si>
    <t>ÇANDARLI TR-4 35-30-M00004_DIREK TIPI TRAFO HUCRESI H01_2042857</t>
  </si>
  <si>
    <t>19.01.2021 12:08:45</t>
  </si>
  <si>
    <t>19.01.2021 14:33:00</t>
  </si>
  <si>
    <t>19.01.2021 11:59:28</t>
  </si>
  <si>
    <t>19.01.2021 13:14:53</t>
  </si>
  <si>
    <t>19.01.2021 18:25:45</t>
  </si>
  <si>
    <t>19.01.2021 19:17:43</t>
  </si>
  <si>
    <t>DEMİRTAŞ KÖK 35-30-M00149_DELİKTAŞ TR-1 M04_72078655</t>
  </si>
  <si>
    <t>19.01.2021 09:41:14</t>
  </si>
  <si>
    <t>19.01.2021 10:07:00</t>
  </si>
  <si>
    <t>19.01.2021 06:12:18</t>
  </si>
  <si>
    <t>19.01.2021 10:56:00</t>
  </si>
  <si>
    <t>GÜNLÜCE KÖYÜ TR-3 35-15-L00838_950384023_950384023</t>
  </si>
  <si>
    <t>19.01.2021 12:25:05</t>
  </si>
  <si>
    <t>19.01.2021 18:57:32</t>
  </si>
  <si>
    <t>M-2747 35-01-M02747_B_56354677_56354677</t>
  </si>
  <si>
    <t>19.01.2021 11:32:58</t>
  </si>
  <si>
    <t>19.01.2021 15:38:00</t>
  </si>
  <si>
    <t>UĞURLU KÖK 45-86-M00045_HatBaşıAyırıcı_53134879 M04_53134879</t>
  </si>
  <si>
    <t>19.01.2021 17:04:25</t>
  </si>
  <si>
    <t>19.01.2021 17:09:45</t>
  </si>
  <si>
    <t>19.01.2021 12:34:02</t>
  </si>
  <si>
    <t>19.01.2021 13:09:30</t>
  </si>
  <si>
    <t>19.01.2021 19:14:10</t>
  </si>
  <si>
    <t>19.01.2021 23:12:36</t>
  </si>
  <si>
    <t>K-4408 35-01-K04408_35-01-K04408_65794506</t>
  </si>
  <si>
    <t>19.01.2021 09:24:58</t>
  </si>
  <si>
    <t>19.01.2021 20:59:55</t>
  </si>
  <si>
    <t>19.01.2021 22:16:38</t>
  </si>
  <si>
    <t>19.01.2021 04:46:51</t>
  </si>
  <si>
    <t>19.01.2021 04:59:00</t>
  </si>
  <si>
    <t>DM-5/8 35-26-M00806_10333418_56360213_56360213</t>
  </si>
  <si>
    <t>19.01.2021 22:02:57</t>
  </si>
  <si>
    <t>19.01.2021 22:46:58</t>
  </si>
  <si>
    <t>K-3582 35-01-K03582_B_56378186_56378186</t>
  </si>
  <si>
    <t>19.01.2021 08:26:00</t>
  </si>
  <si>
    <t>19.01.2021 12:10:08</t>
  </si>
  <si>
    <t>DM-14/2 45-71-M00373_953242703_953242703</t>
  </si>
  <si>
    <t>19.01.2021 14:39:29</t>
  </si>
  <si>
    <t>19.01.2021 13:52:00</t>
  </si>
  <si>
    <t>19.01.2021 16:26:53</t>
  </si>
  <si>
    <t>TEPEKÖY TR-171 TARIMSAL SULAMA 45-73-M00771_DIREK TIPI TRAFO HUCRESI H01_2094324</t>
  </si>
  <si>
    <t>19.01.2021 18:04:26</t>
  </si>
  <si>
    <t>19.01.2021 20:41:52</t>
  </si>
  <si>
    <t>DEĞİRMENDERE TR-6 35-22-M00196_A_56365177_56365177</t>
  </si>
  <si>
    <t>19.01.2021 12:17:28</t>
  </si>
  <si>
    <t>19.01.2021 13:10:59</t>
  </si>
  <si>
    <t>TR-2/113 45-83-L00113_B_56401340_56401340</t>
  </si>
  <si>
    <t>19.01.2021 19:28:57</t>
  </si>
  <si>
    <t>19.01.2021 19:56:57</t>
  </si>
  <si>
    <t>K-259 35-02-K00259_A_56362303_56362303</t>
  </si>
  <si>
    <t>19.01.2021 19:01:56</t>
  </si>
  <si>
    <t>19.01.2021 21:13:20</t>
  </si>
  <si>
    <t>TR-67 45-78-M00067_49415190 tr67/d4_49409381</t>
  </si>
  <si>
    <t>19.01.2021 11:55:58</t>
  </si>
  <si>
    <t>19.01.2021 13:03:58</t>
  </si>
  <si>
    <t>TR-22 (DM-7/TR-23) 35-19-L00022_956688247_956688247</t>
  </si>
  <si>
    <t>19.01.2021 15:02:33</t>
  </si>
  <si>
    <t>19.01.2021 21:57:44</t>
  </si>
  <si>
    <t>K-765 35-01-K00765_B_56354573_56354573</t>
  </si>
  <si>
    <t>19.01.2021 17:58:31</t>
  </si>
  <si>
    <t>19.01.2021 21:09:56</t>
  </si>
  <si>
    <t>19.01.2021 22:02:53</t>
  </si>
  <si>
    <t>19.01.2021 22:39:34</t>
  </si>
  <si>
    <t>TÜRKMEN KÖYÜ TR-1 45-71-M01740_953217338_953217338</t>
  </si>
  <si>
    <t>19.01.2021 17:29:43</t>
  </si>
  <si>
    <t>19.01.2021 22:07:45</t>
  </si>
  <si>
    <t>TR-35 35-16-L00035_953318545_953318545</t>
  </si>
  <si>
    <t>19.01.2021 15:51:43</t>
  </si>
  <si>
    <t>19.01.2021 17:36:20</t>
  </si>
  <si>
    <t>19.01.2021 13:34:00</t>
  </si>
  <si>
    <t>19.01.2021 14:59:55</t>
  </si>
  <si>
    <t>19.01.2021 09:31:46</t>
  </si>
  <si>
    <t>19.01.2021 13:06:28</t>
  </si>
  <si>
    <t>TR-93 MELTEM SİTESİ 35-19-L00093_7224669_56355545_56355545</t>
  </si>
  <si>
    <t>19.01.2021 21:55:08</t>
  </si>
  <si>
    <t>19.01.2021 23:46:19</t>
  </si>
  <si>
    <t>OTOYOL DM 45-80-M02917_APPAK M01_72022599</t>
  </si>
  <si>
    <t>19.01.2021 00:17:00</t>
  </si>
  <si>
    <t>19.01.2021 01:22:00</t>
  </si>
  <si>
    <t>19.01.2021 20:29:16</t>
  </si>
  <si>
    <t>20.01.2021 02:43:14</t>
  </si>
  <si>
    <t>K-1273 35-02-K01273_913023687_913023687</t>
  </si>
  <si>
    <t>19.01.2021 12:08:11</t>
  </si>
  <si>
    <t>19.01.2021 14:14:49</t>
  </si>
  <si>
    <t>SUBAŞI İM 35-26-A00002_SUBAŞI/TAMSA M01_2035577</t>
  </si>
  <si>
    <t>19.01.2021 12:25:28</t>
  </si>
  <si>
    <t>19.01.2021 12:33:58</t>
  </si>
  <si>
    <t>19.01.2021 09:06:41</t>
  </si>
  <si>
    <t>19.01.2021 12:20:31</t>
  </si>
  <si>
    <t>DENİZKÖY TR-1 35-30-M00594_955319234_955319234</t>
  </si>
  <si>
    <t>19.01.2021 14:41:12</t>
  </si>
  <si>
    <t>19.01.2021 18:47:30</t>
  </si>
  <si>
    <t>K-3502 35-01-K03502_35-01-K03502_2370058</t>
  </si>
  <si>
    <t>19.01.2021 19:23:00</t>
  </si>
  <si>
    <t>19.01.2021 20:36:41</t>
  </si>
  <si>
    <t>KAYACIK KOZLUCA TR-2 45-75-M00227_DIREK TIPI TRAFO HUCRESI H01_2086747</t>
  </si>
  <si>
    <t>19.01.2021 20:22:47</t>
  </si>
  <si>
    <t>19.01.2021 22:23:41</t>
  </si>
  <si>
    <t>TR-1 35-27-M00001_KEMALPAŞA TR-54 M09_72206342</t>
  </si>
  <si>
    <t>19.01.2021 13:37:20</t>
  </si>
  <si>
    <t>19.01.2021 14:00:00</t>
  </si>
  <si>
    <t>PANCAR TR-2 35-26-M00893__66213187_66213187</t>
  </si>
  <si>
    <t>19.01.2021 20:18:32</t>
  </si>
  <si>
    <t>19.01.2021 21:09:09</t>
  </si>
  <si>
    <t>K-3874 35-01-K03874_911396914_911396914</t>
  </si>
  <si>
    <t>19.01.2021 12:37:15</t>
  </si>
  <si>
    <t>19.01.2021 20:33:35</t>
  </si>
  <si>
    <t>M-2748 35-01-M02748_35-01-M02748_67128221</t>
  </si>
  <si>
    <t>19.01.2021 21:05:12</t>
  </si>
  <si>
    <t>20.01.2021 06:19:09</t>
  </si>
  <si>
    <t>M-2538 (YATIRIM REZERVE) 35-02-M02538_A_56364563_56364563</t>
  </si>
  <si>
    <t>19.01.2021 19:10:27</t>
  </si>
  <si>
    <t>19.01.2021 22:30:42</t>
  </si>
  <si>
    <t>K-4283 GÖRECE 35-22-K04283_35-22-K04283_2346784</t>
  </si>
  <si>
    <t>19.01.2021 17:33:45</t>
  </si>
  <si>
    <t>19.01.2021 17:51:58</t>
  </si>
  <si>
    <t>ÇEŞME İM 35-18-A00001_OVACIK L08_2053078</t>
  </si>
  <si>
    <t>19.01.2021 19:42:18</t>
  </si>
  <si>
    <t>19.01.2021 19:52:00</t>
  </si>
  <si>
    <t>K-3780 35-07-K03780_B_56374337_56374337</t>
  </si>
  <si>
    <t>19.01.2021 16:38:04</t>
  </si>
  <si>
    <t>19.01.2021 19:46:45</t>
  </si>
  <si>
    <t>DM-3/34 35-26-M00766_956606240_956606240</t>
  </si>
  <si>
    <t>19.01.2021 15:50:41</t>
  </si>
  <si>
    <t>19.01.2021 18:49:45</t>
  </si>
  <si>
    <t>K-766 35-04-K00766_D_56364208_56364208</t>
  </si>
  <si>
    <t>19.01.2021 15:36:04</t>
  </si>
  <si>
    <t>19.01.2021 18:08:33</t>
  </si>
  <si>
    <t>19.01.2021 12:48:11</t>
  </si>
  <si>
    <t>19.01.2021 14:56:18</t>
  </si>
  <si>
    <t>K-3167 35-04-K03167_B_60982964_60982964</t>
  </si>
  <si>
    <t>19.01.2021 15:09:20</t>
  </si>
  <si>
    <t>19.01.2021 18:46:00</t>
  </si>
  <si>
    <t>YAYLA KÖYÜ TR-1 35-21-L00093_953361416_953361416</t>
  </si>
  <si>
    <t>19.01.2021 12:20:21</t>
  </si>
  <si>
    <t>19.01.2021 15:10:28</t>
  </si>
  <si>
    <t>K-573 35-01-K00573_910686619_910686619</t>
  </si>
  <si>
    <t>19.01.2021 07:32:41</t>
  </si>
  <si>
    <t>19.01.2021 13:08:15</t>
  </si>
  <si>
    <t>M-2917 35-01-M02917_911380460_911380460</t>
  </si>
  <si>
    <t>19.01.2021 14:13:02</t>
  </si>
  <si>
    <t>19.01.2021 16:32:01</t>
  </si>
  <si>
    <t>KINIK İM 35-24-A00001_SOMA M01_2059065</t>
  </si>
  <si>
    <t>19.01.2021 14:00:44</t>
  </si>
  <si>
    <t>19.01.2021 14:04:26</t>
  </si>
  <si>
    <t>M-1344 35-02-M01344_A_56383080_56383080</t>
  </si>
  <si>
    <t>19.01.2021 10:57:22</t>
  </si>
  <si>
    <t>19.01.2021 14:14:57</t>
  </si>
  <si>
    <t>DM-12/02 (LALELİ İ.Ö.) 45-71-M00306_953210296_953210296</t>
  </si>
  <si>
    <t>19.01.2021 13:06:53</t>
  </si>
  <si>
    <t>19.01.2021 15:49:15</t>
  </si>
  <si>
    <t>K-610 35-02-K00610_910022009_910022009</t>
  </si>
  <si>
    <t>19.01.2021 19:16:37</t>
  </si>
  <si>
    <t>19.01.2021 20:06:43</t>
  </si>
  <si>
    <t>L-281 35-18-L00281__72373024_72373024</t>
  </si>
  <si>
    <t>19.01.2021 23:14:58</t>
  </si>
  <si>
    <t>20.01.2021 04:08:40</t>
  </si>
  <si>
    <t>19.01.2021 08:40:27</t>
  </si>
  <si>
    <t>19.01.2021 10:37:00</t>
  </si>
  <si>
    <t>M-442 35-02-M00442_910239129_910239129</t>
  </si>
  <si>
    <t>19.01.2021 16:55:40</t>
  </si>
  <si>
    <t>19.01.2021 21:07:47</t>
  </si>
  <si>
    <t>GÜMÜLDÜR M-32 35-25-M00032_A_56357868_56357868</t>
  </si>
  <si>
    <t>19.01.2021 12:17:00</t>
  </si>
  <si>
    <t>19.01.2021 12:49:53</t>
  </si>
  <si>
    <t>SARUHANLI TR-10 45-80-M00010_A_56384490_56384490</t>
  </si>
  <si>
    <t>19.01.2021 14:56:00</t>
  </si>
  <si>
    <t>19.01.2021 15:26:56</t>
  </si>
  <si>
    <t>ÇAPAKLI KÖK 45-78-M01161_GÖKÇEKÖY M04_66218170</t>
  </si>
  <si>
    <t>19.01.2021 16:41:12</t>
  </si>
  <si>
    <t>19.01.2021 00:44:28</t>
  </si>
  <si>
    <t>19.01.2021 01:31:00</t>
  </si>
  <si>
    <t>KORDON TR-1 45-78-M00761_953287495_953287495</t>
  </si>
  <si>
    <t>19.01.2021 20:19:46</t>
  </si>
  <si>
    <t>19.01.2021 21:35:44</t>
  </si>
  <si>
    <t>TR-7 35-31-L00007_35-31-L00007_72252989</t>
  </si>
  <si>
    <t>19.01.2021 12:26:00</t>
  </si>
  <si>
    <t>19.01.2021 12:53:59</t>
  </si>
  <si>
    <t>MERSİNLİDERE TR-1 (KINAYLAR) 35-31-L00193_956580465_956580465</t>
  </si>
  <si>
    <t>19.01.2021 15:01:50</t>
  </si>
  <si>
    <t>19.01.2021 17:56:31</t>
  </si>
  <si>
    <t>K-501 35-01-K00501_E_56354375_56354375</t>
  </si>
  <si>
    <t>19.01.2021 11:05:03</t>
  </si>
  <si>
    <t>19.01.2021 17:47:01</t>
  </si>
  <si>
    <t>ESKİBOYNUYOĞUN KÖK 35-29-L00052_ESKİBOYNUYOĞUN L01_72215260</t>
  </si>
  <si>
    <t>19.01.2021 19:51:35</t>
  </si>
  <si>
    <t>19.01.2021 19:52:15</t>
  </si>
  <si>
    <t>19.01.2021 11:29:41</t>
  </si>
  <si>
    <t>19.01.2021 14:14:38</t>
  </si>
  <si>
    <t>SOMA TR-31 45-82-M00031__72410589_72410589</t>
  </si>
  <si>
    <t>19.01.2021 17:45:04</t>
  </si>
  <si>
    <t>19.01.2021 19:09:40</t>
  </si>
  <si>
    <t>ÜRKMEZ M-14 35-25-M00154_B_56376027_56376027</t>
  </si>
  <si>
    <t>19.01.2021 18:34:25</t>
  </si>
  <si>
    <t>19.01.2021 19:53:18</t>
  </si>
  <si>
    <t>L-470 KÖK 35-18-L00470_950450059_950450059</t>
  </si>
  <si>
    <t>19.01.2021 07:27:42</t>
  </si>
  <si>
    <t>19.01.2021 10:48:00</t>
  </si>
  <si>
    <t>19.01.2021 16:34:00</t>
  </si>
  <si>
    <t>19.01.2021 18:30:35</t>
  </si>
  <si>
    <t>DM-3/TR-18 35-22-M00077_A_60982384_60982384</t>
  </si>
  <si>
    <t>19.01.2021 21:34:14</t>
  </si>
  <si>
    <t>19.01.2021 22:39:29</t>
  </si>
  <si>
    <t>19.01.2021 07:44:44</t>
  </si>
  <si>
    <t>19.01.2021 12:58:42</t>
  </si>
  <si>
    <t>DM-7/21 35-28-M00966_D D1b_5764347</t>
  </si>
  <si>
    <t>19.01.2021 11:36:28</t>
  </si>
  <si>
    <t>20.01.2021 00:45:36</t>
  </si>
  <si>
    <t>K-687 35-01-K00687_E E1_5927677</t>
  </si>
  <si>
    <t>19.01.2021 21:07:30</t>
  </si>
  <si>
    <t>20.01.2021 05:06:27</t>
  </si>
  <si>
    <t>L-126 35-18-L00126_6497245_60982883_60982883</t>
  </si>
  <si>
    <t>19.01.2021 23:07:13</t>
  </si>
  <si>
    <t>20.01.2021 04:52:29</t>
  </si>
  <si>
    <t>GÜMÜLDÜR M-33 35-25-M00033_955263123_955263123</t>
  </si>
  <si>
    <t>19.01.2021 14:25:58</t>
  </si>
  <si>
    <t>19.01.2021 16:14:38</t>
  </si>
  <si>
    <t>L-469 35-18-L00469_5665492 a1b_5934397</t>
  </si>
  <si>
    <t>19.01.2021 14:00:02</t>
  </si>
  <si>
    <t>19.01.2021 19:27:36</t>
  </si>
  <si>
    <t>19.01.2021 08:51:11</t>
  </si>
  <si>
    <t>19.01.2021 17:11:40</t>
  </si>
  <si>
    <t>K-4372 35-02-K04372_35-02-K04372_45343641</t>
  </si>
  <si>
    <t>19.01.2021 19:14:23</t>
  </si>
  <si>
    <t>19.01.2021 22:47:38</t>
  </si>
  <si>
    <t>K-258 35-01-K00258_D_56376769_56376769</t>
  </si>
  <si>
    <t>19.01.2021 20:29:55</t>
  </si>
  <si>
    <t>20.01.2021 01:36:55</t>
  </si>
  <si>
    <t>ARDIÇ MAHALLESİ TR-12 35-21-L00134_953362730_953362730</t>
  </si>
  <si>
    <t>19.01.2021 10:23:42</t>
  </si>
  <si>
    <t>19.01.2021 13:31:00</t>
  </si>
  <si>
    <t>19.01.2021 10:55:34</t>
  </si>
  <si>
    <t>19.01.2021 11:07:39</t>
  </si>
  <si>
    <t>K-1112 35-03-K01112_913747124_913747124</t>
  </si>
  <si>
    <t>19.01.2021 17:05:00</t>
  </si>
  <si>
    <t>19.01.2021 18:55:57</t>
  </si>
  <si>
    <t>DM-3 (TR-16) 35-15-M00016_ÖDEMİŞ-3 M02_67054180</t>
  </si>
  <si>
    <t>19.01.2021 01:19:13</t>
  </si>
  <si>
    <t>19.01.2021 01:21:21</t>
  </si>
  <si>
    <t>19.01.2021 20:44:46</t>
  </si>
  <si>
    <t>19.01.2021 21:37:04</t>
  </si>
  <si>
    <t>DM-20/03 45-71-M00422_C_56399627_56399627</t>
  </si>
  <si>
    <t>19.01.2021 09:10:44</t>
  </si>
  <si>
    <t>19.01.2021 17:38:38</t>
  </si>
  <si>
    <t>K-4667 35-08-K04667_97589394_97589394</t>
  </si>
  <si>
    <t>19.01.2021 13:36:14</t>
  </si>
  <si>
    <t>19.01.2021 16:08:11</t>
  </si>
  <si>
    <t>K-4731 35-01-K04731_35-01-K04731_42872339</t>
  </si>
  <si>
    <t>19.01.2021 20:21:37</t>
  </si>
  <si>
    <t>19.01.2021 22:37:33</t>
  </si>
  <si>
    <t>BAĞYOLU TR-1 45-71-M01598_DIREK TIPI TRAFO HUCRESI H01_2075315</t>
  </si>
  <si>
    <t>19.01.2021 22:50:07</t>
  </si>
  <si>
    <t>20.01.2021 00:08:45</t>
  </si>
  <si>
    <t>L-45 JANDARMA SİTESİ 35-14-L00045_956640184_956640184</t>
  </si>
  <si>
    <t>19.01.2021 11:44:57</t>
  </si>
  <si>
    <t>19.01.2021 14:23:14</t>
  </si>
  <si>
    <t>K-1465 35-03-K01465_A_56362939_56362939</t>
  </si>
  <si>
    <t>19.01.2021 14:19:40</t>
  </si>
  <si>
    <t>19.01.2021 16:52:18</t>
  </si>
  <si>
    <t>19.01.2021 18:53:01</t>
  </si>
  <si>
    <t>19.01.2021 20:22:42</t>
  </si>
  <si>
    <t>SARUHANLI TR-31 45-80-M00031_SARUHANLI TR-11 M02_72202478</t>
  </si>
  <si>
    <t>19.01.2021 11:14:14</t>
  </si>
  <si>
    <t>19.01.2021 13:15:42</t>
  </si>
  <si>
    <t>19.01.2021 20:57:10</t>
  </si>
  <si>
    <t>20.01.2021 02:15:56</t>
  </si>
  <si>
    <t>TR-23 35-30-L00023_C_56367584_56367584</t>
  </si>
  <si>
    <t>19.01.2021 17:35:34</t>
  </si>
  <si>
    <t>19.01.2021 18:59:05</t>
  </si>
  <si>
    <t>ZİRAATÇİLER SİTESİ TR 35-30-M00293_955305468_955305468</t>
  </si>
  <si>
    <t>19.01.2021 15:01:36</t>
  </si>
  <si>
    <t>19.01.2021 18:10:14</t>
  </si>
  <si>
    <t>19.01.2021 09:44:28</t>
  </si>
  <si>
    <t>19.01.2021 11:46:00</t>
  </si>
  <si>
    <t>DM-3/15 35-29-M00016_C C01b_61536560</t>
  </si>
  <si>
    <t>19.01.2021 09:48:35</t>
  </si>
  <si>
    <t>19.01.2021 15:35:40</t>
  </si>
  <si>
    <t>19.01.2021 11:15:50</t>
  </si>
  <si>
    <t>19.01.2021 18:50:48</t>
  </si>
  <si>
    <t>19.01.2021 22:04:58</t>
  </si>
  <si>
    <t>20.01.2021 04:38:33</t>
  </si>
  <si>
    <t>TR-10 (M-710) 35-30-M00710_955296768_955296768</t>
  </si>
  <si>
    <t>19.01.2021 14:33:12</t>
  </si>
  <si>
    <t>19.01.2021 17:08:44</t>
  </si>
  <si>
    <t>K-822 35-01-K00822_911054858_911054858</t>
  </si>
  <si>
    <t>19.01.2021 14:49:42</t>
  </si>
  <si>
    <t>19.01.2021 18:06:44</t>
  </si>
  <si>
    <t>K-4773 35-04-K04773_35-04-K04773_55022081</t>
  </si>
  <si>
    <t>19.01.2021 20:37:45</t>
  </si>
  <si>
    <t>19.01.2021 21:27:00</t>
  </si>
  <si>
    <t>TİRE İM-DM-1 35-29-A00001_BOYNUYOĞUN L04_2059646</t>
  </si>
  <si>
    <t>19.01.2021 20:04:25</t>
  </si>
  <si>
    <t>19.01.2021 20:27:53</t>
  </si>
  <si>
    <t>19.01.2021 03:34:58</t>
  </si>
  <si>
    <t>19.01.2021 05:40:00</t>
  </si>
  <si>
    <t>19.01.2021 18:08:15</t>
  </si>
  <si>
    <t>19.01.2021 19:53:27</t>
  </si>
  <si>
    <t>19.01.2021 09:23:00</t>
  </si>
  <si>
    <t>19.01.2021 11:59:46</t>
  </si>
  <si>
    <t>M-1228 35-01-M01228_C_56357965_56357965</t>
  </si>
  <si>
    <t>19.01.2021 09:45:41</t>
  </si>
  <si>
    <t>MURADİYE TR 2/A 45-71-M00201_C C2_5966082</t>
  </si>
  <si>
    <t>19.01.2021 19:13:06</t>
  </si>
  <si>
    <t>19.01.2021 20:19:32</t>
  </si>
  <si>
    <t>19.01.2021 09:18:03</t>
  </si>
  <si>
    <t>19.01.2021 13:17:10</t>
  </si>
  <si>
    <t>19.01.2021 22:44:28</t>
  </si>
  <si>
    <t>20.01.2021 01:36:32</t>
  </si>
  <si>
    <t>BİMEYKO TR-5 35-30-M00052_950164842_950164842</t>
  </si>
  <si>
    <t>19.01.2021 17:03:01</t>
  </si>
  <si>
    <t>19.01.2021 19:14:00</t>
  </si>
  <si>
    <t>K-2899 35-09-K02899_35-09-K02899_47027967</t>
  </si>
  <si>
    <t>19.01.2021 18:02:51</t>
  </si>
  <si>
    <t>19.01.2021 18:26:33</t>
  </si>
  <si>
    <t>K-3013 35-08-K03013_912144912_912144912</t>
  </si>
  <si>
    <t>19.01.2021 10:15:51</t>
  </si>
  <si>
    <t>19.01.2021 14:34:27</t>
  </si>
  <si>
    <t>M-331 35-02-M00331_915134737_915134737</t>
  </si>
  <si>
    <t>19.01.2021 22:03:19</t>
  </si>
  <si>
    <t>DM-12/TR-19 45-72-L00938_TR-2/28-B L02_61365647</t>
  </si>
  <si>
    <t>19.01.2021 15:20:00</t>
  </si>
  <si>
    <t>19.01.2021 15:57:39</t>
  </si>
  <si>
    <t>K-1919 35-10-K01919_913360892_913360892</t>
  </si>
  <si>
    <t>19.01.2021 16:40:41</t>
  </si>
  <si>
    <t>19.01.2021 22:56:26</t>
  </si>
  <si>
    <t>19.01.2021 08:30:00</t>
  </si>
  <si>
    <t>19.01.2021 11:22:00</t>
  </si>
  <si>
    <t>DM-21/22 (ÇALIŞKAN SOKAK) 45-71-M00480_953193144_953193144</t>
  </si>
  <si>
    <t>19.01.2021 20:01:48</t>
  </si>
  <si>
    <t>19.01.2021 22:49:04</t>
  </si>
  <si>
    <t>K-4440 35-02-K04440_E_56375131_56375131</t>
  </si>
  <si>
    <t>19.01.2021 18:26:44</t>
  </si>
  <si>
    <t>19.01.2021 20:55:20</t>
  </si>
  <si>
    <t>M-2475(YATIRIM REZERVE) 35-02-M02475_A A1B_5813287</t>
  </si>
  <si>
    <t>19.01.2021 11:41:09</t>
  </si>
  <si>
    <t>19.01.2021 13:42:27</t>
  </si>
  <si>
    <t>M-1228 35-01-M01228_B_56357966_56357966</t>
  </si>
  <si>
    <t>19.01.2021 18:37:44</t>
  </si>
  <si>
    <t>19.01.2021 22:34:44</t>
  </si>
  <si>
    <t>GÜLBAHÇE TR-16 (KARAPINAR) 35-19-L00042_956672763_956672763</t>
  </si>
  <si>
    <t>19.01.2021 11:54:43</t>
  </si>
  <si>
    <t>19.01.2021 18:34:15</t>
  </si>
  <si>
    <t>19.01.2021 19:48:00</t>
  </si>
  <si>
    <t>19.01.2021 22:48:50</t>
  </si>
  <si>
    <t>M-1918 35-10-M01918_915102970_915102970</t>
  </si>
  <si>
    <t>19.01.2021 02:31:15</t>
  </si>
  <si>
    <t>19.01.2021 03:38:00</t>
  </si>
  <si>
    <t>TR-52 45-77-L00052_945508523_945508523</t>
  </si>
  <si>
    <t>19.01.2021 20:40:00</t>
  </si>
  <si>
    <t>19.01.2021 22:29:06</t>
  </si>
  <si>
    <t>19.01.2021 14:48:42</t>
  </si>
  <si>
    <t>19.01.2021 17:06:50</t>
  </si>
  <si>
    <t>ÇUKURALTI M-38 35-25-M00079_D_56372399_56372399</t>
  </si>
  <si>
    <t>19.01.2021 12:18:00</t>
  </si>
  <si>
    <t>19.01.2021 14:30:20</t>
  </si>
  <si>
    <t>KAPAKLI DM 45-72-M00309_KAPAKLI ŞEHİR M04_2311311</t>
  </si>
  <si>
    <t>19.01.2021 09:16:55</t>
  </si>
  <si>
    <t>19.01.2021 09:47:05</t>
  </si>
  <si>
    <t>K-706 35-04-K00706_35-04-K00706_2377291</t>
  </si>
  <si>
    <t>19.01.2021 12:55:15</t>
  </si>
  <si>
    <t>19.01.2021 13:22:47</t>
  </si>
  <si>
    <t>DM-3/TR-4 35-13-L00056_946422688_946422688</t>
  </si>
  <si>
    <t>19.01.2021 19:34:55</t>
  </si>
  <si>
    <t>19.01.2021 20:17:34</t>
  </si>
  <si>
    <t>K-1273 35-02-K01273_913006645_913006645</t>
  </si>
  <si>
    <t>19.01.2021 17:52:23</t>
  </si>
  <si>
    <t>20.01.2021 00:44:21</t>
  </si>
  <si>
    <t>BODAMAS TR-1 45-75-M00297_45-75-M00297_2374863</t>
  </si>
  <si>
    <t>19.01.2021 15:08:00</t>
  </si>
  <si>
    <t>19.01.2021 15:46:31</t>
  </si>
  <si>
    <t>AŞAĞIÇOBANİSA TR-3 45-71-M00103_953198112_953198112</t>
  </si>
  <si>
    <t>19.01.2021 12:25:00</t>
  </si>
  <si>
    <t>20.01.2021 02:01:52</t>
  </si>
  <si>
    <t>TR-292 (İM-1/TR-2) 35-19-L00292_956683334_956683334</t>
  </si>
  <si>
    <t>19.01.2021 14:18:43</t>
  </si>
  <si>
    <t>19.01.2021 20:41:17</t>
  </si>
  <si>
    <t>19.01.2021 23:10:59</t>
  </si>
  <si>
    <t>20.01.2021 06:33:41</t>
  </si>
  <si>
    <t>ŞEYHDAVUTLAR TR-7 (TR-3) 45-79-M00504_45-79-M00504_2374598</t>
  </si>
  <si>
    <t>19.01.2021 21:23:59</t>
  </si>
  <si>
    <t>19.01.2021 23:38:52</t>
  </si>
  <si>
    <t>_911396897_911396897</t>
  </si>
  <si>
    <t>19.01.2021 09:51:56</t>
  </si>
  <si>
    <t>19.01.2021 18:28:17</t>
  </si>
  <si>
    <t>19.01.2021 17:32:49</t>
  </si>
  <si>
    <t>19.01.2021 19:40:22</t>
  </si>
  <si>
    <t>K-4408 35-01-K04408_B_56372175_56372175</t>
  </si>
  <si>
    <t>19.01.2021 09:26:04</t>
  </si>
  <si>
    <t>19.01.2021 14:23:00</t>
  </si>
  <si>
    <t>TR-2/19 45-83-L00019_955150173_955150173</t>
  </si>
  <si>
    <t>19.01.2021 13:00:02</t>
  </si>
  <si>
    <t>19.01.2021 14:17:33</t>
  </si>
  <si>
    <t>TR-57 35-17-M00057__56394786_56394786</t>
  </si>
  <si>
    <t>19.01.2021 21:20:31</t>
  </si>
  <si>
    <t>19.01.2021 21:48:30</t>
  </si>
  <si>
    <t>GÜLBAHÇE İM 35-19-A00006_GÜLBAHÇE L02_72213957</t>
  </si>
  <si>
    <t>19.01.2021 09:14:28</t>
  </si>
  <si>
    <t>19.01.2021 09:35:48</t>
  </si>
  <si>
    <t>ILIPINAR TR-4 35-23-M00084_950425431_950425431</t>
  </si>
  <si>
    <t>19.01.2021 12:30:08</t>
  </si>
  <si>
    <t>19.01.2021 14:09:25</t>
  </si>
  <si>
    <t>L-325 (ALBAYRAK) 35-18-L00325_950449934_950449934</t>
  </si>
  <si>
    <t>19.01.2021 08:46:23</t>
  </si>
  <si>
    <t>19.01.2021 11:02:00</t>
  </si>
  <si>
    <t>19.01.2021 13:52:10</t>
  </si>
  <si>
    <t>19.01.2021 15:05:00</t>
  </si>
  <si>
    <t>19.01.2021 00:42:38</t>
  </si>
  <si>
    <t>19.01.2021 02:20:00</t>
  </si>
  <si>
    <t>DM12/TR03 45-73-M00096_A dm12tr3-b1_45119828</t>
  </si>
  <si>
    <t>19.01.2021 16:58:19</t>
  </si>
  <si>
    <t>19.01.2021 17:33:27</t>
  </si>
  <si>
    <t>ASARLIK TR-5 35-28-M00176_A_56375816_56375816</t>
  </si>
  <si>
    <t>19.01.2021 20:34:00</t>
  </si>
  <si>
    <t>19.01.2021 21:50:28</t>
  </si>
  <si>
    <t>TİRE TR-15/A 35-29-L00022_B_56387613_56387613</t>
  </si>
  <si>
    <t>19.01.2021 15:09:56</t>
  </si>
  <si>
    <t>19.01.2021 17:05:27</t>
  </si>
  <si>
    <t>19.01.2021 14:44:49</t>
  </si>
  <si>
    <t>19.01.2021 21:40:42</t>
  </si>
  <si>
    <t>19.01.2021 12:11:35</t>
  </si>
  <si>
    <t>19.01.2021 12:15:28</t>
  </si>
  <si>
    <t>DM-25/18 45-71-M00366_953196154_953196154</t>
  </si>
  <si>
    <t>19.01.2021 19:03:00</t>
  </si>
  <si>
    <t>19.01.2021 20:29:53</t>
  </si>
  <si>
    <t>19.01.2021 14:25:29</t>
  </si>
  <si>
    <t>19.01.2021 20:34:13</t>
  </si>
  <si>
    <t>19.01.2021 11:10:58</t>
  </si>
  <si>
    <t>19.01.2021 17:51:48</t>
  </si>
  <si>
    <t>_C_56354444_56354444</t>
  </si>
  <si>
    <t>19.01.2021 09:36:24</t>
  </si>
  <si>
    <t>19.01.2021 13:11:51</t>
  </si>
  <si>
    <t>DM-13/02 45-71-M00330_953219819_953219819</t>
  </si>
  <si>
    <t>19.01.2021 18:31:07</t>
  </si>
  <si>
    <t>19.01.2021 22:26:47</t>
  </si>
  <si>
    <t>L-23 ESKİ POSTANE ÖNÜ 35-14-L00023_C_56354923_56354923</t>
  </si>
  <si>
    <t>19.01.2021 19:00:50</t>
  </si>
  <si>
    <t>19.01.2021 22:55:38</t>
  </si>
  <si>
    <t>SIRIMLI CINGILLAR TR-4 35-31-L00195_47908950_56385183_56385183</t>
  </si>
  <si>
    <t>19.01.2021 16:23:02</t>
  </si>
  <si>
    <t>19.01.2021 19:01:05</t>
  </si>
  <si>
    <t>ULUKENT DM-4/5 35-28-M00047_35-28-M00047_66516379</t>
  </si>
  <si>
    <t>19.01.2021 06:29:39</t>
  </si>
  <si>
    <t>20.01.2021 08:33:53</t>
  </si>
  <si>
    <t>L-73 BANKACILAR 35-14-L00073_956636158_956636158</t>
  </si>
  <si>
    <t>19.01.2021 13:08:41</t>
  </si>
  <si>
    <t>19.01.2021 18:42:09</t>
  </si>
  <si>
    <t>19.01.2021 20:08:24</t>
  </si>
  <si>
    <t>19.01.2021 20:53:08</t>
  </si>
  <si>
    <t>19.01.2021 14:24:19</t>
  </si>
  <si>
    <t>19.01.2021 18:43:09</t>
  </si>
  <si>
    <t>BAŞIBÜYÜK KÖK 45-77-L00158_HatBaşıAyırıcı_66086361 L06_66086361</t>
  </si>
  <si>
    <t>19.01.2021 14:02:32</t>
  </si>
  <si>
    <t>19.01.2021 15:04:30</t>
  </si>
  <si>
    <t>L-308 35-18-L00308_950446508_950446508</t>
  </si>
  <si>
    <t>19.01.2021 19:34:40</t>
  </si>
  <si>
    <t>19.01.2021 23:56:29</t>
  </si>
  <si>
    <t>L-278 35-18-L00278_L-279 L04_72088673</t>
  </si>
  <si>
    <t>19.01.2021 10:01:58</t>
  </si>
  <si>
    <t>19.01.2021 19:30:28</t>
  </si>
  <si>
    <t>19.01.2021 09:26:00</t>
  </si>
  <si>
    <t>19.01.2021 14:28:00</t>
  </si>
  <si>
    <t>K-2663 35-02-K02663_910023758_910023758</t>
  </si>
  <si>
    <t>19.01.2021 21:00:01</t>
  </si>
  <si>
    <t>20.01.2021 00:46:18</t>
  </si>
  <si>
    <t>L-92 35-18-L00092_5841826_56373209_56373209</t>
  </si>
  <si>
    <t>19.01.2021 04:55:52</t>
  </si>
  <si>
    <t>19.01.2021 09:13:00</t>
  </si>
  <si>
    <t>M-2122 35-03-M02122_C_56363626_56363626</t>
  </si>
  <si>
    <t>19.01.2021 07:12:30</t>
  </si>
  <si>
    <t>19.01.2021 10:02:00</t>
  </si>
  <si>
    <t>K-1144 35-04-K01144_99504405_99504405</t>
  </si>
  <si>
    <t>19.01.2021 12:58:58</t>
  </si>
  <si>
    <t>19.01.2021 18:56:46</t>
  </si>
  <si>
    <t>GÜLDALI SİTESİ TR 35-30-M00202_DAĞITIM TRAFOSU M03_72060810</t>
  </si>
  <si>
    <t>19.01.2021 00:30:00</t>
  </si>
  <si>
    <t>19.01.2021 02:24:00</t>
  </si>
  <si>
    <t>BEKİRLER TR-1 45-72-M00247_A_56389093_56389093</t>
  </si>
  <si>
    <t>19.01.2021 18:54:31</t>
  </si>
  <si>
    <t>19.01.2021 21:38:33</t>
  </si>
  <si>
    <t>19.01.2021 22:28:16</t>
  </si>
  <si>
    <t>20.01.2021 03:52:24</t>
  </si>
  <si>
    <t>19.01.2021 10:52:00</t>
  </si>
  <si>
    <t>19.01.2021 11:17:00</t>
  </si>
  <si>
    <t>TR-129 35-16-L00129_C_60984169_60984169</t>
  </si>
  <si>
    <t>19.01.2021 16:08:00</t>
  </si>
  <si>
    <t>19.01.2021 19:58:19</t>
  </si>
  <si>
    <t>ÇAYBAŞI TR-1 35-26-L00209_956606033_956606033</t>
  </si>
  <si>
    <t>19.01.2021 17:18:04</t>
  </si>
  <si>
    <t>19.01.2021 19:10:55</t>
  </si>
  <si>
    <t>19.01.2021 20:42:25</t>
  </si>
  <si>
    <t>19.01.2021 21:22:00</t>
  </si>
  <si>
    <t>DM-2/22 35-27-M01093__72840399_72840399</t>
  </si>
  <si>
    <t>19.01.2021 10:54:40</t>
  </si>
  <si>
    <t>19.01.2021 19:18:35</t>
  </si>
  <si>
    <t>K-1796 35-01-K01796_910661319_910661319</t>
  </si>
  <si>
    <t>19.01.2021 15:39:20</t>
  </si>
  <si>
    <t>K-3844 35-04-K03844_35-04-K03844_2360339</t>
  </si>
  <si>
    <t>19.01.2021 12:05:35</t>
  </si>
  <si>
    <t>19.01.2021 12:30:14</t>
  </si>
  <si>
    <t>_48078273_56388248_56388248</t>
  </si>
  <si>
    <t>19.01.2021 18:26:12</t>
  </si>
  <si>
    <t>19.01.2021 20:15:22</t>
  </si>
  <si>
    <t>L-201 METAŞ 35-18-L00201_950458291_950458291</t>
  </si>
  <si>
    <t>19.01.2021 09:35:26</t>
  </si>
  <si>
    <t>19.01.2021 11:50:00</t>
  </si>
  <si>
    <t>19.01.2021 07:50:47</t>
  </si>
  <si>
    <t>19.01.2021 18:03:00</t>
  </si>
  <si>
    <t>19.01.2021 15:11:21</t>
  </si>
  <si>
    <t>19.01.2021 18:20:04</t>
  </si>
  <si>
    <t>KILAVUZLAR TR-2 45-74-M00200_B_56352084_56352084</t>
  </si>
  <si>
    <t>19.01.2021 18:05:57</t>
  </si>
  <si>
    <t>19.01.2021 19:33:49</t>
  </si>
  <si>
    <t>ENEZLER 45-81-M00042_45-81-M00042_2360867</t>
  </si>
  <si>
    <t>19.01.2021 12:10:01</t>
  </si>
  <si>
    <t>19.01.2021 12:58:14</t>
  </si>
  <si>
    <t>K-2530 35-02-K02530_A_56372717_56372717</t>
  </si>
  <si>
    <t>19.01.2021 23:51:40</t>
  </si>
  <si>
    <t>20.01.2021 01:20:01</t>
  </si>
  <si>
    <t>GÖRDES DM 45-75-M00050_KAYACIK M06_2083588</t>
  </si>
  <si>
    <t>19.01.2021 20:00:48</t>
  </si>
  <si>
    <t>19.01.2021 13:20:35</t>
  </si>
  <si>
    <t>19.01.2021 19:40:04</t>
  </si>
  <si>
    <t>19.01.2021 15:47:10</t>
  </si>
  <si>
    <t>19.01.2021 19:13:31</t>
  </si>
  <si>
    <t>SALİHLİ TR-73 45-78-M00073_95000610705_95000610705</t>
  </si>
  <si>
    <t>19.01.2021 22:34:54</t>
  </si>
  <si>
    <t>19.01.2021 23:06:33</t>
  </si>
  <si>
    <t>19.01.2021 09:11:46</t>
  </si>
  <si>
    <t>19.01.2021 17:00:26</t>
  </si>
  <si>
    <t>TR-38 35-19-L00038_8796182_56390362_56390362</t>
  </si>
  <si>
    <t>19.01.2021 20:53:29</t>
  </si>
  <si>
    <t>19.01.2021 22:45:14</t>
  </si>
  <si>
    <t>19.01.2021 19:40:08</t>
  </si>
  <si>
    <t>19.01.2021 21:09:14</t>
  </si>
  <si>
    <t>19.01.2021 17:17:55</t>
  </si>
  <si>
    <t>19.01.2021 17:46:26</t>
  </si>
  <si>
    <t>19.01.2021 20:05:48</t>
  </si>
  <si>
    <t>19.01.2021 22:31:32</t>
  </si>
  <si>
    <t>YENİFOÇA TR-34 35-23-M00034_95000493924_95000493924</t>
  </si>
  <si>
    <t>19.01.2021 14:22:27</t>
  </si>
  <si>
    <t>19.01.2021 18:04:50</t>
  </si>
  <si>
    <t>19.01.2021 14:32:29</t>
  </si>
  <si>
    <t>19.01.2021 20:26:26</t>
  </si>
  <si>
    <t>TAŞTEPE TR-2 35-29-L00396_35-29-L00396_2376502</t>
  </si>
  <si>
    <t>19.01.2021 17:35:06</t>
  </si>
  <si>
    <t>19.01.2021 19:08:40</t>
  </si>
  <si>
    <t>19.01.2021 08:00:00</t>
  </si>
  <si>
    <t>19.01.2021 14:14:48</t>
  </si>
  <si>
    <t>19.01.2021 23:26:57</t>
  </si>
  <si>
    <t>20.01.2021 06:03:53</t>
  </si>
  <si>
    <t>TIRAZLI KÖK 45-79-M00079_HatBaşıAyırıcı_53134409 M06_53134409</t>
  </si>
  <si>
    <t>19.01.2021 10:59:08</t>
  </si>
  <si>
    <t>19.01.2021 15:56:28</t>
  </si>
  <si>
    <t>K-4095 35-09-K04095_A a1b_5869038</t>
  </si>
  <si>
    <t>19.01.2021 17:39:54</t>
  </si>
  <si>
    <t>19.01.2021 19:33:17</t>
  </si>
  <si>
    <t>19.01.2021 19:00:56</t>
  </si>
  <si>
    <t>19.01.2021 22:54:18</t>
  </si>
  <si>
    <t>K-4667 35-08-K04667_C C1_61482484</t>
  </si>
  <si>
    <t>19.01.2021 09:51:12</t>
  </si>
  <si>
    <t>19.01.2021 15:53:09</t>
  </si>
  <si>
    <t>BALIKLIOVA TR-1 35-19-L00271_DIREK TIPI TRAFO HUCRESI H01_2060630</t>
  </si>
  <si>
    <t>19.01.2021 09:36:05</t>
  </si>
  <si>
    <t>19.01.2021 18:11:48</t>
  </si>
  <si>
    <t>M-223 35-14-M00223_D D1_5841769</t>
  </si>
  <si>
    <t>19.01.2021 13:33:43</t>
  </si>
  <si>
    <t>19.01.2021 14:28:31</t>
  </si>
  <si>
    <t>19.01.2021 01:02:18</t>
  </si>
  <si>
    <t>19.01.2021 02:22:00</t>
  </si>
  <si>
    <t>TR-34 35-27-M00034_DAĞITIM TRAFO TR-34 M06_72208983</t>
  </si>
  <si>
    <t>19.01.2021 09:06:38</t>
  </si>
  <si>
    <t>19.01.2021 18:14:03</t>
  </si>
  <si>
    <t>19.01.2021 23:01:27</t>
  </si>
  <si>
    <t>DM-3/34 35-26-M00766_YAZIBAŞI TOKİ TR-1 M02_65896438</t>
  </si>
  <si>
    <t>19.01.2021 09:18:08</t>
  </si>
  <si>
    <t>19.01.2021 18:13:04</t>
  </si>
  <si>
    <t>19.01.2021 19:34:11</t>
  </si>
  <si>
    <t>M-2088 35-09-M02088_A_60983308_60983308</t>
  </si>
  <si>
    <t>20.01.2021 10:09:00</t>
  </si>
  <si>
    <t>20.01.2021 12:20:14</t>
  </si>
  <si>
    <t>20.01.2021 18:18:10</t>
  </si>
  <si>
    <t>20.01.2021 19:03:25</t>
  </si>
  <si>
    <t>BUCA TM 35-03-A00003_Buca-5 K07_2311885</t>
  </si>
  <si>
    <t>20.01.2021 10:30:53</t>
  </si>
  <si>
    <t>20.01.2021 10:35:02</t>
  </si>
  <si>
    <t>KARACAALİ TR-5 45-79-M00487_945574699_945574699</t>
  </si>
  <si>
    <t>20.01.2021 17:20:05</t>
  </si>
  <si>
    <t>20.01.2021 19:29:44</t>
  </si>
  <si>
    <t>20.01.2021 13:10:46</t>
  </si>
  <si>
    <t>20.01.2021 13:17:09</t>
  </si>
  <si>
    <t>YENİFOÇA TR-24 35-23-M00024_95000485620_95000485620</t>
  </si>
  <si>
    <t>20.01.2021 16:20:05</t>
  </si>
  <si>
    <t>20.01.2021 17:37:56</t>
  </si>
  <si>
    <t>K-3848 35-04-K03848_A_56381008_56381008</t>
  </si>
  <si>
    <t>20.01.2021 07:13:18</t>
  </si>
  <si>
    <t>20.01.2021 09:05:00</t>
  </si>
  <si>
    <t>DM-8/10 45-71-M00287_AKPINAR MAH. DİREK TİPLERİ M02_2334474</t>
  </si>
  <si>
    <t>20.01.2021 14:03:30</t>
  </si>
  <si>
    <t>20.01.2021 15:25:04</t>
  </si>
  <si>
    <t>TR-21 35-31-L00021_956592963_956592963</t>
  </si>
  <si>
    <t>20.01.2021 15:17:18</t>
  </si>
  <si>
    <t>20.01.2021 16:16:43</t>
  </si>
  <si>
    <t>20.01.2021 23:33:32</t>
  </si>
  <si>
    <t>21.01.2021 05:39:20</t>
  </si>
  <si>
    <t>GERELİ KÖYÜ ALİ BOZKAN SULAMA GRB TR-11 35-15-M00312_B_56406765_56406765</t>
  </si>
  <si>
    <t>20.01.2021 19:19:19</t>
  </si>
  <si>
    <t>20.01.2021 20:26:06</t>
  </si>
  <si>
    <t>ÜÇKONAK TR-3 35-15-L01093_950365350_950365350</t>
  </si>
  <si>
    <t>20.01.2021 01:16:49</t>
  </si>
  <si>
    <t>20.01.2021 03:46:03</t>
  </si>
  <si>
    <t>20.01.2021 22:16:33</t>
  </si>
  <si>
    <t>20.01.2021 23:56:11</t>
  </si>
  <si>
    <t>K-1205 35-01-K01205_B_56376668_56376668</t>
  </si>
  <si>
    <t>20.01.2021 19:11:43</t>
  </si>
  <si>
    <t>20.01.2021 23:05:19</t>
  </si>
  <si>
    <t>YAĞCILAR TR-1 35-19-M00226_A_56377713_56377713</t>
  </si>
  <si>
    <t>20.01.2021 19:57:00</t>
  </si>
  <si>
    <t>21.01.2021 02:12:42</t>
  </si>
  <si>
    <t>20.01.2021 10:49:34</t>
  </si>
  <si>
    <t>20.01.2021 11:07:03</t>
  </si>
  <si>
    <t>ÇANDARLI TR-19 35-30-M00019_DIREK TIPI TRAFO HUCRESI H01_2044966</t>
  </si>
  <si>
    <t>20.01.2021 20:15:44</t>
  </si>
  <si>
    <t>21.01.2021 05:06:32</t>
  </si>
  <si>
    <t>ÇUKURALTI M-50 35-25-M00085_C_56354952_56354952</t>
  </si>
  <si>
    <t>20.01.2021 10:26:15</t>
  </si>
  <si>
    <t>20.01.2021 17:24:45</t>
  </si>
  <si>
    <t>FOÇA TR-2 35-23-L00002_FOÇA TR-4 L01_2334156</t>
  </si>
  <si>
    <t>20.01.2021 21:47:25</t>
  </si>
  <si>
    <t>20.01.2021 22:41:59</t>
  </si>
  <si>
    <t>SEYİT EFE SLM TR 35-26-L00374_956601971_956601971</t>
  </si>
  <si>
    <t>20.01.2021 14:53:46</t>
  </si>
  <si>
    <t>20.01.2021 15:30:00</t>
  </si>
  <si>
    <t>K-3711 35-03-K03711_C_56363250_56363250</t>
  </si>
  <si>
    <t>20.01.2021 14:25:32</t>
  </si>
  <si>
    <t>20.01.2021 17:31:58</t>
  </si>
  <si>
    <t>20.01.2021 18:45:22</t>
  </si>
  <si>
    <t>20.01.2021 22:31:05</t>
  </si>
  <si>
    <t>20.01.2021 03:22:29</t>
  </si>
  <si>
    <t>20.01.2021 04:04:30</t>
  </si>
  <si>
    <t>KARACAALİ TR-5 45-79-M00487_945574702_945574702</t>
  </si>
  <si>
    <t>20.01.2021 20:35:10</t>
  </si>
  <si>
    <t>20.01.2021 22:17:36</t>
  </si>
  <si>
    <t>K-611 35-02-K00611_B_56362315_56362315</t>
  </si>
  <si>
    <t>20.01.2021 09:49:52</t>
  </si>
  <si>
    <t>20.01.2021 11:43:13</t>
  </si>
  <si>
    <t>K-4503 35-04-K04503_966148008_966148008</t>
  </si>
  <si>
    <t>20.01.2021 16:40:13</t>
  </si>
  <si>
    <t>20.01.2021 22:39:49</t>
  </si>
  <si>
    <t>20.01.2021 10:52:00</t>
  </si>
  <si>
    <t>20.01.2021 13:37:30</t>
  </si>
  <si>
    <t>TR-98 45-78-L00098_49361129_56407843_56407843</t>
  </si>
  <si>
    <t>20.01.2021 18:21:51</t>
  </si>
  <si>
    <t>20.01.2021 18:59:54</t>
  </si>
  <si>
    <t>EĞERCİ TR-1 35-26-L00167_956605615_956605615</t>
  </si>
  <si>
    <t>20.01.2021 22:45:00</t>
  </si>
  <si>
    <t>20.01.2021 22:59:14</t>
  </si>
  <si>
    <t>M-1995 35-09-M01995_A A01b_5968057</t>
  </si>
  <si>
    <t>20.01.2021 14:51:57</t>
  </si>
  <si>
    <t>20.01.2021 21:49:59</t>
  </si>
  <si>
    <t>20.01.2021 12:02:00</t>
  </si>
  <si>
    <t>20.01.2021 14:37:53</t>
  </si>
  <si>
    <t>20.01.2021 18:40:55</t>
  </si>
  <si>
    <t>20.01.2021 19:14:43</t>
  </si>
  <si>
    <t>20.01.2021 08:55:39</t>
  </si>
  <si>
    <t>20.01.2021 08:56:25</t>
  </si>
  <si>
    <t>20.01.2021 20:30:18</t>
  </si>
  <si>
    <t>20.01.2021 22:32:23</t>
  </si>
  <si>
    <t>K-4095 35-09-K04095_913467080_913467080</t>
  </si>
  <si>
    <t>20.01.2021 06:56:39</t>
  </si>
  <si>
    <t>20.01.2021 09:06:24</t>
  </si>
  <si>
    <t>K-1247 35-01-K01247_C_56373517_56373517</t>
  </si>
  <si>
    <t>20.01.2021 07:55:07</t>
  </si>
  <si>
    <t>20.01.2021 11:26:33</t>
  </si>
  <si>
    <t>BALABANLI DM 35-15-M00280_KIZILCAAVLU M05_72306394</t>
  </si>
  <si>
    <t>20.01.2021 12:23:44</t>
  </si>
  <si>
    <t>20.01.2021 13:57:39</t>
  </si>
  <si>
    <t>20.01.2021 20:23:22</t>
  </si>
  <si>
    <t>20.01.2021 21:22:42</t>
  </si>
  <si>
    <t>K-4257 35-01-K04257_910644849_910644849</t>
  </si>
  <si>
    <t>20.01.2021 02:56:03</t>
  </si>
  <si>
    <t>20.01.2021 05:26:03</t>
  </si>
  <si>
    <t>20.01.2021 18:52:13</t>
  </si>
  <si>
    <t>21.01.2021 04:28:18</t>
  </si>
  <si>
    <t>20.01.2021 18:31:04</t>
  </si>
  <si>
    <t>20.01.2021 21:41:29</t>
  </si>
  <si>
    <t>20.01.2021 13:43:50</t>
  </si>
  <si>
    <t>20.01.2021 15:10:09</t>
  </si>
  <si>
    <t>KARAHALİLLİ TR-3 35-20-L00096_955194237_955194237</t>
  </si>
  <si>
    <t>20.01.2021 17:41:23</t>
  </si>
  <si>
    <t>20.01.2021 22:14:55</t>
  </si>
  <si>
    <t>ZEYTİNALANI TR-116 35-19-L00116_956671076_956671076</t>
  </si>
  <si>
    <t>20.01.2021 12:06:49</t>
  </si>
  <si>
    <t>20.01.2021 18:31:05</t>
  </si>
  <si>
    <t>K-4473 35-01-K04473_B_56364206_56364206</t>
  </si>
  <si>
    <t>20.01.2021 08:53:21</t>
  </si>
  <si>
    <t>20.01.2021 12:01:40</t>
  </si>
  <si>
    <t>K-1755 35-02-K01755_DIREK TIPI TRAFO HUCRESI H01_2063111</t>
  </si>
  <si>
    <t>20.01.2021 09:53:36</t>
  </si>
  <si>
    <t>20.01.2021 14:34:00</t>
  </si>
  <si>
    <t>TR-2/8 45-83-L00008_48078090_56386841_56386841</t>
  </si>
  <si>
    <t>20.01.2021 19:21:43</t>
  </si>
  <si>
    <t>20.01.2021 21:09:24</t>
  </si>
  <si>
    <t>K-4440 35-02-K04440_35-02-K04440_2357823</t>
  </si>
  <si>
    <t>20.01.2021 21:20:42</t>
  </si>
  <si>
    <t>21.01.2021 04:10:07</t>
  </si>
  <si>
    <t>ZEYTİNLİOVA TR-11 45-72-L00422_956526646_956526646</t>
  </si>
  <si>
    <t>20.01.2021 16:27:08</t>
  </si>
  <si>
    <t>20.01.2021 20:01:32</t>
  </si>
  <si>
    <t>K-3591 35-01-K03591_911331800_911331800</t>
  </si>
  <si>
    <t>20.01.2021 09:50:44</t>
  </si>
  <si>
    <t>20.01.2021 13:29:30</t>
  </si>
  <si>
    <t>20.01.2021 20:21:31</t>
  </si>
  <si>
    <t>20.01.2021 20:56:44</t>
  </si>
  <si>
    <t>MURADİYE TR-5(BELEDİYE KABİN) 45-71-M00194_953221868_953221868</t>
  </si>
  <si>
    <t>20.01.2021 15:59:55</t>
  </si>
  <si>
    <t>21.01.2021 00:04:55</t>
  </si>
  <si>
    <t>K-4000 35-04-K04000_912819078_912819078</t>
  </si>
  <si>
    <t>20.01.2021 11:15:19</t>
  </si>
  <si>
    <t>20.01.2021 16:36:21</t>
  </si>
  <si>
    <t>K-782 35-01-K00782_35-01-K00782_2350195</t>
  </si>
  <si>
    <t>20.01.2021 23:04:29</t>
  </si>
  <si>
    <t>21.01.2021 03:19:22</t>
  </si>
  <si>
    <t>K-925 35-01-K00925_910683386_910683386</t>
  </si>
  <si>
    <t>20.01.2021 09:06:27</t>
  </si>
  <si>
    <t>20.01.2021 10:12:13</t>
  </si>
  <si>
    <t>ÇAPAK TAŞLIÇUKUR 35-26-M00529_35-26-M00529_2376335</t>
  </si>
  <si>
    <t>20.01.2021 19:48:51</t>
  </si>
  <si>
    <t>20.01.2021 20:19:48</t>
  </si>
  <si>
    <t>BALIKLIOVA TR-1 35-19-L00271_7290203_56355084_56355084</t>
  </si>
  <si>
    <t>20.01.2021 09:15:42</t>
  </si>
  <si>
    <t>20.01.2021 16:57:06</t>
  </si>
  <si>
    <t>MENEMEN TR-25 35-28-L00025_A_56365402_56365402</t>
  </si>
  <si>
    <t>20.01.2021 13:13:50</t>
  </si>
  <si>
    <t>20.01.2021 14:39:51</t>
  </si>
  <si>
    <t>20.01.2021 10:15:00</t>
  </si>
  <si>
    <t>20.01.2021 10:20:07</t>
  </si>
  <si>
    <t>K-231 35-01-K00231_35-01-K00231_2347738</t>
  </si>
  <si>
    <t>20.01.2021 18:56:13</t>
  </si>
  <si>
    <t>20.01.2021 21:38:27</t>
  </si>
  <si>
    <t>20.01.2021 19:31:16</t>
  </si>
  <si>
    <t>21.01.2021 01:39:53</t>
  </si>
  <si>
    <t>20.01.2021 10:45:25</t>
  </si>
  <si>
    <t>20.01.2021 11:50:58</t>
  </si>
  <si>
    <t>_11823585_56357104_56357104</t>
  </si>
  <si>
    <t>20.01.2021 17:39:50</t>
  </si>
  <si>
    <t>20.01.2021 19:24:14</t>
  </si>
  <si>
    <t>K-1634 35-01-K01634_A A3_5866814</t>
  </si>
  <si>
    <t>20.01.2021 14:06:36</t>
  </si>
  <si>
    <t>20.01.2021 16:45:23</t>
  </si>
  <si>
    <t>M-378 35-30-M00378_962825600_962825600</t>
  </si>
  <si>
    <t>20.01.2021 13:35:04</t>
  </si>
  <si>
    <t>20.01.2021 15:22:12</t>
  </si>
  <si>
    <t>TR-21 35-31-L00021_A_65513564_65513564</t>
  </si>
  <si>
    <t>20.01.2021 11:27:40</t>
  </si>
  <si>
    <t>20.01.2021 13:01:18</t>
  </si>
  <si>
    <t>20.01.2021 19:22:59</t>
  </si>
  <si>
    <t>20.01.2021 19:47:03</t>
  </si>
  <si>
    <t>YENİ LİMAN TR-2 35-21-L00051_953357529_953357529</t>
  </si>
  <si>
    <t>20.01.2021 13:05:12</t>
  </si>
  <si>
    <t>20.01.2021 14:44:30</t>
  </si>
  <si>
    <t>L-90 ULAMIŞ YAREN 35-14-L00090_35-14-L00090_2348575</t>
  </si>
  <si>
    <t>20.01.2021 12:25:59</t>
  </si>
  <si>
    <t>20.01.2021 13:19:48</t>
  </si>
  <si>
    <t>YENİ BAĞARASI TR-3 35-23-M00209_B_56357394_56357394</t>
  </si>
  <si>
    <t>20.01.2021 22:51:05</t>
  </si>
  <si>
    <t>21.01.2021 01:09:01</t>
  </si>
  <si>
    <t>L-290 35-18-L00290_950456350_950456350</t>
  </si>
  <si>
    <t>20.01.2021 15:29:57</t>
  </si>
  <si>
    <t>20.01.2021 22:50:50</t>
  </si>
  <si>
    <t>_D_60984314_60984314</t>
  </si>
  <si>
    <t>20.01.2021 10:03:44</t>
  </si>
  <si>
    <t>20.01.2021 17:15:02</t>
  </si>
  <si>
    <t>L-36 35-18-L00036__72410821_72410821</t>
  </si>
  <si>
    <t>20.01.2021 07:21:37</t>
  </si>
  <si>
    <t>20.01.2021 10:04:51</t>
  </si>
  <si>
    <t>20.01.2021 15:27:27</t>
  </si>
  <si>
    <t>20.01.2021 15:33:35</t>
  </si>
  <si>
    <t>20.01.2021 09:11:46</t>
  </si>
  <si>
    <t>20.01.2021 10:29:14</t>
  </si>
  <si>
    <t>DM-1/TR-11 35-13-L00050_A G1b_5884273</t>
  </si>
  <si>
    <t>20.01.2021 19:48:07</t>
  </si>
  <si>
    <t>20.01.2021 20:23:51</t>
  </si>
  <si>
    <t>20.01.2021 09:46:23</t>
  </si>
  <si>
    <t>20.01.2021 11:46:16</t>
  </si>
  <si>
    <t>SARUHANLI TR-17 45-80-M00017_DIREK TIPI TRAFO HUCRESI H01_2084373</t>
  </si>
  <si>
    <t>20.01.2021 16:40:36</t>
  </si>
  <si>
    <t>20.01.2021 16:47:00</t>
  </si>
  <si>
    <t>K-231 35-01-K00231_E_56375624_56375624</t>
  </si>
  <si>
    <t>20.01.2021 00:39:54</t>
  </si>
  <si>
    <t>20.01.2021 02:51:45</t>
  </si>
  <si>
    <t>20.01.2021 21:22:24</t>
  </si>
  <si>
    <t>20.01.2021 21:44:11</t>
  </si>
  <si>
    <t>M-2127 35-03-M02127_910398866_910398866</t>
  </si>
  <si>
    <t>20.01.2021 09:11:00</t>
  </si>
  <si>
    <t>20.01.2021 10:53:22</t>
  </si>
  <si>
    <t>İBRAHİM SILAY SULAMA GRUBU 35-29-M00265_DIREK TIPI TRAFO HUCRESI H01_2095308</t>
  </si>
  <si>
    <t>20.01.2021 14:36:19</t>
  </si>
  <si>
    <t>20.01.2021 19:12:03</t>
  </si>
  <si>
    <t>TR-64 45-78-M00064_C C03_64819802</t>
  </si>
  <si>
    <t>20.01.2021 12:02:57</t>
  </si>
  <si>
    <t>20.01.2021 12:34:29</t>
  </si>
  <si>
    <t>K-3584 35-01-K03584_B_56378191_56378191</t>
  </si>
  <si>
    <t>20.01.2021 04:56:00</t>
  </si>
  <si>
    <t>20.01.2021 06:26:24</t>
  </si>
  <si>
    <t>20.01.2021 13:17:46</t>
  </si>
  <si>
    <t>20.01.2021 14:54:00</t>
  </si>
  <si>
    <t>DM-16/12 45-71-M00624_C_56399221_56399221</t>
  </si>
  <si>
    <t>20.01.2021 16:04:17</t>
  </si>
  <si>
    <t>20.01.2021 18:14:13</t>
  </si>
  <si>
    <t>M-2177 35-01-M02177_E_56373252_56373252</t>
  </si>
  <si>
    <t>20.01.2021 19:54:34</t>
  </si>
  <si>
    <t>20.01.2021 22:06:21</t>
  </si>
  <si>
    <t>M-1918 35-10-M01918_B B1_5804356</t>
  </si>
  <si>
    <t>20.01.2021 08:25:28</t>
  </si>
  <si>
    <t>20.01.2021 09:04:13</t>
  </si>
  <si>
    <t>M-2670(YATIRIM REZERVE) 35-03-M02670_E_56364984_56364984</t>
  </si>
  <si>
    <t>20.01.2021 15:21:41</t>
  </si>
  <si>
    <t>20.01.2021 17:47:26</t>
  </si>
  <si>
    <t>20.01.2021 09:41:00</t>
  </si>
  <si>
    <t>20.01.2021 11:38:10</t>
  </si>
  <si>
    <t>K-819 35-01-K00819_910308040_910308040</t>
  </si>
  <si>
    <t>20.01.2021 12:34:24</t>
  </si>
  <si>
    <t>20.01.2021 16:08:28</t>
  </si>
  <si>
    <t>TR-71 45-78-L00071_49415356 tr71/e2b_49409168</t>
  </si>
  <si>
    <t>20.01.2021 12:07:31</t>
  </si>
  <si>
    <t>20.01.2021 13:08:26</t>
  </si>
  <si>
    <t>TR-47 45-78-L00047__56387683_56387683</t>
  </si>
  <si>
    <t>20.01.2021 20:15:51</t>
  </si>
  <si>
    <t>20.01.2021 20:40:52</t>
  </si>
  <si>
    <t>20.01.2021 10:08:45</t>
  </si>
  <si>
    <t>20.01.2021 13:00:33</t>
  </si>
  <si>
    <t>ZEYTİNLİOVA TR-17 45-72-L00410_956486045_956486045</t>
  </si>
  <si>
    <t>20.01.2021 19:33:21</t>
  </si>
  <si>
    <t>20.01.2021 20:12:00</t>
  </si>
  <si>
    <t>20.01.2021 19:02:46</t>
  </si>
  <si>
    <t>20.01.2021 20:21:25</t>
  </si>
  <si>
    <t>20.01.2021 12:26:09</t>
  </si>
  <si>
    <t>20.01.2021 12:56:38</t>
  </si>
  <si>
    <t>20.01.2021 22:27:00</t>
  </si>
  <si>
    <t>20.01.2021 22:51:42</t>
  </si>
  <si>
    <t>KONAKLI TR-1 35-15-L00902_950377069_950377069</t>
  </si>
  <si>
    <t>20.01.2021 14:36:04</t>
  </si>
  <si>
    <t>20.01.2021 17:23:36</t>
  </si>
  <si>
    <t>20.01.2021 18:13:15</t>
  </si>
  <si>
    <t>20.01.2021 18:40:21</t>
  </si>
  <si>
    <t>YAYLA KÖYÜ TR-1 35-21-L00093_B_56369186_56369186</t>
  </si>
  <si>
    <t>20.01.2021 11:24:00</t>
  </si>
  <si>
    <t>20.01.2021 16:06:49</t>
  </si>
  <si>
    <t>DM-2/14 35-29-M00099_48384780_60983206_60983206</t>
  </si>
  <si>
    <t>20.01.2021 01:57:12</t>
  </si>
  <si>
    <t>20.01.2021 03:57:32</t>
  </si>
  <si>
    <t>M-1187 35-04-M01187_99362784_99362784</t>
  </si>
  <si>
    <t>20.01.2021 11:05:23</t>
  </si>
  <si>
    <t>20.01.2021 13:07:19</t>
  </si>
  <si>
    <t>20.01.2021 10:22:56</t>
  </si>
  <si>
    <t>20.01.2021 10:43:40</t>
  </si>
  <si>
    <t>20.01.2021 22:08:53</t>
  </si>
  <si>
    <t>20.01.2021 22:48:52</t>
  </si>
  <si>
    <t>20.01.2021 21:35:09</t>
  </si>
  <si>
    <t>21.01.2021 00:35:18</t>
  </si>
  <si>
    <t>K-3163 35-10-K03163_35-10-K03163_2368151</t>
  </si>
  <si>
    <t>20.01.2021 08:36:36</t>
  </si>
  <si>
    <t>20.01.2021 09:17:27</t>
  </si>
  <si>
    <t>L-139 35-18-L00139_950443444_950443444</t>
  </si>
  <si>
    <t>20.01.2021 10:41:42</t>
  </si>
  <si>
    <t>20.01.2021 18:09:07</t>
  </si>
  <si>
    <t>20.01.2021 19:34:31</t>
  </si>
  <si>
    <t>20.01.2021 21:00:19</t>
  </si>
  <si>
    <t>20.01.2021 03:12:59</t>
  </si>
  <si>
    <t>20.01.2021 03:22:45</t>
  </si>
  <si>
    <t>KISIK TR-1 (M-135) 35-22-M00135_D_56354069_56354069</t>
  </si>
  <si>
    <t>20.01.2021 09:12:48</t>
  </si>
  <si>
    <t>20.01.2021 12:22:48</t>
  </si>
  <si>
    <t>20.01.2021 20:16:12</t>
  </si>
  <si>
    <t>20.01.2021 21:21:02</t>
  </si>
  <si>
    <t>K-4741 35-07-K04741_E E3_5829731</t>
  </si>
  <si>
    <t>20.01.2021 21:34:54</t>
  </si>
  <si>
    <t>20.01.2021 23:03:51</t>
  </si>
  <si>
    <t>20.01.2021 14:39:17</t>
  </si>
  <si>
    <t>20.01.2021 17:02:47</t>
  </si>
  <si>
    <t>GERÇEKLİ TR-4 35-15-L00652_35-15-L00652_2364879</t>
  </si>
  <si>
    <t>20.01.2021 07:54:15</t>
  </si>
  <si>
    <t>20.01.2021 10:23:22</t>
  </si>
  <si>
    <t>20.01.2021 20:06:28</t>
  </si>
  <si>
    <t>20.01.2021 23:41:06</t>
  </si>
  <si>
    <t>ÇAMÖNÜ TR-14 35-22-M00901_966120369_966120369</t>
  </si>
  <si>
    <t>20.01.2021 12:11:48</t>
  </si>
  <si>
    <t>20.01.2021 17:50:06</t>
  </si>
  <si>
    <t>20.01.2021 15:03:51</t>
  </si>
  <si>
    <t>20.01.2021 16:52:34</t>
  </si>
  <si>
    <t>20.01.2021 15:45:03</t>
  </si>
  <si>
    <t>20.01.2021 16:57:24</t>
  </si>
  <si>
    <t>TR-67 45-78-M00067_953265074_953265074</t>
  </si>
  <si>
    <t>20.01.2021 12:53:24</t>
  </si>
  <si>
    <t>20.01.2021 13:36:23</t>
  </si>
  <si>
    <t>M-2991(YATIRIM REZERVE) 35-02-M02991_C_56379003_56379003</t>
  </si>
  <si>
    <t>20.01.2021 18:51:00</t>
  </si>
  <si>
    <t>20.01.2021 21:06:26</t>
  </si>
  <si>
    <t>20.01.2021 10:19:35</t>
  </si>
  <si>
    <t>20.01.2021 11:09:48</t>
  </si>
  <si>
    <t>TR-2/16 45-83-L00016_955142938_955142938</t>
  </si>
  <si>
    <t>20.01.2021 16:34:19</t>
  </si>
  <si>
    <t>20.01.2021 17:42:12</t>
  </si>
  <si>
    <t>20.01.2021 21:00:12</t>
  </si>
  <si>
    <t>20.01.2021 21:07:35</t>
  </si>
  <si>
    <t>L-97 35-18-L00097_950439664_950439664</t>
  </si>
  <si>
    <t>20.01.2021 11:22:28</t>
  </si>
  <si>
    <t>20.01.2021 15:54:52</t>
  </si>
  <si>
    <t>SOMA TR-6 45-82-M00006_TR-7 M02_2092250</t>
  </si>
  <si>
    <t>20.01.2021 10:17:16</t>
  </si>
  <si>
    <t>20.01.2021 10:20:00</t>
  </si>
  <si>
    <t>DM-22/5 45-71-M01754_953190327_953190327</t>
  </si>
  <si>
    <t>20.01.2021 13:10:21</t>
  </si>
  <si>
    <t>20.01.2021 14:42:03</t>
  </si>
  <si>
    <t>K-4442 35-03-K04442_35-03-K04442_41920955</t>
  </si>
  <si>
    <t>20.01.2021 10:43:16</t>
  </si>
  <si>
    <t>20.01.2021 15:05:16</t>
  </si>
  <si>
    <t>20.01.2021 02:43:10</t>
  </si>
  <si>
    <t>20.01.2021 03:06:36</t>
  </si>
  <si>
    <t>20.01.2021 23:54:19</t>
  </si>
  <si>
    <t>21.01.2021 02:31:58</t>
  </si>
  <si>
    <t>20.01.2021 23:18:27</t>
  </si>
  <si>
    <t>20.01.2021 23:35:09</t>
  </si>
  <si>
    <t>K-4473 35-01-K04473_C_56364573_56364573</t>
  </si>
  <si>
    <t>20.01.2021 06:28:54</t>
  </si>
  <si>
    <t>20.01.2021 08:31:50</t>
  </si>
  <si>
    <t>20.01.2021 19:03:07</t>
  </si>
  <si>
    <t>20.01.2021 19:29:10</t>
  </si>
  <si>
    <t>TR-17 45-77-L00017_TR-18 L03_2107674</t>
  </si>
  <si>
    <t>20.01.2021 13:04:19</t>
  </si>
  <si>
    <t>20.01.2021 14:11:06</t>
  </si>
  <si>
    <t>20.01.2021 08:58:19</t>
  </si>
  <si>
    <t>20.01.2021 09:57:24</t>
  </si>
  <si>
    <t>20.01.2021 23:38:51</t>
  </si>
  <si>
    <t>21.01.2021 03:06:35</t>
  </si>
  <si>
    <t>YENİ LİMAN TR-2 35-21-L00051_953357668_953357668</t>
  </si>
  <si>
    <t>20.01.2021 17:20:06</t>
  </si>
  <si>
    <t>20.01.2021 19:03:41</t>
  </si>
  <si>
    <t>DM-8/29 45-71-M01917_953205023_953205023</t>
  </si>
  <si>
    <t>20.01.2021 13:34:08</t>
  </si>
  <si>
    <t>20.01.2021 14:47:36</t>
  </si>
  <si>
    <t>K-567 35-02-K00567_TRAFO-K01 K01_2065154</t>
  </si>
  <si>
    <t>20.01.2021 21:42:49</t>
  </si>
  <si>
    <t>21.01.2021 14:37:00</t>
  </si>
  <si>
    <t>20.01.2021 13:02:48</t>
  </si>
  <si>
    <t>20.01.2021 14:48:27</t>
  </si>
  <si>
    <t>GÜVERCİNLİK TR-1 45-77-L00334_A_56388399_56388399</t>
  </si>
  <si>
    <t>20.01.2021 17:26:32</t>
  </si>
  <si>
    <t>20.01.2021 19:30:09</t>
  </si>
  <si>
    <t>20.01.2021 10:49:45</t>
  </si>
  <si>
    <t>20.01.2021 14:27:27</t>
  </si>
  <si>
    <t>TR-75 MUSTAFA MERCAN GRB. 35-15-M00075_950380239_950380239</t>
  </si>
  <si>
    <t>20.01.2021 16:17:19</t>
  </si>
  <si>
    <t>20.01.2021 17:46:39</t>
  </si>
  <si>
    <t>M-1231 35-01-M01231_A_56354806_56354806</t>
  </si>
  <si>
    <t>20.01.2021 21:08:35</t>
  </si>
  <si>
    <t>21.01.2021 02:10:26</t>
  </si>
  <si>
    <t>K-1129 35-03-K01129_G_56357260_56357260</t>
  </si>
  <si>
    <t>20.01.2021 14:48:58</t>
  </si>
  <si>
    <t>20.01.2021 18:26:34</t>
  </si>
  <si>
    <t>ÇAYBAŞI YOLU TR-2 35-26-M01195_8737456_56358533_56358533</t>
  </si>
  <si>
    <t>20.01.2021 18:00:58</t>
  </si>
  <si>
    <t>20.01.2021 18:45:47</t>
  </si>
  <si>
    <t>K-4749Ö ALTINDAĞ GAYRİM.GELİŞ.YATIR.İNŞ.TURZ.GIDA SAN.VE TİC.A.Ş 35-02-K04749Ö_ K03_2318859</t>
  </si>
  <si>
    <t>20.01.2021 09:54:00</t>
  </si>
  <si>
    <t>20.01.2021 14:35:01</t>
  </si>
  <si>
    <t>20.01.2021 12:25:10</t>
  </si>
  <si>
    <t>20.01.2021 12:29:36</t>
  </si>
  <si>
    <t>K-4304 35-01-K04304_35-01-K04304_2359780</t>
  </si>
  <si>
    <t>20.01.2021 07:26:34</t>
  </si>
  <si>
    <t>20.01.2021 08:58:25</t>
  </si>
  <si>
    <t>M-33 CUMHURİYET 35-25-M00102_A_56355609_56355609</t>
  </si>
  <si>
    <t>20.01.2021 11:55:03</t>
  </si>
  <si>
    <t>20.01.2021 12:43:28</t>
  </si>
  <si>
    <t>20.01.2021 10:00:56</t>
  </si>
  <si>
    <t>20.01.2021 15:23:05</t>
  </si>
  <si>
    <t>HELVACI TR-3 35-17-M00363_8852309_56356521_56356521</t>
  </si>
  <si>
    <t>20.01.2021 17:48:50</t>
  </si>
  <si>
    <t>20.01.2021 20:02:58</t>
  </si>
  <si>
    <t>GÖKÇEN DM 1-1/2 35-29-L00059_DAĞITIM TRAFOSU L03_72210138</t>
  </si>
  <si>
    <t>20.01.2021 08:48:04</t>
  </si>
  <si>
    <t>20.01.2021 10:27:59</t>
  </si>
  <si>
    <t>DEĞİRMENDERE TR-6 35-22-M00196_B_56365176_56365176</t>
  </si>
  <si>
    <t>20.01.2021 11:28:05</t>
  </si>
  <si>
    <t>20.01.2021 13:21:27</t>
  </si>
  <si>
    <t>YASEMİN DM 35-19-M00002_HatBaşıAyırıcı_53137400 M02_53137400</t>
  </si>
  <si>
    <t>20.01.2021 07:57:12</t>
  </si>
  <si>
    <t>20.01.2021 09:37:07</t>
  </si>
  <si>
    <t>MEHMET ŞİRNEL ÖZEL TR 45-78-M00487Ö_DIREK TIPI TRAFO HUCRESI H01_2064161</t>
  </si>
  <si>
    <t>20.01.2021 08:18:43</t>
  </si>
  <si>
    <t>20.01.2021 09:55:11</t>
  </si>
  <si>
    <t>DAĞISTAN KÖK 35-16-M00186_HatBaşıAyırıcı_74718816 M03_74718816</t>
  </si>
  <si>
    <t>20.01.2021 16:02:10</t>
  </si>
  <si>
    <t>20.01.2021 17:04:05</t>
  </si>
  <si>
    <t>20.01.2021 19:30:10</t>
  </si>
  <si>
    <t>20.01.2021 20:35:49</t>
  </si>
  <si>
    <t>TR-2/34-A 45-72-L00061_956500389_956500389</t>
  </si>
  <si>
    <t>20.01.2021 12:39:58</t>
  </si>
  <si>
    <t>20.01.2021 18:48:43</t>
  </si>
  <si>
    <t>SANDAL TR-1 KÖK 45-77-M00007_KULA İM M01_2330692</t>
  </si>
  <si>
    <t>20.01.2021 10:31:26</t>
  </si>
  <si>
    <t>20.01.2021 11:21:10</t>
  </si>
  <si>
    <t>K-608 35-02-K00608_B_56355500_56355500</t>
  </si>
  <si>
    <t>20.01.2021 16:39:23</t>
  </si>
  <si>
    <t>20.01.2021 20:52:56</t>
  </si>
  <si>
    <t>GÜNLÜCE KÖYÜ TR-2 35-15-L00836_950383792_950383792</t>
  </si>
  <si>
    <t>20.01.2021 10:05:03</t>
  </si>
  <si>
    <t>20.01.2021 12:44:43</t>
  </si>
  <si>
    <t>20.01.2021 13:47:26</t>
  </si>
  <si>
    <t>20.01.2021 14:20:11</t>
  </si>
  <si>
    <t>20.01.2021 16:15:10</t>
  </si>
  <si>
    <t>20.01.2021 23:56:26</t>
  </si>
  <si>
    <t>20.01.2021 20:34:05</t>
  </si>
  <si>
    <t>20.01.2021 22:52:21</t>
  </si>
  <si>
    <t>M-1186 35-04-M01186_35-04-M01186_2355589</t>
  </si>
  <si>
    <t>20.01.2021 15:16:43</t>
  </si>
  <si>
    <t>20.01.2021 15:30:04</t>
  </si>
  <si>
    <t>K-4469 35-01-K04469_B_56354876_56354876</t>
  </si>
  <si>
    <t>20.01.2021 19:24:19</t>
  </si>
  <si>
    <t>20.01.2021 20:36:29</t>
  </si>
  <si>
    <t>K-1323 35-02-K01323_913527913_913527913</t>
  </si>
  <si>
    <t>20.01.2021 18:14:43</t>
  </si>
  <si>
    <t>20.01.2021 20:58:39</t>
  </si>
  <si>
    <t>GÖRDES DM 45-75-M00050_KÜREKÇİ M09_2083715</t>
  </si>
  <si>
    <t>20.01.2021 15:25:46</t>
  </si>
  <si>
    <t>20.01.2021 15:26:26</t>
  </si>
  <si>
    <t>YENİ ŞAKRAN TR-2 35-17-M00202_950312389_950312389</t>
  </si>
  <si>
    <t>20.01.2021 19:47:16</t>
  </si>
  <si>
    <t>22.01.2021 18:02:27</t>
  </si>
  <si>
    <t>DM-2/3 ESKİ ANIT YANI 35-18-L00581_950454828_950454828</t>
  </si>
  <si>
    <t>20.01.2021 11:09:30</t>
  </si>
  <si>
    <t>20.01.2021 18:40:29</t>
  </si>
  <si>
    <t>20.01.2021 10:50:23</t>
  </si>
  <si>
    <t>20.01.2021 11:30:00</t>
  </si>
  <si>
    <t>_A_56368175_56368175</t>
  </si>
  <si>
    <t>20.01.2021 17:06:37</t>
  </si>
  <si>
    <t>20.01.2021 18:08:40</t>
  </si>
  <si>
    <t>20.01.2021 09:14:53</t>
  </si>
  <si>
    <t>20.01.2021 11:00:40</t>
  </si>
  <si>
    <t>20.01.2021 03:21:47</t>
  </si>
  <si>
    <t>20.01.2021 05:32:34</t>
  </si>
  <si>
    <t>20.01.2021 17:28:46</t>
  </si>
  <si>
    <t>20.01.2021 21:07:51</t>
  </si>
  <si>
    <t>L-431 HAPPY PARK 35-18-L00431_950464911_950464911</t>
  </si>
  <si>
    <t>20.01.2021 11:49:11</t>
  </si>
  <si>
    <t>20.01.2021 22:13:26</t>
  </si>
  <si>
    <t>TR-2/90 45-83-L00090_45-83-L00090_2354769</t>
  </si>
  <si>
    <t>20.01.2021 18:16:28</t>
  </si>
  <si>
    <t>20.01.2021 19:23:48</t>
  </si>
  <si>
    <t>BÜYÜKBELEN TR-4 45-80-M00099_956547097_956547097</t>
  </si>
  <si>
    <t>20.01.2021 09:59:51</t>
  </si>
  <si>
    <t>20.01.2021 11:32:50</t>
  </si>
  <si>
    <t>20.01.2021 11:40:09</t>
  </si>
  <si>
    <t>20.01.2021 12:15:21</t>
  </si>
  <si>
    <t>K-1625 35-07-K01625_97571116_97571116</t>
  </si>
  <si>
    <t>20.01.2021 18:31:00</t>
  </si>
  <si>
    <t>20.01.2021 19:05:43</t>
  </si>
  <si>
    <t>L-43 AKARCA 35-14-L00043_DIREK TIPI TRAFO HUCRESI H01_2099550</t>
  </si>
  <si>
    <t>20.01.2021 11:34:54</t>
  </si>
  <si>
    <t>20.01.2021 14:45:28</t>
  </si>
  <si>
    <t>K-1634 35-01-K01634_B B3_5866830</t>
  </si>
  <si>
    <t>20.01.2021 12:20:30</t>
  </si>
  <si>
    <t>20.01.2021 13:43:48</t>
  </si>
  <si>
    <t>DM2/12 35-29-L00029_35-29-L00029_2372190</t>
  </si>
  <si>
    <t>20.01.2021 20:07:06</t>
  </si>
  <si>
    <t>20.01.2021 21:48:52</t>
  </si>
  <si>
    <t>20.01.2021 01:29:00</t>
  </si>
  <si>
    <t>20.01.2021 03:32:03</t>
  </si>
  <si>
    <t>20.01.2021 10:17:51</t>
  </si>
  <si>
    <t>20.01.2021 10:18:23</t>
  </si>
  <si>
    <t>HACIHALİLLER TR-1 KÖK 45-71-M00066_HACIHALİLLER TR-3 M01_72238428</t>
  </si>
  <si>
    <t>20.01.2021 16:32:16</t>
  </si>
  <si>
    <t>20.01.2021 17:44:00</t>
  </si>
  <si>
    <t>K-1383 35-01-K01383_D_56378527_56378527</t>
  </si>
  <si>
    <t>20.01.2021 09:47:06</t>
  </si>
  <si>
    <t>20.01.2021 14:04:11</t>
  </si>
  <si>
    <t>PAYAMLI M-12 35-25-M00185_DAĞITIM TRAFO PAYAMLI M-12 M01_72063909</t>
  </si>
  <si>
    <t>20.01.2021 12:49:50</t>
  </si>
  <si>
    <t>20.01.2021 17:03:35</t>
  </si>
  <si>
    <t>K-1536 35-01-K01536_A_56374485_56374485</t>
  </si>
  <si>
    <t>20.01.2021 22:34:21</t>
  </si>
  <si>
    <t>21.01.2021 04:50:50</t>
  </si>
  <si>
    <t>M-127 35-02-M00127_A_56367824_56367824</t>
  </si>
  <si>
    <t>20.01.2021 09:38:22</t>
  </si>
  <si>
    <t>20.01.2021 12:12:06</t>
  </si>
  <si>
    <t>BİRGİ TR-13 35-15-L00268_48762086_56367640_56367640</t>
  </si>
  <si>
    <t>20.01.2021 21:16:59</t>
  </si>
  <si>
    <t>20.01.2021 22:32:54</t>
  </si>
  <si>
    <t>TR-2 GÖLCÜKLER 35-22-M00002_C_56354353_56354353</t>
  </si>
  <si>
    <t>20.01.2021 05:37:14</t>
  </si>
  <si>
    <t>20.01.2021 07:40:05</t>
  </si>
  <si>
    <t>MURADİYE TR-3 45-71-M02147_953243097_953243097</t>
  </si>
  <si>
    <t>20.01.2021 10:39:41</t>
  </si>
  <si>
    <t>20.01.2021 16:06:16</t>
  </si>
  <si>
    <t>K-1489 35-01-K01489_35-01-K01489_2357968</t>
  </si>
  <si>
    <t>20.01.2021 21:06:22</t>
  </si>
  <si>
    <t>21.01.2021 03:06:31</t>
  </si>
  <si>
    <t>FOÇA TR-32 35-23-L00032_950421527_950421527</t>
  </si>
  <si>
    <t>20.01.2021 14:33:00</t>
  </si>
  <si>
    <t>20.01.2021 16:17:26</t>
  </si>
  <si>
    <t>20.01.2021 10:36:44</t>
  </si>
  <si>
    <t>20.01.2021 13:39:32</t>
  </si>
  <si>
    <t>MESCİTLİ TR-2 35-15-L01019_950386122_950386122</t>
  </si>
  <si>
    <t>20.01.2021 15:56:18</t>
  </si>
  <si>
    <t>20.01.2021 18:13:03</t>
  </si>
  <si>
    <t>K-936 35-02-K00936_C_56374776_56374776</t>
  </si>
  <si>
    <t>20.01.2021 10:42:00</t>
  </si>
  <si>
    <t>20.01.2021 19:12:30</t>
  </si>
  <si>
    <t>K-3600 35-01-K03600_910348476_910348476</t>
  </si>
  <si>
    <t>20.01.2021 11:33:30</t>
  </si>
  <si>
    <t>20.01.2021 14:10:19</t>
  </si>
  <si>
    <t>DOMİNOS KÖK 35-26-M00208_BEŞİKÇİOĞLU M03_65962966</t>
  </si>
  <si>
    <t>20.01.2021 14:17:50</t>
  </si>
  <si>
    <t>20.01.2021 14:47:00</t>
  </si>
  <si>
    <t>20.01.2021 19:04:47</t>
  </si>
  <si>
    <t>20.01.2021 20:04:32</t>
  </si>
  <si>
    <t>20.01.2021 18:34:04</t>
  </si>
  <si>
    <t>20.01.2021 20:25:05</t>
  </si>
  <si>
    <t>YENİKÖY TR-1 35-15-L00365_35-15-L00365_2365322</t>
  </si>
  <si>
    <t>20.01.2021 18:04:00</t>
  </si>
  <si>
    <t>20.01.2021 19:00:45</t>
  </si>
  <si>
    <t>ÇIRPI TR-1-2/2 35-20-M00007_949789916_949789916</t>
  </si>
  <si>
    <t>20.01.2021 15:16:31</t>
  </si>
  <si>
    <t>20.01.2021 17:04:51</t>
  </si>
  <si>
    <t>M-2911 35-01-M02911_910984848_910984848</t>
  </si>
  <si>
    <t>20.01.2021 09:27:48</t>
  </si>
  <si>
    <t>20.01.2021 12:37:25</t>
  </si>
  <si>
    <t>L-289 DEMET AKBAĞ TRAFO 35-18-L00289_35-18-L00289_72109224</t>
  </si>
  <si>
    <t>20.01.2021 11:19:02</t>
  </si>
  <si>
    <t>20.01.2021 15:19:00</t>
  </si>
  <si>
    <t>M-1474 35-02-M01474_913393456_913393456</t>
  </si>
  <si>
    <t>20.01.2021 16:35:26</t>
  </si>
  <si>
    <t>20.01.2021 18:40:00</t>
  </si>
  <si>
    <t>OĞLANANASI TR-2 35-22-M00255_35-22-M00255_2358316</t>
  </si>
  <si>
    <t>20.01.2021 09:13:11</t>
  </si>
  <si>
    <t>20.01.2021 09:52:04</t>
  </si>
  <si>
    <t>DM-5/10 35-26-M00805_10096223_56360889_56360889</t>
  </si>
  <si>
    <t>20.01.2021 20:48:05</t>
  </si>
  <si>
    <t>20.01.2021 21:33:21</t>
  </si>
  <si>
    <t>20.01.2021 10:13:07</t>
  </si>
  <si>
    <t>20.01.2021 11:31:16</t>
  </si>
  <si>
    <t>20.01.2021 20:04:59</t>
  </si>
  <si>
    <t>20.01.2021 22:42:37</t>
  </si>
  <si>
    <t>K-670 35-01-K00670_35-01-K00670_2376289</t>
  </si>
  <si>
    <t>20.01.2021 18:12:00</t>
  </si>
  <si>
    <t>20.01.2021 18:47:39</t>
  </si>
  <si>
    <t>K-4095 35-09-K04095_947620261_947620261</t>
  </si>
  <si>
    <t>20.01.2021 23:04:59</t>
  </si>
  <si>
    <t>21.01.2021 03:50:02</t>
  </si>
  <si>
    <t>M-2742 35-10-M02742_35-10-M02742_48177360</t>
  </si>
  <si>
    <t>20.01.2021 22:02:27</t>
  </si>
  <si>
    <t>20.01.2021 23:00:39</t>
  </si>
  <si>
    <t>20.01.2021 20:01:20</t>
  </si>
  <si>
    <t>20.01.2021 20:57:53</t>
  </si>
  <si>
    <t>ÜŞÜMÜŞ TR-1 45-74-M00243_945581015_945581015</t>
  </si>
  <si>
    <t>20.01.2021 09:10:48</t>
  </si>
  <si>
    <t>20.01.2021 11:26:48</t>
  </si>
  <si>
    <t>ÖRNEKKÖY TR-2 35-27-L00324_35-27-L00324_72386874</t>
  </si>
  <si>
    <t>20.01.2021 04:45:18</t>
  </si>
  <si>
    <t>20.01.2021 05:13:04</t>
  </si>
  <si>
    <t>K-1769 35-01-K01769_35-01-K01769_2364771</t>
  </si>
  <si>
    <t>20.01.2021 12:14:19</t>
  </si>
  <si>
    <t>20.01.2021 12:40:54</t>
  </si>
  <si>
    <t>FOÇA TR-4 35-23-L00004_42134324_56398922_56398922</t>
  </si>
  <si>
    <t>20.01.2021 20:18:51</t>
  </si>
  <si>
    <t>20.01.2021 22:28:05</t>
  </si>
  <si>
    <t>20.01.2021 12:21:27</t>
  </si>
  <si>
    <t>20.01.2021 16:10:49</t>
  </si>
  <si>
    <t>YENİŞEHİR TR-1 35-31-L00377_47864424_56390300_56390300</t>
  </si>
  <si>
    <t>20.01.2021 12:59:08</t>
  </si>
  <si>
    <t>20.01.2021 15:53:04</t>
  </si>
  <si>
    <t>20.01.2021 18:21:18</t>
  </si>
  <si>
    <t>20.01.2021 21:50:21</t>
  </si>
  <si>
    <t>20.01.2021 12:18:34</t>
  </si>
  <si>
    <t>20.01.2021 13:23:26</t>
  </si>
  <si>
    <t>K-768 35-01-K00768_35-01-K00768_2353100</t>
  </si>
  <si>
    <t>20.01.2021 10:12:16</t>
  </si>
  <si>
    <t>20.01.2021 11:48:42</t>
  </si>
  <si>
    <t>20.01.2021 15:08:48</t>
  </si>
  <si>
    <t>20.01.2021 15:33:06</t>
  </si>
  <si>
    <t>HELVACI DM-2 35-17-M00359_HELVACI M04_66476669</t>
  </si>
  <si>
    <t>20.01.2021 09:07:49</t>
  </si>
  <si>
    <t>20.01.2021 17:06:06</t>
  </si>
  <si>
    <t>K-175 35-02-K00175_C_56362330_56362330</t>
  </si>
  <si>
    <t>20.01.2021 13:57:09</t>
  </si>
  <si>
    <t>20.01.2021 19:53:02</t>
  </si>
  <si>
    <t>20.01.2021 14:04:00</t>
  </si>
  <si>
    <t>20.01.2021 15:47:12</t>
  </si>
  <si>
    <t>KFC KÖK 35-28-M00534_HatBaşıAyırıcı_53133552 M01_53133552</t>
  </si>
  <si>
    <t>20.01.2021 10:28:05</t>
  </si>
  <si>
    <t>20.01.2021 12:43:54</t>
  </si>
  <si>
    <t>M-2948(YATIRIM REZERVE) 35-01-M02948_B_56367378_56367378</t>
  </si>
  <si>
    <t>20.01.2021 06:40:01</t>
  </si>
  <si>
    <t>20.01.2021 08:04:09</t>
  </si>
  <si>
    <t>M-347 35-09-M00347_D_60982977_60982977</t>
  </si>
  <si>
    <t>20.01.2021 18:02:32</t>
  </si>
  <si>
    <t>20.01.2021 20:06:52</t>
  </si>
  <si>
    <t>DM-4/15 45-71-M00200_953218693_953218693</t>
  </si>
  <si>
    <t>20.01.2021 18:52:22</t>
  </si>
  <si>
    <t>20.01.2021 20:28:46</t>
  </si>
  <si>
    <t>20.01.2021 19:03:44</t>
  </si>
  <si>
    <t>20.01.2021 20:13:33</t>
  </si>
  <si>
    <t>M-2748 35-01-M02748_A_56370524_56370524</t>
  </si>
  <si>
    <t>20.01.2021 23:03:12</t>
  </si>
  <si>
    <t>21.01.2021 00:31:34</t>
  </si>
  <si>
    <t>RAŞİT GÜVEN ÖZEL TR 35-30-M00183Ö_35-30-M00183Ö_2346754</t>
  </si>
  <si>
    <t>20.01.2021 11:27:25</t>
  </si>
  <si>
    <t>20.01.2021 15:52:41</t>
  </si>
  <si>
    <t>20.01.2021 18:08:26</t>
  </si>
  <si>
    <t>20.01.2021 08:43:22</t>
  </si>
  <si>
    <t>20.01.2021 09:05:10</t>
  </si>
  <si>
    <t>M-2764 35-02-M02764_910207340_910207340</t>
  </si>
  <si>
    <t>20.01.2021 02:50:25</t>
  </si>
  <si>
    <t>20.01.2021 03:52:12</t>
  </si>
  <si>
    <t>BUCA TM 35-03-A00003_TR-B K20_2311284</t>
  </si>
  <si>
    <t>TEİAŞ Trafo Arızası</t>
  </si>
  <si>
    <t>20.01.2021 09:21:51</t>
  </si>
  <si>
    <t>20.01.2021 09:35:00</t>
  </si>
  <si>
    <t>20.01.2021 13:35:34</t>
  </si>
  <si>
    <t>20.01.2021 13:50:41</t>
  </si>
  <si>
    <t>L-336 REİSDERE 35-18-L00336_950439093_950439093</t>
  </si>
  <si>
    <t>20.01.2021 11:41:25</t>
  </si>
  <si>
    <t>20.01.2021 21:06:31</t>
  </si>
  <si>
    <t>20.01.2021 14:57:00</t>
  </si>
  <si>
    <t>20.01.2021 18:22:48</t>
  </si>
  <si>
    <t>20.01.2021 20:48:18</t>
  </si>
  <si>
    <t>21.01.2021 05:05:18</t>
  </si>
  <si>
    <t>DM-18/03 45-71-M00258_A_56395230_56395230</t>
  </si>
  <si>
    <t>20.01.2021 17:23:15</t>
  </si>
  <si>
    <t>20.01.2021 19:02:06</t>
  </si>
  <si>
    <t>_B_56389507_56389507</t>
  </si>
  <si>
    <t>20.01.2021 15:44:00</t>
  </si>
  <si>
    <t>20.01.2021 16:51:11</t>
  </si>
  <si>
    <t>ORTA MAHALLE M-2 35-25-M00109_C_56354767_56354767</t>
  </si>
  <si>
    <t>20.01.2021 09:43:00</t>
  </si>
  <si>
    <t>20.01.2021 11:13:27</t>
  </si>
  <si>
    <t>M-86 ORHANLI TEMESALTI 35-14-M00086_956637983_956637983</t>
  </si>
  <si>
    <t>20.01.2021 17:37:09</t>
  </si>
  <si>
    <t>20.01.2021 18:36:25</t>
  </si>
  <si>
    <t>20.01.2021 20:29:27</t>
  </si>
  <si>
    <t>20.01.2021 21:24:00</t>
  </si>
  <si>
    <t>20.01.2021 19:34:41</t>
  </si>
  <si>
    <t>20.01.2021 23:49:37</t>
  </si>
  <si>
    <t>20.01.2021 13:04:02</t>
  </si>
  <si>
    <t>20.01.2021 13:28:14</t>
  </si>
  <si>
    <t>20.01.2021 12:31:13</t>
  </si>
  <si>
    <t>20.01.2021 13:14:21</t>
  </si>
  <si>
    <t>20.01.2021 22:32:00</t>
  </si>
  <si>
    <t>20.01.2021 22:51:31</t>
  </si>
  <si>
    <t>M-2752 35-01-M02752_910523264_910523264</t>
  </si>
  <si>
    <t>20.01.2021 15:11:27</t>
  </si>
  <si>
    <t>21.01.2021 10:14:10</t>
  </si>
  <si>
    <t>20.01.2021 18:01:19</t>
  </si>
  <si>
    <t>20.01.2021 20:38:08</t>
  </si>
  <si>
    <t>ÇAMLIK KÖYÜ TR-1 35-32-L00066_A_56357470_56357470</t>
  </si>
  <si>
    <t>20.01.2021 00:00:49</t>
  </si>
  <si>
    <t>20.01.2021 04:03:25</t>
  </si>
  <si>
    <t>TR-36 35-19-L00036_12155147 tr35 a1b_5939870</t>
  </si>
  <si>
    <t>20.01.2021 11:04:05</t>
  </si>
  <si>
    <t>20.01.2021 18:11:26</t>
  </si>
  <si>
    <t>L-103 35-18-L00103_C_56378200_56378200</t>
  </si>
  <si>
    <t>20.01.2021 19:08:41</t>
  </si>
  <si>
    <t>20.01.2021 22:21:03</t>
  </si>
  <si>
    <t>20.01.2021 11:04:03</t>
  </si>
  <si>
    <t>20.01.2021 12:28:06</t>
  </si>
  <si>
    <t>20.01.2021 07:00:45</t>
  </si>
  <si>
    <t>20.01.2021 09:48:03</t>
  </si>
  <si>
    <t>SAYIK TR-1 45-74-M00217_C_56407154_56407154</t>
  </si>
  <si>
    <t>20.01.2021 19:45:17</t>
  </si>
  <si>
    <t>20.01.2021 20:57:38</t>
  </si>
  <si>
    <t>MURADİYE HASTANE TR-1 45-71-M00193_95000076618_95000076618</t>
  </si>
  <si>
    <t>20.01.2021 07:42:06</t>
  </si>
  <si>
    <t>20.01.2021 09:57:46</t>
  </si>
  <si>
    <t>M-2538 (YATIRIM REZERVE) 35-02-M02538_B_56363123_56363123</t>
  </si>
  <si>
    <t>20.01.2021 20:53:28</t>
  </si>
  <si>
    <t>21.01.2021 01:09:31</t>
  </si>
  <si>
    <t>M-3120 35-10-M03120_912725916_912725916</t>
  </si>
  <si>
    <t>20.01.2021 13:21:34</t>
  </si>
  <si>
    <t>20.01.2021 14:25:49</t>
  </si>
  <si>
    <t>ALAŞEHİR TR-4 45-73-M00004__72372307_72372307</t>
  </si>
  <si>
    <t>20.01.2021 20:21:46</t>
  </si>
  <si>
    <t>20.01.2021 21:21:16</t>
  </si>
  <si>
    <t>TR-64 45-78-M00064_95000126873_95000126873</t>
  </si>
  <si>
    <t>20.01.2021 17:09:32</t>
  </si>
  <si>
    <t>20.01.2021 17:47:32</t>
  </si>
  <si>
    <t>SARUHANLI TR-15 45-80-M00015_TRAFO KORUMA M05_60970098</t>
  </si>
  <si>
    <t>20.01.2021 15:01:16</t>
  </si>
  <si>
    <t>20.01.2021 15:06:46</t>
  </si>
  <si>
    <t>M-1474 35-02-M01474_35-02-M01474_2372633</t>
  </si>
  <si>
    <t>20.01.2021 18:24:15</t>
  </si>
  <si>
    <t>20.01.2021 19:17:13</t>
  </si>
  <si>
    <t>20.01.2021 10:26:47</t>
  </si>
  <si>
    <t>20.01.2021 11:58:17</t>
  </si>
  <si>
    <t>YOLÜSTÜ TR-1 35-15-L00915_B_56362044_56362044</t>
  </si>
  <si>
    <t>20.01.2021 17:29:29</t>
  </si>
  <si>
    <t>20.01.2021 19:48:21</t>
  </si>
  <si>
    <t>20.01.2021 18:55:27</t>
  </si>
  <si>
    <t>20.01.2021 19:49:49</t>
  </si>
  <si>
    <t>20.01.2021 14:15:00</t>
  </si>
  <si>
    <t>20.01.2021 14:15:26</t>
  </si>
  <si>
    <t>K-4442 35-03-K04442_910476172_910476172</t>
  </si>
  <si>
    <t>20.01.2021 16:22:01</t>
  </si>
  <si>
    <t>20.01.2021 19:08:06</t>
  </si>
  <si>
    <t>YENİ BAĞARASI TR-1 35-23-M00207_42067279_56357382_56357382</t>
  </si>
  <si>
    <t>20.01.2021 18:51:12</t>
  </si>
  <si>
    <t>20.01.2021 22:35:41</t>
  </si>
  <si>
    <t>KIRBAŞI TR-1 35-26-L00319_DIREK TIPI TRAFO HUCRESI H01_2041764</t>
  </si>
  <si>
    <t>20.01.2021 08:56:59</t>
  </si>
  <si>
    <t>20.01.2021 18:16:05</t>
  </si>
  <si>
    <t>M-2559 35-01-M02559_910549585_910549585</t>
  </si>
  <si>
    <t>20.01.2021 09:50:43</t>
  </si>
  <si>
    <t>20.01.2021 12:20:36</t>
  </si>
  <si>
    <t>PANCAR OSB DM-1 35-26-M00869_TAHTALI-1 M36_2124342</t>
  </si>
  <si>
    <t>20.01.2021 07:28:05</t>
  </si>
  <si>
    <t>20.01.2021 08:06:28</t>
  </si>
  <si>
    <t>20.01.2021 20:18:26</t>
  </si>
  <si>
    <t>20.01.2021 23:32:00</t>
  </si>
  <si>
    <t>M-251 35-09-M00251_915142098_915142098</t>
  </si>
  <si>
    <t>20.01.2021 11:07:43</t>
  </si>
  <si>
    <t>20.01.2021 13:19:38</t>
  </si>
  <si>
    <t>20.01.2021 20:31:49</t>
  </si>
  <si>
    <t>21.01.2021 00:14:33</t>
  </si>
  <si>
    <t>TR-293 (İM-1/TR-5) 35-19-L00348_956689985_956689985</t>
  </si>
  <si>
    <t>20.01.2021 09:15:41</t>
  </si>
  <si>
    <t>20.01.2021 11:23:43</t>
  </si>
  <si>
    <t>DM-20/09 45-71-M00589_DIREK TIPI TRAFO HUCRESI H01_2079160</t>
  </si>
  <si>
    <t>20.01.2021 09:14:35</t>
  </si>
  <si>
    <t>20.01.2021 16:27:33</t>
  </si>
  <si>
    <t>K-429 35-01-K00429_910346529_910346529</t>
  </si>
  <si>
    <t>20.01.2021 12:42:33</t>
  </si>
  <si>
    <t>20.01.2021 14:15:37</t>
  </si>
  <si>
    <t>L-97 35-18-L00097_G g6_5962763</t>
  </si>
  <si>
    <t>20.01.2021 15:01:00</t>
  </si>
  <si>
    <t>20.01.2021 15:59:48</t>
  </si>
  <si>
    <t>20.01.2021 21:52:09</t>
  </si>
  <si>
    <t>20.01.2021 22:35:49</t>
  </si>
  <si>
    <t>KOCAOBA TR-1 35-30-L00210_C_56403840_56403840</t>
  </si>
  <si>
    <t>20.01.2021 08:03:41</t>
  </si>
  <si>
    <t>20.01.2021 10:30:33</t>
  </si>
  <si>
    <t>20.01.2021 04:46:32</t>
  </si>
  <si>
    <t>20.01.2021 12:20:58</t>
  </si>
  <si>
    <t>K-1273 35-02-K01273_D_56367097_56367097</t>
  </si>
  <si>
    <t>20.01.2021 10:14:43</t>
  </si>
  <si>
    <t>20.01.2021 10:27:22</t>
  </si>
  <si>
    <t>TR-2 GÖLCÜKLER 35-22-M00002_955290244_955290244</t>
  </si>
  <si>
    <t>20.01.2021 03:20:01</t>
  </si>
  <si>
    <t>20.01.2021 05:14:55</t>
  </si>
  <si>
    <t>M-2442 35-07-M02442_913894328_913894328</t>
  </si>
  <si>
    <t>20.01.2021 13:46:06</t>
  </si>
  <si>
    <t>20.01.2021 17:52:36</t>
  </si>
  <si>
    <t>L-406 35-18-L00406_5715272_56369469_56369469</t>
  </si>
  <si>
    <t>20.01.2021 07:32:06</t>
  </si>
  <si>
    <t>20.01.2021 10:53:21</t>
  </si>
  <si>
    <t>L-296 35-18-L00296_950447789_950447789</t>
  </si>
  <si>
    <t>20.01.2021 23:42:39</t>
  </si>
  <si>
    <t>21.01.2021 01:34:18</t>
  </si>
  <si>
    <t>20.01.2021 22:43:12</t>
  </si>
  <si>
    <t>21.01.2021 00:38:09</t>
  </si>
  <si>
    <t>TR-293 (İM-1/TR-5) 35-19-L00348_956682023_956682023</t>
  </si>
  <si>
    <t>20.01.2021 13:01:37</t>
  </si>
  <si>
    <t>20.01.2021 15:37:16</t>
  </si>
  <si>
    <t>BUCA TM 35-03-A00003_BUCA-10 K13_2311891</t>
  </si>
  <si>
    <t>20.01.2021 10:30:22</t>
  </si>
  <si>
    <t>20.01.2021 10:35:50</t>
  </si>
  <si>
    <t>20.01.2021 11:35:57</t>
  </si>
  <si>
    <t>20.01.2021 13:50:40</t>
  </si>
  <si>
    <t>DM-8/29 45-71-M00157_D d2b_45193322</t>
  </si>
  <si>
    <t>20.01.2021 17:01:40</t>
  </si>
  <si>
    <t>20.01.2021 19:49:02</t>
  </si>
  <si>
    <t>L-43 AKARCA 35-14-L00043_956634944_956634944</t>
  </si>
  <si>
    <t>20.01.2021 17:51:08</t>
  </si>
  <si>
    <t>20.01.2021 21:43:22</t>
  </si>
  <si>
    <t>K-232 35-01-K00232_35-01-K00232_2365130</t>
  </si>
  <si>
    <t>20.01.2021 23:17:07</t>
  </si>
  <si>
    <t>21.01.2021 01:03:39</t>
  </si>
  <si>
    <t>BÜYÜKKEMERDERE TR-1 35-29-L00303_35-29-L00303_2361736</t>
  </si>
  <si>
    <t>20.01.2021 09:54:44</t>
  </si>
  <si>
    <t>20.01.2021 14:56:54</t>
  </si>
  <si>
    <t>YENİ BAĞARASI TR-1 35-23-M00207_950414667_950414667</t>
  </si>
  <si>
    <t>20.01.2021 17:46:12</t>
  </si>
  <si>
    <t>20.01.2021 20:30:37</t>
  </si>
  <si>
    <t>TR-7(M-707) 35-30-M00707_D_56367632_56367632</t>
  </si>
  <si>
    <t>20.01.2021 19:23:17</t>
  </si>
  <si>
    <t>20.01.2021 20:18:11</t>
  </si>
  <si>
    <t>BULGURCA TR-3 35-22-M00253_BULGURCA TR-1 M03_65881111</t>
  </si>
  <si>
    <t>20.01.2021 10:06:21</t>
  </si>
  <si>
    <t>20.01.2021 11:41:08</t>
  </si>
  <si>
    <t>20.01.2021 20:33:10</t>
  </si>
  <si>
    <t>21.01.2021 01:02:17</t>
  </si>
  <si>
    <t>BUCA TM 35-03-A00003_Buca-15 K23_2311286</t>
  </si>
  <si>
    <t>20.01.2021 09:29:48</t>
  </si>
  <si>
    <t>20.01.2021 09:49:33</t>
  </si>
  <si>
    <t>YAŞAR ÇETİN SULAMA GRUBU TR 35-27-M00513_B_56382116_56382116</t>
  </si>
  <si>
    <t>20.01.2021 10:24:13</t>
  </si>
  <si>
    <t>20.01.2021 17:22:08</t>
  </si>
  <si>
    <t>L-121 ESENEVLER 35-14-L00121_956660880_956660880</t>
  </si>
  <si>
    <t>20.01.2021 14:52:58</t>
  </si>
  <si>
    <t>20.01.2021 17:42:31</t>
  </si>
  <si>
    <t>L-444 35-18-L00444_950446782_950446782</t>
  </si>
  <si>
    <t>20.01.2021 13:14:14</t>
  </si>
  <si>
    <t>20.01.2021 22:18:22</t>
  </si>
  <si>
    <t>DM-2/03 45-71-M00166_953198933_953198933</t>
  </si>
  <si>
    <t>20.01.2021 23:58:03</t>
  </si>
  <si>
    <t>21.01.2021 11:19:06</t>
  </si>
  <si>
    <t>K-2009 35-01-K02009_910425074_910425074</t>
  </si>
  <si>
    <t>20.01.2021 18:51:13</t>
  </si>
  <si>
    <t>20.01.2021 20:44:20</t>
  </si>
  <si>
    <t>TR-10 35-30-L00010_A_56362986_56362986</t>
  </si>
  <si>
    <t>20.01.2021 19:47:59</t>
  </si>
  <si>
    <t>20.01.2021 23:50:49</t>
  </si>
  <si>
    <t>RAHMİYE-1 SULAMA TR-5 45-72-M00337_45-72-M00337_2362499</t>
  </si>
  <si>
    <t>20.01.2021 14:24:26</t>
  </si>
  <si>
    <t>20.01.2021 21:16:43</t>
  </si>
  <si>
    <t>ÇAMÖNÜ TR-5 45-72-L00270_C_56391210_56391210</t>
  </si>
  <si>
    <t>20.01.2021 19:32:32</t>
  </si>
  <si>
    <t>20.01.2021 23:47:58</t>
  </si>
  <si>
    <t>L-23 ESKİ POSTANE ÖNÜ 35-14-L00023_A_56354922_56354922</t>
  </si>
  <si>
    <t>20.01.2021 11:44:00</t>
  </si>
  <si>
    <t>20.01.2021 12:35:11</t>
  </si>
  <si>
    <t>20.01.2021 14:41:38</t>
  </si>
  <si>
    <t>K-4473 35-01-K04473_911436846_911436846</t>
  </si>
  <si>
    <t>20.01.2021 14:24:02</t>
  </si>
  <si>
    <t>20.01.2021 22:46:49</t>
  </si>
  <si>
    <t>M-220 35-09-M00220_35-09-M00220_2349251</t>
  </si>
  <si>
    <t>20.01.2021 18:34:01</t>
  </si>
  <si>
    <t>20.01.2021 19:36:36</t>
  </si>
  <si>
    <t>BUCA TM 35-03-A00003_Buca-4 K06_2311766</t>
  </si>
  <si>
    <t>20.01.2021 09:34:42</t>
  </si>
  <si>
    <t>20.01.2021 10:10:36</t>
  </si>
  <si>
    <t>M-1470 35-02-M01470_E_56364846_56364846</t>
  </si>
  <si>
    <t>20.01.2021 10:44:00</t>
  </si>
  <si>
    <t>20.01.2021 11:14:59</t>
  </si>
  <si>
    <t>YENİ FOÇA TR-26 35-23-M00026_950425340_950425340</t>
  </si>
  <si>
    <t>20.01.2021 13:44:40</t>
  </si>
  <si>
    <t>20.01.2021 15:57:40</t>
  </si>
  <si>
    <t>20.01.2021 20:48:16</t>
  </si>
  <si>
    <t>20.01.2021 21:56:36</t>
  </si>
  <si>
    <t>M-2742 35-10-M02742_914980860_914980860</t>
  </si>
  <si>
    <t>20.01.2021 13:21:20</t>
  </si>
  <si>
    <t>20.01.2021 13:59:45</t>
  </si>
  <si>
    <t>_48078210_56387530_56387530</t>
  </si>
  <si>
    <t>20.01.2021 21:20:56</t>
  </si>
  <si>
    <t>20.01.2021 22:41:25</t>
  </si>
  <si>
    <t>KAYNARPINAR TR-2 35-21-L00115_953360397_953360397</t>
  </si>
  <si>
    <t>20.01.2021 18:08:14</t>
  </si>
  <si>
    <t>20.01.2021 20:36:07</t>
  </si>
  <si>
    <t>DM-14/11 45-71-M00561_B_56397625_56397625</t>
  </si>
  <si>
    <t>20.01.2021 10:40:03</t>
  </si>
  <si>
    <t>20.01.2021 11:28:24</t>
  </si>
  <si>
    <t>20.01.2021 07:50:56</t>
  </si>
  <si>
    <t>20.01.2021 15:09:34</t>
  </si>
  <si>
    <t>EGE İM 35-02-A00003_PARK K09_2310918</t>
  </si>
  <si>
    <t>20.01.2021 22:07:40</t>
  </si>
  <si>
    <t>20.01.2021 23:16:38</t>
  </si>
  <si>
    <t>ULUCAK DM-2/1 35-27-M00335_E_56366609_56366609</t>
  </si>
  <si>
    <t>20.01.2021 23:03:38</t>
  </si>
  <si>
    <t>21.01.2021 00:49:08</t>
  </si>
  <si>
    <t>20.01.2021 06:21:49</t>
  </si>
  <si>
    <t>20.01.2021 06:57:49</t>
  </si>
  <si>
    <t>DM-19/02 45-71-M00713_ORTA ÖLÇEKLİ HAVAİ HAT M07_2321101</t>
  </si>
  <si>
    <t>20.01.2021 10:57:58</t>
  </si>
  <si>
    <t>20.01.2021 11:45:14</t>
  </si>
  <si>
    <t>K-572 35-07-K00072_35-07-K00072_2356811</t>
  </si>
  <si>
    <t>20.01.2021 13:23:02</t>
  </si>
  <si>
    <t>20.01.2021 13:47:00</t>
  </si>
  <si>
    <t>K-2813 35-03-K02813_95000104309_95000104309</t>
  </si>
  <si>
    <t>20.01.2021 12:51:11</t>
  </si>
  <si>
    <t>20.01.2021 20:05:20</t>
  </si>
  <si>
    <t>K-4564 35-02-K04564_A_56368579_56368579</t>
  </si>
  <si>
    <t>20.01.2021 09:14:00</t>
  </si>
  <si>
    <t>20.01.2021 10:00:48</t>
  </si>
  <si>
    <t>K-3590 35-01-K03590_35-01-K03590_2368884</t>
  </si>
  <si>
    <t>20.01.2021 08:31:00</t>
  </si>
  <si>
    <t>20.01.2021 09:19:23</t>
  </si>
  <si>
    <t>BALIKLIOVA TR-2 35-19-L00272_12411247_56355622_56355622</t>
  </si>
  <si>
    <t>20.01.2021 09:19:56</t>
  </si>
  <si>
    <t>20.01.2021 16:54:43</t>
  </si>
  <si>
    <t>TR-107 ZEYTİNALANI 35-19-L00107_12199429_56378437_56378437</t>
  </si>
  <si>
    <t>20.01.2021 19:53:35</t>
  </si>
  <si>
    <t>21.01.2021 02:41:20</t>
  </si>
  <si>
    <t>20.01.2021 11:38:08</t>
  </si>
  <si>
    <t>20.01.2021 13:55:40</t>
  </si>
  <si>
    <t>20.01.2021 20:20:57</t>
  </si>
  <si>
    <t>21.01.2021 00:29:18</t>
  </si>
  <si>
    <t>L-283 35-18-L00283_950462127_950462127</t>
  </si>
  <si>
    <t>20.01.2021 18:59:59</t>
  </si>
  <si>
    <t>20.01.2021 20:28:32</t>
  </si>
  <si>
    <t>İM-2/TR-22 SIĞACIK 35-14-L00302_956636633_956636633</t>
  </si>
  <si>
    <t>20.01.2021 15:01:17</t>
  </si>
  <si>
    <t>20.01.2021 15:47:16</t>
  </si>
  <si>
    <t>20.01.2021 20:46:58</t>
  </si>
  <si>
    <t>21.01.2021 01:51:00</t>
  </si>
  <si>
    <t>DAĞISTAN TR-1 35-16-M00129_DIREK TIPI TRAFO HUCRESI H01_2042457</t>
  </si>
  <si>
    <t>20.01.2021 13:40:09</t>
  </si>
  <si>
    <t>20.01.2021 16:56:55</t>
  </si>
  <si>
    <t>TR-2/104 45-83-L00104_DIREK TIPI TRAFO HUCRESI H01_2106246</t>
  </si>
  <si>
    <t>20.01.2021 07:40:22</t>
  </si>
  <si>
    <t>20.01.2021 09:13:24</t>
  </si>
  <si>
    <t>DM-14/08 45-71-M00385_DM-14/10 FORD PLAZA M03_66509303</t>
  </si>
  <si>
    <t>20.01.2021 15:10:21</t>
  </si>
  <si>
    <t>20.01.2021 15:21:42</t>
  </si>
  <si>
    <t>20.01.2021 12:12:37</t>
  </si>
  <si>
    <t>PANCAR KÖK 35-26-M00891_BULGURCA OĞLANANASI M03_2123367</t>
  </si>
  <si>
    <t>20.01.2021 07:43:09</t>
  </si>
  <si>
    <t>20.01.2021 10:29:43</t>
  </si>
  <si>
    <t>TAŞLIYATAK TR-3 35-31-L00363_35-31-L00363_2365633</t>
  </si>
  <si>
    <t>20.01.2021 10:47:56</t>
  </si>
  <si>
    <t>20.01.2021 14:58:00</t>
  </si>
  <si>
    <t>20.01.2021 21:41:39</t>
  </si>
  <si>
    <t>20.01.2021 23:02:12</t>
  </si>
  <si>
    <t>DM-1/TR-15 35-13-M00029_TR-24 M02_66202385</t>
  </si>
  <si>
    <t>20.01.2021 01:39:00</t>
  </si>
  <si>
    <t>20.01.2021 02:24:33</t>
  </si>
  <si>
    <t>20.01.2021 18:35:56</t>
  </si>
  <si>
    <t>20.01.2021 20:29:00</t>
  </si>
  <si>
    <t>20.01.2021 20:25:43</t>
  </si>
  <si>
    <t>21.01.2021 03:13:36</t>
  </si>
  <si>
    <t>DM 1-2/5 35-29-L00062_950340658_950340658</t>
  </si>
  <si>
    <t>20.01.2021 14:17:16</t>
  </si>
  <si>
    <t>20.01.2021 20:06:46</t>
  </si>
  <si>
    <t>K-1555 35-04-K01555_35-04-K01555_2369078</t>
  </si>
  <si>
    <t>20.01.2021 08:37:41</t>
  </si>
  <si>
    <t>20.01.2021 09:13:33</t>
  </si>
  <si>
    <t>K-4473 35-01-K04473_M_56380139_56380139</t>
  </si>
  <si>
    <t>21.01.2021 02:20:50</t>
  </si>
  <si>
    <t>TR-2/124 45-83-M00667_955174382_955174382</t>
  </si>
  <si>
    <t>20.01.2021 13:19:19</t>
  </si>
  <si>
    <t>20.01.2021 22:51:55</t>
  </si>
  <si>
    <t>M-540 35-09-M00540_913251200_913251200</t>
  </si>
  <si>
    <t>21.01.2021 09:29:00</t>
  </si>
  <si>
    <t>21.01.2021 18:13:48</t>
  </si>
  <si>
    <t>21.01.2021 10:02:14</t>
  </si>
  <si>
    <t>21.01.2021 12:40:43</t>
  </si>
  <si>
    <t>SALİHLİ İM 45-78-A00001_TRF-C M02_48929096</t>
  </si>
  <si>
    <t>21.01.2021 12:01:29</t>
  </si>
  <si>
    <t>21.01.2021 12:30:16</t>
  </si>
  <si>
    <t>21.01.2021 12:14:23</t>
  </si>
  <si>
    <t>21.01.2021 13:20:43</t>
  </si>
  <si>
    <t>TR-113 ZEYTİNALANI 35-19-L00113_956665588_956665588</t>
  </si>
  <si>
    <t>21.01.2021 12:22:10</t>
  </si>
  <si>
    <t>21.01.2021 14:35:56</t>
  </si>
  <si>
    <t>HILAL GIS TM 35-01-A00010_HİLAL-6 K05_2313226</t>
  </si>
  <si>
    <t>21.01.2021 20:21:12</t>
  </si>
  <si>
    <t>21.01.2021 21:27:36</t>
  </si>
  <si>
    <t>GÖRDES TR-10 45-75-M00010_B_56391175_56391175</t>
  </si>
  <si>
    <t>21.01.2021 12:49:23</t>
  </si>
  <si>
    <t>21.01.2021 13:43:13</t>
  </si>
  <si>
    <t>21.01.2021 08:46:39</t>
  </si>
  <si>
    <t>21.01.2021 11:20:17</t>
  </si>
  <si>
    <t>21.01.2021 14:15:35</t>
  </si>
  <si>
    <t>21.01.2021 18:33:06</t>
  </si>
  <si>
    <t>DM02/TR28 MİLLİ EGEMENLİK 45-73-M00013_45-73-M00013_66890609</t>
  </si>
  <si>
    <t>21.01.2021 11:51:00</t>
  </si>
  <si>
    <t>21.01.2021 12:34:41</t>
  </si>
  <si>
    <t>_B_56384434_56384434</t>
  </si>
  <si>
    <t>21.01.2021 18:41:14</t>
  </si>
  <si>
    <t>21.01.2021 19:33:00</t>
  </si>
  <si>
    <t>M-2816 35-02-M02816_35-02-M02816_67194691</t>
  </si>
  <si>
    <t>21.01.2021 16:35:09</t>
  </si>
  <si>
    <t>21.01.2021 22:00:04</t>
  </si>
  <si>
    <t>K-2730 35-09-K02730_912401807_912401807</t>
  </si>
  <si>
    <t>21.01.2021 22:56:10</t>
  </si>
  <si>
    <t>22.01.2021 00:18:25</t>
  </si>
  <si>
    <t>K-4706 35-03-K04706_911633204_911633204</t>
  </si>
  <si>
    <t>21.01.2021 10:32:12</t>
  </si>
  <si>
    <t>21.01.2021 15:34:53</t>
  </si>
  <si>
    <t>21.01.2021 18:04:01</t>
  </si>
  <si>
    <t>21.01.2021 20:06:22</t>
  </si>
  <si>
    <t>21.01.2021 01:05:23</t>
  </si>
  <si>
    <t>21.01.2021 06:44:03</t>
  </si>
  <si>
    <t>SUBAŞI-2 35-26-L00329_35-26-L00329_2349973</t>
  </si>
  <si>
    <t>21.01.2021 17:17:59</t>
  </si>
  <si>
    <t>21.01.2021 17:55:00</t>
  </si>
  <si>
    <t>TR-107 ZEYTİNALANI 35-19-L00107_956684131_956684131</t>
  </si>
  <si>
    <t>21.01.2021 08:31:34</t>
  </si>
  <si>
    <t>21.01.2021 12:11:38</t>
  </si>
  <si>
    <t>DM 1-2/5 35-29-L00062_35-29-L00062_72211166</t>
  </si>
  <si>
    <t>21.01.2021 11:33:00</t>
  </si>
  <si>
    <t>21.01.2021 13:26:36</t>
  </si>
  <si>
    <t>21.01.2021 20:05:20</t>
  </si>
  <si>
    <t>21.01.2021 22:48:57</t>
  </si>
  <si>
    <t>ASARLIK TR-9 35-28-M00590_10769719_56377323_56377323</t>
  </si>
  <si>
    <t>21.01.2021 19:13:26</t>
  </si>
  <si>
    <t>21.01.2021 20:22:24</t>
  </si>
  <si>
    <t>KORDON KÖK 45-78-M00730_KABAZLI M01_2105504</t>
  </si>
  <si>
    <t>21.01.2021 15:46:59</t>
  </si>
  <si>
    <t>21.01.2021 15:47:28</t>
  </si>
  <si>
    <t>K-4757 35-04-K04757_D D01b_5788876</t>
  </si>
  <si>
    <t>21.01.2021 09:28:25</t>
  </si>
  <si>
    <t>21.01.2021 17:33:50</t>
  </si>
  <si>
    <t>21.01.2021 10:09:08</t>
  </si>
  <si>
    <t>21.01.2021 21:07:56</t>
  </si>
  <si>
    <t>21.01.2021 14:47:48</t>
  </si>
  <si>
    <t>21.01.2021 14:57:00</t>
  </si>
  <si>
    <t>K-2756 35-01-K02756_35-01-K02756_65801028</t>
  </si>
  <si>
    <t>21.01.2021 12:32:00</t>
  </si>
  <si>
    <t>21.01.2021 13:09:58</t>
  </si>
  <si>
    <t>21.01.2021 18:53:33</t>
  </si>
  <si>
    <t>21.01.2021 21:03:52</t>
  </si>
  <si>
    <t>TR-33 35-15-M00033_950366453_950366453</t>
  </si>
  <si>
    <t>21.01.2021 13:17:33</t>
  </si>
  <si>
    <t>21.01.2021 17:41:19</t>
  </si>
  <si>
    <t>K-3459 35-08-K03459_35-08-K03459_42033728</t>
  </si>
  <si>
    <t>21.01.2021 09:49:03</t>
  </si>
  <si>
    <t>21.01.2021 10:30:16</t>
  </si>
  <si>
    <t>HELVACI TR-10 35-17-M00370_950315040_950315040</t>
  </si>
  <si>
    <t>21.01.2021 20:42:16</t>
  </si>
  <si>
    <t>21.01.2021 21:48:31</t>
  </si>
  <si>
    <t>21.01.2021 09:02:08</t>
  </si>
  <si>
    <t>21.01.2021 17:37:21</t>
  </si>
  <si>
    <t>L-97 35-18-L00097_A_56372507_56372507</t>
  </si>
  <si>
    <t>21.01.2021 22:43:27</t>
  </si>
  <si>
    <t>21.01.2021 23:50:00</t>
  </si>
  <si>
    <t>DM-3/TR-37 35-22-M00687_DM-7/TR-7 M2_2310794</t>
  </si>
  <si>
    <t>21.01.2021 17:33:01</t>
  </si>
  <si>
    <t>21.01.2021 19:28:32</t>
  </si>
  <si>
    <t>M-2959 35-04-M02959_99879217_99879217</t>
  </si>
  <si>
    <t>21.01.2021 07:32:03</t>
  </si>
  <si>
    <t>21.01.2021 17:56:41</t>
  </si>
  <si>
    <t>CAFERBEYLI TR-2 45-78-L00704_DIREK TIPI TRAFO HUCRESI H01_2125919</t>
  </si>
  <si>
    <t>21.01.2021 09:05:26</t>
  </si>
  <si>
    <t>21.01.2021 18:33:56</t>
  </si>
  <si>
    <t>TR-79 35-17-M00079__56389502_56389502</t>
  </si>
  <si>
    <t>21.01.2021 06:12:00</t>
  </si>
  <si>
    <t>21.01.2021 06:56:17</t>
  </si>
  <si>
    <t>21.01.2021 21:02:51</t>
  </si>
  <si>
    <t>21.01.2021 23:04:05</t>
  </si>
  <si>
    <t>TR-81 35-16-L00081_35-16-L00081_71997482</t>
  </si>
  <si>
    <t>21.01.2021 01:22:12</t>
  </si>
  <si>
    <t>21.01.2021 01:57:35</t>
  </si>
  <si>
    <t>TR-140 35-26-M00140_956614544_956614544</t>
  </si>
  <si>
    <t>21.01.2021 09:57:03</t>
  </si>
  <si>
    <t>21.01.2021 10:54:18</t>
  </si>
  <si>
    <t>M-1867 35-02-M01867_962674076_962674076</t>
  </si>
  <si>
    <t>21.01.2021 17:34:46</t>
  </si>
  <si>
    <t>21.01.2021 19:58:04</t>
  </si>
  <si>
    <t>YENİFOÇA TR-3 35-23-M00003_YENİFOÇA TR-2 M01_72191344</t>
  </si>
  <si>
    <t>21.01.2021 09:21:07</t>
  </si>
  <si>
    <t>21.01.2021 11:34:55</t>
  </si>
  <si>
    <t>AKÇAŞEHİR TR-1 35-29-L00173_950323607_950323607</t>
  </si>
  <si>
    <t>21.01.2021 18:20:04</t>
  </si>
  <si>
    <t>21.01.2021 20:45:12</t>
  </si>
  <si>
    <t>L-18 35-14-L00018_956660064_956660064</t>
  </si>
  <si>
    <t>21.01.2021 13:55:09</t>
  </si>
  <si>
    <t>21.01.2021 16:04:43</t>
  </si>
  <si>
    <t>21.01.2021 13:20:50</t>
  </si>
  <si>
    <t>21.01.2021 18:50:38</t>
  </si>
  <si>
    <t>21.01.2021 16:55:48</t>
  </si>
  <si>
    <t>21.01.2021 17:24:00</t>
  </si>
  <si>
    <t>21.01.2021 10:02:17</t>
  </si>
  <si>
    <t>21.01.2021 13:14:16</t>
  </si>
  <si>
    <t>M-1104 35-03-M01104_C_56363245_56363245</t>
  </si>
  <si>
    <t>21.01.2021 20:19:04</t>
  </si>
  <si>
    <t>21.01.2021 22:25:31</t>
  </si>
  <si>
    <t>YENİ BAĞARASI TR-1 35-23-M00207_42066863_56357177_56357177</t>
  </si>
  <si>
    <t>21.01.2021 16:09:51</t>
  </si>
  <si>
    <t>21.01.2021 18:29:08</t>
  </si>
  <si>
    <t>K-3168 35-02-K03168_35-02-K03168_2353178</t>
  </si>
  <si>
    <t>21.01.2021 07:22:30</t>
  </si>
  <si>
    <t>21.01.2021 09:11:57</t>
  </si>
  <si>
    <t>YENİKENT TR-2 35-16-M00027_953329444_953329444</t>
  </si>
  <si>
    <t>21.01.2021 13:42:57</t>
  </si>
  <si>
    <t>21.01.2021 14:40:47</t>
  </si>
  <si>
    <t>TR-32 35-13-L00032_946418252_946418252</t>
  </si>
  <si>
    <t>21.01.2021 16:46:26</t>
  </si>
  <si>
    <t>21.01.2021 17:34:26</t>
  </si>
  <si>
    <t>21.01.2021 15:48:00</t>
  </si>
  <si>
    <t>21.01.2021 18:28:45</t>
  </si>
  <si>
    <t>TİRE İM-DM-1 35-29-A00001_DOYRANLI L11_2059658</t>
  </si>
  <si>
    <t>21.01.2021 09:37:25</t>
  </si>
  <si>
    <t>21.01.2021 10:00:09</t>
  </si>
  <si>
    <t>L-89 35-18-L00089_35-18-L00089_2347795</t>
  </si>
  <si>
    <t>21.01.2021 12:36:55</t>
  </si>
  <si>
    <t>21.01.2021 15:56:15</t>
  </si>
  <si>
    <t>21.01.2021 14:32:57</t>
  </si>
  <si>
    <t>21.01.2021 14:58:58</t>
  </si>
  <si>
    <t>K-1317 35-07-K01317_99138119_99138119</t>
  </si>
  <si>
    <t>21.01.2021 10:09:36</t>
  </si>
  <si>
    <t>21.01.2021 10:56:59</t>
  </si>
  <si>
    <t>ÇUKURALTI M-26 35-25-M00074_B_56354651_56354651</t>
  </si>
  <si>
    <t>21.01.2021 09:21:44</t>
  </si>
  <si>
    <t>21.01.2021 11:03:37</t>
  </si>
  <si>
    <t>M-1826 35-02-M01826_A_56382805_56382805</t>
  </si>
  <si>
    <t>21.01.2021 15:38:35</t>
  </si>
  <si>
    <t>21.01.2021 18:24:49</t>
  </si>
  <si>
    <t>TR-1/59 45-83-M00059_TR-1/67 M02_2305122</t>
  </si>
  <si>
    <t>21.01.2021 09:04:17</t>
  </si>
  <si>
    <t>21.01.2021 17:23:31</t>
  </si>
  <si>
    <t>GAZİLER TR-1 35-20-L00282_955209245_955209245</t>
  </si>
  <si>
    <t>21.01.2021 14:01:45</t>
  </si>
  <si>
    <t>21.01.2021 16:04:44</t>
  </si>
  <si>
    <t>21.01.2021 11:45:12</t>
  </si>
  <si>
    <t>21.01.2021 15:27:48</t>
  </si>
  <si>
    <t>İSKELE MAH. TR 35-16-M00655_DIREK TIPI TRAFO HUCRESI H01_2049199</t>
  </si>
  <si>
    <t>21.01.2021 20:32:00</t>
  </si>
  <si>
    <t>21.01.2021 22:15:56</t>
  </si>
  <si>
    <t>K-4806 35-01-K04806_A_56379656_56379656</t>
  </si>
  <si>
    <t>21.01.2021 20:31:09</t>
  </si>
  <si>
    <t>22.01.2021 02:00:17</t>
  </si>
  <si>
    <t>TR-14 35-17-M00014_950302971_950302971</t>
  </si>
  <si>
    <t>21.01.2021 17:13:59</t>
  </si>
  <si>
    <t>21.01.2021 17:55:48</t>
  </si>
  <si>
    <t>L-271 SANATKARLAR SİTESİ 35-18-L00271_950444732_950444732</t>
  </si>
  <si>
    <t>21.01.2021 10:46:24</t>
  </si>
  <si>
    <t>21.01.2021 18:28:57</t>
  </si>
  <si>
    <t>MURADİYE DM-4/20 45-71-M00854_ALCAN M03_72088441</t>
  </si>
  <si>
    <t>21.01.2021 16:27:00</t>
  </si>
  <si>
    <t>21.01.2021 17:21:05</t>
  </si>
  <si>
    <t>AKHİSAR TM 45-72-A00006_KAPAKLI-1 M16_2313111</t>
  </si>
  <si>
    <t>21.01.2021 17:39:28</t>
  </si>
  <si>
    <t>21.01.2021 18:12:00</t>
  </si>
  <si>
    <t>M-1187 35-04-M01187_912548297_912548297</t>
  </si>
  <si>
    <t>21.01.2021 14:27:41</t>
  </si>
  <si>
    <t>21.01.2021 16:14:17</t>
  </si>
  <si>
    <t>K-1634 35-01-K01634_911046431_911046431</t>
  </si>
  <si>
    <t>21.01.2021 12:20:27</t>
  </si>
  <si>
    <t>21.01.2021 13:13:35</t>
  </si>
  <si>
    <t>21.01.2021 20:52:49</t>
  </si>
  <si>
    <t>21.01.2021 21:51:41</t>
  </si>
  <si>
    <t>FOÇA TR-52 35-23-L00052_950427317_950427317</t>
  </si>
  <si>
    <t>21.01.2021 11:47:35</t>
  </si>
  <si>
    <t>23.01.2021 11:33:09</t>
  </si>
  <si>
    <t>DAĞDERE TR-1 35-29-L00320_35-29-L00320_2376500</t>
  </si>
  <si>
    <t>21.01.2021 09:41:23</t>
  </si>
  <si>
    <t>21.01.2021 12:01:54</t>
  </si>
  <si>
    <t>L-97 35-18-L00097_ L01_2324616</t>
  </si>
  <si>
    <t>21.01.2021 02:06:00</t>
  </si>
  <si>
    <t>21.01.2021 02:44:08</t>
  </si>
  <si>
    <t>KIRCALAR TR-2 35-24-M00070_8842245_56352518_56352518</t>
  </si>
  <si>
    <t>21.01.2021 14:18:02</t>
  </si>
  <si>
    <t>21.01.2021 15:48:30</t>
  </si>
  <si>
    <t>21.01.2021 19:44:17</t>
  </si>
  <si>
    <t>21.01.2021 21:56:55</t>
  </si>
  <si>
    <t>21.01.2021 08:53:01</t>
  </si>
  <si>
    <t>21.01.2021 10:58:17</t>
  </si>
  <si>
    <t>K-4506 35-03-K04506_910288395_910288395</t>
  </si>
  <si>
    <t>21.01.2021 15:17:39</t>
  </si>
  <si>
    <t>21.01.2021 16:11:24</t>
  </si>
  <si>
    <t>SİBEL HEKİMOĞLU ÖZEL TR 35-19-L00192Ö_ L02_2312592</t>
  </si>
  <si>
    <t>21.01.2021 09:23:51</t>
  </si>
  <si>
    <t>21.01.2021 18:47:15</t>
  </si>
  <si>
    <t>GERENKÖY TR-5 35-23-M00151_GERENKÖY TR-4 M01_72154550</t>
  </si>
  <si>
    <t>21.01.2021 16:05:25</t>
  </si>
  <si>
    <t>21.01.2021 16:30:18</t>
  </si>
  <si>
    <t>SÖĞÜTLÜ TR-1 45-72-L00741_A_56388043_56388043</t>
  </si>
  <si>
    <t>21.01.2021 16:17:47</t>
  </si>
  <si>
    <t>21.01.2021 17:43:24</t>
  </si>
  <si>
    <t>MENEMEN İM 35-28-A00001_MENEMEN ŞEHİR-2 L11_2311526</t>
  </si>
  <si>
    <t>21.01.2021 09:05:31</t>
  </si>
  <si>
    <t>21.01.2021 17:25:17</t>
  </si>
  <si>
    <t>K-4269 35-01-K04269_35-01-K04269_2375776</t>
  </si>
  <si>
    <t>21.01.2021 10:41:53</t>
  </si>
  <si>
    <t>21.01.2021 11:14:35</t>
  </si>
  <si>
    <t>ŞİRİNKÖY TR-1 35-15-L00554_950370625_950370625</t>
  </si>
  <si>
    <t>21.01.2021 13:47:18</t>
  </si>
  <si>
    <t>21.01.2021 18:44:56</t>
  </si>
  <si>
    <t>K-4131 35-04-K04131_35-04-K04131_2372148</t>
  </si>
  <si>
    <t>21.01.2021 17:21:09</t>
  </si>
  <si>
    <t>21.01.2021 17:58:00</t>
  </si>
  <si>
    <t>TR-2/12 45-72-L00012_TR-2/13 -L01 L01_66442379</t>
  </si>
  <si>
    <t>21.01.2021 12:10:14</t>
  </si>
  <si>
    <t>21.01.2021 12:49:02</t>
  </si>
  <si>
    <t>21.01.2021 22:18:18</t>
  </si>
  <si>
    <t>22.01.2021 00:03:24</t>
  </si>
  <si>
    <t>YELKİ TR-1 DM-2/7  (M-2341) 35-10-M02341_913180414_913180414</t>
  </si>
  <si>
    <t>21.01.2021 19:14:41</t>
  </si>
  <si>
    <t>21.01.2021 20:26:46</t>
  </si>
  <si>
    <t>21.01.2021 09:15:13</t>
  </si>
  <si>
    <t>21.01.2021 16:24:08</t>
  </si>
  <si>
    <t>BADEMLİ ÜÇCEVİZLER MANDALİNLİK MEV. TR-26 35-15-L01040_950379280_950379280</t>
  </si>
  <si>
    <t>21.01.2021 11:19:45</t>
  </si>
  <si>
    <t>21.01.2021 15:26:05</t>
  </si>
  <si>
    <t>KAYALIOĞLU TR-4 45-72-L00075_956489510_956489510</t>
  </si>
  <si>
    <t>21.01.2021 09:47:43</t>
  </si>
  <si>
    <t>21.01.2021 19:58:15</t>
  </si>
  <si>
    <t>TR-86 35-19-L00086_35-19-L00086_2349214</t>
  </si>
  <si>
    <t>21.01.2021 18:54:58</t>
  </si>
  <si>
    <t>21.01.2021 20:49:22</t>
  </si>
  <si>
    <t>TR-1/48 45-72-M00048_49748933_56370192_56370192</t>
  </si>
  <si>
    <t>21.01.2021 09:03:00</t>
  </si>
  <si>
    <t>21.01.2021 16:37:40</t>
  </si>
  <si>
    <t>21.01.2021 02:37:22</t>
  </si>
  <si>
    <t>21.01.2021 05:40:41</t>
  </si>
  <si>
    <t>YENİÇİFTLİK KÖK 35-20-L00373_HatBaşıAyırıcı_53138813 L01_53138813</t>
  </si>
  <si>
    <t>21.01.2021 15:12:49</t>
  </si>
  <si>
    <t>21.01.2021 17:11:15</t>
  </si>
  <si>
    <t>K-3459 35-08-K03459_A_56382027_56382027</t>
  </si>
  <si>
    <t>21.01.2021 10:57:00</t>
  </si>
  <si>
    <t>21.01.2021 14:49:46</t>
  </si>
  <si>
    <t>L-228 ILICA GARAJ 35-18-L00228_95000032914_95000032914</t>
  </si>
  <si>
    <t>21.01.2021 11:02:36</t>
  </si>
  <si>
    <t>21.01.2021 18:58:10</t>
  </si>
  <si>
    <t>K-938 35-02-K00938_C_56366275_56366275</t>
  </si>
  <si>
    <t>21.01.2021 10:03:00</t>
  </si>
  <si>
    <t>21.01.2021 13:14:39</t>
  </si>
  <si>
    <t>MURADİYE DM-5/8 KÖK 45-71-M00828_DM-5/11 M08_72087092</t>
  </si>
  <si>
    <t>21.01.2021 09:48:57</t>
  </si>
  <si>
    <t>21.01.2021 10:00:38</t>
  </si>
  <si>
    <t>L-72 35-14-L00072_956636649_956636649</t>
  </si>
  <si>
    <t>21.01.2021 19:24:09</t>
  </si>
  <si>
    <t>21.01.2021 22:05:02</t>
  </si>
  <si>
    <t>21.01.2021 20:17:22</t>
  </si>
  <si>
    <t>22.01.2021 01:53:07</t>
  </si>
  <si>
    <t>K-594 35-04-K00594_35-04-K00594_2358354</t>
  </si>
  <si>
    <t>21.01.2021 00:36:52</t>
  </si>
  <si>
    <t>21.01.2021 02:09:02</t>
  </si>
  <si>
    <t>21.01.2021 10:09:42</t>
  </si>
  <si>
    <t>21.01.2021 13:34:58</t>
  </si>
  <si>
    <t>21.01.2021 08:20:04</t>
  </si>
  <si>
    <t>21.01.2021 08:56:15</t>
  </si>
  <si>
    <t>TR-57 BAKSAN 35-19-L00057_8421345_60983487_60983487</t>
  </si>
  <si>
    <t>21.01.2021 09:18:28</t>
  </si>
  <si>
    <t>21.01.2021 17:45:31</t>
  </si>
  <si>
    <t>21.01.2021 15:14:39</t>
  </si>
  <si>
    <t>21.01.2021 15:35:15</t>
  </si>
  <si>
    <t>TOPALLAR TR-1 35-16-M00092_953324163_953324163</t>
  </si>
  <si>
    <t>21.01.2021 10:56:07</t>
  </si>
  <si>
    <t>21.01.2021 19:44:42</t>
  </si>
  <si>
    <t>21.01.2021 13:47:14</t>
  </si>
  <si>
    <t>21.01.2021 15:02:01</t>
  </si>
  <si>
    <t>SOMA A SANTRALİ İM/DM 45-82-A00001_AKHİSAR M08_2324954</t>
  </si>
  <si>
    <t>21.01.2021 14:20:09</t>
  </si>
  <si>
    <t>21.01.2021 14:42:08</t>
  </si>
  <si>
    <t>ÇAMÖNÜ TR-1 45-72-L00271_956518883_956518883</t>
  </si>
  <si>
    <t>21.01.2021 15:32:44</t>
  </si>
  <si>
    <t>21.01.2021 17:34:56</t>
  </si>
  <si>
    <t>M-2177 35-01-M02177_B_56355319_56355319</t>
  </si>
  <si>
    <t>21.01.2021 10:10:31</t>
  </si>
  <si>
    <t>21.01.2021 17:05:48</t>
  </si>
  <si>
    <t>K-1027 35-01-K01027_912886351_912886351</t>
  </si>
  <si>
    <t>21.01.2021 12:44:56</t>
  </si>
  <si>
    <t>21.01.2021 13:56:50</t>
  </si>
  <si>
    <t>FUNDACIK KÖK 45-75-M00068_ÇİÇEKLİ M02_67108854</t>
  </si>
  <si>
    <t>21.01.2021 10:15:37</t>
  </si>
  <si>
    <t>21.01.2021 14:47:04</t>
  </si>
  <si>
    <t>M-1790 CAN HASTANESİ ÖZEL TR 35-09-M01790Ö_TRAFO KORUMA M03_2333892</t>
  </si>
  <si>
    <t>21.01.2021 13:36:00</t>
  </si>
  <si>
    <t>21.01.2021 15:02:06</t>
  </si>
  <si>
    <t>ULUKENT DM-3/32 35-28-M00035_953393231_953393231</t>
  </si>
  <si>
    <t>21.01.2021 17:10:34</t>
  </si>
  <si>
    <t>21.01.2021 21:01:20</t>
  </si>
  <si>
    <t>M-1027 35-04-M01027_35-04-M01027_2370544</t>
  </si>
  <si>
    <t>21.01.2021 22:36:29</t>
  </si>
  <si>
    <t>21.01.2021 23:05:56</t>
  </si>
  <si>
    <t>21.01.2021 20:36:28</t>
  </si>
  <si>
    <t>21.01.2021 22:16:56</t>
  </si>
  <si>
    <t>K-1603 35-01-K01603_910641795_910641795</t>
  </si>
  <si>
    <t>21.01.2021 09:17:12</t>
  </si>
  <si>
    <t>21.01.2021 11:04:46</t>
  </si>
  <si>
    <t>K-1361 35-02-K01361_A_56378733_56378733</t>
  </si>
  <si>
    <t>21.01.2021 20:00:18</t>
  </si>
  <si>
    <t>21.01.2021 21:06:29</t>
  </si>
  <si>
    <t>YENİ ÇİFTLİK TR-3 35-32-L00079_946409777_946409777</t>
  </si>
  <si>
    <t>21.01.2021 13:59:00</t>
  </si>
  <si>
    <t>21.01.2021 14:49:05</t>
  </si>
  <si>
    <t>21.01.2021 11:15:36</t>
  </si>
  <si>
    <t>21.01.2021 14:03:00</t>
  </si>
  <si>
    <t>21.01.2021 00:28:00</t>
  </si>
  <si>
    <t>21.01.2021 01:04:13</t>
  </si>
  <si>
    <t>GÜZELYALI TM 35-01-A00008_GÜZELYALI-3 K03_2313696</t>
  </si>
  <si>
    <t>21.01.2021 10:39:35</t>
  </si>
  <si>
    <t>21.01.2021 12:08:00</t>
  </si>
  <si>
    <t>K-3955 35-01-K03955_K-548 K03_65819300</t>
  </si>
  <si>
    <t>21.01.2021 18:25:29</t>
  </si>
  <si>
    <t>21.01.2021 20:20:23</t>
  </si>
  <si>
    <t>BAĞARASI TR-11 35-23-M00180_95000022523_95000022523</t>
  </si>
  <si>
    <t>21.01.2021 16:10:27</t>
  </si>
  <si>
    <t>21.01.2021 20:13:34</t>
  </si>
  <si>
    <t>TR-92 35-16-L00092_953330014_953330014</t>
  </si>
  <si>
    <t>21.01.2021 20:10:46</t>
  </si>
  <si>
    <t>21.01.2021 21:05:10</t>
  </si>
  <si>
    <t>M-2893(YATIRIM REZERVE) 35-04-M02893_C_56363500_56363500</t>
  </si>
  <si>
    <t>21.01.2021 10:02:24</t>
  </si>
  <si>
    <t>21.01.2021 11:29:42</t>
  </si>
  <si>
    <t>21.01.2021 13:24:12</t>
  </si>
  <si>
    <t>21.01.2021 16:34:32</t>
  </si>
  <si>
    <t>21.01.2021 15:07:17</t>
  </si>
  <si>
    <t>21.01.2021 17:12:26</t>
  </si>
  <si>
    <t>21.01.2021 10:57:07</t>
  </si>
  <si>
    <t>21.01.2021 14:01:36</t>
  </si>
  <si>
    <t>AKHİSAR İM 45-72-A00001_ZEYTİNLİOVA ÇIKIŞ M06_42545386</t>
  </si>
  <si>
    <t>21.01.2021 17:46:20</t>
  </si>
  <si>
    <t>21.01.2021 18:07:06</t>
  </si>
  <si>
    <t>TR-2/90 45-83-L00090_B_56387876_56387876</t>
  </si>
  <si>
    <t>21.01.2021 19:16:05</t>
  </si>
  <si>
    <t>21.01.2021 20:26:03</t>
  </si>
  <si>
    <t>TR-64 35-30-L00064_B_56397606_56397606</t>
  </si>
  <si>
    <t>21.01.2021 13:43:00</t>
  </si>
  <si>
    <t>21.01.2021 14:06:54</t>
  </si>
  <si>
    <t>21.01.2021 20:14:14</t>
  </si>
  <si>
    <t>21.01.2021 21:49:45</t>
  </si>
  <si>
    <t>BURUNCUK KÖK 35-20-L00273_BURUNCUK OVA - ÇAYIR L05_66528807</t>
  </si>
  <si>
    <t>21.01.2021 09:26:19</t>
  </si>
  <si>
    <t>21.01.2021 17:15:39</t>
  </si>
  <si>
    <t>MÜTEVELLİ TR-3 45-80-M00102_A_56401267_56401267</t>
  </si>
  <si>
    <t>21.01.2021 17:23:56</t>
  </si>
  <si>
    <t>21.01.2021 18:27:23</t>
  </si>
  <si>
    <t>TR-2/53 45-72-L00053_C_56390907_56390907</t>
  </si>
  <si>
    <t>21.01.2021 08:23:35</t>
  </si>
  <si>
    <t>21.01.2021 12:18:23</t>
  </si>
  <si>
    <t>K-3502 35-01-K03502_A_56365639_56365639</t>
  </si>
  <si>
    <t>21.01.2021 14:17:35</t>
  </si>
  <si>
    <t>21.01.2021 15:51:58</t>
  </si>
  <si>
    <t>21.01.2021 09:13:56</t>
  </si>
  <si>
    <t>21.01.2021 15:42:45</t>
  </si>
  <si>
    <t>TR-98 45-78-L00098_49361453_56387741_56387741</t>
  </si>
  <si>
    <t>21.01.2021 14:42:28</t>
  </si>
  <si>
    <t>21.01.2021 15:19:34</t>
  </si>
  <si>
    <t>YENİFOÇA TR-34 35-23-M00034_95000096090_95000096090</t>
  </si>
  <si>
    <t>21.01.2021 10:36:21</t>
  </si>
  <si>
    <t>21.01.2021 11:38:17</t>
  </si>
  <si>
    <t>K-3584 35-01-K03584_A_56378184_56378184</t>
  </si>
  <si>
    <t>21.01.2021 06:12:42</t>
  </si>
  <si>
    <t>21.01.2021 07:46:32</t>
  </si>
  <si>
    <t>K-1024 35-01-K01024_DAĞITIM TRAFO K-1024 K03_61260272</t>
  </si>
  <si>
    <t>21.01.2021 18:40:08</t>
  </si>
  <si>
    <t>21.01.2021 19:28:27</t>
  </si>
  <si>
    <t>21.01.2021 10:00:43</t>
  </si>
  <si>
    <t>21.01.2021 10:04:59</t>
  </si>
  <si>
    <t>K-765 35-01-K00765_C_56353968_56353968</t>
  </si>
  <si>
    <t>21.01.2021 20:28:00</t>
  </si>
  <si>
    <t>21.01.2021 22:17:48</t>
  </si>
  <si>
    <t>TR-330 35-19-L00369_956663875_956663875</t>
  </si>
  <si>
    <t>21.01.2021 14:01:53</t>
  </si>
  <si>
    <t>21.01.2021 18:23:21</t>
  </si>
  <si>
    <t>SÜLEYMANLI TR-1 35-28-M00292_953373437_953373437</t>
  </si>
  <si>
    <t>21.01.2021 17:02:10</t>
  </si>
  <si>
    <t>21.01.2021 23:16:17</t>
  </si>
  <si>
    <t>KORDON TR-1 45-78-M00761_953287308_953287308</t>
  </si>
  <si>
    <t>21.01.2021 21:46:38</t>
  </si>
  <si>
    <t>22.01.2021 01:17:55</t>
  </si>
  <si>
    <t>21.01.2021 11:28:33</t>
  </si>
  <si>
    <t>21.01.2021 14:55:53</t>
  </si>
  <si>
    <t>TİRE İM-DM-1 35-29-A00001_DOYRANLI L11_2312354</t>
  </si>
  <si>
    <t>21.01.2021 09:48:44</t>
  </si>
  <si>
    <t>21.01.2021 10:51:41</t>
  </si>
  <si>
    <t>L-53 İLHİSAR 35-14-L00053_7044626_60984957_60984957</t>
  </si>
  <si>
    <t>21.01.2021 10:10:59</t>
  </si>
  <si>
    <t>21.01.2021 14:00:43</t>
  </si>
  <si>
    <t>21.01.2021 10:14:59</t>
  </si>
  <si>
    <t>21.01.2021 11:16:15</t>
  </si>
  <si>
    <t>SARUHANLI TR-9 45-80-M00009_956563498_956563498</t>
  </si>
  <si>
    <t>21.01.2021 12:51:43</t>
  </si>
  <si>
    <t>21.01.2021 13:21:36</t>
  </si>
  <si>
    <t>MURADİYE DM-11/4 KÖK 45-71-M00846_ÇÖPALAN M05_72090406</t>
  </si>
  <si>
    <t>21.01.2021 15:18:00</t>
  </si>
  <si>
    <t>21.01.2021 16:16:18</t>
  </si>
  <si>
    <t>SOMA DM-1 45-82-M00050_SICAK SU M10_60207312</t>
  </si>
  <si>
    <t>21.01.2021 19:30:17</t>
  </si>
  <si>
    <t>21.01.2021 20:32:33</t>
  </si>
  <si>
    <t>TR-131 35-19-L00131_956665841_956665841</t>
  </si>
  <si>
    <t>21.01.2021 14:17:17</t>
  </si>
  <si>
    <t>21.01.2021 19:47:11</t>
  </si>
  <si>
    <t>DOĞANBEY KÖK 35-14-M00100_ M01_2323975</t>
  </si>
  <si>
    <t>21.01.2021 17:26:11</t>
  </si>
  <si>
    <t>21.01.2021 19:14:38</t>
  </si>
  <si>
    <t>K-178 35-03-K00178_E_56364409_56364409</t>
  </si>
  <si>
    <t>21.01.2021 20:53:35</t>
  </si>
  <si>
    <t>21.01.2021 21:47:43</t>
  </si>
  <si>
    <t>DM-7/TR-5 35-22-M00076_DM-3/TR-37 M02_72138332</t>
  </si>
  <si>
    <t>21.01.2021 16:46:00</t>
  </si>
  <si>
    <t>21.01.2021 17:35:49</t>
  </si>
  <si>
    <t>21.01.2021 13:55:39</t>
  </si>
  <si>
    <t>21.01.2021 15:12:47</t>
  </si>
  <si>
    <t>MENEMEN TR-40 35-28-L00040_MENEMEN TR-36 L01_66573880</t>
  </si>
  <si>
    <t>21.01.2021 11:41:01</t>
  </si>
  <si>
    <t>21.01.2021 12:35:00</t>
  </si>
  <si>
    <t>21.01.2021 11:06:32</t>
  </si>
  <si>
    <t>21.01.2021 11:44:20</t>
  </si>
  <si>
    <t>TR-60 45-78-M00060_45-78-M00060_65944384</t>
  </si>
  <si>
    <t>21.01.2021 18:43:33</t>
  </si>
  <si>
    <t>21.01.2021 19:41:36</t>
  </si>
  <si>
    <t>21.01.2021 04:31:46</t>
  </si>
  <si>
    <t>21.01.2021 04:41:32</t>
  </si>
  <si>
    <t>21.01.2021 20:07:35</t>
  </si>
  <si>
    <t>21.01.2021 22:54:32</t>
  </si>
  <si>
    <t>M-2512 35-02-M02512_99488706_99488706</t>
  </si>
  <si>
    <t>21.01.2021 14:44:52</t>
  </si>
  <si>
    <t>21.01.2021 17:50:25</t>
  </si>
  <si>
    <t>K-3015 35-07-K03015_A_56374080_56374080</t>
  </si>
  <si>
    <t>21.01.2021 13:26:00</t>
  </si>
  <si>
    <t>21.01.2021 16:02:00</t>
  </si>
  <si>
    <t>M-396 35-09-M00396_B_56389680_56389680</t>
  </si>
  <si>
    <t>21.01.2021 06:35:17</t>
  </si>
  <si>
    <t>21.01.2021 08:54:38</t>
  </si>
  <si>
    <t>L-95 35-18-L00095_950460842_950460842</t>
  </si>
  <si>
    <t>21.01.2021 09:11:10</t>
  </si>
  <si>
    <t>21.01.2021 10:34:09</t>
  </si>
  <si>
    <t>21.01.2021 18:06:00</t>
  </si>
  <si>
    <t>21.01.2021 19:22:09</t>
  </si>
  <si>
    <t>ARKENT KONUTLARI 35-27-L00089_A_56406142_56406142</t>
  </si>
  <si>
    <t>21.01.2021 10:53:04</t>
  </si>
  <si>
    <t>21.01.2021 15:21:46</t>
  </si>
  <si>
    <t>21.01.2021 16:46:09</t>
  </si>
  <si>
    <t>21.01.2021 18:59:46</t>
  </si>
  <si>
    <t>EBSO TM 35-09-A00001_BORNOVA-1 M05_2311191</t>
  </si>
  <si>
    <t>21.01.2021 10:32:41</t>
  </si>
  <si>
    <t>21.01.2021 13:36:41</t>
  </si>
  <si>
    <t>İBRAHİM SEZEN-2 SULAMA GRUBU 35-29-M00379_A_56398064_56398064</t>
  </si>
  <si>
    <t>21.01.2021 13:55:48</t>
  </si>
  <si>
    <t>21.01.2021 21:34:30</t>
  </si>
  <si>
    <t>IŞIKLAR TM 35-02-A00006_HatBaşıAyırıcı_53135750 M23_53135750</t>
  </si>
  <si>
    <t>21.01.2021 13:18:40</t>
  </si>
  <si>
    <t>21.01.2021 15:06:31</t>
  </si>
  <si>
    <t>21.01.2021 11:01:37</t>
  </si>
  <si>
    <t>21.01.2021 13:39:50</t>
  </si>
  <si>
    <t>M-1192 35-09-M01192_95000000521_95000000521</t>
  </si>
  <si>
    <t>21.01.2021 12:36:00</t>
  </si>
  <si>
    <t>21.01.2021 19:42:55</t>
  </si>
  <si>
    <t>K-1715 35-02-K01715_910185558_910185558</t>
  </si>
  <si>
    <t>21.01.2021 19:02:51</t>
  </si>
  <si>
    <t>21.01.2021 20:05:27</t>
  </si>
  <si>
    <t>ORTAKÖY KAYALI TR-2 35-29-L00225_A_56400224_56400224</t>
  </si>
  <si>
    <t>21.01.2021 22:22:30</t>
  </si>
  <si>
    <t>22.01.2021 04:50:05</t>
  </si>
  <si>
    <t>MENEMEN TR-32 35-28-L00032_A A01_5854639</t>
  </si>
  <si>
    <t>21.01.2021 15:57:37</t>
  </si>
  <si>
    <t>21.01.2021 18:17:36</t>
  </si>
  <si>
    <t>21.01.2021 19:52:42</t>
  </si>
  <si>
    <t>21.01.2021 21:15:30</t>
  </si>
  <si>
    <t>TR-129 35-19-L00129_8554589_56376639_56376639</t>
  </si>
  <si>
    <t>21.01.2021 09:39:40</t>
  </si>
  <si>
    <t>21.01.2021 11:30:09</t>
  </si>
  <si>
    <t>21.01.2021 11:50:54</t>
  </si>
  <si>
    <t>21.01.2021 14:34:06</t>
  </si>
  <si>
    <t>POYRACIK TR-4 35-24-L00027_D_56372423_56372423</t>
  </si>
  <si>
    <t>21.01.2021 11:44:23</t>
  </si>
  <si>
    <t>21.01.2021 13:00:11</t>
  </si>
  <si>
    <t>YENİ BAĞARASI TR-3 35-23-M00209_C_56406486_56406486</t>
  </si>
  <si>
    <t>21.01.2021 20:31:26</t>
  </si>
  <si>
    <t>21.01.2021 22:54:41</t>
  </si>
  <si>
    <t>21.01.2021 09:23:49</t>
  </si>
  <si>
    <t>21.01.2021 09:39:00</t>
  </si>
  <si>
    <t>ULARCA TR-1 45-82-M00174_45-82-M00174_2353506</t>
  </si>
  <si>
    <t>21.01.2021 12:09:24</t>
  </si>
  <si>
    <t>21.01.2021 13:53:21</t>
  </si>
  <si>
    <t>POYRACIK TR-8 35-24-L00031_D_56367993_56367993</t>
  </si>
  <si>
    <t>21.01.2021 10:03:35</t>
  </si>
  <si>
    <t>21.01.2021 11:25:16</t>
  </si>
  <si>
    <t>21.01.2021 06:45:00</t>
  </si>
  <si>
    <t>21.01.2021 09:21:13</t>
  </si>
  <si>
    <t>21.01.2021 14:51:35</t>
  </si>
  <si>
    <t>21.01.2021 22:13:45</t>
  </si>
  <si>
    <t>21.01.2021 09:00:31</t>
  </si>
  <si>
    <t>21.01.2021 17:52:16</t>
  </si>
  <si>
    <t>TEPEBOZ TR-3 35-21-L00062_DAĞITIM TRAFO TEPEBOZ TR-3 L03_72177061</t>
  </si>
  <si>
    <t>21.01.2021 14:12:49</t>
  </si>
  <si>
    <t>21.01.2021 15:15:05</t>
  </si>
  <si>
    <t>BALIKLIOVA DM 35-19-L00270_BALIKLIOVA TR-5  TR-8 L04_2314437</t>
  </si>
  <si>
    <t>21.01.2021 17:30:08</t>
  </si>
  <si>
    <t>21.01.2021 18:40:29</t>
  </si>
  <si>
    <t>DM08/TR19 45-73-M00065_45-73-M00065_66875871</t>
  </si>
  <si>
    <t>21.01.2021 10:53:00</t>
  </si>
  <si>
    <t>21.01.2021 11:26:32</t>
  </si>
  <si>
    <t>TR-1/10 45-72-M00010_B_56392321_56392321</t>
  </si>
  <si>
    <t>21.01.2021 13:26:55</t>
  </si>
  <si>
    <t>21.01.2021 15:23:25</t>
  </si>
  <si>
    <t>K-289 35-04-K00289_99509538_99509538</t>
  </si>
  <si>
    <t>21.01.2021 13:41:45</t>
  </si>
  <si>
    <t>21.01.2021 17:04:31</t>
  </si>
  <si>
    <t>21.01.2021 16:33:21</t>
  </si>
  <si>
    <t>21.01.2021 16:55:23</t>
  </si>
  <si>
    <t>TR-76 35-19-L00076_956672285_956672285</t>
  </si>
  <si>
    <t>21.01.2021 14:27:59</t>
  </si>
  <si>
    <t>21.01.2021 19:35:04</t>
  </si>
  <si>
    <t>K-1879 35-09-K01879_912276228_912276228</t>
  </si>
  <si>
    <t>21.01.2021 17:34:27</t>
  </si>
  <si>
    <t>21.01.2021 19:11:08</t>
  </si>
  <si>
    <t>K-1928 35-10-K01928_913068958_913068958</t>
  </si>
  <si>
    <t>21.01.2021 12:30:33</t>
  </si>
  <si>
    <t>21.01.2021 14:44:39</t>
  </si>
  <si>
    <t>K-2333 35-07-K02333_K-4137 K02_48241148</t>
  </si>
  <si>
    <t>21.01.2021 02:27:00</t>
  </si>
  <si>
    <t>21.01.2021 02:36:22</t>
  </si>
  <si>
    <t>MENEMEN TR-77 35-28-L00077_B_56358004_56358004</t>
  </si>
  <si>
    <t>21.01.2021 10:18:00</t>
  </si>
  <si>
    <t>21.01.2021 11:04:59</t>
  </si>
  <si>
    <t>K-4630 35-02-K04630_C_56369601_56369601</t>
  </si>
  <si>
    <t>21.01.2021 15:25:39</t>
  </si>
  <si>
    <t>21.01.2021 16:32:56</t>
  </si>
  <si>
    <t>21.01.2021 20:35:28</t>
  </si>
  <si>
    <t>21.01.2021 21:30:20</t>
  </si>
  <si>
    <t>L-336 REİSDERE 35-18-L00336_95000001688_95000001688</t>
  </si>
  <si>
    <t>21.01.2021 10:05:00</t>
  </si>
  <si>
    <t>21.01.2021 10:42:09</t>
  </si>
  <si>
    <t>L-289 DEMET AKBAĞ TRAFO 35-18-L00289_950465082_950465082</t>
  </si>
  <si>
    <t>21.01.2021 12:11:51</t>
  </si>
  <si>
    <t>21.01.2021 15:45:34</t>
  </si>
  <si>
    <t>M-1262 35-02-M01262_914574936_914574936</t>
  </si>
  <si>
    <t>21.01.2021 15:43:32</t>
  </si>
  <si>
    <t>21.01.2021 18:43:37</t>
  </si>
  <si>
    <t>YENİ FOÇA TR-10 35-23-M00010_C_56364766_56364766</t>
  </si>
  <si>
    <t>21.01.2021 19:47:35</t>
  </si>
  <si>
    <t>21.01.2021 20:50:36</t>
  </si>
  <si>
    <t>K-3857 35-04-K03857_35-04-K03857_2358359</t>
  </si>
  <si>
    <t>21.01.2021 00:06:51</t>
  </si>
  <si>
    <t>21.01.2021 01:55:52</t>
  </si>
  <si>
    <t>K-255 35-02-K00255_912487612_912487612</t>
  </si>
  <si>
    <t>21.01.2021 19:43:50</t>
  </si>
  <si>
    <t>21.01.2021 22:48:23</t>
  </si>
  <si>
    <t>21.01.2021 13:08:21</t>
  </si>
  <si>
    <t>21.01.2021 13:58:25</t>
  </si>
  <si>
    <t>TR-39 35-30-L00039_B_56402554_56402554</t>
  </si>
  <si>
    <t>21.01.2021 22:07:52</t>
  </si>
  <si>
    <t>21.01.2021 23:27:56</t>
  </si>
  <si>
    <t>K-3646 35-01-K03646_911472445_911472445</t>
  </si>
  <si>
    <t>21.01.2021 14:53:55</t>
  </si>
  <si>
    <t>21.01.2021 20:14:01</t>
  </si>
  <si>
    <t>21.01.2021 18:22:46</t>
  </si>
  <si>
    <t>21.01.2021 19:53:37</t>
  </si>
  <si>
    <t>M-1262 35-02-M01262_962642565_962642565</t>
  </si>
  <si>
    <t>21.01.2021 07:54:52</t>
  </si>
  <si>
    <t>21.01.2021 10:03:43</t>
  </si>
  <si>
    <t>21.01.2021 18:23:26</t>
  </si>
  <si>
    <t>21.01.2021 19:02:56</t>
  </si>
  <si>
    <t>KARAVELİLER TR-1 (SARNIÇKÖY) 45-72-L00260_A_56389829_56389829</t>
  </si>
  <si>
    <t>21.01.2021 14:15:15</t>
  </si>
  <si>
    <t>21.01.2021 20:19:38</t>
  </si>
  <si>
    <t>ERGENEKON TR-9 45-83-M00621_955177552_955177552</t>
  </si>
  <si>
    <t>21.01.2021 11:54:12</t>
  </si>
  <si>
    <t>21.01.2021 13:07:22</t>
  </si>
  <si>
    <t>MENEMEN TR-40 35-28-L00040_MENEMEN TR-36 L01_66573883</t>
  </si>
  <si>
    <t>21.01.2021 14:40:55</t>
  </si>
  <si>
    <t>21.01.2021 16:03:23</t>
  </si>
  <si>
    <t>K-816 35-04-K00816_D_56379976_56379976</t>
  </si>
  <si>
    <t>21.01.2021 12:23:00</t>
  </si>
  <si>
    <t>21.01.2021 14:54:53</t>
  </si>
  <si>
    <t>21.01.2021 17:52:22</t>
  </si>
  <si>
    <t>21.01.2021 21:00:35</t>
  </si>
  <si>
    <t>21.01.2021 10:10:02</t>
  </si>
  <si>
    <t>21.01.2021 14:09:32</t>
  </si>
  <si>
    <t>21.01.2021 15:34:57</t>
  </si>
  <si>
    <t>21.01.2021 17:43:22</t>
  </si>
  <si>
    <t>OCAKLI TR-2 35-15-L00775_35-15-L00775_2365240</t>
  </si>
  <si>
    <t>21.01.2021 09:27:00</t>
  </si>
  <si>
    <t>21.01.2021 13:35:58</t>
  </si>
  <si>
    <t>KUYUCAK DM 35-27-M00273_KUYUCAK M04_72164171</t>
  </si>
  <si>
    <t>21.01.2021 12:50:18</t>
  </si>
  <si>
    <t>21.01.2021 13:25:00</t>
  </si>
  <si>
    <t>K-185 35-07-K00185_D_56381401_56381401</t>
  </si>
  <si>
    <t>21.01.2021 20:57:00</t>
  </si>
  <si>
    <t>21.01.2021 21:52:35</t>
  </si>
  <si>
    <t>TR-121 45-78-L00121__72372160_72372160</t>
  </si>
  <si>
    <t>21.01.2021 09:01:43</t>
  </si>
  <si>
    <t>21.01.2021 15:45:08</t>
  </si>
  <si>
    <t>TR-58 35-19-L00058_956692537_956692537</t>
  </si>
  <si>
    <t>21.01.2021 13:35:25</t>
  </si>
  <si>
    <t>21.01.2021 16:48:45</t>
  </si>
  <si>
    <t>FOÇA TR-28 35-23-L00028_42133889_56398907_56398907</t>
  </si>
  <si>
    <t>21.01.2021 18:17:20</t>
  </si>
  <si>
    <t>21.01.2021 21:20:13</t>
  </si>
  <si>
    <t>SARUHANLI TR-25 45-80-M00025__72410799_72410799</t>
  </si>
  <si>
    <t>21.01.2021 10:52:55</t>
  </si>
  <si>
    <t>21.01.2021 11:32:27</t>
  </si>
  <si>
    <t>21.01.2021 20:40:34</t>
  </si>
  <si>
    <t>21.01.2021 21:38:43</t>
  </si>
  <si>
    <t>TR-73 35-16-L00073_953319638_953319638</t>
  </si>
  <si>
    <t>21.01.2021 10:11:12</t>
  </si>
  <si>
    <t>21.01.2021 19:18:45</t>
  </si>
  <si>
    <t>21.01.2021 01:05:39</t>
  </si>
  <si>
    <t>21.01.2021 13:11:07</t>
  </si>
  <si>
    <t>K-3083 35-04-K03083_912495725_912495725</t>
  </si>
  <si>
    <t>21.01.2021 21:22:02</t>
  </si>
  <si>
    <t>21.01.2021 22:05:52</t>
  </si>
  <si>
    <t>21.01.2021 05:42:46</t>
  </si>
  <si>
    <t>21.01.2021 07:00:41</t>
  </si>
  <si>
    <t>21.01.2021 20:17:03</t>
  </si>
  <si>
    <t>22.01.2021 02:47:32</t>
  </si>
  <si>
    <t>AKHİSAR İM 45-72-A00001_KAYALIOĞLU L14_2057351</t>
  </si>
  <si>
    <t>21.01.2021 11:35:28</t>
  </si>
  <si>
    <t>21.01.2021 11:51:25</t>
  </si>
  <si>
    <t>BALIKLIOVA TR-2 35-19-L00272_6967109_56355624_56355624</t>
  </si>
  <si>
    <t>21.01.2021 18:56:18</t>
  </si>
  <si>
    <t>22.01.2021 00:43:57</t>
  </si>
  <si>
    <t>ÇAVDAR TR-1 45-82-L00057_A_56387069_56387069</t>
  </si>
  <si>
    <t>21.01.2021 09:47:20</t>
  </si>
  <si>
    <t>21.01.2021 11:48:05</t>
  </si>
  <si>
    <t>FATİH MAH. TR-5 45-86-M00204_A_56404838_56404838</t>
  </si>
  <si>
    <t>21.01.2021 19:21:10</t>
  </si>
  <si>
    <t>21.01.2021 19:52:56</t>
  </si>
  <si>
    <t>M-2557 35-01-M02557_911062015_911062015</t>
  </si>
  <si>
    <t>21.01.2021 11:55:59</t>
  </si>
  <si>
    <t>21.01.2021 12:42:12</t>
  </si>
  <si>
    <t>DEREBAŞI TR-6 35-29-L00264_DIREK TIPI TRAFO HUCRESI H01_2101685</t>
  </si>
  <si>
    <t>21.01.2021 09:56:59</t>
  </si>
  <si>
    <t>21.01.2021 17:47:36</t>
  </si>
  <si>
    <t>M-2742 35-10-M02742_B B1_66172782</t>
  </si>
  <si>
    <t>21.01.2021 11:46:44</t>
  </si>
  <si>
    <t>21.01.2021 13:40:42</t>
  </si>
  <si>
    <t>21.01.2021 12:45:07</t>
  </si>
  <si>
    <t>21.01.2021 13:29:01</t>
  </si>
  <si>
    <t>DM-2/TR-7 35-22-M00007_DM-3/TR-33 M04_42464428</t>
  </si>
  <si>
    <t>21.01.2021 13:22:18</t>
  </si>
  <si>
    <t>21.01.2021 14:31:20</t>
  </si>
  <si>
    <t>ADNAN KAYGISIZ TR 45-77-L00340_45-77-L00340_2355160</t>
  </si>
  <si>
    <t>21.01.2021 16:38:00</t>
  </si>
  <si>
    <t>21.01.2021 18:31:12</t>
  </si>
  <si>
    <t>KARAKURT HAYVANCILIK TR-5 45-76-L00035_B_56388468_56388468</t>
  </si>
  <si>
    <t>21.01.2021 16:50:37</t>
  </si>
  <si>
    <t>21.01.2021 17:59:48</t>
  </si>
  <si>
    <t>ÖZCAN MERAL ÖZEL TR 35-20-L00384Ö_DIREK TIPI TRAFO HUCRESI H01_2104836</t>
  </si>
  <si>
    <t>21.01.2021 15:00:09</t>
  </si>
  <si>
    <t>21.01.2021 17:00:50</t>
  </si>
  <si>
    <t>21.01.2021 10:21:45</t>
  </si>
  <si>
    <t>21.01.2021 11:10:32</t>
  </si>
  <si>
    <t>SUBAŞI İM 35-26-A00002_SUBAŞI 15.8 ŞEHİR L02_2035582</t>
  </si>
  <si>
    <t>21.01.2021 09:32:54</t>
  </si>
  <si>
    <t>21.01.2021 17:05:05</t>
  </si>
  <si>
    <t>M-1430 35-02-M01430_D_56381836_56381836</t>
  </si>
  <si>
    <t>21.01.2021 21:20:41</t>
  </si>
  <si>
    <t>22.01.2021 00:08:02</t>
  </si>
  <si>
    <t>TEKKEDERE DM 35-16-M00137_KAZIKBAĞLAR M12_2306323</t>
  </si>
  <si>
    <t>21.01.2021 22:00:18</t>
  </si>
  <si>
    <t>21.01.2021 22:11:00</t>
  </si>
  <si>
    <t>21.01.2021 08:20:10</t>
  </si>
  <si>
    <t>21.01.2021 08:28:42</t>
  </si>
  <si>
    <t>TR-5 35-22-M00005_TR-6 M02_72137013</t>
  </si>
  <si>
    <t>21.01.2021 16:06:20</t>
  </si>
  <si>
    <t>21.01.2021 16:47:00</t>
  </si>
  <si>
    <t>SARUHANLI TR-17 45-80-M00017_D_56389303_56389303</t>
  </si>
  <si>
    <t>21.01.2021 12:12:08</t>
  </si>
  <si>
    <t>A. CANCAN SLM GRB TR-1 35-27-M00602_914693464_914693464</t>
  </si>
  <si>
    <t>21.01.2021 10:04:53</t>
  </si>
  <si>
    <t>21.01.2021 12:04:26</t>
  </si>
  <si>
    <t>K-259 35-02-K00259_35-02-K00259_2362096</t>
  </si>
  <si>
    <t>21.01.2021 20:05:58</t>
  </si>
  <si>
    <t>21.01.2021 22:29:56</t>
  </si>
  <si>
    <t>TR-1/40 KÖK 45-72-M00040_TR-1/42 M03_61318175</t>
  </si>
  <si>
    <t>21.01.2021 09:11:52</t>
  </si>
  <si>
    <t>21.01.2021 14:20:31</t>
  </si>
  <si>
    <t>VELİLER KÖK 35-31-L00116_SAÇLI TR-1 L01_2337020</t>
  </si>
  <si>
    <t>21.01.2021 09:59:55</t>
  </si>
  <si>
    <t>21.01.2021 17:35:57</t>
  </si>
  <si>
    <t>21.01.2021 15:36:01</t>
  </si>
  <si>
    <t>21.01.2021 17:02:34</t>
  </si>
  <si>
    <t>L-182 35-18-L00182_950442328_950442328</t>
  </si>
  <si>
    <t>21.01.2021 10:25:26</t>
  </si>
  <si>
    <t>21.01.2021 12:18:39</t>
  </si>
  <si>
    <t>YENİ ŞAKRAN TR-2 35-17-M00202_950308114_950308114</t>
  </si>
  <si>
    <t>21.01.2021 13:04:30</t>
  </si>
  <si>
    <t>21.01.2021 15:43:38</t>
  </si>
  <si>
    <t>21.01.2021 09:40:34</t>
  </si>
  <si>
    <t>21.01.2021 17:50:03</t>
  </si>
  <si>
    <t>M-739 35-03-M00739_ M04_2314039</t>
  </si>
  <si>
    <t>21.01.2021 12:19:58</t>
  </si>
  <si>
    <t>21.01.2021 13:04:00</t>
  </si>
  <si>
    <t>DM-7/22 35-26-M00663_956622919_956622919</t>
  </si>
  <si>
    <t>21.01.2021 15:08:52</t>
  </si>
  <si>
    <t>21.01.2021 18:29:55</t>
  </si>
  <si>
    <t>21.01.2021 00:45:23</t>
  </si>
  <si>
    <t>21.01.2021 06:28:56</t>
  </si>
  <si>
    <t>21.01.2021 18:47:38</t>
  </si>
  <si>
    <t>21.01.2021 19:33:58</t>
  </si>
  <si>
    <t>DÜNDARLI TR-1 35-29-L00332_DIREK TIPI TRAFO HUCRESI H01_2095505</t>
  </si>
  <si>
    <t>21.01.2021 11:55:00</t>
  </si>
  <si>
    <t>21.01.2021 15:28:21</t>
  </si>
  <si>
    <t>21.01.2021 15:12:01</t>
  </si>
  <si>
    <t>21.01.2021 17:58:34</t>
  </si>
  <si>
    <t>ÇİNİLİKÖY TR-3 35-27-L00332_A_56370252_56370252</t>
  </si>
  <si>
    <t>21.01.2021 08:52:36</t>
  </si>
  <si>
    <t>21.01.2021 10:31:52</t>
  </si>
  <si>
    <t>MORDOĞAN TR-2 35-21-L00140_953357127_953357127</t>
  </si>
  <si>
    <t>21.01.2021 11:12:20</t>
  </si>
  <si>
    <t>21.01.2021 13:14:10</t>
  </si>
  <si>
    <t>KUŞÇULAR TR-10(OVAKAHVE) 35-19-M00222_956699450_956699450</t>
  </si>
  <si>
    <t>21.01.2021 19:15:53</t>
  </si>
  <si>
    <t>21.01.2021 23:23:53</t>
  </si>
  <si>
    <t>L-140 35-18-L00140_950436501_950436501</t>
  </si>
  <si>
    <t>21.01.2021 07:04:57</t>
  </si>
  <si>
    <t>21.01.2021 09:45:05</t>
  </si>
  <si>
    <t>21.01.2021 14:52:13</t>
  </si>
  <si>
    <t>21.01.2021 16:52:34</t>
  </si>
  <si>
    <t>POYRACIK TR-5 35-24-L00028_DIREK TIPI TRAFO HUCRESI H01_2042820</t>
  </si>
  <si>
    <t>21.01.2021 14:13:38</t>
  </si>
  <si>
    <t>21.01.2021 14:43:43</t>
  </si>
  <si>
    <t>SUBAŞI-5 35-26-L00332_5668590_56357917_56357917</t>
  </si>
  <si>
    <t>21.01.2021 18:16:43</t>
  </si>
  <si>
    <t>21.01.2021 19:27:20</t>
  </si>
  <si>
    <t>21.01.2021 22:07:21</t>
  </si>
  <si>
    <t>21.01.2021 22:41:06</t>
  </si>
  <si>
    <t>21.01.2021 21:34:19</t>
  </si>
  <si>
    <t>21.01.2021 23:50:30</t>
  </si>
  <si>
    <t>21.01.2021 17:23:58</t>
  </si>
  <si>
    <t>21.01.2021 17:57:17</t>
  </si>
  <si>
    <t>AŞAĞIÇOBANİSA KÖK 45-71-M00096_AŞAĞIÇOBANİSA TR-3 M06_2321776</t>
  </si>
  <si>
    <t>21.01.2021 13:00:08</t>
  </si>
  <si>
    <t>21.01.2021 13:50:00</t>
  </si>
  <si>
    <t>21.01.2021 16:31:00</t>
  </si>
  <si>
    <t>21.01.2021 21:46:43</t>
  </si>
  <si>
    <t>MANİSA BİRLİK KÖŞESİ 45-71-M01183_953243528_953243528</t>
  </si>
  <si>
    <t>21.01.2021 10:07:25</t>
  </si>
  <si>
    <t>21.01.2021 14:33:47</t>
  </si>
  <si>
    <t>21.01.2021 13:52:00</t>
  </si>
  <si>
    <t>21.01.2021 16:10:13</t>
  </si>
  <si>
    <t>21.01.2021 15:10:54</t>
  </si>
  <si>
    <t>21.01.2021 17:04:21</t>
  </si>
  <si>
    <t>TR-19 35-32-L00019_C_56377720_56377720</t>
  </si>
  <si>
    <t>21.01.2021 13:31:00</t>
  </si>
  <si>
    <t>21.01.2021 13:52:12</t>
  </si>
  <si>
    <t>K-376 35-01-K00376_910580261_910580261</t>
  </si>
  <si>
    <t>21.01.2021 12:20:26</t>
  </si>
  <si>
    <t>21.01.2021 14:44:26</t>
  </si>
  <si>
    <t>KRAL KÖK 35-26-M00345_PEHLİNAOĞLU M01_66236438</t>
  </si>
  <si>
    <t>21.01.2021 14:14:11</t>
  </si>
  <si>
    <t>21.01.2021 15:19:42</t>
  </si>
  <si>
    <t>21.01.2021 09:05:58</t>
  </si>
  <si>
    <t>21.01.2021 09:48:05</t>
  </si>
  <si>
    <t>21.01.2021 17:38:50</t>
  </si>
  <si>
    <t>21.01.2021 18:54:07</t>
  </si>
  <si>
    <t>TR-9(M-709) 35-30-M00709_955293760_955293760</t>
  </si>
  <si>
    <t>21.01.2021 09:01:10</t>
  </si>
  <si>
    <t>21.01.2021 10:55:16</t>
  </si>
  <si>
    <t>GÖKÇEALAN TR-4 35-13-L00088_95000155098_95000155098</t>
  </si>
  <si>
    <t>21.01.2021 11:31:28</t>
  </si>
  <si>
    <t>21.01.2021 15:19:17</t>
  </si>
  <si>
    <t>M-2742 35-10-M02742_915024061_915024061</t>
  </si>
  <si>
    <t>21.01.2021 14:45:45</t>
  </si>
  <si>
    <t>21.01.2021 15:50:27</t>
  </si>
  <si>
    <t>DM-16/12 45-71-M00624_45-71-M00624_2369396</t>
  </si>
  <si>
    <t>21.01.2021 11:00:20</t>
  </si>
  <si>
    <t>21.01.2021 12:07:52</t>
  </si>
  <si>
    <t>21.01.2021 19:25:23</t>
  </si>
  <si>
    <t>21.01.2021 22:17:03</t>
  </si>
  <si>
    <t>TR-76 35-19-L00076_35-19-L00076_2362746</t>
  </si>
  <si>
    <t>21.01.2021 18:41:08</t>
  </si>
  <si>
    <t>21.01.2021 19:06:00</t>
  </si>
  <si>
    <t>K-192 35-01-K00192_B 2B_5871884</t>
  </si>
  <si>
    <t>21.01.2021 08:06:24</t>
  </si>
  <si>
    <t>21.01.2021 10:21:22</t>
  </si>
  <si>
    <t>21.01.2021 06:12:45</t>
  </si>
  <si>
    <t>21.01.2021 08:16:23</t>
  </si>
  <si>
    <t>21.01.2021 09:21:40</t>
  </si>
  <si>
    <t>21.01.2021 12:26:24</t>
  </si>
  <si>
    <t>L-280 35-18-L00280_6572687_56369121_56369121</t>
  </si>
  <si>
    <t>21.01.2021 20:11:21</t>
  </si>
  <si>
    <t>21.01.2021 22:06:30</t>
  </si>
  <si>
    <t>21.01.2021 22:51:00</t>
  </si>
  <si>
    <t>22.01.2021 05:45:12</t>
  </si>
  <si>
    <t>K-112 35-01-K00112_910347563_910347563</t>
  </si>
  <si>
    <t>21.01.2021 11:26:51</t>
  </si>
  <si>
    <t>21.01.2021 16:08:02</t>
  </si>
  <si>
    <t>FERİZLER TR-1 35-16-M00072_35-16-M00072_72337184</t>
  </si>
  <si>
    <t>21.01.2021 14:00:08</t>
  </si>
  <si>
    <t>21.01.2021 17:43:12</t>
  </si>
  <si>
    <t>OVAKENT İM 35-15-A00003_OVAKENT GİRİŞ M01_2308375</t>
  </si>
  <si>
    <t>21.01.2021 11:16:16</t>
  </si>
  <si>
    <t>21.01.2021 12:41:00</t>
  </si>
  <si>
    <t>21.01.2021 22:00:56</t>
  </si>
  <si>
    <t>21.01.2021 22:33:05</t>
  </si>
  <si>
    <t>K-3502 35-01-K03502_B_56365638_56365638</t>
  </si>
  <si>
    <t>21.01.2021 18:02:46</t>
  </si>
  <si>
    <t>21.01.2021 21:51:04</t>
  </si>
  <si>
    <t>ÇATALCA TR-1 35-22-M00267_C_56371174_56371174</t>
  </si>
  <si>
    <t>21.01.2021 12:00:00</t>
  </si>
  <si>
    <t>21.01.2021 13:40:26</t>
  </si>
  <si>
    <t>ÇEPNİBEKTAŞ TR-1 45-83-L00300_A_56400730_56400730</t>
  </si>
  <si>
    <t>21.01.2021 10:06:43</t>
  </si>
  <si>
    <t>21.01.2021 11:55:20</t>
  </si>
  <si>
    <t>TR-147 35-19-L00147_956695298_956695298</t>
  </si>
  <si>
    <t>21.01.2021 16:27:55</t>
  </si>
  <si>
    <t>21.01.2021 17:31:40</t>
  </si>
  <si>
    <t>K-4137 35-07-K04137_TRAFO K03_48276344</t>
  </si>
  <si>
    <t>21.01.2021 10:38:10</t>
  </si>
  <si>
    <t>TR-76 35-19-L00076_956683893_956683893</t>
  </si>
  <si>
    <t>21.01.2021 17:59:12</t>
  </si>
  <si>
    <t>21.01.2021 20:03:19</t>
  </si>
  <si>
    <t>BEDELLER TR-1 45-80-M00089_45-80-M00089_2372245</t>
  </si>
  <si>
    <t>21.01.2021 15:30:27</t>
  </si>
  <si>
    <t>21.01.2021 16:24:12</t>
  </si>
  <si>
    <t>M-164 35-18-M00164_950444399_950444399</t>
  </si>
  <si>
    <t>21.01.2021 10:52:25</t>
  </si>
  <si>
    <t>21.01.2021 13:59:31</t>
  </si>
  <si>
    <t>M-1537 35-01-M01537_B_56377939_56377939</t>
  </si>
  <si>
    <t>21.01.2021 19:18:00</t>
  </si>
  <si>
    <t>21.01.2021 22:14:12</t>
  </si>
  <si>
    <t>DM-1/53 45-71-M00045_953182349_953182349</t>
  </si>
  <si>
    <t>21.01.2021 16:43:00</t>
  </si>
  <si>
    <t>21.01.2021 18:22:39</t>
  </si>
  <si>
    <t>DM-9 45-71-M00386_953174068_953174068</t>
  </si>
  <si>
    <t>21.01.2021 10:16:21</t>
  </si>
  <si>
    <t>21.01.2021 13:46:07</t>
  </si>
  <si>
    <t>21.01.2021 21:15:24</t>
  </si>
  <si>
    <t>21.01.2021 23:58:31</t>
  </si>
  <si>
    <t>DEĞİRMENDERE DM 35-22-M00085_HatBaşıAyırıcı_53132469 M09_53132469</t>
  </si>
  <si>
    <t>21.01.2021 09:59:54</t>
  </si>
  <si>
    <t>21.01.2021 14:27:40</t>
  </si>
  <si>
    <t>L-336 REİSDERE 35-18-L00336_950460700_950460700</t>
  </si>
  <si>
    <t>21.01.2021 12:10:01</t>
  </si>
  <si>
    <t>21.01.2021 21:42:50</t>
  </si>
  <si>
    <t>M-2318 35-03-M02318_910632795_910632795</t>
  </si>
  <si>
    <t>21.01.2021 09:31:28</t>
  </si>
  <si>
    <t>21.01.2021 13:56:19</t>
  </si>
  <si>
    <t>21.01.2021 09:37:44</t>
  </si>
  <si>
    <t>21.01.2021 11:26:03</t>
  </si>
  <si>
    <t>TİRE TR-16 35-29-L00016_950316470_950316470</t>
  </si>
  <si>
    <t>21.01.2021 13:49:41</t>
  </si>
  <si>
    <t>21.01.2021 19:27:19</t>
  </si>
  <si>
    <t>M-164 35-18-M00164_950444368_950444368</t>
  </si>
  <si>
    <t>21.01.2021 15:02:07</t>
  </si>
  <si>
    <t>21.01.2021 19:02:03</t>
  </si>
  <si>
    <t>K-1027 35-01-K01027_912583508_912583508</t>
  </si>
  <si>
    <t>21.01.2021 13:15:41</t>
  </si>
  <si>
    <t>21.01.2021 14:03:28</t>
  </si>
  <si>
    <t>TR-57 35-30-L00057_B_56405257_56405257</t>
  </si>
  <si>
    <t>21.01.2021 09:59:44</t>
  </si>
  <si>
    <t>21.01.2021 12:26:38</t>
  </si>
  <si>
    <t>YENİ ŞAKRAN TR-5 35-17-M00205_B_56392482_56392482</t>
  </si>
  <si>
    <t>21.01.2021 10:31:11</t>
  </si>
  <si>
    <t>21.01.2021 11:02:44</t>
  </si>
  <si>
    <t>KARABAĞLAR TM 35-01-A00012_KARABAĞLAR-18 K43_2310626</t>
  </si>
  <si>
    <t>21.01.2021 17:23:38</t>
  </si>
  <si>
    <t>21.01.2021 18:30:00</t>
  </si>
  <si>
    <t>SAKARLI KÖK 45-76-M00046_HatBaşıAyırıcı_53134972 M03_53134972</t>
  </si>
  <si>
    <t>21.01.2021 17:28:40</t>
  </si>
  <si>
    <t>21.01.2021 18:47:13</t>
  </si>
  <si>
    <t>GÜMÜLCELİ TR-4/A 45-80-M02941_956543094_956543094</t>
  </si>
  <si>
    <t>21.01.2021 11:24:33</t>
  </si>
  <si>
    <t>21.01.2021 12:35:12</t>
  </si>
  <si>
    <t>21.01.2021 21:04:50</t>
  </si>
  <si>
    <t>21.01.2021 22:36:17</t>
  </si>
  <si>
    <t>21.01.2021 09:28:12</t>
  </si>
  <si>
    <t>21.01.2021 12:52:37</t>
  </si>
  <si>
    <t>K-828 35-01-K00828_D_56358086_56358086</t>
  </si>
  <si>
    <t>21.01.2021 20:14:50</t>
  </si>
  <si>
    <t>21.01.2021 21:52:27</t>
  </si>
  <si>
    <t>YENİÇİFTLİK KÖK 35-20-L00373_ L01_2075088</t>
  </si>
  <si>
    <t>21.01.2021 15:03:06</t>
  </si>
  <si>
    <t>21.01.2021 17:52:50</t>
  </si>
  <si>
    <t>21.01.2021 19:39:07</t>
  </si>
  <si>
    <t>21.01.2021 20:11:17</t>
  </si>
  <si>
    <t>ADALA DM 45-78-M00827_HatBaşıAyırıcı_53140351 M12_53140351</t>
  </si>
  <si>
    <t>21.01.2021 10:02:37</t>
  </si>
  <si>
    <t>21.01.2021 15:17:45</t>
  </si>
  <si>
    <t>L-104 DÜZCE AZMAK 35-14-L00104_DIREK TIPI TRAFO HUCRESI H01_2098882</t>
  </si>
  <si>
    <t>21.01.2021 11:52:00</t>
  </si>
  <si>
    <t>21.01.2021 12:29:05</t>
  </si>
  <si>
    <t>21.01.2021 21:21:00</t>
  </si>
  <si>
    <t>22.01.2021 03:04:14</t>
  </si>
  <si>
    <t>21.01.2021 16:36:57</t>
  </si>
  <si>
    <t>21.01.2021 17:31:25</t>
  </si>
  <si>
    <t>21.01.2021 20:14:05</t>
  </si>
  <si>
    <t>22.01.2021 04:16:22</t>
  </si>
  <si>
    <t>L-20 DÖRT YOL KAVŞAĞI 35-14-L00020_8484656_60982298_60982298</t>
  </si>
  <si>
    <t>21.01.2021 09:36:10</t>
  </si>
  <si>
    <t>21.01.2021 15:17:46</t>
  </si>
  <si>
    <t>21.01.2021 15:04:00</t>
  </si>
  <si>
    <t>21.01.2021 20:19:21</t>
  </si>
  <si>
    <t>K-157 35-07-K00157_F_56355260_56355260</t>
  </si>
  <si>
    <t>21.01.2021 07:35:45</t>
  </si>
  <si>
    <t>21.01.2021 09:20:47</t>
  </si>
  <si>
    <t>DM-1/TR-11 35-13-L00050_A G03_57788548</t>
  </si>
  <si>
    <t>21.01.2021 10:35:00</t>
  </si>
  <si>
    <t>21.01.2021 11:14:50</t>
  </si>
  <si>
    <t>AKÇAŞEHİR AKKUYU TR-3 35-29-L00175_B_56360508_56360508</t>
  </si>
  <si>
    <t>22.01.2021 09:07:46</t>
  </si>
  <si>
    <t>22.01.2021 10:08:56</t>
  </si>
  <si>
    <t>GÜMÜLDÜR DM-2 (M-6) 35-25-M00006_C_65499291_65499291</t>
  </si>
  <si>
    <t>22.01.2021 09:49:23</t>
  </si>
  <si>
    <t>22.01.2021 16:48:23</t>
  </si>
  <si>
    <t>KARA KIZLAR TR-2 35-26-M00510_35-26-M00510_2354557</t>
  </si>
  <si>
    <t>22.01.2021 15:58:57</t>
  </si>
  <si>
    <t>22.01.2021 17:31:37</t>
  </si>
  <si>
    <t>ULUCAK DM-1/8 35-27-M00339_E_56371967_56371967</t>
  </si>
  <si>
    <t>22.01.2021 12:08:09</t>
  </si>
  <si>
    <t>22.01.2021 13:40:41</t>
  </si>
  <si>
    <t>TR-41 35-27-M00041_ M06_2332659</t>
  </si>
  <si>
    <t>22.01.2021 15:34:00</t>
  </si>
  <si>
    <t>22.01.2021 17:38:51</t>
  </si>
  <si>
    <t>AYRANCILAR DM-5 35-26-M00807_956628356_956628356</t>
  </si>
  <si>
    <t>22.01.2021 15:00:15</t>
  </si>
  <si>
    <t>22.01.2021 15:42:44</t>
  </si>
  <si>
    <t>22.01.2021 22:12:00</t>
  </si>
  <si>
    <t>23.01.2021 01:15:17</t>
  </si>
  <si>
    <t>SAİP TR-2 35-21-L00103_953358087_953358087</t>
  </si>
  <si>
    <t>22.01.2021 11:16:29</t>
  </si>
  <si>
    <t>22.01.2021 13:20:55</t>
  </si>
  <si>
    <t>K-1316 35-04-K01316_35-04-K01316_2359889</t>
  </si>
  <si>
    <t>22.01.2021 09:02:10</t>
  </si>
  <si>
    <t>22.01.2021 10:05:19</t>
  </si>
  <si>
    <t>22.01.2021 08:49:21</t>
  </si>
  <si>
    <t>22.01.2021 17:27:06</t>
  </si>
  <si>
    <t>BAKIR TR-5 35-32-L00146_ H_72226086</t>
  </si>
  <si>
    <t>22.01.2021 18:51:18</t>
  </si>
  <si>
    <t>22.01.2021 20:36:54</t>
  </si>
  <si>
    <t>ÇATALOLUK DM 45-74-M00227_AYVAALAN M03_2115039</t>
  </si>
  <si>
    <t>22.01.2021 02:21:08</t>
  </si>
  <si>
    <t>22.01.2021 02:24:59</t>
  </si>
  <si>
    <t>L-15 35-18-L00015_950440117_950440117</t>
  </si>
  <si>
    <t>22.01.2021 19:51:23</t>
  </si>
  <si>
    <t>22.01.2021 23:29:10</t>
  </si>
  <si>
    <t>BEYOBA TR-9 45-72-M00427_45-72-M00427_2363033</t>
  </si>
  <si>
    <t>22.01.2021 20:47:37</t>
  </si>
  <si>
    <t>22.01.2021 21:34:11</t>
  </si>
  <si>
    <t>TR-35 35-27-M00035_35-27-M00035_72178910</t>
  </si>
  <si>
    <t>22.01.2021 14:05:00</t>
  </si>
  <si>
    <t>22.01.2021 15:39:41</t>
  </si>
  <si>
    <t>SEYREK TR-7 KÖK 35-28-M00379_GÜNERLİ M05_2093193</t>
  </si>
  <si>
    <t>22.01.2021 14:36:09</t>
  </si>
  <si>
    <t>22.01.2021 15:21:54</t>
  </si>
  <si>
    <t>DM02/TR30 45-73-M00032_B_56405039_56405039</t>
  </si>
  <si>
    <t>22.01.2021 23:06:33</t>
  </si>
  <si>
    <t>22.01.2021 23:41:02</t>
  </si>
  <si>
    <t>22.01.2021 14:41:53</t>
  </si>
  <si>
    <t>22.01.2021 16:09:58</t>
  </si>
  <si>
    <t>K-3956 35-03-K03956_910902957_910902957</t>
  </si>
  <si>
    <t>22.01.2021 16:55:42</t>
  </si>
  <si>
    <t>22.01.2021 18:32:08</t>
  </si>
  <si>
    <t>A.KARADİŞ TARIMSAL GRUP SULAMA 35-32-L00021_35-32-L00021_2350235</t>
  </si>
  <si>
    <t>22.01.2021 10:18:39</t>
  </si>
  <si>
    <t>22.01.2021 17:14:18</t>
  </si>
  <si>
    <t>ULUCAK DM-1/8 35-27-M00339_98983865_98983865</t>
  </si>
  <si>
    <t>22.01.2021 19:46:48</t>
  </si>
  <si>
    <t>22.01.2021 20:31:11</t>
  </si>
  <si>
    <t>K-3628 35-01-K03628_911417396_911417396</t>
  </si>
  <si>
    <t>22.01.2021 14:01:18</t>
  </si>
  <si>
    <t>22.01.2021 17:56:46</t>
  </si>
  <si>
    <t>OSMANCIK TR-1 45-83-L00243__72373045_72373045</t>
  </si>
  <si>
    <t>22.01.2021 10:39:39</t>
  </si>
  <si>
    <t>22.01.2021 12:08:27</t>
  </si>
  <si>
    <t>K-3768 35-02-K03768_35-02-K03768_65680018</t>
  </si>
  <si>
    <t>22.01.2021 00:53:32</t>
  </si>
  <si>
    <t>22.01.2021 01:31:07</t>
  </si>
  <si>
    <t>MORDOĞAN TR-25 35-21-L00153_953368671_953368671</t>
  </si>
  <si>
    <t>22.01.2021 14:01:38</t>
  </si>
  <si>
    <t>22.01.2021 15:17:25</t>
  </si>
  <si>
    <t>SART TR-8 45-78-M00180_45-78-M00180_2355409</t>
  </si>
  <si>
    <t>22.01.2021 18:58:04</t>
  </si>
  <si>
    <t>22.01.2021 19:48:41</t>
  </si>
  <si>
    <t>22.01.2021 10:56:02</t>
  </si>
  <si>
    <t>22.01.2021 12:23:24</t>
  </si>
  <si>
    <t>AKÇAŞEHİR AKKUYU TR-1 35-29-L00169_Ayırıcı H01_2099039</t>
  </si>
  <si>
    <t>22.01.2021 09:01:00</t>
  </si>
  <si>
    <t>22.01.2021 09:15:14</t>
  </si>
  <si>
    <t>TR-58 35-30-L00058_955332396_955332396</t>
  </si>
  <si>
    <t>22.01.2021 16:57:18</t>
  </si>
  <si>
    <t>22.01.2021 18:11:15</t>
  </si>
  <si>
    <t>YAYLAKÖY TR-1 45-83-L00241_A_56386601_56386601</t>
  </si>
  <si>
    <t>22.01.2021 23:14:02</t>
  </si>
  <si>
    <t>22.01.2021 23:55:43</t>
  </si>
  <si>
    <t>K-1634 35-01-K01634_911378726_911378726</t>
  </si>
  <si>
    <t>22.01.2021 11:39:37</t>
  </si>
  <si>
    <t>22.01.2021 17:44:23</t>
  </si>
  <si>
    <t>22.01.2021 00:01:42</t>
  </si>
  <si>
    <t>22.01.2021 00:53:23</t>
  </si>
  <si>
    <t>YENİÇİFTLİK TR-2 35-20-L00400_950324629_950324629</t>
  </si>
  <si>
    <t>22.01.2021 13:57:59</t>
  </si>
  <si>
    <t>22.01.2021 16:09:59</t>
  </si>
  <si>
    <t>PAYAMLI M-23 35-25-M00190_956651315_956651315</t>
  </si>
  <si>
    <t>22.01.2021 17:25:51</t>
  </si>
  <si>
    <t>22.01.2021 18:32:24</t>
  </si>
  <si>
    <t>TR-44 (DM-5/TR-12) ALPKENT 35-26-M00044_95000144841_95000144841</t>
  </si>
  <si>
    <t>22.01.2021 13:23:23</t>
  </si>
  <si>
    <t>22.01.2021 15:08:55</t>
  </si>
  <si>
    <t>YILDIZ TR-1 PEHLİVANLAR 45-81-M00039_DIREK TIPI TRAFO HUCRESI H01_2092892</t>
  </si>
  <si>
    <t>22.01.2021 17:20:27</t>
  </si>
  <si>
    <t>22.01.2021 19:42:06</t>
  </si>
  <si>
    <t>22.01.2021 10:31:39</t>
  </si>
  <si>
    <t>22.01.2021 15:44:07</t>
  </si>
  <si>
    <t>M-1846 35-01-M01846_911932085_911932085</t>
  </si>
  <si>
    <t>22.01.2021 19:19:25</t>
  </si>
  <si>
    <t>22.01.2021 22:10:01</t>
  </si>
  <si>
    <t>YEŞİLYURT TR-5 45-73-M00802_B_56401280_56401280</t>
  </si>
  <si>
    <t>22.01.2021 09:34:00</t>
  </si>
  <si>
    <t>22.01.2021 12:39:52</t>
  </si>
  <si>
    <t>AKÇAPINAR TR-2 45-83-L00439_C_56395026_56395026</t>
  </si>
  <si>
    <t>22.01.2021 08:50:39</t>
  </si>
  <si>
    <t>22.01.2021 13:03:21</t>
  </si>
  <si>
    <t>22.01.2021 12:28:00</t>
  </si>
  <si>
    <t>22.01.2021 17:44:08</t>
  </si>
  <si>
    <t>TR-42 35-27-M00042_DIREK TIPI TRAFO HUCRESI H01_2050490</t>
  </si>
  <si>
    <t>22.01.2021 11:07:58</t>
  </si>
  <si>
    <t>22.01.2021 16:26:31</t>
  </si>
  <si>
    <t>L-300 DM 35-18-L00300_950448413_950448413</t>
  </si>
  <si>
    <t>22.01.2021 14:44:10</t>
  </si>
  <si>
    <t>23.01.2021 00:46:38</t>
  </si>
  <si>
    <t>SARAÇLAR KÖK 45-77-L00104_HAMİDİYE L05_72240038</t>
  </si>
  <si>
    <t>22.01.2021 04:05:48</t>
  </si>
  <si>
    <t>22.01.2021 04:06:08</t>
  </si>
  <si>
    <t>L-291 35-18-L00291_950459919_950459919</t>
  </si>
  <si>
    <t>22.01.2021 15:35:47</t>
  </si>
  <si>
    <t>23.01.2021 01:08:36</t>
  </si>
  <si>
    <t>SELİMŞAHLAR TR-4 45-71-M00136_B_56400949_56400949</t>
  </si>
  <si>
    <t>22.01.2021 18:01:27</t>
  </si>
  <si>
    <t>22.01.2021 23:05:36</t>
  </si>
  <si>
    <t>22.01.2021 17:36:00</t>
  </si>
  <si>
    <t>22.01.2021 18:45:53</t>
  </si>
  <si>
    <t>K-1658 35-03-K01658_910044119_910044119</t>
  </si>
  <si>
    <t>22.01.2021 18:25:58</t>
  </si>
  <si>
    <t>22.01.2021 20:54:25</t>
  </si>
  <si>
    <t>GÜZELKÖY KÖK 45-71-M00123_HAŞİM AKCURA ENH M03_50218012</t>
  </si>
  <si>
    <t>22.01.2021 09:50:20</t>
  </si>
  <si>
    <t>22.01.2021 13:09:50</t>
  </si>
  <si>
    <t>DM-20/09 45-71-M00589_B_56388157_56388157</t>
  </si>
  <si>
    <t>22.01.2021 13:47:18</t>
  </si>
  <si>
    <t>22.01.2021 17:07:19</t>
  </si>
  <si>
    <t>K-2 35-01-K00002_K C1_5871532</t>
  </si>
  <si>
    <t>22.01.2021 15:06:59</t>
  </si>
  <si>
    <t>22.01.2021 17:02:26</t>
  </si>
  <si>
    <t>BERGAMA TM 35-16-A00004_DİKİLİ-1 M08_2314064</t>
  </si>
  <si>
    <t>22.01.2021 19:10:53</t>
  </si>
  <si>
    <t>22.01.2021 22:05:40</t>
  </si>
  <si>
    <t>ARKENT KONUTLARI 35-27-L00089_915156084_915156084</t>
  </si>
  <si>
    <t>22.01.2021 14:14:14</t>
  </si>
  <si>
    <t>22.01.2021 17:06:36</t>
  </si>
  <si>
    <t>22.01.2021 11:17:00</t>
  </si>
  <si>
    <t>22.01.2021 13:49:23</t>
  </si>
  <si>
    <t>M-1687 35-02-M01687_E 1687e1_5855213</t>
  </si>
  <si>
    <t>22.01.2021 09:30:27</t>
  </si>
  <si>
    <t>22.01.2021 11:14:05</t>
  </si>
  <si>
    <t>K-1658 35-03-K01658_910430761_910430761</t>
  </si>
  <si>
    <t>22.01.2021 15:40:01</t>
  </si>
  <si>
    <t>22.01.2021 17:45:08</t>
  </si>
  <si>
    <t>22.01.2021 21:06:51</t>
  </si>
  <si>
    <t>22.01.2021 22:26:48</t>
  </si>
  <si>
    <t>L-12 DİNÇ OTEL 35-18-L00012_950461906_950461906</t>
  </si>
  <si>
    <t>22.01.2021 21:19:46</t>
  </si>
  <si>
    <t>23.01.2021 02:38:31</t>
  </si>
  <si>
    <t>M-2911(YATIRIM REZERVE) 35-01-M02911_R_56394861_56394861</t>
  </si>
  <si>
    <t>22.01.2021 16:17:03</t>
  </si>
  <si>
    <t>22.01.2021 17:55:15</t>
  </si>
  <si>
    <t>L-438 35-18-L00438_950448966_950448966</t>
  </si>
  <si>
    <t>22.01.2021 22:14:42</t>
  </si>
  <si>
    <t>23.01.2021 02:18:37</t>
  </si>
  <si>
    <t>TR-1/46 (25/17c) 45-71-M00146_953242453_953242453</t>
  </si>
  <si>
    <t>22.01.2021 16:40:04</t>
  </si>
  <si>
    <t>22.01.2021 19:35:07</t>
  </si>
  <si>
    <t>K-700 35-04-K00700__72411013_72411013</t>
  </si>
  <si>
    <t>22.01.2021 20:00:42</t>
  </si>
  <si>
    <t>22.01.2021 22:34:11</t>
  </si>
  <si>
    <t>DM-4/18 35-26-M00803__56360972_56360972</t>
  </si>
  <si>
    <t>22.01.2021 23:52:34</t>
  </si>
  <si>
    <t>23.01.2021 00:33:26</t>
  </si>
  <si>
    <t>KARABURÇ PALA EVİ YANI TR-9 35-31-L00258_35-31-L00258_2365803</t>
  </si>
  <si>
    <t>22.01.2021 13:51:09</t>
  </si>
  <si>
    <t>22.01.2021 14:15:00</t>
  </si>
  <si>
    <t>MORDOĞAN TR-35 35-21-L00147_953365006_953365006</t>
  </si>
  <si>
    <t>22.01.2021 12:36:31</t>
  </si>
  <si>
    <t>22.01.2021 15:05:28</t>
  </si>
  <si>
    <t>22.01.2021 11:49:50</t>
  </si>
  <si>
    <t>22.01.2021 18:53:11</t>
  </si>
  <si>
    <t>BALIKLIOVA TR-1 35-19-L00271_35-19-L00271_2350462</t>
  </si>
  <si>
    <t>22.01.2021 09:12:53</t>
  </si>
  <si>
    <t>22.01.2021 18:30:07</t>
  </si>
  <si>
    <t>22.01.2021 14:51:29</t>
  </si>
  <si>
    <t>22.01.2021 15:07:00</t>
  </si>
  <si>
    <t>22.01.2021 09:59:41</t>
  </si>
  <si>
    <t>22.01.2021 10:06:00</t>
  </si>
  <si>
    <t>DM-3/TR-3 35-13-M00055_946422098_946422098</t>
  </si>
  <si>
    <t>22.01.2021 12:57:09</t>
  </si>
  <si>
    <t>22.01.2021 16:04:57</t>
  </si>
  <si>
    <t>KUŞÇULAR TR-9 35-19-M00221_956669923_956669923</t>
  </si>
  <si>
    <t>22.01.2021 22:06:00</t>
  </si>
  <si>
    <t>22.01.2021 23:22:16</t>
  </si>
  <si>
    <t>BELEVİ İM 35-13-A00002_TR A - ÖLÇÜ-GERİLİM L05_2064261</t>
  </si>
  <si>
    <t>22.01.2021 12:14:39</t>
  </si>
  <si>
    <t>22.01.2021 13:00:00</t>
  </si>
  <si>
    <t>DIRAZLAR TR-1 45-81-M00223_C_56400562_56400562</t>
  </si>
  <si>
    <t>22.01.2021 08:49:00</t>
  </si>
  <si>
    <t>22.01.2021 13:40:14</t>
  </si>
  <si>
    <t>L-12 DİNÇ OTEL 35-18-L00012_35-18-L00012_2347796</t>
  </si>
  <si>
    <t>22.01.2021 19:24:09</t>
  </si>
  <si>
    <t>22.01.2021 20:28:00</t>
  </si>
  <si>
    <t>DAMLACIK TR 1 35-27-M00346_35-27-M00346_2368876</t>
  </si>
  <si>
    <t>22.01.2021 18:28:34</t>
  </si>
  <si>
    <t>22.01.2021 19:10:45</t>
  </si>
  <si>
    <t>SARIÇALI TR-1 35-27-M01050_98791226_98791226</t>
  </si>
  <si>
    <t>22.01.2021 08:59:44</t>
  </si>
  <si>
    <t>22.01.2021 10:35:43</t>
  </si>
  <si>
    <t>POYRAZDAMLARI TR-11 45-78-M00576_KEMERDAMLARI YUKARIKEMER M05_2328103</t>
  </si>
  <si>
    <t>22.01.2021 09:01:31</t>
  </si>
  <si>
    <t>22.01.2021 17:12:51</t>
  </si>
  <si>
    <t>22.01.2021 14:03:33</t>
  </si>
  <si>
    <t>22.01.2021 14:23:25</t>
  </si>
  <si>
    <t>YEŞİLYURT TR-10 45-73-M00485_945640340_945640340</t>
  </si>
  <si>
    <t>22.01.2021 16:16:41</t>
  </si>
  <si>
    <t>22.01.2021 18:25:14</t>
  </si>
  <si>
    <t>DM07/TR-10 45-72-M00626_956493976_956493976</t>
  </si>
  <si>
    <t>22.01.2021 16:16:13</t>
  </si>
  <si>
    <t>22.01.2021 18:54:53</t>
  </si>
  <si>
    <t>GERENKÖY TR-6 35-23-M00152_950423950_950423950</t>
  </si>
  <si>
    <t>22.01.2021 17:53:37</t>
  </si>
  <si>
    <t>22.01.2021 19:16:11</t>
  </si>
  <si>
    <t>FOÇA TR-37 35-23-L00037_42134759_56398908_56398908</t>
  </si>
  <si>
    <t>22.01.2021 16:43:22</t>
  </si>
  <si>
    <t>22.01.2021 17:08:44</t>
  </si>
  <si>
    <t>TR-72 45-78-M00072_953258325_953258325</t>
  </si>
  <si>
    <t>22.01.2021 10:10:26</t>
  </si>
  <si>
    <t>22.01.2021 10:49:31</t>
  </si>
  <si>
    <t>22.01.2021 10:39:33</t>
  </si>
  <si>
    <t>22.01.2021 11:09:29</t>
  </si>
  <si>
    <t>TR-1/67 (CEZAEVİ YANI) 45-83-M00067_45-83-M00067_2355114</t>
  </si>
  <si>
    <t>22.01.2021 09:50:02</t>
  </si>
  <si>
    <t>22.01.2021 12:24:50</t>
  </si>
  <si>
    <t>22.01.2021 18:55:00</t>
  </si>
  <si>
    <t>22.01.2021 20:14:37</t>
  </si>
  <si>
    <t>M-448 35-03-M00448_954914137_954914137</t>
  </si>
  <si>
    <t>22.01.2021 15:52:52</t>
  </si>
  <si>
    <t>22.01.2021 19:54:43</t>
  </si>
  <si>
    <t>22.01.2021 13:09:20</t>
  </si>
  <si>
    <t>22.01.2021 13:20:11</t>
  </si>
  <si>
    <t>K-270 35-01-K00270_910448260_910448260</t>
  </si>
  <si>
    <t>22.01.2021 16:53:56</t>
  </si>
  <si>
    <t>22.01.2021 19:06:39</t>
  </si>
  <si>
    <t>TR-57 BAKSAN 35-19-L00057_6148709_60983540_60983540</t>
  </si>
  <si>
    <t>22.01.2021 09:07:55</t>
  </si>
  <si>
    <t>22.01.2021 12:35:50</t>
  </si>
  <si>
    <t>K-558 35-01-K00558_912070746_912070746</t>
  </si>
  <si>
    <t>22.01.2021 12:51:42</t>
  </si>
  <si>
    <t>22.01.2021 14:15:11</t>
  </si>
  <si>
    <t>KARABURUN TR-2 35-21-L00014_953368077_953368077</t>
  </si>
  <si>
    <t>22.01.2021 11:19:21</t>
  </si>
  <si>
    <t>22.01.2021 13:37:53</t>
  </si>
  <si>
    <t>M-213(DM-3/11) 35-09-M00213_97541559_97541559</t>
  </si>
  <si>
    <t>22.01.2021 17:46:47</t>
  </si>
  <si>
    <t>22.01.2021 18:37:19</t>
  </si>
  <si>
    <t>22.01.2021 19:31:00</t>
  </si>
  <si>
    <t>22.01.2021 20:11:18</t>
  </si>
  <si>
    <t>TR-18 35-32-L00018_A_56376050_56376050</t>
  </si>
  <si>
    <t>22.01.2021 14:18:05</t>
  </si>
  <si>
    <t>22.01.2021 14:50:23</t>
  </si>
  <si>
    <t>22.01.2021 08:43:14</t>
  </si>
  <si>
    <t>22.01.2021 09:53:42</t>
  </si>
  <si>
    <t>DAMLACIK TR 1 35-27-M00346_914543651_914543651</t>
  </si>
  <si>
    <t>22.01.2021 16:51:15</t>
  </si>
  <si>
    <t>22.01.2021 19:03:20</t>
  </si>
  <si>
    <t>DM-1/53 45-71-M00324_953188124_953188124</t>
  </si>
  <si>
    <t>22.01.2021 00:35:25</t>
  </si>
  <si>
    <t>22.01.2021 03:02:58</t>
  </si>
  <si>
    <t>ULUKENT DM-3/18 35-28-M00058_B_56364406_56364406</t>
  </si>
  <si>
    <t>22.01.2021 09:34:39</t>
  </si>
  <si>
    <t>22.01.2021 10:05:21</t>
  </si>
  <si>
    <t>22.01.2021 17:12:27</t>
  </si>
  <si>
    <t>22.01.2021 18:11:59</t>
  </si>
  <si>
    <t>22.01.2021 10:02:37</t>
  </si>
  <si>
    <t>22.01.2021 10:45:04</t>
  </si>
  <si>
    <t>TR-58 35-27-M00058_98757062_98757062</t>
  </si>
  <si>
    <t>22.01.2021 18:40:10</t>
  </si>
  <si>
    <t>22.01.2021 20:01:49</t>
  </si>
  <si>
    <t>DM02/TR01 45-73-M00037_DM-2/30 M12_2319239</t>
  </si>
  <si>
    <t>22.01.2021 09:07:49</t>
  </si>
  <si>
    <t>22.01.2021 16:25:23</t>
  </si>
  <si>
    <t>K-621 35-01-K00621_911502944_911502944</t>
  </si>
  <si>
    <t>22.01.2021 23:19:49</t>
  </si>
  <si>
    <t>23.01.2021 02:17:14</t>
  </si>
  <si>
    <t>OKLUİSA KÖK 45-81-M00046_KAZIKLI GRUP M05_71994465</t>
  </si>
  <si>
    <t>22.01.2021 14:01:49</t>
  </si>
  <si>
    <t>22.01.2021 18:17:07</t>
  </si>
  <si>
    <t>K-914 35-01-K00914_912345363_912345363</t>
  </si>
  <si>
    <t>22.01.2021 16:02:49</t>
  </si>
  <si>
    <t>22.01.2021 20:46:18</t>
  </si>
  <si>
    <t>22.01.2021 09:47:39</t>
  </si>
  <si>
    <t>22.01.2021 17:05:11</t>
  </si>
  <si>
    <t>22.01.2021 15:09:16</t>
  </si>
  <si>
    <t>22.01.2021 16:34:54</t>
  </si>
  <si>
    <t>AVŞAR TR-1 45-83-L00340_D_56399419_56399419</t>
  </si>
  <si>
    <t>22.01.2021 14:27:29</t>
  </si>
  <si>
    <t>22.01.2021 15:27:19</t>
  </si>
  <si>
    <t>22.01.2021 17:15:04</t>
  </si>
  <si>
    <t>22.01.2021 20:19:20</t>
  </si>
  <si>
    <t>M-2475(YATIRIM REZERVE) 35-02-M02475_912799265_912799265</t>
  </si>
  <si>
    <t>22.01.2021 11:21:30</t>
  </si>
  <si>
    <t>22.01.2021 13:26:06</t>
  </si>
  <si>
    <t>ÖDEMİŞ İM 35-15-A00001_ESKİ OVAKENT L40_2310689</t>
  </si>
  <si>
    <t>22.01.2021 09:11:29</t>
  </si>
  <si>
    <t>22.01.2021 17:02:57</t>
  </si>
  <si>
    <t>DM-5/TR-5 35-26-M00774_D_56403873_56403873</t>
  </si>
  <si>
    <t>22.01.2021 19:09:49</t>
  </si>
  <si>
    <t>22.01.2021 20:02:49</t>
  </si>
  <si>
    <t>DM-11/02 45-71-M02414_953187894_953187894</t>
  </si>
  <si>
    <t>22.01.2021 19:28:14</t>
  </si>
  <si>
    <t>22.01.2021 22:35:47</t>
  </si>
  <si>
    <t>K-4037 35-02-K04037_B_56374730_56374730</t>
  </si>
  <si>
    <t>22.01.2021 08:41:00</t>
  </si>
  <si>
    <t>22.01.2021 15:15:31</t>
  </si>
  <si>
    <t>YENİKÖY-4 35-26-L00143_11977889_56358529_56358529</t>
  </si>
  <si>
    <t>22.01.2021 21:05:10</t>
  </si>
  <si>
    <t>22.01.2021 22:32:19</t>
  </si>
  <si>
    <t>22.01.2021 12:53:48</t>
  </si>
  <si>
    <t>22.01.2021 14:39:12</t>
  </si>
  <si>
    <t>22.01.2021 03:21:40</t>
  </si>
  <si>
    <t>22.01.2021 11:04:28</t>
  </si>
  <si>
    <t>22.01.2021 20:22:17</t>
  </si>
  <si>
    <t>22.01.2021 21:08:10</t>
  </si>
  <si>
    <t>TR-66 45-78-L00066_A A01_65768291</t>
  </si>
  <si>
    <t>22.01.2021 23:46:48</t>
  </si>
  <si>
    <t>23.01.2021 01:06:37</t>
  </si>
  <si>
    <t>TR-7 (KURTULUŞ PARKI KABİN) 35-32-L00007_TR-14 - TR-15 L03_72262126</t>
  </si>
  <si>
    <t>22.01.2021 09:03:19</t>
  </si>
  <si>
    <t>22.01.2021 09:44:41</t>
  </si>
  <si>
    <t>MENEMEN TR-14 35-28-L00014_MENEMEN TR-17/MENEMEN TR-24 L05_66717214</t>
  </si>
  <si>
    <t>22.01.2021 09:23:48</t>
  </si>
  <si>
    <t>22.01.2021 17:52:21</t>
  </si>
  <si>
    <t>L-77 ARDACAN SİTESİ 35-14-L00077_7064872_56376857_56376857</t>
  </si>
  <si>
    <t>22.01.2021 09:37:04</t>
  </si>
  <si>
    <t>22.01.2021 13:08:48</t>
  </si>
  <si>
    <t>22.01.2021 16:40:00</t>
  </si>
  <si>
    <t>22.01.2021 17:16:57</t>
  </si>
  <si>
    <t>K-4260 35-07-K04260_F_56381443_56381443</t>
  </si>
  <si>
    <t>22.01.2021 10:54:00</t>
  </si>
  <si>
    <t>22.01.2021 15:14:06</t>
  </si>
  <si>
    <t>DM06/TR-5A 45-73-M00090_A a1_45147563</t>
  </si>
  <si>
    <t>22.01.2021 15:42:01</t>
  </si>
  <si>
    <t>22.01.2021 17:45:22</t>
  </si>
  <si>
    <t>KAYAKÖY TR-3 35-15-L00523_950387818_950387818</t>
  </si>
  <si>
    <t>22.01.2021 09:29:45</t>
  </si>
  <si>
    <t>22.01.2021 11:14:06</t>
  </si>
  <si>
    <t>KUŞÇUBURUN-3 35-26-M00538_960605406_960605406</t>
  </si>
  <si>
    <t>22.01.2021 13:39:39</t>
  </si>
  <si>
    <t>22.01.2021 14:14:03</t>
  </si>
  <si>
    <t>22.01.2021 12:13:43</t>
  </si>
  <si>
    <t>22.01.2021 17:32:00</t>
  </si>
  <si>
    <t>22.01.2021 17:34:40</t>
  </si>
  <si>
    <t>22.01.2021 17:35:39</t>
  </si>
  <si>
    <t>SARIGÖL TR-49 45-79-M00049_945559806_945559806</t>
  </si>
  <si>
    <t>22.01.2021 10:57:55</t>
  </si>
  <si>
    <t>22.01.2021 11:39:00</t>
  </si>
  <si>
    <t>K-3323 35-09-K03323_35-09-K03323_45346735</t>
  </si>
  <si>
    <t>22.01.2021 11:33:29</t>
  </si>
  <si>
    <t>22.01.2021 12:05:49</t>
  </si>
  <si>
    <t>22.01.2021 02:24:24</t>
  </si>
  <si>
    <t>22.01.2021 06:43:25</t>
  </si>
  <si>
    <t>ULUCAK DM-1/8 35-27-M00339_912567703_912567703</t>
  </si>
  <si>
    <t>22.01.2021 10:37:49</t>
  </si>
  <si>
    <t>22.01.2021 13:01:14</t>
  </si>
  <si>
    <t>TOYGAR TR-1 45-73-M00236_945657371_945657371</t>
  </si>
  <si>
    <t>22.01.2021 18:00:16</t>
  </si>
  <si>
    <t>22.01.2021 19:17:20</t>
  </si>
  <si>
    <t>GÖKÇEALAN TR-4 35-13-L00088_949963600_949963600</t>
  </si>
  <si>
    <t>22.01.2021 09:43:15</t>
  </si>
  <si>
    <t>22.01.2021 14:02:37</t>
  </si>
  <si>
    <t>L-4 TEKKE 35-18-L00004_950436422_950436422</t>
  </si>
  <si>
    <t>22.01.2021 16:53:41</t>
  </si>
  <si>
    <t>22.01.2021 20:38:43</t>
  </si>
  <si>
    <t>DENİZGİREN TR-2 35-21-L00080_953357911_953357911</t>
  </si>
  <si>
    <t>22.01.2021 18:15:02</t>
  </si>
  <si>
    <t>22.01.2021 21:05:01</t>
  </si>
  <si>
    <t>ULUKENT DM-4/22 35-28-M00039_35-28-M00039_66515376</t>
  </si>
  <si>
    <t>22.01.2021 10:19:00</t>
  </si>
  <si>
    <t>22.01.2021 10:30:00</t>
  </si>
  <si>
    <t>PAYAMLI M-21 35-25-M00171_B_56377711_56377711</t>
  </si>
  <si>
    <t>22.01.2021 17:27:49</t>
  </si>
  <si>
    <t>22.01.2021 18:58:53</t>
  </si>
  <si>
    <t>TR-34 35-27-M00034_TR-35 M01_72208980</t>
  </si>
  <si>
    <t>22.01.2021 14:43:48</t>
  </si>
  <si>
    <t>22.01.2021 17:12:00</t>
  </si>
  <si>
    <t>K-938 35-02-K00938_35-02-K00938_2356857</t>
  </si>
  <si>
    <t>22.01.2021 08:44:04</t>
  </si>
  <si>
    <t>22.01.2021 10:30:33</t>
  </si>
  <si>
    <t>22.01.2021 21:31:00</t>
  </si>
  <si>
    <t>22.01.2021 22:18:33</t>
  </si>
  <si>
    <t>22.01.2021 12:32:00</t>
  </si>
  <si>
    <t>22.01.2021 15:39:26</t>
  </si>
  <si>
    <t>L-300 DM 35-18-L00300_950448408_950448408</t>
  </si>
  <si>
    <t>22.01.2021 22:35:14</t>
  </si>
  <si>
    <t>23.01.2021 04:21:29</t>
  </si>
  <si>
    <t>SOMA TR-15/3 45-82-M00093_945531500_945531500</t>
  </si>
  <si>
    <t>22.01.2021 22:58:28</t>
  </si>
  <si>
    <t>22.01.2021 23:48:27</t>
  </si>
  <si>
    <t>TR-2/6 45-83-L00006_TR-2/9 L02_2085145</t>
  </si>
  <si>
    <t>22.01.2021 09:16:49</t>
  </si>
  <si>
    <t>22.01.2021 15:34:02</t>
  </si>
  <si>
    <t>22.01.2021 13:42:02</t>
  </si>
  <si>
    <t>22.01.2021 14:55:44</t>
  </si>
  <si>
    <t>K-4095 35-09-K04095_947620283_947620283</t>
  </si>
  <si>
    <t>22.01.2021 09:02:52</t>
  </si>
  <si>
    <t>22.01.2021 15:06:02</t>
  </si>
  <si>
    <t>K-4731 35-01-K04731_B_56366861_56366861</t>
  </si>
  <si>
    <t>22.01.2021 20:10:38</t>
  </si>
  <si>
    <t>22.01.2021 22:02:36</t>
  </si>
  <si>
    <t>22.01.2021 10:07:00</t>
  </si>
  <si>
    <t>TR-253 35-19-M00253_6746425_56394806_56394806</t>
  </si>
  <si>
    <t>22.01.2021 08:37:41</t>
  </si>
  <si>
    <t>22.01.2021 11:40:42</t>
  </si>
  <si>
    <t>M-2981 35-02-M02981_99341864_99341864</t>
  </si>
  <si>
    <t>22.01.2021 10:58:40</t>
  </si>
  <si>
    <t>22.01.2021 14:21:28</t>
  </si>
  <si>
    <t>ARABACI BOZKÖY TR-2 45-72-L00530_956515041_956515041</t>
  </si>
  <si>
    <t>22.01.2021 18:18:54</t>
  </si>
  <si>
    <t>22.01.2021 19:56:41</t>
  </si>
  <si>
    <t>22.01.2021 11:19:39</t>
  </si>
  <si>
    <t>22.01.2021 12:54:55</t>
  </si>
  <si>
    <t>PINARLI KÖK 35-20-M00085_TR-6 - TR-7 M06_72358874</t>
  </si>
  <si>
    <t>22.01.2021 08:39:19</t>
  </si>
  <si>
    <t>22.01.2021 09:36:10</t>
  </si>
  <si>
    <t>SOMA TR-2 45-82-M00002_945539691_945539691</t>
  </si>
  <si>
    <t>22.01.2021 21:44:17</t>
  </si>
  <si>
    <t>22.01.2021 22:47:22</t>
  </si>
  <si>
    <t>22.01.2021 16:26:18</t>
  </si>
  <si>
    <t>22.01.2021 17:17:02</t>
  </si>
  <si>
    <t>L-247 35-18-L00247_950440954_950440954</t>
  </si>
  <si>
    <t>22.01.2021 13:28:45</t>
  </si>
  <si>
    <t>22.01.2021 23:18:18</t>
  </si>
  <si>
    <t>22.01.2021 10:32:49</t>
  </si>
  <si>
    <t>22.01.2021 10:47:00</t>
  </si>
  <si>
    <t>TR-31 45-78-L00031_953276303_953276303</t>
  </si>
  <si>
    <t>22.01.2021 15:53:24</t>
  </si>
  <si>
    <t>22.01.2021 17:06:51</t>
  </si>
  <si>
    <t>DİLEK TR-3 45-80-M00138_A_56385489_56385489</t>
  </si>
  <si>
    <t>22.01.2021 15:21:25</t>
  </si>
  <si>
    <t>22.01.2021 18:07:23</t>
  </si>
  <si>
    <t>YELKİ DM-1/3 (M-2336) 35-10-M02336_915107831_915107831</t>
  </si>
  <si>
    <t>22.01.2021 12:26:51</t>
  </si>
  <si>
    <t>22.01.2021 13:26:35</t>
  </si>
  <si>
    <t>K-1478 35-03-K01478_910843428_910843428</t>
  </si>
  <si>
    <t>22.01.2021 20:57:48</t>
  </si>
  <si>
    <t>23.01.2021 00:34:52</t>
  </si>
  <si>
    <t>ÖVEÇLİ KÖK 45-76-L00002_HatBaşıAyırıcı_53136534 L03_53136534</t>
  </si>
  <si>
    <t>22.01.2021 16:41:44</t>
  </si>
  <si>
    <t>22.01.2021 17:30:45</t>
  </si>
  <si>
    <t>M-236 35-02-M00236_E_56382760_56382760</t>
  </si>
  <si>
    <t>22.01.2021 17:09:22</t>
  </si>
  <si>
    <t>22.01.2021 17:34:29</t>
  </si>
  <si>
    <t>DM-12/TR-1 45-73-M00067_ÜNİVERSİTE BAKLACI M01_65918041</t>
  </si>
  <si>
    <t>22.01.2021 08:29:49</t>
  </si>
  <si>
    <t>22.01.2021 09:17:00</t>
  </si>
  <si>
    <t>ZEYTİNELİ TR-2 35-19-M00209_DIREK TIPI TRAFO HUCRESI H01_2057016</t>
  </si>
  <si>
    <t>22.01.2021 13:08:00</t>
  </si>
  <si>
    <t>22.01.2021 13:57:40</t>
  </si>
  <si>
    <t>22.01.2021 09:55:26</t>
  </si>
  <si>
    <t>22.01.2021 10:39:51</t>
  </si>
  <si>
    <t>M-1954 35-01-M01954_M M1b_5873843</t>
  </si>
  <si>
    <t>22.01.2021 15:47:21</t>
  </si>
  <si>
    <t>22.01.2021 16:23:58</t>
  </si>
  <si>
    <t>DAĞISTAN KÖK 35-16-M00186_HatBaşıAyırıcı_53138900 M03_53138900</t>
  </si>
  <si>
    <t>22.01.2021 13:57:30</t>
  </si>
  <si>
    <t>22.01.2021 14:13:00</t>
  </si>
  <si>
    <t>KISIK TR-1 (M-135) 35-22-M00135_35-22-M00135_2361622</t>
  </si>
  <si>
    <t>22.01.2021 15:21:00</t>
  </si>
  <si>
    <t>22.01.2021 16:21:42</t>
  </si>
  <si>
    <t>22.01.2021 12:11:47</t>
  </si>
  <si>
    <t>22.01.2021 14:36:50</t>
  </si>
  <si>
    <t>TR-2/96 45-83-M00783_955175783_955175783</t>
  </si>
  <si>
    <t>22.01.2021 14:42:17</t>
  </si>
  <si>
    <t>22.01.2021 18:20:26</t>
  </si>
  <si>
    <t>TR-85 45-78-L00085_49416338_56385775_56385775</t>
  </si>
  <si>
    <t>22.01.2021 19:34:35</t>
  </si>
  <si>
    <t>22.01.2021 20:38:12</t>
  </si>
  <si>
    <t>22.01.2021 09:23:25</t>
  </si>
  <si>
    <t>22.01.2021 16:32:15</t>
  </si>
  <si>
    <t>22.01.2021 14:18:41</t>
  </si>
  <si>
    <t>22.01.2021 14:57:01</t>
  </si>
  <si>
    <t>L-280 35-18-L00280_950438175_950438175</t>
  </si>
  <si>
    <t>22.01.2021 13:57:22</t>
  </si>
  <si>
    <t>22.01.2021 17:30:25</t>
  </si>
  <si>
    <t>K-4731 35-01-K04731_D_56366862_56366862</t>
  </si>
  <si>
    <t>22.01.2021 22:01:59</t>
  </si>
  <si>
    <t>23.01.2021 00:58:37</t>
  </si>
  <si>
    <t>TR-2/45 45-72-L00045_956478161_956478161</t>
  </si>
  <si>
    <t>22.01.2021 10:32:01</t>
  </si>
  <si>
    <t>22.01.2021 14:08:42</t>
  </si>
  <si>
    <t>K-4731 35-01-K04731_C_56366863_56366863</t>
  </si>
  <si>
    <t>22.01.2021 17:59:00</t>
  </si>
  <si>
    <t>22.01.2021 20:12:38</t>
  </si>
  <si>
    <t>TR-64 35-30-L00064_955315186_955315186</t>
  </si>
  <si>
    <t>22.01.2021 09:46:58</t>
  </si>
  <si>
    <t>22.01.2021 11:22:34</t>
  </si>
  <si>
    <t>22.01.2021 10:18:18</t>
  </si>
  <si>
    <t>22.01.2021 13:37:12</t>
  </si>
  <si>
    <t>L-376 PAZARYERİ 35-18-L00376_35-18-L00376_72060231</t>
  </si>
  <si>
    <t>22.01.2021 12:55:03</t>
  </si>
  <si>
    <t>22.01.2021 21:46:58</t>
  </si>
  <si>
    <t>22.01.2021 15:54:04</t>
  </si>
  <si>
    <t>22.01.2021 17:29:31</t>
  </si>
  <si>
    <t>K-3403 35-08-K03403_956459705_956459705</t>
  </si>
  <si>
    <t>22.01.2021 16:47:18</t>
  </si>
  <si>
    <t>22.01.2021 18:24:06</t>
  </si>
  <si>
    <t>22.01.2021 09:43:52</t>
  </si>
  <si>
    <t>22.01.2021 16:50:34</t>
  </si>
  <si>
    <t>L-258/1 35-18-L00608_950446838_950446838</t>
  </si>
  <si>
    <t>22.01.2021 10:40:38</t>
  </si>
  <si>
    <t>22.01.2021 12:39:07</t>
  </si>
  <si>
    <t>22.01.2021 09:02:29</t>
  </si>
  <si>
    <t>22.01.2021 11:53:57</t>
  </si>
  <si>
    <t>DAYSAN TR-1 35-29-L00126_954682053_954682053</t>
  </si>
  <si>
    <t>22.01.2021 20:25:49</t>
  </si>
  <si>
    <t>22.01.2021 21:50:36</t>
  </si>
  <si>
    <t>K-1142 35-01-K01142_912839725_912839725</t>
  </si>
  <si>
    <t>22.01.2021 09:15:41</t>
  </si>
  <si>
    <t>22.01.2021 10:52:56</t>
  </si>
  <si>
    <t>M-1433 35-02-M01433_915163532_915163532</t>
  </si>
  <si>
    <t>22.01.2021 11:34:16</t>
  </si>
  <si>
    <t>22.01.2021 15:59:40</t>
  </si>
  <si>
    <t>OMURLAR TR-1 45-81-M00074_B_56405663_56405663</t>
  </si>
  <si>
    <t>22.01.2021 19:22:22</t>
  </si>
  <si>
    <t>22.01.2021 21:19:06</t>
  </si>
  <si>
    <t>TR-53 35-30-L00053_955329708_955329708</t>
  </si>
  <si>
    <t>22.01.2021 15:53:05</t>
  </si>
  <si>
    <t>22.01.2021 16:58:00</t>
  </si>
  <si>
    <t>K-673 35-02-K00673_TRAFO-K01 K01_2052106</t>
  </si>
  <si>
    <t>22.01.2021 15:17:32</t>
  </si>
  <si>
    <t>22.01.2021 16:57:02</t>
  </si>
  <si>
    <t>HAVUZBAŞI TR-1 35-20-L00211_ H_72370591</t>
  </si>
  <si>
    <t>22.01.2021 08:53:28</t>
  </si>
  <si>
    <t>22.01.2021 13:28:29</t>
  </si>
  <si>
    <t>MENEMEN DM-4/9 35-28-L00119_953391011_953391011</t>
  </si>
  <si>
    <t>22.01.2021 10:14:54</t>
  </si>
  <si>
    <t>22.01.2021 18:56:00</t>
  </si>
  <si>
    <t>PİRİNÇÇİ TR-2 35-15-L00101_950371835_950371835</t>
  </si>
  <si>
    <t>22.01.2021 18:51:38</t>
  </si>
  <si>
    <t>22.01.2021 21:13:11</t>
  </si>
  <si>
    <t>22.01.2021 02:04:00</t>
  </si>
  <si>
    <t>22.01.2021 02:07:34</t>
  </si>
  <si>
    <t>M-1536 35-01-M01536_A_60982798_60982798</t>
  </si>
  <si>
    <t>22.01.2021 11:45:15</t>
  </si>
  <si>
    <t>22.01.2021 13:59:59</t>
  </si>
  <si>
    <t>YILMAZ İM 45-78-A00003_YILMAZ DM-1 M07_2108835</t>
  </si>
  <si>
    <t>22.01.2021 14:03:19</t>
  </si>
  <si>
    <t>22.01.2021 14:07:39</t>
  </si>
  <si>
    <t>22.01.2021 20:31:32</t>
  </si>
  <si>
    <t>22.01.2021 21:55:24</t>
  </si>
  <si>
    <t>DM-13/14-D 45-71-M02183_D_56402717_56402717</t>
  </si>
  <si>
    <t>22.01.2021 06:10:25</t>
  </si>
  <si>
    <t>22.01.2021 10:18:31</t>
  </si>
  <si>
    <t>BEYDAĞ İM 35-32-A00001_BAKIR L03_2049979</t>
  </si>
  <si>
    <t>22.01.2021 20:15:27</t>
  </si>
  <si>
    <t>22.01.2021 20:27:26</t>
  </si>
  <si>
    <t>TR-25 35-27-M00025_912105731_912105731</t>
  </si>
  <si>
    <t>22.01.2021 13:49:06</t>
  </si>
  <si>
    <t>22.01.2021 15:38:01</t>
  </si>
  <si>
    <t>22.01.2021 17:01:11</t>
  </si>
  <si>
    <t>22.01.2021 17:32:32</t>
  </si>
  <si>
    <t>TR-18 35-32-L00018_35-32-L00018_2347652</t>
  </si>
  <si>
    <t>22.01.2021 09:51:56</t>
  </si>
  <si>
    <t>22.01.2021 14:51:32</t>
  </si>
  <si>
    <t>M-3077 35-02-M03077_913029815_913029815</t>
  </si>
  <si>
    <t>22.01.2021 16:36:15</t>
  </si>
  <si>
    <t>22.01.2021 17:30:11</t>
  </si>
  <si>
    <t>TR-44 35-27-M00044_C_56356430_56356430</t>
  </si>
  <si>
    <t>22.01.2021 17:26:11</t>
  </si>
  <si>
    <t>22.01.2021 18:31:40</t>
  </si>
  <si>
    <t>K-1168 35-01-K01168_910951041_910951041</t>
  </si>
  <si>
    <t>22.01.2021 10:49:33</t>
  </si>
  <si>
    <t>22.01.2021 12:26:45</t>
  </si>
  <si>
    <t>22.01.2021 09:33:25</t>
  </si>
  <si>
    <t>22.01.2021 10:28:00</t>
  </si>
  <si>
    <t>UMURCALI TR-7 35-31-L00110_35-31-L00110_2363995</t>
  </si>
  <si>
    <t>22.01.2021 09:24:09</t>
  </si>
  <si>
    <t>22.01.2021 09:52:59</t>
  </si>
  <si>
    <t>BURHAN KURTOĞLU TR-1 45-71-M01358_DIREK TIPI TRAFO HUCRESI H01_2083064</t>
  </si>
  <si>
    <t>22.01.2021 19:16:00</t>
  </si>
  <si>
    <t>22.01.2021 22:11:33</t>
  </si>
  <si>
    <t>DEVELİ TR-2 35-22-M00284_DIREK TIPI TRAFO HUCRESI H01_2035389</t>
  </si>
  <si>
    <t>22.01.2021 12:19:34</t>
  </si>
  <si>
    <t>22.01.2021 12:57:55</t>
  </si>
  <si>
    <t>22.01.2021 18:53:47</t>
  </si>
  <si>
    <t>22.01.2021 22:09:55</t>
  </si>
  <si>
    <t>BEYDAĞ İM 35-32-A00001_HALIKÖY L12_2308122</t>
  </si>
  <si>
    <t>22.01.2021 15:06:29</t>
  </si>
  <si>
    <t>22.01.2021 17:18:48</t>
  </si>
  <si>
    <t>22.01.2021 09:02:53</t>
  </si>
  <si>
    <t>22.01.2021 16:09:52</t>
  </si>
  <si>
    <t>L-257 35-18-L00257_35-18-L00257_2376423</t>
  </si>
  <si>
    <t>22.01.2021 21:07:23</t>
  </si>
  <si>
    <t>22.01.2021 23:06:42</t>
  </si>
  <si>
    <t>KOCAER KÖK 35-17-M00253_İMBAT DM M01_66425664</t>
  </si>
  <si>
    <t>22.01.2021 09:06:33</t>
  </si>
  <si>
    <t>22.01.2021 10:40:31</t>
  </si>
  <si>
    <t>22.01.2021 09:56:00</t>
  </si>
  <si>
    <t>22.01.2021 16:43:31</t>
  </si>
  <si>
    <t>L-262 ÇİÇEKÇİ PARKI 35-18-L00262_35-18-L00262_72080622</t>
  </si>
  <si>
    <t>22.01.2021 23:20:42</t>
  </si>
  <si>
    <t>23.01.2021 05:00:26</t>
  </si>
  <si>
    <t>L-516 OVACIK 35-18-L00516_11966675_56353787_56353787</t>
  </si>
  <si>
    <t>22.01.2021 13:08:15</t>
  </si>
  <si>
    <t>22.01.2021 21:09:03</t>
  </si>
  <si>
    <t>L-127 ÇAKMAKKENT 35-14-L00127_ L01_2100081</t>
  </si>
  <si>
    <t>22.01.2021 16:42:00</t>
  </si>
  <si>
    <t>22.01.2021 17:52:15</t>
  </si>
  <si>
    <t>_B_56368824_56368824</t>
  </si>
  <si>
    <t>22.01.2021 14:33:00</t>
  </si>
  <si>
    <t>22.01.2021 17:49:46</t>
  </si>
  <si>
    <t>DM-2/TR-20 35-22-M00853_95000458386_95000458386</t>
  </si>
  <si>
    <t>22.01.2021 10:42:31</t>
  </si>
  <si>
    <t>22.01.2021 11:12:58</t>
  </si>
  <si>
    <t>YENİFOÇA TR-43 35-23-M00043_950420820_950420820</t>
  </si>
  <si>
    <t>22.01.2021 19:03:28</t>
  </si>
  <si>
    <t>22.01.2021 22:18:09</t>
  </si>
  <si>
    <t>22.01.2021 11:07:54</t>
  </si>
  <si>
    <t>22.01.2021 13:42:28</t>
  </si>
  <si>
    <t>DM-13/02 45-71-M00330_953219106_953219106</t>
  </si>
  <si>
    <t>22.01.2021 21:21:19</t>
  </si>
  <si>
    <t>23.01.2021 01:16:30</t>
  </si>
  <si>
    <t>YILMAZ İM 45-78-A00003_AHMETLİ DSİ M09_2331191</t>
  </si>
  <si>
    <t>22.01.2021 14:07:58</t>
  </si>
  <si>
    <t>22.01.2021 14:40:00</t>
  </si>
  <si>
    <t>TABANLAR TR-1 45-82-M00355_A_56386878_56386878</t>
  </si>
  <si>
    <t>22.01.2021 17:25:16</t>
  </si>
  <si>
    <t>22.01.2021 19:03:02</t>
  </si>
  <si>
    <t>22.01.2021 00:08:54</t>
  </si>
  <si>
    <t>22.01.2021 00:14:14</t>
  </si>
  <si>
    <t>L-306 35-18-L00306_11998764 D4/1_5952093</t>
  </si>
  <si>
    <t>22.01.2021 12:11:56</t>
  </si>
  <si>
    <t>22.01.2021 18:05:37</t>
  </si>
  <si>
    <t>M-992 35-03-M00992_910441650_910441650</t>
  </si>
  <si>
    <t>22.01.2021 14:43:20</t>
  </si>
  <si>
    <t>22.01.2021 16:46:42</t>
  </si>
  <si>
    <t>22.01.2021 09:13:37</t>
  </si>
  <si>
    <t>BÜYÜKKENT SİTESİ TR 35-21-L00028_A A1B_5826951</t>
  </si>
  <si>
    <t>22.01.2021 11:20:05</t>
  </si>
  <si>
    <t>22.01.2021 13:28:13</t>
  </si>
  <si>
    <t>AŞAĞICUMA DM 35-16-M00103_HatBaşıAyırıcı_53140507 M02_53140507</t>
  </si>
  <si>
    <t>22.01.2021 09:59:59</t>
  </si>
  <si>
    <t>22.01.2021 17:23:38</t>
  </si>
  <si>
    <t>MENEMEN TR-14 35-28-L00014_DAĞITIM TRAFO MENEMEN TR-14 L06_66717160</t>
  </si>
  <si>
    <t>22.01.2021 09:09:58</t>
  </si>
  <si>
    <t>22.01.2021 09:52:33</t>
  </si>
  <si>
    <t>TR-330 35-19-L00369_956684522_956684522</t>
  </si>
  <si>
    <t>22.01.2021 08:40:41</t>
  </si>
  <si>
    <t>22.01.2021 15:34:25</t>
  </si>
  <si>
    <t>ALAŞEHİR TR-73 45-73-M00073_B_56355415_56355415</t>
  </si>
  <si>
    <t>22.01.2021 15:20:03</t>
  </si>
  <si>
    <t>22.01.2021 17:05:36</t>
  </si>
  <si>
    <t>M-1954 35-01-M01954_912092768_912092768</t>
  </si>
  <si>
    <t>22.01.2021 11:21:44</t>
  </si>
  <si>
    <t>22.01.2021 16:12:00</t>
  </si>
  <si>
    <t>22.01.2021 11:11:19</t>
  </si>
  <si>
    <t>22.01.2021 11:33:00</t>
  </si>
  <si>
    <t>K-2519 35-02-K02519_913217404_913217404</t>
  </si>
  <si>
    <t>22.01.2021 18:47:23</t>
  </si>
  <si>
    <t>SELENDİ TR-30 (HÜKÜMET KONAĞI) 45-81-M00030_TR-3 M01_71991022</t>
  </si>
  <si>
    <t>22.01.2021 17:12:59</t>
  </si>
  <si>
    <t>22.01.2021 17:24:00</t>
  </si>
  <si>
    <t>_956652977_956652977</t>
  </si>
  <si>
    <t>22.01.2021 15:07:40</t>
  </si>
  <si>
    <t>22.01.2021 18:47:53</t>
  </si>
  <si>
    <t>L-117 OVACIK 35-18-L00117_950466054_950466054</t>
  </si>
  <si>
    <t>22.01.2021 13:55:30</t>
  </si>
  <si>
    <t>22.01.2021 21:56:25</t>
  </si>
  <si>
    <t>M-11 GERMİYAN 35-18-M00011_95000542809_95000542809</t>
  </si>
  <si>
    <t>22.01.2021 00:31:38</t>
  </si>
  <si>
    <t>22.01.2021 02:12:06</t>
  </si>
  <si>
    <t>BOZDAĞ TR-1 35-15-L00309_A_56367962_56367962</t>
  </si>
  <si>
    <t>22.01.2021 19:12:15</t>
  </si>
  <si>
    <t>22.01.2021 21:53:21</t>
  </si>
  <si>
    <t>DURASILLI TR-6 45-78-M01117_953262486_953262486</t>
  </si>
  <si>
    <t>22.01.2021 11:01:11</t>
  </si>
  <si>
    <t>22.01.2021 12:55:24</t>
  </si>
  <si>
    <t>BAĞARASI TR-10 KÖK 35-23-M00179_ESKİİBAĞARASI M02_72143144</t>
  </si>
  <si>
    <t>22.01.2021 00:14:18</t>
  </si>
  <si>
    <t>22.01.2021 00:54:00</t>
  </si>
  <si>
    <t>K-2 35-01-K00002_911240069_911240069</t>
  </si>
  <si>
    <t>22.01.2021 21:51:31</t>
  </si>
  <si>
    <t>23.01.2021 00:24:18</t>
  </si>
  <si>
    <t>K-4673 35-01-K04673_912242209_912242209</t>
  </si>
  <si>
    <t>22.01.2021 10:24:59</t>
  </si>
  <si>
    <t>22.01.2021 15:04:51</t>
  </si>
  <si>
    <t>YELKİ TR-18 35-10-L00018_35-10-L00018_74379364</t>
  </si>
  <si>
    <t>22.01.2021 16:42:20</t>
  </si>
  <si>
    <t>22.01.2021 19:29:27</t>
  </si>
  <si>
    <t>GÜNERLİ TR-1 35-28-M00408_953378059_953378059</t>
  </si>
  <si>
    <t>22.01.2021 22:53:51</t>
  </si>
  <si>
    <t>23.01.2021 00:41:11</t>
  </si>
  <si>
    <t>L-336 REİSDERE 35-18-L00336_5648349_56354479_56354479</t>
  </si>
  <si>
    <t>22.01.2021 12:30:00</t>
  </si>
  <si>
    <t>22.01.2021 15:00:06</t>
  </si>
  <si>
    <t>22.01.2021 09:16:31</t>
  </si>
  <si>
    <t>22.01.2021 17:45:06</t>
  </si>
  <si>
    <t>22.01.2021 09:04:44</t>
  </si>
  <si>
    <t>22.01.2021 09:10:29</t>
  </si>
  <si>
    <t>CABBAR KAMARA TR-1 45-73-M00857_A_56391170_56391170</t>
  </si>
  <si>
    <t>22.01.2021 19:34:25</t>
  </si>
  <si>
    <t>22.01.2021 22:06:07</t>
  </si>
  <si>
    <t>KARAOĞLANLI TR-1 KÖK 45-71-M00091_ŞEHİR İÇİ ÇIKIŞ M02_61195478</t>
  </si>
  <si>
    <t>22.01.2021 12:37:45</t>
  </si>
  <si>
    <t>22.01.2021 14:23:00</t>
  </si>
  <si>
    <t>TR-37 35-15-M00037_48889963_56367122_56367122</t>
  </si>
  <si>
    <t>22.01.2021 04:34:16</t>
  </si>
  <si>
    <t>22.01.2021 07:57:05</t>
  </si>
  <si>
    <t>KAYAKÖY TR-3 35-15-L00523_35-15-L00523_2364692</t>
  </si>
  <si>
    <t>22.01.2021 10:54:49</t>
  </si>
  <si>
    <t>22.01.2021 11:16:48</t>
  </si>
  <si>
    <t>HİSAR TR-3 35-31-L00121_956590399_956590399</t>
  </si>
  <si>
    <t>22.01.2021 15:35:28</t>
  </si>
  <si>
    <t>22.01.2021 16:59:25</t>
  </si>
  <si>
    <t>22.01.2021 13:58:40</t>
  </si>
  <si>
    <t>22.01.2021 14:26:00</t>
  </si>
  <si>
    <t>TR-24 35-22-M00024_955265875_955265875</t>
  </si>
  <si>
    <t>22.01.2021 11:17:58</t>
  </si>
  <si>
    <t>22.01.2021 17:42:11</t>
  </si>
  <si>
    <t>22.01.2021 18:08:03</t>
  </si>
  <si>
    <t>L-336 REİSDERE 35-18-L00336_950033388_950033388</t>
  </si>
  <si>
    <t>22.01.2021 18:36:50</t>
  </si>
  <si>
    <t>22.01.2021 21:19:12</t>
  </si>
  <si>
    <t>22.01.2021 14:30:49</t>
  </si>
  <si>
    <t>22.01.2021 09:19:47</t>
  </si>
  <si>
    <t>22.01.2021 10:27:26</t>
  </si>
  <si>
    <t>22.01.2021 17:03:09</t>
  </si>
  <si>
    <t>22.01.2021 17:20:45</t>
  </si>
  <si>
    <t>M-33 CUMHURİYET 35-25-M00102_B_56355131_56355131</t>
  </si>
  <si>
    <t>22.01.2021 10:31:40</t>
  </si>
  <si>
    <t>22.01.2021 11:49:38</t>
  </si>
  <si>
    <t>FOÇA TR-17 35-23-L00017_A_56398882_56398882</t>
  </si>
  <si>
    <t>22.01.2021 12:53:30</t>
  </si>
  <si>
    <t>22.01.2021 13:56:02</t>
  </si>
  <si>
    <t>22.01.2021 16:55:40</t>
  </si>
  <si>
    <t>22.01.2021 17:42:00</t>
  </si>
  <si>
    <t>22.01.2021 09:05:39</t>
  </si>
  <si>
    <t>22.01.2021 17:28:58</t>
  </si>
  <si>
    <t>L-108 (AKARCA TR-1) 35-18-L00108_DIREK TIPI TRAFO HUCRESI H01_2096493</t>
  </si>
  <si>
    <t>22.01.2021 11:47:41</t>
  </si>
  <si>
    <t>22.01.2021 18:40:51</t>
  </si>
  <si>
    <t>22.01.2021 15:36:44</t>
  </si>
  <si>
    <t>22.01.2021 18:38:40</t>
  </si>
  <si>
    <t>22.01.2021 09:07:15</t>
  </si>
  <si>
    <t>22.01.2021 15:53:26</t>
  </si>
  <si>
    <t>22.01.2021 11:08:19</t>
  </si>
  <si>
    <t>22.01.2021 14:02:01</t>
  </si>
  <si>
    <t>K-2 35-01-K00002_K F1_5871620</t>
  </si>
  <si>
    <t>22.01.2021 07:21:39</t>
  </si>
  <si>
    <t>22.01.2021 15:20:04</t>
  </si>
  <si>
    <t>DM-3/TR-33 35-26-M01259_956617042_956617042</t>
  </si>
  <si>
    <t>23.01.2021 11:05:11</t>
  </si>
  <si>
    <t>23.01.2021 11:35:19</t>
  </si>
  <si>
    <t>L-393 YENİ OKUL 35-18-L00393_950448435_950448435</t>
  </si>
  <si>
    <t>23.01.2021 11:49:26</t>
  </si>
  <si>
    <t>23.01.2021 17:17:53</t>
  </si>
  <si>
    <t>23.01.2021 15:38:14</t>
  </si>
  <si>
    <t>23.01.2021 16:56:19</t>
  </si>
  <si>
    <t>AVUNDURUK TR-1 35-31-L00179_47918757_56404327_56404327</t>
  </si>
  <si>
    <t>23.01.2021 16:31:00</t>
  </si>
  <si>
    <t>23.01.2021 17:17:33</t>
  </si>
  <si>
    <t>İM-2/TR-21 SIĞACIK 35-14-L00301_50011607_56392865_56392865</t>
  </si>
  <si>
    <t>23.01.2021 17:06:08</t>
  </si>
  <si>
    <t>23.01.2021 18:23:56</t>
  </si>
  <si>
    <t>ÖZBEK TR-5 35-19-M00235_956685524_956685524</t>
  </si>
  <si>
    <t>23.01.2021 10:25:37</t>
  </si>
  <si>
    <t>23.01.2021 15:37:15</t>
  </si>
  <si>
    <t>AYRANCILAR DM-5 35-26-M00807_G_60982668_60982668</t>
  </si>
  <si>
    <t>23.01.2021 14:39:31</t>
  </si>
  <si>
    <t>23.01.2021 15:34:27</t>
  </si>
  <si>
    <t>URLA TM-1 35-19-A00004_ZEYTİNALANI İM M07_2313938</t>
  </si>
  <si>
    <t>23.01.2021 22:18:54</t>
  </si>
  <si>
    <t>23.01.2021 22:47:00</t>
  </si>
  <si>
    <t>KARAPINAR İM 45-78-A00002_HatBaşıAyırıcı_53139450 M02_53139450</t>
  </si>
  <si>
    <t>23.01.2021 12:43:30</t>
  </si>
  <si>
    <t>23.01.2021 16:10:16</t>
  </si>
  <si>
    <t>K-215 35-04-K00215_TRAFO K04_2113381</t>
  </si>
  <si>
    <t>23.01.2021 09:56:21</t>
  </si>
  <si>
    <t>23.01.2021 10:13:13</t>
  </si>
  <si>
    <t>23.01.2021 07:27:32</t>
  </si>
  <si>
    <t>23.01.2021 08:00:12</t>
  </si>
  <si>
    <t>K-4150 35-01-K04150_C C1_66262754</t>
  </si>
  <si>
    <t>23.01.2021 15:42:12</t>
  </si>
  <si>
    <t>23.01.2021 18:56:19</t>
  </si>
  <si>
    <t>TR-257(DM-2/7) 35-19-L00257_956668080_956668080</t>
  </si>
  <si>
    <t>23.01.2021 11:03:54</t>
  </si>
  <si>
    <t>23.01.2021 14:41:24</t>
  </si>
  <si>
    <t>DEMİRKÖPRÜ TM 45-78-A00005_HatBaşıAyırıcı_53139700 M05_53139700</t>
  </si>
  <si>
    <t>23.01.2021 11:37:09</t>
  </si>
  <si>
    <t>23.01.2021 13:32:03</t>
  </si>
  <si>
    <t>DM-14/3 45-71-M00387_A A03b_42994831</t>
  </si>
  <si>
    <t>23.01.2021 18:30:05</t>
  </si>
  <si>
    <t>23.01.2021 21:05:12</t>
  </si>
  <si>
    <t>SAGLIK TR-1 35-26-L00360_956601738_956601738</t>
  </si>
  <si>
    <t>23.01.2021 22:46:06</t>
  </si>
  <si>
    <t>23.01.2021 23:33:14</t>
  </si>
  <si>
    <t>HALİTPAŞA TR-4 45-80-M00074_A_56400906_56400906</t>
  </si>
  <si>
    <t>23.01.2021 17:57:00</t>
  </si>
  <si>
    <t>23.01.2021 18:30:04</t>
  </si>
  <si>
    <t>23.01.2021 11:18:34</t>
  </si>
  <si>
    <t>23.01.2021 15:07:35</t>
  </si>
  <si>
    <t>GÖKÇEN DM 2-1/3 35-29-L00064_950343366_950343366</t>
  </si>
  <si>
    <t>23.01.2021 18:19:47</t>
  </si>
  <si>
    <t>23.01.2021 21:44:58</t>
  </si>
  <si>
    <t>FUAR İM 35-01-A00003_TR-4 M19_2057731</t>
  </si>
  <si>
    <t>23.01.2021 01:32:19</t>
  </si>
  <si>
    <t>23.01.2021 01:37:00</t>
  </si>
  <si>
    <t>23.01.2021 21:09:15</t>
  </si>
  <si>
    <t>24.01.2021 02:04:53</t>
  </si>
  <si>
    <t>K-112 35-01-K00112_910823958_910823958</t>
  </si>
  <si>
    <t>23.01.2021 13:24:00</t>
  </si>
  <si>
    <t>23.01.2021 14:38:29</t>
  </si>
  <si>
    <t>23.01.2021 10:01:00</t>
  </si>
  <si>
    <t>23.01.2021 14:00:46</t>
  </si>
  <si>
    <t>TİRE İM-DM-1 35-29-A00001_DM-1/51 M17_2059042</t>
  </si>
  <si>
    <t>23.01.2021 09:23:44</t>
  </si>
  <si>
    <t>23.01.2021 09:47:22</t>
  </si>
  <si>
    <t>M-979 35-03-M00979_912914115_912914115</t>
  </si>
  <si>
    <t>23.01.2021 15:42:52</t>
  </si>
  <si>
    <t>23.01.2021 18:47:10</t>
  </si>
  <si>
    <t>23.01.2021 19:23:44</t>
  </si>
  <si>
    <t>23.01.2021 20:21:37</t>
  </si>
  <si>
    <t>K-112 35-01-K00112_F 4R_5845358</t>
  </si>
  <si>
    <t>23.01.2021 11:11:58</t>
  </si>
  <si>
    <t>23.01.2021 14:05:23</t>
  </si>
  <si>
    <t>23.01.2021 18:43:41</t>
  </si>
  <si>
    <t>23.01.2021 19:36:41</t>
  </si>
  <si>
    <t>DİLEK TR-3 45-80-M00138_B_56385852_56385852</t>
  </si>
  <si>
    <t>23.01.2021 09:05:36</t>
  </si>
  <si>
    <t>23.01.2021 16:26:28</t>
  </si>
  <si>
    <t>23.01.2021 13:40:00</t>
  </si>
  <si>
    <t>23.01.2021 15:05:41</t>
  </si>
  <si>
    <t>K-3891 35-02-K03891_B_60984669_60984669</t>
  </si>
  <si>
    <t>23.01.2021 15:12:46</t>
  </si>
  <si>
    <t>23.01.2021 16:20:18</t>
  </si>
  <si>
    <t>KUYUCAK DM 35-27-M00273_ESKİ ÇAMBEL M02_72164174</t>
  </si>
  <si>
    <t>23.01.2021 03:57:21</t>
  </si>
  <si>
    <t>23.01.2021 04:57:58</t>
  </si>
  <si>
    <t>K-1658 35-03-K01658_910373110_910373110</t>
  </si>
  <si>
    <t>23.01.2021 18:03:56</t>
  </si>
  <si>
    <t>23.01.2021 21:17:41</t>
  </si>
  <si>
    <t>KUMKUYUCAK TR-2 45-80-M00175_956538618_956538618</t>
  </si>
  <si>
    <t>23.01.2021 16:38:07</t>
  </si>
  <si>
    <t>23.01.2021 17:48:47</t>
  </si>
  <si>
    <t>23.01.2021 21:29:02</t>
  </si>
  <si>
    <t>23.01.2021 22:32:48</t>
  </si>
  <si>
    <t>BELENYAKA TR-3 45-73-M00699_B_56400952_56400952</t>
  </si>
  <si>
    <t>23.01.2021 09:26:28</t>
  </si>
  <si>
    <t>23.01.2021 12:48:12</t>
  </si>
  <si>
    <t>L-256 (18 KABİN) 35-18-L00256_950446868_950446868</t>
  </si>
  <si>
    <t>23.01.2021 00:05:38</t>
  </si>
  <si>
    <t>23.01.2021 06:30:04</t>
  </si>
  <si>
    <t>K-112 35-01-K00112_910502518_910502518</t>
  </si>
  <si>
    <t>23.01.2021 15:58:00</t>
  </si>
  <si>
    <t>23.01.2021 17:55:55</t>
  </si>
  <si>
    <t>ALAŞEHİR TR-7 45-73-M00007_B_56405373_56405373</t>
  </si>
  <si>
    <t>23.01.2021 08:12:00</t>
  </si>
  <si>
    <t>23.01.2021 11:49:13</t>
  </si>
  <si>
    <t>L-4 TEKKE 35-18-L00004_950436423_950436423</t>
  </si>
  <si>
    <t>23.01.2021 13:38:22</t>
  </si>
  <si>
    <t>23.01.2021 15:41:23</t>
  </si>
  <si>
    <t>BAHÇEDERE TR-1 45-73-M00499_B_56391140_56391140</t>
  </si>
  <si>
    <t>23.01.2021 12:19:28</t>
  </si>
  <si>
    <t>23.01.2021 15:36:14</t>
  </si>
  <si>
    <t>TR-333 35-19-L00309_956662654_956662654</t>
  </si>
  <si>
    <t>23.01.2021 18:30:24</t>
  </si>
  <si>
    <t>23.01.2021 21:44:16</t>
  </si>
  <si>
    <t>KARABAĞLAR TM 35-01-A00012_KARABAĞLAR-12 K34_2310506</t>
  </si>
  <si>
    <t>23.01.2021 17:59:51</t>
  </si>
  <si>
    <t>23.01.2021 18:29:01</t>
  </si>
  <si>
    <t>TR-36 35-15-M00036_950366697_950366697</t>
  </si>
  <si>
    <t>23.01.2021 14:21:51</t>
  </si>
  <si>
    <t>23.01.2021 17:05:42</t>
  </si>
  <si>
    <t>MORDOĞAN TR-23 35-21-L00152_953356795_953356795</t>
  </si>
  <si>
    <t>23.01.2021 20:12:00</t>
  </si>
  <si>
    <t>23.01.2021 21:05:21</t>
  </si>
  <si>
    <t>KUŞÇULAR TR-7 35-19-M00219_DIREK TIPI TRAFO HUCRESI H01_2057922</t>
  </si>
  <si>
    <t>23.01.2021 23:58:50</t>
  </si>
  <si>
    <t>24.01.2021 02:03:12</t>
  </si>
  <si>
    <t>TR-105 35-16-L00105_47556446_56398114_56398114</t>
  </si>
  <si>
    <t>23.01.2021 10:19:00</t>
  </si>
  <si>
    <t>23.01.2021 12:22:00</t>
  </si>
  <si>
    <t>ÖMER AKALIN SLM TR 35-26-L00318_DIREK TIPI TRAFO HUCRESI H01_2041765</t>
  </si>
  <si>
    <t>23.01.2021 09:01:33</t>
  </si>
  <si>
    <t>23.01.2021 15:01:24</t>
  </si>
  <si>
    <t>KINIK TR-8 35-24-L00008_955215907_955215907</t>
  </si>
  <si>
    <t>23.01.2021 15:11:24</t>
  </si>
  <si>
    <t>23.01.2021 16:02:59</t>
  </si>
  <si>
    <t>KIRKAĞAÇ TR-15 45-76-M00015_A_56385995_56385995</t>
  </si>
  <si>
    <t>23.01.2021 16:40:21</t>
  </si>
  <si>
    <t>23.01.2021 17:15:37</t>
  </si>
  <si>
    <t>23.01.2021 16:43:02</t>
  </si>
  <si>
    <t>23.01.2021 18:47:00</t>
  </si>
  <si>
    <t>L-215 35-18-L00215_950451360_950451360</t>
  </si>
  <si>
    <t>23.01.2021 15:47:56</t>
  </si>
  <si>
    <t>23.01.2021 17:06:58</t>
  </si>
  <si>
    <t>YENİÇİFTLİK KÖK 35-20-L00373_ L01_2331265</t>
  </si>
  <si>
    <t>23.01.2021 11:07:27</t>
  </si>
  <si>
    <t>23.01.2021 12:37:10</t>
  </si>
  <si>
    <t>M-2525 35-07-M02525_915133033_915133033</t>
  </si>
  <si>
    <t>23.01.2021 10:47:03</t>
  </si>
  <si>
    <t>23.01.2021 12:51:15</t>
  </si>
  <si>
    <t>23.01.2021 00:29:09</t>
  </si>
  <si>
    <t>23.01.2021 00:29:39</t>
  </si>
  <si>
    <t>23.01.2021 10:02:16</t>
  </si>
  <si>
    <t>23.01.2021 12:42:00</t>
  </si>
  <si>
    <t>ÇAYBAŞI DM-1/TR-7 35-26-L00210_35-26-L00210_2347030</t>
  </si>
  <si>
    <t>23.01.2021 16:27:38</t>
  </si>
  <si>
    <t>23.01.2021 17:56:51</t>
  </si>
  <si>
    <t>PANCAR KÖK 35-26-M00891_BULGURCA OĞLANANASI M03_2302863</t>
  </si>
  <si>
    <t>23.01.2021 14:24:00</t>
  </si>
  <si>
    <t>23.01.2021 16:18:00</t>
  </si>
  <si>
    <t>23.01.2021 10:16:32</t>
  </si>
  <si>
    <t>23.01.2021 14:29:21</t>
  </si>
  <si>
    <t>TR-1 GÖLCÜKLER 35-22-M00001_955288004_955288004</t>
  </si>
  <si>
    <t>23.01.2021 10:56:54</t>
  </si>
  <si>
    <t>23.01.2021 12:29:26</t>
  </si>
  <si>
    <t>AKHİSAR İM 45-72-A00001_BAŞLAMIŞ L02_2058313</t>
  </si>
  <si>
    <t>23.01.2021 11:42:17</t>
  </si>
  <si>
    <t>23.01.2021 11:54:26</t>
  </si>
  <si>
    <t>M-2391 35-01-M02391_911812247_911812247</t>
  </si>
  <si>
    <t>23.01.2021 21:59:48</t>
  </si>
  <si>
    <t>24.01.2021 05:59:59</t>
  </si>
  <si>
    <t>23.01.2021 09:11:40</t>
  </si>
  <si>
    <t>23.01.2021 09:12:50</t>
  </si>
  <si>
    <t>ARABACI BOZKÖY TR-2 45-72-L00530_956515044_956515044</t>
  </si>
  <si>
    <t>23.01.2021 12:50:29</t>
  </si>
  <si>
    <t>23.01.2021 18:04:18</t>
  </si>
  <si>
    <t>K-3844 35-04-K03844_TRAFO K02_2063761</t>
  </si>
  <si>
    <t>23.01.2021 10:35:23</t>
  </si>
  <si>
    <t>23.01.2021 10:50:12</t>
  </si>
  <si>
    <t>K-3082 35-04-K03082_35-04-K03082_41911382</t>
  </si>
  <si>
    <t>23.01.2021 19:15:36</t>
  </si>
  <si>
    <t>23.01.2021 19:54:11</t>
  </si>
  <si>
    <t>23.01.2021 11:33:26</t>
  </si>
  <si>
    <t>23.01.2021 19:19:02</t>
  </si>
  <si>
    <t>YENİŞEHİR TR-2 35-31-L00378_35-31-L00378_2365605</t>
  </si>
  <si>
    <t>23.01.2021 12:53:00</t>
  </si>
  <si>
    <t>23.01.2021 14:23:47</t>
  </si>
  <si>
    <t>UĞURLU KÖK 45-86-M00045_GÜNDOĞDU UĞURLU M02_72226020</t>
  </si>
  <si>
    <t>23.01.2021 17:50:00</t>
  </si>
  <si>
    <t>23.01.2021 17:50:20</t>
  </si>
  <si>
    <t>L-14 SEVTUR 35-18-L00014_950440240_950440240</t>
  </si>
  <si>
    <t>23.01.2021 09:47:28</t>
  </si>
  <si>
    <t>23.01.2021 11:36:16</t>
  </si>
  <si>
    <t>YENİ HARMANDALI TR-1 45-71-M00893_43142897_56384826_56384826</t>
  </si>
  <si>
    <t>23.01.2021 23:54:43</t>
  </si>
  <si>
    <t>24.01.2021 03:54:00</t>
  </si>
  <si>
    <t>SAİP TR-2 35-21-L00103_953357374_953357374</t>
  </si>
  <si>
    <t>23.01.2021 10:52:41</t>
  </si>
  <si>
    <t>23.01.2021 14:47:11</t>
  </si>
  <si>
    <t>TR-82 35-17-M00082__56394497_56394497</t>
  </si>
  <si>
    <t>23.01.2021 10:32:00</t>
  </si>
  <si>
    <t>23.01.2021 11:01:21</t>
  </si>
  <si>
    <t>23.01.2021 16:58:11</t>
  </si>
  <si>
    <t>23.01.2021 17:16:30</t>
  </si>
  <si>
    <t>23.01.2021 21:55:01</t>
  </si>
  <si>
    <t>23.01.2021 22:19:46</t>
  </si>
  <si>
    <t>ALAŞEHİR TR-58 45-73-M00058_945671001_945671001</t>
  </si>
  <si>
    <t>23.01.2021 15:10:57</t>
  </si>
  <si>
    <t>23.01.2021 16:05:00</t>
  </si>
  <si>
    <t>K-967 35-02-K00967_10080758 A2B_5816998</t>
  </si>
  <si>
    <t>23.01.2021 14:46:18</t>
  </si>
  <si>
    <t>23.01.2021 20:17:18</t>
  </si>
  <si>
    <t>DM2/12 35-29-M00115_48377861_56361226_56361226</t>
  </si>
  <si>
    <t>23.01.2021 18:12:42</t>
  </si>
  <si>
    <t>23.01.2021 19:38:34</t>
  </si>
  <si>
    <t>K-4555 35-02-K04555_912473000_912473000</t>
  </si>
  <si>
    <t>23.01.2021 09:02:30</t>
  </si>
  <si>
    <t>23.01.2021 10:33:32</t>
  </si>
  <si>
    <t>23.01.2021 13:11:09</t>
  </si>
  <si>
    <t>23.01.2021 17:00:18</t>
  </si>
  <si>
    <t>23.01.2021 08:39:42</t>
  </si>
  <si>
    <t>23.01.2021 18:19:06</t>
  </si>
  <si>
    <t>DM-11/02 45-71-M02414_953187855_953187855</t>
  </si>
  <si>
    <t>23.01.2021 12:38:55</t>
  </si>
  <si>
    <t>23.01.2021 13:47:07</t>
  </si>
  <si>
    <t>TR-1/3 45-72-M00003_956476257_956476257</t>
  </si>
  <si>
    <t>23.01.2021 11:18:15</t>
  </si>
  <si>
    <t>23.01.2021 13:19:02</t>
  </si>
  <si>
    <t>23.01.2021 17:37:04</t>
  </si>
  <si>
    <t>23.01.2021 18:48:47</t>
  </si>
  <si>
    <t>23.01.2021 15:35:10</t>
  </si>
  <si>
    <t>23.01.2021 17:12:00</t>
  </si>
  <si>
    <t>M-1149 35-09-M01149_M-344 M03_47615748</t>
  </si>
  <si>
    <t>23.01.2021 09:49:00</t>
  </si>
  <si>
    <t>23.01.2021 10:10:18</t>
  </si>
  <si>
    <t>M-3430(YATIRIM REZERVE) 35-03-M03430_913525897_913525897</t>
  </si>
  <si>
    <t>23.01.2021 12:20:59</t>
  </si>
  <si>
    <t>23.01.2021 14:19:10</t>
  </si>
  <si>
    <t>KAYIŞLAR TR-3 45-80-M00141_956540280_956540280</t>
  </si>
  <si>
    <t>23.01.2021 12:53:22</t>
  </si>
  <si>
    <t>23.01.2021 13:41:34</t>
  </si>
  <si>
    <t>BALIKLIOVA TR-1 35-19-L00271_6011615_56355625_56355625</t>
  </si>
  <si>
    <t>23.01.2021 16:21:46</t>
  </si>
  <si>
    <t>23.01.2021 18:10:18</t>
  </si>
  <si>
    <t>23.01.2021 01:30:02</t>
  </si>
  <si>
    <t>23.01.2021 02:12:40</t>
  </si>
  <si>
    <t>23.01.2021 23:33:54</t>
  </si>
  <si>
    <t>24.01.2021 02:53:20</t>
  </si>
  <si>
    <t>KURUCUOVA TR-8 35-15-L00249_35-15-L00249_2365157</t>
  </si>
  <si>
    <t>23.01.2021 13:27:00</t>
  </si>
  <si>
    <t>23.01.2021 15:54:25</t>
  </si>
  <si>
    <t>TR-1/77 45-72-M00077_TR-1/24 - TR-1/86 M03_2045666</t>
  </si>
  <si>
    <t>23.01.2021 09:26:42</t>
  </si>
  <si>
    <t>23.01.2021 12:43:31</t>
  </si>
  <si>
    <t>ÖREN TR-2 35-27-L00217_35-27-L00217_72160265</t>
  </si>
  <si>
    <t>23.01.2021 19:24:37</t>
  </si>
  <si>
    <t>23.01.2021 22:06:03</t>
  </si>
  <si>
    <t>23.01.2021 15:42:32</t>
  </si>
  <si>
    <t>23.01.2021 20:25:54</t>
  </si>
  <si>
    <t>L-257 35-18-L00257_C c2b_5945766</t>
  </si>
  <si>
    <t>23.01.2021 07:04:13</t>
  </si>
  <si>
    <t>23.01.2021 09:46:05</t>
  </si>
  <si>
    <t>DEMİRTAŞ TR-1 45-76-M00165_955237167_955237167</t>
  </si>
  <si>
    <t>23.01.2021 12:21:40</t>
  </si>
  <si>
    <t>23.01.2021 14:41:37</t>
  </si>
  <si>
    <t>DM-13/08 TRAFİK TESCİL 45-71-M00350_953210130_953210130</t>
  </si>
  <si>
    <t>23.01.2021 14:07:49</t>
  </si>
  <si>
    <t>OĞLANANASI TR-5 KÖK 35-22-M00092_OĞLANANASI TR-7/TR-8/TR-9 M02_72111139</t>
  </si>
  <si>
    <t>23.01.2021 17:09:20</t>
  </si>
  <si>
    <t>23.01.2021 17:33:00</t>
  </si>
  <si>
    <t>YEŞİLYURT TR-8 45-73-M00483_945641750_945641750</t>
  </si>
  <si>
    <t>23.01.2021 12:51:44</t>
  </si>
  <si>
    <t>23.01.2021 17:59:21</t>
  </si>
  <si>
    <t>URLA TM-1 35-19-A00004_HatBaşıAyırıcı_75048334 M07_75048334</t>
  </si>
  <si>
    <t>23.01.2021 22:46:30</t>
  </si>
  <si>
    <t>23.01.2021 23:58:57</t>
  </si>
  <si>
    <t>K-732 35-01-K00732_913423124_913423124</t>
  </si>
  <si>
    <t>23.01.2021 11:48:00</t>
  </si>
  <si>
    <t>23.01.2021 17:32:28</t>
  </si>
  <si>
    <t>23.01.2021 09:19:45</t>
  </si>
  <si>
    <t>23.01.2021 09:22:06</t>
  </si>
  <si>
    <t>23.01.2021 13:49:12</t>
  </si>
  <si>
    <t>23.01.2021 14:31:51</t>
  </si>
  <si>
    <t>İLYASLAR KÖK 45-76-M00048_İLYASLAR M02_72213069</t>
  </si>
  <si>
    <t>23.01.2021 10:10:44</t>
  </si>
  <si>
    <t>23.01.2021 13:37:52</t>
  </si>
  <si>
    <t>ALAŞEHİR TR-61 YILANLI 45-73-M00061__72372995_72372995</t>
  </si>
  <si>
    <t>23.01.2021 09:29:00</t>
  </si>
  <si>
    <t>23.01.2021 12:00:39</t>
  </si>
  <si>
    <t>NURİYE TR-4 45-80-M00119_A_56384510_56384510</t>
  </si>
  <si>
    <t>23.01.2021 13:43:00</t>
  </si>
  <si>
    <t>23.01.2021 14:13:57</t>
  </si>
  <si>
    <t>BAĞARASI TR-15 35-23-M00362_950423587_950423587</t>
  </si>
  <si>
    <t>23.01.2021 20:19:00</t>
  </si>
  <si>
    <t>24.01.2021 01:31:44</t>
  </si>
  <si>
    <t>L-117 OVACIK 35-18-L00117_A_56366326_56366326</t>
  </si>
  <si>
    <t>23.01.2021 15:15:46</t>
  </si>
  <si>
    <t>23.01.2021 20:27:30</t>
  </si>
  <si>
    <t>23.01.2021 18:01:50</t>
  </si>
  <si>
    <t>23.01.2021 18:48:00</t>
  </si>
  <si>
    <t>TR-67 35-19-L00067_956675856_956675856</t>
  </si>
  <si>
    <t>23.01.2021 10:01:48</t>
  </si>
  <si>
    <t>23.01.2021 13:47:13</t>
  </si>
  <si>
    <t>K-2743 35-03-K02743_35-03-K02743_2356497</t>
  </si>
  <si>
    <t>23.01.2021 21:41:26</t>
  </si>
  <si>
    <t>23.01.2021 22:48:28</t>
  </si>
  <si>
    <t>YEŞİLYURT TR-1 35-27-M01046_98978343_98978343</t>
  </si>
  <si>
    <t>23.01.2021 16:36:02</t>
  </si>
  <si>
    <t>23.01.2021 18:28:14</t>
  </si>
  <si>
    <t>KÜÇÜKKALE KÖK 35-29-L00036_MEHMETLER L02_2088232</t>
  </si>
  <si>
    <t>23.01.2021 16:50:01</t>
  </si>
  <si>
    <t>23.01.2021 17:01:00</t>
  </si>
  <si>
    <t>M-741 35-03-M00741_D_56368059_56368059</t>
  </si>
  <si>
    <t>23.01.2021 10:24:09</t>
  </si>
  <si>
    <t>23.01.2021 11:40:19</t>
  </si>
  <si>
    <t>GERELİ KÖYÜ KAVAKKUYU TR 5 35-15-M00222_DIREK TIPI TRAFO HUCRESI H01_2043191</t>
  </si>
  <si>
    <t>23.01.2021 12:00:23</t>
  </si>
  <si>
    <t>23.01.2021 15:11:23</t>
  </si>
  <si>
    <t>M-35 MOBİL KÖK 35-25-M00105_955254152_955254152</t>
  </si>
  <si>
    <t>23.01.2021 10:09:29</t>
  </si>
  <si>
    <t>23.01.2021 13:48:18</t>
  </si>
  <si>
    <t>TR-11 35-22-M00011_955281622_955281622</t>
  </si>
  <si>
    <t>23.01.2021 10:47:46</t>
  </si>
  <si>
    <t>23.01.2021 11:39:06</t>
  </si>
  <si>
    <t>SARUHANLI TR-6 45-80-M00006_43056142_56386137_56386137</t>
  </si>
  <si>
    <t>23.01.2021 09:40:37</t>
  </si>
  <si>
    <t>23.01.2021 17:26:03</t>
  </si>
  <si>
    <t>23.01.2021 13:32:20</t>
  </si>
  <si>
    <t>23.01.2021 14:14:00</t>
  </si>
  <si>
    <t>KIRMAHALLE  TR-12 35-28-M00271_953374055_953374055</t>
  </si>
  <si>
    <t>23.01.2021 17:23:00</t>
  </si>
  <si>
    <t>23.01.2021 12:33:11</t>
  </si>
  <si>
    <t>23.01.2021 13:32:00</t>
  </si>
  <si>
    <t>YILMAZ TR-29 45-78-M00189_45-78-M00189_2348521</t>
  </si>
  <si>
    <t>23.01.2021 07:55:29</t>
  </si>
  <si>
    <t>23.01.2021 09:03:29</t>
  </si>
  <si>
    <t>UĞURLU KÖK 45-86-M00045_GÜNDOĞDU UĞURLU M02_72226051</t>
  </si>
  <si>
    <t>23.01.2021 09:05:58</t>
  </si>
  <si>
    <t>23.01.2021 17:23:13</t>
  </si>
  <si>
    <t>23.01.2021 09:42:50</t>
  </si>
  <si>
    <t>23.01.2021 10:23:04</t>
  </si>
  <si>
    <t>AŞAĞI KIZILCA TR-5 35-27-L00339_B_56381987_56381987</t>
  </si>
  <si>
    <t>23.01.2021 22:42:08</t>
  </si>
  <si>
    <t>23.01.2021 23:50:02</t>
  </si>
  <si>
    <t>DEĞİRMENDERE DM 35-22-M00085_ÇAMÖNÜ - ATAKÖY M09_50066540</t>
  </si>
  <si>
    <t>23.01.2021 18:52:00</t>
  </si>
  <si>
    <t>23.01.2021 19:54:23</t>
  </si>
  <si>
    <t>M-1815 KISIK DM-2 35-22-M00096_METAL İŞLERİ TR-1 M11_72100679</t>
  </si>
  <si>
    <t>23.01.2021 18:07:54</t>
  </si>
  <si>
    <t>23.01.2021 18:37:43</t>
  </si>
  <si>
    <t>YENİÇİFTLİK TR-2 35-20-L00400_950324540_950324540</t>
  </si>
  <si>
    <t>23.01.2021 13:03:01</t>
  </si>
  <si>
    <t>23.01.2021 14:00:31</t>
  </si>
  <si>
    <t>TR-292 (İM-1/TR-2) 35-19-L00292_956669678_956669678</t>
  </si>
  <si>
    <t>23.01.2021 10:44:57</t>
  </si>
  <si>
    <t>23.01.2021 14:48:54</t>
  </si>
  <si>
    <t>23.01.2021 11:36:28</t>
  </si>
  <si>
    <t>23.01.2021 18:35:04</t>
  </si>
  <si>
    <t>TR-61 35-19-L00061_956687666_956687666</t>
  </si>
  <si>
    <t>23.01.2021 10:52:31</t>
  </si>
  <si>
    <t>23.01.2021 15:41:04</t>
  </si>
  <si>
    <t>DM-1/28 45-71-M00010_953198398_953198398</t>
  </si>
  <si>
    <t>23.01.2021 18:55:01</t>
  </si>
  <si>
    <t>23.01.2021 20:03:01</t>
  </si>
  <si>
    <t>23.01.2021 10:04:30</t>
  </si>
  <si>
    <t>23.01.2021 11:29:00</t>
  </si>
  <si>
    <t>23.01.2021 08:20:30</t>
  </si>
  <si>
    <t>23.01.2021 08:26:00</t>
  </si>
  <si>
    <t>HİKMET TRAŞOĞLU SULAMA GRUBU 35-29-M00195_A_56361115_56361115</t>
  </si>
  <si>
    <t>23.01.2021 12:29:03</t>
  </si>
  <si>
    <t>23.01.2021 14:32:40</t>
  </si>
  <si>
    <t>ÇAYIRLI KARŞIYAKA TR-3 35-29-L00164_A_72404236_72404236</t>
  </si>
  <si>
    <t>23.01.2021 22:17:17</t>
  </si>
  <si>
    <t>24.01.2021 02:20:11</t>
  </si>
  <si>
    <t>L-437 ŞEHİTLİK 35-18-L00437_950449099_950449099</t>
  </si>
  <si>
    <t>23.01.2021 17:40:00</t>
  </si>
  <si>
    <t>23.01.2021 18:44:45</t>
  </si>
  <si>
    <t>SOMA TR-15/4 45-82-M00095_F_56401807_56401807</t>
  </si>
  <si>
    <t>23.01.2021 17:51:25</t>
  </si>
  <si>
    <t>23.01.2021 18:38:36</t>
  </si>
  <si>
    <t>ÇAYBAŞI DM-1/TR-7 35-26-L00210__72371839_72371839</t>
  </si>
  <si>
    <t>23.01.2021 22:50:19</t>
  </si>
  <si>
    <t>23.01.2021 23:15:58</t>
  </si>
  <si>
    <t>KÖSEALİ TR-1 45-78-M00781_953286857_953286857</t>
  </si>
  <si>
    <t>23.01.2021 11:27:14</t>
  </si>
  <si>
    <t>23.01.2021 12:33:49</t>
  </si>
  <si>
    <t>23.01.2021 14:52:00</t>
  </si>
  <si>
    <t>23.01.2021 15:33:59</t>
  </si>
  <si>
    <t>TR-34 35-26-M00034_95000527362_95000527362</t>
  </si>
  <si>
    <t>23.01.2021 16:29:22</t>
  </si>
  <si>
    <t>23.01.2021 17:26:00</t>
  </si>
  <si>
    <t>23.01.2021 21:10:53</t>
  </si>
  <si>
    <t>23.01.2021 23:04:57</t>
  </si>
  <si>
    <t>L-215 35-18-L00215_950451624_950451624</t>
  </si>
  <si>
    <t>23.01.2021 10:17:34</t>
  </si>
  <si>
    <t>23.01.2021 13:55:18</t>
  </si>
  <si>
    <t>23.01.2021 12:49:00</t>
  </si>
  <si>
    <t>23.01.2021 13:22:41</t>
  </si>
  <si>
    <t>K-234 35-01-K00234_C 1C_5865902</t>
  </si>
  <si>
    <t>23.01.2021 08:42:49</t>
  </si>
  <si>
    <t>23.01.2021 16:26:37</t>
  </si>
  <si>
    <t>23.01.2021 21:59:16</t>
  </si>
  <si>
    <t>24.01.2021 00:10:32</t>
  </si>
  <si>
    <t>23.01.2021 06:37:36</t>
  </si>
  <si>
    <t>24.01.2021 05:41:12</t>
  </si>
  <si>
    <t>OLGUNLAR TR-4 35-31-L00217_95000070619_95000070619</t>
  </si>
  <si>
    <t>23.01.2021 15:45:00</t>
  </si>
  <si>
    <t>23.01.2021 17:32:59</t>
  </si>
  <si>
    <t>HAMZABEYLİ TR-5 45-71-M01786_C_56389177_56389177</t>
  </si>
  <si>
    <t>23.01.2021 12:49:42</t>
  </si>
  <si>
    <t>AYRANCILAR DM-5 35-26-M00807_95000143915_95000143915</t>
  </si>
  <si>
    <t>23.01.2021 19:26:00</t>
  </si>
  <si>
    <t>23.01.2021 20:07:00</t>
  </si>
  <si>
    <t>K-765 35-01-K00765_A_56353967_56353967</t>
  </si>
  <si>
    <t>23.01.2021 17:39:53</t>
  </si>
  <si>
    <t>23.01.2021 22:48:13</t>
  </si>
  <si>
    <t>K-4142 35-01-K04142_910888580_910888580</t>
  </si>
  <si>
    <t>23.01.2021 20:56:03</t>
  </si>
  <si>
    <t>23.01.2021 15:38:20</t>
  </si>
  <si>
    <t>OLGUNLAR TR-2 35-31-L00220_35-31-L00220_2362829</t>
  </si>
  <si>
    <t>23.01.2021 10:27:40</t>
  </si>
  <si>
    <t>23.01.2021 15:51:31</t>
  </si>
  <si>
    <t>K-34 35-01-K00034_911699939_911699939</t>
  </si>
  <si>
    <t>23.01.2021 10:59:49</t>
  </si>
  <si>
    <t>23.01.2021 19:44:00</t>
  </si>
  <si>
    <t>TR-69 35-16-L00069_953320235_953320235</t>
  </si>
  <si>
    <t>23.01.2021 12:16:35</t>
  </si>
  <si>
    <t>23.01.2021 15:31:19</t>
  </si>
  <si>
    <t>TR-150 45-78-M00150_C_56385375_56385375</t>
  </si>
  <si>
    <t>23.01.2021 20:55:17</t>
  </si>
  <si>
    <t>23.01.2021 21:16:32</t>
  </si>
  <si>
    <t>TR-38 35-27-M00038_A_56371339_56371339</t>
  </si>
  <si>
    <t>23.01.2021 13:13:03</t>
  </si>
  <si>
    <t>23.01.2021 15:15:08</t>
  </si>
  <si>
    <t>L-437 ŞEHİTLİK 35-18-L00437_950448387_950448387</t>
  </si>
  <si>
    <t>23.01.2021 10:22:37</t>
  </si>
  <si>
    <t>23.01.2021 15:03:24</t>
  </si>
  <si>
    <t>23.01.2021 14:55:35</t>
  </si>
  <si>
    <t>23.01.2021 15:06:16</t>
  </si>
  <si>
    <t>23.01.2021 14:17:10</t>
  </si>
  <si>
    <t>23.01.2021 14:23:37</t>
  </si>
  <si>
    <t>MENEMEN TR-78 35-28-L00078_DONANIMLI YEDEK L03_66754772</t>
  </si>
  <si>
    <t>23.01.2021 09:17:00</t>
  </si>
  <si>
    <t>23.01.2021 12:16:53</t>
  </si>
  <si>
    <t>23.01.2021 00:40:06</t>
  </si>
  <si>
    <t>23.01.2021 01:20:52</t>
  </si>
  <si>
    <t>TOSUNLAR MANASTIR TR-2 35-15-L00485_950370358_950370358</t>
  </si>
  <si>
    <t>23.01.2021 12:04:37</t>
  </si>
  <si>
    <t>23.01.2021 13:59:02</t>
  </si>
  <si>
    <t>23.01.2021 12:56:00</t>
  </si>
  <si>
    <t>23.01.2021 13:33:37</t>
  </si>
  <si>
    <t>ATARLAR PETROL ÜRÜNLERİ AKALAN ÖZEL TR 35-27-M00801Ö_DIREK TIPI TRAFO HUCRESI H01_2058591</t>
  </si>
  <si>
    <t>23.01.2021 06:27:16</t>
  </si>
  <si>
    <t>23.01.2021 08:38:13</t>
  </si>
  <si>
    <t>AĞAÇ İŞLERİ TR-11 35-22-M00111_35-22-M00111_72103375</t>
  </si>
  <si>
    <t>23.01.2021 13:54:30</t>
  </si>
  <si>
    <t>23.01.2021 14:21:48</t>
  </si>
  <si>
    <t>23.01.2021 22:18:32</t>
  </si>
  <si>
    <t>23.01.2021 22:35:53</t>
  </si>
  <si>
    <t>K-1211 35-03-K01211_910899943_910899943</t>
  </si>
  <si>
    <t>23.01.2021 17:45:56</t>
  </si>
  <si>
    <t>23.01.2021 19:24:56</t>
  </si>
  <si>
    <t>L-309 35-18-L00309_950462118_950462118</t>
  </si>
  <si>
    <t>23.01.2021 19:25:33</t>
  </si>
  <si>
    <t>23.01.2021 21:26:58</t>
  </si>
  <si>
    <t>K-2 35-01-K00002_K G1_5872564</t>
  </si>
  <si>
    <t>23.01.2021 12:06:53</t>
  </si>
  <si>
    <t>23.01.2021 16:54:10</t>
  </si>
  <si>
    <t>23.01.2021 18:07:01</t>
  </si>
  <si>
    <t>23.01.2021 18:38:26</t>
  </si>
  <si>
    <t>23.01.2021 18:54:14</t>
  </si>
  <si>
    <t>23.01.2021 20:41:44</t>
  </si>
  <si>
    <t>23.01.2021 11:11:20</t>
  </si>
  <si>
    <t>23.01.2021 15:25:15</t>
  </si>
  <si>
    <t>YENİ FOÇA TR-26 35-23-M00026_950413529_950413529</t>
  </si>
  <si>
    <t>23.01.2021 08:49:22</t>
  </si>
  <si>
    <t>23.01.2021 10:12:51</t>
  </si>
  <si>
    <t>23.01.2021 02:34:09</t>
  </si>
  <si>
    <t>23.01.2021 03:18:00</t>
  </si>
  <si>
    <t>23.01.2021 16:40:25</t>
  </si>
  <si>
    <t>23.01.2021 17:13:55</t>
  </si>
  <si>
    <t>23.01.2021 22:19:20</t>
  </si>
  <si>
    <t>23.01.2021 22:46:00</t>
  </si>
  <si>
    <t>ÜÇPINAR DM 45-71-M00183_ESKİ ÜÇPINAR M11_72249517</t>
  </si>
  <si>
    <t>23.01.2021 15:14:11</t>
  </si>
  <si>
    <t>23.01.2021 15:24:53</t>
  </si>
  <si>
    <t>L-74 GÜNEŞKÖY SİTESİ 35-14-L00074_956635841_956635841</t>
  </si>
  <si>
    <t>23.01.2021 14:12:18</t>
  </si>
  <si>
    <t>23.01.2021 16:42:56</t>
  </si>
  <si>
    <t>TR-2/119-1 45-83-M00717_ H_61198607</t>
  </si>
  <si>
    <t>23.01.2021 17:03:40</t>
  </si>
  <si>
    <t>23.01.2021 18:28:13</t>
  </si>
  <si>
    <t>L-296 35-18-L00296_6179941 B01_5937846</t>
  </si>
  <si>
    <t>23.01.2021 09:29:25</t>
  </si>
  <si>
    <t>23.01.2021 12:18:52</t>
  </si>
  <si>
    <t>M-50 DOĞANKENT SİTESİ 35-14-M00050_DIREK TIPI TRAFO HUCRESI H01_2065127</t>
  </si>
  <si>
    <t>23.01.2021 22:16:43</t>
  </si>
  <si>
    <t>23.01.2021 22:35:37</t>
  </si>
  <si>
    <t>SELİMŞAHLAR TR-2 45-71-M00137_TOKİ M03_2320416</t>
  </si>
  <si>
    <t>23.01.2021 12:32:30</t>
  </si>
  <si>
    <t>23.01.2021 14:11:29</t>
  </si>
  <si>
    <t>ÇANŞA TR-2 45-81-M00194_B_56385814_56385814</t>
  </si>
  <si>
    <t>23.01.2021 11:06:51</t>
  </si>
  <si>
    <t>23.01.2021 13:20:36</t>
  </si>
  <si>
    <t>TR-11 35-22-M00011_955261121_955261121</t>
  </si>
  <si>
    <t>23.01.2021 13:00:37</t>
  </si>
  <si>
    <t>23.01.2021 16:13:40</t>
  </si>
  <si>
    <t>23.01.2021 12:59:10</t>
  </si>
  <si>
    <t>23.01.2021 12:59:40</t>
  </si>
  <si>
    <t>VİLLAKENT TR-5 35-28-M00382_C c1_5926360</t>
  </si>
  <si>
    <t>23.01.2021 18:37:15</t>
  </si>
  <si>
    <t>23.01.2021 20:10:18</t>
  </si>
  <si>
    <t>23.01.2021 13:39:10</t>
  </si>
  <si>
    <t>23.01.2021 14:04:00</t>
  </si>
  <si>
    <t>TR-27/A 45-77-L00013_945507743_945507743</t>
  </si>
  <si>
    <t>23.01.2021 17:51:39</t>
  </si>
  <si>
    <t>23.01.2021 18:49:54</t>
  </si>
  <si>
    <t>AVDAN TR-5 KÖK 45-82-M00130_945533871_945533871</t>
  </si>
  <si>
    <t>23.01.2021 11:39:21</t>
  </si>
  <si>
    <t>23.01.2021 12:41:21</t>
  </si>
  <si>
    <t>23.01.2021 09:03:45</t>
  </si>
  <si>
    <t>23.01.2021 17:11:08</t>
  </si>
  <si>
    <t>KEMALİYE TR-3 45-73-M00151_945655779_945655779</t>
  </si>
  <si>
    <t>23.01.2021 23:57:56</t>
  </si>
  <si>
    <t>24.01.2021 00:41:21</t>
  </si>
  <si>
    <t>L-25 35-14-L00025_35-14-L00025_2374323</t>
  </si>
  <si>
    <t>23.01.2021 09:28:11</t>
  </si>
  <si>
    <t>23.01.2021 14:26:23</t>
  </si>
  <si>
    <t>MAHMUTLAR KÖK 45-74-M00354_HatBaşıAyırıcı_53132848 M04_53132848</t>
  </si>
  <si>
    <t>23.01.2021 13:27:16</t>
  </si>
  <si>
    <t>23.01.2021 16:29:38</t>
  </si>
  <si>
    <t>KURTULMUŞ KÖK 45-72-L00080_HatBaşıAyırıcı_53139229 L03_53139229</t>
  </si>
  <si>
    <t>23.01.2021 11:22:20</t>
  </si>
  <si>
    <t>23.01.2021 11:59:00</t>
  </si>
  <si>
    <t>23.01.2021 22:20:28</t>
  </si>
  <si>
    <t>PAYAMLI M-1 KÖK 35-25-M00175_GÜMÜLDÜR DM(SEFERİHİSAR HATTI) M06_72056738</t>
  </si>
  <si>
    <t>23.01.2021 21:54:34</t>
  </si>
  <si>
    <t>23.01.2021 22:14:00</t>
  </si>
  <si>
    <t>23.01.2021 22:44:39</t>
  </si>
  <si>
    <t>24.01.2021 04:58:35</t>
  </si>
  <si>
    <t>ALAŞARLI TR-1 35-15-L00195_950385956_950385956</t>
  </si>
  <si>
    <t>23.01.2021 14:20:21</t>
  </si>
  <si>
    <t>23.01.2021 18:29:34</t>
  </si>
  <si>
    <t>ALAŞEHİR TR-4 45-73-M00004__72372308_72372308</t>
  </si>
  <si>
    <t>AG Voltaj Düşüklüğü</t>
  </si>
  <si>
    <t>23.01.2021 16:08:00</t>
  </si>
  <si>
    <t>23.01.2021 17:52:58</t>
  </si>
  <si>
    <t>23.01.2021 20:03:06</t>
  </si>
  <si>
    <t>23.01.2021 21:00:07</t>
  </si>
  <si>
    <t>VİLLAKENT TR-5 35-28-M00382_C c2_5926376</t>
  </si>
  <si>
    <t>23.01.2021 15:12:42</t>
  </si>
  <si>
    <t>23.01.2021 16:17:47</t>
  </si>
  <si>
    <t>BELEVİ İM 35-13-A00002_ARSLANLAR M06_2313337</t>
  </si>
  <si>
    <t>23.01.2021 16:53:02</t>
  </si>
  <si>
    <t>23.01.2021 17:05:00</t>
  </si>
  <si>
    <t>23.01.2021 10:14:01</t>
  </si>
  <si>
    <t>23.01.2021 14:49:55</t>
  </si>
  <si>
    <t>L-12 BALLI KUYU 35-14-L00012_95000100555_95000100555</t>
  </si>
  <si>
    <t>23.01.2021 18:12:28</t>
  </si>
  <si>
    <t>23.01.2021 19:56:50</t>
  </si>
  <si>
    <t>TR-26 35-27-M00026_913625219_913625219</t>
  </si>
  <si>
    <t>23.01.2021 12:54:16</t>
  </si>
  <si>
    <t>23.01.2021 14:36:00</t>
  </si>
  <si>
    <t>ASARLIK TR-8 35-28-M00182_953377172_953377172</t>
  </si>
  <si>
    <t>23.01.2021 11:53:30</t>
  </si>
  <si>
    <t>23.01.2021 17:22:05</t>
  </si>
  <si>
    <t>23.01.2021 15:55:00</t>
  </si>
  <si>
    <t>23.01.2021 16:16:00</t>
  </si>
  <si>
    <t>MELEK BEY ÇİFTLİĞİ TR 35-24-M00030_A_56353312_56353312</t>
  </si>
  <si>
    <t>23.01.2021 15:41:08</t>
  </si>
  <si>
    <t>23.01.2021 13:39:20</t>
  </si>
  <si>
    <t>23.01.2021 13:48:00</t>
  </si>
  <si>
    <t>TR-1 45-74-M00001_TR-26 M02_65951974</t>
  </si>
  <si>
    <t>23.01.2021 11:40:20</t>
  </si>
  <si>
    <t>23.01.2021 12:02:00</t>
  </si>
  <si>
    <t>TURGUTALP TR-2/1 45-82-M00058_A_56387326_56387326</t>
  </si>
  <si>
    <t>23.01.2021 10:17:15</t>
  </si>
  <si>
    <t>23.01.2021 12:57:31</t>
  </si>
  <si>
    <t>TR-292 (İM-1/TR-2) 35-19-L00292_956665360_956665360</t>
  </si>
  <si>
    <t>23.01.2021 16:43:18</t>
  </si>
  <si>
    <t>23.01.2021 18:34:23</t>
  </si>
  <si>
    <t>23.01.2021 09:11:50</t>
  </si>
  <si>
    <t>23.01.2021 09:13:00</t>
  </si>
  <si>
    <t>TR-104 45-78-L00104_TR-173 L02_61218439</t>
  </si>
  <si>
    <t>23.01.2021 12:05:40</t>
  </si>
  <si>
    <t>23.01.2021 13:22:06</t>
  </si>
  <si>
    <t>DM-25/17-A 45-71-M00054_953195390_953195390</t>
  </si>
  <si>
    <t>23.01.2021 11:19:11</t>
  </si>
  <si>
    <t>23.01.2021 12:46:43</t>
  </si>
  <si>
    <t>23.01.2021 10:51:35</t>
  </si>
  <si>
    <t>23.01.2021 16:02:52</t>
  </si>
  <si>
    <t>BAĞARASI TR-1 35-23-M00170_61044419_65513700_65513700</t>
  </si>
  <si>
    <t>23.01.2021 08:00:52</t>
  </si>
  <si>
    <t>23.01.2021 10:41:13</t>
  </si>
  <si>
    <t>DM-12/TR-1 45-73-M00067_AKKEÇİLİ M03_65917910</t>
  </si>
  <si>
    <t>23.01.2021 09:41:00</t>
  </si>
  <si>
    <t>23.01.2021 09:56:00</t>
  </si>
  <si>
    <t>K-1235 35-02-K01235_C_56370988_56370988</t>
  </si>
  <si>
    <t>23.01.2021 10:05:15</t>
  </si>
  <si>
    <t>23.01.2021 13:46:26</t>
  </si>
  <si>
    <t>ÇORUK TR-1 45-72-L00724_956491143_956491143</t>
  </si>
  <si>
    <t>23.01.2021 12:32:40</t>
  </si>
  <si>
    <t>23.01.2021 18:43:46</t>
  </si>
  <si>
    <t>M-2908 35-02-M02908_B_56378661_56378661</t>
  </si>
  <si>
    <t>23.01.2021 19:15:53</t>
  </si>
  <si>
    <t>23.01.2021 21:11:32</t>
  </si>
  <si>
    <t>24.01.2021 16:31:52</t>
  </si>
  <si>
    <t>24.01.2021 17:06:04</t>
  </si>
  <si>
    <t>ARMUTLU TR-22 35-27-M00616_B_56383586_56383586</t>
  </si>
  <si>
    <t>24.01.2021 17:27:46</t>
  </si>
  <si>
    <t>24.01.2021 18:49:25</t>
  </si>
  <si>
    <t>KÖSEDERE TR-1 35-21-L00124_953361721_953361721</t>
  </si>
  <si>
    <t>24.01.2021 22:43:39</t>
  </si>
  <si>
    <t>25.01.2021 00:01:02</t>
  </si>
  <si>
    <t>DM-5/14 35-26-M00808_956629249_956629249</t>
  </si>
  <si>
    <t>24.01.2021 23:43:30</t>
  </si>
  <si>
    <t>25.01.2021 01:29:24</t>
  </si>
  <si>
    <t>24.01.2021 18:30:27</t>
  </si>
  <si>
    <t>24.01.2021 19:26:15</t>
  </si>
  <si>
    <t>24.01.2021 01:30:01</t>
  </si>
  <si>
    <t>24.01.2021 01:53:00</t>
  </si>
  <si>
    <t>24.01.2021 12:58:42</t>
  </si>
  <si>
    <t>24.01.2021 13:20:00</t>
  </si>
  <si>
    <t>ÇAPAK ORTA KÖY 35-26-M00412_956602856_956602856</t>
  </si>
  <si>
    <t>24.01.2021 14:37:52</t>
  </si>
  <si>
    <t>24.01.2021 15:20:27</t>
  </si>
  <si>
    <t>MORDOĞAN TR-1 35-21-L00201_953366008_953366008</t>
  </si>
  <si>
    <t>24.01.2021 07:02:40</t>
  </si>
  <si>
    <t>24.01.2021 13:34:57</t>
  </si>
  <si>
    <t>M-2546 35-02-M02546_966120397_966120397</t>
  </si>
  <si>
    <t>24.01.2021 18:49:46</t>
  </si>
  <si>
    <t>24.01.2021 19:29:44</t>
  </si>
  <si>
    <t>YENİ FOÇA TR-2 35-23-M00002_95000508797_95000508797</t>
  </si>
  <si>
    <t>24.01.2021 11:27:24</t>
  </si>
  <si>
    <t>24.01.2021 12:53:13</t>
  </si>
  <si>
    <t>ÖVEÇLİ KÖK 45-76-L00002_JANDARMA ALAYI-İSMAİL TÜZEL VERİCİLER L02_72215218</t>
  </si>
  <si>
    <t>24.01.2021 10:09:11</t>
  </si>
  <si>
    <t>24.01.2021 12:03:00</t>
  </si>
  <si>
    <t>UFUK KÖK 35-23-M00376_BAĞYURDU M01_72203869</t>
  </si>
  <si>
    <t>24.01.2021 14:54:00</t>
  </si>
  <si>
    <t>24.01.2021 17:20:26</t>
  </si>
  <si>
    <t>24.01.2021 13:46:41</t>
  </si>
  <si>
    <t>24.01.2021 14:53:00</t>
  </si>
  <si>
    <t>K-4234 35-03-K04234_35-03-K04234_65675881</t>
  </si>
  <si>
    <t>24.01.2021 09:22:12</t>
  </si>
  <si>
    <t>24.01.2021 10:58:32</t>
  </si>
  <si>
    <t>24.01.2021 13:09:09</t>
  </si>
  <si>
    <t>24.01.2021 13:59:08</t>
  </si>
  <si>
    <t>KAVAKLIDERE TR-12 45-73-M00145_TR-14 M05_2317559</t>
  </si>
  <si>
    <t>24.01.2021 08:34:51</t>
  </si>
  <si>
    <t>24.01.2021 09:55:00</t>
  </si>
  <si>
    <t>24.01.2021 08:24:00</t>
  </si>
  <si>
    <t>24.01.2021 11:18:04</t>
  </si>
  <si>
    <t>L-499 35-18-L00499_9108763_56371588_56371588</t>
  </si>
  <si>
    <t>24.01.2021 15:19:00</t>
  </si>
  <si>
    <t>24.01.2021 15:45:04</t>
  </si>
  <si>
    <t>L-377 35-18-L00377_950458124_950458124</t>
  </si>
  <si>
    <t>24.01.2021 16:55:00</t>
  </si>
  <si>
    <t>24.01.2021 17:53:45</t>
  </si>
  <si>
    <t>24.01.2021 19:35:00</t>
  </si>
  <si>
    <t>24.01.2021 19:52:00</t>
  </si>
  <si>
    <t>DM-2/3 ESKİ ANIT YANI 35-18-L00581_950166294_950166294</t>
  </si>
  <si>
    <t>24.01.2021 03:19:04</t>
  </si>
  <si>
    <t>24.01.2021 19:19:48</t>
  </si>
  <si>
    <t>24.01.2021 06:59:19</t>
  </si>
  <si>
    <t>24.01.2021 10:59:45</t>
  </si>
  <si>
    <t>TR-140 35-26-M00140_956614566_956614566</t>
  </si>
  <si>
    <t>24.01.2021 17:32:43</t>
  </si>
  <si>
    <t>24.01.2021 19:52:44</t>
  </si>
  <si>
    <t>K-4518 35-01-K04518_35-01-K04518_2369126</t>
  </si>
  <si>
    <t>24.01.2021 23:47:23</t>
  </si>
  <si>
    <t>25.01.2021 00:31:00</t>
  </si>
  <si>
    <t>ÖDEMİŞ TM-2 35-15-A00005_OVAKENT M03_2334249</t>
  </si>
  <si>
    <t>24.01.2021 17:30:55</t>
  </si>
  <si>
    <t>24.01.2021 17:40:16</t>
  </si>
  <si>
    <t>ÇELİKLİ MANASTIR TR-2 45-78-M00750_D_56391441_56391441</t>
  </si>
  <si>
    <t>24.01.2021 20:27:35</t>
  </si>
  <si>
    <t>24.01.2021 21:35:22</t>
  </si>
  <si>
    <t>REFIK AYBAR SULAMA GRUBU 35-29-L00158_A_56360597_56360597</t>
  </si>
  <si>
    <t>24.01.2021 09:04:24</t>
  </si>
  <si>
    <t>24.01.2021 10:40:19</t>
  </si>
  <si>
    <t>YAKAKÖY KÖK 45-75-M00067_HatBaşıAyırıcı_53135064 M05_53135064</t>
  </si>
  <si>
    <t>24.01.2021 18:33:01</t>
  </si>
  <si>
    <t>24.01.2021 19:53:58</t>
  </si>
  <si>
    <t>ÇİLEME TR-2 35-22-M00161_35-22-M00161_2377298</t>
  </si>
  <si>
    <t>24.01.2021 15:49:30</t>
  </si>
  <si>
    <t>24.01.2021 17:07:24</t>
  </si>
  <si>
    <t>YUKARIBEY TR-2 35-16-M00121_953323482_953323482</t>
  </si>
  <si>
    <t>24.01.2021 11:22:50</t>
  </si>
  <si>
    <t>24.01.2021 12:45:04</t>
  </si>
  <si>
    <t>L-157 YEŞİLKENT 35-14-L00157_956661402_956661402</t>
  </si>
  <si>
    <t>24.01.2021 13:44:05</t>
  </si>
  <si>
    <t>24.01.2021 16:03:56</t>
  </si>
  <si>
    <t>ASARLIK TR-7 35-28-M00181_9145848_56376189_56376189</t>
  </si>
  <si>
    <t>24.01.2021 09:04:03</t>
  </si>
  <si>
    <t>24.01.2021 11:07:58</t>
  </si>
  <si>
    <t>M-2670 35-03-M02670_910275255_910275255</t>
  </si>
  <si>
    <t>24.01.2021 10:49:00</t>
  </si>
  <si>
    <t>24.01.2021 18:10:17</t>
  </si>
  <si>
    <t>24.01.2021 13:21:00</t>
  </si>
  <si>
    <t>24.01.2021 14:38:54</t>
  </si>
  <si>
    <t>DM-7/7 35-26-M00638_DM-7/11 M01_65952547</t>
  </si>
  <si>
    <t>24.01.2021 12:09:43</t>
  </si>
  <si>
    <t>24.01.2021 13:03:38</t>
  </si>
  <si>
    <t>K-1128 35-03-K01128_910879948_910879948</t>
  </si>
  <si>
    <t>24.01.2021 11:15:00</t>
  </si>
  <si>
    <t>24.01.2021 14:00:32</t>
  </si>
  <si>
    <t>EĞLENHOCA DM 35-21-M00013_HatBaşıAyırıcı_53138057 M05_53138057</t>
  </si>
  <si>
    <t>24.01.2021 23:01:51</t>
  </si>
  <si>
    <t>25.01.2021 03:59:18</t>
  </si>
  <si>
    <t>K-971 35-08-K00971_97826929_97826929</t>
  </si>
  <si>
    <t>24.01.2021 12:44:28</t>
  </si>
  <si>
    <t>24.01.2021 14:27:23</t>
  </si>
  <si>
    <t>M-2742 35-10-M02742_ÖZEL SDP2_5914124</t>
  </si>
  <si>
    <t>24.01.2021 13:37:42</t>
  </si>
  <si>
    <t>24.01.2021 14:52:40</t>
  </si>
  <si>
    <t>24.01.2021 15:07:21</t>
  </si>
  <si>
    <t>24.01.2021 15:52:00</t>
  </si>
  <si>
    <t>L-128 35-18-L00128_50067432_56359974_56359974</t>
  </si>
  <si>
    <t>24.01.2021 09:23:54</t>
  </si>
  <si>
    <t>24.01.2021 18:40:46</t>
  </si>
  <si>
    <t>GÖKÇEAHMET-YİĞİTALİ TARIMSAL SULAMA 45-72-L00145_956528719_956528719</t>
  </si>
  <si>
    <t>24.01.2021 18:31:02</t>
  </si>
  <si>
    <t>24.01.2021 19:48:44</t>
  </si>
  <si>
    <t>K-595 35-01-K00595_C_56380801_56380801</t>
  </si>
  <si>
    <t>24.01.2021 08:54:00</t>
  </si>
  <si>
    <t>24.01.2021 11:44:24</t>
  </si>
  <si>
    <t>KOZANLI TR-1 45-82-M00214_45-82-M00214_2370776</t>
  </si>
  <si>
    <t>24.01.2021 07:00:21</t>
  </si>
  <si>
    <t>24.01.2021 08:54:40</t>
  </si>
  <si>
    <t>SELENDİ DM 45-81-M00001_SATILMIŞ M14_2321600</t>
  </si>
  <si>
    <t>24.01.2021 04:07:21</t>
  </si>
  <si>
    <t>24.01.2021 06:20:32</t>
  </si>
  <si>
    <t>SULUDERE TR-3 35-31-L00063_956595248_956595248</t>
  </si>
  <si>
    <t>24.01.2021 22:06:28</t>
  </si>
  <si>
    <t>24.01.2021 23:11:40</t>
  </si>
  <si>
    <t>24.01.2021 10:10:28</t>
  </si>
  <si>
    <t>24.01.2021 10:50:22</t>
  </si>
  <si>
    <t>24.01.2021 00:08:51</t>
  </si>
  <si>
    <t>24.01.2021 00:09:11</t>
  </si>
  <si>
    <t>24.01.2021 16:55:13</t>
  </si>
  <si>
    <t>24.01.2021 18:27:29</t>
  </si>
  <si>
    <t>24.01.2021 09:27:21</t>
  </si>
  <si>
    <t>24.01.2021 16:07:08</t>
  </si>
  <si>
    <t>KARABAĞLAR TM 35-01-A00012_KARABAĞLAR-2 K19_2310493</t>
  </si>
  <si>
    <t>24.01.2021 01:54:00</t>
  </si>
  <si>
    <t>24.01.2021 02:00:57</t>
  </si>
  <si>
    <t>24.01.2021 15:29:21</t>
  </si>
  <si>
    <t>24.01.2021 16:47:24</t>
  </si>
  <si>
    <t>24.01.2021 11:40:38</t>
  </si>
  <si>
    <t>24.01.2021 15:31:50</t>
  </si>
  <si>
    <t>BADEMLİ TR-37 35-15-L01053_C_56362231_56362231</t>
  </si>
  <si>
    <t>24.01.2021 12:31:20</t>
  </si>
  <si>
    <t>24.01.2021 15:49:51</t>
  </si>
  <si>
    <t>TİRE TR-12 35-29-L00012_950335284_950335284</t>
  </si>
  <si>
    <t>24.01.2021 11:20:29</t>
  </si>
  <si>
    <t>24.01.2021 12:30:56</t>
  </si>
  <si>
    <t>SARIGÖL TR-28 45-79-M00028_45-79-M00028_2359666</t>
  </si>
  <si>
    <t>24.01.2021 18:13:31</t>
  </si>
  <si>
    <t>24.01.2021 19:00:15</t>
  </si>
  <si>
    <t>24.01.2021 11:03:27</t>
  </si>
  <si>
    <t>24.01.2021 11:12:45</t>
  </si>
  <si>
    <t>YILMAZ TR-29 45-78-M00189__72373218_72373218</t>
  </si>
  <si>
    <t>24.01.2021 14:34:47</t>
  </si>
  <si>
    <t>24.01.2021 15:25:01</t>
  </si>
  <si>
    <t>K-866 35-03-K00866_910719180_910719180</t>
  </si>
  <si>
    <t>24.01.2021 19:47:47</t>
  </si>
  <si>
    <t>24.01.2021 20:58:54</t>
  </si>
  <si>
    <t>PANCAR KÖK 35-26-M00891_PANCAR SANAYİ ÇIKIŞ M04_2123351</t>
  </si>
  <si>
    <t>24.01.2021 09:58:31</t>
  </si>
  <si>
    <t>24.01.2021 10:53:32</t>
  </si>
  <si>
    <t>24.01.2021 08:41:38</t>
  </si>
  <si>
    <t>24.01.2021 09:54:23</t>
  </si>
  <si>
    <t>YENİ ŞAKRAN TR-14 35-17-M00214_950308973_950308973</t>
  </si>
  <si>
    <t>24.01.2021 17:55:08</t>
  </si>
  <si>
    <t>24.01.2021 20:16:45</t>
  </si>
  <si>
    <t>M-319 35-02-M00319_M-314 M02_2049840</t>
  </si>
  <si>
    <t>24.01.2021 09:30:51</t>
  </si>
  <si>
    <t>24.01.2021 09:31:41</t>
  </si>
  <si>
    <t>POYRACIK TR-10 35-24-L00033_955220341_955220341</t>
  </si>
  <si>
    <t>24.01.2021 18:30:33</t>
  </si>
  <si>
    <t>24.01.2021 21:16:34</t>
  </si>
  <si>
    <t>K-3643 35-08-K03643_D_56375996_56375996</t>
  </si>
  <si>
    <t>24.01.2021 19:13:00</t>
  </si>
  <si>
    <t>24.01.2021 20:08:23</t>
  </si>
  <si>
    <t>K-805 35-01-K00805_C_56393460_56393460</t>
  </si>
  <si>
    <t>24.01.2021 15:32:37</t>
  </si>
  <si>
    <t>24.01.2021 17:02:38</t>
  </si>
  <si>
    <t>TR-129 35-16-L00129_47556441_56398102_56398102</t>
  </si>
  <si>
    <t>24.01.2021 14:14:00</t>
  </si>
  <si>
    <t>24.01.2021 15:19:22</t>
  </si>
  <si>
    <t>DM-5/14 35-26-M00808_956629089_956629089</t>
  </si>
  <si>
    <t>24.01.2021 21:32:22</t>
  </si>
  <si>
    <t>24.01.2021 23:08:26</t>
  </si>
  <si>
    <t>K-3992 35-03-K03992_C_56364329_56364329</t>
  </si>
  <si>
    <t>24.01.2021 17:44:01</t>
  </si>
  <si>
    <t>24.01.2021 18:56:35</t>
  </si>
  <si>
    <t>M-2111 35-03-M02111_35-03-M02111_72181819</t>
  </si>
  <si>
    <t>24.01.2021 21:35:26</t>
  </si>
  <si>
    <t>24.01.2021 22:14:07</t>
  </si>
  <si>
    <t>M-85 ORHANLI TEMESALTI 35-14-M00085__72372461_72372461</t>
  </si>
  <si>
    <t>24.01.2021 15:47:55</t>
  </si>
  <si>
    <t>24.01.2021 17:12:06</t>
  </si>
  <si>
    <t>L-157 YEŞİLKENT 35-14-L00157_956661608_956661608</t>
  </si>
  <si>
    <t>24.01.2021 11:53:45</t>
  </si>
  <si>
    <t>24.01.2021 13:46:48</t>
  </si>
  <si>
    <t>DEMİRTAŞ TR-1 45-76-M00165_DIREK TIPI TRAFO HUCRESI H01_2084918</t>
  </si>
  <si>
    <t>24.01.2021 08:56:34</t>
  </si>
  <si>
    <t>24.01.2021 11:24:28</t>
  </si>
  <si>
    <t>TR-78 35-16-L00078_953333908_953333908</t>
  </si>
  <si>
    <t>24.01.2021 12:22:48</t>
  </si>
  <si>
    <t>24.01.2021 13:42:53</t>
  </si>
  <si>
    <t>24.01.2021 23:21:50</t>
  </si>
  <si>
    <t>25.01.2021 01:07:12</t>
  </si>
  <si>
    <t>24.01.2021 16:57:00</t>
  </si>
  <si>
    <t>24.01.2021 17:29:30</t>
  </si>
  <si>
    <t>DM-14/12A 45-71-M02425_953191924_953191924</t>
  </si>
  <si>
    <t>24.01.2021 13:36:27</t>
  </si>
  <si>
    <t>24.01.2021 15:26:51</t>
  </si>
  <si>
    <t>24.01.2021 11:12:26</t>
  </si>
  <si>
    <t>24.01.2021 11:44:37</t>
  </si>
  <si>
    <t>24.01.2021 10:35:49</t>
  </si>
  <si>
    <t>24.01.2021 10:41:05</t>
  </si>
  <si>
    <t>TİRE TR-12 35-29-L00012_950335183_950335183</t>
  </si>
  <si>
    <t>24.01.2021 15:24:48</t>
  </si>
  <si>
    <t>24.01.2021 17:07:31</t>
  </si>
  <si>
    <t>AHMETLER TR-3 35-31-L00484_956570980_956570980</t>
  </si>
  <si>
    <t>24.01.2021 16:32:38</t>
  </si>
  <si>
    <t>24.01.2021 20:58:17</t>
  </si>
  <si>
    <t>TÜRKELLİ TR-1 35-28-M00462_953393863_953393863</t>
  </si>
  <si>
    <t>24.01.2021 11:24:58</t>
  </si>
  <si>
    <t>24.01.2021 20:52:06</t>
  </si>
  <si>
    <t>BELEVİ İM 35-13-A00002_TR A M03_2314106</t>
  </si>
  <si>
    <t>24.01.2021 00:37:13</t>
  </si>
  <si>
    <t>24.01.2021 01:18:09</t>
  </si>
  <si>
    <t>K-2012 35-01-K02012_911740712_911740712</t>
  </si>
  <si>
    <t>24.01.2021 12:58:24</t>
  </si>
  <si>
    <t>24.01.2021 15:06:07</t>
  </si>
  <si>
    <t>SİNDEL TR-1 45-75-M00331_DIREK TIPI TRAFO HUCRESI H01_2089069</t>
  </si>
  <si>
    <t>24.01.2021 10:11:05</t>
  </si>
  <si>
    <t>24.01.2021 10:39:00</t>
  </si>
  <si>
    <t>BAKTIRLI TR-1 45-83-L00426_955177710_955177710</t>
  </si>
  <si>
    <t>24.01.2021 17:58:13</t>
  </si>
  <si>
    <t>24.01.2021 19:10:49</t>
  </si>
  <si>
    <t>24.01.2021 11:55:06</t>
  </si>
  <si>
    <t>24.01.2021 15:03:25</t>
  </si>
  <si>
    <t>KESİKKÖY DM 35-28-M00309_SAKIPAĞA KÖK M09_2052537</t>
  </si>
  <si>
    <t>24.01.2021 09:36:31</t>
  </si>
  <si>
    <t>24.01.2021 10:23:00</t>
  </si>
  <si>
    <t>SANCAKLI BOZKÖY TR-6 45-71-M00528_953204373_953204373</t>
  </si>
  <si>
    <t>24.01.2021 13:37:22</t>
  </si>
  <si>
    <t>24.01.2021 17:30:18</t>
  </si>
  <si>
    <t>TİRE TR-13 35-29-L00013_48349591_56362147_56362147</t>
  </si>
  <si>
    <t>24.01.2021 12:04:13</t>
  </si>
  <si>
    <t>24.01.2021 13:49:33</t>
  </si>
  <si>
    <t>TR-1/2 BAYSAN KABİN 35-20-L00002_955202449_955202449</t>
  </si>
  <si>
    <t>24.01.2021 15:38:56</t>
  </si>
  <si>
    <t>24.01.2021 17:12:16</t>
  </si>
  <si>
    <t>DEREKÖY KÖK 45-77-L00290_HatBaşıAyırıcı_73229584 L04_73229584</t>
  </si>
  <si>
    <t>24.01.2021 15:19:41</t>
  </si>
  <si>
    <t>24.01.2021 15:44:00</t>
  </si>
  <si>
    <t>24.01.2021 23:45:33</t>
  </si>
  <si>
    <t>24.01.2021 23:55:00</t>
  </si>
  <si>
    <t>24.01.2021 09:34:21</t>
  </si>
  <si>
    <t>24.01.2021 10:29:00</t>
  </si>
  <si>
    <t>24.01.2021 14:45:34</t>
  </si>
  <si>
    <t>24.01.2021 14:52:54</t>
  </si>
  <si>
    <t>TR-18 35-13-L00018_946418193_946418193</t>
  </si>
  <si>
    <t>24.01.2021 20:30:55</t>
  </si>
  <si>
    <t>24.01.2021 22:00:35</t>
  </si>
  <si>
    <t>UMURCALI TR 1 35-31-L00187_47966754_56380872_56380872</t>
  </si>
  <si>
    <t>24.01.2021 11:28:48</t>
  </si>
  <si>
    <t>24.01.2021 14:52:04</t>
  </si>
  <si>
    <t>24.01.2021 06:49:23</t>
  </si>
  <si>
    <t>24.01.2021 07:47:11</t>
  </si>
  <si>
    <t>TR-1/126-1 (KEMALPAŞA SOKAK TRF) 45-83-M00270_48123634_56400958_56400958</t>
  </si>
  <si>
    <t>24.01.2021 13:10:14</t>
  </si>
  <si>
    <t>24.01.2021 14:06:59</t>
  </si>
  <si>
    <t>K-3013 35-08-K03013_99144059_99144059</t>
  </si>
  <si>
    <t>24.01.2021 10:02:32</t>
  </si>
  <si>
    <t>24.01.2021 10:53:12</t>
  </si>
  <si>
    <t>KALEMLİ TR-1 45-71-M01533_953213834_953213834</t>
  </si>
  <si>
    <t>24.01.2021 12:34:50</t>
  </si>
  <si>
    <t>24.01.2021 14:59:27</t>
  </si>
  <si>
    <t>K-3643 35-08-K03643_97681509_97681509</t>
  </si>
  <si>
    <t>24.01.2021 16:16:18</t>
  </si>
  <si>
    <t>24.01.2021 20:06:15</t>
  </si>
  <si>
    <t>K-3073 35-04-K03073_914527855_914527855</t>
  </si>
  <si>
    <t>24.01.2021 11:59:27</t>
  </si>
  <si>
    <t>24.01.2021 13:39:25</t>
  </si>
  <si>
    <t>24.01.2021 13:40:35</t>
  </si>
  <si>
    <t>24.01.2021 15:26:17</t>
  </si>
  <si>
    <t>YENİ HARMANDALI TR-1 45-71-M00893_43142901_56385144_56385144</t>
  </si>
  <si>
    <t>24.01.2021 07:13:22</t>
  </si>
  <si>
    <t>24.01.2021 10:33:39</t>
  </si>
  <si>
    <t>24.01.2021 18:15:11</t>
  </si>
  <si>
    <t>24.01.2021 18:15:51</t>
  </si>
  <si>
    <t>SELENDİ DM 45-81-M00001_HatBaşıAyırıcı_53135367 M14_53135367</t>
  </si>
  <si>
    <t>24.01.2021 03:46:02</t>
  </si>
  <si>
    <t>24.01.2021 03:46:31</t>
  </si>
  <si>
    <t>YİĞİTLER TR-2 35-27-L00224_912813664_912813664</t>
  </si>
  <si>
    <t>24.01.2021 18:08:49</t>
  </si>
  <si>
    <t>24.01.2021 20:12:09</t>
  </si>
  <si>
    <t>TOPARLAR TR-1 35-29-L00323_950327484_950327484</t>
  </si>
  <si>
    <t>24.01.2021 18:57:16</t>
  </si>
  <si>
    <t>24.01.2021 21:27:22</t>
  </si>
  <si>
    <t>MENEMEN TR-73 35-28-L00073_953391008_953391008</t>
  </si>
  <si>
    <t>24.01.2021 11:28:30</t>
  </si>
  <si>
    <t>24.01.2021 18:22:38</t>
  </si>
  <si>
    <t>TR-140 35-26-M00140_8973561 E3B_5901419</t>
  </si>
  <si>
    <t>24.01.2021 15:51:54</t>
  </si>
  <si>
    <t>24.01.2021 17:00:41</t>
  </si>
  <si>
    <t>24.01.2021 15:43:21</t>
  </si>
  <si>
    <t>24.01.2021 16:50:11</t>
  </si>
  <si>
    <t>M-2241 BELENBAŞI TR-1 35-03-M02241_910442805_910442805</t>
  </si>
  <si>
    <t>24.01.2021 12:56:32</t>
  </si>
  <si>
    <t>24.01.2021 14:07:34</t>
  </si>
  <si>
    <t>MURADİYE TR 2/A 45-71-M00201_953220953_953220953</t>
  </si>
  <si>
    <t>24.01.2021 21:33:29</t>
  </si>
  <si>
    <t>24.01.2021 22:16:23</t>
  </si>
  <si>
    <t>VEZİROĞLU TARIMSAL SULAMA 45-71-M01074_DIREK TIPI TRAFO HUCRESI H01_2088477</t>
  </si>
  <si>
    <t>24.01.2021 19:32:57</t>
  </si>
  <si>
    <t>25.01.2021 00:50:25</t>
  </si>
  <si>
    <t>K-3249 35-03-K03249_910366128_910366128</t>
  </si>
  <si>
    <t>24.01.2021 01:34:20</t>
  </si>
  <si>
    <t>24.01.2021 06:31:51</t>
  </si>
  <si>
    <t>24.01.2021 10:18:26</t>
  </si>
  <si>
    <t>24.01.2021 12:04:39</t>
  </si>
  <si>
    <t>AZİZİYE TR-1 35-24-M00093_955222648_955222648</t>
  </si>
  <si>
    <t>24.01.2021 14:32:28</t>
  </si>
  <si>
    <t>24.01.2021 17:47:14</t>
  </si>
  <si>
    <t>KARABULU KÖK 35-31-L00227_HALİLLER YENİ (SIRIMLI) L03_2119137</t>
  </si>
  <si>
    <t>24.01.2021 10:49:31</t>
  </si>
  <si>
    <t>24.01.2021 10:49:51</t>
  </si>
  <si>
    <t>M-1815 KISIK DM-2 35-22-M00096_METAL İŞLERİ TR-1 M11_72100663</t>
  </si>
  <si>
    <t>24.01.2021 18:28:31</t>
  </si>
  <si>
    <t>24.01.2021 19:40:16</t>
  </si>
  <si>
    <t>L-225 35-18-L00225_950460801_950460801</t>
  </si>
  <si>
    <t>24.01.2021 11:02:51</t>
  </si>
  <si>
    <t>24.01.2021 14:18:37</t>
  </si>
  <si>
    <t>DOĞANBEY KÖK 35-14-M00100_ M02_2323976</t>
  </si>
  <si>
    <t>24.01.2021 13:05:16</t>
  </si>
  <si>
    <t>24.01.2021 15:11:01</t>
  </si>
  <si>
    <t>TR-24/1 35-13-M00032_DIREK TIPI TRAFO HUCRESI H01_2035038</t>
  </si>
  <si>
    <t>24.01.2021 22:47:27</t>
  </si>
  <si>
    <t>24.01.2021 23:44:09</t>
  </si>
  <si>
    <t>KARAREİS KÖK 35-19-M00442_HatBaşıAyırıcı_53138240 M02_53138240</t>
  </si>
  <si>
    <t>24.01.2021 15:06:06</t>
  </si>
  <si>
    <t>24.01.2021 19:14:00</t>
  </si>
  <si>
    <t>K-1797 35-02-K01797_A_56364483_56364483</t>
  </si>
  <si>
    <t>24.01.2021 17:27:47</t>
  </si>
  <si>
    <t>24.01.2021 18:30:52</t>
  </si>
  <si>
    <t>KARABURUN TR-4/6 35-21-L00030_B b1_5827986</t>
  </si>
  <si>
    <t>24.01.2021 06:59:21</t>
  </si>
  <si>
    <t>24.01.2021 10:35:26</t>
  </si>
  <si>
    <t>HARMANDALI DM-3 (M-211) 35-09-M00211_ULUCAK TM M10_45384035</t>
  </si>
  <si>
    <t>24.01.2021 18:35:21</t>
  </si>
  <si>
    <t>24.01.2021 18:43:01</t>
  </si>
  <si>
    <t>24.01.2021 18:14:00</t>
  </si>
  <si>
    <t>24.01.2021 18:46:16</t>
  </si>
  <si>
    <t>K-1182 35-04-K01182_913318095_913318095</t>
  </si>
  <si>
    <t>24.01.2021 16:03:00</t>
  </si>
  <si>
    <t>24.01.2021 17:16:54</t>
  </si>
  <si>
    <t>KUŞÇULAR TR-4 (BEYDERESİ) 35-19-M00216_11903039_56373314_56373314</t>
  </si>
  <si>
    <t>24.01.2021 14:05:00</t>
  </si>
  <si>
    <t>24.01.2021 15:08:26</t>
  </si>
  <si>
    <t>TR-2/16 45-72-L00016_C_56391949_56391949</t>
  </si>
  <si>
    <t>24.01.2021 12:53:32</t>
  </si>
  <si>
    <t>24.01.2021 15:34:11</t>
  </si>
  <si>
    <t>K-3185 35-04-K03185_912548189_912548189</t>
  </si>
  <si>
    <t>24.01.2021 09:18:15</t>
  </si>
  <si>
    <t>24.01.2021 10:36:19</t>
  </si>
  <si>
    <t>L-193 ESENEVLER 35-18-L00193_C_56368413_56368413</t>
  </si>
  <si>
    <t>24.01.2021 09:22:21</t>
  </si>
  <si>
    <t>24.01.2021 15:16:41</t>
  </si>
  <si>
    <t>24.01.2021 11:44:21</t>
  </si>
  <si>
    <t>24.01.2021 12:23:00</t>
  </si>
  <si>
    <t>24.01.2021 17:45:31</t>
  </si>
  <si>
    <t>24.01.2021 18:06:00</t>
  </si>
  <si>
    <t>TR-26 35-32-L00026_D_56392763_56392763</t>
  </si>
  <si>
    <t>24.01.2021 21:23:43</t>
  </si>
  <si>
    <t>24.01.2021 21:56:12</t>
  </si>
  <si>
    <t>YENİ FOÇA TR-10 35-23-M00010_YENİFOÇA TR-13 M01_2335211</t>
  </si>
  <si>
    <t>24.01.2021 10:23:41</t>
  </si>
  <si>
    <t>24.01.2021 11:05:00</t>
  </si>
  <si>
    <t>DEREKÖY TR-1 35-27-M00966_DIREK TIPI TRAFO HUCRESI H01_2052272</t>
  </si>
  <si>
    <t>24.01.2021 18:47:08</t>
  </si>
  <si>
    <t>24.01.2021 21:29:55</t>
  </si>
  <si>
    <t>ÇAYIRLI TR-1 35-29-L00206__72399352_72399352</t>
  </si>
  <si>
    <t>24.01.2021 11:13:29</t>
  </si>
  <si>
    <t>24.01.2021 12:46:00</t>
  </si>
  <si>
    <t>L-108 GÖDENCE 35-14-L00108_956660921_956660921</t>
  </si>
  <si>
    <t>24.01.2021 14:01:00</t>
  </si>
  <si>
    <t>24.01.2021 16:03:42</t>
  </si>
  <si>
    <t>24.01.2021 01:31:52</t>
  </si>
  <si>
    <t>24.01.2021 01:39:28</t>
  </si>
  <si>
    <t>24.01.2021 13:03:21</t>
  </si>
  <si>
    <t>24.01.2021 15:22:35</t>
  </si>
  <si>
    <t>24.01.2021 11:06:26</t>
  </si>
  <si>
    <t>24.01.2021 13:17:23</t>
  </si>
  <si>
    <t>L-120 OVACIK 35-18-L00120_ H_49091294</t>
  </si>
  <si>
    <t>24.01.2021 08:32:46</t>
  </si>
  <si>
    <t>24.01.2021 12:27:52</t>
  </si>
  <si>
    <t>24.01.2021 09:31:11</t>
  </si>
  <si>
    <t>OVACIK TR-2 35-31-L00150_35-31-L00150_2364104</t>
  </si>
  <si>
    <t>24.01.2021 09:58:56</t>
  </si>
  <si>
    <t>24.01.2021 11:38:37</t>
  </si>
  <si>
    <t>MEDAR TR-8 45-72-L00285_956518335_956518335</t>
  </si>
  <si>
    <t>24.01.2021 19:44:15</t>
  </si>
  <si>
    <t>24.01.2021 21:26:25</t>
  </si>
  <si>
    <t>24.01.2021 22:21:43</t>
  </si>
  <si>
    <t>24.01.2021 23:15:00</t>
  </si>
  <si>
    <t>L-377 35-18-L00377_950448650_950448650</t>
  </si>
  <si>
    <t>24.01.2021 10:21:11</t>
  </si>
  <si>
    <t>24.01.2021 11:55:30</t>
  </si>
  <si>
    <t>M-1228 35-01-M01228_912148928_912148928</t>
  </si>
  <si>
    <t>24.01.2021 13:02:18</t>
  </si>
  <si>
    <t>24.01.2021 15:00:10</t>
  </si>
  <si>
    <t>24.01.2021 10:33:41</t>
  </si>
  <si>
    <t>24.01.2021 10:42:00</t>
  </si>
  <si>
    <t>_965896356_965896356</t>
  </si>
  <si>
    <t>24.01.2021 16:08:42</t>
  </si>
  <si>
    <t>24.01.2021 18:08:28</t>
  </si>
  <si>
    <t>24.01.2021 06:16:15</t>
  </si>
  <si>
    <t>24.01.2021 11:23:50</t>
  </si>
  <si>
    <t>24.01.2021 12:02:04</t>
  </si>
  <si>
    <t>24.01.2021 13:39:26</t>
  </si>
  <si>
    <t>TR-146 35-15-M00146_TR-147 M01_66585688</t>
  </si>
  <si>
    <t>24.01.2021 12:35:41</t>
  </si>
  <si>
    <t>24.01.2021 13:37:00</t>
  </si>
  <si>
    <t>GÜMÜLCELİ TR-2 45-80-M00109_956543690_956543690</t>
  </si>
  <si>
    <t>24.01.2021 10:52:43</t>
  </si>
  <si>
    <t>24.01.2021 14:30:51</t>
  </si>
  <si>
    <t>M-3428(YATIRIM REZERVE) 35-03-M03428_A a1b_5783585</t>
  </si>
  <si>
    <t>24.01.2021 02:04:07</t>
  </si>
  <si>
    <t>24.01.2021 02:53:23</t>
  </si>
  <si>
    <t>24.01.2021 16:39:36</t>
  </si>
  <si>
    <t>24.01.2021 17:38:24</t>
  </si>
  <si>
    <t>L-111 OVACIK 35-18-L00111_950439246_950439246</t>
  </si>
  <si>
    <t>24.01.2021 14:20:03</t>
  </si>
  <si>
    <t>24.01.2021 22:16:25</t>
  </si>
  <si>
    <t>AŞAĞI KIZILCA TR-1 35-27-L00045_911944657_911944657</t>
  </si>
  <si>
    <t>24.01.2021 15:03:29</t>
  </si>
  <si>
    <t>24.01.2021 16:58:30</t>
  </si>
  <si>
    <t>YENİ ŞAKRAN TR-12 35-17-M00212_950308172_950308172</t>
  </si>
  <si>
    <t>24.01.2021 18:34:13</t>
  </si>
  <si>
    <t>25.01.2021 21:01:57</t>
  </si>
  <si>
    <t>24.01.2021 09:30:41</t>
  </si>
  <si>
    <t>24.01.2021 09:53:44</t>
  </si>
  <si>
    <t>M-977 35-03-M00977_910588979_910588979</t>
  </si>
  <si>
    <t>24.01.2021 22:06:12</t>
  </si>
  <si>
    <t>25.01.2021 01:15:05</t>
  </si>
  <si>
    <t>ÇANDARLI TR-6 35-30-M00006_D_56367264_56367264</t>
  </si>
  <si>
    <t>24.01.2021 05:44:11</t>
  </si>
  <si>
    <t>24.01.2021 08:20:10</t>
  </si>
  <si>
    <t>TR-118 EMEK SANAYİ-1 35-26-L00040_956600741_956600741</t>
  </si>
  <si>
    <t>24.01.2021 10:17:42</t>
  </si>
  <si>
    <t>24.01.2021 11:24:32</t>
  </si>
  <si>
    <t>24.01.2021 02:05:41</t>
  </si>
  <si>
    <t>24.01.2021 02:05:51</t>
  </si>
  <si>
    <t>TR-1/39 45-72-M00039_B_56390686_56390686</t>
  </si>
  <si>
    <t>24.01.2021 17:47:16</t>
  </si>
  <si>
    <t>24.01.2021 18:28:25</t>
  </si>
  <si>
    <t>DİKİLİ İM 35-30-A00001_KOCAOBA L12_72357049</t>
  </si>
  <si>
    <t>24.01.2021 16:24:31</t>
  </si>
  <si>
    <t>24.01.2021 16:29:00</t>
  </si>
  <si>
    <t>L-20 DÖRT YOL KAVŞAĞI 35-14-L00020_9319789_60982297_60982297</t>
  </si>
  <si>
    <t>24.01.2021 11:25:00</t>
  </si>
  <si>
    <t>24.01.2021 12:15:34</t>
  </si>
  <si>
    <t>24.01.2021 05:59:51</t>
  </si>
  <si>
    <t>24.01.2021 06:08:00</t>
  </si>
  <si>
    <t>OTOYOL DM 45-80-M02917_HatBaşıAyırıcı_72018022 M01_72018022</t>
  </si>
  <si>
    <t>24.01.2021 11:57:54</t>
  </si>
  <si>
    <t>24.01.2021 13:40:07</t>
  </si>
  <si>
    <t>24.01.2021 12:01:00</t>
  </si>
  <si>
    <t>24.01.2021 12:19:44</t>
  </si>
  <si>
    <t>DERİCİ KÖK 45-84-M00003_MANDALLI M02_2313988</t>
  </si>
  <si>
    <t>24.01.2021 12:35:12</t>
  </si>
  <si>
    <t>24.01.2021 13:46:34</t>
  </si>
  <si>
    <t>24.01.2021 15:16:23</t>
  </si>
  <si>
    <t>24.01.2021 17:12:08</t>
  </si>
  <si>
    <t>M-227 ORHANLI TEMESALTI-3 35-14-M00227_A_56355109_56355109</t>
  </si>
  <si>
    <t>24.01.2021 13:45:00</t>
  </si>
  <si>
    <t>24.01.2021 15:17:58</t>
  </si>
  <si>
    <t>24.01.2021 10:55:51</t>
  </si>
  <si>
    <t>24.01.2021 14:42:43</t>
  </si>
  <si>
    <t>TR-290 35-19-M00465_95000592785_95000592785</t>
  </si>
  <si>
    <t>24.01.2021 12:17:49</t>
  </si>
  <si>
    <t>24.01.2021 13:53:45</t>
  </si>
  <si>
    <t>24.01.2021 18:21:03</t>
  </si>
  <si>
    <t>24.01.2021 19:08:57</t>
  </si>
  <si>
    <t>24.01.2021 03:00:38</t>
  </si>
  <si>
    <t>24.01.2021 04:35:48</t>
  </si>
  <si>
    <t>24.01.2021 00:39:07</t>
  </si>
  <si>
    <t>24.01.2021 02:19:20</t>
  </si>
  <si>
    <t>BAHRİBABA İM-DM 35-01-A00014_BAHRİBABA-15/BAHRİBABA-4 K07_60323564</t>
  </si>
  <si>
    <t>24.01.2021 15:24:19</t>
  </si>
  <si>
    <t>24.01.2021 16:32:34</t>
  </si>
  <si>
    <t>24.01.2021 17:20:24</t>
  </si>
  <si>
    <t>24.01.2021 18:22:42</t>
  </si>
  <si>
    <t>AHMETBEYLİ MAYDANOZ M-7 35-22-M00245_35-22-M00245_2361454</t>
  </si>
  <si>
    <t>24.01.2021 09:29:26</t>
  </si>
  <si>
    <t>24.01.2021 11:58:00</t>
  </si>
  <si>
    <t>TİRE SANAYİ TR-1 35-29-L00018_35-29-L00018_72207003</t>
  </si>
  <si>
    <t>24.01.2021 10:36:36</t>
  </si>
  <si>
    <t>24.01.2021 11:34:12</t>
  </si>
  <si>
    <t>BELEVİ TR-2 35-13-L00061_946418896_946418896</t>
  </si>
  <si>
    <t>24.01.2021 14:43:51</t>
  </si>
  <si>
    <t>24.01.2021 15:48:39</t>
  </si>
  <si>
    <t>24.01.2021 09:24:20</t>
  </si>
  <si>
    <t>24.01.2021 16:51:15</t>
  </si>
  <si>
    <t>24.01.2021 17:44:08</t>
  </si>
  <si>
    <t>24.01.2021 19:21:49</t>
  </si>
  <si>
    <t>24.01.2021 18:25:06</t>
  </si>
  <si>
    <t>24.01.2021 18:56:19</t>
  </si>
  <si>
    <t>KOZANLI YEŞİLKENT MAH. TR-1 45-82-M00216_45-82-M00216_2365902</t>
  </si>
  <si>
    <t>24.01.2021 09:47:05</t>
  </si>
  <si>
    <t>24.01.2021 10:58:20</t>
  </si>
  <si>
    <t>24.01.2021 19:17:16</t>
  </si>
  <si>
    <t>24.01.2021 20:41:23</t>
  </si>
  <si>
    <t>K-2380 35-08-K02380_K-565 K02_42545596</t>
  </si>
  <si>
    <t>24.01.2021 11:16:43</t>
  </si>
  <si>
    <t>24.01.2021 14:32:53</t>
  </si>
  <si>
    <t>TR-29 (M-729) 35-30-M00729_G g2_43010578</t>
  </si>
  <si>
    <t>24.01.2021 11:45:37</t>
  </si>
  <si>
    <t>24.01.2021 13:48:50</t>
  </si>
  <si>
    <t>TR-31 35-13-M00031_DAĞITIM TRAFO TR-31 M03_66459082</t>
  </si>
  <si>
    <t>24.01.2021 18:21:16</t>
  </si>
  <si>
    <t>24.01.2021 20:03:58</t>
  </si>
  <si>
    <t>ÇEŞNELİ TR-439 TARIMSAL SULAMA 45-73-M00945_B_56397568_56397568</t>
  </si>
  <si>
    <t>24.01.2021 14:47:25</t>
  </si>
  <si>
    <t>24.01.2021 18:29:31</t>
  </si>
  <si>
    <t>YENİ ŞAKRAN TR-12 35-17-M00212_35-17-M00212_66296237</t>
  </si>
  <si>
    <t>24.01.2021 10:58:18</t>
  </si>
  <si>
    <t>24.01.2021 17:02:29</t>
  </si>
  <si>
    <t>TR-142 35-26-M00142_6639160_56359753_56359753</t>
  </si>
  <si>
    <t>24.01.2021 11:31:23</t>
  </si>
  <si>
    <t>24.01.2021 14:00:18</t>
  </si>
  <si>
    <t>24.01.2021 10:33:42</t>
  </si>
  <si>
    <t>24.01.2021 11:46:15</t>
  </si>
  <si>
    <t>K-681 35-04-K00681_912162539_912162539</t>
  </si>
  <si>
    <t>24.01.2021 00:45:50</t>
  </si>
  <si>
    <t>24.01.2021 01:24:15</t>
  </si>
  <si>
    <t>TR-88 45-78-L00088_953247964_953247964</t>
  </si>
  <si>
    <t>24.01.2021 17:16:03</t>
  </si>
  <si>
    <t>24.01.2021 18:26:57</t>
  </si>
  <si>
    <t>24.01.2021 18:52:00</t>
  </si>
  <si>
    <t>24.01.2021 20:07:32</t>
  </si>
  <si>
    <t>SEYREK TR-8 35-28-M00377_962544806_962544806</t>
  </si>
  <si>
    <t>24.01.2021 20:58:56</t>
  </si>
  <si>
    <t>25.01.2021 02:00:47</t>
  </si>
  <si>
    <t>ÇEŞME İM 35-18-A00001_VAKIFLAR L06_2053080</t>
  </si>
  <si>
    <t>24.01.2021 16:00:43</t>
  </si>
  <si>
    <t>24.01.2021 16:05:51</t>
  </si>
  <si>
    <t>24.01.2021 08:18:23</t>
  </si>
  <si>
    <t>24.01.2021 08:30:19</t>
  </si>
  <si>
    <t>24.01.2021 09:37:55</t>
  </si>
  <si>
    <t>24.01.2021 15:17:08</t>
  </si>
  <si>
    <t>M-1510 GEÇİT 35-02-M01510_M-624 M02_66558893</t>
  </si>
  <si>
    <t>24.01.2021 13:24:41</t>
  </si>
  <si>
    <t>24.01.2021 13:47:00</t>
  </si>
  <si>
    <t>M-1543 35-01-M01543_911554689_911554689</t>
  </si>
  <si>
    <t>24.01.2021 18:03:12</t>
  </si>
  <si>
    <t>24.01.2021 20:26:33</t>
  </si>
  <si>
    <t>24.01.2021 02:41:17</t>
  </si>
  <si>
    <t>24.01.2021 03:56:15</t>
  </si>
  <si>
    <t>ÖREN TOPRAK SULAMA TR-4 35-27-M00785_915186301_915186301</t>
  </si>
  <si>
    <t>24.01.2021 10:06:18</t>
  </si>
  <si>
    <t>24.01.2021 12:43:14</t>
  </si>
  <si>
    <t>EMCELLİ TR-2 45-79-M00304_B_56385131_56385131</t>
  </si>
  <si>
    <t>24.01.2021 15:05:59</t>
  </si>
  <si>
    <t>24.01.2021 17:25:37</t>
  </si>
  <si>
    <t>24.01.2021 22:50:36</t>
  </si>
  <si>
    <t>25.01.2021 02:27:16</t>
  </si>
  <si>
    <t>K-2817 35-09-K02817_D k2817d1b_5868846</t>
  </si>
  <si>
    <t>24.01.2021 12:04:20</t>
  </si>
  <si>
    <t>24.01.2021 19:10:30</t>
  </si>
  <si>
    <t>24.01.2021 15:09:31</t>
  </si>
  <si>
    <t>24.01.2021 15:49:00</t>
  </si>
  <si>
    <t>KARAREİS KÖK 35-19-M00442_KARAREİS M02_72153263</t>
  </si>
  <si>
    <t>24.01.2021 19:14:24</t>
  </si>
  <si>
    <t>24.01.2021 20:30:00</t>
  </si>
  <si>
    <t>TR-88 45-78-L00088_49361554_56384685_56384685</t>
  </si>
  <si>
    <t>24.01.2021 18:38:00</t>
  </si>
  <si>
    <t>24.01.2021 18:52:37</t>
  </si>
  <si>
    <t>24.01.2021 07:38:31</t>
  </si>
  <si>
    <t>24.01.2021 08:48:39</t>
  </si>
  <si>
    <t>OKLUİSA KÖK 45-81-M00046_SELENDİ DM M02_71994397</t>
  </si>
  <si>
    <t>24.01.2021 04:34:41</t>
  </si>
  <si>
    <t>24.01.2021 04:35:01</t>
  </si>
  <si>
    <t>ATAKÖY TR-1 35-22-M00190_955269517_955269517</t>
  </si>
  <si>
    <t>24.01.2021 14:03:44</t>
  </si>
  <si>
    <t>24.01.2021 17:43:51</t>
  </si>
  <si>
    <t>L-10 KARADAĞ DM 35-18-L00010_TOTAL ÇIKIŞ L03_72054839</t>
  </si>
  <si>
    <t>24.01.2021 16:02:11</t>
  </si>
  <si>
    <t>24.01.2021 16:18:00</t>
  </si>
  <si>
    <t>24.01.2021 11:45:49</t>
  </si>
  <si>
    <t>24.01.2021 14:40:58</t>
  </si>
  <si>
    <t>K-1505 35-03-K01505_910708976_910708976</t>
  </si>
  <si>
    <t>24.01.2021 13:06:11</t>
  </si>
  <si>
    <t>24.01.2021 16:16:06</t>
  </si>
  <si>
    <t>HALIKÖY OVA TR-2 35-32-L00022_DIREK TIPI TRAFO HUCRESI H01_2045060</t>
  </si>
  <si>
    <t>24.01.2021 23:24:00</t>
  </si>
  <si>
    <t>25.01.2021 01:14:02</t>
  </si>
  <si>
    <t>KAZIKBAĞLARI TR-1 35-16-M00482_35-16-M00482_2364645</t>
  </si>
  <si>
    <t>24.01.2021 10:48:41</t>
  </si>
  <si>
    <t>24.01.2021 12:30:24</t>
  </si>
  <si>
    <t>K-847 35-01-K00847_910876100_910876100</t>
  </si>
  <si>
    <t>24.01.2021 10:19:10</t>
  </si>
  <si>
    <t>24.01.2021 11:30:36</t>
  </si>
  <si>
    <t>KÜÇÜKKALE TR-1 35-29-L00651_950331865_950331865</t>
  </si>
  <si>
    <t>24.01.2021 18:54:00</t>
  </si>
  <si>
    <t>24.01.2021 20:51:42</t>
  </si>
  <si>
    <t>K-777 35-02-K00777_B_56364522_56364522</t>
  </si>
  <si>
    <t>24.01.2021 13:57:50</t>
  </si>
  <si>
    <t>24.01.2021 15:02:09</t>
  </si>
  <si>
    <t>K-2530 35-02-K02530_912582932_912582932</t>
  </si>
  <si>
    <t>24.01.2021 11:51:20</t>
  </si>
  <si>
    <t>24.01.2021 13:19:57</t>
  </si>
  <si>
    <t>BEYLER ÇAYIRI TR-2 35-16-M00163_35-16-M00163_2347498</t>
  </si>
  <si>
    <t>24.01.2021 14:47:30</t>
  </si>
  <si>
    <t>24.01.2021 16:06:03</t>
  </si>
  <si>
    <t>K-4260 35-07-K04260_99086680_99086680</t>
  </si>
  <si>
    <t>24.01.2021 11:16:42</t>
  </si>
  <si>
    <t>24.01.2021 12:49:15</t>
  </si>
  <si>
    <t>K-4346 35-01-K04346_912929390_912929390</t>
  </si>
  <si>
    <t>24.01.2021 09:42:05</t>
  </si>
  <si>
    <t>24.01.2021 10:57:26</t>
  </si>
  <si>
    <t>GÖKÇEÖREN TR-1 45-77-M00027_945516612_945516612</t>
  </si>
  <si>
    <t>24.01.2021 16:50:31</t>
  </si>
  <si>
    <t>24.01.2021 17:51:09</t>
  </si>
  <si>
    <t>M-2794 35-01-M02794_910461515_910461515</t>
  </si>
  <si>
    <t>24.01.2021 22:59:08</t>
  </si>
  <si>
    <t>25.01.2021 00:53:36</t>
  </si>
  <si>
    <t>K-1464 35-09-K01464_913483613_913483613</t>
  </si>
  <si>
    <t>24.01.2021 13:27:53</t>
  </si>
  <si>
    <t>24.01.2021 14:40:50</t>
  </si>
  <si>
    <t>BALIKLIOVA TR-2 35-19-L00272_95000141988_95000141988</t>
  </si>
  <si>
    <t>24.01.2021 12:13:29</t>
  </si>
  <si>
    <t>24.01.2021 21:10:43</t>
  </si>
  <si>
    <t>TİRE DM2/11 35-29-M00117_48388709_65503485_65503485</t>
  </si>
  <si>
    <t>24.01.2021 13:37:28</t>
  </si>
  <si>
    <t>24.01.2021 15:57:19</t>
  </si>
  <si>
    <t>24.01.2021 08:51:00</t>
  </si>
  <si>
    <t>24.01.2021 11:47:48</t>
  </si>
  <si>
    <t>24.01.2021 07:14:46</t>
  </si>
  <si>
    <t>24.01.2021 09:28:26</t>
  </si>
  <si>
    <t>ÖRÜCÜLER KÖK 45-74-M00355_HatBaşıAyırıcı_53135286 M04_53135286</t>
  </si>
  <si>
    <t>24.01.2021 14:19:28</t>
  </si>
  <si>
    <t>24.01.2021 15:21:02</t>
  </si>
  <si>
    <t>K-4806 35-01-K04806_911393651_911393651</t>
  </si>
  <si>
    <t>24.01.2021 12:44:05</t>
  </si>
  <si>
    <t>24.01.2021 14:38:48</t>
  </si>
  <si>
    <t>KURUCUOVA TR-6 35-15-L00250_950349427_950349427</t>
  </si>
  <si>
    <t>24.01.2021 14:46:25</t>
  </si>
  <si>
    <t>24.01.2021 16:02:22</t>
  </si>
  <si>
    <t>TR-88 35-19-L00088_956666255_956666255</t>
  </si>
  <si>
    <t>24.01.2021 16:07:38</t>
  </si>
  <si>
    <t>24.01.2021 18:33:20</t>
  </si>
  <si>
    <t>HALİLBEYLİ TR-1 KÖK 35-27-M01057_TEKİNLER M06_61283855</t>
  </si>
  <si>
    <t>24.01.2021 10:50:00</t>
  </si>
  <si>
    <t>24.01.2021 11:29:31</t>
  </si>
  <si>
    <t>24.01.2021 16:41:15</t>
  </si>
  <si>
    <t>HALILAR TR-1 45-81-M00129_A_56388586_56388586</t>
  </si>
  <si>
    <t>24.01.2021 11:11:09</t>
  </si>
  <si>
    <t>24.01.2021 12:22:32</t>
  </si>
  <si>
    <t>KINIK ORGANİZE DM 35-24-M00208_HatBaşıAyırıcı_72291214 M13_72291214</t>
  </si>
  <si>
    <t>24.01.2021 08:22:11</t>
  </si>
  <si>
    <t>24.01.2021 09:29:00</t>
  </si>
  <si>
    <t>DM02/TR30 45-73-M00032_B B1B_65947250</t>
  </si>
  <si>
    <t>24.01.2021 22:35:59</t>
  </si>
  <si>
    <t>25.01.2021 00:40:47</t>
  </si>
  <si>
    <t>MORALILAR İM 45-72-A00002_TR-A (15.8) L01_2097899</t>
  </si>
  <si>
    <t>24.01.2021 14:28:21</t>
  </si>
  <si>
    <t>DM-2/4 35-18-L00590_950453676_950453676</t>
  </si>
  <si>
    <t>24.01.2021 15:41:22</t>
  </si>
  <si>
    <t>24.01.2021 16:05:45</t>
  </si>
  <si>
    <t>K-4913 35-02-K04913_912509223_912509223</t>
  </si>
  <si>
    <t>24.01.2021 10:32:19</t>
  </si>
  <si>
    <t>24.01.2021 12:50:43</t>
  </si>
  <si>
    <t>24.01.2021 10:06:40</t>
  </si>
  <si>
    <t>24.01.2021 10:12:36</t>
  </si>
  <si>
    <t>24.01.2021 08:55:18</t>
  </si>
  <si>
    <t>24.01.2021 10:04:46</t>
  </si>
  <si>
    <t>TR-20 35-26-M00020_915951905_915951905</t>
  </si>
  <si>
    <t>24.01.2021 22:15:00</t>
  </si>
  <si>
    <t>24.01.2021 22:50:39</t>
  </si>
  <si>
    <t>NAZARKÖY TR-1 35-27-L00069_95000029757_95000029757</t>
  </si>
  <si>
    <t>24.01.2021 19:50:17</t>
  </si>
  <si>
    <t>24.01.2021 23:32:42</t>
  </si>
  <si>
    <t>24.01.2021 00:21:05</t>
  </si>
  <si>
    <t>24.01.2021 01:43:31</t>
  </si>
  <si>
    <t>TR-39 35-22-M00039_DIREK TIPI TRAFO HUCRESI H01_2046529</t>
  </si>
  <si>
    <t>24.01.2021 17:56:00</t>
  </si>
  <si>
    <t>24.01.2021 18:20:38</t>
  </si>
  <si>
    <t>K-687 35-01-K00687_912060891_912060891</t>
  </si>
  <si>
    <t>24.01.2021 11:56:27</t>
  </si>
  <si>
    <t>24.01.2021 12:44:11</t>
  </si>
  <si>
    <t>24.01.2021 07:53:21</t>
  </si>
  <si>
    <t>24.01.2021 11:08:41</t>
  </si>
  <si>
    <t>L-293 YENİ MECİDİYE 35-18-L00293_950448817_950448817</t>
  </si>
  <si>
    <t>24.01.2021 15:36:00</t>
  </si>
  <si>
    <t>24.01.2021 16:17:06</t>
  </si>
  <si>
    <t>MÜSLİH TR-1 45-71-M01562_953207508_953207508</t>
  </si>
  <si>
    <t>24.01.2021 13:12:58</t>
  </si>
  <si>
    <t>24.01.2021 16:12:08</t>
  </si>
  <si>
    <t>24.01.2021 16:57:47</t>
  </si>
  <si>
    <t>24.01.2021 13:46:31</t>
  </si>
  <si>
    <t>24.01.2021 13:46:51</t>
  </si>
  <si>
    <t>KARABURUN TR-1/9 35-21-L00024_KARABURUN TR-9 L02_72179594</t>
  </si>
  <si>
    <t>24.01.2021 18:23:00</t>
  </si>
  <si>
    <t>24.01.2021 18:40:41</t>
  </si>
  <si>
    <t>KARABEL KÖK(VİŞNELİ KÖK) 35-26-M01207_DEREKÖY CUMALI M05_66051272</t>
  </si>
  <si>
    <t>24.01.2021 20:20:22</t>
  </si>
  <si>
    <t>24.01.2021 20:48:00</t>
  </si>
  <si>
    <t>KARAKUYU TR-3 35-26-M00440_95000083069_95000083069</t>
  </si>
  <si>
    <t>24.01.2021 22:25:26</t>
  </si>
  <si>
    <t>24.01.2021 23:34:07</t>
  </si>
  <si>
    <t>ELMACIK TR-1 45-73-M00423_45-73-M00423_2354545</t>
  </si>
  <si>
    <t>24.01.2021 12:49:08</t>
  </si>
  <si>
    <t>24.01.2021 16:09:25</t>
  </si>
  <si>
    <t>K-894 35-01-K00894_911253362_911253362</t>
  </si>
  <si>
    <t>24.01.2021 17:38:18</t>
  </si>
  <si>
    <t>25.01.2021 02:42:46</t>
  </si>
  <si>
    <t>24.01.2021 06:28:25</t>
  </si>
  <si>
    <t>24.01.2021 08:43:16</t>
  </si>
  <si>
    <t>AHMETAĞA TR-3 45-79-M00320_45-79-M00320_2360958</t>
  </si>
  <si>
    <t>24.01.2021 11:21:21</t>
  </si>
  <si>
    <t>24.01.2021 12:43:07</t>
  </si>
  <si>
    <t>SALMAN KÖYÜ TR-1 35-21-L00076_A_56366458_56366458</t>
  </si>
  <si>
    <t>24.01.2021 18:17:46</t>
  </si>
  <si>
    <t>24.01.2021 20:24:09</t>
  </si>
  <si>
    <t>KAZIKBAĞLARI TR-1 35-16-M00482_6866334_56375833_56375833</t>
  </si>
  <si>
    <t>24.01.2021 08:05:29</t>
  </si>
  <si>
    <t>24.01.2021 10:17:21</t>
  </si>
  <si>
    <t>DM-1/53 35-29-M00053_48346115 D02b_66518936</t>
  </si>
  <si>
    <t>24.01.2021 16:57:22</t>
  </si>
  <si>
    <t>24.01.2021 17:57:59</t>
  </si>
  <si>
    <t>24.01.2021 12:31:07</t>
  </si>
  <si>
    <t>24.01.2021 13:39:14</t>
  </si>
  <si>
    <t>TEKELİ TR-4 35-22-M00234_955253725_955253725</t>
  </si>
  <si>
    <t>24.01.2021 12:46:23</t>
  </si>
  <si>
    <t>24.01.2021 14:36:49</t>
  </si>
  <si>
    <t>24.01.2021 08:19:55</t>
  </si>
  <si>
    <t>24.01.2021 11:34:00</t>
  </si>
  <si>
    <t>24.01.2021 09:35:31</t>
  </si>
  <si>
    <t>24.01.2021 09:44:59</t>
  </si>
  <si>
    <t>ZEYTİNDAĞ TR-1 35-16-M00003_953328726_953328726</t>
  </si>
  <si>
    <t>24.01.2021 16:29:04</t>
  </si>
  <si>
    <t>24.01.2021 18:55:46</t>
  </si>
  <si>
    <t>GERELİ KÖYÜ KAVAKKUYU TR 4 35-15-M00221_A_56368958_56368958</t>
  </si>
  <si>
    <t>24.01.2021 10:56:07</t>
  </si>
  <si>
    <t>24.01.2021 13:34:45</t>
  </si>
  <si>
    <t>ÇELİKLİ GÖLYERİ TR-4 45-78-M00752__72373650_72373650</t>
  </si>
  <si>
    <t>24.01.2021 23:16:52</t>
  </si>
  <si>
    <t>24.01.2021 23:56:43</t>
  </si>
  <si>
    <t>İM-2/TR-21 SIĞACIK 35-14-L00301_956655914_956655914</t>
  </si>
  <si>
    <t>24.01.2021 13:33:10</t>
  </si>
  <si>
    <t>24.01.2021 14:50:27</t>
  </si>
  <si>
    <t>KARGIN KÖK 45-71-M00095_ESKİ KARAOĞLANLI (BAYIRLAR PETROL) M02_2321773</t>
  </si>
  <si>
    <t>24.01.2021 10:41:36</t>
  </si>
  <si>
    <t>24.01.2021 12:15:51</t>
  </si>
  <si>
    <t>L-110 BEYLER KÖYÜ 35-14-L00110_B_56356660_56356660</t>
  </si>
  <si>
    <t>24.01.2021 18:21:00</t>
  </si>
  <si>
    <t>24.01.2021 19:13:38</t>
  </si>
  <si>
    <t>24.01.2021 02:28:53</t>
  </si>
  <si>
    <t>24.01.2021 04:33:34</t>
  </si>
  <si>
    <t>DM-1/TR-3 35-14-M00314_E E01_5931727</t>
  </si>
  <si>
    <t>25.01.2021 06:51:57</t>
  </si>
  <si>
    <t>25.01.2021 09:23:02</t>
  </si>
  <si>
    <t>TEPEKÖY TR-3 45-73-M00784_A_56385391_56385391</t>
  </si>
  <si>
    <t>25.01.2021 11:43:49</t>
  </si>
  <si>
    <t>25.01.2021 14:14:03</t>
  </si>
  <si>
    <t>25.01.2021 13:56:30</t>
  </si>
  <si>
    <t>25.01.2021 15:02:00</t>
  </si>
  <si>
    <t>YAKACIK TR-6 35-20-L00244_7063233_56373584_56373584</t>
  </si>
  <si>
    <t>25.01.2021 09:03:24</t>
  </si>
  <si>
    <t>25.01.2021 10:32:28</t>
  </si>
  <si>
    <t>K-938 35-02-K00938_910103036_910103036</t>
  </si>
  <si>
    <t>25.01.2021 17:12:08</t>
  </si>
  <si>
    <t>25.01.2021 18:36:57</t>
  </si>
  <si>
    <t>25.01.2021 09:08:33</t>
  </si>
  <si>
    <t>25.01.2021 11:37:49</t>
  </si>
  <si>
    <t>25.01.2021 15:06:41</t>
  </si>
  <si>
    <t>25.01.2021 18:00:22</t>
  </si>
  <si>
    <t>25.01.2021 13:05:38</t>
  </si>
  <si>
    <t>25.01.2021 17:16:36</t>
  </si>
  <si>
    <t>25.01.2021 03:58:13</t>
  </si>
  <si>
    <t>25.01.2021 03:59:03</t>
  </si>
  <si>
    <t>25.01.2021 12:26:00</t>
  </si>
  <si>
    <t>25.01.2021 13:07:06</t>
  </si>
  <si>
    <t>K-692 35-04-K00692_35-04-K00692_2363506</t>
  </si>
  <si>
    <t>25.01.2021 11:46:54</t>
  </si>
  <si>
    <t>25.01.2021 12:39:27</t>
  </si>
  <si>
    <t>25.01.2021 10:48:27</t>
  </si>
  <si>
    <t>25.01.2021 17:14:22</t>
  </si>
  <si>
    <t>25.01.2021 14:43:33</t>
  </si>
  <si>
    <t>25.01.2021 14:46:00</t>
  </si>
  <si>
    <t>MAVİKENT TR-6 35-30-M00390_D_56404595_56404595</t>
  </si>
  <si>
    <t>25.01.2021 16:40:08</t>
  </si>
  <si>
    <t>25.01.2021 21:07:58</t>
  </si>
  <si>
    <t>DM-3/13 (KIRMIZI KÖPRÜ) 45-71-M00102_953174750_953174750</t>
  </si>
  <si>
    <t>25.01.2021 20:23:00</t>
  </si>
  <si>
    <t>25.01.2021 22:29:29</t>
  </si>
  <si>
    <t>25.01.2021 12:30:55</t>
  </si>
  <si>
    <t>25.01.2021 21:21:44</t>
  </si>
  <si>
    <t>SARIGÖL DM 45-79-M00069_ESKİ KÖYLER FİDERİ M05_2318419</t>
  </si>
  <si>
    <t>25.01.2021 09:06:03</t>
  </si>
  <si>
    <t>25.01.2021 09:29:00</t>
  </si>
  <si>
    <t>YILMAZ TR-13 45-78-L00213_49330353_56389089_56389089</t>
  </si>
  <si>
    <t>25.01.2021 14:16:53</t>
  </si>
  <si>
    <t>25.01.2021 15:20:02</t>
  </si>
  <si>
    <t>25.01.2021 08:41:49</t>
  </si>
  <si>
    <t>25.01.2021 09:52:26</t>
  </si>
  <si>
    <t>DM-08/10-B 45-71-M00289_C_56403441_56403441</t>
  </si>
  <si>
    <t>25.01.2021 10:04:58</t>
  </si>
  <si>
    <t>25.01.2021 10:49:18</t>
  </si>
  <si>
    <t>MÜBECCEL TARIMSAL SULAMA 35-16-M00689_ M03_2334107</t>
  </si>
  <si>
    <t>25.01.2021 18:06:00</t>
  </si>
  <si>
    <t>25.01.2021 23:37:29</t>
  </si>
  <si>
    <t>M-1335 KAYADİBİ KÖK 35-02-M01335_M-640 TRT ÇIKIŞI M03_2333770</t>
  </si>
  <si>
    <t>25.01.2021 09:25:28</t>
  </si>
  <si>
    <t>25.01.2021 13:47:34</t>
  </si>
  <si>
    <t>25.01.2021 11:32:56</t>
  </si>
  <si>
    <t>25.01.2021 13:25:00</t>
  </si>
  <si>
    <t>ÖZBEK DM (TR-315) 35-19-M00044_AKKUM M06_72140386</t>
  </si>
  <si>
    <t>25.01.2021 16:05:28</t>
  </si>
  <si>
    <t>25.01.2021 17:48:00</t>
  </si>
  <si>
    <t>L-233 AKARCA KÖK 35-14-L00233_L-47 DENİZKENT SİTESİ L02_72202702</t>
  </si>
  <si>
    <t>25.01.2021 09:05:14</t>
  </si>
  <si>
    <t>25.01.2021 10:00:00</t>
  </si>
  <si>
    <t>GÖKÇEALAN VERİCİLER KÖK 35-13-L00500_VERİCİLER L01_76583386</t>
  </si>
  <si>
    <t>25.01.2021 16:55:33</t>
  </si>
  <si>
    <t>25.01.2021 18:15:31</t>
  </si>
  <si>
    <t>25.01.2021 09:39:13</t>
  </si>
  <si>
    <t>25.01.2021 14:03:47</t>
  </si>
  <si>
    <t>K-4542 35-01-K04542_911089988_911089988</t>
  </si>
  <si>
    <t>25.01.2021 20:04:04</t>
  </si>
  <si>
    <t>25.01.2021 21:12:53</t>
  </si>
  <si>
    <t>TR-22 45-77-L00022_B_56395153_56395153</t>
  </si>
  <si>
    <t>25.01.2021 13:15:55</t>
  </si>
  <si>
    <t>25.01.2021 17:14:02</t>
  </si>
  <si>
    <t>A.KARADİŞ TARIMSAL GRUP SULAMA 35-32-L00021_DIREK TIPI TRAFO HUCRESI H01_2039899</t>
  </si>
  <si>
    <t>25.01.2021 09:45:05</t>
  </si>
  <si>
    <t>25.01.2021 15:29:02</t>
  </si>
  <si>
    <t>GÜLKENT TR-4 35-30-M00227_DIREK TIPI TRAFO HUCRESI H01_2044188</t>
  </si>
  <si>
    <t>25.01.2021 13:46:07</t>
  </si>
  <si>
    <t>25.01.2021 15:26:27</t>
  </si>
  <si>
    <t>ÇUKURALTI M-26 35-25-M00074_955264768_955264768</t>
  </si>
  <si>
    <t>25.01.2021 19:53:05</t>
  </si>
  <si>
    <t>25.01.2021 21:50:00</t>
  </si>
  <si>
    <t>EYKO TR-6 35-30-M00032_A_56370570_56370570</t>
  </si>
  <si>
    <t>25.01.2021 23:22:50</t>
  </si>
  <si>
    <t>26.01.2021 02:29:35</t>
  </si>
  <si>
    <t>ULUCAK DM 35-27-M00792_EĞRİDERE-2 M18_2052607</t>
  </si>
  <si>
    <t>25.01.2021 09:33:23</t>
  </si>
  <si>
    <t>25.01.2021 11:32:00</t>
  </si>
  <si>
    <t>ÇİLE TR-5 35-22-M00247_C_56372695_56372695</t>
  </si>
  <si>
    <t>25.01.2021 16:48:11</t>
  </si>
  <si>
    <t>25.01.2021 20:23:03</t>
  </si>
  <si>
    <t>HALİLAĞALAR TR-1 35-16-M00088_D_56399019_56399019</t>
  </si>
  <si>
    <t>25.01.2021 11:48:27</t>
  </si>
  <si>
    <t>25.01.2021 16:14:15</t>
  </si>
  <si>
    <t>SAİP TR-2 35-21-L00103_C_56394871_56394871</t>
  </si>
  <si>
    <t>25.01.2021 09:35:28</t>
  </si>
  <si>
    <t>25.01.2021 10:52:31</t>
  </si>
  <si>
    <t>SOĞUKYURT (GİRİŞ) TR-2 45-73-M00205_950022856_950022856</t>
  </si>
  <si>
    <t>25.01.2021 11:48:20</t>
  </si>
  <si>
    <t>25.01.2021 15:19:21</t>
  </si>
  <si>
    <t>ZEYTİNKÖY TR-3 35-13-L00067_C_56371218_56371218</t>
  </si>
  <si>
    <t>25.01.2021 18:14:07</t>
  </si>
  <si>
    <t>25.01.2021 19:06:07</t>
  </si>
  <si>
    <t>EMİRLİ TR-12 35-15-L01127__72372737_72372737</t>
  </si>
  <si>
    <t>25.01.2021 12:03:10</t>
  </si>
  <si>
    <t>25.01.2021 16:22:32</t>
  </si>
  <si>
    <t>KARABURÇ KÖK 35-31-L00253_SULAMA GURUBU L04_2113676</t>
  </si>
  <si>
    <t>25.01.2021 17:35:24</t>
  </si>
  <si>
    <t>25.01.2021 18:21:00</t>
  </si>
  <si>
    <t>KALEMOĞLU KÖK 45-75-M00069_KALEMOĞLU KÖYÜ M05_2101956</t>
  </si>
  <si>
    <t>25.01.2021 06:34:33</t>
  </si>
  <si>
    <t>25.01.2021 07:39:00</t>
  </si>
  <si>
    <t>25.01.2021 15:02:50</t>
  </si>
  <si>
    <t>25.01.2021 15:52:01</t>
  </si>
  <si>
    <t>M-531 KAVAKLIDERE KÖK 35-02-M00531_M-528 M10_72200029</t>
  </si>
  <si>
    <t>25.01.2021 03:12:53</t>
  </si>
  <si>
    <t>25.01.2021 03:46:00</t>
  </si>
  <si>
    <t>25.01.2021 17:03:11</t>
  </si>
  <si>
    <t>25.01.2021 18:49:04</t>
  </si>
  <si>
    <t>TOKMAKLI KÖYÜ TR-1 45-86-M00190_A_56404206_56404206</t>
  </si>
  <si>
    <t>25.01.2021 16:09:21</t>
  </si>
  <si>
    <t>25.01.2021 17:40:19</t>
  </si>
  <si>
    <t>25.01.2021 10:49:29</t>
  </si>
  <si>
    <t>25.01.2021 12:07:00</t>
  </si>
  <si>
    <t>25.01.2021 07:51:09</t>
  </si>
  <si>
    <t>25.01.2021 10:41:25</t>
  </si>
  <si>
    <t>AYVACIK KIRAN TR-1 45-83-L00297_A_56407882_56407882</t>
  </si>
  <si>
    <t>25.01.2021 17:47:19</t>
  </si>
  <si>
    <t>25.01.2021 19:52:05</t>
  </si>
  <si>
    <t>M-448 35-03-M00448_910267621_910267621</t>
  </si>
  <si>
    <t>25.01.2021 22:29:59</t>
  </si>
  <si>
    <t>26.01.2021 00:55:58</t>
  </si>
  <si>
    <t>SÖĞÜTÇÜK MAH. TR-1 45-74-M00288_945590224_945590224</t>
  </si>
  <si>
    <t>25.01.2021 12:22:14</t>
  </si>
  <si>
    <t>25.01.2021 14:22:38</t>
  </si>
  <si>
    <t>L-232 BİTLİSLİLER 35-14-L00232_35-14-L00232_2376096</t>
  </si>
  <si>
    <t>25.01.2021 10:24:31</t>
  </si>
  <si>
    <t>25.01.2021 12:40:39</t>
  </si>
  <si>
    <t>DM-3/TR-33 SEFERİHİSAR 35-14-L00299_956646084_956646084</t>
  </si>
  <si>
    <t>25.01.2021 10:51:40</t>
  </si>
  <si>
    <t>25.01.2021 14:20:20</t>
  </si>
  <si>
    <t>25.01.2021 07:21:31</t>
  </si>
  <si>
    <t>25.01.2021 09:40:20</t>
  </si>
  <si>
    <t>BADEMLER TR-1 35-19-L00298_7131774_56389690_56389690</t>
  </si>
  <si>
    <t>25.01.2021 16:04:11</t>
  </si>
  <si>
    <t>25.01.2021 21:58:31</t>
  </si>
  <si>
    <t>KARABULU KÖK 35-31-L00227_KARABULU L05_2119139</t>
  </si>
  <si>
    <t>25.01.2021 18:55:35</t>
  </si>
  <si>
    <t>25.01.2021 19:12:00</t>
  </si>
  <si>
    <t>25.01.2021 14:04:13</t>
  </si>
  <si>
    <t>25.01.2021 14:11:00</t>
  </si>
  <si>
    <t>TR-146 35-16-L00146_953335237_953335237</t>
  </si>
  <si>
    <t>25.01.2021 13:40:04</t>
  </si>
  <si>
    <t>25.01.2021 14:37:41</t>
  </si>
  <si>
    <t>KAYMAKÇI TR-33 35-15-L00236_35-15-L00236_2364867</t>
  </si>
  <si>
    <t>25.01.2021 08:40:00</t>
  </si>
  <si>
    <t>25.01.2021 10:31:22</t>
  </si>
  <si>
    <t>ÖRENCİK TR-3 45-73-M00553_B_56401346_56401346</t>
  </si>
  <si>
    <t>25.01.2021 15:54:59</t>
  </si>
  <si>
    <t>25.01.2021 18:57:39</t>
  </si>
  <si>
    <t>MURADİYE TR-5 (ESKİ MEZARLIK YANI) 45-71-M00204_95000522215_95000522215</t>
  </si>
  <si>
    <t>25.01.2021 17:54:15</t>
  </si>
  <si>
    <t>26.01.2021 23:28:21</t>
  </si>
  <si>
    <t>L-77 ARDACAN SİTESİ 35-14-L00077_8028123_56376822_56376822</t>
  </si>
  <si>
    <t>25.01.2021 10:20:52</t>
  </si>
  <si>
    <t>25.01.2021 13:25:09</t>
  </si>
  <si>
    <t>25.01.2021 10:29:41</t>
  </si>
  <si>
    <t>25.01.2021 10:38:50</t>
  </si>
  <si>
    <t>25.01.2021 06:12:46</t>
  </si>
  <si>
    <t>25.01.2021 07:41:00</t>
  </si>
  <si>
    <t>K-1316 35-04-K01316_912618130_912618130</t>
  </si>
  <si>
    <t>25.01.2021 13:16:58</t>
  </si>
  <si>
    <t>25.01.2021 23:21:29</t>
  </si>
  <si>
    <t>K-3772 35-02-K03772_912484440_912484440</t>
  </si>
  <si>
    <t>25.01.2021 10:27:36</t>
  </si>
  <si>
    <t>25.01.2021 12:51:29</t>
  </si>
  <si>
    <t>SAMURLU TR-1 35-17-M00318_6373817_56377502_56377502</t>
  </si>
  <si>
    <t>25.01.2021 18:36:00</t>
  </si>
  <si>
    <t>25.01.2021 18:58:37</t>
  </si>
  <si>
    <t>FUNDACIK TR-1 45-75-M00280_945615226_945615226</t>
  </si>
  <si>
    <t>25.01.2021 14:50:11</t>
  </si>
  <si>
    <t>25.01.2021 16:59:06</t>
  </si>
  <si>
    <t>DAĞISTAN KÖK 35-16-M00186_HatBaşıAyırıcı_53138907 M03_53138907</t>
  </si>
  <si>
    <t>25.01.2021 15:01:03</t>
  </si>
  <si>
    <t>25.01.2021 19:20:06</t>
  </si>
  <si>
    <t>25.01.2021 17:52:24</t>
  </si>
  <si>
    <t>25.01.2021 19:28:36</t>
  </si>
  <si>
    <t>M-1781 35-02-M01781_912483569_912483569</t>
  </si>
  <si>
    <t>25.01.2021 11:35:00</t>
  </si>
  <si>
    <t>25.01.2021 13:33:26</t>
  </si>
  <si>
    <t>DM-20/10 45-71-M00418_45-71-M00418_60590205</t>
  </si>
  <si>
    <t>25.01.2021 13:03:29</t>
  </si>
  <si>
    <t>25.01.2021 16:25:29</t>
  </si>
  <si>
    <t>KABAKUM KÖK-9 35-30-L00126_SALİHLER- BAHÇELİ L07_72067144</t>
  </si>
  <si>
    <t>25.01.2021 12:46:23</t>
  </si>
  <si>
    <t>25.01.2021 12:52:00</t>
  </si>
  <si>
    <t>K-641 35-08-K00641_97636250_97636250</t>
  </si>
  <si>
    <t>25.01.2021 10:54:13</t>
  </si>
  <si>
    <t>25.01.2021 13:02:31</t>
  </si>
  <si>
    <t>25.01.2021 11:51:10</t>
  </si>
  <si>
    <t>25.01.2021 12:58:04</t>
  </si>
  <si>
    <t>K-4142 35-01-K04142_910560037_910560037</t>
  </si>
  <si>
    <t>25.01.2021 11:55:03</t>
  </si>
  <si>
    <t>25.01.2021 14:51:04</t>
  </si>
  <si>
    <t>L-16 TEPECİK KAVŞAĞI 35-14-L00016_10090283_56358333_56358333</t>
  </si>
  <si>
    <t>25.01.2021 10:19:17</t>
  </si>
  <si>
    <t>25.01.2021 11:05:45</t>
  </si>
  <si>
    <t>SARIKAYA KÖK 35-31-L00284_İĞDELİ L01_2113777</t>
  </si>
  <si>
    <t>25.01.2021 12:19:44</t>
  </si>
  <si>
    <t>25.01.2021 12:25:04</t>
  </si>
  <si>
    <t>25.01.2021 18:22:00</t>
  </si>
  <si>
    <t>25.01.2021 19:02:21</t>
  </si>
  <si>
    <t>M-850 KARAÇAM KÖK 35-02-M00850_EĞRİDERE M05_49919463</t>
  </si>
  <si>
    <t>25.01.2021 13:40:00</t>
  </si>
  <si>
    <t>25.01.2021 16:20:57</t>
  </si>
  <si>
    <t>DM-2 45-71-M00002_HATUNİYE M03_2048798</t>
  </si>
  <si>
    <t>25.01.2021 08:43:00</t>
  </si>
  <si>
    <t>25.01.2021 09:06:00</t>
  </si>
  <si>
    <t>M-35 MOBİL KÖK 35-25-M00105_MAXİM PARK OTEL ÖZEL M04_72116572</t>
  </si>
  <si>
    <t>25.01.2021 10:05:24</t>
  </si>
  <si>
    <t>25.01.2021 10:47:00</t>
  </si>
  <si>
    <t>M-850 KARAÇAM KÖK 35-02-M00850_BENZİNLİK M08_49919689</t>
  </si>
  <si>
    <t>25.01.2021 12:53:43</t>
  </si>
  <si>
    <t>25.01.2021 13:44:00</t>
  </si>
  <si>
    <t>TAŞLIYATAK CEBECİLER TR-4 35-31-L00367_35-31-L00367_2365637</t>
  </si>
  <si>
    <t>25.01.2021 07:22:53</t>
  </si>
  <si>
    <t>25.01.2021 16:10:22</t>
  </si>
  <si>
    <t>KEMALİYE DM (TR-1) 45-73-M00150_JANDARMA M06_66716006</t>
  </si>
  <si>
    <t>25.01.2021 10:29:33</t>
  </si>
  <si>
    <t>25.01.2021 11:40:00</t>
  </si>
  <si>
    <t>_953174227_953174227</t>
  </si>
  <si>
    <t>25.01.2021 21:12:18</t>
  </si>
  <si>
    <t>25.01.2021 23:29:59</t>
  </si>
  <si>
    <t>L-145 DALYAN DM 35-18-L00145_HatBaşıAyırıcı_53138161 L03_53138161</t>
  </si>
  <si>
    <t>25.01.2021 13:53:20</t>
  </si>
  <si>
    <t>25.01.2021 17:07:09</t>
  </si>
  <si>
    <t>ÖREN TR-4 35-27-L00219_35-27-L00219_2351090</t>
  </si>
  <si>
    <t>25.01.2021 11:31:12</t>
  </si>
  <si>
    <t>25.01.2021 13:01:16</t>
  </si>
  <si>
    <t>25.01.2021 00:51:00</t>
  </si>
  <si>
    <t>25.01.2021 01:28:45</t>
  </si>
  <si>
    <t>KARAOĞLANLI TR-1 KÖK 45-71-M00091_60805831_65498115_65498115</t>
  </si>
  <si>
    <t>25.01.2021 17:42:43</t>
  </si>
  <si>
    <t>26.01.2021 01:28:18</t>
  </si>
  <si>
    <t>UZUNBURUN TR-1 45-71-M01048_43156012_56395170_56395170</t>
  </si>
  <si>
    <t>25.01.2021 15:13:18</t>
  </si>
  <si>
    <t>25.01.2021 20:06:25</t>
  </si>
  <si>
    <t>L-25 35-14-L00025_6014730_56357445_56357445</t>
  </si>
  <si>
    <t>25.01.2021 16:54:00</t>
  </si>
  <si>
    <t>25.01.2021 18:23:19</t>
  </si>
  <si>
    <t>BARAJ KÖK 35-17-M00461_HatBaşıAyırıcı_72921894 M04_72921894</t>
  </si>
  <si>
    <t>25.01.2021 13:26:00</t>
  </si>
  <si>
    <t>25.01.2021 13:51:36</t>
  </si>
  <si>
    <t>TR-62 35-19-L00062_945382203_945382203</t>
  </si>
  <si>
    <t>25.01.2021 16:18:44</t>
  </si>
  <si>
    <t>25.01.2021 23:57:00</t>
  </si>
  <si>
    <t>25.01.2021 09:46:36</t>
  </si>
  <si>
    <t>25.01.2021 16:36:19</t>
  </si>
  <si>
    <t>25.01.2021 08:49:33</t>
  </si>
  <si>
    <t>25.01.2021 12:31:03</t>
  </si>
  <si>
    <t>YILMAZ İM 45-78-A00003_YILMAZ TR-12 L04_2331486</t>
  </si>
  <si>
    <t>25.01.2021 09:22:03</t>
  </si>
  <si>
    <t>25.01.2021 09:59:40</t>
  </si>
  <si>
    <t>DM-2/23 (YERALTI OTOPARK) 45-71-M00142_45-71-M00142_66482799</t>
  </si>
  <si>
    <t>25.01.2021 10:39:50</t>
  </si>
  <si>
    <t>25.01.2021 16:33:22</t>
  </si>
  <si>
    <t>BAHÇECİK KÖYÜ TR-1 45-84-L00017_955183390_955183390</t>
  </si>
  <si>
    <t>25.01.2021 18:03:20</t>
  </si>
  <si>
    <t>25.01.2021 20:35:42</t>
  </si>
  <si>
    <t>25.01.2021 09:39:37</t>
  </si>
  <si>
    <t>25.01.2021 09:49:00</t>
  </si>
  <si>
    <t>25.01.2021 10:58:05</t>
  </si>
  <si>
    <t>25.01.2021 14:09:06</t>
  </si>
  <si>
    <t>L-140 35-18-L00140_950466176_950466176</t>
  </si>
  <si>
    <t>25.01.2021 17:21:43</t>
  </si>
  <si>
    <t>25.01.2021 18:36:53</t>
  </si>
  <si>
    <t>AŞAĞI KIZILCA TR-1 35-27-L00045_35-27-L00045_2363454</t>
  </si>
  <si>
    <t>25.01.2021 09:10:18</t>
  </si>
  <si>
    <t>25.01.2021 11:50:33</t>
  </si>
  <si>
    <t>25.01.2021 18:39:26</t>
  </si>
  <si>
    <t>25.01.2021 22:24:30</t>
  </si>
  <si>
    <t>SEFERİHİSAR İM 35-14-A00002_HatBaşıAyırıcı_53134098 L09_53134098</t>
  </si>
  <si>
    <t>25.01.2021 11:44:24</t>
  </si>
  <si>
    <t>25.01.2021 14:36:26</t>
  </si>
  <si>
    <t>25.01.2021 22:15:34</t>
  </si>
  <si>
    <t>25.01.2021 22:57:23</t>
  </si>
  <si>
    <t>25.01.2021 16:30:13</t>
  </si>
  <si>
    <t>25.01.2021 16:30:31</t>
  </si>
  <si>
    <t>MAHMUTLAR TR-1 45-74-M00350_945590150_945590150</t>
  </si>
  <si>
    <t>25.01.2021 20:58:00</t>
  </si>
  <si>
    <t>25.01.2021 22:15:55</t>
  </si>
  <si>
    <t>BALIKLIOVA TR-5 35-19-L00374_956673589_956673589</t>
  </si>
  <si>
    <t>25.01.2021 10:56:52</t>
  </si>
  <si>
    <t>25.01.2021 20:20:50</t>
  </si>
  <si>
    <t>BEYDERE TR-1 45-71-M01444_B_56399902_56399902</t>
  </si>
  <si>
    <t>25.01.2021 19:11:26</t>
  </si>
  <si>
    <t>26.01.2021 00:14:04</t>
  </si>
  <si>
    <t>YENİ HARMANDALI TR-1 45-71-M00893_DIREK TIPI TRAFO HUCRESI H01_2084265</t>
  </si>
  <si>
    <t>25.01.2021 17:28:31</t>
  </si>
  <si>
    <t>25.01.2021 20:58:14</t>
  </si>
  <si>
    <t>TR-51 35-22-M00051_955256384_955256384</t>
  </si>
  <si>
    <t>25.01.2021 15:09:08</t>
  </si>
  <si>
    <t>25.01.2021 19:36:27</t>
  </si>
  <si>
    <t>SOMA TR-4 45-82-M00004_TR-3/1 M02_2094717</t>
  </si>
  <si>
    <t>25.01.2021 11:23:21</t>
  </si>
  <si>
    <t>25.01.2021 13:34:06</t>
  </si>
  <si>
    <t>YAKACIK TR-2 35-20-L00233_DIREK TIPI TRAFO HUCRESI H01_2048375</t>
  </si>
  <si>
    <t>25.01.2021 15:02:03</t>
  </si>
  <si>
    <t>25.01.2021 18:57:16</t>
  </si>
  <si>
    <t>DM-2/21 45-71-M00135_45-71-M00135_66481230</t>
  </si>
  <si>
    <t>25.01.2021 23:40:02</t>
  </si>
  <si>
    <t>26.01.2021 00:37:49</t>
  </si>
  <si>
    <t>KAVACIK TR-1 35-01-L00001_910684450_910684450</t>
  </si>
  <si>
    <t>25.01.2021 12:54:01</t>
  </si>
  <si>
    <t>25.01.2021 15:46:01</t>
  </si>
  <si>
    <t>K-2510 35-01-K02510_910926653_910926653</t>
  </si>
  <si>
    <t>25.01.2021 13:34:31</t>
  </si>
  <si>
    <t>25.01.2021 17:14:40</t>
  </si>
  <si>
    <t>_C_56391356_56391356</t>
  </si>
  <si>
    <t>25.01.2021 09:50:54</t>
  </si>
  <si>
    <t>25.01.2021 11:57:40</t>
  </si>
  <si>
    <t>25.01.2021 06:25:49</t>
  </si>
  <si>
    <t>25.01.2021 09:14:39</t>
  </si>
  <si>
    <t>25.01.2021 04:16:58</t>
  </si>
  <si>
    <t>25.01.2021 04:48:00</t>
  </si>
  <si>
    <t>25.01.2021 08:11:14</t>
  </si>
  <si>
    <t>25.01.2021 08:53:13</t>
  </si>
  <si>
    <t>ALAŞEHİR TR-35 45-73-M00035__72373133_72373133</t>
  </si>
  <si>
    <t>25.01.2021 15:45:11</t>
  </si>
  <si>
    <t>25.01.2021 17:07:25</t>
  </si>
  <si>
    <t>M-2177 35-01-M02177_911724616_911724616</t>
  </si>
  <si>
    <t>25.01.2021 13:43:51</t>
  </si>
  <si>
    <t>25.01.2021 17:55:31</t>
  </si>
  <si>
    <t>KARABURUN BOZKÖY 35-21-L00053_DIREK TIPI TRAFO HUCRESI H01_2088935</t>
  </si>
  <si>
    <t>25.01.2021 09:41:11</t>
  </si>
  <si>
    <t>25.01.2021 15:43:12</t>
  </si>
  <si>
    <t>25.01.2021 15:31:52</t>
  </si>
  <si>
    <t>25.01.2021 17:19:33</t>
  </si>
  <si>
    <t>EMİRLİ TR-8 35-15-L00644_D_56371407_56371407</t>
  </si>
  <si>
    <t>25.01.2021 18:09:00</t>
  </si>
  <si>
    <t>25.01.2021 20:21:06</t>
  </si>
  <si>
    <t>25.01.2021 08:42:35</t>
  </si>
  <si>
    <t>25.01.2021 10:47:40</t>
  </si>
  <si>
    <t>25.01.2021 12:00:34</t>
  </si>
  <si>
    <t>25.01.2021 12:28:00</t>
  </si>
  <si>
    <t>TR-45 35-30-L00045_B_56398960_56398960</t>
  </si>
  <si>
    <t>25.01.2021 22:54:50</t>
  </si>
  <si>
    <t>25.01.2021 23:31:12</t>
  </si>
  <si>
    <t>M-1027 35-04-M01027_99514617_99514617</t>
  </si>
  <si>
    <t>25.01.2021 14:41:57</t>
  </si>
  <si>
    <t>25.01.2021 17:09:20</t>
  </si>
  <si>
    <t>ARPALIK KÖK 45-83-M00137_ARPALIK KÖK-2 M08_2096497</t>
  </si>
  <si>
    <t>25.01.2021 09:57:31</t>
  </si>
  <si>
    <t>25.01.2021 11:19:07</t>
  </si>
  <si>
    <t>ULUDERBENT DM 45-73-M00491_ÖRENCİK M01_66856544</t>
  </si>
  <si>
    <t>25.01.2021 01:48:43</t>
  </si>
  <si>
    <t>25.01.2021 01:49:03</t>
  </si>
  <si>
    <t>TR-133 ÇAMLIK 35-19-L00133__72372500_72372500</t>
  </si>
  <si>
    <t>25.01.2021 10:53:42</t>
  </si>
  <si>
    <t>25.01.2021 18:05:16</t>
  </si>
  <si>
    <t>ESKİOBA TR-1 35-29-L00144_35-29-L00144_2372901</t>
  </si>
  <si>
    <t>25.01.2021 19:00:08</t>
  </si>
  <si>
    <t>25.01.2021 19:48:07</t>
  </si>
  <si>
    <t>25.01.2021 09:17:19</t>
  </si>
  <si>
    <t>25.01.2021 10:40:26</t>
  </si>
  <si>
    <t>TARIMSAL SULAMA TR-40 45-85-L00164_45-85-L00164_2375895</t>
  </si>
  <si>
    <t>25.01.2021 17:20:25</t>
  </si>
  <si>
    <t>25.01.2021 18:47:57</t>
  </si>
  <si>
    <t>25.01.2021 09:08:55</t>
  </si>
  <si>
    <t>25.01.2021 10:16:30</t>
  </si>
  <si>
    <t>KAVACIK TR-1 45-77-M00001_945506891_945506891</t>
  </si>
  <si>
    <t>25.01.2021 17:40:28</t>
  </si>
  <si>
    <t>25.01.2021 18:54:37</t>
  </si>
  <si>
    <t>BADINCA TR-3 45-73-M00386_945647945_945647945</t>
  </si>
  <si>
    <t>25.01.2021 20:03:11</t>
  </si>
  <si>
    <t>25.01.2021 22:44:31</t>
  </si>
  <si>
    <t>25.01.2021 11:20:29</t>
  </si>
  <si>
    <t>25.01.2021 11:21:20</t>
  </si>
  <si>
    <t>YARBASAN KÖK 45-74-M00119_ELEK M04_72246662</t>
  </si>
  <si>
    <t>25.01.2021 09:39:03</t>
  </si>
  <si>
    <t>25.01.2021 09:39:33</t>
  </si>
  <si>
    <t>25.01.2021 15:42:04</t>
  </si>
  <si>
    <t>25.01.2021 15:42:44</t>
  </si>
  <si>
    <t>TAŞLIYATAK TR-2 35-31-L00365_DIREK TIPI TRAFO HUCRESI H01_2040517</t>
  </si>
  <si>
    <t>25.01.2021 11:04:54</t>
  </si>
  <si>
    <t>25.01.2021 20:03:00</t>
  </si>
  <si>
    <t>TR-5 35-26-M00005_TR-4/TR-5-1 M04_72401110</t>
  </si>
  <si>
    <t>25.01.2021 08:34:13</t>
  </si>
  <si>
    <t>25.01.2021 09:30:17</t>
  </si>
  <si>
    <t>SOMA B SANTRALİ TM 45-82-A00004_SOMA KÖYLER DM-2 FİDER-1 (2H09) M018_66326718</t>
  </si>
  <si>
    <t>25.01.2021 11:03:45</t>
  </si>
  <si>
    <t>25.01.2021 11:19:58</t>
  </si>
  <si>
    <t>M-1193 35-02-M01193_910018995_910018995</t>
  </si>
  <si>
    <t>25.01.2021 14:25:44</t>
  </si>
  <si>
    <t>25.01.2021 17:04:32</t>
  </si>
  <si>
    <t>KÜÇÜKKALE YEŞİLKENT TR-2 35-29-L00268_A_56402476_56402476</t>
  </si>
  <si>
    <t>25.01.2021 13:04:28</t>
  </si>
  <si>
    <t>25.01.2021 14:21:15</t>
  </si>
  <si>
    <t>TAYTAN OFİS KÖK 45-78-M00314_ÜLKÜ FABRİKALAR M014_60669844</t>
  </si>
  <si>
    <t>25.01.2021 05:21:14</t>
  </si>
  <si>
    <t>25.01.2021 07:53:17</t>
  </si>
  <si>
    <t>SERA SOKAK TARIMSAL SULAMA TR 35-22-M00230_DIREK TIPI TRAFO HUCRESI H01_2125272</t>
  </si>
  <si>
    <t>25.01.2021 14:59:04</t>
  </si>
  <si>
    <t>25.01.2021 18:25:18</t>
  </si>
  <si>
    <t>__72410335_72410335</t>
  </si>
  <si>
    <t>25.01.2021 16:17:23</t>
  </si>
  <si>
    <t>25.01.2021 19:53:01</t>
  </si>
  <si>
    <t>25.01.2021 10:59:05</t>
  </si>
  <si>
    <t>SARIGÖL TR-36 45-79-M00036_45-79-M00036_2365927</t>
  </si>
  <si>
    <t>25.01.2021 13:40:34</t>
  </si>
  <si>
    <t>25.01.2021 14:59:21</t>
  </si>
  <si>
    <t>DM-8/7 KAZIMKARABEKİR İ.Ö.O 45-71-M00294_45-71-M00294_65882065</t>
  </si>
  <si>
    <t>25.01.2021 12:54:15</t>
  </si>
  <si>
    <t>25.01.2021 17:42:25</t>
  </si>
  <si>
    <t>DM-1/45 45-71-M00027_ULUPARK TR M06_66434162</t>
  </si>
  <si>
    <t>25.01.2021 10:28:41</t>
  </si>
  <si>
    <t>25.01.2021 12:13:00</t>
  </si>
  <si>
    <t>KARABURÇ MERKEZ TR-1 35-31-L00265_47945954_56399163_56399163</t>
  </si>
  <si>
    <t>25.01.2021 08:57:47</t>
  </si>
  <si>
    <t>25.01.2021 09:42:05</t>
  </si>
  <si>
    <t>SOMA TR-11 45-82-M00011_945542627_945542627</t>
  </si>
  <si>
    <t>25.01.2021 16:52:03</t>
  </si>
  <si>
    <t>25.01.2021 18:14:49</t>
  </si>
  <si>
    <t>BAHADIR TR-1 45-73-M01209_945653930_945653930</t>
  </si>
  <si>
    <t>25.01.2021 16:33:03</t>
  </si>
  <si>
    <t>25.01.2021 18:02:00</t>
  </si>
  <si>
    <t>25.01.2021 11:58:38</t>
  </si>
  <si>
    <t>25.01.2021 19:19:35</t>
  </si>
  <si>
    <t>ARMUTLU İM 35-27-A00001_KIZILCA L05_49920723</t>
  </si>
  <si>
    <t>25.01.2021 08:40:47</t>
  </si>
  <si>
    <t>25.01.2021 09:04:46</t>
  </si>
  <si>
    <t>25.01.2021 16:36:04</t>
  </si>
  <si>
    <t>25.01.2021 18:34:05</t>
  </si>
  <si>
    <t>İÇMECE TR-3 35-31-L00433_956584947_956584947</t>
  </si>
  <si>
    <t>25.01.2021 13:03:23</t>
  </si>
  <si>
    <t>25.01.2021 14:47:55</t>
  </si>
  <si>
    <t>KARABURUN TR-7 35-21-L00033_961449929_961449929</t>
  </si>
  <si>
    <t>25.01.2021 19:09:06</t>
  </si>
  <si>
    <t>25.01.2021 20:34:08</t>
  </si>
  <si>
    <t>25.01.2021 09:03:13</t>
  </si>
  <si>
    <t>25.01.2021 10:50:52</t>
  </si>
  <si>
    <t>ÖZDERE M-60 ÖZSAN SANAYİ SİTESİ 35-25-M00215_955253704_955253704</t>
  </si>
  <si>
    <t>25.01.2021 17:30:00</t>
  </si>
  <si>
    <t>25.01.2021 18:59:39</t>
  </si>
  <si>
    <t>BAŞIBÜYÜK KÖK 45-77-L00158_TATLIÇEŞME ÇIKIŞI L04_61353339</t>
  </si>
  <si>
    <t>25.01.2021 12:24:35</t>
  </si>
  <si>
    <t>25.01.2021 15:27:53</t>
  </si>
  <si>
    <t>25.01.2021 14:20:04</t>
  </si>
  <si>
    <t>25.01.2021 17:42:20</t>
  </si>
  <si>
    <t>25.01.2021 09:44:23</t>
  </si>
  <si>
    <t>25.01.2021 09:52:02</t>
  </si>
  <si>
    <t>DOKUZLAR TR-3 35-31-L00170_956586620_956586620</t>
  </si>
  <si>
    <t>25.01.2021 20:12:13</t>
  </si>
  <si>
    <t>25.01.2021 23:52:51</t>
  </si>
  <si>
    <t>M. ALİ ÇETİN SULAMA GRUBU 35-27-M00172_B_56382982_56382982</t>
  </si>
  <si>
    <t>25.01.2021 10:50:23</t>
  </si>
  <si>
    <t>25.01.2021 15:51:32</t>
  </si>
  <si>
    <t>YILMAZ TR-29 45-78-M00189__72373216_72373216</t>
  </si>
  <si>
    <t>25.01.2021 23:12:58</t>
  </si>
  <si>
    <t>25.01.2021 23:51:05</t>
  </si>
  <si>
    <t>25.01.2021 11:59:13</t>
  </si>
  <si>
    <t>25.01.2021 11:59:33</t>
  </si>
  <si>
    <t>25.01.2021 10:08:08</t>
  </si>
  <si>
    <t>25.01.2021 11:08:00</t>
  </si>
  <si>
    <t>25.01.2021 17:29:04</t>
  </si>
  <si>
    <t>25.01.2021 21:25:06</t>
  </si>
  <si>
    <t>M-579 (DM-7/25) 35-17-M00579_ALİAĞA TM İZSU FİDER GİRİŞİ M03_42286094</t>
  </si>
  <si>
    <t>25.01.2021 15:59:35</t>
  </si>
  <si>
    <t>25.01.2021 16:15:00</t>
  </si>
  <si>
    <t>DOĞANAY KÖK 35-26-M01060_AKOVA SÜT M05_65924109</t>
  </si>
  <si>
    <t>25.01.2021 13:01:31</t>
  </si>
  <si>
    <t>25.01.2021 14:37:06</t>
  </si>
  <si>
    <t>25.01.2021 11:35:15</t>
  </si>
  <si>
    <t>25.01.2021 11:42:00</t>
  </si>
  <si>
    <t>KARAYENİCE TR-2 45-71-M01507_D_56389167_56389167</t>
  </si>
  <si>
    <t>25.01.2021 12:57:27</t>
  </si>
  <si>
    <t>25.01.2021 19:40:39</t>
  </si>
  <si>
    <t>DM-2 45-71-M00002_TR SARABAD CAD. M15_2307276</t>
  </si>
  <si>
    <t>25.01.2021 09:53:13</t>
  </si>
  <si>
    <t>25.01.2021 13:39:56</t>
  </si>
  <si>
    <t>M-85 ORHANLI TEMESALTI 35-14-M00085_956649551_956649551</t>
  </si>
  <si>
    <t>25.01.2021 15:34:16</t>
  </si>
  <si>
    <t>25.01.2021 17:37:59</t>
  </si>
  <si>
    <t>25.01.2021 17:49:00</t>
  </si>
  <si>
    <t>25.01.2021 18:17:59</t>
  </si>
  <si>
    <t>TR-2/4 45-83-L00004_955175897_955175897</t>
  </si>
  <si>
    <t>25.01.2021 10:56:06</t>
  </si>
  <si>
    <t>25.01.2021 11:33:21</t>
  </si>
  <si>
    <t>EMİRALEM TR-16 35-28-M00234_953380741_953380741</t>
  </si>
  <si>
    <t>25.01.2021 15:10:28</t>
  </si>
  <si>
    <t>25.01.2021 19:01:52</t>
  </si>
  <si>
    <t>YENİ FOÇA TR-2 35-23-M00002_YENİ FOÇA DM M04_66039432</t>
  </si>
  <si>
    <t>25.01.2021 09:31:23</t>
  </si>
  <si>
    <t>25.01.2021 10:15:00</t>
  </si>
  <si>
    <t>25.01.2021 05:46:53</t>
  </si>
  <si>
    <t>25.01.2021 06:28:00</t>
  </si>
  <si>
    <t>KAAN TR-1 45-71-M01520_43108531_56389169_56389169</t>
  </si>
  <si>
    <t>25.01.2021 13:33:17</t>
  </si>
  <si>
    <t>25.01.2021 19:35:51</t>
  </si>
  <si>
    <t>K-3902 35-03-K03902_910343448_910343448</t>
  </si>
  <si>
    <t>25.01.2021 12:36:14</t>
  </si>
  <si>
    <t>25.01.2021 20:21:17</t>
  </si>
  <si>
    <t>DM-5/14 35-26-M00808_956627164_956627164</t>
  </si>
  <si>
    <t>25.01.2021 09:08:00</t>
  </si>
  <si>
    <t>25.01.2021 13:38:15</t>
  </si>
  <si>
    <t>AYVACIK TR-1 35-28-M00256_DIREK TIPI TRAFO HUCRESI H01_2106894</t>
  </si>
  <si>
    <t>25.01.2021 12:20:00</t>
  </si>
  <si>
    <t>25.01.2021 12:55:23</t>
  </si>
  <si>
    <t>ULUCAK DM-2/8 35-27-M00330_ULUCAK DM-2 M02_72175600</t>
  </si>
  <si>
    <t>25.01.2021 13:06:53</t>
  </si>
  <si>
    <t>25.01.2021 13:49:00</t>
  </si>
  <si>
    <t>GÜMÜLDÜR M-25 35-25-M00025_C_56357202_56357202</t>
  </si>
  <si>
    <t>25.01.2021 16:26:29</t>
  </si>
  <si>
    <t>25.01.2021 18:50:44</t>
  </si>
  <si>
    <t>M-921 35-02-M00921_A_56381779_56381779</t>
  </si>
  <si>
    <t>25.01.2021 09:15:35</t>
  </si>
  <si>
    <t>25.01.2021 10:11:05</t>
  </si>
  <si>
    <t>K-2589 35-02-K02589_K k1b_5875515</t>
  </si>
  <si>
    <t>25.01.2021 14:43:07</t>
  </si>
  <si>
    <t>25.01.2021 16:42:59</t>
  </si>
  <si>
    <t>BARAJ KÖK 35-17-M00461_ÇITAK M04_2336610</t>
  </si>
  <si>
    <t>25.01.2021 12:00:54</t>
  </si>
  <si>
    <t>25.01.2021 13:08:04</t>
  </si>
  <si>
    <t>K-891 35-02-K00891_912406174_912406174</t>
  </si>
  <si>
    <t>25.01.2021 16:29:29</t>
  </si>
  <si>
    <t>25.01.2021 18:32:37</t>
  </si>
  <si>
    <t>25.01.2021 11:23:22</t>
  </si>
  <si>
    <t>25.01.2021 11:23:51</t>
  </si>
  <si>
    <t>25.01.2021 11:06:42</t>
  </si>
  <si>
    <t>25.01.2021 12:31:19</t>
  </si>
  <si>
    <t>MESCİTLİ S. KASAP GRB. TR-5 35-15-L01011_B_56361622_56361622</t>
  </si>
  <si>
    <t>25.01.2021 14:50:45</t>
  </si>
  <si>
    <t>25.01.2021 16:58:11</t>
  </si>
  <si>
    <t>AŞAĞIKIŞLA TR-2 45-72-M00202_C_56406547_56406547</t>
  </si>
  <si>
    <t>25.01.2021 15:57:01</t>
  </si>
  <si>
    <t>25.01.2021 22:34:15</t>
  </si>
  <si>
    <t>IRLAMAZ TR-1 45-83-L00231_955178278_955178278</t>
  </si>
  <si>
    <t>25.01.2021 21:04:35</t>
  </si>
  <si>
    <t>25.01.2021 23:22:37</t>
  </si>
  <si>
    <t>25.01.2021 07:31:03</t>
  </si>
  <si>
    <t>25.01.2021 07:31:23</t>
  </si>
  <si>
    <t>L-2 35-18-L00002_950436356_950436356</t>
  </si>
  <si>
    <t>25.01.2021 09:55:55</t>
  </si>
  <si>
    <t>25.01.2021 13:44:12</t>
  </si>
  <si>
    <t>GÜNEYDAMLARI TR-3 45-79-M00119_45-79-M00119_2367424</t>
  </si>
  <si>
    <t>25.01.2021 18:04:54</t>
  </si>
  <si>
    <t>25.01.2021 19:13:42</t>
  </si>
  <si>
    <t>MORDOĞAN MANAL TR-49 35-21-L00176_A_56359752_56359752</t>
  </si>
  <si>
    <t>25.01.2021 09:43:28</t>
  </si>
  <si>
    <t>25.01.2021 12:10:09</t>
  </si>
  <si>
    <t>SOMA TR-20 45-82-M00020_TR-21  -  TR-23 M03_2091552</t>
  </si>
  <si>
    <t>25.01.2021 09:01:24</t>
  </si>
  <si>
    <t>25.01.2021 12:52:36</t>
  </si>
  <si>
    <t>ŞAMAR TR-1 45-71-M01445_A_56399604_56399604</t>
  </si>
  <si>
    <t>25.01.2021 18:20:47</t>
  </si>
  <si>
    <t>25.01.2021 23:52:09</t>
  </si>
  <si>
    <t>25.01.2021 13:54:05</t>
  </si>
  <si>
    <t>25.01.2021 14:48:00</t>
  </si>
  <si>
    <t>TURGUTALP TR-4/5 45-82-M00067_B_56389358_56389358</t>
  </si>
  <si>
    <t>25.01.2021 15:38:33</t>
  </si>
  <si>
    <t>25.01.2021 16:20:04</t>
  </si>
  <si>
    <t>OVACIK TR-4 35-31-L00147_47822231_56352533_56352533</t>
  </si>
  <si>
    <t>25.01.2021 07:27:59</t>
  </si>
  <si>
    <t>25.01.2021 10:26:19</t>
  </si>
  <si>
    <t>TR-11 35-32-L00011_D D01b_49867308</t>
  </si>
  <si>
    <t>25.01.2021 12:00:07</t>
  </si>
  <si>
    <t>25.01.2021 13:15:04</t>
  </si>
  <si>
    <t>ÇAMÖNÜ TR-3 35-22-M00168_D_56370467_56370467</t>
  </si>
  <si>
    <t>25.01.2021 16:07:32</t>
  </si>
  <si>
    <t>25.01.2021 19:31:36</t>
  </si>
  <si>
    <t>M-1543 35-01-M01543_954685456_954685456</t>
  </si>
  <si>
    <t>25.01.2021 23:17:02</t>
  </si>
  <si>
    <t>26.01.2021 00:33:26</t>
  </si>
  <si>
    <t>25.01.2021 11:22:13</t>
  </si>
  <si>
    <t>25.01.2021 12:05:36</t>
  </si>
  <si>
    <t>25.01.2021 10:16:28</t>
  </si>
  <si>
    <t>25.01.2021 15:29:00</t>
  </si>
  <si>
    <t>K-435 35-02-K00435_99246724_99246724</t>
  </si>
  <si>
    <t>25.01.2021 18:47:32</t>
  </si>
  <si>
    <t>25.01.2021 19:33:14</t>
  </si>
  <si>
    <t>25.01.2021 18:22:56</t>
  </si>
  <si>
    <t>25.01.2021 18:59:05</t>
  </si>
  <si>
    <t>TR-1/61 45-72-M00061_DIREK TIPI TRAFO HUCRESI H01_2068939</t>
  </si>
  <si>
    <t>25.01.2021 10:14:53</t>
  </si>
  <si>
    <t>25.01.2021 12:52:29</t>
  </si>
  <si>
    <t>DADAĞLI TR-10 (TR-2) 45-79-M00514_945570412_945570412</t>
  </si>
  <si>
    <t>25.01.2021 10:42:35</t>
  </si>
  <si>
    <t>25.01.2021 12:04:39</t>
  </si>
  <si>
    <t>L-94 ULAMIŞ OVA SULAMA 35-14-L00094_35-14-L00094_2361220</t>
  </si>
  <si>
    <t>25.01.2021 19:56:55</t>
  </si>
  <si>
    <t>25.01.2021 22:00:37</t>
  </si>
  <si>
    <t>25.01.2021 14:16:03</t>
  </si>
  <si>
    <t>25.01.2021 16:00:53</t>
  </si>
  <si>
    <t>KIRTEPE TR-2 35-29-L00541_950332788_950332788</t>
  </si>
  <si>
    <t>25.01.2021 15:52:30</t>
  </si>
  <si>
    <t>25.01.2021 20:22:57</t>
  </si>
  <si>
    <t>M-51 DOĞAKENT SİTESİ 35-14-M00051_956651473_956651473</t>
  </si>
  <si>
    <t>25.01.2021 18:18:23</t>
  </si>
  <si>
    <t>25.01.2021 20:02:10</t>
  </si>
  <si>
    <t>SARIKAYA TR-1 45-71-M00996_DIREK TIPI TRAFO HUCRESI H01_2091582</t>
  </si>
  <si>
    <t>25.01.2021 14:54:36</t>
  </si>
  <si>
    <t>25.01.2021 20:46:04</t>
  </si>
  <si>
    <t>25.01.2021 11:36:45</t>
  </si>
  <si>
    <t>25.01.2021 12:10:00</t>
  </si>
  <si>
    <t>L-438 35-18-L00438_L-296 L02_2065046</t>
  </si>
  <si>
    <t>25.01.2021 08:49:54</t>
  </si>
  <si>
    <t>25.01.2021 09:53:26</t>
  </si>
  <si>
    <t>DM-1/52 45-71-M00325__72410668_72410668</t>
  </si>
  <si>
    <t>25.01.2021 05:54:43</t>
  </si>
  <si>
    <t>25.01.2021 09:37:33</t>
  </si>
  <si>
    <t>TR-2/47-A 45-72-L00082_956500313_956500313</t>
  </si>
  <si>
    <t>25.01.2021 09:12:49</t>
  </si>
  <si>
    <t>25.01.2021 09:41:38</t>
  </si>
  <si>
    <t>25.01.2021 10:53:59</t>
  </si>
  <si>
    <t>25.01.2021 11:59:37</t>
  </si>
  <si>
    <t>TR-240 35-19-L00240_8348062_56354692_56354692</t>
  </si>
  <si>
    <t>25.01.2021 17:42:59</t>
  </si>
  <si>
    <t>25.01.2021 18:15:28</t>
  </si>
  <si>
    <t>TR-41 35-30-L00041_35-30-L00041_2356396</t>
  </si>
  <si>
    <t>25.01.2021 17:52:54</t>
  </si>
  <si>
    <t>25.01.2021 19:16:57</t>
  </si>
  <si>
    <t>TR-2/78 45-83-L00078_TR-2/75 L04_61345004</t>
  </si>
  <si>
    <t>25.01.2021 13:09:13</t>
  </si>
  <si>
    <t>25.01.2021 13:35:00</t>
  </si>
  <si>
    <t>M-1248 35-01-M01248_910665206_910665206</t>
  </si>
  <si>
    <t>25.01.2021 09:30:39</t>
  </si>
  <si>
    <t>25.01.2021 10:14:55</t>
  </si>
  <si>
    <t>UMURLU TR-6 35-31-L00360_47784426_56352033_56352033</t>
  </si>
  <si>
    <t>25.01.2021 16:33:43</t>
  </si>
  <si>
    <t>26.01.2021 04:05:54</t>
  </si>
  <si>
    <t>DM-14/10 45-71-M00559_C_56406869_56406869</t>
  </si>
  <si>
    <t>25.01.2021 16:42:37</t>
  </si>
  <si>
    <t>25.01.2021 18:50:25</t>
  </si>
  <si>
    <t>K-3372 35-01-K03372_910555286_910555286</t>
  </si>
  <si>
    <t>25.01.2021 07:56:47</t>
  </si>
  <si>
    <t>25.01.2021 16:46:05</t>
  </si>
  <si>
    <t>25.01.2021 09:21:43</t>
  </si>
  <si>
    <t>25.01.2021 18:07:39</t>
  </si>
  <si>
    <t>SOMA A SANTRALİ İM/DM 45-82-A00001_SAVAŞTEPE 15.8 L14_2091658</t>
  </si>
  <si>
    <t>25.01.2021 15:35:34</t>
  </si>
  <si>
    <t>25.01.2021 15:56:00</t>
  </si>
  <si>
    <t>POYRACIK TR-1 35-24-L00024_TR-3 L3_2304643</t>
  </si>
  <si>
    <t>25.01.2021 06:54:53</t>
  </si>
  <si>
    <t>25.01.2021 07:46:00</t>
  </si>
  <si>
    <t>ÖRENCİK TR-4 35-31-L00456_ H_65802079</t>
  </si>
  <si>
    <t>25.01.2021 15:08:50</t>
  </si>
  <si>
    <t>25.01.2021 21:50:46</t>
  </si>
  <si>
    <t>SART TR-1 KÖK 45-78-M00168_49316421_56405895_56405895</t>
  </si>
  <si>
    <t>25.01.2021 10:58:23</t>
  </si>
  <si>
    <t>25.01.2021 13:45:37</t>
  </si>
  <si>
    <t>25.01.2021 09:47:01</t>
  </si>
  <si>
    <t>25.01.2021 14:16:26</t>
  </si>
  <si>
    <t>KARABURÇ ÇAMGEÇİDİ TR-14 35-31-L00272_DIREK TIPI TRAFO HUCRESI H01_2050610</t>
  </si>
  <si>
    <t>25.01.2021 15:05:03</t>
  </si>
  <si>
    <t>25.01.2021 18:38:36</t>
  </si>
  <si>
    <t>BEYAZKENT SİTESİ 35-30-M00343_955307141_955307141</t>
  </si>
  <si>
    <t>25.01.2021 11:23:13</t>
  </si>
  <si>
    <t>M-9 GERMİYAN 35-18-M00009_95000510525_95000510525</t>
  </si>
  <si>
    <t>25.01.2021 00:43:50</t>
  </si>
  <si>
    <t>25.01.2021 03:02:18</t>
  </si>
  <si>
    <t>KARABULU KÖK 35-31-L00227_TUMBULLAR L03_2119135</t>
  </si>
  <si>
    <t>25.01.2021 16:15:54</t>
  </si>
  <si>
    <t>25.01.2021 16:16:24</t>
  </si>
  <si>
    <t>DAĞDERE TR-1 35-29-L00320_950317456_950317456</t>
  </si>
  <si>
    <t>25.01.2021 20:37:22</t>
  </si>
  <si>
    <t>25.01.2021 23:03:34</t>
  </si>
  <si>
    <t>SELAMPEN KÖK 35-26-M00926_İMPO-KALE-CENKÇİ-SELAMPEN M01_65890825</t>
  </si>
  <si>
    <t>25.01.2021 22:21:11</t>
  </si>
  <si>
    <t>25.01.2021 23:30:02</t>
  </si>
  <si>
    <t>ZEYTİNKÖY TR-4 35-13-L00068_C_56367827_56367827</t>
  </si>
  <si>
    <t>25.01.2021 12:50:37</t>
  </si>
  <si>
    <t>25.01.2021 16:56:48</t>
  </si>
  <si>
    <t>SANCAKLI BOZKÖY KÖK 45-71-M00087_SULAMA M02_61320771</t>
  </si>
  <si>
    <t>25.01.2021 08:48:00</t>
  </si>
  <si>
    <t>25.01.2021 09:09:48</t>
  </si>
  <si>
    <t>25.01.2021 11:17:52</t>
  </si>
  <si>
    <t>25.01.2021 11:47:36</t>
  </si>
  <si>
    <t>K-1065 35-04-K01065_912564439_912564439</t>
  </si>
  <si>
    <t>25.01.2021 10:57:46</t>
  </si>
  <si>
    <t>25.01.2021 12:59:50</t>
  </si>
  <si>
    <t>25.01.2021 12:18:33</t>
  </si>
  <si>
    <t>25.01.2021 13:29:33</t>
  </si>
  <si>
    <t>K-3933 35-01-K03933_913697511_913697511</t>
  </si>
  <si>
    <t>25.01.2021 20:10:00</t>
  </si>
  <si>
    <t>25.01.2021 22:18:48</t>
  </si>
  <si>
    <t>K-4305 35-03-K04305_35-03-K04305_41974173</t>
  </si>
  <si>
    <t>25.01.2021 20:41:32</t>
  </si>
  <si>
    <t>25.01.2021 23:50:54</t>
  </si>
  <si>
    <t>GAYLAN TR-1 35-16-M00030_953327730_953327730</t>
  </si>
  <si>
    <t>25.01.2021 16:39:28</t>
  </si>
  <si>
    <t>25.01.2021 21:45:18</t>
  </si>
  <si>
    <t>TR-2/75 KÖK 45-83-M00771_955144787_955144787</t>
  </si>
  <si>
    <t>25.01.2021 12:00:08</t>
  </si>
  <si>
    <t>25.01.2021 13:45:31</t>
  </si>
  <si>
    <t>KÜRDÜLLÜ TR-1 35-29-L00458_950340226_950340226</t>
  </si>
  <si>
    <t>25.01.2021 21:40:10</t>
  </si>
  <si>
    <t>26.01.2021 00:03:18</t>
  </si>
  <si>
    <t>BERGAMA TM 35-16-A00004_KUPLAJ M11_2314068</t>
  </si>
  <si>
    <t>25.01.2021 14:34:24</t>
  </si>
  <si>
    <t>25.01.2021 14:37:00</t>
  </si>
  <si>
    <t>25.01.2021 06:15:23</t>
  </si>
  <si>
    <t>25.01.2021 08:59:36</t>
  </si>
  <si>
    <t>25.01.2021 14:05:06</t>
  </si>
  <si>
    <t>25.01.2021 16:04:50</t>
  </si>
  <si>
    <t>TR-142 YAĞCILAR KÖK 35-19-M00142_YAĞCILAR M01_72114553</t>
  </si>
  <si>
    <t>25.01.2021 18:52:44</t>
  </si>
  <si>
    <t>25.01.2021 19:18:00</t>
  </si>
  <si>
    <t>YILMAZ TR-2 45-78-L00202_DAĞITIM TRAFOSU YILMAZ TR-2 L06_2105900</t>
  </si>
  <si>
    <t>25.01.2021 10:33:33</t>
  </si>
  <si>
    <t>25.01.2021 13:40:37</t>
  </si>
  <si>
    <t>L-336 REİSDERE 35-18-L00336_11477674_56355320_56355320</t>
  </si>
  <si>
    <t>25.01.2021 13:00:31</t>
  </si>
  <si>
    <t>25.01.2021 14:47:53</t>
  </si>
  <si>
    <t>25.01.2021 14:25:54</t>
  </si>
  <si>
    <t>25.01.2021 14:27:00</t>
  </si>
  <si>
    <t>TR-29 35-27-M00029_B_56363234_56363234</t>
  </si>
  <si>
    <t>25.01.2021 08:18:41</t>
  </si>
  <si>
    <t>25.01.2021 11:07:22</t>
  </si>
  <si>
    <t>DM-1/14-D (ÇİVİCİLER) 45-71-M00039_45-71-M00039_2354288</t>
  </si>
  <si>
    <t>25.01.2021 16:01:00</t>
  </si>
  <si>
    <t>OVACIK TR-1 35-31-L00151_47821995_56352577_56352577</t>
  </si>
  <si>
    <t>25.01.2021 11:17:06</t>
  </si>
  <si>
    <t>25.01.2021 20:59:54</t>
  </si>
  <si>
    <t>TR-10 35-31-L00010_95000575557_95000575557</t>
  </si>
  <si>
    <t>25.01.2021 17:10:43</t>
  </si>
  <si>
    <t>25.01.2021 19:10:01</t>
  </si>
  <si>
    <t>25.01.2021 09:14:43</t>
  </si>
  <si>
    <t>25.01.2021 15:50:31</t>
  </si>
  <si>
    <t>GÜLKENT KÖK-4 35-30-M00223_RÜYAKENT M02_72112422</t>
  </si>
  <si>
    <t>25.01.2021 09:15:03</t>
  </si>
  <si>
    <t>25.01.2021 10:42:00</t>
  </si>
  <si>
    <t>KARAKURT KÖK 45-76-M00049_KARAKURT M02_72213534</t>
  </si>
  <si>
    <t>25.01.2021 06:55:59</t>
  </si>
  <si>
    <t>25.01.2021 07:30:41</t>
  </si>
  <si>
    <t>ALAŞEHİR TR-74 45-73-M00074_945676641_945676641</t>
  </si>
  <si>
    <t>25.01.2021 17:01:54</t>
  </si>
  <si>
    <t>25.01.2021 17:40:47</t>
  </si>
  <si>
    <t>25.01.2021 07:40:47</t>
  </si>
  <si>
    <t>25.01.2021 08:55:50</t>
  </si>
  <si>
    <t>AŞAĞICUMA DM 35-16-M00103_TERZİHALİLLER M03_72040361</t>
  </si>
  <si>
    <t>25.01.2021 14:43:44</t>
  </si>
  <si>
    <t>25.01.2021 15:41:00</t>
  </si>
  <si>
    <t>TR-1 35-27-M00001_KEMALPAŞA-2 M02_72206239</t>
  </si>
  <si>
    <t>25.01.2021 13:26:53</t>
  </si>
  <si>
    <t>25.01.2021 13:32:34</t>
  </si>
  <si>
    <t>K-16 35-04-K00016_35-04-K00016_2353088</t>
  </si>
  <si>
    <t>25.01.2021 09:43:00</t>
  </si>
  <si>
    <t>25.01.2021 11:40:11</t>
  </si>
  <si>
    <t>25.01.2021 11:19:15</t>
  </si>
  <si>
    <t>25.01.2021 12:56:51</t>
  </si>
  <si>
    <t>NAZARKÖY TR-1 35-27-L00069_D_65510086_65510086</t>
  </si>
  <si>
    <t>25.01.2021 15:46:12</t>
  </si>
  <si>
    <t>25.01.2021 21:01:27</t>
  </si>
  <si>
    <t>ABDULLAH SÜRÜCÜ SULAMA GRUBU TR 35-22-M00214_DIREK TIPI TRAFO HUCRESI H01_2126903</t>
  </si>
  <si>
    <t>25.01.2021 08:43:04</t>
  </si>
  <si>
    <t>25.01.2021 09:49:43</t>
  </si>
  <si>
    <t>YUKARI AKPINAR TR-2 35-31-L00307_ H_65826474</t>
  </si>
  <si>
    <t>25.01.2021 10:15:53</t>
  </si>
  <si>
    <t>25.01.2021 12:33:56</t>
  </si>
  <si>
    <t>HİSARLIK TR-1 35-20-L00261_955196804_955196804</t>
  </si>
  <si>
    <t>25.01.2021 16:28:17</t>
  </si>
  <si>
    <t>25.01.2021 22:29:13</t>
  </si>
  <si>
    <t>25.01.2021 12:45:34</t>
  </si>
  <si>
    <t>25.01.2021 13:46:22</t>
  </si>
  <si>
    <t>TR-134 35-19-L00134__72374247_72374247</t>
  </si>
  <si>
    <t>25.01.2021 14:14:26</t>
  </si>
  <si>
    <t>25.01.2021 18:40:06</t>
  </si>
  <si>
    <t>AYVACIK TR-1 45-83-L00298_A_56395030_56395030</t>
  </si>
  <si>
    <t>25.01.2021 18:23:37</t>
  </si>
  <si>
    <t>25.01.2021 22:26:22</t>
  </si>
  <si>
    <t>M-10 35-02-M00010_M-280 M06_2320102</t>
  </si>
  <si>
    <t>25.01.2021 10:28:34</t>
  </si>
  <si>
    <t>25.01.2021 10:50:33</t>
  </si>
  <si>
    <t>TR-7 DEPREM KONUTLARI 35-19-L00007_35-19-L00007_72118579</t>
  </si>
  <si>
    <t>25.01.2021 12:17:13</t>
  </si>
  <si>
    <t>25.01.2021 12:37:00</t>
  </si>
  <si>
    <t>25.01.2021 10:59:43</t>
  </si>
  <si>
    <t>25.01.2021 11:04:26</t>
  </si>
  <si>
    <t>TR-1/6 45-83-M00006_TR-1/11 M03_2095345</t>
  </si>
  <si>
    <t>25.01.2021 16:37:08</t>
  </si>
  <si>
    <t>25.01.2021 19:11:37</t>
  </si>
  <si>
    <t>YUNTDAĞYENİCE KÖYÜ TR-1 45-71-M01699_DIREK TIPI TRAFO HUCRESI H01_2085085</t>
  </si>
  <si>
    <t>25.01.2021 15:43:48</t>
  </si>
  <si>
    <t>DM-3/TR-26 (TR-94) 35-26-M00094_TR-97 M01_66220435</t>
  </si>
  <si>
    <t>25.01.2021 13:01:53</t>
  </si>
  <si>
    <t>25.01.2021 14:25:50</t>
  </si>
  <si>
    <t>M-977 35-03-M00977_910684100_910684100</t>
  </si>
  <si>
    <t>25.01.2021 08:34:00</t>
  </si>
  <si>
    <t>25.01.2021 11:08:13</t>
  </si>
  <si>
    <t>MENDERES DM-2/TR-1 35-22-M00300_A_56369294_56369294</t>
  </si>
  <si>
    <t>25.01.2021 10:56:57</t>
  </si>
  <si>
    <t>25.01.2021 14:09:25</t>
  </si>
  <si>
    <t>REMZİ İŞÇİ SLM TR 35-26-L00357_DIREK TIPI TRAFO HUCRESI H01_2039788</t>
  </si>
  <si>
    <t>25.01.2021 11:49:29</t>
  </si>
  <si>
    <t>25.01.2021 15:40:39</t>
  </si>
  <si>
    <t>TR-41 35-30-L00041_B_56398678_56398678</t>
  </si>
  <si>
    <t>25.01.2021 19:05:05</t>
  </si>
  <si>
    <t>25.01.2021 22:52:59</t>
  </si>
  <si>
    <t>K-768 35-01-K00768_911701347_911701347</t>
  </si>
  <si>
    <t>25.01.2021 23:35:05</t>
  </si>
  <si>
    <t>26.01.2021 00:50:15</t>
  </si>
  <si>
    <t>M-2794 35-01-M02794_910344339_910344339</t>
  </si>
  <si>
    <t>25.01.2021 21:36:54</t>
  </si>
  <si>
    <t>25.01.2021 22:43:45</t>
  </si>
  <si>
    <t>M-11 GERMİYAN KÖYÜ 35-18-M00011_35-18-M00011_2376233</t>
  </si>
  <si>
    <t>25.01.2021 09:07:28</t>
  </si>
  <si>
    <t>25.01.2021 10:59:26</t>
  </si>
  <si>
    <t>M-1869 35-09-M01869_B_56362401_56362401</t>
  </si>
  <si>
    <t>25.01.2021 18:36:23</t>
  </si>
  <si>
    <t>25.01.2021 20:43:49</t>
  </si>
  <si>
    <t>K-421 35-01-K00421_910307432_910307432</t>
  </si>
  <si>
    <t>25.01.2021 13:40:59</t>
  </si>
  <si>
    <t>25.01.2021 15:55:16</t>
  </si>
  <si>
    <t>BOZDAĞ TR-1 35-15-L00309_B_56367963_56367963</t>
  </si>
  <si>
    <t>25.01.2021 10:10:14</t>
  </si>
  <si>
    <t>25.01.2021 10:57:58</t>
  </si>
  <si>
    <t>K-2 35-01-K00002_G_60983263_60983263</t>
  </si>
  <si>
    <t>25.01.2021 05:58:50</t>
  </si>
  <si>
    <t>25.01.2021 08:30:13</t>
  </si>
  <si>
    <t>KIZILCAAVLU KÖK 35-29-L00056_AYHAN GÜLCÜOĞLU L04_72209634</t>
  </si>
  <si>
    <t>25.01.2021 16:31:03</t>
  </si>
  <si>
    <t>25.01.2021 18:46:03</t>
  </si>
  <si>
    <t>MANİSA TM-1 45-71-A00001_BARBAROS M19_2059981</t>
  </si>
  <si>
    <t>25.01.2021 08:32:53</t>
  </si>
  <si>
    <t>25.01.2021 08:50:00</t>
  </si>
  <si>
    <t>25.01.2021 16:17:00</t>
  </si>
  <si>
    <t>25.01.2021 18:40:01</t>
  </si>
  <si>
    <t>25.01.2021 14:04:47</t>
  </si>
  <si>
    <t>25.01.2021 17:39:24</t>
  </si>
  <si>
    <t>TR-89 MAVİ PLAJ 35-19-L00089_TR-87 L03_72132930</t>
  </si>
  <si>
    <t>25.01.2021 09:10:43</t>
  </si>
  <si>
    <t>25.01.2021 09:51:00</t>
  </si>
  <si>
    <t>K-188 35-01-K00188_911280488_911280488</t>
  </si>
  <si>
    <t>25.01.2021 18:20:28</t>
  </si>
  <si>
    <t>25.01.2021 20:17:54</t>
  </si>
  <si>
    <t>SOMA DM-3 45-82-M00025_45-82-M00025_60210162</t>
  </si>
  <si>
    <t>25.01.2021 13:57:50</t>
  </si>
  <si>
    <t>25.01.2021 15:10:38</t>
  </si>
  <si>
    <t>DERBENT İM-DM 45-83-A00004_CANBAZLI KÖK M02_2097293</t>
  </si>
  <si>
    <t>25.01.2021 08:29:54</t>
  </si>
  <si>
    <t>25.01.2021 09:20:43</t>
  </si>
  <si>
    <t>TEKKE EYÜP YAVUZ GRB. TR-6 35-15-L00128_DIREK TIPI TRAFO HUCRESI H01_2041841</t>
  </si>
  <si>
    <t>25.01.2021 11:05:12</t>
  </si>
  <si>
    <t>25.01.2021 21:07:00</t>
  </si>
  <si>
    <t>25.01.2021 10:46:52</t>
  </si>
  <si>
    <t>25.01.2021 10:58:46</t>
  </si>
  <si>
    <t>25.01.2021 20:26:22</t>
  </si>
  <si>
    <t>25.01.2021 22:00:59</t>
  </si>
  <si>
    <t>K-1505 35-03-K01505_910410578_910410578</t>
  </si>
  <si>
    <t>25.01.2021 11:39:23</t>
  </si>
  <si>
    <t>25.01.2021 14:57:14</t>
  </si>
  <si>
    <t>25.01.2021 02:11:00</t>
  </si>
  <si>
    <t>25.01.2021 02:16:38</t>
  </si>
  <si>
    <t>SUBAŞI İM 35-26-A00002_NAİME L03_2304032</t>
  </si>
  <si>
    <t>25.01.2021 15:46:26</t>
  </si>
  <si>
    <t>25.01.2021 14:39:55</t>
  </si>
  <si>
    <t>25.01.2021 19:16:38</t>
  </si>
  <si>
    <t>25.01.2021 12:08:35</t>
  </si>
  <si>
    <t>25.01.2021 14:34:00</t>
  </si>
  <si>
    <t>AYAZÖREN TR-1 45-77-L00107_945498132_945498132</t>
  </si>
  <si>
    <t>25.01.2021 18:51:02</t>
  </si>
  <si>
    <t>25.01.2021 21:54:07</t>
  </si>
  <si>
    <t>25.01.2021 17:29:55</t>
  </si>
  <si>
    <t>25.01.2021 17:30:35</t>
  </si>
  <si>
    <t>25.01.2021 01:11:56</t>
  </si>
  <si>
    <t>25.01.2021 02:22:26</t>
  </si>
  <si>
    <t>K-18 35-04-K00018_912394240_912394240</t>
  </si>
  <si>
    <t>25.01.2021 10:40:33</t>
  </si>
  <si>
    <t>25.01.2021 12:17:55</t>
  </si>
  <si>
    <t>K-4703 35-01-K04703_911719499_911719499</t>
  </si>
  <si>
    <t>25.01.2021 17:39:35</t>
  </si>
  <si>
    <t>25.01.2021 19:29:38</t>
  </si>
  <si>
    <t>KIRANÇİFTLİK TR-1 45-71-M01489_44438063_56366866_56366866</t>
  </si>
  <si>
    <t>25.01.2021 09:16:55</t>
  </si>
  <si>
    <t>25.01.2021 15:34:46</t>
  </si>
  <si>
    <t>25.01.2021 12:51:45</t>
  </si>
  <si>
    <t>25.01.2021 15:00:20</t>
  </si>
  <si>
    <t>BADEMLER TR-2 35-19-L00297_947243847_947243847</t>
  </si>
  <si>
    <t>25.01.2021 20:16:12</t>
  </si>
  <si>
    <t>25.01.2021 21:37:00</t>
  </si>
  <si>
    <t>MARMARACIK TR-1 45-74-M00270_A_56352946_56352946</t>
  </si>
  <si>
    <t>25.01.2021 18:26:40</t>
  </si>
  <si>
    <t>25.01.2021 19:38:38</t>
  </si>
  <si>
    <t>25.01.2021 11:20:30</t>
  </si>
  <si>
    <t>25.01.2021 11:21:50</t>
  </si>
  <si>
    <t>KARAVELİLER TR-1 KÖK 35-20-L00137_KIZILCAOVA L03_2050223</t>
  </si>
  <si>
    <t>25.01.2021 13:03:13</t>
  </si>
  <si>
    <t>OVACIK TR-1 35-19-L00305_6772856_56354517_56354517</t>
  </si>
  <si>
    <t>25.01.2021 17:22:27</t>
  </si>
  <si>
    <t>25.01.2021 21:01:15</t>
  </si>
  <si>
    <t>TR-6 35-19-L00006_6745015_56394535_56394535</t>
  </si>
  <si>
    <t>25.01.2021 23:09:12</t>
  </si>
  <si>
    <t>26.01.2021 00:50:16</t>
  </si>
  <si>
    <t>25.01.2021 09:30:00</t>
  </si>
  <si>
    <t>25.01.2021 09:48:34</t>
  </si>
  <si>
    <t>KARABURUN TR-11 35-21-L00010_B_56354141_56354141</t>
  </si>
  <si>
    <t>25.01.2021 15:42:18</t>
  </si>
  <si>
    <t>25.01.2021 17:58:33</t>
  </si>
  <si>
    <t>ÖRENCİK TR-3 35-31-L00455_35-31-L00455_65801638</t>
  </si>
  <si>
    <t>25.01.2021 11:04:00</t>
  </si>
  <si>
    <t>25.01.2021 16:59:09</t>
  </si>
  <si>
    <t>DM-3/18 35-19-M00416_6647158 g2b_5961451</t>
  </si>
  <si>
    <t>25.01.2021 13:37:37</t>
  </si>
  <si>
    <t>25.01.2021 16:52:42</t>
  </si>
  <si>
    <t>25.01.2021 12:37:46</t>
  </si>
  <si>
    <t>25.01.2021 13:05:14</t>
  </si>
  <si>
    <t>GÜNEY TR-1 45-83-L00269_A_56407854_56407854</t>
  </si>
  <si>
    <t>25.01.2021 15:37:25</t>
  </si>
  <si>
    <t>25.01.2021 17:07:12</t>
  </si>
  <si>
    <t>25.01.2021 10:36:03</t>
  </si>
  <si>
    <t>25.01.2021 11:49:13</t>
  </si>
  <si>
    <t>KARABULU KÖK 35-31-L00227_TUMBULLAR L03_2337015</t>
  </si>
  <si>
    <t>25.01.2021 05:25:53</t>
  </si>
  <si>
    <t>25.01.2021 06:15:00</t>
  </si>
  <si>
    <t>K-891 35-02-K00891_99007516_99007516</t>
  </si>
  <si>
    <t>25.01.2021 15:03:46</t>
  </si>
  <si>
    <t>25.01.2021 18:16:12</t>
  </si>
  <si>
    <t>M-919 35-02-M00919_99852832_99852832</t>
  </si>
  <si>
    <t>25.01.2021 08:03:44</t>
  </si>
  <si>
    <t>25.01.2021 09:04:27</t>
  </si>
  <si>
    <t>25.01.2021 11:39:07</t>
  </si>
  <si>
    <t>25.01.2021 20:11:42</t>
  </si>
  <si>
    <t>25.01.2021 11:54:13</t>
  </si>
  <si>
    <t>25.01.2021 14:13:00</t>
  </si>
  <si>
    <t>TR-40 35-27-M00040_B_56371303_56371303</t>
  </si>
  <si>
    <t>25.01.2021 15:12:32</t>
  </si>
  <si>
    <t>25.01.2021 18:07:51</t>
  </si>
  <si>
    <t>BAHÇELİ TR-1 35-30-L00147_35-30-L00147_2361405</t>
  </si>
  <si>
    <t>25.01.2021 08:38:48</t>
  </si>
  <si>
    <t>25.01.2021 10:08:45</t>
  </si>
  <si>
    <t>_A_56367213_56367213</t>
  </si>
  <si>
    <t>25.01.2021 13:02:52</t>
  </si>
  <si>
    <t>25.01.2021 15:03:26</t>
  </si>
  <si>
    <t>25.01.2021 12:41:24</t>
  </si>
  <si>
    <t>25.01.2021 14:26:00</t>
  </si>
  <si>
    <t>25.01.2021 13:40:46</t>
  </si>
  <si>
    <t>25.01.2021 15:39:24</t>
  </si>
  <si>
    <t>SEYREK TR-6 35-28-M00373_35-28-M00373_2357382</t>
  </si>
  <si>
    <t>25.01.2021 10:19:18</t>
  </si>
  <si>
    <t>25.01.2021 11:00:11</t>
  </si>
  <si>
    <t>K-4457 35-01-K04457_A_56352474_56352474</t>
  </si>
  <si>
    <t>25.01.2021 09:45:36</t>
  </si>
  <si>
    <t>25.01.2021 15:39:36</t>
  </si>
  <si>
    <t>SULUDERE KÖK 35-31-L00057_VELİLER KÖK L02_2113669</t>
  </si>
  <si>
    <t>25.01.2021 09:43:34</t>
  </si>
  <si>
    <t>25.01.2021 10:03:00</t>
  </si>
  <si>
    <t>TAYTAN OFİS KÖK 45-78-M00314_HatBaşıAyırıcı_53139475 M06_53139475</t>
  </si>
  <si>
    <t>25.01.2021 13:34:38</t>
  </si>
  <si>
    <t>25.01.2021 16:19:54</t>
  </si>
  <si>
    <t>TR-129 35-19-L00129_12057223_56391090_56391090</t>
  </si>
  <si>
    <t>25.01.2021 11:50:21</t>
  </si>
  <si>
    <t>25.01.2021 12:39:32</t>
  </si>
  <si>
    <t>ERİKLİ KÖYÜ TR-2 35-32-L00030_B_56358074_56358074</t>
  </si>
  <si>
    <t>25.01.2021 19:58:26</t>
  </si>
  <si>
    <t>25.01.2021 21:34:26</t>
  </si>
  <si>
    <t>TR-13 35-19-L00013_956692099_956692099</t>
  </si>
  <si>
    <t>25.01.2021 14:19:48</t>
  </si>
  <si>
    <t>25.01.2021 20:25:44</t>
  </si>
  <si>
    <t>YILMAZ İM 45-78-A00003_HatBaşıAyırıcı_53140496 L01_53140496</t>
  </si>
  <si>
    <t>25.01.2021 11:23:09</t>
  </si>
  <si>
    <t>25.01.2021 12:38:03</t>
  </si>
  <si>
    <t>K-2518 35-01-K02518_911293385_911293385</t>
  </si>
  <si>
    <t>25.01.2021 23:03:00</t>
  </si>
  <si>
    <t>26.01.2021 00:26:35</t>
  </si>
  <si>
    <t>25.01.2021 09:14:33</t>
  </si>
  <si>
    <t>25.01.2021 12:30:20</t>
  </si>
  <si>
    <t>EMİRLİ TR-12 35-15-L01127_953113413_953113413</t>
  </si>
  <si>
    <t>25.01.2021 16:59:53</t>
  </si>
  <si>
    <t>26.01.2021 00:05:49</t>
  </si>
  <si>
    <t>K-4631 35-02-K04631_910011823_910011823</t>
  </si>
  <si>
    <t>25.01.2021 13:21:02</t>
  </si>
  <si>
    <t>25.01.2021 14:57:55</t>
  </si>
  <si>
    <t>İBRAHİMKUYU DM 35-15-M00286_TR-9 TR-10 TR-11 M04_67554611</t>
  </si>
  <si>
    <t>25.01.2021 17:28:34</t>
  </si>
  <si>
    <t>25.01.2021 18:19:00</t>
  </si>
  <si>
    <t>M-865 ÇAMİÇİ KÖYÜ 35-02-M00865_D_56372946_56372946</t>
  </si>
  <si>
    <t>25.01.2021 12:58:55</t>
  </si>
  <si>
    <t>25.01.2021 14:56:01</t>
  </si>
  <si>
    <t>TR-1/76 45-72-M00076_956502125_956502125</t>
  </si>
  <si>
    <t>25.01.2021 13:00:00</t>
  </si>
  <si>
    <t>25.01.2021 18:57:06</t>
  </si>
  <si>
    <t>NEBİLER TR-1 35-30-L00137_DIREK TIPI TRAFO HUCRESI H01_2042861</t>
  </si>
  <si>
    <t>25.01.2021 10:45:40</t>
  </si>
  <si>
    <t>25.01.2021 12:59:28</t>
  </si>
  <si>
    <t>GRUPKENT TR-1 35-30-M00203_B_56362656_56362656</t>
  </si>
  <si>
    <t>25.01.2021 11:23:47</t>
  </si>
  <si>
    <t>25.01.2021 14:52:34</t>
  </si>
  <si>
    <t>M-12 GERMİYAN 35-18-M00183_942039265_942039265</t>
  </si>
  <si>
    <t>25.01.2021 20:46:14</t>
  </si>
  <si>
    <t>26.01.2021 02:20:18</t>
  </si>
  <si>
    <t>25.01.2021 17:53:10</t>
  </si>
  <si>
    <t>25.01.2021 21:28:31</t>
  </si>
  <si>
    <t>SANCAKLI KAYADİBİ 45-71-M00641_953203523_953203523</t>
  </si>
  <si>
    <t>25.01.2021 20:20:45</t>
  </si>
  <si>
    <t>26.01.2021 02:32:49</t>
  </si>
  <si>
    <t>EĞRİDERE KOKARCA TR-3 35-32-L00047_B_56391780_56391780</t>
  </si>
  <si>
    <t>25.01.2021 12:12:57</t>
  </si>
  <si>
    <t>25.01.2021 14:07:37</t>
  </si>
  <si>
    <t>25.01.2021 10:10:09</t>
  </si>
  <si>
    <t>25.01.2021 10:17:07</t>
  </si>
  <si>
    <t>25.01.2021 08:54:55</t>
  </si>
  <si>
    <t>25.01.2021 10:36:55</t>
  </si>
  <si>
    <t>25.01.2021 05:25:43</t>
  </si>
  <si>
    <t>25.01.2021 05:27:34</t>
  </si>
  <si>
    <t>ÖZLEMTUR SAHİL SİTESİ 35-21-L00084_35-21-L00084_72176570</t>
  </si>
  <si>
    <t>25.01.2021 16:46:43</t>
  </si>
  <si>
    <t>25.01.2021 19:29:02</t>
  </si>
  <si>
    <t>25.01.2021 09:15:28</t>
  </si>
  <si>
    <t>25.01.2021 10:23:04</t>
  </si>
  <si>
    <t>25.01.2021 15:39:35</t>
  </si>
  <si>
    <t>25.01.2021 18:57:12</t>
  </si>
  <si>
    <t>25.01.2021 15:02:58</t>
  </si>
  <si>
    <t>25.01.2021 18:58:38</t>
  </si>
  <si>
    <t>TR-95 35-19-L00095_TR-94 L01_72130162</t>
  </si>
  <si>
    <t>25.01.2021 09:51:40</t>
  </si>
  <si>
    <t>25.01.2021 12:38:31</t>
  </si>
  <si>
    <t>M-442 35-02-M00442_95000555481_95000555481</t>
  </si>
  <si>
    <t>25.01.2021 13:05:05</t>
  </si>
  <si>
    <t>25.01.2021 14:56:24</t>
  </si>
  <si>
    <t>SÜTÇÜLER TR-1 35-27-M00408_C_56356194_56356194</t>
  </si>
  <si>
    <t>25.01.2021 10:41:09</t>
  </si>
  <si>
    <t>25.01.2021 13:35:33</t>
  </si>
  <si>
    <t>GERENKÖY TR-5 35-23-M00151_GERENKÖY TR-6 M03_72154548</t>
  </si>
  <si>
    <t>25.01.2021 11:46:03</t>
  </si>
  <si>
    <t>25.01.2021 14:21:27</t>
  </si>
  <si>
    <t>FOÇAKÖY TR-3 35-23-M00224_A_65513239_65513239</t>
  </si>
  <si>
    <t>25.01.2021 16:07:14</t>
  </si>
  <si>
    <t>25.01.2021 18:44:11</t>
  </si>
  <si>
    <t>DENİŞ 1-2 MOD5A 45-82-M00377_HatBaşıAyırıcı_53136122 M10_53136122</t>
  </si>
  <si>
    <t>25.01.2021 12:24:33</t>
  </si>
  <si>
    <t>25.01.2021 18:11:35</t>
  </si>
  <si>
    <t>BAĞLICA KÖK 45-79-M00248_BAĞLICA M02_72036936</t>
  </si>
  <si>
    <t>25.01.2021 09:09:47</t>
  </si>
  <si>
    <t>25.01.2021 09:29:13</t>
  </si>
  <si>
    <t>25.01.2021 17:08:25</t>
  </si>
  <si>
    <t>25.01.2021 17:39:00</t>
  </si>
  <si>
    <t>TR-7 DEPREM KONUTLARI 35-19-L00007_5847425_56394181_56394181</t>
  </si>
  <si>
    <t>25.01.2021 19:16:48</t>
  </si>
  <si>
    <t>ULUCAK DM 35-27-M00792_ULUCAK ŞEHİR M04_2310310</t>
  </si>
  <si>
    <t>25.01.2021 14:55:41</t>
  </si>
  <si>
    <t>25.01.2021 16:42:51</t>
  </si>
  <si>
    <t>25.01.2021 12:29:00</t>
  </si>
  <si>
    <t>25.01.2021 12:36:00</t>
  </si>
  <si>
    <t>25.01.2021 14:17:20</t>
  </si>
  <si>
    <t>25.01.2021 19:23:54</t>
  </si>
  <si>
    <t>25.01.2021 03:05:45</t>
  </si>
  <si>
    <t>25.01.2021 03:52:47</t>
  </si>
  <si>
    <t>25.01.2021 08:59:53</t>
  </si>
  <si>
    <t>25.01.2021 09:31:00</t>
  </si>
  <si>
    <t>TEKELİ ARITMA KÖK 35-22-M00090_İTOP M04_2127061</t>
  </si>
  <si>
    <t>25.01.2021 10:24:00</t>
  </si>
  <si>
    <t>25.01.2021 13:30:08</t>
  </si>
  <si>
    <t>DM-2/35 (VERİCİLER) 45-71-M00531_C_56404670_56404670</t>
  </si>
  <si>
    <t>25.01.2021 10:20:53</t>
  </si>
  <si>
    <t>25.01.2021 14:33:40</t>
  </si>
  <si>
    <t>L-271 SANATKARLAR SİTESİ 35-18-L00271_950445229_950445229</t>
  </si>
  <si>
    <t>25.01.2021 15:16:46</t>
  </si>
  <si>
    <t>25.01.2021 23:07:26</t>
  </si>
  <si>
    <t>TR-53 35-30-L00053_955332141_955332141</t>
  </si>
  <si>
    <t>25.01.2021 18:10:26</t>
  </si>
  <si>
    <t>25.01.2021 20:08:48</t>
  </si>
  <si>
    <t>SULTAN DM 35-25-M00121_DAĞITIM TRAFO SULTAN DM M08_72117232</t>
  </si>
  <si>
    <t>25.01.2021 10:51:33</t>
  </si>
  <si>
    <t>25.01.2021 12:18:47</t>
  </si>
  <si>
    <t>25.01.2021 09:53:40</t>
  </si>
  <si>
    <t>25.01.2021 15:48:22</t>
  </si>
  <si>
    <t>ÇARIKMAHMUTLU TR 45-77-L00172_B_56386082_56386082</t>
  </si>
  <si>
    <t>25.01.2021 10:35:34</t>
  </si>
  <si>
    <t>25.01.2021 13:49:02</t>
  </si>
  <si>
    <t>DM-3/TR-24 (TR-95) 35-26-M00095_956616302_956616302</t>
  </si>
  <si>
    <t>25.01.2021 18:05:49</t>
  </si>
  <si>
    <t>25.01.2021 18:34:38</t>
  </si>
  <si>
    <t>MURADİYE TR-3/B 45-71-M00206_B_60984099_60984099</t>
  </si>
  <si>
    <t>25.01.2021 09:32:55</t>
  </si>
  <si>
    <t>25.01.2021 17:32:22</t>
  </si>
  <si>
    <t>M-2525 35-07-M02525_912704076_912704076</t>
  </si>
  <si>
    <t>25.01.2021 08:24:36</t>
  </si>
  <si>
    <t>25.01.2021 13:11:13</t>
  </si>
  <si>
    <t>YASEMİN DM 35-19-M00002_ÖZBEK M03_2333725</t>
  </si>
  <si>
    <t>25.01.2021 13:45:15</t>
  </si>
  <si>
    <t>25.01.2021 16:00:00</t>
  </si>
  <si>
    <t>ÇİFTLİK RUMBEYLİ TR-2 35-32-L00053_A_56376681_56376681</t>
  </si>
  <si>
    <t>25.01.2021 17:40:24</t>
  </si>
  <si>
    <t>25.01.2021 20:22:23</t>
  </si>
  <si>
    <t>TR-1/6 45-83-M00006_TR-1/9 M01_2331752</t>
  </si>
  <si>
    <t>25.01.2021 11:44:20</t>
  </si>
  <si>
    <t>25.01.2021 12:34:57</t>
  </si>
  <si>
    <t>25.01.2021 14:27:08</t>
  </si>
  <si>
    <t>25.01.2021 17:10:08</t>
  </si>
  <si>
    <t>M-1201 35-10-M01201_915158355_915158355</t>
  </si>
  <si>
    <t>25.01.2021 11:41:00</t>
  </si>
  <si>
    <t>25.01.2021 12:37:50</t>
  </si>
  <si>
    <t>25.01.2021 11:46:00</t>
  </si>
  <si>
    <t>25.01.2021 15:06:07</t>
  </si>
  <si>
    <t>L-437 ŞEHİTLİK 35-18-L00437_L-295 L01_2337307</t>
  </si>
  <si>
    <t>25.01.2021 19:21:00</t>
  </si>
  <si>
    <t>25.01.2021 20:12:06</t>
  </si>
  <si>
    <t>İĞDELİ DAMLAR SOKAK TR-4 35-31-L00344_DIREK TIPI TRAFO HUCRESI H01_2040496</t>
  </si>
  <si>
    <t>25.01.2021 13:01:39</t>
  </si>
  <si>
    <t>25.01.2021 16:36:29</t>
  </si>
  <si>
    <t>KONAKLI TR-1 35-15-L00902_48652670_56370353_56370353</t>
  </si>
  <si>
    <t>25.01.2021 10:19:50</t>
  </si>
  <si>
    <t>25.01.2021 15:12:04</t>
  </si>
  <si>
    <t>M-624 35-02-M00624_97897414_97897414</t>
  </si>
  <si>
    <t>25.01.2021 08:59:00</t>
  </si>
  <si>
    <t>25.01.2021 10:48:06</t>
  </si>
  <si>
    <t>M-850 KARAÇAM KÖK 35-02-M00850_HatBaşıAyırıcı_53137435 M05_53137435</t>
  </si>
  <si>
    <t>25.01.2021 16:22:00</t>
  </si>
  <si>
    <t>25.01.2021 20:28:42</t>
  </si>
  <si>
    <t>TR-10 ( ALİ ÇOK SULAMA GRUBU ) 35-27-M00010_B_56370647_56370647</t>
  </si>
  <si>
    <t>25.01.2021 21:42:25</t>
  </si>
  <si>
    <t>26.01.2021 00:08:56</t>
  </si>
  <si>
    <t>SİVRİCE TR-1 45-83-L00422_955157948_955157948</t>
  </si>
  <si>
    <t>25.01.2021 21:18:00</t>
  </si>
  <si>
    <t>25.01.2021 21:53:52</t>
  </si>
  <si>
    <t>25.01.2021 17:53:54</t>
  </si>
  <si>
    <t>25.01.2021 18:05:44</t>
  </si>
  <si>
    <t>25.01.2021 14:12:33</t>
  </si>
  <si>
    <t>25.01.2021 14:47:00</t>
  </si>
  <si>
    <t>DOĞANBEY KÖK 35-14-M00100_-M04 M04_2102056</t>
  </si>
  <si>
    <t>25.01.2021 10:55:31</t>
  </si>
  <si>
    <t>25.01.2021 13:37:57</t>
  </si>
  <si>
    <t>M-2041 35-01-M02041_912649358_912649358</t>
  </si>
  <si>
    <t>25.01.2021 20:29:34</t>
  </si>
  <si>
    <t>25.01.2021 21:54:38</t>
  </si>
  <si>
    <t>YAĞCILI TR-1 45-82-M00331_D_56387936_56387936</t>
  </si>
  <si>
    <t>25.01.2021 14:28:18</t>
  </si>
  <si>
    <t>25.01.2021 21:02:28</t>
  </si>
  <si>
    <t>25.01.2021 12:53:06</t>
  </si>
  <si>
    <t>25.01.2021 12:53:51</t>
  </si>
  <si>
    <t>25.01.2021 11:40:59</t>
  </si>
  <si>
    <t>25.01.2021 15:30:54</t>
  </si>
  <si>
    <t>25.01.2021 16:30:48</t>
  </si>
  <si>
    <t>25.01.2021 17:25:10</t>
  </si>
  <si>
    <t>25.01.2021 03:36:35</t>
  </si>
  <si>
    <t>25.01.2021 05:06:19</t>
  </si>
  <si>
    <t>25.01.2021 10:16:07</t>
  </si>
  <si>
    <t>ŞAHYAR TR-1 45-73-M00189_B_56369515_56369515</t>
  </si>
  <si>
    <t>25.01.2021 14:33:59</t>
  </si>
  <si>
    <t>25.01.2021 15:49:42</t>
  </si>
  <si>
    <t>HALİTPAŞA TR-10 45-80-M00081_C_56385458_56385458</t>
  </si>
  <si>
    <t>25.01.2021 15:25:48</t>
  </si>
  <si>
    <t>25.01.2021 16:32:52</t>
  </si>
  <si>
    <t>KIZILAVLU KÖK 45-78-M00837_HatBaşıAyırıcı_53139854 M02_53139854</t>
  </si>
  <si>
    <t>25.01.2021 02:13:54</t>
  </si>
  <si>
    <t>25.01.2021 04:04:26</t>
  </si>
  <si>
    <t>25.01.2021 16:12:06</t>
  </si>
  <si>
    <t>25.01.2021 16:28:14</t>
  </si>
  <si>
    <t>OVAKENT TR-1 35-15-L00631_48656018_56372066_56372066</t>
  </si>
  <si>
    <t>25.01.2021 12:19:13</t>
  </si>
  <si>
    <t>25.01.2021 14:57:35</t>
  </si>
  <si>
    <t>25.01.2021 07:44:15</t>
  </si>
  <si>
    <t>TORBALI DM 35-26-M00001_ASLANLAR GİRİŞ-1 M05_2307924</t>
  </si>
  <si>
    <t>25.01.2021 12:24:45</t>
  </si>
  <si>
    <t>25.01.2021 12:57:07</t>
  </si>
  <si>
    <t>M-2205 DOĞANCILAR TR-2 35-03-M02205_915183525_915183525</t>
  </si>
  <si>
    <t>25.01.2021 22:36:05</t>
  </si>
  <si>
    <t>26.01.2021 00:24:38</t>
  </si>
  <si>
    <t>ÇANDARLI TR-2 35-30-M00002_C c1_42961531</t>
  </si>
  <si>
    <t>25.01.2021 11:04:09</t>
  </si>
  <si>
    <t>25.01.2021 12:32:41</t>
  </si>
  <si>
    <t>25.01.2021 14:04:23</t>
  </si>
  <si>
    <t>25.01.2021 15:38:00</t>
  </si>
  <si>
    <t>MURADİYE TR-5(BELEDİYE KABİN) 45-71-M00194_45-71-M00194_56294723</t>
  </si>
  <si>
    <t>25.01.2021 11:51:29</t>
  </si>
  <si>
    <t>25.01.2021 14:48:27</t>
  </si>
  <si>
    <t>L-239 BAYKAL 35-18-L00239_950444642_950444642</t>
  </si>
  <si>
    <t>25.01.2021 15:29:52</t>
  </si>
  <si>
    <t>26.01.2021 01:21:14</t>
  </si>
  <si>
    <t>L-284 İMAMOĞLU TRAFO 35-18-L00284_L-286 L03_72108562</t>
  </si>
  <si>
    <t>25.01.2021 09:08:52</t>
  </si>
  <si>
    <t>25.01.2021 18:05:00</t>
  </si>
  <si>
    <t>25.01.2021 15:46:21</t>
  </si>
  <si>
    <t>25.01.2021 17:28:09</t>
  </si>
  <si>
    <t>25.01.2021 08:42:55</t>
  </si>
  <si>
    <t>25.01.2021 09:11:55</t>
  </si>
  <si>
    <t>YILMAZ TR-28 45-78-L00228_DIREK TIPI TRAFO HUCRESI H01_2107978</t>
  </si>
  <si>
    <t>25.01.2021 18:41:08</t>
  </si>
  <si>
    <t>25.01.2021 19:58:45</t>
  </si>
  <si>
    <t>K-1936 35-09-K01936_F_56378702_56378702</t>
  </si>
  <si>
    <t>25.01.2021 18:08:06</t>
  </si>
  <si>
    <t>25.01.2021 19:25:37</t>
  </si>
  <si>
    <t>ARMUTLU TR-7 35-27-M00550_ARMUTLU TR-9 M02_72164688</t>
  </si>
  <si>
    <t>25.01.2021 13:30:34</t>
  </si>
  <si>
    <t>25.01.2021 15:03:52</t>
  </si>
  <si>
    <t>AŞAĞIÇOBANİSA TR-12 45-71-M00097_TR-13 M01_60972115</t>
  </si>
  <si>
    <t>25.01.2021 10:32:14</t>
  </si>
  <si>
    <t>25.01.2021 11:24:31</t>
  </si>
  <si>
    <t>25.01.2021 11:22:43</t>
  </si>
  <si>
    <t>25.01.2021 11:50:00</t>
  </si>
  <si>
    <t>25.01.2021 06:39:33</t>
  </si>
  <si>
    <t>25.01.2021 11:41:27</t>
  </si>
  <si>
    <t>DSİ ÖZEL 45-71-M01914Ö_ M02_2115451</t>
  </si>
  <si>
    <t>25.01.2021 11:26:38</t>
  </si>
  <si>
    <t>25.01.2021 16:48:00</t>
  </si>
  <si>
    <t>TR-2/11-A 45-83-L00156_955149872_955149872</t>
  </si>
  <si>
    <t>25.01.2021 12:05:15</t>
  </si>
  <si>
    <t>25.01.2021 14:27:55</t>
  </si>
  <si>
    <t>K-971 35-08-K00971_910259503_910259503</t>
  </si>
  <si>
    <t>25.01.2021 08:25:56</t>
  </si>
  <si>
    <t>25.01.2021 09:50:12</t>
  </si>
  <si>
    <t>TR-98 ZEYTİNALANI 35-19-L00098_50003660_56392179_56392179</t>
  </si>
  <si>
    <t>25.01.2021 09:38:14</t>
  </si>
  <si>
    <t>25.01.2021 19:21:46</t>
  </si>
  <si>
    <t>KİRELLİ KÖK 35-29-L00809_GÜRDÜLLÜ- DERELİ-KİRELLİ KÖY L01_74719092</t>
  </si>
  <si>
    <t>25.01.2021 13:48:54</t>
  </si>
  <si>
    <t>TR-56 35-17-M00056_TR-53/M-579 M02_66228766</t>
  </si>
  <si>
    <t>25.01.2021 15:48:34</t>
  </si>
  <si>
    <t>25.01.2021 15:50:24</t>
  </si>
  <si>
    <t>TR-20 35-22-M00020_B_56370098_56370098</t>
  </si>
  <si>
    <t>25.01.2021 13:08:49</t>
  </si>
  <si>
    <t>25.01.2021 19:00:25</t>
  </si>
  <si>
    <t>DM03/TR27 35-27-M01000__66135959_66135959</t>
  </si>
  <si>
    <t>AG Sigorta Atığı</t>
  </si>
  <si>
    <t>25.01.2021 11:42:29</t>
  </si>
  <si>
    <t>25.01.2021 13:52:22</t>
  </si>
  <si>
    <t>DM-2/2 45-71-M00147_B b11_45179893</t>
  </si>
  <si>
    <t>25.01.2021 17:23:37</t>
  </si>
  <si>
    <t>25.01.2021 23:32:46</t>
  </si>
  <si>
    <t>BEBEKLİ TR-2 45-77-L00197_B_56402608_56402608</t>
  </si>
  <si>
    <t>25.01.2021 16:09:33</t>
  </si>
  <si>
    <t>25.01.2021 17:03:13</t>
  </si>
  <si>
    <t>TİRKEŞ TR-2 45-80-M00123_956534441_956534441</t>
  </si>
  <si>
    <t>25.01.2021 13:57:00</t>
  </si>
  <si>
    <t>25.01.2021 14:56:50</t>
  </si>
  <si>
    <t>M-235 KAVAKDERE CEVİZALTI 35-14-M00235_B_56375000_56375000</t>
  </si>
  <si>
    <t>25.01.2021 04:04:49</t>
  </si>
  <si>
    <t>25.01.2021 05:05:41</t>
  </si>
  <si>
    <t>L-293 YENİ MECİDİYE 35-18-L00293_950448841_950448841</t>
  </si>
  <si>
    <t>25.01.2021 17:51:05</t>
  </si>
  <si>
    <t>26.01.2021 00:00:17</t>
  </si>
  <si>
    <t>OĞULDURUK HASYURT TR-1 45-75-M00180_DIREK TIPI TRAFO HUCRESI H01_2086100</t>
  </si>
  <si>
    <t>25.01.2021 17:57:53</t>
  </si>
  <si>
    <t>25.01.2021 21:29:37</t>
  </si>
  <si>
    <t>25.01.2021 16:26:06</t>
  </si>
  <si>
    <t>25.01.2021 19:35:16</t>
  </si>
  <si>
    <t>25.01.2021 14:14:13</t>
  </si>
  <si>
    <t>25.01.2021 14:53:00</t>
  </si>
  <si>
    <t>KUŞÇULAR TR-11(KASABA EVLERİ) 35-19-M00264__72374392_72374392</t>
  </si>
  <si>
    <t>25.01.2021 07:55:42</t>
  </si>
  <si>
    <t>25.01.2021 10:59:12</t>
  </si>
  <si>
    <t>RAZOĞLU MAH.TR-1 45-80-M00176_45-80-M00176_2376112</t>
  </si>
  <si>
    <t>25.01.2021 09:38:57</t>
  </si>
  <si>
    <t>25.01.2021 11:02:12</t>
  </si>
  <si>
    <t>TURGUTLAR TR-1 35-28-M00285_35-28-M00285_2351026</t>
  </si>
  <si>
    <t>25.01.2021 12:00:28</t>
  </si>
  <si>
    <t>25.01.2021 14:15:57</t>
  </si>
  <si>
    <t>25.01.2021 10:16:31</t>
  </si>
  <si>
    <t>25.01.2021 18:36:01</t>
  </si>
  <si>
    <t>TR-1/4 45-83-M00004_B_56399107_56399107</t>
  </si>
  <si>
    <t>25.01.2021 09:00:43</t>
  </si>
  <si>
    <t>25.01.2021 10:10:52</t>
  </si>
  <si>
    <t>25.01.2021 10:06:39</t>
  </si>
  <si>
    <t>DOĞANKAYA TR-1 45-72-L00187_B_56389538_56389538</t>
  </si>
  <si>
    <t>25.01.2021 11:17:20</t>
  </si>
  <si>
    <t>25.01.2021 12:48:34</t>
  </si>
  <si>
    <t>K-2510 35-01-K02510_910481154_910481154</t>
  </si>
  <si>
    <t>25.01.2021 15:23:05</t>
  </si>
  <si>
    <t>25.01.2021 17:03:51</t>
  </si>
  <si>
    <t>BEYOBA TR-11 45-72-M00426_45-72-M00426_2370574</t>
  </si>
  <si>
    <t>25.01.2021 14:34:49</t>
  </si>
  <si>
    <t>25.01.2021 15:38:46</t>
  </si>
  <si>
    <t>25.01.2021 11:52:33</t>
  </si>
  <si>
    <t>25.01.2021 12:33:00</t>
  </si>
  <si>
    <t>KARABURÇ SINIRBAŞI TR-2 35-31-L00254_ H_72249239</t>
  </si>
  <si>
    <t>25.01.2021 12:48:10</t>
  </si>
  <si>
    <t>K-767 35-01-K00767_911422701_911422701</t>
  </si>
  <si>
    <t>25.01.2021 20:47:09</t>
  </si>
  <si>
    <t>25.01.2021 21:46:51</t>
  </si>
  <si>
    <t>DM-18/04 45-71-M00259_DM-18/08 M01_2336366</t>
  </si>
  <si>
    <t>25.01.2021 12:51:13</t>
  </si>
  <si>
    <t>25.01.2021 14:31:00</t>
  </si>
  <si>
    <t>TR-99 ZEYTİNALANI 35-19-L00099_956692162_956692162</t>
  </si>
  <si>
    <t>25.01.2021 20:12:03</t>
  </si>
  <si>
    <t>25.01.2021 22:42:13</t>
  </si>
  <si>
    <t>DM-14/11 (DM-23/2-B) 45-71-M01944_A A01b_42991536</t>
  </si>
  <si>
    <t>25.01.2021 13:03:45</t>
  </si>
  <si>
    <t>25.01.2021 19:48:30</t>
  </si>
  <si>
    <t>L-142 TEOS EVLERİ 35-14-L00142_A a2_5948422</t>
  </si>
  <si>
    <t>25.01.2021 11:17:04</t>
  </si>
  <si>
    <t>25.01.2021 15:16:23</t>
  </si>
  <si>
    <t>KÜNER TR-2 35-22-M00227_B_56354981_56354981</t>
  </si>
  <si>
    <t>25.01.2021 09:30:24</t>
  </si>
  <si>
    <t>25.01.2021 14:53:51</t>
  </si>
  <si>
    <t>GÖRDES TR-32 45-75-M00032_45-75-M00032_2372952</t>
  </si>
  <si>
    <t>25.01.2021 09:14:54</t>
  </si>
  <si>
    <t>25.01.2021 15:16:26</t>
  </si>
  <si>
    <t>ARDIÇ MAHALLESİ TR-12 35-21-L00134_TR-8 - TR-9 - TR-17 L01_72192707</t>
  </si>
  <si>
    <t>25.01.2021 09:25:51</t>
  </si>
  <si>
    <t>25.01.2021 09:39:51</t>
  </si>
  <si>
    <t>TAŞLIYATAK CEBECİLER TR-4 35-31-L00367_47791933_56352004_56352004</t>
  </si>
  <si>
    <t>25.01.2021 21:58:15</t>
  </si>
  <si>
    <t>26.01.2021 02:57:46</t>
  </si>
  <si>
    <t>KALEMKÖY TR-1 35-24-M00087_955218638_955218638</t>
  </si>
  <si>
    <t>25.01.2021 10:26:44</t>
  </si>
  <si>
    <t>25.01.2021 12:40:17</t>
  </si>
  <si>
    <t>BÜYÜKBELEN KÖK 45-80-M00066_ALİBEYLİ DM M01_72191844</t>
  </si>
  <si>
    <t>25.01.2021 11:15:57</t>
  </si>
  <si>
    <t>25.01.2021 11:29:44</t>
  </si>
  <si>
    <t>DM-1/59 45-71-M00020_45139178_56397633_56397633</t>
  </si>
  <si>
    <t>25.01.2021 16:29:51</t>
  </si>
  <si>
    <t>25.01.2021 20:39:12</t>
  </si>
  <si>
    <t>MEHMET ALİ UYAR VE ARK. ÖZEL TR 35-27-M00612Ö_DIREK TIPI TRAFO HUCRESI H01_2051054</t>
  </si>
  <si>
    <t>25.01.2021 15:38:28</t>
  </si>
  <si>
    <t>25.01.2021 18:38:49</t>
  </si>
  <si>
    <t>AKKOYUNLU TR-1 35-29-L00269_950323437_950323437</t>
  </si>
  <si>
    <t>25.01.2021 14:58:05</t>
  </si>
  <si>
    <t>25.01.2021 16:07:51</t>
  </si>
  <si>
    <t>25.01.2021 23:47:46</t>
  </si>
  <si>
    <t>26.01.2021 03:25:11</t>
  </si>
  <si>
    <t>25.01.2021 09:03:53</t>
  </si>
  <si>
    <t>25.01.2021 09:54:00</t>
  </si>
  <si>
    <t>POLYAK TR-1 35-30-L00132_A_56404129_56404129</t>
  </si>
  <si>
    <t>25.01.2021 11:15:30</t>
  </si>
  <si>
    <t>25.01.2021 14:32:09</t>
  </si>
  <si>
    <t>K-3891 35-02-K03891_913201151_913201151</t>
  </si>
  <si>
    <t>25.01.2021 16:17:06</t>
  </si>
  <si>
    <t>25.01.2021 17:15:14</t>
  </si>
  <si>
    <t>25.01.2021 17:25:37</t>
  </si>
  <si>
    <t>25.01.2021 17:49:34</t>
  </si>
  <si>
    <t>M-212(DM-3/10) 35-09-M00212_912338321_912338321</t>
  </si>
  <si>
    <t>25.01.2021 10:31:35</t>
  </si>
  <si>
    <t>25.01.2021 11:22:16</t>
  </si>
  <si>
    <t>25.01.2021 17:45:20</t>
  </si>
  <si>
    <t>25.01.2021 20:47:42</t>
  </si>
  <si>
    <t>SOMA TR-12/3 45-82-M00086_A_56404856_56404856</t>
  </si>
  <si>
    <t>25.01.2021 13:54:50</t>
  </si>
  <si>
    <t>25.01.2021 14:38:51</t>
  </si>
  <si>
    <t>25.01.2021 11:52:31</t>
  </si>
  <si>
    <t>25.01.2021 14:13:19</t>
  </si>
  <si>
    <t>İSMAİL ŞİMŞEK SULAMA GRUBU 35-29-L00149_35-29-L00149_2353550</t>
  </si>
  <si>
    <t>25.01.2021 17:57:24</t>
  </si>
  <si>
    <t>25.01.2021 19:16:30</t>
  </si>
  <si>
    <t>M-669 KÖK 35-17-M00669_YENİ KARAKÖY M05_72390611</t>
  </si>
  <si>
    <t>25.01.2021 09:46:34</t>
  </si>
  <si>
    <t>25.01.2021 10:41:00</t>
  </si>
  <si>
    <t>25.01.2021 10:07:52</t>
  </si>
  <si>
    <t>25.01.2021 13:18:10</t>
  </si>
  <si>
    <t>YENMİŞ KÖK 35-27-M00366_GÜVENİKSAN-ÇAMBEL 2 M01_72163649</t>
  </si>
  <si>
    <t>25.01.2021 15:52:04</t>
  </si>
  <si>
    <t>AŞAĞICUMA TR-3 35-16-M00102_35-16-M00102_2347830</t>
  </si>
  <si>
    <t>25.01.2021 09:27:24</t>
  </si>
  <si>
    <t>25.01.2021 10:54:00</t>
  </si>
  <si>
    <t>25.01.2021 07:58:35</t>
  </si>
  <si>
    <t>25.01.2021 11:43:04</t>
  </si>
  <si>
    <t>K-3184 35-04-K03184_F F4B_5784348</t>
  </si>
  <si>
    <t>25.01.2021 06:48:17</t>
  </si>
  <si>
    <t>25.01.2021 08:01:58</t>
  </si>
  <si>
    <t>YENİFOÇA TR-11 35-23-M00011_A_56365422_56365422</t>
  </si>
  <si>
    <t>25.01.2021 10:57:00</t>
  </si>
  <si>
    <t>25.01.2021 12:01:43</t>
  </si>
  <si>
    <t>DM06/TR05 HAL İÇİ 45-73-M00042_945674548_945674548</t>
  </si>
  <si>
    <t>25.01.2021 18:37:35</t>
  </si>
  <si>
    <t>25.01.2021 20:07:28</t>
  </si>
  <si>
    <t>25.01.2021 07:14:23</t>
  </si>
  <si>
    <t>25.01.2021 07:14:53</t>
  </si>
  <si>
    <t>EMİRHACILI TR-3 45-78-L00578_49260025_56405921_56405921</t>
  </si>
  <si>
    <t>25.01.2021 10:25:05</t>
  </si>
  <si>
    <t>25.01.2021 11:26:52</t>
  </si>
  <si>
    <t>SALİHLİ TM 45-78-A00004_HatBaşıAyırıcı_53140294 M08_53140294</t>
  </si>
  <si>
    <t>25.01.2021 11:41:23</t>
  </si>
  <si>
    <t>25.01.2021 13:17:00</t>
  </si>
  <si>
    <t>25.01.2021 11:08:47</t>
  </si>
  <si>
    <t>L-94 ULAMIŞ OVA SULAMA 35-14-L00094_6108616_56355433_56355433</t>
  </si>
  <si>
    <t>25.01.2021 12:35:51</t>
  </si>
  <si>
    <t>25.01.2021 15:13:39</t>
  </si>
  <si>
    <t>25.01.2021 11:32:23</t>
  </si>
  <si>
    <t>25.01.2021 12:31:00</t>
  </si>
  <si>
    <t>BARBAROS TR-1 35-19-M00199_A_56377407_56377407</t>
  </si>
  <si>
    <t>25.01.2021 08:00:57</t>
  </si>
  <si>
    <t>25.01.2021 12:07:58</t>
  </si>
  <si>
    <t>YENİKÖY TR-1 45-71-M01046_45-71-M01046_2351679</t>
  </si>
  <si>
    <t>25.01.2021 08:35:16</t>
  </si>
  <si>
    <t>25.01.2021 16:08:54</t>
  </si>
  <si>
    <t>HELVACI TR-3 35-17-M00363_950304724_950304724</t>
  </si>
  <si>
    <t>25.01.2021 14:35:42</t>
  </si>
  <si>
    <t>26.01.2021 17:23:16</t>
  </si>
  <si>
    <t>M-1335 KAYADİBİ KÖK 35-02-M01335_M-1157 KARAÇAM M05_2319919</t>
  </si>
  <si>
    <t>25.01.2021 19:29:00</t>
  </si>
  <si>
    <t>25.01.2021 19:49:00</t>
  </si>
  <si>
    <t>K-4467 35-01-K04467_913352109_913352109</t>
  </si>
  <si>
    <t>25.01.2021 13:19:56</t>
  </si>
  <si>
    <t>TR-11/9B 45-71-M01981_B_56365495_56365495</t>
  </si>
  <si>
    <t>25.01.2021 16:12:05</t>
  </si>
  <si>
    <t>25.01.2021 21:36:33</t>
  </si>
  <si>
    <t>L-336 REİSDERE 35-18-L00336_957930744_957930744</t>
  </si>
  <si>
    <t>25.01.2021 17:07:41</t>
  </si>
  <si>
    <t>25.01.2021 22:29:43</t>
  </si>
  <si>
    <t>25.01.2021 10:40:38</t>
  </si>
  <si>
    <t>25.01.2021 11:29:00</t>
  </si>
  <si>
    <t>25.01.2021 13:35:52</t>
  </si>
  <si>
    <t>TÜRKALİ TERZİLER MAH. TR-1 45-82-M00193_B_56401145_56401145</t>
  </si>
  <si>
    <t>25.01.2021 17:35:28</t>
  </si>
  <si>
    <t>26.01.2021 02:19:09</t>
  </si>
  <si>
    <t>DM-2/34 (MEVLANA YOLU) 45-71-M00532_B_60984766_60984766</t>
  </si>
  <si>
    <t>25.01.2021 16:12:10</t>
  </si>
  <si>
    <t>25.01.2021 21:07:25</t>
  </si>
  <si>
    <t>ARPALIK KÖK 45-83-M00137_ÇAMPINAR TARIMSAL SULAMA - TR-6 M06_72124446</t>
  </si>
  <si>
    <t>25.01.2021 08:37:26</t>
  </si>
  <si>
    <t>25.01.2021 09:59:46</t>
  </si>
  <si>
    <t>TR-29 35-27-M00029_DIREK TIPI TRAFO HUCRESI H01_2050672</t>
  </si>
  <si>
    <t>25.01.2021 11:40:06</t>
  </si>
  <si>
    <t>25.01.2021 17:31:03</t>
  </si>
  <si>
    <t>DM-7/TR-2 35-22-M00053_C_56370096_56370096</t>
  </si>
  <si>
    <t>25.01.2021 10:02:32</t>
  </si>
  <si>
    <t>25.01.2021 12:07:35</t>
  </si>
  <si>
    <t>SASKO SİTESİ TR-1 35-21-L00211_A_56376963_56376963</t>
  </si>
  <si>
    <t>25.01.2021 10:59:39</t>
  </si>
  <si>
    <t>25.01.2021 12:44:29</t>
  </si>
  <si>
    <t>ÇEŞNELİ TR-439 TARIMSAL SULAMA 45-73-M00945_C_56392740_56392740</t>
  </si>
  <si>
    <t>25.01.2021 21:40:40</t>
  </si>
  <si>
    <t>25.01.2021 23:48:56</t>
  </si>
  <si>
    <t>25.01.2021 04:58:35</t>
  </si>
  <si>
    <t>25.01.2021 05:02:33</t>
  </si>
  <si>
    <t>25.01.2021 09:07:49</t>
  </si>
  <si>
    <t>25.01.2021 09:17:02</t>
  </si>
  <si>
    <t>TR-112 35-15-M00112_95000154787_95000154787</t>
  </si>
  <si>
    <t>25.01.2021 11:07:19</t>
  </si>
  <si>
    <t>25.01.2021 14:10:10</t>
  </si>
  <si>
    <t>BALIKLIOVA TR-2 35-19-L00272_95000157954_95000157954</t>
  </si>
  <si>
    <t>25.01.2021 10:42:59</t>
  </si>
  <si>
    <t>25.01.2021 17:02:33</t>
  </si>
  <si>
    <t>TR-26 35-19-L00026_956665272_956665272</t>
  </si>
  <si>
    <t>25.01.2021 19:38:54</t>
  </si>
  <si>
    <t>25.01.2021 20:39:45</t>
  </si>
  <si>
    <t>25.01.2021 16:25:13</t>
  </si>
  <si>
    <t>25.01.2021 18:25:54</t>
  </si>
  <si>
    <t>L-92 35-18-L00092_7332917_56373657_56373657</t>
  </si>
  <si>
    <t>25.01.2021 11:46:10</t>
  </si>
  <si>
    <t>25.01.2021 14:45:00</t>
  </si>
  <si>
    <t>ERGENLİ TR-1 35-20-L00250_955209083_955209083</t>
  </si>
  <si>
    <t>25.01.2021 13:47:37</t>
  </si>
  <si>
    <t>25.01.2021 15:16:54</t>
  </si>
  <si>
    <t>TR-126 35-15-M00126_950369007_950369007</t>
  </si>
  <si>
    <t>25.01.2021 11:46:01</t>
  </si>
  <si>
    <t>25.01.2021 18:52:31</t>
  </si>
  <si>
    <t>K-1670 35-04-K01670_35-04-K01670_2359417</t>
  </si>
  <si>
    <t>25.01.2021 09:19:47</t>
  </si>
  <si>
    <t>25.01.2021 09:45:00</t>
  </si>
  <si>
    <t>KORDON KÖK 45-78-M00730_ÇAKALDOĞAN M03_2327657</t>
  </si>
  <si>
    <t>25.01.2021 10:24:04</t>
  </si>
  <si>
    <t>25.01.2021 10:25:00</t>
  </si>
  <si>
    <t>TABANLAR TR-1 45-82-M00355_DIREK TIPI TRAFO HUCRESI H01_2086959</t>
  </si>
  <si>
    <t>25.01.2021 18:40:19</t>
  </si>
  <si>
    <t>25.01.2021 19:29:04</t>
  </si>
  <si>
    <t>YILMAZ TR-2 45-78-L00202_45-78-L00202_2363238</t>
  </si>
  <si>
    <t>25.01.2021 09:59:03</t>
  </si>
  <si>
    <t>25.01.2021 11:49:09</t>
  </si>
  <si>
    <t>25.01.2021 11:23:19</t>
  </si>
  <si>
    <t>25.01.2021 11:24:08</t>
  </si>
  <si>
    <t>K-3372 35-01-K03372_A_56379987_56379987</t>
  </si>
  <si>
    <t>25.01.2021 02:37:09</t>
  </si>
  <si>
    <t>25.01.2021 04:32:23</t>
  </si>
  <si>
    <t>25.01.2021 15:30:46</t>
  </si>
  <si>
    <t>25.01.2021 17:42:50</t>
  </si>
  <si>
    <t>DUALAR KÖK 45-82-M00126_DUALAR M02_72193854</t>
  </si>
  <si>
    <t>25.01.2021 07:10:00</t>
  </si>
  <si>
    <t>25.01.2021 08:59:48</t>
  </si>
  <si>
    <t>ALAŞEHİR TR-80 45-73-M00080_945669239_945669239</t>
  </si>
  <si>
    <t>25.01.2021 21:55:18</t>
  </si>
  <si>
    <t>25.01.2021 22:50:07</t>
  </si>
  <si>
    <t>TR-299 35-19-L00355_915943064_915943064</t>
  </si>
  <si>
    <t>25.01.2021 15:12:55</t>
  </si>
  <si>
    <t>25.01.2021 23:05:11</t>
  </si>
  <si>
    <t>KINIK ORGANİZE DM 35-24-M00208_HatBaşıAyırıcı_65951440 M15_65951440</t>
  </si>
  <si>
    <t>EİH Arızası</t>
  </si>
  <si>
    <t>25.01.2021 13:55:29</t>
  </si>
  <si>
    <t>25.01.2021 15:55:39</t>
  </si>
  <si>
    <t>BALLICA TR-3 45-72-L00549_956512384_956512384</t>
  </si>
  <si>
    <t>25.01.2021 09:34:52</t>
  </si>
  <si>
    <t>25.01.2021 10:48:18</t>
  </si>
  <si>
    <t>M-2706 35-02-M02706_D_56366212_56366212</t>
  </si>
  <si>
    <t>25.01.2021 09:12:30</t>
  </si>
  <si>
    <t>25.01.2021 11:11:06</t>
  </si>
  <si>
    <t>25.01.2021 01:39:00</t>
  </si>
  <si>
    <t>25.01.2021 01:47:33</t>
  </si>
  <si>
    <t>L-56 HUZURKENT 35-14-L00056_956640423_956640423</t>
  </si>
  <si>
    <t>25.01.2021 10:54:59</t>
  </si>
  <si>
    <t>25.01.2021 12:15:52</t>
  </si>
  <si>
    <t>25.01.2021 08:39:16</t>
  </si>
  <si>
    <t>25.01.2021 13:19:22</t>
  </si>
  <si>
    <t>KULA İM 45-77-A00001_HatBaşıAyırıcı_50270720 M03_50270720</t>
  </si>
  <si>
    <t>25.01.2021 12:39:04</t>
  </si>
  <si>
    <t>25.01.2021 17:56:45</t>
  </si>
  <si>
    <t>TR-138 35-16-L00138_953337859_953337859</t>
  </si>
  <si>
    <t>25.01.2021 21:41:29</t>
  </si>
  <si>
    <t>26.01.2021 01:01:59</t>
  </si>
  <si>
    <t>İSLAMLAR TR-1 35-30-L00149_955298345_955298345</t>
  </si>
  <si>
    <t>25.01.2021 12:02:36</t>
  </si>
  <si>
    <t>25.01.2021 17:02:02</t>
  </si>
  <si>
    <t>AHMETLER TR-1 35-31-L00373__72373911_72373911</t>
  </si>
  <si>
    <t>25.01.2021 17:36:33</t>
  </si>
  <si>
    <t>25.01.2021 23:17:55</t>
  </si>
  <si>
    <t>25.01.2021 10:01:59</t>
  </si>
  <si>
    <t>25.01.2021 12:30:16</t>
  </si>
  <si>
    <t>L-512 REİSDERE 35-18-L00512_7815749_56355330_56355330</t>
  </si>
  <si>
    <t>25.01.2021 10:55:21</t>
  </si>
  <si>
    <t>25.01.2021 12:31:04</t>
  </si>
  <si>
    <t>HALIKÖY OVACIK MAH. TR-4 35-32-L00125_A_56368041_56368041</t>
  </si>
  <si>
    <t>25.01.2021 11:55:41</t>
  </si>
  <si>
    <t>25.01.2021 17:39:01</t>
  </si>
  <si>
    <t>ATALAN KÖK 35-26-L00247_GÖLLÜCE L06_72823352</t>
  </si>
  <si>
    <t>25.01.2021 21:13:24</t>
  </si>
  <si>
    <t>25.01.2021 21:26:00</t>
  </si>
  <si>
    <t>TR-2/24 45-72-L00024_956513019_956513019</t>
  </si>
  <si>
    <t>25.01.2021 16:16:11</t>
  </si>
  <si>
    <t>25.01.2021 18:18:57</t>
  </si>
  <si>
    <t>ZEYTİNOVA KÖK 35-20-L00274_ÇATAL L04_2106540</t>
  </si>
  <si>
    <t>25.01.2021 09:08:35</t>
  </si>
  <si>
    <t>25.01.2021 13:55:32</t>
  </si>
  <si>
    <t>KÜÇÜKBURUN TR-1 35-29-L00325_A_56395323_56395323</t>
  </si>
  <si>
    <t>25.01.2021 10:40:27</t>
  </si>
  <si>
    <t>25.01.2021 12:52:17</t>
  </si>
  <si>
    <t>25.01.2021 12:08:03</t>
  </si>
  <si>
    <t>25.01.2021 12:22:33</t>
  </si>
  <si>
    <t>SEYREK TR-7 KÖK 35-28-M00379_SEYREK TR-1 M13_2092378</t>
  </si>
  <si>
    <t>25.01.2021 09:29:24</t>
  </si>
  <si>
    <t>25.01.2021 09:37:00</t>
  </si>
  <si>
    <t>25.01.2021 15:06:17</t>
  </si>
  <si>
    <t>25.01.2021 17:04:37</t>
  </si>
  <si>
    <t>GÜNEŞLİ KÖK 45-75-M00056_KÖSELER - ULGAR M01_67577915</t>
  </si>
  <si>
    <t>25.01.2021 05:59:37</t>
  </si>
  <si>
    <t>25.01.2021 06:49:11</t>
  </si>
  <si>
    <t>25.01.2021 05:26:53</t>
  </si>
  <si>
    <t>25.01.2021 05:27:53</t>
  </si>
  <si>
    <t>25.01.2021 16:06:42</t>
  </si>
  <si>
    <t>25.01.2021 21:00:07</t>
  </si>
  <si>
    <t>KURŞUNLU KÖK 45-78-L00232_BAHÇECİK-KARAAĞAÇ L02_65890635</t>
  </si>
  <si>
    <t>25.01.2021 17:52:44</t>
  </si>
  <si>
    <t>25.01.2021 18:29:00</t>
  </si>
  <si>
    <t>GÖÇBEYLİ TR-2 35-16-M00017_953327417_953327417</t>
  </si>
  <si>
    <t>25.01.2021 10:26:23</t>
  </si>
  <si>
    <t>25.01.2021 12:47:50</t>
  </si>
  <si>
    <t>25.01.2021 10:15:28</t>
  </si>
  <si>
    <t>25.01.2021 16:53:38</t>
  </si>
  <si>
    <t>FATİH KÖK 35-15-L01160_HatBaşıAyırıcı_72553985 L01_72553985</t>
  </si>
  <si>
    <t>25.01.2021 16:08:04</t>
  </si>
  <si>
    <t>25.01.2021 19:37:25</t>
  </si>
  <si>
    <t>25.01.2021 15:50:53</t>
  </si>
  <si>
    <t>25.01.2021 19:36:17</t>
  </si>
  <si>
    <t>25.01.2021 16:53:48</t>
  </si>
  <si>
    <t>25.01.2021 20:04:51</t>
  </si>
  <si>
    <t>TR-17 (DM-2/TR-15) 35-22-M00017_95000528466_95000528466</t>
  </si>
  <si>
    <t>25.01.2021 10:55:20</t>
  </si>
  <si>
    <t>25.01.2021 18:41:12</t>
  </si>
  <si>
    <t>BERGAMA TM 35-16-A00004_HatBaşıAyırıcı_53139819 M07_53139819</t>
  </si>
  <si>
    <t>25.01.2021 14:29:19</t>
  </si>
  <si>
    <t>25.01.2021 18:03:45</t>
  </si>
  <si>
    <t>25.01.2021 09:01:07</t>
  </si>
  <si>
    <t>25.01.2021 17:02:00</t>
  </si>
  <si>
    <t>ARSLANLAR TM 35-26-A00004_DAĞKIZILCA-2 M07_2306547</t>
  </si>
  <si>
    <t>25.01.2021 10:26:58</t>
  </si>
  <si>
    <t>25.01.2021 10:31:00</t>
  </si>
  <si>
    <t>HALİTPAŞA TR-9 45-80-M00080_956542025_956542025</t>
  </si>
  <si>
    <t>25.01.2021 09:17:00</t>
  </si>
  <si>
    <t>25.01.2021 09:59:27</t>
  </si>
  <si>
    <t>25.01.2021 08:50:43</t>
  </si>
  <si>
    <t>25.01.2021 12:02:00</t>
  </si>
  <si>
    <t>K-1902 35-10-K01902_C_56382454_56382454</t>
  </si>
  <si>
    <t>25.01.2021 13:21:58</t>
  </si>
  <si>
    <t>25.01.2021 16:22:55</t>
  </si>
  <si>
    <t>25.01.2021 02:10:18</t>
  </si>
  <si>
    <t>25.01.2021 02:46:46</t>
  </si>
  <si>
    <t>TR-1/59 45-72-M00059_966354517_966354517</t>
  </si>
  <si>
    <t>25.01.2021 15:48:37</t>
  </si>
  <si>
    <t>25.01.2021 18:00:18</t>
  </si>
  <si>
    <t>POLYAK TR-2 35-30-L00133_955312034_955312034</t>
  </si>
  <si>
    <t>25.01.2021 13:22:22</t>
  </si>
  <si>
    <t>25.01.2021 17:47:21</t>
  </si>
  <si>
    <t>YENİCEKÖY YEŞİLLER TR-2 45-72-L00178_B_56401801_56401801</t>
  </si>
  <si>
    <t>25.01.2021 15:17:10</t>
  </si>
  <si>
    <t>25.01.2021 20:16:39</t>
  </si>
  <si>
    <t>L-440 35-18-L00440_950440452_950440452</t>
  </si>
  <si>
    <t>25.01.2021 20:23:06</t>
  </si>
  <si>
    <t>25.01.2021 22:44:58</t>
  </si>
  <si>
    <t>L-177 35-18-L00177_950442704_950442704</t>
  </si>
  <si>
    <t>25.01.2021 10:57:03</t>
  </si>
  <si>
    <t>25.01.2021 17:48:45</t>
  </si>
  <si>
    <t>YEŞİLKÖY-1 35-26-M00790_6784998_56370476_56370476</t>
  </si>
  <si>
    <t>25.01.2021 18:11:00</t>
  </si>
  <si>
    <t>25.01.2021 19:31:03</t>
  </si>
  <si>
    <t>TOLOZ KÖK 45-79-M00251__72374141_72374141</t>
  </si>
  <si>
    <t>25.01.2021 12:30:05</t>
  </si>
  <si>
    <t>25.01.2021 15:12:56</t>
  </si>
  <si>
    <t>TR-84 35-19-L00084_DIREK TIPI TRAFO HUCRESI H01_2057281</t>
  </si>
  <si>
    <t>25.01.2021 21:02:35</t>
  </si>
  <si>
    <t>25.01.2021 22:27:29</t>
  </si>
  <si>
    <t>M-163 35-18-M00163_35-18-M00163_2370960</t>
  </si>
  <si>
    <t>25.01.2021 09:39:46</t>
  </si>
  <si>
    <t>25.01.2021 13:08:30</t>
  </si>
  <si>
    <t>KARATEKE TR-1 35-29-L00142_950334476_950334476</t>
  </si>
  <si>
    <t>25.01.2021 10:05:41</t>
  </si>
  <si>
    <t>25.01.2021 17:07:49</t>
  </si>
  <si>
    <t>ALAŞEHİR TR-74 45-73-M00074_945676607_945676607</t>
  </si>
  <si>
    <t>25.01.2021 18:21:28</t>
  </si>
  <si>
    <t>25.01.2021 19:42:32</t>
  </si>
  <si>
    <t>FOÇA TR-37 35-23-L00037_42133389_56397889_56397889</t>
  </si>
  <si>
    <t>25.01.2021 11:05:40</t>
  </si>
  <si>
    <t>25.01.2021 12:24:12</t>
  </si>
  <si>
    <t>GÜLBAHÇE TR-11 35-19-L00110_35-19-L00110_72145756</t>
  </si>
  <si>
    <t>25.01.2021 12:52:10</t>
  </si>
  <si>
    <t>25.01.2021 17:12:45</t>
  </si>
  <si>
    <t>25.01.2021 09:21:34</t>
  </si>
  <si>
    <t>25.01.2021 12:35:31</t>
  </si>
  <si>
    <t>MECİDİYE TR-6 45-72-L00579_956500603_956500603</t>
  </si>
  <si>
    <t>25.01.2021 15:07:47</t>
  </si>
  <si>
    <t>25.01.2021 18:12:17</t>
  </si>
  <si>
    <t>25.01.2021 16:08:26</t>
  </si>
  <si>
    <t>25.01.2021 17:33:00</t>
  </si>
  <si>
    <t>K-4589 35-01-K04589_913153777_913153777</t>
  </si>
  <si>
    <t>25.01.2021 10:58:10</t>
  </si>
  <si>
    <t>25.01.2021 12:18:49</t>
  </si>
  <si>
    <t>BEKİRLER TR-1 45-72-L00357_B_56394736_56394736</t>
  </si>
  <si>
    <t>25.01.2021 12:34:25</t>
  </si>
  <si>
    <t>25.01.2021 13:05:51</t>
  </si>
  <si>
    <t>25.01.2021 23:50:32</t>
  </si>
  <si>
    <t>26.01.2021 01:19:39</t>
  </si>
  <si>
    <t>K-1465 35-03-K01465_F_56363997_56363997</t>
  </si>
  <si>
    <t>25.01.2021 17:42:36</t>
  </si>
  <si>
    <t>26.01.2021 03:16:04</t>
  </si>
  <si>
    <t>BAĞYOLU TR-1 45-71-M01598_44430216_56366187_56366187</t>
  </si>
  <si>
    <t>25.01.2021 14:09:23</t>
  </si>
  <si>
    <t>25.01.2021 18:46:18</t>
  </si>
  <si>
    <t>TR-99 ZEYTİNALANI 35-19-L00099_7893867_56377748_56377748</t>
  </si>
  <si>
    <t>25.01.2021 19:11:47</t>
  </si>
  <si>
    <t>25.01.2021 22:51:27</t>
  </si>
  <si>
    <t>KAYMAKÇI İM 35-15-A00004_ÇAYLI L04_2121819</t>
  </si>
  <si>
    <t>25.01.2021 05:43:53</t>
  </si>
  <si>
    <t>25.01.2021 05:46:00</t>
  </si>
  <si>
    <t>26.01.2021 16:58:31</t>
  </si>
  <si>
    <t>27.01.2021 00:26:06</t>
  </si>
  <si>
    <t>K-1653 35-04-K01653_912184379_912184379</t>
  </si>
  <si>
    <t>26.01.2021 12:27:38</t>
  </si>
  <si>
    <t>26.01.2021 16:19:48</t>
  </si>
  <si>
    <t>_B_56391510_56391510</t>
  </si>
  <si>
    <t>26.01.2021 17:18:49</t>
  </si>
  <si>
    <t>26.01.2021 19:14:27</t>
  </si>
  <si>
    <t>PİYADELER KÖK 45-73-M00136_ÖRNEKKÖY M04_66674753</t>
  </si>
  <si>
    <t>26.01.2021 15:01:16</t>
  </si>
  <si>
    <t>26.01.2021 15:38:17</t>
  </si>
  <si>
    <t>TR-2/18 (YAYLAKAPI) 45-83-L00018_TR-2/12 L02_2086154</t>
  </si>
  <si>
    <t>26.01.2021 09:43:14</t>
  </si>
  <si>
    <t>26.01.2021 09:51:00</t>
  </si>
  <si>
    <t>SÖĞÜTLÜ KUYU TR-28 35-15-M00411__72373742_72373742</t>
  </si>
  <si>
    <t>26.01.2021 13:47:17</t>
  </si>
  <si>
    <t>26.01.2021 17:46:37</t>
  </si>
  <si>
    <t>26.01.2021 10:03:51</t>
  </si>
  <si>
    <t>26.01.2021 11:12:13</t>
  </si>
  <si>
    <t>_C_56376556_56376556</t>
  </si>
  <si>
    <t>26.01.2021 21:27:00</t>
  </si>
  <si>
    <t>26.01.2021 21:47:43</t>
  </si>
  <si>
    <t>M-1272 35-02-M01272_35-02-M01272_2376168</t>
  </si>
  <si>
    <t>26.01.2021 10:02:47</t>
  </si>
  <si>
    <t>26.01.2021 12:45:41</t>
  </si>
  <si>
    <t>26.01.2021 12:26:45</t>
  </si>
  <si>
    <t>26.01.2021 12:45:29</t>
  </si>
  <si>
    <t>TR-2/73-A 45-83-L00151_955143917_955143917</t>
  </si>
  <si>
    <t>26.01.2021 22:33:24</t>
  </si>
  <si>
    <t>27.01.2021 14:40:18</t>
  </si>
  <si>
    <t>26.01.2021 11:37:00</t>
  </si>
  <si>
    <t>26.01.2021 13:37:25</t>
  </si>
  <si>
    <t>TR-11/9C 45-71-M01975_C_56365535_56365535</t>
  </si>
  <si>
    <t>26.01.2021 14:47:27</t>
  </si>
  <si>
    <t>26.01.2021 16:44:38</t>
  </si>
  <si>
    <t>26.01.2021 09:22:54</t>
  </si>
  <si>
    <t>26.01.2021 10:08:51</t>
  </si>
  <si>
    <t>ASSTAR KÖK 45-73-M00134_HatBaşıAyırıcı_53136589 M02_53136589</t>
  </si>
  <si>
    <t>26.01.2021 19:10:42</t>
  </si>
  <si>
    <t>27.01.2021 00:37:06</t>
  </si>
  <si>
    <t>ÇELİKLİ CELİLLER TR-2 45-78-M01303__72373590_72373590</t>
  </si>
  <si>
    <t>26.01.2021 14:06:26</t>
  </si>
  <si>
    <t>26.01.2021 16:20:56</t>
  </si>
  <si>
    <t>TR-1/15 45-72-M00015_TR-1/73 M03_66508629</t>
  </si>
  <si>
    <t>26.01.2021 08:50:54</t>
  </si>
  <si>
    <t>26.01.2021 09:26:13</t>
  </si>
  <si>
    <t>DM-14/13 45-71-M00562_953208765_953208765</t>
  </si>
  <si>
    <t>26.01.2021 18:04:24</t>
  </si>
  <si>
    <t>26.01.2021 20:19:48</t>
  </si>
  <si>
    <t>TR-1/103 45-71-M00942_953200982_953200982</t>
  </si>
  <si>
    <t>26.01.2021 10:52:15</t>
  </si>
  <si>
    <t>26.01.2021 11:44:10</t>
  </si>
  <si>
    <t>TR-14 35-32-L00014__72372929_72372929</t>
  </si>
  <si>
    <t>26.01.2021 18:33:04</t>
  </si>
  <si>
    <t>26.01.2021 20:47:15</t>
  </si>
  <si>
    <t>TAŞLIYATAK CEBECİLER TR-4 35-31-L00367_47791929_56352003_56352003</t>
  </si>
  <si>
    <t>26.01.2021 10:22:31</t>
  </si>
  <si>
    <t>26.01.2021 19:25:13</t>
  </si>
  <si>
    <t>TR-24 35-17-M00024__72374171_72374171</t>
  </si>
  <si>
    <t>26.01.2021 09:06:00</t>
  </si>
  <si>
    <t>26.01.2021 09:54:43</t>
  </si>
  <si>
    <t>M-3123 35-10-M03123_954752327_954752327</t>
  </si>
  <si>
    <t>26.01.2021 13:57:58</t>
  </si>
  <si>
    <t>26.01.2021 16:49:57</t>
  </si>
  <si>
    <t>K-1794 35-01-K01794_C_56378324_56378324</t>
  </si>
  <si>
    <t>26.01.2021 13:06:07</t>
  </si>
  <si>
    <t>26.01.2021 16:18:15</t>
  </si>
  <si>
    <t>26.01.2021 16:45:37</t>
  </si>
  <si>
    <t>26.01.2021 19:46:55</t>
  </si>
  <si>
    <t>DAYIOĞLU TR-3 45-72-L00341_B_56394370_56394370</t>
  </si>
  <si>
    <t>26.01.2021 14:27:34</t>
  </si>
  <si>
    <t>26.01.2021 15:08:31</t>
  </si>
  <si>
    <t>YENİKÖY TR-1 45-78-L00306_DIREK TIPI TRAFO HUCRESI H01_2105137</t>
  </si>
  <si>
    <t>26.01.2021 06:59:51</t>
  </si>
  <si>
    <t>26.01.2021 10:05:33</t>
  </si>
  <si>
    <t>TİRE TR-13 35-29-L00013_950316083_950316083</t>
  </si>
  <si>
    <t>26.01.2021 10:02:00</t>
  </si>
  <si>
    <t>26.01.2021 11:08:20</t>
  </si>
  <si>
    <t>26.01.2021 13:27:55</t>
  </si>
  <si>
    <t>26.01.2021 13:28:35</t>
  </si>
  <si>
    <t>26.01.2021 16:50:39</t>
  </si>
  <si>
    <t>26.01.2021 20:34:36</t>
  </si>
  <si>
    <t>SANCAKLI BOZKÖY TR-7 45-71-M00529_C_56401354_56401354</t>
  </si>
  <si>
    <t>26.01.2021 18:47:23</t>
  </si>
  <si>
    <t>27.01.2021 11:47:57</t>
  </si>
  <si>
    <t>K-3730 35-02-K03730_B_56366022_56366022</t>
  </si>
  <si>
    <t>26.01.2021 11:07:16</t>
  </si>
  <si>
    <t>26.01.2021 12:26:27</t>
  </si>
  <si>
    <t>K-1478 35-03-K01478_A_56373203_56373203</t>
  </si>
  <si>
    <t>26.01.2021 15:02:01</t>
  </si>
  <si>
    <t>26.01.2021 19:14:39</t>
  </si>
  <si>
    <t>KARAPINAR TR-1 35-20-L00281_955206029_955206029</t>
  </si>
  <si>
    <t>26.01.2021 20:44:15</t>
  </si>
  <si>
    <t>26.01.2021 22:16:58</t>
  </si>
  <si>
    <t>TR-1/73 45-72-M00073_DAĞITIM TRAFOSU TR-1/73 M01_2104396</t>
  </si>
  <si>
    <t>26.01.2021 09:24:57</t>
  </si>
  <si>
    <t>26.01.2021 17:26:00</t>
  </si>
  <si>
    <t>KAVAKLIDERE TR-11 45-73-M00144_45-73-M00144_2353049</t>
  </si>
  <si>
    <t>26.01.2021 14:56:05</t>
  </si>
  <si>
    <t>26.01.2021 16:37:00</t>
  </si>
  <si>
    <t>L-37 YAT LİMANI 35-14-L00037_956636359_956636359</t>
  </si>
  <si>
    <t>26.01.2021 10:07:00</t>
  </si>
  <si>
    <t>26.01.2021 12:20:38</t>
  </si>
  <si>
    <t>26.01.2021 14:34:14</t>
  </si>
  <si>
    <t>26.01.2021 14:58:00</t>
  </si>
  <si>
    <t>26.01.2021 12:38:55</t>
  </si>
  <si>
    <t>26.01.2021 13:29:00</t>
  </si>
  <si>
    <t>DURASILLI TR-8 45-78-M01119__56391079_56391079</t>
  </si>
  <si>
    <t>26.01.2021 11:37:22</t>
  </si>
  <si>
    <t>26.01.2021 13:37:57</t>
  </si>
  <si>
    <t>K-4328 35-04-K04328_A_56380422_56380422</t>
  </si>
  <si>
    <t>26.01.2021 22:01:05</t>
  </si>
  <si>
    <t>27.01.2021 00:05:04</t>
  </si>
  <si>
    <t>GÖLCÜK TR-31 35-15-L00323_950395152_950395152</t>
  </si>
  <si>
    <t>26.01.2021 13:04:57</t>
  </si>
  <si>
    <t>26.01.2021 14:50:34</t>
  </si>
  <si>
    <t>TR-1/59 45-72-M00059_956509088_956509088</t>
  </si>
  <si>
    <t>26.01.2021 18:39:24</t>
  </si>
  <si>
    <t>26.01.2021 19:18:43</t>
  </si>
  <si>
    <t>BALABANLI FİKRET TEKELİ SULAMA GRB TR-6 35-15-M00335_A_56367973_56367973</t>
  </si>
  <si>
    <t>26.01.2021 10:02:44</t>
  </si>
  <si>
    <t>26.01.2021 12:46:03</t>
  </si>
  <si>
    <t>M-1229 35-01-M01229_911619634_911619634</t>
  </si>
  <si>
    <t>26.01.2021 15:08:45</t>
  </si>
  <si>
    <t>26.01.2021 16:29:37</t>
  </si>
  <si>
    <t>ANKARA OFİS YEM A.Ş. ÖZEL 45-78-L00607Ö_ L01_2328511</t>
  </si>
  <si>
    <t>26.01.2021 01:49:55</t>
  </si>
  <si>
    <t>26.01.2021 03:46:32</t>
  </si>
  <si>
    <t>26.01.2021 22:07:08</t>
  </si>
  <si>
    <t>27.01.2021 00:23:02</t>
  </si>
  <si>
    <t>AHMETBEYLER DM 35-16-M00154_TIRMANLAR M07_72044321</t>
  </si>
  <si>
    <t>26.01.2021 12:00:23</t>
  </si>
  <si>
    <t>26.01.2021 13:18:00</t>
  </si>
  <si>
    <t>BADEMLİ TR-15 35-15-L01031_C_56371404_56371404</t>
  </si>
  <si>
    <t>26.01.2021 17:29:29</t>
  </si>
  <si>
    <t>26.01.2021 18:34:10</t>
  </si>
  <si>
    <t>DM-18/04 45-71-M00259_DM-18 (UNCU BOZKÖY) M03_2077656</t>
  </si>
  <si>
    <t>26.01.2021 17:04:00</t>
  </si>
  <si>
    <t>26.01.2021 17:11:22</t>
  </si>
  <si>
    <t>YEŞİLYURT TR-4 45-73-M00801_945640965_945640965</t>
  </si>
  <si>
    <t>26.01.2021 19:42:52</t>
  </si>
  <si>
    <t>26.01.2021 22:50:36</t>
  </si>
  <si>
    <t>DM-2 45-71-M00002_TR-94 ÇIKIŞI ŞEHİTLER KAB M23_2048818</t>
  </si>
  <si>
    <t>26.01.2021 23:35:29</t>
  </si>
  <si>
    <t>27.01.2021 00:43:53</t>
  </si>
  <si>
    <t>K-1314 35-03-K01314_C_56374539_56374539</t>
  </si>
  <si>
    <t>26.01.2021 13:15:04</t>
  </si>
  <si>
    <t>26.01.2021 16:50:33</t>
  </si>
  <si>
    <t>TR-77 ÇEŞMEALTI KÖK 35-19-M00077_956667965_956667965</t>
  </si>
  <si>
    <t>26.01.2021 15:29:51</t>
  </si>
  <si>
    <t>26.01.2021 17:09:40</t>
  </si>
  <si>
    <t>BATTALMUSTAFA TR-1 45-77-L00204_45-77-L00204_2375068</t>
  </si>
  <si>
    <t>26.01.2021 20:00:24</t>
  </si>
  <si>
    <t>26.01.2021 23:11:36</t>
  </si>
  <si>
    <t>YENİFOÇA TR-21 35-23-M00021_35-23-M00021_76458754</t>
  </si>
  <si>
    <t>26.01.2021 19:11:52</t>
  </si>
  <si>
    <t>27.01.2021 00:07:00</t>
  </si>
  <si>
    <t>26.01.2021 15:51:18</t>
  </si>
  <si>
    <t>26.01.2021 19:15:28</t>
  </si>
  <si>
    <t>26.01.2021 08:39:54</t>
  </si>
  <si>
    <t>26.01.2021 08:45:48</t>
  </si>
  <si>
    <t>26.01.2021 16:29:15</t>
  </si>
  <si>
    <t>26.01.2021 16:31:04</t>
  </si>
  <si>
    <t>26.01.2021 14:17:27</t>
  </si>
  <si>
    <t>26.01.2021 15:11:15</t>
  </si>
  <si>
    <t>TR-2/15 45-83-L00015_TR-2/13 L01_72122610</t>
  </si>
  <si>
    <t>26.01.2021 01:32:01</t>
  </si>
  <si>
    <t>26.01.2021 01:39:00</t>
  </si>
  <si>
    <t>SART TR-10 45-78-M00183_953251938_953251938</t>
  </si>
  <si>
    <t>26.01.2021 16:34:03</t>
  </si>
  <si>
    <t>26.01.2021 17:52:54</t>
  </si>
  <si>
    <t>KURUCUOVA TR-4 35-15-L00255_950349583_950349583</t>
  </si>
  <si>
    <t>26.01.2021 18:37:26</t>
  </si>
  <si>
    <t>27.01.2021 00:01:57</t>
  </si>
  <si>
    <t>KİRAZ İM 35-31-A00001_SARIKAYA L11_2328563</t>
  </si>
  <si>
    <t>26.01.2021 11:04:05</t>
  </si>
  <si>
    <t>26.01.2021 14:42:09</t>
  </si>
  <si>
    <t>26.01.2021 12:02:31</t>
  </si>
  <si>
    <t>26.01.2021 12:21:19</t>
  </si>
  <si>
    <t>26.01.2021 09:11:04</t>
  </si>
  <si>
    <t>26.01.2021 09:25:55</t>
  </si>
  <si>
    <t>FOÇAKÖY TR-3 35-23-M00224_A_56357414_56357414</t>
  </si>
  <si>
    <t>26.01.2021 12:08:40</t>
  </si>
  <si>
    <t>26.01.2021 14:03:26</t>
  </si>
  <si>
    <t>BAŞKÖY TR-1 35-29-L00229_DIREK TIPI TRAFO HUCRESI H01_2099074</t>
  </si>
  <si>
    <t>26.01.2021 23:51:35</t>
  </si>
  <si>
    <t>27.01.2021 02:20:32</t>
  </si>
  <si>
    <t>YENİFOÇA TR-34 35-23-M00034_950417282_950417282</t>
  </si>
  <si>
    <t>26.01.2021 15:44:13</t>
  </si>
  <si>
    <t>26.01.2021 20:10:36</t>
  </si>
  <si>
    <t>26.01.2021 09:56:00</t>
  </si>
  <si>
    <t>26.01.2021 15:34:41</t>
  </si>
  <si>
    <t>K-1031 35-01-K01031_912183300_912183300</t>
  </si>
  <si>
    <t>26.01.2021 15:29:49</t>
  </si>
  <si>
    <t>26.01.2021 17:56:42</t>
  </si>
  <si>
    <t>BAĞLICA TR-3 45-79-M00288_D_56387388_56387388</t>
  </si>
  <si>
    <t>26.01.2021 22:49:04</t>
  </si>
  <si>
    <t>26.01.2021 23:31:23</t>
  </si>
  <si>
    <t>TR-2/9 45-83-L00009_TR-2/6 L03_72118434</t>
  </si>
  <si>
    <t>26.01.2021 02:55:04</t>
  </si>
  <si>
    <t>26.01.2021 02:56:45</t>
  </si>
  <si>
    <t>TR-6 35-19-L00006_35-19-L00006_2350226</t>
  </si>
  <si>
    <t>26.01.2021 12:31:22</t>
  </si>
  <si>
    <t>26.01.2021 19:40:36</t>
  </si>
  <si>
    <t>TEKELLER KÖYÜ TR-1 45-71-M01268_DIREK TIPI TRAFO HUCRESI H01_2082784</t>
  </si>
  <si>
    <t>26.01.2021 10:19:10</t>
  </si>
  <si>
    <t>26.01.2021 13:07:59</t>
  </si>
  <si>
    <t>KARAKEÇİLİ TAVŞANTAŞI TR-1 45-75-M00110_A_56387742_56387742</t>
  </si>
  <si>
    <t>26.01.2021 21:45:54</t>
  </si>
  <si>
    <t>26.01.2021 22:37:53</t>
  </si>
  <si>
    <t>26.01.2021 13:12:23</t>
  </si>
  <si>
    <t>26.01.2021 13:19:02</t>
  </si>
  <si>
    <t>EMLAKDERE TR-1 45-71-M02432_95000558338_95000558338</t>
  </si>
  <si>
    <t>26.01.2021 07:33:29</t>
  </si>
  <si>
    <t>26.01.2021 11:07:34</t>
  </si>
  <si>
    <t>TR-1/9 45-72-M00009_956502804_956502804</t>
  </si>
  <si>
    <t>26.01.2021 14:49:30</t>
  </si>
  <si>
    <t>26.01.2021 17:59:16</t>
  </si>
  <si>
    <t>26.01.2021 10:06:03</t>
  </si>
  <si>
    <t>26.01.2021 11:12:24</t>
  </si>
  <si>
    <t>UZUNKÖY TR-3 35-31-L00145_35-31-L00145_2364099</t>
  </si>
  <si>
    <t>26.01.2021 08:49:00</t>
  </si>
  <si>
    <t>26.01.2021 11:11:27</t>
  </si>
  <si>
    <t>TR-1/55 45-72-M00055_C_56394452_56394452</t>
  </si>
  <si>
    <t>26.01.2021 19:31:52</t>
  </si>
  <si>
    <t>26.01.2021 20:07:43</t>
  </si>
  <si>
    <t>SANCAKLI BOZKÖY KÖK 45-71-M00087_SULAMA M02_61320770</t>
  </si>
  <si>
    <t>26.01.2021 12:58:08</t>
  </si>
  <si>
    <t>26.01.2021 14:59:56</t>
  </si>
  <si>
    <t>YENİ FOÇA TR-13 35-23-M00013_953011886_953011886</t>
  </si>
  <si>
    <t>26.01.2021 14:46:43</t>
  </si>
  <si>
    <t>26.01.2021 18:50:59</t>
  </si>
  <si>
    <t>ÇINARKÖY TR-33 35-27-M00033__66126438_66126438</t>
  </si>
  <si>
    <t>26.01.2021 17:19:39</t>
  </si>
  <si>
    <t>26.01.2021 20:32:12</t>
  </si>
  <si>
    <t>K-3426 35-07-K03426_35-07-K03426_48431966</t>
  </si>
  <si>
    <t>26.01.2021 11:42:25</t>
  </si>
  <si>
    <t>26.01.2021 12:30:00</t>
  </si>
  <si>
    <t>26.01.2021 13:54:29</t>
  </si>
  <si>
    <t>26.01.2021 15:43:33</t>
  </si>
  <si>
    <t>26.01.2021 09:14:45</t>
  </si>
  <si>
    <t>26.01.2021 17:14:12</t>
  </si>
  <si>
    <t>AHMETBEYLER DM 35-16-M00154_HatBaşıAyırıcı_53139424 M04_53139424</t>
  </si>
  <si>
    <t>26.01.2021 14:22:00</t>
  </si>
  <si>
    <t>26.01.2021 16:18:53</t>
  </si>
  <si>
    <t>HACITUFAN KÖYÜ TR 45-77-L00162_45-77-L00162_2374724</t>
  </si>
  <si>
    <t>26.01.2021 19:59:56</t>
  </si>
  <si>
    <t>26.01.2021 22:03:55</t>
  </si>
  <si>
    <t>YENİFOÇA TR-24 35-23-M00024_A_56373624_56373624</t>
  </si>
  <si>
    <t>26.01.2021 09:29:17</t>
  </si>
  <si>
    <t>26.01.2021 10:19:38</t>
  </si>
  <si>
    <t>DEVELİ TR-5 35-22-M00287_955283690_955283690</t>
  </si>
  <si>
    <t>26.01.2021 19:12:23</t>
  </si>
  <si>
    <t>26.01.2021 22:20:38</t>
  </si>
  <si>
    <t>M-1272 35-02-M01272_A A1B_5809250</t>
  </si>
  <si>
    <t>26.01.2021 16:39:26</t>
  </si>
  <si>
    <t>26.01.2021 17:46:41</t>
  </si>
  <si>
    <t>26.01.2021 09:10:40</t>
  </si>
  <si>
    <t>26.01.2021 17:24:18</t>
  </si>
  <si>
    <t>GÖRDES DM 45-75-M00050_HatBaşıAyırıcı_53135562 M09_53135562</t>
  </si>
  <si>
    <t>26.01.2021 16:14:00</t>
  </si>
  <si>
    <t>26.01.2021 21:30:02</t>
  </si>
  <si>
    <t>K-1625 35-07-K01625_99262951_99262951</t>
  </si>
  <si>
    <t>26.01.2021 18:42:04</t>
  </si>
  <si>
    <t>26.01.2021 21:19:56</t>
  </si>
  <si>
    <t>TEKKE EYÜP YAVUZ GRB. TR-6 35-15-L00128_35-15-L00128_2358852</t>
  </si>
  <si>
    <t>26.01.2021 21:29:46</t>
  </si>
  <si>
    <t>26.01.2021 21:58:58</t>
  </si>
  <si>
    <t>CEVAPLI TR-1 35-16-M00049_35-16-M00049_2357413</t>
  </si>
  <si>
    <t>26.01.2021 11:56:35</t>
  </si>
  <si>
    <t>26.01.2021 13:30:00</t>
  </si>
  <si>
    <t>YUKARIBEY TR-1 35-16-M00120_953323521_953323521</t>
  </si>
  <si>
    <t>26.01.2021 12:52:16</t>
  </si>
  <si>
    <t>26.01.2021 23:03:55</t>
  </si>
  <si>
    <t>KEMALİYE TR-7 45-73-M00155_45-73-M00155_2354282</t>
  </si>
  <si>
    <t>26.01.2021 20:21:33</t>
  </si>
  <si>
    <t>26.01.2021 21:57:00</t>
  </si>
  <si>
    <t>K-3157 35-07-K03157_35-07-K03157_2350919</t>
  </si>
  <si>
    <t>26.01.2021 18:14:24</t>
  </si>
  <si>
    <t>26.01.2021 20:12:57</t>
  </si>
  <si>
    <t>EMİRLİ TR-9 35-15-L01125__72373514_72373514</t>
  </si>
  <si>
    <t>26.01.2021 18:36:36</t>
  </si>
  <si>
    <t>26.01.2021 21:21:56</t>
  </si>
  <si>
    <t>DM-2/2 ESKİ KUYUYANI 35-18-L00583_950454427_950454427</t>
  </si>
  <si>
    <t>26.01.2021 18:39:51</t>
  </si>
  <si>
    <t>27.01.2021 03:16:37</t>
  </si>
  <si>
    <t>L-128/1 35-18-L00603_950436290_950436290</t>
  </si>
  <si>
    <t>26.01.2021 10:16:53</t>
  </si>
  <si>
    <t>26.01.2021 11:42:58</t>
  </si>
  <si>
    <t>26.01.2021 22:52:00</t>
  </si>
  <si>
    <t>27.01.2021 00:55:00</t>
  </si>
  <si>
    <t>İĞDECİK KÖK 45-71-M00077_SULAMALAR M05_72234123</t>
  </si>
  <si>
    <t>26.01.2021 15:16:11</t>
  </si>
  <si>
    <t>26.01.2021 23:24:00</t>
  </si>
  <si>
    <t>ŞEYHYAYLA TR-1 45-75-M00151_DIREK TIPI TRAFO HUCRESI H01_2085459</t>
  </si>
  <si>
    <t>26.01.2021 08:38:05</t>
  </si>
  <si>
    <t>26.01.2021 11:16:59</t>
  </si>
  <si>
    <t>İNECİK TR-1 35-21-L00121_B_56373640_56373640</t>
  </si>
  <si>
    <t>26.01.2021 15:24:07</t>
  </si>
  <si>
    <t>26.01.2021 19:45:01</t>
  </si>
  <si>
    <t>DM-16/TR-71 45-71-M02470_953244792_953244792</t>
  </si>
  <si>
    <t>26.01.2021 16:32:31</t>
  </si>
  <si>
    <t>26.01.2021 18:46:15</t>
  </si>
  <si>
    <t>HASAN KÜÇÜK SULAMA GRUBU 35-29-L00298_35-29-L00298_2347064</t>
  </si>
  <si>
    <t>26.01.2021 16:03:58</t>
  </si>
  <si>
    <t>26.01.2021 16:57:47</t>
  </si>
  <si>
    <t>KAYAPINAR TR-1 45-71-M00963_953211664_953211664</t>
  </si>
  <si>
    <t>26.01.2021 12:07:42</t>
  </si>
  <si>
    <t>26.01.2021 22:36:15</t>
  </si>
  <si>
    <t>DM-7/TR-2 35-22-M00053_A_56370097_56370097</t>
  </si>
  <si>
    <t>26.01.2021 11:19:24</t>
  </si>
  <si>
    <t>26.01.2021 14:16:09</t>
  </si>
  <si>
    <t>BAĞYURDU TR-1 35-27-L00403_C_56356849_56356849</t>
  </si>
  <si>
    <t>26.01.2021 11:24:45</t>
  </si>
  <si>
    <t>26.01.2021 12:22:00</t>
  </si>
  <si>
    <t>OVACIK TR-4 35-31-L00147_47822230_56352532_56352532</t>
  </si>
  <si>
    <t>26.01.2021 13:47:34</t>
  </si>
  <si>
    <t>26.01.2021 17:44:51</t>
  </si>
  <si>
    <t>TR-273 35-19-L00273_956695734_956695734</t>
  </si>
  <si>
    <t>26.01.2021 17:24:45</t>
  </si>
  <si>
    <t>26.01.2021 21:04:19</t>
  </si>
  <si>
    <t>K-822 35-01-K00822_911359956_911359956</t>
  </si>
  <si>
    <t>26.01.2021 20:33:00</t>
  </si>
  <si>
    <t>26.01.2021 21:52:55</t>
  </si>
  <si>
    <t>M-335 35-02-M00335_A A1B_5845982</t>
  </si>
  <si>
    <t>26.01.2021 15:02:14</t>
  </si>
  <si>
    <t>26.01.2021 21:11:00</t>
  </si>
  <si>
    <t>MAVİKENT TR-4 35-30-M00134_D_56403582_56403582</t>
  </si>
  <si>
    <t>26.01.2021 14:20:26</t>
  </si>
  <si>
    <t>26.01.2021 18:40:32</t>
  </si>
  <si>
    <t>TR-5 35-19-L00005_BOZAVLU TRAFO L02_72124030</t>
  </si>
  <si>
    <t>26.01.2021 09:47:14</t>
  </si>
  <si>
    <t>26.01.2021 10:06:00</t>
  </si>
  <si>
    <t>26.01.2021 13:35:06</t>
  </si>
  <si>
    <t>26.01.2021 14:47:00</t>
  </si>
  <si>
    <t>YAĞMURLAR TR-1 45-78-M00753_DIREK TIPI TRAFO HUCRESI H01_2112365</t>
  </si>
  <si>
    <t>26.01.2021 23:43:00</t>
  </si>
  <si>
    <t>27.01.2021 00:30:44</t>
  </si>
  <si>
    <t>BAHRİBABA İM-DM 35-01-A00014_TRAFO-A K06_60323440</t>
  </si>
  <si>
    <t>26.01.2021 15:17:45</t>
  </si>
  <si>
    <t>26.01.2021 07:29:18</t>
  </si>
  <si>
    <t>26.01.2021 07:36:16</t>
  </si>
  <si>
    <t>MEDAR TR-10 45-72-L00292_B_56391587_56391587</t>
  </si>
  <si>
    <t>26.01.2021 12:24:05</t>
  </si>
  <si>
    <t>26.01.2021 13:06:28</t>
  </si>
  <si>
    <t>TR-23 35-16-L00023_953337999_953337999</t>
  </si>
  <si>
    <t>26.01.2021 18:17:49</t>
  </si>
  <si>
    <t>26.01.2021 19:42:12</t>
  </si>
  <si>
    <t>K-157 35-07-K00157_D D1_5829808</t>
  </si>
  <si>
    <t>26.01.2021 11:52:42</t>
  </si>
  <si>
    <t>26.01.2021 15:22:51</t>
  </si>
  <si>
    <t>DM-03/01 45-71-M00003_953218014_953218014</t>
  </si>
  <si>
    <t>26.01.2021 20:27:48</t>
  </si>
  <si>
    <t>26.01.2021 23:34:50</t>
  </si>
  <si>
    <t>GÖRDES DM 45-75-M00050_HatBaşıAyırıcı_73330069 M11_73330069</t>
  </si>
  <si>
    <t>26.01.2021 14:14:06</t>
  </si>
  <si>
    <t>26.01.2021 18:20:08</t>
  </si>
  <si>
    <t>K-3550 35-03-K03550_910152271_910152271</t>
  </si>
  <si>
    <t>26.01.2021 19:56:14</t>
  </si>
  <si>
    <t>27.01.2021 00:15:38</t>
  </si>
  <si>
    <t>TÜRKELLİ DM (TR-4) 35-28-M00368_HATUNDERE CEZAEVİ M08_58094034</t>
  </si>
  <si>
    <t>26.01.2021 09:12:25</t>
  </si>
  <si>
    <t>26.01.2021 16:26:15</t>
  </si>
  <si>
    <t>SOMA TR-17/3 45-82-M00114_C_56404936_56404936</t>
  </si>
  <si>
    <t>26.01.2021 12:02:29</t>
  </si>
  <si>
    <t>26.01.2021 12:58:24</t>
  </si>
  <si>
    <t>KUŞÇULAR TR-5 35-19-M00217_Ayırıcı H01_2057928</t>
  </si>
  <si>
    <t>26.01.2021 09:24:26</t>
  </si>
  <si>
    <t>26.01.2021 19:36:10</t>
  </si>
  <si>
    <t>26.01.2021 11:49:00</t>
  </si>
  <si>
    <t>26.01.2021 13:02:54</t>
  </si>
  <si>
    <t>26.01.2021 13:15:00</t>
  </si>
  <si>
    <t>26.01.2021 15:06:33</t>
  </si>
  <si>
    <t>HELVACI TR-6 35-17-M00366_35-17-M00366_2361921</t>
  </si>
  <si>
    <t>26.01.2021 09:42:35</t>
  </si>
  <si>
    <t>26.01.2021 16:52:52</t>
  </si>
  <si>
    <t>26.01.2021 20:35:58</t>
  </si>
  <si>
    <t>26.01.2021 23:22:24</t>
  </si>
  <si>
    <t>HALIKÖY TR-1 35-32-L00031_946414818_946414818</t>
  </si>
  <si>
    <t>26.01.2021 21:14:07</t>
  </si>
  <si>
    <t>27.01.2021 00:23:21</t>
  </si>
  <si>
    <t>26.01.2021 08:55:00</t>
  </si>
  <si>
    <t>26.01.2021 11:26:52</t>
  </si>
  <si>
    <t>DM-1/10 (TR-18) 35-19-M00018_956673747_956673747</t>
  </si>
  <si>
    <t>26.01.2021 12:10:37</t>
  </si>
  <si>
    <t>26.01.2021 14:12:21</t>
  </si>
  <si>
    <t>DM-2/21 45-71-M00135_C c1b_45179950</t>
  </si>
  <si>
    <t>26.01.2021 16:46:21</t>
  </si>
  <si>
    <t>26.01.2021 18:02:15</t>
  </si>
  <si>
    <t>BALLICA İM 45-72-A00005_HatBaşıAyırıcı_53140140 L07_53140140</t>
  </si>
  <si>
    <t>26.01.2021 12:10:54</t>
  </si>
  <si>
    <t>26.01.2021 14:30:45</t>
  </si>
  <si>
    <t>YENİ BAĞARASI TR-3 35-23-M00209_950414743_950414743</t>
  </si>
  <si>
    <t>26.01.2021 12:10:23</t>
  </si>
  <si>
    <t>26.01.2021 22:26:10</t>
  </si>
  <si>
    <t>OVAKENT TR-12 35-15-L00634_950386583_950386583</t>
  </si>
  <si>
    <t>26.01.2021 21:03:57</t>
  </si>
  <si>
    <t>26.01.2021 23:49:03</t>
  </si>
  <si>
    <t>L-470 KÖK 35-18-L00470_B_56357035_56357035</t>
  </si>
  <si>
    <t>26.01.2021 18:07:21</t>
  </si>
  <si>
    <t>26.01.2021 21:37:19</t>
  </si>
  <si>
    <t>ÇAYLI TR-9 35-15-L00202_B_56369645_56369645</t>
  </si>
  <si>
    <t>26.01.2021 18:28:31</t>
  </si>
  <si>
    <t>26.01.2021 19:21:08</t>
  </si>
  <si>
    <t>SIRIMLI AVCILAR TR 35-31-L00202_47892124_56380920_56380920</t>
  </si>
  <si>
    <t>26.01.2021 10:10:59</t>
  </si>
  <si>
    <t>26.01.2021 12:04:57</t>
  </si>
  <si>
    <t>26.01.2021 21:17:45</t>
  </si>
  <si>
    <t>26.01.2021 21:18:15</t>
  </si>
  <si>
    <t>YİĞİTLER TR-1 35-27-L00225_A_56370284_56370284</t>
  </si>
  <si>
    <t>26.01.2021 15:03:30</t>
  </si>
  <si>
    <t>26.01.2021 19:51:00</t>
  </si>
  <si>
    <t>M-328 35-03-M00328_910070962_910070962</t>
  </si>
  <si>
    <t>26.01.2021 19:01:53</t>
  </si>
  <si>
    <t>26.01.2021 20:31:32</t>
  </si>
  <si>
    <t>26.01.2021 21:48:22</t>
  </si>
  <si>
    <t>26.01.2021 22:58:25</t>
  </si>
  <si>
    <t>SARAÇLAR TR-1 45-77-L00105_945501034_945501034</t>
  </si>
  <si>
    <t>26.01.2021 23:05:13</t>
  </si>
  <si>
    <t>26.01.2021 23:45:19</t>
  </si>
  <si>
    <t>K-188 35-01-K00188_911847575_911847575</t>
  </si>
  <si>
    <t>26.01.2021 13:04:14</t>
  </si>
  <si>
    <t>26.01.2021 18:34:43</t>
  </si>
  <si>
    <t>ARDIÇ TR-8 35-21-L00131_D_60982176_60982176</t>
  </si>
  <si>
    <t>26.01.2021 15:43:25</t>
  </si>
  <si>
    <t>26.01.2021 20:32:52</t>
  </si>
  <si>
    <t>BÜYÜKBELEN TR-2 45-80-M00067_956551477_956551477</t>
  </si>
  <si>
    <t>26.01.2021 00:17:09</t>
  </si>
  <si>
    <t>26.01.2021 01:14:57</t>
  </si>
  <si>
    <t>M-2010 35-01-M02010_A 1A_5849955</t>
  </si>
  <si>
    <t>26.01.2021 08:10:45</t>
  </si>
  <si>
    <t>26.01.2021 10:09:01</t>
  </si>
  <si>
    <t>UMURLU TR-6 35-31-L00360_35-31-L00360_2365358</t>
  </si>
  <si>
    <t>26.01.2021 08:50:00</t>
  </si>
  <si>
    <t>26.01.2021 11:42:16</t>
  </si>
  <si>
    <t>M-1547 35-03-M01547_R_56362613_56362613</t>
  </si>
  <si>
    <t>26.01.2021 14:09:53</t>
  </si>
  <si>
    <t>26.01.2021 17:25:20</t>
  </si>
  <si>
    <t>KARABULU TR-4 35-31-L00353_47897504_56392361_56392361</t>
  </si>
  <si>
    <t>26.01.2021 09:24:31</t>
  </si>
  <si>
    <t>26.01.2021 13:40:36</t>
  </si>
  <si>
    <t>PİRİNÇÇİ TR-2 35-15-L00101_DIREK TIPI TRAFO HUCRESI H01_2046603</t>
  </si>
  <si>
    <t>26.01.2021 09:09:35</t>
  </si>
  <si>
    <t>26.01.2021 17:09:55</t>
  </si>
  <si>
    <t>26.01.2021 14:00:54</t>
  </si>
  <si>
    <t>26.01.2021 15:15:42</t>
  </si>
  <si>
    <t>SİVRİCE TR-1 45-83-L00422_955158018_955158018</t>
  </si>
  <si>
    <t>26.01.2021 19:03:03</t>
  </si>
  <si>
    <t>26.01.2021 21:55:32</t>
  </si>
  <si>
    <t>TR-45 35-30-L00045_35-30-L00045_2360704</t>
  </si>
  <si>
    <t>26.01.2021 11:20:45</t>
  </si>
  <si>
    <t>26.01.2021 13:43:37</t>
  </si>
  <si>
    <t>26.01.2021 20:41:47</t>
  </si>
  <si>
    <t>26.01.2021 21:40:40</t>
  </si>
  <si>
    <t>26.01.2021 14:19:05</t>
  </si>
  <si>
    <t>TR-1-3/1 35-20-L00014_ESKİ ARIZA - TR-17 L03_66519514</t>
  </si>
  <si>
    <t>26.01.2021 09:00:04</t>
  </si>
  <si>
    <t>26.01.2021 09:05:00</t>
  </si>
  <si>
    <t>DM-8/4-A 45-71-M02256__73544160_73544160</t>
  </si>
  <si>
    <t>26.01.2021 13:53:34</t>
  </si>
  <si>
    <t>26.01.2021 19:54:03</t>
  </si>
  <si>
    <t>SOĞUKYURT (GİRİŞ) TR-2 45-73-M00205_45-73-M00205_2352243</t>
  </si>
  <si>
    <t>26.01.2021 18:20:29</t>
  </si>
  <si>
    <t>26.01.2021 20:24:09</t>
  </si>
  <si>
    <t>K-1283 35-07-K01283_35-07-K01283_49715750</t>
  </si>
  <si>
    <t>26.01.2021 11:25:51</t>
  </si>
  <si>
    <t>26.01.2021 14:38:24</t>
  </si>
  <si>
    <t>K-3209 35-03-K03209_910184426_910184426</t>
  </si>
  <si>
    <t>26.01.2021 16:48:50</t>
  </si>
  <si>
    <t>26.01.2021 19:30:59</t>
  </si>
  <si>
    <t>DM-7/TR-2 35-22-M00053_B_56371450_56371450</t>
  </si>
  <si>
    <t>26.01.2021 16:05:31</t>
  </si>
  <si>
    <t>26.01.2021 19:30:16</t>
  </si>
  <si>
    <t>26.01.2021 14:41:29</t>
  </si>
  <si>
    <t>26.01.2021 15:23:46</t>
  </si>
  <si>
    <t>SOMA KÖYLER DM-2 45-82-M00125_BERGAMA M02_2035736</t>
  </si>
  <si>
    <t>26.01.2021 22:34:16</t>
  </si>
  <si>
    <t>27.01.2021 00:05:48</t>
  </si>
  <si>
    <t>26.01.2021 16:35:17</t>
  </si>
  <si>
    <t>26.01.2021 19:59:54</t>
  </si>
  <si>
    <t>TR-40 35-19-L00040_956682430_956682430</t>
  </si>
  <si>
    <t>26.01.2021 09:29:50</t>
  </si>
  <si>
    <t>26.01.2021 14:35:34</t>
  </si>
  <si>
    <t>MURADİYE DM-11/10 KÖK 45-71-M00782_BAŞARANLAR M01_2123732</t>
  </si>
  <si>
    <t>26.01.2021 15:19:00</t>
  </si>
  <si>
    <t>26.01.2021 16:03:38</t>
  </si>
  <si>
    <t>BOYNUYOĞUN KÖK 35-29-L00051_ESKİBOYNUYOĞUN L02_72215451</t>
  </si>
  <si>
    <t>26.01.2021 08:40:00</t>
  </si>
  <si>
    <t>26.01.2021 10:18:00</t>
  </si>
  <si>
    <t>SOMA TR-16/4 45-82-M00096_DM-3 M02_72189661</t>
  </si>
  <si>
    <t>26.01.2021 00:56:04</t>
  </si>
  <si>
    <t>26.01.2021 01:01:44</t>
  </si>
  <si>
    <t>26.01.2021 13:20:23</t>
  </si>
  <si>
    <t>26.01.2021 13:23:20</t>
  </si>
  <si>
    <t>BÜYÜKBELEN TR-2 45-80-M00067_956551592_956551592</t>
  </si>
  <si>
    <t>26.01.2021 20:34:03</t>
  </si>
  <si>
    <t>26.01.2021 23:00:21</t>
  </si>
  <si>
    <t>26.01.2021 09:39:51</t>
  </si>
  <si>
    <t>26.01.2021 18:14:29</t>
  </si>
  <si>
    <t>AŞAĞIBEY-1 35-16-M00114_953322393_953322393</t>
  </si>
  <si>
    <t>26.01.2021 17:07:55</t>
  </si>
  <si>
    <t>26.01.2021 23:22:38</t>
  </si>
  <si>
    <t>YAĞCILAR AYDOĞDU TR-2 35-32-L00148_946410236_946410236</t>
  </si>
  <si>
    <t>26.01.2021 18:31:53</t>
  </si>
  <si>
    <t>26.01.2021 23:34:48</t>
  </si>
  <si>
    <t>ALİAĞA TR-30 35-17-M00030_6179451_56353557_56353557</t>
  </si>
  <si>
    <t>26.01.2021 10:29:35</t>
  </si>
  <si>
    <t>GÜMÜLDÜR M-11 35-25-M00011_A_56358356_56358356</t>
  </si>
  <si>
    <t>26.01.2021 12:10:00</t>
  </si>
  <si>
    <t>26.01.2021 14:00:53</t>
  </si>
  <si>
    <t>DİNDARLI TR-4 YILDIRIMLAR 45-79-M00420_45-79-M00420_2364144</t>
  </si>
  <si>
    <t>26.01.2021 18:52:14</t>
  </si>
  <si>
    <t>26.01.2021 20:26:39</t>
  </si>
  <si>
    <t>26.01.2021 10:18:31</t>
  </si>
  <si>
    <t>26.01.2021 12:13:00</t>
  </si>
  <si>
    <t>26.01.2021 09:24:44</t>
  </si>
  <si>
    <t>26.01.2021 10:09:00</t>
  </si>
  <si>
    <t>SARUHANLI TR-28 45-80-M00028_DIREK TIPI TRAFO HUCRESI H01_2086984</t>
  </si>
  <si>
    <t>26.01.2021 15:20:06</t>
  </si>
  <si>
    <t>26.01.2021 15:33:00</t>
  </si>
  <si>
    <t>MUTAFLAR OKUL ÖNÜ TR-1 35-32-L00070_B_56357059_56357059</t>
  </si>
  <si>
    <t>26.01.2021 20:47:45</t>
  </si>
  <si>
    <t>26.01.2021 21:11:51</t>
  </si>
  <si>
    <t>TR-48 TEKEL 35-19-L00048_956662540_956662540</t>
  </si>
  <si>
    <t>26.01.2021 12:26:29</t>
  </si>
  <si>
    <t>26.01.2021 17:57:17</t>
  </si>
  <si>
    <t>26.01.2021 12:17:55</t>
  </si>
  <si>
    <t>26.01.2021 12:44:00</t>
  </si>
  <si>
    <t>26.01.2021 23:03:00</t>
  </si>
  <si>
    <t>27.01.2021 01:57:20</t>
  </si>
  <si>
    <t>DM-4/TR-16 35-26-M01302_95000522795_95000522795</t>
  </si>
  <si>
    <t>26.01.2021 10:11:27</t>
  </si>
  <si>
    <t>26.01.2021 11:35:10</t>
  </si>
  <si>
    <t>TURGUTALP TR-1 45-71-M01762_43149138_56404824_56404824</t>
  </si>
  <si>
    <t>26.01.2021 12:43:10</t>
  </si>
  <si>
    <t>26.01.2021 23:23:27</t>
  </si>
  <si>
    <t>ÖRENCİK KARAİSMAİLLER TR-9 35-31-L00493_A_72230671_72230671</t>
  </si>
  <si>
    <t>26.01.2021 18:31:14</t>
  </si>
  <si>
    <t>26.01.2021 21:16:56</t>
  </si>
  <si>
    <t>26.01.2021 10:53:29</t>
  </si>
  <si>
    <t>26.01.2021 11:46:22</t>
  </si>
  <si>
    <t>L-4 TEKKE 35-18-L00004_950436439_950436439</t>
  </si>
  <si>
    <t>26.01.2021 11:20:22</t>
  </si>
  <si>
    <t>26.01.2021 12:46:51</t>
  </si>
  <si>
    <t>ÜÇYOL KÖK 45-82-M00128_UZUNAHIRLI-MENTEŞE M04_2329337</t>
  </si>
  <si>
    <t>26.01.2021 09:01:24</t>
  </si>
  <si>
    <t>26.01.2021 09:57:35</t>
  </si>
  <si>
    <t>BEYKÖY KÖK TR-12 35-32-L00012_YENİYURT TR-1 L01_2118382</t>
  </si>
  <si>
    <t>26.01.2021 17:39:55</t>
  </si>
  <si>
    <t>26.01.2021 20:03:00</t>
  </si>
  <si>
    <t>26.01.2021 17:18:39</t>
  </si>
  <si>
    <t>27.01.2021 03:43:24</t>
  </si>
  <si>
    <t>OĞLANANASI TR-4 35-22-M00258_7573451_65497167_65497167</t>
  </si>
  <si>
    <t>26.01.2021 09:28:34</t>
  </si>
  <si>
    <t>26.01.2021 12:27:52</t>
  </si>
  <si>
    <t>26.01.2021 20:54:50</t>
  </si>
  <si>
    <t>26.01.2021 22:00:01</t>
  </si>
  <si>
    <t>M-78 FULYA EVLERİ 35-14-M00078_12123304_56357225_56357225</t>
  </si>
  <si>
    <t>26.01.2021 11:13:00</t>
  </si>
  <si>
    <t>26.01.2021 12:55:25</t>
  </si>
  <si>
    <t>KARABURUN TR-9 35-21-L00027_12128678_56360114_56360114</t>
  </si>
  <si>
    <t>26.01.2021 12:59:54</t>
  </si>
  <si>
    <t>26.01.2021 18:59:55</t>
  </si>
  <si>
    <t>DM-1/52 45-71-M00325_953201618_953201618</t>
  </si>
  <si>
    <t>26.01.2021 08:24:27</t>
  </si>
  <si>
    <t>26.01.2021 09:20:16</t>
  </si>
  <si>
    <t>26.01.2021 16:29:00</t>
  </si>
  <si>
    <t>27.01.2021 02:45:35</t>
  </si>
  <si>
    <t>TR-65 35-30-L00065_955317894_955317894</t>
  </si>
  <si>
    <t>26.01.2021 13:51:35</t>
  </si>
  <si>
    <t>26.01.2021 15:41:39</t>
  </si>
  <si>
    <t>26.01.2021 14:19:03</t>
  </si>
  <si>
    <t>26.01.2021 14:26:32</t>
  </si>
  <si>
    <t>26.01.2021 18:11:07</t>
  </si>
  <si>
    <t>26.01.2021 20:13:45</t>
  </si>
  <si>
    <t>KARAOĞLANLI TR-6 45-71-M00094__72374735_72374735</t>
  </si>
  <si>
    <t>26.01.2021 06:51:29</t>
  </si>
  <si>
    <t>26.01.2021 08:13:56</t>
  </si>
  <si>
    <t>YEŞİLTEPE MERKEZ TR-1 35-32-L00048_A_56376347_56376347</t>
  </si>
  <si>
    <t>26.01.2021 16:05:12</t>
  </si>
  <si>
    <t>26.01.2021 21:54:44</t>
  </si>
  <si>
    <t>CABBAR KAMARA TR-2 45-73-M00858_45-73-M00858_2355796</t>
  </si>
  <si>
    <t>26.01.2021 09:53:34</t>
  </si>
  <si>
    <t>26.01.2021 12:20:00</t>
  </si>
  <si>
    <t>26.01.2021 07:21:29</t>
  </si>
  <si>
    <t>26.01.2021 08:37:41</t>
  </si>
  <si>
    <t>26.01.2021 16:55:57</t>
  </si>
  <si>
    <t>26.01.2021 20:45:44</t>
  </si>
  <si>
    <t>ÇARIKMAHMUTLU TR 45-77-L00172_45-77-L00172_2374732</t>
  </si>
  <si>
    <t>26.01.2021 21:07:38</t>
  </si>
  <si>
    <t>26.01.2021 22:33:18</t>
  </si>
  <si>
    <t>ÖMER AKTÜRK SULAMA GRUBU 35-29-L00295_35-29-L00295_2365886</t>
  </si>
  <si>
    <t>26.01.2021 17:14:39</t>
  </si>
  <si>
    <t>26.01.2021 17:47:40</t>
  </si>
  <si>
    <t>ÇİÇEKLİ KIRDİBİ TR-1 45-75-M00310_B_56401439_56401439</t>
  </si>
  <si>
    <t>26.01.2021 09:15:00</t>
  </si>
  <si>
    <t>26.01.2021 15:03:59</t>
  </si>
  <si>
    <t>SOMA TR-15/4 45-82-M00095_TR-16/1 M02_72189135</t>
  </si>
  <si>
    <t>26.01.2021 00:27:25</t>
  </si>
  <si>
    <t>26.01.2021 01:27:00</t>
  </si>
  <si>
    <t>BAĞARASI TR-12 35-23-M00181_42067219_56357400_56357400</t>
  </si>
  <si>
    <t>26.01.2021 11:54:44</t>
  </si>
  <si>
    <t>26.01.2021 13:23:42</t>
  </si>
  <si>
    <t>26.01.2021 03:03:04</t>
  </si>
  <si>
    <t>26.01.2021 03:05:54</t>
  </si>
  <si>
    <t>26.01.2021 10:00:23</t>
  </si>
  <si>
    <t>26.01.2021 13:23:49</t>
  </si>
  <si>
    <t>NACİ BEZİRGANOĞLU SULAMA GRUBU 35-29-L00286_35-29-L00286_2375019</t>
  </si>
  <si>
    <t>26.01.2021 14:52:27</t>
  </si>
  <si>
    <t>26.01.2021 17:29:34</t>
  </si>
  <si>
    <t>SATILMIŞ TR-1 45-81-M00064_45-81-M00064_2377008</t>
  </si>
  <si>
    <t>26.01.2021 22:59:00</t>
  </si>
  <si>
    <t>26.01.2021 23:54:21</t>
  </si>
  <si>
    <t>DOĞANCI TR-13 35-31-L00368_47904264_56392350_56392350</t>
  </si>
  <si>
    <t>26.01.2021 10:36:29</t>
  </si>
  <si>
    <t>26.01.2021 19:36:15</t>
  </si>
  <si>
    <t>L-246 35-18-L00246_950441018_950441018</t>
  </si>
  <si>
    <t>26.01.2021 09:58:18</t>
  </si>
  <si>
    <t>26.01.2021 19:49:41</t>
  </si>
  <si>
    <t>L-18 35-14-L00018_956660398_956660398</t>
  </si>
  <si>
    <t>26.01.2021 14:09:59</t>
  </si>
  <si>
    <t>26.01.2021 15:26:07</t>
  </si>
  <si>
    <t>L-19 35-14-L00019_956652834_956652834</t>
  </si>
  <si>
    <t>26.01.2021 21:56:47</t>
  </si>
  <si>
    <t>26.01.2021 22:31:49</t>
  </si>
  <si>
    <t>MEDAR TR-3 45-72-L00286_966228092_966228092</t>
  </si>
  <si>
    <t>26.01.2021 12:08:11</t>
  </si>
  <si>
    <t>26.01.2021 13:36:46</t>
  </si>
  <si>
    <t>DİNDARLI KÖK TR-3 KAKLIK 45-79-M00395_KIZILÇUKUR GÜNYAKA KARACAALİ BEYHARMAN M06_72035371</t>
  </si>
  <si>
    <t>26.01.2021 20:58:15</t>
  </si>
  <si>
    <t>26.01.2021 20:58:35</t>
  </si>
  <si>
    <t>TR-1/46 (25/17c) 45-71-M00146_B_56402453_56402453</t>
  </si>
  <si>
    <t>26.01.2021 11:28:01</t>
  </si>
  <si>
    <t>26.01.2021 18:30:00</t>
  </si>
  <si>
    <t>HACIHALİLLER TR-1 KÖK 45-71-M00066_43141095_56393389_56393389</t>
  </si>
  <si>
    <t>26.01.2021 12:52:39</t>
  </si>
  <si>
    <t>27.01.2021 11:31:08</t>
  </si>
  <si>
    <t>26.01.2021 09:08:16</t>
  </si>
  <si>
    <t>26.01.2021 16:52:21</t>
  </si>
  <si>
    <t>26.01.2021 13:55:54</t>
  </si>
  <si>
    <t>26.01.2021 14:59:22</t>
  </si>
  <si>
    <t>26.01.2021 18:24:25</t>
  </si>
  <si>
    <t>26.01.2021 21:08:26</t>
  </si>
  <si>
    <t>26.01.2021 16:00:00</t>
  </si>
  <si>
    <t>26.01.2021 16:56:51</t>
  </si>
  <si>
    <t>TR-2/109 45-83-L00109_955149998_955149998</t>
  </si>
  <si>
    <t>26.01.2021 10:40:10</t>
  </si>
  <si>
    <t>26.01.2021 11:34:45</t>
  </si>
  <si>
    <t>26.01.2021 14:17:52</t>
  </si>
  <si>
    <t>27.01.2021 02:59:19</t>
  </si>
  <si>
    <t>GÜNEYDAMLARI TR-6 45-79-M00534_915872600_915872600</t>
  </si>
  <si>
    <t>26.01.2021 19:13:58</t>
  </si>
  <si>
    <t>27.01.2021 02:00:37</t>
  </si>
  <si>
    <t>TOSUNLAR HACIİSA TR-2 35-32-L00039_DIREK TIPI TRAFO HUCRESI H01_2045056</t>
  </si>
  <si>
    <t>26.01.2021 15:14:27</t>
  </si>
  <si>
    <t>26.01.2021 17:16:28</t>
  </si>
  <si>
    <t>KULA İM 45-77-A00001_KULA-1 (ŞEHİR-1) L12_2049999</t>
  </si>
  <si>
    <t>26.01.2021 12:52:03</t>
  </si>
  <si>
    <t>26.01.2021 12:56:16</t>
  </si>
  <si>
    <t>26.01.2021 09:18:00</t>
  </si>
  <si>
    <t>26.01.2021 14:01:00</t>
  </si>
  <si>
    <t>M-2241 BELENBAŞI TR-1 35-03-M02241_910275079_910275079</t>
  </si>
  <si>
    <t>26.01.2021 19:34:41</t>
  </si>
  <si>
    <t>26.01.2021 21:06:17</t>
  </si>
  <si>
    <t>M-2139 35-07-M02139_912483193_912483193</t>
  </si>
  <si>
    <t>26.01.2021 19:42:19</t>
  </si>
  <si>
    <t>26.01.2021 20:58:18</t>
  </si>
  <si>
    <t>CEVİZLİ MERKEZ TR-1 35-31-L00321_47798111_56352041_56352041</t>
  </si>
  <si>
    <t>26.01.2021 13:07:03</t>
  </si>
  <si>
    <t>26.01.2021 15:30:35</t>
  </si>
  <si>
    <t>L-332 SERKANKENT 35-18-L00332_950437010_950437010</t>
  </si>
  <si>
    <t>26.01.2021 11:11:39</t>
  </si>
  <si>
    <t>26.01.2021 12:29:52</t>
  </si>
  <si>
    <t>MURADİYE DM-5/10 45-71-M00775_DM-5/10C M03_2306993</t>
  </si>
  <si>
    <t>26.01.2021 12:43:34</t>
  </si>
  <si>
    <t>26.01.2021 13:38:51</t>
  </si>
  <si>
    <t>İĞDELİ DAMLAR SOKAK TR-4 35-31-L00344_47904917_56385165_56385165</t>
  </si>
  <si>
    <t>26.01.2021 23:48:43</t>
  </si>
  <si>
    <t>27.01.2021 01:55:18</t>
  </si>
  <si>
    <t>M-650 35-02-M00650_M-652 M02_2103541</t>
  </si>
  <si>
    <t>26.01.2021 10:06:05</t>
  </si>
  <si>
    <t>26.01.2021 11:06:00</t>
  </si>
  <si>
    <t>26.01.2021 18:05:10</t>
  </si>
  <si>
    <t>26.01.2021 21:04:39</t>
  </si>
  <si>
    <t>ÇEŞNELİ TR-439 TARIMSAL SULAMA 45-73-M00945_A_56389755_56389755</t>
  </si>
  <si>
    <t>26.01.2021 13:49:16</t>
  </si>
  <si>
    <t>26.01.2021 20:37:03</t>
  </si>
  <si>
    <t>26.01.2021 22:13:46</t>
  </si>
  <si>
    <t>27.01.2021 01:21:26</t>
  </si>
  <si>
    <t>TR-25 35-22-M00025_35-22-M00025_2376611</t>
  </si>
  <si>
    <t>26.01.2021 08:44:44</t>
  </si>
  <si>
    <t>26.01.2021 09:55:32</t>
  </si>
  <si>
    <t>SELENDİ TR-12 45-81-M00012_TR-11 M02_2321242</t>
  </si>
  <si>
    <t>26.01.2021 11:01:31</t>
  </si>
  <si>
    <t>26.01.2021 13:55:00</t>
  </si>
  <si>
    <t>ÇELTİKÇİ TR-1 35-16-M00076_B_56399380_56399380</t>
  </si>
  <si>
    <t>26.01.2021 16:22:28</t>
  </si>
  <si>
    <t>26.01.2021 19:25:16</t>
  </si>
  <si>
    <t>K-3874 35-01-K03874_C_56369115_56369115</t>
  </si>
  <si>
    <t>26.01.2021 18:43:19</t>
  </si>
  <si>
    <t>26.01.2021 20:08:16</t>
  </si>
  <si>
    <t>26.01.2021 16:16:01</t>
  </si>
  <si>
    <t>26.01.2021 16:21:35</t>
  </si>
  <si>
    <t>26.01.2021 12:16:44</t>
  </si>
  <si>
    <t>26.01.2021 15:49:58</t>
  </si>
  <si>
    <t>TR-27 35-22-M00027_35-22-M00027_2353722</t>
  </si>
  <si>
    <t>26.01.2021 09:24:28</t>
  </si>
  <si>
    <t>26.01.2021 17:18:20</t>
  </si>
  <si>
    <t>__72372391_72372391</t>
  </si>
  <si>
    <t>26.01.2021 21:05:32</t>
  </si>
  <si>
    <t>26.01.2021 22:26:50</t>
  </si>
  <si>
    <t>TR-1-3/2 ESKİ ARIZA KABİN 35-20-L00017_DAĞITIM TRAFO TR-1-3/2 ESKİ ARIZA KABİN L04_66702419</t>
  </si>
  <si>
    <t>26.01.2021 09:10:15</t>
  </si>
  <si>
    <t>26.01.2021 12:47:17</t>
  </si>
  <si>
    <t>HALİL SOLAR SULAMA GRUBU 35-29-M00150_B_56407112_56407112</t>
  </si>
  <si>
    <t>26.01.2021 15:01:33</t>
  </si>
  <si>
    <t>26.01.2021 20:08:10</t>
  </si>
  <si>
    <t>ANSIZCA TR-1 35-27-M00861_DIREK TIPI TRAFO HUCRESI H01_2099826</t>
  </si>
  <si>
    <t>26.01.2021 16:29:29</t>
  </si>
  <si>
    <t>27.01.2021 00:06:51</t>
  </si>
  <si>
    <t>ÇAYLI TR-8 35-15-L00199_C_56369663_56369663</t>
  </si>
  <si>
    <t>26.01.2021 17:01:44</t>
  </si>
  <si>
    <t>26.01.2021 18:54:41</t>
  </si>
  <si>
    <t>YENİCE Ç.TEKKE KÖYÜ TR-1 45-73-L00003_A_56387001_56387001</t>
  </si>
  <si>
    <t>26.01.2021 19:56:03</t>
  </si>
  <si>
    <t>26.01.2021 21:56:59</t>
  </si>
  <si>
    <t>DENİZGİREN TR-1 35-21-L00079_953359089_953359089</t>
  </si>
  <si>
    <t>26.01.2021 11:11:54</t>
  </si>
  <si>
    <t>26.01.2021 13:55:03</t>
  </si>
  <si>
    <t>UMURCALI TR 5 35-31-L00109_956599205_956599205</t>
  </si>
  <si>
    <t>26.01.2021 16:34:10</t>
  </si>
  <si>
    <t>26.01.2021 18:49:47</t>
  </si>
  <si>
    <t>YEŞİLDERE KAZALLI TR-3 35-31-L00164_47837261_56391151_56391151</t>
  </si>
  <si>
    <t>26.01.2021 12:23:42</t>
  </si>
  <si>
    <t>26.01.2021 19:39:28</t>
  </si>
  <si>
    <t>K-503 35-02-K00503_913087867_913087867</t>
  </si>
  <si>
    <t>26.01.2021 14:27:25</t>
  </si>
  <si>
    <t>26.01.2021 20:42:16</t>
  </si>
  <si>
    <t>TR-1/48 45-72-M00048_956494452_956494452</t>
  </si>
  <si>
    <t>26.01.2021 14:07:25</t>
  </si>
  <si>
    <t>26.01.2021 19:39:44</t>
  </si>
  <si>
    <t>KARABURÇ TR-5 DURSUN BEY 35-31-L00264_35-31-L00264_2365808</t>
  </si>
  <si>
    <t>26.01.2021 09:57:24</t>
  </si>
  <si>
    <t>26.01.2021 18:04:20</t>
  </si>
  <si>
    <t>26.01.2021 17:26:51</t>
  </si>
  <si>
    <t>26.01.2021 19:47:25</t>
  </si>
  <si>
    <t>26.01.2021 23:51:18</t>
  </si>
  <si>
    <t>27.01.2021 03:23:56</t>
  </si>
  <si>
    <t>ÖRENCİK YAŞAR KELEŞ EVİYANI TR-10 35-31-L00489_ H_72233129</t>
  </si>
  <si>
    <t>26.01.2021 16:21:00</t>
  </si>
  <si>
    <t>26.01.2021 16:53:06</t>
  </si>
  <si>
    <t>26.01.2021 18:47:04</t>
  </si>
  <si>
    <t>26.01.2021 19:16:20</t>
  </si>
  <si>
    <t>KAZANLI TR-1 35-15-L00964_B_56369331_56369331</t>
  </si>
  <si>
    <t>26.01.2021 15:33:18</t>
  </si>
  <si>
    <t>26.01.2021 22:15:47</t>
  </si>
  <si>
    <t>ÇAMURHAMAMI KÖK 45-78-L00230_HatBaşıAyırıcı_53139379 L03_53139379</t>
  </si>
  <si>
    <t>26.01.2021 07:31:54</t>
  </si>
  <si>
    <t>26.01.2021 08:04:00</t>
  </si>
  <si>
    <t>DAĞÖREN TR-1 45-83-L00288_955158677_955158677</t>
  </si>
  <si>
    <t>26.01.2021 10:25:02</t>
  </si>
  <si>
    <t>26.01.2021 12:32:58</t>
  </si>
  <si>
    <t>BOYALI TR-1 45-75-M00266_945620171_945620171</t>
  </si>
  <si>
    <t>26.01.2021 15:24:31</t>
  </si>
  <si>
    <t>26.01.2021 18:27:12</t>
  </si>
  <si>
    <t>26.01.2021 19:37:15</t>
  </si>
  <si>
    <t>26.01.2021 21:48:13</t>
  </si>
  <si>
    <t>_956520012_956520012</t>
  </si>
  <si>
    <t>26.01.2021 20:09:50</t>
  </si>
  <si>
    <t>26.01.2021 21:51:11</t>
  </si>
  <si>
    <t>26.01.2021 13:01:53</t>
  </si>
  <si>
    <t>26.01.2021 21:42:22</t>
  </si>
  <si>
    <t>TR-2/76 45-83-M00774_955153140_955153140</t>
  </si>
  <si>
    <t>26.01.2021 17:57:00</t>
  </si>
  <si>
    <t>26.01.2021 19:26:30</t>
  </si>
  <si>
    <t>AMBARSEKİ KÖYÜ TR-1 35-21-L00105_35-21-L00105_2349245</t>
  </si>
  <si>
    <t>26.01.2021 12:35:15</t>
  </si>
  <si>
    <t>26.01.2021 16:57:27</t>
  </si>
  <si>
    <t>TR-7 (KURTULUŞ PARKI KABİN) 35-32-L00007_TR-24 L02_72262125</t>
  </si>
  <si>
    <t>26.01.2021 11:02:04</t>
  </si>
  <si>
    <t>YENİCEKÖY TR-6 35-15-L00414_A_56381963_56381963</t>
  </si>
  <si>
    <t>26.01.2021 16:44:22</t>
  </si>
  <si>
    <t>26.01.2021 19:30:28</t>
  </si>
  <si>
    <t>M-2484 DADAŞKENT KÖK 35-10-M02484_B_56379745_56379745</t>
  </si>
  <si>
    <t>26.01.2021 12:08:23</t>
  </si>
  <si>
    <t>26.01.2021 13:33:08</t>
  </si>
  <si>
    <t>26.01.2021 10:10:29</t>
  </si>
  <si>
    <t>26.01.2021 12:25:56</t>
  </si>
  <si>
    <t>M-1855 YAKAKÖY TR-6 35-02-M01855_35-02-M01855_2348089</t>
  </si>
  <si>
    <t>26.01.2021 21:05:08</t>
  </si>
  <si>
    <t>26.01.2021 22:27:01</t>
  </si>
  <si>
    <t>_E_65513630_65513630</t>
  </si>
  <si>
    <t>26.01.2021 17:55:37</t>
  </si>
  <si>
    <t>26.01.2021 19:58:43</t>
  </si>
  <si>
    <t>YEŞİLYURT TR-4 45-73-M00801_945640278_945640278</t>
  </si>
  <si>
    <t>26.01.2021 21:12:31</t>
  </si>
  <si>
    <t>26.01.2021 22:54:29</t>
  </si>
  <si>
    <t>KARADUT MAHALLESİ TR-1 45-73-M01057_DIREK TIPI TRAFO HUCRESI H01_2112368</t>
  </si>
  <si>
    <t>26.01.2021 20:34:48</t>
  </si>
  <si>
    <t>27.01.2021 00:19:52</t>
  </si>
  <si>
    <t>TR-65 KANLICAKONAĞI MEVKİİ 35-15-L00065_950362093_950362093</t>
  </si>
  <si>
    <t>26.01.2021 09:34:02</t>
  </si>
  <si>
    <t>26.01.2021 10:55:55</t>
  </si>
  <si>
    <t>26.01.2021 15:09:25</t>
  </si>
  <si>
    <t>26.01.2021 15:26:00</t>
  </si>
  <si>
    <t>26.01.2021 09:23:02</t>
  </si>
  <si>
    <t>26.01.2021 17:12:51</t>
  </si>
  <si>
    <t>DİBEKÇİ TR-2 35-29-L00329_D_56399860_56399860</t>
  </si>
  <si>
    <t>26.01.2021 08:59:04</t>
  </si>
  <si>
    <t>26.01.2021 12:29:17</t>
  </si>
  <si>
    <t>YILMAZ İM 45-78-A00003_CAFERBEY L05_2331485</t>
  </si>
  <si>
    <t>26.01.2021 10:28:34</t>
  </si>
  <si>
    <t>26.01.2021 12:29:06</t>
  </si>
  <si>
    <t>K-3209 35-03-K03209_910787393_910787393</t>
  </si>
  <si>
    <t>26.01.2021 11:57:23</t>
  </si>
  <si>
    <t>26.01.2021 15:03:18</t>
  </si>
  <si>
    <t>İZELTAŞ KÖK 35-27-M00808_İZELTAŞ M04_72167179</t>
  </si>
  <si>
    <t>26.01.2021 09:59:12</t>
  </si>
  <si>
    <t>26.01.2021 10:06:09</t>
  </si>
  <si>
    <t>IŞIK TARIM KÖK 35-27-L00352_ÖREN KÖK  ÇIKIŞI L03_2121424</t>
  </si>
  <si>
    <t>26.01.2021 12:03:55</t>
  </si>
  <si>
    <t>26.01.2021 12:41:00</t>
  </si>
  <si>
    <t>K-2400 35-02-K02400_913433995_913433995</t>
  </si>
  <si>
    <t>26.01.2021 15:41:13</t>
  </si>
  <si>
    <t>26.01.2021 17:19:35</t>
  </si>
  <si>
    <t>26.01.2021 14:15:48</t>
  </si>
  <si>
    <t>26.01.2021 22:16:19</t>
  </si>
  <si>
    <t>TR-16 35-13-L00016_946418277_946418277</t>
  </si>
  <si>
    <t>26.01.2021 09:12:00</t>
  </si>
  <si>
    <t>26.01.2021 11:20:40</t>
  </si>
  <si>
    <t>26.01.2021 13:59:40</t>
  </si>
  <si>
    <t>26.01.2021 14:57:11</t>
  </si>
  <si>
    <t>L-3 TEKEL 35-18-L00003_95000022699_95000022699</t>
  </si>
  <si>
    <t>26.01.2021 11:20:19</t>
  </si>
  <si>
    <t>26.01.2021 12:25:19</t>
  </si>
  <si>
    <t>İNLİCE YAKUPLAR TR-1 45-81-M00156_45-81-M00156_2375301</t>
  </si>
  <si>
    <t>26.01.2021 20:39:17</t>
  </si>
  <si>
    <t>SOLAKLAR TR-1 (MERKEZ) 35-31-L00249_956574125_956574125</t>
  </si>
  <si>
    <t>26.01.2021 11:38:48</t>
  </si>
  <si>
    <t>26.01.2021 12:47:05</t>
  </si>
  <si>
    <t>SIRIMLI AVCILAR TR 35-31-L00202_47892125_56380921_56380921</t>
  </si>
  <si>
    <t>26.01.2021 19:51:46</t>
  </si>
  <si>
    <t>26.01.2021 23:37:44</t>
  </si>
  <si>
    <t>26.01.2021 08:56:02</t>
  </si>
  <si>
    <t>26.01.2021 11:15:41</t>
  </si>
  <si>
    <t>M-1871 35-01-M01871_35-01-M01871_2365133</t>
  </si>
  <si>
    <t>26.01.2021 13:47:15</t>
  </si>
  <si>
    <t>26.01.2021 15:24:09</t>
  </si>
  <si>
    <t>ÇINARDİBİ TR-1 35-20-M00049_95000615149_95000615149</t>
  </si>
  <si>
    <t>26.01.2021 18:49:43</t>
  </si>
  <si>
    <t>26.01.2021 21:36:35</t>
  </si>
  <si>
    <t>DM-1/27 45-71-M00047_953198368_953198368</t>
  </si>
  <si>
    <t>26.01.2021 12:19:10</t>
  </si>
  <si>
    <t>27.01.2021 00:19:49</t>
  </si>
  <si>
    <t>GÜNEŞLİ KÖK 45-75-M00056_SALUR M03_67577842</t>
  </si>
  <si>
    <t>26.01.2021 05:59:24</t>
  </si>
  <si>
    <t>26.01.2021 05:59:44</t>
  </si>
  <si>
    <t>26.01.2021 17:27:31</t>
  </si>
  <si>
    <t>26.01.2021 17:38:00</t>
  </si>
  <si>
    <t>TR-17 35-16-L00017_953318019_953318019</t>
  </si>
  <si>
    <t>26.01.2021 10:41:35</t>
  </si>
  <si>
    <t>26.01.2021 12:12:27</t>
  </si>
  <si>
    <t>HASAN  KAYSI 35-30-M00370_DIREK TIPI TRAFO HUCRESI H01_2041700</t>
  </si>
  <si>
    <t>26.01.2021 10:02:49</t>
  </si>
  <si>
    <t>26.01.2021 13:14:19</t>
  </si>
  <si>
    <t>M-1386 35-03-M01386_910542436_910542436</t>
  </si>
  <si>
    <t>26.01.2021 15:14:04</t>
  </si>
  <si>
    <t>26.01.2021 22:13:36</t>
  </si>
  <si>
    <t>26.01.2021 06:30:11</t>
  </si>
  <si>
    <t>26.01.2021 07:39:00</t>
  </si>
  <si>
    <t>ULUCAK DM-2/8 35-27-M00330_912129234_912129234</t>
  </si>
  <si>
    <t>26.01.2021 15:55:52</t>
  </si>
  <si>
    <t>26.01.2021 18:20:32</t>
  </si>
  <si>
    <t>YENİKÖY DERE MAH. TR-3 35-31-L00182_956584876_956584876</t>
  </si>
  <si>
    <t>26.01.2021 13:04:05</t>
  </si>
  <si>
    <t>26.01.2021 17:17:40</t>
  </si>
  <si>
    <t>BAĞLICA TR-3 45-79-M00288_945566466_945566466</t>
  </si>
  <si>
    <t>26.01.2021 19:11:15</t>
  </si>
  <si>
    <t>26.01.2021 22:20:36</t>
  </si>
  <si>
    <t>DM-3/06 45-71-M00072_45-71-M00072_2356356</t>
  </si>
  <si>
    <t>26.01.2021 20:31:25</t>
  </si>
  <si>
    <t>26.01.2021 23:06:11</t>
  </si>
  <si>
    <t>M-1398 35-01-M01398_912036530_912036530</t>
  </si>
  <si>
    <t>26.01.2021 18:53:43</t>
  </si>
  <si>
    <t>26.01.2021 20:44:33</t>
  </si>
  <si>
    <t>M-2135 35-07-M02135_912332371_912332371</t>
  </si>
  <si>
    <t>26.01.2021 15:50:29</t>
  </si>
  <si>
    <t>26.01.2021 16:38:58</t>
  </si>
  <si>
    <t>YILMAZ TR-29 45-78-M00189_953249255_953249255</t>
  </si>
  <si>
    <t>26.01.2021 18:06:26</t>
  </si>
  <si>
    <t>26.01.2021 19:03:39</t>
  </si>
  <si>
    <t>MEHMETLER TR-1 35-29-L00637_954740787_954740787</t>
  </si>
  <si>
    <t>26.01.2021 18:07:09</t>
  </si>
  <si>
    <t>26.01.2021 20:02:50</t>
  </si>
  <si>
    <t>TAYTAN OFİS KÖK 45-78-M00314_SALİHLİ DM-2 GİRİŞİ (DEMİRKÖPRÜ-2) M07_60669849</t>
  </si>
  <si>
    <t>26.01.2021 08:12:43</t>
  </si>
  <si>
    <t>26.01.2021 09:09:13</t>
  </si>
  <si>
    <t>L-424 AKTAŞ MARKET 35-18-L00424_950447033_950447033</t>
  </si>
  <si>
    <t>26.01.2021 12:43:00</t>
  </si>
  <si>
    <t>26.01.2021 13:23:39</t>
  </si>
  <si>
    <t>MORDOĞAN İM 35-21-A00002_KARABURUN 15,8 (MORDOĞAN KÖYLER) L12_2303193</t>
  </si>
  <si>
    <t>26.01.2021 16:26:05</t>
  </si>
  <si>
    <t>26.01.2021 17:53:19</t>
  </si>
  <si>
    <t>26.01.2021 19:10:04</t>
  </si>
  <si>
    <t>26.01.2021 20:04:48</t>
  </si>
  <si>
    <t>L-90 RAINBOW DM 35-18-L00090_ÇEVREYOLU L-97 L-96 L-95 L-93 L01_2325080</t>
  </si>
  <si>
    <t>26.01.2021 20:52:35</t>
  </si>
  <si>
    <t>26.01.2021 21:31:00</t>
  </si>
  <si>
    <t>TR-21 (M-721) 35-30-M00721_955298272_955298272</t>
  </si>
  <si>
    <t>26.01.2021 14:13:00</t>
  </si>
  <si>
    <t>26.01.2021 17:22:42</t>
  </si>
  <si>
    <t>M-3439(YATIRIM REZERVE) 35-03-M03439_910559861_910559861</t>
  </si>
  <si>
    <t>26.01.2021 12:24:41</t>
  </si>
  <si>
    <t>26.01.2021 16:28:10</t>
  </si>
  <si>
    <t>K-4325 35-04-K04325_913421792_913421792</t>
  </si>
  <si>
    <t>26.01.2021 14:29:16</t>
  </si>
  <si>
    <t>26.01.2021 18:23:28</t>
  </si>
  <si>
    <t>ÖRENCİK KAPAN TR-1 35-31-L00224_ H_72233171</t>
  </si>
  <si>
    <t>26.01.2021 09:36:28</t>
  </si>
  <si>
    <t>26.01.2021 15:49:18</t>
  </si>
  <si>
    <t>TR-150 GÖKDAĞ SİTESİ 35-26-M00150_C C01_56422225</t>
  </si>
  <si>
    <t>26.01.2021 09:55:34</t>
  </si>
  <si>
    <t>26.01.2021 10:47:37</t>
  </si>
  <si>
    <t>26.01.2021 13:54:00</t>
  </si>
  <si>
    <t>26.01.2021 15:16:19</t>
  </si>
  <si>
    <t>SOMA TR-29 45-82-M00029_D_56388571_56388571</t>
  </si>
  <si>
    <t>26.01.2021 10:02:29</t>
  </si>
  <si>
    <t>26.01.2021 11:49:08</t>
  </si>
  <si>
    <t>26.01.2021 11:17:53</t>
  </si>
  <si>
    <t>26.01.2021 12:08:00</t>
  </si>
  <si>
    <t>26.01.2021 19:50:01</t>
  </si>
  <si>
    <t>27.01.2021 00:07:08</t>
  </si>
  <si>
    <t>MEDAR TR-3 45-72-L00286_956514168_956514168</t>
  </si>
  <si>
    <t>26.01.2021 17:00:50</t>
  </si>
  <si>
    <t>26.01.2021 18:39:56</t>
  </si>
  <si>
    <t>ZEAMET TR-1 35-27-M01047_912237941_912237941</t>
  </si>
  <si>
    <t>26.01.2021 12:16:47</t>
  </si>
  <si>
    <t>26.01.2021 15:43:49</t>
  </si>
  <si>
    <t>M-2313Ö DSİ SÜZBEYLİ ÖZEL KÖK 35-09-M02313Ö_HatBaşıAyırıcı_53133545 M01_53133545</t>
  </si>
  <si>
    <t>26.01.2021 10:37:57</t>
  </si>
  <si>
    <t>26.01.2021 16:44:31</t>
  </si>
  <si>
    <t>26.01.2021 12:25:00</t>
  </si>
  <si>
    <t>26.01.2021 13:50:00</t>
  </si>
  <si>
    <t>K-1396 35-08-K01396_97641753_97641753</t>
  </si>
  <si>
    <t>26.01.2021 10:35:36</t>
  </si>
  <si>
    <t>26.01.2021 12:44:26</t>
  </si>
  <si>
    <t>AMBARSEKİ KÖYÜ TR-1 35-21-L00105_C_56376927_56376927</t>
  </si>
  <si>
    <t>26.01.2021 18:36:00</t>
  </si>
  <si>
    <t>26.01.2021 19:04:24</t>
  </si>
  <si>
    <t>PİRİNÇÇİ TR-2 35-15-L00101_950371825_950371825</t>
  </si>
  <si>
    <t>26.01.2021 08:13:05</t>
  </si>
  <si>
    <t>26.01.2021 10:25:00</t>
  </si>
  <si>
    <t>26.01.2021 15:38:04</t>
  </si>
  <si>
    <t>26.01.2021 16:22:27</t>
  </si>
  <si>
    <t>TR-1/103 45-71-M00942_DAĞITIM TRAFOSU M03_66501688</t>
  </si>
  <si>
    <t>26.01.2021 01:11:22</t>
  </si>
  <si>
    <t>26.01.2021 02:46:20</t>
  </si>
  <si>
    <t>26.01.2021 10:20:00</t>
  </si>
  <si>
    <t>26.01.2021 11:22:51</t>
  </si>
  <si>
    <t>K-3167 35-04-K03167_912476653_912476653</t>
  </si>
  <si>
    <t>26.01.2021 17:59:08</t>
  </si>
  <si>
    <t>26.01.2021 23:27:18</t>
  </si>
  <si>
    <t>DM-2/34 (MEVLANA YOLU) 45-71-M00532_953182652_953182652</t>
  </si>
  <si>
    <t>26.01.2021 09:50:15</t>
  </si>
  <si>
    <t>26.01.2021 11:04:45</t>
  </si>
  <si>
    <t>MAHMUTLAR TR-1 45-74-M00350_945590277_945590277</t>
  </si>
  <si>
    <t>26.01.2021 21:13:19</t>
  </si>
  <si>
    <t>27.01.2021 00:14:27</t>
  </si>
  <si>
    <t>26.01.2021 16:13:34</t>
  </si>
  <si>
    <t>26.01.2021 18:18:52</t>
  </si>
  <si>
    <t>CENNET MAHALLESİ TR-3 35-16-M00136_DIREK TIPI TRAFO HUCRESI H01_2042460</t>
  </si>
  <si>
    <t>26.01.2021 06:52:14</t>
  </si>
  <si>
    <t>26.01.2021 10:31:46</t>
  </si>
  <si>
    <t>BURHAN TR-1 45-78-M00743_45-78-M00743_2373389</t>
  </si>
  <si>
    <t>26.01.2021 21:31:28</t>
  </si>
  <si>
    <t>26.01.2021 22:46:20</t>
  </si>
  <si>
    <t>L-526 SAĞLIKÇILAR 35-18-L00526_950466102_950466102</t>
  </si>
  <si>
    <t>26.01.2021 16:26:47</t>
  </si>
  <si>
    <t>26.01.2021 17:50:13</t>
  </si>
  <si>
    <t>YENİFOÇA TR-37 35-23-M00037_950417350_950417350</t>
  </si>
  <si>
    <t>26.01.2021 10:44:17</t>
  </si>
  <si>
    <t>26.01.2021 12:15:22</t>
  </si>
  <si>
    <t>26.01.2021 19:14:31</t>
  </si>
  <si>
    <t>26.01.2021 20:25:36</t>
  </si>
  <si>
    <t>ÖDEMİŞ İM 35-15-A00001_ESKİ OVAKENT L15_2062382</t>
  </si>
  <si>
    <t>26.01.2021 17:17:55</t>
  </si>
  <si>
    <t>26.01.2021 17:29:00</t>
  </si>
  <si>
    <t>TR-56 35-16-L00056_953338189_953338189</t>
  </si>
  <si>
    <t>26.01.2021 20:13:56</t>
  </si>
  <si>
    <t>26.01.2021 20:58:16</t>
  </si>
  <si>
    <t>ÖVEÇLİ TR-1 45-76-L00134_A_56385198_56385198</t>
  </si>
  <si>
    <t>26.01.2021 17:00:49</t>
  </si>
  <si>
    <t>26.01.2021 18:19:39</t>
  </si>
  <si>
    <t>26.01.2021 08:17:52</t>
  </si>
  <si>
    <t>26.01.2021 08:23:07</t>
  </si>
  <si>
    <t>26.01.2021 02:43:34</t>
  </si>
  <si>
    <t>26.01.2021 03:32:00</t>
  </si>
  <si>
    <t>M-1231 35-01-M01231_911721406_911721406</t>
  </si>
  <si>
    <t>26.01.2021 18:18:13</t>
  </si>
  <si>
    <t>27.01.2021 00:03:16</t>
  </si>
  <si>
    <t>M-1055 35-02-M01055_A_56364544_56364544</t>
  </si>
  <si>
    <t>26.01.2021 12:58:34</t>
  </si>
  <si>
    <t>26.01.2021 14:50:39</t>
  </si>
  <si>
    <t>TR-36 (DM-2/33) SANAYİ SİTESİ 35-22-M00036_35-22-M00036_72133591</t>
  </si>
  <si>
    <t>26.01.2021 10:25:36</t>
  </si>
  <si>
    <t>26.01.2021 14:08:33</t>
  </si>
  <si>
    <t>26.01.2021 15:02:55</t>
  </si>
  <si>
    <t>26.01.2021 15:49:00</t>
  </si>
  <si>
    <t>26.01.2021 12:10:01</t>
  </si>
  <si>
    <t>26.01.2021 13:06:21</t>
  </si>
  <si>
    <t>YENİ ŞAKRAN TR-9 35-17-M00209_10774038_56394881_56394881</t>
  </si>
  <si>
    <t>26.01.2021 10:58:33</t>
  </si>
  <si>
    <t>26.01.2021 11:46:00</t>
  </si>
  <si>
    <t>26.01.2021 14:26:54</t>
  </si>
  <si>
    <t>26.01.2021 16:44:02</t>
  </si>
  <si>
    <t>MERSİNLİ TR-3 45-78-M00937_49342808_56390922_56390922</t>
  </si>
  <si>
    <t>26.01.2021 22:41:16</t>
  </si>
  <si>
    <t>26.01.2021 23:30:01</t>
  </si>
  <si>
    <t>K-3545 35-01-K03545_35-01-K03545_2377124</t>
  </si>
  <si>
    <t>26.01.2021 12:02:45</t>
  </si>
  <si>
    <t>26.01.2021 12:36:00</t>
  </si>
  <si>
    <t>26.01.2021 10:43:24</t>
  </si>
  <si>
    <t>26.01.2021 10:55:00</t>
  </si>
  <si>
    <t>26.01.2021 01:23:19</t>
  </si>
  <si>
    <t>26.01.2021 03:42:16</t>
  </si>
  <si>
    <t>26.01.2021 18:19:27</t>
  </si>
  <si>
    <t>26.01.2021 19:20:00</t>
  </si>
  <si>
    <t>L-336 REİSDERE 35-18-L00336_950462900_950462900</t>
  </si>
  <si>
    <t>26.01.2021 12:10:59</t>
  </si>
  <si>
    <t>26.01.2021 18:58:04</t>
  </si>
  <si>
    <t>K-2725 35-02-K02725_G_56379027_56379027</t>
  </si>
  <si>
    <t>26.01.2021 15:21:33</t>
  </si>
  <si>
    <t>26.01.2021 17:23:12</t>
  </si>
  <si>
    <t>AKTEPE TR-1 35-32-L00115_946413048_946413048</t>
  </si>
  <si>
    <t>26.01.2021 22:09:24</t>
  </si>
  <si>
    <t>26.01.2021 22:53:18</t>
  </si>
  <si>
    <t>26.01.2021 09:32:51</t>
  </si>
  <si>
    <t>26.01.2021 16:55:35</t>
  </si>
  <si>
    <t>DM-2/21 45-71-M00135_B b3b_45179944</t>
  </si>
  <si>
    <t>26.01.2021 14:00:42</t>
  </si>
  <si>
    <t>26.01.2021 16:11:21</t>
  </si>
  <si>
    <t>SUBAŞI TR-2 45-73-M00820_945645825_945645825</t>
  </si>
  <si>
    <t>26.01.2021 13:50:22</t>
  </si>
  <si>
    <t>26.01.2021 15:09:23</t>
  </si>
  <si>
    <t>L-182 35-18-L00182_11328885_56370497_56370497</t>
  </si>
  <si>
    <t>26.01.2021 16:32:00</t>
  </si>
  <si>
    <t>26.01.2021 19:18:29</t>
  </si>
  <si>
    <t>EMİRALEM TR-21 35-28-M00093_95000491349_95000491349</t>
  </si>
  <si>
    <t>26.01.2021 09:01:48</t>
  </si>
  <si>
    <t>26.01.2021 10:29:42</t>
  </si>
  <si>
    <t>AKÇAPINAR TR-1 45-83-L00438_955158155_955158155</t>
  </si>
  <si>
    <t>26.01.2021 10:52:45</t>
  </si>
  <si>
    <t>26.01.2021 17:32:26</t>
  </si>
  <si>
    <t>26.01.2021 20:33:35</t>
  </si>
  <si>
    <t>26.01.2021 20:49:00</t>
  </si>
  <si>
    <t>L-45 JANDARMA SİTESİ 35-14-L00045_6521946_56376883_56376883</t>
  </si>
  <si>
    <t>26.01.2021 16:54:00</t>
  </si>
  <si>
    <t>26.01.2021 18:20:51</t>
  </si>
  <si>
    <t>KUŞÇULAR TR-5 35-19-M00217_6745825_56378088_56378088</t>
  </si>
  <si>
    <t>26.01.2021 20:03:17</t>
  </si>
  <si>
    <t>26.01.2021 22:15:58</t>
  </si>
  <si>
    <t>YILMAZ TR-29 45-78-M00189_953250031_953250031</t>
  </si>
  <si>
    <t>26.01.2021 14:23:55</t>
  </si>
  <si>
    <t>26.01.2021 15:24:18</t>
  </si>
  <si>
    <t>CENKYERİ TR-2 45-82-M00257_945533513_945533513</t>
  </si>
  <si>
    <t>26.01.2021 14:47:49</t>
  </si>
  <si>
    <t>26.01.2021 17:53:48</t>
  </si>
  <si>
    <t>KORDON KÖK 45-78-M00730_ÇAKALDOĞAN M03_2105509</t>
  </si>
  <si>
    <t>26.01.2021 19:20:30</t>
  </si>
  <si>
    <t>26.01.2021 19:55:00</t>
  </si>
  <si>
    <t>M-891 35-02-M00891_M-32 M03_2302813</t>
  </si>
  <si>
    <t>26.01.2021 15:44:00</t>
  </si>
  <si>
    <t>26.01.2021 17:21:22</t>
  </si>
  <si>
    <t>26.01.2021 07:10:09</t>
  </si>
  <si>
    <t>26.01.2021 09:50:17</t>
  </si>
  <si>
    <t>MESCİTLİ TR-4 35-15-L01016_A_56361216_56361216</t>
  </si>
  <si>
    <t>26.01.2021 18:55:59</t>
  </si>
  <si>
    <t>26.01.2021 22:13:29</t>
  </si>
  <si>
    <t>26.01.2021 11:59:35</t>
  </si>
  <si>
    <t>26.01.2021 12:14:05</t>
  </si>
  <si>
    <t>26.01.2021 08:55:39</t>
  </si>
  <si>
    <t>26.01.2021 11:34:23</t>
  </si>
  <si>
    <t>26.01.2021 09:23:41</t>
  </si>
  <si>
    <t>26.01.2021 12:07:34</t>
  </si>
  <si>
    <t>MENEMEN TR-18 35-28-L00018_953369880_953369880</t>
  </si>
  <si>
    <t>26.01.2021 20:18:24</t>
  </si>
  <si>
    <t>26.01.2021 22:49:38</t>
  </si>
  <si>
    <t>26.01.2021 15:27:18</t>
  </si>
  <si>
    <t>26.01.2021 15:40:12</t>
  </si>
  <si>
    <t>MESCİTLİ TR-1 35-15-L00095_C_56361123_56361123</t>
  </si>
  <si>
    <t>26.01.2021 22:59:04</t>
  </si>
  <si>
    <t>27.01.2021 01:53:42</t>
  </si>
  <si>
    <t>TR-2/1 45-72-L00001_956476962_956476962</t>
  </si>
  <si>
    <t>26.01.2021 15:30:00</t>
  </si>
  <si>
    <t>26.01.2021 19:02:44</t>
  </si>
  <si>
    <t>_950345086_950345086</t>
  </si>
  <si>
    <t>26.01.2021 10:42:25</t>
  </si>
  <si>
    <t>26.01.2021 16:12:04</t>
  </si>
  <si>
    <t>İSMAİL ŞİMŞEK SULAMA GRUBU 35-29-L00149_C_56392284_56392284</t>
  </si>
  <si>
    <t>26.01.2021 09:43:37</t>
  </si>
  <si>
    <t>26.01.2021 12:17:51</t>
  </si>
  <si>
    <t>ÖREN TR-2 35-27-L00217_ÖREN TR-3 L01_72160230</t>
  </si>
  <si>
    <t>26.01.2021 15:10:33</t>
  </si>
  <si>
    <t>26.01.2021 18:17:30</t>
  </si>
  <si>
    <t>UMURLU TR-2 35-31-L00355_47788192_56352954_56352954</t>
  </si>
  <si>
    <t>26.01.2021 21:28:38</t>
  </si>
  <si>
    <t>26.01.2021 23:03:05</t>
  </si>
  <si>
    <t>M-891 35-02-M00891_M-32 M03_2064243</t>
  </si>
  <si>
    <t>26.01.2021 12:32:48</t>
  </si>
  <si>
    <t>TR-264 HEKİMKÖY SİTESİ TR 35-14-L00132_956685140_956685140</t>
  </si>
  <si>
    <t>26.01.2021 10:52:28</t>
  </si>
  <si>
    <t>26.01.2021 18:58:10</t>
  </si>
  <si>
    <t>TR-157 35-16-L00157_953319875_953319875</t>
  </si>
  <si>
    <t>26.01.2021 11:59:32</t>
  </si>
  <si>
    <t>26.01.2021 13:04:25</t>
  </si>
  <si>
    <t>26.01.2021 18:00:59</t>
  </si>
  <si>
    <t>26.01.2021 19:37:55</t>
  </si>
  <si>
    <t>TR-15 ( M-715) 35-30-M00715_A a1_43010590</t>
  </si>
  <si>
    <t>26.01.2021 11:03:34</t>
  </si>
  <si>
    <t>26.01.2021 17:47:30</t>
  </si>
  <si>
    <t>KARAPINAR İM 45-78-A00002_ERDELEK M02_66243663</t>
  </si>
  <si>
    <t>26.01.2021 02:46:54</t>
  </si>
  <si>
    <t>26.01.2021 03:48:00</t>
  </si>
  <si>
    <t>26.01.2021 20:15:00</t>
  </si>
  <si>
    <t>TR-35/A 45-78-L00715_953251251_953251251</t>
  </si>
  <si>
    <t>26.01.2021 17:30:20</t>
  </si>
  <si>
    <t>26.01.2021 19:16:49</t>
  </si>
  <si>
    <t>ALİ ÖCAL TARIMSAL SULAMA TR 35-30-L00209_35-30-L00209_2352066</t>
  </si>
  <si>
    <t>26.01.2021 20:57:16</t>
  </si>
  <si>
    <t>26.01.2021 22:11:56</t>
  </si>
  <si>
    <t>26.01.2021 09:22:01</t>
  </si>
  <si>
    <t>26.01.2021 15:24:20</t>
  </si>
  <si>
    <t>ARPACI TR-1 45-86-M00092_A_56388288_56388288</t>
  </si>
  <si>
    <t>26.01.2021 20:07:04</t>
  </si>
  <si>
    <t>26.01.2021 21:47:47</t>
  </si>
  <si>
    <t>ALAŞEHİR TR-26 45-73-M00026_945683409_945683409</t>
  </si>
  <si>
    <t>26.01.2021 16:37:14</t>
  </si>
  <si>
    <t>26.01.2021 21:13:43</t>
  </si>
  <si>
    <t>ZAĞNOS TR-1 35-16-M00143_953323174_953323174</t>
  </si>
  <si>
    <t>26.01.2021 11:06:16</t>
  </si>
  <si>
    <t>26.01.2021 12:24:01</t>
  </si>
  <si>
    <t>26.01.2021 08:48:32</t>
  </si>
  <si>
    <t>26.01.2021 16:57:58</t>
  </si>
  <si>
    <t>TR-1-3/2 ESKİ ARIZA KABİN 35-20-L00017_955192064_955192064</t>
  </si>
  <si>
    <t>26.01.2021 14:19:00</t>
  </si>
  <si>
    <t>26.01.2021 16:25:00</t>
  </si>
  <si>
    <t>DM-14/12 45-71-M00560_953209504_953209504</t>
  </si>
  <si>
    <t>26.01.2021 19:02:00</t>
  </si>
  <si>
    <t>26.01.2021 19:35:45</t>
  </si>
  <si>
    <t>26.01.2021 08:15:37</t>
  </si>
  <si>
    <t>26.01.2021 11:09:37</t>
  </si>
  <si>
    <t>L-76 DEPREM KONUTLARI-1 35-14-L00076_DAĞITIM TRAFO L-76 DEPREM KONUTLARI-1 L01_72210027</t>
  </si>
  <si>
    <t>26.01.2021 10:47:16</t>
  </si>
  <si>
    <t>26.01.2021 13:56:03</t>
  </si>
  <si>
    <t>26.01.2021 12:45:45</t>
  </si>
  <si>
    <t>26.01.2021 14:02:00</t>
  </si>
  <si>
    <t>26.01.2021 16:58:48</t>
  </si>
  <si>
    <t>26.01.2021 19:28:34</t>
  </si>
  <si>
    <t>26.01.2021 20:26:01</t>
  </si>
  <si>
    <t>26.01.2021 23:35:42</t>
  </si>
  <si>
    <t>MÜTEVELLİ KÖK 45-80-M00100_MÜTEVELLİ ŞEHİR-1(MÜTEVELLİ TR-2/TR-3/TR-4) M02_72196212</t>
  </si>
  <si>
    <t>26.01.2021 09:42:25</t>
  </si>
  <si>
    <t>26.01.2021 10:29:00</t>
  </si>
  <si>
    <t>ÜÇYOL KÖK 45-82-M00128_HatBaşıAyırıcı_53136005 M04_53136005</t>
  </si>
  <si>
    <t>26.01.2021 13:09:51</t>
  </si>
  <si>
    <t>26.01.2021 14:43:07</t>
  </si>
  <si>
    <t>26.01.2021 15:20:01</t>
  </si>
  <si>
    <t>26.01.2021 18:03:16</t>
  </si>
  <si>
    <t>26.01.2021 11:25:35</t>
  </si>
  <si>
    <t>26.01.2021 12:12:28</t>
  </si>
  <si>
    <t>YİĞİTLER TR-4 35-27-L00226_A_56362807_56362807</t>
  </si>
  <si>
    <t>26.01.2021 16:31:09</t>
  </si>
  <si>
    <t>26.01.2021 19:21:46</t>
  </si>
  <si>
    <t>26.01.2021 16:12:01</t>
  </si>
  <si>
    <t>26.01.2021 17:52:58</t>
  </si>
  <si>
    <t>26.01.2021 09:13:31</t>
  </si>
  <si>
    <t>26.01.2021 09:15:59</t>
  </si>
  <si>
    <t>TIRAZLI KÖK 45-79-M00079_HatBaşıAyırıcı_64087965 M06_64087965</t>
  </si>
  <si>
    <t>26.01.2021 22:44:02</t>
  </si>
  <si>
    <t>27.01.2021 01:08:19</t>
  </si>
  <si>
    <t>26.01.2021 19:40:37</t>
  </si>
  <si>
    <t>26.01.2021 21:33:51</t>
  </si>
  <si>
    <t>PEŞREFLİ TÜRK YURDU 35-29-L00448_DIREK TIPI TRAFO HUCRESI H01_2102460</t>
  </si>
  <si>
    <t>26.01.2021 14:02:25</t>
  </si>
  <si>
    <t>26.01.2021 16:42:30</t>
  </si>
  <si>
    <t>ARMUTLU DM 35-27-M00879_HatBaşıAyırıcı_53132172 M03_53132172</t>
  </si>
  <si>
    <t>26.01.2021 20:05:19</t>
  </si>
  <si>
    <t>26.01.2021 22:34:21</t>
  </si>
  <si>
    <t>M-1029 35-04-M01029_35-04-M01029_2372442</t>
  </si>
  <si>
    <t>26.01.2021 20:40:09</t>
  </si>
  <si>
    <t>26.01.2021 21:08:27</t>
  </si>
  <si>
    <t>SULTAN YAYLASI TR-3 45-71-M01768_953223473_953223473</t>
  </si>
  <si>
    <t>26.01.2021 04:56:53</t>
  </si>
  <si>
    <t>26.01.2021 10:02:03</t>
  </si>
  <si>
    <t>ÜÇPINAR TR-7 45-71-M01535_953217129_953217129</t>
  </si>
  <si>
    <t>26.01.2021 11:41:20</t>
  </si>
  <si>
    <t>26.01.2021 21:19:51</t>
  </si>
  <si>
    <t>TR-124 35-15-L00124_950359251_950359251</t>
  </si>
  <si>
    <t>26.01.2021 16:28:15</t>
  </si>
  <si>
    <t>26.01.2021 20:12:32</t>
  </si>
  <si>
    <t>TR-15 ( M-715) 35-30-M00715_955297822_955297822</t>
  </si>
  <si>
    <t>26.01.2021 23:25:45</t>
  </si>
  <si>
    <t>27.01.2021 00:11:13</t>
  </si>
  <si>
    <t>26.01.2021 14:41:24</t>
  </si>
  <si>
    <t>26.01.2021 15:24:02</t>
  </si>
  <si>
    <t>KARABULU KÖK 35-31-L00227_KARABULU L05_2337017</t>
  </si>
  <si>
    <t>26.01.2021 21:02:18</t>
  </si>
  <si>
    <t>26.01.2021 21:52:10</t>
  </si>
  <si>
    <t>26.01.2021 10:20:44</t>
  </si>
  <si>
    <t>26.01.2021 11:51:00</t>
  </si>
  <si>
    <t>AKALAN TR-2 35-27-M00430_DIREK TIPI TRAFO HUCRESI H01_2051129</t>
  </si>
  <si>
    <t>26.01.2021 21:42:24</t>
  </si>
  <si>
    <t>26.01.2021 23:05:23</t>
  </si>
  <si>
    <t>26.01.2021 00:50:56</t>
  </si>
  <si>
    <t>26.01.2021 01:09:42</t>
  </si>
  <si>
    <t>TR-14 35-32-L00014_946412042_946412042</t>
  </si>
  <si>
    <t>26.01.2021 16:26:54</t>
  </si>
  <si>
    <t>26.01.2021 20:55:00</t>
  </si>
  <si>
    <t>ADAKÜRE KÖYÜ TR-2 35-32-L00083_946415328_946415328</t>
  </si>
  <si>
    <t>26.01.2021 21:09:52</t>
  </si>
  <si>
    <t>26.01.2021 23:55:02</t>
  </si>
  <si>
    <t>AŞAĞICUMA TR-1 35-16-M00100_953322353_953322353</t>
  </si>
  <si>
    <t>26.01.2021 19:52:32</t>
  </si>
  <si>
    <t>26.01.2021 23:55:33</t>
  </si>
  <si>
    <t>26.01.2021 18:07:29</t>
  </si>
  <si>
    <t>26.01.2021 20:50:09</t>
  </si>
  <si>
    <t>KARAHALİLLİ KÖK 35-20-L00087_SÖĞÜTÖREN DAĞLAR GRUBU L02_66504213</t>
  </si>
  <si>
    <t>26.01.2021 15:08:00</t>
  </si>
  <si>
    <t>26.01.2021 15:52:00</t>
  </si>
  <si>
    <t>K-3772 35-02-K03772_912487352_912487352</t>
  </si>
  <si>
    <t>26.01.2021 08:14:41</t>
  </si>
  <si>
    <t>26.01.2021 11:28:42</t>
  </si>
  <si>
    <t>26.01.2021 12:04:53</t>
  </si>
  <si>
    <t>26.01.2021 13:55:06</t>
  </si>
  <si>
    <t>AVLAŞA TR-1 45-81-M00162_ H_61297968</t>
  </si>
  <si>
    <t>26.01.2021 23:14:13</t>
  </si>
  <si>
    <t>27.01.2021 01:05:43</t>
  </si>
  <si>
    <t>26.01.2021 13:52:28</t>
  </si>
  <si>
    <t>26.01.2021 16:34:37</t>
  </si>
  <si>
    <t>L-96 35-18-L00096_35-18-L00096_2347793</t>
  </si>
  <si>
    <t>26.01.2021 19:44:17</t>
  </si>
  <si>
    <t>26.01.2021 21:31:26</t>
  </si>
  <si>
    <t>YENİFOÇA TR-24 35-23-M00024_950425168_950425168</t>
  </si>
  <si>
    <t>26.01.2021 08:59:30</t>
  </si>
  <si>
    <t>26.01.2021 10:15:31</t>
  </si>
  <si>
    <t>KINIK TR-12 35-24-L00012_955215762_955215762</t>
  </si>
  <si>
    <t>26.01.2021 13:48:53</t>
  </si>
  <si>
    <t>26.01.2021 15:35:08</t>
  </si>
  <si>
    <t>TR-28 35-27-M00028_TR-45 M04_66129629</t>
  </si>
  <si>
    <t>26.01.2021 15:16:16</t>
  </si>
  <si>
    <t>26.01.2021 17:07:54</t>
  </si>
  <si>
    <t>TİRE TR-6 35-29-L00006_950336691_950336691</t>
  </si>
  <si>
    <t>26.01.2021 09:27:00</t>
  </si>
  <si>
    <t>26.01.2021 10:13:18</t>
  </si>
  <si>
    <t>TR-142 YAĞCILAR KÖK 35-19-M00142_HatBaşıAyırıcı_53137566 M01_53137566</t>
  </si>
  <si>
    <t>26.01.2021 07:52:53</t>
  </si>
  <si>
    <t>26.01.2021 11:56:10</t>
  </si>
  <si>
    <t>RIDVAN BAŞARGEL SULAMA GRUBU TR 35-27-M00265_35-27-M00265_2367667</t>
  </si>
  <si>
    <t>26.01.2021 13:52:19</t>
  </si>
  <si>
    <t>26.01.2021 14:38:08</t>
  </si>
  <si>
    <t>26.01.2021 23:59:55</t>
  </si>
  <si>
    <t>27.01.2021 00:33:00</t>
  </si>
  <si>
    <t>26.01.2021 18:53:02</t>
  </si>
  <si>
    <t>26.01.2021 19:34:01</t>
  </si>
  <si>
    <t>BADEMLİ TR-37 35-15-L01053_B_56361229_56361229</t>
  </si>
  <si>
    <t>26.01.2021 15:21:06</t>
  </si>
  <si>
    <t>26.01.2021 18:52:30</t>
  </si>
  <si>
    <t>İSMAİL HAS SULAMA GRUBU TR 35-27-M00540_35-27-M00540_2371178</t>
  </si>
  <si>
    <t>26.01.2021 11:38:31</t>
  </si>
  <si>
    <t>26.01.2021 22:12:17</t>
  </si>
  <si>
    <t>MURADİYE TR-5 (ESKİ MEZARLIK YANI) 45-71-M00204_953243237_953243237</t>
  </si>
  <si>
    <t>26.01.2021 03:41:00</t>
  </si>
  <si>
    <t>26.01.2021 17:24:51</t>
  </si>
  <si>
    <t>26.01.2021 08:54:24</t>
  </si>
  <si>
    <t>26.01.2021 09:29:00</t>
  </si>
  <si>
    <t>PİYADELER KÖK 45-73-M00136_HatBaşıAyırıcı_53136011 M04_53136011</t>
  </si>
  <si>
    <t>26.01.2021 16:17:15</t>
  </si>
  <si>
    <t>26.01.2021 17:37:02</t>
  </si>
  <si>
    <t>YENİ KARAKÖY TR-1 35-17-M00730_B_56356381_56356381</t>
  </si>
  <si>
    <t>26.01.2021 11:46:28</t>
  </si>
  <si>
    <t>26.01.2021 12:54:30</t>
  </si>
  <si>
    <t>HASALAN TR-2 45-78-L00384_49323774_56405910_56405910</t>
  </si>
  <si>
    <t>26.01.2021 14:41:42</t>
  </si>
  <si>
    <t>26.01.2021 15:22:27</t>
  </si>
  <si>
    <t>KISMALI TR-3 45-83-M00726_45-83-M00726_65890403</t>
  </si>
  <si>
    <t>26.01.2021 16:31:53</t>
  </si>
  <si>
    <t>26.01.2021 21:22:43</t>
  </si>
  <si>
    <t>26.01.2021 10:01:02</t>
  </si>
  <si>
    <t>26.01.2021 10:24:00</t>
  </si>
  <si>
    <t>26.01.2021 21:17:35</t>
  </si>
  <si>
    <t>DM-13/14-A 45-71-M00556_953208138_953208138</t>
  </si>
  <si>
    <t>26.01.2021 14:56:47</t>
  </si>
  <si>
    <t>26.01.2021 20:21:43</t>
  </si>
  <si>
    <t>L-182 35-18-L00182_35-18-L00182_2376076</t>
  </si>
  <si>
    <t>26.01.2021 10:11:14</t>
  </si>
  <si>
    <t>26.01.2021 11:20:12</t>
  </si>
  <si>
    <t>KARABURÇ MERKEZ TR-1 35-31-L00265_35-31-L00265_2365809</t>
  </si>
  <si>
    <t>26.01.2021 09:37:32</t>
  </si>
  <si>
    <t>26.01.2021 17:58:49</t>
  </si>
  <si>
    <t>KIRKAĞAÇ TR-20 45-76-M00020_955243877_955243877</t>
  </si>
  <si>
    <t>26.01.2021 15:10:50</t>
  </si>
  <si>
    <t>26.01.2021 18:51:43</t>
  </si>
  <si>
    <t>TR-70 35-30-L00070_955330183_955330183</t>
  </si>
  <si>
    <t>26.01.2021 20:30:27</t>
  </si>
  <si>
    <t>26.01.2021 22:13:39</t>
  </si>
  <si>
    <t>TR-1/73 45-72-M00073_TR-1/15 M04_2104395</t>
  </si>
  <si>
    <t>26.01.2021 17:33:43</t>
  </si>
  <si>
    <t>26.01.2021 17:56:55</t>
  </si>
  <si>
    <t>26.01.2021 17:55:58</t>
  </si>
  <si>
    <t>26.01.2021 20:07:47</t>
  </si>
  <si>
    <t>KUŞCULAR TR-2 35-19-M00214_A_56394804_56394804</t>
  </si>
  <si>
    <t>26.01.2021 13:10:43</t>
  </si>
  <si>
    <t>26.01.2021 16:05:24</t>
  </si>
  <si>
    <t>PAYAMLI TR-1 35-10-L00056_915122127_915122127</t>
  </si>
  <si>
    <t>26.01.2021 17:09:33</t>
  </si>
  <si>
    <t>26.01.2021 18:45:07</t>
  </si>
  <si>
    <t>ÖZLEMTUR SAHİL SİTESİ 35-21-L00084_A_56379859_56379859</t>
  </si>
  <si>
    <t>26.01.2021 10:22:18</t>
  </si>
  <si>
    <t>26.01.2021 15:49:10</t>
  </si>
  <si>
    <t>K-4145 35-01-K04145_C_56377195_56377195</t>
  </si>
  <si>
    <t>26.01.2021 14:18:36</t>
  </si>
  <si>
    <t>26.01.2021 17:18:29</t>
  </si>
  <si>
    <t>M-1212 35-02-M01212_D_56364854_56364854</t>
  </si>
  <si>
    <t>26.01.2021 21:34:44</t>
  </si>
  <si>
    <t>26.01.2021 23:07:55</t>
  </si>
  <si>
    <t>M-2382 35-02-M02382_A_56374389_56374389</t>
  </si>
  <si>
    <t>26.01.2021 12:42:01</t>
  </si>
  <si>
    <t>26.01.2021 14:52:17</t>
  </si>
  <si>
    <t>ALEMŞAHLI TR-4 HİSAR 45-79-M00454_45-79-M00454_2348739</t>
  </si>
  <si>
    <t>26.01.2021 18:48:36</t>
  </si>
  <si>
    <t>26.01.2021 19:56:43</t>
  </si>
  <si>
    <t>K-3874 35-01-K03874_A_56369116_56369116</t>
  </si>
  <si>
    <t>26.01.2021 07:46:54</t>
  </si>
  <si>
    <t>26.01.2021 09:34:56</t>
  </si>
  <si>
    <t>K-197 35-04-K00197_912532962_912532962</t>
  </si>
  <si>
    <t>27.01.2021 14:44:21</t>
  </si>
  <si>
    <t>27.01.2021 16:49:57</t>
  </si>
  <si>
    <t>DEREKÖY KÖK 45-77-L00290_YURTBAŞI L05_2120663</t>
  </si>
  <si>
    <t>27.01.2021 12:51:49</t>
  </si>
  <si>
    <t>27.01.2021 13:41:00</t>
  </si>
  <si>
    <t>SARIÇALI TR-1 45-72-L00776_956488236_956488236</t>
  </si>
  <si>
    <t>27.01.2021 15:16:43</t>
  </si>
  <si>
    <t>27.01.2021 17:13:52</t>
  </si>
  <si>
    <t>K-3693 35-10-K03693_949712952_949712952</t>
  </si>
  <si>
    <t>27.01.2021 10:27:08</t>
  </si>
  <si>
    <t>27.01.2021 13:31:20</t>
  </si>
  <si>
    <t>TAŞTEPE TR-3 35-29-L00400_DIREK TIPI TRAFO HUCRESI H01_2102163</t>
  </si>
  <si>
    <t>27.01.2021 11:26:41</t>
  </si>
  <si>
    <t>27.01.2021 18:15:46</t>
  </si>
  <si>
    <t>27.01.2021 14:08:24</t>
  </si>
  <si>
    <t>28.01.2021 01:59:11</t>
  </si>
  <si>
    <t>AKKOYUNLU TR-3 35-29-L00692_950344627_950344627</t>
  </si>
  <si>
    <t>27.01.2021 14:08:09</t>
  </si>
  <si>
    <t>28.01.2021 00:55:08</t>
  </si>
  <si>
    <t>E.BİNLİK-N.BUDAK-Ö.KARAÇAKIL-İ.SAĞLAM 35-13-L00200Ö_DIREK TIPI TRAFO HUCRESI H01_2038158</t>
  </si>
  <si>
    <t>27.01.2021 19:45:13</t>
  </si>
  <si>
    <t>28.01.2021 01:55:12</t>
  </si>
  <si>
    <t>SEKLİK TR-1 35-16-M00036_953324666_953324666</t>
  </si>
  <si>
    <t>27.01.2021 17:59:44</t>
  </si>
  <si>
    <t>27.01.2021 19:33:24</t>
  </si>
  <si>
    <t>DOĞANBEY KÖK 35-14-M00100_HatBaşıAyırıcı_53132234 M02_53132234</t>
  </si>
  <si>
    <t>27.01.2021 02:48:18</t>
  </si>
  <si>
    <t>27.01.2021 06:45:19</t>
  </si>
  <si>
    <t>27.01.2021 07:11:26</t>
  </si>
  <si>
    <t>27.01.2021 09:10:34</t>
  </si>
  <si>
    <t>OLGUNLAR TR-2 35-31-L00220_47890964_56390996_56390996</t>
  </si>
  <si>
    <t>27.01.2021 09:26:00</t>
  </si>
  <si>
    <t>27.01.2021 15:35:24</t>
  </si>
  <si>
    <t>GİRELLİ KIROĞLAN TR-4 45-73-M00764_945689690_945689690</t>
  </si>
  <si>
    <t>27.01.2021 18:15:15</t>
  </si>
  <si>
    <t>27.01.2021 23:49:53</t>
  </si>
  <si>
    <t>27.01.2021 08:28:41</t>
  </si>
  <si>
    <t>27.01.2021 09:15:40</t>
  </si>
  <si>
    <t>27.01.2021 09:46:58</t>
  </si>
  <si>
    <t>27.01.2021 11:24:08</t>
  </si>
  <si>
    <t>27.01.2021 09:24:56</t>
  </si>
  <si>
    <t>27.01.2021 13:13:40</t>
  </si>
  <si>
    <t>TR-61 35-27-M01103_ H_72387168</t>
  </si>
  <si>
    <t>27.01.2021 17:23:00</t>
  </si>
  <si>
    <t>27.01.2021 18:17:34</t>
  </si>
  <si>
    <t>KARAOĞLANLI TR-2 45-71-M00092_A_56404107_56404107</t>
  </si>
  <si>
    <t>27.01.2021 00:48:16</t>
  </si>
  <si>
    <t>27.01.2021 10:18:10</t>
  </si>
  <si>
    <t>27.01.2021 06:38:25</t>
  </si>
  <si>
    <t>27.01.2021 06:45:56</t>
  </si>
  <si>
    <t>KOLDERE KÖK 45-80-M00051_ÇAVUŞOĞLU TST M06_73403234</t>
  </si>
  <si>
    <t>27.01.2021 08:06:42</t>
  </si>
  <si>
    <t>27.01.2021 13:32:29</t>
  </si>
  <si>
    <t>27.01.2021 03:05:25</t>
  </si>
  <si>
    <t>27.01.2021 03:20:50</t>
  </si>
  <si>
    <t>K-1067 35-04-K01067_912585404_912585404</t>
  </si>
  <si>
    <t>27.01.2021 11:56:54</t>
  </si>
  <si>
    <t>27.01.2021 15:51:47</t>
  </si>
  <si>
    <t>27.01.2021 18:30:32</t>
  </si>
  <si>
    <t>27.01.2021 21:10:21</t>
  </si>
  <si>
    <t>ÖRÜCÜLER TR-1 45-74-M00165_B_56353786_56353786</t>
  </si>
  <si>
    <t>27.01.2021 14:22:24</t>
  </si>
  <si>
    <t>27.01.2021 17:25:08</t>
  </si>
  <si>
    <t>27.01.2021 06:36:04</t>
  </si>
  <si>
    <t>27.01.2021 07:14:36</t>
  </si>
  <si>
    <t>27.01.2021 21:50:26</t>
  </si>
  <si>
    <t>27.01.2021 22:21:00</t>
  </si>
  <si>
    <t>ÇERİKÖZÜ YAYLA TR-1 35-29-L00800__72410802_72410802</t>
  </si>
  <si>
    <t>27.01.2021 19:56:22</t>
  </si>
  <si>
    <t>27.01.2021 23:44:32</t>
  </si>
  <si>
    <t>KAYRAK TR-1 45-83-L00256_45-83-L00256_2362736</t>
  </si>
  <si>
    <t>27.01.2021 09:33:08</t>
  </si>
  <si>
    <t>27.01.2021 10:55:50</t>
  </si>
  <si>
    <t>M-444 35-03-M00444_C_56365011_56365011</t>
  </si>
  <si>
    <t>27.01.2021 06:26:07</t>
  </si>
  <si>
    <t>27.01.2021 13:52:02</t>
  </si>
  <si>
    <t>DM-8/9-B 45-71-M02281__73525064_73525064</t>
  </si>
  <si>
    <t>27.01.2021 02:23:32</t>
  </si>
  <si>
    <t>27.01.2021 23:51:36</t>
  </si>
  <si>
    <t>DM-12/02 (LALELİ İ.Ö.) 45-71-M00306_B_60982165_60982165</t>
  </si>
  <si>
    <t>27.01.2021 18:37:19</t>
  </si>
  <si>
    <t>28.01.2021 06:54:10</t>
  </si>
  <si>
    <t>HALİLBEYLİ DM 35-27-M00620_KARMEZ-2 M09_2306332</t>
  </si>
  <si>
    <t>27.01.2021 21:35:21</t>
  </si>
  <si>
    <t>27.01.2021 22:32:39</t>
  </si>
  <si>
    <t>ÇAMLIK KÖK 35-13-L00084_SELÇUK DM-21 (TR-21) L02_66478107</t>
  </si>
  <si>
    <t>27.01.2021 03:12:55</t>
  </si>
  <si>
    <t>27.01.2021 03:50:31</t>
  </si>
  <si>
    <t>BASRİ ÇAĞLI SULAMA GRUBU 35-29-M00306_B_56360524_56360524</t>
  </si>
  <si>
    <t>27.01.2021 20:23:06</t>
  </si>
  <si>
    <t>28.01.2021 10:50:07</t>
  </si>
  <si>
    <t>SULTAN DM 35-25-M00121_MOBİL-ZİNDANCIK M05_72117321</t>
  </si>
  <si>
    <t>27.01.2021 04:00:25</t>
  </si>
  <si>
    <t>27.01.2021 04:39:48</t>
  </si>
  <si>
    <t>BÜYÜKKALE TR-3 35-29-L00667_35-29-L00667_2364337</t>
  </si>
  <si>
    <t>27.01.2021 17:07:40</t>
  </si>
  <si>
    <t>28.01.2021 00:51:39</t>
  </si>
  <si>
    <t>CAFERBEY KÖK 45-78-L00231_HatBaşıAyırıcı_53139908 L04_53139908</t>
  </si>
  <si>
    <t>27.01.2021 02:13:02</t>
  </si>
  <si>
    <t>27.01.2021 04:39:06</t>
  </si>
  <si>
    <t>KIZILAVLU TR-1 45-78-M00838_45-78-M00838_2373151</t>
  </si>
  <si>
    <t>27.01.2021 10:30:37</t>
  </si>
  <si>
    <t>27.01.2021 16:55:57</t>
  </si>
  <si>
    <t>TR-13 35-19-L00013_35-19-L00013_2349696</t>
  </si>
  <si>
    <t>27.01.2021 06:57:35</t>
  </si>
  <si>
    <t>27.01.2021 14:56:28</t>
  </si>
  <si>
    <t>K-1086 35-01-K01086_910853357_910853357</t>
  </si>
  <si>
    <t>27.01.2021 15:10:42</t>
  </si>
  <si>
    <t>27.01.2021 15:41:33</t>
  </si>
  <si>
    <t>27.01.2021 23:25:13</t>
  </si>
  <si>
    <t>28.01.2021 01:03:49</t>
  </si>
  <si>
    <t>ÇİFTLİK RUMBEYLİ TR-1 35-32-L00036_A_56377413_56377413</t>
  </si>
  <si>
    <t>27.01.2021 10:23:52</t>
  </si>
  <si>
    <t>27.01.2021 20:13:44</t>
  </si>
  <si>
    <t>K-624 35-01-K00624_D D1_5919961</t>
  </si>
  <si>
    <t>27.01.2021 14:42:57</t>
  </si>
  <si>
    <t>28.01.2021 00:13:22</t>
  </si>
  <si>
    <t>TİRE İM-DM-1 35-29-A00001_MAHMUTLAR L13_2060147</t>
  </si>
  <si>
    <t>27.01.2021 15:43:29</t>
  </si>
  <si>
    <t>27.01.2021 15:58:31</t>
  </si>
  <si>
    <t>27.01.2021 15:28:33</t>
  </si>
  <si>
    <t>27.01.2021 16:53:34</t>
  </si>
  <si>
    <t>ELMABAĞ DM 35-15-L00317_ÇAYIR TELEFİRİK L04_66822282</t>
  </si>
  <si>
    <t>27.01.2021 05:39:05</t>
  </si>
  <si>
    <t>27.01.2021 12:09:31</t>
  </si>
  <si>
    <t>_945669235_945669235</t>
  </si>
  <si>
    <t>27.01.2021 18:11:57</t>
  </si>
  <si>
    <t>27.01.2021 21:12:20</t>
  </si>
  <si>
    <t>DEREKÖY KÖK 45-77-L00290_YURTBAŞI L05_2334410</t>
  </si>
  <si>
    <t>27.01.2021 10:35:54</t>
  </si>
  <si>
    <t>27.01.2021 13:23:37</t>
  </si>
  <si>
    <t>M-954 35-02-M00954_A_56364583_56364583</t>
  </si>
  <si>
    <t>27.01.2021 09:14:22</t>
  </si>
  <si>
    <t>27.01.2021 14:04:45</t>
  </si>
  <si>
    <t>27.01.2021 03:48:45</t>
  </si>
  <si>
    <t>27.01.2021 04:12:00</t>
  </si>
  <si>
    <t>K-3439 35-04-K03439_K-2513-K03 K03_2114058</t>
  </si>
  <si>
    <t>27.01.2021 01:35:45</t>
  </si>
  <si>
    <t>27.01.2021 01:49:55</t>
  </si>
  <si>
    <t>27.01.2021 09:02:36</t>
  </si>
  <si>
    <t>27.01.2021 16:12:29</t>
  </si>
  <si>
    <t>SERİNKÖY TR-1 45-73-M00872_45-73-M00872_2355803</t>
  </si>
  <si>
    <t>27.01.2021 15:04:20</t>
  </si>
  <si>
    <t>27.01.2021 18:56:44</t>
  </si>
  <si>
    <t>27.01.2021 07:26:00</t>
  </si>
  <si>
    <t>27.01.2021 18:42:47</t>
  </si>
  <si>
    <t>ULDERBENT  HAYITLIDERE MAH.TR 45-73-M00550_A_56382642_56382642</t>
  </si>
  <si>
    <t>27.01.2021 09:09:42</t>
  </si>
  <si>
    <t>27.01.2021 15:08:09</t>
  </si>
  <si>
    <t>TAYTAN TR-6 45-78-M01294_C_65512088_65512088</t>
  </si>
  <si>
    <t>27.01.2021 12:43:16</t>
  </si>
  <si>
    <t>27.01.2021 13:43:39</t>
  </si>
  <si>
    <t>TR-87 MENTEŞ KAVŞAĞI 35-19-L00087_35-19-L00087_2353591</t>
  </si>
  <si>
    <t>27.01.2021 18:56:16</t>
  </si>
  <si>
    <t>27.01.2021 21:45:51</t>
  </si>
  <si>
    <t>_B_56366809_56366809</t>
  </si>
  <si>
    <t>27.01.2021 09:04:01</t>
  </si>
  <si>
    <t>27.01.2021 13:59:05</t>
  </si>
  <si>
    <t>HALİL TAŞPINAR VE ARK. T-SULAMA GRB. 35-13-L00092_C_56356094_56356094</t>
  </si>
  <si>
    <t>27.01.2021 16:14:49</t>
  </si>
  <si>
    <t>27.01.2021 18:52:49</t>
  </si>
  <si>
    <t>M-1346 35-09-M01346_954713454_954713454</t>
  </si>
  <si>
    <t>27.01.2021 08:30:19</t>
  </si>
  <si>
    <t>27.01.2021 10:43:41</t>
  </si>
  <si>
    <t>M-2595 BEŞYOL DM 35-02-M02595_BEŞYOL DM GİRİŞ M07_50219747</t>
  </si>
  <si>
    <t>27.01.2021 20:54:00</t>
  </si>
  <si>
    <t>27.01.2021 21:07:00</t>
  </si>
  <si>
    <t>M-2177 35-01-M02177_911462142_911462142</t>
  </si>
  <si>
    <t>27.01.2021 16:36:28</t>
  </si>
  <si>
    <t>27.01.2021 19:35:14</t>
  </si>
  <si>
    <t>AKSELENDİ TR-6 45-72-L00828_C_56406361_56406361</t>
  </si>
  <si>
    <t>27.01.2021 09:24:23</t>
  </si>
  <si>
    <t>27.01.2021 15:25:29</t>
  </si>
  <si>
    <t>GÖKÇEALAN TR-1 45-83-L00261_A_56361879_56361879</t>
  </si>
  <si>
    <t>27.01.2021 10:15:00</t>
  </si>
  <si>
    <t>27.01.2021 10:27:53</t>
  </si>
  <si>
    <t>_C_56389825_56389825</t>
  </si>
  <si>
    <t>27.01.2021 09:42:07</t>
  </si>
  <si>
    <t>27.01.2021 12:57:41</t>
  </si>
  <si>
    <t>27.01.2021 21:41:57</t>
  </si>
  <si>
    <t>27.01.2021 22:47:50</t>
  </si>
  <si>
    <t>27.01.2021 13:58:00</t>
  </si>
  <si>
    <t>27.01.2021 14:14:39</t>
  </si>
  <si>
    <t>27.01.2021 20:14:49</t>
  </si>
  <si>
    <t>27.01.2021 22:49:20</t>
  </si>
  <si>
    <t>ERDELLİ TR-2 KÖK 45-72-L00476_DEREKÖY KÖKLER GİRİŞ L03_66551685</t>
  </si>
  <si>
    <t>27.01.2021 16:17:26</t>
  </si>
  <si>
    <t>27.01.2021 17:02:00</t>
  </si>
  <si>
    <t>M-18 SENEMKENT TR 35-18-M00018_35-18-M00018_2371181</t>
  </si>
  <si>
    <t>27.01.2021 15:14:55</t>
  </si>
  <si>
    <t>27.01.2021 18:54:15</t>
  </si>
  <si>
    <t>PİRİNÇÇİ TR-2 35-15-L00101_35-15-L00101_2365051</t>
  </si>
  <si>
    <t>27.01.2021 21:30:37</t>
  </si>
  <si>
    <t>27.01.2021 23:21:57</t>
  </si>
  <si>
    <t>K-2414 35-01-K02414_910713049_910713049</t>
  </si>
  <si>
    <t>27.01.2021 10:34:54</t>
  </si>
  <si>
    <t>27.01.2021 12:05:41</t>
  </si>
  <si>
    <t>KARABURUN İM 35-21-A00001_TR-1 - GERİLİM-ÖLÇÜ L01_2062908</t>
  </si>
  <si>
    <t>27.01.2021 03:21:35</t>
  </si>
  <si>
    <t>27.01.2021 03:37:00</t>
  </si>
  <si>
    <t>27.01.2021 15:27:34</t>
  </si>
  <si>
    <t>27.01.2021 16:13:36</t>
  </si>
  <si>
    <t>K-767 35-01-K00767_911952999_911952999</t>
  </si>
  <si>
    <t>27.01.2021 14:30:04</t>
  </si>
  <si>
    <t>27.01.2021 17:25:20</t>
  </si>
  <si>
    <t>27.01.2021 05:40:34</t>
  </si>
  <si>
    <t>27.01.2021 06:45:44</t>
  </si>
  <si>
    <t>ATAKÖY TR-2 35-22-M00191_B_56370104_56370104</t>
  </si>
  <si>
    <t>27.01.2021 07:38:30</t>
  </si>
  <si>
    <t>27.01.2021 09:29:15</t>
  </si>
  <si>
    <t>KULA İM 45-77-A00001_KULA-2(ŞEHİR-2) L03_2052211</t>
  </si>
  <si>
    <t>27.01.2021 06:16:13</t>
  </si>
  <si>
    <t>27.01.2021 06:43:44</t>
  </si>
  <si>
    <t>DM-11/9 45-71-M00290_B B05_5971241</t>
  </si>
  <si>
    <t>27.01.2021 18:40:00</t>
  </si>
  <si>
    <t>28.01.2021 07:37:19</t>
  </si>
  <si>
    <t>ŞAHYAR TR-1 45-73-M00189_A_56393571_56393571</t>
  </si>
  <si>
    <t>27.01.2021 13:58:28</t>
  </si>
  <si>
    <t>27.01.2021 17:20:45</t>
  </si>
  <si>
    <t>27.01.2021 03:28:45</t>
  </si>
  <si>
    <t>27.01.2021 07:34:41</t>
  </si>
  <si>
    <t>27.01.2021 01:12:46</t>
  </si>
  <si>
    <t>27.01.2021 02:42:39</t>
  </si>
  <si>
    <t>DM-12/03 (KIZ YURDU YANI) 45-71-M00317_DM-12 M02_72099105</t>
  </si>
  <si>
    <t>27.01.2021 03:37:25</t>
  </si>
  <si>
    <t>27.01.2021 08:34:00</t>
  </si>
  <si>
    <t>27.01.2021 10:33:05</t>
  </si>
  <si>
    <t>27.01.2021 13:31:47</t>
  </si>
  <si>
    <t>27.01.2021 04:24:45</t>
  </si>
  <si>
    <t>27.01.2021 04:31:02</t>
  </si>
  <si>
    <t>M-850 KARAÇAM KÖK 35-02-M00850_BEŞYOL M04_49920194</t>
  </si>
  <si>
    <t>27.01.2021 19:47:00</t>
  </si>
  <si>
    <t>27.01.2021 20:10:08</t>
  </si>
  <si>
    <t>27.01.2021 03:54:44</t>
  </si>
  <si>
    <t>27.01.2021 03:58:21</t>
  </si>
  <si>
    <t>27.01.2021 06:00:36</t>
  </si>
  <si>
    <t>27.01.2021 06:44:00</t>
  </si>
  <si>
    <t>K-4349 35-04-K04349_912573642_912573642</t>
  </si>
  <si>
    <t>27.01.2021 18:05:08</t>
  </si>
  <si>
    <t>27.01.2021 22:01:08</t>
  </si>
  <si>
    <t>27.01.2021 17:05:09</t>
  </si>
  <si>
    <t>27.01.2021 21:18:55</t>
  </si>
  <si>
    <t>27.01.2021 13:11:36</t>
  </si>
  <si>
    <t>27.01.2021 13:12:07</t>
  </si>
  <si>
    <t>BADEMLİ HACIMUSA MEV. TR-29 35-15-L01020_C_56361202_56361202</t>
  </si>
  <si>
    <t>27.01.2021 09:12:04</t>
  </si>
  <si>
    <t>27.01.2021 12:33:23</t>
  </si>
  <si>
    <t>MORDOĞAN İM 35-21-A00002_GÜLBAHÇE L04_2065973</t>
  </si>
  <si>
    <t>27.01.2021 03:27:28</t>
  </si>
  <si>
    <t>27.01.2021 04:01:52</t>
  </si>
  <si>
    <t>DM-21/22 (ÇALIŞKAN SOKAK) 45-71-M00480_C_56397193_56397193</t>
  </si>
  <si>
    <t>27.01.2021 18:10:39</t>
  </si>
  <si>
    <t>27.01.2021 22:46:41</t>
  </si>
  <si>
    <t>SUBAŞI TR-7 45-73-M00816_45-73-M00816_2354535</t>
  </si>
  <si>
    <t>27.01.2021 13:10:27</t>
  </si>
  <si>
    <t>27.01.2021 15:21:21</t>
  </si>
  <si>
    <t>K-3603 35-01-K03603_DIREK TIPI TRAFO HUCRESI H01_2076242</t>
  </si>
  <si>
    <t>27.01.2021 12:27:21</t>
  </si>
  <si>
    <t>27.01.2021 14:21:55</t>
  </si>
  <si>
    <t>_A_56386505_56386505</t>
  </si>
  <si>
    <t>27.01.2021 06:31:11</t>
  </si>
  <si>
    <t>27.01.2021 07:48:23</t>
  </si>
  <si>
    <t>27.01.2021 16:52:24</t>
  </si>
  <si>
    <t>27.01.2021 20:14:06</t>
  </si>
  <si>
    <t>FOÇA TR-47 35-23-L00047_950422885_950422885</t>
  </si>
  <si>
    <t>27.01.2021 11:19:31</t>
  </si>
  <si>
    <t>27.01.2021 13:36:37</t>
  </si>
  <si>
    <t>OVAKENT TR-12 35-15-L00634_48656304_56371007_56371007</t>
  </si>
  <si>
    <t>27.01.2021 19:51:56</t>
  </si>
  <si>
    <t>27.01.2021 22:42:38</t>
  </si>
  <si>
    <t>GERELİ KÖYÜ KAVAKKUYU TR 4 35-15-M00221_950398914_950398914</t>
  </si>
  <si>
    <t>27.01.2021 02:05:53</t>
  </si>
  <si>
    <t>27.01.2021 03:07:26</t>
  </si>
  <si>
    <t>SELİMŞAHLAR TR-3 45-71-M01297_45-71-M01297_2358179</t>
  </si>
  <si>
    <t>27.01.2021 03:57:05</t>
  </si>
  <si>
    <t>27.01.2021 06:27:28</t>
  </si>
  <si>
    <t>ÖRENCİK TR-4 45-73-M00554_A_56403338_56403338</t>
  </si>
  <si>
    <t>27.01.2021 18:41:53</t>
  </si>
  <si>
    <t>28.01.2021 02:07:02</t>
  </si>
  <si>
    <t>HALİLLER KÖK 35-31-L00228_KİRAZ TM L012_72238536</t>
  </si>
  <si>
    <t>27.01.2021 10:49:16</t>
  </si>
  <si>
    <t>27.01.2021 10:50:16</t>
  </si>
  <si>
    <t>DM-14/3B 45-71-M02250_DM-14/4-B M02_73387477</t>
  </si>
  <si>
    <t>27.01.2021 07:11:58</t>
  </si>
  <si>
    <t>27.01.2021 15:47:42</t>
  </si>
  <si>
    <t>ÇAYLI TR-6 35-15-L00193_48679706_56368323_56368323</t>
  </si>
  <si>
    <t>27.01.2021 11:38:22</t>
  </si>
  <si>
    <t>27.01.2021 21:07:08</t>
  </si>
  <si>
    <t>SOMA TR-3/1 45-82-M00081_B_56387896_56387896</t>
  </si>
  <si>
    <t>27.01.2021 19:45:18</t>
  </si>
  <si>
    <t>27.01.2021 21:12:11</t>
  </si>
  <si>
    <t>IŞIKLI TR-2 35-29-L00246_DIREK TIPI TRAFO HUCRESI H01_2105041</t>
  </si>
  <si>
    <t>27.01.2021 06:41:19</t>
  </si>
  <si>
    <t>27.01.2021 08:45:56</t>
  </si>
  <si>
    <t>DİNDARLI TR-4 YILDIRIMLAR 45-79-M00420_C_56401918_56401918</t>
  </si>
  <si>
    <t>27.01.2021 08:02:38</t>
  </si>
  <si>
    <t>27.01.2021 09:37:03</t>
  </si>
  <si>
    <t>DM-1/TR-11 35-13-L00050_946418156_946418156</t>
  </si>
  <si>
    <t>27.01.2021 15:31:22</t>
  </si>
  <si>
    <t>27.01.2021 23:30:02</t>
  </si>
  <si>
    <t>GİRELLİ TR-1 45-73-M00758_B_56391520_56391520</t>
  </si>
  <si>
    <t>27.01.2021 02:44:47</t>
  </si>
  <si>
    <t>27.01.2021 05:25:09</t>
  </si>
  <si>
    <t>PALAMUTÇUK CEVİZ DİBİ TR-2 35-32-L00078_B_56358388_56358388</t>
  </si>
  <si>
    <t>27.01.2021 19:48:05</t>
  </si>
  <si>
    <t>27.01.2021 22:23:57</t>
  </si>
  <si>
    <t>27.01.2021 05:31:12</t>
  </si>
  <si>
    <t>27.01.2021 07:10:49</t>
  </si>
  <si>
    <t>DM-3/28(ALAN SK. TR) 45-71-M00082_A A3_45134562</t>
  </si>
  <si>
    <t>27.01.2021 07:22:41</t>
  </si>
  <si>
    <t>27.01.2021 17:27:01</t>
  </si>
  <si>
    <t>TR-31 45-77-L00031_45-77-L00031_2363795</t>
  </si>
  <si>
    <t>27.01.2021 02:17:08</t>
  </si>
  <si>
    <t>27.01.2021 03:54:43</t>
  </si>
  <si>
    <t>27.01.2021 06:58:57</t>
  </si>
  <si>
    <t>27.01.2021 09:43:22</t>
  </si>
  <si>
    <t>DM-21/19 (BATI SK) 45-71-M00468_B_56397176_56397176</t>
  </si>
  <si>
    <t>27.01.2021 02:57:14</t>
  </si>
  <si>
    <t>27.01.2021 19:08:55</t>
  </si>
  <si>
    <t>KARABURUN İM 35-21-A00001_KARABURUN MERKEZ L06_2314246</t>
  </si>
  <si>
    <t>27.01.2021 03:47:00</t>
  </si>
  <si>
    <t>27.01.2021 06:30:42</t>
  </si>
  <si>
    <t>TROPİKAL DM 35-27-L00056_KIZILCA L01_72201764</t>
  </si>
  <si>
    <t>27.01.2021 05:56:00</t>
  </si>
  <si>
    <t>27.01.2021 11:04:07</t>
  </si>
  <si>
    <t>ALAŞEHİR TM 45-73-A00001_KEMALİYE-2 M20_2312685</t>
  </si>
  <si>
    <t>27.01.2021 05:38:03</t>
  </si>
  <si>
    <t>27.01.2021 06:33:52</t>
  </si>
  <si>
    <t>KARABURUN MERKEZ DM 35-21-L00002_KARABURUN TR-4/18 İSKELE L04_72170454</t>
  </si>
  <si>
    <t>27.01.2021 04:55:00</t>
  </si>
  <si>
    <t>27.01.2021 07:07:06</t>
  </si>
  <si>
    <t>KARAOLUK TR-1 45-83-L00423_C_56385596_56385596</t>
  </si>
  <si>
    <t>27.01.2021 08:25:50</t>
  </si>
  <si>
    <t>27.01.2021 10:03:50</t>
  </si>
  <si>
    <t>YAKACIK TR-6 35-20-L00244_6145757_56373585_56373585</t>
  </si>
  <si>
    <t>27.01.2021 07:58:58</t>
  </si>
  <si>
    <t>27.01.2021 09:27:37</t>
  </si>
  <si>
    <t>TR-6 35-19-L00006_7638606_56374686_56374686</t>
  </si>
  <si>
    <t>27.01.2021 00:24:37</t>
  </si>
  <si>
    <t>27.01.2021 02:43:50</t>
  </si>
  <si>
    <t>TİRE DM-2/4 35-29-L00023_48395460_56387302_56387302</t>
  </si>
  <si>
    <t>27.01.2021 21:19:41</t>
  </si>
  <si>
    <t>28.01.2021 04:44:25</t>
  </si>
  <si>
    <t>BAĞLICA KÖK 45-79-M00248_ÇAVUŞLAR M04_72036938</t>
  </si>
  <si>
    <t>27.01.2021 01:53:16</t>
  </si>
  <si>
    <t>27.01.2021 03:00:00</t>
  </si>
  <si>
    <t>DAĞKIZILCA-1 35-26-M00499_956609731_956609731</t>
  </si>
  <si>
    <t>27.01.2021 10:14:53</t>
  </si>
  <si>
    <t>27.01.2021 12:05:15</t>
  </si>
  <si>
    <t>27.01.2021 09:22:11</t>
  </si>
  <si>
    <t>27.01.2021 12:02:14</t>
  </si>
  <si>
    <t>GÜMÜLDÜR M-40 35-25-M00040_DAĞITIM TRAFO GÜMÜLDÜR M-40 M01_72080505</t>
  </si>
  <si>
    <t>27.01.2021 08:21:30</t>
  </si>
  <si>
    <t>27.01.2021 13:02:51</t>
  </si>
  <si>
    <t>KEMALİYE TR-7 45-73-M00155_SARI SIĞIRLI İÇME SUYU ÇIKIŞI M01_2088527</t>
  </si>
  <si>
    <t>27.01.2021 07:45:07</t>
  </si>
  <si>
    <t>27.01.2021 09:17:18</t>
  </si>
  <si>
    <t>BORLU TR-3 45-86-M00048_A_56405231_56405231</t>
  </si>
  <si>
    <t>27.01.2021 19:48:22</t>
  </si>
  <si>
    <t>27.01.2021 20:58:15</t>
  </si>
  <si>
    <t>TOKMAKLI KÖYÜ TR-1 45-86-M00190_C_56404207_56404207</t>
  </si>
  <si>
    <t>27.01.2021 10:25:37</t>
  </si>
  <si>
    <t>27.01.2021 11:19:54</t>
  </si>
  <si>
    <t>ŞEHİRLİOĞLU TR-1 45-81-M00060_945632155_945632155</t>
  </si>
  <si>
    <t>27.01.2021 17:39:13</t>
  </si>
  <si>
    <t>27.01.2021 21:11:34</t>
  </si>
  <si>
    <t>27.01.2021 07:36:27</t>
  </si>
  <si>
    <t>27.01.2021 08:45:42</t>
  </si>
  <si>
    <t>M-2207 DOĞANCILAR TR-3 35-03-M02207_B_56363665_56363665</t>
  </si>
  <si>
    <t>27.01.2021 16:08:33</t>
  </si>
  <si>
    <t>27.01.2021 21:46:07</t>
  </si>
  <si>
    <t>27.01.2021 11:02:36</t>
  </si>
  <si>
    <t>27.01.2021 18:54:55</t>
  </si>
  <si>
    <t>SÜLEYMAN KÖSEOĞLU SULAMA GRUBU 35-29-M00364_A_56397400_56397400</t>
  </si>
  <si>
    <t>27.01.2021 16:05:30</t>
  </si>
  <si>
    <t>27.01.2021 22:51:02</t>
  </si>
  <si>
    <t>_7862198_56379575_56379575</t>
  </si>
  <si>
    <t>27.01.2021 09:04:43</t>
  </si>
  <si>
    <t>27.01.2021 10:59:34</t>
  </si>
  <si>
    <t>M-315 ULAMIŞ 35-14-M00315_ H01_2068769</t>
  </si>
  <si>
    <t>27.01.2021 16:03:34</t>
  </si>
  <si>
    <t>28.01.2021 00:39:56</t>
  </si>
  <si>
    <t>27.01.2021 01:20:02</t>
  </si>
  <si>
    <t>27.01.2021 03:02:01</t>
  </si>
  <si>
    <t>KAYAPINAR TR-1 45-71-M00963_45-71-M00963_72056938</t>
  </si>
  <si>
    <t>27.01.2021 10:27:56</t>
  </si>
  <si>
    <t>27.01.2021 17:31:20</t>
  </si>
  <si>
    <t>27.01.2021 23:36:00</t>
  </si>
  <si>
    <t>28.01.2021 00:24:15</t>
  </si>
  <si>
    <t>L-33 35-14-L00033_11026005_60983068_60983068</t>
  </si>
  <si>
    <t>27.01.2021 14:49:23</t>
  </si>
  <si>
    <t>27.01.2021 20:47:58</t>
  </si>
  <si>
    <t>YİĞİTLER TR-2 35-27-L00224_ H_61283951</t>
  </si>
  <si>
    <t>27.01.2021 09:51:26</t>
  </si>
  <si>
    <t>27.01.2021 13:26:00</t>
  </si>
  <si>
    <t>27.01.2021 09:41:27</t>
  </si>
  <si>
    <t>27.01.2021 15:21:05</t>
  </si>
  <si>
    <t>27.01.2021 19:04:03</t>
  </si>
  <si>
    <t>27.01.2021 21:05:25</t>
  </si>
  <si>
    <t>27.01.2021 13:39:00</t>
  </si>
  <si>
    <t>27.01.2021 14:46:31</t>
  </si>
  <si>
    <t>DM-13/14-A 45-71-M00556_45-71-M00556_2346900</t>
  </si>
  <si>
    <t>27.01.2021 10:57:29</t>
  </si>
  <si>
    <t>28.01.2021 07:01:40</t>
  </si>
  <si>
    <t>27.01.2021 12:42:24</t>
  </si>
  <si>
    <t>27.01.2021 17:38:06</t>
  </si>
  <si>
    <t>SUBAŞI-2 35-26-L00329_6905594_56357748_56357748</t>
  </si>
  <si>
    <t>27.01.2021 19:37:45</t>
  </si>
  <si>
    <t>27.01.2021 20:27:37</t>
  </si>
  <si>
    <t>UMMANDERESİ TR-2 45-75-M00074_45-75-M00074_2352692</t>
  </si>
  <si>
    <t>27.01.2021 17:52:22</t>
  </si>
  <si>
    <t>27.01.2021 19:03:06</t>
  </si>
  <si>
    <t>BADEMLİ ÜÇCEVİZLER ÇIKIŞI YOL KENARI TR-25 35-15-L01039_A_56361297_56361297</t>
  </si>
  <si>
    <t>27.01.2021 07:20:38</t>
  </si>
  <si>
    <t>27.01.2021 10:58:39</t>
  </si>
  <si>
    <t>KAYAPINAR TR-1 45-71-M00963_D_72056943_72056943</t>
  </si>
  <si>
    <t>27.01.2021 23:45:31</t>
  </si>
  <si>
    <t>28.01.2021 04:50:39</t>
  </si>
  <si>
    <t>27.01.2021 16:24:06</t>
  </si>
  <si>
    <t>27.01.2021 16:24:56</t>
  </si>
  <si>
    <t>GÜLKENT TR-3 35-30-M00226_955310067_955310067</t>
  </si>
  <si>
    <t>27.01.2021 11:18:41</t>
  </si>
  <si>
    <t>27.01.2021 13:36:39</t>
  </si>
  <si>
    <t>27.01.2021 16:54:43</t>
  </si>
  <si>
    <t>27.01.2021 20:00:49</t>
  </si>
  <si>
    <t>AKALAN TR-1 35-27-M00433_A_56404489_56404489</t>
  </si>
  <si>
    <t>27.01.2021 09:08:51</t>
  </si>
  <si>
    <t>27.01.2021 19:10:07</t>
  </si>
  <si>
    <t>L-117 OVACIK 35-18-L00117_C_56375015_56375015</t>
  </si>
  <si>
    <t>27.01.2021 14:43:55</t>
  </si>
  <si>
    <t>27.01.2021 19:51:43</t>
  </si>
  <si>
    <t>YENİ ŞAKRAN TR-5 35-17-M00205_A_56392450_56392450</t>
  </si>
  <si>
    <t>27.01.2021 00:13:12</t>
  </si>
  <si>
    <t>27.01.2021 01:10:40</t>
  </si>
  <si>
    <t>27.01.2021 05:02:14</t>
  </si>
  <si>
    <t>27.01.2021 05:59:35</t>
  </si>
  <si>
    <t>SÜNGÜLLÜ KÖYÜ TR-1 45-71-M01698_43176226_56399931_56399931</t>
  </si>
  <si>
    <t>27.01.2021 10:58:34</t>
  </si>
  <si>
    <t>27.01.2021 22:24:55</t>
  </si>
  <si>
    <t>CAMBAZLI TR-1 35-29-L00248_35-29-L00248_2371215</t>
  </si>
  <si>
    <t>27.01.2021 18:33:36</t>
  </si>
  <si>
    <t>27.01.2021 19:47:42</t>
  </si>
  <si>
    <t>KARAKEÇİLİ TR-1 45-75-M00102_A_56391014_56391014</t>
  </si>
  <si>
    <t>27.01.2021 16:15:13</t>
  </si>
  <si>
    <t>27.01.2021 16:53:02</t>
  </si>
  <si>
    <t>BURHAN TR-2 45-78-M00742_953299072_953299072</t>
  </si>
  <si>
    <t>27.01.2021 20:00:23</t>
  </si>
  <si>
    <t>27.01.2021 23:23:55</t>
  </si>
  <si>
    <t>BAŞARAN TR-3 35-31-L00072_47943191_56367715_56367715</t>
  </si>
  <si>
    <t>27.01.2021 07:36:12</t>
  </si>
  <si>
    <t>27.01.2021 14:17:20</t>
  </si>
  <si>
    <t>KÜÇÜKBELEN KÖYÜ TR-1 45-71-M01677_43188625_56399959_56399959</t>
  </si>
  <si>
    <t>27.01.2021 21:07:20</t>
  </si>
  <si>
    <t>28.01.2021 13:42:49</t>
  </si>
  <si>
    <t>CABARLAR TR-2 45-75-M00113_DIREK TIPI TRAFO HUCRESI H01_2087763</t>
  </si>
  <si>
    <t>27.01.2021 08:41:21</t>
  </si>
  <si>
    <t>27.01.2021 10:13:24</t>
  </si>
  <si>
    <t>TAŞKESİK TR-1 35-26-L00218_DIREK TIPI TRAFO HUCRESI H01_2046535</t>
  </si>
  <si>
    <t>27.01.2021 15:36:05</t>
  </si>
  <si>
    <t>27.01.2021 17:44:48</t>
  </si>
  <si>
    <t>27.01.2021 16:29:36</t>
  </si>
  <si>
    <t>27.01.2021 18:36:08</t>
  </si>
  <si>
    <t>ÖZLEM SİTESİ TR 35-30-M00613_955322341_955322341</t>
  </si>
  <si>
    <t>27.01.2021 11:27:36</t>
  </si>
  <si>
    <t>27.01.2021 16:45:31</t>
  </si>
  <si>
    <t>ÇAMPINAR TR-1 45-83-M00428_45-83-M00428_2376024</t>
  </si>
  <si>
    <t>27.01.2021 12:49:09</t>
  </si>
  <si>
    <t>27.01.2021 19:46:48</t>
  </si>
  <si>
    <t>M-1220 35-01-M01220_911415781_911415781</t>
  </si>
  <si>
    <t>27.01.2021 20:21:53</t>
  </si>
  <si>
    <t>27.01.2021 22:27:47</t>
  </si>
  <si>
    <t>GÖÇBEYLİ TR-6 35-16-M00021_953326921_953326921</t>
  </si>
  <si>
    <t>27.01.2021 10:44:37</t>
  </si>
  <si>
    <t>27.01.2021 14:44:00</t>
  </si>
  <si>
    <t>SELÇUK İM/DM 35-13-A00004_ŞİRİNCE L04_65986070</t>
  </si>
  <si>
    <t>27.01.2021 18:08:10</t>
  </si>
  <si>
    <t>27.01.2021 18:28:17</t>
  </si>
  <si>
    <t>TR-6 (M-706) 35-30-M00706_955296393_955296393</t>
  </si>
  <si>
    <t>27.01.2021 19:59:06</t>
  </si>
  <si>
    <t>27.01.2021 20:48:45</t>
  </si>
  <si>
    <t>SELÇUK İM/DM 35-13-A00004_TRAFO-1 (34500) M06_65986037</t>
  </si>
  <si>
    <t>27.01.2021 19:04:56</t>
  </si>
  <si>
    <t>27.01.2021 19:07:39</t>
  </si>
  <si>
    <t>DM-2 45-71-M00002_TR-2/6 ESKİ DM-10 M01_2048794</t>
  </si>
  <si>
    <t>27.01.2021 03:28:50</t>
  </si>
  <si>
    <t>27.01.2021 12:22:54</t>
  </si>
  <si>
    <t>MAHMUTLAR TR-1 45-74-M00350_945590099_945590099</t>
  </si>
  <si>
    <t>27.01.2021 11:31:25</t>
  </si>
  <si>
    <t>27.01.2021 14:56:02</t>
  </si>
  <si>
    <t>DM-25/18 45-71-M00366_45-71-M00366_72052921</t>
  </si>
  <si>
    <t>27.01.2021 13:13:00</t>
  </si>
  <si>
    <t>27.01.2021 13:41:19</t>
  </si>
  <si>
    <t>TR-1-3/2 ESKİ ARIZA KABİN 35-20-L00017_955198353_955198353</t>
  </si>
  <si>
    <t>27.01.2021 06:55:38</t>
  </si>
  <si>
    <t>27.01.2021 07:41:34</t>
  </si>
  <si>
    <t>TR-24 35-30-L00024_E_56362707_56362707</t>
  </si>
  <si>
    <t>27.01.2021 12:15:58</t>
  </si>
  <si>
    <t>27.01.2021 15:26:19</t>
  </si>
  <si>
    <t>M-2200 BELENBAŞI TR-2 35-03-M02200_C_56362369_56362369</t>
  </si>
  <si>
    <t>27.01.2021 07:02:06</t>
  </si>
  <si>
    <t>27.01.2021 15:13:00</t>
  </si>
  <si>
    <t>TİRE TR-12 35-29-L00012_48356003_56361176_56361176</t>
  </si>
  <si>
    <t>27.01.2021 01:52:34</t>
  </si>
  <si>
    <t>27.01.2021 03:34:16</t>
  </si>
  <si>
    <t>DM-09/12 (KÖMÜRCÜLER SİTESİ) 45-71-M00378_CEZAEVİ M03_66152437</t>
  </si>
  <si>
    <t>27.01.2021 14:25:00</t>
  </si>
  <si>
    <t>27.01.2021 16:00:43</t>
  </si>
  <si>
    <t>HALIKÖY OVA TR-2 35-32-L00022_A_56393819_56393819</t>
  </si>
  <si>
    <t>27.01.2021 09:51:56</t>
  </si>
  <si>
    <t>27.01.2021 23:34:00</t>
  </si>
  <si>
    <t>27.01.2021 05:56:45</t>
  </si>
  <si>
    <t>27.01.2021 06:53:00</t>
  </si>
  <si>
    <t>TR-63 45-77-L00063_C_56395482_56395482</t>
  </si>
  <si>
    <t>27.01.2021 03:53:29</t>
  </si>
  <si>
    <t>27.01.2021 04:42:24</t>
  </si>
  <si>
    <t>ÇUKURALTI M-12 35-25-M00058_955267182_955267182</t>
  </si>
  <si>
    <t>27.01.2021 08:08:41</t>
  </si>
  <si>
    <t>27.01.2021 10:50:41</t>
  </si>
  <si>
    <t>27.01.2021 05:04:31</t>
  </si>
  <si>
    <t>27.01.2021 07:03:51</t>
  </si>
  <si>
    <t>K-460 35-02-K00460_99820846_99820846</t>
  </si>
  <si>
    <t>27.01.2021 16:13:03</t>
  </si>
  <si>
    <t>27.01.2021 04:36:23</t>
  </si>
  <si>
    <t>27.01.2021 04:54:01</t>
  </si>
  <si>
    <t>_A_56385674_56385674</t>
  </si>
  <si>
    <t>27.01.2021 05:08:15</t>
  </si>
  <si>
    <t>27.01.2021 10:13:29</t>
  </si>
  <si>
    <t>27.01.2021 16:12:56</t>
  </si>
  <si>
    <t>27.01.2021 17:29:00</t>
  </si>
  <si>
    <t>ALANKÖY TR-1 35-20-L00288_35-20-L00288_2356203</t>
  </si>
  <si>
    <t>27.01.2021 16:08:41</t>
  </si>
  <si>
    <t>28.01.2021 02:44:23</t>
  </si>
  <si>
    <t>GÖRDES TR-14 45-75-M00014_945608508_945608508</t>
  </si>
  <si>
    <t>27.01.2021 10:17:46</t>
  </si>
  <si>
    <t>27.01.2021 11:19:12</t>
  </si>
  <si>
    <t>ÇATALOLUK DM 45-74-M00227_HatBaşıAyırıcı_53134307 M03_53134307</t>
  </si>
  <si>
    <t>27.01.2021 09:42:15</t>
  </si>
  <si>
    <t>27.01.2021 11:25:19</t>
  </si>
  <si>
    <t>ÇEŞME İM 35-18-A00001_ALTINYUNUS L10_2053074</t>
  </si>
  <si>
    <t>27.01.2021 02:45:13</t>
  </si>
  <si>
    <t>27.01.2021 03:19:18</t>
  </si>
  <si>
    <t>YUKARIBEY DM (TR-3) 35-16-M00866_47478483_56400018_56400018</t>
  </si>
  <si>
    <t>27.01.2021 09:28:19</t>
  </si>
  <si>
    <t>27.01.2021 10:58:15</t>
  </si>
  <si>
    <t>_A_56405234_56405234</t>
  </si>
  <si>
    <t>27.01.2021 17:34:48</t>
  </si>
  <si>
    <t>27.01.2021 19:00:58</t>
  </si>
  <si>
    <t>K-300 35-01-K00300_C C1_5873532</t>
  </si>
  <si>
    <t>27.01.2021 21:53:18</t>
  </si>
  <si>
    <t>28.01.2021 04:19:06</t>
  </si>
  <si>
    <t>27.01.2021 20:56:20</t>
  </si>
  <si>
    <t>27.01.2021 21:07:44</t>
  </si>
  <si>
    <t>ÇIRPI İM 35-20-A00002_ÇİFTÇİGEDİĞİ L09_2307625</t>
  </si>
  <si>
    <t>27.01.2021 12:32:45</t>
  </si>
  <si>
    <t>27.01.2021 13:28:11</t>
  </si>
  <si>
    <t>27.01.2021 23:05:23</t>
  </si>
  <si>
    <t>28.01.2021 01:25:07</t>
  </si>
  <si>
    <t>YUKARIKEMER TR-1 45-78-M00621_DIREK TIPI TRAFO HUCRESI H01_2109550</t>
  </si>
  <si>
    <t>27.01.2021 07:58:33</t>
  </si>
  <si>
    <t>27.01.2021 14:37:17</t>
  </si>
  <si>
    <t>27.01.2021 21:09:29</t>
  </si>
  <si>
    <t>27.01.2021 22:25:50</t>
  </si>
  <si>
    <t>DM-1/38 45-71-M00050_D_56396826_56396826</t>
  </si>
  <si>
    <t>27.01.2021 21:43:00</t>
  </si>
  <si>
    <t>27.01.2021 22:47:41</t>
  </si>
  <si>
    <t>27.01.2021 10:06:57</t>
  </si>
  <si>
    <t>27.01.2021 10:08:06</t>
  </si>
  <si>
    <t>YUKARI AKTEPE KÖYÜ TR-1 35-32-L00073_B_65513153_65513153</t>
  </si>
  <si>
    <t>27.01.2021 11:00:55</t>
  </si>
  <si>
    <t>27.01.2021 20:50:15</t>
  </si>
  <si>
    <t>27.01.2021 22:58:59</t>
  </si>
  <si>
    <t>27.01.2021 23:13:43</t>
  </si>
  <si>
    <t>27.01.2021 07:01:47</t>
  </si>
  <si>
    <t>27.01.2021 09:41:12</t>
  </si>
  <si>
    <t>27.01.2021 07:24:07</t>
  </si>
  <si>
    <t>27.01.2021 15:04:40</t>
  </si>
  <si>
    <t>SARIGÖL DM 45-79-M00069_TIRAZLAR M09_2074535</t>
  </si>
  <si>
    <t>27.01.2021 00:27:23</t>
  </si>
  <si>
    <t>27.01.2021 01:23:47</t>
  </si>
  <si>
    <t>ALAŞEHİR TR-54 45-73-M00054_A_56401786_56401786</t>
  </si>
  <si>
    <t>27.01.2021 22:09:30</t>
  </si>
  <si>
    <t>28.01.2021 03:37:41</t>
  </si>
  <si>
    <t>K-1658 35-03-K01658_C_56363811_56363811</t>
  </si>
  <si>
    <t>27.01.2021 09:07:04</t>
  </si>
  <si>
    <t>27.01.2021 15:49:31</t>
  </si>
  <si>
    <t>TR-18 45-77-L00018_945511654_945511654</t>
  </si>
  <si>
    <t>27.01.2021 14:43:28</t>
  </si>
  <si>
    <t>27.01.2021 17:17:09</t>
  </si>
  <si>
    <t>M-1901 OĞLANANASI TR-11 35-22-M00644_DIREK TIPI TRAFO HUCRESI H01_2102587</t>
  </si>
  <si>
    <t>27.01.2021 07:45:04</t>
  </si>
  <si>
    <t>27.01.2021 10:00:00</t>
  </si>
  <si>
    <t>TR-26 35-27-M00026_913625084_913625084</t>
  </si>
  <si>
    <t>27.01.2021 14:20:58</t>
  </si>
  <si>
    <t>27.01.2021 20:09:40</t>
  </si>
  <si>
    <t>K-2632 35-03-K02632_910759783_910759783</t>
  </si>
  <si>
    <t>27.01.2021 16:21:38</t>
  </si>
  <si>
    <t>27.01.2021 18:10:56</t>
  </si>
  <si>
    <t>TR-24 35-22-M00024_955265714_955265714</t>
  </si>
  <si>
    <t>27.01.2021 10:41:34</t>
  </si>
  <si>
    <t>27.01.2021 20:25:25</t>
  </si>
  <si>
    <t>_A_56399855_56399855</t>
  </si>
  <si>
    <t>27.01.2021 14:03:00</t>
  </si>
  <si>
    <t>27.01.2021 22:06:51</t>
  </si>
  <si>
    <t>27.01.2021 04:11:58</t>
  </si>
  <si>
    <t>27.01.2021 06:23:20</t>
  </si>
  <si>
    <t>K-1211 35-03-K01211_911012890_911012890</t>
  </si>
  <si>
    <t>27.01.2021 12:28:33</t>
  </si>
  <si>
    <t>27.01.2021 18:13:58</t>
  </si>
  <si>
    <t>YAKACIK TR-3 35-20-L00240_10383109_56374260_56374260</t>
  </si>
  <si>
    <t>27.01.2021 06:25:56</t>
  </si>
  <si>
    <t>27.01.2021 06:55:15</t>
  </si>
  <si>
    <t>ARİF DURSUN SLM TR 35-26-L00099_35-26-L00099_2373102</t>
  </si>
  <si>
    <t>27.01.2021 16:38:03</t>
  </si>
  <si>
    <t>27.01.2021 18:31:03</t>
  </si>
  <si>
    <t>DM-13/14-D 45-71-M02183__72374704_72374704</t>
  </si>
  <si>
    <t>27.01.2021 18:10:02</t>
  </si>
  <si>
    <t>28.01.2021 06:25:35</t>
  </si>
  <si>
    <t>DM-1/TR-18 (TR-47) 35-26-M00047__60982678_60982678</t>
  </si>
  <si>
    <t>27.01.2021 15:37:05</t>
  </si>
  <si>
    <t>27.01.2021 17:46:03</t>
  </si>
  <si>
    <t>YENİFOÇA TR-23 35-23-M00023_35-23-M00023_76459201</t>
  </si>
  <si>
    <t>27.01.2021 19:47:30</t>
  </si>
  <si>
    <t>27.01.2021 22:01:01</t>
  </si>
  <si>
    <t>KEMALİYE DM (TR-1) 45-73-M00150_İSMETİYE M02_66715922</t>
  </si>
  <si>
    <t>27.01.2021 19:12:00</t>
  </si>
  <si>
    <t>27.01.2021 19:19:00</t>
  </si>
  <si>
    <t>GÖKEYÜP EŞELER TR-2 45-78-M00813_49193881_56388089_56388089</t>
  </si>
  <si>
    <t>27.01.2021 19:28:20</t>
  </si>
  <si>
    <t>27.01.2021 21:46:15</t>
  </si>
  <si>
    <t>DM-25/37 45-71-M00058_A_56396824_56396824</t>
  </si>
  <si>
    <t>27.01.2021 03:04:18</t>
  </si>
  <si>
    <t>27.01.2021 17:17:49</t>
  </si>
  <si>
    <t>27.01.2021 02:37:56</t>
  </si>
  <si>
    <t>27.01.2021 02:38:25</t>
  </si>
  <si>
    <t>K-4631 35-02-K04631_99833565_99833565</t>
  </si>
  <si>
    <t>27.01.2021 23:02:18</t>
  </si>
  <si>
    <t>K-3830 35-03-K03830_910822361_910822361</t>
  </si>
  <si>
    <t>27.01.2021 20:34:48</t>
  </si>
  <si>
    <t>27.01.2021 21:29:01</t>
  </si>
  <si>
    <t>TR-48 45-77-L00048_TR-42 L04_72207868</t>
  </si>
  <si>
    <t>27.01.2021 03:28:26</t>
  </si>
  <si>
    <t>27.01.2021 03:29:15</t>
  </si>
  <si>
    <t>GÖKÇEYURT TR-2 35-27-M01022_944541678_944541678</t>
  </si>
  <si>
    <t>27.01.2021 19:49:13</t>
  </si>
  <si>
    <t>27.01.2021 23:34:54</t>
  </si>
  <si>
    <t>27.01.2021 00:14:18</t>
  </si>
  <si>
    <t>27.01.2021 00:18:29</t>
  </si>
  <si>
    <t>KAVACIK TR-1 45-77-M00001_945506377_945506377</t>
  </si>
  <si>
    <t>27.01.2021 15:06:23</t>
  </si>
  <si>
    <t>27.01.2021 17:47:13</t>
  </si>
  <si>
    <t>KULA İM 45-77-A00001_KULA-3(ŞEHİR-3) L04_2052209</t>
  </si>
  <si>
    <t>27.01.2021 01:52:30</t>
  </si>
  <si>
    <t>27.01.2021 01:58:10</t>
  </si>
  <si>
    <t>M-2793 35-01-M02793_910729108_910729108</t>
  </si>
  <si>
    <t>27.01.2021 18:36:14</t>
  </si>
  <si>
    <t>28.01.2021 06:21:31</t>
  </si>
  <si>
    <t>27.01.2021 17:02:26</t>
  </si>
  <si>
    <t>27.01.2021 17:02:46</t>
  </si>
  <si>
    <t>_B_56386087_56386087</t>
  </si>
  <si>
    <t>27.01.2021 11:14:19</t>
  </si>
  <si>
    <t>27.01.2021 15:14:53</t>
  </si>
  <si>
    <t>SARIKAYA KÖK 35-31-L00284_ALTINOLUK TR-2 L05_2113768</t>
  </si>
  <si>
    <t>27.01.2021 14:25:56</t>
  </si>
  <si>
    <t>27.01.2021 14:26:26</t>
  </si>
  <si>
    <t>27.01.2021 06:24:25</t>
  </si>
  <si>
    <t>27.01.2021 06:24:46</t>
  </si>
  <si>
    <t>MALAZ TR-1 45-75-M00290_C_56398895_56398895</t>
  </si>
  <si>
    <t>27.01.2021 14:18:44</t>
  </si>
  <si>
    <t>27.01.2021 18:31:11</t>
  </si>
  <si>
    <t>27.01.2021 03:54:55</t>
  </si>
  <si>
    <t>27.01.2021 09:49:53</t>
  </si>
  <si>
    <t>27.01.2021 10:34:46</t>
  </si>
  <si>
    <t>27.01.2021 10:45:18</t>
  </si>
  <si>
    <t>M-328 35-03-M00328_967174256_967174256</t>
  </si>
  <si>
    <t>27.01.2021 16:03:18</t>
  </si>
  <si>
    <t>27.01.2021 20:27:41</t>
  </si>
  <si>
    <t>KARABURUN TR-1/15 35-21-L00019_KARABURUN TR-4/6 L01_72176117</t>
  </si>
  <si>
    <t>27.01.2021 07:17:52</t>
  </si>
  <si>
    <t>27.01.2021 11:42:00</t>
  </si>
  <si>
    <t>27.01.2021 05:43:06</t>
  </si>
  <si>
    <t>27.01.2021 13:42:40</t>
  </si>
  <si>
    <t>TR-139 ERİNCİKLER 35-19-L00139_11907872_56391754_56391754</t>
  </si>
  <si>
    <t>27.01.2021 07:25:54</t>
  </si>
  <si>
    <t>27.01.2021 13:16:28</t>
  </si>
  <si>
    <t>27.01.2021 10:03:27</t>
  </si>
  <si>
    <t>27.01.2021 21:21:14</t>
  </si>
  <si>
    <t>GÖKEYÜP EŞELER TR-2 45-78-M00813_45-78-M00813_2375415</t>
  </si>
  <si>
    <t>27.01.2021 16:23:46</t>
  </si>
  <si>
    <t>27.01.2021 18:41:49</t>
  </si>
  <si>
    <t>M-103 35-09-M00103_B_60983510_60983510</t>
  </si>
  <si>
    <t>27.01.2021 08:14:40</t>
  </si>
  <si>
    <t>27.01.2021 10:11:50</t>
  </si>
  <si>
    <t>ALEMŞAHLI TR-5 ÇÖLDERE 45-79-M00457_C_56386633_56386633</t>
  </si>
  <si>
    <t>27.01.2021 08:20:11</t>
  </si>
  <si>
    <t>27.01.2021 17:26:53</t>
  </si>
  <si>
    <t>DM-1/22 35-29-M00022_48358189_56367662_56367662</t>
  </si>
  <si>
    <t>27.01.2021 05:08:08</t>
  </si>
  <si>
    <t>27.01.2021 11:46:55</t>
  </si>
  <si>
    <t>SARILAR KÖYÜ TR-3 35-27-L00263_DIREK TIPI TRAFO HUCRESI H01_2055434</t>
  </si>
  <si>
    <t>27.01.2021 08:20:17</t>
  </si>
  <si>
    <t>27.01.2021 12:44:30</t>
  </si>
  <si>
    <t>DADAĞLI TR-1 45-79-M00522_945570251_945570251</t>
  </si>
  <si>
    <t>27.01.2021 14:02:00</t>
  </si>
  <si>
    <t>27.01.2021 16:12:27</t>
  </si>
  <si>
    <t>27.01.2021 12:07:44</t>
  </si>
  <si>
    <t>27.01.2021 14:00:41</t>
  </si>
  <si>
    <t>BULGURCA TR-2 35-22-M00251_DIREK TIPI TRAFO HUCRESI H01_2053478</t>
  </si>
  <si>
    <t>27.01.2021 10:08:08</t>
  </si>
  <si>
    <t>27.01.2021 19:31:25</t>
  </si>
  <si>
    <t>L-129 YUVAM SİTESİ 35-14-L00129_5725536_56369899_56369899</t>
  </si>
  <si>
    <t>27.01.2021 11:13:52</t>
  </si>
  <si>
    <t>27.01.2021 14:08:49</t>
  </si>
  <si>
    <t>27.01.2021 02:21:05</t>
  </si>
  <si>
    <t>27.01.2021 02:50:00</t>
  </si>
  <si>
    <t>DM-14/16 45-71-M00397_C_56397868_56397868</t>
  </si>
  <si>
    <t>27.01.2021 05:08:00</t>
  </si>
  <si>
    <t>ERGÜN AS SULAMA GRUBU 35-29-L00296_A_56406503_56406503</t>
  </si>
  <si>
    <t>27.01.2021 11:29:11</t>
  </si>
  <si>
    <t>28.01.2021 01:00:33</t>
  </si>
  <si>
    <t>BOZAĞAÇ TR-3 45-78-M00663_A_56391609_56391609</t>
  </si>
  <si>
    <t>27.01.2021 22:14:50</t>
  </si>
  <si>
    <t>27.01.2021 18:13:21</t>
  </si>
  <si>
    <t>28.01.2021 06:29:35</t>
  </si>
  <si>
    <t>27.01.2021 07:14:57</t>
  </si>
  <si>
    <t>28.01.2021 16:33:43</t>
  </si>
  <si>
    <t>27.01.2021 03:19:29</t>
  </si>
  <si>
    <t>27.01.2021 03:34:45</t>
  </si>
  <si>
    <t>KİRAZ İM 35-31-A00001_ATERMİT M09_2095003</t>
  </si>
  <si>
    <t>27.01.2021 14:06:27</t>
  </si>
  <si>
    <t>27.01.2021 16:32:26</t>
  </si>
  <si>
    <t>K-1391 35-01-K01391_C_56364431_56364431</t>
  </si>
  <si>
    <t>27.01.2021 06:50:32</t>
  </si>
  <si>
    <t>27.01.2021 08:25:48</t>
  </si>
  <si>
    <t>GÖRDES TR-3 45-75-M00003_945605735_945605735</t>
  </si>
  <si>
    <t>27.01.2021 18:01:00</t>
  </si>
  <si>
    <t>27.01.2021 22:03:04</t>
  </si>
  <si>
    <t>27.01.2021 16:27:36</t>
  </si>
  <si>
    <t>27.01.2021 16:31:00</t>
  </si>
  <si>
    <t>L-371 35-18-L00371_10566233 C1_5933797</t>
  </si>
  <si>
    <t>27.01.2021 09:31:20</t>
  </si>
  <si>
    <t>27.01.2021 13:28:25</t>
  </si>
  <si>
    <t>YILMAZ TR-6 45-78-L00206_45-78-L00206_66025092</t>
  </si>
  <si>
    <t>27.01.2021 17:17:44</t>
  </si>
  <si>
    <t>27.01.2021 18:32:15</t>
  </si>
  <si>
    <t>L-438 35-18-L00438_950448049_950448049</t>
  </si>
  <si>
    <t>27.01.2021 18:46:25</t>
  </si>
  <si>
    <t>28.01.2021 01:19:54</t>
  </si>
  <si>
    <t>YABACI KÖYÜ TR-1 45-86-M00187_A_56400464_56400464</t>
  </si>
  <si>
    <t>27.01.2021 11:10:32</t>
  </si>
  <si>
    <t>27.01.2021 18:05:28</t>
  </si>
  <si>
    <t>L-19 35-14-L00019_9207080_56357589_56357589</t>
  </si>
  <si>
    <t>27.01.2021 17:24:00</t>
  </si>
  <si>
    <t>27.01.2021 20:46:53</t>
  </si>
  <si>
    <t>K-34 35-01-K00034_911013996_911013996</t>
  </si>
  <si>
    <t>27.01.2021 11:18:15</t>
  </si>
  <si>
    <t>27.01.2021 13:14:16</t>
  </si>
  <si>
    <t>TR-13 35-19-L00013_956699591_956699591</t>
  </si>
  <si>
    <t>27.01.2021 01:15:54</t>
  </si>
  <si>
    <t>27.01.2021 02:16:31</t>
  </si>
  <si>
    <t>27.01.2021 05:54:36</t>
  </si>
  <si>
    <t>27.01.2021 07:02:04</t>
  </si>
  <si>
    <t>TR-129 35-19-L00129_35-19-L00129_2361781</t>
  </si>
  <si>
    <t>27.01.2021 13:26:34</t>
  </si>
  <si>
    <t>27.01.2021 21:41:09</t>
  </si>
  <si>
    <t>27.01.2021 05:20:25</t>
  </si>
  <si>
    <t>27.01.2021 05:20:45</t>
  </si>
  <si>
    <t>27.01.2021 10:09:18</t>
  </si>
  <si>
    <t>27.01.2021 19:37:08</t>
  </si>
  <si>
    <t>K-2495 35-02-K02495_35-02-K02495_2356561</t>
  </si>
  <si>
    <t>27.01.2021 05:32:51</t>
  </si>
  <si>
    <t>27.01.2021 07:10:36</t>
  </si>
  <si>
    <t>UMURCALI TR 3 35-31-L00106_35-31-L00106_2361881</t>
  </si>
  <si>
    <t>27.01.2021 13:24:06</t>
  </si>
  <si>
    <t>27.01.2021 17:24:29</t>
  </si>
  <si>
    <t>L-245 35-18-L00245_B_56377237_56377237</t>
  </si>
  <si>
    <t>27.01.2021 13:43:07</t>
  </si>
  <si>
    <t>27.01.2021 16:00:04</t>
  </si>
  <si>
    <t>TR-1/3G (HEKİMOĞLU) 45-71-M01860_B_56403132_56403132</t>
  </si>
  <si>
    <t>27.01.2021 06:56:01</t>
  </si>
  <si>
    <t>28.01.2021 03:16:46</t>
  </si>
  <si>
    <t>EĞRİDERE ÇAMLI BURUN TR-5 35-32-L00046_B_65508629_65508629</t>
  </si>
  <si>
    <t>27.01.2021 09:55:05</t>
  </si>
  <si>
    <t>27.01.2021 19:56:30</t>
  </si>
  <si>
    <t>KAPAKLI İM 45-72-A00003_YENİ MECİDİYE L03_2327012</t>
  </si>
  <si>
    <t>27.01.2021 07:36:01</t>
  </si>
  <si>
    <t>27.01.2021 13:45:58</t>
  </si>
  <si>
    <t>ÇAMURHAMAMI TR-2 45-78-L00272_45-78-L00272_2357381</t>
  </si>
  <si>
    <t>27.01.2021 12:53:08</t>
  </si>
  <si>
    <t>27.01.2021 16:06:33</t>
  </si>
  <si>
    <t>27.01.2021 22:39:00</t>
  </si>
  <si>
    <t>27.01.2021 23:26:57</t>
  </si>
  <si>
    <t>TÜRKELLİ DM (TR-4) 35-28-M00368_ALÇUK-2 M03_56299106</t>
  </si>
  <si>
    <t>27.01.2021 06:59:21</t>
  </si>
  <si>
    <t>27.01.2021 07:38:21</t>
  </si>
  <si>
    <t>KARABURUN TR-1/9 35-21-L00024_B_56357252_56357252</t>
  </si>
  <si>
    <t>27.01.2021 02:01:57</t>
  </si>
  <si>
    <t>27.01.2021 03:01:48</t>
  </si>
  <si>
    <t>_B_56352369_56352369</t>
  </si>
  <si>
    <t>27.01.2021 19:20:08</t>
  </si>
  <si>
    <t>27.01.2021 20:56:10</t>
  </si>
  <si>
    <t>YUKARI KIZILCA TR-6 35-27-L00342_961078976_961078976</t>
  </si>
  <si>
    <t>27.01.2021 10:57:07</t>
  </si>
  <si>
    <t>27.01.2021 20:35:08</t>
  </si>
  <si>
    <t>GERELİ TR-1 35-15-L00669_A_56369629_56369629</t>
  </si>
  <si>
    <t>27.01.2021 07:43:12</t>
  </si>
  <si>
    <t>27.01.2021 12:17:24</t>
  </si>
  <si>
    <t>AVDAN TR-2 45-82-M00232_B_56401922_56401922</t>
  </si>
  <si>
    <t>27.01.2021 09:30:02</t>
  </si>
  <si>
    <t>27.01.2021 13:56:21</t>
  </si>
  <si>
    <t>DEMİRCİ TM 45-74-A00001_HatBaşıAyırıcı_53135307 M15_53135307</t>
  </si>
  <si>
    <t>27.01.2021 11:07:25</t>
  </si>
  <si>
    <t>27.01.2021 13:31:40</t>
  </si>
  <si>
    <t>DM-1/21 35-29-M00021_48361049_56361209_56361209</t>
  </si>
  <si>
    <t>27.01.2021 20:13:09</t>
  </si>
  <si>
    <t>27.01.2021 21:30:47</t>
  </si>
  <si>
    <t>DM-22/5 45-71-M01754_45-71-M01754_72083194</t>
  </si>
  <si>
    <t>27.01.2021 18:06:27</t>
  </si>
  <si>
    <t>28.01.2021 01:48:03</t>
  </si>
  <si>
    <t>27.01.2021 16:42:36</t>
  </si>
  <si>
    <t>27.01.2021 17:24:47</t>
  </si>
  <si>
    <t>TR-297 SAYDAM SİTESİ 35-19-M00121_35-19-M00121_2358137</t>
  </si>
  <si>
    <t>27.01.2021 02:59:37</t>
  </si>
  <si>
    <t>27.01.2021 04:41:15</t>
  </si>
  <si>
    <t>K-4161 35-02-K04161_910047838_910047838</t>
  </si>
  <si>
    <t>27.01.2021 13:26:03</t>
  </si>
  <si>
    <t>27.01.2021 17:47:16</t>
  </si>
  <si>
    <t>PİYADELER TR-2 45-73-M00167_45-73-M00167_2354631</t>
  </si>
  <si>
    <t>27.01.2021 15:45:41</t>
  </si>
  <si>
    <t>27.01.2021 17:25:26</t>
  </si>
  <si>
    <t>27.01.2021 04:45:57</t>
  </si>
  <si>
    <t>27.01.2021 10:02:20</t>
  </si>
  <si>
    <t>_912572550_912572550</t>
  </si>
  <si>
    <t>27.01.2021 10:48:39</t>
  </si>
  <si>
    <t>27.01.2021 12:27:22</t>
  </si>
  <si>
    <t>MARTIN BAUER ÖZEL TR 35-26-M00234Ö_ M01_2303656</t>
  </si>
  <si>
    <t>27.01.2021 10:21:08</t>
  </si>
  <si>
    <t>27.01.2021 11:45:27</t>
  </si>
  <si>
    <t>27.01.2021 01:43:24</t>
  </si>
  <si>
    <t>27.01.2021 03:20:12</t>
  </si>
  <si>
    <t>27.01.2021 02:25:36</t>
  </si>
  <si>
    <t>27.01.2021 03:36:27</t>
  </si>
  <si>
    <t>DM-20 45-71-M00273_DM-19 M08_2070226</t>
  </si>
  <si>
    <t>27.01.2021 03:21:37</t>
  </si>
  <si>
    <t>27.01.2021 03:51:45</t>
  </si>
  <si>
    <t>K-18 35-04-K00018_35-04-K00018_2363306</t>
  </si>
  <si>
    <t>27.01.2021 08:44:52</t>
  </si>
  <si>
    <t>27.01.2021 09:18:20</t>
  </si>
  <si>
    <t>ASSTAR KÖK 45-73-M00134_KÖYLER ÇIKIŞ M02_66686359</t>
  </si>
  <si>
    <t>27.01.2021 00:16:25</t>
  </si>
  <si>
    <t>27.01.2021 00:20:00</t>
  </si>
  <si>
    <t>M-292 OĞLANANASI HAVUZ TR 35-22-M00643_35-22-M00643_2351298</t>
  </si>
  <si>
    <t>27.01.2021 11:09:59</t>
  </si>
  <si>
    <t>27.01.2021 17:40:18</t>
  </si>
  <si>
    <t>HAYKIRAN TR-2 35-28-M00201_B_56357556_56357556</t>
  </si>
  <si>
    <t>27.01.2021 04:07:31</t>
  </si>
  <si>
    <t>27.01.2021 06:18:22</t>
  </si>
  <si>
    <t>YEŞİLTEPE MERKEZ TR-1 35-32-L00048_35-32-L00048_2362979</t>
  </si>
  <si>
    <t>27.01.2021 10:11:56</t>
  </si>
  <si>
    <t>27.01.2021 14:08:05</t>
  </si>
  <si>
    <t>KONURCA YAYLA TR-1 45-77-M00181_A_65512890_65512890</t>
  </si>
  <si>
    <t>27.01.2021 14:39:08</t>
  </si>
  <si>
    <t>27.01.2021 15:29:38</t>
  </si>
  <si>
    <t>ÇANDARLI TR-5 35-30-M00005_955322752_955322752</t>
  </si>
  <si>
    <t>27.01.2021 16:28:00</t>
  </si>
  <si>
    <t>29.01.2021 15:03:43</t>
  </si>
  <si>
    <t>KEMALİYE DM (TR-1) 45-73-M00150_DAĞITIM TRAFOSU M010_66715930</t>
  </si>
  <si>
    <t>27.01.2021 04:43:55</t>
  </si>
  <si>
    <t>27.01.2021 07:29:36</t>
  </si>
  <si>
    <t>TR-8 35-27-M00008_TR-13/TR-20 M03_72208598</t>
  </si>
  <si>
    <t>27.01.2021 09:43:00</t>
  </si>
  <si>
    <t>27.01.2021 17:00:09</t>
  </si>
  <si>
    <t>GÜMÜLCELİ TR-3 45-80-M00111_A_56386480_56386480</t>
  </si>
  <si>
    <t>27.01.2021 04:29:20</t>
  </si>
  <si>
    <t>27.01.2021 06:15:29</t>
  </si>
  <si>
    <t>SUBAŞI-5 35-26-L00332_8485892_56358281_56358281</t>
  </si>
  <si>
    <t>27.01.2021 15:39:36</t>
  </si>
  <si>
    <t>27.01.2021 17:23:10</t>
  </si>
  <si>
    <t>M-1215 35-03-M01215_M-1936 M01_41970358</t>
  </si>
  <si>
    <t>27.01.2021 15:18:16</t>
  </si>
  <si>
    <t>27.01.2021 16:10:36</t>
  </si>
  <si>
    <t>ADALA TR-2 45-78-M00289_49237770_56390037_56390037</t>
  </si>
  <si>
    <t>27.01.2021 08:33:47</t>
  </si>
  <si>
    <t>27.01.2021 13:31:03</t>
  </si>
  <si>
    <t>27.01.2021 13:19:33</t>
  </si>
  <si>
    <t>27.01.2021 14:43:52</t>
  </si>
  <si>
    <t>FUAR İM 35-01-A00003_ETAP K29_2102081</t>
  </si>
  <si>
    <t>27.01.2021 08:15:00</t>
  </si>
  <si>
    <t>27.01.2021 09:45:47</t>
  </si>
  <si>
    <t>AKÇAŞEHİR KÖK 35-29-L00035_AKÇAŞEHİR-1 L01_72208770</t>
  </si>
  <si>
    <t>27.01.2021 03:42:35</t>
  </si>
  <si>
    <t>27.01.2021 04:43:24</t>
  </si>
  <si>
    <t>YAĞCILAR KÖK 45-71-M00179_HatBaşıAyırıcı_53135929 M04_53135929</t>
  </si>
  <si>
    <t>27.01.2021 19:16:17</t>
  </si>
  <si>
    <t>27.01.2021 19:25:16</t>
  </si>
  <si>
    <t>DM-3/TR-14 35-13-L00052_C_56361979_56361979</t>
  </si>
  <si>
    <t>27.01.2021 10:16:08</t>
  </si>
  <si>
    <t>27.01.2021 12:13:43</t>
  </si>
  <si>
    <t>ERZA KAP KÖK 35-27-M00078_ULUCAK YOLU M03_72177832</t>
  </si>
  <si>
    <t>27.01.2021 10:13:07</t>
  </si>
  <si>
    <t>27.01.2021 13:29:51</t>
  </si>
  <si>
    <t>_49237828_56390372_56390372</t>
  </si>
  <si>
    <t>27.01.2021 10:39:36</t>
  </si>
  <si>
    <t>27.01.2021 11:48:04</t>
  </si>
  <si>
    <t>L-105 DÜZCE AĞA ÇEŞMESİ 35-14-L00105__72371908_72371908</t>
  </si>
  <si>
    <t>27.01.2021 07:42:53</t>
  </si>
  <si>
    <t>27.01.2021 14:35:04</t>
  </si>
  <si>
    <t>ARMUTLU DM-2/TR-27 35-27-L00350_95000005924_95000005924</t>
  </si>
  <si>
    <t>27.01.2021 13:19:12</t>
  </si>
  <si>
    <t>27.01.2021 20:32:50</t>
  </si>
  <si>
    <t>KAPAKLI İM 45-72-A00003_KAPAKLI-KAYALIOĞLU L07_2327008</t>
  </si>
  <si>
    <t>27.01.2021 12:28:28</t>
  </si>
  <si>
    <t>27.01.2021 13:17:00</t>
  </si>
  <si>
    <t>K-4574 35-10-K04574_A A01b_5924629</t>
  </si>
  <si>
    <t>27.01.2021 11:29:00</t>
  </si>
  <si>
    <t>27.01.2021 17:58:59</t>
  </si>
  <si>
    <t>BADEMLİ GÖLÖNÜ MEV. TR-22 35-15-L01035_35-15-L01035_2366117</t>
  </si>
  <si>
    <t>27.01.2021 11:58:16</t>
  </si>
  <si>
    <t>27.01.2021 14:26:21</t>
  </si>
  <si>
    <t>DM-1 45-71-M00001_DM-14 M27_2048785</t>
  </si>
  <si>
    <t>27.01.2021 05:55:08</t>
  </si>
  <si>
    <t>27.01.2021 06:08:30</t>
  </si>
  <si>
    <t>ÖZDERE M-60 ÖZSAN SANAYİ SİTESİ 35-25-M00215_A_56355760_56355760</t>
  </si>
  <si>
    <t>27.01.2021 08:04:35</t>
  </si>
  <si>
    <t>27.01.2021 12:55:45</t>
  </si>
  <si>
    <t>DM-8/5 45-71-M02257_F F1_73541131</t>
  </si>
  <si>
    <t>27.01.2021 06:52:45</t>
  </si>
  <si>
    <t>27.01.2021 21:43:54</t>
  </si>
  <si>
    <t>SARIKAYA KÖK 35-31-L00284_ALTINOLUK TR-2 L05_2337274</t>
  </si>
  <si>
    <t>27.01.2021 09:18:16</t>
  </si>
  <si>
    <t>27.01.2021 10:23:00</t>
  </si>
  <si>
    <t>M-3103(YATIRIM REZERVE) 35-03-M03103_910276585_910276585</t>
  </si>
  <si>
    <t>27.01.2021 08:35:00</t>
  </si>
  <si>
    <t>27.01.2021 13:37:21</t>
  </si>
  <si>
    <t>27.01.2021 03:20:20</t>
  </si>
  <si>
    <t>27.01.2021 03:35:00</t>
  </si>
  <si>
    <t>AHMETLİ TR-13 MANDIRA 45-84-L00013_A_56407378_56407378</t>
  </si>
  <si>
    <t>27.01.2021 12:17:52</t>
  </si>
  <si>
    <t>27.01.2021 17:39:29</t>
  </si>
  <si>
    <t>K-339 35-02-K00339_912460128_912460128</t>
  </si>
  <si>
    <t>27.01.2021 15:55:24</t>
  </si>
  <si>
    <t>27.01.2021 17:48:37</t>
  </si>
  <si>
    <t>TR-5 35-32-L00005_B_56377689_56377689</t>
  </si>
  <si>
    <t>27.01.2021 09:25:39</t>
  </si>
  <si>
    <t>27.01.2021 16:48:42</t>
  </si>
  <si>
    <t>FUNDACIK KÖK 45-75-M00068_HatBaşıAyırıcı_75405980 M03_75405980</t>
  </si>
  <si>
    <t>27.01.2021 13:34:42</t>
  </si>
  <si>
    <t>AZMAK TR-1 35-21-L00046_953368975_953368975</t>
  </si>
  <si>
    <t>27.01.2021 18:22:44</t>
  </si>
  <si>
    <t>27.01.2021 20:15:29</t>
  </si>
  <si>
    <t>YUKARIKEMER TR-1 45-78-M00621_49211572_56403340_56403340</t>
  </si>
  <si>
    <t>27.01.2021 16:50:06</t>
  </si>
  <si>
    <t>27.01.2021 20:32:51</t>
  </si>
  <si>
    <t>27.01.2021 14:01:46</t>
  </si>
  <si>
    <t>28.01.2021 00:35:30</t>
  </si>
  <si>
    <t>DEMİRKÖPRÜ TM 45-78-A00005_HatBaşıAyırıcı_53139734 M05_53139734</t>
  </si>
  <si>
    <t>27.01.2021 17:30:39</t>
  </si>
  <si>
    <t>27.01.2021 22:23:45</t>
  </si>
  <si>
    <t>ORTA MAHALLE  M-6 35-25-M00119_B_56374375_56374375</t>
  </si>
  <si>
    <t>27.01.2021 09:29:05</t>
  </si>
  <si>
    <t>27.01.2021 14:30:02</t>
  </si>
  <si>
    <t>YENİCEKÖY TR-1 35-15-L00426_A_56381276_56381276</t>
  </si>
  <si>
    <t>27.01.2021 07:07:23</t>
  </si>
  <si>
    <t>27.01.2021 09:12:55</t>
  </si>
  <si>
    <t>L-31 BİZBİZE SİTESİ 35-18-L00031_DAĞITIM TRAFO L-31 BİZBİZE SİTESİ L03_72050023</t>
  </si>
  <si>
    <t>27.01.2021 23:12:18</t>
  </si>
  <si>
    <t>28.01.2021 00:17:56</t>
  </si>
  <si>
    <t>DM-14/3C 45-71-M02285_45-71-M02285_73387789</t>
  </si>
  <si>
    <t>27.01.2021 18:21:33</t>
  </si>
  <si>
    <t>28.01.2021 02:17:02</t>
  </si>
  <si>
    <t>BAYINDIR İM 35-20-A00001_CANLI L09_2313515</t>
  </si>
  <si>
    <t>27.01.2021 08:16:13</t>
  </si>
  <si>
    <t>27.01.2021 09:41:56</t>
  </si>
  <si>
    <t>DM-08/10-A 45-71-M00288_A_56353824_56353824</t>
  </si>
  <si>
    <t>27.01.2021 04:27:55</t>
  </si>
  <si>
    <t>27.01.2021 16:32:00</t>
  </si>
  <si>
    <t>L-16 TEPECİK KAVŞAĞI 35-14-L00016_35-14-L00016_2374343</t>
  </si>
  <si>
    <t>27.01.2021 01:12:27</t>
  </si>
  <si>
    <t>27.01.2021 02:05:18</t>
  </si>
  <si>
    <t>TR-8 35-27-M00008_F F02_72838624</t>
  </si>
  <si>
    <t>27.01.2021 16:35:46</t>
  </si>
  <si>
    <t>27.01.2021 21:02:45</t>
  </si>
  <si>
    <t>27.01.2021 05:33:21</t>
  </si>
  <si>
    <t>27.01.2021 05:39:09</t>
  </si>
  <si>
    <t>M-1014 35-03-M01014_D_56379093_56379093</t>
  </si>
  <si>
    <t>27.01.2021 17:22:07</t>
  </si>
  <si>
    <t>27.01.2021 18:44:06</t>
  </si>
  <si>
    <t>SART TR-3 45-78-M00175_B_56393341_56393341</t>
  </si>
  <si>
    <t>27.01.2021 02:06:08</t>
  </si>
  <si>
    <t>27.01.2021 04:57:22</t>
  </si>
  <si>
    <t>27.01.2021 03:53:35</t>
  </si>
  <si>
    <t>27.01.2021 04:16:45</t>
  </si>
  <si>
    <t>27.01.2021 19:44:33</t>
  </si>
  <si>
    <t>28.01.2021 07:13:53</t>
  </si>
  <si>
    <t>EMİRLİ TR-2 35-15-L00858__72373599_72373599</t>
  </si>
  <si>
    <t>27.01.2021 00:04:19</t>
  </si>
  <si>
    <t>27.01.2021 02:34:26</t>
  </si>
  <si>
    <t>TR-1/45 45-83-M00045_A_56402084_56402084</t>
  </si>
  <si>
    <t>27.01.2021 20:00:00</t>
  </si>
  <si>
    <t>27.01.2021 20:51:06</t>
  </si>
  <si>
    <t>ÇATALKAYA KÖYÜ TR-2 35-21-L00172_B_56379189_56379189</t>
  </si>
  <si>
    <t>27.01.2021 04:47:07</t>
  </si>
  <si>
    <t>27.01.2021 14:34:12</t>
  </si>
  <si>
    <t>Y. YAZAR SULAMA GRUBU TR 35-27-M00528_DIREK TIPI TRAFO HUCRESI H01_2052056</t>
  </si>
  <si>
    <t>27.01.2021 20:27:09</t>
  </si>
  <si>
    <t>27.01.2021 21:00:00</t>
  </si>
  <si>
    <t>K-1074 35-01-K01074_911363204_911363204</t>
  </si>
  <si>
    <t>27.01.2021 12:30:31</t>
  </si>
  <si>
    <t>27.01.2021 15:06:50</t>
  </si>
  <si>
    <t>27.01.2021 16:17:37</t>
  </si>
  <si>
    <t>27.01.2021 16:33:45</t>
  </si>
  <si>
    <t>MANİSA TM-1 45-71-A00001_NECATİBEY M10_2309463</t>
  </si>
  <si>
    <t>27.01.2021 02:00:54</t>
  </si>
  <si>
    <t>27.01.2021 09:18:46</t>
  </si>
  <si>
    <t>TAYTAN TR-6 45-78-M01294_A_65512089_65512089</t>
  </si>
  <si>
    <t>27.01.2021 22:01:25</t>
  </si>
  <si>
    <t>27.01.2021 23:27:52</t>
  </si>
  <si>
    <t>TR-115 35-15-M00115_950366221_950366221</t>
  </si>
  <si>
    <t>27.01.2021 19:48:56</t>
  </si>
  <si>
    <t>28.01.2021 00:28:07</t>
  </si>
  <si>
    <t>EMİRALEM TR-7 35-28-M00225_953380518_953380518</t>
  </si>
  <si>
    <t>27.01.2021 15:26:47</t>
  </si>
  <si>
    <t>27.01.2021 16:42:13</t>
  </si>
  <si>
    <t>KİRAZ İM 35-31-A00001_HALİLLER L13_2094984</t>
  </si>
  <si>
    <t>27.01.2021 10:47:51</t>
  </si>
  <si>
    <t>27.01.2021 10:49:07</t>
  </si>
  <si>
    <t>MERSİNLİDERE TR-3 (KIRKOÇLAR) 35-31-L00197_ H_65825356</t>
  </si>
  <si>
    <t>27.01.2021 11:41:38</t>
  </si>
  <si>
    <t>28.01.2021 00:09:14</t>
  </si>
  <si>
    <t>AŞAĞIKIRIKLAR TR-5 35-16-M00710_953351658_953351658</t>
  </si>
  <si>
    <t>27.01.2021 09:55:01</t>
  </si>
  <si>
    <t>27.01.2021 15:06:54</t>
  </si>
  <si>
    <t>MURADİYE ORTA ÖLÇEKLİ SAN. TR-3 45-71-M00221_45-71-M00221_66225601</t>
  </si>
  <si>
    <t>27.01.2021 05:57:30</t>
  </si>
  <si>
    <t>27.01.2021 21:15:12</t>
  </si>
  <si>
    <t>M-1302 35-09-M01302_913479311_913479311</t>
  </si>
  <si>
    <t>27.01.2021 14:40:00</t>
  </si>
  <si>
    <t>27.01.2021 19:03:32</t>
  </si>
  <si>
    <t>27.01.2021 16:55:37</t>
  </si>
  <si>
    <t>27.01.2021 17:37:00</t>
  </si>
  <si>
    <t>BEREKETLİ TR-3 ÜNLÜBOSTAN 45-79-M00331_C_56407537_56407537</t>
  </si>
  <si>
    <t>27.01.2021 11:18:34</t>
  </si>
  <si>
    <t>27.01.2021 14:44:10</t>
  </si>
  <si>
    <t>DM-16/09 45-71-M00611_45-71-M00611_2364296</t>
  </si>
  <si>
    <t>27.01.2021 06:09:48</t>
  </si>
  <si>
    <t>28.01.2021 00:31:49</t>
  </si>
  <si>
    <t>27.01.2021 02:38:13</t>
  </si>
  <si>
    <t>27.01.2021 11:57:16</t>
  </si>
  <si>
    <t>TR-1/2 BAYSAN KABİN 35-20-L00002_955203544_955203544</t>
  </si>
  <si>
    <t>27.01.2021 21:29:40</t>
  </si>
  <si>
    <t>28.01.2021 09:38:33</t>
  </si>
  <si>
    <t>KİLLİK TR-17 45-73-M00874_B_56396460_56396460</t>
  </si>
  <si>
    <t>27.01.2021 14:12:02</t>
  </si>
  <si>
    <t>27.01.2021 17:16:48</t>
  </si>
  <si>
    <t>DM-4/TR-16 35-26-M01302_956618721_956618721</t>
  </si>
  <si>
    <t>27.01.2021 10:32:14</t>
  </si>
  <si>
    <t>27.01.2021 12:40:34</t>
  </si>
  <si>
    <t>27.01.2021 15:38:09</t>
  </si>
  <si>
    <t>27.01.2021 15:57:23</t>
  </si>
  <si>
    <t>KÖPRÜBAŞI DM 45-86-M00051_TR-17/KAY.LOJMANI M09_72246901</t>
  </si>
  <si>
    <t>27.01.2021 04:26:36</t>
  </si>
  <si>
    <t>27.01.2021 04:37:40</t>
  </si>
  <si>
    <t>27.01.2021 03:06:15</t>
  </si>
  <si>
    <t>27.01.2021 05:42:24</t>
  </si>
  <si>
    <t>L-277 GÖLCÜK GÖDENCE KÖK 35-14-L00277_HatBaşıAyırıcı_53133313 L04_53133313</t>
  </si>
  <si>
    <t>27.01.2021 04:40:54</t>
  </si>
  <si>
    <t>27.01.2021 12:11:00</t>
  </si>
  <si>
    <t>27.01.2021 01:42:02</t>
  </si>
  <si>
    <t>27.01.2021 02:00:13</t>
  </si>
  <si>
    <t>27.01.2021 00:33:43</t>
  </si>
  <si>
    <t>27.01.2021 01:46:53</t>
  </si>
  <si>
    <t>BİRGİ DM 35-15-L01013_HatBaşıAyırıcı_72390952 L06_72390952</t>
  </si>
  <si>
    <t>27.01.2021 16:25:36</t>
  </si>
  <si>
    <t>27.01.2021 18:34:00</t>
  </si>
  <si>
    <t>ÜZÜMLER TR-1 35-29-L00650_ H_72346672</t>
  </si>
  <si>
    <t>27.01.2021 19:35:36</t>
  </si>
  <si>
    <t>28.01.2021 00:42:51</t>
  </si>
  <si>
    <t>KAPLAN TR-1 35-16-M00118_953323428_953323428</t>
  </si>
  <si>
    <t>27.01.2021 19:12:02</t>
  </si>
  <si>
    <t>28.01.2021 01:54:52</t>
  </si>
  <si>
    <t>PAMUCAK KÖK 35-13-L00400_SELÇUK İM L10_2097131</t>
  </si>
  <si>
    <t>27.01.2021 15:45:06</t>
  </si>
  <si>
    <t>27.01.2021 15:45:26</t>
  </si>
  <si>
    <t>27.01.2021 13:02:00</t>
  </si>
  <si>
    <t>27.01.2021 16:08:01</t>
  </si>
  <si>
    <t>CICIKLI KÖYÜ TR-1 45-86-M00084_DIREK TIPI TRAFO HUCRESI H01_2088157</t>
  </si>
  <si>
    <t>27.01.2021 07:27:24</t>
  </si>
  <si>
    <t>27.01.2021 14:38:10</t>
  </si>
  <si>
    <t>HAMİDİYE TR-1 45-77-L00114_A_56395120_56395120</t>
  </si>
  <si>
    <t>27.01.2021 17:34:09</t>
  </si>
  <si>
    <t>BENLİELİ İSABEYLİ TR-2 45-75-M00161_45-75-M00161_2369728</t>
  </si>
  <si>
    <t>27.01.2021 14:06:00</t>
  </si>
  <si>
    <t>27.01.2021 14:52:04</t>
  </si>
  <si>
    <t>ÇÖMLEKÇİ TR-7 ARABACILAR 35-31-L00094_35-31-L00094_61233538</t>
  </si>
  <si>
    <t>27.01.2021 09:05:00</t>
  </si>
  <si>
    <t>27.01.2021 10:21:33</t>
  </si>
  <si>
    <t>AHMETBEYLİ MAYDANOZ M-7 35-22-M00245_DIREK TIPI TRAFO HUCRESI H01_2125287</t>
  </si>
  <si>
    <t>27.01.2021 19:51:25</t>
  </si>
  <si>
    <t>27.01.2021 23:43:03</t>
  </si>
  <si>
    <t>DOĞANCI TR-13 35-31-L00368_35-31-L00368_2365638</t>
  </si>
  <si>
    <t>27.01.2021 08:20:28</t>
  </si>
  <si>
    <t>27.01.2021 22:12:59</t>
  </si>
  <si>
    <t>GÖRDES TR-10 45-75-M00010_HatBaşıAyırıcı_53135637 M06_53135637</t>
  </si>
  <si>
    <t>27.01.2021 19:36:30</t>
  </si>
  <si>
    <t>27.01.2021 23:11:28</t>
  </si>
  <si>
    <t>DALKARA TR-1 45-75-M00260_DIREK TIPI TRAFO HUCRESI H01_2088406</t>
  </si>
  <si>
    <t>27.01.2021 19:29:02</t>
  </si>
  <si>
    <t>28.01.2021 01:00:17</t>
  </si>
  <si>
    <t>27.01.2021 13:16:45</t>
  </si>
  <si>
    <t>27.01.2021 15:03:41</t>
  </si>
  <si>
    <t>27.01.2021 10:53:46</t>
  </si>
  <si>
    <t>27.01.2021 11:14:00</t>
  </si>
  <si>
    <t>SARIKAYA MERKEZ TR-1 35-32-L00063_A_56393820_56393820</t>
  </si>
  <si>
    <t>27.01.2021 10:39:43</t>
  </si>
  <si>
    <t>27.01.2021 17:07:17</t>
  </si>
  <si>
    <t>IŞIKLAR TR-1 35-29-L00088_A_56360638_56360638</t>
  </si>
  <si>
    <t>27.01.2021 14:12:05</t>
  </si>
  <si>
    <t>28.01.2021 00:57:32</t>
  </si>
  <si>
    <t>27.01.2021 13:09:54</t>
  </si>
  <si>
    <t>27.01.2021 19:22:05</t>
  </si>
  <si>
    <t>BADEMLİ TR-14 35-15-L01030_950392658_950392658</t>
  </si>
  <si>
    <t>27.01.2021 13:26:51</t>
  </si>
  <si>
    <t>27.01.2021 15:51:46</t>
  </si>
  <si>
    <t>ÖZBEY TR-1 35-26-L00137_C_56358687_56358687</t>
  </si>
  <si>
    <t>27.01.2021 08:19:19</t>
  </si>
  <si>
    <t>27.01.2021 11:02:14</t>
  </si>
  <si>
    <t>DOĞANBEY M-101 35-14-M00101_956651505_956651505</t>
  </si>
  <si>
    <t>27.01.2021 15:57:12</t>
  </si>
  <si>
    <t>27.01.2021 21:56:33</t>
  </si>
  <si>
    <t>27.01.2021 19:47:34</t>
  </si>
  <si>
    <t>27.01.2021 23:48:00</t>
  </si>
  <si>
    <t>DOMBAYLI BAHÇELER TR-2 45-78-M00276_45-78-M00276_2352027</t>
  </si>
  <si>
    <t>27.01.2021 16:11:38</t>
  </si>
  <si>
    <t>27.01.2021 18:18:00</t>
  </si>
  <si>
    <t>27.01.2021 21:46:16</t>
  </si>
  <si>
    <t>27.01.2021 22:16:00</t>
  </si>
  <si>
    <t>TAVAK TR-2 45-81-M00075_B_56398824_56398824</t>
  </si>
  <si>
    <t>27.01.2021 14:00:09</t>
  </si>
  <si>
    <t>27.01.2021 15:50:27</t>
  </si>
  <si>
    <t>27.01.2021 05:16:26</t>
  </si>
  <si>
    <t>27.01.2021 09:37:47</t>
  </si>
  <si>
    <t>27.01.2021 04:06:15</t>
  </si>
  <si>
    <t>27.01.2021 06:00:00</t>
  </si>
  <si>
    <t>KARABURUN İM 35-21-A00001_ALAÇATI-3 M02_2055272</t>
  </si>
  <si>
    <t>27.01.2021 08:53:17</t>
  </si>
  <si>
    <t>27.01.2021 09:14:41</t>
  </si>
  <si>
    <t>OVAKENT TR-7 35-15-L00583_B_56358373_56358373</t>
  </si>
  <si>
    <t>27.01.2021 09:51:43</t>
  </si>
  <si>
    <t>27.01.2021 17:01:21</t>
  </si>
  <si>
    <t>DEREKÖY KÖK 45-77-L00290_YURTBAŞI L05_2120664</t>
  </si>
  <si>
    <t>27.01.2021 04:31:29</t>
  </si>
  <si>
    <t>27.01.2021 05:15:14</t>
  </si>
  <si>
    <t>SUDELİĞİ KÖK 45-72-L00111_YENİÇEKÖY ÇIKIŞI L01_66544652</t>
  </si>
  <si>
    <t>27.01.2021 06:38:36</t>
  </si>
  <si>
    <t>27.01.2021 09:04:00</t>
  </si>
  <si>
    <t>27.01.2021 09:59:26</t>
  </si>
  <si>
    <t>27.01.2021 09:59:46</t>
  </si>
  <si>
    <t>M-1420 35-01-M01420_911198814_911198814</t>
  </si>
  <si>
    <t>27.01.2021 20:42:48</t>
  </si>
  <si>
    <t>28.01.2021 05:47:50</t>
  </si>
  <si>
    <t>GÜZELKÖY TR 45-71-M00984_45-71-M00984_2370300</t>
  </si>
  <si>
    <t>27.01.2021 02:58:04</t>
  </si>
  <si>
    <t>27.01.2021 06:38:05</t>
  </si>
  <si>
    <t>27.01.2021 04:32:50</t>
  </si>
  <si>
    <t>27.01.2021 09:15:51</t>
  </si>
  <si>
    <t>GÖKÇEÖREN TR-3 45-77-M00032_B_56386069_56386069</t>
  </si>
  <si>
    <t>27.01.2021 20:02:27</t>
  </si>
  <si>
    <t>27.01.2021 21:00:19</t>
  </si>
  <si>
    <t>K-2495 35-02-K02495_B_56372596_56372596</t>
  </si>
  <si>
    <t>27.01.2021 08:08:11</t>
  </si>
  <si>
    <t>27.01.2021 10:37:26</t>
  </si>
  <si>
    <t>ARSLANLAR TM 35-26-A00004_KÖYLER-2 L43_2305570</t>
  </si>
  <si>
    <t>27.01.2021 17:19:55</t>
  </si>
  <si>
    <t>27.01.2021 17:33:46</t>
  </si>
  <si>
    <t>K-4269 35-01-K04269_910184009_910184009</t>
  </si>
  <si>
    <t>27.01.2021 10:09:39</t>
  </si>
  <si>
    <t>27.01.2021 13:25:40</t>
  </si>
  <si>
    <t>DM-21/08 45-71-M00459_DM-12/07 M04_72250162</t>
  </si>
  <si>
    <t>27.01.2021 19:37:00</t>
  </si>
  <si>
    <t>27.01.2021 19:51:11</t>
  </si>
  <si>
    <t>27.01.2021 19:03:18</t>
  </si>
  <si>
    <t>28.01.2021 01:22:56</t>
  </si>
  <si>
    <t>YEĞENOBA TR-1 45-72-M00213_45-72-M00213_2374689</t>
  </si>
  <si>
    <t>27.01.2021 20:23:47</t>
  </si>
  <si>
    <t>27.01.2021 22:41:58</t>
  </si>
  <si>
    <t>KİLLİK TR-11 45-73-M00852_C_56400367_56400367</t>
  </si>
  <si>
    <t>27.01.2021 10:23:20</t>
  </si>
  <si>
    <t>27.01.2021 13:55:46</t>
  </si>
  <si>
    <t>27.01.2021 00:59:09</t>
  </si>
  <si>
    <t>27.01.2021 01:48:57</t>
  </si>
  <si>
    <t>27.01.2021 09:31:39</t>
  </si>
  <si>
    <t>27.01.2021 14:46:10</t>
  </si>
  <si>
    <t>27.01.2021 11:09:30</t>
  </si>
  <si>
    <t>27.01.2021 11:18:14</t>
  </si>
  <si>
    <t>27.01.2021 13:11:16</t>
  </si>
  <si>
    <t>KAVACIK TR-1 35-01-L00001_910603693_910603693</t>
  </si>
  <si>
    <t>27.01.2021 02:20:56</t>
  </si>
  <si>
    <t>27.01.2021 03:41:50</t>
  </si>
  <si>
    <t>TİRE İM-DM-1 35-29-A00001_DM-3 (DM-2 KESİKBAŞ) M13_2059170</t>
  </si>
  <si>
    <t>27.01.2021 04:54:08</t>
  </si>
  <si>
    <t>27.01.2021 05:21:08</t>
  </si>
  <si>
    <t>27.01.2021 04:04:06</t>
  </si>
  <si>
    <t>27.01.2021 05:10:04</t>
  </si>
  <si>
    <t>27.01.2021 11:33:03</t>
  </si>
  <si>
    <t>27.01.2021 23:19:05</t>
  </si>
  <si>
    <t>27.01.2021 03:11:53</t>
  </si>
  <si>
    <t>27.01.2021 09:28:02</t>
  </si>
  <si>
    <t>27.01.2021 05:49:58</t>
  </si>
  <si>
    <t>27.01.2021 18:35:46</t>
  </si>
  <si>
    <t>27.01.2021 10:17:22</t>
  </si>
  <si>
    <t>27.01.2021 16:06:49</t>
  </si>
  <si>
    <t>27.01.2021 04:57:56</t>
  </si>
  <si>
    <t>27.01.2021 11:54:45</t>
  </si>
  <si>
    <t>PAYAMLI TR-1 35-10-L00056_DIREK TIPI TRAFO HUCRESI H01_2093907</t>
  </si>
  <si>
    <t>27.01.2021 13:15:53</t>
  </si>
  <si>
    <t>27.01.2021 23:24:32</t>
  </si>
  <si>
    <t>BADEMLİ TR-8 35-15-L01045_48663573_56361650_56361650</t>
  </si>
  <si>
    <t>27.01.2021 07:04:30</t>
  </si>
  <si>
    <t>27.01.2021 11:47:32</t>
  </si>
  <si>
    <t>L-401 ALTINYUNUS DM 35-18-L00401_SAĞLIKÇILAR L-477 L15_2326016</t>
  </si>
  <si>
    <t>27.01.2021 06:51:25</t>
  </si>
  <si>
    <t>27.01.2021 08:04:44</t>
  </si>
  <si>
    <t>KAREL DM 35-17-M00247_EGELİM DM-2 M12_66441977</t>
  </si>
  <si>
    <t>27.01.2021 14:41:46</t>
  </si>
  <si>
    <t>27.01.2021 15:12:00</t>
  </si>
  <si>
    <t>GÜNYAKA TR-2 45-79-M00479_B_56388696_56388696</t>
  </si>
  <si>
    <t>27.01.2021 17:10:25</t>
  </si>
  <si>
    <t>27.01.2021 19:02:37</t>
  </si>
  <si>
    <t>POYRAZDAMLARI TR-11 45-78-M00576_HatBaşıAyırıcı_53139040 M05_53139040</t>
  </si>
  <si>
    <t>27.01.2021 20:28:23</t>
  </si>
  <si>
    <t>YUSUFLU TR-5 35-20-L00236_6935165_56377157_56377157</t>
  </si>
  <si>
    <t>27.01.2021 18:23:00</t>
  </si>
  <si>
    <t>28.01.2021 01:56:59</t>
  </si>
  <si>
    <t>TR-48 35-30-L00048_TR-80 L03_72065193</t>
  </si>
  <si>
    <t>27.01.2021 09:43:46</t>
  </si>
  <si>
    <t>27.01.2021 10:03:00</t>
  </si>
  <si>
    <t>M-1547 35-03-M01547_B_56362895_56362895</t>
  </si>
  <si>
    <t>27.01.2021 10:17:51</t>
  </si>
  <si>
    <t>27.01.2021 16:59:58</t>
  </si>
  <si>
    <t>AKGEDİK KÖK-3 45-71-M00164_GÜRLE M04_55994698</t>
  </si>
  <si>
    <t>27.01.2021 21:39:17</t>
  </si>
  <si>
    <t>28.01.2021 01:03:25</t>
  </si>
  <si>
    <t>İĞDELİ TR-1 35-31-L00300_35-31-L00300_2364742</t>
  </si>
  <si>
    <t>27.01.2021 14:20:12</t>
  </si>
  <si>
    <t>DM-14/3A 45-71-M02249_45-71-M02249_73387322</t>
  </si>
  <si>
    <t>27.01.2021 12:32:58</t>
  </si>
  <si>
    <t>27.01.2021 19:00:00</t>
  </si>
  <si>
    <t>TR-51 35-19-L00051_9482045_56394544_56394544</t>
  </si>
  <si>
    <t>27.01.2021 15:51:43</t>
  </si>
  <si>
    <t>27.01.2021 18:49:27</t>
  </si>
  <si>
    <t>SEYREKLİ TR-3 35-15-L00442_A_56367949_56367949</t>
  </si>
  <si>
    <t>27.01.2021 11:17:57</t>
  </si>
  <si>
    <t>27.01.2021 19:17:30</t>
  </si>
  <si>
    <t>K-2 35-01-K00002_L_56376349_56376349</t>
  </si>
  <si>
    <t>27.01.2021 15:06:00</t>
  </si>
  <si>
    <t>27.01.2021 17:38:29</t>
  </si>
  <si>
    <t>IŞIKLAR TM 35-02-A00006_ESHOT-1 M22_2308411</t>
  </si>
  <si>
    <t>27.01.2021 15:23:54</t>
  </si>
  <si>
    <t>27.01.2021 16:09:52</t>
  </si>
  <si>
    <t>27.01.2021 09:45:11</t>
  </si>
  <si>
    <t>27.01.2021 11:22:19</t>
  </si>
  <si>
    <t>TR-75 (M-775) 35-30-M00775_955297333_955297333</t>
  </si>
  <si>
    <t>27.01.2021 14:23:15</t>
  </si>
  <si>
    <t>27.01.2021 17:21:32</t>
  </si>
  <si>
    <t>K-1408 35-01-K01408_A_56377894_56377894</t>
  </si>
  <si>
    <t>27.01.2021 10:04:09</t>
  </si>
  <si>
    <t>27.01.2021 11:54:00</t>
  </si>
  <si>
    <t>K-4508 35-02-K04508_913518974_913518974</t>
  </si>
  <si>
    <t>27.01.2021 22:47:30</t>
  </si>
  <si>
    <t>28.01.2021 00:27:05</t>
  </si>
  <si>
    <t>ŞERİFE ÖZNUR CEMİLOĞLU ÖZEL TR 35-27-M01078Ö_DIREK TIPI TRAFO HUCRESI H01_2053370</t>
  </si>
  <si>
    <t>27.01.2021 07:34:30</t>
  </si>
  <si>
    <t>27.01.2021 12:00:33</t>
  </si>
  <si>
    <t>SULTAN YAYLASI TR-2 45-71-M01767_A_56384244_56384244</t>
  </si>
  <si>
    <t>27.01.2021 00:35:24</t>
  </si>
  <si>
    <t>27.01.2021 01:30:17</t>
  </si>
  <si>
    <t>DM-23/03 TOKİ OKUL 45-71-M00518_A a3_45038370</t>
  </si>
  <si>
    <t>27.01.2021 19:39:57</t>
  </si>
  <si>
    <t>28.01.2021 11:02:36</t>
  </si>
  <si>
    <t>27.01.2021 08:36:48</t>
  </si>
  <si>
    <t>27.01.2021 10:44:52</t>
  </si>
  <si>
    <t>27.01.2021 02:21:35</t>
  </si>
  <si>
    <t>OVACIK TR-1 35-15-L00285_B_56369994_56369994</t>
  </si>
  <si>
    <t>27.01.2021 21:26:45</t>
  </si>
  <si>
    <t>28.01.2021 01:26:43</t>
  </si>
  <si>
    <t>DİBEKÇİ TR-3 35-29-L00330_A_56392952_56392952</t>
  </si>
  <si>
    <t>27.01.2021 16:39:24</t>
  </si>
  <si>
    <t>27.01.2021 23:05:25</t>
  </si>
  <si>
    <t>KÜÇÜKÖREN TR-1 35-29-L00490_E_56404153_56404153</t>
  </si>
  <si>
    <t>27.01.2021 09:04:10</t>
  </si>
  <si>
    <t>27.01.2021 18:14:46</t>
  </si>
  <si>
    <t>UMMANDERESİ TR-1 45-75-M00075_B_56397907_56397907</t>
  </si>
  <si>
    <t>27.01.2021 08:36:00</t>
  </si>
  <si>
    <t>27.01.2021 09:01:05</t>
  </si>
  <si>
    <t>GÜNEŞLİ OVA TR 45-75-M00166_945598093_945598093</t>
  </si>
  <si>
    <t>27.01.2021 11:05:57</t>
  </si>
  <si>
    <t>27.01.2021 14:03:49</t>
  </si>
  <si>
    <t>M-1826 35-02-M01826_35-02-M01826_2348419</t>
  </si>
  <si>
    <t>27.01.2021 10:18:46</t>
  </si>
  <si>
    <t>27.01.2021 13:13:26</t>
  </si>
  <si>
    <t>ULUKENT DM-2/8 35-28-M00577_A_56365398_56365398</t>
  </si>
  <si>
    <t>27.01.2021 12:56:20</t>
  </si>
  <si>
    <t>27.01.2021 14:00:00</t>
  </si>
  <si>
    <t>27.01.2021 11:04:00</t>
  </si>
  <si>
    <t>27.01.2021 11:30:58</t>
  </si>
  <si>
    <t>SOMA TR-8 45-82-M00008_F f1b_5981452</t>
  </si>
  <si>
    <t>27.01.2021 20:39:59</t>
  </si>
  <si>
    <t>27.01.2021 23:12:12</t>
  </si>
  <si>
    <t>27.01.2021 20:23:46</t>
  </si>
  <si>
    <t>27.01.2021 20:24:36</t>
  </si>
  <si>
    <t>TOYGAR TR-2 45-73-M00237_A_56401586_56401586</t>
  </si>
  <si>
    <t>27.01.2021 15:55:13</t>
  </si>
  <si>
    <t>27.01.2021 21:54:36</t>
  </si>
  <si>
    <t>GÜMÜLCELİ TR-3 45-80-M00111_C_56386478_56386478</t>
  </si>
  <si>
    <t>27.01.2021 09:13:08</t>
  </si>
  <si>
    <t>27.01.2021 13:55:55</t>
  </si>
  <si>
    <t>AYVACIK TR-1 45-83-L00298_A_56407881_56407881</t>
  </si>
  <si>
    <t>27.01.2021 21:19:04</t>
  </si>
  <si>
    <t>27.01.2021 22:10:56</t>
  </si>
  <si>
    <t>TR-253 35-19-M00253_D_65513924_65513924</t>
  </si>
  <si>
    <t>27.01.2021 15:25:32</t>
  </si>
  <si>
    <t>27.01.2021 22:46:33</t>
  </si>
  <si>
    <t>27.01.2021 06:58:09</t>
  </si>
  <si>
    <t>27.01.2021 08:16:19</t>
  </si>
  <si>
    <t>M-1220 35-01-M01220_911795282_911795282</t>
  </si>
  <si>
    <t>27.01.2021 16:58:18</t>
  </si>
  <si>
    <t>27.01.2021 18:13:04</t>
  </si>
  <si>
    <t>M-1212 35-02-M01212_910004343_910004343</t>
  </si>
  <si>
    <t>27.01.2021 13:00:42</t>
  </si>
  <si>
    <t>27.01.2021 15:04:01</t>
  </si>
  <si>
    <t>27.01.2021 12:45:17</t>
  </si>
  <si>
    <t>27.01.2021 03:32:34</t>
  </si>
  <si>
    <t>27.01.2021 03:50:49</t>
  </si>
  <si>
    <t>27.01.2021 01:31:25</t>
  </si>
  <si>
    <t>27.01.2021 02:18:00</t>
  </si>
  <si>
    <t>ÜRKMEZ M-19 35-25-M00152_5861440_56377046_56377046</t>
  </si>
  <si>
    <t>27.01.2021 06:22:04</t>
  </si>
  <si>
    <t>27.01.2021 09:06:17</t>
  </si>
  <si>
    <t>TR-10 ( ALİ ÇOK SULAMA GRUBU ) 35-27-M00010_35-27-M00010_2370858</t>
  </si>
  <si>
    <t>27.01.2021 07:42:20</t>
  </si>
  <si>
    <t>27.01.2021 14:47:35</t>
  </si>
  <si>
    <t>_49308073_56401668_56401668</t>
  </si>
  <si>
    <t>27.01.2021 14:32:00</t>
  </si>
  <si>
    <t>27.01.2021 15:33:17</t>
  </si>
  <si>
    <t>YENİ ŞAKRAN TR-13 35-17-M00213__56355015_56355015</t>
  </si>
  <si>
    <t>27.01.2021 14:48:05</t>
  </si>
  <si>
    <t>27.01.2021 16:10:27</t>
  </si>
  <si>
    <t>27.01.2021 12:29:12</t>
  </si>
  <si>
    <t>28.01.2021 02:35:14</t>
  </si>
  <si>
    <t>MUTAFLAR OKUL ÖNÜ TR-1 35-32-L00070_A_56357060_56357060</t>
  </si>
  <si>
    <t>27.01.2021 10:01:01</t>
  </si>
  <si>
    <t>27.01.2021 17:25:19</t>
  </si>
  <si>
    <t>27.01.2021 14:14:00</t>
  </si>
  <si>
    <t>KÖSELER TR-1 35-24-M00100_955227460_955227460</t>
  </si>
  <si>
    <t>27.01.2021 15:20:15</t>
  </si>
  <si>
    <t>27.01.2021 17:45:41</t>
  </si>
  <si>
    <t>KABAKLAR TR-1 45-81-M00224_45-81-M00224_2358625</t>
  </si>
  <si>
    <t>27.01.2021 17:59:55</t>
  </si>
  <si>
    <t>27.01.2021 20:13:08</t>
  </si>
  <si>
    <t>27.01.2021 13:25:00</t>
  </si>
  <si>
    <t>27.01.2021 13:42:49</t>
  </si>
  <si>
    <t>ÇÖMLEKÇİ TR-7 ARABACILAR 35-31-L00094_A_65513151_65513151</t>
  </si>
  <si>
    <t>27.01.2021 09:10:07</t>
  </si>
  <si>
    <t>27.01.2021 17:48:35</t>
  </si>
  <si>
    <t>SARMA KÖYÜ TR-2 45-71-M01525_45-71-M01525_2367651</t>
  </si>
  <si>
    <t>27.01.2021 22:05:46</t>
  </si>
  <si>
    <t>28.01.2021 01:42:38</t>
  </si>
  <si>
    <t>27.01.2021 17:05:00</t>
  </si>
  <si>
    <t>27.01.2021 17:38:54</t>
  </si>
  <si>
    <t>TR-22 45-74-M00022_B_56401817_56401817</t>
  </si>
  <si>
    <t>27.01.2021 19:34:41</t>
  </si>
  <si>
    <t>27.01.2021 20:30:26</t>
  </si>
  <si>
    <t>UZUNKÖY TR-1 35-31-L00144_B_72255944_72255944</t>
  </si>
  <si>
    <t>27.01.2021 21:27:00</t>
  </si>
  <si>
    <t>27.01.2021 21:57:34</t>
  </si>
  <si>
    <t>M-2701 35-01-M02701_911286840_911286840</t>
  </si>
  <si>
    <t>27.01.2021 19:50:46</t>
  </si>
  <si>
    <t>27.01.2021 21:42:13</t>
  </si>
  <si>
    <t>K-621 35-01-K00621_911095574_911095574</t>
  </si>
  <si>
    <t>27.01.2021 11:48:17</t>
  </si>
  <si>
    <t>27.01.2021 13:56:52</t>
  </si>
  <si>
    <t>KÜÇÜK AVULCUK TR-1 35-15-L00715_D_56370048_56370048</t>
  </si>
  <si>
    <t>27.01.2021 19:54:42</t>
  </si>
  <si>
    <t>27.01.2021 21:58:22</t>
  </si>
  <si>
    <t>M-2388 35-02-M02388_910017895_910017895</t>
  </si>
  <si>
    <t>27.01.2021 09:31:12</t>
  </si>
  <si>
    <t>27.01.2021 13:40:17</t>
  </si>
  <si>
    <t>SARGAÇ KÖYÜ TR-1 45-86-M00116_A_56385249_56385249</t>
  </si>
  <si>
    <t>27.01.2021 10:58:44</t>
  </si>
  <si>
    <t>27.01.2021 17:00:01</t>
  </si>
  <si>
    <t>27.01.2021 08:24:36</t>
  </si>
  <si>
    <t>27.01.2021 08:41:00</t>
  </si>
  <si>
    <t>ÇANAKÇI TR-5 45-79-M00185_45-79-M00185_2366618</t>
  </si>
  <si>
    <t>27.01.2021 06:49:53</t>
  </si>
  <si>
    <t>27.01.2021 09:15:08</t>
  </si>
  <si>
    <t>27.01.2021 08:49:17</t>
  </si>
  <si>
    <t>27.01.2021 09:15:22</t>
  </si>
  <si>
    <t>DM-19/02A 45-71-M02184_DM-20/20 M03_65995473</t>
  </si>
  <si>
    <t>27.01.2021 06:11:42</t>
  </si>
  <si>
    <t>27.01.2021 10:31:27</t>
  </si>
  <si>
    <t>27.01.2021 03:31:25</t>
  </si>
  <si>
    <t>27.01.2021 03:32:15</t>
  </si>
  <si>
    <t>KİLLİK TR-12 45-73-M00351_945638979_945638979</t>
  </si>
  <si>
    <t>27.01.2021 17:59:21</t>
  </si>
  <si>
    <t>28.01.2021 01:18:09</t>
  </si>
  <si>
    <t>KAREL KÖK 35-18-L00528_ L03_72061139</t>
  </si>
  <si>
    <t>27.01.2021 14:24:01</t>
  </si>
  <si>
    <t>27.01.2021 23:48:14</t>
  </si>
  <si>
    <t>HELVACI DM-2 35-17-M00359_DM-1 M07_66476623</t>
  </si>
  <si>
    <t>27.01.2021 22:00:22</t>
  </si>
  <si>
    <t>28.01.2021 00:00:23</t>
  </si>
  <si>
    <t>BAŞARAN TR-3 35-31-L00072_35-31-L00072_2351191</t>
  </si>
  <si>
    <t>27.01.2021 04:25:31</t>
  </si>
  <si>
    <t>27.01.2021 06:22:14</t>
  </si>
  <si>
    <t>M-1212 35-02-M01212_C_56365138_56365138</t>
  </si>
  <si>
    <t>27.01.2021 02:45:57</t>
  </si>
  <si>
    <t>27.01.2021 04:45:14</t>
  </si>
  <si>
    <t>KARABULU TR-3 35-31-L00350_35-31-L00350_2365348</t>
  </si>
  <si>
    <t>27.01.2021 10:54:47</t>
  </si>
  <si>
    <t>27.01.2021 18:33:32</t>
  </si>
  <si>
    <t>TR-20 35-13-L00020_C_56356005_56356005</t>
  </si>
  <si>
    <t>27.01.2021 06:38:30</t>
  </si>
  <si>
    <t>27.01.2021 10:14:57</t>
  </si>
  <si>
    <t>GÜMÜLDÜR M-33 35-25-M00033__72374047_72374047</t>
  </si>
  <si>
    <t>27.01.2021 20:48:31</t>
  </si>
  <si>
    <t>27.01.2021 22:07:29</t>
  </si>
  <si>
    <t>YEŞİLKÖY TR-1 45-71-M01821_45-71-M01821_2355640</t>
  </si>
  <si>
    <t>27.01.2021 00:49:39</t>
  </si>
  <si>
    <t>27.01.2021 02:44:01</t>
  </si>
  <si>
    <t>K-611 35-02-K00611_35-02-K00611_2357073</t>
  </si>
  <si>
    <t>27.01.2021 07:24:54</t>
  </si>
  <si>
    <t>27.01.2021 10:53:32</t>
  </si>
  <si>
    <t>27.01.2021 21:06:01</t>
  </si>
  <si>
    <t>27.01.2021 22:22:17</t>
  </si>
  <si>
    <t>PİYADELER KÖK 45-73-M00136_ALAŞEHİR TM GİRİŞ M05_66674756</t>
  </si>
  <si>
    <t>27.01.2021 05:38:15</t>
  </si>
  <si>
    <t>27.01.2021 06:43:00</t>
  </si>
  <si>
    <t>ORTA MAHALLE M-40 35-25-M00112_A_56374651_56374651</t>
  </si>
  <si>
    <t>27.01.2021 06:57:15</t>
  </si>
  <si>
    <t>27.01.2021 09:53:55</t>
  </si>
  <si>
    <t>KOLDERE KÖK 45-80-M00051_GÜMÜLCELİ M011_73403251</t>
  </si>
  <si>
    <t>27.01.2021 04:24:15</t>
  </si>
  <si>
    <t>27.01.2021 04:24:35</t>
  </si>
  <si>
    <t>ÇAYAĞZI TR-18 35-31-L00406_956578907_956578907</t>
  </si>
  <si>
    <t>27.01.2021 14:11:31</t>
  </si>
  <si>
    <t>27.01.2021 19:16:31</t>
  </si>
  <si>
    <t>TİRE İM-DM-1 35-29-A00001_BOYNUYOĞUN L04_2312348</t>
  </si>
  <si>
    <t>27.01.2021 05:21:00</t>
  </si>
  <si>
    <t>27.01.2021 06:01:40</t>
  </si>
  <si>
    <t>27.01.2021 02:58:41</t>
  </si>
  <si>
    <t>27.01.2021 04:16:14</t>
  </si>
  <si>
    <t>27.01.2021 02:24:32</t>
  </si>
  <si>
    <t>27.01.2021 02:57:32</t>
  </si>
  <si>
    <t>KÜRDÜLLÜ TR-1 35-29-L00458_35-29-L00458_2373466</t>
  </si>
  <si>
    <t>27.01.2021 21:38:18</t>
  </si>
  <si>
    <t>28.01.2021 00:36:51</t>
  </si>
  <si>
    <t>27.01.2021 03:15:46</t>
  </si>
  <si>
    <t>27.01.2021 03:46:46</t>
  </si>
  <si>
    <t>ZEYTİNDAĞ TR-3 35-16-M00005_E_56396040_56396040</t>
  </si>
  <si>
    <t>27.01.2021 20:46:32</t>
  </si>
  <si>
    <t>28.01.2021 00:08:23</t>
  </si>
  <si>
    <t>DM-20 45-71-M00273_DAHİLİ TRF M10_2070303</t>
  </si>
  <si>
    <t>27.01.2021 23:58:44</t>
  </si>
  <si>
    <t>28.01.2021 14:07:50</t>
  </si>
  <si>
    <t>AĞAÇ İŞLERİ TR-10 35-22-M00110_AĞAÇ İŞLERİ TR-9 M01_72103782</t>
  </si>
  <si>
    <t>27.01.2021 10:32:01</t>
  </si>
  <si>
    <t>27.01.2021 11:01:17</t>
  </si>
  <si>
    <t>M-1149 35-09-M01149_M-538 M07_47615744</t>
  </si>
  <si>
    <t>27.01.2021 04:11:00</t>
  </si>
  <si>
    <t>27.01.2021 06:17:17</t>
  </si>
  <si>
    <t>K-3417 35-08-K03417_912276522_912276522</t>
  </si>
  <si>
    <t>27.01.2021 09:46:53</t>
  </si>
  <si>
    <t>27.01.2021 13:26:23</t>
  </si>
  <si>
    <t>L-20 DÖRT YOL KAVŞAĞI 35-14-L00020_9746189_60982257_60982257</t>
  </si>
  <si>
    <t>27.01.2021 09:14:00</t>
  </si>
  <si>
    <t>27.01.2021 12:12:12</t>
  </si>
  <si>
    <t>İBRAHİMAĞA TR-1 45-77-M00059_A_56386786_56386786</t>
  </si>
  <si>
    <t>27.01.2021 14:44:45</t>
  </si>
  <si>
    <t>27.01.2021 17:11:32</t>
  </si>
  <si>
    <t>27.01.2021 10:21:00</t>
  </si>
  <si>
    <t>BAHÇEDERE TR-1 45-73-M00556_A_56401353_56401353</t>
  </si>
  <si>
    <t>27.01.2021 13:59:37</t>
  </si>
  <si>
    <t>27.01.2021 17:07:04</t>
  </si>
  <si>
    <t>M-2353 35-03-M02353_35-03-M02353_55019299</t>
  </si>
  <si>
    <t>27.01.2021 11:31:37</t>
  </si>
  <si>
    <t>27.01.2021 11:58:00</t>
  </si>
  <si>
    <t>KURŞAK TR-2 35-29-L00731_A_56405860_56405860</t>
  </si>
  <si>
    <t>27.01.2021 19:17:03</t>
  </si>
  <si>
    <t>28.01.2021 00:44:58</t>
  </si>
  <si>
    <t>L-10 MEZARLIK YANI 35-14-L00010_A l10a1_5952005</t>
  </si>
  <si>
    <t>27.01.2021 06:18:00</t>
  </si>
  <si>
    <t>27.01.2021 06:57:43</t>
  </si>
  <si>
    <t>KARAOLUK TR-1 45-83-L00423_A_56395073_56395073</t>
  </si>
  <si>
    <t>27.01.2021 12:08:03</t>
  </si>
  <si>
    <t>27.01.2021 21:24:57</t>
  </si>
  <si>
    <t>NARINCALISÜLEYMAN TR 45-77-L00209_A_56402988_56402988</t>
  </si>
  <si>
    <t>27.01.2021 21:03:47</t>
  </si>
  <si>
    <t>27.01.2021 23:19:28</t>
  </si>
  <si>
    <t>K-624 35-01-K00624_35-01-K00624_2352876</t>
  </si>
  <si>
    <t>27.01.2021 16:49:56</t>
  </si>
  <si>
    <t>27.01.2021 18:41:00</t>
  </si>
  <si>
    <t>27.01.2021 15:16:06</t>
  </si>
  <si>
    <t>27.01.2021 15:16:26</t>
  </si>
  <si>
    <t>DM-25/17-A 45-71-M00054_953195608_953195608</t>
  </si>
  <si>
    <t>27.01.2021 23:40:00</t>
  </si>
  <si>
    <t>28.01.2021 01:38:39</t>
  </si>
  <si>
    <t>TAŞTEPE TR-2 35-29-L00396_A_56397402_56397402</t>
  </si>
  <si>
    <t>27.01.2021 18:43:04</t>
  </si>
  <si>
    <t>27.01.2021 20:27:17</t>
  </si>
  <si>
    <t>27.01.2021 03:29:26</t>
  </si>
  <si>
    <t>27.01.2021 07:04:20</t>
  </si>
  <si>
    <t>İMCELER TR-1 45-74-M00136_B_56352093_56352093</t>
  </si>
  <si>
    <t>27.01.2021 09:37:09</t>
  </si>
  <si>
    <t>27.01.2021 14:03:11</t>
  </si>
  <si>
    <t>M-3175(YATIRIM REZERVE) 35-03-M03175_913140238_913140238</t>
  </si>
  <si>
    <t>27.01.2021 10:10:14</t>
  </si>
  <si>
    <t>27.01.2021 19:09:05</t>
  </si>
  <si>
    <t>K-524 35-01-K00524_910593798_910593798</t>
  </si>
  <si>
    <t>27.01.2021 21:25:38</t>
  </si>
  <si>
    <t>27.01.2021 23:00:29</t>
  </si>
  <si>
    <t>DM-14/24-A 45-71-M02217__73560694_73560694</t>
  </si>
  <si>
    <t>27.01.2021 22:22:00</t>
  </si>
  <si>
    <t>27.01.2021 23:32:43</t>
  </si>
  <si>
    <t>DELEMENLER MAHMUTLAR TR-1 45-73-M00796_945649848_945649848</t>
  </si>
  <si>
    <t>27.01.2021 13:35:23</t>
  </si>
  <si>
    <t>27.01.2021 16:50:17</t>
  </si>
  <si>
    <t>27.01.2021 05:23:15</t>
  </si>
  <si>
    <t>27.01.2021 06:05:00</t>
  </si>
  <si>
    <t>GÜMELE TR-1 45-74-M00247_B_56352949_56352949</t>
  </si>
  <si>
    <t>27.01.2021 12:17:56</t>
  </si>
  <si>
    <t>27.01.2021 14:17:43</t>
  </si>
  <si>
    <t>TIRAZLAR TR-6 45-79-M00074_B_56397246_56397246</t>
  </si>
  <si>
    <t>27.01.2021 08:15:23</t>
  </si>
  <si>
    <t>27.01.2021 09:37:39</t>
  </si>
  <si>
    <t>SERİNYAYLA TR-2 45-73-L00005_B_56376568_56376568</t>
  </si>
  <si>
    <t>27.01.2021 13:48:31</t>
  </si>
  <si>
    <t>27.01.2021 15:48:23</t>
  </si>
  <si>
    <t>27.01.2021 08:12:56</t>
  </si>
  <si>
    <t>27.01.2021 09:08:00</t>
  </si>
  <si>
    <t>27.01.2021 00:01:09</t>
  </si>
  <si>
    <t>27.01.2021 00:39:25</t>
  </si>
  <si>
    <t>M-1128 35-01-M01128_G G1_49424196</t>
  </si>
  <si>
    <t>27.01.2021 21:14:39</t>
  </si>
  <si>
    <t>28.01.2021 04:45:58</t>
  </si>
  <si>
    <t>K-3846 35-03-K03846_912534172_912534172</t>
  </si>
  <si>
    <t>27.01.2021 13:01:57</t>
  </si>
  <si>
    <t>27.01.2021 17:46:25</t>
  </si>
  <si>
    <t>HAMİDİYE TR-1 45-77-L00114_B_56395094_56395094</t>
  </si>
  <si>
    <t>27.01.2021 14:49:56</t>
  </si>
  <si>
    <t>27.01.2021 16:30:32</t>
  </si>
  <si>
    <t>27.01.2021 01:53:15</t>
  </si>
  <si>
    <t>27.01.2021 02:59:00</t>
  </si>
  <si>
    <t>27.01.2021 13:18:31</t>
  </si>
  <si>
    <t>27.01.2021 22:48:20</t>
  </si>
  <si>
    <t>27.01.2021 06:15:58</t>
  </si>
  <si>
    <t>27.01.2021 09:57:00</t>
  </si>
  <si>
    <t>KAYMAKÇI İM 35-15-A00004_HatBaşıAyırıcı_66324821 L07_66324821</t>
  </si>
  <si>
    <t>27.01.2021 03:15:52</t>
  </si>
  <si>
    <t>27.01.2021 05:21:27</t>
  </si>
  <si>
    <t>27.01.2021 03:38:28</t>
  </si>
  <si>
    <t>27.01.2021 05:26:00</t>
  </si>
  <si>
    <t>BELENYAKA TR-4 45-73-M00701_945647437_945647437</t>
  </si>
  <si>
    <t>27.01.2021 18:19:24</t>
  </si>
  <si>
    <t>27.01.2021 22:16:14</t>
  </si>
  <si>
    <t>K-4404 35-03-K04404_A_56363597_56363597</t>
  </si>
  <si>
    <t>27.01.2021 14:53:03</t>
  </si>
  <si>
    <t>27.01.2021 17:05:16</t>
  </si>
  <si>
    <t>KÖPRÜBAŞI TR-20 45-86-M00020_A_56401842_56401842</t>
  </si>
  <si>
    <t>27.01.2021 08:00:34</t>
  </si>
  <si>
    <t>27.01.2021 09:07:50</t>
  </si>
  <si>
    <t>MENEMEN TR-81 35-28-M00681_B_56366510_56366510</t>
  </si>
  <si>
    <t>27.01.2021 07:34:13</t>
  </si>
  <si>
    <t>27.01.2021 09:05:48</t>
  </si>
  <si>
    <t>27.01.2021 01:15:14</t>
  </si>
  <si>
    <t>27.01.2021 01:22:45</t>
  </si>
  <si>
    <t>27.01.2021 12:02:36</t>
  </si>
  <si>
    <t>27.01.2021 12:07:26</t>
  </si>
  <si>
    <t>M-2367 35-02-M02367_913655260_913655260</t>
  </si>
  <si>
    <t>27.01.2021 11:39:00</t>
  </si>
  <si>
    <t>27.01.2021 19:18:08</t>
  </si>
  <si>
    <t>GÖKÇEALAN VERİCİLER KÖK 35-13-L00500_VERİCİLER L01_76583356</t>
  </si>
  <si>
    <t>27.01.2021 13:35:29</t>
  </si>
  <si>
    <t>27.01.2021 16:08:16</t>
  </si>
  <si>
    <t>27.01.2021 16:29:57</t>
  </si>
  <si>
    <t>27.01.2021 18:15:00</t>
  </si>
  <si>
    <t>KARABURUN İM 35-21-A00001_TR-1 M05_2062906</t>
  </si>
  <si>
    <t>27.01.2021 08:10:30</t>
  </si>
  <si>
    <t>27.01.2021 08:47:36</t>
  </si>
  <si>
    <t>27.01.2021 08:57:16</t>
  </si>
  <si>
    <t>27.01.2021 09:24:00</t>
  </si>
  <si>
    <t>VEZİROĞLU TR-1 45-71-M01034_A_56400295_56400295</t>
  </si>
  <si>
    <t>27.01.2021 01:19:36</t>
  </si>
  <si>
    <t>27.01.2021 13:15:59</t>
  </si>
  <si>
    <t>MORDOĞAN TR-33 35-21-L00150_953364821_953364821</t>
  </si>
  <si>
    <t>27.01.2021 19:10:00</t>
  </si>
  <si>
    <t>27.01.2021 23:31:03</t>
  </si>
  <si>
    <t>27.01.2021 11:31:53</t>
  </si>
  <si>
    <t>27.01.2021 15:18:00</t>
  </si>
  <si>
    <t>K-2510 35-01-K02510_FUAR İM K02_2067193</t>
  </si>
  <si>
    <t>27.01.2021 12:00:36</t>
  </si>
  <si>
    <t>27.01.2021 12:04:26</t>
  </si>
  <si>
    <t>27.01.2021 10:57:05</t>
  </si>
  <si>
    <t>27.01.2021 10:58:26</t>
  </si>
  <si>
    <t>27.01.2021 11:10:36</t>
  </si>
  <si>
    <t>27.01.2021 11:19:00</t>
  </si>
  <si>
    <t>L-65 GÜNEŞLİKENT 35-14-L00065_956634747_956634747</t>
  </si>
  <si>
    <t>27.01.2021 18:01:23</t>
  </si>
  <si>
    <t>28.01.2021 00:02:16</t>
  </si>
  <si>
    <t>TR-68 ÇAYIRÇEŞME 35-19-L00068_956668881_956668881</t>
  </si>
  <si>
    <t>27.01.2021 19:24:40</t>
  </si>
  <si>
    <t>28.01.2021 03:55:12</t>
  </si>
  <si>
    <t>27.01.2021 04:24:00</t>
  </si>
  <si>
    <t>27.01.2021 09:29:27</t>
  </si>
  <si>
    <t>27.01.2021 17:07:12</t>
  </si>
  <si>
    <t>PINARLI TR-6 35-20-M00092_955206125_955206125</t>
  </si>
  <si>
    <t>27.01.2021 19:02:59</t>
  </si>
  <si>
    <t>27.01.2021 23:33:05</t>
  </si>
  <si>
    <t>M-2760(YATIRIM REZERVE) 35-10-M02760_ M01_72853539</t>
  </si>
  <si>
    <t>27.01.2021 01:38:44</t>
  </si>
  <si>
    <t>27.01.2021 02:25:50</t>
  </si>
  <si>
    <t>YEŞİLTEPE TUTAK MAH. TR-2 35-32-L00049_B_56391413_56391413</t>
  </si>
  <si>
    <t>27.01.2021 16:18:59</t>
  </si>
  <si>
    <t>27.01.2021 20:29:58</t>
  </si>
  <si>
    <t>TR-1/50 45-83-M00050_955180609_955180609</t>
  </si>
  <si>
    <t>27.01.2021 10:10:12</t>
  </si>
  <si>
    <t>27.01.2021 18:50:00</t>
  </si>
  <si>
    <t>27.01.2021 20:19:41</t>
  </si>
  <si>
    <t>SIRIMLI DERE MAH. TR-3 35-31-L00194_47918250_56386192_56386192</t>
  </si>
  <si>
    <t>27.01.2021 05:02:05</t>
  </si>
  <si>
    <t>27.01.2021 16:51:12</t>
  </si>
  <si>
    <t>GÖRDES TR-28 45-75-M00028_945603928_945603928</t>
  </si>
  <si>
    <t>27.01.2021 12:13:58</t>
  </si>
  <si>
    <t>27.01.2021 14:17:24</t>
  </si>
  <si>
    <t>SALUR KÖK 45-75-M00062_HatBaşıAyırıcı_53135529 M03_53135529</t>
  </si>
  <si>
    <t>27.01.2021 17:47:42</t>
  </si>
  <si>
    <t>27.01.2021 19:53:00</t>
  </si>
  <si>
    <t>27.01.2021 05:27:24</t>
  </si>
  <si>
    <t>27.01.2021 10:38:03</t>
  </si>
  <si>
    <t>L-286 35-18-L00286_35-18-L00286_72087603</t>
  </si>
  <si>
    <t>27.01.2021 09:58:00</t>
  </si>
  <si>
    <t>27.01.2021 13:47:00</t>
  </si>
  <si>
    <t>K-4250 35-02-K04250_912469360_912469360</t>
  </si>
  <si>
    <t>27.01.2021 16:24:04</t>
  </si>
  <si>
    <t>27.01.2021 17:07:45</t>
  </si>
  <si>
    <t>DM-20 45-71-M00273_DM-21 M09_2070227</t>
  </si>
  <si>
    <t>27.01.2021 06:51:39</t>
  </si>
  <si>
    <t>27.01.2021 07:21:50</t>
  </si>
  <si>
    <t>27.01.2021 14:43:26</t>
  </si>
  <si>
    <t>27.01.2021 16:30:00</t>
  </si>
  <si>
    <t>TR-17 35-27-M00017_98995175_98995175</t>
  </si>
  <si>
    <t>27.01.2021 07:02:27</t>
  </si>
  <si>
    <t>27.01.2021 12:38:18</t>
  </si>
  <si>
    <t>M-584 DOĞANLAR KÖK 35-02-M00584_M-1068 M04_66682461</t>
  </si>
  <si>
    <t>27.01.2021 10:36:00</t>
  </si>
  <si>
    <t>27.01.2021 11:11:25</t>
  </si>
  <si>
    <t>27.01.2021 17:11:06</t>
  </si>
  <si>
    <t>27.01.2021 18:07:00</t>
  </si>
  <si>
    <t>K-1291 35-04-K01291_99478884_99478884</t>
  </si>
  <si>
    <t>27.01.2021 09:45:00</t>
  </si>
  <si>
    <t>27.01.2021 12:55:59</t>
  </si>
  <si>
    <t>_A_56399571_56399571</t>
  </si>
  <si>
    <t>27.01.2021 18:58:35</t>
  </si>
  <si>
    <t>HALİTPAŞA DM 45-80-M00060_DAĞITIM TRAFO HALİTPAŞA DM M08_72188645</t>
  </si>
  <si>
    <t>27.01.2021 14:28:39</t>
  </si>
  <si>
    <t>27.01.2021 17:39:58</t>
  </si>
  <si>
    <t>27.01.2021 08:10:00</t>
  </si>
  <si>
    <t>27.01.2021 10:49:18</t>
  </si>
  <si>
    <t>TEKELİ DM 35-22-M00088_ESKİ AHMETBEYLİ M08_48495817</t>
  </si>
  <si>
    <t>27.01.2021 09:53:00</t>
  </si>
  <si>
    <t>27.01.2021 11:12:42</t>
  </si>
  <si>
    <t>27.01.2021 05:34:22</t>
  </si>
  <si>
    <t>27.01.2021 05:38:28</t>
  </si>
  <si>
    <t>ARAPBAŞI TR-1 35-20-L00082_949865098_949865098</t>
  </si>
  <si>
    <t>27.01.2021 20:27:30</t>
  </si>
  <si>
    <t>28.01.2021 03:52:00</t>
  </si>
  <si>
    <t>M-228 35-02-M00228_R_56383064_56383064</t>
  </si>
  <si>
    <t>27.01.2021 09:17:11</t>
  </si>
  <si>
    <t>27.01.2021 12:40:54</t>
  </si>
  <si>
    <t>DM-14/08 45-71-M00385_45-71-M00385_66509307</t>
  </si>
  <si>
    <t>27.01.2021 02:53:54</t>
  </si>
  <si>
    <t>27.01.2021 04:51:00</t>
  </si>
  <si>
    <t>K-524 35-01-K00524_911101981_911101981</t>
  </si>
  <si>
    <t>27.01.2021 16:50:05</t>
  </si>
  <si>
    <t>27.01.2021 22:13:21</t>
  </si>
  <si>
    <t>27.01.2021 10:29:15</t>
  </si>
  <si>
    <t>KERPİÇLİK TR-1 45-74-M00103_A_56407151_56407151</t>
  </si>
  <si>
    <t>27.01.2021 09:33:46</t>
  </si>
  <si>
    <t>27.01.2021 12:35:17</t>
  </si>
  <si>
    <t>27.01.2021 07:59:38</t>
  </si>
  <si>
    <t>27.01.2021 13:08:44</t>
  </si>
  <si>
    <t>DM-9/12-A 45-71-M01919_DIREK TIPI TRAFO HUCRESI H01_2116718</t>
  </si>
  <si>
    <t>27.01.2021 10:48:09</t>
  </si>
  <si>
    <t>27.01.2021 15:26:42</t>
  </si>
  <si>
    <t>M-878 35-02-M00878_35-02-M00878_2353762</t>
  </si>
  <si>
    <t>27.01.2021 10:22:39</t>
  </si>
  <si>
    <t>27.01.2021 20:12:00</t>
  </si>
  <si>
    <t>HILAL GIS TM 35-01-A00010_HİLAL-7 K04_2313227</t>
  </si>
  <si>
    <t>27.01.2021 10:59:49</t>
  </si>
  <si>
    <t>27.01.2021 12:10:28</t>
  </si>
  <si>
    <t>GÖKÇEKÖY TURGUTREİS TR-1 45-80-L00180_DIREK TIPI TRAFO HUCRESI H01_2085187</t>
  </si>
  <si>
    <t>27.01.2021 13:31:42</t>
  </si>
  <si>
    <t>27.01.2021 17:35:18</t>
  </si>
  <si>
    <t>DAĞDERE TR-1 35-29-L00320_A_56395295_56395295</t>
  </si>
  <si>
    <t>27.01.2021 10:45:49</t>
  </si>
  <si>
    <t>27.01.2021 20:03:20</t>
  </si>
  <si>
    <t>27.01.2021 07:30:46</t>
  </si>
  <si>
    <t>27.01.2021 09:36:21</t>
  </si>
  <si>
    <t>GÖKEYÜP İKİOLUK MAH.TR-1 45-78-M00818_49206972_56387412_56387412</t>
  </si>
  <si>
    <t>27.01.2021 12:44:20</t>
  </si>
  <si>
    <t>27.01.2021 15:37:42</t>
  </si>
  <si>
    <t>ATALAN KÖK 35-26-L00247_GÖLLÜCE L06_72823346</t>
  </si>
  <si>
    <t>27.01.2021 04:45:43</t>
  </si>
  <si>
    <t>27.01.2021 10:20:49</t>
  </si>
  <si>
    <t>TR-1-3/7 ARABOYNU 35-20-L00023_35-20-L00023_2363945</t>
  </si>
  <si>
    <t>27.01.2021 09:49:22</t>
  </si>
  <si>
    <t>27.01.2021 13:17:59</t>
  </si>
  <si>
    <t>27.01.2021 04:07:03</t>
  </si>
  <si>
    <t>27.01.2021 05:35:48</t>
  </si>
  <si>
    <t>YENİŞEHİR TR-4 35-31-L00112_47864153_56393705_56393705</t>
  </si>
  <si>
    <t>27.01.2021 06:52:59</t>
  </si>
  <si>
    <t>M-1149 35-09-M01149_M-538 M07_47615666</t>
  </si>
  <si>
    <t>27.01.2021 01:24:00</t>
  </si>
  <si>
    <t>27.01.2021 02:20:49</t>
  </si>
  <si>
    <t>_6671596_56377809_56377809</t>
  </si>
  <si>
    <t>27.01.2021 20:18:00</t>
  </si>
  <si>
    <t>28.01.2021 03:22:11</t>
  </si>
  <si>
    <t>SULTAN DM 35-25-M00121_ÖZDERE M-23 M10_72117236</t>
  </si>
  <si>
    <t>27.01.2021 19:31:00</t>
  </si>
  <si>
    <t>27.01.2021 20:08:00</t>
  </si>
  <si>
    <t>27.01.2021 18:29:22</t>
  </si>
  <si>
    <t>27.01.2021 18:53:56</t>
  </si>
  <si>
    <t>27.01.2021 19:04:52</t>
  </si>
  <si>
    <t>27.01.2021 19:07:51</t>
  </si>
  <si>
    <t>27.01.2021 12:19:59</t>
  </si>
  <si>
    <t>27.01.2021 14:16:00</t>
  </si>
  <si>
    <t>DM-01/3F(TR-1/48) 45-71-M00055_B_60985256_60985256</t>
  </si>
  <si>
    <t>27.01.2021 20:32:23</t>
  </si>
  <si>
    <t>27.01.2021 22:14:47</t>
  </si>
  <si>
    <t>27.01.2021 15:17:30</t>
  </si>
  <si>
    <t>27.01.2021 21:01:34</t>
  </si>
  <si>
    <t>TR-87 MENTEŞ KAVŞAĞI 35-19-L00087_956664338_956664338</t>
  </si>
  <si>
    <t>27.01.2021 16:12:59</t>
  </si>
  <si>
    <t>27.01.2021 19:48:40</t>
  </si>
  <si>
    <t>27.01.2021 11:28:26</t>
  </si>
  <si>
    <t>27.01.2021 11:28:56</t>
  </si>
  <si>
    <t>L-38 35-14-L00038_35-14-L00038_2349333</t>
  </si>
  <si>
    <t>27.01.2021 03:22:20</t>
  </si>
  <si>
    <t>27.01.2021 04:47:00</t>
  </si>
  <si>
    <t>ÖREN TR-2 35-27-L00217_ÖREN TR-3 L01_72160261</t>
  </si>
  <si>
    <t>27.01.2021 04:51:04</t>
  </si>
  <si>
    <t>27.01.2021 12:06:18</t>
  </si>
  <si>
    <t>DM-5 45-71-M00947_DM-9 M02_66502756</t>
  </si>
  <si>
    <t>27.01.2021 04:49:00</t>
  </si>
  <si>
    <t>27.01.2021 14:27:14</t>
  </si>
  <si>
    <t>KEMALİYE DM (TR-1) 45-73-M00150_HatBaşıAyırıcı_53135427 M02_53135427</t>
  </si>
  <si>
    <t>27.01.2021 15:10:34</t>
  </si>
  <si>
    <t>27.01.2021 19:33:26</t>
  </si>
  <si>
    <t>ÇAVUŞLAR TR-5 TARIMSAL SULAMA 45-79-M00257_45-79-M00257_2366700</t>
  </si>
  <si>
    <t>27.01.2021 18:35:47</t>
  </si>
  <si>
    <t>27.01.2021 20:57:16</t>
  </si>
  <si>
    <t>27.01.2021 22:06:20</t>
  </si>
  <si>
    <t>27.01.2021 23:48:35</t>
  </si>
  <si>
    <t>MURADİYE DM 45-71-M00006_ORMAN FİDANLIĞI M12_2077013</t>
  </si>
  <si>
    <t>27.01.2021 03:28:38</t>
  </si>
  <si>
    <t>27.01.2021 05:23:31</t>
  </si>
  <si>
    <t>K-1642 35-03-K01642_35-03-K01642_41938938</t>
  </si>
  <si>
    <t>27.01.2021 03:41:15</t>
  </si>
  <si>
    <t>27.01.2021 04:40:00</t>
  </si>
  <si>
    <t>27.01.2021 09:44:38</t>
  </si>
  <si>
    <t>L-376 PAZARYERİ 35-18-L00376_950449010_950449010</t>
  </si>
  <si>
    <t>27.01.2021 09:03:59</t>
  </si>
  <si>
    <t>27.01.2021 11:43:12</t>
  </si>
  <si>
    <t>L-279 ERDİL SİTESİ 35-18-L00279_7392422_56370867_56370867</t>
  </si>
  <si>
    <t>27.01.2021 13:51:00</t>
  </si>
  <si>
    <t>27.01.2021 15:06:18</t>
  </si>
  <si>
    <t>27.01.2021 03:12:00</t>
  </si>
  <si>
    <t>27.01.2021 05:19:12</t>
  </si>
  <si>
    <t>TR-69 35-19-L00069_95000599133_95000599133</t>
  </si>
  <si>
    <t>27.01.2021 12:42:37</t>
  </si>
  <si>
    <t>27.01.2021 17:11:31</t>
  </si>
  <si>
    <t>M-575Ö 35-02-M00575Ö_ M03_2306630</t>
  </si>
  <si>
    <t>27.01.2021 13:06:28</t>
  </si>
  <si>
    <t>27.01.2021 16:15:02</t>
  </si>
  <si>
    <t>27.01.2021 16:21:56</t>
  </si>
  <si>
    <t>27.01.2021 16:22:16</t>
  </si>
  <si>
    <t>PİYADELER KÖK 45-73-M00136_ALKAN M06_66674746</t>
  </si>
  <si>
    <t>27.01.2021 02:13:25</t>
  </si>
  <si>
    <t>27.01.2021 02:13:45</t>
  </si>
  <si>
    <t>HANPAŞA TR-1 45-72-M00205_956522748_956522748</t>
  </si>
  <si>
    <t>27.01.2021 17:44:40</t>
  </si>
  <si>
    <t>27.01.2021 08:08:13</t>
  </si>
  <si>
    <t>27.01.2021 08:13:13</t>
  </si>
  <si>
    <t>27.01.2021 07:41:58</t>
  </si>
  <si>
    <t>27.01.2021 08:25:35</t>
  </si>
  <si>
    <t>L-47 DENİZKENT SİTESİ 35-14-L00047_7751390_56377889_56377889</t>
  </si>
  <si>
    <t>27.01.2021 15:25:14</t>
  </si>
  <si>
    <t>ALEMŞAHLI TR-5 ÇÖLDERE 45-79-M00457_45-79-M00457_2358438</t>
  </si>
  <si>
    <t>27.01.2021 05:44:00</t>
  </si>
  <si>
    <t>27.01.2021 07:25:11</t>
  </si>
  <si>
    <t>27.01.2021 16:57:00</t>
  </si>
  <si>
    <t>28.01.2021 01:49:40</t>
  </si>
  <si>
    <t>TAYTAN BEZİRGANLI TR-3 45-78-M00263_49238044_56392826_56392826</t>
  </si>
  <si>
    <t>27.01.2021 16:16:01</t>
  </si>
  <si>
    <t>27.01.2021 19:09:29</t>
  </si>
  <si>
    <t>27.01.2021 19:00:56</t>
  </si>
  <si>
    <t>28.01.2021 01:31:23</t>
  </si>
  <si>
    <t>AKGEDİK KÖK-3 45-71-M00164_AKGEDİK M02_55994694</t>
  </si>
  <si>
    <t>27.01.2021 07:24:14</t>
  </si>
  <si>
    <t>27.01.2021 09:31:49</t>
  </si>
  <si>
    <t>27.01.2021 23:45:43</t>
  </si>
  <si>
    <t>28.01.2021 01:41:30</t>
  </si>
  <si>
    <t>K-984 35-07-K00984_966398288_966398288</t>
  </si>
  <si>
    <t>27.01.2021 21:25:00</t>
  </si>
  <si>
    <t>27.01.2021 22:52:37</t>
  </si>
  <si>
    <t>M-739 35-03-M00739_ M04_2062283</t>
  </si>
  <si>
    <t>27.01.2021 02:25:06</t>
  </si>
  <si>
    <t>27.01.2021 04:43:41</t>
  </si>
  <si>
    <t>27.01.2021 17:04:19</t>
  </si>
  <si>
    <t>27.01.2021 17:12:15</t>
  </si>
  <si>
    <t>DOMİNOS KÖK 35-26-M00208_BEŞİKÇİOĞLU M03_65962998</t>
  </si>
  <si>
    <t>27.01.2021 03:45:25</t>
  </si>
  <si>
    <t>27.01.2021 04:04:27</t>
  </si>
  <si>
    <t>TR-24 35-30-L00024_955323695_955323695</t>
  </si>
  <si>
    <t>27.01.2021 16:07:06</t>
  </si>
  <si>
    <t>28.01.2021 10:30:32</t>
  </si>
  <si>
    <t>L-300 DM 35-18-L00300_PETEK L11_2332977</t>
  </si>
  <si>
    <t>27.01.2021 04:23:00</t>
  </si>
  <si>
    <t>27.01.2021 06:06:34</t>
  </si>
  <si>
    <t>27.01.2021 14:28:09</t>
  </si>
  <si>
    <t>27.01.2021 18:07:50</t>
  </si>
  <si>
    <t>M-531 KAVAKLIDERE KÖK 35-02-M00531_NATO M04_72200004</t>
  </si>
  <si>
    <t>27.01.2021 09:23:00</t>
  </si>
  <si>
    <t>27.01.2021 14:46:21</t>
  </si>
  <si>
    <t>KAVACIK TR-1 45-77-M00001_DIREK TIPI TRAFO HUCRESI H01_2055528</t>
  </si>
  <si>
    <t>27.01.2021 11:10:24</t>
  </si>
  <si>
    <t>27.01.2021 13:36:13</t>
  </si>
  <si>
    <t>TR-25 35-32-L00025_946413379_946413379</t>
  </si>
  <si>
    <t>27.01.2021 00:33:36</t>
  </si>
  <si>
    <t>27.01.2021 01:17:56</t>
  </si>
  <si>
    <t>SARIKAYA TR-2 (DOKTORLAR SİTESİ) 45-71-M00998_43150016_56398948_56398948</t>
  </si>
  <si>
    <t>27.01.2021 01:51:04</t>
  </si>
  <si>
    <t>27.01.2021 18:42:00</t>
  </si>
  <si>
    <t>27.01.2021 10:01:22</t>
  </si>
  <si>
    <t>27.01.2021 10:46:56</t>
  </si>
  <si>
    <t>TR-43 35-19-M00043_956667716_956667716</t>
  </si>
  <si>
    <t>27.01.2021 12:10:13</t>
  </si>
  <si>
    <t>27.01.2021 18:22:07</t>
  </si>
  <si>
    <t>K-1139 35-02-K01139_910086569_910086569</t>
  </si>
  <si>
    <t>27.01.2021 10:25:04</t>
  </si>
  <si>
    <t>27.01.2021 11:34:08</t>
  </si>
  <si>
    <t>BÜYÜKSÜMBÜLLER TR-1 45-71-M00818_44431648_56366529_56366529</t>
  </si>
  <si>
    <t>27.01.2021 18:07:09</t>
  </si>
  <si>
    <t>28.01.2021 00:12:08</t>
  </si>
  <si>
    <t>ŞEMSİLER TR-1 35-31-L00098_35-31-L00098_2363553</t>
  </si>
  <si>
    <t>27.01.2021 16:58:00</t>
  </si>
  <si>
    <t>27.01.2021 10:48:56</t>
  </si>
  <si>
    <t>M-1044 35-02-M01044_910011702_910011702</t>
  </si>
  <si>
    <t>27.01.2021 11:12:32</t>
  </si>
  <si>
    <t>27.01.2021 13:43:42</t>
  </si>
  <si>
    <t>K-4628 35-04-K04628_C_56380622_56380622</t>
  </si>
  <si>
    <t>27.01.2021 17:51:18</t>
  </si>
  <si>
    <t>28.01.2021 02:17:01</t>
  </si>
  <si>
    <t>27.01.2021 19:17:35</t>
  </si>
  <si>
    <t>27.01.2021 19:58:49</t>
  </si>
  <si>
    <t>27.01.2021 01:34:45</t>
  </si>
  <si>
    <t>27.01.2021 02:02:47</t>
  </si>
  <si>
    <t>EMİRALEM TR-18 KÖK 35-28-M00239_DAĞITIM TRAFO EMİRALEM TR-18 KÖK M05_66567531</t>
  </si>
  <si>
    <t>27.01.2021 06:07:25</t>
  </si>
  <si>
    <t>27.01.2021 10:29:34</t>
  </si>
  <si>
    <t>KIZILDAĞ TR-1 45-73-M00454_45-73-M00454_2353843</t>
  </si>
  <si>
    <t>27.01.2021 12:08:35</t>
  </si>
  <si>
    <t>27.01.2021 16:52:14</t>
  </si>
  <si>
    <t>27.01.2021 21:23:17</t>
  </si>
  <si>
    <t>27.01.2021 23:55:24</t>
  </si>
  <si>
    <t>KUŞÇULAR TR-10 (OVAKAHVE) 35-19-M00222_35-19-M00222_2349912</t>
  </si>
  <si>
    <t>27.01.2021 21:55:32</t>
  </si>
  <si>
    <t>27.01.2021 22:34:07</t>
  </si>
  <si>
    <t>DM-25/17-A 45-71-M00054_B_60984233_60984233</t>
  </si>
  <si>
    <t>27.01.2021 06:14:46</t>
  </si>
  <si>
    <t>27.01.2021 19:42:40</t>
  </si>
  <si>
    <t>ALAYAKA TR-1 45-73-M01059_45-73-M01059_2363793</t>
  </si>
  <si>
    <t>27.01.2021 10:27:00</t>
  </si>
  <si>
    <t>27.01.2021 10:50:11</t>
  </si>
  <si>
    <t>27.01.2021 18:55:59</t>
  </si>
  <si>
    <t>27.01.2021 20:07:39</t>
  </si>
  <si>
    <t>27.01.2021 08:30:42</t>
  </si>
  <si>
    <t>27.01.2021 08:44:00</t>
  </si>
  <si>
    <t>ÇAKIRCA ALİ TR-2 45-73-M00560_B_56403984_56403984</t>
  </si>
  <si>
    <t>27.01.2021 13:23:16</t>
  </si>
  <si>
    <t>27.01.2021 14:12:24</t>
  </si>
  <si>
    <t>27.01.2021 09:05:19</t>
  </si>
  <si>
    <t>27.01.2021 19:56:36</t>
  </si>
  <si>
    <t>_49237671_56389700_56389700</t>
  </si>
  <si>
    <t>27.01.2021 21:14:08</t>
  </si>
  <si>
    <t>27.01.2021 21:36:50</t>
  </si>
  <si>
    <t>K-1258 35-04-K01258_35-04-K01258_2373791</t>
  </si>
  <si>
    <t>27.01.2021 13:41:06</t>
  </si>
  <si>
    <t>27.01.2021 14:12:00</t>
  </si>
  <si>
    <t>BALABANLI ÜNER DEVECİ SULAMA GRB TR-7 35-15-M00339_35-15-M00339_2365379</t>
  </si>
  <si>
    <t>27.01.2021 19:41:40</t>
  </si>
  <si>
    <t>28.01.2021 02:11:31</t>
  </si>
  <si>
    <t>27.01.2021 14:21:39</t>
  </si>
  <si>
    <t>28.01.2021 02:31:51</t>
  </si>
  <si>
    <t>YOĞURTÇULAR TR-1 35-26-M00777_949898795_949898795</t>
  </si>
  <si>
    <t>27.01.2021 13:37:39</t>
  </si>
  <si>
    <t>ULUDERBENT TR-4 45-73-M00541_B_56385009_56385009</t>
  </si>
  <si>
    <t>27.01.2021 22:19:20</t>
  </si>
  <si>
    <t>28.01.2021 01:12:52</t>
  </si>
  <si>
    <t>FIRINLI TR-4 35-20-L00093_955198497_955198497</t>
  </si>
  <si>
    <t>27.01.2021 12:11:47</t>
  </si>
  <si>
    <t>27.01.2021 14:01:27</t>
  </si>
  <si>
    <t>AZİZTEPE SULAMA KOOP. ÖZEL TR 45-73-M00226Ö_DIREK TIPI TRAFO HUCRESI H01_2089877</t>
  </si>
  <si>
    <t>27.01.2021 07:41:19</t>
  </si>
  <si>
    <t>27.01.2021 10:44:26</t>
  </si>
  <si>
    <t>M-989 35-03-M00989_911017185_911017185</t>
  </si>
  <si>
    <t>27.01.2021 13:42:03</t>
  </si>
  <si>
    <t>27.01.2021 21:13:05</t>
  </si>
  <si>
    <t>ÇUKURKÖY TR-1 35-29-L00213_B_65499110_65499110</t>
  </si>
  <si>
    <t>27.01.2021 18:38:16</t>
  </si>
  <si>
    <t>27.01.2021 20:14:54</t>
  </si>
  <si>
    <t>TR-103 ZEYTİNALANI 35-19-L00103_DIREK TIPI TRAFO HUCRESI H01_2057431</t>
  </si>
  <si>
    <t>27.01.2021 17:39:00</t>
  </si>
  <si>
    <t>27.01.2021 18:34:22</t>
  </si>
  <si>
    <t>27.01.2021 08:11:29</t>
  </si>
  <si>
    <t>27.01.2021 09:28:33</t>
  </si>
  <si>
    <t>GÜVERCİNLİK BURGAZ MAH. TR 45-77-L00328_B_56386389_56386389</t>
  </si>
  <si>
    <t>27.01.2021 08:32:21</t>
  </si>
  <si>
    <t>27.01.2021 15:08:04</t>
  </si>
  <si>
    <t>27.01.2021 05:42:09</t>
  </si>
  <si>
    <t>27.01.2021 11:02:17</t>
  </si>
  <si>
    <t>GÖKÇEN DM 35-29-M00123_ASMALIK M12_2328948</t>
  </si>
  <si>
    <t>27.01.2021 10:29:31</t>
  </si>
  <si>
    <t>SOMA TR-15/1 45-82-M00094_945527754_945527754</t>
  </si>
  <si>
    <t>27.01.2021 18:02:22</t>
  </si>
  <si>
    <t>27.01.2021 19:43:43</t>
  </si>
  <si>
    <t>27.01.2021 14:26:44</t>
  </si>
  <si>
    <t>27.01.2021 18:34:18</t>
  </si>
  <si>
    <t>K-4023 35-01-K04023_910434632_910434632</t>
  </si>
  <si>
    <t>27.01.2021 17:22:00</t>
  </si>
  <si>
    <t>28.01.2021 02:24:30</t>
  </si>
  <si>
    <t>27.01.2021 01:19:45</t>
  </si>
  <si>
    <t>27.01.2021 01:33:00</t>
  </si>
  <si>
    <t>MAVİDERE TR-3 35-31-L00212_47875467_56391638_56391638</t>
  </si>
  <si>
    <t>27.01.2021 07:12:38</t>
  </si>
  <si>
    <t>27.01.2021 16:17:19</t>
  </si>
  <si>
    <t>TAŞLIYATAK TR-1 35-31-L00366_956569818_956569818</t>
  </si>
  <si>
    <t>27.01.2021 20:10:00</t>
  </si>
  <si>
    <t>27.01.2021 21:11:55</t>
  </si>
  <si>
    <t>27.01.2021 17:07:48</t>
  </si>
  <si>
    <t>27.01.2021 17:48:00</t>
  </si>
  <si>
    <t>SULTAN DM 35-25-M00121_ÖZDERE M-23 M10_72117316</t>
  </si>
  <si>
    <t>27.01.2021 01:39:45</t>
  </si>
  <si>
    <t>27.01.2021 02:18:31</t>
  </si>
  <si>
    <t>TR-4 35-32-L00004_946410829_946410829</t>
  </si>
  <si>
    <t>27.01.2021 17:53:26</t>
  </si>
  <si>
    <t>27.01.2021 21:32:25</t>
  </si>
  <si>
    <t>GÜLENYAKA ÇAMLIK MAH. TR-3 45-73-M00518_45-73-M00518_2364571</t>
  </si>
  <si>
    <t>27.01.2021 21:34:27</t>
  </si>
  <si>
    <t>28.01.2021 00:13:06</t>
  </si>
  <si>
    <t>27.01.2021 00:47:32</t>
  </si>
  <si>
    <t>27.01.2021 02:14:41</t>
  </si>
  <si>
    <t>KAYMAKÇI TR-37 35-15-L00231_C_56406847_56406847</t>
  </si>
  <si>
    <t>27.01.2021 21:21:00</t>
  </si>
  <si>
    <t>27.01.2021 22:42:00</t>
  </si>
  <si>
    <t>27.01.2021 20:55:00</t>
  </si>
  <si>
    <t>28.01.2021 00:52:29</t>
  </si>
  <si>
    <t>KARADAĞ TR-1 45-73-M00287_A_56401648_56401648</t>
  </si>
  <si>
    <t>27.01.2021 18:26:44</t>
  </si>
  <si>
    <t>27.01.2021 22:41:18</t>
  </si>
  <si>
    <t>BELEVİ İM 35-13-A00002_ARSLANLAR M06_2064114</t>
  </si>
  <si>
    <t>27.01.2021 19:10:46</t>
  </si>
  <si>
    <t>27.01.2021 19:10:56</t>
  </si>
  <si>
    <t>27.01.2021 18:54:08</t>
  </si>
  <si>
    <t>27.01.2021 22:59:57</t>
  </si>
  <si>
    <t>SULTANİYE KÖYÜ TR-1 35-13-L00080_DIREK TIPI TRAFO HUCRESI H01_2039951</t>
  </si>
  <si>
    <t>27.01.2021 04:24:25</t>
  </si>
  <si>
    <t>27.01.2021 11:43:38</t>
  </si>
  <si>
    <t>FIRINLI TR-9 35-20-L00366_955198927_955198927</t>
  </si>
  <si>
    <t>27.01.2021 19:25:12</t>
  </si>
  <si>
    <t>28.01.2021 02:46:17</t>
  </si>
  <si>
    <t>27.01.2021 19:09:14</t>
  </si>
  <si>
    <t>27.01.2021 21:27:10</t>
  </si>
  <si>
    <t>27.01.2021 03:52:37</t>
  </si>
  <si>
    <t>27.01.2021 07:09:17</t>
  </si>
  <si>
    <t>ALAŞEHİR TR-27 45-73-M00027_945683247_945683247</t>
  </si>
  <si>
    <t>27.01.2021 15:59:53</t>
  </si>
  <si>
    <t>27.01.2021 20:22:42</t>
  </si>
  <si>
    <t>ÖRNEKKÖY TR-2 35-27-L00324_ H_72386871</t>
  </si>
  <si>
    <t>27.01.2021 03:09:37</t>
  </si>
  <si>
    <t>27.01.2021 05:05:07</t>
  </si>
  <si>
    <t>ÜRKMEZ M-16 35-25-M00141_11220514_56377700_56377700</t>
  </si>
  <si>
    <t>27.01.2021 19:58:46</t>
  </si>
  <si>
    <t>27.01.2021 21:34:19</t>
  </si>
  <si>
    <t>27.01.2021 14:57:39</t>
  </si>
  <si>
    <t>27.01.2021 15:10:53</t>
  </si>
  <si>
    <t>TR-10 35-13-L00010_TR-12 - TR-13-L01 L01_2121370</t>
  </si>
  <si>
    <t>27.01.2021 02:00:26</t>
  </si>
  <si>
    <t>27.01.2021 03:14:00</t>
  </si>
  <si>
    <t>K-3975 35-04-K03975_B_56381373_56381373</t>
  </si>
  <si>
    <t>27.01.2021 16:12:44</t>
  </si>
  <si>
    <t>27.01.2021 17:21:22</t>
  </si>
  <si>
    <t>DM-11/05 (TR-39) 45-71-M00283_45-71-M00283_66372640</t>
  </si>
  <si>
    <t>27.01.2021 12:48:15</t>
  </si>
  <si>
    <t>27.01.2021 15:20:10</t>
  </si>
  <si>
    <t>M-328 35-03-M00328_910474688_910474688</t>
  </si>
  <si>
    <t>27.01.2021 11:51:33</t>
  </si>
  <si>
    <t>27.01.2021 20:03:01</t>
  </si>
  <si>
    <t>TR-1/52 45-72-M00180_956494470_956494470</t>
  </si>
  <si>
    <t>27.01.2021 15:28:53</t>
  </si>
  <si>
    <t>27.01.2021 18:29:54</t>
  </si>
  <si>
    <t>27.01.2021 03:12:21</t>
  </si>
  <si>
    <t>27.01.2021 07:42:39</t>
  </si>
  <si>
    <t>DM-1/53 35-29-M00053_DM-1/52 M01_72184723</t>
  </si>
  <si>
    <t>27.01.2021 08:09:26</t>
  </si>
  <si>
    <t>27.01.2021 06:19:35</t>
  </si>
  <si>
    <t>27.01.2021 07:28:00</t>
  </si>
  <si>
    <t>BODAMAS TR-3 45-75-M00299_45-75-M00299_2374864</t>
  </si>
  <si>
    <t>27.01.2021 09:44:04</t>
  </si>
  <si>
    <t>27.01.2021 11:54:47</t>
  </si>
  <si>
    <t>27.01.2021 09:17:16</t>
  </si>
  <si>
    <t>27.01.2021 09:20:26</t>
  </si>
  <si>
    <t>27.01.2021 02:47:29</t>
  </si>
  <si>
    <t>27.01.2021 03:24:30</t>
  </si>
  <si>
    <t>27.01.2021 12:05:00</t>
  </si>
  <si>
    <t>27.01.2021 12:32:27</t>
  </si>
  <si>
    <t>FATİH KÖK 35-15-L01160_ÇAMYAYLA L02_72298562</t>
  </si>
  <si>
    <t>27.01.2021 09:02:44</t>
  </si>
  <si>
    <t>27.01.2021 11:06:42</t>
  </si>
  <si>
    <t>DM-2/8 BAŞKENT TR 35-18-L00588_11056145_56377459_56377459</t>
  </si>
  <si>
    <t>27.01.2021 14:36:35</t>
  </si>
  <si>
    <t>27.01.2021 16:56:57</t>
  </si>
  <si>
    <t>ÇAKIRBEYLİ TR-1 35-26-M00486_954896359_954896359</t>
  </si>
  <si>
    <t>27.01.2021 10:45:47</t>
  </si>
  <si>
    <t>27.01.2021 12:53:20</t>
  </si>
  <si>
    <t>OKLUİSA KÖK 45-81-M00046_ESKİN GRUP M03_71994400</t>
  </si>
  <si>
    <t>27.01.2021 09:54:06</t>
  </si>
  <si>
    <t>27.01.2021 10:35:00</t>
  </si>
  <si>
    <t>27.01.2021 14:33:56</t>
  </si>
  <si>
    <t>27.01.2021 14:35:36</t>
  </si>
  <si>
    <t>M-1180 35-04-M01180_912486260_912486260</t>
  </si>
  <si>
    <t>27.01.2021 11:51:59</t>
  </si>
  <si>
    <t>27.01.2021 13:22:38</t>
  </si>
  <si>
    <t>TR-14 35-32-L00014__72372930_72372930</t>
  </si>
  <si>
    <t>27.01.2021 12:19:00</t>
  </si>
  <si>
    <t>27.01.2021 13:21:58</t>
  </si>
  <si>
    <t>M-448 YALÇINKAYA KÖK 35-17-M00448_HatBaşıAyırıcı_73034566 M02_73034566</t>
  </si>
  <si>
    <t>27.01.2021 11:19:42</t>
  </si>
  <si>
    <t>27.01.2021 14:22:43</t>
  </si>
  <si>
    <t>27.01.2021 10:07:39</t>
  </si>
  <si>
    <t>27.01.2021 10:26:03</t>
  </si>
  <si>
    <t>27.01.2021 00:15:02</t>
  </si>
  <si>
    <t>27.01.2021 01:29:51</t>
  </si>
  <si>
    <t>SUDELİĞİ KÖK 45-72-L00111_YENİÇEKÖY ÇIKIŞI L01_66544618</t>
  </si>
  <si>
    <t>27.01.2021 09:21:46</t>
  </si>
  <si>
    <t>27.01.2021 13:59:52</t>
  </si>
  <si>
    <t>K-2537 35-09-K02537_F F1_5899004</t>
  </si>
  <si>
    <t>27.01.2021 13:40:24</t>
  </si>
  <si>
    <t>27.01.2021 18:15:43</t>
  </si>
  <si>
    <t>M-444 35-03-M00444_910317993_910317993</t>
  </si>
  <si>
    <t>27.01.2021 01:51:38</t>
  </si>
  <si>
    <t>27.01.2021 03:59:46</t>
  </si>
  <si>
    <t>27.01.2021 05:55:15</t>
  </si>
  <si>
    <t>27.01.2021 05:55:45</t>
  </si>
  <si>
    <t>27.01.2021 11:13:17</t>
  </si>
  <si>
    <t>27.01.2021 11:13:51</t>
  </si>
  <si>
    <t>27.01.2021 20:47:37</t>
  </si>
  <si>
    <t>27.01.2021 22:06:45</t>
  </si>
  <si>
    <t>GÖKÇEN DM 1-1/2 35-29-L00059_48309442_56396013_56396013</t>
  </si>
  <si>
    <t>27.01.2021 20:07:49</t>
  </si>
  <si>
    <t>27.01.2021 22:32:59</t>
  </si>
  <si>
    <t>27.01.2021 06:48:00</t>
  </si>
  <si>
    <t>27.01.2021 09:16:40</t>
  </si>
  <si>
    <t>27.01.2021 17:37:20</t>
  </si>
  <si>
    <t>27.01.2021 17:45:37</t>
  </si>
  <si>
    <t>ÇUKURALTI M-52 35-25-M00087_955265250_955265250</t>
  </si>
  <si>
    <t>27.01.2021 11:02:40</t>
  </si>
  <si>
    <t>27.01.2021 22:00:43</t>
  </si>
  <si>
    <t>ÜRKÜTLER TR-1 35-16-M00091_A_56395358_56395358</t>
  </si>
  <si>
    <t>27.01.2021 10:49:33</t>
  </si>
  <si>
    <t>27.01.2021 13:07:36</t>
  </si>
  <si>
    <t>27.01.2021 03:25:54</t>
  </si>
  <si>
    <t>27.01.2021 06:01:37</t>
  </si>
  <si>
    <t>GÜMÜLCELİ KÖK 45-80-M00057_45-80-M00057_72197428</t>
  </si>
  <si>
    <t>27.01.2021 14:45:00</t>
  </si>
  <si>
    <t>27.01.2021 18:11:20</t>
  </si>
  <si>
    <t>ALİAĞA GIS TM 35-17-A00014_EGE GÜBRE-1 (2H06) M019_66127970</t>
  </si>
  <si>
    <t>27.01.2021 07:14:51</t>
  </si>
  <si>
    <t>27.01.2021 12:44:51</t>
  </si>
  <si>
    <t>DELEMENLER KÖK 45-73-M00490_HatBaşıAyırıcı_53136481 M03_53136481</t>
  </si>
  <si>
    <t>27.01.2021 01:28:15</t>
  </si>
  <si>
    <t>27.01.2021 01:34:00</t>
  </si>
  <si>
    <t>KALEKÖY TR-4 35-31-L00236_DIREK TIPI TRAFO HUCRESI H01_2050596</t>
  </si>
  <si>
    <t>27.01.2021 09:03:25</t>
  </si>
  <si>
    <t>27.01.2021 16:56:47</t>
  </si>
  <si>
    <t>27.01.2021 05:15:35</t>
  </si>
  <si>
    <t>27.01.2021 06:19:00</t>
  </si>
  <si>
    <t>K-621 35-01-K00621_E E2_5864750</t>
  </si>
  <si>
    <t>27.01.2021 20:49:48</t>
  </si>
  <si>
    <t>28.01.2021 00:45:21</t>
  </si>
  <si>
    <t>27.01.2021 08:08:34</t>
  </si>
  <si>
    <t>27.01.2021 09:37:02</t>
  </si>
  <si>
    <t>BADINCA TR-4 45-73-M00382_E_56390800_56390800</t>
  </si>
  <si>
    <t>27.01.2021 07:50:19</t>
  </si>
  <si>
    <t>27.01.2021 09:02:22</t>
  </si>
  <si>
    <t>KAYALIOĞLU KÖK 45-72-L00070_KAYALIOĞLU ÇIKIŞ L01_66592886</t>
  </si>
  <si>
    <t>27.01.2021 13:19:34</t>
  </si>
  <si>
    <t>27.01.2021 14:52:55</t>
  </si>
  <si>
    <t>KIZILÜZÜM TR-1 35-27-M00080_A_56382485_56382485</t>
  </si>
  <si>
    <t>27.01.2021 13:29:22</t>
  </si>
  <si>
    <t>27.01.2021 14:43:32</t>
  </si>
  <si>
    <t>M-1420 35-01-M01420_911579041_911579041</t>
  </si>
  <si>
    <t>27.01.2021 07:27:30</t>
  </si>
  <si>
    <t>27.01.2021 08:47:23</t>
  </si>
  <si>
    <t>27.01.2021 21:17:32</t>
  </si>
  <si>
    <t>27.01.2021 22:17:08</t>
  </si>
  <si>
    <t>_7825329_56359482_56359482</t>
  </si>
  <si>
    <t>27.01.2021 16:17:50</t>
  </si>
  <si>
    <t>27.01.2021 23:06:36</t>
  </si>
  <si>
    <t>KINIK TR-14 KÖK 35-24-L00014__72410325_72410325</t>
  </si>
  <si>
    <t>27.01.2021 13:23:00</t>
  </si>
  <si>
    <t>27.01.2021 15:32:54</t>
  </si>
  <si>
    <t>KAHRAMANLAR TR-3 HACIBEKİRLER 45-79-M00219_A_56400895_56400895</t>
  </si>
  <si>
    <t>27.01.2021 22:17:19</t>
  </si>
  <si>
    <t>27.01.2021 23:50:06</t>
  </si>
  <si>
    <t>BALLICA TR-4 45-72-L00550_956518104_956518104</t>
  </si>
  <si>
    <t>27.01.2021 20:39:03</t>
  </si>
  <si>
    <t>27.01.2021 22:00:31</t>
  </si>
  <si>
    <t>27.01.2021 05:12:08</t>
  </si>
  <si>
    <t>27.01.2021 05:26:28</t>
  </si>
  <si>
    <t>MORDOĞAN TR-3 35-21-L00141_D_56375586_56375586</t>
  </si>
  <si>
    <t>27.01.2021 14:52:40</t>
  </si>
  <si>
    <t>27.01.2021 16:56:13</t>
  </si>
  <si>
    <t>K-4574 35-10-K04574_98037336_98037336</t>
  </si>
  <si>
    <t>27.01.2021 18:36:19</t>
  </si>
  <si>
    <t>27.01.2021 19:43:52</t>
  </si>
  <si>
    <t>L-14 SEVTUR 35-18-L00014_950440243_950440243</t>
  </si>
  <si>
    <t>27.01.2021 09:14:32</t>
  </si>
  <si>
    <t>27.01.2021 11:42:50</t>
  </si>
  <si>
    <t>MESİNDERE TR-4 45-78-L00474_B_56404601_56404601</t>
  </si>
  <si>
    <t>27.01.2021 16:09:32</t>
  </si>
  <si>
    <t>27.01.2021 20:10:09</t>
  </si>
  <si>
    <t>27.01.2021 08:05:15</t>
  </si>
  <si>
    <t>27.01.2021 13:27:04</t>
  </si>
  <si>
    <t>27.01.2021 04:39:19</t>
  </si>
  <si>
    <t>27.01.2021 06:53:41</t>
  </si>
  <si>
    <t>27.01.2021 16:50:57</t>
  </si>
  <si>
    <t>27.01.2021 16:52:26</t>
  </si>
  <si>
    <t>YAKAKÖY KÖK 45-75-M00067_TEPEKÖY M02_2092139</t>
  </si>
  <si>
    <t>27.01.2021 10:00:16</t>
  </si>
  <si>
    <t>27.01.2021 10:50:00</t>
  </si>
  <si>
    <t>27.01.2021 13:59:56</t>
  </si>
  <si>
    <t>27.01.2021 15:56:44</t>
  </si>
  <si>
    <t>M-214(DM-3/12) 35-09-M00214_35-09-M00214_42944830</t>
  </si>
  <si>
    <t>27.01.2021 11:29:59</t>
  </si>
  <si>
    <t>27.01.2021 12:07:29</t>
  </si>
  <si>
    <t>27.01.2021 20:04:39</t>
  </si>
  <si>
    <t>27.01.2021 20:40:00</t>
  </si>
  <si>
    <t>27.01.2021 12:45:22</t>
  </si>
  <si>
    <t>27.01.2021 05:34:41</t>
  </si>
  <si>
    <t>27.01.2021 05:39:35</t>
  </si>
  <si>
    <t>SANCAKLI TR-6 35-22-M00155_35-22-M00155_2377271</t>
  </si>
  <si>
    <t>27.01.2021 13:01:00</t>
  </si>
  <si>
    <t>27.01.2021 13:24:52</t>
  </si>
  <si>
    <t>27.01.2021 02:51:48</t>
  </si>
  <si>
    <t>27.01.2021 03:10:08</t>
  </si>
  <si>
    <t>DEREKÖY TR-2 35-20-L00254_6218123_56373598_56373598</t>
  </si>
  <si>
    <t>27.01.2021 13:25:53</t>
  </si>
  <si>
    <t>YEŞİLDERE KAZALLI TR-3 35-31-L00164_47837290_56391508_56391508</t>
  </si>
  <si>
    <t>27.01.2021 21:31:38</t>
  </si>
  <si>
    <t>K-2797 35-08-K02797_K-1693 K02_42038643</t>
  </si>
  <si>
    <t>27.01.2021 03:25:00</t>
  </si>
  <si>
    <t>27.01.2021 04:09:10</t>
  </si>
  <si>
    <t>L-319 BAHÇELİEVLER-2 35-18-L00319_35-18-L00319_2371962</t>
  </si>
  <si>
    <t>27.01.2021 01:28:16</t>
  </si>
  <si>
    <t>27.01.2021 03:56:00</t>
  </si>
  <si>
    <t>27.01.2021 02:24:26</t>
  </si>
  <si>
    <t>27.01.2021 02:24:45</t>
  </si>
  <si>
    <t>27.01.2021 03:13:41</t>
  </si>
  <si>
    <t>27.01.2021 03:43:00</t>
  </si>
  <si>
    <t>27.01.2021 00:43:27</t>
  </si>
  <si>
    <t>27.01.2021 15:23:27</t>
  </si>
  <si>
    <t>27.01.2021 17:04:06</t>
  </si>
  <si>
    <t>AZİZTEPE TR-1 45-73-M00214_C_56401068_56401068</t>
  </si>
  <si>
    <t>27.01.2021 18:28:54</t>
  </si>
  <si>
    <t>28.01.2021 00:37:06</t>
  </si>
  <si>
    <t>BADEMLİ TR-5 35-15-L01044_48663860_56361610_56361610</t>
  </si>
  <si>
    <t>27.01.2021 09:26:46</t>
  </si>
  <si>
    <t>27.01.2021 12:15:41</t>
  </si>
  <si>
    <t>BEYDAĞ İM 35-32-A00001_MUTAFLAR L14_2049959</t>
  </si>
  <si>
    <t>27.01.2021 04:22:23</t>
  </si>
  <si>
    <t>27.01.2021 09:09:02</t>
  </si>
  <si>
    <t>ALABAŞ TR-15 35-15-L00133_950382385_950382385</t>
  </si>
  <si>
    <t>27.01.2021 09:59:03</t>
  </si>
  <si>
    <t>28.01.2021 00:00:45</t>
  </si>
  <si>
    <t>DM-14/16 45-71-M00397_A_56397529_56397529</t>
  </si>
  <si>
    <t>27.01.2021 12:05:38</t>
  </si>
  <si>
    <t>27.01.2021 19:38:51</t>
  </si>
  <si>
    <t>TR-13 BEYKÖY 35-32-L00013_B_56357242_56357242</t>
  </si>
  <si>
    <t>27.01.2021 10:06:34</t>
  </si>
  <si>
    <t>27.01.2021 12:15:20</t>
  </si>
  <si>
    <t>ADALA TR-8 45-78-M00293_49237694_56390021_56390021</t>
  </si>
  <si>
    <t>27.01.2021 17:06:21</t>
  </si>
  <si>
    <t>27.01.2021 18:28:56</t>
  </si>
  <si>
    <t>SELÇUK İM/DM 35-13-A00004_AYASULUK (TEİAŞ GİRİŞ) M05_65986283</t>
  </si>
  <si>
    <t>27.01.2021 17:49:56</t>
  </si>
  <si>
    <t>27.01.2021 18:08:00</t>
  </si>
  <si>
    <t>27.01.2021 04:54:02</t>
  </si>
  <si>
    <t>27.01.2021 06:59:04</t>
  </si>
  <si>
    <t>K-344 35-01-K00344_E_65507539_65507539</t>
  </si>
  <si>
    <t>27.01.2021 03:23:58</t>
  </si>
  <si>
    <t>27.01.2021 04:29:23</t>
  </si>
  <si>
    <t>M-1199 35-10-M01199_D_56353725_56353725</t>
  </si>
  <si>
    <t>27.01.2021 17:59:37</t>
  </si>
  <si>
    <t>27.01.2021 18:54:22</t>
  </si>
  <si>
    <t>M-1536 35-01-M01536_35-01-M01536_2377130</t>
  </si>
  <si>
    <t>27.01.2021 19:49:17</t>
  </si>
  <si>
    <t>28.01.2021 02:00:18</t>
  </si>
  <si>
    <t>K-1225 35-02-K01225_910080209_910080209</t>
  </si>
  <si>
    <t>27.01.2021 15:04:26</t>
  </si>
  <si>
    <t>27.01.2021 18:59:58</t>
  </si>
  <si>
    <t>27.01.2021 03:18:00</t>
  </si>
  <si>
    <t>27.01.2021 05:59:01</t>
  </si>
  <si>
    <t>K-2631 35-03-K02631_A_60982250_60982250</t>
  </si>
  <si>
    <t>27.01.2021 09:05:50</t>
  </si>
  <si>
    <t>27.01.2021 14:18:41</t>
  </si>
  <si>
    <t>27.01.2021 10:14:36</t>
  </si>
  <si>
    <t>27.01.2021 11:41:47</t>
  </si>
  <si>
    <t>27.01.2021 21:52:25</t>
  </si>
  <si>
    <t>28.01.2021 00:43:19</t>
  </si>
  <si>
    <t>K-4701 35-01-K04701_911892769_911892769</t>
  </si>
  <si>
    <t>27.01.2021 02:39:36</t>
  </si>
  <si>
    <t>27.01.2021 04:05:52</t>
  </si>
  <si>
    <t>L-103 35-18-L00103_950439595_950439595</t>
  </si>
  <si>
    <t>27.01.2021 11:23:57</t>
  </si>
  <si>
    <t>27.01.2021 13:48:38</t>
  </si>
  <si>
    <t>L-105 DÜZCE AĞA ÇEŞMESİ 35-14-L00105__72371907_72371907</t>
  </si>
  <si>
    <t>28.01.2021 09:29:46</t>
  </si>
  <si>
    <t>28.01.2021 17:58:15</t>
  </si>
  <si>
    <t>28.01.2021 19:58:02</t>
  </si>
  <si>
    <t>28.01.2021 21:11:58</t>
  </si>
  <si>
    <t>DM-11/05 (TR-39) 45-71-M00283_953206688_953206688</t>
  </si>
  <si>
    <t>28.01.2021 00:06:00</t>
  </si>
  <si>
    <t>28.01.2021 01:33:00</t>
  </si>
  <si>
    <t>TR-54 YILDIZTEPE 35-19-L00054_35-19-L00054_2349042</t>
  </si>
  <si>
    <t>28.01.2021 00:41:06</t>
  </si>
  <si>
    <t>28.01.2021 02:14:00</t>
  </si>
  <si>
    <t>KARABULU TR-5 35-31-L00352_47897581_56394116_56394116</t>
  </si>
  <si>
    <t>28.01.2021 11:05:46</t>
  </si>
  <si>
    <t>28.01.2021 21:42:01</t>
  </si>
  <si>
    <t>EĞRİDERE TR-4 35-29-L00513_35-29-L00513_2350678</t>
  </si>
  <si>
    <t>28.01.2021 19:21:07</t>
  </si>
  <si>
    <t>29.01.2021 03:13:58</t>
  </si>
  <si>
    <t>K-84 35-02-K00084_A_56362332_56362332</t>
  </si>
  <si>
    <t>28.01.2021 08:56:07</t>
  </si>
  <si>
    <t>28.01.2021 09:53:19</t>
  </si>
  <si>
    <t>28.01.2021 17:42:21</t>
  </si>
  <si>
    <t>29.01.2021 00:54:29</t>
  </si>
  <si>
    <t>POYRACIK TR-10 35-24-L00033_B_56368688_56368688</t>
  </si>
  <si>
    <t>28.01.2021 11:33:06</t>
  </si>
  <si>
    <t>28.01.2021 12:38:23</t>
  </si>
  <si>
    <t>28.01.2021 11:30:25</t>
  </si>
  <si>
    <t>28.01.2021 12:42:41</t>
  </si>
  <si>
    <t>YOĞURTÇULAR TR-1 35-26-M00777_10854391_56368019_56368019</t>
  </si>
  <si>
    <t>28.01.2021 10:37:09</t>
  </si>
  <si>
    <t>28.01.2021 11:14:15</t>
  </si>
  <si>
    <t>K-4554 35-07-K04554_97514217_97514217</t>
  </si>
  <si>
    <t>28.01.2021 20:39:00</t>
  </si>
  <si>
    <t>29.01.2021 02:59:16</t>
  </si>
  <si>
    <t>28.01.2021 21:57:17</t>
  </si>
  <si>
    <t>28.01.2021 23:19:33</t>
  </si>
  <si>
    <t>M-2793 35-01-M02793_910712783_910712783</t>
  </si>
  <si>
    <t>28.01.2021 15:12:45</t>
  </si>
  <si>
    <t>28.01.2021 20:54:36</t>
  </si>
  <si>
    <t>L-286 35-18-L00286_D_56369503_56369503</t>
  </si>
  <si>
    <t>28.01.2021 09:17:20</t>
  </si>
  <si>
    <t>28.01.2021 16:45:00</t>
  </si>
  <si>
    <t>M-851 35-02-M00851_910006817_910006817</t>
  </si>
  <si>
    <t>28.01.2021 11:04:33</t>
  </si>
  <si>
    <t>28.01.2021 12:50:59</t>
  </si>
  <si>
    <t>KARAPINAR TR-1 45-78-M01107_953289958_953289958</t>
  </si>
  <si>
    <t>28.01.2021 18:46:51</t>
  </si>
  <si>
    <t>28.01.2021 20:13:05</t>
  </si>
  <si>
    <t>28.01.2021 18:10:44</t>
  </si>
  <si>
    <t>28.01.2021 22:48:12</t>
  </si>
  <si>
    <t>AHMET YAR KÖK 35-27-M00067_KLEMSAN KÖK M03_72177223</t>
  </si>
  <si>
    <t>28.01.2021 12:40:32</t>
  </si>
  <si>
    <t>28.01.2021 12:56:09</t>
  </si>
  <si>
    <t>DM-8/27 45-71-M00304_A a1b_45193524</t>
  </si>
  <si>
    <t>28.01.2021 18:01:08</t>
  </si>
  <si>
    <t>28.01.2021 22:41:46</t>
  </si>
  <si>
    <t>28.01.2021 09:38:00</t>
  </si>
  <si>
    <t>28.01.2021 10:44:22</t>
  </si>
  <si>
    <t>DM-01/13 45-71-M00024__72374178_72374178</t>
  </si>
  <si>
    <t>28.01.2021 09:40:49</t>
  </si>
  <si>
    <t>28.01.2021 11:56:41</t>
  </si>
  <si>
    <t>ÇAPAK TAŞLIÇUKUR 35-26-M00529_DIREK TIPI TRAFO HUCRESI H01_2039667</t>
  </si>
  <si>
    <t>28.01.2021 10:16:51</t>
  </si>
  <si>
    <t>28.01.2021 14:57:58</t>
  </si>
  <si>
    <t>KARATEKE TR-6 35-29-L00783__66116249_66116249</t>
  </si>
  <si>
    <t>28.01.2021 18:53:33</t>
  </si>
  <si>
    <t>28.01.2021 20:53:57</t>
  </si>
  <si>
    <t>ASARLIK TR-3 35-28-M00183_35-28-M00183_2369618</t>
  </si>
  <si>
    <t>28.01.2021 22:47:00</t>
  </si>
  <si>
    <t>28.01.2021 23:23:44</t>
  </si>
  <si>
    <t>28.01.2021 01:40:51</t>
  </si>
  <si>
    <t>28.01.2021 07:01:20</t>
  </si>
  <si>
    <t>28.01.2021 12:11:11</t>
  </si>
  <si>
    <t>28.01.2021 16:16:21</t>
  </si>
  <si>
    <t>TR-55 KÖK 35-19-M00055_B_56393482_56393482</t>
  </si>
  <si>
    <t>28.01.2021 09:58:59</t>
  </si>
  <si>
    <t>28.01.2021 15:55:55</t>
  </si>
  <si>
    <t>DM-8/25 DOĞU KIŞLA KABİN 45-71-M01317_953183477_953183477</t>
  </si>
  <si>
    <t>28.01.2021 09:27:28</t>
  </si>
  <si>
    <t>28.01.2021 17:22:33</t>
  </si>
  <si>
    <t>28.01.2021 06:35:56</t>
  </si>
  <si>
    <t>28.01.2021 06:38:20</t>
  </si>
  <si>
    <t>AKKEÇİLİ TR-1 45-73-M00422_945668109_945668109</t>
  </si>
  <si>
    <t>28.01.2021 14:48:49</t>
  </si>
  <si>
    <t>28.01.2021 18:03:14</t>
  </si>
  <si>
    <t>TR-2/84 45-83-L00084_955154818_955154818</t>
  </si>
  <si>
    <t>28.01.2021 15:46:54</t>
  </si>
  <si>
    <t>28.01.2021 16:58:12</t>
  </si>
  <si>
    <t>TR-83 45-78-L00083_953258522_953258522</t>
  </si>
  <si>
    <t>28.01.2021 18:16:09</t>
  </si>
  <si>
    <t>28.01.2021 19:32:05</t>
  </si>
  <si>
    <t>K-1502 35-03-K01502_910947947_910947947</t>
  </si>
  <si>
    <t>28.01.2021 10:58:00</t>
  </si>
  <si>
    <t>28.01.2021 18:11:18</t>
  </si>
  <si>
    <t>GÜLBAHÇE İM 35-19-A00006_TRAFO L01_72213800</t>
  </si>
  <si>
    <t>28.01.2021 17:35:09</t>
  </si>
  <si>
    <t>28.01.2021 18:01:00</t>
  </si>
  <si>
    <t>DM-25/17-A 45-71-M00054_953195490_953195490</t>
  </si>
  <si>
    <t>28.01.2021 11:24:47</t>
  </si>
  <si>
    <t>28.01.2021 17:58:51</t>
  </si>
  <si>
    <t>TR-2/104-1 45-83-L00460_E_56355373_56355373</t>
  </si>
  <si>
    <t>28.01.2021 15:03:48</t>
  </si>
  <si>
    <t>28.01.2021 15:52:42</t>
  </si>
  <si>
    <t>28.01.2021 13:18:46</t>
  </si>
  <si>
    <t>28.01.2021 18:30:19</t>
  </si>
  <si>
    <t>L-242 35-18-L00242_950429053_950429053</t>
  </si>
  <si>
    <t>28.01.2021 15:56:52</t>
  </si>
  <si>
    <t>28.01.2021 19:56:54</t>
  </si>
  <si>
    <t>L-158 ONTUR 35-18-L00158_L-145 L01_2305266</t>
  </si>
  <si>
    <t>28.01.2021 16:46:00</t>
  </si>
  <si>
    <t>28.01.2021 18:37:05</t>
  </si>
  <si>
    <t>28.01.2021 11:31:21</t>
  </si>
  <si>
    <t>28.01.2021 14:33:33</t>
  </si>
  <si>
    <t>GÖLMARMARA TR-19 45-85-L00019_D_56401837_56401837</t>
  </si>
  <si>
    <t>28.01.2021 19:02:12</t>
  </si>
  <si>
    <t>28.01.2021 19:37:24</t>
  </si>
  <si>
    <t>İZCİ TARIMSAL SULAMA 45-71-M01108_45-71-M01108_2371679</t>
  </si>
  <si>
    <t>28.01.2021 11:51:48</t>
  </si>
  <si>
    <t>K-1858 35-09-K01858_950180411_950180411</t>
  </si>
  <si>
    <t>28.01.2021 13:17:57</t>
  </si>
  <si>
    <t>28.01.2021 18:59:57</t>
  </si>
  <si>
    <t>TÜRKÖNÜ TR-3 35-15-M00302_950367325_950367325</t>
  </si>
  <si>
    <t>28.01.2021 10:24:00</t>
  </si>
  <si>
    <t>28.01.2021 17:43:24</t>
  </si>
  <si>
    <t>K-2817 35-09-K02817_35-09-K02817_2366794</t>
  </si>
  <si>
    <t>28.01.2021 15:34:37</t>
  </si>
  <si>
    <t>28.01.2021 18:29:00</t>
  </si>
  <si>
    <t>ALAŞEHİR TR-23 45-73-M00023_945683659_945683659</t>
  </si>
  <si>
    <t>28.01.2021 07:25:07</t>
  </si>
  <si>
    <t>28.01.2021 08:05:55</t>
  </si>
  <si>
    <t>K-300 35-01-K00300_35-01-K00300_2366838</t>
  </si>
  <si>
    <t>28.01.2021 05:55:47</t>
  </si>
  <si>
    <t>28.01.2021 06:17:46</t>
  </si>
  <si>
    <t>KIRKAĞAÇ TR-11 45-76-M00011_B_60983998_60983998</t>
  </si>
  <si>
    <t>28.01.2021 18:59:23</t>
  </si>
  <si>
    <t>28.01.2021 19:59:40</t>
  </si>
  <si>
    <t>SARUHANLI TR-20 45-80-M00020_DIREK TIPI TRAFO HUCRESI H01_2084375</t>
  </si>
  <si>
    <t>28.01.2021 12:05:14</t>
  </si>
  <si>
    <t>28.01.2021 12:18:23</t>
  </si>
  <si>
    <t>K-3013 35-08-K03013_A A1_66282449</t>
  </si>
  <si>
    <t>28.01.2021 20:59:14</t>
  </si>
  <si>
    <t>28.01.2021 22:04:04</t>
  </si>
  <si>
    <t>K-1854 35-07-K01854_954753786_954753786</t>
  </si>
  <si>
    <t>28.01.2021 10:28:00</t>
  </si>
  <si>
    <t>28.01.2021 13:49:42</t>
  </si>
  <si>
    <t>BADINCA TR-3 45-73-M00386_A_56390782_56390782</t>
  </si>
  <si>
    <t>28.01.2021 17:48:11</t>
  </si>
  <si>
    <t>28.01.2021 19:30:57</t>
  </si>
  <si>
    <t>TR-1/2 BAYSAN KABİN 35-20-L00002_955203540_955203540</t>
  </si>
  <si>
    <t>28.01.2021 12:40:44</t>
  </si>
  <si>
    <t>28.01.2021 14:21:08</t>
  </si>
  <si>
    <t>28.01.2021 23:38:13</t>
  </si>
  <si>
    <t>29.01.2021 01:20:30</t>
  </si>
  <si>
    <t>L-313 ESKİ DOSTLAR SİTESİ 35-18-L00313_950449233_950449233</t>
  </si>
  <si>
    <t>28.01.2021 09:53:46</t>
  </si>
  <si>
    <t>28.01.2021 13:30:25</t>
  </si>
  <si>
    <t>28.01.2021 15:41:57</t>
  </si>
  <si>
    <t>28.01.2021 15:52:12</t>
  </si>
  <si>
    <t>DM-3/17 35-26-M00817_8490729_56360970_56360970</t>
  </si>
  <si>
    <t>28.01.2021 21:36:43</t>
  </si>
  <si>
    <t>28.01.2021 21:54:18</t>
  </si>
  <si>
    <t>DM-4/9 35-26-M00802_DM-4/24 M02_65908303</t>
  </si>
  <si>
    <t>28.01.2021 06:37:07</t>
  </si>
  <si>
    <t>28.01.2021 06:39:07</t>
  </si>
  <si>
    <t>K-1247 35-01-K01247_E_56373519_56373519</t>
  </si>
  <si>
    <t>28.01.2021 14:27:18</t>
  </si>
  <si>
    <t>28.01.2021 18:27:50</t>
  </si>
  <si>
    <t>TR-96 35-16-L00096_F f1_47566018</t>
  </si>
  <si>
    <t>28.01.2021 09:18:48</t>
  </si>
  <si>
    <t>28.01.2021 10:16:38</t>
  </si>
  <si>
    <t>L-426 ESKİ GARAJ 35-18-L00426_950447988_950447988</t>
  </si>
  <si>
    <t>28.01.2021 17:40:16</t>
  </si>
  <si>
    <t>28.01.2021 20:26:30</t>
  </si>
  <si>
    <t>28.01.2021 04:40:00</t>
  </si>
  <si>
    <t>28.01.2021 06:04:22</t>
  </si>
  <si>
    <t>M-3468(YATIRIM REZERVE) 35-02-M04882_913368822_913368822</t>
  </si>
  <si>
    <t>28.01.2021 18:06:20</t>
  </si>
  <si>
    <t>28.01.2021 19:09:05</t>
  </si>
  <si>
    <t>K-1975 35-01-K01975_D 1D_5860663</t>
  </si>
  <si>
    <t>28.01.2021 18:19:13</t>
  </si>
  <si>
    <t>28.01.2021 22:39:41</t>
  </si>
  <si>
    <t>TR-86 LÜTFÜ UYAN GRB. 35-15-M00086_35-15-M00086_2364838</t>
  </si>
  <si>
    <t>28.01.2021 06:49:04</t>
  </si>
  <si>
    <t>28.01.2021 11:29:59</t>
  </si>
  <si>
    <t>KAPAKLI DM 45-72-M00309_RAHMİYE-1 TARIMSAL SULAMA M06_2311316</t>
  </si>
  <si>
    <t>28.01.2021 12:24:12</t>
  </si>
  <si>
    <t>28.01.2021 13:30:28</t>
  </si>
  <si>
    <t>IŞIKLAR KÖK 45-73-M00467_GERİLİM - ALAŞEHİR TM M04_67094220</t>
  </si>
  <si>
    <t>28.01.2021 15:45:47</t>
  </si>
  <si>
    <t>28.01.2021 18:00:00</t>
  </si>
  <si>
    <t>GÖRDES TR-7 45-75-M00342_945606389_945606389</t>
  </si>
  <si>
    <t>28.01.2021 15:14:38</t>
  </si>
  <si>
    <t>28.01.2021 16:50:42</t>
  </si>
  <si>
    <t>ZEYTİNOVA TR-1 35-20-L00307_955206539_955206539</t>
  </si>
  <si>
    <t>28.01.2021 12:03:20</t>
  </si>
  <si>
    <t>28.01.2021 16:57:26</t>
  </si>
  <si>
    <t>TAYTAN TR-2 45-78-M00313_953285010_953285010</t>
  </si>
  <si>
    <t>28.01.2021 09:21:44</t>
  </si>
  <si>
    <t>28.01.2021 11:55:56</t>
  </si>
  <si>
    <t>DM-2/9 35-29-M00104_950317623_950317623</t>
  </si>
  <si>
    <t>28.01.2021 14:16:00</t>
  </si>
  <si>
    <t>28.01.2021 19:39:48</t>
  </si>
  <si>
    <t>TR-2/31 45-83-L00031_955146843_955146843</t>
  </si>
  <si>
    <t>28.01.2021 16:26:42</t>
  </si>
  <si>
    <t>28.01.2021 17:36:04</t>
  </si>
  <si>
    <t>M-2530 35-07-M02530_E_56379348_56379348</t>
  </si>
  <si>
    <t>28.01.2021 12:01:00</t>
  </si>
  <si>
    <t>28.01.2021 13:06:21</t>
  </si>
  <si>
    <t>KURUDERE TR-4 35-32-L00081_946407915_946407915</t>
  </si>
  <si>
    <t>28.01.2021 17:37:25</t>
  </si>
  <si>
    <t>28.01.2021 18:03:45</t>
  </si>
  <si>
    <t>K-1487 35-03-K01487_35-03-K01487_41935816</t>
  </si>
  <si>
    <t>28.01.2021 00:28:00</t>
  </si>
  <si>
    <t>28.01.2021 00:44:16</t>
  </si>
  <si>
    <t>L-286 35-18-L00286_950452425_950452425</t>
  </si>
  <si>
    <t>28.01.2021 19:03:00</t>
  </si>
  <si>
    <t>28.01.2021 21:21:11</t>
  </si>
  <si>
    <t>28.01.2021 08:43:15</t>
  </si>
  <si>
    <t>28.01.2021 10:00:39</t>
  </si>
  <si>
    <t>SOBRAN TR-2 45-73-M00953_945646136_945646136</t>
  </si>
  <si>
    <t>28.01.2021 10:35:14</t>
  </si>
  <si>
    <t>28.01.2021 14:26:59</t>
  </si>
  <si>
    <t>M-367 35-02-M00367_910383878_910383878</t>
  </si>
  <si>
    <t>28.01.2021 16:53:00</t>
  </si>
  <si>
    <t>28.01.2021 18:12:05</t>
  </si>
  <si>
    <t>K-1291 35-04-K01291_912532416_912532416</t>
  </si>
  <si>
    <t>28.01.2021 09:06:54</t>
  </si>
  <si>
    <t>28.01.2021 09:40:13</t>
  </si>
  <si>
    <t>K-621 35-01-K00621_910844260_910844260</t>
  </si>
  <si>
    <t>28.01.2021 01:29:23</t>
  </si>
  <si>
    <t>28.01.2021 10:24:15</t>
  </si>
  <si>
    <t>28.01.2021 13:31:53</t>
  </si>
  <si>
    <t>28.01.2021 14:00:10</t>
  </si>
  <si>
    <t>IŞIKLAR TR-2 35-29-L00087_950336220_950336220</t>
  </si>
  <si>
    <t>28.01.2021 19:13:28</t>
  </si>
  <si>
    <t>29.01.2021 02:30:02</t>
  </si>
  <si>
    <t>DM-16/14 45-71-M00621_C_56399257_56399257</t>
  </si>
  <si>
    <t>28.01.2021 12:55:18</t>
  </si>
  <si>
    <t>28.01.2021 17:44:08</t>
  </si>
  <si>
    <t>ÇİÇEKLİ KIRDİBİ TR-1 45-75-M00310_C_56401440_56401440</t>
  </si>
  <si>
    <t>28.01.2021 19:41:29</t>
  </si>
  <si>
    <t>28.01.2021 23:42:54</t>
  </si>
  <si>
    <t>DOĞUCA TR-1 45-72-L00642_B_56390272_56390272</t>
  </si>
  <si>
    <t>28.01.2021 09:20:52</t>
  </si>
  <si>
    <t>28.01.2021 15:49:54</t>
  </si>
  <si>
    <t>28.01.2021 20:14:14</t>
  </si>
  <si>
    <t>28.01.2021 21:11:48</t>
  </si>
  <si>
    <t>K-195 35-03-K00195_M M1_5911026</t>
  </si>
  <si>
    <t>28.01.2021 17:45:27</t>
  </si>
  <si>
    <t>28.01.2021 20:39:32</t>
  </si>
  <si>
    <t>28.01.2021 20:12:56</t>
  </si>
  <si>
    <t>28.01.2021 23:22:01</t>
  </si>
  <si>
    <t>28.01.2021 06:47:02</t>
  </si>
  <si>
    <t>28.01.2021 06:49:31</t>
  </si>
  <si>
    <t>28.01.2021 13:54:00</t>
  </si>
  <si>
    <t>28.01.2021 14:45:14</t>
  </si>
  <si>
    <t>K-1772 35-01-K01772_912216170_912216170</t>
  </si>
  <si>
    <t>28.01.2021 09:46:50</t>
  </si>
  <si>
    <t>28.01.2021 11:13:26</t>
  </si>
  <si>
    <t>TR-34 35-15-M00034_B b1b_48898170</t>
  </si>
  <si>
    <t>28.01.2021 21:18:33</t>
  </si>
  <si>
    <t>28.01.2021 22:30:51</t>
  </si>
  <si>
    <t>ÇIPLAK KÖK 35-29-M00126_YENİÇİFTLİK ENH M09_72190075</t>
  </si>
  <si>
    <t>28.01.2021 12:24:00</t>
  </si>
  <si>
    <t>28.01.2021 13:16:12</t>
  </si>
  <si>
    <t>28.01.2021 06:37:17</t>
  </si>
  <si>
    <t>28.01.2021 10:01:15</t>
  </si>
  <si>
    <t>TR-73 YAŞAR KAHRAMAN GRB. 35-15-M00073_A_56369307_56369307</t>
  </si>
  <si>
    <t>28.01.2021 18:16:16</t>
  </si>
  <si>
    <t>28.01.2021 19:17:52</t>
  </si>
  <si>
    <t>ÇANŞA KÖK 45-81-M00047_A_56406861_56406861</t>
  </si>
  <si>
    <t>28.01.2021 11:34:48</t>
  </si>
  <si>
    <t>28.01.2021 14:32:17</t>
  </si>
  <si>
    <t>DM-21/05 (DERE KENARI) 45-71-M00460_953177728_953177728</t>
  </si>
  <si>
    <t>28.01.2021 14:44:20</t>
  </si>
  <si>
    <t>28.01.2021 19:14:52</t>
  </si>
  <si>
    <t>KADIKÖY TR-2 35-16-M00146_953333167_953333167</t>
  </si>
  <si>
    <t>28.01.2021 17:37:55</t>
  </si>
  <si>
    <t>28.01.2021 19:24:50</t>
  </si>
  <si>
    <t>TR-64 35-19-L00064_B_56394900_56394900</t>
  </si>
  <si>
    <t>28.01.2021 12:02:06</t>
  </si>
  <si>
    <t>28.01.2021 13:44:04</t>
  </si>
  <si>
    <t>TR-21 35-19-M00021_956672312_956672312</t>
  </si>
  <si>
    <t>28.01.2021 02:32:08</t>
  </si>
  <si>
    <t>28.01.2021 07:11:14</t>
  </si>
  <si>
    <t>ÇAMÖNÜ TR-2 35-22-M00166_954912647_954912647</t>
  </si>
  <si>
    <t>28.01.2021 15:35:17</t>
  </si>
  <si>
    <t>28.01.2021 18:27:20</t>
  </si>
  <si>
    <t>TR-2/3 45-83-L00003_TR-2/2 L03_72148298</t>
  </si>
  <si>
    <t>28.01.2021 09:30:07</t>
  </si>
  <si>
    <t>28.01.2021 10:23:00</t>
  </si>
  <si>
    <t>DM-1/38 35-29-M00038_35-29-M00038_72184478</t>
  </si>
  <si>
    <t>28.01.2021 13:57:00</t>
  </si>
  <si>
    <t>29.01.2021 03:17:25</t>
  </si>
  <si>
    <t>28.01.2021 08:54:16</t>
  </si>
  <si>
    <t>28.01.2021 08:59:30</t>
  </si>
  <si>
    <t>DM-1/53-A 45-71-M00941_953240864_953240864</t>
  </si>
  <si>
    <t>28.01.2021 20:54:00</t>
  </si>
  <si>
    <t>28.01.2021 22:27:26</t>
  </si>
  <si>
    <t>28.01.2021 18:45:04</t>
  </si>
  <si>
    <t>29.01.2021 00:18:13</t>
  </si>
  <si>
    <t>KARAOĞLANLI TR-5 45-71-M00568_953212599_953212599</t>
  </si>
  <si>
    <t>28.01.2021 09:55:43</t>
  </si>
  <si>
    <t>28.01.2021 22:15:26</t>
  </si>
  <si>
    <t>28.01.2021 07:36:16</t>
  </si>
  <si>
    <t>28.01.2021 09:55:59</t>
  </si>
  <si>
    <t>K-1755 35-02-K01755_35-02-K01755_2370277</t>
  </si>
  <si>
    <t>28.01.2021 19:26:55</t>
  </si>
  <si>
    <t>28.01.2021 20:07:30</t>
  </si>
  <si>
    <t>L-293 YENİ MECİDİYE 35-18-L00293_950448421_950448421</t>
  </si>
  <si>
    <t>28.01.2021 10:05:49</t>
  </si>
  <si>
    <t>28.01.2021 12:58:03</t>
  </si>
  <si>
    <t>SANCAKLI BOZKÖY TR-2 45-71-M00530_953204213_953204213</t>
  </si>
  <si>
    <t>28.01.2021 11:20:12</t>
  </si>
  <si>
    <t>28.01.2021 22:48:04</t>
  </si>
  <si>
    <t>28.01.2021 17:38:37</t>
  </si>
  <si>
    <t>28.01.2021 21:29:52</t>
  </si>
  <si>
    <t>ALANİÇİ TR-2 35-28-M00264_C_56373435_56373435</t>
  </si>
  <si>
    <t>28.01.2021 12:35:35</t>
  </si>
  <si>
    <t>28.01.2021 14:56:32</t>
  </si>
  <si>
    <t>28.01.2021 10:18:10</t>
  </si>
  <si>
    <t>28.01.2021 11:48:01</t>
  </si>
  <si>
    <t>28.01.2021 09:10:12</t>
  </si>
  <si>
    <t>28.01.2021 09:17:04</t>
  </si>
  <si>
    <t>ADALA TR-6 45-78-M00285_953282928_953282928</t>
  </si>
  <si>
    <t>28.01.2021 09:33:47</t>
  </si>
  <si>
    <t>28.01.2021 11:15:22</t>
  </si>
  <si>
    <t>GÜMÜLDÜR DM-2 (M-6) 35-25-M00006_35-25-M00006_72094948</t>
  </si>
  <si>
    <t>28.01.2021 09:18:56</t>
  </si>
  <si>
    <t>28.01.2021 17:10:54</t>
  </si>
  <si>
    <t>28.01.2021 01:22:57</t>
  </si>
  <si>
    <t>28.01.2021 03:18:34</t>
  </si>
  <si>
    <t>GÖKEYÜP SARISU TR-4 45-78-M00804_953276138_953276138</t>
  </si>
  <si>
    <t>28.01.2021 10:04:09</t>
  </si>
  <si>
    <t>28.01.2021 15:49:06</t>
  </si>
  <si>
    <t>TR-132 35-19-L00132_956700664_956700664</t>
  </si>
  <si>
    <t>28.01.2021 17:54:28</t>
  </si>
  <si>
    <t>28.01.2021 22:06:48</t>
  </si>
  <si>
    <t>BIÇAKÇI OVACIK TR-3 35-15-L00082_A_56369347_56369347</t>
  </si>
  <si>
    <t>28.01.2021 21:21:29</t>
  </si>
  <si>
    <t>28.01.2021 22:52:29</t>
  </si>
  <si>
    <t>28.01.2021 23:06:00</t>
  </si>
  <si>
    <t>29.01.2021 01:20:35</t>
  </si>
  <si>
    <t>TURGUTALP TR-1 45-82-M00051_DM-3 M05_72191150</t>
  </si>
  <si>
    <t>28.01.2021 16:57:08</t>
  </si>
  <si>
    <t>28.01.2021 17:26:00</t>
  </si>
  <si>
    <t>DM-20/17 45-71-M00602_A_56399943_56399943</t>
  </si>
  <si>
    <t>28.01.2021 13:15:59</t>
  </si>
  <si>
    <t>28.01.2021 14:04:52</t>
  </si>
  <si>
    <t>KIZILCA KÖYÜ TR-1 35-15-L00542_48598657_56368244_56368244</t>
  </si>
  <si>
    <t>28.01.2021 08:45:40</t>
  </si>
  <si>
    <t>28.01.2021 12:23:38</t>
  </si>
  <si>
    <t>ARMUTLU TR-9 35-27-M00566_35-27-M00566_72163314</t>
  </si>
  <si>
    <t>28.01.2021 13:20:35</t>
  </si>
  <si>
    <t>28.01.2021 15:30:41</t>
  </si>
  <si>
    <t>28.01.2021 08:11:02</t>
  </si>
  <si>
    <t>28.01.2021 08:27:50</t>
  </si>
  <si>
    <t>AŞAĞIÇOBANİSA TR-14 45-71-M00099_945342645_945342645</t>
  </si>
  <si>
    <t>28.01.2021 11:57:11</t>
  </si>
  <si>
    <t>28.01.2021 21:17:18</t>
  </si>
  <si>
    <t>M-3199 (YATIRIM REZERVE) 35-01-M03199_B_56394169_56394169</t>
  </si>
  <si>
    <t>28.01.2021 12:51:00</t>
  </si>
  <si>
    <t>28.01.2021 16:29:47</t>
  </si>
  <si>
    <t>AHMET GÜNDÜZ VE ARKADAŞLARI 45-78-L00310Ö_DIREK TIPI TRAFO HUCRESI H01_2105140</t>
  </si>
  <si>
    <t>28.01.2021 08:38:00</t>
  </si>
  <si>
    <t>28.01.2021 13:08:03</t>
  </si>
  <si>
    <t>SUBATAN TR-5 35-15-L00340_A_56354119_56354119</t>
  </si>
  <si>
    <t>28.01.2021 16:09:20</t>
  </si>
  <si>
    <t>28.01.2021 19:23:01</t>
  </si>
  <si>
    <t>M-2453 35-03-M02453_D_56367011_56367011</t>
  </si>
  <si>
    <t>28.01.2021 17:39:57</t>
  </si>
  <si>
    <t>L-262 ÇİÇEKÇİ PARKI 35-18-L00262_950444693_950444693</t>
  </si>
  <si>
    <t>28.01.2021 22:08:36</t>
  </si>
  <si>
    <t>28.01.2021 23:34:29</t>
  </si>
  <si>
    <t>SARUHANLI TR-16 45-80-M00016_A_56387895_56387895</t>
  </si>
  <si>
    <t>28.01.2021 09:52:33</t>
  </si>
  <si>
    <t>28.01.2021 12:03:42</t>
  </si>
  <si>
    <t>28.01.2021 14:21:41</t>
  </si>
  <si>
    <t>28.01.2021 15:46:43</t>
  </si>
  <si>
    <t>28.01.2021 20:38:00</t>
  </si>
  <si>
    <t>29.01.2021 00:45:48</t>
  </si>
  <si>
    <t>GÜRSU KÖYÜ 45-73-M00178_945663272_945663272</t>
  </si>
  <si>
    <t>28.01.2021 00:45:51</t>
  </si>
  <si>
    <t>28.01.2021 02:56:40</t>
  </si>
  <si>
    <t>28.01.2021 10:15:29</t>
  </si>
  <si>
    <t>28.01.2021 18:37:06</t>
  </si>
  <si>
    <t>TORBALI DM 35-26-M00001_DAĞITIM TRAFO TORBALI DM M12_2307926</t>
  </si>
  <si>
    <t>28.01.2021 10:44:15</t>
  </si>
  <si>
    <t>28.01.2021 11:36:26</t>
  </si>
  <si>
    <t>DM-05/02 45-71-M00048_FABRİKALAR M03_66503130</t>
  </si>
  <si>
    <t>28.01.2021 11:57:02</t>
  </si>
  <si>
    <t>29.01.2021 01:29:54</t>
  </si>
  <si>
    <t>28.01.2021 15:34:14</t>
  </si>
  <si>
    <t>28.01.2021 15:54:44</t>
  </si>
  <si>
    <t>TR-125 ZEYTİNALANI 35-19-L00125_956686204_956686204</t>
  </si>
  <si>
    <t>28.01.2021 05:41:19</t>
  </si>
  <si>
    <t>28.01.2021 10:23:46</t>
  </si>
  <si>
    <t>28.01.2021 09:01:58</t>
  </si>
  <si>
    <t>28.01.2021 17:57:49</t>
  </si>
  <si>
    <t>KÜRDÜLLÜ TR-1 35-29-L00458_A_56401563_56401563</t>
  </si>
  <si>
    <t>28.01.2021 17:55:13</t>
  </si>
  <si>
    <t>29.01.2021 05:23:40</t>
  </si>
  <si>
    <t>DM-11/01a (TR-8/13) 45-71-M00375_B_56392771_56392771</t>
  </si>
  <si>
    <t>28.01.2021 03:24:22</t>
  </si>
  <si>
    <t>28.01.2021 12:47:19</t>
  </si>
  <si>
    <t>L-256 (18 KABİN) 35-18-L00256_950463946_950463946</t>
  </si>
  <si>
    <t>28.01.2021 08:55:51</t>
  </si>
  <si>
    <t>28.01.2021 11:02:24</t>
  </si>
  <si>
    <t>ÇAMÖNÜ TR-3 35-22-M00168_DIREK TIPI TRAFO HUCRESI H01_2126250</t>
  </si>
  <si>
    <t>28.01.2021 12:05:15</t>
  </si>
  <si>
    <t>28.01.2021 13:44:54</t>
  </si>
  <si>
    <t>K-421 35-01-K00421_911343586_911343586</t>
  </si>
  <si>
    <t>28.01.2021 10:59:32</t>
  </si>
  <si>
    <t>28.01.2021 14:14:31</t>
  </si>
  <si>
    <t>28.01.2021 20:59:27</t>
  </si>
  <si>
    <t>28.01.2021 21:28:45</t>
  </si>
  <si>
    <t>DM-16/02 (BORU FABRİKASI KABİN) 45-71-M00267_B_56395226_56395226</t>
  </si>
  <si>
    <t>28.01.2021 20:29:54</t>
  </si>
  <si>
    <t>28.01.2021 21:43:03</t>
  </si>
  <si>
    <t>KÜÇÜK SANAYİ SİTESİ TR-6 45-83-L00147_48096981_56384228_56384228</t>
  </si>
  <si>
    <t>28.01.2021 17:40:52</t>
  </si>
  <si>
    <t>28.01.2021 19:10:22</t>
  </si>
  <si>
    <t>DM-03/01 45-71-M00003_953217954_953217954</t>
  </si>
  <si>
    <t>28.01.2021 07:20:00</t>
  </si>
  <si>
    <t>28.01.2021 14:42:24</t>
  </si>
  <si>
    <t>K-4594 35-02-K04594_912835872_912835872</t>
  </si>
  <si>
    <t>28.01.2021 11:26:23</t>
  </si>
  <si>
    <t>28.01.2021 15:01:28</t>
  </si>
  <si>
    <t>AŞAĞI YENMİŞ KÖYÜ TR1 35-27-M00383_A_56383594_56383594</t>
  </si>
  <si>
    <t>28.01.2021 11:25:59</t>
  </si>
  <si>
    <t>28.01.2021 13:57:05</t>
  </si>
  <si>
    <t>28.01.2021 21:53:02</t>
  </si>
  <si>
    <t>29.01.2021 02:35:53</t>
  </si>
  <si>
    <t>M-163 35-18-M00163_7237732_56368805_56368805</t>
  </si>
  <si>
    <t>28.01.2021 09:13:57</t>
  </si>
  <si>
    <t>28.01.2021 14:43:06</t>
  </si>
  <si>
    <t>ERTUĞRUL TR-3 35-15-L00676_D_56406822_56406822</t>
  </si>
  <si>
    <t>28.01.2021 11:19:20</t>
  </si>
  <si>
    <t>28.01.2021 12:18:57</t>
  </si>
  <si>
    <t>DM-3/03 (YİĞİTBAŞ CAMİİ) 45-71-M00069_953203117_953203117</t>
  </si>
  <si>
    <t>28.01.2021 10:25:00</t>
  </si>
  <si>
    <t>28.01.2021 19:04:11</t>
  </si>
  <si>
    <t>İNECİK TR-1 35-21-L00121_35-21-L00121_2349072</t>
  </si>
  <si>
    <t>28.01.2021 08:07:46</t>
  </si>
  <si>
    <t>28.01.2021 12:40:10</t>
  </si>
  <si>
    <t>28.01.2021 10:44:31</t>
  </si>
  <si>
    <t>28.01.2021 13:50:12</t>
  </si>
  <si>
    <t>28.01.2021 00:15:05</t>
  </si>
  <si>
    <t>28.01.2021 01:33:22</t>
  </si>
  <si>
    <t>AFŞAR TR-1 45-79-M00343_945572009_945572009</t>
  </si>
  <si>
    <t>28.01.2021 13:12:38</t>
  </si>
  <si>
    <t>28.01.2021 15:07:32</t>
  </si>
  <si>
    <t>28.01.2021 08:31:09</t>
  </si>
  <si>
    <t>28.01.2021 10:11:00</t>
  </si>
  <si>
    <t>K-510 35-01-K00510_L 1L_5868694</t>
  </si>
  <si>
    <t>28.01.2021 18:31:05</t>
  </si>
  <si>
    <t>29.01.2021 02:08:31</t>
  </si>
  <si>
    <t>28.01.2021 08:28:19</t>
  </si>
  <si>
    <t>28.01.2021 06:54:24</t>
  </si>
  <si>
    <t>28.01.2021 14:56:36</t>
  </si>
  <si>
    <t>YENİCEKÖY TR-1 45-72-L00184_45-72-L00184_2366682</t>
  </si>
  <si>
    <t>28.01.2021 18:24:59</t>
  </si>
  <si>
    <t>28.01.2021 19:06:43</t>
  </si>
  <si>
    <t>TAŞLIYATAK TR-2 35-31-L00365_956569758_956569758</t>
  </si>
  <si>
    <t>28.01.2021 13:17:08</t>
  </si>
  <si>
    <t>28.01.2021 21:12:40</t>
  </si>
  <si>
    <t>28.01.2021 22:19:23</t>
  </si>
  <si>
    <t>29.01.2021 03:57:28</t>
  </si>
  <si>
    <t>28.01.2021 15:15:12</t>
  </si>
  <si>
    <t>28.01.2021 21:14:31</t>
  </si>
  <si>
    <t>SARUHANLI TR-23 45-80-M00023_C_56400474_56400474</t>
  </si>
  <si>
    <t>28.01.2021 12:12:52</t>
  </si>
  <si>
    <t>28.01.2021 21:26:14</t>
  </si>
  <si>
    <t>K-1024 35-01-K01024_K-813 K05_61260264</t>
  </si>
  <si>
    <t>28.01.2021 09:22:45</t>
  </si>
  <si>
    <t>28.01.2021 11:47:55</t>
  </si>
  <si>
    <t>28.01.2021 10:40:54</t>
  </si>
  <si>
    <t>28.01.2021 11:21:33</t>
  </si>
  <si>
    <t>28.01.2021 03:52:40</t>
  </si>
  <si>
    <t>28.01.2021 06:15:35</t>
  </si>
  <si>
    <t>L-400 35-18-L00400_950451054_950451054</t>
  </si>
  <si>
    <t>28.01.2021 19:27:27</t>
  </si>
  <si>
    <t>29.01.2021 00:00:53</t>
  </si>
  <si>
    <t>BOZALAN TR-2 35-28-M00280_953381632_953381632</t>
  </si>
  <si>
    <t>28.01.2021 21:04:43</t>
  </si>
  <si>
    <t>29.01.2021 22:23:46</t>
  </si>
  <si>
    <t>GÜZELKÖY KÖK 45-71-M00123_HatBaşıAyırıcı_53134685 M04_53134685</t>
  </si>
  <si>
    <t>28.01.2021 09:36:46</t>
  </si>
  <si>
    <t>28.01.2021 19:10:24</t>
  </si>
  <si>
    <t>_A_56378868_56378868</t>
  </si>
  <si>
    <t>28.01.2021 17:44:06</t>
  </si>
  <si>
    <t>28.01.2021 22:14:47</t>
  </si>
  <si>
    <t>DADAĞLI TR-3 OVA 45-79-M00402_45-79-M00402_2363386</t>
  </si>
  <si>
    <t>28.01.2021 03:27:57</t>
  </si>
  <si>
    <t>28.01.2021 04:28:25</t>
  </si>
  <si>
    <t>28.01.2021 05:52:46</t>
  </si>
  <si>
    <t>28.01.2021 06:28:17</t>
  </si>
  <si>
    <t>K-4118 35-08-K04118_913337689_913337689</t>
  </si>
  <si>
    <t>28.01.2021 21:45:19</t>
  </si>
  <si>
    <t>28.01.2021 22:31:52</t>
  </si>
  <si>
    <t>_48137024_56388615_56388615</t>
  </si>
  <si>
    <t>28.01.2021 17:54:19</t>
  </si>
  <si>
    <t>28.01.2021 20:49:54</t>
  </si>
  <si>
    <t>YASEMİN DM 35-19-M00002_HatBaşıAyırıcı_66084748 M02_66084748</t>
  </si>
  <si>
    <t>28.01.2021 09:25:08</t>
  </si>
  <si>
    <t>28.01.2021 18:38:35</t>
  </si>
  <si>
    <t>YUSUFLU TR-5 35-20-L00236_35-20-L00236_2360032</t>
  </si>
  <si>
    <t>28.01.2021 10:18:07</t>
  </si>
  <si>
    <t>28.01.2021 10:50:00</t>
  </si>
  <si>
    <t>DM-01/51 45-71-M00320_B_56403161_56403161</t>
  </si>
  <si>
    <t>28.01.2021 15:44:32</t>
  </si>
  <si>
    <t>28.01.2021 18:44:17</t>
  </si>
  <si>
    <t>L-201 GÜZELÇİFTLİK 35-14-L00201_9319539_56358200_56358200</t>
  </si>
  <si>
    <t>28.01.2021 15:51:54</t>
  </si>
  <si>
    <t>28.01.2021 22:22:44</t>
  </si>
  <si>
    <t>GÜLBAHÇE TR-2 (TR-183) 35-19-L00183_ H_49091731</t>
  </si>
  <si>
    <t>28.01.2021 19:19:00</t>
  </si>
  <si>
    <t>ÖZGÖRKEY KÖK 35-26-M00256_ÇAPAK M07_65969695</t>
  </si>
  <si>
    <t>28.01.2021 12:57:00</t>
  </si>
  <si>
    <t>28.01.2021 14:18:35</t>
  </si>
  <si>
    <t>AVDAL TR-1 45-71-M01588_953227090_953227090</t>
  </si>
  <si>
    <t>28.01.2021 12:06:55</t>
  </si>
  <si>
    <t>28.01.2021 17:48:00</t>
  </si>
  <si>
    <t>28.01.2021 01:40:52</t>
  </si>
  <si>
    <t>28.01.2021 04:39:00</t>
  </si>
  <si>
    <t>ŞEYHYAYLA TR-2 45-75-M00456_945601226_945601226</t>
  </si>
  <si>
    <t>28.01.2021 17:48:33</t>
  </si>
  <si>
    <t>28.01.2021 21:38:08</t>
  </si>
  <si>
    <t>DM-16/16-A 45-71-M00427_44485382_56399628_56399628</t>
  </si>
  <si>
    <t>28.01.2021 11:36:39</t>
  </si>
  <si>
    <t>28.01.2021 12:33:45</t>
  </si>
  <si>
    <t>DM-1/52 45-71-M00325_953240728_953240728</t>
  </si>
  <si>
    <t>28.01.2021 10:24:03</t>
  </si>
  <si>
    <t>28.01.2021 18:10:24</t>
  </si>
  <si>
    <t>L-128/1 35-18-L00603_950436274_950436274</t>
  </si>
  <si>
    <t>28.01.2021 02:28:25</t>
  </si>
  <si>
    <t>28.01.2021 04:13:13</t>
  </si>
  <si>
    <t>BÜYÜKBELEN TR-3 45-80-M00068__72410902_72410902</t>
  </si>
  <si>
    <t>28.01.2021 01:10:00</t>
  </si>
  <si>
    <t>28.01.2021 02:03:09</t>
  </si>
  <si>
    <t>GİRELLİ TR-3 45-73-M00759_B_56384660_56384660</t>
  </si>
  <si>
    <t>28.01.2021 17:57:38</t>
  </si>
  <si>
    <t>28.01.2021 20:09:44</t>
  </si>
  <si>
    <t>DM-16 45-71-M00309_953244661_953244661</t>
  </si>
  <si>
    <t>28.01.2021 18:46:59</t>
  </si>
  <si>
    <t>28.01.2021 20:51:44</t>
  </si>
  <si>
    <t>28.01.2021 11:52:00</t>
  </si>
  <si>
    <t>28.01.2021 13:01:40</t>
  </si>
  <si>
    <t>YENİ YAŞAMKENT 35-27-L00081_35-27-L00081_2368984</t>
  </si>
  <si>
    <t>28.01.2021 13:50:26</t>
  </si>
  <si>
    <t>28.01.2021 19:19:01</t>
  </si>
  <si>
    <t>ALAŞEHİR TR-86 ILGINKÖY 45-73-M00086_45-73-M00086_2354181</t>
  </si>
  <si>
    <t>28.01.2021 00:19:07</t>
  </si>
  <si>
    <t>28.01.2021 01:37:38</t>
  </si>
  <si>
    <t>28.01.2021 09:58:10</t>
  </si>
  <si>
    <t>28.01.2021 17:55:46</t>
  </si>
  <si>
    <t>DEĞİRMENDERE TR-1 35-29-L00015_950348433_950348433</t>
  </si>
  <si>
    <t>28.01.2021 15:25:21</t>
  </si>
  <si>
    <t>28.01.2021 21:41:21</t>
  </si>
  <si>
    <t>MORDOĞAN TR-30 35-21-L00155_953364926_953364926</t>
  </si>
  <si>
    <t>28.01.2021 21:53:39</t>
  </si>
  <si>
    <t>28.01.2021 23:44:29</t>
  </si>
  <si>
    <t>TR-338 35-19-L00372_956672366_956672366</t>
  </si>
  <si>
    <t>28.01.2021 18:05:52</t>
  </si>
  <si>
    <t>28.01.2021 21:15:37</t>
  </si>
  <si>
    <t>ÇAYAĞZI TR-13 35-31-L00410_956578252_956578252</t>
  </si>
  <si>
    <t>28.01.2021 07:39:26</t>
  </si>
  <si>
    <t>28.01.2021 10:33:49</t>
  </si>
  <si>
    <t>KARATEKELİ TR-1 35-24-M00104_955219269_955219269</t>
  </si>
  <si>
    <t>28.01.2021 16:22:00</t>
  </si>
  <si>
    <t>28.01.2021 17:25:20</t>
  </si>
  <si>
    <t>KARAKUYU-7 35-26-M00446_956620297_956620297</t>
  </si>
  <si>
    <t>28.01.2021 12:58:58</t>
  </si>
  <si>
    <t>28.01.2021 15:42:53</t>
  </si>
  <si>
    <t>KAPAKLI DM 45-72-M00309_ZER SALÇA M05_2311315</t>
  </si>
  <si>
    <t>28.01.2021 12:05:17</t>
  </si>
  <si>
    <t>28.01.2021 12:43:27</t>
  </si>
  <si>
    <t>TİRE İM-DM-1 35-29-A00001_TİRE ŞEHİR-4 L21_2312362</t>
  </si>
  <si>
    <t>28.01.2021 08:58:39</t>
  </si>
  <si>
    <t>28.01.2021 12:17:00</t>
  </si>
  <si>
    <t>TR-107 ZEYTİNALANI 35-19-L00107_956695327_956695327</t>
  </si>
  <si>
    <t>28.01.2021 08:40:53</t>
  </si>
  <si>
    <t>28.01.2021 11:50:32</t>
  </si>
  <si>
    <t>28.01.2021 08:35:47</t>
  </si>
  <si>
    <t>28.01.2021 09:34:00</t>
  </si>
  <si>
    <t>M-3090(YATIRIM REZERVE) 35-09-M03090_B b1b_5864214</t>
  </si>
  <si>
    <t>28.01.2021 22:19:51</t>
  </si>
  <si>
    <t>29.01.2021 03:14:11</t>
  </si>
  <si>
    <t>28.01.2021 12:56:35</t>
  </si>
  <si>
    <t>28.01.2021 15:46:23</t>
  </si>
  <si>
    <t>K-3797 35-02-K03797_TRF K02_2121417</t>
  </si>
  <si>
    <t>28.01.2021 15:16:00</t>
  </si>
  <si>
    <t>28.01.2021 16:50:30</t>
  </si>
  <si>
    <t>_A_56399637_56399637</t>
  </si>
  <si>
    <t>28.01.2021 06:34:07</t>
  </si>
  <si>
    <t>28.01.2021 12:00:58</t>
  </si>
  <si>
    <t>28.01.2021 09:19:30</t>
  </si>
  <si>
    <t>28.01.2021 16:56:26</t>
  </si>
  <si>
    <t>M-2818 35-01-M02818_D_56355339_56355339</t>
  </si>
  <si>
    <t>28.01.2021 22:38:44</t>
  </si>
  <si>
    <t>29.01.2021 00:05:02</t>
  </si>
  <si>
    <t>28.01.2021 17:41:43</t>
  </si>
  <si>
    <t>29.01.2021 00:53:55</t>
  </si>
  <si>
    <t>TR-115 35-15-M00115_950365996_950365996</t>
  </si>
  <si>
    <t>28.01.2021 11:39:00</t>
  </si>
  <si>
    <t>28.01.2021 12:15:56</t>
  </si>
  <si>
    <t>L-264 ŞİFNE CAD. SONU 35-18-L00264_950444479_950444479</t>
  </si>
  <si>
    <t>28.01.2021 12:09:12</t>
  </si>
  <si>
    <t>28.01.2021 18:39:04</t>
  </si>
  <si>
    <t>YILMAZ TR-13 45-78-L00213_49330169_56389099_56389099</t>
  </si>
  <si>
    <t>28.01.2021 20:44:01</t>
  </si>
  <si>
    <t>28.01.2021 21:22:00</t>
  </si>
  <si>
    <t>ÇAPAKLI TR-3 45-78-M00447_49250725_56407955_56407955</t>
  </si>
  <si>
    <t>28.01.2021 09:33:37</t>
  </si>
  <si>
    <t>28.01.2021 16:16:22</t>
  </si>
  <si>
    <t>DOĞANBEY KÖK 35-14-M00100_-M04 M04_2102057</t>
  </si>
  <si>
    <t>28.01.2021 09:30:25</t>
  </si>
  <si>
    <t>28.01.2021 18:12:28</t>
  </si>
  <si>
    <t>TR-68 ÇAYIRÇEŞME 35-19-L00068_956676093_956676093</t>
  </si>
  <si>
    <t>28.01.2021 10:37:32</t>
  </si>
  <si>
    <t>28.01.2021 16:52:50</t>
  </si>
  <si>
    <t>TR-84 35-17-M00084_950302964_950302964</t>
  </si>
  <si>
    <t>28.01.2021 02:09:20</t>
  </si>
  <si>
    <t>28.01.2021 02:46:03</t>
  </si>
  <si>
    <t>KISIK SANAYİ TR-17 35-22-M00117_AĞAÇ İŞLERİ KÖK-1 M02_72109560</t>
  </si>
  <si>
    <t>28.01.2021 09:18:57</t>
  </si>
  <si>
    <t>28.01.2021 09:36:27</t>
  </si>
  <si>
    <t>28.01.2021 18:20:28</t>
  </si>
  <si>
    <t>28.01.2021 20:08:31</t>
  </si>
  <si>
    <t>GÖKÇEYURT TR-2 35-27-M01022_95000505566_95000505566</t>
  </si>
  <si>
    <t>28.01.2021 11:58:22</t>
  </si>
  <si>
    <t>28.01.2021 14:25:52</t>
  </si>
  <si>
    <t>DM-23/05 45-71-M00455_MANİSA BÜYÜKŞEHİR BELEDİYESİ YÜZME HAVUZU M04_72085887</t>
  </si>
  <si>
    <t>28.01.2021 09:05:00</t>
  </si>
  <si>
    <t>28.01.2021 09:51:53</t>
  </si>
  <si>
    <t>K-294 35-04-K00294_G G1B_5831507</t>
  </si>
  <si>
    <t>28.01.2021 17:38:49</t>
  </si>
  <si>
    <t>29.01.2021 03:08:28</t>
  </si>
  <si>
    <t>OVACIK TR-6 35-31-L00148_47821955_56352477_56352477</t>
  </si>
  <si>
    <t>28.01.2021 09:55:00</t>
  </si>
  <si>
    <t>28.01.2021 14:58:32</t>
  </si>
  <si>
    <t>KARABURÇ HÜSEYİN AYKAN TR-8 35-31-L00257_35-31-L00257_2365802</t>
  </si>
  <si>
    <t>28.01.2021 14:30:00</t>
  </si>
  <si>
    <t>28.01.2021 18:34:00</t>
  </si>
  <si>
    <t>KONAKLI TR-2 35-15-L00918_48652779_56371022_56371022</t>
  </si>
  <si>
    <t>28.01.2021 10:23:39</t>
  </si>
  <si>
    <t>28.01.2021 16:16:30</t>
  </si>
  <si>
    <t>K-1235 35-02-K01235_35-02-K01235_2367449</t>
  </si>
  <si>
    <t>28.01.2021 21:57:41</t>
  </si>
  <si>
    <t>28.01.2021 23:36:33</t>
  </si>
  <si>
    <t>MURADİYE TR-3 45-71-M02147__72410956_72410956</t>
  </si>
  <si>
    <t>28.01.2021 13:28:00</t>
  </si>
  <si>
    <t>28.01.2021 15:57:37</t>
  </si>
  <si>
    <t>K-343 35-02-K00343_913006095_913006095</t>
  </si>
  <si>
    <t>28.01.2021 13:08:46</t>
  </si>
  <si>
    <t>28.01.2021 16:51:35</t>
  </si>
  <si>
    <t>HASAN KÜÇÜK SULAMA GRUBU 35-29-L00298_B_56400171_56400171</t>
  </si>
  <si>
    <t>28.01.2021 07:25:21</t>
  </si>
  <si>
    <t>28.01.2021 09:17:41</t>
  </si>
  <si>
    <t>KERESTECİLER TR-1 45-83-M00138_48103859_56386561_56386561</t>
  </si>
  <si>
    <t>28.01.2021 08:16:13</t>
  </si>
  <si>
    <t>28.01.2021 09:54:54</t>
  </si>
  <si>
    <t>28.01.2021 12:27:05</t>
  </si>
  <si>
    <t>28.01.2021 13:53:45</t>
  </si>
  <si>
    <t>DM-21/05 (DERE KENARI) 45-71-M00460_953210249_953210249</t>
  </si>
  <si>
    <t>28.01.2021 07:26:28</t>
  </si>
  <si>
    <t>28.01.2021 19:29:42</t>
  </si>
  <si>
    <t>K-1371 35-04-K01371_912480268_912480268</t>
  </si>
  <si>
    <t>28.01.2021 12:16:58</t>
  </si>
  <si>
    <t>28.01.2021 13:17:14</t>
  </si>
  <si>
    <t>TİRE İM-DM-1 35-29-A00001_TOKİ M24_2313895</t>
  </si>
  <si>
    <t>28.01.2021 22:45:06</t>
  </si>
  <si>
    <t>28.01.2021 23:59:00</t>
  </si>
  <si>
    <t>M-1180 35-04-M01180_D_56380651_56380651</t>
  </si>
  <si>
    <t>28.01.2021 10:32:26</t>
  </si>
  <si>
    <t>28.01.2021 11:33:47</t>
  </si>
  <si>
    <t>28.01.2021 08:47:57</t>
  </si>
  <si>
    <t>28.01.2021 09:14:00</t>
  </si>
  <si>
    <t>28.01.2021 19:41:43</t>
  </si>
  <si>
    <t>28.01.2021 20:36:10</t>
  </si>
  <si>
    <t>28.01.2021 10:36:14</t>
  </si>
  <si>
    <t>28.01.2021 10:52:00</t>
  </si>
  <si>
    <t>TR-2/96 45-83-M00783_B B01_65879763</t>
  </si>
  <si>
    <t>28.01.2021 19:21:37</t>
  </si>
  <si>
    <t>28.01.2021 23:00:38</t>
  </si>
  <si>
    <t>28.01.2021 09:54:52</t>
  </si>
  <si>
    <t>28.01.2021 12:13:46</t>
  </si>
  <si>
    <t>28.01.2021 06:36:19</t>
  </si>
  <si>
    <t>28.01.2021 06:40:23</t>
  </si>
  <si>
    <t>DM-2/2 35-28-M00128_953384772_953384772</t>
  </si>
  <si>
    <t>28.01.2021 10:46:52</t>
  </si>
  <si>
    <t>28.01.2021 15:44:03</t>
  </si>
  <si>
    <t>HORZUM EMBEL 100.YIL MAH. TR 45-73-M00276_DIREK TIPI TRAFO HUCRESI H01_2090534</t>
  </si>
  <si>
    <t>28.01.2021 09:32:39</t>
  </si>
  <si>
    <t>28.01.2021 15:58:17</t>
  </si>
  <si>
    <t>ZEYTİNALAN İM 35-19-A00002_HatBaşıAyırıcı_53133999 L05_53133999</t>
  </si>
  <si>
    <t>28.01.2021 06:38:57</t>
  </si>
  <si>
    <t>28.01.2021 09:08:32</t>
  </si>
  <si>
    <t>28.01.2021 15:59:55</t>
  </si>
  <si>
    <t>DM-1/13 35-29-M00013_950321777_950321777</t>
  </si>
  <si>
    <t>28.01.2021 05:01:45</t>
  </si>
  <si>
    <t>28.01.2021 05:40:39</t>
  </si>
  <si>
    <t>28.01.2021 08:39:00</t>
  </si>
  <si>
    <t>28.01.2021 17:08:26</t>
  </si>
  <si>
    <t>YENİFOÇA TR-7 35-23-M00007_950417522_950417522</t>
  </si>
  <si>
    <t>28.01.2021 15:35:49</t>
  </si>
  <si>
    <t>28.01.2021 17:43:56</t>
  </si>
  <si>
    <t>28.01.2021 11:54:23</t>
  </si>
  <si>
    <t>28.01.2021 13:10:26</t>
  </si>
  <si>
    <t>TR-84 35-17-M00084_950303060_950303060</t>
  </si>
  <si>
    <t>28.01.2021 03:03:38</t>
  </si>
  <si>
    <t>28.01.2021 03:25:50</t>
  </si>
  <si>
    <t>MÜTEVELLİ TR-3 45-80-M00102_D_56401265_56401265</t>
  </si>
  <si>
    <t>28.01.2021 17:30:00</t>
  </si>
  <si>
    <t>28.01.2021 18:27:57</t>
  </si>
  <si>
    <t>TR-2/13 45-72-L00013_D_56392643_56392643</t>
  </si>
  <si>
    <t>28.01.2021 09:25:09</t>
  </si>
  <si>
    <t>28.01.2021 12:28:13</t>
  </si>
  <si>
    <t>L-247 35-18-L00247_950440782_950440782</t>
  </si>
  <si>
    <t>28.01.2021 19:17:29</t>
  </si>
  <si>
    <t>28.01.2021 20:46:17</t>
  </si>
  <si>
    <t>TİRE TM 35-29-A00003_TR-B M12_2313878</t>
  </si>
  <si>
    <t>28.01.2021 22:16:06</t>
  </si>
  <si>
    <t>28.01.2021 22:43:00</t>
  </si>
  <si>
    <t>L-262 ÇİÇEKÇİ PARKI 35-18-L00262_950450576_950450576</t>
  </si>
  <si>
    <t>28.01.2021 18:48:47</t>
  </si>
  <si>
    <t>28.01.2021 22:16:44</t>
  </si>
  <si>
    <t>28.01.2021 17:37:07</t>
  </si>
  <si>
    <t>28.01.2021 17:39:55</t>
  </si>
  <si>
    <t>K-1227 35-04-K01227_C_72410375_72410375</t>
  </si>
  <si>
    <t>28.01.2021 09:22:53</t>
  </si>
  <si>
    <t>28.01.2021 10:04:32</t>
  </si>
  <si>
    <t>M-1948 35-10-M01948_B_56403773_56403773</t>
  </si>
  <si>
    <t>28.01.2021 11:31:00</t>
  </si>
  <si>
    <t>28.01.2021 12:08:34</t>
  </si>
  <si>
    <t>BİRGİ TR-25 (PAŞA ÇEŞMESİ) 35-15-L00278_A_56370731_56370731</t>
  </si>
  <si>
    <t>28.01.2021 10:29:09</t>
  </si>
  <si>
    <t>28.01.2021 20:52:47</t>
  </si>
  <si>
    <t>28.01.2021 12:44:26</t>
  </si>
  <si>
    <t>28.01.2021 13:42:00</t>
  </si>
  <si>
    <t>K-972 35-08-K00972_H k972H6_5825741</t>
  </si>
  <si>
    <t>28.01.2021 17:50:31</t>
  </si>
  <si>
    <t>28.01.2021 19:38:08</t>
  </si>
  <si>
    <t>DM-20 45-71-M00273_44573350_56396472_56396472</t>
  </si>
  <si>
    <t>28.01.2021 09:45:00</t>
  </si>
  <si>
    <t>28.01.2021 11:39:33</t>
  </si>
  <si>
    <t>K-3627 35-01-K03627_35-01-K03627_65814215</t>
  </si>
  <si>
    <t>28.01.2021 15:52:14</t>
  </si>
  <si>
    <t>28.01.2021 16:26:03</t>
  </si>
  <si>
    <t>28.01.2021 11:44:30</t>
  </si>
  <si>
    <t>28.01.2021 12:28:03</t>
  </si>
  <si>
    <t>DM-25/14 45-71-M00053_A_56403046_56403046</t>
  </si>
  <si>
    <t>28.01.2021 01:29:00</t>
  </si>
  <si>
    <t>28.01.2021 02:30:46</t>
  </si>
  <si>
    <t>K-300 35-01-K00300_910464485_910464485</t>
  </si>
  <si>
    <t>28.01.2021 08:49:18</t>
  </si>
  <si>
    <t>29.01.2021 01:20:51</t>
  </si>
  <si>
    <t>TR-49 45-78-L00049_953254182_953254182</t>
  </si>
  <si>
    <t>28.01.2021 11:29:15</t>
  </si>
  <si>
    <t>28.01.2021 12:49:17</t>
  </si>
  <si>
    <t>28.01.2021 19:04:55</t>
  </si>
  <si>
    <t>28.01.2021 20:20:04</t>
  </si>
  <si>
    <t>ARMUTLU TR-5 35-27-L00005_913624175_913624175</t>
  </si>
  <si>
    <t>28.01.2021 19:11:44</t>
  </si>
  <si>
    <t>28.01.2021 20:49:45</t>
  </si>
  <si>
    <t>_A_56395249_56395249</t>
  </si>
  <si>
    <t>28.01.2021 08:22:08</t>
  </si>
  <si>
    <t>28.01.2021 12:10:48</t>
  </si>
  <si>
    <t>YAYALAR TR-1 45-73-M00161_945662403_945662403</t>
  </si>
  <si>
    <t>28.01.2021 23:17:00</t>
  </si>
  <si>
    <t>28.01.2021 23:43:29</t>
  </si>
  <si>
    <t>28.01.2021 15:17:39</t>
  </si>
  <si>
    <t>28.01.2021 17:41:41</t>
  </si>
  <si>
    <t>KARABURUN İM 35-21-A00001_HatBaşıAyırıcı_53138223 L05_53138223</t>
  </si>
  <si>
    <t>28.01.2021 10:00:49</t>
  </si>
  <si>
    <t>28.01.2021 17:26:49</t>
  </si>
  <si>
    <t>28.01.2021 06:52:24</t>
  </si>
  <si>
    <t>28.01.2021 07:06:40</t>
  </si>
  <si>
    <t>ÖDEMİŞ TM-2 35-15-A00005_KAYMAKÇI-1 M09_2334254</t>
  </si>
  <si>
    <t>28.01.2021 12:01:57</t>
  </si>
  <si>
    <t>28.01.2021 12:57:36</t>
  </si>
  <si>
    <t>DM-16/14 45-71-M00621_45-71-M00621_2371892</t>
  </si>
  <si>
    <t>28.01.2021 08:03:49</t>
  </si>
  <si>
    <t>28.01.2021 11:24:42</t>
  </si>
  <si>
    <t>28.01.2021 16:04:57</t>
  </si>
  <si>
    <t>28.01.2021 16:08:47</t>
  </si>
  <si>
    <t>28.01.2021 12:45:00</t>
  </si>
  <si>
    <t>28.01.2021 13:08:05</t>
  </si>
  <si>
    <t>28.01.2021 02:51:36</t>
  </si>
  <si>
    <t>28.01.2021 03:35:16</t>
  </si>
  <si>
    <t>SARUHANLI TR-34 45-80-M00034_B_56387234_56387234</t>
  </si>
  <si>
    <t>28.01.2021 05:21:03</t>
  </si>
  <si>
    <t>28.01.2021 06:01:40</t>
  </si>
  <si>
    <t>YENİ FOÇA TR-9 35-23-M00009_D_56366125_56366125</t>
  </si>
  <si>
    <t>28.01.2021 15:38:46</t>
  </si>
  <si>
    <t>28.01.2021 19:21:35</t>
  </si>
  <si>
    <t>M-2547 35-09-M02547_C C2_65897855</t>
  </si>
  <si>
    <t>28.01.2021 20:56:10</t>
  </si>
  <si>
    <t>29.01.2021 02:55:06</t>
  </si>
  <si>
    <t>KEMENLER TR-1 35-15-L00094_950379078_950379078</t>
  </si>
  <si>
    <t>28.01.2021 10:09:34</t>
  </si>
  <si>
    <t>28.01.2021 17:33:30</t>
  </si>
  <si>
    <t>ÖDEMİŞ TM-2 35-15-A00005_KAYMAKÇI-2 M21_2334245</t>
  </si>
  <si>
    <t>28.01.2021 12:02:07</t>
  </si>
  <si>
    <t>28.01.2021 12:58:50</t>
  </si>
  <si>
    <t>TR-1/67-A 45-72-M00581_45-72-M00581_61394515</t>
  </si>
  <si>
    <t>28.01.2021 16:26:00</t>
  </si>
  <si>
    <t>28.01.2021 17:25:38</t>
  </si>
  <si>
    <t>YEŞİLKÖY TR-2 45-71-M01822_953214938_953214938</t>
  </si>
  <si>
    <t>28.01.2021 07:43:46</t>
  </si>
  <si>
    <t>28.01.2021 09:56:00</t>
  </si>
  <si>
    <t>KALİTE KÖK 35-26-M00860_ÇETMEN M02_65889139</t>
  </si>
  <si>
    <t>28.01.2021 10:39:00</t>
  </si>
  <si>
    <t>28.01.2021 12:54:54</t>
  </si>
  <si>
    <t>28.01.2021 17:40:14</t>
  </si>
  <si>
    <t>28.01.2021 19:17:11</t>
  </si>
  <si>
    <t>28.01.2021 08:59:25</t>
  </si>
  <si>
    <t>28.01.2021 10:24:54</t>
  </si>
  <si>
    <t>K-808 35-01-K00808_35-01-K00808_2347802</t>
  </si>
  <si>
    <t>28.01.2021 09:09:38</t>
  </si>
  <si>
    <t>28.01.2021 15:32:08</t>
  </si>
  <si>
    <t>M-3089 35-03-M03089_910302978_910302978</t>
  </si>
  <si>
    <t>28.01.2021 20:44:42</t>
  </si>
  <si>
    <t>28.01.2021 22:11:45</t>
  </si>
  <si>
    <t>28.01.2021 06:48:15</t>
  </si>
  <si>
    <t>28.01.2021 06:51:04</t>
  </si>
  <si>
    <t>MORDOĞAN TR-23 35-21-L00152_E_56394851_56394851</t>
  </si>
  <si>
    <t>28.01.2021 10:47:31</t>
  </si>
  <si>
    <t>28.01.2021 13:30:43</t>
  </si>
  <si>
    <t>YASEMİN DM 35-19-M00002_HatBaşıAyırıcı_53133948 M02_53133948</t>
  </si>
  <si>
    <t>28.01.2021 09:30:33</t>
  </si>
  <si>
    <t>28.01.2021 09:32:05</t>
  </si>
  <si>
    <t>ÇAKIRCA ALİ TR-1 45-73-M00557_945647260_945647260</t>
  </si>
  <si>
    <t>28.01.2021 09:10:04</t>
  </si>
  <si>
    <t>28.01.2021 10:38:39</t>
  </si>
  <si>
    <t>28.01.2021 21:53:14</t>
  </si>
  <si>
    <t>29.01.2021 00:35:00</t>
  </si>
  <si>
    <t>DM-21/05 (DERE KENARI) 45-71-M00460_953210222_953210222</t>
  </si>
  <si>
    <t>28.01.2021 11:15:32</t>
  </si>
  <si>
    <t>28.01.2021 20:17:41</t>
  </si>
  <si>
    <t>M-3099 35-02-M03099_910181053_910181053</t>
  </si>
  <si>
    <t>28.01.2021 15:37:07</t>
  </si>
  <si>
    <t>YASEMİN DM 35-19-M00002_HatBaşıAyırıcı_53137492 M02_53137492</t>
  </si>
  <si>
    <t>28.01.2021 17:27:30</t>
  </si>
  <si>
    <t>28.01.2021 17:39:45</t>
  </si>
  <si>
    <t>28.01.2021 07:29:40</t>
  </si>
  <si>
    <t>28.01.2021 10:21:06</t>
  </si>
  <si>
    <t>FERİZLER TR-1 35-16-M00072_953327771_953327771</t>
  </si>
  <si>
    <t>28.01.2021 13:19:16</t>
  </si>
  <si>
    <t>28.01.2021 19:00:26</t>
  </si>
  <si>
    <t>K-733 35-01-K00733_35-01-K00733_2375936</t>
  </si>
  <si>
    <t>28.01.2021 12:14:08</t>
  </si>
  <si>
    <t>28.01.2021 17:24:21</t>
  </si>
  <si>
    <t>LOKMANKUYU KÖK 35-15-L00903_ERKEKLİ L05_67112586</t>
  </si>
  <si>
    <t>28.01.2021 08:54:27</t>
  </si>
  <si>
    <t>GİRELLİ TR-3 45-73-M00759_C_56388036_56388036</t>
  </si>
  <si>
    <t>28.01.2021 08:23:00</t>
  </si>
  <si>
    <t>28.01.2021 12:48:45</t>
  </si>
  <si>
    <t>DM-13/08 TRAFİK TESCİL 45-71-M00350_C_56407424_56407424</t>
  </si>
  <si>
    <t>28.01.2021 19:53:00</t>
  </si>
  <si>
    <t>28.01.2021 21:50:47</t>
  </si>
  <si>
    <t>K-1316 35-04-K01316_TRAFO K01_2318447</t>
  </si>
  <si>
    <t>28.01.2021 09:21:54</t>
  </si>
  <si>
    <t>28.01.2021 09:37:45</t>
  </si>
  <si>
    <t>L-262 ÇİÇEKÇİ PARKI 35-18-L00262_950444702_950444702</t>
  </si>
  <si>
    <t>28.01.2021 22:43:44</t>
  </si>
  <si>
    <t>29.01.2021 02:04:21</t>
  </si>
  <si>
    <t>KAPAKLI DM 45-72-M00309_RAHMİYE-2 TARIMSAL SULAMA M03_2310885</t>
  </si>
  <si>
    <t>28.01.2021 12:42:35</t>
  </si>
  <si>
    <t>28.01.2021 13:30:41</t>
  </si>
  <si>
    <t>BAŞIBÜYÜK KÖK 45-77-L00158_EVCİLER ÇIKIŞI L03_61353395</t>
  </si>
  <si>
    <t>28.01.2021 10:34:07</t>
  </si>
  <si>
    <t>28.01.2021 15:49:00</t>
  </si>
  <si>
    <t>K-4428 35-02-K04428_35-02-K04428_2359553</t>
  </si>
  <si>
    <t>28.01.2021 19:26:13</t>
  </si>
  <si>
    <t>28.01.2021 20:38:58</t>
  </si>
  <si>
    <t>TR-2/8 45-83-L00008_955149000_955149000</t>
  </si>
  <si>
    <t>28.01.2021 13:34:46</t>
  </si>
  <si>
    <t>28.01.2021 09:31:13</t>
  </si>
  <si>
    <t>28.01.2021 15:55:43</t>
  </si>
  <si>
    <t>TR-47 MERYEMANA 35-13-L00353_B_56356954_56356954</t>
  </si>
  <si>
    <t>28.01.2021 23:44:45</t>
  </si>
  <si>
    <t>29.01.2021 01:49:11</t>
  </si>
  <si>
    <t>OSMANCALI KÖYÜ TR-3 45-71-M01722_43170793_56384322_56384322</t>
  </si>
  <si>
    <t>28.01.2021 08:49:06</t>
  </si>
  <si>
    <t>28.01.2021 14:10:44</t>
  </si>
  <si>
    <t>DM-11/6 (ŞİRİN SOKAK) 45-71-M01779_953206792_953206792</t>
  </si>
  <si>
    <t>28.01.2021 01:27:00</t>
  </si>
  <si>
    <t>28.01.2021 01:42:55</t>
  </si>
  <si>
    <t>28.01.2021 09:39:33</t>
  </si>
  <si>
    <t>28.01.2021 21:24:55</t>
  </si>
  <si>
    <t>ÇIRPI SULAMA KOOP. TR-2 35-20-M00012_953131139_953131139</t>
  </si>
  <si>
    <t>28.01.2021 18:15:00</t>
  </si>
  <si>
    <t>28.01.2021 21:24:03</t>
  </si>
  <si>
    <t>ÇAMBEL TR-2 35-27-M00857_912807218_912807218</t>
  </si>
  <si>
    <t>28.01.2021 19:43:49</t>
  </si>
  <si>
    <t>28.01.2021 23:17:02</t>
  </si>
  <si>
    <t>DM-13/20 (HAFSA SULTAN CAMİİ YANI) 45-71-M00334_953219208_953219208</t>
  </si>
  <si>
    <t>28.01.2021 18:30:00</t>
  </si>
  <si>
    <t>29.01.2021 04:03:13</t>
  </si>
  <si>
    <t>K-1916 35-10-K01916_954860159_954860159</t>
  </si>
  <si>
    <t>28.01.2021 09:08:42</t>
  </si>
  <si>
    <t>28.01.2021 10:43:02</t>
  </si>
  <si>
    <t>ÖREN TR-5 35-27-L00221_DIREK TIPI TRAFO HUCRESI H01_2054285</t>
  </si>
  <si>
    <t>28.01.2021 15:39:00</t>
  </si>
  <si>
    <t>28.01.2021 18:48:26</t>
  </si>
  <si>
    <t>28.01.2021 14:27:43</t>
  </si>
  <si>
    <t>28.01.2021 18:44:34</t>
  </si>
  <si>
    <t>TR-62 MUSTAFA BOZKURT GRB 35-15-M00062_48857536_56406814_56406814</t>
  </si>
  <si>
    <t>28.01.2021 07:42:53</t>
  </si>
  <si>
    <t>28.01.2021 11:40:57</t>
  </si>
  <si>
    <t>28.01.2021 12:10:05</t>
  </si>
  <si>
    <t>28.01.2021 12:49:42</t>
  </si>
  <si>
    <t>28.01.2021 09:19:19</t>
  </si>
  <si>
    <t>28.01.2021 12:51:22</t>
  </si>
  <si>
    <t>DİKİLİTAŞ TR-1 45-75-M00314_A_56389779_56389779</t>
  </si>
  <si>
    <t>28.01.2021 11:47:52</t>
  </si>
  <si>
    <t>28.01.2021 14:05:26</t>
  </si>
  <si>
    <t>SALMAN KÖYÜ TR-1 35-21-L00076_A_56366459_56366459</t>
  </si>
  <si>
    <t>28.01.2021 13:25:00</t>
  </si>
  <si>
    <t>28.01.2021 14:26:53</t>
  </si>
  <si>
    <t>SARAÇLAR KÖK 45-77-L00104_BAYRAMŞAH L03_72240086</t>
  </si>
  <si>
    <t>28.01.2021 10:00:17</t>
  </si>
  <si>
    <t>28.01.2021 17:45:00</t>
  </si>
  <si>
    <t>TR-68 ÇAYIRÇEŞME 35-19-L00068_956689650_956689650</t>
  </si>
  <si>
    <t>28.01.2021 18:40:54</t>
  </si>
  <si>
    <t>28.01.2021 20:54:43</t>
  </si>
  <si>
    <t>28.01.2021 08:51:37</t>
  </si>
  <si>
    <t>28.01.2021 08:59:57</t>
  </si>
  <si>
    <t>YENİ LİMAN TR-1 35-21-L00050_953357640_953357640</t>
  </si>
  <si>
    <t>28.01.2021 13:03:23</t>
  </si>
  <si>
    <t>28.01.2021 19:53:31</t>
  </si>
  <si>
    <t>M-1374 35-04-M01374_A_56381307_56381307</t>
  </si>
  <si>
    <t>28.01.2021 12:33:27</t>
  </si>
  <si>
    <t>28.01.2021 13:31:26</t>
  </si>
  <si>
    <t>L-128/1 35-18-L00603_950436581_950436581</t>
  </si>
  <si>
    <t>28.01.2021 09:32:44</t>
  </si>
  <si>
    <t>28.01.2021 14:15:20</t>
  </si>
  <si>
    <t>DM-14/3 45-71-M00387_953183421_953183421</t>
  </si>
  <si>
    <t>28.01.2021 10:01:30</t>
  </si>
  <si>
    <t>28.01.2021 12:54:47</t>
  </si>
  <si>
    <t>DM-22/06 (YELKEN KONUTLARI) 45-71-M00649_D D1_44590640</t>
  </si>
  <si>
    <t>28.01.2021 12:36:21</t>
  </si>
  <si>
    <t>28.01.2021 16:54:45</t>
  </si>
  <si>
    <t>28.01.2021 06:30:27</t>
  </si>
  <si>
    <t>28.01.2021 09:44:48</t>
  </si>
  <si>
    <t>K-1201 35-01-K01201_910879675_910879675</t>
  </si>
  <si>
    <t>28.01.2021 17:42:29</t>
  </si>
  <si>
    <t>28.01.2021 19:55:39</t>
  </si>
  <si>
    <t>KONAKLI TR-2 35-15-L00918_48652852_56370689_56370689</t>
  </si>
  <si>
    <t>28.01.2021 22:38:54</t>
  </si>
  <si>
    <t>29.01.2021 01:41:47</t>
  </si>
  <si>
    <t>28.01.2021 10:09:24</t>
  </si>
  <si>
    <t>28.01.2021 11:16:10</t>
  </si>
  <si>
    <t>BOSTANLI KÜME EVLERİ TR-2 45-83-M00694_B_65512243_65512243</t>
  </si>
  <si>
    <t>28.01.2021 18:18:33</t>
  </si>
  <si>
    <t>28.01.2021 20:24:09</t>
  </si>
  <si>
    <t>CAFER ÇETİNKAYA SULAMA GRUBU 35-29-M00160_A_56396293_56396293</t>
  </si>
  <si>
    <t>28.01.2021 13:24:09</t>
  </si>
  <si>
    <t>28.01.2021 15:56:17</t>
  </si>
  <si>
    <t>GEDİK KATRANDERE TR-2 35-31-L00133_956591545_956591545</t>
  </si>
  <si>
    <t>28.01.2021 15:46:55</t>
  </si>
  <si>
    <t>28.01.2021 21:15:58</t>
  </si>
  <si>
    <t>28.01.2021 16:47:47</t>
  </si>
  <si>
    <t>TR-94 35-15-M00094_950359369_950359369</t>
  </si>
  <si>
    <t>28.01.2021 08:26:00</t>
  </si>
  <si>
    <t>28.01.2021 12:06:50</t>
  </si>
  <si>
    <t>K-2499 35-09-K02499_B_56383787_56383787</t>
  </si>
  <si>
    <t>28.01.2021 09:34:03</t>
  </si>
  <si>
    <t>28.01.2021 15:24:31</t>
  </si>
  <si>
    <t>K-1625 35-07-K01625_98928261_98928261</t>
  </si>
  <si>
    <t>28.01.2021 21:22:44</t>
  </si>
  <si>
    <t>29.01.2021 04:04:55</t>
  </si>
  <si>
    <t>28.01.2021 10:56:24</t>
  </si>
  <si>
    <t>28.01.2021 15:54:59</t>
  </si>
  <si>
    <t>28.01.2021 10:22:00</t>
  </si>
  <si>
    <t>28.01.2021 10:41:21</t>
  </si>
  <si>
    <t>28.01.2021 07:48:37</t>
  </si>
  <si>
    <t>28.01.2021 10:14:42</t>
  </si>
  <si>
    <t>L-65 GÜNEŞLİKENT 35-14-L00065_956634727_956634727</t>
  </si>
  <si>
    <t>28.01.2021 11:59:57</t>
  </si>
  <si>
    <t>28.01.2021 14:42:37</t>
  </si>
  <si>
    <t>GÖKÇEÖREN KÖK 45-77-M00024_GÖKÇEÖREN TR-1 M01_72216606</t>
  </si>
  <si>
    <t>28.01.2021 05:30:00</t>
  </si>
  <si>
    <t>28.01.2021 06:56:15</t>
  </si>
  <si>
    <t>28.01.2021 07:08:18</t>
  </si>
  <si>
    <t>28.01.2021 22:11:52</t>
  </si>
  <si>
    <t>28.01.2021 23:37:00</t>
  </si>
  <si>
    <t>SARIGÖL DM 45-79-M00069_HatBaşıAyırıcı_53134731 M05_53134731</t>
  </si>
  <si>
    <t>28.01.2021 10:04:20</t>
  </si>
  <si>
    <t>28.01.2021 16:51:39</t>
  </si>
  <si>
    <t>DM-16/12 45-71-M00624_D_56399254_56399254</t>
  </si>
  <si>
    <t>28.01.2021 15:20:52</t>
  </si>
  <si>
    <t>28.01.2021 18:36:21</t>
  </si>
  <si>
    <t>TR-1-1/1 BELEDİYE EVLERİ KABİN 35-20-L00001_955202554_955202554</t>
  </si>
  <si>
    <t>28.01.2021 15:42:38</t>
  </si>
  <si>
    <t>28.01.2021 17:21:05</t>
  </si>
  <si>
    <t>28.01.2021 17:47:00</t>
  </si>
  <si>
    <t>28.01.2021 19:31:12</t>
  </si>
  <si>
    <t>28.01.2021 09:00:25</t>
  </si>
  <si>
    <t>28.01.2021 09:05:53</t>
  </si>
  <si>
    <t>DEĞİRMENDERE DM 35-22-M00085_ÇAMÖNÜ - ATAKÖY M09_50066534</t>
  </si>
  <si>
    <t>28.01.2021 10:22:53</t>
  </si>
  <si>
    <t>28.01.2021 11:38:29</t>
  </si>
  <si>
    <t>DM-3/14 35-29-M00014_950315741_950315741</t>
  </si>
  <si>
    <t>28.01.2021 18:52:13</t>
  </si>
  <si>
    <t>28.01.2021 22:50:13</t>
  </si>
  <si>
    <t>28.01.2021 14:00:55</t>
  </si>
  <si>
    <t>28.01.2021 17:35:26</t>
  </si>
  <si>
    <t>TR-91 35-17-M00091_950302840_950302840</t>
  </si>
  <si>
    <t>28.01.2021 11:41:33</t>
  </si>
  <si>
    <t>28.01.2021 14:32:43</t>
  </si>
  <si>
    <t>TİRE TR-6 35-29-L00006_95000467567_95000467567</t>
  </si>
  <si>
    <t>28.01.2021 17:38:16</t>
  </si>
  <si>
    <t>28.01.2021 19:57:36</t>
  </si>
  <si>
    <t>M-1037 35-04-M01037_C_56379783_56379783</t>
  </si>
  <si>
    <t>28.01.2021 09:12:23</t>
  </si>
  <si>
    <t>28.01.2021 13:40:57</t>
  </si>
  <si>
    <t>28.01.2021 13:52:42</t>
  </si>
  <si>
    <t>28.01.2021 09:41:43</t>
  </si>
  <si>
    <t>28.01.2021 10:24:17</t>
  </si>
  <si>
    <t>K-358 35-04-K00358_K K1B_5822222</t>
  </si>
  <si>
    <t>28.01.2021 21:01:14</t>
  </si>
  <si>
    <t>28.01.2021 21:38:55</t>
  </si>
  <si>
    <t>HALİL ÖNEN KAZIM SULAMA GRUBU 35-29-M00329_950345772_950345772</t>
  </si>
  <si>
    <t>28.01.2021 12:58:21</t>
  </si>
  <si>
    <t>29.01.2021 15:25:32</t>
  </si>
  <si>
    <t>EĞRİLİMAN TR-1 35-21-L00098_B_56366474_56366474</t>
  </si>
  <si>
    <t>28.01.2021 09:04:43</t>
  </si>
  <si>
    <t>28.01.2021 16:10:33</t>
  </si>
  <si>
    <t>ÜRKMEZ M-12 35-25-M00150_ÜRKMEZ M-18/ÜRKMEZ M-19 M01_72074565</t>
  </si>
  <si>
    <t>28.01.2021 21:46:41</t>
  </si>
  <si>
    <t>28.01.2021 23:39:24</t>
  </si>
  <si>
    <t>YILMAZ TR-6 45-78-L00206__56407975_56407975</t>
  </si>
  <si>
    <t>28.01.2021 11:38:39</t>
  </si>
  <si>
    <t>28.01.2021 14:27:00</t>
  </si>
  <si>
    <t>AYRANCILAR DM-2 35-26-M00825_DM-2/20 M05_2335360</t>
  </si>
  <si>
    <t>28.01.2021 05:53:07</t>
  </si>
  <si>
    <t>28.01.2021 06:27:00</t>
  </si>
  <si>
    <t>L-290 35-18-L00290_E e1_5949046</t>
  </si>
  <si>
    <t>28.01.2021 09:48:48</t>
  </si>
  <si>
    <t>28.01.2021 15:15:32</t>
  </si>
  <si>
    <t>K-1873 35-09-K01873_912300701_912300701</t>
  </si>
  <si>
    <t>28.01.2021 09:39:47</t>
  </si>
  <si>
    <t>28.01.2021 12:41:22</t>
  </si>
  <si>
    <t>28.01.2021 17:52:20</t>
  </si>
  <si>
    <t>28.01.2021 19:41:42</t>
  </si>
  <si>
    <t>DERBENT TR-4 45-83-L00409_955161092_955161092</t>
  </si>
  <si>
    <t>28.01.2021 17:57:04</t>
  </si>
  <si>
    <t>28.01.2021 20:11:35</t>
  </si>
  <si>
    <t>28.01.2021 14:55:00</t>
  </si>
  <si>
    <t>28.01.2021 16:07:54</t>
  </si>
  <si>
    <t>28.01.2021 09:11:27</t>
  </si>
  <si>
    <t>28.01.2021 17:46:07</t>
  </si>
  <si>
    <t>28.01.2021 17:49:21</t>
  </si>
  <si>
    <t>28.01.2021 19:18:40</t>
  </si>
  <si>
    <t>CEVİZALAN TR-1 35-15-L01021_C_56361739_56361739</t>
  </si>
  <si>
    <t>28.01.2021 18:29:46</t>
  </si>
  <si>
    <t>28.01.2021 21:35:23</t>
  </si>
  <si>
    <t>M-1128 35-01-M01128_911367250_911367250</t>
  </si>
  <si>
    <t>28.01.2021 08:02:59</t>
  </si>
  <si>
    <t>28.01.2021 15:17:28</t>
  </si>
  <si>
    <t>28.01.2021 06:37:53</t>
  </si>
  <si>
    <t>28.01.2021 11:24:54</t>
  </si>
  <si>
    <t>DM-2/9 SEPETÇİK 35-18-L00589_950461251_950461251</t>
  </si>
  <si>
    <t>28.01.2021 18:21:11</t>
  </si>
  <si>
    <t>28.01.2021 22:40:15</t>
  </si>
  <si>
    <t>FİKRİ KOÇTÜRK-3 45-71-M00801_DIREK TIPI TRAFO HUCRESI H01_2074321</t>
  </si>
  <si>
    <t>28.01.2021 12:34:20</t>
  </si>
  <si>
    <t>28.01.2021 20:15:15</t>
  </si>
  <si>
    <t>28.01.2021 08:40:00</t>
  </si>
  <si>
    <t>28.01.2021 11:26:21</t>
  </si>
  <si>
    <t>PAMUKYAZI-5 35-26-L00392_35-26-L00392_2348729</t>
  </si>
  <si>
    <t>28.01.2021 15:43:03</t>
  </si>
  <si>
    <t>28.01.2021 16:32:32</t>
  </si>
  <si>
    <t>YUKARI KIZILCA TR-7 35-27-L00343_95000052228_95000052228</t>
  </si>
  <si>
    <t>28.01.2021 15:57:30</t>
  </si>
  <si>
    <t>28.01.2021 17:33:28</t>
  </si>
  <si>
    <t>SOMA TR-27/3 45-82-M00106_B_56388542_56388542</t>
  </si>
  <si>
    <t>28.01.2021 17:39:59</t>
  </si>
  <si>
    <t>28.01.2021 19:06:55</t>
  </si>
  <si>
    <t>M-732 35-17-M00732_950301083_950301083</t>
  </si>
  <si>
    <t>28.01.2021 18:35:22</t>
  </si>
  <si>
    <t>28.01.2021 23:49:21</t>
  </si>
  <si>
    <t>DM-8/9-B 45-71-M02281_953206816_953206816</t>
  </si>
  <si>
    <t>28.01.2021 07:13:25</t>
  </si>
  <si>
    <t>28.01.2021 18:58:21</t>
  </si>
  <si>
    <t>POYRAZDAMLARI TR-11 45-78-M00576_HatBaşıAyırıcı_53139047 M05_53139047</t>
  </si>
  <si>
    <t>28.01.2021 09:12:20</t>
  </si>
  <si>
    <t>28.01.2021 15:45:00</t>
  </si>
  <si>
    <t>HELVACI TR-8 35-17-M00368_DIREK TIPI TRAFO HUCRESI H01_2046961</t>
  </si>
  <si>
    <t>28.01.2021 09:01:09</t>
  </si>
  <si>
    <t>28.01.2021 13:18:58</t>
  </si>
  <si>
    <t>L-62 İSTUR 35-14-L00062_5838086_56377217_56377217</t>
  </si>
  <si>
    <t>28.01.2021 10:22:12</t>
  </si>
  <si>
    <t>28.01.2021 14:05:14</t>
  </si>
  <si>
    <t>28.01.2021 19:40:39</t>
  </si>
  <si>
    <t>28.01.2021 22:16:28</t>
  </si>
  <si>
    <t>SARUHANLI TR-34 45-80-M00034_45-80-M00034_72204501</t>
  </si>
  <si>
    <t>28.01.2021 03:41:02</t>
  </si>
  <si>
    <t>28.01.2021 04:04:38</t>
  </si>
  <si>
    <t>TURGUTALP TR-1 45-82-M00051_DM-1/2 M03_72191155</t>
  </si>
  <si>
    <t>28.01.2021 17:54:46</t>
  </si>
  <si>
    <t>28.01.2021 19:46:29</t>
  </si>
  <si>
    <t>COŞKUN KOÇ SULAMA GRUBU 35-29-M00322_A_56395680_56395680</t>
  </si>
  <si>
    <t>28.01.2021 19:56:19</t>
  </si>
  <si>
    <t>29.01.2021 03:46:12</t>
  </si>
  <si>
    <t>TR-34 35-30-L00034_955330631_955330631</t>
  </si>
  <si>
    <t>28.01.2021 14:24:00</t>
  </si>
  <si>
    <t>28.01.2021 15:00:01</t>
  </si>
  <si>
    <t>M-1536 35-01-M01536_A_56373902_56373902</t>
  </si>
  <si>
    <t>28.01.2021 20:56:37</t>
  </si>
  <si>
    <t>29.01.2021 01:34:09</t>
  </si>
  <si>
    <t>ÇARIKTEKKE MAH.TR-1 45-73-M00722_B_56391171_56391171</t>
  </si>
  <si>
    <t>28.01.2021 09:38:03</t>
  </si>
  <si>
    <t>28.01.2021 14:06:05</t>
  </si>
  <si>
    <t>TR-15 ( M-715) 35-30-M00715_955300275_955300275</t>
  </si>
  <si>
    <t>28.01.2021 11:06:00</t>
  </si>
  <si>
    <t>28.01.2021 12:37:56</t>
  </si>
  <si>
    <t>28.01.2021 15:45:26</t>
  </si>
  <si>
    <t>28.01.2021 19:30:10</t>
  </si>
  <si>
    <t>TR-27 35-17-M00027__56353325_56353325</t>
  </si>
  <si>
    <t>28.01.2021 19:50:33</t>
  </si>
  <si>
    <t>28.01.2021 21:16:25</t>
  </si>
  <si>
    <t>IŞIKLAR KÖK 45-73-M00467_IŞIKLAR-TEPEKÖY M01_67094288</t>
  </si>
  <si>
    <t>28.01.2021 18:21:42</t>
  </si>
  <si>
    <t>28.01.2021 19:15:40</t>
  </si>
  <si>
    <t>DM-14/3C 45-71-M02285__73604037_73604037</t>
  </si>
  <si>
    <t>28.01.2021 14:45:12</t>
  </si>
  <si>
    <t>28.01.2021 16:09:12</t>
  </si>
  <si>
    <t>K-3071 35-03-K03071_910604893_910604893</t>
  </si>
  <si>
    <t>28.01.2021 21:27:33</t>
  </si>
  <si>
    <t>29.01.2021 00:45:44</t>
  </si>
  <si>
    <t>TR-64 45-78-M00064_D tr64/d03_49409212</t>
  </si>
  <si>
    <t>28.01.2021 01:49:20</t>
  </si>
  <si>
    <t>28.01.2021 02:27:23</t>
  </si>
  <si>
    <t>28.01.2021 17:03:34</t>
  </si>
  <si>
    <t>28.01.2021 17:42:53</t>
  </si>
  <si>
    <t>TR-98 35-15-L00098_A a3_48898270</t>
  </si>
  <si>
    <t>28.01.2021 08:47:16</t>
  </si>
  <si>
    <t>28.01.2021 14:32:39</t>
  </si>
  <si>
    <t>K-3100 35-02-K03100_910041281_910041281</t>
  </si>
  <si>
    <t>28.01.2021 10:52:09</t>
  </si>
  <si>
    <t>28.01.2021 18:40:53</t>
  </si>
  <si>
    <t>K-773 35-01-K00773_913474612_913474612</t>
  </si>
  <si>
    <t>28.01.2021 14:49:46</t>
  </si>
  <si>
    <t>28.01.2021 17:28:13</t>
  </si>
  <si>
    <t>29.01.2021 10:43:22</t>
  </si>
  <si>
    <t>29.01.2021 12:35:47</t>
  </si>
  <si>
    <t>L-65 GÜNEŞLİKENT 35-14-L00065_956634754_956634754</t>
  </si>
  <si>
    <t>29.01.2021 10:28:46</t>
  </si>
  <si>
    <t>29.01.2021 14:39:03</t>
  </si>
  <si>
    <t>K-4574 35-10-K04574_98032826_98032826</t>
  </si>
  <si>
    <t>29.01.2021 20:15:59</t>
  </si>
  <si>
    <t>29.01.2021 23:17:23</t>
  </si>
  <si>
    <t>K-670 35-01-K00670_K-577 K02_2048713</t>
  </si>
  <si>
    <t>29.01.2021 15:40:38</t>
  </si>
  <si>
    <t>29.01.2021 16:50:46</t>
  </si>
  <si>
    <t>29.01.2021 19:09:21</t>
  </si>
  <si>
    <t>29.01.2021 21:07:42</t>
  </si>
  <si>
    <t>L-65 GÜNEŞLİKENT 35-14-L00065_8846381 l65a1b_5947582</t>
  </si>
  <si>
    <t>29.01.2021 09:36:44</t>
  </si>
  <si>
    <t>29.01.2021 12:55:45</t>
  </si>
  <si>
    <t>29.01.2021 08:52:33</t>
  </si>
  <si>
    <t>29.01.2021 11:30:21</t>
  </si>
  <si>
    <t>HALIKÖY OVACIK TR-5 35-32-L00126_A_56372395_56372395</t>
  </si>
  <si>
    <t>29.01.2021 10:39:29</t>
  </si>
  <si>
    <t>29.01.2021 15:36:16</t>
  </si>
  <si>
    <t>ÇAMÖNÜ TR-8 35-22-M00173_95000089656_95000089656</t>
  </si>
  <si>
    <t>29.01.2021 19:16:11</t>
  </si>
  <si>
    <t>29.01.2021 21:12:32</t>
  </si>
  <si>
    <t>29.01.2021 18:30:45</t>
  </si>
  <si>
    <t>29.01.2021 18:41:00</t>
  </si>
  <si>
    <t>29.01.2021 09:24:57</t>
  </si>
  <si>
    <t>29.01.2021 17:20:33</t>
  </si>
  <si>
    <t>29.01.2021 14:54:30</t>
  </si>
  <si>
    <t>29.01.2021 17:53:38</t>
  </si>
  <si>
    <t>AŞAĞI KIZILCA İÇME SUYU TR 35-27-L00029_35-27-L00029_2363445</t>
  </si>
  <si>
    <t>29.01.2021 14:40:00</t>
  </si>
  <si>
    <t>29.01.2021 15:48:06</t>
  </si>
  <si>
    <t>L-216 YEŞEREN 35-18-L00216_950461408_950461408</t>
  </si>
  <si>
    <t>29.01.2021 10:29:47</t>
  </si>
  <si>
    <t>29.01.2021 15:30:26</t>
  </si>
  <si>
    <t>29.01.2021 09:55:35</t>
  </si>
  <si>
    <t>29.01.2021 10:49:54</t>
  </si>
  <si>
    <t>DM-16/21 45-71-M00587_953200149_953200149</t>
  </si>
  <si>
    <t>29.01.2021 14:51:28</t>
  </si>
  <si>
    <t>29.01.2021 15:10:26</t>
  </si>
  <si>
    <t>K-4118 35-08-K04118_913753325_913753325</t>
  </si>
  <si>
    <t>29.01.2021 01:02:43</t>
  </si>
  <si>
    <t>29.01.2021 03:08:39</t>
  </si>
  <si>
    <t>L-216 YEŞEREN 35-18-L00216_950451484_950451484</t>
  </si>
  <si>
    <t>29.01.2021 13:28:25</t>
  </si>
  <si>
    <t>29.01.2021 15:43:20</t>
  </si>
  <si>
    <t>L-2 35-18-L00002_950457858_950457858</t>
  </si>
  <si>
    <t>29.01.2021 08:30:26</t>
  </si>
  <si>
    <t>29.01.2021 15:44:03</t>
  </si>
  <si>
    <t>MORDOĞAN TR-2 35-21-L00140_953366026_953366026</t>
  </si>
  <si>
    <t>29.01.2021 18:41:50</t>
  </si>
  <si>
    <t>29.01.2021 20:26:06</t>
  </si>
  <si>
    <t>YENİKÖY TR-2 35-22-M00277_955256175_955256175</t>
  </si>
  <si>
    <t>29.01.2021 15:43:36</t>
  </si>
  <si>
    <t>29.01.2021 18:14:30</t>
  </si>
  <si>
    <t>L-140 35-18-L00140_950443264_950443264</t>
  </si>
  <si>
    <t>29.01.2021 10:50:11</t>
  </si>
  <si>
    <t>29.01.2021 12:52:43</t>
  </si>
  <si>
    <t>GÖLOVA TR-1 35-22-M00248_955262616_955262616</t>
  </si>
  <si>
    <t>29.01.2021 18:00:40</t>
  </si>
  <si>
    <t>29.01.2021 20:33:11</t>
  </si>
  <si>
    <t>OVAKENT TR-12 35-15-L00634_35-15-L00634_2364870</t>
  </si>
  <si>
    <t>29.01.2021 12:54:28</t>
  </si>
  <si>
    <t>29.01.2021 13:53:31</t>
  </si>
  <si>
    <t>TR-31 35-27-M00031_C_56363894_56363894</t>
  </si>
  <si>
    <t>29.01.2021 13:11:31</t>
  </si>
  <si>
    <t>29.01.2021 15:38:30</t>
  </si>
  <si>
    <t>29.01.2021 14:38:04</t>
  </si>
  <si>
    <t>29.01.2021 19:32:02</t>
  </si>
  <si>
    <t>AŞAĞI KIZILCA TR-1 35-27-L00045_913575299_913575299</t>
  </si>
  <si>
    <t>29.01.2021 10:34:28</t>
  </si>
  <si>
    <t>29.01.2021 19:13:15</t>
  </si>
  <si>
    <t>M-657 35-17-M00657_HatBaşıAyırıcı_72823570 M03_72823570</t>
  </si>
  <si>
    <t>29.01.2021 17:25:22</t>
  </si>
  <si>
    <t>29.01.2021 21:24:35</t>
  </si>
  <si>
    <t>TR-74 35-19-L00074_6524887 _5934245</t>
  </si>
  <si>
    <t>29.01.2021 20:19:24</t>
  </si>
  <si>
    <t>29.01.2021 21:21:28</t>
  </si>
  <si>
    <t>K-765 35-01-K00765_911349876_911349876</t>
  </si>
  <si>
    <t>29.01.2021 19:47:44</t>
  </si>
  <si>
    <t>30.01.2021 01:11:31</t>
  </si>
  <si>
    <t>MENEMEN TR-3 35-28-L00003_A_56359437_56359437</t>
  </si>
  <si>
    <t>29.01.2021 16:15:42</t>
  </si>
  <si>
    <t>29.01.2021 20:39:26</t>
  </si>
  <si>
    <t>29.01.2021 05:16:59</t>
  </si>
  <si>
    <t>29.01.2021 06:56:16</t>
  </si>
  <si>
    <t>K-34 35-01-K00034_911322755_911322755</t>
  </si>
  <si>
    <t>29.01.2021 09:05:54</t>
  </si>
  <si>
    <t>29.01.2021 10:23:07</t>
  </si>
  <si>
    <t>29.01.2021 15:33:19</t>
  </si>
  <si>
    <t>29.01.2021 15:33:48</t>
  </si>
  <si>
    <t>AYANLAR TR-1 45-81-M00094_DIREK TIPI TRAFO HUCRESI H01_2058285</t>
  </si>
  <si>
    <t>29.01.2021 16:03:24</t>
  </si>
  <si>
    <t>29.01.2021 18:05:05</t>
  </si>
  <si>
    <t>DM-21/05 (DERE KENARI) 45-71-M00460_953210198_953210198</t>
  </si>
  <si>
    <t>29.01.2021 16:42:00</t>
  </si>
  <si>
    <t>29.01.2021 17:26:44</t>
  </si>
  <si>
    <t>K-4280 35-02-K04280_99949707_99949707</t>
  </si>
  <si>
    <t>29.01.2021 11:13:00</t>
  </si>
  <si>
    <t>29.01.2021 11:40:11</t>
  </si>
  <si>
    <t>K-2967 35-02-K02967_910064027_910064027</t>
  </si>
  <si>
    <t>29.01.2021 12:54:55</t>
  </si>
  <si>
    <t>29.01.2021 17:33:12</t>
  </si>
  <si>
    <t>M-1189 35-03-M01189_911126260_911126260</t>
  </si>
  <si>
    <t>29.01.2021 21:20:20</t>
  </si>
  <si>
    <t>30.01.2021 00:39:08</t>
  </si>
  <si>
    <t>SEKİKÖY TR-9 35-15-L00550_950371635_950371635</t>
  </si>
  <si>
    <t>29.01.2021 16:50:07</t>
  </si>
  <si>
    <t>29.01.2021 18:26:41</t>
  </si>
  <si>
    <t>KOYUNDERE TR-12 35-28-M00161_953374354_953374354</t>
  </si>
  <si>
    <t>29.01.2021 07:50:26</t>
  </si>
  <si>
    <t>29.01.2021 19:17:53</t>
  </si>
  <si>
    <t>HALIKÖY TR-1 35-32-L00031_B_56380907_56380907</t>
  </si>
  <si>
    <t>29.01.2021 19:55:53</t>
  </si>
  <si>
    <t>29.01.2021 22:38:16</t>
  </si>
  <si>
    <t>TR-2/87 45-83-L00087_TR-2/87-1 L01_2104338</t>
  </si>
  <si>
    <t>29.01.2021 01:42:39</t>
  </si>
  <si>
    <t>29.01.2021 01:42:58</t>
  </si>
  <si>
    <t>TR-2/28-C 45-72-L00067_956513920_956513920</t>
  </si>
  <si>
    <t>29.01.2021 03:02:19</t>
  </si>
  <si>
    <t>29.01.2021 04:18:10</t>
  </si>
  <si>
    <t>DM-2/2 ESKİ KUYUYANI 35-18-L00583_950454432_950454432</t>
  </si>
  <si>
    <t>29.01.2021 19:03:45</t>
  </si>
  <si>
    <t>30.01.2021 00:11:03</t>
  </si>
  <si>
    <t>BOYALI ÇAYBAŞI TR-1 45-75-M00267_C_56390903_56390903</t>
  </si>
  <si>
    <t>29.01.2021 09:34:00</t>
  </si>
  <si>
    <t>29.01.2021 14:06:24</t>
  </si>
  <si>
    <t>KÖPRÜBAŞI TR-3 DAMLAR MAH. 45-86-M00003_45-86-M00003_72223956</t>
  </si>
  <si>
    <t>29.01.2021 10:12:17</t>
  </si>
  <si>
    <t>29.01.2021 14:59:55</t>
  </si>
  <si>
    <t>29.01.2021 11:34:35</t>
  </si>
  <si>
    <t>29.01.2021 12:39:29</t>
  </si>
  <si>
    <t>TR-2/16 45-83-L00016_955140497_955140497</t>
  </si>
  <si>
    <t>29.01.2021 16:19:27</t>
  </si>
  <si>
    <t>29.01.2021 19:10:40</t>
  </si>
  <si>
    <t>VİLLAKENT TR-4 35-28-M00388_953371806_953371806</t>
  </si>
  <si>
    <t>29.01.2021 22:05:21</t>
  </si>
  <si>
    <t>30.01.2021 01:11:36</t>
  </si>
  <si>
    <t>29.01.2021 09:18:48</t>
  </si>
  <si>
    <t>29.01.2021 14:41:50</t>
  </si>
  <si>
    <t>29.01.2021 07:55:48</t>
  </si>
  <si>
    <t>29.01.2021 07:56:18</t>
  </si>
  <si>
    <t>TR-108 35-15-M00108_48874385_56381907_56381907</t>
  </si>
  <si>
    <t>29.01.2021 23:01:00</t>
  </si>
  <si>
    <t>29.01.2021 23:17:10</t>
  </si>
  <si>
    <t>ILICA GIS TM 35-07-A00002_ILICA-12 K18_2313379</t>
  </si>
  <si>
    <t>29.01.2021 13:32:59</t>
  </si>
  <si>
    <t>29.01.2021 14:27:08</t>
  </si>
  <si>
    <t>29.01.2021 11:55:34</t>
  </si>
  <si>
    <t>29.01.2021 11:56:18</t>
  </si>
  <si>
    <t>EMİRLİ TR-2 35-15-L00858_950385363_950385363</t>
  </si>
  <si>
    <t>29.01.2021 09:50:00</t>
  </si>
  <si>
    <t>29.01.2021 12:31:48</t>
  </si>
  <si>
    <t>ÇAKIRCA ALİ TR-1 45-73-M00557__72372839_72372839</t>
  </si>
  <si>
    <t>29.01.2021 12:40:45</t>
  </si>
  <si>
    <t>29.01.2021 16:15:22</t>
  </si>
  <si>
    <t>29.01.2021 02:44:36</t>
  </si>
  <si>
    <t>29.01.2021 03:32:50</t>
  </si>
  <si>
    <t>BOZKÖY-1 35-26-M00480_956611162_956611162</t>
  </si>
  <si>
    <t>29.01.2021 20:28:36</t>
  </si>
  <si>
    <t>29.01.2021 21:30:02</t>
  </si>
  <si>
    <t>BELEVİ İM 35-13-A00002_MEHMETLER L12_2313343</t>
  </si>
  <si>
    <t>29.01.2021 14:39:25</t>
  </si>
  <si>
    <t>29.01.2021 16:24:51</t>
  </si>
  <si>
    <t>K-799 35-01-K00799_911465288_911465288</t>
  </si>
  <si>
    <t>29.01.2021 14:51:14</t>
  </si>
  <si>
    <t>30.01.2021 00:25:54</t>
  </si>
  <si>
    <t>CABERBURHAN TR-1 45-73-M00869_945639414_945639414</t>
  </si>
  <si>
    <t>29.01.2021 15:02:05</t>
  </si>
  <si>
    <t>29.01.2021 16:58:55</t>
  </si>
  <si>
    <t>K-1154 35-07-K01154_99183208_99183208</t>
  </si>
  <si>
    <t>29.01.2021 12:08:00</t>
  </si>
  <si>
    <t>29.01.2021 17:11:33</t>
  </si>
  <si>
    <t>DM-15/2 KEÇİLİKÖY 45-71-M00646_953179640_953179640</t>
  </si>
  <si>
    <t>29.01.2021 12:32:35</t>
  </si>
  <si>
    <t>TR-37 35-19-L00037_956681961_956681961</t>
  </si>
  <si>
    <t>29.01.2021 14:37:34</t>
  </si>
  <si>
    <t>29.01.2021 22:46:09</t>
  </si>
  <si>
    <t>SEKİ KÖYÜ KÜSKÜT TR-5 35-15-L00139_950370736_950370736</t>
  </si>
  <si>
    <t>29.01.2021 08:47:22</t>
  </si>
  <si>
    <t>29.01.2021 11:46:41</t>
  </si>
  <si>
    <t>DM-16/02-C 45-71-M00606_45-71-M00606_2362162</t>
  </si>
  <si>
    <t>29.01.2021 08:17:34</t>
  </si>
  <si>
    <t>29.01.2021 10:11:29</t>
  </si>
  <si>
    <t>TURGUT ASLAN SULAMA GRUBU 35-29-L00418_A_56396002_56396002</t>
  </si>
  <si>
    <t>29.01.2021 22:35:53</t>
  </si>
  <si>
    <t>29.01.2021 23:41:12</t>
  </si>
  <si>
    <t>ALACALI TR-2 35-29-L00776__72399347_72399347</t>
  </si>
  <si>
    <t>29.01.2021 17:59:24</t>
  </si>
  <si>
    <t>29.01.2021 19:14:22</t>
  </si>
  <si>
    <t>CAFER ÇETİNKAYA SULAMA GRUBU 35-29-M00160_B_56396690_56396690</t>
  </si>
  <si>
    <t>29.01.2021 14:56:27</t>
  </si>
  <si>
    <t>29.01.2021 17:21:53</t>
  </si>
  <si>
    <t>29.01.2021 21:32:30</t>
  </si>
  <si>
    <t>29.01.2021 21:55:08</t>
  </si>
  <si>
    <t>29.01.2021 19:06:35</t>
  </si>
  <si>
    <t>29.01.2021 23:53:55</t>
  </si>
  <si>
    <t>29.01.2021 12:26:54</t>
  </si>
  <si>
    <t>29.01.2021 12:41:58</t>
  </si>
  <si>
    <t>SÜLEYMANLI TR-2 45-72-L00300_956486904_956486904</t>
  </si>
  <si>
    <t>29.01.2021 11:17:13</t>
  </si>
  <si>
    <t>29.01.2021 19:30:24</t>
  </si>
  <si>
    <t>ÇİFTÇİİBRAHİM CAMİ MAH.TR-1 45-77-M00098_A_56356724_56356724</t>
  </si>
  <si>
    <t>29.01.2021 09:29:37</t>
  </si>
  <si>
    <t>29.01.2021 11:51:30</t>
  </si>
  <si>
    <t>TR-89 MAVİ PLAJ 35-19-L00089_TR-94 YOLLUCA L01_72132931</t>
  </si>
  <si>
    <t>29.01.2021 09:31:09</t>
  </si>
  <si>
    <t>29.01.2021 17:21:08</t>
  </si>
  <si>
    <t>29.01.2021 14:42:48</t>
  </si>
  <si>
    <t>29.01.2021 15:27:00</t>
  </si>
  <si>
    <t>TR-133 ÇAMLIK 35-19-L00133_9312388_56354355_56354355</t>
  </si>
  <si>
    <t>29.01.2021 21:50:38</t>
  </si>
  <si>
    <t>30.01.2021 00:40:18</t>
  </si>
  <si>
    <t>İĞDELİ DAMLAR SOKAK TR-4 35-31-L00344_47904916_56385164_56385164</t>
  </si>
  <si>
    <t>29.01.2021 11:47:00</t>
  </si>
  <si>
    <t>29.01.2021 13:15:54</t>
  </si>
  <si>
    <t>L-281 35-18-L00281_950460509_950460509</t>
  </si>
  <si>
    <t>29.01.2021 16:23:00</t>
  </si>
  <si>
    <t>29.01.2021 17:25:48</t>
  </si>
  <si>
    <t>ÇUKURALTI M-27 35-25-M00075_955265158_955265158</t>
  </si>
  <si>
    <t>29.01.2021 10:44:06</t>
  </si>
  <si>
    <t>29.01.2021 11:33:37</t>
  </si>
  <si>
    <t>M-449 35-02-M00449_961527876_961527876</t>
  </si>
  <si>
    <t>29.01.2021 17:05:03</t>
  </si>
  <si>
    <t>29.01.2021 18:10:54</t>
  </si>
  <si>
    <t>TR-17 45-78-L00017_45-78-L00017_2355580</t>
  </si>
  <si>
    <t>29.01.2021 18:42:55</t>
  </si>
  <si>
    <t>29.01.2021 19:07:34</t>
  </si>
  <si>
    <t>L-115 OVACIK 35-18-L00115_7685564_56353236_56353236</t>
  </si>
  <si>
    <t>29.01.2021 20:11:31</t>
  </si>
  <si>
    <t>30.01.2021 02:40:33</t>
  </si>
  <si>
    <t>YENİ FOÇA TR-27 35-23-M00027_42096242 c3b_42106618</t>
  </si>
  <si>
    <t>29.01.2021 17:59:00</t>
  </si>
  <si>
    <t>29.01.2021 18:20:14</t>
  </si>
  <si>
    <t>MURATLAR TR-2 35-16-M00719_953353600_953353600</t>
  </si>
  <si>
    <t>29.01.2021 12:47:37</t>
  </si>
  <si>
    <t>29.01.2021 14:33:13</t>
  </si>
  <si>
    <t>M-51 DOĞAKENT SİTESİ 35-14-M00051_956651543_956651543</t>
  </si>
  <si>
    <t>29.01.2021 15:07:04</t>
  </si>
  <si>
    <t>29.01.2021 19:06:11</t>
  </si>
  <si>
    <t>TR-1/27 45-72-M00027_TR-1/21 M03_2103834</t>
  </si>
  <si>
    <t>29.01.2021 15:03:38</t>
  </si>
  <si>
    <t>29.01.2021 15:43:00</t>
  </si>
  <si>
    <t>29.01.2021 12:29:30</t>
  </si>
  <si>
    <t>29.01.2021 19:08:13</t>
  </si>
  <si>
    <t>K-3584 35-01-K03584_910988503_910988503</t>
  </si>
  <si>
    <t>29.01.2021 15:46:41</t>
  </si>
  <si>
    <t>29.01.2021 21:28:05</t>
  </si>
  <si>
    <t>DM-18/03 45-71-M00258_45-71-M00258_2369313</t>
  </si>
  <si>
    <t>29.01.2021 09:58:09</t>
  </si>
  <si>
    <t>29.01.2021 16:30:21</t>
  </si>
  <si>
    <t>TR-140 35-16-L00140_35-16-L00140_2347419</t>
  </si>
  <si>
    <t>29.01.2021 14:20:08</t>
  </si>
  <si>
    <t>29.01.2021 15:46:40</t>
  </si>
  <si>
    <t>BAŞKÖY KUREYŞ TR-1 35-29-L00194_950344548_950344548</t>
  </si>
  <si>
    <t>29.01.2021 15:13:00</t>
  </si>
  <si>
    <t>29.01.2021 19:46:26</t>
  </si>
  <si>
    <t>_A_56390547_56390547</t>
  </si>
  <si>
    <t>29.01.2021 16:44:15</t>
  </si>
  <si>
    <t>29.01.2021 19:10:41</t>
  </si>
  <si>
    <t>29.01.2021 00:30:55</t>
  </si>
  <si>
    <t>29.01.2021 04:42:05</t>
  </si>
  <si>
    <t>ÇUKURALTI M-18 35-25-M00066_D_56369777_56369777</t>
  </si>
  <si>
    <t>29.01.2021 19:09:59</t>
  </si>
  <si>
    <t>29.01.2021 20:20:51</t>
  </si>
  <si>
    <t>ÇAVUŞLAR TR-1 45-79-M00270_945564123_945564123</t>
  </si>
  <si>
    <t>29.01.2021 17:53:22</t>
  </si>
  <si>
    <t>29.01.2021 20:34:57</t>
  </si>
  <si>
    <t>MORDOĞAN KÖYÜ TR-1 35-21-L00136_953366845_953366845</t>
  </si>
  <si>
    <t>29.01.2021 16:38:03</t>
  </si>
  <si>
    <t>29.01.2021 20:41:20</t>
  </si>
  <si>
    <t>SARIGÖL TR-33 45-79-M00033_945562082_945562082</t>
  </si>
  <si>
    <t>29.01.2021 12:15:17</t>
  </si>
  <si>
    <t>29.01.2021 16:27:55</t>
  </si>
  <si>
    <t>TR-77 ÇEŞMEALTI KÖK 35-19-L00077_956679014_956679014</t>
  </si>
  <si>
    <t>29.01.2021 11:21:19</t>
  </si>
  <si>
    <t>29.01.2021 21:07:02</t>
  </si>
  <si>
    <t>K-4203 35-03-K04203_E_56363972_56363972</t>
  </si>
  <si>
    <t>29.01.2021 20:54:10</t>
  </si>
  <si>
    <t>29.01.2021 23:55:08</t>
  </si>
  <si>
    <t>ATAKÖY TR-3 35-22-M00192_35-22-M00192_2372482</t>
  </si>
  <si>
    <t>29.01.2021 11:48:00</t>
  </si>
  <si>
    <t>29.01.2021 12:59:45</t>
  </si>
  <si>
    <t>K-707 35-04-K00707_99469323_99469323</t>
  </si>
  <si>
    <t>29.01.2021 17:12:04</t>
  </si>
  <si>
    <t>29.01.2021 22:17:11</t>
  </si>
  <si>
    <t>KARADAĞ OLUKÇUKUR MEVKİİ TR-1 45-73-M00289_945686695_945686695</t>
  </si>
  <si>
    <t>29.01.2021 11:27:25</t>
  </si>
  <si>
    <t>29.01.2021 13:04:08</t>
  </si>
  <si>
    <t>L-27 KONAK ARKASI 35-14-L00283_5652081_56354715_56354715</t>
  </si>
  <si>
    <t>29.01.2021 16:27:11</t>
  </si>
  <si>
    <t>29.01.2021 18:26:57</t>
  </si>
  <si>
    <t>29.01.2021 10:45:29</t>
  </si>
  <si>
    <t>29.01.2021 13:38:58</t>
  </si>
  <si>
    <t>29.01.2021 09:01:08</t>
  </si>
  <si>
    <t>29.01.2021 16:57:50</t>
  </si>
  <si>
    <t>URGANLI TR-10 45-83-M00548_955172502_955172502</t>
  </si>
  <si>
    <t>29.01.2021 22:25:47</t>
  </si>
  <si>
    <t>30.01.2021 00:33:49</t>
  </si>
  <si>
    <t>K-4203 35-03-K04203_E_56363973_56363973</t>
  </si>
  <si>
    <t>29.01.2021 09:27:31</t>
  </si>
  <si>
    <t>29.01.2021 13:00:42</t>
  </si>
  <si>
    <t>TR-2/97 45-83-L00097_955168805_955168805</t>
  </si>
  <si>
    <t>29.01.2021 16:35:34</t>
  </si>
  <si>
    <t>29.01.2021 18:52:56</t>
  </si>
  <si>
    <t>K-972 35-08-K00972_97653134_97653134</t>
  </si>
  <si>
    <t>29.01.2021 18:26:44</t>
  </si>
  <si>
    <t>29.01.2021 20:23:27</t>
  </si>
  <si>
    <t>TR-1-3/5 PAMUK PAZARI KABİN 35-20-L00021_955201715_955201715</t>
  </si>
  <si>
    <t>29.01.2021 10:42:57</t>
  </si>
  <si>
    <t>29.01.2021 14:55:43</t>
  </si>
  <si>
    <t>ULUCAK DM-2/1 35-27-M00335_ULUCAK DM-2 M02_72175359</t>
  </si>
  <si>
    <t>29.01.2021 10:14:49</t>
  </si>
  <si>
    <t>29.01.2021 10:21:08</t>
  </si>
  <si>
    <t>29.01.2021 21:54:21</t>
  </si>
  <si>
    <t>29.01.2021 23:30:00</t>
  </si>
  <si>
    <t>29.01.2021 16:22:28</t>
  </si>
  <si>
    <t>29.01.2021 18:31:51</t>
  </si>
  <si>
    <t>DM-8 45-71-M00295_953202652_953202652</t>
  </si>
  <si>
    <t>29.01.2021 04:06:23</t>
  </si>
  <si>
    <t>29.01.2021 05:27:23</t>
  </si>
  <si>
    <t>K-24 35-01-K00024_911400416_911400416</t>
  </si>
  <si>
    <t>29.01.2021 15:39:25</t>
  </si>
  <si>
    <t>29.01.2021 19:21:52</t>
  </si>
  <si>
    <t>AKHİSAR İM 45-72-A00001_HatBaşıAyırıcı_53139214 L03_53139214</t>
  </si>
  <si>
    <t>29.01.2021 09:38:08</t>
  </si>
  <si>
    <t>29.01.2021 12:02:23</t>
  </si>
  <si>
    <t>M-3176(YATIRIM REZERVE) 35-03-M03176_913080050_913080050</t>
  </si>
  <si>
    <t>29.01.2021 09:45:47</t>
  </si>
  <si>
    <t>29.01.2021 13:22:19</t>
  </si>
  <si>
    <t>ASARLIK TR-16 35-28-M00174_A_56366259_56366259</t>
  </si>
  <si>
    <t>29.01.2021 14:04:35</t>
  </si>
  <si>
    <t>29.01.2021 15:30:56</t>
  </si>
  <si>
    <t>K-2362 35-02-K02362_913027604_913027604</t>
  </si>
  <si>
    <t>29.01.2021 07:02:00</t>
  </si>
  <si>
    <t>29.01.2021 09:54:55</t>
  </si>
  <si>
    <t>DM-3/25 (MUTLU MAH. MUHTARLIK) 45-71-M00076_A a5b_45179749</t>
  </si>
  <si>
    <t>29.01.2021 11:48:08</t>
  </si>
  <si>
    <t>29.01.2021 20:15:48</t>
  </si>
  <si>
    <t>SİVRİCE TR-1 45-83-L00422_95000487163_95000487163</t>
  </si>
  <si>
    <t>29.01.2021 11:48:02</t>
  </si>
  <si>
    <t>29.01.2021 14:55:15</t>
  </si>
  <si>
    <t>GÜLBAHÇE TR-4 35-19-L00144_956673938_956673938</t>
  </si>
  <si>
    <t>29.01.2021 20:49:39</t>
  </si>
  <si>
    <t>29.01.2021 22:32:21</t>
  </si>
  <si>
    <t>29.01.2021 09:52:13</t>
  </si>
  <si>
    <t>29.01.2021 17:41:28</t>
  </si>
  <si>
    <t>BADINCA TR-5 45-73-M00395_45-73-M00395_2355265</t>
  </si>
  <si>
    <t>29.01.2021 09:45:00</t>
  </si>
  <si>
    <t>29.01.2021 11:33:59</t>
  </si>
  <si>
    <t>ÇEŞME İM 35-18-A00001_OTELLER-GERİLİM ÖLÇÜ M08_2324554</t>
  </si>
  <si>
    <t>29.01.2021 11:51:00</t>
  </si>
  <si>
    <t>29.01.2021 12:48:33</t>
  </si>
  <si>
    <t>TR-330 35-19-L00369_956664268_956664268</t>
  </si>
  <si>
    <t>29.01.2021 12:18:00</t>
  </si>
  <si>
    <t>29.01.2021 14:07:22</t>
  </si>
  <si>
    <t>DM-01/06 45-71-M00023_953200768_953200768</t>
  </si>
  <si>
    <t>29.01.2021 13:00:45</t>
  </si>
  <si>
    <t>29.01.2021 22:34:54</t>
  </si>
  <si>
    <t>KUŞÇULAR TR-14 35-19-M00259_12053639_56378038_56378038</t>
  </si>
  <si>
    <t>29.01.2021 09:32:33</t>
  </si>
  <si>
    <t>29.01.2021 17:46:26</t>
  </si>
  <si>
    <t>SULUDERE TR-3 35-31-L00063_956585846_956585846</t>
  </si>
  <si>
    <t>29.01.2021 14:43:47</t>
  </si>
  <si>
    <t>29.01.2021 17:17:48</t>
  </si>
  <si>
    <t>MEHMET BOZKURT SULAMA GRUBU 35-29-M00357_35-29-M00357_2349383</t>
  </si>
  <si>
    <t>29.01.2021 13:00:58</t>
  </si>
  <si>
    <t>29.01.2021 16:48:07</t>
  </si>
  <si>
    <t>MENEMEN TR-78 35-28-L00078_953372717_953372717</t>
  </si>
  <si>
    <t>29.01.2021 11:58:22</t>
  </si>
  <si>
    <t>29.01.2021 15:44:46</t>
  </si>
  <si>
    <t>HACIRAHMANLI TR-21 45-80-M00084_45-80-M00084_72199088</t>
  </si>
  <si>
    <t>29.01.2021 17:14:18</t>
  </si>
  <si>
    <t>29.01.2021 19:09:29</t>
  </si>
  <si>
    <t>K-2786 35-01-K02786_35-01-K02786_2364783</t>
  </si>
  <si>
    <t>29.01.2021 15:58:57</t>
  </si>
  <si>
    <t>29.01.2021 18:10:26</t>
  </si>
  <si>
    <t>YILMAZ TR-15 45-78-L00215_TR-12 L01_2108480</t>
  </si>
  <si>
    <t>29.01.2021 18:54:29</t>
  </si>
  <si>
    <t>29.01.2021 19:18:00</t>
  </si>
  <si>
    <t>AKKOYUNLU TR-2 35-29-L00270_950323537_950323537</t>
  </si>
  <si>
    <t>29.01.2021 12:41:11</t>
  </si>
  <si>
    <t>29.01.2021 15:26:34</t>
  </si>
  <si>
    <t>29.01.2021 16:38:43</t>
  </si>
  <si>
    <t>29.01.2021 21:02:47</t>
  </si>
  <si>
    <t>29.01.2021 11:03:54</t>
  </si>
  <si>
    <t>29.01.2021 11:39:28</t>
  </si>
  <si>
    <t>29.01.2021 09:13:56</t>
  </si>
  <si>
    <t>29.01.2021 16:56:23</t>
  </si>
  <si>
    <t>TR-1-4/6 KARASELVİ KABİN 35-20-L00030_955193208_955193208</t>
  </si>
  <si>
    <t>29.01.2021 22:18:20</t>
  </si>
  <si>
    <t>29.01.2021 23:07:27</t>
  </si>
  <si>
    <t>KARADAĞ OLUKÇUKUR MEVKİİ TR-1 45-73-M00289_DIREK TIPI TRAFO HUCRESI H01_2091195</t>
  </si>
  <si>
    <t>29.01.2021 18:11:00</t>
  </si>
  <si>
    <t>29.01.2021 23:36:53</t>
  </si>
  <si>
    <t>TR-2/33 45-72-L00033_956531063_956531063</t>
  </si>
  <si>
    <t>29.01.2021 17:40:03</t>
  </si>
  <si>
    <t>29.01.2021 21:46:07</t>
  </si>
  <si>
    <t>ÇUKURALTI M-11 35-25-M00057_8098190_56357237_56357237</t>
  </si>
  <si>
    <t>29.01.2021 11:27:52</t>
  </si>
  <si>
    <t>29.01.2021 14:16:22</t>
  </si>
  <si>
    <t>29.01.2021 05:28:32</t>
  </si>
  <si>
    <t>29.01.2021 13:29:18</t>
  </si>
  <si>
    <t>DM-2/9(TR-254) 35-19-L00254_956662571_956662571</t>
  </si>
  <si>
    <t>29.01.2021 12:10:38</t>
  </si>
  <si>
    <t>29.01.2021 18:59:33</t>
  </si>
  <si>
    <t>KUŞÇULAR TR-6 35-19-M00218_956693899_956693899</t>
  </si>
  <si>
    <t>29.01.2021 18:20:51</t>
  </si>
  <si>
    <t>30.01.2021 01:46:19</t>
  </si>
  <si>
    <t>YUKARI EMLAKDERE TR-1 45-71-M01032_A_56384515_56384515</t>
  </si>
  <si>
    <t>29.01.2021 17:38:22</t>
  </si>
  <si>
    <t>29.01.2021 22:06:55</t>
  </si>
  <si>
    <t>TEKKEDERE TR-1 35-16-M00056_953330532_953330532</t>
  </si>
  <si>
    <t>29.01.2021 15:32:07</t>
  </si>
  <si>
    <t>29.01.2021 18:16:30</t>
  </si>
  <si>
    <t>AŞAĞI KIZILCA TR-1 35-27-L00045_914389412_914389412</t>
  </si>
  <si>
    <t>29.01.2021 18:44:57</t>
  </si>
  <si>
    <t>RAŞİT KARAOSMANOĞLU TARIMSAL SULAMA-1 45-71-M01097_45-71-M01097_2371677</t>
  </si>
  <si>
    <t>29.01.2021 11:05:43</t>
  </si>
  <si>
    <t>29.01.2021 14:59:20</t>
  </si>
  <si>
    <t>DM08/TR01 45-73-M00017_DM-8/2 M06_66749583</t>
  </si>
  <si>
    <t>29.01.2021 12:02:49</t>
  </si>
  <si>
    <t>29.01.2021 16:39:04</t>
  </si>
  <si>
    <t>29.01.2021 09:26:00</t>
  </si>
  <si>
    <t>29.01.2021 12:10:04</t>
  </si>
  <si>
    <t>KARABURUN TR-14 35-21-L00003_953367766_953367766</t>
  </si>
  <si>
    <t>29.01.2021 20:03:07</t>
  </si>
  <si>
    <t>29.01.2021 21:58:34</t>
  </si>
  <si>
    <t>YENİKENT TR-1 35-16-M00026_B_56395761_56395761</t>
  </si>
  <si>
    <t>29.01.2021 18:48:14</t>
  </si>
  <si>
    <t>29.01.2021 23:03:03</t>
  </si>
  <si>
    <t>TURGUTALP TR-1 45-82-M00051_A_56387297_56387297</t>
  </si>
  <si>
    <t>29.01.2021 07:40:59</t>
  </si>
  <si>
    <t>29.01.2021 08:47:20</t>
  </si>
  <si>
    <t>ÇEŞME İM 35-18-A00001_DALYAN L05_2053082</t>
  </si>
  <si>
    <t>29.01.2021 08:50:04</t>
  </si>
  <si>
    <t>29.01.2021 08:59:46</t>
  </si>
  <si>
    <t>TR-293 (İM-1/TR-5) 35-19-L00348_TR-60 ÇIKIŞI L02_49811927</t>
  </si>
  <si>
    <t>29.01.2021 05:21:28</t>
  </si>
  <si>
    <t>29.01.2021 07:19:46</t>
  </si>
  <si>
    <t>TR-1/6 45-83-M00006_955176988_955176988</t>
  </si>
  <si>
    <t>29.01.2021 00:44:45</t>
  </si>
  <si>
    <t>29.01.2021 01:21:57</t>
  </si>
  <si>
    <t>K-4238 35-07-K04238_35-07-K04238_48298572</t>
  </si>
  <si>
    <t>29.01.2021 09:12:00</t>
  </si>
  <si>
    <t>29.01.2021 09:22:00</t>
  </si>
  <si>
    <t>29.01.2021 12:39:00</t>
  </si>
  <si>
    <t>29.01.2021 14:20:23</t>
  </si>
  <si>
    <t>K-934 35-04-K00934_35-04-K00934_66515493</t>
  </si>
  <si>
    <t>29.01.2021 23:52:59</t>
  </si>
  <si>
    <t>30.01.2021 02:10:25</t>
  </si>
  <si>
    <t>L-425 BELLONA KABİN 35-18-L00425_12294394_56372915_56372915</t>
  </si>
  <si>
    <t>29.01.2021 16:20:15</t>
  </si>
  <si>
    <t>29.01.2021 18:31:57</t>
  </si>
  <si>
    <t>TR-13 35-19-L00013_956667447_956667447</t>
  </si>
  <si>
    <t>29.01.2021 21:32:02</t>
  </si>
  <si>
    <t>30.01.2021 01:28:20</t>
  </si>
  <si>
    <t>29.01.2021 10:02:11</t>
  </si>
  <si>
    <t>29.01.2021 18:13:12</t>
  </si>
  <si>
    <t>29.01.2021 20:08:30</t>
  </si>
  <si>
    <t>29.01.2021 15:13:26</t>
  </si>
  <si>
    <t>29.01.2021 15:58:01</t>
  </si>
  <si>
    <t>L-25 35-14-L00025_965236701_965236701</t>
  </si>
  <si>
    <t>29.01.2021 12:07:03</t>
  </si>
  <si>
    <t>29.01.2021 15:43:34</t>
  </si>
  <si>
    <t>K-1154 35-07-K01154_B B2b_5801656</t>
  </si>
  <si>
    <t>29.01.2021 05:58:46</t>
  </si>
  <si>
    <t>29.01.2021 08:33:45</t>
  </si>
  <si>
    <t>K-1502 35-03-K01502_913018580_913018580</t>
  </si>
  <si>
    <t>29.01.2021 08:25:00</t>
  </si>
  <si>
    <t>29.01.2021 12:54:40</t>
  </si>
  <si>
    <t>29.01.2021 13:41:40</t>
  </si>
  <si>
    <t>29.01.2021 18:13:16</t>
  </si>
  <si>
    <t>__72372746_72372746</t>
  </si>
  <si>
    <t>29.01.2021 21:41:58</t>
  </si>
  <si>
    <t>29.01.2021 23:51:32</t>
  </si>
  <si>
    <t>M-436 BUCA KALK.KOOP 35-02-M00436_A_56376767_56376767</t>
  </si>
  <si>
    <t>29.01.2021 11:22:00</t>
  </si>
  <si>
    <t>29.01.2021 15:14:00</t>
  </si>
  <si>
    <t>29.01.2021 19:05:27</t>
  </si>
  <si>
    <t>29.01.2021 20:43:01</t>
  </si>
  <si>
    <t>TEKELİ TR-1 35-22-M00231_955254258_955254258</t>
  </si>
  <si>
    <t>29.01.2021 21:05:08</t>
  </si>
  <si>
    <t>29.01.2021 09:30:38</t>
  </si>
  <si>
    <t>29.01.2021 17:59:03</t>
  </si>
  <si>
    <t>29.01.2021 02:41:48</t>
  </si>
  <si>
    <t>29.01.2021 04:46:09</t>
  </si>
  <si>
    <t>OVACIK TR-5 35-31-L00146_35-31-L00146_2364100</t>
  </si>
  <si>
    <t>29.01.2021 17:03:00</t>
  </si>
  <si>
    <t>29.01.2021 19:20:33</t>
  </si>
  <si>
    <t>M-2433 35-03-M02433_35-03-M02433_42585276</t>
  </si>
  <si>
    <t>29.01.2021 11:58:45</t>
  </si>
  <si>
    <t>29.01.2021 15:00:30</t>
  </si>
  <si>
    <t>K-3696 35-02-K03696_912493775_912493775</t>
  </si>
  <si>
    <t>29.01.2021 17:09:38</t>
  </si>
  <si>
    <t>29.01.2021 15:14:37</t>
  </si>
  <si>
    <t>29.01.2021 16:01:08</t>
  </si>
  <si>
    <t>KARABURUN TR-4 35-21-L00145_953359972_953359972</t>
  </si>
  <si>
    <t>29.01.2021 21:32:00</t>
  </si>
  <si>
    <t>29.01.2021 23:14:43</t>
  </si>
  <si>
    <t>BURUNCUK KÖK 35-20-L00273_YUSUFLU KÖK - GERİLİM L06_66528759</t>
  </si>
  <si>
    <t>29.01.2021 09:12:58</t>
  </si>
  <si>
    <t>29.01.2021 16:56:19</t>
  </si>
  <si>
    <t>K-4469 35-01-K04469_A_56354839_56354839</t>
  </si>
  <si>
    <t>29.01.2021 18:27:34</t>
  </si>
  <si>
    <t>29.01.2021 22:39:09</t>
  </si>
  <si>
    <t>29.01.2021 09:04:38</t>
  </si>
  <si>
    <t>29.01.2021 09:42:00</t>
  </si>
  <si>
    <t>CABBAR DM 45-73-M00100_ALAŞEHİR TM 1 GİRİŞ (CABBAR-1) M06_2058095</t>
  </si>
  <si>
    <t>29.01.2021 12:27:59</t>
  </si>
  <si>
    <t>29.01.2021 12:32:00</t>
  </si>
  <si>
    <t>29.01.2021 10:42:26</t>
  </si>
  <si>
    <t>29.01.2021 12:02:43</t>
  </si>
  <si>
    <t>ALACALI TR-2 35-29-L00776__72399346_72399346</t>
  </si>
  <si>
    <t>29.01.2021 19:14:45</t>
  </si>
  <si>
    <t>29.01.2021 22:33:45</t>
  </si>
  <si>
    <t>29.01.2021 20:38:39</t>
  </si>
  <si>
    <t>29.01.2021 23:28:49</t>
  </si>
  <si>
    <t>DM01-TR06 35-27-M00006_98687289_98687289</t>
  </si>
  <si>
    <t>29.01.2021 19:20:45</t>
  </si>
  <si>
    <t>29.01.2021 22:24:31</t>
  </si>
  <si>
    <t>TR-61 35-27-M01103_913831977_913831977</t>
  </si>
  <si>
    <t>29.01.2021 09:48:00</t>
  </si>
  <si>
    <t>29.01.2021 11:30:33</t>
  </si>
  <si>
    <t>DM-25/17-A 45-71-M00054_953195305_953195305</t>
  </si>
  <si>
    <t>29.01.2021 09:32:03</t>
  </si>
  <si>
    <t>29.01.2021 18:44:14</t>
  </si>
  <si>
    <t>HELVACI TR-5 35-17-M00365_11654745_56356674_56356674</t>
  </si>
  <si>
    <t>29.01.2021 10:30:22</t>
  </si>
  <si>
    <t>29.01.2021 17:35:49</t>
  </si>
  <si>
    <t>KEMER TR-1 35-22-M00872_955292863_955292863</t>
  </si>
  <si>
    <t>29.01.2021 13:52:06</t>
  </si>
  <si>
    <t>29.01.2021 17:46:47</t>
  </si>
  <si>
    <t>BOZAĞAÇ TR-4 45-78-M00664_49192948_56387967_56387967</t>
  </si>
  <si>
    <t>29.01.2021 19:00:06</t>
  </si>
  <si>
    <t>29.01.2021 22:27:16</t>
  </si>
  <si>
    <t>PEŞREFLİ  TR-1 35-29-L00450_DIREK TIPI TRAFO HUCRESI H01_2102462</t>
  </si>
  <si>
    <t>29.01.2021 11:41:00</t>
  </si>
  <si>
    <t>29.01.2021 14:26:23</t>
  </si>
  <si>
    <t>SARIGÖL DM 45-79-M00069_HatBaşıAyırıcı_53134265 M18_53134265</t>
  </si>
  <si>
    <t>29.01.2021 17:43:07</t>
  </si>
  <si>
    <t>29.01.2021 19:41:17</t>
  </si>
  <si>
    <t>_D_56372607_56372607</t>
  </si>
  <si>
    <t>29.01.2021 09:35:00</t>
  </si>
  <si>
    <t>SANCAKLI TR-4 35-22-M00156_A_56352731_56352731</t>
  </si>
  <si>
    <t>29.01.2021 20:11:29</t>
  </si>
  <si>
    <t>29.01.2021 22:39:26</t>
  </si>
  <si>
    <t>29.01.2021 03:07:51</t>
  </si>
  <si>
    <t>29.01.2021 04:44:18</t>
  </si>
  <si>
    <t>29.01.2021 11:06:27</t>
  </si>
  <si>
    <t>29.01.2021 14:12:29</t>
  </si>
  <si>
    <t>29.01.2021 09:19:46</t>
  </si>
  <si>
    <t>29.01.2021 11:19:07</t>
  </si>
  <si>
    <t>YENİŞEHİR TR-3 35-31-L00113_47863299_56360785_56360785</t>
  </si>
  <si>
    <t>29.01.2021 14:51:27</t>
  </si>
  <si>
    <t>29.01.2021 18:18:47</t>
  </si>
  <si>
    <t>ARPACI TR-1 45-86-M00092_915922159_915922159</t>
  </si>
  <si>
    <t>29.01.2021 18:10:33</t>
  </si>
  <si>
    <t>29.01.2021 19:05:49</t>
  </si>
  <si>
    <t>PAYAMLI M-5 35-25-M00161_956637335_956637335</t>
  </si>
  <si>
    <t>29.01.2021 13:28:23</t>
  </si>
  <si>
    <t>29.01.2021 16:20:14</t>
  </si>
  <si>
    <t>UMURLU KAHVEÖNÜ TR-8 35-31-L00372_47788656_56352000_56352000</t>
  </si>
  <si>
    <t>29.01.2021 11:58:00</t>
  </si>
  <si>
    <t>29.01.2021 13:26:50</t>
  </si>
  <si>
    <t>TİRE İM-DM-1 35-29-A00001_AKÇAŞEHİR L19_2060156</t>
  </si>
  <si>
    <t>29.01.2021 11:55:38</t>
  </si>
  <si>
    <t>29.01.2021 11:56:22</t>
  </si>
  <si>
    <t>M-1357 35-09-M01357_913309080_913309080</t>
  </si>
  <si>
    <t>29.01.2021 10:28:17</t>
  </si>
  <si>
    <t>29.01.2021 11:53:28</t>
  </si>
  <si>
    <t>YENİCEKÖY TR-5 35-15-L00423_950403884_950403884</t>
  </si>
  <si>
    <t>29.01.2021 19:29:17</t>
  </si>
  <si>
    <t>29.01.2021 23:08:17</t>
  </si>
  <si>
    <t>29.01.2021 17:23:29</t>
  </si>
  <si>
    <t>29.01.2021 17:53:45</t>
  </si>
  <si>
    <t>ÇAKALTEPE TR-6 35-22-M00793_955272141_955272141</t>
  </si>
  <si>
    <t>29.01.2021 12:15:32</t>
  </si>
  <si>
    <t>29.01.2021 14:13:26</t>
  </si>
  <si>
    <t>KOZBEYLİ TR-4 35-23-M00073_C_56364376_56364376</t>
  </si>
  <si>
    <t>29.01.2021 18:20:19</t>
  </si>
  <si>
    <t>29.01.2021 19:21:51</t>
  </si>
  <si>
    <t>K-3417 35-08-K03417_97639408_97639408</t>
  </si>
  <si>
    <t>29.01.2021 10:14:44</t>
  </si>
  <si>
    <t>29.01.2021 13:08:09</t>
  </si>
  <si>
    <t>TEKKEDERE DM 35-16-M00137_HatBaşıAyırıcı_53140681 M03_53140681</t>
  </si>
  <si>
    <t>29.01.2021 17:39:00</t>
  </si>
  <si>
    <t>29.01.2021 17:45:03</t>
  </si>
  <si>
    <t>KARAPINAR İM 45-78-A00002_GERİ DÖNÜŞ FİDERİ M05_66243742</t>
  </si>
  <si>
    <t>29.01.2021 11:08:45</t>
  </si>
  <si>
    <t>29.01.2021 12:18:54</t>
  </si>
  <si>
    <t>K-4188 35-04-K04188_912107438_912107438</t>
  </si>
  <si>
    <t>29.01.2021 17:07:04</t>
  </si>
  <si>
    <t>29.01.2021 20:15:44</t>
  </si>
  <si>
    <t>L-192 35-18-L00192_950457316_950457316</t>
  </si>
  <si>
    <t>29.01.2021 23:07:20</t>
  </si>
  <si>
    <t>30.01.2021 01:16:35</t>
  </si>
  <si>
    <t>29.01.2021 09:24:13</t>
  </si>
  <si>
    <t>29.01.2021 18:01:04</t>
  </si>
  <si>
    <t>TR-84 35-17-M00084_950303103_950303103</t>
  </si>
  <si>
    <t>29.01.2021 09:46:02</t>
  </si>
  <si>
    <t>29.01.2021 18:14:10</t>
  </si>
  <si>
    <t>29.01.2021 13:38:07</t>
  </si>
  <si>
    <t>29.01.2021 22:22:43</t>
  </si>
  <si>
    <t>DM02/TR30 45-73-M00032_B b1_45110363</t>
  </si>
  <si>
    <t>29.01.2021 19:57:51</t>
  </si>
  <si>
    <t>29.01.2021 23:45:45</t>
  </si>
  <si>
    <t>BADEMLİ TR-18 35-15-L01033_A_56370383_56370383</t>
  </si>
  <si>
    <t>29.01.2021 08:37:03</t>
  </si>
  <si>
    <t>29.01.2021 11:40:43</t>
  </si>
  <si>
    <t>KUŞÇULAR TR-14 35-19-M00259_8424957_56394750_56394750</t>
  </si>
  <si>
    <t>29.01.2021 00:38:04</t>
  </si>
  <si>
    <t>29.01.2021 01:18:58</t>
  </si>
  <si>
    <t>TR-112 35-16-L00112_47584360_56352797_56352797</t>
  </si>
  <si>
    <t>29.01.2021 10:55:37</t>
  </si>
  <si>
    <t>29.01.2021 12:04:28</t>
  </si>
  <si>
    <t>PAYAMLI M-17 35-25-M00168_956641687_956641687</t>
  </si>
  <si>
    <t>29.01.2021 21:57:15</t>
  </si>
  <si>
    <t>29.01.2021 23:48:51</t>
  </si>
  <si>
    <t>KAYRAK TR-1 45-83-L00256_955156543_955156543</t>
  </si>
  <si>
    <t>29.01.2021 19:50:13</t>
  </si>
  <si>
    <t>29.01.2021 21:29:46</t>
  </si>
  <si>
    <t>29.01.2021 16:42:16</t>
  </si>
  <si>
    <t>29.01.2021 21:35:42</t>
  </si>
  <si>
    <t>29.01.2021 04:36:57</t>
  </si>
  <si>
    <t>29.01.2021 05:12:34</t>
  </si>
  <si>
    <t>ULUCAK DM-2 35-27-M00331_DONANIMLI YEDEK M02_72170824</t>
  </si>
  <si>
    <t>29.01.2021 10:18:39</t>
  </si>
  <si>
    <t>29.01.2021 12:28:06</t>
  </si>
  <si>
    <t>29.01.2021 10:01:20</t>
  </si>
  <si>
    <t>29.01.2021 17:01:27</t>
  </si>
  <si>
    <t>K-358 35-04-K00358_912487690_912487690</t>
  </si>
  <si>
    <t>29.01.2021 11:55:41</t>
  </si>
  <si>
    <t>29.01.2021 13:06:53</t>
  </si>
  <si>
    <t>KARAKUYU TR-2 35-22-M00290_DIREK TIPI TRAFO HUCRESI H01_2103159</t>
  </si>
  <si>
    <t>29.01.2021 19:02:52</t>
  </si>
  <si>
    <t>29.01.2021 19:49:15</t>
  </si>
  <si>
    <t>TR-67 35-19-L00067_956700153_956700153</t>
  </si>
  <si>
    <t>29.01.2021 17:43:01</t>
  </si>
  <si>
    <t>29.01.2021 20:11:07</t>
  </si>
  <si>
    <t>29.01.2021 15:28:39</t>
  </si>
  <si>
    <t>29.01.2021 15:29:08</t>
  </si>
  <si>
    <t>TR-2/34 45-83-L00034_955174182_955174182</t>
  </si>
  <si>
    <t>29.01.2021 14:51:47</t>
  </si>
  <si>
    <t>29.01.2021 17:38:39</t>
  </si>
  <si>
    <t>K-4131 35-04-K04131_A A1B_5774559</t>
  </si>
  <si>
    <t>29.01.2021 09:08:57</t>
  </si>
  <si>
    <t>29.01.2021 14:39:04</t>
  </si>
  <si>
    <t>ÖREN TOPRAK SLM-6 TR 35-27-M00784_A_56356534_56356534</t>
  </si>
  <si>
    <t>29.01.2021 12:20:18</t>
  </si>
  <si>
    <t>29.01.2021 13:01:54</t>
  </si>
  <si>
    <t>OVACIK TR-1 35-31-L00151_956583130_956583130</t>
  </si>
  <si>
    <t>29.01.2021 11:18:00</t>
  </si>
  <si>
    <t>29.01.2021 16:52:37</t>
  </si>
  <si>
    <t>TÜRKELLİ TR-6 35-28-M00459_E_56375386_56375386</t>
  </si>
  <si>
    <t>29.01.2021 14:57:36</t>
  </si>
  <si>
    <t>29.01.2021 17:35:01</t>
  </si>
  <si>
    <t>M-3121 35-10-M03121_98106088_98106088</t>
  </si>
  <si>
    <t>29.01.2021 23:13:42</t>
  </si>
  <si>
    <t>30.01.2021 00:04:03</t>
  </si>
  <si>
    <t>UZUNKÖY TR-3 35-31-L00145_47826851_56352599_56352599</t>
  </si>
  <si>
    <t>29.01.2021 14:40:54</t>
  </si>
  <si>
    <t>29.01.2021 20:16:32</t>
  </si>
  <si>
    <t>YENİKENT TR-1 35-16-M00026_35-16-M00026_2362792</t>
  </si>
  <si>
    <t>29.01.2021 14:04:08</t>
  </si>
  <si>
    <t>29.01.2021 18:36:06</t>
  </si>
  <si>
    <t>DM-5/9 35-28-M00714_953396326_953396326</t>
  </si>
  <si>
    <t>29.01.2021 11:10:46</t>
  </si>
  <si>
    <t>29.01.2021 23:18:49</t>
  </si>
  <si>
    <t>TR-81 35-19-L00081_956664667_956664667</t>
  </si>
  <si>
    <t>29.01.2021 12:32:41</t>
  </si>
  <si>
    <t>29.01.2021 19:18:22</t>
  </si>
  <si>
    <t>29.01.2021 22:05:59</t>
  </si>
  <si>
    <t>29.01.2021 22:28:00</t>
  </si>
  <si>
    <t>29.01.2021 17:51:34</t>
  </si>
  <si>
    <t>29.01.2021 18:25:09</t>
  </si>
  <si>
    <t>L-197 GÖLCÜK KÖYÜ 35-14-L00197_962040826_962040826</t>
  </si>
  <si>
    <t>29.01.2021 11:28:22</t>
  </si>
  <si>
    <t>29.01.2021 17:18:17</t>
  </si>
  <si>
    <t>ARMUTLU TR-4 35-27-L00004_912900026_912900026</t>
  </si>
  <si>
    <t>29.01.2021 16:24:37</t>
  </si>
  <si>
    <t>29.01.2021 19:52:15</t>
  </si>
  <si>
    <t>MENEMEN TR-78 35-28-L00078_12047788_56377587_56377587</t>
  </si>
  <si>
    <t>29.01.2021 13:00:00</t>
  </si>
  <si>
    <t>29.01.2021 15:40:12</t>
  </si>
  <si>
    <t>K-827 35-01-K00827_911997156_911997156</t>
  </si>
  <si>
    <t>29.01.2021 17:13:31</t>
  </si>
  <si>
    <t>30.01.2021 03:58:32</t>
  </si>
  <si>
    <t>29.01.2021 13:23:00</t>
  </si>
  <si>
    <t>29.01.2021 15:31:19</t>
  </si>
  <si>
    <t>29.01.2021 15:50:08</t>
  </si>
  <si>
    <t>29.01.2021 16:29:00</t>
  </si>
  <si>
    <t>DM-2/35 (VERİCİLER) 45-71-M00531_953186822_953186822</t>
  </si>
  <si>
    <t>29.01.2021 19:58:38</t>
  </si>
  <si>
    <t>29.01.2021 21:36:17</t>
  </si>
  <si>
    <t>TR-1/53B 45-71-M02141_953239920_953239920</t>
  </si>
  <si>
    <t>29.01.2021 16:54:00</t>
  </si>
  <si>
    <t>29.01.2021 17:16:07</t>
  </si>
  <si>
    <t>29.01.2021 09:15:45</t>
  </si>
  <si>
    <t>29.01.2021 10:15:00</t>
  </si>
  <si>
    <t>ALAŞEHİR TR-27 45-73-M00027_945683228_945683228</t>
  </si>
  <si>
    <t>29.01.2021 00:40:46</t>
  </si>
  <si>
    <t>29.01.2021 01:28:43</t>
  </si>
  <si>
    <t>29.01.2021 04:38:23</t>
  </si>
  <si>
    <t>29.01.2021 05:14:19</t>
  </si>
  <si>
    <t>_C_56365299_56365299</t>
  </si>
  <si>
    <t>29.01.2021 09:20:19</t>
  </si>
  <si>
    <t>29.01.2021 11:15:03</t>
  </si>
  <si>
    <t>K-2701 35-03-K02701_910405243_910405243</t>
  </si>
  <si>
    <t>29.01.2021 18:14:42</t>
  </si>
  <si>
    <t>29.01.2021 21:44:56</t>
  </si>
  <si>
    <t>29.01.2021 20:59:32</t>
  </si>
  <si>
    <t>30.01.2021 00:59:10</t>
  </si>
  <si>
    <t>YENİ FOÇA TR-9 35-23-M00009_E_56381254_56381254</t>
  </si>
  <si>
    <t>29.01.2021 11:03:52</t>
  </si>
  <si>
    <t>29.01.2021 12:11:43</t>
  </si>
  <si>
    <t>29.01.2021 12:31:08</t>
  </si>
  <si>
    <t>29.01.2021 13:26:10</t>
  </si>
  <si>
    <t>TURGUT ASLAN SULAMA GRUBU 35-29-L00418_B_56395998_56395998</t>
  </si>
  <si>
    <t>29.01.2021 17:41:00</t>
  </si>
  <si>
    <t>29.01.2021 18:38:44</t>
  </si>
  <si>
    <t>M-283 35-02-M00283_910247456_910247456</t>
  </si>
  <si>
    <t>29.01.2021 10:33:24</t>
  </si>
  <si>
    <t>29.01.2021 14:29:10</t>
  </si>
  <si>
    <t>29.01.2021 08:29:51</t>
  </si>
  <si>
    <t>29.01.2021 17:29:27</t>
  </si>
  <si>
    <t>ÇAKALDOĞAN YUKARI MAHALLE TR 45-78-M00739_B_56393364_56393364</t>
  </si>
  <si>
    <t>29.01.2021 16:11:16</t>
  </si>
  <si>
    <t>29.01.2021 17:42:41</t>
  </si>
  <si>
    <t>K-4221 35-09-K04221_913344340_913344340</t>
  </si>
  <si>
    <t>29.01.2021 15:09:54</t>
  </si>
  <si>
    <t>29.01.2021 17:12:11</t>
  </si>
  <si>
    <t>29.01.2021 11:43:28</t>
  </si>
  <si>
    <t>29.01.2021 12:50:00</t>
  </si>
  <si>
    <t>ALANKÖY TR-1 35-20-L00288_955209944_955209944</t>
  </si>
  <si>
    <t>29.01.2021 15:32:23</t>
  </si>
  <si>
    <t>29.01.2021 20:27:17</t>
  </si>
  <si>
    <t>L-434 MENDERES BP 35-18-L00434_950460002_950460002</t>
  </si>
  <si>
    <t>29.01.2021 20:07:41</t>
  </si>
  <si>
    <t>29.01.2021 23:10:37</t>
  </si>
  <si>
    <t>29.01.2021 11:36:18</t>
  </si>
  <si>
    <t>29.01.2021 11:36:48</t>
  </si>
  <si>
    <t>MURADİYE TR-1 İSTASYON KABİN 45-71-M00192_953221488_953221488</t>
  </si>
  <si>
    <t>29.01.2021 18:13:55</t>
  </si>
  <si>
    <t>29.01.2021 19:37:43</t>
  </si>
  <si>
    <t>M-2104 35-09-M02104_35-09-M02104_54998029</t>
  </si>
  <si>
    <t>29.01.2021 11:02:35</t>
  </si>
  <si>
    <t>29.01.2021 11:13:43</t>
  </si>
  <si>
    <t>29.01.2021 07:19:03</t>
  </si>
  <si>
    <t>29.01.2021 08:23:43</t>
  </si>
  <si>
    <t>TR-112 ZEYTİNALANI 35-19-L00112_6676550_56390768_56390768</t>
  </si>
  <si>
    <t>29.01.2021 16:42:30</t>
  </si>
  <si>
    <t>29.01.2021 22:57:29</t>
  </si>
  <si>
    <t>YAKACIK TR-5 35-20-L00243_955212055_955212055</t>
  </si>
  <si>
    <t>29.01.2021 08:45:37</t>
  </si>
  <si>
    <t>29.01.2021 12:45:32</t>
  </si>
  <si>
    <t>29.01.2021 11:41:08</t>
  </si>
  <si>
    <t>29.01.2021 12:14:00</t>
  </si>
  <si>
    <t>EMİRLİ TR-2 35-15-L00858_950389469_950389469</t>
  </si>
  <si>
    <t>29.01.2021 17:44:34</t>
  </si>
  <si>
    <t>29.01.2021 18:18:59</t>
  </si>
  <si>
    <t>29.01.2021 14:01:43</t>
  </si>
  <si>
    <t>29.01.2021 14:45:53</t>
  </si>
  <si>
    <t>29.01.2021 11:22:38</t>
  </si>
  <si>
    <t>29.01.2021 11:23:08</t>
  </si>
  <si>
    <t>VEYSEL GÖKSEL VE ARK. T-SULAMA GRB. 35-13-L00091_946425826_946425826</t>
  </si>
  <si>
    <t>29.01.2021 17:42:27</t>
  </si>
  <si>
    <t>29.01.2021 18:57:24</t>
  </si>
  <si>
    <t>TR-84 35-19-L00084_956695312_956695312</t>
  </si>
  <si>
    <t>29.01.2021 14:47:19</t>
  </si>
  <si>
    <t>29.01.2021 17:45:06</t>
  </si>
  <si>
    <t>YASEMİN DM 35-19-M00002_956688567_956688567</t>
  </si>
  <si>
    <t>29.01.2021 16:32:45</t>
  </si>
  <si>
    <t>29.01.2021 19:34:20</t>
  </si>
  <si>
    <t>K-288 35-04-K00288_TRAFO K04_2064532</t>
  </si>
  <si>
    <t>29.01.2021 09:13:28</t>
  </si>
  <si>
    <t>29.01.2021 10:54:45</t>
  </si>
  <si>
    <t>29.01.2021 17:31:57</t>
  </si>
  <si>
    <t>30.01.2021 13:48:23</t>
  </si>
  <si>
    <t>29.01.2021 06:07:38</t>
  </si>
  <si>
    <t>29.01.2021 08:05:39</t>
  </si>
  <si>
    <t>ATATÜRK MAH TR-3 35-27-L00108_915952563_915952563</t>
  </si>
  <si>
    <t>29.01.2021 09:39:06</t>
  </si>
  <si>
    <t>29.01.2021 15:10:15</t>
  </si>
  <si>
    <t>MENEMEN İM 35-28-A00001_HIDIR TEPE L15_2053539</t>
  </si>
  <si>
    <t>29.01.2021 16:08:39</t>
  </si>
  <si>
    <t>29.01.2021 16:18:00</t>
  </si>
  <si>
    <t>29.01.2021 09:53:38</t>
  </si>
  <si>
    <t>29.01.2021 11:00:00</t>
  </si>
  <si>
    <t>L-216 YEŞEREN 35-18-L00216_950451629_950451629</t>
  </si>
  <si>
    <t>29.01.2021 12:29:43</t>
  </si>
  <si>
    <t>29.01.2021 15:37:06</t>
  </si>
  <si>
    <t>29.01.2021 15:20:19</t>
  </si>
  <si>
    <t>29.01.2021 19:54:00</t>
  </si>
  <si>
    <t>K-69 35-01-K00069_911365924_911365924</t>
  </si>
  <si>
    <t>29.01.2021 07:54:06</t>
  </si>
  <si>
    <t>29.01.2021 09:10:55</t>
  </si>
  <si>
    <t>M-1232 35-01-M01232_912441198_912441198</t>
  </si>
  <si>
    <t>29.01.2021 12:34:41</t>
  </si>
  <si>
    <t>29.01.2021 14:30:41</t>
  </si>
  <si>
    <t>TR-11(M-711) 35-30-M00711_D_60983135_60983135</t>
  </si>
  <si>
    <t>29.01.2021 19:57:10</t>
  </si>
  <si>
    <t>29.01.2021 21:42:59</t>
  </si>
  <si>
    <t>ÇUKURALTI M-23 KÖK 35-25-M00071_D_56402889_56402889</t>
  </si>
  <si>
    <t>29.01.2021 16:46:11</t>
  </si>
  <si>
    <t>29.01.2021 19:37:01</t>
  </si>
  <si>
    <t>DM-05/02 45-71-M00048_HatBaşıAyırıcı_53134926 M03_53134926</t>
  </si>
  <si>
    <t>29.01.2021 10:37:24</t>
  </si>
  <si>
    <t>29.01.2021 13:07:05</t>
  </si>
  <si>
    <t>K-4574 35-10-K04574_98152129_98152129</t>
  </si>
  <si>
    <t>29.01.2021 09:14:00</t>
  </si>
  <si>
    <t>29.01.2021 18:02:03</t>
  </si>
  <si>
    <t>29.01.2021 08:16:50</t>
  </si>
  <si>
    <t>29.01.2021 16:20:39</t>
  </si>
  <si>
    <t>TR-2/98 45-83-M00780_TR-2/100 L02_2102634</t>
  </si>
  <si>
    <t>29.01.2021 18:52:00</t>
  </si>
  <si>
    <t>ÇEŞNELİ TR-439 TARIMSAL SULAMA 45-73-M00945_45-73-M00945_2354935</t>
  </si>
  <si>
    <t>29.01.2021 09:34:39</t>
  </si>
  <si>
    <t>ALAŞEHİR TR-16 45-73-M00016_45-73-M00016_66761974</t>
  </si>
  <si>
    <t>29.01.2021 19:14:32</t>
  </si>
  <si>
    <t>30.01.2021 00:47:15</t>
  </si>
  <si>
    <t>29.01.2021 20:41:52</t>
  </si>
  <si>
    <t>29.01.2021 22:32:19</t>
  </si>
  <si>
    <t>TR-79 DEREKENARI 35-19-L00079_956667426_956667426</t>
  </si>
  <si>
    <t>29.01.2021 15:07:55</t>
  </si>
  <si>
    <t>29.01.2021 21:42:18</t>
  </si>
  <si>
    <t>30.01.2021 10:28:24</t>
  </si>
  <si>
    <t>30.01.2021 10:55:17</t>
  </si>
  <si>
    <t>UMURCALI TR 5 35-31-L00109_35-31-L00109_2361883</t>
  </si>
  <si>
    <t>30.01.2021 17:36:00</t>
  </si>
  <si>
    <t>30.01.2021 18:54:12</t>
  </si>
  <si>
    <t>AKHİSAR TM 45-72-A00006_KAPAKLI-2 M17_2313110</t>
  </si>
  <si>
    <t>30.01.2021 14:14:34</t>
  </si>
  <si>
    <t>30.01.2021 15:02:30</t>
  </si>
  <si>
    <t>SELÇUK İM/DM 35-13-A00004_HatBaşıAyırıcı_53133088 L14_53133088</t>
  </si>
  <si>
    <t>30.01.2021 09:49:43</t>
  </si>
  <si>
    <t>30.01.2021 17:21:11</t>
  </si>
  <si>
    <t>ŞERİTLİ BAKACAK TR 45-77-L00235_45-77-L00235_2375490</t>
  </si>
  <si>
    <t>30.01.2021 09:15:55</t>
  </si>
  <si>
    <t>30.01.2021 16:37:01</t>
  </si>
  <si>
    <t>SELENDİ DM 45-81-M00001_DUMANLAR M08_2321588</t>
  </si>
  <si>
    <t>30.01.2021 16:02:30</t>
  </si>
  <si>
    <t>30.01.2021 16:22:00</t>
  </si>
  <si>
    <t>ÇAMYAYLA TR-1 35-15-L00981_950397814_950397814</t>
  </si>
  <si>
    <t>30.01.2021 12:35:57</t>
  </si>
  <si>
    <t>31.01.2021 01:15:15</t>
  </si>
  <si>
    <t>SARUHANLI DM 45-80-M00001_SARUHANLI TM-2 M15_2086525</t>
  </si>
  <si>
    <t>30.01.2021 19:48:10</t>
  </si>
  <si>
    <t>30.01.2021 19:48:30</t>
  </si>
  <si>
    <t>SOMA A SANTRALİ İM/DM 45-82-A00001_HatBaşıAyırıcı_53135903 L16_53135903</t>
  </si>
  <si>
    <t>30.01.2021 16:02:53</t>
  </si>
  <si>
    <t>30.01.2021 18:48:00</t>
  </si>
  <si>
    <t>DAĞDERE DM 45-72-M00097_KÖMÜRCÜ M06_2329932</t>
  </si>
  <si>
    <t>30.01.2021 19:36:00</t>
  </si>
  <si>
    <t>31.01.2021 01:10:00</t>
  </si>
  <si>
    <t>MORDOĞAN İM 35-21-A00002_TRAFO-A - GERİLİM-ÖLÇÜ L01_2314082</t>
  </si>
  <si>
    <t>30.01.2021 17:40:28</t>
  </si>
  <si>
    <t>30.01.2021 21:45:21</t>
  </si>
  <si>
    <t>TR-37 35-26-M00037_DAĞITIM TRAFO TR-37 M05_65980569</t>
  </si>
  <si>
    <t>30.01.2021 17:02:35</t>
  </si>
  <si>
    <t>30.01.2021 19:12:33</t>
  </si>
  <si>
    <t>M-1288 35-02-M01288_B_56366084_56366084</t>
  </si>
  <si>
    <t>30.01.2021 16:21:59</t>
  </si>
  <si>
    <t>30.01.2021 17:47:33</t>
  </si>
  <si>
    <t>30.01.2021 17:16:15</t>
  </si>
  <si>
    <t>30.01.2021 20:27:47</t>
  </si>
  <si>
    <t>K-1205 35-01-K01205_TRAFO K01_2317075</t>
  </si>
  <si>
    <t>30.01.2021 17:36:52</t>
  </si>
  <si>
    <t>30.01.2021 18:18:30</t>
  </si>
  <si>
    <t>30.01.2021 18:01:57</t>
  </si>
  <si>
    <t>30.01.2021 18:02:40</t>
  </si>
  <si>
    <t>TR-61 35-17-M00061_M-470 M01_66248958</t>
  </si>
  <si>
    <t>30.01.2021 12:09:44</t>
  </si>
  <si>
    <t>30.01.2021 12:51:12</t>
  </si>
  <si>
    <t>TR-19 35-27-M00019_913267051_913267051</t>
  </si>
  <si>
    <t>30.01.2021 10:37:19</t>
  </si>
  <si>
    <t>30.01.2021 12:05:33</t>
  </si>
  <si>
    <t>ALLAHDİYEN TR-2 45-78-L00281_953282054_953282054</t>
  </si>
  <si>
    <t>30.01.2021 10:48:52</t>
  </si>
  <si>
    <t>30.01.2021 13:00:53</t>
  </si>
  <si>
    <t>30.01.2021 11:36:09</t>
  </si>
  <si>
    <t>30.01.2021 11:54:00</t>
  </si>
  <si>
    <t>30.01.2021 12:39:44</t>
  </si>
  <si>
    <t>30.01.2021 13:27:59</t>
  </si>
  <si>
    <t>30.01.2021 19:59:58</t>
  </si>
  <si>
    <t>ANADOLU YEM KÖK 35-26-M00754_HAVAI HAT M05_65910924</t>
  </si>
  <si>
    <t>30.01.2021 17:07:31</t>
  </si>
  <si>
    <t>30.01.2021 20:26:51</t>
  </si>
  <si>
    <t>YAĞCILI TR-1 45-82-M00331_45-82-M00331_2353949</t>
  </si>
  <si>
    <t>30.01.2021 08:48:41</t>
  </si>
  <si>
    <t>30.01.2021 10:47:33</t>
  </si>
  <si>
    <t>SEFERİHİSAR İM 35-14-A00002_BEYLER L10_72378550</t>
  </si>
  <si>
    <t>30.01.2021 18:54:33</t>
  </si>
  <si>
    <t>30.01.2021 20:55:38</t>
  </si>
  <si>
    <t>MURADİYE DM 45-71-M00006_SİYEKLİ DM M03_2076873</t>
  </si>
  <si>
    <t>30.01.2021 13:28:52</t>
  </si>
  <si>
    <t>30.01.2021 13:36:16</t>
  </si>
  <si>
    <t>L-95 35-18-L00095_5716531_56407350_56407350</t>
  </si>
  <si>
    <t>30.01.2021 14:34:52</t>
  </si>
  <si>
    <t>30.01.2021 21:38:00</t>
  </si>
  <si>
    <t>30.01.2021 15:16:51</t>
  </si>
  <si>
    <t>30.01.2021 16:32:50</t>
  </si>
  <si>
    <t>K-2835 35-09-K02835_35-09-K02835_47446037</t>
  </si>
  <si>
    <t>30.01.2021 16:44:36</t>
  </si>
  <si>
    <t>30.01.2021 19:44:28</t>
  </si>
  <si>
    <t>TR-60 ADAYOLU 35-19-L00060_D_65508948_65508948</t>
  </si>
  <si>
    <t>30.01.2021 19:30:26</t>
  </si>
  <si>
    <t>31.01.2021 00:14:51</t>
  </si>
  <si>
    <t>İBRAHİMKUYU DM 35-15-M00286_YOLÜSTÜ (ÖDEMİŞ TM-2) M06_67554485</t>
  </si>
  <si>
    <t>30.01.2021 09:00:09</t>
  </si>
  <si>
    <t>30.01.2021 09:15:00</t>
  </si>
  <si>
    <t>YENİKÖY-4 35-26-L00143_10566838_56358489_56358489</t>
  </si>
  <si>
    <t>30.01.2021 16:46:46</t>
  </si>
  <si>
    <t>30.01.2021 20:50:56</t>
  </si>
  <si>
    <t>L-286 35-18-L00286_C_65600400_65600400</t>
  </si>
  <si>
    <t>30.01.2021 18:54:46</t>
  </si>
  <si>
    <t>31.01.2021 00:03:12</t>
  </si>
  <si>
    <t>30.01.2021 16:27:24</t>
  </si>
  <si>
    <t>30.01.2021 18:52:58</t>
  </si>
  <si>
    <t>30.01.2021 14:17:59</t>
  </si>
  <si>
    <t>30.01.2021 15:28:07</t>
  </si>
  <si>
    <t>30.01.2021 15:38:25</t>
  </si>
  <si>
    <t>30.01.2021 15:53:05</t>
  </si>
  <si>
    <t>KINIK TR-11 35-24-L00011_B_56377262_56377262</t>
  </si>
  <si>
    <t>30.01.2021 18:08:00</t>
  </si>
  <si>
    <t>30.01.2021 20:17:53</t>
  </si>
  <si>
    <t>ÇAMPINAR TARIMSAL SULAMA TR-8 45-83-M00364_DIREK TIPI TRAFO HUCRESI H01_2104736</t>
  </si>
  <si>
    <t>30.01.2021 10:35:29</t>
  </si>
  <si>
    <t>30.01.2021 12:28:48</t>
  </si>
  <si>
    <t>BADEMLİ TR-1 DM 35-15-L01010_KETENDERESİ (HACI MUSA) L11_67544173</t>
  </si>
  <si>
    <t>30.01.2021 13:44:50</t>
  </si>
  <si>
    <t>30.01.2021 14:35:00</t>
  </si>
  <si>
    <t>MORDOĞAN İM 35-21-A00002_İYTE-2 M03_2314073</t>
  </si>
  <si>
    <t>30.01.2021 22:20:49</t>
  </si>
  <si>
    <t>30.01.2021 23:43:06</t>
  </si>
  <si>
    <t>PAYAMLI M-1 KÖK 35-25-M00175_PAYAMLI M15_72057876</t>
  </si>
  <si>
    <t>30.01.2021 15:17:28</t>
  </si>
  <si>
    <t>30.01.2021 16:29:07</t>
  </si>
  <si>
    <t>K-1205 35-01-K01205_35-01-K01205_2348533</t>
  </si>
  <si>
    <t>30.01.2021 15:38:09</t>
  </si>
  <si>
    <t>30.01.2021 21:44:15</t>
  </si>
  <si>
    <t>DM-2/21 45-72-M00611_956507590_956507590</t>
  </si>
  <si>
    <t>30.01.2021 23:13:58</t>
  </si>
  <si>
    <t>31.01.2021 04:17:25</t>
  </si>
  <si>
    <t>K-34 35-01-K00034_911490397_911490397</t>
  </si>
  <si>
    <t>30.01.2021 11:08:55</t>
  </si>
  <si>
    <t>30.01.2021 14:19:08</t>
  </si>
  <si>
    <t>SULUDERE KÖK 35-31-L00057_KELETEPE L01_72236997</t>
  </si>
  <si>
    <t>30.01.2021 16:07:10</t>
  </si>
  <si>
    <t>30.01.2021 16:25:00</t>
  </si>
  <si>
    <t>ARAPLIOVASI GES DM 35-16-M00811_BÖLCEK ENH ÇIKIŞ M022_62466278</t>
  </si>
  <si>
    <t>30.01.2021 12:49:20</t>
  </si>
  <si>
    <t>30.01.2021 12:56:10</t>
  </si>
  <si>
    <t>MORDOĞAN İM 35-21-A00002_GÜLBAHÇE L04_2314079</t>
  </si>
  <si>
    <t>30.01.2021 19:30:08</t>
  </si>
  <si>
    <t>30.01.2021 22:04:02</t>
  </si>
  <si>
    <t>30.01.2021 15:48:10</t>
  </si>
  <si>
    <t>30.01.2021 16:02:00</t>
  </si>
  <si>
    <t>30.01.2021 16:35:00</t>
  </si>
  <si>
    <t>30.01.2021 16:35:20</t>
  </si>
  <si>
    <t>HIRKALI TR-1 45-74-M00229_945595117_945595117</t>
  </si>
  <si>
    <t>30.01.2021 19:49:40</t>
  </si>
  <si>
    <t>30.01.2021 21:32:43</t>
  </si>
  <si>
    <t>ZEYTİNALAN İM 35-19-A00002_ZEYTİNALAN TR-101 L10_2051677</t>
  </si>
  <si>
    <t>30.01.2021 13:05:11</t>
  </si>
  <si>
    <t>30.01.2021 13:25:00</t>
  </si>
  <si>
    <t>ARSLANLAR TM 35-26-A00004_SANAYİ-1 M13_2305577</t>
  </si>
  <si>
    <t>30.01.2021 16:15:42</t>
  </si>
  <si>
    <t>30.01.2021 16:17:51</t>
  </si>
  <si>
    <t>K-1127 35-03-K01127_910288538_910288538</t>
  </si>
  <si>
    <t>30.01.2021 17:22:03</t>
  </si>
  <si>
    <t>30.01.2021 20:52:29</t>
  </si>
  <si>
    <t>SEFERİHİSAR İM 35-14-A00002_HatBaşıAyırıcı_53132373 L09_53132373</t>
  </si>
  <si>
    <t>30.01.2021 15:55:34</t>
  </si>
  <si>
    <t>31.01.2021 00:42:25</t>
  </si>
  <si>
    <t>KIRTEPE TR-1 35-29-L00540_941898964_941898964</t>
  </si>
  <si>
    <t>30.01.2021 09:58:16</t>
  </si>
  <si>
    <t>30.01.2021 12:58:13</t>
  </si>
  <si>
    <t>YENİKÖY TR-1 45-75-M00272_DIREK TIPI TRAFO HUCRESI H01_2088906</t>
  </si>
  <si>
    <t>30.01.2021 17:51:40</t>
  </si>
  <si>
    <t>30.01.2021 19:33:18</t>
  </si>
  <si>
    <t>M-36 ZİNDANCIK KÖK 35-25-M00106_C_56384971_56384971</t>
  </si>
  <si>
    <t>30.01.2021 10:33:52</t>
  </si>
  <si>
    <t>30.01.2021 11:36:58</t>
  </si>
  <si>
    <t>30.01.2021 15:40:00</t>
  </si>
  <si>
    <t>30.01.2021 16:06:38</t>
  </si>
  <si>
    <t>30.01.2021 08:53:29</t>
  </si>
  <si>
    <t>30.01.2021 08:54:49</t>
  </si>
  <si>
    <t>ARSLANLAR TM 35-26-A00004_SUBAŞI M19_2307691</t>
  </si>
  <si>
    <t>30.01.2021 17:15:51</t>
  </si>
  <si>
    <t>30.01.2021 19:10:00</t>
  </si>
  <si>
    <t>30.01.2021 14:50:20</t>
  </si>
  <si>
    <t>30.01.2021 15:13:00</t>
  </si>
  <si>
    <t>30.01.2021 10:55:25</t>
  </si>
  <si>
    <t>30.01.2021 13:10:47</t>
  </si>
  <si>
    <t>ŞERİTLİ TR-1 45-77-L00239_945491720_945491720</t>
  </si>
  <si>
    <t>30.01.2021 18:30:19</t>
  </si>
  <si>
    <t>30.01.2021 23:39:04</t>
  </si>
  <si>
    <t>30.01.2021 14:05:07</t>
  </si>
  <si>
    <t>30.01.2021 16:11:36</t>
  </si>
  <si>
    <t>K-1708 35-01-K01708_D_56373644_56373644</t>
  </si>
  <si>
    <t>30.01.2021 09:30:22</t>
  </si>
  <si>
    <t>30.01.2021 12:01:24</t>
  </si>
  <si>
    <t>30.01.2021 14:07:40</t>
  </si>
  <si>
    <t>30.01.2021 14:43:00</t>
  </si>
  <si>
    <t>İBRAHİM ASLANOĞLU SULAMA GRUBU TR 35-27-M00206_950234940_950234940</t>
  </si>
  <si>
    <t>30.01.2021 20:38:32</t>
  </si>
  <si>
    <t>30.01.2021 22:11:17</t>
  </si>
  <si>
    <t>K-1988 35-08-K01988_912325173_912325173</t>
  </si>
  <si>
    <t>30.01.2021 14:11:46</t>
  </si>
  <si>
    <t>30.01.2021 16:47:57</t>
  </si>
  <si>
    <t>İSMET ÇAMLIOĞLU GRUP SULAMA 35-29-L00100_DIREK TIPI TRAFO HUCRESI H01_2051597</t>
  </si>
  <si>
    <t>30.01.2021 22:28:26</t>
  </si>
  <si>
    <t>31.01.2021 00:54:04</t>
  </si>
  <si>
    <t>KIRKAĞAÇ DM 45-76-M00043_ŞEHİR-1(İSTASYON TARAFI) M10_72247470</t>
  </si>
  <si>
    <t>30.01.2021 20:03:50</t>
  </si>
  <si>
    <t>30.01.2021 20:11:00</t>
  </si>
  <si>
    <t>SOMA TR-8/1 45-82-M00085_945539947_945539947</t>
  </si>
  <si>
    <t>30.01.2021 12:59:00</t>
  </si>
  <si>
    <t>30.01.2021 13:39:51</t>
  </si>
  <si>
    <t>30.01.2021 11:20:05</t>
  </si>
  <si>
    <t>30.01.2021 15:44:08</t>
  </si>
  <si>
    <t>BOĞAZİÇİ İM 35-01-A00001_SAMANTEPE K06_2307521</t>
  </si>
  <si>
    <t>30.01.2021 13:44:05</t>
  </si>
  <si>
    <t>30.01.2021 14:01:40</t>
  </si>
  <si>
    <t>SOMA TR-38 45-82-M00038_E_56385876_56385876</t>
  </si>
  <si>
    <t>30.01.2021 18:16:02</t>
  </si>
  <si>
    <t>30.01.2021 19:04:27</t>
  </si>
  <si>
    <t>L-434 MENDERES BP 35-18-L00434_7044632_56370492_56370492</t>
  </si>
  <si>
    <t>30.01.2021 10:57:49</t>
  </si>
  <si>
    <t>30.01.2021 14:27:45</t>
  </si>
  <si>
    <t>30.01.2021 21:02:35</t>
  </si>
  <si>
    <t>31.01.2021 00:34:54</t>
  </si>
  <si>
    <t>TR-108 ZEYTİNALANI 35-19-L00108_10633332 a1b_5942524</t>
  </si>
  <si>
    <t>30.01.2021 08:08:37</t>
  </si>
  <si>
    <t>30.01.2021 12:47:24</t>
  </si>
  <si>
    <t>L-283 35-18-L00283_12439468_56372627_56372627</t>
  </si>
  <si>
    <t>30.01.2021 14:21:40</t>
  </si>
  <si>
    <t>30.01.2021 22:50:48</t>
  </si>
  <si>
    <t>DM-2/8 BAŞKENT TR 35-18-L00588_DAĞITIM TRAFO DM-2/8 BAŞKENT TR L02_72045766</t>
  </si>
  <si>
    <t>30.01.2021 13:56:30</t>
  </si>
  <si>
    <t>30.01.2021 14:31:00</t>
  </si>
  <si>
    <t>CUMALI TR-1 35-27-M00965_98986010_98986010</t>
  </si>
  <si>
    <t>30.01.2021 21:57:25</t>
  </si>
  <si>
    <t>31.01.2021 00:53:23</t>
  </si>
  <si>
    <t>K-3643 35-08-K03643_97587010_97587010</t>
  </si>
  <si>
    <t>30.01.2021 11:23:41</t>
  </si>
  <si>
    <t>30.01.2021 15:19:12</t>
  </si>
  <si>
    <t>ÇAYLI TR-3 35-15-L00190_48679786_56369334_56369334</t>
  </si>
  <si>
    <t>30.01.2021 17:15:49</t>
  </si>
  <si>
    <t>30.01.2021 18:43:51</t>
  </si>
  <si>
    <t>30.01.2021 09:18:00</t>
  </si>
  <si>
    <t>30.01.2021 09:41:03</t>
  </si>
  <si>
    <t>KARAKUYU KÖK 35-26-M00437_KÖYLER KORUCUK M06_66057101</t>
  </si>
  <si>
    <t>30.01.2021 14:51:26</t>
  </si>
  <si>
    <t>30.01.2021 19:33:05</t>
  </si>
  <si>
    <t>GÖKTAŞ TR-1 45-82-M00330_945517717_945517717</t>
  </si>
  <si>
    <t>30.01.2021 11:10:26</t>
  </si>
  <si>
    <t>30.01.2021 12:15:44</t>
  </si>
  <si>
    <t>30.01.2021 13:21:00</t>
  </si>
  <si>
    <t>30.01.2021 14:02:00</t>
  </si>
  <si>
    <t>BAYINDIR İM 35-20-A00001_YANIK KAVAK L04_2058789</t>
  </si>
  <si>
    <t>30.01.2021 15:37:00</t>
  </si>
  <si>
    <t>30.01.2021 15:38:10</t>
  </si>
  <si>
    <t>UMURLU KAHVEÖNÜ TR-8 35-31-L00372_47788650_56352002_56352002</t>
  </si>
  <si>
    <t>30.01.2021 19:42:45</t>
  </si>
  <si>
    <t>30.01.2021 23:34:42</t>
  </si>
  <si>
    <t>K-3022 35-04-K03022_B_56356458_56356458</t>
  </si>
  <si>
    <t>30.01.2021 14:39:00</t>
  </si>
  <si>
    <t>30.01.2021 15:27:14</t>
  </si>
  <si>
    <t>30.01.2021 17:10:04</t>
  </si>
  <si>
    <t>30.01.2021 17:30:24</t>
  </si>
  <si>
    <t>K-3592 35-01-K03592_911163312_911163312</t>
  </si>
  <si>
    <t>30.01.2021 20:46:51</t>
  </si>
  <si>
    <t>30.01.2021 21:51:06</t>
  </si>
  <si>
    <t>TR-24 35-13-M00024_B_56356326_56356326</t>
  </si>
  <si>
    <t>30.01.2021 16:05:28</t>
  </si>
  <si>
    <t>31.01.2021 04:38:24</t>
  </si>
  <si>
    <t>EĞRİGÖL TR-1 35-16-M00050_953336054_953336054</t>
  </si>
  <si>
    <t>30.01.2021 06:52:42</t>
  </si>
  <si>
    <t>30.01.2021 11:00:43</t>
  </si>
  <si>
    <t>30.01.2021 11:34:40</t>
  </si>
  <si>
    <t>30.01.2021 12:46:00</t>
  </si>
  <si>
    <t>PANAZTEPE DM 35-28-M00732_MALTEPE M03_2055987</t>
  </si>
  <si>
    <t>30.01.2021 13:07:00</t>
  </si>
  <si>
    <t>30.01.2021 13:11:30</t>
  </si>
  <si>
    <t>BAŞLAR TR-1 45-78-L00297_DIREK TIPI TRAFO HUCRESI H01_2109490</t>
  </si>
  <si>
    <t>30.01.2021 17:27:33</t>
  </si>
  <si>
    <t>30.01.2021 22:29:56</t>
  </si>
  <si>
    <t>30.01.2021 10:50:50</t>
  </si>
  <si>
    <t>30.01.2021 11:14:10</t>
  </si>
  <si>
    <t>ALAÇATI İM 35-18-A00002_ILICA-1 L07_2052451</t>
  </si>
  <si>
    <t>30.01.2021 05:11:59</t>
  </si>
  <si>
    <t>30.01.2021 05:29:33</t>
  </si>
  <si>
    <t>30.01.2021 20:34:34</t>
  </si>
  <si>
    <t>30.01.2021 23:20:23</t>
  </si>
  <si>
    <t>30.01.2021 14:04:34</t>
  </si>
  <si>
    <t>30.01.2021 15:26:00</t>
  </si>
  <si>
    <t>ÖRENCİK TR-1 45-73-M00551_B_56379901_56379901</t>
  </si>
  <si>
    <t>30.01.2021 17:00:00</t>
  </si>
  <si>
    <t>30.01.2021 17:36:30</t>
  </si>
  <si>
    <t>30.01.2021 13:58:11</t>
  </si>
  <si>
    <t>30.01.2021 14:15:05</t>
  </si>
  <si>
    <t>ESANYAZI TR-1 45-77-M00017_DIREK TIPI TRAFO HUCRESI H01_2055535</t>
  </si>
  <si>
    <t>30.01.2021 17:17:00</t>
  </si>
  <si>
    <t>30.01.2021 18:45:32</t>
  </si>
  <si>
    <t>30.01.2021 21:40:56</t>
  </si>
  <si>
    <t>31.01.2021 00:11:32</t>
  </si>
  <si>
    <t>30.01.2021 22:37:42</t>
  </si>
  <si>
    <t>31.01.2021 00:57:38</t>
  </si>
  <si>
    <t>30.01.2021 10:50:40</t>
  </si>
  <si>
    <t>30.01.2021 11:01:00</t>
  </si>
  <si>
    <t>ÇAMURHAMAMI KÖK 45-78-L00230_HatBaşıAyırıcı_53139663 L03_53139663</t>
  </si>
  <si>
    <t>30.01.2021 15:21:40</t>
  </si>
  <si>
    <t>30.01.2021 15:22:10</t>
  </si>
  <si>
    <t>ALİBEYLİ DM 45-80-M00064_HALİTPAŞA DM-ÖLÇÜ M01_72190759</t>
  </si>
  <si>
    <t>30.01.2021 16:19:40</t>
  </si>
  <si>
    <t>30.01.2021 16:33:50</t>
  </si>
  <si>
    <t>30.01.2021 16:07:00</t>
  </si>
  <si>
    <t>30.01.2021 16:24:00</t>
  </si>
  <si>
    <t>TR-61 35-27-M01103_913831122_913831122</t>
  </si>
  <si>
    <t>30.01.2021 12:11:47</t>
  </si>
  <si>
    <t>30.01.2021 18:04:20</t>
  </si>
  <si>
    <t>30.01.2021 19:43:50</t>
  </si>
  <si>
    <t>30.01.2021 19:51:33</t>
  </si>
  <si>
    <t>30.01.2021 15:27:00</t>
  </si>
  <si>
    <t>30.01.2021 18:11:00</t>
  </si>
  <si>
    <t>30.01.2021 10:10:32</t>
  </si>
  <si>
    <t>30.01.2021 11:14:55</t>
  </si>
  <si>
    <t>DM-21/06 (CAMİ) 45-71-M00356_45-71-M00356_72092465</t>
  </si>
  <si>
    <t>30.01.2021 17:29:00</t>
  </si>
  <si>
    <t>30.01.2021 18:31:04</t>
  </si>
  <si>
    <t>KONAKLI DM 35-15-L00898_BOZCAYAKA L11_67094895</t>
  </si>
  <si>
    <t>30.01.2021 19:50:00</t>
  </si>
  <si>
    <t>30.01.2021 20:49:18</t>
  </si>
  <si>
    <t>YENİKÖY TR-2 35-23-M00086_35-23-M00086_2376645</t>
  </si>
  <si>
    <t>30.01.2021 13:57:35</t>
  </si>
  <si>
    <t>30.01.2021 17:05:16</t>
  </si>
  <si>
    <t>30.01.2021 15:25:17</t>
  </si>
  <si>
    <t>30.01.2021 16:58:00</t>
  </si>
  <si>
    <t>TR-61 35-27-M01103_B_72387178_72387178</t>
  </si>
  <si>
    <t>30.01.2021 20:09:02</t>
  </si>
  <si>
    <t>30.01.2021 22:47:42</t>
  </si>
  <si>
    <t>30.01.2021 17:24:26</t>
  </si>
  <si>
    <t>30.01.2021 20:22:35</t>
  </si>
  <si>
    <t>SÜLEYMANLI KÖK 45-72-L00299_KÖYLER ÇIKIŞI L03_2105414</t>
  </si>
  <si>
    <t>30.01.2021 21:09:10</t>
  </si>
  <si>
    <t>31.01.2021 01:58:00</t>
  </si>
  <si>
    <t>30.01.2021 15:32:50</t>
  </si>
  <si>
    <t>30.01.2021 15:33:10</t>
  </si>
  <si>
    <t>ÇİFTLİK İM 35-18-A00003_GOLF-1 L12_2054622</t>
  </si>
  <si>
    <t>30.01.2021 23:33:59</t>
  </si>
  <si>
    <t>31.01.2021 00:05:14</t>
  </si>
  <si>
    <t>30.01.2021 14:00:39</t>
  </si>
  <si>
    <t>30.01.2021 14:57:00</t>
  </si>
  <si>
    <t>ÖREN TOPRAK SULAMA TR-2 35-27-M00761_B_56356821_56356821</t>
  </si>
  <si>
    <t>30.01.2021 10:55:13</t>
  </si>
  <si>
    <t>30.01.2021 13:28:02</t>
  </si>
  <si>
    <t>ÇAYPINAR MUSLUK GEDİĞİ TR 45-78-L00298_45-78-L00298_2355743</t>
  </si>
  <si>
    <t>30.01.2021 16:38:09</t>
  </si>
  <si>
    <t>31.01.2021 00:01:02</t>
  </si>
  <si>
    <t>30.01.2021 17:48:40</t>
  </si>
  <si>
    <t>SERİNYAYLA TR-1 45-73-L00004_DIREK TIPI TRAFO HUCRESI H01_2057345</t>
  </si>
  <si>
    <t>30.01.2021 11:12:11</t>
  </si>
  <si>
    <t>30.01.2021 16:49:35</t>
  </si>
  <si>
    <t>POYRACIK TR-6 35-24-L00223_955216346_955216346</t>
  </si>
  <si>
    <t>30.01.2021 11:32:48</t>
  </si>
  <si>
    <t>30.01.2021 13:57:16</t>
  </si>
  <si>
    <t>BOĞAZİÇİ İM 35-01-A00001_GÜLTEPE K18_2307515</t>
  </si>
  <si>
    <t>30.01.2021 13:45:10</t>
  </si>
  <si>
    <t>30.01.2021 14:03:00</t>
  </si>
  <si>
    <t>30.01.2021 14:02:50</t>
  </si>
  <si>
    <t>30.01.2021 20:39:43</t>
  </si>
  <si>
    <t>M-1536 35-01-M01536_C_56373927_56373927</t>
  </si>
  <si>
    <t>30.01.2021 20:23:37</t>
  </si>
  <si>
    <t>30.01.2021 22:59:33</t>
  </si>
  <si>
    <t>EKİNCİ İÇECEK A.Ş. ÖZEL TR 35-26-M01065Ö_ M01_2066998</t>
  </si>
  <si>
    <t>30.01.2021 14:36:32</t>
  </si>
  <si>
    <t>30.01.2021 15:34:52</t>
  </si>
  <si>
    <t>TR-23 35-17-M00023_C tr23/c1b_5811734</t>
  </si>
  <si>
    <t>30.01.2021 14:14:50</t>
  </si>
  <si>
    <t>30.01.2021 23:24:44</t>
  </si>
  <si>
    <t>MALTEPE TR-1 35-28-M00444_953373827_953373827</t>
  </si>
  <si>
    <t>30.01.2021 11:39:26</t>
  </si>
  <si>
    <t>30.01.2021 18:29:51</t>
  </si>
  <si>
    <t>ÇİLEME TR-4 35-22-M00163_DIREK TIPI TRAFO HUCRESI H01_2126247</t>
  </si>
  <si>
    <t>30.01.2021 14:48:17</t>
  </si>
  <si>
    <t>30.01.2021 22:05:51</t>
  </si>
  <si>
    <t>TORBALI DM 35-26-M00001_ASLANLAR GİRİŞ-1 M05_2056488</t>
  </si>
  <si>
    <t>30.01.2021 15:19:10</t>
  </si>
  <si>
    <t>30.01.2021 16:18:00</t>
  </si>
  <si>
    <t>SOMA DM-1 45-82-M00050_M-4 M16_60207306</t>
  </si>
  <si>
    <t>30.01.2021 13:23:25</t>
  </si>
  <si>
    <t>30.01.2021 13:30:32</t>
  </si>
  <si>
    <t>TR-16 35-30-L00016_TR-18 L01_2332557</t>
  </si>
  <si>
    <t>30.01.2021 01:18:29</t>
  </si>
  <si>
    <t>30.01.2021 01:54:00</t>
  </si>
  <si>
    <t>BEŞPINARLAR KÖYÜ TR-1 35-27-M00413_DAĞITIM TRAFO BEŞPINARLAR KÖYÜ TR-1 M03_72162645</t>
  </si>
  <si>
    <t>30.01.2021 15:29:18</t>
  </si>
  <si>
    <t>30.01.2021 18:00:00</t>
  </si>
  <si>
    <t>TR-8/B 35-32-L00136_95000515494_95000515494</t>
  </si>
  <si>
    <t>30.01.2021 10:42:16</t>
  </si>
  <si>
    <t>30.01.2021 15:08:37</t>
  </si>
  <si>
    <t>KIRANŞEYH 45-86-M00120_A_56392328_56392328</t>
  </si>
  <si>
    <t>30.01.2021 16:09:34</t>
  </si>
  <si>
    <t>30.01.2021 20:11:03</t>
  </si>
  <si>
    <t>PAYAMLI M-27 (SAKIZAĞACI KÖK) 35-25-M00188_GÜMÜLDÜR DM M01_72070648</t>
  </si>
  <si>
    <t>30.01.2021 19:44:24</t>
  </si>
  <si>
    <t>30.01.2021 20:52:50</t>
  </si>
  <si>
    <t>30.01.2021 11:04:44</t>
  </si>
  <si>
    <t>30.01.2021 11:26:39</t>
  </si>
  <si>
    <t>TR-61 HALİM AVCI GRB. 35-15-L00061_DIREK TIPI TRAFO HUCRESI H01_2046138</t>
  </si>
  <si>
    <t>30.01.2021 17:24:23</t>
  </si>
  <si>
    <t>30.01.2021 18:52:09</t>
  </si>
  <si>
    <t>30.01.2021 14:30:00</t>
  </si>
  <si>
    <t>30.01.2021 15:33:00</t>
  </si>
  <si>
    <t>K-34 35-01-K00034_911348958_911348958</t>
  </si>
  <si>
    <t>30.01.2021 11:11:07</t>
  </si>
  <si>
    <t>30.01.2021 14:08:28</t>
  </si>
  <si>
    <t>BORLU TR-3 45-86-M00048_45-86-M00048_72228552</t>
  </si>
  <si>
    <t>30.01.2021 17:11:52</t>
  </si>
  <si>
    <t>30.01.2021 20:43:50</t>
  </si>
  <si>
    <t>KÜÇÜKKALE KÖK 35-29-L00036_HatBaşıAyırıcı_53133387 L06_53133387</t>
  </si>
  <si>
    <t>30.01.2021 18:36:05</t>
  </si>
  <si>
    <t>30.01.2021 22:42:30</t>
  </si>
  <si>
    <t>SALİHLİ TR-44/A 45-78-L00767_953281160_953281160</t>
  </si>
  <si>
    <t>30.01.2021 11:32:47</t>
  </si>
  <si>
    <t>30.01.2021 12:06:55</t>
  </si>
  <si>
    <t>30.01.2021 18:50:00</t>
  </si>
  <si>
    <t>30.01.2021 19:48:38</t>
  </si>
  <si>
    <t>DEĞİRMENDERE DM 35-22-M00085_ÇİLE KÖK M07_50066610</t>
  </si>
  <si>
    <t>30.01.2021 14:47:31</t>
  </si>
  <si>
    <t>30.01.2021 17:50:00</t>
  </si>
  <si>
    <t>BALABANLI ÜNER DEVECİ SULAMA GRB TR-7 35-15-M00339_DIREK TIPI TRAFO HUCRESI H01_2048902</t>
  </si>
  <si>
    <t>30.01.2021 19:23:32</t>
  </si>
  <si>
    <t>30.01.2021 22:08:53</t>
  </si>
  <si>
    <t>SOMA B SANTRALİ TM 45-82-A00004_DM-1 FİDER-1 (2H05) M022_66326714</t>
  </si>
  <si>
    <t>30.01.2021 13:29:58</t>
  </si>
  <si>
    <t>30.01.2021 13:31:26</t>
  </si>
  <si>
    <t>SAĞANCI SULAMA TR-2 35-16-L00318_35-16-L00318_2346551</t>
  </si>
  <si>
    <t>30.01.2021 16:41:01</t>
  </si>
  <si>
    <t>30.01.2021 19:31:41</t>
  </si>
  <si>
    <t>L-179 35-18-L00179_DIREK TIPI TRAFO HUCRESI H01_2096484</t>
  </si>
  <si>
    <t>30.01.2021 14:10:43</t>
  </si>
  <si>
    <t>30.01.2021 17:53:22</t>
  </si>
  <si>
    <t>GÜLBAHÇE TR-1 45-71-M00184_BAĞYOLU TR-1 M03_72255579</t>
  </si>
  <si>
    <t>30.01.2021 12:23:10</t>
  </si>
  <si>
    <t>30.01.2021 12:23:29</t>
  </si>
  <si>
    <t>K-4046 35-09-K04046_K-1936 K01_47329193</t>
  </si>
  <si>
    <t>30.01.2021 13:59:10</t>
  </si>
  <si>
    <t>30.01.2021 14:03:50</t>
  </si>
  <si>
    <t>K-270 35-01-K00270_A_56364748_56364748</t>
  </si>
  <si>
    <t>30.01.2021 19:10:22</t>
  </si>
  <si>
    <t>30.01.2021 20:33:57</t>
  </si>
  <si>
    <t>BAĞARASI TR-11 35-23-M00180_95000500136_95000500136</t>
  </si>
  <si>
    <t>30.01.2021 22:23:41</t>
  </si>
  <si>
    <t>31.01.2021 00:27:51</t>
  </si>
  <si>
    <t>KÜRKÇÜ TR-1 45-81-M00089_45-81-M00089_2360582</t>
  </si>
  <si>
    <t>30.01.2021 17:52:57</t>
  </si>
  <si>
    <t>30.01.2021 18:40:45</t>
  </si>
  <si>
    <t>DURASILLI TR-25 45-78-M01140_B_56385326_56385326</t>
  </si>
  <si>
    <t>30.01.2021 16:03:28</t>
  </si>
  <si>
    <t>30.01.2021 18:44:33</t>
  </si>
  <si>
    <t>DM4/TR-8 35-27-M00022_913613696_913613696</t>
  </si>
  <si>
    <t>30.01.2021 09:00:00</t>
  </si>
  <si>
    <t>30.01.2021 11:17:48</t>
  </si>
  <si>
    <t>ALMAK TM 35-17-A00003_YENİFOÇA-1 M27_2307151</t>
  </si>
  <si>
    <t>30.01.2021 13:54:07</t>
  </si>
  <si>
    <t>30.01.2021 14:40:00</t>
  </si>
  <si>
    <t>CUMALI TR-1 35-27-M00965_DIREK TIPI TRAFO HUCRESI H01_2052270</t>
  </si>
  <si>
    <t>30.01.2021 15:25:03</t>
  </si>
  <si>
    <t>30.01.2021 21:32:00</t>
  </si>
  <si>
    <t>K-425 35-04-K00425_913046428_913046428</t>
  </si>
  <si>
    <t>30.01.2021 15:48:34</t>
  </si>
  <si>
    <t>30.01.2021 16:59:19</t>
  </si>
  <si>
    <t>GÜLBAHÇE İM 35-19-A00006_BALIKLIOVA L03_72213969</t>
  </si>
  <si>
    <t>30.01.2021 14:19:10</t>
  </si>
  <si>
    <t>KARAKILIÇLI TR-1 45-71-M01555_43188544_56387780_56387780</t>
  </si>
  <si>
    <t>30.01.2021 12:44:17</t>
  </si>
  <si>
    <t>30.01.2021 13:40:10</t>
  </si>
  <si>
    <t>VİLLAKENT TR-4 35-28-M00388_953393570_953393570</t>
  </si>
  <si>
    <t>30.01.2021 12:19:49</t>
  </si>
  <si>
    <t>30.01.2021 18:41:01</t>
  </si>
  <si>
    <t>30.01.2021 15:43:29</t>
  </si>
  <si>
    <t>30.01.2021 15:57:13</t>
  </si>
  <si>
    <t>TEKKEDERE DM 35-16-M00137_YENİKENT M03_2118717</t>
  </si>
  <si>
    <t>30.01.2021 14:19:30</t>
  </si>
  <si>
    <t>30.01.2021 14:19:40</t>
  </si>
  <si>
    <t>30.01.2021 15:30:32</t>
  </si>
  <si>
    <t>30.01.2021 17:39:50</t>
  </si>
  <si>
    <t>OVAKENT İM 35-15-A00003_MESCİTLİ L08_2057389</t>
  </si>
  <si>
    <t>30.01.2021 16:08:41</t>
  </si>
  <si>
    <t>30.01.2021 17:40:56</t>
  </si>
  <si>
    <t>SELENDİ TR-25 45-81-M00025_A_56386843_56386843</t>
  </si>
  <si>
    <t>30.01.2021 17:52:21</t>
  </si>
  <si>
    <t>30.01.2021 21:08:31</t>
  </si>
  <si>
    <t>DEĞİRMENDERE TR-2 35-22-M00198_955270564_955270564</t>
  </si>
  <si>
    <t>30.01.2021 10:30:29</t>
  </si>
  <si>
    <t>30.01.2021 11:30:55</t>
  </si>
  <si>
    <t>DEMİRCİ TR-1 35-26-M00780_956622209_956622209</t>
  </si>
  <si>
    <t>30.01.2021 11:57:17</t>
  </si>
  <si>
    <t>30.01.2021 12:48:41</t>
  </si>
  <si>
    <t>K-4780 35-04-K04780_ H_54984931</t>
  </si>
  <si>
    <t>30.01.2021 23:37:57</t>
  </si>
  <si>
    <t>31.01.2021 04:04:17</t>
  </si>
  <si>
    <t>ÇİFTLİK İM 35-18-A00003_GOLF-1 L12_2307808</t>
  </si>
  <si>
    <t>30.01.2021 23:31:14</t>
  </si>
  <si>
    <t>30.01.2021 23:36:50</t>
  </si>
  <si>
    <t>L-377 35-18-L00377_950448900_950448900</t>
  </si>
  <si>
    <t>30.01.2021 09:20:19</t>
  </si>
  <si>
    <t>30.01.2021 12:34:40</t>
  </si>
  <si>
    <t>K-4889Ö İZKA İNŞAAT ÖZEL TR 35-09-K04889Ö_TRAFO-K03 K03_50165931</t>
  </si>
  <si>
    <t>30.01.2021 18:52:19</t>
  </si>
  <si>
    <t>30.01.2021 20:44:11</t>
  </si>
  <si>
    <t>AYRANCILAR DM-3 35-26-M00795_SELAMPEN M01_2116053</t>
  </si>
  <si>
    <t>30.01.2021 15:07:30</t>
  </si>
  <si>
    <t>30.01.2021 15:50:00</t>
  </si>
  <si>
    <t>TR-104 ZEYTİNALANI 35-19-L00104_956676470_956676470</t>
  </si>
  <si>
    <t>30.01.2021 21:22:05</t>
  </si>
  <si>
    <t>31.01.2021 01:20:46</t>
  </si>
  <si>
    <t>HASAN GÜLLER SULAMA 35-26-L00196_DIREK TIPI TRAFO HUCRESI H01_2041744</t>
  </si>
  <si>
    <t>30.01.2021 20:13:03</t>
  </si>
  <si>
    <t>30.01.2021 23:54:28</t>
  </si>
  <si>
    <t>L-19 35-14-L00019_956660081_956660081</t>
  </si>
  <si>
    <t>30.01.2021 08:54:22</t>
  </si>
  <si>
    <t>30.01.2021 10:47:29</t>
  </si>
  <si>
    <t>TR-128 35-19-L00128_7425541_56392458_56392458</t>
  </si>
  <si>
    <t>30.01.2021 15:51:30</t>
  </si>
  <si>
    <t>30.01.2021 22:16:37</t>
  </si>
  <si>
    <t>YENİKÖY TR-1 45-79-M00223_945562303_945562303</t>
  </si>
  <si>
    <t>30.01.2021 11:59:47</t>
  </si>
  <si>
    <t>30.01.2021 17:45:04</t>
  </si>
  <si>
    <t>_B_56356698_56356698</t>
  </si>
  <si>
    <t>30.01.2021 17:23:55</t>
  </si>
  <si>
    <t>30.01.2021 22:09:39</t>
  </si>
  <si>
    <t>TEKKEDERE DM 35-16-M00137_YENİKENT M03_2306338</t>
  </si>
  <si>
    <t>30.01.2021 16:14:00</t>
  </si>
  <si>
    <t>30.01.2021 17:04:27</t>
  </si>
  <si>
    <t>KÜRE TR-1 35-29-L00483_B_56362713_56362713</t>
  </si>
  <si>
    <t>30.01.2021 08:54:00</t>
  </si>
  <si>
    <t>KALE KÖYÜ TR-1 45-78-M00632_953291490_953291490</t>
  </si>
  <si>
    <t>30.01.2021 21:03:16</t>
  </si>
  <si>
    <t>31.01.2021 00:40:20</t>
  </si>
  <si>
    <t>TR-60 ADAYOLU 35-19-L00060_E_65508922_65508922</t>
  </si>
  <si>
    <t>30.01.2021 19:07:23</t>
  </si>
  <si>
    <t>30.01.2021 23:55:10</t>
  </si>
  <si>
    <t>GÜVELİ TR-1 45-74-M00233_A_56352148_56352148</t>
  </si>
  <si>
    <t>30.01.2021 17:25:00</t>
  </si>
  <si>
    <t>30.01.2021 19:35:11</t>
  </si>
  <si>
    <t>GÜLKENT KÖK-3 35-30-M00219_HatBaşıAyırıcı_53138265 M05_53138265</t>
  </si>
  <si>
    <t>30.01.2021 14:40:17</t>
  </si>
  <si>
    <t>30.01.2021 16:15:28</t>
  </si>
  <si>
    <t>30.01.2021 15:24:00</t>
  </si>
  <si>
    <t>30.01.2021 17:54:34</t>
  </si>
  <si>
    <t>YAMANDERE TR-1 35-29-L00311_C_56399879_56399879</t>
  </si>
  <si>
    <t>30.01.2021 22:31:54</t>
  </si>
  <si>
    <t>31.01.2021 01:48:23</t>
  </si>
  <si>
    <t>K-1820 35-01-K01820_911357271_911357271</t>
  </si>
  <si>
    <t>30.01.2021 17:57:09</t>
  </si>
  <si>
    <t>31.01.2021 01:05:47</t>
  </si>
  <si>
    <t>GÜLKENT KÖK-3 35-30-M00219_ALTINOVA-1 ÇIKIŞ M05_2099586</t>
  </si>
  <si>
    <t>30.01.2021 10:49:29</t>
  </si>
  <si>
    <t>30.01.2021 12:03:51</t>
  </si>
  <si>
    <t>YEŞİLKAVAK TR-4 45-78-M00718_49283831_56403838_56403838</t>
  </si>
  <si>
    <t>30.01.2021 16:03:44</t>
  </si>
  <si>
    <t>30.01.2021 20:50:14</t>
  </si>
  <si>
    <t>FOÇA TR-25 35-23-L00025_42134286 e1b_42054600</t>
  </si>
  <si>
    <t>30.01.2021 15:26:16</t>
  </si>
  <si>
    <t>30.01.2021 19:27:33</t>
  </si>
  <si>
    <t>30.01.2021 14:27:20</t>
  </si>
  <si>
    <t>30.01.2021 14:27:40</t>
  </si>
  <si>
    <t>30.01.2021 20:04:12</t>
  </si>
  <si>
    <t>30.01.2021 20:34:12</t>
  </si>
  <si>
    <t>30.01.2021 16:27:50</t>
  </si>
  <si>
    <t>30.01.2021 16:29:45</t>
  </si>
  <si>
    <t>TARİŞ KÖK 45-73-M01049_ULAŞTIRMA TABURU M02_66732572</t>
  </si>
  <si>
    <t>30.01.2021 14:36:50</t>
  </si>
  <si>
    <t>ARMUTLU TR-9 35-27-M00566_RTS BETON-BANVİT M05_72163308</t>
  </si>
  <si>
    <t>30.01.2021 20:29:13</t>
  </si>
  <si>
    <t>30.01.2021 21:30:51</t>
  </si>
  <si>
    <t>FOÇA JANDARMA ALAYI KÖK 35-23-M00240_YENİFOÇA 7.JANDARMA ÖZEL M02_72144102</t>
  </si>
  <si>
    <t>30.01.2021 14:28:26</t>
  </si>
  <si>
    <t>30.01.2021 15:39:00</t>
  </si>
  <si>
    <t>DİLEK TR-2 45-80-M02971_956545365_956545365</t>
  </si>
  <si>
    <t>30.01.2021 21:12:34</t>
  </si>
  <si>
    <t>31.01.2021 00:05:59</t>
  </si>
  <si>
    <t>KUŞÇULAR DM 35-19-M00461_ALAÇATI-1 ÇIKIŞ M02_46998946</t>
  </si>
  <si>
    <t>30.01.2021 14:00:18</t>
  </si>
  <si>
    <t>30.01.2021 16:30:17</t>
  </si>
  <si>
    <t>30.01.2021 15:45:46</t>
  </si>
  <si>
    <t>30.01.2021 20:47:42</t>
  </si>
  <si>
    <t>ÇANDARLI TR-21 35-30-M00021_CANTEK M02_72081412</t>
  </si>
  <si>
    <t>30.01.2021 11:17:09</t>
  </si>
  <si>
    <t>30.01.2021 14:59:00</t>
  </si>
  <si>
    <t>ZEYTİNLER TR-2 35-19-M00401_956697549_956697549</t>
  </si>
  <si>
    <t>30.01.2021 22:15:00</t>
  </si>
  <si>
    <t>30.01.2021 23:08:11</t>
  </si>
  <si>
    <t>M-1222 35-01-M01222_F_60982172_60982172</t>
  </si>
  <si>
    <t>30.01.2021 18:06:59</t>
  </si>
  <si>
    <t>30.01.2021 19:31:01</t>
  </si>
  <si>
    <t>30.01.2021 10:38:54</t>
  </si>
  <si>
    <t>30.01.2021 11:01:23</t>
  </si>
  <si>
    <t>30.01.2021 07:34:33</t>
  </si>
  <si>
    <t>30.01.2021 08:52:37</t>
  </si>
  <si>
    <t>TR-2/4 45-83-L00004_DAĞITIM TRAFOSU - TR-2/3 L04_72252105</t>
  </si>
  <si>
    <t>30.01.2021 15:10:40</t>
  </si>
  <si>
    <t>30.01.2021 17:33:00</t>
  </si>
  <si>
    <t>30.01.2021 12:40:30</t>
  </si>
  <si>
    <t>30.01.2021 13:06:35</t>
  </si>
  <si>
    <t>DEĞİRMENDERE TR-11 35-22-M00164_C_56366927_56366927</t>
  </si>
  <si>
    <t>30.01.2021 11:36:20</t>
  </si>
  <si>
    <t>30.01.2021 16:43:48</t>
  </si>
  <si>
    <t>SALİHLİ TM 45-78-A00004_ÇAPAKLI M14_2310857</t>
  </si>
  <si>
    <t>30.01.2021 14:38:18</t>
  </si>
  <si>
    <t>30.01.2021 15:53:00</t>
  </si>
  <si>
    <t>SÖĞÜTÖREN TR-1 35-20-L00347_6640840_56360392_56360392</t>
  </si>
  <si>
    <t>30.01.2021 18:55:00</t>
  </si>
  <si>
    <t>30.01.2021 23:15:36</t>
  </si>
  <si>
    <t>DAĞKIZILCA-2 35-26-M00500_35-26-M00500_2363276</t>
  </si>
  <si>
    <t>30.01.2021 12:25:40</t>
  </si>
  <si>
    <t>30.01.2021 12:42:10</t>
  </si>
  <si>
    <t>ALİAĞA GIS TM 35-17-A00014_KARDEMİR-2 (2H07) M020_66127965</t>
  </si>
  <si>
    <t>30.01.2021 14:02:36</t>
  </si>
  <si>
    <t>30.01.2021 20:55:00</t>
  </si>
  <si>
    <t>TR-27 35-13-L00027_A_56355920_56355920</t>
  </si>
  <si>
    <t>30.01.2021 09:16:39</t>
  </si>
  <si>
    <t>30.01.2021 17:24:08</t>
  </si>
  <si>
    <t>30.01.2021 17:23:00</t>
  </si>
  <si>
    <t>30.01.2021 18:30:31</t>
  </si>
  <si>
    <t>DM-5/TR-6 35-26-M00773_956629893_956629893</t>
  </si>
  <si>
    <t>30.01.2021 18:45:15</t>
  </si>
  <si>
    <t>30.01.2021 22:35:23</t>
  </si>
  <si>
    <t>KARAOĞLANLI TR-1 45-78-M00350_953272646_953272646</t>
  </si>
  <si>
    <t>30.01.2021 18:46:05</t>
  </si>
  <si>
    <t>30.01.2021 20:30:12</t>
  </si>
  <si>
    <t>30.01.2021 13:52:00</t>
  </si>
  <si>
    <t>30.01.2021 14:22:44</t>
  </si>
  <si>
    <t>TR-72 45-77-L00072_A_56395092_56395092</t>
  </si>
  <si>
    <t>30.01.2021 20:52:55</t>
  </si>
  <si>
    <t>30.01.2021 22:45:03</t>
  </si>
  <si>
    <t>30.01.2021 13:27:00</t>
  </si>
  <si>
    <t>30.01.2021 16:29:24</t>
  </si>
  <si>
    <t>GERMİYAN İM 35-18-A00004_HatBaşıAyırıcı_53132430 L02_53132430</t>
  </si>
  <si>
    <t>30.01.2021 14:32:44</t>
  </si>
  <si>
    <t>30.01.2021 19:52:51</t>
  </si>
  <si>
    <t>ÇAMLIK DM 35-17-M00173_ZEYTİNDAĞ-1 M08_66328132</t>
  </si>
  <si>
    <t>30.01.2021 18:42:55</t>
  </si>
  <si>
    <t>30.01.2021 19:08:20</t>
  </si>
  <si>
    <t>30.01.2021 17:33:26</t>
  </si>
  <si>
    <t>30.01.2021 20:13:07</t>
  </si>
  <si>
    <t>K-819 35-01-K00819_K-598 K02_61135170</t>
  </si>
  <si>
    <t>30.01.2021 14:56:31</t>
  </si>
  <si>
    <t>30.01.2021 16:29:53</t>
  </si>
  <si>
    <t>HALIKÖY OVACIK TR-5 35-32-L00126_35-32-L00126_2347299</t>
  </si>
  <si>
    <t>30.01.2021 08:47:00</t>
  </si>
  <si>
    <t>30.01.2021 13:17:51</t>
  </si>
  <si>
    <t>AŞAĞICUMA DM 35-16-M00103_KAPLAN M01_72040362</t>
  </si>
  <si>
    <t>30.01.2021 12:54:40</t>
  </si>
  <si>
    <t>30.01.2021 12:55:20</t>
  </si>
  <si>
    <t>YİĞENLER TR-1 45-74-M00141_45-74-M00141_2368334</t>
  </si>
  <si>
    <t>30.01.2021 10:31:11</t>
  </si>
  <si>
    <t>30.01.2021 12:19:47</t>
  </si>
  <si>
    <t>TR-35 35-22-M00035_B_56394802_56394802</t>
  </si>
  <si>
    <t>30.01.2021 15:30:40</t>
  </si>
  <si>
    <t>31.01.2021 01:25:26</t>
  </si>
  <si>
    <t>30.01.2021 03:18:19</t>
  </si>
  <si>
    <t>30.01.2021 03:42:05</t>
  </si>
  <si>
    <t>30.01.2021 17:03:28</t>
  </si>
  <si>
    <t>30.01.2021 18:30:50</t>
  </si>
  <si>
    <t>MADEN KÖK 45-83-M00128_HatBaşıAyırıcı_53137055 M03_53137055</t>
  </si>
  <si>
    <t>30.01.2021 15:58:05</t>
  </si>
  <si>
    <t>30.01.2021 17:46:18</t>
  </si>
  <si>
    <t>KIZILOBA TR-1 35-20-L00257_955205244_955205244</t>
  </si>
  <si>
    <t>30.01.2021 19:48:58</t>
  </si>
  <si>
    <t>30.01.2021 23:47:11</t>
  </si>
  <si>
    <t>30.01.2021 14:47:50</t>
  </si>
  <si>
    <t>SELENDİ DM 45-81-M00001_ESKİ SELENDİ M16_2321602</t>
  </si>
  <si>
    <t>30.01.2021 16:01:00</t>
  </si>
  <si>
    <t>30.01.2021 16:16:00</t>
  </si>
  <si>
    <t>30.01.2021 20:25:26</t>
  </si>
  <si>
    <t>30.01.2021 23:22:59</t>
  </si>
  <si>
    <t>30.01.2021 15:49:27</t>
  </si>
  <si>
    <t>30.01.2021 17:13:53</t>
  </si>
  <si>
    <t>30.01.2021 11:33:00</t>
  </si>
  <si>
    <t>30.01.2021 14:40:36</t>
  </si>
  <si>
    <t>POYRACIK TR-5 35-24-L00028_955230194_955230194</t>
  </si>
  <si>
    <t>30.01.2021 17:30:06</t>
  </si>
  <si>
    <t>30.01.2021 21:56:14</t>
  </si>
  <si>
    <t>TR-2/3 45-83-L00003_TR-2/4 L01_72148351</t>
  </si>
  <si>
    <t>30.01.2021 15:45:13</t>
  </si>
  <si>
    <t>30.01.2021 18:10:45</t>
  </si>
  <si>
    <t>DM 1-2/5 35-29-L00062_48309828 DM1/A1B_48316328</t>
  </si>
  <si>
    <t>30.01.2021 19:34:47</t>
  </si>
  <si>
    <t>30.01.2021 21:12:51</t>
  </si>
  <si>
    <t>K-3563 35-02-K03563_99930994_99930994</t>
  </si>
  <si>
    <t>30.01.2021 19:25:38</t>
  </si>
  <si>
    <t>30.01.2021 20:53:16</t>
  </si>
  <si>
    <t>OVAKENT İM 35-15-A00003_ÇATAL ARMUT L05_2057398</t>
  </si>
  <si>
    <t>30.01.2021 13:19:57</t>
  </si>
  <si>
    <t>30.01.2021 13:52:58</t>
  </si>
  <si>
    <t>30.01.2021 18:30:03</t>
  </si>
  <si>
    <t>30.01.2021 19:23:00</t>
  </si>
  <si>
    <t>30.01.2021 14:14:55</t>
  </si>
  <si>
    <t>30.01.2021 21:03:18</t>
  </si>
  <si>
    <t>SIRIMLI TR-1 35-31-L00201_35-31-L00201_2365089</t>
  </si>
  <si>
    <t>30.01.2021 07:50:39</t>
  </si>
  <si>
    <t>30.01.2021 09:14:30</t>
  </si>
  <si>
    <t>K-3525 35-01-K03525_D_56381884_56381884</t>
  </si>
  <si>
    <t>30.01.2021 12:36:11</t>
  </si>
  <si>
    <t>30.01.2021 13:53:04</t>
  </si>
  <si>
    <t>K-3013 35-08-K03013_35-08-K03013_42028331</t>
  </si>
  <si>
    <t>30.01.2021 15:03:35</t>
  </si>
  <si>
    <t>30.01.2021 17:27:54</t>
  </si>
  <si>
    <t>KAYMAKÇI İM 35-15-A00004_ TR_2058086</t>
  </si>
  <si>
    <t>30.01.2021 16:17:00</t>
  </si>
  <si>
    <t>SÖĞÜTDERE TR-1 45-77-M00104_B_56397195_56397195</t>
  </si>
  <si>
    <t>30.01.2021 19:14:17</t>
  </si>
  <si>
    <t>30.01.2021 23:48:29</t>
  </si>
  <si>
    <t>KARAKUYU TR-3 35-26-M00440_11658298_56357720_56357720</t>
  </si>
  <si>
    <t>30.01.2021 20:14:28</t>
  </si>
  <si>
    <t>30.01.2021 21:13:43</t>
  </si>
  <si>
    <t>30.01.2021 13:23:27</t>
  </si>
  <si>
    <t>30.01.2021 13:39:12</t>
  </si>
  <si>
    <t>BÖLCEK DM 35-16-M00153_GÖÇBEYLİ-MEZARLIKALTI M02_72044978</t>
  </si>
  <si>
    <t>30.01.2021 20:01:43</t>
  </si>
  <si>
    <t>30.01.2021 20:59:39</t>
  </si>
  <si>
    <t>30.01.2021 01:07:45</t>
  </si>
  <si>
    <t>30.01.2021 01:38:10</t>
  </si>
  <si>
    <t>GÜNYAKA TR-2 45-79-M00479_C_56387907_56387907</t>
  </si>
  <si>
    <t>30.01.2021 10:24:57</t>
  </si>
  <si>
    <t>30.01.2021 16:23:07</t>
  </si>
  <si>
    <t>30.01.2021 15:04:09</t>
  </si>
  <si>
    <t>30.01.2021 21:49:10</t>
  </si>
  <si>
    <t>ÇIRPI İM 35-20-A00002_ÇIRPI-1(CAMİİ MAH) M15_2307620</t>
  </si>
  <si>
    <t>30.01.2021 21:43:19</t>
  </si>
  <si>
    <t>30.01.2021 23:33:54</t>
  </si>
  <si>
    <t>30.01.2021 10:22:20</t>
  </si>
  <si>
    <t>30.01.2021 10:45:00</t>
  </si>
  <si>
    <t>ÇARIKBALLI KÖSELER TR 45-77-L00187_B_56384901_56384901</t>
  </si>
  <si>
    <t>30.01.2021 17:22:21</t>
  </si>
  <si>
    <t>30.01.2021 21:25:26</t>
  </si>
  <si>
    <t>SOMA A SANTRALİ İM/DM 45-82-A00001_SAVAŞTEPE 15.8 L14_2091657</t>
  </si>
  <si>
    <t>30.01.2021 15:10:15</t>
  </si>
  <si>
    <t>30.01.2021 15:51:41</t>
  </si>
  <si>
    <t>K-197 35-04-K00197_913607009_913607009</t>
  </si>
  <si>
    <t>30.01.2021 12:18:00</t>
  </si>
  <si>
    <t>30.01.2021 13:22:19</t>
  </si>
  <si>
    <t>KIROBA KÖYÜ DEMİRCİLER TR-1 35-30-L00212_35-30-L00212_2350967</t>
  </si>
  <si>
    <t>30.01.2021 22:37:45</t>
  </si>
  <si>
    <t>30.01.2021 23:22:19</t>
  </si>
  <si>
    <t>30.01.2021 20:28:43</t>
  </si>
  <si>
    <t>31.01.2021 00:04:33</t>
  </si>
  <si>
    <t>BERGAMA İM-1 35-16-A00001_ŞEHİR-6 L18_2324908</t>
  </si>
  <si>
    <t>30.01.2021 14:48:20</t>
  </si>
  <si>
    <t>30.01.2021 15:34:00</t>
  </si>
  <si>
    <t>DEMİRCİ TM 45-74-A00001_HatBaşıAyırıcı_62827175 M15_62827175</t>
  </si>
  <si>
    <t>30.01.2021 11:51:26</t>
  </si>
  <si>
    <t>30.01.2021 13:50:18</t>
  </si>
  <si>
    <t>UMURLU KAHVEÖNÜ TR-8 35-31-L00372_35-31-L00372_2365710</t>
  </si>
  <si>
    <t>30.01.2021 17:15:00</t>
  </si>
  <si>
    <t>30.01.2021 18:37:58</t>
  </si>
  <si>
    <t>30.01.2021 15:40:51</t>
  </si>
  <si>
    <t>30.01.2021 15:46:53</t>
  </si>
  <si>
    <t>AYANLAR TR-1 45-85-L00249_B_56385454_56385454</t>
  </si>
  <si>
    <t>30.01.2021 17:12:26</t>
  </si>
  <si>
    <t>30.01.2021 18:49:15</t>
  </si>
  <si>
    <t>AŞAĞI KIZILCA TR-1 35-27-L00045_99032816_99032816</t>
  </si>
  <si>
    <t>30.01.2021 09:27:31</t>
  </si>
  <si>
    <t>30.01.2021 11:27:37</t>
  </si>
  <si>
    <t>TR-64 45-78-M00064_D tr64/d06_49409164</t>
  </si>
  <si>
    <t>30.01.2021 16:52:46</t>
  </si>
  <si>
    <t>30.01.2021 20:09:57</t>
  </si>
  <si>
    <t>K-972 35-08-K00972_912660350_912660350</t>
  </si>
  <si>
    <t>30.01.2021 03:38:34</t>
  </si>
  <si>
    <t>30.01.2021 11:11:05</t>
  </si>
  <si>
    <t>30.01.2021 13:44:40</t>
  </si>
  <si>
    <t>30.01.2021 19:23:18</t>
  </si>
  <si>
    <t>GÜNEŞLİ KÖK 45-75-M00056_SALUR M03_67577911</t>
  </si>
  <si>
    <t>30.01.2021 15:12:15</t>
  </si>
  <si>
    <t>30.01.2021 16:20:36</t>
  </si>
  <si>
    <t>SOMA A SANTRALİ İM/DM 45-82-A00001_HatBaşıAyırıcı_53136052 L14_53136052</t>
  </si>
  <si>
    <t>30.01.2021 08:14:13</t>
  </si>
  <si>
    <t>30.01.2021 09:29:00</t>
  </si>
  <si>
    <t>30.01.2021 15:18:00</t>
  </si>
  <si>
    <t>30.01.2021 17:00:53</t>
  </si>
  <si>
    <t>30.01.2021 17:05:29</t>
  </si>
  <si>
    <t>ZEYTİNALAN İM 35-19-A00002_TR-98 L14_2308006</t>
  </si>
  <si>
    <t>30.01.2021 13:54:19</t>
  </si>
  <si>
    <t>30.01.2021 16:22:51</t>
  </si>
  <si>
    <t>OĞLANANASI TR-3 35-22-M00257_DIREK TIPI TRAFO HUCRESI H01_2112504</t>
  </si>
  <si>
    <t>30.01.2021 14:52:50</t>
  </si>
  <si>
    <t>30.01.2021 18:26:47</t>
  </si>
  <si>
    <t>30.01.2021 09:05:21</t>
  </si>
  <si>
    <t>30.01.2021 17:10:00</t>
  </si>
  <si>
    <t>30.01.2021 12:35:50</t>
  </si>
  <si>
    <t>30.01.2021 15:00:00</t>
  </si>
  <si>
    <t>30.01.2021 15:04:53</t>
  </si>
  <si>
    <t>TR-20 35-13-L00020_A_56356189_56356189</t>
  </si>
  <si>
    <t>30.01.2021 14:04:04</t>
  </si>
  <si>
    <t>30.01.2021 23:49:32</t>
  </si>
  <si>
    <t>ŞEYHYAYLA TR-1 45-75-M00151_945601199_945601199</t>
  </si>
  <si>
    <t>30.01.2021 11:11:10</t>
  </si>
  <si>
    <t>30.01.2021 13:56:32</t>
  </si>
  <si>
    <t>DENİZ KABUĞU SİTESİ TR 35-30-M00060_35-30-M00060_2361807</t>
  </si>
  <si>
    <t>30.01.2021 18:51:45</t>
  </si>
  <si>
    <t>30.01.2021 21:40:21</t>
  </si>
  <si>
    <t>TR-2/26 (ARABACILAR) 45-83-M00825_955141391_955141391</t>
  </si>
  <si>
    <t>30.01.2021 21:02:14</t>
  </si>
  <si>
    <t>30.01.2021 22:20:58</t>
  </si>
  <si>
    <t>30.01.2021 07:41:14</t>
  </si>
  <si>
    <t>30.01.2021 10:35:56</t>
  </si>
  <si>
    <t>BAHÇEDERE TR-1 45-73-M00499_45-73-M00499_2352091</t>
  </si>
  <si>
    <t>30.01.2021 17:41:00</t>
  </si>
  <si>
    <t>30.01.2021 18:05:57</t>
  </si>
  <si>
    <t>BERGAMA TM 35-16-A00004_BERGAMA-1 M14_2314375</t>
  </si>
  <si>
    <t>30.01.2021 13:20:59</t>
  </si>
  <si>
    <t>30.01.2021 13:22:30</t>
  </si>
  <si>
    <t>KESİKKÖY DM 35-28-M00309_HatBaşıAyırıcı_53133597 M06_53133597</t>
  </si>
  <si>
    <t>30.01.2021 14:13:29</t>
  </si>
  <si>
    <t>30.01.2021 17:48:51</t>
  </si>
  <si>
    <t>30.01.2021 22:33:21</t>
  </si>
  <si>
    <t>31.01.2021 01:13:14</t>
  </si>
  <si>
    <t>TR-10 BABACAN 35-19-L00010_956669637_956669637</t>
  </si>
  <si>
    <t>30.01.2021 10:26:38</t>
  </si>
  <si>
    <t>30.01.2021 17:39:47</t>
  </si>
  <si>
    <t>ORTA MAHALLE M-9 35-25-M00117_ORTA MAHALLE M-4 M04_72126244</t>
  </si>
  <si>
    <t>30.01.2021 14:29:00</t>
  </si>
  <si>
    <t>30.01.2021 14:51:00</t>
  </si>
  <si>
    <t>ÖRSELLİ KÖYÜ TR-1 45-71-M01685_DIREK TIPI TRAFO HUCRESI H01_2089358</t>
  </si>
  <si>
    <t>30.01.2021 17:24:13</t>
  </si>
  <si>
    <t>31.01.2021 07:24:24</t>
  </si>
  <si>
    <t>30.01.2021 10:29:00</t>
  </si>
  <si>
    <t>30.01.2021 13:05:25</t>
  </si>
  <si>
    <t>KİRAZ İM 35-31-A00001_TR-1 (34.5) M04_2094993</t>
  </si>
  <si>
    <t>30.01.2021 16:15:34</t>
  </si>
  <si>
    <t>30.01.2021 16:22:42</t>
  </si>
  <si>
    <t>30.01.2021 00:49:08</t>
  </si>
  <si>
    <t>30.01.2021 13:52:33</t>
  </si>
  <si>
    <t>AKHİSAR TM 45-72-A00006_GÖRDES M05_2313118</t>
  </si>
  <si>
    <t>30.01.2021 18:23:12</t>
  </si>
  <si>
    <t>30.01.2021 19:12:50</t>
  </si>
  <si>
    <t>M-427 35-02-M00427_M-36 M03_2101947</t>
  </si>
  <si>
    <t>30.01.2021 12:18:29</t>
  </si>
  <si>
    <t>30.01.2021 13:47:48</t>
  </si>
  <si>
    <t>30.01.2021 16:48:47</t>
  </si>
  <si>
    <t>30.01.2021 17:02:17</t>
  </si>
  <si>
    <t>L-242 35-18-L00242_L-243 L02_72076816</t>
  </si>
  <si>
    <t>30.01.2021 05:13:09</t>
  </si>
  <si>
    <t>30.01.2021 05:53:00</t>
  </si>
  <si>
    <t>30.01.2021 12:49:31</t>
  </si>
  <si>
    <t>30.01.2021 13:00:30</t>
  </si>
  <si>
    <t>30.01.2021 16:00:40</t>
  </si>
  <si>
    <t>30.01.2021 20:07:20</t>
  </si>
  <si>
    <t>KIZILCAAVLU TR-2 35-15-L00181_C_56353895_56353895</t>
  </si>
  <si>
    <t>30.01.2021 14:00:28</t>
  </si>
  <si>
    <t>30.01.2021 18:03:37</t>
  </si>
  <si>
    <t>AYANLAR TR-1 45-81-M00094_A_56401882_56401882</t>
  </si>
  <si>
    <t>30.01.2021 19:13:26</t>
  </si>
  <si>
    <t>30.01.2021 22:29:14</t>
  </si>
  <si>
    <t>GÜZELHİSAR TR-1 35-17-M00167_950304209_950304209</t>
  </si>
  <si>
    <t>30.01.2021 12:09:26</t>
  </si>
  <si>
    <t>31.01.2021 20:28:53</t>
  </si>
  <si>
    <t>30.01.2021 14:53:32</t>
  </si>
  <si>
    <t>30.01.2021 20:36:18</t>
  </si>
  <si>
    <t>K-1625 35-07-K01625_B_56374995_56374995</t>
  </si>
  <si>
    <t>30.01.2021 14:41:44</t>
  </si>
  <si>
    <t>30.01.2021 17:28:35</t>
  </si>
  <si>
    <t>DEMİRKÖPRÜ TM 45-78-A00005_KÖPRÜBAŞI M07_2329516</t>
  </si>
  <si>
    <t>30.01.2021 20:15:00</t>
  </si>
  <si>
    <t>30.01.2021 21:55:56</t>
  </si>
  <si>
    <t>EROL ERBİL SULAMA TR-5 35-15-L00863_D_56372446_56372446</t>
  </si>
  <si>
    <t>30.01.2021 12:48:03</t>
  </si>
  <si>
    <t>30.01.2021 19:01:10</t>
  </si>
  <si>
    <t>30.01.2021 08:59:57</t>
  </si>
  <si>
    <t>30.01.2021 17:33:33</t>
  </si>
  <si>
    <t>ÖZDERE M-60 ÖZSAN SANAYİ SİTESİ 35-25-M00215_95000589841_95000589841</t>
  </si>
  <si>
    <t>30.01.2021 11:29:59</t>
  </si>
  <si>
    <t>30.01.2021 12:17:52</t>
  </si>
  <si>
    <t>YASEMİN DM 35-19-M00002_DARÜLŞAFAKA SEV VAKFI M08_2333722</t>
  </si>
  <si>
    <t>30.01.2021 20:03:00</t>
  </si>
  <si>
    <t>30.01.2021 20:51:44</t>
  </si>
  <si>
    <t>EBSO TM 35-09-A00001_KUŞ CENNETİ M22_2314258</t>
  </si>
  <si>
    <t>30.01.2021 10:08:49</t>
  </si>
  <si>
    <t>30.01.2021 11:41:41</t>
  </si>
  <si>
    <t>MURADİYE DM 45-71-M00006_DM-4 KÜÇÜK ÖLÇEKLİ SAN. SİTESİ M10_2077009</t>
  </si>
  <si>
    <t>30.01.2021 13:35:41</t>
  </si>
  <si>
    <t>30.01.2021 15:42:39</t>
  </si>
  <si>
    <t>30.01.2021 16:46:04</t>
  </si>
  <si>
    <t>TR-1/86 45-72-M00086_DIREK TIPI TRAFO HUCRESI H01_2105461</t>
  </si>
  <si>
    <t>30.01.2021 20:42:46</t>
  </si>
  <si>
    <t>30.01.2021 23:04:10</t>
  </si>
  <si>
    <t>K-255 35-02-K00255_E_56365387_56365387</t>
  </si>
  <si>
    <t>30.01.2021 21:03:54</t>
  </si>
  <si>
    <t>K-3613 35-01-K03613_35-01-K03613_2368384</t>
  </si>
  <si>
    <t>30.01.2021 18:30:17</t>
  </si>
  <si>
    <t>30.01.2021 22:51:55</t>
  </si>
  <si>
    <t>MEDAR DM 45-72-L00079_KÖYLER L03_66588788</t>
  </si>
  <si>
    <t>30.01.2021 14:25:00</t>
  </si>
  <si>
    <t>ÇOBANHASAN TR-2 45-72-L00322_45-72-L00322_2352264</t>
  </si>
  <si>
    <t>30.01.2021 18:45:04</t>
  </si>
  <si>
    <t>30.01.2021 20:27:58</t>
  </si>
  <si>
    <t>30.01.2021 12:09:29</t>
  </si>
  <si>
    <t>30.01.2021 14:27:19</t>
  </si>
  <si>
    <t>K-34 35-01-K00034_M_56381208_56381208</t>
  </si>
  <si>
    <t>30.01.2021 16:25:26</t>
  </si>
  <si>
    <t>30.01.2021 19:45:05</t>
  </si>
  <si>
    <t>30.01.2021 20:10:06</t>
  </si>
  <si>
    <t>31.01.2021 03:17:44</t>
  </si>
  <si>
    <t>TORBALI İM 35-26-A00001_KEMALPAŞA YOLU L03_2071923</t>
  </si>
  <si>
    <t>30.01.2021 17:17:38</t>
  </si>
  <si>
    <t>30.01.2021 17:18:27</t>
  </si>
  <si>
    <t>MORDOĞAN İM 35-21-A00002_TRAFO-A - GERİLİM-ÖLÇÜ L01_2065979</t>
  </si>
  <si>
    <t>30.01.2021 13:54:22</t>
  </si>
  <si>
    <t>30.01.2021 16:07:31</t>
  </si>
  <si>
    <t>30.01.2021 21:39:41</t>
  </si>
  <si>
    <t>30.01.2021 22:05:01</t>
  </si>
  <si>
    <t>L-279 ERDİL SİTESİ 35-18-L00279_35-18-L00279_2358528</t>
  </si>
  <si>
    <t>30.01.2021 14:10:06</t>
  </si>
  <si>
    <t>30.01.2021 18:30:08</t>
  </si>
  <si>
    <t>EROL USLU SULAMA GRUBU 35-29-M00156_35-29-M00156_2361655</t>
  </si>
  <si>
    <t>30.01.2021 19:29:57</t>
  </si>
  <si>
    <t>31.01.2021 01:40:56</t>
  </si>
  <si>
    <t>KAYIŞLAR KÖK 45-80-M00183_YENİOSMANİYE M04_72195774</t>
  </si>
  <si>
    <t>30.01.2021 17:39:00</t>
  </si>
  <si>
    <t>30.01.2021 17:58:38</t>
  </si>
  <si>
    <t>30.01.2021 11:12:13</t>
  </si>
  <si>
    <t>30.01.2021 12:24:36</t>
  </si>
  <si>
    <t>DM-08/10-B 45-71-M00289_DIREK TIPI TRAFO HUCRESI H01_2075616</t>
  </si>
  <si>
    <t>30.01.2021 20:30:37</t>
  </si>
  <si>
    <t>30.01.2021 23:16:43</t>
  </si>
  <si>
    <t>M-205(DM-2/16) 35-09-M00205_A_65502543_65502543</t>
  </si>
  <si>
    <t>30.01.2021 10:27:17</t>
  </si>
  <si>
    <t>30.01.2021 11:37:29</t>
  </si>
  <si>
    <t>30.01.2021 14:39:25</t>
  </si>
  <si>
    <t>30.01.2021 15:44:40</t>
  </si>
  <si>
    <t>30.01.2021 11:55:00</t>
  </si>
  <si>
    <t>GÖBELLER TR-1 35-16-M00110_47479289_56396030_56396030</t>
  </si>
  <si>
    <t>30.01.2021 13:45:30</t>
  </si>
  <si>
    <t>30.01.2021 11:15:17</t>
  </si>
  <si>
    <t>30.01.2021 11:20:03</t>
  </si>
  <si>
    <t>30.01.2021 19:15:18</t>
  </si>
  <si>
    <t>30.01.2021 22:23:09</t>
  </si>
  <si>
    <t>30.01.2021 16:08:10</t>
  </si>
  <si>
    <t>30.01.2021 23:17:30</t>
  </si>
  <si>
    <t>31.01.2021 00:29:17</t>
  </si>
  <si>
    <t>L-169 35-18-L00169_49998968_56392523_56392523</t>
  </si>
  <si>
    <t>30.01.2021 09:18:47</t>
  </si>
  <si>
    <t>30.01.2021 11:40:30</t>
  </si>
  <si>
    <t>30.01.2021 17:03:39</t>
  </si>
  <si>
    <t>30.01.2021 22:08:27</t>
  </si>
  <si>
    <t>30.01.2021 10:49:31</t>
  </si>
  <si>
    <t>30.01.2021 10:53:45</t>
  </si>
  <si>
    <t>30.01.2021 09:02:09</t>
  </si>
  <si>
    <t>30.01.2021 17:29:58</t>
  </si>
  <si>
    <t>TORBALI İM 35-26-A00001_TR-111 M03_2071914</t>
  </si>
  <si>
    <t>30.01.2021 17:07:22</t>
  </si>
  <si>
    <t>30.01.2021 17:17:56</t>
  </si>
  <si>
    <t>GÖRDES DM 45-75-M00050_HatBaşıAyırıcı_53135561 M11_53135561</t>
  </si>
  <si>
    <t>30.01.2021 10:50:26</t>
  </si>
  <si>
    <t>30.01.2021 12:58:34</t>
  </si>
  <si>
    <t>TR-285 35-19-M00469_956676462_956676462</t>
  </si>
  <si>
    <t>30.01.2021 21:00:55</t>
  </si>
  <si>
    <t>30.01.2021 22:38:18</t>
  </si>
  <si>
    <t>DURHASAN TR-2 45-74-M00265_B_56352128_56352128</t>
  </si>
  <si>
    <t>30.01.2021 18:12:34</t>
  </si>
  <si>
    <t>30.01.2021 23:37:07</t>
  </si>
  <si>
    <t>İĞDELİ DAMLAR SOKAK TR-4 35-31-L00344_35-31-L00344_2365273</t>
  </si>
  <si>
    <t>30.01.2021 11:17:49</t>
  </si>
  <si>
    <t>30.01.2021 13:19:55</t>
  </si>
  <si>
    <t>30.01.2021 19:58:17</t>
  </si>
  <si>
    <t>30.01.2021 20:54:00</t>
  </si>
  <si>
    <t>ÇAMPINAR TR-1 45-81-M00182_45-81-M00182_2376204</t>
  </si>
  <si>
    <t>30.01.2021 18:30:39</t>
  </si>
  <si>
    <t>30.01.2021 11:46:40</t>
  </si>
  <si>
    <t>30.01.2021 11:53:47</t>
  </si>
  <si>
    <t>30.01.2021 17:33:38</t>
  </si>
  <si>
    <t>30.01.2021 19:45:58</t>
  </si>
  <si>
    <t>30.01.2021 15:52:20</t>
  </si>
  <si>
    <t>30.01.2021 17:14:25</t>
  </si>
  <si>
    <t>TR-249 (DM-5/10) 35-19-M00249_URLA İM M01_2095029</t>
  </si>
  <si>
    <t>30.01.2021 15:43:21</t>
  </si>
  <si>
    <t>30.01.2021 16:17:40</t>
  </si>
  <si>
    <t>HÜDÜK TR-1 45-74-M00246_945581767_945581767</t>
  </si>
  <si>
    <t>30.01.2021 12:15:17</t>
  </si>
  <si>
    <t>30.01.2021 13:54:45</t>
  </si>
  <si>
    <t>YENİFOÇA TR-18 35-23-M00018_950425622_950425622</t>
  </si>
  <si>
    <t>30.01.2021 10:33:06</t>
  </si>
  <si>
    <t>30.01.2021 11:34:28</t>
  </si>
  <si>
    <t>30.01.2021 20:48:53</t>
  </si>
  <si>
    <t>30.01.2021 21:13:52</t>
  </si>
  <si>
    <t>TEKELİ ARITMA KÖK 35-22-M00090_KARAKUYU ÇIKIŞI M03_2328482</t>
  </si>
  <si>
    <t>30.01.2021 14:26:39</t>
  </si>
  <si>
    <t>30.01.2021 22:13:10</t>
  </si>
  <si>
    <t>30.01.2021 16:55:35</t>
  </si>
  <si>
    <t>30.01.2021 19:52:47</t>
  </si>
  <si>
    <t>30.01.2021 14:53:40</t>
  </si>
  <si>
    <t>30.01.2021 17:28:44</t>
  </si>
  <si>
    <t>30.01.2021 19:00:27</t>
  </si>
  <si>
    <t>31.01.2021 00:44:22</t>
  </si>
  <si>
    <t>30.01.2021 23:59:25</t>
  </si>
  <si>
    <t>31.01.2021 01:22:59</t>
  </si>
  <si>
    <t>CEVİZALAN TR-2 35-15-L01027_950406638_950406638</t>
  </si>
  <si>
    <t>30.01.2021 10:07:28</t>
  </si>
  <si>
    <t>30.01.2021 13:35:12</t>
  </si>
  <si>
    <t>30.01.2021 17:54:00</t>
  </si>
  <si>
    <t>30.01.2021 18:20:06</t>
  </si>
  <si>
    <t>KİRAZ İM 35-31-A00001_VELİLER L12_2094982</t>
  </si>
  <si>
    <t>30.01.2021 15:23:29</t>
  </si>
  <si>
    <t>ÇAMÖNÜ TR-1 35-22-M00165_DIREK TIPI TRAFO HUCRESI H01_2126248</t>
  </si>
  <si>
    <t>30.01.2021 15:57:55</t>
  </si>
  <si>
    <t>31.01.2021 00:02:00</t>
  </si>
  <si>
    <t>30.01.2021 16:10:00</t>
  </si>
  <si>
    <t>30.01.2021 16:13:00</t>
  </si>
  <si>
    <t>SEKLİK TR-1 35-16-M00036_47500992_56395693_56395693</t>
  </si>
  <si>
    <t>30.01.2021 10:25:24</t>
  </si>
  <si>
    <t>30.01.2021 13:21:06</t>
  </si>
  <si>
    <t>NAZARKÖY TR-1 35-27-L00069_95000092106_95000092106</t>
  </si>
  <si>
    <t>30.01.2021 17:35:35</t>
  </si>
  <si>
    <t>30.01.2021 19:29:13</t>
  </si>
  <si>
    <t>30.01.2021 15:58:50</t>
  </si>
  <si>
    <t>30.01.2021 16:33:36</t>
  </si>
  <si>
    <t>TAHTALI TM 35-22-A00001_PANCAR-2 M21_2307948</t>
  </si>
  <si>
    <t>30.01.2021 14:07:20</t>
  </si>
  <si>
    <t>30.01.2021 14:11:10</t>
  </si>
  <si>
    <t>30.01.2021 12:52:58</t>
  </si>
  <si>
    <t>30.01.2021 13:15:17</t>
  </si>
  <si>
    <t>HASAN VARLIK 35-26-M00535_DIREK TIPI TRAFO HUCRESI H01_2041795</t>
  </si>
  <si>
    <t>30.01.2021 17:04:29</t>
  </si>
  <si>
    <t>30.01.2021 21:57:40</t>
  </si>
  <si>
    <t>AHMETLİ İM 45-84-A00001_ŞEHİR-1 L14_2067190</t>
  </si>
  <si>
    <t>30.01.2021 13:15:40</t>
  </si>
  <si>
    <t>30.01.2021 13:20:20</t>
  </si>
  <si>
    <t>L-221 35-18-L00221_6938802_56394911_56394911</t>
  </si>
  <si>
    <t>30.01.2021 08:50:38</t>
  </si>
  <si>
    <t>30.01.2021 10:33:37</t>
  </si>
  <si>
    <t>30.01.2021 23:51:21</t>
  </si>
  <si>
    <t>30.01.2021 23:51:40</t>
  </si>
  <si>
    <t>BOĞAZİÇİ İM 35-01-A00001_GÜLTEPE K18_2043020</t>
  </si>
  <si>
    <t>30.01.2021 14:57:25</t>
  </si>
  <si>
    <t>KUM TR-1 45-82-L00006_ H_59869837</t>
  </si>
  <si>
    <t>30.01.2021 14:05:27</t>
  </si>
  <si>
    <t>30.01.2021 16:16:37</t>
  </si>
  <si>
    <t>30.01.2021 14:21:00</t>
  </si>
  <si>
    <t>30.01.2021 15:01:20</t>
  </si>
  <si>
    <t>ALLAHDİYEN TR-1 45-78-L00279_49307744_56393301_56393301</t>
  </si>
  <si>
    <t>30.01.2021 16:09:36</t>
  </si>
  <si>
    <t>30.01.2021 18:59:17</t>
  </si>
  <si>
    <t>PEYNİRÇUKURU TR-1 45-73-M00280_45-73-M00280_2368533</t>
  </si>
  <si>
    <t>30.01.2021 09:28:19</t>
  </si>
  <si>
    <t>30.01.2021 14:07:46</t>
  </si>
  <si>
    <t>K-3209 35-03-K03209_910389736_910389736</t>
  </si>
  <si>
    <t>30.01.2021 10:24:13</t>
  </si>
  <si>
    <t>30.01.2021 11:24:11</t>
  </si>
  <si>
    <t>30.01.2021 20:42:49</t>
  </si>
  <si>
    <t>30.01.2021 14:44:04</t>
  </si>
  <si>
    <t>30.01.2021 17:32:32</t>
  </si>
  <si>
    <t>KEMAL DERELİ SULAMA GRUBU 35-29-M00293_A_56378176_56378176</t>
  </si>
  <si>
    <t>30.01.2021 15:40:04</t>
  </si>
  <si>
    <t>30.01.2021 20:00:24</t>
  </si>
  <si>
    <t>ÜNİVERSİTE TM 35-02-A00008_EGE-1 M06_2321870</t>
  </si>
  <si>
    <t>30.01.2021 12:38:42</t>
  </si>
  <si>
    <t>30.01.2021 13:28:47</t>
  </si>
  <si>
    <t>30.01.2021 14:12:50</t>
  </si>
  <si>
    <t>30.01.2021 14:13:00</t>
  </si>
  <si>
    <t>AHMETBEYLER DM 35-16-M00154_TIRMANLAR M07_72044257</t>
  </si>
  <si>
    <t>30.01.2021 13:46:20</t>
  </si>
  <si>
    <t>30.01.2021 14:55:00</t>
  </si>
  <si>
    <t>TR-49 EGELİ 35-19-L00049_DIREK TIPI TRAFO HUCRESI H01_2057435</t>
  </si>
  <si>
    <t>30.01.2021 15:55:39</t>
  </si>
  <si>
    <t>30.01.2021 21:40:05</t>
  </si>
  <si>
    <t>30.01.2021 16:06:49</t>
  </si>
  <si>
    <t>30.01.2021 18:32:27</t>
  </si>
  <si>
    <t>KABAKLAR TR-1 45-81-M00224_A_56398512_56398512</t>
  </si>
  <si>
    <t>30.01.2021 07:37:28</t>
  </si>
  <si>
    <t>30.01.2021 10:21:10</t>
  </si>
  <si>
    <t>30.01.2021 13:51:20</t>
  </si>
  <si>
    <t>30.01.2021 13:52:10</t>
  </si>
  <si>
    <t>30.01.2021 08:32:28</t>
  </si>
  <si>
    <t>30.01.2021 10:02:52</t>
  </si>
  <si>
    <t>YAŞAR ÇETİN SULAMA GRUBU TR 35-27-M00513_A_56382120_56382120</t>
  </si>
  <si>
    <t>30.01.2021 20:46:02</t>
  </si>
  <si>
    <t>30.01.2021 22:14:48</t>
  </si>
  <si>
    <t>K-1654 35-07-K01654_912376978_912376978</t>
  </si>
  <si>
    <t>30.01.2021 15:52:10</t>
  </si>
  <si>
    <t>30.01.2021 18:01:09</t>
  </si>
  <si>
    <t>SARUHANLI TR-20 45-80-M00020_45-80-M00020_2348850</t>
  </si>
  <si>
    <t>30.01.2021 12:09:00</t>
  </si>
  <si>
    <t>30.01.2021 12:34:42</t>
  </si>
  <si>
    <t>_D_56363221_56363221</t>
  </si>
  <si>
    <t>30.01.2021 16:43:37</t>
  </si>
  <si>
    <t>30.01.2021 23:14:16</t>
  </si>
  <si>
    <t>ÇAMÖNÜ TR-5 35-22-M00172_6772298_56354354_56354354</t>
  </si>
  <si>
    <t>30.01.2021 11:35:44</t>
  </si>
  <si>
    <t>30.01.2021 16:21:36</t>
  </si>
  <si>
    <t>M-1184 35-04-M01184_912660314_912660314</t>
  </si>
  <si>
    <t>30.01.2021 18:24:15</t>
  </si>
  <si>
    <t>30.01.2021 19:37:57</t>
  </si>
  <si>
    <t>GÜLKENT KÖK-3 35-30-M00219_GAZETECİLER SİTESİ M04_2099587</t>
  </si>
  <si>
    <t>30.01.2021 11:17:19</t>
  </si>
  <si>
    <t>ASARLIK DM-2/1 35-28-M00186_B_60982331_60982331</t>
  </si>
  <si>
    <t>30.01.2021 07:58:13</t>
  </si>
  <si>
    <t>30.01.2021 09:12:51</t>
  </si>
  <si>
    <t>30.01.2021 13:58:12</t>
  </si>
  <si>
    <t>30.01.2021 14:43:15</t>
  </si>
  <si>
    <t>ÖDEMİŞ İM 35-15-A00001_ÇAPUTÇU M16_2309747</t>
  </si>
  <si>
    <t>30.01.2021 17:10:30</t>
  </si>
  <si>
    <t>30.01.2021 17:47:40</t>
  </si>
  <si>
    <t>_10706075_56359484_56359484</t>
  </si>
  <si>
    <t>30.01.2021 14:16:24</t>
  </si>
  <si>
    <t>30.01.2021 16:17:16</t>
  </si>
  <si>
    <t>K-1505 35-03-K01505_B b5b_5778270</t>
  </si>
  <si>
    <t>30.01.2021 21:41:29</t>
  </si>
  <si>
    <t>31.01.2021 00:46:02</t>
  </si>
  <si>
    <t>EĞLENHOCA DM 35-21-M00013_KARABURUN-3 M10_72178839</t>
  </si>
  <si>
    <t>30.01.2021 14:26:02</t>
  </si>
  <si>
    <t>30.01.2021 14:29:37</t>
  </si>
  <si>
    <t>DM-5/9 35-28-M00714_95000160781_95000160781</t>
  </si>
  <si>
    <t>30.01.2021 10:04:06</t>
  </si>
  <si>
    <t>30.01.2021 15:45:06</t>
  </si>
  <si>
    <t>OTOYOL DM 45-80-M02917_APPAK M01_72022605</t>
  </si>
  <si>
    <t>30.01.2021 14:28:58</t>
  </si>
  <si>
    <t>30.01.2021 15:38:15</t>
  </si>
  <si>
    <t>SULTAN DM 35-25-M00121__72373449_72373449</t>
  </si>
  <si>
    <t>30.01.2021 10:10:00</t>
  </si>
  <si>
    <t>30.01.2021 17:40:06</t>
  </si>
  <si>
    <t>KIRCALAR DM 35-16-M00261_SARICAOĞLU ENH GRUBU M05_72041793</t>
  </si>
  <si>
    <t>30.01.2021 16:04:08</t>
  </si>
  <si>
    <t>30.01.2021 18:19:23</t>
  </si>
  <si>
    <t>30.01.2021 01:50:56</t>
  </si>
  <si>
    <t>30.01.2021 04:38:00</t>
  </si>
  <si>
    <t>30.01.2021 19:10:38</t>
  </si>
  <si>
    <t>30.01.2021 20:25:00</t>
  </si>
  <si>
    <t>30.01.2021 12:11:59</t>
  </si>
  <si>
    <t>30.01.2021 20:56:32</t>
  </si>
  <si>
    <t>30.01.2021 14:35:30</t>
  </si>
  <si>
    <t>SELÇUK İM/DM 35-13-A00004_OTELLER M03_65986285</t>
  </si>
  <si>
    <t>30.01.2021 12:36:00</t>
  </si>
  <si>
    <t>30.01.2021 23:01:12</t>
  </si>
  <si>
    <t>TR-318 ZEYTİNALANI 35-19-L00366_E_72050228_72050228</t>
  </si>
  <si>
    <t>30.01.2021 10:09:06</t>
  </si>
  <si>
    <t>30.01.2021 22:19:06</t>
  </si>
  <si>
    <t>TR-1/43-A 45-72-M00113_DIREK TIPI TRAFO HUCRESI H01_2043131</t>
  </si>
  <si>
    <t>30.01.2021 09:34:29</t>
  </si>
  <si>
    <t>30.01.2021 13:11:27</t>
  </si>
  <si>
    <t>AŞAĞIBEY-3 35-16-M00116_DIREK TIPI TRAFO HUCRESI H01_2041326</t>
  </si>
  <si>
    <t>30.01.2021 15:55:53</t>
  </si>
  <si>
    <t>30.01.2021 16:41:58</t>
  </si>
  <si>
    <t>_6934860_56377113_56377113</t>
  </si>
  <si>
    <t>30.01.2021 19:46:00</t>
  </si>
  <si>
    <t>30.01.2021 22:58:38</t>
  </si>
  <si>
    <t>MUSTAFA ŞENTÜRK SULAMA GRUBU 35-29-L00393_DIREK TIPI TRAFO HUCRESI H01_2102156</t>
  </si>
  <si>
    <t>30.01.2021 22:47:33</t>
  </si>
  <si>
    <t>31.01.2021 03:28:07</t>
  </si>
  <si>
    <t>30.01.2021 14:58:11</t>
  </si>
  <si>
    <t>SELENDİ DM 45-81-M00001_KINIK M06_2321590</t>
  </si>
  <si>
    <t>30.01.2021 16:00:11</t>
  </si>
  <si>
    <t>30.01.2021 16:15:00</t>
  </si>
  <si>
    <t>30.01.2021 13:41:00</t>
  </si>
  <si>
    <t>30.01.2021 14:44:29</t>
  </si>
  <si>
    <t>30.01.2021 23:53:02</t>
  </si>
  <si>
    <t>30.01.2021 23:54:03</t>
  </si>
  <si>
    <t>K-4304 35-01-K04304_911422990_911422990</t>
  </si>
  <si>
    <t>30.01.2021 16:04:43</t>
  </si>
  <si>
    <t>30.01.2021 17:00:37</t>
  </si>
  <si>
    <t>K-3269 35-08-K03269_911933050_911933050</t>
  </si>
  <si>
    <t>30.01.2021 16:50:53</t>
  </si>
  <si>
    <t>30.01.2021 21:59:30</t>
  </si>
  <si>
    <t>30.01.2021 15:14:14</t>
  </si>
  <si>
    <t>30.01.2021 17:56:00</t>
  </si>
  <si>
    <t>TR-1/77 45-72-M00077_TR-1/24 - TR-1/86 M03_2312818</t>
  </si>
  <si>
    <t>30.01.2021 14:38:31</t>
  </si>
  <si>
    <t>30.01.2021 15:25:00</t>
  </si>
  <si>
    <t>GÜNDOĞDU KÖYÜ TR-1 45-86-M00143_D_56403543_56403543</t>
  </si>
  <si>
    <t>30.01.2021 19:19:41</t>
  </si>
  <si>
    <t>30.01.2021 21:42:23</t>
  </si>
  <si>
    <t>30.01.2021 17:53:07</t>
  </si>
  <si>
    <t>30.01.2021 19:25:29</t>
  </si>
  <si>
    <t>L-332 SERKANKENT 35-18-L00332_11657273_56358036_56358036</t>
  </si>
  <si>
    <t>30.01.2021 14:15:56</t>
  </si>
  <si>
    <t>30.01.2021 21:39:50</t>
  </si>
  <si>
    <t>30.01.2021 10:26:20</t>
  </si>
  <si>
    <t>30.01.2021 12:28:33</t>
  </si>
  <si>
    <t>K-421 35-01-K00421_B_56380035_56380035</t>
  </si>
  <si>
    <t>30.01.2021 17:42:19</t>
  </si>
  <si>
    <t>31.01.2021 01:43:18</t>
  </si>
  <si>
    <t>SARIGÖL DM 45-79-M00069_DADAĞLI FİDERİ M17_2076608</t>
  </si>
  <si>
    <t>30.01.2021 16:07:15</t>
  </si>
  <si>
    <t>30.01.2021 16:21:28</t>
  </si>
  <si>
    <t>K-3196 35-03-K03196_910798035_910798035</t>
  </si>
  <si>
    <t>30.01.2021 07:52:47</t>
  </si>
  <si>
    <t>30.01.2021 09:53:50</t>
  </si>
  <si>
    <t>30.01.2021 15:40:35</t>
  </si>
  <si>
    <t>30.01.2021 19:37:24</t>
  </si>
  <si>
    <t>KİRELİ TR-3 35-29-L00460_950344126_950344126</t>
  </si>
  <si>
    <t>30.01.2021 10:57:09</t>
  </si>
  <si>
    <t>30.01.2021 12:40:37</t>
  </si>
  <si>
    <t>M-2605 YELKİ DM 35-10-M02605_BADEMLER M11_2035529</t>
  </si>
  <si>
    <t>30.01.2021 18:02:47</t>
  </si>
  <si>
    <t>YENİFOÇA TR-45 35-23-M00045_HatBaşıAyırıcı_53139096 M01_53139096</t>
  </si>
  <si>
    <t>30.01.2021 13:58:31</t>
  </si>
  <si>
    <t>30.01.2021 23:34:59</t>
  </si>
  <si>
    <t>SALUR KÖK 45-75-M00062_HatBaşıAyırıcı_53135664 M03_53135664</t>
  </si>
  <si>
    <t>30.01.2021 16:12:55</t>
  </si>
  <si>
    <t>30.01.2021 23:42:24</t>
  </si>
  <si>
    <t>SELENDİ TR-33 (KASAP HÜSEYİN) 45-81-M00033_DIREK TIPI TRAFO HUCRESI H01_2092874</t>
  </si>
  <si>
    <t>30.01.2021 16:26:18</t>
  </si>
  <si>
    <t>30.01.2021 18:31:26</t>
  </si>
  <si>
    <t>30.01.2021 05:00:59</t>
  </si>
  <si>
    <t>30.01.2021 06:23:00</t>
  </si>
  <si>
    <t>SAĞANCI İM 35-16-A00003_TR-A L04_2072978</t>
  </si>
  <si>
    <t>30.01.2021 12:50:10</t>
  </si>
  <si>
    <t>30.01.2021 12:57:40</t>
  </si>
  <si>
    <t>BİMEYKO KÖK-10 35-30-M00048_BİMEYKO TR-3 M04_2322626</t>
  </si>
  <si>
    <t>30.01.2021 16:54:26</t>
  </si>
  <si>
    <t>30.01.2021 18:19:15</t>
  </si>
  <si>
    <t>30.01.2021 19:11:39</t>
  </si>
  <si>
    <t>30.01.2021 21:25:38</t>
  </si>
  <si>
    <t>30.01.2021 13:08:45</t>
  </si>
  <si>
    <t>30.01.2021 13:45:01</t>
  </si>
  <si>
    <t>30.01.2021 20:03:41</t>
  </si>
  <si>
    <t>30.01.2021 20:39:00</t>
  </si>
  <si>
    <t>TOKMAKLI KÖK 45-86-M00047_TOKMAKLI M05_72227762</t>
  </si>
  <si>
    <t>30.01.2021 15:38:00</t>
  </si>
  <si>
    <t>30.01.2021 16:25:56</t>
  </si>
  <si>
    <t>YENİFOÇA TR-45 35-23-M00045_YENİFOÇA TR-52 M01_2124641</t>
  </si>
  <si>
    <t>30.01.2021 22:50:30</t>
  </si>
  <si>
    <t>30.01.2021 23:33:00</t>
  </si>
  <si>
    <t>30.01.2021 15:14:00</t>
  </si>
  <si>
    <t>30.01.2021 16:12:00</t>
  </si>
  <si>
    <t>ZEYTİNALAN İM 35-19-A00002_TR-98 L14_2051187</t>
  </si>
  <si>
    <t>30.01.2021 11:37:47</t>
  </si>
  <si>
    <t>30.01.2021 13:28:30</t>
  </si>
  <si>
    <t>L-126 35-18-L00126_50067657 E01_50068717</t>
  </si>
  <si>
    <t>30.01.2021 14:11:45</t>
  </si>
  <si>
    <t>30.01.2021 19:28:02</t>
  </si>
  <si>
    <t>30.01.2021 13:28:53</t>
  </si>
  <si>
    <t>30.01.2021 13:38:12</t>
  </si>
  <si>
    <t>30.01.2021 17:31:53</t>
  </si>
  <si>
    <t>31.01.2021 00:41:10</t>
  </si>
  <si>
    <t>M-879 GÖKÇELER 35-02-M00879_DIREK TIPI TRAFO HUCRESI H01_2036637</t>
  </si>
  <si>
    <t>30.01.2021 20:35:25</t>
  </si>
  <si>
    <t>30.01.2021 22:30:15</t>
  </si>
  <si>
    <t>KOZLUÖREN TR-1 45-82-M00309_DIREK TIPI TRAFO HUCRESI H01_2064722</t>
  </si>
  <si>
    <t>30.01.2021 16:06:56</t>
  </si>
  <si>
    <t>31.01.2021 14:14:29</t>
  </si>
  <si>
    <t>GÜMÜLDÜR DM 35-25-M00100_TAHTALI-4 M18_2054392</t>
  </si>
  <si>
    <t>30.01.2021 12:35:40</t>
  </si>
  <si>
    <t>30.01.2021 12:38:20</t>
  </si>
  <si>
    <t>ÖREN TR-1 45-74-M00107_DIREK TIPI TRAFO HUCRESI H01_2047067</t>
  </si>
  <si>
    <t>30.01.2021 08:05:48</t>
  </si>
  <si>
    <t>30.01.2021 09:53:52</t>
  </si>
  <si>
    <t>30.01.2021 08:59:00</t>
  </si>
  <si>
    <t>30.01.2021 11:14:33</t>
  </si>
  <si>
    <t>KARABURUN İM 35-21-A00001_KARABURUN-1 - RADAR M03_2333298</t>
  </si>
  <si>
    <t>30.01.2021 21:17:00</t>
  </si>
  <si>
    <t>30.01.2021 22:54:22</t>
  </si>
  <si>
    <t>DM-1/11A 35-19-M00011_URLA TM-2 DEN GELEN TR-5 M06_2123177</t>
  </si>
  <si>
    <t>MÜTEVELLİ KÖK 45-80-M00100_MÜTEVELLİ ŞEHİR-2(MÜTEVELLİ TR-5/TR-6/TR-7) M04_72196216</t>
  </si>
  <si>
    <t>30.01.2021 16:09:00</t>
  </si>
  <si>
    <t>TR-93 35-15-M00093_950370195_950370195</t>
  </si>
  <si>
    <t>30.01.2021 19:57:41</t>
  </si>
  <si>
    <t>30.01.2021 23:57:02</t>
  </si>
  <si>
    <t>TORBALI İM 35-26-A00001_İZMİR YOLU L02_2071919</t>
  </si>
  <si>
    <t>30.01.2021 17:17:47</t>
  </si>
  <si>
    <t>30.01.2021 17:18:14</t>
  </si>
  <si>
    <t>M-180 DALYAN ARITMA DM 35-18-M00180_ÇEŞME İM L03_66030456</t>
  </si>
  <si>
    <t>30.01.2021 15:18:30</t>
  </si>
  <si>
    <t>30.01.2021 16:50:00</t>
  </si>
  <si>
    <t>IŞIKLAR TR-2 35-29-L00087_DIREK TIPI TRAFO HUCRESI H01_2051108</t>
  </si>
  <si>
    <t>30.01.2021 22:02:10</t>
  </si>
  <si>
    <t>31.01.2021 04:08:56</t>
  </si>
  <si>
    <t>30.01.2021 17:35:02</t>
  </si>
  <si>
    <t>30.01.2021 19:57:19</t>
  </si>
  <si>
    <t>30.01.2021 17:17:11</t>
  </si>
  <si>
    <t>30.01.2021 18:48:43</t>
  </si>
  <si>
    <t>K-3013 35-08-K03013_R_56362308_56362308</t>
  </si>
  <si>
    <t>30.01.2021 18:20:02</t>
  </si>
  <si>
    <t>31.01.2021 03:33:40</t>
  </si>
  <si>
    <t>YENİKÖY KAHVELERİ KÜSKÜT YOLU TR-2 35-15-L00381_B_56373039_56373039</t>
  </si>
  <si>
    <t>30.01.2021 14:36:13</t>
  </si>
  <si>
    <t>30.01.2021 22:44:00</t>
  </si>
  <si>
    <t>BAĞYURDU KÖK 35-27-L00239_HALİLBEYLİ TR-1 KÖK L04_72157252</t>
  </si>
  <si>
    <t>30.01.2021 14:24:57</t>
  </si>
  <si>
    <t>KÜÇÜK SANAYİ SİTESİ TR-3 45-83-L00144_TR-2 L01_2100200</t>
  </si>
  <si>
    <t>30.01.2021 14:43:20</t>
  </si>
  <si>
    <t>30.01.2021 15:47:00</t>
  </si>
  <si>
    <t>PAŞAKÖY TR-3 45-80-M00058_45-80-M00058_72199648</t>
  </si>
  <si>
    <t>30.01.2021 09:28:00</t>
  </si>
  <si>
    <t>30.01.2021 10:47:38</t>
  </si>
  <si>
    <t>SOMA DM-1 45-82-M00050_TR-41 M06_60207296</t>
  </si>
  <si>
    <t>30.01.2021 13:31:50</t>
  </si>
  <si>
    <t>30.01.2021 11:07:00</t>
  </si>
  <si>
    <t>30.01.2021 13:41:35</t>
  </si>
  <si>
    <t>TR-33 35-17-M00033_C C02_5770003</t>
  </si>
  <si>
    <t>30.01.2021 15:00:18</t>
  </si>
  <si>
    <t>31.01.2021 00:51:43</t>
  </si>
  <si>
    <t>M-347 35-09-M00347_M-258 M04_47620337</t>
  </si>
  <si>
    <t>30.01.2021 15:06:00</t>
  </si>
  <si>
    <t>30.01.2021 17:33:29</t>
  </si>
  <si>
    <t>30.01.2021 19:54:15</t>
  </si>
  <si>
    <t>30.01.2021 21:56:24</t>
  </si>
  <si>
    <t>K-34 35-01-K00034_R_56381193_56381193</t>
  </si>
  <si>
    <t>30.01.2021 20:05:21</t>
  </si>
  <si>
    <t>30.01.2021 21:11:25</t>
  </si>
  <si>
    <t>30.01.2021 13:06:00</t>
  </si>
  <si>
    <t>30.01.2021 14:29:46</t>
  </si>
  <si>
    <t>KINIK ORGANİZE DM 35-24-M00208_HatBaşıAyırıcı_53133519 M15_53133519</t>
  </si>
  <si>
    <t>30.01.2021 15:59:47</t>
  </si>
  <si>
    <t>30.01.2021 19:25:39</t>
  </si>
  <si>
    <t>TOTALGAZ KÖK 35-17-M00047_TOTAL OİL M05_66479506</t>
  </si>
  <si>
    <t>30.01.2021 12:52:12</t>
  </si>
  <si>
    <t>30.01.2021 22:39:51</t>
  </si>
  <si>
    <t>ALTINKÖY DUMANDAMLARI TR-1 45-81-M00118_A_56399818_56399818</t>
  </si>
  <si>
    <t>30.01.2021 16:21:30</t>
  </si>
  <si>
    <t>30.01.2021 20:33:44</t>
  </si>
  <si>
    <t>YENİ ÇİFTLİK TR-3 35-32-L00079_B_56393167_56393167</t>
  </si>
  <si>
    <t>30.01.2021 19:12:24</t>
  </si>
  <si>
    <t>30.01.2021 22:54:05</t>
  </si>
  <si>
    <t>KUŞKAYA MAHALLESİ TR-1 35-24-M00080_955226710_955226710</t>
  </si>
  <si>
    <t>30.01.2021 10:57:40</t>
  </si>
  <si>
    <t>30.01.2021 13:13:04</t>
  </si>
  <si>
    <t>K-3298 35-04-K03298_912474287_912474287</t>
  </si>
  <si>
    <t>30.01.2021 18:00:21</t>
  </si>
  <si>
    <t>30.01.2021 20:27:31</t>
  </si>
  <si>
    <t>TR-74 45-77-L00074_DIREK TIPI TRAFO HUCRESI H01_2052764</t>
  </si>
  <si>
    <t>30.01.2021 17:59:01</t>
  </si>
  <si>
    <t>30.01.2021 20:17:20</t>
  </si>
  <si>
    <t>TR-97 35-16-L00097_953347739_953347739</t>
  </si>
  <si>
    <t>30.01.2021 11:10:00</t>
  </si>
  <si>
    <t>30.01.2021 14:36:27</t>
  </si>
  <si>
    <t>30.01.2021 12:49:44</t>
  </si>
  <si>
    <t>30.01.2021 13:08:02</t>
  </si>
  <si>
    <t>TR-52 35-17-M00052_950307781_950307781</t>
  </si>
  <si>
    <t>30.01.2021 10:41:00</t>
  </si>
  <si>
    <t>30.01.2021 11:44:04</t>
  </si>
  <si>
    <t>DAĞDERE DM 45-72-M00097_DAĞDERE MERKEZ M04_2329941</t>
  </si>
  <si>
    <t>30.01.2021 19:37:42</t>
  </si>
  <si>
    <t>31.01.2021 01:09:25</t>
  </si>
  <si>
    <t>30.01.2021 09:57:11</t>
  </si>
  <si>
    <t>30.01.2021 10:24:19</t>
  </si>
  <si>
    <t>30.01.2021 11:34:50</t>
  </si>
  <si>
    <t>30.01.2021 12:08:00</t>
  </si>
  <si>
    <t>BERGAMA TM 35-16-A00004_DİKİLİ-2 M16_2314376</t>
  </si>
  <si>
    <t>30.01.2021 12:51:24</t>
  </si>
  <si>
    <t>30.01.2021 12:58:38</t>
  </si>
  <si>
    <t>30.01.2021 10:44:19</t>
  </si>
  <si>
    <t>30.01.2021 11:16:00</t>
  </si>
  <si>
    <t>OVAKENT İM 35-15-A00003_KONAKLI L04_2057395</t>
  </si>
  <si>
    <t>30.01.2021 15:55:46</t>
  </si>
  <si>
    <t>30.01.2021 16:02:12</t>
  </si>
  <si>
    <t>30.01.2021 18:42:10</t>
  </si>
  <si>
    <t>30.01.2021 19:13:13</t>
  </si>
  <si>
    <t>TR-52 35-19-L00052_9695785_56377000_56377000</t>
  </si>
  <si>
    <t>30.01.2021 15:55:30</t>
  </si>
  <si>
    <t>30.01.2021 23:32:41</t>
  </si>
  <si>
    <t>30.01.2021 22:19:27</t>
  </si>
  <si>
    <t>30.01.2021 23:21:18</t>
  </si>
  <si>
    <t>30.01.2021 12:13:50</t>
  </si>
  <si>
    <t>30.01.2021 12:27:00</t>
  </si>
  <si>
    <t>TÜRKELLİ DM (TR-4) 35-28-M00368_BURUNCUK DM (M-863) M17_56299116</t>
  </si>
  <si>
    <t>30.01.2021 14:50:00</t>
  </si>
  <si>
    <t>30.01.2021 15:41:18</t>
  </si>
  <si>
    <t>M-1222 35-01-M01222_913619871_913619871</t>
  </si>
  <si>
    <t>30.01.2021 20:31:27</t>
  </si>
  <si>
    <t>31.01.2021 12:03:50</t>
  </si>
  <si>
    <t>VELİLER KÖK 35-31-L00116_VELİLER TR-1 L02_2337022</t>
  </si>
  <si>
    <t>30.01.2021 16:44:31</t>
  </si>
  <si>
    <t>30.01.2021 21:13:50</t>
  </si>
  <si>
    <t>ASARLIK TR-13 35-28-M00180_953377515_953377515</t>
  </si>
  <si>
    <t>30.01.2021 12:31:32</t>
  </si>
  <si>
    <t>30.01.2021 14:37:27</t>
  </si>
  <si>
    <t>SAMURLU TR-1 35-17-M00318_DIREK TIPI TRAFO HUCRESI H01_2047167</t>
  </si>
  <si>
    <t>30.01.2021 21:38:42</t>
  </si>
  <si>
    <t>31.01.2021 00:43:58</t>
  </si>
  <si>
    <t>YENİKENT TR-1 35-16-M00026_DIREK TIPI TRAFO HUCRESI H01_2043939</t>
  </si>
  <si>
    <t>30.01.2021 16:57:20</t>
  </si>
  <si>
    <t>30.01.2021 17:28:00</t>
  </si>
  <si>
    <t>30.01.2021 23:44:24</t>
  </si>
  <si>
    <t>30.01.2021 09:46:09</t>
  </si>
  <si>
    <t>30.01.2021 14:55:49</t>
  </si>
  <si>
    <t>AKSELENDİ İM 45-72-A00004_KULAKSIZLAR L20_2326921</t>
  </si>
  <si>
    <t>30.01.2021 14:14:20</t>
  </si>
  <si>
    <t>30.01.2021 15:11:00</t>
  </si>
  <si>
    <t>30.01.2021 19:05:32</t>
  </si>
  <si>
    <t>30.01.2021 21:48:57</t>
  </si>
  <si>
    <t>AŞAĞICUMA TR-3 35-16-M00102_47479064_56394963_56394963</t>
  </si>
  <si>
    <t>30.01.2021 14:14:16</t>
  </si>
  <si>
    <t>30.01.2021 14:31:53</t>
  </si>
  <si>
    <t>TORBALI İM 35-26-A00001_ÖRNEK YAPI-SULAMA L05_2071927</t>
  </si>
  <si>
    <t>30.01.2021 17:17:33</t>
  </si>
  <si>
    <t>30.01.2021 17:18:37</t>
  </si>
  <si>
    <t>30.01.2021 09:02:49</t>
  </si>
  <si>
    <t>30.01.2021 12:09:36</t>
  </si>
  <si>
    <t>AŞAĞICUMA DM 35-16-M00103_BERGAMA TM-GERİLİM M05_72040366</t>
  </si>
  <si>
    <t>30.01.2021 15:32:20</t>
  </si>
  <si>
    <t>30.01.2021 15:32:51</t>
  </si>
  <si>
    <t>AYRANCILAR DM-3 35-26-M00795_DONANIMLI YEDEK M02_2335355</t>
  </si>
  <si>
    <t>30.01.2021 16:18:21</t>
  </si>
  <si>
    <t>30.01.2021 18:17:39</t>
  </si>
  <si>
    <t>AZİZ ÇELİKDOĞAN TARIMSAL SULAMA TR-1 45-83-M00345_48010411_56401776_56401776</t>
  </si>
  <si>
    <t>30.01.2021 07:58:26</t>
  </si>
  <si>
    <t>30.01.2021 10:40:23</t>
  </si>
  <si>
    <t>YENİ BAĞARASI TR-4 35-23-M00210_42066964_56357373_56357373</t>
  </si>
  <si>
    <t>30.01.2021 16:07:39</t>
  </si>
  <si>
    <t>30.01.2021 21:46:16</t>
  </si>
  <si>
    <t>OVAKENT İM 35-15-A00003_LOKMAN KUYU L06_2057393</t>
  </si>
  <si>
    <t>30.01.2021 16:08:52</t>
  </si>
  <si>
    <t>30.01.2021 17:43:00</t>
  </si>
  <si>
    <t>K-879 35-01-K00879_910858337_910858337</t>
  </si>
  <si>
    <t>30.01.2021 17:48:24</t>
  </si>
  <si>
    <t>30.01.2021 21:59:40</t>
  </si>
  <si>
    <t>K-749 35-01-K00749_910590179_910590179</t>
  </si>
  <si>
    <t>30.01.2021 16:41:53</t>
  </si>
  <si>
    <t>31.01.2021 03:09:59</t>
  </si>
  <si>
    <t>ALAYAKA HORZUM TR-1 45-73-M01060_B_56369796_56369796</t>
  </si>
  <si>
    <t>30.01.2021 21:47:21</t>
  </si>
  <si>
    <t>30.01.2021 16:38:35</t>
  </si>
  <si>
    <t>30.01.2021 16:48:56</t>
  </si>
  <si>
    <t>TR-24 35-32-L00024_946411504_946411504</t>
  </si>
  <si>
    <t>30.01.2021 18:03:41</t>
  </si>
  <si>
    <t>30.01.2021 22:24:15</t>
  </si>
  <si>
    <t>OVACIK KÖYÜ CEVİZDERE TR-1 35-27-L00267_DIREK TIPI TRAFO HUCRESI H01_2055438</t>
  </si>
  <si>
    <t>30.01.2021 15:40:36</t>
  </si>
  <si>
    <t>30.01.2021 16:34:54</t>
  </si>
  <si>
    <t>ÜNİVERSİTE TM 35-02-A00008_EGE-1 M06_2062918</t>
  </si>
  <si>
    <t>30.01.2021 13:29:00</t>
  </si>
  <si>
    <t>30.01.2021 14:23:00</t>
  </si>
  <si>
    <t>ARMUTLU TR-22 35-27-M00616_A_56383589_56383589</t>
  </si>
  <si>
    <t>30.01.2021 16:37:43</t>
  </si>
  <si>
    <t>30.01.2021 18:48:02</t>
  </si>
  <si>
    <t>YENMİŞ KÖK 35-27-M00366_KEMALPAŞA T.M. M02_72163650</t>
  </si>
  <si>
    <t>30.01.2021 14:01:00</t>
  </si>
  <si>
    <t>K-4468 35-01-K04468_911367709_911367709</t>
  </si>
  <si>
    <t>30.01.2021 21:32:36</t>
  </si>
  <si>
    <t>31.01.2021 01:53:59</t>
  </si>
  <si>
    <t>TR-1/50 45-72-M00050_A_56407249_56407249</t>
  </si>
  <si>
    <t>30.01.2021 11:40:49</t>
  </si>
  <si>
    <t>30.01.2021 14:40:51</t>
  </si>
  <si>
    <t>30.01.2021 18:38:30</t>
  </si>
  <si>
    <t>30.01.2021 18:46:00</t>
  </si>
  <si>
    <t>KÜÇÜKKALE TR-1 35-29-L00651_A_56403125_56403125</t>
  </si>
  <si>
    <t>30.01.2021 08:55:27</t>
  </si>
  <si>
    <t>30.01.2021 12:30:40</t>
  </si>
  <si>
    <t>K-936 35-02-K00936_D_56367614_56367614</t>
  </si>
  <si>
    <t>30.01.2021 14:00:47</t>
  </si>
  <si>
    <t>30.01.2021 15:43:52</t>
  </si>
  <si>
    <t>L-525 SAĞLIKÇILAR 35-18-L00525_964573584_964573584</t>
  </si>
  <si>
    <t>30.01.2021 17:48:12</t>
  </si>
  <si>
    <t>30.01.2021 22:52:13</t>
  </si>
  <si>
    <t>SULTAN DM 35-25-M00121_İZSU ARITMA M04_72117223</t>
  </si>
  <si>
    <t>30.01.2021 11:12:00</t>
  </si>
  <si>
    <t>İSTASYONALTI KÖK 45-83-M00131_ARPALIK KÖK-1 M03_2329934</t>
  </si>
  <si>
    <t>30.01.2021 14:04:14</t>
  </si>
  <si>
    <t>30.01.2021 15:21:00</t>
  </si>
  <si>
    <t>ASARLIK DM-2/1 35-28-M00186_953388069_953388069</t>
  </si>
  <si>
    <t>30.01.2021 10:10:59</t>
  </si>
  <si>
    <t>31.01.2021 11:23:22</t>
  </si>
  <si>
    <t>ALİ ERİSEV GRB 35-20-L00059_9539280_56360120_56360120</t>
  </si>
  <si>
    <t>30.01.2021 22:15:41</t>
  </si>
  <si>
    <t>31.01.2021 01:51:16</t>
  </si>
  <si>
    <t>30.01.2021 18:42:50</t>
  </si>
  <si>
    <t>30.01.2021 19:20:03</t>
  </si>
  <si>
    <t>K-3013 35-08-K03013_D d1b_5792820</t>
  </si>
  <si>
    <t>30.01.2021 11:17:44</t>
  </si>
  <si>
    <t>30.01.2021 11:48:52</t>
  </si>
  <si>
    <t>L-171 MAVİ DENİZ SİTESİ TR 35-14-L00171_35-14-L00171_2356921</t>
  </si>
  <si>
    <t>30.01.2021 19:17:03</t>
  </si>
  <si>
    <t>30.01.2021 23:49:04</t>
  </si>
  <si>
    <t>30.01.2021 03:00:11</t>
  </si>
  <si>
    <t>30.01.2021 05:33:09</t>
  </si>
  <si>
    <t>TİRE İM-DM-1 35-29-A00001_DEREBAŞI M25_2059028</t>
  </si>
  <si>
    <t>30.01.2021 15:47:06</t>
  </si>
  <si>
    <t>30.01.2021 15:57:30</t>
  </si>
  <si>
    <t>30.01.2021 11:32:25</t>
  </si>
  <si>
    <t>30.01.2021 17:06:33</t>
  </si>
  <si>
    <t>30.01.2021 15:20:00</t>
  </si>
  <si>
    <t>30.01.2021 15:53:50</t>
  </si>
  <si>
    <t>DM-2/TR-21 35-22-M00063_955256902_955256902</t>
  </si>
  <si>
    <t>30.01.2021 12:40:17</t>
  </si>
  <si>
    <t>30.01.2021 13:46:34</t>
  </si>
  <si>
    <t>30.01.2021 13:54:23</t>
  </si>
  <si>
    <t>L-277 GÖLCÜK GÖDENCE KÖK 35-14-L00277_HatBaşıAyırıcı_53133958 L04_53133958</t>
  </si>
  <si>
    <t>30.01.2021 15:42:27</t>
  </si>
  <si>
    <t>30.01.2021 21:01:44</t>
  </si>
  <si>
    <t>M-1483 35-01-M01483_911583921_911583921</t>
  </si>
  <si>
    <t>30.01.2021 23:53:10</t>
  </si>
  <si>
    <t>31.01.2021 04:22:36</t>
  </si>
  <si>
    <t>M-470 35-17-M00470_M-611(DM-4/23) M02_66274071</t>
  </si>
  <si>
    <t>30.01.2021 13:19:00</t>
  </si>
  <si>
    <t>30.01.2021 13:27:40</t>
  </si>
  <si>
    <t>URLA TM-1 35-19-A00004_ALAÇATI-2 M04_2313935</t>
  </si>
  <si>
    <t>30.01.2021 14:35:23</t>
  </si>
  <si>
    <t>30.01.2021 14:40:43</t>
  </si>
  <si>
    <t>30.01.2021 19:58:34</t>
  </si>
  <si>
    <t>30.01.2021 19:59:40</t>
  </si>
  <si>
    <t>AKHİSAR TM 45-72-A00006_GÖLMARMARA M01_2313121</t>
  </si>
  <si>
    <t>30.01.2021 14:22:57</t>
  </si>
  <si>
    <t>30.01.2021 14:24:00</t>
  </si>
  <si>
    <t>M-1 35-17-M00001_TOTALGAZ DM M03_66461793</t>
  </si>
  <si>
    <t>30.01.2021 14:40:08</t>
  </si>
  <si>
    <t>30.01.2021 20:27:57</t>
  </si>
  <si>
    <t>KUŞCULAR TR-3 35-19-M00215_7262052_56373271_56373271</t>
  </si>
  <si>
    <t>30.01.2021 21:54:03</t>
  </si>
  <si>
    <t>31.01.2021 02:22:42</t>
  </si>
  <si>
    <t>BOZKÖY TR-1 35-16-M00051_B_56396115_56396115</t>
  </si>
  <si>
    <t>30.01.2021 09:57:45</t>
  </si>
  <si>
    <t>30.01.2021 12:10:42</t>
  </si>
  <si>
    <t>ÇUKURALTI M-13 ÇAMLIK KÖK 35-25-M00059_ÇUKURALTI M-23 KÖK M02_72121116</t>
  </si>
  <si>
    <t>30.01.2021 14:39:43</t>
  </si>
  <si>
    <t>30.01.2021 15:56:20</t>
  </si>
  <si>
    <t>30.01.2021 16:14:20</t>
  </si>
  <si>
    <t>30.01.2021 16:31:30</t>
  </si>
  <si>
    <t>30.01.2021 14:46:30</t>
  </si>
  <si>
    <t>30.01.2021 16:47:00</t>
  </si>
  <si>
    <t>KALINHARMAN TR-1 45-77-L00303_A_56387490_56387490</t>
  </si>
  <si>
    <t>30.01.2021 22:38:40</t>
  </si>
  <si>
    <t>31.01.2021 01:01:09</t>
  </si>
  <si>
    <t>AKÇAALAN YEDİEVLER TR-4 35-22-M00842__72374125_72374125</t>
  </si>
  <si>
    <t>30.01.2021 15:35:07</t>
  </si>
  <si>
    <t>30.01.2021 19:23:01</t>
  </si>
  <si>
    <t>30.01.2021 23:49:25</t>
  </si>
  <si>
    <t>30.01.2021 23:49:49</t>
  </si>
  <si>
    <t>M-2132 KÖK 35-07-M02132__72410976_72410976</t>
  </si>
  <si>
    <t>30.01.2021 14:04:36</t>
  </si>
  <si>
    <t>30.01.2021 16:14:38</t>
  </si>
  <si>
    <t>KISIK TR-2 35-22-M00136_35-22-M00136_2361859</t>
  </si>
  <si>
    <t>30.01.2021 12:55:08</t>
  </si>
  <si>
    <t>TR-134/1 35-19-L00359_ H_66029496</t>
  </si>
  <si>
    <t>30.01.2021 15:07:40</t>
  </si>
  <si>
    <t>30.01.2021 23:57:16</t>
  </si>
  <si>
    <t>30.01.2021 15:36:00</t>
  </si>
  <si>
    <t>BERGAMA TM 35-16-A00004_KINIK-1 M20_2314378</t>
  </si>
  <si>
    <t>30.01.2021 15:30:00</t>
  </si>
  <si>
    <t>30.01.2021 15:42:50</t>
  </si>
  <si>
    <t>30.01.2021 19:21:05</t>
  </si>
  <si>
    <t>30.01.2021 19:14:36</t>
  </si>
  <si>
    <t>30.01.2021 20:15:28</t>
  </si>
  <si>
    <t>GÜNEY DM 45-83-L00130_AYVACIK L06_2096782</t>
  </si>
  <si>
    <t>30.01.2021 07:27:40</t>
  </si>
  <si>
    <t>30.01.2021 15:36:52</t>
  </si>
  <si>
    <t>30.01.2021 15:43:56</t>
  </si>
  <si>
    <t>BAŞKÖY KUREYŞ TR-1 35-29-L00194_DIREK TIPI TRAFO HUCRESI H01_2099060</t>
  </si>
  <si>
    <t>30.01.2021 21:28:28</t>
  </si>
  <si>
    <t>30.01.2021 23:33:30</t>
  </si>
  <si>
    <t>30.01.2021 13:49:56</t>
  </si>
  <si>
    <t>30.01.2021 08:37:27</t>
  </si>
  <si>
    <t>30.01.2021 08:46:54</t>
  </si>
  <si>
    <t>M-1309 35-02-M01309_M-338 RASATANE M04_2324279</t>
  </si>
  <si>
    <t>30.01.2021 09:48:00</t>
  </si>
  <si>
    <t>30.01.2021 10:31:10</t>
  </si>
  <si>
    <t>DOĞANKAYA TR-1 45-72-L00187_C_56389526_56389526</t>
  </si>
  <si>
    <t>30.01.2021 10:56:58</t>
  </si>
  <si>
    <t>30.01.2021 12:51:19</t>
  </si>
  <si>
    <t>TR-27(M-727) 35-30-M00727_H h3_43010609</t>
  </si>
  <si>
    <t>30.01.2021 17:13:58</t>
  </si>
  <si>
    <t>30.01.2021 18:09:17</t>
  </si>
  <si>
    <t>30.01.2021 18:26:23</t>
  </si>
  <si>
    <t>30.01.2021 18:27:06</t>
  </si>
  <si>
    <t>GÖZLET TR-1 45-80-M00129_45-80-M00129_2362710</t>
  </si>
  <si>
    <t>30.01.2021 17:21:00</t>
  </si>
  <si>
    <t>30.01.2021 08:52:26</t>
  </si>
  <si>
    <t>30.01.2021 13:08:35</t>
  </si>
  <si>
    <t>ÖMÜR BELDESİ DM 35-14-M00120_HatBaşıAyırıcı_53138327 M01_53138327</t>
  </si>
  <si>
    <t>30.01.2021 10:58:39</t>
  </si>
  <si>
    <t>30.01.2021 12:33:49</t>
  </si>
  <si>
    <t>30.01.2021 13:55:20</t>
  </si>
  <si>
    <t>30.01.2021 13:56:40</t>
  </si>
  <si>
    <t>_A_56386574_56386574</t>
  </si>
  <si>
    <t>30.01.2021 18:38:00</t>
  </si>
  <si>
    <t>30.01.2021 20:00:33</t>
  </si>
  <si>
    <t>30.01.2021 17:50:08</t>
  </si>
  <si>
    <t>30.01.2021 17:55:50</t>
  </si>
  <si>
    <t>ÇUKURALTI M-14 35-25-M00060_DAĞITIM TRAFO ÇUKURALTI M-14 M04_72123888</t>
  </si>
  <si>
    <t>30.01.2021 16:08:15</t>
  </si>
  <si>
    <t>30.01.2021 21:48:28</t>
  </si>
  <si>
    <t>M-219 35-09-M00219_912820144_912820144</t>
  </si>
  <si>
    <t>30.01.2021 16:18:59</t>
  </si>
  <si>
    <t>30.01.2021 19:21:08</t>
  </si>
  <si>
    <t>ÇİFTLİK İM 35-18-A00003_HatBaşıAyırıcı_53138300 L12_53138300</t>
  </si>
  <si>
    <t>30.01.2021 17:49:13</t>
  </si>
  <si>
    <t>31.01.2021 00:08:23</t>
  </si>
  <si>
    <t>30.01.2021 22:04:00</t>
  </si>
  <si>
    <t>30.01.2021 22:21:23</t>
  </si>
  <si>
    <t>ARSLANLAR TM 35-26-A00004_PANCAR M24_2307686</t>
  </si>
  <si>
    <t>30.01.2021 15:55:41</t>
  </si>
  <si>
    <t>BERGAMA TM 35-16-A00004_AŞAĞIKIRIKLAR-2 M07_2314063</t>
  </si>
  <si>
    <t>30.01.2021 14:45:00</t>
  </si>
  <si>
    <t>30.01.2021 14:49:10</t>
  </si>
  <si>
    <t>DÜNDARLI KÖK 35-29-L00053_DÜNDARLI L04_72215844</t>
  </si>
  <si>
    <t>30.01.2021 09:55:22</t>
  </si>
  <si>
    <t>30.01.2021 14:09:02</t>
  </si>
  <si>
    <t>ALÇUK TM 35-17-A00001_HatBaşıAyırıcı_72823562 M29_72823562</t>
  </si>
  <si>
    <t>30.01.2021 16:11:09</t>
  </si>
  <si>
    <t>30.01.2021 22:41:58</t>
  </si>
  <si>
    <t>TEPEKÖY TR-1 45-74-M00223_DIREK TIPI TRAFO HUCRESI H01_2053912</t>
  </si>
  <si>
    <t>30.01.2021 10:47:46</t>
  </si>
  <si>
    <t>30.01.2021 12:11:03</t>
  </si>
  <si>
    <t>ULUCAK DM-2/10 35-27-M00337_D_56364881_56364881</t>
  </si>
  <si>
    <t>30.01.2021 15:49:19</t>
  </si>
  <si>
    <t>30.01.2021 21:03:59</t>
  </si>
  <si>
    <t>30.01.2021 10:25:45</t>
  </si>
  <si>
    <t>30.01.2021 11:50:56</t>
  </si>
  <si>
    <t>30.01.2021 12:52:52</t>
  </si>
  <si>
    <t>30.01.2021 13:15:08</t>
  </si>
  <si>
    <t>YUSUFDERE TEK BIÇAK MAH TR-2 35-15-L00532_A_56368609_56368609</t>
  </si>
  <si>
    <t>30.01.2021 17:29:28</t>
  </si>
  <si>
    <t>30.01.2021 21:49:26</t>
  </si>
  <si>
    <t>MEHMET  EROL VE ARK. T-SULAMA GRB. 35-13-L00134_A_56379444_56379444</t>
  </si>
  <si>
    <t>30.01.2021 17:38:52</t>
  </si>
  <si>
    <t>31.01.2021 04:29:46</t>
  </si>
  <si>
    <t>KARAYENİCE TR-2 45-71-M01507_C_56399213_56399213</t>
  </si>
  <si>
    <t>30.01.2021 15:28:25</t>
  </si>
  <si>
    <t>31.01.2021 00:47:43</t>
  </si>
  <si>
    <t>30.01.2021 23:51:25</t>
  </si>
  <si>
    <t>31.01.2021 00:30:41</t>
  </si>
  <si>
    <t>DEMİRKÖPRÜ TM 45-78-A00005_HatBaşıAyırıcı_53140480 M07_53140480</t>
  </si>
  <si>
    <t>30.01.2021 16:05:50</t>
  </si>
  <si>
    <t>30.01.2021 21:57:10</t>
  </si>
  <si>
    <t>AŞAĞIKIRIKLAR DM 35-16-M00448_TEKKEDERE-1 M01_2115464</t>
  </si>
  <si>
    <t>30.01.2021 14:43:53</t>
  </si>
  <si>
    <t>30.01.2021 14:13:30</t>
  </si>
  <si>
    <t>30.01.2021 13:58:42</t>
  </si>
  <si>
    <t>30.01.2021 14:40:41</t>
  </si>
  <si>
    <t>K-3766 35-04-K03766_912521873_912521873</t>
  </si>
  <si>
    <t>30.01.2021 16:37:08</t>
  </si>
  <si>
    <t>30.01.2021 18:48:23</t>
  </si>
  <si>
    <t>30.01.2021 14:55:57</t>
  </si>
  <si>
    <t>30.01.2021 16:56:32</t>
  </si>
  <si>
    <t>M-427 35-02-M00427_M-36 M03_2327635</t>
  </si>
  <si>
    <t>30.01.2021 07:39:09</t>
  </si>
  <si>
    <t>30.01.2021 10:48:00</t>
  </si>
  <si>
    <t>GÜMÜLDÜR M-30 35-25-M00030_GÜMÜLDÜR DM-3(M-29) M01_72083333</t>
  </si>
  <si>
    <t>30.01.2021 14:51:11</t>
  </si>
  <si>
    <t>30.01.2021 16:03:20</t>
  </si>
  <si>
    <t>M-227 ORHANLI TEMESALTI-3 35-14-M00227_956638022_956638022</t>
  </si>
  <si>
    <t>30.01.2021 21:09:22</t>
  </si>
  <si>
    <t>30.01.2021 23:19:50</t>
  </si>
  <si>
    <t>MADEN KÖK 45-83-M00128_DAĞITIM TRAFOSU M07_47316680</t>
  </si>
  <si>
    <t>30.01.2021 19:44:00</t>
  </si>
  <si>
    <t>30.01.2021 20:35:58</t>
  </si>
  <si>
    <t>30.01.2021 16:16:44</t>
  </si>
  <si>
    <t>30.01.2021 18:08:31</t>
  </si>
  <si>
    <t>K-3627 35-01-K03627_912079553_912079553</t>
  </si>
  <si>
    <t>30.01.2021 11:51:27</t>
  </si>
  <si>
    <t>30.01.2021 16:33:18</t>
  </si>
  <si>
    <t>KARGIN KÖK 45-71-M00095_KARAOĞLANLI BOZKÖY M06_2321770</t>
  </si>
  <si>
    <t>31.01.2021 13:30:05</t>
  </si>
  <si>
    <t>31.01.2021 17:42:43</t>
  </si>
  <si>
    <t>GÖKEYÜP SARISU TR-6 45-78-M00806_49194162_56392955_56392955</t>
  </si>
  <si>
    <t>31.01.2021 09:15:26</t>
  </si>
  <si>
    <t>31.01.2021 11:19:24</t>
  </si>
  <si>
    <t>L-363 ŞENGÜDER SİTESİ 35-18-L00363_950463788_950463788</t>
  </si>
  <si>
    <t>31.01.2021 13:20:10</t>
  </si>
  <si>
    <t>31.01.2021 21:58:28</t>
  </si>
  <si>
    <t>YENİKÖY TR-1 35-22-M00276_955255906_955255906</t>
  </si>
  <si>
    <t>31.01.2021 17:28:50</t>
  </si>
  <si>
    <t>31.01.2021 19:13:53</t>
  </si>
  <si>
    <t>İBRAHİMKUYU DM 35-15-M00286_TÜRKÖNÜ TR-2 (KISIK-1) M05_67554612</t>
  </si>
  <si>
    <t>31.01.2021 08:23:59</t>
  </si>
  <si>
    <t>31.01.2021 09:42:46</t>
  </si>
  <si>
    <t>DÜBEKALAN TR-1 45-72-M00196_B_56407660_56407660</t>
  </si>
  <si>
    <t>31.01.2021 12:33:07</t>
  </si>
  <si>
    <t>31.01.2021 13:08:27</t>
  </si>
  <si>
    <t>DM06/TR-5A 45-73-M00090_D d1_45147575</t>
  </si>
  <si>
    <t>31.01.2021 23:48:46</t>
  </si>
  <si>
    <t>01.02.2021 01:47:00</t>
  </si>
  <si>
    <t>31.01.2021 13:26:01</t>
  </si>
  <si>
    <t>31.01.2021 13:41:04</t>
  </si>
  <si>
    <t>ALAYLI TR-2 35-29-L00733_950322143_950322143</t>
  </si>
  <si>
    <t>31.01.2021 15:13:01</t>
  </si>
  <si>
    <t>31.01.2021 17:28:52</t>
  </si>
  <si>
    <t>K-1653 35-04-K01653_K-4780 K01_2113097</t>
  </si>
  <si>
    <t>31.01.2021 01:00:50</t>
  </si>
  <si>
    <t>31.01.2021 01:31:00</t>
  </si>
  <si>
    <t>L-57 KERVANSARAY SİTESİ 35-14-L00057_7129345_65506736_65506736</t>
  </si>
  <si>
    <t>31.01.2021 16:12:04</t>
  </si>
  <si>
    <t>31.01.2021 18:33:01</t>
  </si>
  <si>
    <t>31.01.2021 20:15:23</t>
  </si>
  <si>
    <t>31.01.2021 21:39:38</t>
  </si>
  <si>
    <t>OVAKENT İM 35-15-A00003_OVAKENT L03_2057871</t>
  </si>
  <si>
    <t>31.01.2021 21:15:18</t>
  </si>
  <si>
    <t>31.01.2021 23:22:48</t>
  </si>
  <si>
    <t>31.01.2021 16:41:36</t>
  </si>
  <si>
    <t>31.01.2021 16:45:35</t>
  </si>
  <si>
    <t>MAVİDERE TR-4 35-31-L00213_35-31-L00213_2363084</t>
  </si>
  <si>
    <t>31.01.2021 10:06:00</t>
  </si>
  <si>
    <t>31.01.2021 13:48:30</t>
  </si>
  <si>
    <t>TR-2/37 45-72-L00037_956477171_956477171</t>
  </si>
  <si>
    <t>31.01.2021 18:48:40</t>
  </si>
  <si>
    <t>31.01.2021 20:01:57</t>
  </si>
  <si>
    <t>L-438 35-18-L00438_TRAFO L04_2064710</t>
  </si>
  <si>
    <t>31.01.2021 16:52:40</t>
  </si>
  <si>
    <t>31.01.2021 17:25:47</t>
  </si>
  <si>
    <t>31.01.2021 03:11:13</t>
  </si>
  <si>
    <t>31.01.2021 03:17:56</t>
  </si>
  <si>
    <t>31.01.2021 11:02:34</t>
  </si>
  <si>
    <t>31.01.2021 11:40:30</t>
  </si>
  <si>
    <t>L-126 35-18-L00126_950463441_950463441</t>
  </si>
  <si>
    <t>31.01.2021 22:34:34</t>
  </si>
  <si>
    <t>31.01.2021 23:57:58</t>
  </si>
  <si>
    <t>KÜÇÜK SANAYİ SİTESİ TR-6 45-83-L00147_45-83-L00147_72139066</t>
  </si>
  <si>
    <t>31.01.2021 15:29:59</t>
  </si>
  <si>
    <t>31.01.2021 18:10:49</t>
  </si>
  <si>
    <t>31.01.2021 13:25:28</t>
  </si>
  <si>
    <t>31.01.2021 15:06:45</t>
  </si>
  <si>
    <t>31.01.2021 16:48:24</t>
  </si>
  <si>
    <t>31.01.2021 18:10:51</t>
  </si>
  <si>
    <t>31.01.2021 06:25:58</t>
  </si>
  <si>
    <t>31.01.2021 07:55:41</t>
  </si>
  <si>
    <t>DERBENT İM-DM 45-83-A00004_MANİSA-1 M03_2099895</t>
  </si>
  <si>
    <t>31.01.2021 08:04:39</t>
  </si>
  <si>
    <t>31.01.2021 10:27:03</t>
  </si>
  <si>
    <t>31.01.2021 13:50:38</t>
  </si>
  <si>
    <t>31.01.2021 23:17:42</t>
  </si>
  <si>
    <t>31.01.2021 08:13:41</t>
  </si>
  <si>
    <t>31.01.2021 10:56:16</t>
  </si>
  <si>
    <t>DAMATLI TR-1 45-78-M00748__72373548_72373548</t>
  </si>
  <si>
    <t>31.01.2021 11:10:31</t>
  </si>
  <si>
    <t>31.01.2021 13:06:05</t>
  </si>
  <si>
    <t>MASKİ ÇIKRIKÇI İÇME SUYU ÖZEL TR 45-81-M00208Ö_DIREK TIPI TRAFO HUCRESI H01_2088990</t>
  </si>
  <si>
    <t>31.01.2021 09:34:05</t>
  </si>
  <si>
    <t>31.01.2021 11:12:02</t>
  </si>
  <si>
    <t>M-4 35-02-M00004_910036342_910036342</t>
  </si>
  <si>
    <t>31.01.2021 11:42:44</t>
  </si>
  <si>
    <t>31.01.2021 13:04:21</t>
  </si>
  <si>
    <t>K-1800 35-08-K01800_K-2794 K03_42038231</t>
  </si>
  <si>
    <t>31.01.2021 14:12:32</t>
  </si>
  <si>
    <t>31.01.2021 14:37:35</t>
  </si>
  <si>
    <t>ÇAYBAŞI DM-1/TR-9 35-26-L00211_956603152_956603152</t>
  </si>
  <si>
    <t>31.01.2021 11:45:38</t>
  </si>
  <si>
    <t>31.01.2021 12:50:27</t>
  </si>
  <si>
    <t>K-4780 35-04-K04780__72410646_72410646</t>
  </si>
  <si>
    <t>31.01.2021 04:12:14</t>
  </si>
  <si>
    <t>31.01.2021 12:41:00</t>
  </si>
  <si>
    <t>TR-1/48 45-72-M00048_956494447_956494447</t>
  </si>
  <si>
    <t>31.01.2021 18:12:21</t>
  </si>
  <si>
    <t>31.01.2021 19:21:21</t>
  </si>
  <si>
    <t>ÇAMÖNÜ TR-10 35-22-M00171_955280809_955280809</t>
  </si>
  <si>
    <t>31.01.2021 12:58:51</t>
  </si>
  <si>
    <t>31.01.2021 15:17:50</t>
  </si>
  <si>
    <t>K-4908 35-01-K04908_965035354_965035354</t>
  </si>
  <si>
    <t>31.01.2021 10:49:55</t>
  </si>
  <si>
    <t>31.01.2021 12:36:05</t>
  </si>
  <si>
    <t>IŞIKLAR TR-2 35-29-L00087_A_56360514_56360514</t>
  </si>
  <si>
    <t>31.01.2021 15:35:48</t>
  </si>
  <si>
    <t>31.01.2021 19:21:55</t>
  </si>
  <si>
    <t>POYRAZDAMLARI TR-16 45-78-M00638_49221790_56407544_56407544</t>
  </si>
  <si>
    <t>31.01.2021 18:19:23</t>
  </si>
  <si>
    <t>31.01.2021 20:16:26</t>
  </si>
  <si>
    <t>ULUCAK DM-2/14 35-27-M00332_A_56355347_56355347</t>
  </si>
  <si>
    <t>31.01.2021 11:00:50</t>
  </si>
  <si>
    <t>31.01.2021 12:12:04</t>
  </si>
  <si>
    <t>KIRKÖY TOPRAKLIK TR-11 35-31-L00473_956597319_956597319</t>
  </si>
  <si>
    <t>31.01.2021 16:39:00</t>
  </si>
  <si>
    <t>31.01.2021 17:31:59</t>
  </si>
  <si>
    <t>31.01.2021 13:02:16</t>
  </si>
  <si>
    <t>31.01.2021 14:42:31</t>
  </si>
  <si>
    <t>K-34 35-01-K00034_K 1K_5848891</t>
  </si>
  <si>
    <t>31.01.2021 04:35:52</t>
  </si>
  <si>
    <t>31.01.2021 13:26:21</t>
  </si>
  <si>
    <t>BADEMLER TR-6 35-19-L00296_956669419_956669419</t>
  </si>
  <si>
    <t>31.01.2021 13:29:54</t>
  </si>
  <si>
    <t>31.01.2021 17:42:33</t>
  </si>
  <si>
    <t>ÖREN TR-3 35-27-L00218_913485980_913485980</t>
  </si>
  <si>
    <t>31.01.2021 18:35:35</t>
  </si>
  <si>
    <t>31.01.2021 21:56:38</t>
  </si>
  <si>
    <t>K-4780 35-04-K04780__72410645_72410645</t>
  </si>
  <si>
    <t>31.01.2021 20:29:33</t>
  </si>
  <si>
    <t>31.01.2021 21:51:48</t>
  </si>
  <si>
    <t>BEŞPINARLAR KÖYÜ TR-1 35-27-M00413_98998992_98998992</t>
  </si>
  <si>
    <t>31.01.2021 20:00:00</t>
  </si>
  <si>
    <t>31.01.2021 22:31:41</t>
  </si>
  <si>
    <t>BATI TEKNO TARIM HAYVANCILIK ÖZEL TR 35-26-L00344Ö_DIREK TIPI TRAFO HUCRESI H01_2042206</t>
  </si>
  <si>
    <t>31.01.2021 07:22:38</t>
  </si>
  <si>
    <t>31.01.2021 12:10:32</t>
  </si>
  <si>
    <t>31.01.2021 12:19:30</t>
  </si>
  <si>
    <t>31.01.2021 18:33:27</t>
  </si>
  <si>
    <t>ALİZE KÖK 35-18-M00059_ALAÇATI TM (URLA-1) M10_72185135</t>
  </si>
  <si>
    <t>31.01.2021 09:06:11</t>
  </si>
  <si>
    <t>31.01.2021 10:22:41</t>
  </si>
  <si>
    <t>31.01.2021 18:50:44</t>
  </si>
  <si>
    <t>31.01.2021 20:48:01</t>
  </si>
  <si>
    <t>KAYAKÖY TR-2 35-15-L00522_950388042_950388042</t>
  </si>
  <si>
    <t>31.01.2021 10:18:56</t>
  </si>
  <si>
    <t>31.01.2021 14:09:58</t>
  </si>
  <si>
    <t>TR-1/86 45-72-M00086_956481026_956481026</t>
  </si>
  <si>
    <t>31.01.2021 16:45:47</t>
  </si>
  <si>
    <t>31.01.2021 17:26:06</t>
  </si>
  <si>
    <t>31.01.2021 10:20:56</t>
  </si>
  <si>
    <t>31.01.2021 13:34:46</t>
  </si>
  <si>
    <t>GERMİYAN İM 35-18-A00004_GERMİYAN EVLERİ L05_2313575</t>
  </si>
  <si>
    <t>31.01.2021 09:20:17</t>
  </si>
  <si>
    <t>31.01.2021 15:38:38</t>
  </si>
  <si>
    <t>DELİÇOBAN ÜZÜMLÜ TARIMSAL SULAMA 45-75-M00158_A_56366214_56366214</t>
  </si>
  <si>
    <t>31.01.2021 09:36:25</t>
  </si>
  <si>
    <t>31.01.2021 11:54:44</t>
  </si>
  <si>
    <t>MENEMEN DM-5/25 35-28-M00654_953374607_953374607</t>
  </si>
  <si>
    <t>31.01.2021 12:31:38</t>
  </si>
  <si>
    <t>31.01.2021 13:51:49</t>
  </si>
  <si>
    <t>_B_56392316_56392316</t>
  </si>
  <si>
    <t>31.01.2021 16:38:47</t>
  </si>
  <si>
    <t>31.01.2021 18:01:01</t>
  </si>
  <si>
    <t>KARABURUN TR-4/18 35-21-L00012_953360171_953360171</t>
  </si>
  <si>
    <t>31.01.2021 10:17:00</t>
  </si>
  <si>
    <t>31.01.2021 11:07:11</t>
  </si>
  <si>
    <t>DM-2/13 35-29-M00100_950325565_950325565</t>
  </si>
  <si>
    <t>31.01.2021 13:34:00</t>
  </si>
  <si>
    <t>31.01.2021 15:32:19</t>
  </si>
  <si>
    <t>31.01.2021 03:16:54</t>
  </si>
  <si>
    <t>31.01.2021 04:31:57</t>
  </si>
  <si>
    <t>YENİCEKÖYÜ TR-1 45-86-M00215_C_56402567_56402567</t>
  </si>
  <si>
    <t>31.01.2021 10:52:44</t>
  </si>
  <si>
    <t>31.01.2021 12:34:03</t>
  </si>
  <si>
    <t>31.01.2021 19:10:29</t>
  </si>
  <si>
    <t>01.02.2021 02:39:09</t>
  </si>
  <si>
    <t>DM02/TR-34 45-73-M01294_945685996_945685996</t>
  </si>
  <si>
    <t>31.01.2021 19:23:20</t>
  </si>
  <si>
    <t>31.01.2021 20:23:59</t>
  </si>
  <si>
    <t>31.01.2021 10:10:46</t>
  </si>
  <si>
    <t>31.01.2021 13:39:19</t>
  </si>
  <si>
    <t>SANCAKLI BOZKÖY KÖK 45-71-M00087_KÖY İÇİ RİNG-2 M04_61320774</t>
  </si>
  <si>
    <t>31.01.2021 09:09:38</t>
  </si>
  <si>
    <t>31.01.2021 17:00:00</t>
  </si>
  <si>
    <t>MURADİYE TR 2/A 45-71-M00201_A_56400608_56400608</t>
  </si>
  <si>
    <t>31.01.2021 17:35:17</t>
  </si>
  <si>
    <t>31.01.2021 20:57:13</t>
  </si>
  <si>
    <t>TR-58 35-19-L00058_956663085_956663085</t>
  </si>
  <si>
    <t>31.01.2021 14:01:38</t>
  </si>
  <si>
    <t>01.02.2021 00:01:34</t>
  </si>
  <si>
    <t>TR-3 (KÖPRÜBAŞI KABİN) 35-32-L00003_946410915_946410915</t>
  </si>
  <si>
    <t>31.01.2021 17:37:29</t>
  </si>
  <si>
    <t>31.01.2021 19:59:42</t>
  </si>
  <si>
    <t>K-753 35-04-K00753_912520859_912520859</t>
  </si>
  <si>
    <t>31.01.2021 14:46:06</t>
  </si>
  <si>
    <t>31.01.2021 16:19:08</t>
  </si>
  <si>
    <t>K-37 35-04-K00037_912477421_912477421</t>
  </si>
  <si>
    <t>31.01.2021 07:50:52</t>
  </si>
  <si>
    <t>31.01.2021 09:24:53</t>
  </si>
  <si>
    <t>KÜÇÜK EVRENOS TR-3 45-71-M01396_45-71-M01396_2359616</t>
  </si>
  <si>
    <t>31.01.2021 21:12:15</t>
  </si>
  <si>
    <t>31.01.2021 22:02:19</t>
  </si>
  <si>
    <t>YAYAKENT DM 35-24-M00209_BALABAN M05_72093570</t>
  </si>
  <si>
    <t>31.01.2021 12:14:31</t>
  </si>
  <si>
    <t>31.01.2021 12:14:51</t>
  </si>
  <si>
    <t>HOROZ GEDİĞİ TR-1 35-17-M00338_35-17-M00338_2376307</t>
  </si>
  <si>
    <t>31.01.2021 17:52:51</t>
  </si>
  <si>
    <t>31.01.2021 19:50:07</t>
  </si>
  <si>
    <t>31.01.2021 19:57:45</t>
  </si>
  <si>
    <t>31.01.2021 21:40:06</t>
  </si>
  <si>
    <t>ALTINKÖY DUMANDAMLARI TR-1 45-81-M00118_945626895_945626895</t>
  </si>
  <si>
    <t>31.01.2021 17:04:00</t>
  </si>
  <si>
    <t>31.01.2021 18:10:11</t>
  </si>
  <si>
    <t>31.01.2021 09:07:11</t>
  </si>
  <si>
    <t>31.01.2021 09:44:00</t>
  </si>
  <si>
    <t>31.01.2021 12:57:52</t>
  </si>
  <si>
    <t>31.01.2021 12:58:34</t>
  </si>
  <si>
    <t>BERGAMA İM-2 35-16-A00002_TR-A L09_2055218</t>
  </si>
  <si>
    <t>31.01.2021 19:28:40</t>
  </si>
  <si>
    <t>31.01.2021 19:38:00</t>
  </si>
  <si>
    <t>DALBAHÇE TR-1 45-83-L00187_45-83-L00187_2350425</t>
  </si>
  <si>
    <t>31.01.2021 19:48:09</t>
  </si>
  <si>
    <t>31.01.2021 21:10:33</t>
  </si>
  <si>
    <t>BARAJ KÖK 35-17-M00461_PETKİM BARAJ M01_2336613</t>
  </si>
  <si>
    <t>31.01.2021 16:25:00</t>
  </si>
  <si>
    <t>31.01.2021 18:25:21</t>
  </si>
  <si>
    <t>EĞRİDERE ÇAMLI BURUN TR-5 35-32-L00046_946408923_946408923</t>
  </si>
  <si>
    <t>31.01.2021 15:42:03</t>
  </si>
  <si>
    <t>31.01.2021 18:36:04</t>
  </si>
  <si>
    <t>L-81 35-14-L00081_5667557_56357770_56357770</t>
  </si>
  <si>
    <t>31.01.2021 10:08:09</t>
  </si>
  <si>
    <t>31.01.2021 11:36:00</t>
  </si>
  <si>
    <t>31.01.2021 12:32:45</t>
  </si>
  <si>
    <t>31.01.2021 12:39:09</t>
  </si>
  <si>
    <t>31.01.2021 14:48:42</t>
  </si>
  <si>
    <t>31.01.2021 14:52:34</t>
  </si>
  <si>
    <t>TR-74 35-17-M00074_9079603 m/74/a-1_5947718</t>
  </si>
  <si>
    <t>31.01.2021 11:55:00</t>
  </si>
  <si>
    <t>31.01.2021 14:29:41</t>
  </si>
  <si>
    <t>31.01.2021 12:53:30</t>
  </si>
  <si>
    <t>31.01.2021 14:17:13</t>
  </si>
  <si>
    <t>K-3900 35-02-K03900_912414194_912414194</t>
  </si>
  <si>
    <t>31.01.2021 09:21:04</t>
  </si>
  <si>
    <t>31.01.2021 11:42:28</t>
  </si>
  <si>
    <t>L-178 35-18-L00178_950443313_950443313</t>
  </si>
  <si>
    <t>31.01.2021 15:52:50</t>
  </si>
  <si>
    <t>31.01.2021 21:39:14</t>
  </si>
  <si>
    <t>TR-114 45-78-L00114_953295167_953295167</t>
  </si>
  <si>
    <t>31.01.2021 17:45:36</t>
  </si>
  <si>
    <t>31.01.2021 20:23:13</t>
  </si>
  <si>
    <t>31.01.2021 07:43:34</t>
  </si>
  <si>
    <t>31.01.2021 07:56:58</t>
  </si>
  <si>
    <t>İKİZKUYU TR-1 45-86-M00089_952998010_952998010</t>
  </si>
  <si>
    <t>31.01.2021 17:23:37</t>
  </si>
  <si>
    <t>31.01.2021 18:20:41</t>
  </si>
  <si>
    <t>31.01.2021 10:33:24</t>
  </si>
  <si>
    <t>31.01.2021 12:45:44</t>
  </si>
  <si>
    <t>L-93 35-18-L00093_7598103_56368105_56368105</t>
  </si>
  <si>
    <t>31.01.2021 14:32:55</t>
  </si>
  <si>
    <t>31.01.2021 21:05:52</t>
  </si>
  <si>
    <t>SOMA TR-28 45-82-M00028_945525454_945525454</t>
  </si>
  <si>
    <t>31.01.2021 21:57:44</t>
  </si>
  <si>
    <t>31.01.2021 23:15:24</t>
  </si>
  <si>
    <t>31.01.2021 13:10:13</t>
  </si>
  <si>
    <t>31.01.2021 13:14:02</t>
  </si>
  <si>
    <t>KUMKUYUCAK TR-2 45-80-M00175_45-80-M00175_2348141</t>
  </si>
  <si>
    <t>31.01.2021 10:19:38</t>
  </si>
  <si>
    <t>31.01.2021 12:22:00</t>
  </si>
  <si>
    <t>GÖKÇEÖREN TEPE RESTAURANT TR 45-77-M00025_A_56387420_56387420</t>
  </si>
  <si>
    <t>31.01.2021 09:01:56</t>
  </si>
  <si>
    <t>31.01.2021 09:32:17</t>
  </si>
  <si>
    <t>KÜNER TR-3 35-22-M00226_955282019_955282019</t>
  </si>
  <si>
    <t>31.01.2021 09:33:03</t>
  </si>
  <si>
    <t>31.01.2021 10:46:04</t>
  </si>
  <si>
    <t>K-4551 35-02-K04551_99556249_99556249</t>
  </si>
  <si>
    <t>31.01.2021 23:31:55</t>
  </si>
  <si>
    <t>01.02.2021 01:04:36</t>
  </si>
  <si>
    <t>M-2538 35-02-M02538_910620133_910620133</t>
  </si>
  <si>
    <t>31.01.2021 08:13:31</t>
  </si>
  <si>
    <t>31.01.2021 09:33:19</t>
  </si>
  <si>
    <t>K-4566 35-02-K04566_913281758_913281758</t>
  </si>
  <si>
    <t>31.01.2021 22:03:05</t>
  </si>
  <si>
    <t>01.02.2021 00:14:47</t>
  </si>
  <si>
    <t>DEMİR  DEMİRCAN VE ARK. T-SULAMA GRB. 35-13-L00120_DIREK TIPI TRAFO HUCRESI H01_2042146</t>
  </si>
  <si>
    <t>31.01.2021 11:28:22</t>
  </si>
  <si>
    <t>31.01.2021 12:49:05</t>
  </si>
  <si>
    <t>DEREKÖY TR-1 35-27-M00966_99000213_99000213</t>
  </si>
  <si>
    <t>31.01.2021 10:32:10</t>
  </si>
  <si>
    <t>31.01.2021 14:01:34</t>
  </si>
  <si>
    <t>PEKMEZCİ TR-1 45-72-M00198_45-72-M00198_2366196</t>
  </si>
  <si>
    <t>31.01.2021 10:02:49</t>
  </si>
  <si>
    <t>31.01.2021 12:37:19</t>
  </si>
  <si>
    <t>YENİKÖY TR-1 35-22-M00276_955288803_955288803</t>
  </si>
  <si>
    <t>31.01.2021 10:45:05</t>
  </si>
  <si>
    <t>31.01.2021 13:18:33</t>
  </si>
  <si>
    <t>KARABURUN TR-16 35-21-L00016_B_56357700_56357700</t>
  </si>
  <si>
    <t>31.01.2021 15:32:31</t>
  </si>
  <si>
    <t>31.01.2021 15:55:42</t>
  </si>
  <si>
    <t>KAREL KÖK 35-18-L00528_ L03_72061187</t>
  </si>
  <si>
    <t>31.01.2021 03:55:28</t>
  </si>
  <si>
    <t>31.01.2021 04:37:21</t>
  </si>
  <si>
    <t>ULUCAK DM-2/14 35-27-M00332_D_56355943_56355943</t>
  </si>
  <si>
    <t>31.01.2021 12:24:57</t>
  </si>
  <si>
    <t>31.01.2021 13:05:35</t>
  </si>
  <si>
    <t>31.01.2021 14:15:36</t>
  </si>
  <si>
    <t>01.02.2021 04:10:28</t>
  </si>
  <si>
    <t>KOYUNDERE TR-1 35-28-M00154_953379345_953379345</t>
  </si>
  <si>
    <t>31.01.2021 09:25:09</t>
  </si>
  <si>
    <t>31.01.2021 13:44:25</t>
  </si>
  <si>
    <t>DM-20/06 45-71-M00425_45-71-M00425_2368772</t>
  </si>
  <si>
    <t>31.01.2021 10:00:31</t>
  </si>
  <si>
    <t>31.01.2021 15:44:22</t>
  </si>
  <si>
    <t>AZİZTEPE MEZARÖNÜ TR-3 45-73-M00222_A_56386028_56386028</t>
  </si>
  <si>
    <t>31.01.2021 15:51:05</t>
  </si>
  <si>
    <t>31.01.2021 19:29:56</t>
  </si>
  <si>
    <t>BAĞYURDU SLM GRB TR-5 35-27-M00739_35-27-M00739_61289910</t>
  </si>
  <si>
    <t>31.01.2021 09:04:56</t>
  </si>
  <si>
    <t>31.01.2021 11:21:23</t>
  </si>
  <si>
    <t>31.01.2021 19:02:40</t>
  </si>
  <si>
    <t>31.01.2021 19:37:46</t>
  </si>
  <si>
    <t>KAREL KÖK 35-18-L00528_L-454 KÖK L01_72061191</t>
  </si>
  <si>
    <t>31.01.2021 11:08:02</t>
  </si>
  <si>
    <t>31.01.2021 17:58:56</t>
  </si>
  <si>
    <t>31.01.2021 16:35:00</t>
  </si>
  <si>
    <t>31.01.2021 19:21:59</t>
  </si>
  <si>
    <t>SARUHANLI TR-14 45-80-M00014_B_56384435_56384435</t>
  </si>
  <si>
    <t>31.01.2021 17:57:00</t>
  </si>
  <si>
    <t>31.01.2021 18:37:45</t>
  </si>
  <si>
    <t>31.01.2021 12:56:08</t>
  </si>
  <si>
    <t>31.01.2021 15:31:02</t>
  </si>
  <si>
    <t>TR-17 45-78-L00017_C_56407462_56407462</t>
  </si>
  <si>
    <t>31.01.2021 14:11:15</t>
  </si>
  <si>
    <t>31.01.2021 16:02:03</t>
  </si>
  <si>
    <t>AKSELENDİ TR-7 45-72-L00837_956492067_956492067</t>
  </si>
  <si>
    <t>31.01.2021 15:04:50</t>
  </si>
  <si>
    <t>31.01.2021 18:14:58</t>
  </si>
  <si>
    <t>ÇAMÖNÜ TR-4 35-22-M00169_A_56353854_56353854</t>
  </si>
  <si>
    <t>31.01.2021 10:55:08</t>
  </si>
  <si>
    <t>31.01.2021 12:28:00</t>
  </si>
  <si>
    <t>31.01.2021 06:19:44</t>
  </si>
  <si>
    <t>31.01.2021 06:57:10</t>
  </si>
  <si>
    <t>TEKELİ TR-4 35-22-M00234_A_56367734_56367734</t>
  </si>
  <si>
    <t>31.01.2021 16:38:07</t>
  </si>
  <si>
    <t>31.01.2021 18:57:49</t>
  </si>
  <si>
    <t>FOÇA TR-32 35-23-L00032_950422056_950422056</t>
  </si>
  <si>
    <t>31.01.2021 20:52:11</t>
  </si>
  <si>
    <t>06.02.2021 00:02:02</t>
  </si>
  <si>
    <t>KİPA DM 35-26-M00283_HAVAI HAT DM-4 M03_2309266</t>
  </si>
  <si>
    <t>31.01.2021 10:03:21</t>
  </si>
  <si>
    <t>31.01.2021 12:39:36</t>
  </si>
  <si>
    <t>TR-61 35-27-M01103_99098462_99098462</t>
  </si>
  <si>
    <t>31.01.2021 13:41:19</t>
  </si>
  <si>
    <t>31.01.2021 23:46:08</t>
  </si>
  <si>
    <t>YAĞCILAR TR-1 35-19-M00226_956670484_956670484</t>
  </si>
  <si>
    <t>31.01.2021 10:24:12</t>
  </si>
  <si>
    <t>31.01.2021 13:57:03</t>
  </si>
  <si>
    <t>L-2 35-18-L00002_35-18-L00002_72050487</t>
  </si>
  <si>
    <t>31.01.2021 11:25:39</t>
  </si>
  <si>
    <t>31.01.2021 18:00:46</t>
  </si>
  <si>
    <t>İÇMECE TR-2 35-31-L00403_956585087_956585087</t>
  </si>
  <si>
    <t>31.01.2021 18:18:00</t>
  </si>
  <si>
    <t>31.01.2021 22:07:14</t>
  </si>
  <si>
    <t>31.01.2021 09:07:54</t>
  </si>
  <si>
    <t>31.01.2021 10:43:30</t>
  </si>
  <si>
    <t>M-1965 35-02-M01965_910050894_910050894</t>
  </si>
  <si>
    <t>31.01.2021 14:04:08</t>
  </si>
  <si>
    <t>31.01.2021 16:55:42</t>
  </si>
  <si>
    <t>MAHMUTLAR TR-2 45-74-M00164_45-74-M00164_2355359</t>
  </si>
  <si>
    <t>31.01.2021 09:32:21</t>
  </si>
  <si>
    <t>31.01.2021 17:05:02</t>
  </si>
  <si>
    <t>BERGAMA TM 35-16-A00004_KINIK-2 M19_2314379</t>
  </si>
  <si>
    <t>31.01.2021 16:04:11</t>
  </si>
  <si>
    <t>31.01.2021 16:48:51</t>
  </si>
  <si>
    <t>AKÇAKERTİL TR-1 45-81-M00061_945631859_945631859</t>
  </si>
  <si>
    <t>31.01.2021 19:34:59</t>
  </si>
  <si>
    <t>31.01.2021 21:02:42</t>
  </si>
  <si>
    <t>ESKİOBA KÖK 35-29-L00037_MAHMUTLAR L02_2093166</t>
  </si>
  <si>
    <t>31.01.2021 09:12:01</t>
  </si>
  <si>
    <t>31.01.2021 09:56:00</t>
  </si>
  <si>
    <t>KÖPRÜBAŞI TR-23 (DERE YANI) 45-86-M00023_C_56405205_56405205</t>
  </si>
  <si>
    <t>31.01.2021 18:32:19</t>
  </si>
  <si>
    <t>31.01.2021 22:19:05</t>
  </si>
  <si>
    <t>GÖRDES DM 45-75-M00050_AKHİSAR - ÖLÇÜ M07_2083712</t>
  </si>
  <si>
    <t>31.01.2021 01:00:10</t>
  </si>
  <si>
    <t>31.01.2021 01:00:40</t>
  </si>
  <si>
    <t>GÜMÜŞÇAY TR-1 45-73-M00903_C_56401216_56401216</t>
  </si>
  <si>
    <t>31.01.2021 16:49:25</t>
  </si>
  <si>
    <t>31.01.2021 19:54:03</t>
  </si>
  <si>
    <t>31.01.2021 09:20:07</t>
  </si>
  <si>
    <t>31.01.2021 17:06:44</t>
  </si>
  <si>
    <t>K-467 35-01-K00467_D_56354620_56354620</t>
  </si>
  <si>
    <t>31.01.2021 09:26:29</t>
  </si>
  <si>
    <t>31.01.2021 12:46:51</t>
  </si>
  <si>
    <t>K-768 35-01-K00768_C_56382892_56382892</t>
  </si>
  <si>
    <t>31.01.2021 11:52:07</t>
  </si>
  <si>
    <t>31.01.2021 13:20:14</t>
  </si>
  <si>
    <t>K-2743 35-03-K02743_99374093_99374093</t>
  </si>
  <si>
    <t>31.01.2021 17:08:51</t>
  </si>
  <si>
    <t>31.01.2021 22:28:05</t>
  </si>
  <si>
    <t>TR-80 35-16-L00080_35-16-L00080_2363857</t>
  </si>
  <si>
    <t>31.01.2021 11:33:21</t>
  </si>
  <si>
    <t>31.01.2021 13:20:32</t>
  </si>
  <si>
    <t>31.01.2021 02:09:23</t>
  </si>
  <si>
    <t>31.01.2021 03:01:38</t>
  </si>
  <si>
    <t>TUMBULLAR TR-1 35-31-L00362_47897399_56392353_56392353</t>
  </si>
  <si>
    <t>31.01.2021 09:41:09</t>
  </si>
  <si>
    <t>31.01.2021 15:10:37</t>
  </si>
  <si>
    <t>31.01.2021 12:07:10</t>
  </si>
  <si>
    <t>31.01.2021 12:33:00</t>
  </si>
  <si>
    <t>EYNEZ TR-1 45-82-M00295_DIREK TIPI TRAFO HUCRESI H01_2092670</t>
  </si>
  <si>
    <t>31.01.2021 17:13:38</t>
  </si>
  <si>
    <t>31.01.2021 23:10:22</t>
  </si>
  <si>
    <t>ALSANCAK TM 35-01-A00005_ŞARK SANAYİ K18_2308243</t>
  </si>
  <si>
    <t>31.01.2021 15:04:37</t>
  </si>
  <si>
    <t>31.01.2021 15:16:33</t>
  </si>
  <si>
    <t>HACIRAHMANLI TR-1 KÖK 45-80-M00070_HACIRAHMANLI TARIMSAL SULAMA M03_72197689</t>
  </si>
  <si>
    <t>31.01.2021 08:59:42</t>
  </si>
  <si>
    <t>31.01.2021 10:01:42</t>
  </si>
  <si>
    <t>M-2034 GEÇİT 35-02-M02034_M-2721 M01_66686248</t>
  </si>
  <si>
    <t>31.01.2021 09:17:11</t>
  </si>
  <si>
    <t>31.01.2021 10:55:35</t>
  </si>
  <si>
    <t>HACIALİLER TR-1 45-73-M00732__72372846_72372846</t>
  </si>
  <si>
    <t>31.01.2021 11:43:51</t>
  </si>
  <si>
    <t>31.01.2021 13:50:32</t>
  </si>
  <si>
    <t>PAYAMLI M-21 35-25-M00171_D_56377712_56377712</t>
  </si>
  <si>
    <t>31.01.2021 11:48:11</t>
  </si>
  <si>
    <t>31.01.2021 13:03:55</t>
  </si>
  <si>
    <t>DM-8/9 (ESKİ HARMANDALI) 45-71-M00293_DM-8 TARİŞ M02_2075626</t>
  </si>
  <si>
    <t>31.01.2021 12:07:02</t>
  </si>
  <si>
    <t>31.01.2021 12:38:00</t>
  </si>
  <si>
    <t>BİRGİ DM 35-15-L01013_950401911_950401911</t>
  </si>
  <si>
    <t>31.01.2021 14:07:07</t>
  </si>
  <si>
    <t>31.01.2021 18:44:49</t>
  </si>
  <si>
    <t>TR-1/61 45-72-M00061_956515716_956515716</t>
  </si>
  <si>
    <t>31.01.2021 08:23:24</t>
  </si>
  <si>
    <t>31.01.2021 09:17:25</t>
  </si>
  <si>
    <t>31.01.2021 19:18:15</t>
  </si>
  <si>
    <t>31.01.2021 20:00:30</t>
  </si>
  <si>
    <t>TR-1/18 45-72-M00018_956503339_956503339</t>
  </si>
  <si>
    <t>31.01.2021 13:03:43</t>
  </si>
  <si>
    <t>31.01.2021 17:10:29</t>
  </si>
  <si>
    <t>K-4253 35-07-K04253_913376516_913376516</t>
  </si>
  <si>
    <t>31.01.2021 12:43:09</t>
  </si>
  <si>
    <t>31.01.2021 17:21:39</t>
  </si>
  <si>
    <t>31.01.2021 16:41:00</t>
  </si>
  <si>
    <t>31.01.2021 16:44:31</t>
  </si>
  <si>
    <t>TR-7 35-16-L00007_TR-10 L04_67566309</t>
  </si>
  <si>
    <t>31.01.2021 18:21:23</t>
  </si>
  <si>
    <t>31.01.2021 19:49:00</t>
  </si>
  <si>
    <t>K-235 35-01-K00235_910728874_910728874</t>
  </si>
  <si>
    <t>31.01.2021 11:00:04</t>
  </si>
  <si>
    <t>31.01.2021 11:37:53</t>
  </si>
  <si>
    <t>31.01.2021 02:35:41</t>
  </si>
  <si>
    <t>31.01.2021 04:05:11</t>
  </si>
  <si>
    <t>31.01.2021 16:37:21</t>
  </si>
  <si>
    <t>31.01.2021 17:36:36</t>
  </si>
  <si>
    <t>K-3056 35-03-K03056_910029105_910029105</t>
  </si>
  <si>
    <t>31.01.2021 17:01:58</t>
  </si>
  <si>
    <t>31.01.2021 20:40:51</t>
  </si>
  <si>
    <t>TR-74 35-19-L00074_956665140_956665140</t>
  </si>
  <si>
    <t>31.01.2021 13:23:00</t>
  </si>
  <si>
    <t>31.01.2021 15:10:05</t>
  </si>
  <si>
    <t>DENİZ KABUĞU SİTESİ TR 35-30-M00060_42974172 _42974233</t>
  </si>
  <si>
    <t>31.01.2021 13:45:05</t>
  </si>
  <si>
    <t>31.01.2021 16:04:47</t>
  </si>
  <si>
    <t>DERBENT İM-DM 45-83-A00004_MANİSA-1 M03_2099896</t>
  </si>
  <si>
    <t>31.01.2021 01:05:21</t>
  </si>
  <si>
    <t>31.01.2021 02:02:22</t>
  </si>
  <si>
    <t>M-1536 35-01-M01536_D_56373930_56373930</t>
  </si>
  <si>
    <t>31.01.2021 21:31:06</t>
  </si>
  <si>
    <t>01.02.2021 01:39:11</t>
  </si>
  <si>
    <t>L-97 35-18-L00097_950439675_950439675</t>
  </si>
  <si>
    <t>31.01.2021 09:34:17</t>
  </si>
  <si>
    <t>31.01.2021 19:31:57</t>
  </si>
  <si>
    <t>DM-14/08 45-71-M00385_953200635_953200635</t>
  </si>
  <si>
    <t>31.01.2021 20:18:38</t>
  </si>
  <si>
    <t>31.01.2021 21:32:37</t>
  </si>
  <si>
    <t>M-396 35-09-M00396_915102772_915102772</t>
  </si>
  <si>
    <t>31.01.2021 14:46:29</t>
  </si>
  <si>
    <t>31.01.2021 17:02:27</t>
  </si>
  <si>
    <t>31.01.2021 09:07:22</t>
  </si>
  <si>
    <t>31.01.2021 17:27:03</t>
  </si>
  <si>
    <t>31.01.2021 15:31:00</t>
  </si>
  <si>
    <t>31.01.2021 18:38:27</t>
  </si>
  <si>
    <t>MAHMUTLAR TR-1 45-74-M00350_945590301_945590301</t>
  </si>
  <si>
    <t>31.01.2021 18:39:32</t>
  </si>
  <si>
    <t>31.01.2021 20:19:07</t>
  </si>
  <si>
    <t>DM-1/33 35-29-M00033_950342882_950342882</t>
  </si>
  <si>
    <t>31.01.2021 10:04:08</t>
  </si>
  <si>
    <t>31.01.2021 19:50:23</t>
  </si>
  <si>
    <t>BAŞKÖY KUREYŞ TR-1 35-29-L00194_48205855_56400241_56400241</t>
  </si>
  <si>
    <t>31.01.2021 17:31:24</t>
  </si>
  <si>
    <t>31.01.2021 22:23:04</t>
  </si>
  <si>
    <t>TR-21 35-31-L00021_956590863_956590863</t>
  </si>
  <si>
    <t>31.01.2021 11:23:55</t>
  </si>
  <si>
    <t>31.01.2021 19:48:35</t>
  </si>
  <si>
    <t>31.01.2021 14:36:19</t>
  </si>
  <si>
    <t>31.01.2021 16:37:57</t>
  </si>
  <si>
    <t>M-1042Ö 35-02-M01042Ö_ M01_2309093</t>
  </si>
  <si>
    <t>31.01.2021 09:03:01</t>
  </si>
  <si>
    <t>31.01.2021 10:49:02</t>
  </si>
  <si>
    <t>AKKOYUNLU TR-1 35-29-L00269_950346329_950346329</t>
  </si>
  <si>
    <t>31.01.2021 15:09:12</t>
  </si>
  <si>
    <t>31.01.2021 16:15:53</t>
  </si>
  <si>
    <t>DEREKÖY TR-2 45-72-L00463_956527816_956527816</t>
  </si>
  <si>
    <t>31.01.2021 11:59:08</t>
  </si>
  <si>
    <t>31.01.2021 15:27:20</t>
  </si>
  <si>
    <t>BOZCAYAKA TR-1 35-15-L00919_DIREK TIPI TRAFO HUCRESI H01_2046288</t>
  </si>
  <si>
    <t>31.01.2021 11:31:28</t>
  </si>
  <si>
    <t>31.01.2021 15:12:20</t>
  </si>
  <si>
    <t>K-3900 35-02-K03900_912448700_912448700</t>
  </si>
  <si>
    <t>31.01.2021 16:43:26</t>
  </si>
  <si>
    <t>31.01.2021 18:01:50</t>
  </si>
  <si>
    <t>AYAKLIKIRI TR-1 35-29-L00097_950321405_950321405</t>
  </si>
  <si>
    <t>31.01.2021 17:44:00</t>
  </si>
  <si>
    <t>31.01.2021 18:50:30</t>
  </si>
  <si>
    <t>_6595636_56373547_56373547</t>
  </si>
  <si>
    <t>31.01.2021 10:02:47</t>
  </si>
  <si>
    <t>31.01.2021 15:24:40</t>
  </si>
  <si>
    <t>31.01.2021 04:00:00</t>
  </si>
  <si>
    <t>31.01.2021 18:43:39</t>
  </si>
  <si>
    <t>K-4832 35-01-K04832_911283576_911283576</t>
  </si>
  <si>
    <t>31.01.2021 19:18:40</t>
  </si>
  <si>
    <t>31.01.2021 23:50:25</t>
  </si>
  <si>
    <t>DM-3/12 (KISIK CAMİİ) 45-71-M00106_953220554_953220554</t>
  </si>
  <si>
    <t>31.01.2021 10:42:58</t>
  </si>
  <si>
    <t>31.01.2021 12:29:32</t>
  </si>
  <si>
    <t>TR-1/12 45-72-M00012_45-72-M00012_2349266</t>
  </si>
  <si>
    <t>31.01.2021 07:54:33</t>
  </si>
  <si>
    <t>31.01.2021 08:44:31</t>
  </si>
  <si>
    <t>ESBAŞ İM 35-08-A00001_ESBAŞ-10 K05_2307188</t>
  </si>
  <si>
    <t>31.01.2021 13:00:41</t>
  </si>
  <si>
    <t>31.01.2021 14:17:45</t>
  </si>
  <si>
    <t>31.01.2021 10:36:41</t>
  </si>
  <si>
    <t>31.01.2021 11:18:00</t>
  </si>
  <si>
    <t>KARABURUN İM 35-21-A00001_HatBaşıAyırıcı_72250649 L05_72250649</t>
  </si>
  <si>
    <t>31.01.2021 20:19:40</t>
  </si>
  <si>
    <t>31.01.2021 23:36:39</t>
  </si>
  <si>
    <t>AVUNDURUK TR-1 35-31-L00179_47918758_56404328_56404328</t>
  </si>
  <si>
    <t>31.01.2021 07:24:44</t>
  </si>
  <si>
    <t>31.01.2021 08:51:25</t>
  </si>
  <si>
    <t>KİLLİK TR-19 45-73-M00873_B_56405469_56405469</t>
  </si>
  <si>
    <t>31.01.2021 10:09:13</t>
  </si>
  <si>
    <t>31.01.2021 11:47:28</t>
  </si>
  <si>
    <t>TR-74 35-17-M00074_950313448_950313448</t>
  </si>
  <si>
    <t>31.01.2021 09:48:33</t>
  </si>
  <si>
    <t>01.02.2021 18:36:09</t>
  </si>
  <si>
    <t>31.01.2021 17:35:09</t>
  </si>
  <si>
    <t>31.01.2021 20:10:18</t>
  </si>
  <si>
    <t>MAHMUT ESKİYÖRÜK SULAMA GRUBU 35-29-M00363_A_56395330_56395330</t>
  </si>
  <si>
    <t>31.01.2021 08:28:55</t>
  </si>
  <si>
    <t>31.01.2021 09:41:08</t>
  </si>
  <si>
    <t>K-1414 35-07-K01414_97578858_97578858</t>
  </si>
  <si>
    <t>31.01.2021 17:59:04</t>
  </si>
  <si>
    <t>31.01.2021 20:08:25</t>
  </si>
  <si>
    <t>31.01.2021 11:28:43</t>
  </si>
  <si>
    <t>31.01.2021 11:39:55</t>
  </si>
  <si>
    <t>M-1543 35-01-M01543_910543096_910543096</t>
  </si>
  <si>
    <t>31.01.2021 18:53:20</t>
  </si>
  <si>
    <t>01.02.2021 02:43:56</t>
  </si>
  <si>
    <t>TR-5 35-32-L00005_35-32-L00005_2361595</t>
  </si>
  <si>
    <t>31.01.2021 16:18:01</t>
  </si>
  <si>
    <t>31.01.2021 16:42:51</t>
  </si>
  <si>
    <t>K-913 35-01-K00913__56375900_56375900</t>
  </si>
  <si>
    <t>31.01.2021 13:31:21</t>
  </si>
  <si>
    <t>31.01.2021 16:31:27</t>
  </si>
  <si>
    <t>DM-8/10C 45-71-M02000_B_56354250_56354250</t>
  </si>
  <si>
    <t>31.01.2021 20:50:35</t>
  </si>
  <si>
    <t>31.01.2021 22:53:25</t>
  </si>
  <si>
    <t>İTOB DM 35-22-M00089_TEKELİ SULAMA M08_2328011</t>
  </si>
  <si>
    <t>31.01.2021 10:09:44</t>
  </si>
  <si>
    <t>31.01.2021 18:07:17</t>
  </si>
  <si>
    <t>K-421 35-01-K00421_35-01-K00421_2363781</t>
  </si>
  <si>
    <t>31.01.2021 10:02:21</t>
  </si>
  <si>
    <t>31.01.2021 10:49:00</t>
  </si>
  <si>
    <t>FIRINLI TR-9 35-20-L00366_955199093_955199093</t>
  </si>
  <si>
    <t>31.01.2021 15:13:46</t>
  </si>
  <si>
    <t>31.01.2021 17:55:28</t>
  </si>
  <si>
    <t>TAYTAN OFİS KÖK 45-78-M00314_HatBaşıAyırıcı_53140333 M014_53140333</t>
  </si>
  <si>
    <t>31.01.2021 11:16:36</t>
  </si>
  <si>
    <t>31.01.2021 13:17:20</t>
  </si>
  <si>
    <t>31.01.2021 12:17:56</t>
  </si>
  <si>
    <t>31.01.2021 17:06:17</t>
  </si>
  <si>
    <t>31.01.2021 15:23:32</t>
  </si>
  <si>
    <t>31.01.2021 15:31:24</t>
  </si>
  <si>
    <t>EGE TARIMSAL ARAŞTIRMA TR-1 ÖZEL 35-28-M00099Ö_ M03_2329497</t>
  </si>
  <si>
    <t>31.01.2021 10:19:20</t>
  </si>
  <si>
    <t>31.01.2021 12:48:43</t>
  </si>
  <si>
    <t>YOLÜSTÜ TR-1 35-15-L00915_950361531_950361531</t>
  </si>
  <si>
    <t>31.01.2021 12:23:38</t>
  </si>
  <si>
    <t>31.01.2021 16:07:03</t>
  </si>
  <si>
    <t>KARGIN KÖK 45-71-M00095_KARGIN GİRİŞ M08_2076279</t>
  </si>
  <si>
    <t>ÖREN TR-9 35-27-L00214_97515670_97515670</t>
  </si>
  <si>
    <t>31.01.2021 13:03:50</t>
  </si>
  <si>
    <t>31.01.2021 17:53:33</t>
  </si>
  <si>
    <t>31.01.2021 00:36:05</t>
  </si>
  <si>
    <t>31.01.2021 04:56:25</t>
  </si>
  <si>
    <t>UMURLU TR-2 35-31-L00355_956570787_956570787</t>
  </si>
  <si>
    <t>31.01.2021 12:43:00</t>
  </si>
  <si>
    <t>31.01.2021 16:12:10</t>
  </si>
  <si>
    <t>31.01.2021 09:01:20</t>
  </si>
  <si>
    <t>31.01.2021 10:33:11</t>
  </si>
  <si>
    <t>TR-56 CEPHANELİK 35-19-L00056_956695401_956695401</t>
  </si>
  <si>
    <t>31.01.2021 14:58:00</t>
  </si>
  <si>
    <t>01.02.2021 01:02:51</t>
  </si>
  <si>
    <t>31.01.2021 17:52:07</t>
  </si>
  <si>
    <t>31.01.2021 20:17:44</t>
  </si>
  <si>
    <t>MENEMEN GÖRECE TR-1 35-28-M00288_35-28-M00288_2377259</t>
  </si>
  <si>
    <t>31.01.2021 14:17:31</t>
  </si>
  <si>
    <t>31.01.2021 17:17:59</t>
  </si>
  <si>
    <t>TR-29 35-27-M00029_99208917_99208917</t>
  </si>
  <si>
    <t>31.01.2021 08:50:44</t>
  </si>
  <si>
    <t>31.01.2021 10:04:29</t>
  </si>
  <si>
    <t>TR-1-5/11 (YANIKKAVAK MERKEZ) 35-20-L00056_6114507_56359812_56359812</t>
  </si>
  <si>
    <t>31.01.2021 10:58:40</t>
  </si>
  <si>
    <t>31.01.2021 11:47:21</t>
  </si>
  <si>
    <t>K-4554 35-07-K04554_954849616_954849616</t>
  </si>
  <si>
    <t>31.01.2021 18:07:32</t>
  </si>
  <si>
    <t>31.01.2021 19:34:16</t>
  </si>
  <si>
    <t>ULUCAK DM 35-27-M00792_HatBaşıAyırıcı_53137916 M18_53137916</t>
  </si>
  <si>
    <t>31.01.2021 18:34:00</t>
  </si>
  <si>
    <t>01.02.2021 00:12:59</t>
  </si>
  <si>
    <t>L-434 MENDERES BP 35-18-L00434_950464491_950464491</t>
  </si>
  <si>
    <t>31.01.2021 15:46:58</t>
  </si>
  <si>
    <t>31.01.2021 19:30:58</t>
  </si>
  <si>
    <t>DM-8/10 45-71-M00287_B_60983242_60983242</t>
  </si>
  <si>
    <t>31.01.2021 21:58:41</t>
  </si>
  <si>
    <t>31.01.2021 22:56:22</t>
  </si>
  <si>
    <t>31.01.2021 12:11:00</t>
  </si>
  <si>
    <t>31.01.2021 12:57:29</t>
  </si>
  <si>
    <t>PAYAMLI M-23 35-25-M00190_956644884_956644884</t>
  </si>
  <si>
    <t>31.01.2021 10:38:34</t>
  </si>
  <si>
    <t>31.01.2021 13:58:37</t>
  </si>
  <si>
    <t>31.01.2021 09:04:48</t>
  </si>
  <si>
    <t>31.01.2021 11:07:30</t>
  </si>
  <si>
    <t>GÜNEŞLİ KÖK 45-75-M00056_HatBaşıAyırıcı_53135113 M03_53135113</t>
  </si>
  <si>
    <t>31.01.2021 09:36:31</t>
  </si>
  <si>
    <t>31.01.2021 17:43:57</t>
  </si>
  <si>
    <t>TR-26 35-19-L00026_956666648_956666648</t>
  </si>
  <si>
    <t>31.01.2021 10:45:23</t>
  </si>
  <si>
    <t>31.01.2021 17:16:25</t>
  </si>
  <si>
    <t>TR-134 35-19-L00134_956667460_956667460</t>
  </si>
  <si>
    <t>31.01.2021 12:20:00</t>
  </si>
  <si>
    <t>31.01.2021 13:18:34</t>
  </si>
  <si>
    <t>İKİZLER TR-1 45-81-M00226_A_56399174_56399174</t>
  </si>
  <si>
    <t>31.01.2021 10:16:07</t>
  </si>
  <si>
    <t>31.01.2021 12:18:17</t>
  </si>
  <si>
    <t>DM-14/22 45-71-M00545_45089886_56402410_56402410</t>
  </si>
  <si>
    <t>31.01.2021 16:03:49</t>
  </si>
  <si>
    <t>31.01.2021 20:24:02</t>
  </si>
  <si>
    <t>L-191 35-18-L00191_50069388_56368821_56368821</t>
  </si>
  <si>
    <t>31.01.2021 16:14:40</t>
  </si>
  <si>
    <t>31.01.2021 22:01:11</t>
  </si>
  <si>
    <t>ÇAMLIK DM 35-17-M00173_ZEYTİNDAĞ-2 M04_66328145</t>
  </si>
  <si>
    <t>31.01.2021 09:46:14</t>
  </si>
  <si>
    <t>31.01.2021 10:08:48</t>
  </si>
  <si>
    <t>KUŞÇULAR TR-5 35-19-M00217_956697171_956697171</t>
  </si>
  <si>
    <t>31.01.2021 15:33:10</t>
  </si>
  <si>
    <t>31.01.2021 18:57:15</t>
  </si>
  <si>
    <t>31.01.2021 09:58:31</t>
  </si>
  <si>
    <t>31.01.2021 15:26:30</t>
  </si>
  <si>
    <t>K-4755 35-01-K04755_911380579_911380579</t>
  </si>
  <si>
    <t>31.01.2021 23:22:17</t>
  </si>
  <si>
    <t>01.02.2021 03:25:21</t>
  </si>
  <si>
    <t>K-524 35-01-K00524_910402857_910402857</t>
  </si>
  <si>
    <t>31.01.2021 16:49:33</t>
  </si>
  <si>
    <t>31.01.2021 20:28:10</t>
  </si>
  <si>
    <t>DERİCİ KÖYÜ TR-1 45-84-M00019_955182557_955182557</t>
  </si>
  <si>
    <t>31.01.2021 18:26:11</t>
  </si>
  <si>
    <t>31.01.2021 19:17:57</t>
  </si>
  <si>
    <t>31.01.2021 03:38:48</t>
  </si>
  <si>
    <t>31.01.2021 04:49:51</t>
  </si>
  <si>
    <t>31.01.2021 19:36:27</t>
  </si>
  <si>
    <t>31.01.2021 19:40:46</t>
  </si>
  <si>
    <t>SELÇUK İM/DM 35-13-A00004_HatBaşıAyırıcı_53132555 L05_53132555</t>
  </si>
  <si>
    <t>31.01.2021 09:33:06</t>
  </si>
  <si>
    <t>31.01.2021 15:14:52</t>
  </si>
  <si>
    <t>M-2031 GEÇİT 35-02-M02031_BATIÇİM-2 M04_66687368</t>
  </si>
  <si>
    <t>31.01.2021 09:10:00</t>
  </si>
  <si>
    <t>31.01.2021 10:30:46</t>
  </si>
  <si>
    <t>L-268 BOZDOĞAN MARKET 35-18-L00268_950452803_950452803</t>
  </si>
  <si>
    <t>31.01.2021 18:15:00</t>
  </si>
  <si>
    <t>31.01.2021 19:05:18</t>
  </si>
  <si>
    <t>KARATEKE TR-2 35-29-L00143_950334413_950334413</t>
  </si>
  <si>
    <t>31.01.2021 11:27:19</t>
  </si>
  <si>
    <t>31.01.2021 20:37:28</t>
  </si>
  <si>
    <t>KAVŞAK DM TR-154 35-16-L00154_BENZİNLİK ÇIKIŞI/ETÇİLER L03_66050337</t>
  </si>
  <si>
    <t>31.01.2021 08:44:00</t>
  </si>
  <si>
    <t>31.01.2021 15:32:15</t>
  </si>
  <si>
    <t>K-4342 35-01-K04342_A_56355675_56355675</t>
  </si>
  <si>
    <t>31.01.2021 14:14:50</t>
  </si>
  <si>
    <t>31.01.2021 17:08:04</t>
  </si>
  <si>
    <t>31.01.2021 21:37:40</t>
  </si>
  <si>
    <t>31.01.2021 23:25:42</t>
  </si>
  <si>
    <t>M-2793 35-01-M02793_910032856_910032856</t>
  </si>
  <si>
    <t>31.01.2021 07:45:48</t>
  </si>
  <si>
    <t>31.01.2021 08:47:19</t>
  </si>
  <si>
    <t>ORHANGAZİ TR-1 35-15-L00207_DIREK TIPI TRAFO HUCRESI H01_2046448</t>
  </si>
  <si>
    <t>31.01.2021 08:55:44</t>
  </si>
  <si>
    <t>31.01.2021 11:58:59</t>
  </si>
  <si>
    <t>K-1024 35-01-K01024_964175705_964175705</t>
  </si>
  <si>
    <t>31.01.2021 11:33:00</t>
  </si>
  <si>
    <t>31.01.2021 13:08:10</t>
  </si>
  <si>
    <t>31.01.2021 01:55:00</t>
  </si>
  <si>
    <t>31.01.2021 02:16:14</t>
  </si>
  <si>
    <t>DOĞANCI KÖYÜ TR-4 35-31-L00328_47904693_56386093_56386093</t>
  </si>
  <si>
    <t>31.01.2021 11:23:37</t>
  </si>
  <si>
    <t>31.01.2021 14:20:45</t>
  </si>
  <si>
    <t>MURADİYE DM-5/11 45-71-M00232_AKARLAR M13_72091452</t>
  </si>
  <si>
    <t>31.01.2021 16:13:59</t>
  </si>
  <si>
    <t>31.01.2021 23:53:03</t>
  </si>
  <si>
    <t>31.01.2021 06:19:00</t>
  </si>
  <si>
    <t>31.01.2021 12:57:43</t>
  </si>
  <si>
    <t>YENİ KARAKÖY TR-1 35-17-M00730_C_56356530_56356530</t>
  </si>
  <si>
    <t>31.01.2021 17:33:52</t>
  </si>
  <si>
    <t>31.01.2021 19:32:44</t>
  </si>
  <si>
    <t>31.01.2021 08:00:02</t>
  </si>
  <si>
    <t>31.01.2021 16:13:06</t>
  </si>
  <si>
    <t>KEMER TR-1 35-22-M00872_955292862_955292862</t>
  </si>
  <si>
    <t>31.01.2021 14:26:44</t>
  </si>
  <si>
    <t>31.01.2021 17:28:49</t>
  </si>
  <si>
    <t>31.01.2021 11:48:58</t>
  </si>
  <si>
    <t>31.01.2021 17:02:51</t>
  </si>
  <si>
    <t>YAMANDERE TR-2 35-29-L00312_A_56399878_56399878</t>
  </si>
  <si>
    <t>31.01.2021 12:56:02</t>
  </si>
  <si>
    <t>31.01.2021 15:18:42</t>
  </si>
  <si>
    <t>BOYABAĞ TR-1 35-21-L00113_C_56376968_56376968</t>
  </si>
  <si>
    <t>31.01.2021 00:22:00</t>
  </si>
  <si>
    <t>31.01.2021 03:17:24</t>
  </si>
  <si>
    <t>31.01.2021 19:05:47</t>
  </si>
  <si>
    <t>01.02.2021 00:55:10</t>
  </si>
  <si>
    <t>31.01.2021 15:41:17</t>
  </si>
  <si>
    <t>31.01.2021 15:47:12</t>
  </si>
  <si>
    <t>K-1353 35-01-K01353_B_56364724_56364724</t>
  </si>
  <si>
    <t>31.01.2021 16:07:00</t>
  </si>
  <si>
    <t>31.01.2021 17:40:14</t>
  </si>
  <si>
    <t>ATÇILAR TR-1 35-16-M00037_47500746_56395733_56395733</t>
  </si>
  <si>
    <t>31.01.2021 09:42:13</t>
  </si>
  <si>
    <t>31.01.2021 16:31:19</t>
  </si>
  <si>
    <t>K-1745 35-01-K01745_911836174_911836174</t>
  </si>
  <si>
    <t>31.01.2021 08:22:42</t>
  </si>
  <si>
    <t>31.01.2021 21:54:06</t>
  </si>
  <si>
    <t>31.01.2021 16:39:06</t>
  </si>
  <si>
    <t>31.01.2021 17:02:05</t>
  </si>
  <si>
    <t>L-134 AYARASANDA 35-18-L00134_950460036_950460036</t>
  </si>
  <si>
    <t>31.01.2021 18:40:00</t>
  </si>
  <si>
    <t>31.01.2021 19:00:21</t>
  </si>
  <si>
    <t>31.01.2021 01:00:49</t>
  </si>
  <si>
    <t>31.01.2021 01:35:14</t>
  </si>
  <si>
    <t>BERGAMA İM-2 35-16-A00002_TR-A M05_2055205</t>
  </si>
  <si>
    <t>31.01.2021 19:12:59</t>
  </si>
  <si>
    <t>31.01.2021 19:23:50</t>
  </si>
  <si>
    <t>_F tr16f1_43010753</t>
  </si>
  <si>
    <t>31.01.2021 10:12:46</t>
  </si>
  <si>
    <t>31.01.2021 12:48:14</t>
  </si>
  <si>
    <t>K-122 35-01-K00122_910227702_910227702</t>
  </si>
  <si>
    <t>31.01.2021 14:23:46</t>
  </si>
  <si>
    <t>31.01.2021 17:23:29</t>
  </si>
  <si>
    <t>SİYEKLİ TR-3 45-71-M01973_953201985_953201985</t>
  </si>
  <si>
    <t>31.01.2021 19:52:49</t>
  </si>
  <si>
    <t>31.01.2021 21:12:03</t>
  </si>
  <si>
    <t>31.01.2021 17:54:51</t>
  </si>
  <si>
    <t>31.01.2021 18:25:00</t>
  </si>
  <si>
    <t>31.01.2021 07:19:21</t>
  </si>
  <si>
    <t>31.01.2021 07:55:00</t>
  </si>
  <si>
    <t>K-1764 35-01-K01764_912531324_912531324</t>
  </si>
  <si>
    <t>31.01.2021 12:22:57</t>
  </si>
  <si>
    <t>31.01.2021 13:54:26</t>
  </si>
  <si>
    <t>31.01.2021 11:38:00</t>
  </si>
  <si>
    <t>31.01.2021 13:07:43</t>
  </si>
  <si>
    <t>SÜLEYMANLI KÖK 35-28-M00606_BOZALAN M04_66870996</t>
  </si>
  <si>
    <t>31.01.2021 14:50:32</t>
  </si>
  <si>
    <t>31.01.2021 15:19:11</t>
  </si>
  <si>
    <t>ULUCAK DM 35-27-M00792_EĞRİDERE-2 M18_2310302</t>
  </si>
  <si>
    <t>31.01.2021 23:42:01</t>
  </si>
  <si>
    <t>31.01.2021 23:57:11</t>
  </si>
  <si>
    <t>L-157 YEŞİLKENT 35-14-L00157_956661447_956661447</t>
  </si>
  <si>
    <t>31.01.2021 10:22:14</t>
  </si>
  <si>
    <t>31.01.2021 13:45:13</t>
  </si>
  <si>
    <t>NURİYE TR-6 45-80-M00121_956548525_956548525</t>
  </si>
  <si>
    <t>31.01.2021 12:04:00</t>
  </si>
  <si>
    <t>31.01.2021 13:19:12</t>
  </si>
  <si>
    <t>YENİ FOÇA TR-2 35-23-M00002_950426584_950426584</t>
  </si>
  <si>
    <t>31.01.2021 13:56:00</t>
  </si>
  <si>
    <t>31.01.2021 15:37:19</t>
  </si>
  <si>
    <t>31.01.2021 09:13:47</t>
  </si>
  <si>
    <t>31.01.2021 09:27:21</t>
  </si>
  <si>
    <t>ANADOLU YEM KÖK 35-26-M00754_HAVAI HAT M05_65910738</t>
  </si>
  <si>
    <t>31.01.2021 03:56:19</t>
  </si>
  <si>
    <t>31.01.2021 04:15:58</t>
  </si>
  <si>
    <t>YAĞCILAR TR-2 35-19-M00227__72372857_72372857</t>
  </si>
  <si>
    <t>31.01.2021 12:42:42</t>
  </si>
  <si>
    <t>31.01.2021 13:34:45</t>
  </si>
  <si>
    <t>DAĞCIYUSUF TR-11 45-73-M01328_945652659_945652659</t>
  </si>
  <si>
    <t>31.01.2021 12:38:34</t>
  </si>
  <si>
    <t>31.01.2021 15:58:21</t>
  </si>
  <si>
    <t>PAMUCAK KÖK 35-13-L00400_ARVALYA L11_2326934</t>
  </si>
  <si>
    <t>31.01.2021 14:45:20</t>
  </si>
  <si>
    <t>31.01.2021 17:02:34</t>
  </si>
  <si>
    <t>31.01.2021 21:03:57</t>
  </si>
  <si>
    <t>31.01.2021 21:17:27</t>
  </si>
  <si>
    <t>GÖKBEL TR-1 45-71-M01659_45-71-M01659_2349443</t>
  </si>
  <si>
    <t>31.01.2021 09:39:52</t>
  </si>
  <si>
    <t>31.01.2021 18:50:25</t>
  </si>
  <si>
    <t>ÇAYPINAR TR-1 45-78-L00291_953278187_953278187</t>
  </si>
  <si>
    <t>31.01.2021 10:03:41</t>
  </si>
  <si>
    <t>K-2353 35-02-K02353_TRAFO K01_2058853</t>
  </si>
  <si>
    <t>31.01.2021 09:37:12</t>
  </si>
  <si>
    <t>31.01.2021 20:46:00</t>
  </si>
  <si>
    <t>DM-01/13 45-71-M00024_45-71-M00024_66504824</t>
  </si>
  <si>
    <t>31.01.2021 20:20:25</t>
  </si>
  <si>
    <t>31.01.2021 22:10:19</t>
  </si>
  <si>
    <t>31.01.2021 19:53:34</t>
  </si>
  <si>
    <t>31.01.2021 19:58:48</t>
  </si>
  <si>
    <t>BAYRAMŞAH TR-1 45-74-M00205_A_56352247_56352247</t>
  </si>
  <si>
    <t>31.01.2021 16:29:25</t>
  </si>
  <si>
    <t>31.01.2021 18:13:14</t>
  </si>
  <si>
    <t>YENİ FOÇA TR-2 35-23-M00002_950426581_950426581</t>
  </si>
  <si>
    <t>31.01.2021 13:57:00</t>
  </si>
  <si>
    <t>31.01.2021 15:01:45</t>
  </si>
  <si>
    <t>31.01.2021 13:54:14</t>
  </si>
  <si>
    <t>31.01.2021 16:45:49</t>
  </si>
  <si>
    <t>31.01.2021 12:02:15</t>
  </si>
  <si>
    <t>31.01.2021 15:44:53</t>
  </si>
  <si>
    <t>K-3506 35-01-K03506_910963009_910963009</t>
  </si>
  <si>
    <t>31.01.2021 13:40:50</t>
  </si>
  <si>
    <t>31.01.2021 17:38:25</t>
  </si>
  <si>
    <t>KARAAĞAÇ TR-1 45-75-M00228_A_56386726_56386726</t>
  </si>
  <si>
    <t>31.01.2021 12:50:21</t>
  </si>
  <si>
    <t>31.01.2021 17:19:17</t>
  </si>
  <si>
    <t>K-4614 35-10-K04614_98082591_98082591</t>
  </si>
  <si>
    <t>31.01.2021 22:11:51</t>
  </si>
  <si>
    <t>01.02.2021 00:10:35</t>
  </si>
  <si>
    <t>GÖRDES DM 45-75-M00050_HatBaşıAyırıcı_53135804 M09_53135804</t>
  </si>
  <si>
    <t>31.01.2021 12:00:00</t>
  </si>
  <si>
    <t>31.01.2021 15:27:28</t>
  </si>
  <si>
    <t>DEMİRDERE TR-2 35-29-L00492_ H_65832505</t>
  </si>
  <si>
    <t>31.01.2021 09:18:31</t>
  </si>
  <si>
    <t>31.01.2021 17:56:59</t>
  </si>
  <si>
    <t>M-2839 35-01-M02839_95000598028_95000598028</t>
  </si>
  <si>
    <t>31.01.2021 15:06:34</t>
  </si>
  <si>
    <t>01.02.2021 08:53:55</t>
  </si>
  <si>
    <t>DEĞİRMENDERE TR-5 35-22-M00201_955270650_955270650</t>
  </si>
  <si>
    <t>31.01.2021 11:24:23</t>
  </si>
  <si>
    <t>BALLICA TR-2 45-72-L00548_956512310_956512310</t>
  </si>
  <si>
    <t>31.01.2021 12:41:40</t>
  </si>
  <si>
    <t>31.01.2021 14:22:01</t>
  </si>
  <si>
    <t>31.01.2021 14:47:03</t>
  </si>
  <si>
    <t>31.01.2021 15:12:59</t>
  </si>
  <si>
    <t>YENİ FOÇA TR-2 35-23-M00002_950423820_950423820</t>
  </si>
  <si>
    <t>31.01.2021 10:03:34</t>
  </si>
  <si>
    <t>31.01.2021 13:58:13</t>
  </si>
  <si>
    <t>GÜZELKÖY TR 45-71-M00984_44426475_56395521_56395521</t>
  </si>
  <si>
    <t>31.01.2021 18:32:00</t>
  </si>
  <si>
    <t>31.01.2021 19:43:52</t>
  </si>
  <si>
    <t>ZEYTİNOVA TR-5 35-20-L00312_955212413_955212413</t>
  </si>
  <si>
    <t>31.01.2021 11:44:24</t>
  </si>
  <si>
    <t>31.01.2021 13:36:24</t>
  </si>
  <si>
    <t>31.01.2021 13:30:00</t>
  </si>
  <si>
    <t>31.01.2021 15:50:53</t>
  </si>
  <si>
    <t>BOSTANLI KÜME EVLERİ TR-2 45-83-M00694_A_65513867_65513867</t>
  </si>
  <si>
    <t>31.01.2021 14:50:29</t>
  </si>
  <si>
    <t>31.01.2021 16:18:23</t>
  </si>
  <si>
    <t>HİKMET GIDA KÖK 45-72-M00122_HARTA BAKIR FİDERİ ÇIKIŞ M04_66519783</t>
  </si>
  <si>
    <t>31.01.2021 07:58:10</t>
  </si>
  <si>
    <t>31.01.2021 09:16:00</t>
  </si>
  <si>
    <t>31.01.2021 19:27:36</t>
  </si>
  <si>
    <t>31.01.2021 19:35:55</t>
  </si>
  <si>
    <t>M-2034 GEÇİT 35-02-M02034_M-2721 M01_66686253</t>
  </si>
  <si>
    <t>31.01.2021 10:56:00</t>
  </si>
  <si>
    <t>31.01.2021 19:27:40</t>
  </si>
  <si>
    <t>AHMETBEYLİ TR-2 35-22-M00240_955255471_955255471</t>
  </si>
  <si>
    <t>31.01.2021 10:30:21</t>
  </si>
  <si>
    <t>31.01.2021 15:43:35</t>
  </si>
  <si>
    <t>ALİ KOYUNCU GRB 35-30-M00198_B_56404477_56404477</t>
  </si>
  <si>
    <t>31.01.2021 21:08:49</t>
  </si>
  <si>
    <t>31.01.2021 23:13:50</t>
  </si>
  <si>
    <t>YENİ FOÇA TR-2 35-23-M00002_950426280_950426280</t>
  </si>
  <si>
    <t>31.01.2021 11:02:18</t>
  </si>
  <si>
    <t>31.01.2021 12:41:36</t>
  </si>
  <si>
    <t>31.01.2021 07:39:25</t>
  </si>
  <si>
    <t>31.01.2021 09:57:10</t>
  </si>
  <si>
    <t>ALTINOLUK TR-8 35-31-L00440_B_56406314_56406314</t>
  </si>
  <si>
    <t>31.01.2021 11:02:50</t>
  </si>
  <si>
    <t>K-3628 35-01-K03628_910612958_910612958</t>
  </si>
  <si>
    <t>31.01.2021 19:52:52</t>
  </si>
  <si>
    <t>01.02.2021 00:57:10</t>
  </si>
  <si>
    <t>ÖZDERE ORTA MAHALLE DM (M-1) 35-25-M00120_B_56355051_56355051</t>
  </si>
  <si>
    <t>31.01.2021 09:46:57</t>
  </si>
  <si>
    <t>31.01.2021 10:48:21</t>
  </si>
  <si>
    <t>31.01.2021 01:21:12</t>
  </si>
  <si>
    <t>31.01.2021 02:54:41</t>
  </si>
  <si>
    <t>31.01.2021 13:39:06</t>
  </si>
  <si>
    <t>31.01.2021 19:43:30</t>
  </si>
  <si>
    <t>BEBEKLİ TR-1 45-77-L00196_945494168_945494168</t>
  </si>
  <si>
    <t>31.01.2021 12:45:58</t>
  </si>
  <si>
    <t>31.01.2021 13:51:34</t>
  </si>
  <si>
    <t>31.01.2021 15:29:04</t>
  </si>
  <si>
    <t>31.01.2021 19:20:21</t>
  </si>
  <si>
    <t>YENİKÖY TR-1 35-22-M00276_35-22-M00276_2374490</t>
  </si>
  <si>
    <t>31.01.2021 18:50:41</t>
  </si>
  <si>
    <t>31.01.2021 19:16:38</t>
  </si>
  <si>
    <t>31.01.2021 20:00:11</t>
  </si>
  <si>
    <t>31.01.2021 21:05:14</t>
  </si>
  <si>
    <t>SOMA A SANTRALİ İM/DM 45-82-A00001_HatBaşıAyırıcı_53136126 L14_53136126</t>
  </si>
  <si>
    <t>31.01.2021 09:40:12</t>
  </si>
  <si>
    <t>L-437 ŞEHİTLİK 35-18-L00437_950465192_950465192</t>
  </si>
  <si>
    <t>31.01.2021 13:40:55</t>
  </si>
  <si>
    <t>31.01.2021 22:22:34</t>
  </si>
  <si>
    <t>31.01.2021 09:10:21</t>
  </si>
  <si>
    <t>31.01.2021 17:15:14</t>
  </si>
  <si>
    <t>KUYUCAK DM 35-27-M00273_HatBaşıAyırıcı_53132627 M04_53132627</t>
  </si>
  <si>
    <t>31.01.2021 15:15:11</t>
  </si>
  <si>
    <t>31.01.2021 15:42:00</t>
  </si>
  <si>
    <t>31.01.2021 09:45:56</t>
  </si>
  <si>
    <t>31.01.2021 10:07:58</t>
  </si>
  <si>
    <t>31.01.2021 12:11:35</t>
  </si>
  <si>
    <t>31.01.2021 12:55:14</t>
  </si>
  <si>
    <t>M-1298 35-03-M01298_B_56363283_56363283</t>
  </si>
  <si>
    <t>31.01.2021 12:11:03</t>
  </si>
  <si>
    <t>31.01.2021 14:19:02</t>
  </si>
  <si>
    <t>31.01.2021 15:27:48</t>
  </si>
  <si>
    <t>31.01.2021 15:39:18</t>
  </si>
  <si>
    <t>ALKAN KÖYÜ TR-1 45-73-M00204_945673016_945673016</t>
  </si>
  <si>
    <t>31.01.2021 08:36:02</t>
  </si>
  <si>
    <t>31.01.2021 09:31:32</t>
  </si>
  <si>
    <t>31.01.2021 11:27:10</t>
  </si>
  <si>
    <t>31.01.2021 14:54:34</t>
  </si>
  <si>
    <t>31.01.2021 13:42:18</t>
  </si>
  <si>
    <t>M-535 (DM-6/6) 35-17-M00535_I I02_5762892</t>
  </si>
  <si>
    <t>31.01.2021 16:53:55</t>
  </si>
  <si>
    <t>31.01.2021 19:46:58</t>
  </si>
  <si>
    <t>DM-3/TR-3 35-13-M00055_946422471_946422471</t>
  </si>
  <si>
    <t>31.01.2021 13:43:34</t>
  </si>
  <si>
    <t>31.01.2021 14:35:00</t>
  </si>
  <si>
    <t>M-314 35-02-M00314_M-319 M02_2096996</t>
  </si>
  <si>
    <t>31.01.2021 11:12:41</t>
  </si>
  <si>
    <t>31.01.2021 11:15:00</t>
  </si>
  <si>
    <t>HALİLAĞALAR TR-1 35-16-M00088_47460367_56399020_56399020</t>
  </si>
  <si>
    <t>31.01.2021 10:27:54</t>
  </si>
  <si>
    <t>31.01.2021 19:30:15</t>
  </si>
  <si>
    <t>31.01.2021 02:50:10</t>
  </si>
  <si>
    <t>31.01.2021 04:50:09</t>
  </si>
  <si>
    <t>SOMA KÖYLER DM-2 45-82-M00125_HatBaşıAyırıcı_53136016 M08_53136016</t>
  </si>
  <si>
    <t>31.01.2021 17:04:58</t>
  </si>
  <si>
    <t>31.01.2021 23:06:42</t>
  </si>
  <si>
    <t>DM-4/TR-2 35-13-L00057_946423255_946423255</t>
  </si>
  <si>
    <t>31.01.2021 18:01:58</t>
  </si>
  <si>
    <t>31.01.2021 22:24:26</t>
  </si>
  <si>
    <t>BALABANLI TR-2 35-15-L00968_B_56407022_56407022</t>
  </si>
  <si>
    <t>31.01.2021 07:45:02</t>
  </si>
  <si>
    <t>31.01.2021 09:30:16</t>
  </si>
  <si>
    <t>ESBAŞ İM 35-08-A00001_YEDEK K06_2053327</t>
  </si>
  <si>
    <t>31.01.2021 12:12:41</t>
  </si>
  <si>
    <t>31.01.2021 13:00:00</t>
  </si>
  <si>
    <t>L-169 35-18-L00169_950442870_950442870</t>
  </si>
  <si>
    <t>31.01.2021 16:13:13</t>
  </si>
  <si>
    <t>31.01.2021 18:32:34</t>
  </si>
  <si>
    <t>TR-1/53B 45-71-M02141_953188102_953188102</t>
  </si>
  <si>
    <t>31.01.2021 10:59:51</t>
  </si>
  <si>
    <t>31.01.2021 13:39:07</t>
  </si>
  <si>
    <t>31.01.2021 01:17:11</t>
  </si>
  <si>
    <t>31.01.2021 01:19:29</t>
  </si>
  <si>
    <t>ÜRKMEZ M-17 35-25-M00174_956638659_956638659</t>
  </si>
  <si>
    <t>31.01.2021 07:24:17</t>
  </si>
  <si>
    <t>31.01.2021 09:30:26</t>
  </si>
  <si>
    <t>KARABURUN TR-8 35-21-L00015_A_56357682_56357682</t>
  </si>
  <si>
    <t>31.01.2021 18:05:00</t>
  </si>
  <si>
    <t>31.01.2021 19:10:45</t>
  </si>
  <si>
    <t>31.01.2021 12:57:20</t>
  </si>
  <si>
    <t>31.01.2021 13:27:31</t>
  </si>
  <si>
    <t>31.01.2021 01:31:23</t>
  </si>
  <si>
    <t>31.01.2021 02:32:43</t>
  </si>
  <si>
    <t>ÖNDER SALİH TR 35-30-M00269_955314472_955314472</t>
  </si>
  <si>
    <t>31.01.2021 10:29:41</t>
  </si>
  <si>
    <t>31.01.2021 12:41:27</t>
  </si>
  <si>
    <t>31.01.2021 15:55:07</t>
  </si>
  <si>
    <t>ÜÇKONAK TR-1 35-15-L00258_950400320_950400320</t>
  </si>
  <si>
    <t>31.01.2021 16:22:48</t>
  </si>
  <si>
    <t>31.01.2021 20:43:17</t>
  </si>
  <si>
    <t>M-1462 35-01-M01462_911715586_911715586</t>
  </si>
  <si>
    <t>31.01.2021 10:19:07</t>
  </si>
  <si>
    <t>31.01.2021 13:52:54</t>
  </si>
  <si>
    <t>31.01.2021 13:38:00</t>
  </si>
  <si>
    <t>31.01.2021 16:08:08</t>
  </si>
  <si>
    <t>DEĞİRMENDERE TR-6 35-22-M00196_955285788_955285788</t>
  </si>
  <si>
    <t>31.01.2021 13:01:17</t>
  </si>
  <si>
    <t>31.01.2021 16:35:12</t>
  </si>
  <si>
    <t>DOKUZLAR TR-1 35-31-L00168_47834974_56390160_56390160</t>
  </si>
  <si>
    <t>31.01.2021 10:49:01</t>
  </si>
  <si>
    <t>31.01.2021 19:01:09</t>
  </si>
  <si>
    <t>BADEMLİ TR-1 DM 35-15-L01010_KETENDERESİ (HACI MUSA) L11_67544258</t>
  </si>
  <si>
    <t>31.01.2021 19:14:26</t>
  </si>
  <si>
    <t>31.01.2021 23:07:34</t>
  </si>
  <si>
    <t>HORZUM EMBELLİ TR-1 45-73-M00271_45-73-M00271_2368530</t>
  </si>
  <si>
    <t>31.01.2021 23:19:33</t>
  </si>
  <si>
    <t>01.02.2021 00:23:37</t>
  </si>
  <si>
    <t>ŞİRİNCE TR 1 35-13-L00075_946420470_946420470</t>
  </si>
  <si>
    <t>31.01.2021 13:59:42</t>
  </si>
  <si>
    <t>31.01.2021 19:16:48</t>
  </si>
  <si>
    <t>ÖMER ÖZGÜR SULAMA GRUBU 35-29-M00365_48298409_56378817_56378817</t>
  </si>
  <si>
    <t>31.01.2021 17:59:47</t>
  </si>
  <si>
    <t>31.01.2021 20:14:46</t>
  </si>
  <si>
    <t>31.01.2021 08:03:05</t>
  </si>
  <si>
    <t>31.01.2021 10:50:57</t>
  </si>
  <si>
    <t>KOZBEYLİ TR-3 35-23-M00072_DIREK TIPI TRAFO HUCRESI H01_2048267</t>
  </si>
  <si>
    <t>31.01.2021 00:30:54</t>
  </si>
  <si>
    <t>31.01.2021 10:34:17</t>
  </si>
  <si>
    <t>SÜMBÜLTEPE KÖYÜ TR-1 45-71-M01551_44435750_56366518_56366518</t>
  </si>
  <si>
    <t>31.01.2021 10:42:00</t>
  </si>
  <si>
    <t>31.01.2021 18:44:33</t>
  </si>
  <si>
    <t>TR-8 35-27-M00008_95000141424_95000141424</t>
  </si>
  <si>
    <t>31.01.2021 21:14:24</t>
  </si>
  <si>
    <t>31.01.2021 22:11:58</t>
  </si>
  <si>
    <t>31.01.2021 14:23:00</t>
  </si>
  <si>
    <t>31.01.2021 19:27:14</t>
  </si>
  <si>
    <t>TR-7 ÖZTAK (TR-237) 35-19-M00237_956673741_956673741</t>
  </si>
  <si>
    <t>31.01.2021 09:26:19</t>
  </si>
  <si>
    <t>31.01.2021 11:45:50</t>
  </si>
  <si>
    <t>31.01.2021 12:00:21</t>
  </si>
  <si>
    <t>31.01.2021 12:00:55</t>
  </si>
  <si>
    <t>31.01.2021 18:10:14</t>
  </si>
  <si>
    <t>31.01.2021 21:40:31</t>
  </si>
  <si>
    <t>SOMA TR-12/3 45-82-M00086_45-82-M00086_2347144</t>
  </si>
  <si>
    <t>31.01.2021 09:05:20</t>
  </si>
  <si>
    <t>31.01.2021 10:37:19</t>
  </si>
  <si>
    <t>31.01.2021 16:49:00</t>
  </si>
  <si>
    <t>31.01.2021 13:42:58</t>
  </si>
  <si>
    <t>31.01.2021 17:34:50</t>
  </si>
  <si>
    <t>KÖPRÜBAŞI TR-23 (DERE YANI) 45-86-M00023_45-86-M00023_72221607</t>
  </si>
  <si>
    <t>31.01.2021 09:01:12</t>
  </si>
  <si>
    <t>31.01.2021 17:30:51</t>
  </si>
  <si>
    <t>ÇAVUŞOĞLU TR-1 45-71-M01820_953193871_953193871</t>
  </si>
  <si>
    <t>31.01.2021 23:01:33</t>
  </si>
  <si>
    <t>31.01.2021 23:48:52</t>
  </si>
  <si>
    <t>ÇUKUROVA KİMYA EML 45-71-M01185_45-71-M01185_72254227</t>
  </si>
  <si>
    <t>31.01.2021 16:25:29</t>
  </si>
  <si>
    <t>31.01.2021 19:05:57</t>
  </si>
  <si>
    <t>31.01.2021 17:53:43</t>
  </si>
  <si>
    <t>31.01.2021 18:24:00</t>
  </si>
  <si>
    <t>SİYEKLİ KÖK 45-71-M00185_DAĞYENİCE M07_72256967</t>
  </si>
  <si>
    <t>31.01.2021 09:56:01</t>
  </si>
  <si>
    <t>31.01.2021 18:18:43</t>
  </si>
  <si>
    <t>İNECİK TR-1 35-21-L00121_953360716_953360716</t>
  </si>
  <si>
    <t>31.01.2021 13:10:44</t>
  </si>
  <si>
    <t>31.01.2021 15:03:26</t>
  </si>
  <si>
    <t>L-286 35-18-L00286_950452385_950452385</t>
  </si>
  <si>
    <t>31.01.2021 06:18:55</t>
  </si>
  <si>
    <t>31.01.2021 15:53:13</t>
  </si>
  <si>
    <t>31.01.2021 11:05:21</t>
  </si>
  <si>
    <t>31.01.2021 13:58:06</t>
  </si>
  <si>
    <t>TR-69 35-19-L00069_956674508_956674508</t>
  </si>
  <si>
    <t>31.01.2021 15:58:24</t>
  </si>
  <si>
    <t>31.01.2021 21:33:23</t>
  </si>
  <si>
    <t>31.01.2021 16:26:00</t>
  </si>
  <si>
    <t>31.01.2021 18:31:23</t>
  </si>
  <si>
    <t>GÖRDES TR-7 45-75-M00342_93551514_93551514</t>
  </si>
  <si>
    <t>28.01.2021 17:11:00</t>
  </si>
  <si>
    <t>28.01.2021 18:41:38</t>
  </si>
  <si>
    <t>K-4016 35-02-K04016_99766991_99766991</t>
  </si>
  <si>
    <t>21.01.2021 13:54:03</t>
  </si>
  <si>
    <t>21.01.2021 17:00:00</t>
  </si>
  <si>
    <t>M-2761(YATIRIM REZERVE) 35-02-M02761_35-02-M02761_73034313</t>
  </si>
  <si>
    <t>16.01.2021 20:10:40</t>
  </si>
  <si>
    <t>16.01.2021 21:26:51</t>
  </si>
  <si>
    <t>TR-26 45-77-L00026_945504391_945504391</t>
  </si>
  <si>
    <t>03.01.2021 11:04:31</t>
  </si>
  <si>
    <t>03.01.2021 11:44:18</t>
  </si>
  <si>
    <t>MENEMEN DM-5/15 35-28-M00845_35-28-M00845_65854792</t>
  </si>
  <si>
    <t>19.01.2021 09:21:04</t>
  </si>
  <si>
    <t>19.01.2021 17:27:23</t>
  </si>
  <si>
    <t>TR-27(M-727) 35-30-M00727_955300400_955300400</t>
  </si>
  <si>
    <t>17.01.2021 15:07:14</t>
  </si>
  <si>
    <t>17.01.2021 17:50:33</t>
  </si>
  <si>
    <t>DM-2/19 (NECATİBEY TR) 45-71-M00124_953187511_953187511</t>
  </si>
  <si>
    <t>03.01.2021 17:54:37</t>
  </si>
  <si>
    <t>03.01.2021 18:26:25</t>
  </si>
  <si>
    <t>ULUCAK TM 35-28-A00002_GÖKTEPE RES M12_2313759</t>
  </si>
  <si>
    <t>29.01.2021 09:23:00</t>
  </si>
  <si>
    <t>29.01.2021 12:29:39</t>
  </si>
  <si>
    <t>TR-299 35-19-L00355_35-19-L00355_76803488</t>
  </si>
  <si>
    <t>27.01.2021 04:10:06</t>
  </si>
  <si>
    <t>27.01.2021 05:55:05</t>
  </si>
  <si>
    <t>ÇAKIRCA ALİ TR-1 45-73-M00557_945648814_945648814</t>
  </si>
  <si>
    <t>12.01.2021 22:52:21</t>
  </si>
  <si>
    <t>13.01.2021 00:16:11</t>
  </si>
  <si>
    <t>DM-1/1A 45-71-M00018_953222601_953222601</t>
  </si>
  <si>
    <t>08.01.2021 00:06:44</t>
  </si>
  <si>
    <t>08.01.2021 00:29:44</t>
  </si>
  <si>
    <t>K-1 35-01-K00001_910888203_910888203</t>
  </si>
  <si>
    <t>24.01.2021 12:58:44</t>
  </si>
  <si>
    <t>24.01.2021 13:28:13</t>
  </si>
  <si>
    <t>TR-2/83 45-83-L00083_955177004_955177004</t>
  </si>
  <si>
    <t>23.01.2021 22:04:28</t>
  </si>
  <si>
    <t>24.01.2021 12:12:35</t>
  </si>
  <si>
    <t>ÜRKMEZ M-19 35-25-M00152_956644388_956644388</t>
  </si>
  <si>
    <t>03.01.2021 16:18:17</t>
  </si>
  <si>
    <t>03.01.2021 18:59:39</t>
  </si>
  <si>
    <t>TR-64 45-78-M00064_947723861_947723861</t>
  </si>
  <si>
    <t>25.01.2021 20:35:45</t>
  </si>
  <si>
    <t>25.01.2021 21:12:29</t>
  </si>
  <si>
    <t>M-12 ÖNDANIŞMANLIK ÖZEL 35-18-M00002Ö_93557011_93557011</t>
  </si>
  <si>
    <t>15.01.2021 09:38:04</t>
  </si>
  <si>
    <t>15.01.2021 14:25:29</t>
  </si>
  <si>
    <t>KINIK TR-26 35-24-L00217_955221481_955221481</t>
  </si>
  <si>
    <t>16.01.2021 17:01:51</t>
  </si>
  <si>
    <t>16.01.2021 19:18:38</t>
  </si>
  <si>
    <t>22.01.2021 15:02:37</t>
  </si>
  <si>
    <t>22.01.2021 17:12:21</t>
  </si>
  <si>
    <t>M-2015 (YATIRIM REZERVE) 35-01-M02015_947230700_947230700</t>
  </si>
  <si>
    <t>16.01.2021 12:33:22</t>
  </si>
  <si>
    <t>16.01.2021 13:59:02</t>
  </si>
  <si>
    <t>AKKEÇİLİ TR-1 45-73-M00422_945668029_945668029</t>
  </si>
  <si>
    <t>16.01.2021 14:02:00</t>
  </si>
  <si>
    <t>16.01.2021 15:17:58</t>
  </si>
  <si>
    <t>YENMİŞ KÖK 35-27-M00366_HatBaşıAyırıcı_53133097 M01_53133097</t>
  </si>
  <si>
    <t>10.01.2021 09:53:00</t>
  </si>
  <si>
    <t>10.01.2021 11:51:00</t>
  </si>
  <si>
    <t>M-2506 35-01-M02506_947723909_947723909</t>
  </si>
  <si>
    <t>13.01.2021 20:27:48</t>
  </si>
  <si>
    <t>13.01.2021 21:10:49</t>
  </si>
  <si>
    <t>L-367 ERBAY SİTESİ 35-18-L00367_950454954_950454954</t>
  </si>
  <si>
    <t>11.01.2021 12:12:23</t>
  </si>
  <si>
    <t>11.01.2021 19:09:51</t>
  </si>
  <si>
    <t>K-732 35-01-K00732_K-3603 K02_2050477</t>
  </si>
  <si>
    <t>28.01.2021 09:17:59</t>
  </si>
  <si>
    <t>28.01.2021 10:33:15</t>
  </si>
  <si>
    <t>DM-2/41 (ULUCAMİİ ÖNÜ) 45-71-M00515_953186335_953186335</t>
  </si>
  <si>
    <t>15.01.2021 11:45:48</t>
  </si>
  <si>
    <t>15.01.2021 21:23:51</t>
  </si>
  <si>
    <t>TR-1-3/5 PAMUK PAZARI KABİN 35-20-L00021_955201712_955201712</t>
  </si>
  <si>
    <t>30.01.2021 10:19:36</t>
  </si>
  <si>
    <t>30.01.2021 11:10:32</t>
  </si>
  <si>
    <t>SARUHANLI TR-19 45-80-M00019_956558862_956558862</t>
  </si>
  <si>
    <t>11.01.2021 10:02:09</t>
  </si>
  <si>
    <t>11.01.2021 10:40:07</t>
  </si>
  <si>
    <t>M-1386 35-26-M01386_35-26-M01386_76972272</t>
  </si>
  <si>
    <t>21.01.2021 20:01:09</t>
  </si>
  <si>
    <t>21.01.2021 21:26:39</t>
  </si>
  <si>
    <t>05.01.2021 09:19:41</t>
  </si>
  <si>
    <t>05.01.2021 10:38:15</t>
  </si>
  <si>
    <t>M-42 35-02-M00042_966309996_966309996</t>
  </si>
  <si>
    <t>27.01.2021 13:22:00</t>
  </si>
  <si>
    <t>27.01.2021 14:46:32</t>
  </si>
  <si>
    <t>12.01.2021 22:42:25</t>
  </si>
  <si>
    <t>12.01.2021 23:50:37</t>
  </si>
  <si>
    <t>PAYAMLI M-21 35-25-M00171_941920698_941920698</t>
  </si>
  <si>
    <t>24.01.2021 07:45:00</t>
  </si>
  <si>
    <t>24.01.2021 10:39:48</t>
  </si>
  <si>
    <t>27.01.2021 03:51:14</t>
  </si>
  <si>
    <t>27.01.2021 13:02:18</t>
  </si>
  <si>
    <t>K-3793 35-03-K03793_35-03-K03793_41927938</t>
  </si>
  <si>
    <t>12.01.2021 12:17:02</t>
  </si>
  <si>
    <t>TR-2/16 45-72-L00016_93561966_93561966</t>
  </si>
  <si>
    <t>12.01.2021 14:57:52</t>
  </si>
  <si>
    <t>12.01.2021 16:40:52</t>
  </si>
  <si>
    <t>K-1715 35-02-K01715_962687325_962687325</t>
  </si>
  <si>
    <t>20.01.2021 15:51:04</t>
  </si>
  <si>
    <t>20.01.2021 18:05:14</t>
  </si>
  <si>
    <t>DM-13 45-71-M00336_45-71-M00336_72259937</t>
  </si>
  <si>
    <t>27.01.2021 03:03:41</t>
  </si>
  <si>
    <t>27.01.2021 19:17:48</t>
  </si>
  <si>
    <t>TİRE TM 35-29-A00003_SELATİN TÜNELİ M19_2061046</t>
  </si>
  <si>
    <t>08.01.2021 17:05:45</t>
  </si>
  <si>
    <t>08.01.2021 18:03:50</t>
  </si>
  <si>
    <t>ÜRKMEZ M-22 35-25-M00156_949718855_949718855</t>
  </si>
  <si>
    <t>03.01.2021 07:06:22</t>
  </si>
  <si>
    <t>03.01.2021 08:29:41</t>
  </si>
  <si>
    <t>DM07/TR-10 45-72-M00626_956476383_956476383</t>
  </si>
  <si>
    <t>07.01.2021 17:51:07</t>
  </si>
  <si>
    <t>07.01.2021 19:16:28</t>
  </si>
  <si>
    <t>M-392 35-03-M00392_TRAFO M03_47395525</t>
  </si>
  <si>
    <t>15.01.2021 10:54:45</t>
  </si>
  <si>
    <t>15.01.2021 14:48:33</t>
  </si>
  <si>
    <t>M-2738(YATIRIM REZERVE) 35-02-M02738_965965117_965965117</t>
  </si>
  <si>
    <t>19.01.2021 12:20:14</t>
  </si>
  <si>
    <t>19.01.2021 13:56:43</t>
  </si>
  <si>
    <t>ULUCAK DM-2/16 35-27-M00858_93557276_93557276</t>
  </si>
  <si>
    <t>05.01.2021 17:31:23</t>
  </si>
  <si>
    <t>05.01.2021 20:19:06</t>
  </si>
  <si>
    <t>27.01.2021 05:05:30</t>
  </si>
  <si>
    <t>27.01.2021 06:40:24</t>
  </si>
  <si>
    <t>K-1074 35-01-K01074_911835600_911835600</t>
  </si>
  <si>
    <t>12.01.2021 17:02:33</t>
  </si>
  <si>
    <t>12.01.2021 18:24:27</t>
  </si>
  <si>
    <t>YİĞİTLER TR-1 35-27-L00225_98735735_98735735</t>
  </si>
  <si>
    <t>28.01.2021 09:47:21</t>
  </si>
  <si>
    <t>28.01.2021 11:29:07</t>
  </si>
  <si>
    <t>M-2772 (YATIRIM REZERVE 35-02-M02772_35-02-M02772_66244516</t>
  </si>
  <si>
    <t>18.01.2021 19:32:25</t>
  </si>
  <si>
    <t>18.01.2021 21:39:39</t>
  </si>
  <si>
    <t>DM-2/1 35-29-M00092_A A2_5781392</t>
  </si>
  <si>
    <t>02.01.2021 11:40:00</t>
  </si>
  <si>
    <t>02.01.2021 12:18:41</t>
  </si>
  <si>
    <t>YENİ FOÇA TR-9 35-23-M00009_948429047_948429047</t>
  </si>
  <si>
    <t>29.01.2021 11:43:46</t>
  </si>
  <si>
    <t>29.01.2021 12:28:58</t>
  </si>
  <si>
    <t>L-222 35-21-L00222_953358449_953358449</t>
  </si>
  <si>
    <t>01.01.2021 14:35:42</t>
  </si>
  <si>
    <t>01.01.2021 20:48:25</t>
  </si>
  <si>
    <t>EMREM ZİRAAT ÖZEL TR 35-19-M00154Ö_DIREK TIPI TRAFO HUCRESI H01_2061365</t>
  </si>
  <si>
    <t>11.01.2021 09:28:11</t>
  </si>
  <si>
    <t>11.01.2021 15:34:48</t>
  </si>
  <si>
    <t>TR-1-4/6 KARASELVİ KABİN 35-20-L00030_955193210_955193210</t>
  </si>
  <si>
    <t>04.01.2021 15:42:24</t>
  </si>
  <si>
    <t>K-4405 35-02-K04405_35-02-K04405_2350853</t>
  </si>
  <si>
    <t>19.01.2021 20:33:47</t>
  </si>
  <si>
    <t>19.01.2021 22:54:49</t>
  </si>
  <si>
    <t>BURUNCUK TR-1 35-20-L00247_953698685_953698685</t>
  </si>
  <si>
    <t>27.01.2021 15:05:05</t>
  </si>
  <si>
    <t>16.01.2021 19:44:11</t>
  </si>
  <si>
    <t>16.01.2021 22:24:12</t>
  </si>
  <si>
    <t>DM-2/1 35-29-M00092_A A1_5772089</t>
  </si>
  <si>
    <t>27.01.2021 18:50:48</t>
  </si>
  <si>
    <t>27.01.2021 21:24:56</t>
  </si>
  <si>
    <t>DM-5/9 35-28-M00714_95000034983_95000034983</t>
  </si>
  <si>
    <t>30.01.2021 08:56:28</t>
  </si>
  <si>
    <t>30.01.2021 09:39:42</t>
  </si>
  <si>
    <t>YENİDOĞAN TR-2 45-72-M00637_93562570_93562570</t>
  </si>
  <si>
    <t>21.01.2021 01:44:01</t>
  </si>
  <si>
    <t>21.01.2021 03:10:51</t>
  </si>
  <si>
    <t>ŞEMSİLER TR-3 35-31-L00103_953700535_953700535</t>
  </si>
  <si>
    <t>21.01.2021 14:47:53</t>
  </si>
  <si>
    <t>21.01.2021 19:16:08</t>
  </si>
  <si>
    <t>TR-7(M-707) 35-30-M00707_955330702_955330702</t>
  </si>
  <si>
    <t>11.01.2021 17:22:31</t>
  </si>
  <si>
    <t>11.01.2021 18:16:59</t>
  </si>
  <si>
    <t>M-2768 (YATIRIM REZERVE) 35-02-M02768_949091838_949091838</t>
  </si>
  <si>
    <t>05.01.2021 18:04:59</t>
  </si>
  <si>
    <t>05.01.2021 18:38:15</t>
  </si>
  <si>
    <t>TR-49(YATIRIM REZERVE) 35-13-L00498_972211987_972211987</t>
  </si>
  <si>
    <t>26.01.2021 12:26:59</t>
  </si>
  <si>
    <t>26.01.2021 13:37:20</t>
  </si>
  <si>
    <t>16.01.2021 18:08:24</t>
  </si>
  <si>
    <t>16.01.2021 19:54:40</t>
  </si>
  <si>
    <t>DM-8/25 DOĞU KIŞLA KABİN 45-71-M01317_953218974_953218974</t>
  </si>
  <si>
    <t>27.01.2021 23:40:14</t>
  </si>
  <si>
    <t>28.01.2021 03:15:02</t>
  </si>
  <si>
    <t>_910531729_910531729</t>
  </si>
  <si>
    <t>19.01.2021 18:34:04</t>
  </si>
  <si>
    <t>19.01.2021 22:06:53</t>
  </si>
  <si>
    <t>TEOS GES KÖK 35-14-M00341_TEOS GES-1 M07_65963744</t>
  </si>
  <si>
    <t>13.01.2021 13:32:00</t>
  </si>
  <si>
    <t>13.01.2021 14:25:41</t>
  </si>
  <si>
    <t>16.01.2021 21:27:58</t>
  </si>
  <si>
    <t>16.01.2021 23:38:47</t>
  </si>
  <si>
    <t>24.01.2021 14:28:56</t>
  </si>
  <si>
    <t>24.01.2021 14:31:01</t>
  </si>
  <si>
    <t>K-1866 35-09-K01866_915137576_915137576</t>
  </si>
  <si>
    <t>05.01.2021 00:36:28</t>
  </si>
  <si>
    <t>05.01.2021 01:37:54</t>
  </si>
  <si>
    <t>TR-1-2/8 35-20-L00036_944415222_944415222</t>
  </si>
  <si>
    <t>01.01.2021 19:23:17</t>
  </si>
  <si>
    <t>01.01.2021 21:23:50</t>
  </si>
  <si>
    <t>M-21 HAMAM ALANI 35-14-M00021_956634243_956634243</t>
  </si>
  <si>
    <t>16.01.2021 20:29:51</t>
  </si>
  <si>
    <t>16.01.2021 22:40:25</t>
  </si>
  <si>
    <t>TR-119 35-15-L00119_950121482_950121482</t>
  </si>
  <si>
    <t>24.01.2021 08:20:42</t>
  </si>
  <si>
    <t>24.01.2021 09:39:13</t>
  </si>
  <si>
    <t>M-331 35-02-M00331_93560989_93560989</t>
  </si>
  <si>
    <t>25.01.2021 12:05:28</t>
  </si>
  <si>
    <t>25.01.2021 13:07:12</t>
  </si>
  <si>
    <t>13.01.2021 02:38:34</t>
  </si>
  <si>
    <t>13.01.2021 07:41:56</t>
  </si>
  <si>
    <t>L-248 35-18-L00248_950440919_950440919</t>
  </si>
  <si>
    <t>05.01.2021 13:22:22</t>
  </si>
  <si>
    <t>05.01.2021 18:53:06</t>
  </si>
  <si>
    <t>M-2746(YATIRIM REZERVE) 35-02-M02746_965990664_965990664</t>
  </si>
  <si>
    <t>01.01.2021 21:20:00</t>
  </si>
  <si>
    <t>01.01.2021 22:38:35</t>
  </si>
  <si>
    <t>23.01.2021 20:39:12</t>
  </si>
  <si>
    <t>23.01.2021 21:45:02</t>
  </si>
  <si>
    <t>K-1126 35-01-K01126_912308597_912308597</t>
  </si>
  <si>
    <t>14.01.2021 10:58:23</t>
  </si>
  <si>
    <t>14.01.2021 11:36:53</t>
  </si>
  <si>
    <t>K-2302 35-04-K02302_93562163_93562163</t>
  </si>
  <si>
    <t>31.01.2021 17:27:00</t>
  </si>
  <si>
    <t>31.01.2021 21:03:46</t>
  </si>
  <si>
    <t>M-2688 35-09-M02688_DAĞITIM TRAFOSU M03_62731357</t>
  </si>
  <si>
    <t>21.01.2021 15:01:01</t>
  </si>
  <si>
    <t>SARUHANLI TR-24 45-80-M00024_948929462_948929462</t>
  </si>
  <si>
    <t>13.01.2021 18:23:04</t>
  </si>
  <si>
    <t>13.01.2021 19:39:59</t>
  </si>
  <si>
    <t>M-2813 35-03-M02813_966950669_966950669</t>
  </si>
  <si>
    <t>23.01.2021 12:04:15</t>
  </si>
  <si>
    <t>23.01.2021 13:04:56</t>
  </si>
  <si>
    <t>M-2564 35-02-M02564_949175736_949175736</t>
  </si>
  <si>
    <t>12.01.2021 22:40:17</t>
  </si>
  <si>
    <t>13.01.2021 03:27:24</t>
  </si>
  <si>
    <t>M-1834 35-04-M01834_972078302_972078302</t>
  </si>
  <si>
    <t>27.01.2021 12:14:50</t>
  </si>
  <si>
    <t>27.01.2021 13:56:12</t>
  </si>
  <si>
    <t>K-2678 35-03-K02678_910249403_910249403</t>
  </si>
  <si>
    <t>13.01.2021 18:12:31</t>
  </si>
  <si>
    <t>13.01.2021 20:19:45</t>
  </si>
  <si>
    <t>DAĞDERE DM 45-72-M00097_GÜNROJ GES M10_46997887</t>
  </si>
  <si>
    <t>20.01.2021 13:16:20</t>
  </si>
  <si>
    <t>20.01.2021 14:02:15</t>
  </si>
  <si>
    <t>24.01.2021 09:17:00</t>
  </si>
  <si>
    <t>24.01.2021 17:39:08</t>
  </si>
  <si>
    <t>M-540 35-09-M00540_TRF-1 M04_47723386</t>
  </si>
  <si>
    <t>19.01.2021 03:28:58</t>
  </si>
  <si>
    <t>19.01.2021 05:50:00</t>
  </si>
  <si>
    <t>L-316 YALIKENT 35-18-L00316_950450221_950450221</t>
  </si>
  <si>
    <t>04.01.2021 08:34:23</t>
  </si>
  <si>
    <t>05.01.2021 15:31:15</t>
  </si>
  <si>
    <t>TR-2/38 45-72-L00038_93537080_93537080</t>
  </si>
  <si>
    <t>31.01.2021 20:50:18</t>
  </si>
  <si>
    <t>31.01.2021 22:09:57</t>
  </si>
  <si>
    <t>SÜLEYMANLI KÖK 35-28-M00606_HatBaşıAyırıcı_53133876 M04_53133876</t>
  </si>
  <si>
    <t>24.01.2021 19:56:16</t>
  </si>
  <si>
    <t>YAHŞİBEY TR-1 35-30-L00106_93549218_93549218</t>
  </si>
  <si>
    <t>25.01.2021 16:44:49</t>
  </si>
  <si>
    <t>25.01.2021 21:41:24</t>
  </si>
  <si>
    <t>TR-2/33 45-72-L00033_956494980_956494980</t>
  </si>
  <si>
    <t>26.01.2021 10:17:40</t>
  </si>
  <si>
    <t>26.01.2021 11:09:42</t>
  </si>
  <si>
    <t>TR-1/79 45-72-M00079_956480922_956480922</t>
  </si>
  <si>
    <t>30.01.2021 23:06:17</t>
  </si>
  <si>
    <t>31.01.2021 04:03:14</t>
  </si>
  <si>
    <t>K-3494 35-07-K03494_99103731_99103731</t>
  </si>
  <si>
    <t>28.01.2021 09:18:36</t>
  </si>
  <si>
    <t>28.01.2021 10:25:55</t>
  </si>
  <si>
    <t>TR-78 HULUSİ İZLEYEN GRB. 35-15-M00078_950380098_950380098</t>
  </si>
  <si>
    <t>13.01.2021 12:06:45</t>
  </si>
  <si>
    <t>13.01.2021 15:23:08</t>
  </si>
  <si>
    <t>M-2708 (YATIRIM REZERVE) 35-02-M02708_Ayırıcı H_61493995</t>
  </si>
  <si>
    <t>08.01.2021 13:03:54</t>
  </si>
  <si>
    <t>08.01.2021 14:50:35</t>
  </si>
  <si>
    <t>20.01.2021 19:21:48</t>
  </si>
  <si>
    <t>20.01.2021 22:36:32</t>
  </si>
  <si>
    <t>YUKARI AVDAN TR-1 45-82-M00241_93560478_93560478</t>
  </si>
  <si>
    <t>25.01.2021 19:23:21</t>
  </si>
  <si>
    <t>25.01.2021 23:02:06</t>
  </si>
  <si>
    <t>K-1879 35-09-K01879_97722790_97722790</t>
  </si>
  <si>
    <t>24.01.2021 12:13:04</t>
  </si>
  <si>
    <t>24.01.2021 12:54:04</t>
  </si>
  <si>
    <t>K-480 35-03-K00480_910606777_910606777</t>
  </si>
  <si>
    <t>26.01.2021 15:05:34</t>
  </si>
  <si>
    <t>26.01.2021 20:08:35</t>
  </si>
  <si>
    <t>K-1738 ASKERİ DİLENME TES. 35-07-K01738Ö_ K03_2304101</t>
  </si>
  <si>
    <t>12.01.2021 14:46:00</t>
  </si>
  <si>
    <t>K-2817 35-09-K02817_A_56382320_56382320</t>
  </si>
  <si>
    <t>20.01.2021 21:12:08</t>
  </si>
  <si>
    <t>20.01.2021 21:59:51</t>
  </si>
  <si>
    <t>K-15 35-02-K00015_915148818_915148818</t>
  </si>
  <si>
    <t>29.01.2021 10:28:47</t>
  </si>
  <si>
    <t>29.01.2021 11:22:44</t>
  </si>
  <si>
    <t>M-2750(YATIRIM REZERVE) 35-01-M02750_965992271_965992271</t>
  </si>
  <si>
    <t>23.01.2021 18:36:54</t>
  </si>
  <si>
    <t>23.01.2021 21:14:25</t>
  </si>
  <si>
    <t>M-52 ALAÇATI 35-18-M00052_972137223_972137223</t>
  </si>
  <si>
    <t>22.01.2021 13:38:44</t>
  </si>
  <si>
    <t>22.01.2021 15:55:22</t>
  </si>
  <si>
    <t>M-2739 (YATIRIM REZERVE) 35-02-M02739_965965134_965965134</t>
  </si>
  <si>
    <t>10.01.2021 14:52:30</t>
  </si>
  <si>
    <t>10.01.2021 16:46:00</t>
  </si>
  <si>
    <t>23.01.2021 13:44:25</t>
  </si>
  <si>
    <t>L-438 35-18-L00438_95000598481_95000598481</t>
  </si>
  <si>
    <t>28.01.2021 11:40:43</t>
  </si>
  <si>
    <t>28.01.2021 17:52:18</t>
  </si>
  <si>
    <t>11.01.2021 18:04:59</t>
  </si>
  <si>
    <t>11.01.2021 19:42:08</t>
  </si>
  <si>
    <t>TR-63(DM-12/14) 45-78-M00063_942994311_942994311</t>
  </si>
  <si>
    <t>28.01.2021 09:30:35</t>
  </si>
  <si>
    <t>28.01.2021 12:18:02</t>
  </si>
  <si>
    <t>ALİZE KÖK 35-18-M00059_HAVZA TM M04_72185129</t>
  </si>
  <si>
    <t>12.01.2021 20:51:55</t>
  </si>
  <si>
    <t>12.01.2021 21:29:00</t>
  </si>
  <si>
    <t>23.01.2021 08:58:40</t>
  </si>
  <si>
    <t>23.01.2021 09:33:12</t>
  </si>
  <si>
    <t>25.01.2021 12:45:39</t>
  </si>
  <si>
    <t>25.01.2021 14:04:56</t>
  </si>
  <si>
    <t>M-2761(YATIRIM REZERVE) 35-02-M02761_973034303_973034303</t>
  </si>
  <si>
    <t>28.01.2021 01:18:11</t>
  </si>
  <si>
    <t>28.01.2021 02:17:13</t>
  </si>
  <si>
    <t>MURADİYE TR-2/B (23 NİSAN PARKI) 45-71-M01852_95000134735_95000134735</t>
  </si>
  <si>
    <t>23.01.2021 19:24:12</t>
  </si>
  <si>
    <t>23.01.2021 22:54:27</t>
  </si>
  <si>
    <t>GÖKEYÜP EŞELER TR-2 45-78-M00813_DIREK TIPI TRAFO HUCRESI H01_2110071</t>
  </si>
  <si>
    <t>15.01.2021 11:46:37</t>
  </si>
  <si>
    <t>15.01.2021 14:35:00</t>
  </si>
  <si>
    <t>DM-11/TR-11 45-72-L01002_956516348_956516348</t>
  </si>
  <si>
    <t>02.01.2021 11:16:34</t>
  </si>
  <si>
    <t>02.01.2021 11:48:34</t>
  </si>
  <si>
    <t>M-1386 (YATIRIM REZERVE) 35-26-M01386_960998736_960998736</t>
  </si>
  <si>
    <t>10.01.2021 11:10:33</t>
  </si>
  <si>
    <t>10.01.2021 13:32:29</t>
  </si>
  <si>
    <t>M-2653 KARAÇAM GES KÖK 35-02-M02653_GERİLİM-ÖLÇÜ M01_60187387</t>
  </si>
  <si>
    <t>28.01.2021 14:04:00</t>
  </si>
  <si>
    <t>28.01.2021 15:10:14</t>
  </si>
  <si>
    <t>K-3975 35-04-K03975_99337181_99337181</t>
  </si>
  <si>
    <t>06.01.2021 12:01:00</t>
  </si>
  <si>
    <t>06.01.2021 16:57:05</t>
  </si>
  <si>
    <t>K-429 35-01-K00429_910440605_910440605</t>
  </si>
  <si>
    <t>22.01.2021 19:47:06</t>
  </si>
  <si>
    <t>22.01.2021 21:34:40</t>
  </si>
  <si>
    <t>18.01.2021 19:31:14</t>
  </si>
  <si>
    <t>18.01.2021 23:17:34</t>
  </si>
  <si>
    <t>TR-2/34 45-72-L00034_956500418_956500418</t>
  </si>
  <si>
    <t>25.01.2021 15:12:38</t>
  </si>
  <si>
    <t>25.01.2021 16:40:05</t>
  </si>
  <si>
    <t>K-1667 35-02-K01667_TR-1 K02_2061027</t>
  </si>
  <si>
    <t>19.01.2021 07:51:03</t>
  </si>
  <si>
    <t>19.01.2021 08:58:00</t>
  </si>
  <si>
    <t>TEKELİ TR-1 35-22-M00231_95000602782_95000602782</t>
  </si>
  <si>
    <t>26.01.2021 14:25:30</t>
  </si>
  <si>
    <t>26.01.2021 15:33:03</t>
  </si>
  <si>
    <t>K-138 GÖRECE 35-22-K00138_955261723_955261723</t>
  </si>
  <si>
    <t>05.01.2021 16:14:51</t>
  </si>
  <si>
    <t>05.01.2021 17:57:39</t>
  </si>
  <si>
    <t>DM-1/59 45-71-M00020_949931639_949931639</t>
  </si>
  <si>
    <t>29.01.2021 11:00:44</t>
  </si>
  <si>
    <t>29.01.2021 15:44:45</t>
  </si>
  <si>
    <t>K-4706 35-03-K04706_93561281_93561281</t>
  </si>
  <si>
    <t>22.01.2021 01:24:27</t>
  </si>
  <si>
    <t>22.01.2021 03:49:56</t>
  </si>
  <si>
    <t>20.01.2021 20:36:00</t>
  </si>
  <si>
    <t>20.01.2021 23:06:44</t>
  </si>
  <si>
    <t>DM-5/TR-22 35-26-M01405_956632026_956632026</t>
  </si>
  <si>
    <t>08.01.2021 12:27:48</t>
  </si>
  <si>
    <t>08.01.2021 13:45:26</t>
  </si>
  <si>
    <t>SÜLEYMANLI KÖK 35-28-M00606_GÖRECE-2 GES M09_72509050</t>
  </si>
  <si>
    <t>27.01.2021 13:53:10</t>
  </si>
  <si>
    <t>27.01.2021 17:39:03</t>
  </si>
  <si>
    <t>KURTLAR KÖYÜ TR-1 45-86-M00099_D_56384855_56384855</t>
  </si>
  <si>
    <t>30.01.2021 19:30:19</t>
  </si>
  <si>
    <t>30.01.2021 23:16:38</t>
  </si>
  <si>
    <t>M-2465 35-09-M02465_947442328_947442328</t>
  </si>
  <si>
    <t>29.01.2021 19:32:35</t>
  </si>
  <si>
    <t>29.01.2021 22:47:15</t>
  </si>
  <si>
    <t>M-1038 35-04-M01038_35-04-M01038_2365681</t>
  </si>
  <si>
    <t>04.01.2021 08:51:44</t>
  </si>
  <si>
    <t>04.01.2021 17:55:51</t>
  </si>
  <si>
    <t>EBSO TM 35-09-A00001_BİOENERJİ-2 M09_2314248</t>
  </si>
  <si>
    <t>18.01.2021 01:04:00</t>
  </si>
  <si>
    <t>18.01.2021 01:07:45</t>
  </si>
  <si>
    <t>19.01.2021 16:30:02</t>
  </si>
  <si>
    <t>19.01.2021 21:23:56</t>
  </si>
  <si>
    <t>TR-286 35-19-L00286_949814492_949814492</t>
  </si>
  <si>
    <t>18.01.2021 19:48:11</t>
  </si>
  <si>
    <t>19.01.2021 01:34:00</t>
  </si>
  <si>
    <t>25.01.2021 14:00:27</t>
  </si>
  <si>
    <t>25.01.2021 15:42:53</t>
  </si>
  <si>
    <t>ÖZMEN DM 45-73-M01186_KULA-2 GİRİŞ M07_66394397</t>
  </si>
  <si>
    <t>27.01.2021 06:10:30</t>
  </si>
  <si>
    <t>27.01.2021 07:52:07</t>
  </si>
  <si>
    <t>TİRE TR-6 35-29-L00006_941901299_941901299</t>
  </si>
  <si>
    <t>27.01.2021 22:14:44</t>
  </si>
  <si>
    <t>28.01.2021 00:40:42</t>
  </si>
  <si>
    <t>M-2816 35-02-M02816_967194643_967194643</t>
  </si>
  <si>
    <t>21.01.2021 09:38:27</t>
  </si>
  <si>
    <t>21.01.2021 13:01:19</t>
  </si>
  <si>
    <t>YENİ KARAKÖY TR-1 35-17-M00730_950303537_950303537</t>
  </si>
  <si>
    <t>31.01.2021 10:10:00</t>
  </si>
  <si>
    <t>31.01.2021 11:08:06</t>
  </si>
  <si>
    <t>YENİ LİMAN TR-1 35-21-L00050_953357590_953357590</t>
  </si>
  <si>
    <t>27.01.2021 15:01:12</t>
  </si>
  <si>
    <t>27.01.2021 19:36:21</t>
  </si>
  <si>
    <t>DM-13 45-71-M00336_972259736_972259736</t>
  </si>
  <si>
    <t>29.01.2021 10:07:25</t>
  </si>
  <si>
    <t>29.01.2021 15:47:50</t>
  </si>
  <si>
    <t>DM-14/16-A 45-71-M00552_953197241_953197241</t>
  </si>
  <si>
    <t>25.01.2021 22:15:00</t>
  </si>
  <si>
    <t>25.01.2021 22:41:22</t>
  </si>
  <si>
    <t>28.01.2021 20:19:05</t>
  </si>
  <si>
    <t>28.01.2021 21:26:35</t>
  </si>
  <si>
    <t>18.01.2021 09:51:00</t>
  </si>
  <si>
    <t>18.01.2021 11:37:30</t>
  </si>
  <si>
    <t>MENEMEN DM-6/19 35-28-L00163_953385845_953385845</t>
  </si>
  <si>
    <t>26.01.2021 08:41:45</t>
  </si>
  <si>
    <t>26.01.2021 09:43:04</t>
  </si>
  <si>
    <t>24.01.2021 00:13:00</t>
  </si>
  <si>
    <t>24.01.2021 00:56:47</t>
  </si>
  <si>
    <t>YENİFOÇA TR-21 35-23-M00021_976458706_976458706</t>
  </si>
  <si>
    <t>27.01.2021 07:43:13</t>
  </si>
  <si>
    <t>27.01.2021 09:52:37</t>
  </si>
  <si>
    <t>KARAPINAR İM 45-78-A00002_KARAPINAR KÖYÜ M10_66243744</t>
  </si>
  <si>
    <t>09.01.2021 08:43:12</t>
  </si>
  <si>
    <t>09.01.2021 09:19:55</t>
  </si>
  <si>
    <t>K-3452 35-08-K03452_97593352_97593352</t>
  </si>
  <si>
    <t>15.01.2021 01:34:00</t>
  </si>
  <si>
    <t>15.01.2021 02:07:11</t>
  </si>
  <si>
    <t>DEĞİRMENDERE TR-8(YATIRIM REZERVE) 35-22-M00857_966072729_966072729</t>
  </si>
  <si>
    <t>12.01.2021 20:07:41</t>
  </si>
  <si>
    <t>12.01.2021 21:01:18</t>
  </si>
  <si>
    <t>KARABURUN TEPEBOZ KÖYÜ TR 35-21-L00056_953707573_953707573</t>
  </si>
  <si>
    <t>09.01.2021 20:10:39</t>
  </si>
  <si>
    <t>09.01.2021 21:32:03</t>
  </si>
  <si>
    <t>MOLLA SÜLEYMANLI TR-1 45-71-M01549_44435490_56366516_56366516</t>
  </si>
  <si>
    <t>16.01.2021 18:10:53</t>
  </si>
  <si>
    <t>16.01.2021 20:35:48</t>
  </si>
  <si>
    <t>DM-1/TR-21 35-14-M00303_956297108_956297108</t>
  </si>
  <si>
    <t>16.01.2021 14:11:45</t>
  </si>
  <si>
    <t>16.01.2021 17:37:07</t>
  </si>
  <si>
    <t>15.01.2021 10:16:17</t>
  </si>
  <si>
    <t>15.01.2021 16:32:55</t>
  </si>
  <si>
    <t>KUYUCAK TR-1 35-22-M00273_95000610286_95000610286</t>
  </si>
  <si>
    <t>06.01.2021 09:58:16</t>
  </si>
  <si>
    <t>06.01.2021 13:38:38</t>
  </si>
  <si>
    <t>TR-35 35-19-L00035_974140317_974140317</t>
  </si>
  <si>
    <t>25.01.2021 20:58:57</t>
  </si>
  <si>
    <t>25.01.2021 22:48:16</t>
  </si>
  <si>
    <t>K-4143 35-01-K04143_911247698_911247698</t>
  </si>
  <si>
    <t>22.01.2021 11:30:10</t>
  </si>
  <si>
    <t>22.01.2021 13:07:45</t>
  </si>
  <si>
    <t>M-989 35-03-M00989_D d3b_5784656</t>
  </si>
  <si>
    <t>26.01.2021 13:02:37</t>
  </si>
  <si>
    <t>26.01.2021 15:58:35</t>
  </si>
  <si>
    <t>K-4405 35-02-K04405_93562506_93562506</t>
  </si>
  <si>
    <t>01.01.2021 18:02:09</t>
  </si>
  <si>
    <t>01.01.2021 19:42:34</t>
  </si>
  <si>
    <t>DM-3/TR-15 45-72-M00613_915790421_915790421</t>
  </si>
  <si>
    <t>12.01.2021 16:58:12</t>
  </si>
  <si>
    <t>12.01.2021 17:56:44</t>
  </si>
  <si>
    <t>L-122 ORŞAL SİTESİ 35-14-L00122_DIREK TIPI TRAFO HUCRESI H01_2065124</t>
  </si>
  <si>
    <t>03.01.2021 15:30:59</t>
  </si>
  <si>
    <t>03.01.2021 17:52:40</t>
  </si>
  <si>
    <t>TOKATBAŞI TR-1 35-20-L00101_93532226_93532226</t>
  </si>
  <si>
    <t>23.01.2021 15:36:27</t>
  </si>
  <si>
    <t>23.01.2021 17:09:42</t>
  </si>
  <si>
    <t>DM-3/TR-17 35-14-M00335_35-14-M00335_64537172</t>
  </si>
  <si>
    <t>17.01.2021 16:51:00</t>
  </si>
  <si>
    <t>17.01.2021 17:38:06</t>
  </si>
  <si>
    <t>DM-14/3 45-71-M00387_953246885_953246885</t>
  </si>
  <si>
    <t>24.01.2021 13:02:48</t>
  </si>
  <si>
    <t>24.01.2021 14:40:37</t>
  </si>
  <si>
    <t>K-9 35-01-K00009_911482593_911482593</t>
  </si>
  <si>
    <t>18.01.2021 06:52:03</t>
  </si>
  <si>
    <t>18.01.2021 08:13:06</t>
  </si>
  <si>
    <t>K-1362 35-02-K01362_93546786_93546786</t>
  </si>
  <si>
    <t>27.01.2021 17:57:00</t>
  </si>
  <si>
    <t>27.01.2021 21:19:33</t>
  </si>
  <si>
    <t>M-257 35-09-M00257_912755305_912755305</t>
  </si>
  <si>
    <t>28.01.2021 14:42:00</t>
  </si>
  <si>
    <t>28.01.2021 20:07:43</t>
  </si>
  <si>
    <t>K-2760 35-04-K02760_B_56364131_56364131</t>
  </si>
  <si>
    <t>02.01.2021 02:59:00</t>
  </si>
  <si>
    <t>02.01.2021 03:50:00</t>
  </si>
  <si>
    <t>M-1002 35-03-M01002_A 1313/a3_5793128</t>
  </si>
  <si>
    <t>19.01.2021 15:38:25</t>
  </si>
  <si>
    <t>19.01.2021 18:32:53</t>
  </si>
  <si>
    <t>M-2760(YATIRIM REZERVE) 35-10-M02760_972853508_972853508</t>
  </si>
  <si>
    <t>29.01.2021 11:25:54</t>
  </si>
  <si>
    <t>29.01.2021 18:38:56</t>
  </si>
  <si>
    <t>M-2370 (YATIRIM REZERVE) 35-01-M02370_35-01-M02370_2377005</t>
  </si>
  <si>
    <t>16.01.2021 19:45:03</t>
  </si>
  <si>
    <t>16.01.2021 21:48:51</t>
  </si>
  <si>
    <t>BAHÇECİK TR-1 35-22-M00264_955255491_955255491</t>
  </si>
  <si>
    <t>01.01.2021 17:24:21</t>
  </si>
  <si>
    <t>01.01.2021 19:35:03</t>
  </si>
  <si>
    <t>BAĞARASI TR-10 KÖK 35-23-M00179_972143108_972143108</t>
  </si>
  <si>
    <t>21.01.2021 11:06:18</t>
  </si>
  <si>
    <t>21.01.2021 13:05:20</t>
  </si>
  <si>
    <t>L-358 YENİ DOSTLAR SİTESİ 35-18-L00358_93534691_93534691</t>
  </si>
  <si>
    <t>06.01.2021 12:21:07</t>
  </si>
  <si>
    <t>06.01.2021 15:53:55</t>
  </si>
  <si>
    <t>PEŞREFLİ  TR-1 35-29-L00450_950328420_950328420</t>
  </si>
  <si>
    <t>25.01.2021 20:29:18</t>
  </si>
  <si>
    <t>25.01.2021 21:27:34</t>
  </si>
  <si>
    <t>L-231 35-18-L00231_950440521_950440521</t>
  </si>
  <si>
    <t>12.01.2021 09:01:16</t>
  </si>
  <si>
    <t>12.01.2021 14:16:41</t>
  </si>
  <si>
    <t>ÇATALARMUT TR-1 45-75-M00148_DIREK TIPI TRAFO HUCRESI H01_2085456</t>
  </si>
  <si>
    <t>30.01.2021 23:18:00</t>
  </si>
  <si>
    <t>31.01.2021 00:29:23</t>
  </si>
  <si>
    <t>M-2900 35-03-M02900_35-03-M02900_73146870</t>
  </si>
  <si>
    <t>26.01.2021 23:47:42</t>
  </si>
  <si>
    <t>27.01.2021 01:30:56</t>
  </si>
  <si>
    <t>20.01.2021 10:42:13</t>
  </si>
  <si>
    <t>20.01.2021 18:42:39</t>
  </si>
  <si>
    <t>TR-299(YATIRIM REZERVE) 35-19-L00355_956460607_956460607</t>
  </si>
  <si>
    <t>14.01.2021 13:29:20</t>
  </si>
  <si>
    <t>14.01.2021 18:10:47</t>
  </si>
  <si>
    <t>TR-1/79 45-72-M00079_956504808_956504808</t>
  </si>
  <si>
    <t>13.01.2021 16:12:16</t>
  </si>
  <si>
    <t>13.01.2021 18:26:37</t>
  </si>
  <si>
    <t>M-2687 35-09-M02687_DAĞITIM TRAFOSU M03_62731281</t>
  </si>
  <si>
    <t>21.01.2021 13:39:00</t>
  </si>
  <si>
    <t>21.01.2021 14:59:33</t>
  </si>
  <si>
    <t>K-3416 35-08-K03416_942446943_942446943</t>
  </si>
  <si>
    <t>18.01.2021 12:21:51</t>
  </si>
  <si>
    <t>18.01.2021 16:35:34</t>
  </si>
  <si>
    <t>M-2530 35-07-M02530_954746125_954746125</t>
  </si>
  <si>
    <t>24.01.2021 09:14:47</t>
  </si>
  <si>
    <t>24.01.2021 11:13:50</t>
  </si>
  <si>
    <t>26.01.2021 14:03:00</t>
  </si>
  <si>
    <t>26.01.2021 17:07:24</t>
  </si>
  <si>
    <t>KULA TM 45-77-A00002_AHMETLİ DM M22_2334806</t>
  </si>
  <si>
    <t>25.01.2021 09:30:11</t>
  </si>
  <si>
    <t>25.01.2021 18:06:28</t>
  </si>
  <si>
    <t>DM-2/16 35-29-M00097_950318109_950318109</t>
  </si>
  <si>
    <t>16.01.2021 15:06:34</t>
  </si>
  <si>
    <t>16.01.2021 15:43:36</t>
  </si>
  <si>
    <t>MORDOĞAN TR-26 35-21-L00209_949071126_949071126</t>
  </si>
  <si>
    <t>15.01.2021 15:19:45</t>
  </si>
  <si>
    <t>15.01.2021 18:22:32</t>
  </si>
  <si>
    <t>K-1433 35-04-K01433_912544248_912544248</t>
  </si>
  <si>
    <t>05.01.2021 08:06:31</t>
  </si>
  <si>
    <t>05.01.2021 08:58:54</t>
  </si>
  <si>
    <t>MURADİYE TR-2 SU DEPOSU 45-71-M00199_953221371_953221371</t>
  </si>
  <si>
    <t>16.01.2021 13:05:35</t>
  </si>
  <si>
    <t>16.01.2021 18:13:39</t>
  </si>
  <si>
    <t>DM-15/2 KEÇİLİKÖY 45-71-M00646_942947540_942947540</t>
  </si>
  <si>
    <t>29.01.2021 09:33:35</t>
  </si>
  <si>
    <t>29.01.2021 14:47:09</t>
  </si>
  <si>
    <t>TİRE TR-12 35-29-L00012_950329179_950329179</t>
  </si>
  <si>
    <t>15.01.2021 09:13:00</t>
  </si>
  <si>
    <t>15.01.2021 12:25:40</t>
  </si>
  <si>
    <t>OĞLANANASI TR-4 35-22-M00258_953709450_953709450</t>
  </si>
  <si>
    <t>02.01.2021 12:31:33</t>
  </si>
  <si>
    <t>02.01.2021 17:08:59</t>
  </si>
  <si>
    <t>KARABURUN TR-7 35-21-L00033_95000556107_95000556107</t>
  </si>
  <si>
    <t>21.01.2021 17:55:52</t>
  </si>
  <si>
    <t>21.01.2021 21:15:54</t>
  </si>
  <si>
    <t>SARIGÖL TR-18 45-79-M00018_B_56372063_56372063</t>
  </si>
  <si>
    <t>31.01.2021 13:10:34</t>
  </si>
  <si>
    <t>31.01.2021 13:48:54</t>
  </si>
  <si>
    <t>KUŞÇUBURUN-1 35-26-M00536_953702261_953702261</t>
  </si>
  <si>
    <t>27.01.2021 11:55:58</t>
  </si>
  <si>
    <t>27.01.2021 14:10:26</t>
  </si>
  <si>
    <t>15.01.2021 12:41:55</t>
  </si>
  <si>
    <t>15.01.2021 14:42:36</t>
  </si>
  <si>
    <t>07.01.2021 10:15:48</t>
  </si>
  <si>
    <t>07.01.2021 16:45:20</t>
  </si>
  <si>
    <t>M-2079 35-01-M02079_912365705_912365705</t>
  </si>
  <si>
    <t>29.01.2021 15:11:59</t>
  </si>
  <si>
    <t>29.01.2021 20:06:56</t>
  </si>
  <si>
    <t>21.01.2021 09:32:09</t>
  </si>
  <si>
    <t>21.01.2021 17:46:55</t>
  </si>
  <si>
    <t>24.01.2021 06:57:22</t>
  </si>
  <si>
    <t>24.01.2021 09:11:27</t>
  </si>
  <si>
    <t>M-2428 (YATIRIM REZERVE) 35-04-M02428_942558073_942558073</t>
  </si>
  <si>
    <t>21.01.2021 19:35:49</t>
  </si>
  <si>
    <t>ÇANDARLI TR-2 35-30-M00002_955318011_955318011</t>
  </si>
  <si>
    <t>11.01.2021 18:21:01</t>
  </si>
  <si>
    <t>11.01.2021 18:59:35</t>
  </si>
  <si>
    <t>POYRAZDAMLARI TR-16 45-78-M00638_49221789_56407543_56407543</t>
  </si>
  <si>
    <t>27.01.2021 16:18:23</t>
  </si>
  <si>
    <t>27.01.2021 20:52:02</t>
  </si>
  <si>
    <t>YAYAKENT TR-4 35-24-M00004_955217182_955217182</t>
  </si>
  <si>
    <t>13.01.2021 10:56:01</t>
  </si>
  <si>
    <t>13.01.2021 13:01:26</t>
  </si>
  <si>
    <t>18.01.2021 18:45:24</t>
  </si>
  <si>
    <t>18.01.2021 20:19:07</t>
  </si>
  <si>
    <t>KARABURUN BOZKÖY 35-21-L00053_953364381_953364381</t>
  </si>
  <si>
    <t>09.01.2021 09:24:09</t>
  </si>
  <si>
    <t>09.01.2021 11:26:34</t>
  </si>
  <si>
    <t>MENDERES DM-4/TR-1 35-22-M00004_35-22-M00004_2359027</t>
  </si>
  <si>
    <t>27.01.2021 09:31:01</t>
  </si>
  <si>
    <t>27.01.2021 14:57:18</t>
  </si>
  <si>
    <t>KARAKUYU-6 35-26-M00445_95000597742_95000597742</t>
  </si>
  <si>
    <t>15.01.2021 14:41:22</t>
  </si>
  <si>
    <t>15.01.2021 15:46:33</t>
  </si>
  <si>
    <t>M-2751 (YATIRIM REZERVE) 35-01-M02751_966001935_966001935</t>
  </si>
  <si>
    <t>25.01.2021 01:16:26</t>
  </si>
  <si>
    <t>25.01.2021 02:03:41</t>
  </si>
  <si>
    <t>DM-1/4 35-18-L00579_950458746_950458746</t>
  </si>
  <si>
    <t>04.01.2021 15:46:29</t>
  </si>
  <si>
    <t>04.01.2021 17:23:54</t>
  </si>
  <si>
    <t>M-2079 35-01-M02079_911886163_911886163</t>
  </si>
  <si>
    <t>05.01.2021 16:52:59</t>
  </si>
  <si>
    <t>05.01.2021 18:50:03</t>
  </si>
  <si>
    <t>TR-1/111 45-83-M00111_45-83-M00111_2364667</t>
  </si>
  <si>
    <t>17.01.2021 09:36:31</t>
  </si>
  <si>
    <t>17.01.2021 13:54:59</t>
  </si>
  <si>
    <t>L-438 35-18-L00438_950448962_950448962</t>
  </si>
  <si>
    <t>22.01.2021 13:47:05</t>
  </si>
  <si>
    <t>22.01.2021 23:37:35</t>
  </si>
  <si>
    <t>TR-142 35-15-L00142_950353092_950353092</t>
  </si>
  <si>
    <t>28.01.2021 18:51:38</t>
  </si>
  <si>
    <t>28.01.2021 19:36:11</t>
  </si>
  <si>
    <t>21.01.2021 19:00:12</t>
  </si>
  <si>
    <t>21.01.2021 19:50:54</t>
  </si>
  <si>
    <t>24.01.2021 09:37:38</t>
  </si>
  <si>
    <t>24.01.2021 11:17:02</t>
  </si>
  <si>
    <t>GEDİK KATRANDERE TR-2 35-31-L00133_953699095_953699095</t>
  </si>
  <si>
    <t>03.01.2021 10:12:53</t>
  </si>
  <si>
    <t>03.01.2021 11:32:16</t>
  </si>
  <si>
    <t>K-1400 35-01-K01400_911645121_911645121</t>
  </si>
  <si>
    <t>18.01.2021 11:41:54</t>
  </si>
  <si>
    <t>18.01.2021 13:30:46</t>
  </si>
  <si>
    <t>AHMETLİ TR-71 BARBAROS 45-84-L00071_944454301_944454301</t>
  </si>
  <si>
    <t>25.01.2021 15:05:35</t>
  </si>
  <si>
    <t>25.01.2021 15:41:33</t>
  </si>
  <si>
    <t>TR-30 (M-730) 35-30-M00730_955292787_955292787</t>
  </si>
  <si>
    <t>20.01.2021 16:21:23</t>
  </si>
  <si>
    <t>21.01.2021 00:35:39</t>
  </si>
  <si>
    <t>TR-2/16 45-72-L00016_956498498_956498498</t>
  </si>
  <si>
    <t>15.01.2021 11:08:05</t>
  </si>
  <si>
    <t>15.01.2021 12:37:46</t>
  </si>
  <si>
    <t>M-2768 (YATIRIM REZERVE) 35-02-M02768_35-02-M02768_49091844</t>
  </si>
  <si>
    <t>19.01.2021 22:15:53</t>
  </si>
  <si>
    <t>20.01.2021 00:23:56</t>
  </si>
  <si>
    <t>BAĞARASI TR-15(YATIRIM REZERVE) 35-23-M00362_966036975_966036975</t>
  </si>
  <si>
    <t>02.01.2021 14:01:31</t>
  </si>
  <si>
    <t>02.01.2021 15:12:12</t>
  </si>
  <si>
    <t>18.01.2021 16:38:00</t>
  </si>
  <si>
    <t>ALACALAR TR-1 35-16-L00261_953306855_953306855</t>
  </si>
  <si>
    <t>31.01.2021 13:27:58</t>
  </si>
  <si>
    <t>31.01.2021 18:12:34</t>
  </si>
  <si>
    <t>TR-1/79 45-72-M00079_956504838_956504838</t>
  </si>
  <si>
    <t>15.01.2021 19:32:11</t>
  </si>
  <si>
    <t>15.01.2021 21:04:01</t>
  </si>
  <si>
    <t>TR-153 35-15-M00153_35-15-M00153_66928309</t>
  </si>
  <si>
    <t>04.01.2021 08:54:52</t>
  </si>
  <si>
    <t>04.01.2021 11:08:01</t>
  </si>
  <si>
    <t>M-1220 35-01-M01220_911716156_911716156</t>
  </si>
  <si>
    <t>27.01.2021 23:28:50</t>
  </si>
  <si>
    <t>28.01.2021 00:28:28</t>
  </si>
  <si>
    <t>KARABURUN TR-3 35-21-L00007_953361561_953361561</t>
  </si>
  <si>
    <t>20.01.2021 12:06:00</t>
  </si>
  <si>
    <t>20.01.2021 15:23:52</t>
  </si>
  <si>
    <t>M-2896(YATIRIM REZERVE) 35-01-M02896_973034182_973034182</t>
  </si>
  <si>
    <t>07.01.2021 16:10:31</t>
  </si>
  <si>
    <t>07.01.2021 19:23:34</t>
  </si>
  <si>
    <t>ULUCAK DM-2/8 35-27-M00330_911952789_911952789</t>
  </si>
  <si>
    <t>31.01.2021 15:30:43</t>
  </si>
  <si>
    <t>31.01.2021 19:43:06</t>
  </si>
  <si>
    <t>ÇAPAK TR-2 35-26-M00426_942461601_942461601</t>
  </si>
  <si>
    <t>25.01.2021 20:18:27</t>
  </si>
  <si>
    <t>25.01.2021 21:43:12</t>
  </si>
  <si>
    <t>14.01.2021 16:46:20</t>
  </si>
  <si>
    <t>14.01.2021 17:47:20</t>
  </si>
  <si>
    <t>M-13 GERMİYAN (YATIRIM REZERVE) 35-18-M00184_966325532_966325532</t>
  </si>
  <si>
    <t>09.01.2021 09:43:28</t>
  </si>
  <si>
    <t>09.01.2021 13:41:09</t>
  </si>
  <si>
    <t>KÖREZ TR-1 45-77-L00367_945509051_945509051</t>
  </si>
  <si>
    <t>07.01.2021 11:27:42</t>
  </si>
  <si>
    <t>07.01.2021 13:22:43</t>
  </si>
  <si>
    <t>16.01.2021 14:50:22</t>
  </si>
  <si>
    <t>16.01.2021 16:46:58</t>
  </si>
  <si>
    <t>K-289 35-04-K00289_914541212_914541212</t>
  </si>
  <si>
    <t>27.01.2021 16:48:02</t>
  </si>
  <si>
    <t>27.01.2021 18:07:35</t>
  </si>
  <si>
    <t>03.01.2021 09:07:16</t>
  </si>
  <si>
    <t>03.01.2021 14:33:52</t>
  </si>
  <si>
    <t>29.01.2021 23:43:29</t>
  </si>
  <si>
    <t>30.01.2021 03:15:58</t>
  </si>
  <si>
    <t>MURADİYE HASTANE TR-1 45-71-M00193_950263758_950263758</t>
  </si>
  <si>
    <t>20.01.2021 11:15:26</t>
  </si>
  <si>
    <t>21.01.2021 00:13:32</t>
  </si>
  <si>
    <t>TR- 17 45-74-M00017_945585104_945585104</t>
  </si>
  <si>
    <t>13.01.2021 00:38:02</t>
  </si>
  <si>
    <t>27.01.2021 17:40:48</t>
  </si>
  <si>
    <t>27.01.2021 20:32:56</t>
  </si>
  <si>
    <t>M-1180 35-04-M01180_35-04-M01180_2365684</t>
  </si>
  <si>
    <t>27.01.2021 12:21:56</t>
  </si>
  <si>
    <t>27.01.2021 13:18:00</t>
  </si>
  <si>
    <t>_954705933_954705933</t>
  </si>
  <si>
    <t>10.01.2021 07:57:00</t>
  </si>
  <si>
    <t>10.01.2021 13:24:42</t>
  </si>
  <si>
    <t>TR-73 35-19-L00073_956698306_956698306</t>
  </si>
  <si>
    <t>10.01.2021 21:05:33</t>
  </si>
  <si>
    <t>10.01.2021 22:03:51</t>
  </si>
  <si>
    <t>TR-2/24 45-72-L00024_956513080_956513080</t>
  </si>
  <si>
    <t>25.01.2021 11:40:31</t>
  </si>
  <si>
    <t>25.01.2021 12:19:45</t>
  </si>
  <si>
    <t>DM-3/TR-17 35-14-M00335_964537134_964537134</t>
  </si>
  <si>
    <t>07.01.2021 12:04:41</t>
  </si>
  <si>
    <t>07.01.2021 14:24:52</t>
  </si>
  <si>
    <t>ÇAKIRCA ALİ TR-2 45-73-M00560_953715278_953715278</t>
  </si>
  <si>
    <t>13.01.2021 19:17:38</t>
  </si>
  <si>
    <t>13.01.2021 20:20:59</t>
  </si>
  <si>
    <t>M-2759(YATIRIM REZERVE) 35-03-M02759_966097074_966097074</t>
  </si>
  <si>
    <t>17.01.2021 15:25:53</t>
  </si>
  <si>
    <t>17.01.2021 16:40:14</t>
  </si>
  <si>
    <t>M-2632 (YATIRIM REZERVE) 35-03-M02632_35-03-M02632_54987025</t>
  </si>
  <si>
    <t>22.01.2021 20:12:21</t>
  </si>
  <si>
    <t>22.01.2021 21:12:11</t>
  </si>
  <si>
    <t>TİRE TM 35-29-A00003_SELATİN TÜNELİ M19_2061047</t>
  </si>
  <si>
    <t>17.01.2021 09:59:56</t>
  </si>
  <si>
    <t>17.01.2021 13:29:19</t>
  </si>
  <si>
    <t>PAŞAKÖY TR-3 45-80-M00058_956536589_956536589</t>
  </si>
  <si>
    <t>02.01.2021 15:56:01</t>
  </si>
  <si>
    <t>02.01.2021 16:43:01</t>
  </si>
  <si>
    <t>TR-94 YOLLUCA 35-19-L00094_953703590_953703590</t>
  </si>
  <si>
    <t>27.01.2021 10:01:28</t>
  </si>
  <si>
    <t>27.01.2021 17:49:17</t>
  </si>
  <si>
    <t>TR-1/78-A 45-72-M00117_953716305_953716305</t>
  </si>
  <si>
    <t>31.01.2021 22:00:40</t>
  </si>
  <si>
    <t>31.01.2021 22:30:32</t>
  </si>
  <si>
    <t>K-1586 35-02-K01586_93543302_93543302</t>
  </si>
  <si>
    <t>18.01.2021 16:39:46</t>
  </si>
  <si>
    <t>18.01.2021 18:10:57</t>
  </si>
  <si>
    <t>YENİFOÇA TR-37 35-23-M00037_950413733_950413733</t>
  </si>
  <si>
    <t>21.01.2021 13:49:48</t>
  </si>
  <si>
    <t>21.01.2021 14:30:27</t>
  </si>
  <si>
    <t>ULUKENT DM-1/16 35-28-M00069_DAĞITIM TRAFO-2 ULUCAK DM-1/16 M03_66552810</t>
  </si>
  <si>
    <t>11.01.2021 14:28:00</t>
  </si>
  <si>
    <t>11.01.2021 14:45:07</t>
  </si>
  <si>
    <t>K-2 35-01-K00002_35-01-K00002_2374440</t>
  </si>
  <si>
    <t>31.01.2021 22:13:00</t>
  </si>
  <si>
    <t>01.02.2021 01:45:15</t>
  </si>
  <si>
    <t>M-1129 35-02-M01129_93547679_93547679</t>
  </si>
  <si>
    <t>22.01.2021 14:40:32</t>
  </si>
  <si>
    <t>22.01.2021 17:18:19</t>
  </si>
  <si>
    <t>BODAMAS TR-1 45-75-M00297_945607659_945607659</t>
  </si>
  <si>
    <t>19.01.2021 21:21:41</t>
  </si>
  <si>
    <t>20.01.2021 01:40:05</t>
  </si>
  <si>
    <t>M-1563 35-02-M01563_93561474_93561474</t>
  </si>
  <si>
    <t>06.01.2021 19:07:00</t>
  </si>
  <si>
    <t>06.01.2021 21:20:51</t>
  </si>
  <si>
    <t>M-2017 (YATIRIM REZERVE) 35-01-M02017_947230801_947230801</t>
  </si>
  <si>
    <t>04.01.2021 14:37:34</t>
  </si>
  <si>
    <t>04.01.2021 17:49:07</t>
  </si>
  <si>
    <t>M-2689 35-09-M02689_DAĞITIM TRAFOSU M03_62731420</t>
  </si>
  <si>
    <t>21.01.2021 13:38:00</t>
  </si>
  <si>
    <t>21.01.2021 14:58:22</t>
  </si>
  <si>
    <t>KABAZLI TR-2 45-78-M00679_953291574_953291574</t>
  </si>
  <si>
    <t>15.01.2021 13:14:45</t>
  </si>
  <si>
    <t>15.01.2021 13:57:15</t>
  </si>
  <si>
    <t>26.01.2021 16:29:19</t>
  </si>
  <si>
    <t>26.01.2021 18:44:53</t>
  </si>
  <si>
    <t>L-90 ULAMIŞ YAREN 35-14-L00090_953706636_953706636</t>
  </si>
  <si>
    <t>04.01.2021 18:50:02</t>
  </si>
  <si>
    <t>04.01.2021 21:36:46</t>
  </si>
  <si>
    <t>TUNÇKENT SİTESİ M-339 35-30-M00339_966129514_966129514</t>
  </si>
  <si>
    <t>31.01.2021 14:45:39</t>
  </si>
  <si>
    <t>31.01.2021 16:40:11</t>
  </si>
  <si>
    <t>BAĞARASI TR-11 35-23-M00180_942578985_942578985</t>
  </si>
  <si>
    <t>01.01.2021 15:36:15</t>
  </si>
  <si>
    <t>01.01.2021 18:29:48</t>
  </si>
  <si>
    <t>BAHARLAR TR-1 45-79-M00161_93544742_93544742</t>
  </si>
  <si>
    <t>23.01.2021 21:49:00</t>
  </si>
  <si>
    <t>23.01.2021 23:20:24</t>
  </si>
  <si>
    <t>DM-2/8 BAŞKENT TR 35-18-L00588_950453752_950453752</t>
  </si>
  <si>
    <t>26.01.2021 11:41:22</t>
  </si>
  <si>
    <t>26.01.2021 14:40:19</t>
  </si>
  <si>
    <t>19.01.2021 13:06:23</t>
  </si>
  <si>
    <t>19.01.2021 14:14:10</t>
  </si>
  <si>
    <t>TR-134 35-15-M00134_950373927_950373927</t>
  </si>
  <si>
    <t>01.01.2021 13:18:29</t>
  </si>
  <si>
    <t>01.01.2021 14:30:02</t>
  </si>
  <si>
    <t>DM-2 45-71-M00002_953191993_953191993</t>
  </si>
  <si>
    <t>05.01.2021 09:28:16</t>
  </si>
  <si>
    <t>05.01.2021 11:31:09</t>
  </si>
  <si>
    <t>16.01.2021 10:09:17</t>
  </si>
  <si>
    <t>16.01.2021 10:42:08</t>
  </si>
  <si>
    <t>K-981 35-07-K00981_35-07-K00981_48288445</t>
  </si>
  <si>
    <t>09.01.2021 08:53:31</t>
  </si>
  <si>
    <t>09.01.2021 11:28:32</t>
  </si>
  <si>
    <t>M-2624 (YATIRIM REZERVE) 35-02-M02624_954852692_954852692</t>
  </si>
  <si>
    <t>08.01.2021 18:23:20</t>
  </si>
  <si>
    <t>08.01.2021 20:49:18</t>
  </si>
  <si>
    <t>K-3975 35-04-K03975_912549929_912549929</t>
  </si>
  <si>
    <t>12.01.2021 10:13:00</t>
  </si>
  <si>
    <t>12.01.2021 15:12:40</t>
  </si>
  <si>
    <t>K-2406 35-04-K02406_93562618_93562618</t>
  </si>
  <si>
    <t>05.01.2021 17:37:00</t>
  </si>
  <si>
    <t>05.01.2021 19:45:26</t>
  </si>
  <si>
    <t>GÖLCÜKLER TR-3(YATIRIM REZERVE) 35-22-M00869_973146472_973146472</t>
  </si>
  <si>
    <t>20.01.2021 17:01:23</t>
  </si>
  <si>
    <t>20.01.2021 20:05:00</t>
  </si>
  <si>
    <t>TERZİHALİLLER-1 35-16-M00105_95000063309_95000063309</t>
  </si>
  <si>
    <t>14.01.2021 15:23:45</t>
  </si>
  <si>
    <t>14.01.2021 17:59:42</t>
  </si>
  <si>
    <t>DM-03/01 45-71-M00003_950082027_950082027</t>
  </si>
  <si>
    <t>29.01.2021 11:00:10</t>
  </si>
  <si>
    <t>29.01.2021 21:55:36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</si>
</sst>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1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2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2" fillId="0" borderId="10" xfId="0" applyFont="1" applyBorder="1" applyAlignment="1">
      <alignment horizontal="center" vertical="center" wrapText="1"/>
    </xf>
    <xf numFmtId="2" fontId="23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left"/>
    </xf>
    <xf numFmtId="0" fontId="0" fillId="0" borderId="0" xfId="0" applyAlignment="1">
      <alignment horizontal="left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 wrapText="1"/>
    </xf>
    <xf numFmtId="43" fontId="0" fillId="0" borderId="10" xfId="44" applyFont="1" applyBorder="1"/>
    <xf numFmtId="0" fontId="22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 applyAlignment="1">
      <alignment horizontal="center" vertical="center"/>
    </xf>
    <xf numFmtId="0" fontId="19" fillId="0" borderId="11" xfId="0" applyNumberFormat="1" applyFont="1" applyFill="1" applyBorder="1" applyAlignment="1" applyProtection="1">
      <alignment horizontal="center" vertical="center" wrapText="1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3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left" vertical="center"/>
    </xf>
    <xf numFmtId="49" fontId="19" fillId="0" borderId="13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1146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56.85546875" bestFit="1" customWidth="1"/>
    <col min="6" max="6" width="40.28515625" bestFit="1" customWidth="1"/>
    <col min="7" max="7" width="15.7109375" bestFit="1" customWidth="1"/>
    <col min="8" max="8" width="13.42578125" bestFit="1" customWidth="1"/>
    <col min="9" max="9" width="17.85546875" bestFit="1" customWidth="1"/>
    <col min="10" max="10" width="15.85546875" bestFit="1" customWidth="1"/>
    <col min="11" max="11" width="28.5703125" bestFit="1" customWidth="1"/>
    <col min="12" max="12" width="31.140625" bestFit="1" customWidth="1"/>
    <col min="13" max="13" width="14.85546875" bestFit="1" customWidth="1"/>
    <col min="14" max="14" width="17.28515625" bestFit="1" customWidth="1"/>
    <col min="15" max="15" width="42.85546875" bestFit="1" customWidth="1"/>
    <col min="16" max="16" width="42.7109375" bestFit="1" customWidth="1"/>
    <col min="17" max="17" width="44.5703125" bestFit="1" customWidth="1"/>
    <col min="18" max="18" width="44.42578125" bestFit="1" customWidth="1"/>
    <col min="19" max="19" width="47.7109375" bestFit="1" customWidth="1"/>
    <col min="20" max="20" width="47.5703125" bestFit="1" customWidth="1"/>
    <col min="21" max="21" width="42.140625" bestFit="1" customWidth="1"/>
    <col min="22" max="22" width="39.7109375" bestFit="1" customWidth="1"/>
    <col min="23" max="23" width="35" bestFit="1" customWidth="1"/>
    <col min="24" max="24" width="34.85546875" bestFit="1" customWidth="1"/>
    <col min="25" max="25" width="36.5703125" bestFit="1" customWidth="1"/>
    <col min="26" max="26" width="35.7109375" bestFit="1" customWidth="1"/>
    <col min="27" max="27" width="39.28515625" bestFit="1" customWidth="1"/>
    <col min="28" max="28" width="39.140625" bestFit="1" customWidth="1"/>
    <col min="29" max="29" width="33.42578125" bestFit="1" customWidth="1"/>
    <col min="30" max="30" width="33.28515625" bestFit="1" customWidth="1"/>
    <col min="31" max="31" width="30.5703125" bestFit="1" customWidth="1"/>
  </cols>
  <sheetData>
    <row r="1" spans="1:31" x14ac:dyDescent="0.25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25">
      <c r="A2">
        <v>1630224</v>
      </c>
      <c r="B2">
        <v>1</v>
      </c>
      <c r="C2" t="s">
        <v>80</v>
      </c>
      <c r="D2" t="s">
        <v>84</v>
      </c>
      <c r="E2" t="s">
        <v>131</v>
      </c>
      <c r="F2" t="s">
        <v>132</v>
      </c>
      <c r="G2" t="s">
        <v>133</v>
      </c>
      <c r="H2" t="s">
        <v>134</v>
      </c>
      <c r="I2" t="s">
        <v>135</v>
      </c>
      <c r="J2" t="s">
        <v>136</v>
      </c>
      <c r="K2" t="s">
        <v>137</v>
      </c>
      <c r="L2" t="s">
        <v>138</v>
      </c>
      <c r="M2" t="s">
        <v>139</v>
      </c>
      <c r="N2">
        <v>5.0724999999999998</v>
      </c>
      <c r="O2">
        <v>0</v>
      </c>
      <c r="P2">
        <v>0</v>
      </c>
      <c r="Q2">
        <v>0</v>
      </c>
      <c r="R2">
        <v>0</v>
      </c>
      <c r="S2">
        <v>4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247.79981492408797</v>
      </c>
      <c r="AB2">
        <v>0</v>
      </c>
      <c r="AC2">
        <v>0</v>
      </c>
      <c r="AD2">
        <v>0</v>
      </c>
      <c r="AE2">
        <v>247.79981492408797</v>
      </c>
    </row>
    <row r="3" spans="1:31" x14ac:dyDescent="0.25">
      <c r="A3">
        <v>1630061</v>
      </c>
      <c r="B3">
        <v>1</v>
      </c>
      <c r="C3" t="s">
        <v>81</v>
      </c>
      <c r="D3" t="s">
        <v>117</v>
      </c>
      <c r="E3" t="s">
        <v>140</v>
      </c>
      <c r="F3" t="s">
        <v>141</v>
      </c>
      <c r="G3" t="s">
        <v>142</v>
      </c>
      <c r="H3" t="s">
        <v>134</v>
      </c>
      <c r="I3" t="s">
        <v>135</v>
      </c>
      <c r="J3" t="s">
        <v>136</v>
      </c>
      <c r="K3" t="s">
        <v>143</v>
      </c>
      <c r="L3" t="s">
        <v>144</v>
      </c>
      <c r="M3" t="s">
        <v>145</v>
      </c>
      <c r="N3">
        <v>2.1850000000000001</v>
      </c>
      <c r="O3">
        <v>0</v>
      </c>
      <c r="P3">
        <v>5039</v>
      </c>
      <c r="Q3">
        <v>0</v>
      </c>
      <c r="R3">
        <v>2</v>
      </c>
      <c r="S3">
        <v>4</v>
      </c>
      <c r="T3">
        <v>514</v>
      </c>
      <c r="U3">
        <v>1</v>
      </c>
      <c r="V3">
        <v>10</v>
      </c>
      <c r="W3">
        <v>0</v>
      </c>
      <c r="X3">
        <v>1900.3758228713398</v>
      </c>
      <c r="Y3">
        <v>0</v>
      </c>
      <c r="Z3">
        <v>0.36109159487376996</v>
      </c>
      <c r="AA3">
        <v>74.725575102412662</v>
      </c>
      <c r="AB3">
        <v>890.64752360879095</v>
      </c>
      <c r="AC3">
        <v>275.50973322969969</v>
      </c>
      <c r="AD3">
        <v>644.45309076913998</v>
      </c>
      <c r="AE3">
        <v>3786.0728371762571</v>
      </c>
    </row>
    <row r="4" spans="1:31" x14ac:dyDescent="0.25">
      <c r="A4">
        <v>1630038</v>
      </c>
      <c r="B4">
        <v>1</v>
      </c>
      <c r="C4" t="s">
        <v>81</v>
      </c>
      <c r="D4" t="s">
        <v>116</v>
      </c>
      <c r="E4" t="s">
        <v>146</v>
      </c>
      <c r="F4" t="s">
        <v>147</v>
      </c>
      <c r="G4" t="s">
        <v>148</v>
      </c>
      <c r="H4" t="s">
        <v>149</v>
      </c>
      <c r="I4" t="s">
        <v>135</v>
      </c>
      <c r="J4" t="s">
        <v>136</v>
      </c>
      <c r="K4" t="s">
        <v>143</v>
      </c>
      <c r="L4" t="s">
        <v>150</v>
      </c>
      <c r="M4" t="s">
        <v>151</v>
      </c>
      <c r="N4">
        <v>9.0569444440000009</v>
      </c>
      <c r="O4">
        <v>0</v>
      </c>
      <c r="P4">
        <v>44</v>
      </c>
      <c r="Q4">
        <v>0</v>
      </c>
      <c r="R4">
        <v>17</v>
      </c>
      <c r="S4">
        <v>0</v>
      </c>
      <c r="T4">
        <v>3</v>
      </c>
      <c r="U4">
        <v>0</v>
      </c>
      <c r="V4">
        <v>0</v>
      </c>
      <c r="W4">
        <v>0</v>
      </c>
      <c r="X4">
        <v>53.498743184748534</v>
      </c>
      <c r="Y4">
        <v>0</v>
      </c>
      <c r="Z4">
        <v>14.173502614347466</v>
      </c>
      <c r="AA4">
        <v>0</v>
      </c>
      <c r="AB4">
        <v>20.830858557425284</v>
      </c>
      <c r="AC4">
        <v>0</v>
      </c>
      <c r="AD4">
        <v>0</v>
      </c>
      <c r="AE4">
        <v>88.503104356521291</v>
      </c>
    </row>
    <row r="5" spans="1:31" x14ac:dyDescent="0.25">
      <c r="A5">
        <v>1630241</v>
      </c>
      <c r="B5">
        <v>1</v>
      </c>
      <c r="C5" t="s">
        <v>81</v>
      </c>
      <c r="D5" t="s">
        <v>128</v>
      </c>
      <c r="E5" t="s">
        <v>152</v>
      </c>
      <c r="F5" t="s">
        <v>153</v>
      </c>
      <c r="G5" t="s">
        <v>154</v>
      </c>
      <c r="H5" t="s">
        <v>149</v>
      </c>
      <c r="I5" t="s">
        <v>135</v>
      </c>
      <c r="J5" t="s">
        <v>136</v>
      </c>
      <c r="K5" t="s">
        <v>137</v>
      </c>
      <c r="L5" t="s">
        <v>155</v>
      </c>
      <c r="M5" t="s">
        <v>156</v>
      </c>
      <c r="N5">
        <v>0.90583333300000002</v>
      </c>
      <c r="O5">
        <v>0</v>
      </c>
      <c r="P5">
        <v>6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0.81720154354984453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0.81720154354984453</v>
      </c>
    </row>
    <row r="6" spans="1:31" x14ac:dyDescent="0.25">
      <c r="A6">
        <v>1630393</v>
      </c>
      <c r="B6">
        <v>1</v>
      </c>
      <c r="C6" t="s">
        <v>80</v>
      </c>
      <c r="D6" t="s">
        <v>97</v>
      </c>
      <c r="E6" t="s">
        <v>152</v>
      </c>
      <c r="F6" t="s">
        <v>157</v>
      </c>
      <c r="G6" t="s">
        <v>154</v>
      </c>
      <c r="H6" t="s">
        <v>149</v>
      </c>
      <c r="I6" t="s">
        <v>135</v>
      </c>
      <c r="J6" t="s">
        <v>136</v>
      </c>
      <c r="K6" t="s">
        <v>137</v>
      </c>
      <c r="L6" t="s">
        <v>158</v>
      </c>
      <c r="M6" t="s">
        <v>159</v>
      </c>
      <c r="N6">
        <v>0.79527777700000002</v>
      </c>
      <c r="O6">
        <v>0</v>
      </c>
      <c r="P6">
        <v>1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0.48602275548625745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0.48602275548625745</v>
      </c>
    </row>
    <row r="7" spans="1:31" x14ac:dyDescent="0.25">
      <c r="A7">
        <v>1630101</v>
      </c>
      <c r="B7">
        <v>1</v>
      </c>
      <c r="C7" t="s">
        <v>81</v>
      </c>
      <c r="D7" t="s">
        <v>123</v>
      </c>
      <c r="E7" t="s">
        <v>140</v>
      </c>
      <c r="F7" t="s">
        <v>160</v>
      </c>
      <c r="G7" t="s">
        <v>161</v>
      </c>
      <c r="H7" t="s">
        <v>134</v>
      </c>
      <c r="I7" t="s">
        <v>135</v>
      </c>
      <c r="J7" t="s">
        <v>136</v>
      </c>
      <c r="K7" t="s">
        <v>137</v>
      </c>
      <c r="L7" t="s">
        <v>162</v>
      </c>
      <c r="M7" t="s">
        <v>163</v>
      </c>
      <c r="N7">
        <v>0.39277777699999999</v>
      </c>
      <c r="O7">
        <v>9</v>
      </c>
      <c r="P7">
        <v>1934</v>
      </c>
      <c r="Q7">
        <v>64</v>
      </c>
      <c r="R7">
        <v>323</v>
      </c>
      <c r="S7">
        <v>21</v>
      </c>
      <c r="T7">
        <v>252</v>
      </c>
      <c r="U7">
        <v>1</v>
      </c>
      <c r="V7">
        <v>2</v>
      </c>
      <c r="W7">
        <v>1.0279131161136872</v>
      </c>
      <c r="X7">
        <v>73.197529885213157</v>
      </c>
      <c r="Y7">
        <v>20.863297649049965</v>
      </c>
      <c r="Z7">
        <v>27.007299371510445</v>
      </c>
      <c r="AA7">
        <v>23.690878435544867</v>
      </c>
      <c r="AB7">
        <v>59.102389783984862</v>
      </c>
      <c r="AC7">
        <v>6.8829862261182519</v>
      </c>
      <c r="AD7">
        <v>2.6654898861822221E-2</v>
      </c>
      <c r="AE7">
        <v>211.79894936639707</v>
      </c>
    </row>
    <row r="8" spans="1:31" x14ac:dyDescent="0.25">
      <c r="A8">
        <v>1629975</v>
      </c>
      <c r="B8">
        <v>1</v>
      </c>
      <c r="C8" t="s">
        <v>80</v>
      </c>
      <c r="D8" t="s">
        <v>90</v>
      </c>
      <c r="E8" t="s">
        <v>152</v>
      </c>
      <c r="F8" t="s">
        <v>164</v>
      </c>
      <c r="G8" t="s">
        <v>154</v>
      </c>
      <c r="H8" t="s">
        <v>149</v>
      </c>
      <c r="I8" t="s">
        <v>135</v>
      </c>
      <c r="J8" t="s">
        <v>136</v>
      </c>
      <c r="K8" t="s">
        <v>137</v>
      </c>
      <c r="L8" t="s">
        <v>165</v>
      </c>
      <c r="M8" t="s">
        <v>166</v>
      </c>
      <c r="N8">
        <v>1.9188888879999999</v>
      </c>
      <c r="O8">
        <v>0</v>
      </c>
      <c r="P8">
        <v>1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0.73854289999599998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0.73854289999599998</v>
      </c>
    </row>
    <row r="9" spans="1:31" x14ac:dyDescent="0.25">
      <c r="A9">
        <v>1630118</v>
      </c>
      <c r="B9">
        <v>1</v>
      </c>
      <c r="C9" t="s">
        <v>80</v>
      </c>
      <c r="D9" t="s">
        <v>92</v>
      </c>
      <c r="E9" t="s">
        <v>152</v>
      </c>
      <c r="F9" t="s">
        <v>167</v>
      </c>
      <c r="G9" t="s">
        <v>168</v>
      </c>
      <c r="H9" t="s">
        <v>149</v>
      </c>
      <c r="I9" t="s">
        <v>135</v>
      </c>
      <c r="J9" t="s">
        <v>136</v>
      </c>
      <c r="K9" t="s">
        <v>137</v>
      </c>
      <c r="L9" t="s">
        <v>169</v>
      </c>
      <c r="M9" t="s">
        <v>170</v>
      </c>
      <c r="N9">
        <v>4.198611111</v>
      </c>
      <c r="O9">
        <v>0</v>
      </c>
      <c r="P9">
        <v>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1.9880053159283839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1.9880053159283839</v>
      </c>
    </row>
    <row r="10" spans="1:31" x14ac:dyDescent="0.25">
      <c r="A10">
        <v>1630144</v>
      </c>
      <c r="B10">
        <v>1</v>
      </c>
      <c r="C10" t="s">
        <v>80</v>
      </c>
      <c r="D10" t="s">
        <v>101</v>
      </c>
      <c r="E10" t="s">
        <v>152</v>
      </c>
      <c r="F10" t="s">
        <v>171</v>
      </c>
      <c r="G10" t="s">
        <v>172</v>
      </c>
      <c r="H10" t="s">
        <v>149</v>
      </c>
      <c r="I10" t="s">
        <v>135</v>
      </c>
      <c r="J10" t="s">
        <v>136</v>
      </c>
      <c r="K10" t="s">
        <v>137</v>
      </c>
      <c r="L10" t="s">
        <v>173</v>
      </c>
      <c r="M10" t="s">
        <v>174</v>
      </c>
      <c r="N10">
        <v>0.701944444</v>
      </c>
      <c r="O10">
        <v>0</v>
      </c>
      <c r="P10">
        <v>1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3.9062821712405833E-2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3.9062821712405833E-2</v>
      </c>
    </row>
    <row r="11" spans="1:31" x14ac:dyDescent="0.25">
      <c r="A11">
        <v>1630138</v>
      </c>
      <c r="B11">
        <v>1</v>
      </c>
      <c r="C11" t="s">
        <v>80</v>
      </c>
      <c r="D11" t="s">
        <v>96</v>
      </c>
      <c r="E11" t="s">
        <v>152</v>
      </c>
      <c r="F11" t="s">
        <v>175</v>
      </c>
      <c r="G11" t="s">
        <v>168</v>
      </c>
      <c r="H11" t="s">
        <v>149</v>
      </c>
      <c r="I11" t="s">
        <v>135</v>
      </c>
      <c r="J11" t="s">
        <v>136</v>
      </c>
      <c r="K11" t="s">
        <v>137</v>
      </c>
      <c r="L11" t="s">
        <v>176</v>
      </c>
      <c r="M11" t="s">
        <v>177</v>
      </c>
      <c r="N11">
        <v>2.1397222220000001</v>
      </c>
      <c r="O11">
        <v>0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2.457281367825686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2.457281367825686</v>
      </c>
    </row>
    <row r="12" spans="1:31" x14ac:dyDescent="0.25">
      <c r="A12">
        <v>1629995</v>
      </c>
      <c r="B12">
        <v>1</v>
      </c>
      <c r="C12" t="s">
        <v>80</v>
      </c>
      <c r="D12" t="s">
        <v>89</v>
      </c>
      <c r="E12" t="s">
        <v>178</v>
      </c>
      <c r="F12" t="s">
        <v>179</v>
      </c>
      <c r="G12" t="s">
        <v>180</v>
      </c>
      <c r="H12" t="s">
        <v>149</v>
      </c>
      <c r="I12" t="s">
        <v>135</v>
      </c>
      <c r="J12" t="s">
        <v>136</v>
      </c>
      <c r="K12" t="s">
        <v>137</v>
      </c>
      <c r="L12" t="s">
        <v>181</v>
      </c>
      <c r="M12" t="s">
        <v>182</v>
      </c>
      <c r="N12">
        <v>4.6541666660000001</v>
      </c>
      <c r="O12">
        <v>0</v>
      </c>
      <c r="P12">
        <v>17</v>
      </c>
      <c r="Q12">
        <v>0</v>
      </c>
      <c r="R12">
        <v>5</v>
      </c>
      <c r="S12">
        <v>0</v>
      </c>
      <c r="T12">
        <v>7</v>
      </c>
      <c r="U12">
        <v>0</v>
      </c>
      <c r="V12">
        <v>0</v>
      </c>
      <c r="W12">
        <v>0</v>
      </c>
      <c r="X12">
        <v>32.353001817228822</v>
      </c>
      <c r="Y12">
        <v>0</v>
      </c>
      <c r="Z12">
        <v>9.244486796184491</v>
      </c>
      <c r="AA12">
        <v>0</v>
      </c>
      <c r="AB12">
        <v>96.335468269638298</v>
      </c>
      <c r="AC12">
        <v>0</v>
      </c>
      <c r="AD12">
        <v>0</v>
      </c>
      <c r="AE12">
        <v>137.93295688305162</v>
      </c>
    </row>
    <row r="13" spans="1:31" x14ac:dyDescent="0.25">
      <c r="A13">
        <v>1630161</v>
      </c>
      <c r="B13">
        <v>1</v>
      </c>
      <c r="C13" t="s">
        <v>80</v>
      </c>
      <c r="D13" t="s">
        <v>107</v>
      </c>
      <c r="E13" t="s">
        <v>152</v>
      </c>
      <c r="F13" t="s">
        <v>183</v>
      </c>
      <c r="G13" t="s">
        <v>168</v>
      </c>
      <c r="H13" t="s">
        <v>149</v>
      </c>
      <c r="I13" t="s">
        <v>135</v>
      </c>
      <c r="J13" t="s">
        <v>136</v>
      </c>
      <c r="K13" t="s">
        <v>137</v>
      </c>
      <c r="L13" t="s">
        <v>184</v>
      </c>
      <c r="M13" t="s">
        <v>185</v>
      </c>
      <c r="N13">
        <v>1.2124999999999999</v>
      </c>
      <c r="O13">
        <v>0</v>
      </c>
      <c r="P13">
        <v>8</v>
      </c>
      <c r="Q13">
        <v>0</v>
      </c>
      <c r="R13">
        <v>0</v>
      </c>
      <c r="S13">
        <v>0</v>
      </c>
      <c r="T13">
        <v>1</v>
      </c>
      <c r="U13">
        <v>0</v>
      </c>
      <c r="V13">
        <v>0</v>
      </c>
      <c r="W13">
        <v>0</v>
      </c>
      <c r="X13">
        <v>1.03004497710135</v>
      </c>
      <c r="Y13">
        <v>0</v>
      </c>
      <c r="Z13">
        <v>0</v>
      </c>
      <c r="AA13">
        <v>0</v>
      </c>
      <c r="AB13">
        <v>0.34043952271560002</v>
      </c>
      <c r="AC13">
        <v>0</v>
      </c>
      <c r="AD13">
        <v>0</v>
      </c>
      <c r="AE13">
        <v>1.3704844998169501</v>
      </c>
    </row>
    <row r="14" spans="1:31" x14ac:dyDescent="0.25">
      <c r="A14">
        <v>1630018</v>
      </c>
      <c r="B14">
        <v>1</v>
      </c>
      <c r="C14" t="s">
        <v>80</v>
      </c>
      <c r="D14" t="s">
        <v>96</v>
      </c>
      <c r="E14" t="s">
        <v>178</v>
      </c>
      <c r="F14" t="s">
        <v>186</v>
      </c>
      <c r="G14" t="s">
        <v>187</v>
      </c>
      <c r="H14" t="s">
        <v>149</v>
      </c>
      <c r="I14" t="s">
        <v>135</v>
      </c>
      <c r="J14" t="s">
        <v>136</v>
      </c>
      <c r="K14" t="s">
        <v>137</v>
      </c>
      <c r="L14" t="s">
        <v>188</v>
      </c>
      <c r="M14" t="s">
        <v>189</v>
      </c>
      <c r="N14">
        <v>1.4316666659999999</v>
      </c>
      <c r="O14">
        <v>0</v>
      </c>
      <c r="P14">
        <v>81</v>
      </c>
      <c r="Q14">
        <v>0</v>
      </c>
      <c r="R14">
        <v>1</v>
      </c>
      <c r="S14">
        <v>0</v>
      </c>
      <c r="T14">
        <v>3</v>
      </c>
      <c r="U14">
        <v>0</v>
      </c>
      <c r="V14">
        <v>0</v>
      </c>
      <c r="W14">
        <v>0</v>
      </c>
      <c r="X14">
        <v>26.829317056002839</v>
      </c>
      <c r="Y14">
        <v>0</v>
      </c>
      <c r="Z14">
        <v>0.51370877906322332</v>
      </c>
      <c r="AA14">
        <v>0</v>
      </c>
      <c r="AB14">
        <v>3.8760549530468809</v>
      </c>
      <c r="AC14">
        <v>0</v>
      </c>
      <c r="AD14">
        <v>0</v>
      </c>
      <c r="AE14">
        <v>31.219080788112944</v>
      </c>
    </row>
    <row r="15" spans="1:31" x14ac:dyDescent="0.25">
      <c r="A15">
        <v>1630075</v>
      </c>
      <c r="B15">
        <v>1</v>
      </c>
      <c r="C15" t="s">
        <v>81</v>
      </c>
      <c r="D15" t="s">
        <v>120</v>
      </c>
      <c r="E15" t="s">
        <v>140</v>
      </c>
      <c r="F15" t="s">
        <v>190</v>
      </c>
      <c r="G15" t="s">
        <v>161</v>
      </c>
      <c r="H15" t="s">
        <v>134</v>
      </c>
      <c r="I15" t="s">
        <v>191</v>
      </c>
      <c r="J15" t="s">
        <v>136</v>
      </c>
      <c r="K15" t="s">
        <v>137</v>
      </c>
      <c r="L15" t="s">
        <v>192</v>
      </c>
      <c r="M15" t="s">
        <v>193</v>
      </c>
      <c r="N15">
        <v>5.5555550000000002E-3</v>
      </c>
      <c r="O15">
        <v>1</v>
      </c>
      <c r="P15">
        <v>304</v>
      </c>
      <c r="Q15">
        <v>87</v>
      </c>
      <c r="R15">
        <v>4</v>
      </c>
      <c r="S15">
        <v>21</v>
      </c>
      <c r="T15">
        <v>38</v>
      </c>
      <c r="U15">
        <v>2</v>
      </c>
      <c r="V15">
        <v>0</v>
      </c>
      <c r="W15">
        <v>5.0156530152222229E-3</v>
      </c>
      <c r="X15">
        <v>0.3884306365149055</v>
      </c>
      <c r="Y15">
        <v>1.247074504840556</v>
      </c>
      <c r="Z15">
        <v>6.393985829366667E-3</v>
      </c>
      <c r="AA15">
        <v>0.23999606303138338</v>
      </c>
      <c r="AB15">
        <v>5.3610271333399989E-2</v>
      </c>
      <c r="AC15">
        <v>8.9458621380000006E-2</v>
      </c>
      <c r="AD15">
        <v>0</v>
      </c>
      <c r="AE15">
        <v>2.0299797359448339</v>
      </c>
    </row>
    <row r="16" spans="1:31" x14ac:dyDescent="0.25">
      <c r="A16">
        <v>1630267</v>
      </c>
      <c r="B16">
        <v>1</v>
      </c>
      <c r="C16" t="s">
        <v>81</v>
      </c>
      <c r="D16" t="s">
        <v>121</v>
      </c>
      <c r="E16" t="s">
        <v>131</v>
      </c>
      <c r="F16" t="s">
        <v>194</v>
      </c>
      <c r="G16" t="s">
        <v>195</v>
      </c>
      <c r="H16" t="s">
        <v>134</v>
      </c>
      <c r="I16" t="s">
        <v>135</v>
      </c>
      <c r="J16" t="s">
        <v>136</v>
      </c>
      <c r="K16" t="s">
        <v>137</v>
      </c>
      <c r="L16" t="s">
        <v>196</v>
      </c>
      <c r="M16" t="s">
        <v>197</v>
      </c>
      <c r="N16">
        <v>0.97388888799999995</v>
      </c>
      <c r="O16">
        <v>0</v>
      </c>
      <c r="P16">
        <v>50</v>
      </c>
      <c r="Q16">
        <v>0</v>
      </c>
      <c r="R16">
        <v>11</v>
      </c>
      <c r="S16">
        <v>0</v>
      </c>
      <c r="T16">
        <v>1</v>
      </c>
      <c r="U16">
        <v>0</v>
      </c>
      <c r="V16">
        <v>0</v>
      </c>
      <c r="W16">
        <v>0</v>
      </c>
      <c r="X16">
        <v>5.4837554635195378</v>
      </c>
      <c r="Y16">
        <v>0</v>
      </c>
      <c r="Z16">
        <v>1.2000979260028908</v>
      </c>
      <c r="AA16">
        <v>0</v>
      </c>
      <c r="AB16">
        <v>9.6618287963652794E-2</v>
      </c>
      <c r="AC16">
        <v>0</v>
      </c>
      <c r="AD16">
        <v>0</v>
      </c>
      <c r="AE16">
        <v>6.7804716774860818</v>
      </c>
    </row>
    <row r="17" spans="1:31" x14ac:dyDescent="0.25">
      <c r="A17">
        <v>1630181</v>
      </c>
      <c r="B17">
        <v>1</v>
      </c>
      <c r="C17" t="s">
        <v>80</v>
      </c>
      <c r="D17" t="s">
        <v>100</v>
      </c>
      <c r="E17" t="s">
        <v>152</v>
      </c>
      <c r="F17" t="s">
        <v>198</v>
      </c>
      <c r="G17" t="s">
        <v>154</v>
      </c>
      <c r="H17" t="s">
        <v>149</v>
      </c>
      <c r="I17" t="s">
        <v>135</v>
      </c>
      <c r="J17" t="s">
        <v>136</v>
      </c>
      <c r="K17" t="s">
        <v>137</v>
      </c>
      <c r="L17" t="s">
        <v>199</v>
      </c>
      <c r="M17" t="s">
        <v>200</v>
      </c>
      <c r="N17">
        <v>1.5925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0.33301155186907561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0.33301155186907561</v>
      </c>
    </row>
    <row r="18" spans="1:31" x14ac:dyDescent="0.25">
      <c r="A18">
        <v>1630373</v>
      </c>
      <c r="B18">
        <v>1</v>
      </c>
      <c r="C18" t="s">
        <v>80</v>
      </c>
      <c r="D18" t="s">
        <v>96</v>
      </c>
      <c r="E18" t="s">
        <v>152</v>
      </c>
      <c r="F18" t="s">
        <v>201</v>
      </c>
      <c r="G18" t="s">
        <v>154</v>
      </c>
      <c r="H18" t="s">
        <v>149</v>
      </c>
      <c r="I18" t="s">
        <v>135</v>
      </c>
      <c r="J18" t="s">
        <v>136</v>
      </c>
      <c r="K18" t="s">
        <v>137</v>
      </c>
      <c r="L18" t="s">
        <v>202</v>
      </c>
      <c r="M18" t="s">
        <v>203</v>
      </c>
      <c r="N18">
        <v>3.997222222</v>
      </c>
      <c r="O18">
        <v>0</v>
      </c>
      <c r="P18">
        <v>0</v>
      </c>
      <c r="Q18">
        <v>0</v>
      </c>
      <c r="R18">
        <v>7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6.9277043718643014</v>
      </c>
      <c r="AA18">
        <v>0</v>
      </c>
      <c r="AB18">
        <v>0</v>
      </c>
      <c r="AC18">
        <v>0</v>
      </c>
      <c r="AD18">
        <v>0</v>
      </c>
      <c r="AE18">
        <v>6.9277043718643014</v>
      </c>
    </row>
    <row r="19" spans="1:31" x14ac:dyDescent="0.25">
      <c r="A19">
        <v>1630058</v>
      </c>
      <c r="B19">
        <v>1</v>
      </c>
      <c r="C19" t="s">
        <v>81</v>
      </c>
      <c r="D19" t="s">
        <v>119</v>
      </c>
      <c r="E19" t="s">
        <v>204</v>
      </c>
      <c r="F19" t="s">
        <v>205</v>
      </c>
      <c r="G19" t="s">
        <v>161</v>
      </c>
      <c r="H19" t="s">
        <v>134</v>
      </c>
      <c r="I19" t="s">
        <v>191</v>
      </c>
      <c r="J19" t="s">
        <v>136</v>
      </c>
      <c r="K19" t="s">
        <v>137</v>
      </c>
      <c r="L19" t="s">
        <v>206</v>
      </c>
      <c r="M19" t="s">
        <v>207</v>
      </c>
      <c r="N19">
        <v>9.4444439999999998E-3</v>
      </c>
      <c r="O19">
        <v>0</v>
      </c>
      <c r="P19">
        <v>1650</v>
      </c>
      <c r="Q19">
        <v>102</v>
      </c>
      <c r="R19">
        <v>359</v>
      </c>
      <c r="S19">
        <v>7</v>
      </c>
      <c r="T19">
        <v>88</v>
      </c>
      <c r="U19">
        <v>0</v>
      </c>
      <c r="V19">
        <v>0</v>
      </c>
      <c r="W19">
        <v>0</v>
      </c>
      <c r="X19">
        <v>2.3683403791502817</v>
      </c>
      <c r="Y19">
        <v>0.43114544360369972</v>
      </c>
      <c r="Z19">
        <v>0.99198980071660581</v>
      </c>
      <c r="AA19">
        <v>0.54836567825541049</v>
      </c>
      <c r="AB19">
        <v>0.60494396418278462</v>
      </c>
      <c r="AC19">
        <v>0</v>
      </c>
      <c r="AD19">
        <v>0</v>
      </c>
      <c r="AE19">
        <v>4.9447852659087825</v>
      </c>
    </row>
    <row r="20" spans="1:31" x14ac:dyDescent="0.25">
      <c r="A20">
        <v>1630081</v>
      </c>
      <c r="B20">
        <v>1</v>
      </c>
      <c r="C20" t="s">
        <v>80</v>
      </c>
      <c r="D20" t="s">
        <v>85</v>
      </c>
      <c r="E20" t="s">
        <v>152</v>
      </c>
      <c r="F20" t="s">
        <v>208</v>
      </c>
      <c r="G20" t="s">
        <v>168</v>
      </c>
      <c r="H20" t="s">
        <v>149</v>
      </c>
      <c r="I20" t="s">
        <v>135</v>
      </c>
      <c r="J20" t="s">
        <v>136</v>
      </c>
      <c r="K20" t="s">
        <v>137</v>
      </c>
      <c r="L20" t="s">
        <v>209</v>
      </c>
      <c r="M20" t="s">
        <v>210</v>
      </c>
      <c r="N20">
        <v>8.4683333330000004</v>
      </c>
      <c r="O20">
        <v>0</v>
      </c>
      <c r="P20">
        <v>27</v>
      </c>
      <c r="Q20">
        <v>0</v>
      </c>
      <c r="R20">
        <v>0</v>
      </c>
      <c r="S20">
        <v>0</v>
      </c>
      <c r="T20">
        <v>1</v>
      </c>
      <c r="U20">
        <v>0</v>
      </c>
      <c r="V20">
        <v>0</v>
      </c>
      <c r="W20">
        <v>0</v>
      </c>
      <c r="X20">
        <v>48.110821229848092</v>
      </c>
      <c r="Y20">
        <v>0</v>
      </c>
      <c r="Z20">
        <v>0</v>
      </c>
      <c r="AA20">
        <v>0</v>
      </c>
      <c r="AB20">
        <v>0.48381714292110839</v>
      </c>
      <c r="AC20">
        <v>0</v>
      </c>
      <c r="AD20">
        <v>0</v>
      </c>
      <c r="AE20">
        <v>48.594638372769204</v>
      </c>
    </row>
    <row r="21" spans="1:31" x14ac:dyDescent="0.25">
      <c r="A21">
        <v>1630012</v>
      </c>
      <c r="B21">
        <v>1</v>
      </c>
      <c r="C21" t="s">
        <v>80</v>
      </c>
      <c r="D21" t="s">
        <v>83</v>
      </c>
      <c r="E21" t="s">
        <v>204</v>
      </c>
      <c r="F21" t="s">
        <v>211</v>
      </c>
      <c r="G21" t="s">
        <v>142</v>
      </c>
      <c r="H21" t="s">
        <v>134</v>
      </c>
      <c r="I21" t="s">
        <v>135</v>
      </c>
      <c r="J21" t="s">
        <v>136</v>
      </c>
      <c r="K21" t="s">
        <v>143</v>
      </c>
      <c r="L21" t="s">
        <v>212</v>
      </c>
      <c r="M21" t="s">
        <v>213</v>
      </c>
      <c r="N21">
        <v>0.70376749999999999</v>
      </c>
      <c r="O21">
        <v>0</v>
      </c>
      <c r="P21">
        <v>0</v>
      </c>
      <c r="Q21">
        <v>1</v>
      </c>
      <c r="R21">
        <v>0</v>
      </c>
      <c r="S21">
        <v>7</v>
      </c>
      <c r="T21">
        <v>0</v>
      </c>
      <c r="U21">
        <v>0</v>
      </c>
      <c r="V21">
        <v>0</v>
      </c>
      <c r="W21">
        <v>0</v>
      </c>
      <c r="X21">
        <v>0</v>
      </c>
      <c r="Y21">
        <v>0.44349477896228173</v>
      </c>
      <c r="Z21">
        <v>0</v>
      </c>
      <c r="AA21">
        <v>47.7019759966905</v>
      </c>
      <c r="AB21">
        <v>0</v>
      </c>
      <c r="AC21">
        <v>0</v>
      </c>
      <c r="AD21">
        <v>0</v>
      </c>
      <c r="AE21">
        <v>48.145470775652782</v>
      </c>
    </row>
    <row r="22" spans="1:31" x14ac:dyDescent="0.25">
      <c r="A22">
        <v>1630035</v>
      </c>
      <c r="B22">
        <v>1</v>
      </c>
      <c r="C22" t="s">
        <v>80</v>
      </c>
      <c r="D22" t="s">
        <v>84</v>
      </c>
      <c r="E22" t="s">
        <v>152</v>
      </c>
      <c r="F22" t="s">
        <v>214</v>
      </c>
      <c r="G22" t="s">
        <v>168</v>
      </c>
      <c r="H22" t="s">
        <v>149</v>
      </c>
      <c r="I22" t="s">
        <v>135</v>
      </c>
      <c r="J22" t="s">
        <v>136</v>
      </c>
      <c r="K22" t="s">
        <v>137</v>
      </c>
      <c r="L22" t="s">
        <v>215</v>
      </c>
      <c r="M22" t="s">
        <v>216</v>
      </c>
      <c r="N22">
        <v>7.3569444439999998</v>
      </c>
      <c r="O22">
        <v>0</v>
      </c>
      <c r="P22">
        <v>0</v>
      </c>
      <c r="Q22">
        <v>0</v>
      </c>
      <c r="R22">
        <v>0</v>
      </c>
      <c r="S22">
        <v>0</v>
      </c>
      <c r="T22">
        <v>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28.468382214894351</v>
      </c>
      <c r="AC22">
        <v>0</v>
      </c>
      <c r="AD22">
        <v>0</v>
      </c>
      <c r="AE22">
        <v>28.468382214894351</v>
      </c>
    </row>
    <row r="23" spans="1:31" x14ac:dyDescent="0.25">
      <c r="A23">
        <v>1630367</v>
      </c>
      <c r="B23">
        <v>1</v>
      </c>
      <c r="C23" t="s">
        <v>80</v>
      </c>
      <c r="D23" t="s">
        <v>98</v>
      </c>
      <c r="E23" t="s">
        <v>152</v>
      </c>
      <c r="F23" t="s">
        <v>217</v>
      </c>
      <c r="G23" t="s">
        <v>154</v>
      </c>
      <c r="H23" t="s">
        <v>149</v>
      </c>
      <c r="I23" t="s">
        <v>135</v>
      </c>
      <c r="J23" t="s">
        <v>136</v>
      </c>
      <c r="K23" t="s">
        <v>137</v>
      </c>
      <c r="L23" t="s">
        <v>218</v>
      </c>
      <c r="M23" t="s">
        <v>219</v>
      </c>
      <c r="N23">
        <v>1.0125</v>
      </c>
      <c r="O23">
        <v>0</v>
      </c>
      <c r="P23">
        <v>0</v>
      </c>
      <c r="Q23">
        <v>0</v>
      </c>
      <c r="R23">
        <v>0</v>
      </c>
      <c r="S23">
        <v>0</v>
      </c>
      <c r="T23">
        <v>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2.7803928915250001E-3</v>
      </c>
      <c r="AC23">
        <v>0</v>
      </c>
      <c r="AD23">
        <v>0</v>
      </c>
      <c r="AE23">
        <v>2.7803928915250001E-3</v>
      </c>
    </row>
    <row r="24" spans="1:31" x14ac:dyDescent="0.25">
      <c r="A24">
        <v>1630158</v>
      </c>
      <c r="B24">
        <v>1</v>
      </c>
      <c r="C24" t="s">
        <v>81</v>
      </c>
      <c r="D24" t="s">
        <v>112</v>
      </c>
      <c r="E24" t="s">
        <v>152</v>
      </c>
      <c r="F24" t="s">
        <v>220</v>
      </c>
      <c r="G24" t="s">
        <v>154</v>
      </c>
      <c r="H24" t="s">
        <v>149</v>
      </c>
      <c r="I24" t="s">
        <v>135</v>
      </c>
      <c r="J24" t="s">
        <v>136</v>
      </c>
      <c r="K24" t="s">
        <v>137</v>
      </c>
      <c r="L24" t="s">
        <v>221</v>
      </c>
      <c r="M24" t="s">
        <v>222</v>
      </c>
      <c r="N24">
        <v>2.4241666660000001</v>
      </c>
      <c r="O24">
        <v>0</v>
      </c>
      <c r="P24">
        <v>0</v>
      </c>
      <c r="Q24">
        <v>0</v>
      </c>
      <c r="R24">
        <v>0</v>
      </c>
      <c r="S24">
        <v>0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0.4156304750588512</v>
      </c>
      <c r="AC24">
        <v>0</v>
      </c>
      <c r="AD24">
        <v>0</v>
      </c>
      <c r="AE24">
        <v>0.4156304750588512</v>
      </c>
    </row>
    <row r="25" spans="1:31" x14ac:dyDescent="0.25">
      <c r="A25">
        <v>1630204</v>
      </c>
      <c r="B25">
        <v>1</v>
      </c>
      <c r="C25" t="s">
        <v>80</v>
      </c>
      <c r="D25" t="s">
        <v>83</v>
      </c>
      <c r="E25" t="s">
        <v>152</v>
      </c>
      <c r="F25" t="s">
        <v>223</v>
      </c>
      <c r="G25" t="s">
        <v>154</v>
      </c>
      <c r="H25" t="s">
        <v>149</v>
      </c>
      <c r="I25" t="s">
        <v>135</v>
      </c>
      <c r="J25" t="s">
        <v>136</v>
      </c>
      <c r="K25" t="s">
        <v>137</v>
      </c>
      <c r="L25" t="s">
        <v>224</v>
      </c>
      <c r="M25" t="s">
        <v>225</v>
      </c>
      <c r="N25">
        <v>0.81777777699999998</v>
      </c>
      <c r="O25">
        <v>0</v>
      </c>
      <c r="P25">
        <v>2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1.1752468509099558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1.1752468509099558</v>
      </c>
    </row>
    <row r="26" spans="1:31" x14ac:dyDescent="0.25">
      <c r="A26">
        <v>1630350</v>
      </c>
      <c r="B26">
        <v>1</v>
      </c>
      <c r="C26" t="s">
        <v>80</v>
      </c>
      <c r="D26" t="s">
        <v>93</v>
      </c>
      <c r="E26" t="s">
        <v>178</v>
      </c>
      <c r="F26" t="s">
        <v>226</v>
      </c>
      <c r="G26" t="s">
        <v>227</v>
      </c>
      <c r="H26" t="s">
        <v>149</v>
      </c>
      <c r="I26" t="s">
        <v>135</v>
      </c>
      <c r="J26" t="s">
        <v>136</v>
      </c>
      <c r="K26" t="s">
        <v>137</v>
      </c>
      <c r="L26" t="s">
        <v>228</v>
      </c>
      <c r="M26" t="s">
        <v>229</v>
      </c>
      <c r="N26">
        <v>2.6363888879999999</v>
      </c>
      <c r="O26">
        <v>0</v>
      </c>
      <c r="P26">
        <v>1</v>
      </c>
      <c r="Q26">
        <v>0</v>
      </c>
      <c r="R26">
        <v>6</v>
      </c>
      <c r="S26">
        <v>0</v>
      </c>
      <c r="T26">
        <v>2</v>
      </c>
      <c r="U26">
        <v>0</v>
      </c>
      <c r="V26">
        <v>0</v>
      </c>
      <c r="W26">
        <v>0</v>
      </c>
      <c r="X26">
        <v>1.9041505324491668</v>
      </c>
      <c r="Y26">
        <v>0</v>
      </c>
      <c r="Z26">
        <v>6.6160255023236747</v>
      </c>
      <c r="AA26">
        <v>0</v>
      </c>
      <c r="AB26">
        <v>3.9409382724993667</v>
      </c>
      <c r="AC26">
        <v>0</v>
      </c>
      <c r="AD26">
        <v>0</v>
      </c>
      <c r="AE26">
        <v>12.461114307272208</v>
      </c>
    </row>
    <row r="27" spans="1:31" x14ac:dyDescent="0.25">
      <c r="A27">
        <v>1630284</v>
      </c>
      <c r="B27">
        <v>1</v>
      </c>
      <c r="C27" t="s">
        <v>80</v>
      </c>
      <c r="D27" t="s">
        <v>98</v>
      </c>
      <c r="E27" t="s">
        <v>152</v>
      </c>
      <c r="F27" t="s">
        <v>230</v>
      </c>
      <c r="G27" t="s">
        <v>231</v>
      </c>
      <c r="H27" t="s">
        <v>149</v>
      </c>
      <c r="I27" t="s">
        <v>135</v>
      </c>
      <c r="J27" t="s">
        <v>136</v>
      </c>
      <c r="K27" t="s">
        <v>137</v>
      </c>
      <c r="L27" t="s">
        <v>232</v>
      </c>
      <c r="M27" t="s">
        <v>233</v>
      </c>
      <c r="N27">
        <v>3.480555555</v>
      </c>
      <c r="O27">
        <v>0</v>
      </c>
      <c r="P27">
        <v>0</v>
      </c>
      <c r="Q27">
        <v>0</v>
      </c>
      <c r="R27">
        <v>1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0</v>
      </c>
      <c r="Z27">
        <v>2.7410516246710803</v>
      </c>
      <c r="AA27">
        <v>0</v>
      </c>
      <c r="AB27">
        <v>2.7060825160843169</v>
      </c>
      <c r="AC27">
        <v>0</v>
      </c>
      <c r="AD27">
        <v>0</v>
      </c>
      <c r="AE27">
        <v>5.4471341407553968</v>
      </c>
    </row>
    <row r="28" spans="1:31" x14ac:dyDescent="0.25">
      <c r="A28">
        <v>1629998</v>
      </c>
      <c r="B28">
        <v>1</v>
      </c>
      <c r="C28" t="s">
        <v>80</v>
      </c>
      <c r="D28" t="s">
        <v>94</v>
      </c>
      <c r="E28" t="s">
        <v>204</v>
      </c>
      <c r="F28" t="s">
        <v>234</v>
      </c>
      <c r="G28" t="s">
        <v>235</v>
      </c>
      <c r="H28" t="s">
        <v>134</v>
      </c>
      <c r="I28" t="s">
        <v>135</v>
      </c>
      <c r="J28" t="s">
        <v>136</v>
      </c>
      <c r="K28" t="s">
        <v>143</v>
      </c>
      <c r="L28" t="s">
        <v>236</v>
      </c>
      <c r="M28" t="s">
        <v>237</v>
      </c>
      <c r="N28">
        <v>5.8983333330000001</v>
      </c>
      <c r="O28">
        <v>0</v>
      </c>
      <c r="P28">
        <v>174</v>
      </c>
      <c r="Q28">
        <v>0</v>
      </c>
      <c r="R28">
        <v>0</v>
      </c>
      <c r="S28">
        <v>1</v>
      </c>
      <c r="T28">
        <v>18</v>
      </c>
      <c r="U28">
        <v>0</v>
      </c>
      <c r="V28">
        <v>0</v>
      </c>
      <c r="W28">
        <v>0</v>
      </c>
      <c r="X28">
        <v>103.15264197195879</v>
      </c>
      <c r="Y28">
        <v>0</v>
      </c>
      <c r="Z28">
        <v>0</v>
      </c>
      <c r="AA28">
        <v>0</v>
      </c>
      <c r="AB28">
        <v>61.923531862100084</v>
      </c>
      <c r="AC28">
        <v>0</v>
      </c>
      <c r="AD28">
        <v>0</v>
      </c>
      <c r="AE28">
        <v>165.07617383405886</v>
      </c>
    </row>
    <row r="29" spans="1:31" x14ac:dyDescent="0.25">
      <c r="A29">
        <v>1629978</v>
      </c>
      <c r="B29">
        <v>1</v>
      </c>
      <c r="C29" t="s">
        <v>80</v>
      </c>
      <c r="D29" t="s">
        <v>106</v>
      </c>
      <c r="E29" t="s">
        <v>146</v>
      </c>
      <c r="F29" t="s">
        <v>238</v>
      </c>
      <c r="G29" t="s">
        <v>239</v>
      </c>
      <c r="H29" t="s">
        <v>149</v>
      </c>
      <c r="I29" t="s">
        <v>135</v>
      </c>
      <c r="J29" t="s">
        <v>136</v>
      </c>
      <c r="K29" t="s">
        <v>137</v>
      </c>
      <c r="L29" t="s">
        <v>240</v>
      </c>
      <c r="M29" t="s">
        <v>241</v>
      </c>
      <c r="N29">
        <v>0.443611111</v>
      </c>
      <c r="O29">
        <v>0</v>
      </c>
      <c r="P29">
        <v>0</v>
      </c>
      <c r="Q29">
        <v>0</v>
      </c>
      <c r="R29">
        <v>0</v>
      </c>
      <c r="S29">
        <v>0</v>
      </c>
      <c r="T29">
        <v>79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12.092999871824361</v>
      </c>
      <c r="AC29">
        <v>0</v>
      </c>
      <c r="AD29">
        <v>0</v>
      </c>
      <c r="AE29">
        <v>12.092999871824361</v>
      </c>
    </row>
    <row r="30" spans="1:31" x14ac:dyDescent="0.25">
      <c r="A30">
        <v>1630221</v>
      </c>
      <c r="B30">
        <v>1</v>
      </c>
      <c r="C30" t="s">
        <v>81</v>
      </c>
      <c r="D30" t="s">
        <v>112</v>
      </c>
      <c r="E30" t="s">
        <v>131</v>
      </c>
      <c r="F30" t="s">
        <v>242</v>
      </c>
      <c r="G30" t="s">
        <v>195</v>
      </c>
      <c r="H30" t="s">
        <v>134</v>
      </c>
      <c r="I30" t="s">
        <v>135</v>
      </c>
      <c r="J30" t="s">
        <v>136</v>
      </c>
      <c r="K30" t="s">
        <v>137</v>
      </c>
      <c r="L30" t="s">
        <v>243</v>
      </c>
      <c r="M30" t="s">
        <v>244</v>
      </c>
      <c r="N30">
        <v>1.861388888</v>
      </c>
      <c r="O30">
        <v>0</v>
      </c>
      <c r="P30">
        <v>0</v>
      </c>
      <c r="Q30">
        <v>0</v>
      </c>
      <c r="R30">
        <v>6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4.4718585050039172E-2</v>
      </c>
      <c r="AA30">
        <v>0</v>
      </c>
      <c r="AB30">
        <v>0</v>
      </c>
      <c r="AC30">
        <v>0</v>
      </c>
      <c r="AD30">
        <v>0</v>
      </c>
      <c r="AE30">
        <v>4.4718585050039172E-2</v>
      </c>
    </row>
    <row r="31" spans="1:31" x14ac:dyDescent="0.25">
      <c r="A31">
        <v>1630327</v>
      </c>
      <c r="B31">
        <v>1</v>
      </c>
      <c r="C31" t="s">
        <v>80</v>
      </c>
      <c r="D31" t="s">
        <v>106</v>
      </c>
      <c r="E31" t="s">
        <v>152</v>
      </c>
      <c r="F31" t="s">
        <v>245</v>
      </c>
      <c r="G31" t="s">
        <v>154</v>
      </c>
      <c r="H31" t="s">
        <v>149</v>
      </c>
      <c r="I31" t="s">
        <v>135</v>
      </c>
      <c r="J31" t="s">
        <v>136</v>
      </c>
      <c r="K31" t="s">
        <v>137</v>
      </c>
      <c r="L31" t="s">
        <v>246</v>
      </c>
      <c r="M31" t="s">
        <v>247</v>
      </c>
      <c r="N31">
        <v>1.095</v>
      </c>
      <c r="O31">
        <v>0</v>
      </c>
      <c r="P31">
        <v>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0.21564003634265166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0.21564003634265166</v>
      </c>
    </row>
    <row r="32" spans="1:31" x14ac:dyDescent="0.25">
      <c r="A32">
        <v>1630078</v>
      </c>
      <c r="B32">
        <v>1</v>
      </c>
      <c r="C32" t="s">
        <v>81</v>
      </c>
      <c r="D32" t="s">
        <v>117</v>
      </c>
      <c r="E32" t="s">
        <v>131</v>
      </c>
      <c r="F32" t="s">
        <v>248</v>
      </c>
      <c r="G32" t="s">
        <v>148</v>
      </c>
      <c r="H32" t="s">
        <v>134</v>
      </c>
      <c r="I32" t="s">
        <v>135</v>
      </c>
      <c r="J32" t="s">
        <v>136</v>
      </c>
      <c r="K32" t="s">
        <v>143</v>
      </c>
      <c r="L32" t="s">
        <v>249</v>
      </c>
      <c r="M32" t="s">
        <v>250</v>
      </c>
      <c r="N32">
        <v>7.4678027770000002</v>
      </c>
      <c r="O32">
        <v>0</v>
      </c>
      <c r="P32">
        <v>0</v>
      </c>
      <c r="Q32">
        <v>6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180.24965303091187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180.24965303091187</v>
      </c>
    </row>
    <row r="33" spans="1:31" x14ac:dyDescent="0.25">
      <c r="A33">
        <v>1630270</v>
      </c>
      <c r="B33">
        <v>1</v>
      </c>
      <c r="C33" t="s">
        <v>80</v>
      </c>
      <c r="D33" t="s">
        <v>82</v>
      </c>
      <c r="E33" t="s">
        <v>178</v>
      </c>
      <c r="F33" t="s">
        <v>251</v>
      </c>
      <c r="G33" t="s">
        <v>252</v>
      </c>
      <c r="H33" t="s">
        <v>149</v>
      </c>
      <c r="I33" t="s">
        <v>135</v>
      </c>
      <c r="J33" t="s">
        <v>136</v>
      </c>
      <c r="K33" t="s">
        <v>137</v>
      </c>
      <c r="L33" t="s">
        <v>253</v>
      </c>
      <c r="M33" t="s">
        <v>254</v>
      </c>
      <c r="N33">
        <v>1.1316666660000001</v>
      </c>
      <c r="O33">
        <v>0</v>
      </c>
      <c r="P33">
        <v>112</v>
      </c>
      <c r="Q33">
        <v>0</v>
      </c>
      <c r="R33">
        <v>0</v>
      </c>
      <c r="S33">
        <v>0</v>
      </c>
      <c r="T33">
        <v>8</v>
      </c>
      <c r="U33">
        <v>0</v>
      </c>
      <c r="V33">
        <v>0</v>
      </c>
      <c r="W33">
        <v>0</v>
      </c>
      <c r="X33">
        <v>35.711051366632077</v>
      </c>
      <c r="Y33">
        <v>0</v>
      </c>
      <c r="Z33">
        <v>0</v>
      </c>
      <c r="AA33">
        <v>0</v>
      </c>
      <c r="AB33">
        <v>1.1449481726691868</v>
      </c>
      <c r="AC33">
        <v>0</v>
      </c>
      <c r="AD33">
        <v>0</v>
      </c>
      <c r="AE33">
        <v>36.855999539301266</v>
      </c>
    </row>
    <row r="34" spans="1:31" x14ac:dyDescent="0.25">
      <c r="A34">
        <v>1630293</v>
      </c>
      <c r="B34">
        <v>1</v>
      </c>
      <c r="C34" t="s">
        <v>80</v>
      </c>
      <c r="D34" t="s">
        <v>84</v>
      </c>
      <c r="E34" t="s">
        <v>131</v>
      </c>
      <c r="F34" t="s">
        <v>255</v>
      </c>
      <c r="G34" t="s">
        <v>256</v>
      </c>
      <c r="H34" t="s">
        <v>134</v>
      </c>
      <c r="I34" t="s">
        <v>135</v>
      </c>
      <c r="J34" t="s">
        <v>136</v>
      </c>
      <c r="K34" t="s">
        <v>137</v>
      </c>
      <c r="L34" t="s">
        <v>257</v>
      </c>
      <c r="M34" t="s">
        <v>258</v>
      </c>
      <c r="N34">
        <v>0.36777777699999997</v>
      </c>
      <c r="O34">
        <v>0</v>
      </c>
      <c r="P34">
        <v>38</v>
      </c>
      <c r="Q34">
        <v>0</v>
      </c>
      <c r="R34">
        <v>0</v>
      </c>
      <c r="S34">
        <v>0</v>
      </c>
      <c r="T34">
        <v>249</v>
      </c>
      <c r="U34">
        <v>0</v>
      </c>
      <c r="V34">
        <v>8</v>
      </c>
      <c r="W34">
        <v>0</v>
      </c>
      <c r="X34">
        <v>3.563142732778827</v>
      </c>
      <c r="Y34">
        <v>0</v>
      </c>
      <c r="Z34">
        <v>0</v>
      </c>
      <c r="AA34">
        <v>0</v>
      </c>
      <c r="AB34">
        <v>67.449459520331757</v>
      </c>
      <c r="AC34">
        <v>0</v>
      </c>
      <c r="AD34">
        <v>47.806913608078396</v>
      </c>
      <c r="AE34">
        <v>118.81951586118899</v>
      </c>
    </row>
    <row r="35" spans="1:31" x14ac:dyDescent="0.25">
      <c r="A35">
        <v>1630339</v>
      </c>
      <c r="B35">
        <v>1</v>
      </c>
      <c r="C35" t="s">
        <v>81</v>
      </c>
      <c r="D35" t="s">
        <v>128</v>
      </c>
      <c r="E35" t="s">
        <v>146</v>
      </c>
      <c r="F35" t="s">
        <v>259</v>
      </c>
      <c r="G35" t="s">
        <v>260</v>
      </c>
      <c r="H35" t="s">
        <v>149</v>
      </c>
      <c r="I35" t="s">
        <v>135</v>
      </c>
      <c r="J35" t="s">
        <v>136</v>
      </c>
      <c r="K35" t="s">
        <v>137</v>
      </c>
      <c r="L35" t="s">
        <v>261</v>
      </c>
      <c r="M35" t="s">
        <v>262</v>
      </c>
      <c r="N35">
        <v>1.5233333330000001</v>
      </c>
      <c r="O35">
        <v>0</v>
      </c>
      <c r="P35">
        <v>23</v>
      </c>
      <c r="Q35">
        <v>0</v>
      </c>
      <c r="R35">
        <v>1</v>
      </c>
      <c r="S35">
        <v>0</v>
      </c>
      <c r="T35">
        <v>5</v>
      </c>
      <c r="U35">
        <v>0</v>
      </c>
      <c r="V35">
        <v>0</v>
      </c>
      <c r="W35">
        <v>0</v>
      </c>
      <c r="X35">
        <v>4.2107064436746402</v>
      </c>
      <c r="Y35">
        <v>0</v>
      </c>
      <c r="Z35">
        <v>0.30670940985542006</v>
      </c>
      <c r="AA35">
        <v>0</v>
      </c>
      <c r="AB35">
        <v>62.444462561660337</v>
      </c>
      <c r="AC35">
        <v>0</v>
      </c>
      <c r="AD35">
        <v>0</v>
      </c>
      <c r="AE35">
        <v>66.961878415190398</v>
      </c>
    </row>
    <row r="36" spans="1:31" x14ac:dyDescent="0.25">
      <c r="A36">
        <v>1630147</v>
      </c>
      <c r="B36">
        <v>1</v>
      </c>
      <c r="C36" t="s">
        <v>80</v>
      </c>
      <c r="D36" t="s">
        <v>93</v>
      </c>
      <c r="E36" t="s">
        <v>140</v>
      </c>
      <c r="F36" t="s">
        <v>263</v>
      </c>
      <c r="G36" t="s">
        <v>161</v>
      </c>
      <c r="H36" t="s">
        <v>134</v>
      </c>
      <c r="I36" t="s">
        <v>135</v>
      </c>
      <c r="J36" t="s">
        <v>136</v>
      </c>
      <c r="K36" t="s">
        <v>137</v>
      </c>
      <c r="L36" t="s">
        <v>264</v>
      </c>
      <c r="M36" t="s">
        <v>265</v>
      </c>
      <c r="N36">
        <v>0.322222222</v>
      </c>
      <c r="O36">
        <v>0</v>
      </c>
      <c r="P36">
        <v>330</v>
      </c>
      <c r="Q36">
        <v>18</v>
      </c>
      <c r="R36">
        <v>177</v>
      </c>
      <c r="S36">
        <v>1</v>
      </c>
      <c r="T36">
        <v>104</v>
      </c>
      <c r="U36">
        <v>0</v>
      </c>
      <c r="V36">
        <v>0</v>
      </c>
      <c r="W36">
        <v>0</v>
      </c>
      <c r="X36">
        <v>17.763906707717332</v>
      </c>
      <c r="Y36">
        <v>13.424250069353379</v>
      </c>
      <c r="Z36">
        <v>21.223494373926027</v>
      </c>
      <c r="AA36">
        <v>1.4687646866103559</v>
      </c>
      <c r="AB36">
        <v>30.816828904417541</v>
      </c>
      <c r="AC36">
        <v>0</v>
      </c>
      <c r="AD36">
        <v>0</v>
      </c>
      <c r="AE36">
        <v>84.697244742024623</v>
      </c>
    </row>
    <row r="37" spans="1:31" x14ac:dyDescent="0.25">
      <c r="A37">
        <v>1630253</v>
      </c>
      <c r="B37">
        <v>1</v>
      </c>
      <c r="C37" t="s">
        <v>81</v>
      </c>
      <c r="D37" t="s">
        <v>116</v>
      </c>
      <c r="E37" t="s">
        <v>178</v>
      </c>
      <c r="F37" t="s">
        <v>266</v>
      </c>
      <c r="G37" t="s">
        <v>231</v>
      </c>
      <c r="H37" t="s">
        <v>149</v>
      </c>
      <c r="I37" t="s">
        <v>135</v>
      </c>
      <c r="J37" t="s">
        <v>136</v>
      </c>
      <c r="K37" t="s">
        <v>137</v>
      </c>
      <c r="L37" t="s">
        <v>267</v>
      </c>
      <c r="M37" t="s">
        <v>268</v>
      </c>
      <c r="N37">
        <v>0.270277777</v>
      </c>
      <c r="O37">
        <v>0</v>
      </c>
      <c r="P37">
        <v>161</v>
      </c>
      <c r="Q37">
        <v>0</v>
      </c>
      <c r="R37">
        <v>0</v>
      </c>
      <c r="S37">
        <v>0</v>
      </c>
      <c r="T37">
        <v>33</v>
      </c>
      <c r="U37">
        <v>0</v>
      </c>
      <c r="V37">
        <v>0</v>
      </c>
      <c r="W37">
        <v>0</v>
      </c>
      <c r="X37">
        <v>5.2067266203521791</v>
      </c>
      <c r="Y37">
        <v>0</v>
      </c>
      <c r="Z37">
        <v>0</v>
      </c>
      <c r="AA37">
        <v>0</v>
      </c>
      <c r="AB37">
        <v>2.7313486577537196</v>
      </c>
      <c r="AC37">
        <v>0</v>
      </c>
      <c r="AD37">
        <v>0</v>
      </c>
      <c r="AE37">
        <v>7.9380752781058987</v>
      </c>
    </row>
    <row r="38" spans="1:31" x14ac:dyDescent="0.25">
      <c r="A38">
        <v>1630193</v>
      </c>
      <c r="B38">
        <v>1</v>
      </c>
      <c r="C38" t="s">
        <v>80</v>
      </c>
      <c r="D38" t="s">
        <v>103</v>
      </c>
      <c r="E38" t="s">
        <v>204</v>
      </c>
      <c r="F38" t="s">
        <v>269</v>
      </c>
      <c r="G38" t="s">
        <v>161</v>
      </c>
      <c r="H38" t="s">
        <v>134</v>
      </c>
      <c r="I38" t="s">
        <v>135</v>
      </c>
      <c r="J38" t="s">
        <v>136</v>
      </c>
      <c r="K38" t="s">
        <v>137</v>
      </c>
      <c r="L38" t="s">
        <v>270</v>
      </c>
      <c r="M38" t="s">
        <v>271</v>
      </c>
      <c r="N38">
        <v>0.58444444399999995</v>
      </c>
      <c r="O38">
        <v>18</v>
      </c>
      <c r="P38">
        <v>2498</v>
      </c>
      <c r="Q38">
        <v>33</v>
      </c>
      <c r="R38">
        <v>198</v>
      </c>
      <c r="S38">
        <v>55</v>
      </c>
      <c r="T38">
        <v>512</v>
      </c>
      <c r="U38">
        <v>7</v>
      </c>
      <c r="V38">
        <v>1</v>
      </c>
      <c r="W38">
        <v>6.1046666138444357</v>
      </c>
      <c r="X38">
        <v>215.38628083066257</v>
      </c>
      <c r="Y38">
        <v>75.649444463326049</v>
      </c>
      <c r="Z38">
        <v>29.487169122083287</v>
      </c>
      <c r="AA38">
        <v>172.47037776160508</v>
      </c>
      <c r="AB38">
        <v>211.44277247528484</v>
      </c>
      <c r="AC38">
        <v>369.01768722333287</v>
      </c>
      <c r="AD38">
        <v>108.86230346455527</v>
      </c>
      <c r="AE38">
        <v>1188.4207019546943</v>
      </c>
    </row>
    <row r="39" spans="1:31" x14ac:dyDescent="0.25">
      <c r="A39">
        <v>1630399</v>
      </c>
      <c r="B39">
        <v>1</v>
      </c>
      <c r="C39" t="s">
        <v>80</v>
      </c>
      <c r="D39" t="s">
        <v>96</v>
      </c>
      <c r="E39" t="s">
        <v>131</v>
      </c>
      <c r="F39" t="s">
        <v>272</v>
      </c>
      <c r="G39" t="s">
        <v>195</v>
      </c>
      <c r="H39" t="s">
        <v>134</v>
      </c>
      <c r="I39" t="s">
        <v>135</v>
      </c>
      <c r="J39" t="s">
        <v>136</v>
      </c>
      <c r="K39" t="s">
        <v>137</v>
      </c>
      <c r="L39" t="s">
        <v>273</v>
      </c>
      <c r="M39" t="s">
        <v>274</v>
      </c>
      <c r="N39">
        <v>0.74638888800000003</v>
      </c>
      <c r="O39">
        <v>0</v>
      </c>
      <c r="P39">
        <v>962</v>
      </c>
      <c r="Q39">
        <v>0</v>
      </c>
      <c r="R39">
        <v>0</v>
      </c>
      <c r="S39">
        <v>0</v>
      </c>
      <c r="T39">
        <v>108</v>
      </c>
      <c r="U39">
        <v>0</v>
      </c>
      <c r="V39">
        <v>0</v>
      </c>
      <c r="W39">
        <v>0</v>
      </c>
      <c r="X39">
        <v>287.35560910177378</v>
      </c>
      <c r="Y39">
        <v>0</v>
      </c>
      <c r="Z39">
        <v>0</v>
      </c>
      <c r="AA39">
        <v>0</v>
      </c>
      <c r="AB39">
        <v>34.036196046518306</v>
      </c>
      <c r="AC39">
        <v>0</v>
      </c>
      <c r="AD39">
        <v>0</v>
      </c>
      <c r="AE39">
        <v>321.39180514829206</v>
      </c>
    </row>
    <row r="40" spans="1:31" x14ac:dyDescent="0.25">
      <c r="A40">
        <v>1630024</v>
      </c>
      <c r="B40">
        <v>1</v>
      </c>
      <c r="C40" t="s">
        <v>80</v>
      </c>
      <c r="D40" t="s">
        <v>97</v>
      </c>
      <c r="E40" t="s">
        <v>140</v>
      </c>
      <c r="F40" t="s">
        <v>275</v>
      </c>
      <c r="G40" t="s">
        <v>161</v>
      </c>
      <c r="H40" t="s">
        <v>134</v>
      </c>
      <c r="I40" t="s">
        <v>135</v>
      </c>
      <c r="J40" t="s">
        <v>136</v>
      </c>
      <c r="K40" t="s">
        <v>137</v>
      </c>
      <c r="L40" t="s">
        <v>276</v>
      </c>
      <c r="M40" t="s">
        <v>277</v>
      </c>
      <c r="N40">
        <v>0.21055555500000001</v>
      </c>
      <c r="O40">
        <v>7</v>
      </c>
      <c r="P40">
        <v>779</v>
      </c>
      <c r="Q40">
        <v>13</v>
      </c>
      <c r="R40">
        <v>661</v>
      </c>
      <c r="S40">
        <v>21</v>
      </c>
      <c r="T40">
        <v>209</v>
      </c>
      <c r="U40">
        <v>3</v>
      </c>
      <c r="V40">
        <v>1</v>
      </c>
      <c r="W40">
        <v>22.237028162657619</v>
      </c>
      <c r="X40">
        <v>98.887006904881574</v>
      </c>
      <c r="Y40">
        <v>12.271659549484802</v>
      </c>
      <c r="Z40">
        <v>58.358331768230215</v>
      </c>
      <c r="AA40">
        <v>55.490249531471214</v>
      </c>
      <c r="AB40">
        <v>58.407946605475985</v>
      </c>
      <c r="AC40">
        <v>18.739085718758034</v>
      </c>
      <c r="AD40">
        <v>0.34898579955363063</v>
      </c>
      <c r="AE40">
        <v>324.74029404051311</v>
      </c>
    </row>
    <row r="41" spans="1:31" x14ac:dyDescent="0.25">
      <c r="A41">
        <v>1630067</v>
      </c>
      <c r="B41">
        <v>1</v>
      </c>
      <c r="C41" t="s">
        <v>80</v>
      </c>
      <c r="D41" t="s">
        <v>88</v>
      </c>
      <c r="E41" t="s">
        <v>178</v>
      </c>
      <c r="F41" t="s">
        <v>278</v>
      </c>
      <c r="G41" t="s">
        <v>142</v>
      </c>
      <c r="H41" t="s">
        <v>149</v>
      </c>
      <c r="I41" t="s">
        <v>135</v>
      </c>
      <c r="J41" t="s">
        <v>136</v>
      </c>
      <c r="K41" t="s">
        <v>143</v>
      </c>
      <c r="L41" t="s">
        <v>279</v>
      </c>
      <c r="M41" t="s">
        <v>280</v>
      </c>
      <c r="N41">
        <v>0.48249999999999998</v>
      </c>
      <c r="O41">
        <v>0</v>
      </c>
      <c r="P41">
        <v>187</v>
      </c>
      <c r="Q41">
        <v>0</v>
      </c>
      <c r="R41">
        <v>0</v>
      </c>
      <c r="S41">
        <v>0</v>
      </c>
      <c r="T41">
        <v>4</v>
      </c>
      <c r="U41">
        <v>0</v>
      </c>
      <c r="V41">
        <v>0</v>
      </c>
      <c r="W41">
        <v>0</v>
      </c>
      <c r="X41">
        <v>21.578916799232086</v>
      </c>
      <c r="Y41">
        <v>0</v>
      </c>
      <c r="Z41">
        <v>0</v>
      </c>
      <c r="AA41">
        <v>0</v>
      </c>
      <c r="AB41">
        <v>2.8529457826258806</v>
      </c>
      <c r="AC41">
        <v>0</v>
      </c>
      <c r="AD41">
        <v>0</v>
      </c>
      <c r="AE41">
        <v>24.431862581857967</v>
      </c>
    </row>
    <row r="42" spans="1:31" x14ac:dyDescent="0.25">
      <c r="A42">
        <v>1630044</v>
      </c>
      <c r="B42">
        <v>1</v>
      </c>
      <c r="C42" t="s">
        <v>80</v>
      </c>
      <c r="D42" t="s">
        <v>93</v>
      </c>
      <c r="E42" t="s">
        <v>152</v>
      </c>
      <c r="F42" t="s">
        <v>281</v>
      </c>
      <c r="G42" t="s">
        <v>168</v>
      </c>
      <c r="H42" t="s">
        <v>149</v>
      </c>
      <c r="I42" t="s">
        <v>135</v>
      </c>
      <c r="J42" t="s">
        <v>136</v>
      </c>
      <c r="K42" t="s">
        <v>137</v>
      </c>
      <c r="L42" t="s">
        <v>282</v>
      </c>
      <c r="M42" t="s">
        <v>283</v>
      </c>
      <c r="N42">
        <v>4.1627777769999996</v>
      </c>
      <c r="O42">
        <v>0</v>
      </c>
      <c r="P42">
        <v>5</v>
      </c>
      <c r="Q42">
        <v>0</v>
      </c>
      <c r="R42">
        <v>0</v>
      </c>
      <c r="S42">
        <v>0</v>
      </c>
      <c r="T42">
        <v>1</v>
      </c>
      <c r="U42">
        <v>0</v>
      </c>
      <c r="V42">
        <v>0</v>
      </c>
      <c r="W42">
        <v>0</v>
      </c>
      <c r="X42">
        <v>5.8564351632287508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5.8564351632287508</v>
      </c>
    </row>
    <row r="43" spans="1:31" x14ac:dyDescent="0.25">
      <c r="A43">
        <v>1630359</v>
      </c>
      <c r="B43">
        <v>1</v>
      </c>
      <c r="C43" t="s">
        <v>81</v>
      </c>
      <c r="D43" t="s">
        <v>123</v>
      </c>
      <c r="E43" t="s">
        <v>152</v>
      </c>
      <c r="F43" t="s">
        <v>284</v>
      </c>
      <c r="G43" t="s">
        <v>168</v>
      </c>
      <c r="H43" t="s">
        <v>149</v>
      </c>
      <c r="I43" t="s">
        <v>135</v>
      </c>
      <c r="J43" t="s">
        <v>136</v>
      </c>
      <c r="K43" t="s">
        <v>137</v>
      </c>
      <c r="L43" t="s">
        <v>285</v>
      </c>
      <c r="M43" t="s">
        <v>286</v>
      </c>
      <c r="N43">
        <v>18.786388888000001</v>
      </c>
      <c r="O43">
        <v>0</v>
      </c>
      <c r="P43">
        <v>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6.3315957312807001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6.3315957312807001</v>
      </c>
    </row>
    <row r="44" spans="1:31" x14ac:dyDescent="0.25">
      <c r="A44">
        <v>1630124</v>
      </c>
      <c r="B44">
        <v>1</v>
      </c>
      <c r="C44" t="s">
        <v>80</v>
      </c>
      <c r="D44" t="s">
        <v>99</v>
      </c>
      <c r="E44" t="s">
        <v>178</v>
      </c>
      <c r="F44" t="s">
        <v>287</v>
      </c>
      <c r="G44" t="s">
        <v>288</v>
      </c>
      <c r="H44" t="s">
        <v>149</v>
      </c>
      <c r="I44" t="s">
        <v>135</v>
      </c>
      <c r="J44" t="s">
        <v>136</v>
      </c>
      <c r="K44" t="s">
        <v>137</v>
      </c>
      <c r="L44" t="s">
        <v>289</v>
      </c>
      <c r="M44" t="s">
        <v>290</v>
      </c>
      <c r="N44">
        <v>4.4755555549999997</v>
      </c>
      <c r="O44">
        <v>0</v>
      </c>
      <c r="P44">
        <v>23</v>
      </c>
      <c r="Q44">
        <v>0</v>
      </c>
      <c r="R44">
        <v>1</v>
      </c>
      <c r="S44">
        <v>0</v>
      </c>
      <c r="T44">
        <v>2</v>
      </c>
      <c r="U44">
        <v>0</v>
      </c>
      <c r="V44">
        <v>0</v>
      </c>
      <c r="W44">
        <v>0</v>
      </c>
      <c r="X44">
        <v>27.391594070244796</v>
      </c>
      <c r="Y44">
        <v>0</v>
      </c>
      <c r="Z44">
        <v>8.8536643094999992E-3</v>
      </c>
      <c r="AA44">
        <v>0</v>
      </c>
      <c r="AB44">
        <v>1.5701728861321957</v>
      </c>
      <c r="AC44">
        <v>0</v>
      </c>
      <c r="AD44">
        <v>0</v>
      </c>
      <c r="AE44">
        <v>28.970620620686489</v>
      </c>
    </row>
    <row r="45" spans="1:31" x14ac:dyDescent="0.25">
      <c r="A45">
        <v>1630273</v>
      </c>
      <c r="B45">
        <v>1</v>
      </c>
      <c r="C45" t="s">
        <v>81</v>
      </c>
      <c r="D45" t="s">
        <v>128</v>
      </c>
      <c r="E45" t="s">
        <v>131</v>
      </c>
      <c r="F45" t="s">
        <v>291</v>
      </c>
      <c r="G45" t="s">
        <v>161</v>
      </c>
      <c r="H45" t="s">
        <v>134</v>
      </c>
      <c r="I45" t="s">
        <v>135</v>
      </c>
      <c r="J45" t="s">
        <v>136</v>
      </c>
      <c r="K45" t="s">
        <v>137</v>
      </c>
      <c r="L45" t="s">
        <v>292</v>
      </c>
      <c r="M45" t="s">
        <v>293</v>
      </c>
      <c r="N45">
        <v>0.119444444</v>
      </c>
      <c r="O45">
        <v>0</v>
      </c>
      <c r="P45">
        <v>536</v>
      </c>
      <c r="Q45">
        <v>3</v>
      </c>
      <c r="R45">
        <v>27</v>
      </c>
      <c r="S45">
        <v>3</v>
      </c>
      <c r="T45">
        <v>71</v>
      </c>
      <c r="U45">
        <v>0</v>
      </c>
      <c r="V45">
        <v>0</v>
      </c>
      <c r="W45">
        <v>0</v>
      </c>
      <c r="X45">
        <v>9.7799967143697835</v>
      </c>
      <c r="Y45">
        <v>9.6327044141988893E-2</v>
      </c>
      <c r="Z45">
        <v>0.60798657910462495</v>
      </c>
      <c r="AA45">
        <v>0.22022529835603616</v>
      </c>
      <c r="AB45">
        <v>5.3007593764755763</v>
      </c>
      <c r="AC45">
        <v>0</v>
      </c>
      <c r="AD45">
        <v>0</v>
      </c>
      <c r="AE45">
        <v>16.005295012448009</v>
      </c>
    </row>
    <row r="46" spans="1:31" x14ac:dyDescent="0.25">
      <c r="A46">
        <v>1630064</v>
      </c>
      <c r="B46">
        <v>1</v>
      </c>
      <c r="C46" t="s">
        <v>80</v>
      </c>
      <c r="D46" t="s">
        <v>94</v>
      </c>
      <c r="E46" t="s">
        <v>178</v>
      </c>
      <c r="F46" t="s">
        <v>294</v>
      </c>
      <c r="G46" t="s">
        <v>295</v>
      </c>
      <c r="H46" t="s">
        <v>149</v>
      </c>
      <c r="I46" t="s">
        <v>135</v>
      </c>
      <c r="J46" t="s">
        <v>136</v>
      </c>
      <c r="K46" t="s">
        <v>137</v>
      </c>
      <c r="L46" t="s">
        <v>296</v>
      </c>
      <c r="M46" t="s">
        <v>297</v>
      </c>
      <c r="N46">
        <v>1.643611111</v>
      </c>
      <c r="O46">
        <v>0</v>
      </c>
      <c r="P46">
        <v>107</v>
      </c>
      <c r="Q46">
        <v>0</v>
      </c>
      <c r="R46">
        <v>0</v>
      </c>
      <c r="S46">
        <v>0</v>
      </c>
      <c r="T46">
        <v>14</v>
      </c>
      <c r="U46">
        <v>0</v>
      </c>
      <c r="V46">
        <v>0</v>
      </c>
      <c r="W46">
        <v>0</v>
      </c>
      <c r="X46">
        <v>51.615387647771833</v>
      </c>
      <c r="Y46">
        <v>0</v>
      </c>
      <c r="Z46">
        <v>0</v>
      </c>
      <c r="AA46">
        <v>0</v>
      </c>
      <c r="AB46">
        <v>40.431380006838936</v>
      </c>
      <c r="AC46">
        <v>0</v>
      </c>
      <c r="AD46">
        <v>0</v>
      </c>
      <c r="AE46">
        <v>92.046767654610761</v>
      </c>
    </row>
    <row r="47" spans="1:31" x14ac:dyDescent="0.25">
      <c r="A47">
        <v>1630396</v>
      </c>
      <c r="B47">
        <v>1</v>
      </c>
      <c r="C47" t="s">
        <v>80</v>
      </c>
      <c r="D47" t="s">
        <v>84</v>
      </c>
      <c r="E47" t="s">
        <v>152</v>
      </c>
      <c r="F47" t="s">
        <v>298</v>
      </c>
      <c r="G47" t="s">
        <v>172</v>
      </c>
      <c r="H47" t="s">
        <v>149</v>
      </c>
      <c r="I47" t="s">
        <v>135</v>
      </c>
      <c r="J47" t="s">
        <v>136</v>
      </c>
      <c r="K47" t="s">
        <v>137</v>
      </c>
      <c r="L47" t="s">
        <v>299</v>
      </c>
      <c r="M47" t="s">
        <v>300</v>
      </c>
      <c r="N47">
        <v>1.5308333329999999</v>
      </c>
      <c r="O47">
        <v>0</v>
      </c>
      <c r="P47">
        <v>0</v>
      </c>
      <c r="Q47">
        <v>0</v>
      </c>
      <c r="R47">
        <v>0</v>
      </c>
      <c r="S47">
        <v>0</v>
      </c>
      <c r="T47">
        <v>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0.19599835710143332</v>
      </c>
      <c r="AC47">
        <v>0</v>
      </c>
      <c r="AD47">
        <v>0</v>
      </c>
      <c r="AE47">
        <v>0.19599835710143332</v>
      </c>
    </row>
    <row r="48" spans="1:31" x14ac:dyDescent="0.25">
      <c r="A48">
        <v>1630256</v>
      </c>
      <c r="B48">
        <v>1</v>
      </c>
      <c r="C48" t="s">
        <v>80</v>
      </c>
      <c r="D48" t="s">
        <v>83</v>
      </c>
      <c r="E48" t="s">
        <v>131</v>
      </c>
      <c r="F48" t="s">
        <v>301</v>
      </c>
      <c r="G48" t="s">
        <v>195</v>
      </c>
      <c r="H48" t="s">
        <v>134</v>
      </c>
      <c r="I48" t="s">
        <v>135</v>
      </c>
      <c r="J48" t="s">
        <v>136</v>
      </c>
      <c r="K48" t="s">
        <v>137</v>
      </c>
      <c r="L48" t="s">
        <v>302</v>
      </c>
      <c r="M48" t="s">
        <v>303</v>
      </c>
      <c r="N48">
        <v>6.9305555549999998</v>
      </c>
      <c r="O48">
        <v>0</v>
      </c>
      <c r="P48">
        <v>0</v>
      </c>
      <c r="Q48">
        <v>0</v>
      </c>
      <c r="R48">
        <v>1</v>
      </c>
      <c r="S48">
        <v>0</v>
      </c>
      <c r="T48">
        <v>14</v>
      </c>
      <c r="U48">
        <v>0</v>
      </c>
      <c r="V48">
        <v>0</v>
      </c>
      <c r="W48">
        <v>0</v>
      </c>
      <c r="X48">
        <v>0</v>
      </c>
      <c r="Y48">
        <v>0</v>
      </c>
      <c r="Z48">
        <v>4.3991199884000007E-3</v>
      </c>
      <c r="AA48">
        <v>0</v>
      </c>
      <c r="AB48">
        <v>210.84848611449533</v>
      </c>
      <c r="AC48">
        <v>0</v>
      </c>
      <c r="AD48">
        <v>0</v>
      </c>
      <c r="AE48">
        <v>210.85288523448372</v>
      </c>
    </row>
    <row r="49" spans="1:31" x14ac:dyDescent="0.25">
      <c r="A49">
        <v>1630104</v>
      </c>
      <c r="B49">
        <v>1</v>
      </c>
      <c r="C49" t="s">
        <v>80</v>
      </c>
      <c r="D49" t="s">
        <v>93</v>
      </c>
      <c r="E49" t="s">
        <v>178</v>
      </c>
      <c r="F49" t="s">
        <v>304</v>
      </c>
      <c r="G49" t="s">
        <v>227</v>
      </c>
      <c r="H49" t="s">
        <v>149</v>
      </c>
      <c r="I49" t="s">
        <v>135</v>
      </c>
      <c r="J49" t="s">
        <v>136</v>
      </c>
      <c r="K49" t="s">
        <v>137</v>
      </c>
      <c r="L49" t="s">
        <v>305</v>
      </c>
      <c r="M49" t="s">
        <v>306</v>
      </c>
      <c r="N49">
        <v>1.247777777</v>
      </c>
      <c r="O49">
        <v>0</v>
      </c>
      <c r="P49">
        <v>2</v>
      </c>
      <c r="Q49">
        <v>0</v>
      </c>
      <c r="R49">
        <v>0</v>
      </c>
      <c r="S49">
        <v>0</v>
      </c>
      <c r="T49">
        <v>4</v>
      </c>
      <c r="U49">
        <v>0</v>
      </c>
      <c r="V49">
        <v>0</v>
      </c>
      <c r="W49">
        <v>0</v>
      </c>
      <c r="X49">
        <v>0.499992625222</v>
      </c>
      <c r="Y49">
        <v>0</v>
      </c>
      <c r="Z49">
        <v>0</v>
      </c>
      <c r="AA49">
        <v>0</v>
      </c>
      <c r="AB49">
        <v>3.9274255584492503</v>
      </c>
      <c r="AC49">
        <v>0</v>
      </c>
      <c r="AD49">
        <v>0</v>
      </c>
      <c r="AE49">
        <v>4.4274181836712501</v>
      </c>
    </row>
    <row r="50" spans="1:31" x14ac:dyDescent="0.25">
      <c r="A50">
        <v>1630004</v>
      </c>
      <c r="B50">
        <v>1</v>
      </c>
      <c r="C50" t="s">
        <v>81</v>
      </c>
      <c r="D50" t="s">
        <v>128</v>
      </c>
      <c r="E50" t="s">
        <v>178</v>
      </c>
      <c r="F50" t="s">
        <v>307</v>
      </c>
      <c r="G50" t="s">
        <v>148</v>
      </c>
      <c r="H50" t="s">
        <v>149</v>
      </c>
      <c r="I50" t="s">
        <v>135</v>
      </c>
      <c r="J50" t="s">
        <v>136</v>
      </c>
      <c r="K50" t="s">
        <v>143</v>
      </c>
      <c r="L50" t="s">
        <v>308</v>
      </c>
      <c r="M50" t="s">
        <v>309</v>
      </c>
      <c r="N50">
        <v>8.4809694439999994</v>
      </c>
      <c r="O50">
        <v>0</v>
      </c>
      <c r="P50">
        <v>161</v>
      </c>
      <c r="Q50">
        <v>0</v>
      </c>
      <c r="R50">
        <v>0</v>
      </c>
      <c r="S50">
        <v>0</v>
      </c>
      <c r="T50">
        <v>6</v>
      </c>
      <c r="U50">
        <v>0</v>
      </c>
      <c r="V50">
        <v>0</v>
      </c>
      <c r="W50">
        <v>0</v>
      </c>
      <c r="X50">
        <v>264.29774421924355</v>
      </c>
      <c r="Y50">
        <v>0</v>
      </c>
      <c r="Z50">
        <v>0</v>
      </c>
      <c r="AA50">
        <v>0</v>
      </c>
      <c r="AB50">
        <v>18.057224621127485</v>
      </c>
      <c r="AC50">
        <v>0</v>
      </c>
      <c r="AD50">
        <v>0</v>
      </c>
      <c r="AE50">
        <v>282.35496884037104</v>
      </c>
    </row>
    <row r="51" spans="1:31" x14ac:dyDescent="0.25">
      <c r="A51">
        <v>1630250</v>
      </c>
      <c r="B51">
        <v>1</v>
      </c>
      <c r="C51" t="s">
        <v>81</v>
      </c>
      <c r="D51" t="s">
        <v>128</v>
      </c>
      <c r="E51" t="s">
        <v>204</v>
      </c>
      <c r="F51" t="s">
        <v>310</v>
      </c>
      <c r="G51" t="s">
        <v>161</v>
      </c>
      <c r="H51" t="s">
        <v>134</v>
      </c>
      <c r="I51" t="s">
        <v>135</v>
      </c>
      <c r="J51" t="s">
        <v>136</v>
      </c>
      <c r="K51" t="s">
        <v>137</v>
      </c>
      <c r="L51" t="s">
        <v>311</v>
      </c>
      <c r="M51" t="s">
        <v>312</v>
      </c>
      <c r="N51">
        <v>0.11388888799999999</v>
      </c>
      <c r="O51">
        <v>0</v>
      </c>
      <c r="P51">
        <v>0</v>
      </c>
      <c r="Q51">
        <v>0</v>
      </c>
      <c r="R51">
        <v>0</v>
      </c>
      <c r="S51">
        <v>2</v>
      </c>
      <c r="T51">
        <v>0</v>
      </c>
      <c r="U51">
        <v>4</v>
      </c>
      <c r="V51">
        <v>0</v>
      </c>
      <c r="W51">
        <v>0</v>
      </c>
      <c r="X51">
        <v>0</v>
      </c>
      <c r="Y51">
        <v>0</v>
      </c>
      <c r="Z51">
        <v>0</v>
      </c>
      <c r="AA51">
        <v>1.729244700402939</v>
      </c>
      <c r="AB51">
        <v>0</v>
      </c>
      <c r="AC51">
        <v>38.083541891463838</v>
      </c>
      <c r="AD51">
        <v>0</v>
      </c>
      <c r="AE51">
        <v>39.812786591866775</v>
      </c>
    </row>
    <row r="52" spans="1:31" x14ac:dyDescent="0.25">
      <c r="A52">
        <v>1630356</v>
      </c>
      <c r="B52">
        <v>1</v>
      </c>
      <c r="C52" t="s">
        <v>80</v>
      </c>
      <c r="D52" t="s">
        <v>82</v>
      </c>
      <c r="E52" t="s">
        <v>146</v>
      </c>
      <c r="F52" t="s">
        <v>313</v>
      </c>
      <c r="G52" t="s">
        <v>252</v>
      </c>
      <c r="H52" t="s">
        <v>149</v>
      </c>
      <c r="I52" t="s">
        <v>135</v>
      </c>
      <c r="J52" t="s">
        <v>136</v>
      </c>
      <c r="K52" t="s">
        <v>137</v>
      </c>
      <c r="L52" t="s">
        <v>314</v>
      </c>
      <c r="M52" t="s">
        <v>315</v>
      </c>
      <c r="N52">
        <v>1.8774999999999999</v>
      </c>
      <c r="O52">
        <v>0</v>
      </c>
      <c r="P52">
        <v>258</v>
      </c>
      <c r="Q52">
        <v>0</v>
      </c>
      <c r="R52">
        <v>0</v>
      </c>
      <c r="S52">
        <v>0</v>
      </c>
      <c r="T52">
        <v>20</v>
      </c>
      <c r="U52">
        <v>0</v>
      </c>
      <c r="V52">
        <v>0</v>
      </c>
      <c r="W52">
        <v>0</v>
      </c>
      <c r="X52">
        <v>173.81821514261551</v>
      </c>
      <c r="Y52">
        <v>0</v>
      </c>
      <c r="Z52">
        <v>0</v>
      </c>
      <c r="AA52">
        <v>0</v>
      </c>
      <c r="AB52">
        <v>13.179850134820766</v>
      </c>
      <c r="AC52">
        <v>0</v>
      </c>
      <c r="AD52">
        <v>0</v>
      </c>
      <c r="AE52">
        <v>186.99806527743627</v>
      </c>
    </row>
    <row r="53" spans="1:31" x14ac:dyDescent="0.25">
      <c r="A53">
        <v>1630021</v>
      </c>
      <c r="B53">
        <v>1</v>
      </c>
      <c r="C53" t="s">
        <v>80</v>
      </c>
      <c r="D53" t="s">
        <v>91</v>
      </c>
      <c r="E53" t="s">
        <v>178</v>
      </c>
      <c r="F53" t="s">
        <v>316</v>
      </c>
      <c r="G53" t="s">
        <v>180</v>
      </c>
      <c r="H53" t="s">
        <v>149</v>
      </c>
      <c r="I53" t="s">
        <v>135</v>
      </c>
      <c r="J53" t="s">
        <v>136</v>
      </c>
      <c r="K53" t="s">
        <v>137</v>
      </c>
      <c r="L53" t="s">
        <v>317</v>
      </c>
      <c r="M53" t="s">
        <v>318</v>
      </c>
      <c r="N53">
        <v>3.0152777770000001</v>
      </c>
      <c r="O53">
        <v>0</v>
      </c>
      <c r="P53">
        <v>254</v>
      </c>
      <c r="Q53">
        <v>0</v>
      </c>
      <c r="R53">
        <v>0</v>
      </c>
      <c r="S53">
        <v>0</v>
      </c>
      <c r="T53">
        <v>10</v>
      </c>
      <c r="U53">
        <v>0</v>
      </c>
      <c r="V53">
        <v>0</v>
      </c>
      <c r="W53">
        <v>0</v>
      </c>
      <c r="X53">
        <v>283.56504267628424</v>
      </c>
      <c r="Y53">
        <v>0</v>
      </c>
      <c r="Z53">
        <v>0</v>
      </c>
      <c r="AA53">
        <v>0</v>
      </c>
      <c r="AB53">
        <v>36.813549472263823</v>
      </c>
      <c r="AC53">
        <v>0</v>
      </c>
      <c r="AD53">
        <v>0</v>
      </c>
      <c r="AE53">
        <v>320.37859214854808</v>
      </c>
    </row>
    <row r="54" spans="1:31" x14ac:dyDescent="0.25">
      <c r="A54">
        <v>1630233</v>
      </c>
      <c r="B54">
        <v>1</v>
      </c>
      <c r="C54" t="s">
        <v>80</v>
      </c>
      <c r="D54" t="s">
        <v>98</v>
      </c>
      <c r="E54" t="s">
        <v>152</v>
      </c>
      <c r="F54" t="s">
        <v>319</v>
      </c>
      <c r="G54" t="s">
        <v>154</v>
      </c>
      <c r="H54" t="s">
        <v>149</v>
      </c>
      <c r="I54" t="s">
        <v>135</v>
      </c>
      <c r="J54" t="s">
        <v>136</v>
      </c>
      <c r="K54" t="s">
        <v>137</v>
      </c>
      <c r="L54" t="s">
        <v>320</v>
      </c>
      <c r="M54" t="s">
        <v>321</v>
      </c>
      <c r="N54">
        <v>0.62638888800000003</v>
      </c>
      <c r="O54">
        <v>0</v>
      </c>
      <c r="P54">
        <v>0</v>
      </c>
      <c r="Q54">
        <v>0</v>
      </c>
      <c r="R54">
        <v>0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3.025053382166667E-4</v>
      </c>
      <c r="AC54">
        <v>0</v>
      </c>
      <c r="AD54">
        <v>0</v>
      </c>
      <c r="AE54">
        <v>3.025053382166667E-4</v>
      </c>
    </row>
    <row r="55" spans="1:31" x14ac:dyDescent="0.25">
      <c r="A55">
        <v>1630333</v>
      </c>
      <c r="B55">
        <v>1</v>
      </c>
      <c r="C55" t="s">
        <v>80</v>
      </c>
      <c r="D55" t="s">
        <v>83</v>
      </c>
      <c r="E55" t="s">
        <v>204</v>
      </c>
      <c r="F55" t="s">
        <v>322</v>
      </c>
      <c r="G55" t="s">
        <v>195</v>
      </c>
      <c r="H55" t="s">
        <v>134</v>
      </c>
      <c r="I55" t="s">
        <v>135</v>
      </c>
      <c r="J55" t="s">
        <v>136</v>
      </c>
      <c r="K55" t="s">
        <v>137</v>
      </c>
      <c r="L55" t="s">
        <v>323</v>
      </c>
      <c r="M55" t="s">
        <v>324</v>
      </c>
      <c r="N55">
        <v>0.115833333</v>
      </c>
      <c r="O55">
        <v>0</v>
      </c>
      <c r="P55">
        <v>2</v>
      </c>
      <c r="Q55">
        <v>0</v>
      </c>
      <c r="R55">
        <v>3</v>
      </c>
      <c r="S55">
        <v>4</v>
      </c>
      <c r="T55">
        <v>15</v>
      </c>
      <c r="U55">
        <v>4</v>
      </c>
      <c r="V55">
        <v>4</v>
      </c>
      <c r="W55">
        <v>0</v>
      </c>
      <c r="X55">
        <v>0.84431559081915109</v>
      </c>
      <c r="Y55">
        <v>0</v>
      </c>
      <c r="Z55">
        <v>0.12268750347882613</v>
      </c>
      <c r="AA55">
        <v>5.1533921306047432</v>
      </c>
      <c r="AB55">
        <v>4.5423312198772265</v>
      </c>
      <c r="AC55">
        <v>52.387434566428894</v>
      </c>
      <c r="AD55">
        <v>10.214842406109057</v>
      </c>
      <c r="AE55">
        <v>73.265003417317899</v>
      </c>
    </row>
    <row r="56" spans="1:31" x14ac:dyDescent="0.25">
      <c r="A56">
        <v>1630090</v>
      </c>
      <c r="B56">
        <v>1</v>
      </c>
      <c r="C56" t="s">
        <v>80</v>
      </c>
      <c r="D56" t="s">
        <v>94</v>
      </c>
      <c r="E56" t="s">
        <v>152</v>
      </c>
      <c r="F56" t="s">
        <v>325</v>
      </c>
      <c r="G56" t="s">
        <v>154</v>
      </c>
      <c r="H56" t="s">
        <v>149</v>
      </c>
      <c r="I56" t="s">
        <v>135</v>
      </c>
      <c r="J56" t="s">
        <v>136</v>
      </c>
      <c r="K56" t="s">
        <v>137</v>
      </c>
      <c r="L56" t="s">
        <v>326</v>
      </c>
      <c r="M56" t="s">
        <v>327</v>
      </c>
      <c r="N56">
        <v>2.019722222</v>
      </c>
      <c r="O56">
        <v>0</v>
      </c>
      <c r="P56">
        <v>1</v>
      </c>
      <c r="Q56">
        <v>0</v>
      </c>
      <c r="R56">
        <v>2</v>
      </c>
      <c r="S56">
        <v>0</v>
      </c>
      <c r="T56">
        <v>0</v>
      </c>
      <c r="U56">
        <v>0</v>
      </c>
      <c r="V56">
        <v>0</v>
      </c>
      <c r="W56">
        <v>0</v>
      </c>
      <c r="X56">
        <v>3.7625131170388886E-4</v>
      </c>
      <c r="Y56">
        <v>0</v>
      </c>
      <c r="Z56">
        <v>1.1664168387873277</v>
      </c>
      <c r="AA56">
        <v>0</v>
      </c>
      <c r="AB56">
        <v>0</v>
      </c>
      <c r="AC56">
        <v>0</v>
      </c>
      <c r="AD56">
        <v>0</v>
      </c>
      <c r="AE56">
        <v>1.1667930900990315</v>
      </c>
    </row>
    <row r="57" spans="1:31" x14ac:dyDescent="0.25">
      <c r="A57">
        <v>1630170</v>
      </c>
      <c r="B57">
        <v>1</v>
      </c>
      <c r="C57" t="s">
        <v>80</v>
      </c>
      <c r="D57" t="s">
        <v>83</v>
      </c>
      <c r="E57" t="s">
        <v>152</v>
      </c>
      <c r="F57" t="s">
        <v>328</v>
      </c>
      <c r="G57" t="s">
        <v>154</v>
      </c>
      <c r="H57" t="s">
        <v>149</v>
      </c>
      <c r="I57" t="s">
        <v>135</v>
      </c>
      <c r="J57" t="s">
        <v>136</v>
      </c>
      <c r="K57" t="s">
        <v>137</v>
      </c>
      <c r="L57" t="s">
        <v>329</v>
      </c>
      <c r="M57" t="s">
        <v>330</v>
      </c>
      <c r="N57">
        <v>1.8122222219999999</v>
      </c>
      <c r="O57">
        <v>0</v>
      </c>
      <c r="P57">
        <v>4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2.3368683033727278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2.3368683033727278</v>
      </c>
    </row>
    <row r="58" spans="1:31" x14ac:dyDescent="0.25">
      <c r="A58">
        <v>1630376</v>
      </c>
      <c r="B58">
        <v>1</v>
      </c>
      <c r="C58" t="s">
        <v>81</v>
      </c>
      <c r="D58" t="s">
        <v>113</v>
      </c>
      <c r="E58" t="s">
        <v>146</v>
      </c>
      <c r="F58" t="s">
        <v>331</v>
      </c>
      <c r="G58" t="s">
        <v>260</v>
      </c>
      <c r="H58" t="s">
        <v>149</v>
      </c>
      <c r="I58" t="s">
        <v>135</v>
      </c>
      <c r="J58" t="s">
        <v>136</v>
      </c>
      <c r="K58" t="s">
        <v>137</v>
      </c>
      <c r="L58" t="s">
        <v>332</v>
      </c>
      <c r="M58" t="s">
        <v>333</v>
      </c>
      <c r="N58">
        <v>2.0747222220000001</v>
      </c>
      <c r="O58">
        <v>0</v>
      </c>
      <c r="P58">
        <v>0</v>
      </c>
      <c r="Q58">
        <v>0</v>
      </c>
      <c r="R58">
        <v>9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6.6040499117825435</v>
      </c>
      <c r="AA58">
        <v>0</v>
      </c>
      <c r="AB58">
        <v>0</v>
      </c>
      <c r="AC58">
        <v>0</v>
      </c>
      <c r="AD58">
        <v>0</v>
      </c>
      <c r="AE58">
        <v>6.6040499117825435</v>
      </c>
    </row>
    <row r="59" spans="1:31" x14ac:dyDescent="0.25">
      <c r="A59">
        <v>1630027</v>
      </c>
      <c r="B59">
        <v>1</v>
      </c>
      <c r="C59" t="s">
        <v>80</v>
      </c>
      <c r="D59" t="s">
        <v>97</v>
      </c>
      <c r="E59" t="s">
        <v>178</v>
      </c>
      <c r="F59" t="s">
        <v>334</v>
      </c>
      <c r="G59" t="s">
        <v>180</v>
      </c>
      <c r="H59" t="s">
        <v>149</v>
      </c>
      <c r="I59" t="s">
        <v>135</v>
      </c>
      <c r="J59" t="s">
        <v>136</v>
      </c>
      <c r="K59" t="s">
        <v>137</v>
      </c>
      <c r="L59" t="s">
        <v>335</v>
      </c>
      <c r="M59" t="s">
        <v>336</v>
      </c>
      <c r="N59">
        <v>4.500555555</v>
      </c>
      <c r="O59">
        <v>0</v>
      </c>
      <c r="P59">
        <v>742</v>
      </c>
      <c r="Q59">
        <v>0</v>
      </c>
      <c r="R59">
        <v>0</v>
      </c>
      <c r="S59">
        <v>0</v>
      </c>
      <c r="T59">
        <v>104</v>
      </c>
      <c r="U59">
        <v>0</v>
      </c>
      <c r="V59">
        <v>0</v>
      </c>
      <c r="W59">
        <v>0</v>
      </c>
      <c r="X59">
        <v>1711.1867291790206</v>
      </c>
      <c r="Y59">
        <v>0</v>
      </c>
      <c r="Z59">
        <v>0</v>
      </c>
      <c r="AA59">
        <v>0</v>
      </c>
      <c r="AB59">
        <v>527.13112310575821</v>
      </c>
      <c r="AC59">
        <v>0</v>
      </c>
      <c r="AD59">
        <v>0</v>
      </c>
      <c r="AE59">
        <v>2238.3178522847788</v>
      </c>
    </row>
    <row r="60" spans="1:31" x14ac:dyDescent="0.25">
      <c r="A60">
        <v>1630368</v>
      </c>
      <c r="B60">
        <v>1</v>
      </c>
      <c r="C60" t="s">
        <v>81</v>
      </c>
      <c r="D60" t="s">
        <v>118</v>
      </c>
      <c r="E60" t="s">
        <v>152</v>
      </c>
      <c r="F60" t="s">
        <v>337</v>
      </c>
      <c r="G60" t="s">
        <v>154</v>
      </c>
      <c r="H60" t="s">
        <v>149</v>
      </c>
      <c r="I60" t="s">
        <v>135</v>
      </c>
      <c r="J60" t="s">
        <v>136</v>
      </c>
      <c r="K60" t="s">
        <v>137</v>
      </c>
      <c r="L60" t="s">
        <v>338</v>
      </c>
      <c r="M60" t="s">
        <v>339</v>
      </c>
      <c r="N60">
        <v>0.70166666600000005</v>
      </c>
      <c r="O60">
        <v>0</v>
      </c>
      <c r="P60">
        <v>1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0.23887224226350001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0.23887224226350001</v>
      </c>
    </row>
    <row r="61" spans="1:31" x14ac:dyDescent="0.25">
      <c r="A61">
        <v>1629990</v>
      </c>
      <c r="B61">
        <v>1</v>
      </c>
      <c r="C61" t="s">
        <v>80</v>
      </c>
      <c r="D61" t="s">
        <v>90</v>
      </c>
      <c r="E61" t="s">
        <v>152</v>
      </c>
      <c r="F61" t="s">
        <v>340</v>
      </c>
      <c r="G61" t="s">
        <v>154</v>
      </c>
      <c r="H61" t="s">
        <v>149</v>
      </c>
      <c r="I61" t="s">
        <v>135</v>
      </c>
      <c r="J61" t="s">
        <v>136</v>
      </c>
      <c r="K61" t="s">
        <v>137</v>
      </c>
      <c r="L61" t="s">
        <v>341</v>
      </c>
      <c r="M61" t="s">
        <v>342</v>
      </c>
      <c r="N61">
        <v>7.2511111110000002</v>
      </c>
      <c r="O61">
        <v>0</v>
      </c>
      <c r="P61">
        <v>0</v>
      </c>
      <c r="Q61">
        <v>0</v>
      </c>
      <c r="R61">
        <v>0</v>
      </c>
      <c r="S61">
        <v>0</v>
      </c>
      <c r="T61">
        <v>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3.580759102436875</v>
      </c>
      <c r="AC61">
        <v>0</v>
      </c>
      <c r="AD61">
        <v>0</v>
      </c>
      <c r="AE61">
        <v>3.580759102436875</v>
      </c>
    </row>
    <row r="62" spans="1:31" x14ac:dyDescent="0.25">
      <c r="A62">
        <v>1630362</v>
      </c>
      <c r="B62">
        <v>1</v>
      </c>
      <c r="C62" t="s">
        <v>80</v>
      </c>
      <c r="D62" t="s">
        <v>85</v>
      </c>
      <c r="E62" t="s">
        <v>152</v>
      </c>
      <c r="F62" t="s">
        <v>343</v>
      </c>
      <c r="G62" t="s">
        <v>154</v>
      </c>
      <c r="H62" t="s">
        <v>149</v>
      </c>
      <c r="I62" t="s">
        <v>135</v>
      </c>
      <c r="J62" t="s">
        <v>136</v>
      </c>
      <c r="K62" t="s">
        <v>137</v>
      </c>
      <c r="L62" t="s">
        <v>344</v>
      </c>
      <c r="M62" t="s">
        <v>345</v>
      </c>
      <c r="N62">
        <v>3.9413888880000001</v>
      </c>
      <c r="O62">
        <v>0</v>
      </c>
      <c r="P62">
        <v>14</v>
      </c>
      <c r="Q62">
        <v>0</v>
      </c>
      <c r="R62">
        <v>0</v>
      </c>
      <c r="S62">
        <v>0</v>
      </c>
      <c r="T62">
        <v>3</v>
      </c>
      <c r="U62">
        <v>0</v>
      </c>
      <c r="V62">
        <v>0</v>
      </c>
      <c r="W62">
        <v>0</v>
      </c>
      <c r="X62">
        <v>22.627555515798694</v>
      </c>
      <c r="Y62">
        <v>0</v>
      </c>
      <c r="Z62">
        <v>0</v>
      </c>
      <c r="AA62">
        <v>0</v>
      </c>
      <c r="AB62">
        <v>1.6149083748075972</v>
      </c>
      <c r="AC62">
        <v>0</v>
      </c>
      <c r="AD62">
        <v>0</v>
      </c>
      <c r="AE62">
        <v>24.242463890606292</v>
      </c>
    </row>
    <row r="63" spans="1:31" x14ac:dyDescent="0.25">
      <c r="A63">
        <v>1630385</v>
      </c>
      <c r="B63">
        <v>1</v>
      </c>
      <c r="C63" t="s">
        <v>80</v>
      </c>
      <c r="D63" t="s">
        <v>110</v>
      </c>
      <c r="E63" t="s">
        <v>152</v>
      </c>
      <c r="F63" t="s">
        <v>346</v>
      </c>
      <c r="G63" t="s">
        <v>227</v>
      </c>
      <c r="H63" t="s">
        <v>149</v>
      </c>
      <c r="I63" t="s">
        <v>135</v>
      </c>
      <c r="J63" t="s">
        <v>136</v>
      </c>
      <c r="K63" t="s">
        <v>137</v>
      </c>
      <c r="L63" t="s">
        <v>347</v>
      </c>
      <c r="M63" t="s">
        <v>348</v>
      </c>
      <c r="N63">
        <v>1.4413888880000001</v>
      </c>
      <c r="O63">
        <v>0</v>
      </c>
      <c r="P63">
        <v>5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0.95948196113626216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0.95948196113626216</v>
      </c>
    </row>
    <row r="64" spans="1:31" x14ac:dyDescent="0.25">
      <c r="A64">
        <v>1630007</v>
      </c>
      <c r="B64">
        <v>1</v>
      </c>
      <c r="C64" t="s">
        <v>81</v>
      </c>
      <c r="D64" t="s">
        <v>126</v>
      </c>
      <c r="E64" t="s">
        <v>146</v>
      </c>
      <c r="F64" t="s">
        <v>349</v>
      </c>
      <c r="G64" t="s">
        <v>148</v>
      </c>
      <c r="H64" t="s">
        <v>149</v>
      </c>
      <c r="I64" t="s">
        <v>135</v>
      </c>
      <c r="J64" t="s">
        <v>136</v>
      </c>
      <c r="K64" t="s">
        <v>143</v>
      </c>
      <c r="L64" t="s">
        <v>350</v>
      </c>
      <c r="M64" t="s">
        <v>351</v>
      </c>
      <c r="N64">
        <v>3.200151666</v>
      </c>
      <c r="O64">
        <v>0</v>
      </c>
      <c r="P64">
        <v>352</v>
      </c>
      <c r="Q64">
        <v>0</v>
      </c>
      <c r="R64">
        <v>0</v>
      </c>
      <c r="S64">
        <v>1</v>
      </c>
      <c r="T64">
        <v>235</v>
      </c>
      <c r="U64">
        <v>0</v>
      </c>
      <c r="V64">
        <v>1</v>
      </c>
      <c r="W64">
        <v>0</v>
      </c>
      <c r="X64">
        <v>182.33484621092893</v>
      </c>
      <c r="Y64">
        <v>0</v>
      </c>
      <c r="Z64">
        <v>0</v>
      </c>
      <c r="AA64">
        <v>0</v>
      </c>
      <c r="AB64">
        <v>591.68244568300452</v>
      </c>
      <c r="AC64">
        <v>0</v>
      </c>
      <c r="AD64">
        <v>43.855662610179465</v>
      </c>
      <c r="AE64">
        <v>817.87295450411295</v>
      </c>
    </row>
    <row r="65" spans="1:31" x14ac:dyDescent="0.25">
      <c r="A65">
        <v>1630345</v>
      </c>
      <c r="B65">
        <v>1</v>
      </c>
      <c r="C65" t="s">
        <v>80</v>
      </c>
      <c r="D65" t="s">
        <v>97</v>
      </c>
      <c r="E65" t="s">
        <v>152</v>
      </c>
      <c r="F65" t="s">
        <v>352</v>
      </c>
      <c r="G65" t="s">
        <v>154</v>
      </c>
      <c r="H65" t="s">
        <v>149</v>
      </c>
      <c r="I65" t="s">
        <v>135</v>
      </c>
      <c r="J65" t="s">
        <v>136</v>
      </c>
      <c r="K65" t="s">
        <v>137</v>
      </c>
      <c r="L65" t="s">
        <v>353</v>
      </c>
      <c r="M65" t="s">
        <v>354</v>
      </c>
      <c r="N65">
        <v>1.4388888879999999</v>
      </c>
      <c r="O65">
        <v>0</v>
      </c>
      <c r="P65">
        <v>0</v>
      </c>
      <c r="Q65">
        <v>0</v>
      </c>
      <c r="R65">
        <v>0</v>
      </c>
      <c r="S65">
        <v>0</v>
      </c>
      <c r="T65">
        <v>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0.48606922503081557</v>
      </c>
      <c r="AC65">
        <v>0</v>
      </c>
      <c r="AD65">
        <v>0</v>
      </c>
      <c r="AE65">
        <v>0.48606922503081557</v>
      </c>
    </row>
    <row r="66" spans="1:31" x14ac:dyDescent="0.25">
      <c r="A66">
        <v>1630053</v>
      </c>
      <c r="B66">
        <v>1</v>
      </c>
      <c r="C66" t="s">
        <v>80</v>
      </c>
      <c r="D66" t="s">
        <v>104</v>
      </c>
      <c r="E66" t="s">
        <v>204</v>
      </c>
      <c r="F66" t="s">
        <v>355</v>
      </c>
      <c r="G66" t="s">
        <v>161</v>
      </c>
      <c r="H66" t="s">
        <v>134</v>
      </c>
      <c r="I66" t="s">
        <v>135</v>
      </c>
      <c r="J66" t="s">
        <v>136</v>
      </c>
      <c r="K66" t="s">
        <v>137</v>
      </c>
      <c r="L66" t="s">
        <v>356</v>
      </c>
      <c r="M66" t="s">
        <v>357</v>
      </c>
      <c r="N66">
        <v>0.77055555499999995</v>
      </c>
      <c r="O66">
        <v>2</v>
      </c>
      <c r="P66">
        <v>145</v>
      </c>
      <c r="Q66">
        <v>6</v>
      </c>
      <c r="R66">
        <v>20</v>
      </c>
      <c r="S66">
        <v>7</v>
      </c>
      <c r="T66">
        <v>36</v>
      </c>
      <c r="U66">
        <v>0</v>
      </c>
      <c r="V66">
        <v>0</v>
      </c>
      <c r="W66">
        <v>2.5801058075542063</v>
      </c>
      <c r="X66">
        <v>17.430285857459072</v>
      </c>
      <c r="Y66">
        <v>2.0715532084912551</v>
      </c>
      <c r="Z66">
        <v>3.0500979865617661</v>
      </c>
      <c r="AA66">
        <v>10.530617268951499</v>
      </c>
      <c r="AB66">
        <v>19.487750598791852</v>
      </c>
      <c r="AC66">
        <v>0</v>
      </c>
      <c r="AD66">
        <v>0</v>
      </c>
      <c r="AE66">
        <v>55.150410727809657</v>
      </c>
    </row>
    <row r="67" spans="1:31" x14ac:dyDescent="0.25">
      <c r="A67">
        <v>1630236</v>
      </c>
      <c r="B67">
        <v>1</v>
      </c>
      <c r="C67" t="s">
        <v>81</v>
      </c>
      <c r="D67" t="s">
        <v>113</v>
      </c>
      <c r="E67" t="s">
        <v>178</v>
      </c>
      <c r="F67" t="s">
        <v>358</v>
      </c>
      <c r="G67" t="s">
        <v>359</v>
      </c>
      <c r="H67" t="s">
        <v>149</v>
      </c>
      <c r="I67" t="s">
        <v>135</v>
      </c>
      <c r="J67" t="s">
        <v>136</v>
      </c>
      <c r="K67" t="s">
        <v>137</v>
      </c>
      <c r="L67" t="s">
        <v>360</v>
      </c>
      <c r="M67" t="s">
        <v>361</v>
      </c>
      <c r="N67">
        <v>0.70222222199999995</v>
      </c>
      <c r="O67">
        <v>0</v>
      </c>
      <c r="P67">
        <v>126</v>
      </c>
      <c r="Q67">
        <v>0</v>
      </c>
      <c r="R67">
        <v>1</v>
      </c>
      <c r="S67">
        <v>0</v>
      </c>
      <c r="T67">
        <v>22</v>
      </c>
      <c r="U67">
        <v>0</v>
      </c>
      <c r="V67">
        <v>0</v>
      </c>
      <c r="W67">
        <v>0</v>
      </c>
      <c r="X67">
        <v>11.031126088524863</v>
      </c>
      <c r="Y67">
        <v>0</v>
      </c>
      <c r="Z67">
        <v>1.4613567000616667E-2</v>
      </c>
      <c r="AA67">
        <v>0</v>
      </c>
      <c r="AB67">
        <v>8.1400765287287626</v>
      </c>
      <c r="AC67">
        <v>0</v>
      </c>
      <c r="AD67">
        <v>0</v>
      </c>
      <c r="AE67">
        <v>19.185816184254243</v>
      </c>
    </row>
    <row r="68" spans="1:31" x14ac:dyDescent="0.25">
      <c r="A68">
        <v>1630259</v>
      </c>
      <c r="B68">
        <v>1</v>
      </c>
      <c r="C68" t="s">
        <v>80</v>
      </c>
      <c r="D68" t="s">
        <v>110</v>
      </c>
      <c r="E68" t="s">
        <v>362</v>
      </c>
      <c r="F68" t="s">
        <v>363</v>
      </c>
      <c r="G68" t="s">
        <v>172</v>
      </c>
      <c r="H68" t="s">
        <v>149</v>
      </c>
      <c r="I68" t="s">
        <v>135</v>
      </c>
      <c r="J68" t="s">
        <v>136</v>
      </c>
      <c r="K68" t="s">
        <v>137</v>
      </c>
      <c r="L68" t="s">
        <v>364</v>
      </c>
      <c r="M68" t="s">
        <v>365</v>
      </c>
      <c r="N68">
        <v>5.2686111110000002</v>
      </c>
      <c r="O68">
        <v>0</v>
      </c>
      <c r="P68">
        <v>1</v>
      </c>
      <c r="Q68">
        <v>0</v>
      </c>
      <c r="R68">
        <v>0</v>
      </c>
      <c r="S68">
        <v>0</v>
      </c>
      <c r="T68">
        <v>11</v>
      </c>
      <c r="U68">
        <v>0</v>
      </c>
      <c r="V68">
        <v>0</v>
      </c>
      <c r="W68">
        <v>0</v>
      </c>
      <c r="X68">
        <v>4.1709452014671668E-2</v>
      </c>
      <c r="Y68">
        <v>0</v>
      </c>
      <c r="Z68">
        <v>0</v>
      </c>
      <c r="AA68">
        <v>0</v>
      </c>
      <c r="AB68">
        <v>325.00033078862106</v>
      </c>
      <c r="AC68">
        <v>0</v>
      </c>
      <c r="AD68">
        <v>0</v>
      </c>
      <c r="AE68">
        <v>325.04204024063574</v>
      </c>
    </row>
    <row r="69" spans="1:31" x14ac:dyDescent="0.25">
      <c r="A69">
        <v>1630093</v>
      </c>
      <c r="B69">
        <v>1</v>
      </c>
      <c r="C69" t="s">
        <v>80</v>
      </c>
      <c r="D69" t="s">
        <v>89</v>
      </c>
      <c r="E69" t="s">
        <v>152</v>
      </c>
      <c r="F69" t="s">
        <v>366</v>
      </c>
      <c r="G69" t="s">
        <v>172</v>
      </c>
      <c r="H69" t="s">
        <v>149</v>
      </c>
      <c r="I69" t="s">
        <v>135</v>
      </c>
      <c r="J69" t="s">
        <v>3</v>
      </c>
      <c r="K69" t="s">
        <v>137</v>
      </c>
      <c r="L69" t="s">
        <v>367</v>
      </c>
      <c r="M69" t="s">
        <v>368</v>
      </c>
      <c r="N69">
        <v>1.343611111</v>
      </c>
      <c r="O69">
        <v>0</v>
      </c>
      <c r="P69">
        <v>19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22.134356608596853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22.134356608596853</v>
      </c>
    </row>
    <row r="70" spans="1:31" x14ac:dyDescent="0.25">
      <c r="A70">
        <v>1630216</v>
      </c>
      <c r="B70">
        <v>1</v>
      </c>
      <c r="C70" t="s">
        <v>81</v>
      </c>
      <c r="D70" t="s">
        <v>118</v>
      </c>
      <c r="E70" t="s">
        <v>178</v>
      </c>
      <c r="F70" t="s">
        <v>369</v>
      </c>
      <c r="G70" t="s">
        <v>359</v>
      </c>
      <c r="H70" t="s">
        <v>149</v>
      </c>
      <c r="I70" t="s">
        <v>135</v>
      </c>
      <c r="J70" t="s">
        <v>136</v>
      </c>
      <c r="K70" t="s">
        <v>137</v>
      </c>
      <c r="L70" t="s">
        <v>370</v>
      </c>
      <c r="M70" t="s">
        <v>371</v>
      </c>
      <c r="N70">
        <v>0.98944444399999998</v>
      </c>
      <c r="O70">
        <v>0</v>
      </c>
      <c r="P70">
        <v>5</v>
      </c>
      <c r="Q70">
        <v>0</v>
      </c>
      <c r="R70">
        <v>4</v>
      </c>
      <c r="S70">
        <v>0</v>
      </c>
      <c r="T70">
        <v>13</v>
      </c>
      <c r="U70">
        <v>0</v>
      </c>
      <c r="V70">
        <v>0</v>
      </c>
      <c r="W70">
        <v>0</v>
      </c>
      <c r="X70">
        <v>0.98076618560308892</v>
      </c>
      <c r="Y70">
        <v>0</v>
      </c>
      <c r="Z70">
        <v>1.9518787228145789</v>
      </c>
      <c r="AA70">
        <v>0</v>
      </c>
      <c r="AB70">
        <v>92.906258063684149</v>
      </c>
      <c r="AC70">
        <v>0</v>
      </c>
      <c r="AD70">
        <v>0</v>
      </c>
      <c r="AE70">
        <v>95.83890297210182</v>
      </c>
    </row>
    <row r="71" spans="1:31" x14ac:dyDescent="0.25">
      <c r="A71">
        <v>1630116</v>
      </c>
      <c r="B71">
        <v>1</v>
      </c>
      <c r="C71" t="s">
        <v>81</v>
      </c>
      <c r="D71" t="s">
        <v>127</v>
      </c>
      <c r="E71" t="s">
        <v>140</v>
      </c>
      <c r="F71" t="s">
        <v>372</v>
      </c>
      <c r="G71" t="s">
        <v>161</v>
      </c>
      <c r="H71" t="s">
        <v>134</v>
      </c>
      <c r="I71" t="s">
        <v>135</v>
      </c>
      <c r="J71" t="s">
        <v>136</v>
      </c>
      <c r="K71" t="s">
        <v>137</v>
      </c>
      <c r="L71" t="s">
        <v>373</v>
      </c>
      <c r="M71" t="s">
        <v>374</v>
      </c>
      <c r="N71">
        <v>0.34833333300000002</v>
      </c>
      <c r="O71">
        <v>0</v>
      </c>
      <c r="P71">
        <v>0</v>
      </c>
      <c r="Q71">
        <v>0</v>
      </c>
      <c r="R71">
        <v>0</v>
      </c>
      <c r="S71">
        <v>2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1119.2045288618019</v>
      </c>
      <c r="AB71">
        <v>0</v>
      </c>
      <c r="AC71">
        <v>0</v>
      </c>
      <c r="AD71">
        <v>0</v>
      </c>
      <c r="AE71">
        <v>1119.2045288618019</v>
      </c>
    </row>
    <row r="72" spans="1:31" x14ac:dyDescent="0.25">
      <c r="A72">
        <v>1630285</v>
      </c>
      <c r="B72">
        <v>1</v>
      </c>
      <c r="C72" t="s">
        <v>80</v>
      </c>
      <c r="D72" t="s">
        <v>95</v>
      </c>
      <c r="E72" t="s">
        <v>152</v>
      </c>
      <c r="F72" t="s">
        <v>375</v>
      </c>
      <c r="G72" t="s">
        <v>154</v>
      </c>
      <c r="H72" t="s">
        <v>149</v>
      </c>
      <c r="I72" t="s">
        <v>135</v>
      </c>
      <c r="J72" t="s">
        <v>136</v>
      </c>
      <c r="K72" t="s">
        <v>137</v>
      </c>
      <c r="L72" t="s">
        <v>376</v>
      </c>
      <c r="M72" t="s">
        <v>377</v>
      </c>
      <c r="N72">
        <v>1.1827777770000001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0.19539835173336001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0.19539835173336001</v>
      </c>
    </row>
    <row r="73" spans="1:31" x14ac:dyDescent="0.25">
      <c r="A73">
        <v>1630073</v>
      </c>
      <c r="B73">
        <v>1</v>
      </c>
      <c r="C73" t="s">
        <v>80</v>
      </c>
      <c r="D73" t="s">
        <v>104</v>
      </c>
      <c r="E73" t="s">
        <v>152</v>
      </c>
      <c r="F73" t="s">
        <v>378</v>
      </c>
      <c r="G73" t="s">
        <v>154</v>
      </c>
      <c r="H73" t="s">
        <v>149</v>
      </c>
      <c r="I73" t="s">
        <v>135</v>
      </c>
      <c r="J73" t="s">
        <v>136</v>
      </c>
      <c r="K73" t="s">
        <v>137</v>
      </c>
      <c r="L73" t="s">
        <v>379</v>
      </c>
      <c r="M73" t="s">
        <v>380</v>
      </c>
      <c r="N73">
        <v>5.4874999999999998</v>
      </c>
      <c r="O73">
        <v>0</v>
      </c>
      <c r="P73">
        <v>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1.1646595174843335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1.1646595174843335</v>
      </c>
    </row>
    <row r="74" spans="1:31" x14ac:dyDescent="0.25">
      <c r="A74">
        <v>1630222</v>
      </c>
      <c r="B74">
        <v>1</v>
      </c>
      <c r="C74" t="s">
        <v>80</v>
      </c>
      <c r="D74" t="s">
        <v>83</v>
      </c>
      <c r="E74" t="s">
        <v>204</v>
      </c>
      <c r="F74" t="s">
        <v>322</v>
      </c>
      <c r="G74" t="s">
        <v>161</v>
      </c>
      <c r="H74" t="s">
        <v>134</v>
      </c>
      <c r="I74" t="s">
        <v>135</v>
      </c>
      <c r="J74" t="s">
        <v>136</v>
      </c>
      <c r="K74" t="s">
        <v>137</v>
      </c>
      <c r="L74" t="s">
        <v>381</v>
      </c>
      <c r="M74" t="s">
        <v>382</v>
      </c>
      <c r="N74">
        <v>0.34055555500000001</v>
      </c>
      <c r="O74">
        <v>0</v>
      </c>
      <c r="P74">
        <v>2</v>
      </c>
      <c r="Q74">
        <v>0</v>
      </c>
      <c r="R74">
        <v>4</v>
      </c>
      <c r="S74">
        <v>4</v>
      </c>
      <c r="T74">
        <v>29</v>
      </c>
      <c r="U74">
        <v>4</v>
      </c>
      <c r="V74">
        <v>4</v>
      </c>
      <c r="W74">
        <v>0</v>
      </c>
      <c r="X74">
        <v>1.9634212175701822</v>
      </c>
      <c r="Y74">
        <v>0</v>
      </c>
      <c r="Z74">
        <v>0.33733050406037113</v>
      </c>
      <c r="AA74">
        <v>18.482877794423992</v>
      </c>
      <c r="AB74">
        <v>31.394464563036561</v>
      </c>
      <c r="AC74">
        <v>241.20616467293905</v>
      </c>
      <c r="AD74">
        <v>51.353040947176567</v>
      </c>
      <c r="AE74">
        <v>344.73729969920674</v>
      </c>
    </row>
    <row r="75" spans="1:31" x14ac:dyDescent="0.25">
      <c r="A75">
        <v>1630030</v>
      </c>
      <c r="B75">
        <v>1</v>
      </c>
      <c r="C75" t="s">
        <v>80</v>
      </c>
      <c r="D75" t="s">
        <v>104</v>
      </c>
      <c r="E75" t="s">
        <v>131</v>
      </c>
      <c r="F75" t="s">
        <v>383</v>
      </c>
      <c r="G75" t="s">
        <v>142</v>
      </c>
      <c r="H75" t="s">
        <v>134</v>
      </c>
      <c r="I75" t="s">
        <v>135</v>
      </c>
      <c r="J75" t="s">
        <v>136</v>
      </c>
      <c r="K75" t="s">
        <v>143</v>
      </c>
      <c r="L75" t="s">
        <v>384</v>
      </c>
      <c r="M75" t="s">
        <v>385</v>
      </c>
      <c r="N75">
        <v>3.858394444</v>
      </c>
      <c r="O75">
        <v>0</v>
      </c>
      <c r="P75">
        <v>526</v>
      </c>
      <c r="Q75">
        <v>0</v>
      </c>
      <c r="R75">
        <v>0</v>
      </c>
      <c r="S75">
        <v>0</v>
      </c>
      <c r="T75">
        <v>30</v>
      </c>
      <c r="U75">
        <v>0</v>
      </c>
      <c r="V75">
        <v>0</v>
      </c>
      <c r="W75">
        <v>0</v>
      </c>
      <c r="X75">
        <v>562.48739707422317</v>
      </c>
      <c r="Y75">
        <v>0</v>
      </c>
      <c r="Z75">
        <v>0</v>
      </c>
      <c r="AA75">
        <v>0</v>
      </c>
      <c r="AB75">
        <v>72.415757981218803</v>
      </c>
      <c r="AC75">
        <v>0</v>
      </c>
      <c r="AD75">
        <v>0</v>
      </c>
      <c r="AE75">
        <v>634.90315505544197</v>
      </c>
    </row>
    <row r="76" spans="1:31" x14ac:dyDescent="0.25">
      <c r="A76">
        <v>1629987</v>
      </c>
      <c r="B76">
        <v>1</v>
      </c>
      <c r="C76" t="s">
        <v>80</v>
      </c>
      <c r="D76" t="s">
        <v>104</v>
      </c>
      <c r="E76" t="s">
        <v>204</v>
      </c>
      <c r="F76" t="s">
        <v>386</v>
      </c>
      <c r="G76" t="s">
        <v>387</v>
      </c>
      <c r="H76" t="s">
        <v>134</v>
      </c>
      <c r="I76" t="s">
        <v>135</v>
      </c>
      <c r="J76" t="s">
        <v>136</v>
      </c>
      <c r="K76" t="s">
        <v>137</v>
      </c>
      <c r="L76" t="s">
        <v>388</v>
      </c>
      <c r="M76" t="s">
        <v>389</v>
      </c>
      <c r="N76">
        <v>2.128333333</v>
      </c>
      <c r="O76">
        <v>0</v>
      </c>
      <c r="P76">
        <v>68</v>
      </c>
      <c r="Q76">
        <v>0</v>
      </c>
      <c r="R76">
        <v>1</v>
      </c>
      <c r="S76">
        <v>0</v>
      </c>
      <c r="T76">
        <v>12</v>
      </c>
      <c r="U76">
        <v>0</v>
      </c>
      <c r="V76">
        <v>0</v>
      </c>
      <c r="W76">
        <v>0</v>
      </c>
      <c r="X76">
        <v>35.189252592449598</v>
      </c>
      <c r="Y76">
        <v>0</v>
      </c>
      <c r="Z76">
        <v>7.770730899634555E-2</v>
      </c>
      <c r="AA76">
        <v>0</v>
      </c>
      <c r="AB76">
        <v>28.839805498064678</v>
      </c>
      <c r="AC76">
        <v>0</v>
      </c>
      <c r="AD76">
        <v>0</v>
      </c>
      <c r="AE76">
        <v>64.106765399510621</v>
      </c>
    </row>
    <row r="77" spans="1:31" x14ac:dyDescent="0.25">
      <c r="A77">
        <v>1630319</v>
      </c>
      <c r="B77">
        <v>1</v>
      </c>
      <c r="C77" t="s">
        <v>80</v>
      </c>
      <c r="D77" t="s">
        <v>90</v>
      </c>
      <c r="E77" t="s">
        <v>152</v>
      </c>
      <c r="F77" t="s">
        <v>390</v>
      </c>
      <c r="G77" t="s">
        <v>154</v>
      </c>
      <c r="H77" t="s">
        <v>149</v>
      </c>
      <c r="I77" t="s">
        <v>135</v>
      </c>
      <c r="J77" t="s">
        <v>136</v>
      </c>
      <c r="K77" t="s">
        <v>137</v>
      </c>
      <c r="L77" t="s">
        <v>391</v>
      </c>
      <c r="M77" t="s">
        <v>392</v>
      </c>
      <c r="N77">
        <v>1.46</v>
      </c>
      <c r="O77">
        <v>0</v>
      </c>
      <c r="P77">
        <v>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1.6293591639597602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1.6293591639597602</v>
      </c>
    </row>
    <row r="78" spans="1:31" x14ac:dyDescent="0.25">
      <c r="A78">
        <v>1630010</v>
      </c>
      <c r="B78">
        <v>1</v>
      </c>
      <c r="C78" t="s">
        <v>80</v>
      </c>
      <c r="D78" t="s">
        <v>94</v>
      </c>
      <c r="E78" t="s">
        <v>146</v>
      </c>
      <c r="F78" t="s">
        <v>393</v>
      </c>
      <c r="G78" t="s">
        <v>288</v>
      </c>
      <c r="H78" t="s">
        <v>149</v>
      </c>
      <c r="I78" t="s">
        <v>135</v>
      </c>
      <c r="J78" t="s">
        <v>136</v>
      </c>
      <c r="K78" t="s">
        <v>137</v>
      </c>
      <c r="L78" t="s">
        <v>394</v>
      </c>
      <c r="M78" t="s">
        <v>395</v>
      </c>
      <c r="N78">
        <v>0.89055555500000005</v>
      </c>
      <c r="O78">
        <v>0</v>
      </c>
      <c r="P78">
        <v>164</v>
      </c>
      <c r="Q78">
        <v>0</v>
      </c>
      <c r="R78">
        <v>4</v>
      </c>
      <c r="S78">
        <v>0</v>
      </c>
      <c r="T78">
        <v>11</v>
      </c>
      <c r="U78">
        <v>0</v>
      </c>
      <c r="V78">
        <v>0</v>
      </c>
      <c r="W78">
        <v>0</v>
      </c>
      <c r="X78">
        <v>17.848210426915422</v>
      </c>
      <c r="Y78">
        <v>0</v>
      </c>
      <c r="Z78">
        <v>0.23582496665851779</v>
      </c>
      <c r="AA78">
        <v>0</v>
      </c>
      <c r="AB78">
        <v>7.2795299419451771</v>
      </c>
      <c r="AC78">
        <v>0</v>
      </c>
      <c r="AD78">
        <v>0</v>
      </c>
      <c r="AE78">
        <v>25.36356533551912</v>
      </c>
    </row>
    <row r="79" spans="1:31" x14ac:dyDescent="0.25">
      <c r="A79">
        <v>1630156</v>
      </c>
      <c r="B79">
        <v>1</v>
      </c>
      <c r="C79" t="s">
        <v>80</v>
      </c>
      <c r="D79" t="s">
        <v>106</v>
      </c>
      <c r="E79" t="s">
        <v>178</v>
      </c>
      <c r="F79" t="s">
        <v>396</v>
      </c>
      <c r="G79" t="s">
        <v>227</v>
      </c>
      <c r="H79" t="s">
        <v>149</v>
      </c>
      <c r="I79" t="s">
        <v>135</v>
      </c>
      <c r="J79" t="s">
        <v>136</v>
      </c>
      <c r="K79" t="s">
        <v>137</v>
      </c>
      <c r="L79" t="s">
        <v>397</v>
      </c>
      <c r="M79" t="s">
        <v>398</v>
      </c>
      <c r="N79">
        <v>1.7511111109999999</v>
      </c>
      <c r="O79">
        <v>0</v>
      </c>
      <c r="P79">
        <v>2</v>
      </c>
      <c r="Q79">
        <v>0</v>
      </c>
      <c r="R79">
        <v>3</v>
      </c>
      <c r="S79">
        <v>0</v>
      </c>
      <c r="T79">
        <v>1</v>
      </c>
      <c r="U79">
        <v>0</v>
      </c>
      <c r="V79">
        <v>0</v>
      </c>
      <c r="W79">
        <v>0</v>
      </c>
      <c r="X79">
        <v>0.44951441739740228</v>
      </c>
      <c r="Y79">
        <v>0</v>
      </c>
      <c r="Z79">
        <v>0.14232297232796615</v>
      </c>
      <c r="AA79">
        <v>0</v>
      </c>
      <c r="AB79">
        <v>0.1491220521428</v>
      </c>
      <c r="AC79">
        <v>0</v>
      </c>
      <c r="AD79">
        <v>0</v>
      </c>
      <c r="AE79">
        <v>0.74095944186816842</v>
      </c>
    </row>
    <row r="80" spans="1:31" x14ac:dyDescent="0.25">
      <c r="A80">
        <v>1630050</v>
      </c>
      <c r="B80">
        <v>1</v>
      </c>
      <c r="C80" t="s">
        <v>80</v>
      </c>
      <c r="D80" t="s">
        <v>88</v>
      </c>
      <c r="E80" t="s">
        <v>152</v>
      </c>
      <c r="F80" t="s">
        <v>399</v>
      </c>
      <c r="G80" t="s">
        <v>168</v>
      </c>
      <c r="H80" t="s">
        <v>149</v>
      </c>
      <c r="I80" t="s">
        <v>135</v>
      </c>
      <c r="J80" t="s">
        <v>136</v>
      </c>
      <c r="K80" t="s">
        <v>137</v>
      </c>
      <c r="L80" t="s">
        <v>400</v>
      </c>
      <c r="M80" t="s">
        <v>401</v>
      </c>
      <c r="N80">
        <v>2.622222222</v>
      </c>
      <c r="O80">
        <v>0</v>
      </c>
      <c r="P80">
        <v>17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12.119318620530972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12.119318620530972</v>
      </c>
    </row>
    <row r="81" spans="1:31" x14ac:dyDescent="0.25">
      <c r="A81">
        <v>1630096</v>
      </c>
      <c r="B81">
        <v>1</v>
      </c>
      <c r="C81" t="s">
        <v>80</v>
      </c>
      <c r="D81" t="s">
        <v>100</v>
      </c>
      <c r="E81" t="s">
        <v>178</v>
      </c>
      <c r="F81" t="s">
        <v>402</v>
      </c>
      <c r="G81" t="s">
        <v>403</v>
      </c>
      <c r="H81" t="s">
        <v>149</v>
      </c>
      <c r="I81" t="s">
        <v>135</v>
      </c>
      <c r="J81" t="s">
        <v>136</v>
      </c>
      <c r="K81" t="s">
        <v>137</v>
      </c>
      <c r="L81" t="s">
        <v>404</v>
      </c>
      <c r="M81" t="s">
        <v>405</v>
      </c>
      <c r="N81">
        <v>2.2141666660000001</v>
      </c>
      <c r="O81">
        <v>0</v>
      </c>
      <c r="P81">
        <v>45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16.011587671854258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16.011587671854258</v>
      </c>
    </row>
    <row r="82" spans="1:31" x14ac:dyDescent="0.25">
      <c r="A82">
        <v>1630305</v>
      </c>
      <c r="B82">
        <v>1</v>
      </c>
      <c r="C82" t="s">
        <v>80</v>
      </c>
      <c r="D82" t="s">
        <v>101</v>
      </c>
      <c r="E82" t="s">
        <v>152</v>
      </c>
      <c r="F82" t="s">
        <v>406</v>
      </c>
      <c r="G82" t="s">
        <v>154</v>
      </c>
      <c r="H82" t="s">
        <v>149</v>
      </c>
      <c r="I82" t="s">
        <v>135</v>
      </c>
      <c r="J82" t="s">
        <v>136</v>
      </c>
      <c r="K82" t="s">
        <v>137</v>
      </c>
      <c r="L82" t="s">
        <v>407</v>
      </c>
      <c r="M82" t="s">
        <v>408</v>
      </c>
      <c r="N82">
        <v>6.1680555549999996</v>
      </c>
      <c r="O82">
        <v>0</v>
      </c>
      <c r="P82">
        <v>1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3.5577629208333335E-4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3.5577629208333335E-4</v>
      </c>
    </row>
    <row r="83" spans="1:31" x14ac:dyDescent="0.25">
      <c r="A83">
        <v>1630076</v>
      </c>
      <c r="B83">
        <v>1</v>
      </c>
      <c r="C83" t="s">
        <v>81</v>
      </c>
      <c r="D83" t="s">
        <v>112</v>
      </c>
      <c r="E83" t="s">
        <v>131</v>
      </c>
      <c r="F83" t="s">
        <v>409</v>
      </c>
      <c r="G83" t="s">
        <v>161</v>
      </c>
      <c r="H83" t="s">
        <v>134</v>
      </c>
      <c r="I83" t="s">
        <v>135</v>
      </c>
      <c r="J83" t="s">
        <v>136</v>
      </c>
      <c r="K83" t="s">
        <v>137</v>
      </c>
      <c r="L83" t="s">
        <v>410</v>
      </c>
      <c r="M83" t="s">
        <v>411</v>
      </c>
      <c r="N83">
        <v>2.9780555550000001</v>
      </c>
      <c r="O83">
        <v>0</v>
      </c>
      <c r="P83">
        <v>435</v>
      </c>
      <c r="Q83">
        <v>0</v>
      </c>
      <c r="R83">
        <v>9</v>
      </c>
      <c r="S83">
        <v>0</v>
      </c>
      <c r="T83">
        <v>11</v>
      </c>
      <c r="U83">
        <v>0</v>
      </c>
      <c r="V83">
        <v>0</v>
      </c>
      <c r="W83">
        <v>0</v>
      </c>
      <c r="X83">
        <v>252.78819383880017</v>
      </c>
      <c r="Y83">
        <v>0</v>
      </c>
      <c r="Z83">
        <v>3.6256484126419952</v>
      </c>
      <c r="AA83">
        <v>0</v>
      </c>
      <c r="AB83">
        <v>113.92137157965604</v>
      </c>
      <c r="AC83">
        <v>0</v>
      </c>
      <c r="AD83">
        <v>0</v>
      </c>
      <c r="AE83">
        <v>370.33521383109826</v>
      </c>
    </row>
    <row r="84" spans="1:31" x14ac:dyDescent="0.25">
      <c r="A84">
        <v>1630219</v>
      </c>
      <c r="B84">
        <v>1</v>
      </c>
      <c r="C84" t="s">
        <v>81</v>
      </c>
      <c r="D84" t="s">
        <v>127</v>
      </c>
      <c r="E84" t="s">
        <v>146</v>
      </c>
      <c r="F84" t="s">
        <v>412</v>
      </c>
      <c r="G84" t="s">
        <v>227</v>
      </c>
      <c r="H84" t="s">
        <v>149</v>
      </c>
      <c r="I84" t="s">
        <v>135</v>
      </c>
      <c r="J84" t="s">
        <v>136</v>
      </c>
      <c r="K84" t="s">
        <v>137</v>
      </c>
      <c r="L84" t="s">
        <v>413</v>
      </c>
      <c r="M84" t="s">
        <v>414</v>
      </c>
      <c r="N84">
        <v>2.2891666659999999</v>
      </c>
      <c r="O84">
        <v>0</v>
      </c>
      <c r="P84">
        <v>2</v>
      </c>
      <c r="Q84">
        <v>0</v>
      </c>
      <c r="R84">
        <v>21</v>
      </c>
      <c r="S84">
        <v>0</v>
      </c>
      <c r="T84">
        <v>1</v>
      </c>
      <c r="U84">
        <v>0</v>
      </c>
      <c r="V84">
        <v>0</v>
      </c>
      <c r="W84">
        <v>0</v>
      </c>
      <c r="X84">
        <v>1.2136318017370082</v>
      </c>
      <c r="Y84">
        <v>0</v>
      </c>
      <c r="Z84">
        <v>5.7448904891339563</v>
      </c>
      <c r="AA84">
        <v>0</v>
      </c>
      <c r="AB84">
        <v>7.6007809283550412</v>
      </c>
      <c r="AC84">
        <v>0</v>
      </c>
      <c r="AD84">
        <v>0</v>
      </c>
      <c r="AE84">
        <v>14.559303219226006</v>
      </c>
    </row>
    <row r="85" spans="1:31" x14ac:dyDescent="0.25">
      <c r="A85">
        <v>1630133</v>
      </c>
      <c r="B85">
        <v>1</v>
      </c>
      <c r="C85" t="s">
        <v>81</v>
      </c>
      <c r="D85" t="s">
        <v>112</v>
      </c>
      <c r="E85" t="s">
        <v>152</v>
      </c>
      <c r="F85" t="s">
        <v>415</v>
      </c>
      <c r="G85" t="s">
        <v>154</v>
      </c>
      <c r="H85" t="s">
        <v>149</v>
      </c>
      <c r="I85" t="s">
        <v>135</v>
      </c>
      <c r="J85" t="s">
        <v>136</v>
      </c>
      <c r="K85" t="s">
        <v>137</v>
      </c>
      <c r="L85" t="s">
        <v>416</v>
      </c>
      <c r="M85" t="s">
        <v>417</v>
      </c>
      <c r="N85">
        <v>2.7405555549999998</v>
      </c>
      <c r="O85">
        <v>0</v>
      </c>
      <c r="P85">
        <v>0</v>
      </c>
      <c r="Q85">
        <v>0</v>
      </c>
      <c r="R85">
        <v>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1.7711331483063891E-2</v>
      </c>
      <c r="AA85">
        <v>0</v>
      </c>
      <c r="AB85">
        <v>0</v>
      </c>
      <c r="AC85">
        <v>0</v>
      </c>
      <c r="AD85">
        <v>0</v>
      </c>
      <c r="AE85">
        <v>1.7711331483063891E-2</v>
      </c>
    </row>
    <row r="86" spans="1:31" x14ac:dyDescent="0.25">
      <c r="A86">
        <v>1630036</v>
      </c>
      <c r="B86">
        <v>1</v>
      </c>
      <c r="C86" t="s">
        <v>80</v>
      </c>
      <c r="D86" t="s">
        <v>104</v>
      </c>
      <c r="E86" t="s">
        <v>178</v>
      </c>
      <c r="F86" t="s">
        <v>418</v>
      </c>
      <c r="G86" t="s">
        <v>187</v>
      </c>
      <c r="H86" t="s">
        <v>149</v>
      </c>
      <c r="I86" t="s">
        <v>135</v>
      </c>
      <c r="J86" t="s">
        <v>136</v>
      </c>
      <c r="K86" t="s">
        <v>137</v>
      </c>
      <c r="L86" t="s">
        <v>419</v>
      </c>
      <c r="M86" t="s">
        <v>420</v>
      </c>
      <c r="N86">
        <v>4.1180555549999998</v>
      </c>
      <c r="O86">
        <v>0</v>
      </c>
      <c r="P86">
        <v>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1.3749482479688684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1.3749482479688684</v>
      </c>
    </row>
    <row r="87" spans="1:31" x14ac:dyDescent="0.25">
      <c r="A87">
        <v>1630391</v>
      </c>
      <c r="B87">
        <v>1</v>
      </c>
      <c r="C87" t="s">
        <v>80</v>
      </c>
      <c r="D87" t="s">
        <v>101</v>
      </c>
      <c r="E87" t="s">
        <v>178</v>
      </c>
      <c r="F87" t="s">
        <v>421</v>
      </c>
      <c r="G87" t="s">
        <v>252</v>
      </c>
      <c r="H87" t="s">
        <v>149</v>
      </c>
      <c r="I87" t="s">
        <v>135</v>
      </c>
      <c r="J87" t="s">
        <v>136</v>
      </c>
      <c r="K87" t="s">
        <v>137</v>
      </c>
      <c r="L87" t="s">
        <v>422</v>
      </c>
      <c r="M87" t="s">
        <v>423</v>
      </c>
      <c r="N87">
        <v>1.6483333330000001</v>
      </c>
      <c r="O87">
        <v>0</v>
      </c>
      <c r="P87">
        <v>144</v>
      </c>
      <c r="Q87">
        <v>0</v>
      </c>
      <c r="R87">
        <v>0</v>
      </c>
      <c r="S87">
        <v>0</v>
      </c>
      <c r="T87">
        <v>8</v>
      </c>
      <c r="U87">
        <v>0</v>
      </c>
      <c r="V87">
        <v>0</v>
      </c>
      <c r="W87">
        <v>0</v>
      </c>
      <c r="X87">
        <v>44.616288428555059</v>
      </c>
      <c r="Y87">
        <v>0</v>
      </c>
      <c r="Z87">
        <v>0</v>
      </c>
      <c r="AA87">
        <v>0</v>
      </c>
      <c r="AB87">
        <v>3.9267860991889254</v>
      </c>
      <c r="AC87">
        <v>0</v>
      </c>
      <c r="AD87">
        <v>0</v>
      </c>
      <c r="AE87">
        <v>48.543074527743983</v>
      </c>
    </row>
    <row r="88" spans="1:31" x14ac:dyDescent="0.25">
      <c r="A88">
        <v>1630251</v>
      </c>
      <c r="B88">
        <v>1</v>
      </c>
      <c r="C88" t="s">
        <v>80</v>
      </c>
      <c r="D88" t="s">
        <v>111</v>
      </c>
      <c r="E88" t="s">
        <v>152</v>
      </c>
      <c r="F88" t="s">
        <v>424</v>
      </c>
      <c r="G88" t="s">
        <v>168</v>
      </c>
      <c r="H88" t="s">
        <v>149</v>
      </c>
      <c r="I88" t="s">
        <v>135</v>
      </c>
      <c r="J88" t="s">
        <v>136</v>
      </c>
      <c r="K88" t="s">
        <v>137</v>
      </c>
      <c r="L88" t="s">
        <v>425</v>
      </c>
      <c r="M88" t="s">
        <v>426</v>
      </c>
      <c r="N88">
        <v>8.1388888880000003</v>
      </c>
      <c r="O88">
        <v>0</v>
      </c>
      <c r="P88">
        <v>8</v>
      </c>
      <c r="Q88">
        <v>0</v>
      </c>
      <c r="R88">
        <v>0</v>
      </c>
      <c r="S88">
        <v>0</v>
      </c>
      <c r="T88">
        <v>1</v>
      </c>
      <c r="U88">
        <v>0</v>
      </c>
      <c r="V88">
        <v>0</v>
      </c>
      <c r="W88">
        <v>0</v>
      </c>
      <c r="X88">
        <v>15.89684011100119</v>
      </c>
      <c r="Y88">
        <v>0</v>
      </c>
      <c r="Z88">
        <v>0</v>
      </c>
      <c r="AA88">
        <v>0</v>
      </c>
      <c r="AB88">
        <v>0.2021574582517689</v>
      </c>
      <c r="AC88">
        <v>0</v>
      </c>
      <c r="AD88">
        <v>0</v>
      </c>
      <c r="AE88">
        <v>16.098997569252958</v>
      </c>
    </row>
    <row r="89" spans="1:31" x14ac:dyDescent="0.25">
      <c r="A89">
        <v>1630351</v>
      </c>
      <c r="B89">
        <v>1</v>
      </c>
      <c r="C89" t="s">
        <v>80</v>
      </c>
      <c r="D89" t="s">
        <v>96</v>
      </c>
      <c r="E89" t="s">
        <v>152</v>
      </c>
      <c r="F89" t="s">
        <v>427</v>
      </c>
      <c r="G89" t="s">
        <v>168</v>
      </c>
      <c r="H89" t="s">
        <v>149</v>
      </c>
      <c r="I89" t="s">
        <v>135</v>
      </c>
      <c r="J89" t="s">
        <v>136</v>
      </c>
      <c r="K89" t="s">
        <v>137</v>
      </c>
      <c r="L89" t="s">
        <v>428</v>
      </c>
      <c r="M89" t="s">
        <v>429</v>
      </c>
      <c r="N89">
        <v>1.1125</v>
      </c>
      <c r="O89">
        <v>0</v>
      </c>
      <c r="P89">
        <v>1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0.38450002795717497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0.38450002795717497</v>
      </c>
    </row>
    <row r="90" spans="1:31" x14ac:dyDescent="0.25">
      <c r="A90">
        <v>1629999</v>
      </c>
      <c r="B90">
        <v>1</v>
      </c>
      <c r="C90" t="s">
        <v>81</v>
      </c>
      <c r="D90" t="s">
        <v>112</v>
      </c>
      <c r="E90" t="s">
        <v>131</v>
      </c>
      <c r="F90" t="s">
        <v>430</v>
      </c>
      <c r="G90" t="s">
        <v>431</v>
      </c>
      <c r="H90" t="s">
        <v>134</v>
      </c>
      <c r="I90" t="s">
        <v>135</v>
      </c>
      <c r="J90" t="s">
        <v>136</v>
      </c>
      <c r="K90" t="s">
        <v>137</v>
      </c>
      <c r="L90" t="s">
        <v>432</v>
      </c>
      <c r="M90" t="s">
        <v>433</v>
      </c>
      <c r="N90">
        <v>3.840833333</v>
      </c>
      <c r="O90">
        <v>0</v>
      </c>
      <c r="P90">
        <v>265</v>
      </c>
      <c r="Q90">
        <v>0</v>
      </c>
      <c r="R90">
        <v>9</v>
      </c>
      <c r="S90">
        <v>1</v>
      </c>
      <c r="T90">
        <v>32</v>
      </c>
      <c r="U90">
        <v>0</v>
      </c>
      <c r="V90">
        <v>0</v>
      </c>
      <c r="W90">
        <v>0</v>
      </c>
      <c r="X90">
        <v>205.84972675018108</v>
      </c>
      <c r="Y90">
        <v>0</v>
      </c>
      <c r="Z90">
        <v>16.201924876393658</v>
      </c>
      <c r="AA90">
        <v>0</v>
      </c>
      <c r="AB90">
        <v>171.698056111401</v>
      </c>
      <c r="AC90">
        <v>0</v>
      </c>
      <c r="AD90">
        <v>0</v>
      </c>
      <c r="AE90">
        <v>393.74970773797577</v>
      </c>
    </row>
    <row r="91" spans="1:31" x14ac:dyDescent="0.25">
      <c r="A91">
        <v>1630165</v>
      </c>
      <c r="B91">
        <v>1</v>
      </c>
      <c r="C91" t="s">
        <v>80</v>
      </c>
      <c r="D91" t="s">
        <v>110</v>
      </c>
      <c r="E91" t="s">
        <v>152</v>
      </c>
      <c r="F91" t="s">
        <v>434</v>
      </c>
      <c r="G91" t="s">
        <v>154</v>
      </c>
      <c r="H91" t="s">
        <v>149</v>
      </c>
      <c r="I91" t="s">
        <v>135</v>
      </c>
      <c r="J91" t="s">
        <v>136</v>
      </c>
      <c r="K91" t="s">
        <v>137</v>
      </c>
      <c r="L91" t="s">
        <v>435</v>
      </c>
      <c r="M91" t="s">
        <v>436</v>
      </c>
      <c r="N91">
        <v>3.491666666</v>
      </c>
      <c r="O91">
        <v>0</v>
      </c>
      <c r="P91">
        <v>4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6.4701558337658449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6.4701558337658449</v>
      </c>
    </row>
    <row r="92" spans="1:31" x14ac:dyDescent="0.25">
      <c r="A92">
        <v>1630308</v>
      </c>
      <c r="B92">
        <v>1</v>
      </c>
      <c r="C92" t="s">
        <v>80</v>
      </c>
      <c r="D92" t="s">
        <v>108</v>
      </c>
      <c r="E92" t="s">
        <v>146</v>
      </c>
      <c r="F92" t="s">
        <v>437</v>
      </c>
      <c r="G92" t="s">
        <v>231</v>
      </c>
      <c r="H92" t="s">
        <v>149</v>
      </c>
      <c r="I92" t="s">
        <v>135</v>
      </c>
      <c r="J92" t="s">
        <v>136</v>
      </c>
      <c r="K92" t="s">
        <v>137</v>
      </c>
      <c r="L92" t="s">
        <v>438</v>
      </c>
      <c r="M92" t="s">
        <v>439</v>
      </c>
      <c r="N92">
        <v>0.68888888800000003</v>
      </c>
      <c r="O92">
        <v>0</v>
      </c>
      <c r="P92">
        <v>67</v>
      </c>
      <c r="Q92">
        <v>0</v>
      </c>
      <c r="R92">
        <v>6</v>
      </c>
      <c r="S92">
        <v>0</v>
      </c>
      <c r="T92">
        <v>12</v>
      </c>
      <c r="U92">
        <v>0</v>
      </c>
      <c r="V92">
        <v>0</v>
      </c>
      <c r="W92">
        <v>0</v>
      </c>
      <c r="X92">
        <v>6.4655450629020237</v>
      </c>
      <c r="Y92">
        <v>0</v>
      </c>
      <c r="Z92">
        <v>0.50848244053148328</v>
      </c>
      <c r="AA92">
        <v>0</v>
      </c>
      <c r="AB92">
        <v>8.1955610062959128</v>
      </c>
      <c r="AC92">
        <v>0</v>
      </c>
      <c r="AD92">
        <v>0</v>
      </c>
      <c r="AE92">
        <v>15.169588509729419</v>
      </c>
    </row>
    <row r="93" spans="1:31" x14ac:dyDescent="0.25">
      <c r="A93">
        <v>1630022</v>
      </c>
      <c r="B93">
        <v>1</v>
      </c>
      <c r="C93" t="s">
        <v>81</v>
      </c>
      <c r="D93" t="s">
        <v>115</v>
      </c>
      <c r="E93" t="s">
        <v>146</v>
      </c>
      <c r="F93" t="s">
        <v>440</v>
      </c>
      <c r="G93" t="s">
        <v>148</v>
      </c>
      <c r="H93" t="s">
        <v>149</v>
      </c>
      <c r="I93" t="s">
        <v>135</v>
      </c>
      <c r="J93" t="s">
        <v>136</v>
      </c>
      <c r="K93" t="s">
        <v>143</v>
      </c>
      <c r="L93" t="s">
        <v>441</v>
      </c>
      <c r="M93" t="s">
        <v>442</v>
      </c>
      <c r="N93">
        <v>7.7909499999999996</v>
      </c>
      <c r="O93">
        <v>0</v>
      </c>
      <c r="P93">
        <v>298</v>
      </c>
      <c r="Q93">
        <v>0</v>
      </c>
      <c r="R93">
        <v>0</v>
      </c>
      <c r="S93">
        <v>0</v>
      </c>
      <c r="T93">
        <v>12</v>
      </c>
      <c r="U93">
        <v>0</v>
      </c>
      <c r="V93">
        <v>0</v>
      </c>
      <c r="W93">
        <v>0</v>
      </c>
      <c r="X93">
        <v>300.00105786911979</v>
      </c>
      <c r="Y93">
        <v>0</v>
      </c>
      <c r="Z93">
        <v>0</v>
      </c>
      <c r="AA93">
        <v>0</v>
      </c>
      <c r="AB93">
        <v>83.685668913127358</v>
      </c>
      <c r="AC93">
        <v>0</v>
      </c>
      <c r="AD93">
        <v>0</v>
      </c>
      <c r="AE93">
        <v>383.68672678224715</v>
      </c>
    </row>
    <row r="94" spans="1:31" x14ac:dyDescent="0.25">
      <c r="A94">
        <v>1630185</v>
      </c>
      <c r="B94">
        <v>1</v>
      </c>
      <c r="C94" t="s">
        <v>80</v>
      </c>
      <c r="D94" t="s">
        <v>98</v>
      </c>
      <c r="E94" t="s">
        <v>152</v>
      </c>
      <c r="F94" t="s">
        <v>443</v>
      </c>
      <c r="G94" t="s">
        <v>154</v>
      </c>
      <c r="H94" t="s">
        <v>149</v>
      </c>
      <c r="I94" t="s">
        <v>135</v>
      </c>
      <c r="J94" t="s">
        <v>136</v>
      </c>
      <c r="K94" t="s">
        <v>137</v>
      </c>
      <c r="L94" t="s">
        <v>444</v>
      </c>
      <c r="M94" t="s">
        <v>445</v>
      </c>
      <c r="N94">
        <v>1.086944444</v>
      </c>
      <c r="O94">
        <v>0</v>
      </c>
      <c r="P94">
        <v>0</v>
      </c>
      <c r="Q94">
        <v>0</v>
      </c>
      <c r="R94">
        <v>3</v>
      </c>
      <c r="S94">
        <v>0</v>
      </c>
      <c r="T94">
        <v>1</v>
      </c>
      <c r="U94">
        <v>0</v>
      </c>
      <c r="V94">
        <v>0</v>
      </c>
      <c r="W94">
        <v>0</v>
      </c>
      <c r="X94">
        <v>0</v>
      </c>
      <c r="Y94">
        <v>0</v>
      </c>
      <c r="Z94">
        <v>9.2314254855555565E-6</v>
      </c>
      <c r="AA94">
        <v>0</v>
      </c>
      <c r="AB94">
        <v>0.1036078010122525</v>
      </c>
      <c r="AC94">
        <v>0</v>
      </c>
      <c r="AD94">
        <v>0</v>
      </c>
      <c r="AE94">
        <v>0.10361703243773807</v>
      </c>
    </row>
    <row r="95" spans="1:31" x14ac:dyDescent="0.25">
      <c r="A95">
        <v>1630265</v>
      </c>
      <c r="B95">
        <v>1</v>
      </c>
      <c r="C95" t="s">
        <v>80</v>
      </c>
      <c r="D95" t="s">
        <v>110</v>
      </c>
      <c r="E95" t="s">
        <v>152</v>
      </c>
      <c r="F95" t="s">
        <v>446</v>
      </c>
      <c r="G95" t="s">
        <v>154</v>
      </c>
      <c r="H95" t="s">
        <v>149</v>
      </c>
      <c r="I95" t="s">
        <v>135</v>
      </c>
      <c r="J95" t="s">
        <v>136</v>
      </c>
      <c r="K95" t="s">
        <v>137</v>
      </c>
      <c r="L95" t="s">
        <v>447</v>
      </c>
      <c r="M95" t="s">
        <v>448</v>
      </c>
      <c r="N95">
        <v>1.044166666</v>
      </c>
      <c r="O95">
        <v>0</v>
      </c>
      <c r="P95">
        <v>1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0.51727369820551006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0.51727369820551006</v>
      </c>
    </row>
    <row r="96" spans="1:31" x14ac:dyDescent="0.25">
      <c r="A96">
        <v>1630079</v>
      </c>
      <c r="B96">
        <v>1</v>
      </c>
      <c r="C96" t="s">
        <v>80</v>
      </c>
      <c r="D96" t="s">
        <v>98</v>
      </c>
      <c r="E96" t="s">
        <v>204</v>
      </c>
      <c r="F96" t="s">
        <v>449</v>
      </c>
      <c r="G96" t="s">
        <v>161</v>
      </c>
      <c r="H96" t="s">
        <v>134</v>
      </c>
      <c r="I96" t="s">
        <v>135</v>
      </c>
      <c r="J96" t="s">
        <v>136</v>
      </c>
      <c r="K96" t="s">
        <v>137</v>
      </c>
      <c r="L96" t="s">
        <v>450</v>
      </c>
      <c r="M96" t="s">
        <v>451</v>
      </c>
      <c r="N96">
        <v>0.78416666599999996</v>
      </c>
      <c r="O96">
        <v>0</v>
      </c>
      <c r="P96">
        <v>84</v>
      </c>
      <c r="Q96">
        <v>0</v>
      </c>
      <c r="R96">
        <v>21</v>
      </c>
      <c r="S96">
        <v>0</v>
      </c>
      <c r="T96">
        <v>26</v>
      </c>
      <c r="U96">
        <v>0</v>
      </c>
      <c r="V96">
        <v>0</v>
      </c>
      <c r="W96">
        <v>0</v>
      </c>
      <c r="X96">
        <v>25.275090659187939</v>
      </c>
      <c r="Y96">
        <v>0</v>
      </c>
      <c r="Z96">
        <v>8.5689006889111727</v>
      </c>
      <c r="AA96">
        <v>0</v>
      </c>
      <c r="AB96">
        <v>16.960272645921602</v>
      </c>
      <c r="AC96">
        <v>0</v>
      </c>
      <c r="AD96">
        <v>0</v>
      </c>
      <c r="AE96">
        <v>50.804263994020715</v>
      </c>
    </row>
    <row r="97" spans="1:31" x14ac:dyDescent="0.25">
      <c r="A97">
        <v>1630228</v>
      </c>
      <c r="B97">
        <v>1</v>
      </c>
      <c r="C97" t="s">
        <v>80</v>
      </c>
      <c r="D97" t="s">
        <v>93</v>
      </c>
      <c r="E97" t="s">
        <v>146</v>
      </c>
      <c r="F97" t="s">
        <v>452</v>
      </c>
      <c r="G97" t="s">
        <v>231</v>
      </c>
      <c r="H97" t="s">
        <v>149</v>
      </c>
      <c r="I97" t="s">
        <v>135</v>
      </c>
      <c r="J97" t="s">
        <v>136</v>
      </c>
      <c r="K97" t="s">
        <v>137</v>
      </c>
      <c r="L97" t="s">
        <v>453</v>
      </c>
      <c r="M97" t="s">
        <v>454</v>
      </c>
      <c r="N97">
        <v>0.17499999999999999</v>
      </c>
      <c r="O97">
        <v>0</v>
      </c>
      <c r="P97">
        <v>31</v>
      </c>
      <c r="Q97">
        <v>0</v>
      </c>
      <c r="R97">
        <v>1</v>
      </c>
      <c r="S97">
        <v>0</v>
      </c>
      <c r="T97">
        <v>9</v>
      </c>
      <c r="U97">
        <v>0</v>
      </c>
      <c r="V97">
        <v>0</v>
      </c>
      <c r="W97">
        <v>0</v>
      </c>
      <c r="X97">
        <v>1.1124092666154999</v>
      </c>
      <c r="Y97">
        <v>0</v>
      </c>
      <c r="Z97">
        <v>1.8481876746073997</v>
      </c>
      <c r="AA97">
        <v>0</v>
      </c>
      <c r="AB97">
        <v>1.7166344663832001</v>
      </c>
      <c r="AC97">
        <v>0</v>
      </c>
      <c r="AD97">
        <v>0</v>
      </c>
      <c r="AE97">
        <v>4.677231407606099</v>
      </c>
    </row>
    <row r="98" spans="1:31" x14ac:dyDescent="0.25">
      <c r="A98">
        <v>1629979</v>
      </c>
      <c r="B98">
        <v>1</v>
      </c>
      <c r="C98" t="s">
        <v>80</v>
      </c>
      <c r="D98" t="s">
        <v>104</v>
      </c>
      <c r="E98" t="s">
        <v>140</v>
      </c>
      <c r="F98" t="s">
        <v>455</v>
      </c>
      <c r="G98" t="s">
        <v>161</v>
      </c>
      <c r="H98" t="s">
        <v>134</v>
      </c>
      <c r="I98" t="s">
        <v>135</v>
      </c>
      <c r="J98" t="s">
        <v>136</v>
      </c>
      <c r="K98" t="s">
        <v>137</v>
      </c>
      <c r="L98" t="s">
        <v>456</v>
      </c>
      <c r="M98" t="s">
        <v>457</v>
      </c>
      <c r="N98">
        <v>0.21111111099999999</v>
      </c>
      <c r="O98">
        <v>96</v>
      </c>
      <c r="P98">
        <v>6255</v>
      </c>
      <c r="Q98">
        <v>113</v>
      </c>
      <c r="R98">
        <v>133</v>
      </c>
      <c r="S98">
        <v>34</v>
      </c>
      <c r="T98">
        <v>876</v>
      </c>
      <c r="U98">
        <v>10</v>
      </c>
      <c r="V98">
        <v>1</v>
      </c>
      <c r="W98">
        <v>9.7090433887352496</v>
      </c>
      <c r="X98">
        <v>275.8504019592782</v>
      </c>
      <c r="Y98">
        <v>10.998374195144869</v>
      </c>
      <c r="Z98">
        <v>2.9983959417988562</v>
      </c>
      <c r="AA98">
        <v>10.127366996615331</v>
      </c>
      <c r="AB98">
        <v>60.469647310492007</v>
      </c>
      <c r="AC98">
        <v>57.648367938871672</v>
      </c>
      <c r="AD98">
        <v>0</v>
      </c>
      <c r="AE98">
        <v>427.80159773093618</v>
      </c>
    </row>
    <row r="99" spans="1:31" x14ac:dyDescent="0.25">
      <c r="A99">
        <v>1630271</v>
      </c>
      <c r="B99">
        <v>1</v>
      </c>
      <c r="C99" t="s">
        <v>80</v>
      </c>
      <c r="D99" t="s">
        <v>96</v>
      </c>
      <c r="E99" t="s">
        <v>362</v>
      </c>
      <c r="F99" t="s">
        <v>458</v>
      </c>
      <c r="G99" t="s">
        <v>180</v>
      </c>
      <c r="H99" t="s">
        <v>149</v>
      </c>
      <c r="I99" t="s">
        <v>135</v>
      </c>
      <c r="J99" t="s">
        <v>136</v>
      </c>
      <c r="K99" t="s">
        <v>137</v>
      </c>
      <c r="L99" t="s">
        <v>459</v>
      </c>
      <c r="M99" t="s">
        <v>460</v>
      </c>
      <c r="N99">
        <v>7.988611111</v>
      </c>
      <c r="O99">
        <v>0</v>
      </c>
      <c r="P99">
        <v>51</v>
      </c>
      <c r="Q99">
        <v>0</v>
      </c>
      <c r="R99">
        <v>0</v>
      </c>
      <c r="S99">
        <v>0</v>
      </c>
      <c r="T99">
        <v>56</v>
      </c>
      <c r="U99">
        <v>0</v>
      </c>
      <c r="V99">
        <v>0</v>
      </c>
      <c r="W99">
        <v>0</v>
      </c>
      <c r="X99">
        <v>157.8338814290818</v>
      </c>
      <c r="Y99">
        <v>0</v>
      </c>
      <c r="Z99">
        <v>0</v>
      </c>
      <c r="AA99">
        <v>0</v>
      </c>
      <c r="AB99">
        <v>308.86827626994057</v>
      </c>
      <c r="AC99">
        <v>0</v>
      </c>
      <c r="AD99">
        <v>0</v>
      </c>
      <c r="AE99">
        <v>466.70215769902234</v>
      </c>
    </row>
    <row r="100" spans="1:31" x14ac:dyDescent="0.25">
      <c r="A100">
        <v>1630039</v>
      </c>
      <c r="B100">
        <v>1</v>
      </c>
      <c r="C100" t="s">
        <v>80</v>
      </c>
      <c r="D100" t="s">
        <v>85</v>
      </c>
      <c r="E100" t="s">
        <v>178</v>
      </c>
      <c r="F100" t="s">
        <v>461</v>
      </c>
      <c r="G100" t="s">
        <v>148</v>
      </c>
      <c r="H100" t="s">
        <v>149</v>
      </c>
      <c r="I100" t="s">
        <v>135</v>
      </c>
      <c r="J100" t="s">
        <v>136</v>
      </c>
      <c r="K100" t="s">
        <v>143</v>
      </c>
      <c r="L100" t="s">
        <v>462</v>
      </c>
      <c r="M100" t="s">
        <v>377</v>
      </c>
      <c r="N100">
        <v>7.514248888</v>
      </c>
      <c r="O100">
        <v>0</v>
      </c>
      <c r="P100">
        <v>66</v>
      </c>
      <c r="Q100">
        <v>0</v>
      </c>
      <c r="R100">
        <v>0</v>
      </c>
      <c r="S100">
        <v>0</v>
      </c>
      <c r="T100">
        <v>11</v>
      </c>
      <c r="U100">
        <v>0</v>
      </c>
      <c r="V100">
        <v>0</v>
      </c>
      <c r="W100">
        <v>0</v>
      </c>
      <c r="X100">
        <v>155.41505352065093</v>
      </c>
      <c r="Y100">
        <v>0</v>
      </c>
      <c r="Z100">
        <v>0</v>
      </c>
      <c r="AA100">
        <v>0</v>
      </c>
      <c r="AB100">
        <v>150.17708411198936</v>
      </c>
      <c r="AC100">
        <v>0</v>
      </c>
      <c r="AD100">
        <v>0</v>
      </c>
      <c r="AE100">
        <v>305.59213763264029</v>
      </c>
    </row>
    <row r="101" spans="1:31" x14ac:dyDescent="0.25">
      <c r="A101">
        <v>1630016</v>
      </c>
      <c r="B101">
        <v>1</v>
      </c>
      <c r="C101" t="s">
        <v>81</v>
      </c>
      <c r="D101" t="s">
        <v>120</v>
      </c>
      <c r="E101" t="s">
        <v>178</v>
      </c>
      <c r="F101" t="s">
        <v>463</v>
      </c>
      <c r="G101" t="s">
        <v>464</v>
      </c>
      <c r="H101" t="s">
        <v>149</v>
      </c>
      <c r="I101" t="s">
        <v>135</v>
      </c>
      <c r="J101" t="s">
        <v>136</v>
      </c>
      <c r="K101" t="s">
        <v>137</v>
      </c>
      <c r="L101" t="s">
        <v>465</v>
      </c>
      <c r="M101" t="s">
        <v>466</v>
      </c>
      <c r="N101">
        <v>1.944722222</v>
      </c>
      <c r="O101">
        <v>0</v>
      </c>
      <c r="P101">
        <v>26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10.622333230306365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10.622333230306365</v>
      </c>
    </row>
    <row r="102" spans="1:31" x14ac:dyDescent="0.25">
      <c r="A102">
        <v>1630102</v>
      </c>
      <c r="B102">
        <v>1</v>
      </c>
      <c r="C102" t="s">
        <v>80</v>
      </c>
      <c r="D102" t="s">
        <v>103</v>
      </c>
      <c r="E102" t="s">
        <v>178</v>
      </c>
      <c r="F102" t="s">
        <v>467</v>
      </c>
      <c r="G102" t="s">
        <v>359</v>
      </c>
      <c r="H102" t="s">
        <v>149</v>
      </c>
      <c r="I102" t="s">
        <v>135</v>
      </c>
      <c r="J102" t="s">
        <v>136</v>
      </c>
      <c r="K102" t="s">
        <v>137</v>
      </c>
      <c r="L102" t="s">
        <v>468</v>
      </c>
      <c r="M102" t="s">
        <v>469</v>
      </c>
      <c r="N102">
        <v>1.275833333</v>
      </c>
      <c r="O102">
        <v>0</v>
      </c>
      <c r="P102">
        <v>65</v>
      </c>
      <c r="Q102">
        <v>0</v>
      </c>
      <c r="R102">
        <v>0</v>
      </c>
      <c r="S102">
        <v>0</v>
      </c>
      <c r="T102">
        <v>3</v>
      </c>
      <c r="U102">
        <v>0</v>
      </c>
      <c r="V102">
        <v>0</v>
      </c>
      <c r="W102">
        <v>0</v>
      </c>
      <c r="X102">
        <v>20.821441664730017</v>
      </c>
      <c r="Y102">
        <v>0</v>
      </c>
      <c r="Z102">
        <v>0</v>
      </c>
      <c r="AA102">
        <v>0</v>
      </c>
      <c r="AB102">
        <v>5.5970815770959481</v>
      </c>
      <c r="AC102">
        <v>0</v>
      </c>
      <c r="AD102">
        <v>0</v>
      </c>
      <c r="AE102">
        <v>26.418523241825966</v>
      </c>
    </row>
    <row r="103" spans="1:31" x14ac:dyDescent="0.25">
      <c r="A103">
        <v>1630348</v>
      </c>
      <c r="B103">
        <v>1</v>
      </c>
      <c r="C103" t="s">
        <v>80</v>
      </c>
      <c r="D103" t="s">
        <v>92</v>
      </c>
      <c r="E103" t="s">
        <v>152</v>
      </c>
      <c r="F103" t="s">
        <v>470</v>
      </c>
      <c r="G103" t="s">
        <v>168</v>
      </c>
      <c r="H103" t="s">
        <v>149</v>
      </c>
      <c r="I103" t="s">
        <v>135</v>
      </c>
      <c r="J103" t="s">
        <v>136</v>
      </c>
      <c r="K103" t="s">
        <v>137</v>
      </c>
      <c r="L103" t="s">
        <v>471</v>
      </c>
      <c r="M103" t="s">
        <v>472</v>
      </c>
      <c r="N103">
        <v>2.5119444440000001</v>
      </c>
      <c r="O103">
        <v>0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0.40443437824830786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0.40443437824830786</v>
      </c>
    </row>
    <row r="104" spans="1:31" x14ac:dyDescent="0.25">
      <c r="A104">
        <v>1630331</v>
      </c>
      <c r="B104">
        <v>1</v>
      </c>
      <c r="C104" t="s">
        <v>80</v>
      </c>
      <c r="D104" t="s">
        <v>93</v>
      </c>
      <c r="E104" t="s">
        <v>178</v>
      </c>
      <c r="F104" t="s">
        <v>473</v>
      </c>
      <c r="G104" t="s">
        <v>187</v>
      </c>
      <c r="H104" t="s">
        <v>149</v>
      </c>
      <c r="I104" t="s">
        <v>135</v>
      </c>
      <c r="J104" t="s">
        <v>136</v>
      </c>
      <c r="K104" t="s">
        <v>137</v>
      </c>
      <c r="L104" t="s">
        <v>474</v>
      </c>
      <c r="M104" t="s">
        <v>475</v>
      </c>
      <c r="N104">
        <v>1.5649999999999999</v>
      </c>
      <c r="O104">
        <v>0</v>
      </c>
      <c r="P104">
        <v>39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5.114925965938494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5.114925965938494</v>
      </c>
    </row>
    <row r="105" spans="1:31" x14ac:dyDescent="0.25">
      <c r="A105">
        <v>1629976</v>
      </c>
      <c r="B105">
        <v>1</v>
      </c>
      <c r="C105" t="s">
        <v>81</v>
      </c>
      <c r="D105" t="s">
        <v>114</v>
      </c>
      <c r="E105" t="s">
        <v>178</v>
      </c>
      <c r="F105" t="s">
        <v>476</v>
      </c>
      <c r="G105" t="s">
        <v>227</v>
      </c>
      <c r="H105" t="s">
        <v>149</v>
      </c>
      <c r="I105" t="s">
        <v>135</v>
      </c>
      <c r="J105" t="s">
        <v>136</v>
      </c>
      <c r="K105" t="s">
        <v>137</v>
      </c>
      <c r="L105" t="s">
        <v>477</v>
      </c>
      <c r="M105" t="s">
        <v>478</v>
      </c>
      <c r="N105">
        <v>1.373888888</v>
      </c>
      <c r="O105">
        <v>0</v>
      </c>
      <c r="P105">
        <v>56</v>
      </c>
      <c r="Q105">
        <v>0</v>
      </c>
      <c r="R105">
        <v>0</v>
      </c>
      <c r="S105">
        <v>0</v>
      </c>
      <c r="T105">
        <v>9</v>
      </c>
      <c r="U105">
        <v>0</v>
      </c>
      <c r="V105">
        <v>0</v>
      </c>
      <c r="W105">
        <v>0</v>
      </c>
      <c r="X105">
        <v>8.8103939217952671</v>
      </c>
      <c r="Y105">
        <v>0</v>
      </c>
      <c r="Z105">
        <v>0</v>
      </c>
      <c r="AA105">
        <v>0</v>
      </c>
      <c r="AB105">
        <v>2.0854041425292444</v>
      </c>
      <c r="AC105">
        <v>0</v>
      </c>
      <c r="AD105">
        <v>0</v>
      </c>
      <c r="AE105">
        <v>10.895798064324511</v>
      </c>
    </row>
    <row r="106" spans="1:31" x14ac:dyDescent="0.25">
      <c r="A106">
        <v>1630168</v>
      </c>
      <c r="B106">
        <v>1</v>
      </c>
      <c r="C106" t="s">
        <v>80</v>
      </c>
      <c r="D106" t="s">
        <v>96</v>
      </c>
      <c r="E106" t="s">
        <v>204</v>
      </c>
      <c r="F106" t="s">
        <v>479</v>
      </c>
      <c r="G106" t="s">
        <v>161</v>
      </c>
      <c r="H106" t="s">
        <v>134</v>
      </c>
      <c r="I106" t="s">
        <v>135</v>
      </c>
      <c r="J106" t="s">
        <v>136</v>
      </c>
      <c r="K106" t="s">
        <v>137</v>
      </c>
      <c r="L106" t="s">
        <v>480</v>
      </c>
      <c r="M106" t="s">
        <v>481</v>
      </c>
      <c r="N106">
        <v>1.541388888</v>
      </c>
      <c r="O106">
        <v>0</v>
      </c>
      <c r="P106">
        <v>438</v>
      </c>
      <c r="Q106">
        <v>4</v>
      </c>
      <c r="R106">
        <v>0</v>
      </c>
      <c r="S106">
        <v>0</v>
      </c>
      <c r="T106">
        <v>9</v>
      </c>
      <c r="U106">
        <v>0</v>
      </c>
      <c r="V106">
        <v>0</v>
      </c>
      <c r="W106">
        <v>0</v>
      </c>
      <c r="X106">
        <v>41.00020632677586</v>
      </c>
      <c r="Y106">
        <v>970.01779664477283</v>
      </c>
      <c r="Z106">
        <v>0</v>
      </c>
      <c r="AA106">
        <v>0</v>
      </c>
      <c r="AB106">
        <v>27.603639874045754</v>
      </c>
      <c r="AC106">
        <v>0</v>
      </c>
      <c r="AD106">
        <v>0</v>
      </c>
      <c r="AE106">
        <v>1038.6216428455944</v>
      </c>
    </row>
    <row r="107" spans="1:31" x14ac:dyDescent="0.25">
      <c r="A107">
        <v>1629996</v>
      </c>
      <c r="B107">
        <v>1</v>
      </c>
      <c r="C107" t="s">
        <v>80</v>
      </c>
      <c r="D107" t="s">
        <v>85</v>
      </c>
      <c r="E107" t="s">
        <v>152</v>
      </c>
      <c r="F107" t="s">
        <v>482</v>
      </c>
      <c r="G107" t="s">
        <v>168</v>
      </c>
      <c r="H107" t="s">
        <v>149</v>
      </c>
      <c r="I107" t="s">
        <v>135</v>
      </c>
      <c r="J107" t="s">
        <v>136</v>
      </c>
      <c r="K107" t="s">
        <v>137</v>
      </c>
      <c r="L107" t="s">
        <v>483</v>
      </c>
      <c r="M107" t="s">
        <v>484</v>
      </c>
      <c r="N107">
        <v>8.2302777769999995</v>
      </c>
      <c r="O107">
        <v>0</v>
      </c>
      <c r="P107">
        <v>20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38.048414635245535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38.048414635245535</v>
      </c>
    </row>
    <row r="108" spans="1:31" x14ac:dyDescent="0.25">
      <c r="A108">
        <v>1630288</v>
      </c>
      <c r="B108">
        <v>1</v>
      </c>
      <c r="C108" t="s">
        <v>81</v>
      </c>
      <c r="D108" t="s">
        <v>127</v>
      </c>
      <c r="E108" t="s">
        <v>131</v>
      </c>
      <c r="F108" t="s">
        <v>485</v>
      </c>
      <c r="G108" t="s">
        <v>161</v>
      </c>
      <c r="H108" t="s">
        <v>134</v>
      </c>
      <c r="I108" t="s">
        <v>191</v>
      </c>
      <c r="J108" t="s">
        <v>136</v>
      </c>
      <c r="K108" t="s">
        <v>137</v>
      </c>
      <c r="L108" t="s">
        <v>486</v>
      </c>
      <c r="M108" t="s">
        <v>487</v>
      </c>
      <c r="N108">
        <v>6.3888879999999997E-3</v>
      </c>
      <c r="O108">
        <v>0</v>
      </c>
      <c r="P108">
        <v>438</v>
      </c>
      <c r="Q108">
        <v>113</v>
      </c>
      <c r="R108">
        <v>73</v>
      </c>
      <c r="S108">
        <v>6</v>
      </c>
      <c r="T108">
        <v>53</v>
      </c>
      <c r="U108">
        <v>1</v>
      </c>
      <c r="V108">
        <v>1</v>
      </c>
      <c r="W108">
        <v>0</v>
      </c>
      <c r="X108">
        <v>0.51519993891591664</v>
      </c>
      <c r="Y108">
        <v>0.41488843836896144</v>
      </c>
      <c r="Z108">
        <v>4.8423138709179171E-2</v>
      </c>
      <c r="AA108">
        <v>0.31878763339844451</v>
      </c>
      <c r="AB108">
        <v>8.3499656151122523E-2</v>
      </c>
      <c r="AC108">
        <v>0</v>
      </c>
      <c r="AD108">
        <v>3.7911386949099998E-2</v>
      </c>
      <c r="AE108">
        <v>1.4187101924927241</v>
      </c>
    </row>
    <row r="109" spans="1:31" x14ac:dyDescent="0.25">
      <c r="A109">
        <v>1630188</v>
      </c>
      <c r="B109">
        <v>1</v>
      </c>
      <c r="C109" t="s">
        <v>81</v>
      </c>
      <c r="D109" t="s">
        <v>128</v>
      </c>
      <c r="E109" t="s">
        <v>146</v>
      </c>
      <c r="F109" t="s">
        <v>488</v>
      </c>
      <c r="G109" t="s">
        <v>148</v>
      </c>
      <c r="H109" t="s">
        <v>149</v>
      </c>
      <c r="I109" t="s">
        <v>135</v>
      </c>
      <c r="J109" t="s">
        <v>136</v>
      </c>
      <c r="K109" t="s">
        <v>143</v>
      </c>
      <c r="L109" t="s">
        <v>489</v>
      </c>
      <c r="M109" t="s">
        <v>490</v>
      </c>
      <c r="N109">
        <v>5.8987916660000002</v>
      </c>
      <c r="O109">
        <v>0</v>
      </c>
      <c r="P109">
        <v>42</v>
      </c>
      <c r="Q109">
        <v>0</v>
      </c>
      <c r="R109">
        <v>1</v>
      </c>
      <c r="S109">
        <v>0</v>
      </c>
      <c r="T109">
        <v>4</v>
      </c>
      <c r="U109">
        <v>0</v>
      </c>
      <c r="V109">
        <v>0</v>
      </c>
      <c r="W109">
        <v>0</v>
      </c>
      <c r="X109">
        <v>35.052369476176949</v>
      </c>
      <c r="Y109">
        <v>0</v>
      </c>
      <c r="Z109">
        <v>1.1746013868658536</v>
      </c>
      <c r="AA109">
        <v>0</v>
      </c>
      <c r="AB109">
        <v>11.257140362075907</v>
      </c>
      <c r="AC109">
        <v>0</v>
      </c>
      <c r="AD109">
        <v>0</v>
      </c>
      <c r="AE109">
        <v>47.48411122511871</v>
      </c>
    </row>
    <row r="110" spans="1:31" x14ac:dyDescent="0.25">
      <c r="A110">
        <v>1630268</v>
      </c>
      <c r="B110">
        <v>1</v>
      </c>
      <c r="C110" t="s">
        <v>81</v>
      </c>
      <c r="D110" t="s">
        <v>127</v>
      </c>
      <c r="E110" t="s">
        <v>131</v>
      </c>
      <c r="F110" t="s">
        <v>491</v>
      </c>
      <c r="G110" t="s">
        <v>195</v>
      </c>
      <c r="H110" t="s">
        <v>134</v>
      </c>
      <c r="I110" t="s">
        <v>135</v>
      </c>
      <c r="J110" t="s">
        <v>136</v>
      </c>
      <c r="K110" t="s">
        <v>137</v>
      </c>
      <c r="L110" t="s">
        <v>492</v>
      </c>
      <c r="M110" t="s">
        <v>493</v>
      </c>
      <c r="N110">
        <v>1.673611111</v>
      </c>
      <c r="O110">
        <v>0</v>
      </c>
      <c r="P110">
        <v>335</v>
      </c>
      <c r="Q110">
        <v>0</v>
      </c>
      <c r="R110">
        <v>0</v>
      </c>
      <c r="S110">
        <v>0</v>
      </c>
      <c r="T110">
        <v>1</v>
      </c>
      <c r="U110">
        <v>0</v>
      </c>
      <c r="V110">
        <v>0</v>
      </c>
      <c r="W110">
        <v>0</v>
      </c>
      <c r="X110">
        <v>110.18640426824693</v>
      </c>
      <c r="Y110">
        <v>0</v>
      </c>
      <c r="Z110">
        <v>0</v>
      </c>
      <c r="AA110">
        <v>0</v>
      </c>
      <c r="AB110">
        <v>12.769048369186111</v>
      </c>
      <c r="AC110">
        <v>0</v>
      </c>
      <c r="AD110">
        <v>0</v>
      </c>
      <c r="AE110">
        <v>122.95545263743304</v>
      </c>
    </row>
    <row r="111" spans="1:31" x14ac:dyDescent="0.25">
      <c r="A111">
        <v>1630125</v>
      </c>
      <c r="B111">
        <v>1</v>
      </c>
      <c r="C111" t="s">
        <v>80</v>
      </c>
      <c r="D111" t="s">
        <v>82</v>
      </c>
      <c r="E111" t="s">
        <v>146</v>
      </c>
      <c r="F111" t="s">
        <v>494</v>
      </c>
      <c r="G111" t="s">
        <v>180</v>
      </c>
      <c r="H111" t="s">
        <v>149</v>
      </c>
      <c r="I111" t="s">
        <v>135</v>
      </c>
      <c r="J111" t="s">
        <v>136</v>
      </c>
      <c r="K111" t="s">
        <v>137</v>
      </c>
      <c r="L111" t="s">
        <v>495</v>
      </c>
      <c r="M111" t="s">
        <v>496</v>
      </c>
      <c r="N111">
        <v>0.27833333300000002</v>
      </c>
      <c r="O111">
        <v>0</v>
      </c>
      <c r="P111">
        <v>643</v>
      </c>
      <c r="Q111">
        <v>0</v>
      </c>
      <c r="R111">
        <v>0</v>
      </c>
      <c r="S111">
        <v>0</v>
      </c>
      <c r="T111">
        <v>69</v>
      </c>
      <c r="U111">
        <v>0</v>
      </c>
      <c r="V111">
        <v>0</v>
      </c>
      <c r="W111">
        <v>0</v>
      </c>
      <c r="X111">
        <v>50.975931733388641</v>
      </c>
      <c r="Y111">
        <v>0</v>
      </c>
      <c r="Z111">
        <v>0</v>
      </c>
      <c r="AA111">
        <v>0</v>
      </c>
      <c r="AB111">
        <v>21.613204750892184</v>
      </c>
      <c r="AC111">
        <v>0</v>
      </c>
      <c r="AD111">
        <v>0</v>
      </c>
      <c r="AE111">
        <v>72.589136484280829</v>
      </c>
    </row>
    <row r="112" spans="1:31" x14ac:dyDescent="0.25">
      <c r="A112">
        <v>1630005</v>
      </c>
      <c r="B112">
        <v>1</v>
      </c>
      <c r="C112" t="s">
        <v>80</v>
      </c>
      <c r="D112" t="s">
        <v>85</v>
      </c>
      <c r="E112" t="s">
        <v>178</v>
      </c>
      <c r="F112" t="s">
        <v>497</v>
      </c>
      <c r="G112" t="s">
        <v>148</v>
      </c>
      <c r="H112" t="s">
        <v>149</v>
      </c>
      <c r="I112" t="s">
        <v>135</v>
      </c>
      <c r="J112" t="s">
        <v>136</v>
      </c>
      <c r="K112" t="s">
        <v>143</v>
      </c>
      <c r="L112" t="s">
        <v>498</v>
      </c>
      <c r="M112" t="s">
        <v>499</v>
      </c>
      <c r="N112">
        <v>8.3688888880000007</v>
      </c>
      <c r="O112">
        <v>0</v>
      </c>
      <c r="P112">
        <v>144</v>
      </c>
      <c r="Q112">
        <v>0</v>
      </c>
      <c r="R112">
        <v>0</v>
      </c>
      <c r="S112">
        <v>0</v>
      </c>
      <c r="T112">
        <v>17</v>
      </c>
      <c r="U112">
        <v>0</v>
      </c>
      <c r="V112">
        <v>0</v>
      </c>
      <c r="W112">
        <v>0</v>
      </c>
      <c r="X112">
        <v>309.88083929130818</v>
      </c>
      <c r="Y112">
        <v>0</v>
      </c>
      <c r="Z112">
        <v>0</v>
      </c>
      <c r="AA112">
        <v>0</v>
      </c>
      <c r="AB112">
        <v>114.32073597384017</v>
      </c>
      <c r="AC112">
        <v>0</v>
      </c>
      <c r="AD112">
        <v>0</v>
      </c>
      <c r="AE112">
        <v>424.20157526514834</v>
      </c>
    </row>
    <row r="113" spans="1:31" x14ac:dyDescent="0.25">
      <c r="A113">
        <v>1630337</v>
      </c>
      <c r="B113">
        <v>1</v>
      </c>
      <c r="C113" t="s">
        <v>80</v>
      </c>
      <c r="D113" t="s">
        <v>98</v>
      </c>
      <c r="E113" t="s">
        <v>178</v>
      </c>
      <c r="F113" t="s">
        <v>500</v>
      </c>
      <c r="G113" t="s">
        <v>227</v>
      </c>
      <c r="H113" t="s">
        <v>149</v>
      </c>
      <c r="I113" t="s">
        <v>135</v>
      </c>
      <c r="J113" t="s">
        <v>136</v>
      </c>
      <c r="K113" t="s">
        <v>137</v>
      </c>
      <c r="L113" t="s">
        <v>501</v>
      </c>
      <c r="M113" t="s">
        <v>502</v>
      </c>
      <c r="N113">
        <v>3.895277777</v>
      </c>
      <c r="O113">
        <v>0</v>
      </c>
      <c r="P113">
        <v>14</v>
      </c>
      <c r="Q113">
        <v>0</v>
      </c>
      <c r="R113">
        <v>0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21.578977158425982</v>
      </c>
      <c r="Y113">
        <v>0</v>
      </c>
      <c r="Z113">
        <v>0</v>
      </c>
      <c r="AA113">
        <v>0</v>
      </c>
      <c r="AB113">
        <v>0.73007474325439659</v>
      </c>
      <c r="AC113">
        <v>0</v>
      </c>
      <c r="AD113">
        <v>0</v>
      </c>
      <c r="AE113">
        <v>22.309051901680377</v>
      </c>
    </row>
    <row r="114" spans="1:31" x14ac:dyDescent="0.25">
      <c r="A114">
        <v>1630397</v>
      </c>
      <c r="B114">
        <v>1</v>
      </c>
      <c r="C114" t="s">
        <v>81</v>
      </c>
      <c r="D114" t="s">
        <v>112</v>
      </c>
      <c r="E114" t="s">
        <v>152</v>
      </c>
      <c r="F114" t="s">
        <v>503</v>
      </c>
      <c r="G114" t="s">
        <v>168</v>
      </c>
      <c r="H114" t="s">
        <v>149</v>
      </c>
      <c r="I114" t="s">
        <v>135</v>
      </c>
      <c r="J114" t="s">
        <v>136</v>
      </c>
      <c r="K114" t="s">
        <v>137</v>
      </c>
      <c r="L114" t="s">
        <v>504</v>
      </c>
      <c r="M114" t="s">
        <v>505</v>
      </c>
      <c r="N114">
        <v>0.96055555500000001</v>
      </c>
      <c r="O114">
        <v>0</v>
      </c>
      <c r="P114">
        <v>7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0.72921363790218985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0.72921363790218985</v>
      </c>
    </row>
    <row r="115" spans="1:31" x14ac:dyDescent="0.25">
      <c r="A115">
        <v>1630377</v>
      </c>
      <c r="B115">
        <v>1</v>
      </c>
      <c r="C115" t="s">
        <v>80</v>
      </c>
      <c r="D115" t="s">
        <v>96</v>
      </c>
      <c r="E115" t="s">
        <v>152</v>
      </c>
      <c r="F115" t="s">
        <v>506</v>
      </c>
      <c r="G115" t="s">
        <v>507</v>
      </c>
      <c r="H115" t="s">
        <v>149</v>
      </c>
      <c r="I115" t="s">
        <v>135</v>
      </c>
      <c r="J115" t="s">
        <v>136</v>
      </c>
      <c r="K115" t="s">
        <v>137</v>
      </c>
      <c r="L115" t="s">
        <v>508</v>
      </c>
      <c r="M115" t="s">
        <v>509</v>
      </c>
      <c r="N115">
        <v>1.1483333330000001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8.9660735802841673E-2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8.9660735802841673E-2</v>
      </c>
    </row>
    <row r="116" spans="1:31" x14ac:dyDescent="0.25">
      <c r="A116">
        <v>1630071</v>
      </c>
      <c r="B116">
        <v>1</v>
      </c>
      <c r="C116" t="s">
        <v>81</v>
      </c>
      <c r="D116" t="s">
        <v>114</v>
      </c>
      <c r="E116" t="s">
        <v>152</v>
      </c>
      <c r="F116" t="s">
        <v>510</v>
      </c>
      <c r="G116" t="s">
        <v>168</v>
      </c>
      <c r="H116" t="s">
        <v>149</v>
      </c>
      <c r="I116" t="s">
        <v>135</v>
      </c>
      <c r="J116" t="s">
        <v>136</v>
      </c>
      <c r="K116" t="s">
        <v>137</v>
      </c>
      <c r="L116" t="s">
        <v>511</v>
      </c>
      <c r="M116" t="s">
        <v>512</v>
      </c>
      <c r="N116">
        <v>1.673611111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1</v>
      </c>
      <c r="U116">
        <v>0</v>
      </c>
      <c r="V116">
        <v>0</v>
      </c>
      <c r="W116">
        <v>0</v>
      </c>
      <c r="X116">
        <v>0.2190292440846775</v>
      </c>
      <c r="Y116">
        <v>0</v>
      </c>
      <c r="Z116">
        <v>0</v>
      </c>
      <c r="AA116">
        <v>0</v>
      </c>
      <c r="AB116">
        <v>3.916567353573333</v>
      </c>
      <c r="AC116">
        <v>0</v>
      </c>
      <c r="AD116">
        <v>0</v>
      </c>
      <c r="AE116">
        <v>4.1355965976580107</v>
      </c>
    </row>
    <row r="117" spans="1:31" x14ac:dyDescent="0.25">
      <c r="A117">
        <v>1630091</v>
      </c>
      <c r="B117">
        <v>1</v>
      </c>
      <c r="C117" t="s">
        <v>80</v>
      </c>
      <c r="D117" t="s">
        <v>92</v>
      </c>
      <c r="E117" t="s">
        <v>152</v>
      </c>
      <c r="F117" t="s">
        <v>513</v>
      </c>
      <c r="G117" t="s">
        <v>168</v>
      </c>
      <c r="H117" t="s">
        <v>149</v>
      </c>
      <c r="I117" t="s">
        <v>135</v>
      </c>
      <c r="J117" t="s">
        <v>136</v>
      </c>
      <c r="K117" t="s">
        <v>137</v>
      </c>
      <c r="L117" t="s">
        <v>514</v>
      </c>
      <c r="M117" t="s">
        <v>515</v>
      </c>
      <c r="N117">
        <v>1.3361111109999999</v>
      </c>
      <c r="O117">
        <v>0</v>
      </c>
      <c r="P117">
        <v>1</v>
      </c>
      <c r="Q117">
        <v>0</v>
      </c>
      <c r="R117">
        <v>0</v>
      </c>
      <c r="S117">
        <v>0</v>
      </c>
      <c r="T117">
        <v>2</v>
      </c>
      <c r="U117">
        <v>0</v>
      </c>
      <c r="V117">
        <v>0</v>
      </c>
      <c r="W117">
        <v>0</v>
      </c>
      <c r="X117">
        <v>7.4818638580247218E-2</v>
      </c>
      <c r="Y117">
        <v>0</v>
      </c>
      <c r="Z117">
        <v>0</v>
      </c>
      <c r="AA117">
        <v>0</v>
      </c>
      <c r="AB117">
        <v>2.4010286410815835</v>
      </c>
      <c r="AC117">
        <v>0</v>
      </c>
      <c r="AD117">
        <v>0</v>
      </c>
      <c r="AE117">
        <v>2.4758472796618309</v>
      </c>
    </row>
    <row r="118" spans="1:31" x14ac:dyDescent="0.25">
      <c r="A118">
        <v>1630257</v>
      </c>
      <c r="B118">
        <v>1</v>
      </c>
      <c r="C118" t="s">
        <v>80</v>
      </c>
      <c r="D118" t="s">
        <v>93</v>
      </c>
      <c r="E118" t="s">
        <v>178</v>
      </c>
      <c r="F118" t="s">
        <v>516</v>
      </c>
      <c r="G118" t="s">
        <v>227</v>
      </c>
      <c r="H118" t="s">
        <v>149</v>
      </c>
      <c r="I118" t="s">
        <v>135</v>
      </c>
      <c r="J118" t="s">
        <v>136</v>
      </c>
      <c r="K118" t="s">
        <v>137</v>
      </c>
      <c r="L118" t="s">
        <v>517</v>
      </c>
      <c r="M118" t="s">
        <v>518</v>
      </c>
      <c r="N118">
        <v>1.3525</v>
      </c>
      <c r="O118">
        <v>0</v>
      </c>
      <c r="P118">
        <v>4</v>
      </c>
      <c r="Q118">
        <v>0</v>
      </c>
      <c r="R118">
        <v>16</v>
      </c>
      <c r="S118">
        <v>0</v>
      </c>
      <c r="T118">
        <v>4</v>
      </c>
      <c r="U118">
        <v>0</v>
      </c>
      <c r="V118">
        <v>0</v>
      </c>
      <c r="W118">
        <v>0</v>
      </c>
      <c r="X118">
        <v>2.2934212905512155</v>
      </c>
      <c r="Y118">
        <v>0</v>
      </c>
      <c r="Z118">
        <v>0.39836931171660006</v>
      </c>
      <c r="AA118">
        <v>0</v>
      </c>
      <c r="AB118">
        <v>5.3449870849802705</v>
      </c>
      <c r="AC118">
        <v>0</v>
      </c>
      <c r="AD118">
        <v>0</v>
      </c>
      <c r="AE118">
        <v>8.0367776872480867</v>
      </c>
    </row>
    <row r="119" spans="1:31" x14ac:dyDescent="0.25">
      <c r="A119">
        <v>1630191</v>
      </c>
      <c r="B119">
        <v>1</v>
      </c>
      <c r="C119" t="s">
        <v>81</v>
      </c>
      <c r="D119" t="s">
        <v>122</v>
      </c>
      <c r="E119" t="s">
        <v>140</v>
      </c>
      <c r="F119" t="s">
        <v>519</v>
      </c>
      <c r="G119" t="s">
        <v>161</v>
      </c>
      <c r="H119" t="s">
        <v>134</v>
      </c>
      <c r="I119" t="s">
        <v>135</v>
      </c>
      <c r="J119" t="s">
        <v>136</v>
      </c>
      <c r="K119" t="s">
        <v>137</v>
      </c>
      <c r="L119" t="s">
        <v>520</v>
      </c>
      <c r="M119" t="s">
        <v>521</v>
      </c>
      <c r="N119">
        <v>0.28888888800000001</v>
      </c>
      <c r="O119">
        <v>0</v>
      </c>
      <c r="P119">
        <v>700</v>
      </c>
      <c r="Q119">
        <v>201</v>
      </c>
      <c r="R119">
        <v>13</v>
      </c>
      <c r="S119">
        <v>25</v>
      </c>
      <c r="T119">
        <v>94</v>
      </c>
      <c r="U119">
        <v>0</v>
      </c>
      <c r="V119">
        <v>1</v>
      </c>
      <c r="W119">
        <v>0</v>
      </c>
      <c r="X119">
        <v>30.898223789804796</v>
      </c>
      <c r="Y119">
        <v>11.483536719602995</v>
      </c>
      <c r="Z119">
        <v>1.6265121776961775</v>
      </c>
      <c r="AA119">
        <v>224.65016732945884</v>
      </c>
      <c r="AB119">
        <v>8.3129377092984438</v>
      </c>
      <c r="AC119">
        <v>0</v>
      </c>
      <c r="AD119">
        <v>9.2412867575022206E-2</v>
      </c>
      <c r="AE119">
        <v>277.06379059343629</v>
      </c>
    </row>
    <row r="120" spans="1:31" x14ac:dyDescent="0.25">
      <c r="A120">
        <v>1630234</v>
      </c>
      <c r="B120">
        <v>1</v>
      </c>
      <c r="C120" t="s">
        <v>80</v>
      </c>
      <c r="D120" t="s">
        <v>100</v>
      </c>
      <c r="E120" t="s">
        <v>152</v>
      </c>
      <c r="F120" t="s">
        <v>522</v>
      </c>
      <c r="G120" t="s">
        <v>154</v>
      </c>
      <c r="H120" t="s">
        <v>149</v>
      </c>
      <c r="I120" t="s">
        <v>135</v>
      </c>
      <c r="J120" t="s">
        <v>136</v>
      </c>
      <c r="K120" t="s">
        <v>137</v>
      </c>
      <c r="L120" t="s">
        <v>523</v>
      </c>
      <c r="M120" t="s">
        <v>524</v>
      </c>
      <c r="N120">
        <v>1.313055555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</row>
    <row r="121" spans="1:31" x14ac:dyDescent="0.25">
      <c r="A121">
        <v>1630214</v>
      </c>
      <c r="B121">
        <v>1</v>
      </c>
      <c r="C121" t="s">
        <v>80</v>
      </c>
      <c r="D121" t="s">
        <v>104</v>
      </c>
      <c r="E121" t="s">
        <v>204</v>
      </c>
      <c r="F121" t="s">
        <v>525</v>
      </c>
      <c r="G121" t="s">
        <v>161</v>
      </c>
      <c r="H121" t="s">
        <v>134</v>
      </c>
      <c r="I121" t="s">
        <v>135</v>
      </c>
      <c r="J121" t="s">
        <v>136</v>
      </c>
      <c r="K121" t="s">
        <v>137</v>
      </c>
      <c r="L121" t="s">
        <v>526</v>
      </c>
      <c r="M121" t="s">
        <v>527</v>
      </c>
      <c r="N121">
        <v>0.80388888800000002</v>
      </c>
      <c r="O121">
        <v>7</v>
      </c>
      <c r="P121">
        <v>29</v>
      </c>
      <c r="Q121">
        <v>68</v>
      </c>
      <c r="R121">
        <v>184</v>
      </c>
      <c r="S121">
        <v>9</v>
      </c>
      <c r="T121">
        <v>26</v>
      </c>
      <c r="U121">
        <v>2</v>
      </c>
      <c r="V121">
        <v>0</v>
      </c>
      <c r="W121">
        <v>1.4373814144439745</v>
      </c>
      <c r="X121">
        <v>3.8746403915418401</v>
      </c>
      <c r="Y121">
        <v>9.5924869040453995</v>
      </c>
      <c r="Z121">
        <v>26.702537015641671</v>
      </c>
      <c r="AA121">
        <v>12.266692162556028</v>
      </c>
      <c r="AB121">
        <v>10.494732551728426</v>
      </c>
      <c r="AC121">
        <v>12.838539867943</v>
      </c>
      <c r="AD121">
        <v>0</v>
      </c>
      <c r="AE121">
        <v>77.207010307900333</v>
      </c>
    </row>
    <row r="122" spans="1:31" x14ac:dyDescent="0.25">
      <c r="A122">
        <v>1630383</v>
      </c>
      <c r="B122">
        <v>1</v>
      </c>
      <c r="C122" t="s">
        <v>80</v>
      </c>
      <c r="D122" t="s">
        <v>85</v>
      </c>
      <c r="E122" t="s">
        <v>146</v>
      </c>
      <c r="F122" t="s">
        <v>528</v>
      </c>
      <c r="G122" t="s">
        <v>239</v>
      </c>
      <c r="H122" t="s">
        <v>149</v>
      </c>
      <c r="I122" t="s">
        <v>135</v>
      </c>
      <c r="J122" t="s">
        <v>136</v>
      </c>
      <c r="K122" t="s">
        <v>137</v>
      </c>
      <c r="L122" t="s">
        <v>529</v>
      </c>
      <c r="M122" t="s">
        <v>530</v>
      </c>
      <c r="N122">
        <v>1.271666666</v>
      </c>
      <c r="O122">
        <v>0</v>
      </c>
      <c r="P122">
        <v>908</v>
      </c>
      <c r="Q122">
        <v>0</v>
      </c>
      <c r="R122">
        <v>0</v>
      </c>
      <c r="S122">
        <v>0</v>
      </c>
      <c r="T122">
        <v>38</v>
      </c>
      <c r="U122">
        <v>0</v>
      </c>
      <c r="V122">
        <v>0</v>
      </c>
      <c r="W122">
        <v>0</v>
      </c>
      <c r="X122">
        <v>344.33348530663164</v>
      </c>
      <c r="Y122">
        <v>0</v>
      </c>
      <c r="Z122">
        <v>0</v>
      </c>
      <c r="AA122">
        <v>0</v>
      </c>
      <c r="AB122">
        <v>27.919283619679788</v>
      </c>
      <c r="AC122">
        <v>0</v>
      </c>
      <c r="AD122">
        <v>0</v>
      </c>
      <c r="AE122">
        <v>372.25276892631143</v>
      </c>
    </row>
    <row r="123" spans="1:31" x14ac:dyDescent="0.25">
      <c r="A123">
        <v>1630065</v>
      </c>
      <c r="B123">
        <v>1</v>
      </c>
      <c r="C123" t="s">
        <v>80</v>
      </c>
      <c r="D123" t="s">
        <v>82</v>
      </c>
      <c r="E123" t="s">
        <v>152</v>
      </c>
      <c r="F123" t="s">
        <v>531</v>
      </c>
      <c r="G123" t="s">
        <v>168</v>
      </c>
      <c r="H123" t="s">
        <v>149</v>
      </c>
      <c r="I123" t="s">
        <v>135</v>
      </c>
      <c r="J123" t="s">
        <v>136</v>
      </c>
      <c r="K123" t="s">
        <v>137</v>
      </c>
      <c r="L123" t="s">
        <v>532</v>
      </c>
      <c r="M123" t="s">
        <v>533</v>
      </c>
      <c r="N123">
        <v>4.7133333329999996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1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3.3308364718143038</v>
      </c>
      <c r="AC123">
        <v>0</v>
      </c>
      <c r="AD123">
        <v>0</v>
      </c>
      <c r="AE123">
        <v>3.3308364718143038</v>
      </c>
    </row>
    <row r="124" spans="1:31" x14ac:dyDescent="0.25">
      <c r="A124">
        <v>1630128</v>
      </c>
      <c r="B124">
        <v>1</v>
      </c>
      <c r="C124" t="s">
        <v>80</v>
      </c>
      <c r="D124" t="s">
        <v>99</v>
      </c>
      <c r="E124" t="s">
        <v>140</v>
      </c>
      <c r="F124" t="s">
        <v>534</v>
      </c>
      <c r="G124" t="s">
        <v>195</v>
      </c>
      <c r="H124" t="s">
        <v>134</v>
      </c>
      <c r="I124" t="s">
        <v>135</v>
      </c>
      <c r="J124" t="s">
        <v>136</v>
      </c>
      <c r="K124" t="s">
        <v>137</v>
      </c>
      <c r="L124" t="s">
        <v>535</v>
      </c>
      <c r="M124" t="s">
        <v>536</v>
      </c>
      <c r="N124">
        <v>0.27972222200000002</v>
      </c>
      <c r="O124">
        <v>14</v>
      </c>
      <c r="P124">
        <v>456</v>
      </c>
      <c r="Q124">
        <v>1</v>
      </c>
      <c r="R124">
        <v>6</v>
      </c>
      <c r="S124">
        <v>4</v>
      </c>
      <c r="T124">
        <v>41</v>
      </c>
      <c r="U124">
        <v>0</v>
      </c>
      <c r="V124">
        <v>1</v>
      </c>
      <c r="W124">
        <v>7.0678037193597172</v>
      </c>
      <c r="X124">
        <v>25.429916250774962</v>
      </c>
      <c r="Y124">
        <v>8.5645700504770272E-2</v>
      </c>
      <c r="Z124">
        <v>0.37870482600852989</v>
      </c>
      <c r="AA124">
        <v>16.991180527061871</v>
      </c>
      <c r="AB124">
        <v>3.6016706164727226</v>
      </c>
      <c r="AC124">
        <v>0</v>
      </c>
      <c r="AD124">
        <v>1.5995004021531471</v>
      </c>
      <c r="AE124">
        <v>55.154422042335725</v>
      </c>
    </row>
    <row r="125" spans="1:31" x14ac:dyDescent="0.25">
      <c r="A125">
        <v>1630028</v>
      </c>
      <c r="B125">
        <v>1</v>
      </c>
      <c r="C125" t="s">
        <v>80</v>
      </c>
      <c r="D125" t="s">
        <v>93</v>
      </c>
      <c r="E125" t="s">
        <v>152</v>
      </c>
      <c r="F125" t="s">
        <v>537</v>
      </c>
      <c r="G125" t="s">
        <v>154</v>
      </c>
      <c r="H125" t="s">
        <v>149</v>
      </c>
      <c r="I125" t="s">
        <v>135</v>
      </c>
      <c r="J125" t="s">
        <v>136</v>
      </c>
      <c r="K125" t="s">
        <v>137</v>
      </c>
      <c r="L125" t="s">
        <v>538</v>
      </c>
      <c r="M125" t="s">
        <v>539</v>
      </c>
      <c r="N125">
        <v>0.81083333300000004</v>
      </c>
      <c r="O125">
        <v>0</v>
      </c>
      <c r="P125">
        <v>1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0.62673680095230155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0.62673680095230155</v>
      </c>
    </row>
    <row r="126" spans="1:31" x14ac:dyDescent="0.25">
      <c r="A126">
        <v>1630154</v>
      </c>
      <c r="B126">
        <v>1</v>
      </c>
      <c r="C126" t="s">
        <v>80</v>
      </c>
      <c r="D126" t="s">
        <v>97</v>
      </c>
      <c r="E126" t="s">
        <v>152</v>
      </c>
      <c r="F126" t="s">
        <v>540</v>
      </c>
      <c r="G126" t="s">
        <v>168</v>
      </c>
      <c r="H126" t="s">
        <v>149</v>
      </c>
      <c r="I126" t="s">
        <v>135</v>
      </c>
      <c r="J126" t="s">
        <v>136</v>
      </c>
      <c r="K126" t="s">
        <v>137</v>
      </c>
      <c r="L126" t="s">
        <v>541</v>
      </c>
      <c r="M126" t="s">
        <v>542</v>
      </c>
      <c r="N126">
        <v>3.528888888</v>
      </c>
      <c r="O126">
        <v>0</v>
      </c>
      <c r="P126">
        <v>1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0.11820973749976889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0.11820973749976889</v>
      </c>
    </row>
    <row r="127" spans="1:31" x14ac:dyDescent="0.25">
      <c r="A127">
        <v>1630340</v>
      </c>
      <c r="B127">
        <v>1</v>
      </c>
      <c r="C127" t="s">
        <v>80</v>
      </c>
      <c r="D127" t="s">
        <v>85</v>
      </c>
      <c r="E127" t="s">
        <v>178</v>
      </c>
      <c r="F127" t="s">
        <v>543</v>
      </c>
      <c r="G127" t="s">
        <v>227</v>
      </c>
      <c r="H127" t="s">
        <v>149</v>
      </c>
      <c r="I127" t="s">
        <v>135</v>
      </c>
      <c r="J127" t="s">
        <v>136</v>
      </c>
      <c r="K127" t="s">
        <v>137</v>
      </c>
      <c r="L127" t="s">
        <v>544</v>
      </c>
      <c r="M127" t="s">
        <v>545</v>
      </c>
      <c r="N127">
        <v>0.76749999999999996</v>
      </c>
      <c r="O127">
        <v>0</v>
      </c>
      <c r="P127">
        <v>140</v>
      </c>
      <c r="Q127">
        <v>0</v>
      </c>
      <c r="R127">
        <v>0</v>
      </c>
      <c r="S127">
        <v>0</v>
      </c>
      <c r="T127">
        <v>17</v>
      </c>
      <c r="U127">
        <v>0</v>
      </c>
      <c r="V127">
        <v>0</v>
      </c>
      <c r="W127">
        <v>0</v>
      </c>
      <c r="X127">
        <v>38.180594967723657</v>
      </c>
      <c r="Y127">
        <v>0</v>
      </c>
      <c r="Z127">
        <v>0</v>
      </c>
      <c r="AA127">
        <v>0</v>
      </c>
      <c r="AB127">
        <v>7.9761525482351816</v>
      </c>
      <c r="AC127">
        <v>0</v>
      </c>
      <c r="AD127">
        <v>0</v>
      </c>
      <c r="AE127">
        <v>46.156747515958841</v>
      </c>
    </row>
    <row r="128" spans="1:31" x14ac:dyDescent="0.25">
      <c r="A128">
        <v>1630363</v>
      </c>
      <c r="B128">
        <v>1</v>
      </c>
      <c r="C128" t="s">
        <v>80</v>
      </c>
      <c r="D128" t="s">
        <v>103</v>
      </c>
      <c r="E128" t="s">
        <v>178</v>
      </c>
      <c r="F128" t="s">
        <v>546</v>
      </c>
      <c r="G128" t="s">
        <v>227</v>
      </c>
      <c r="H128" t="s">
        <v>149</v>
      </c>
      <c r="I128" t="s">
        <v>135</v>
      </c>
      <c r="J128" t="s">
        <v>136</v>
      </c>
      <c r="K128" t="s">
        <v>137</v>
      </c>
      <c r="L128" t="s">
        <v>547</v>
      </c>
      <c r="M128" t="s">
        <v>548</v>
      </c>
      <c r="N128">
        <v>1.044444444</v>
      </c>
      <c r="O128">
        <v>0</v>
      </c>
      <c r="P128">
        <v>55</v>
      </c>
      <c r="Q128">
        <v>0</v>
      </c>
      <c r="R128">
        <v>0</v>
      </c>
      <c r="S128">
        <v>0</v>
      </c>
      <c r="T128">
        <v>3</v>
      </c>
      <c r="U128">
        <v>0</v>
      </c>
      <c r="V128">
        <v>0</v>
      </c>
      <c r="W128">
        <v>0</v>
      </c>
      <c r="X128">
        <v>21.898137555031777</v>
      </c>
      <c r="Y128">
        <v>0</v>
      </c>
      <c r="Z128">
        <v>0</v>
      </c>
      <c r="AA128">
        <v>0</v>
      </c>
      <c r="AB128">
        <v>0.6011939718506667</v>
      </c>
      <c r="AC128">
        <v>0</v>
      </c>
      <c r="AD128">
        <v>0</v>
      </c>
      <c r="AE128">
        <v>22.499331526882443</v>
      </c>
    </row>
    <row r="129" spans="1:31" x14ac:dyDescent="0.25">
      <c r="A129">
        <v>1630148</v>
      </c>
      <c r="B129">
        <v>1</v>
      </c>
      <c r="C129" t="s">
        <v>80</v>
      </c>
      <c r="D129" t="s">
        <v>93</v>
      </c>
      <c r="E129" t="s">
        <v>140</v>
      </c>
      <c r="F129" t="s">
        <v>549</v>
      </c>
      <c r="G129" t="s">
        <v>161</v>
      </c>
      <c r="H129" t="s">
        <v>134</v>
      </c>
      <c r="I129" t="s">
        <v>135</v>
      </c>
      <c r="J129" t="s">
        <v>136</v>
      </c>
      <c r="K129" t="s">
        <v>137</v>
      </c>
      <c r="L129" t="s">
        <v>550</v>
      </c>
      <c r="M129" t="s">
        <v>551</v>
      </c>
      <c r="N129">
        <v>0.67944444400000004</v>
      </c>
      <c r="O129">
        <v>3</v>
      </c>
      <c r="P129">
        <v>13</v>
      </c>
      <c r="Q129">
        <v>42</v>
      </c>
      <c r="R129">
        <v>185</v>
      </c>
      <c r="S129">
        <v>13</v>
      </c>
      <c r="T129">
        <v>42</v>
      </c>
      <c r="U129">
        <v>0</v>
      </c>
      <c r="V129">
        <v>0</v>
      </c>
      <c r="W129">
        <v>5.2442979085520642</v>
      </c>
      <c r="X129">
        <v>4.0641793778038755</v>
      </c>
      <c r="Y129">
        <v>31.444880079240566</v>
      </c>
      <c r="Z129">
        <v>77.43966286463278</v>
      </c>
      <c r="AA129">
        <v>79.926424654531246</v>
      </c>
      <c r="AB129">
        <v>39.22622730100619</v>
      </c>
      <c r="AC129">
        <v>0</v>
      </c>
      <c r="AD129">
        <v>0</v>
      </c>
      <c r="AE129">
        <v>237.34567218576672</v>
      </c>
    </row>
    <row r="130" spans="1:31" x14ac:dyDescent="0.25">
      <c r="A130">
        <v>1630400</v>
      </c>
      <c r="B130">
        <v>1</v>
      </c>
      <c r="C130" t="s">
        <v>81</v>
      </c>
      <c r="D130" t="s">
        <v>128</v>
      </c>
      <c r="E130" t="s">
        <v>204</v>
      </c>
      <c r="F130" t="s">
        <v>552</v>
      </c>
      <c r="G130" t="s">
        <v>161</v>
      </c>
      <c r="H130" t="s">
        <v>134</v>
      </c>
      <c r="I130" t="s">
        <v>135</v>
      </c>
      <c r="J130" t="s">
        <v>136</v>
      </c>
      <c r="K130" t="s">
        <v>137</v>
      </c>
      <c r="L130" t="s">
        <v>553</v>
      </c>
      <c r="M130" t="s">
        <v>554</v>
      </c>
      <c r="N130">
        <v>7.0555555000000006E-2</v>
      </c>
      <c r="O130">
        <v>6</v>
      </c>
      <c r="P130">
        <v>1289</v>
      </c>
      <c r="Q130">
        <v>22</v>
      </c>
      <c r="R130">
        <v>15</v>
      </c>
      <c r="S130">
        <v>23</v>
      </c>
      <c r="T130">
        <v>120</v>
      </c>
      <c r="U130">
        <v>0</v>
      </c>
      <c r="V130">
        <v>0</v>
      </c>
      <c r="W130">
        <v>0.14481119593963998</v>
      </c>
      <c r="X130">
        <v>9.9658709504243763</v>
      </c>
      <c r="Y130">
        <v>6.2203202006328002</v>
      </c>
      <c r="Z130">
        <v>6.1346300211791112E-2</v>
      </c>
      <c r="AA130">
        <v>7.2981347919273825</v>
      </c>
      <c r="AB130">
        <v>2.1562718875350897</v>
      </c>
      <c r="AC130">
        <v>0</v>
      </c>
      <c r="AD130">
        <v>0</v>
      </c>
      <c r="AE130">
        <v>25.846755326671083</v>
      </c>
    </row>
    <row r="131" spans="1:31" x14ac:dyDescent="0.25">
      <c r="A131">
        <v>1630300</v>
      </c>
      <c r="B131">
        <v>1</v>
      </c>
      <c r="C131" t="s">
        <v>80</v>
      </c>
      <c r="D131" t="s">
        <v>96</v>
      </c>
      <c r="E131" t="s">
        <v>178</v>
      </c>
      <c r="F131" t="s">
        <v>555</v>
      </c>
      <c r="G131" t="s">
        <v>180</v>
      </c>
      <c r="H131" t="s">
        <v>149</v>
      </c>
      <c r="I131" t="s">
        <v>135</v>
      </c>
      <c r="J131" t="s">
        <v>136</v>
      </c>
      <c r="K131" t="s">
        <v>137</v>
      </c>
      <c r="L131" t="s">
        <v>556</v>
      </c>
      <c r="M131" t="s">
        <v>557</v>
      </c>
      <c r="N131">
        <v>1.4127777770000001</v>
      </c>
      <c r="O131">
        <v>0</v>
      </c>
      <c r="P131">
        <v>6</v>
      </c>
      <c r="Q131">
        <v>0</v>
      </c>
      <c r="R131">
        <v>0</v>
      </c>
      <c r="S131">
        <v>0</v>
      </c>
      <c r="T131">
        <v>4</v>
      </c>
      <c r="U131">
        <v>0</v>
      </c>
      <c r="V131">
        <v>0</v>
      </c>
      <c r="W131">
        <v>0</v>
      </c>
      <c r="X131">
        <v>1.6458210603659378</v>
      </c>
      <c r="Y131">
        <v>0</v>
      </c>
      <c r="Z131">
        <v>0</v>
      </c>
      <c r="AA131">
        <v>0</v>
      </c>
      <c r="AB131">
        <v>2.4415585632073844</v>
      </c>
      <c r="AC131">
        <v>0</v>
      </c>
      <c r="AD131">
        <v>0</v>
      </c>
      <c r="AE131">
        <v>4.0873796235733222</v>
      </c>
    </row>
    <row r="132" spans="1:31" x14ac:dyDescent="0.25">
      <c r="A132">
        <v>1630045</v>
      </c>
      <c r="B132">
        <v>1</v>
      </c>
      <c r="C132" t="s">
        <v>80</v>
      </c>
      <c r="D132" t="s">
        <v>83</v>
      </c>
      <c r="E132" t="s">
        <v>131</v>
      </c>
      <c r="F132" t="s">
        <v>558</v>
      </c>
      <c r="G132" t="s">
        <v>172</v>
      </c>
      <c r="H132" t="s">
        <v>134</v>
      </c>
      <c r="I132" t="s">
        <v>135</v>
      </c>
      <c r="J132" t="s">
        <v>3</v>
      </c>
      <c r="K132" t="s">
        <v>137</v>
      </c>
      <c r="L132" t="s">
        <v>559</v>
      </c>
      <c r="M132" t="s">
        <v>560</v>
      </c>
      <c r="N132">
        <v>0.43444444399999999</v>
      </c>
      <c r="O132">
        <v>10</v>
      </c>
      <c r="P132">
        <v>1957</v>
      </c>
      <c r="Q132">
        <v>0</v>
      </c>
      <c r="R132">
        <v>0</v>
      </c>
      <c r="S132">
        <v>14</v>
      </c>
      <c r="T132">
        <v>321</v>
      </c>
      <c r="U132">
        <v>3</v>
      </c>
      <c r="V132">
        <v>16</v>
      </c>
      <c r="W132">
        <v>1.3211281029918684</v>
      </c>
      <c r="X132">
        <v>318.97712986021065</v>
      </c>
      <c r="Y132">
        <v>0</v>
      </c>
      <c r="Z132">
        <v>0</v>
      </c>
      <c r="AA132">
        <v>100.07136180835583</v>
      </c>
      <c r="AB132">
        <v>252.42199453404206</v>
      </c>
      <c r="AC132">
        <v>75.506217263433967</v>
      </c>
      <c r="AD132">
        <v>266.62532510445902</v>
      </c>
      <c r="AE132">
        <v>1014.9231566734934</v>
      </c>
    </row>
    <row r="133" spans="1:31" x14ac:dyDescent="0.25">
      <c r="A133">
        <v>1630211</v>
      </c>
      <c r="B133">
        <v>1</v>
      </c>
      <c r="C133" t="s">
        <v>80</v>
      </c>
      <c r="D133" t="s">
        <v>101</v>
      </c>
      <c r="E133" t="s">
        <v>152</v>
      </c>
      <c r="F133" t="s">
        <v>561</v>
      </c>
      <c r="G133" t="s">
        <v>172</v>
      </c>
      <c r="H133" t="s">
        <v>149</v>
      </c>
      <c r="I133" t="s">
        <v>135</v>
      </c>
      <c r="J133" t="s">
        <v>136</v>
      </c>
      <c r="K133" t="s">
        <v>137</v>
      </c>
      <c r="L133" t="s">
        <v>562</v>
      </c>
      <c r="M133" t="s">
        <v>563</v>
      </c>
      <c r="N133">
        <v>1.543055555</v>
      </c>
      <c r="O133">
        <v>0</v>
      </c>
      <c r="P133">
        <v>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0.17056042873012503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0.17056042873012503</v>
      </c>
    </row>
    <row r="134" spans="1:31" x14ac:dyDescent="0.25">
      <c r="A134">
        <v>1630360</v>
      </c>
      <c r="B134">
        <v>1</v>
      </c>
      <c r="C134" t="s">
        <v>80</v>
      </c>
      <c r="D134" t="s">
        <v>103</v>
      </c>
      <c r="E134" t="s">
        <v>140</v>
      </c>
      <c r="F134" t="s">
        <v>564</v>
      </c>
      <c r="G134" t="s">
        <v>161</v>
      </c>
      <c r="H134" t="s">
        <v>134</v>
      </c>
      <c r="I134" t="s">
        <v>135</v>
      </c>
      <c r="J134" t="s">
        <v>136</v>
      </c>
      <c r="K134" t="s">
        <v>137</v>
      </c>
      <c r="L134" t="s">
        <v>565</v>
      </c>
      <c r="M134" t="s">
        <v>566</v>
      </c>
      <c r="N134">
        <v>0.944722222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661.44598855263121</v>
      </c>
      <c r="AD134">
        <v>0</v>
      </c>
      <c r="AE134">
        <v>661.44598855263121</v>
      </c>
    </row>
    <row r="135" spans="1:31" x14ac:dyDescent="0.25">
      <c r="A135">
        <v>1630237</v>
      </c>
      <c r="B135">
        <v>1</v>
      </c>
      <c r="C135" t="s">
        <v>80</v>
      </c>
      <c r="D135" t="s">
        <v>104</v>
      </c>
      <c r="E135" t="s">
        <v>152</v>
      </c>
      <c r="F135" t="s">
        <v>567</v>
      </c>
      <c r="G135" t="s">
        <v>154</v>
      </c>
      <c r="H135" t="s">
        <v>149</v>
      </c>
      <c r="I135" t="s">
        <v>135</v>
      </c>
      <c r="J135" t="s">
        <v>136</v>
      </c>
      <c r="K135" t="s">
        <v>137</v>
      </c>
      <c r="L135" t="s">
        <v>568</v>
      </c>
      <c r="M135" t="s">
        <v>569</v>
      </c>
      <c r="N135">
        <v>2.414722222</v>
      </c>
      <c r="O135">
        <v>0</v>
      </c>
      <c r="P135">
        <v>1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0.64043104885144997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0.64043104885144997</v>
      </c>
    </row>
    <row r="136" spans="1:31" x14ac:dyDescent="0.25">
      <c r="A136">
        <v>1630088</v>
      </c>
      <c r="B136">
        <v>1</v>
      </c>
      <c r="C136" t="s">
        <v>80</v>
      </c>
      <c r="D136" t="s">
        <v>98</v>
      </c>
      <c r="E136" t="s">
        <v>152</v>
      </c>
      <c r="F136" t="s">
        <v>570</v>
      </c>
      <c r="G136" t="s">
        <v>154</v>
      </c>
      <c r="H136" t="s">
        <v>149</v>
      </c>
      <c r="I136" t="s">
        <v>135</v>
      </c>
      <c r="J136" t="s">
        <v>136</v>
      </c>
      <c r="K136" t="s">
        <v>137</v>
      </c>
      <c r="L136" t="s">
        <v>571</v>
      </c>
      <c r="M136" t="s">
        <v>572</v>
      </c>
      <c r="N136">
        <v>1.602777777</v>
      </c>
      <c r="O136">
        <v>0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0.14044331204783111</v>
      </c>
      <c r="AA136">
        <v>0</v>
      </c>
      <c r="AB136">
        <v>0</v>
      </c>
      <c r="AC136">
        <v>0</v>
      </c>
      <c r="AD136">
        <v>0</v>
      </c>
      <c r="AE136">
        <v>0.14044331204783111</v>
      </c>
    </row>
    <row r="137" spans="1:31" x14ac:dyDescent="0.25">
      <c r="A137">
        <v>1630217</v>
      </c>
      <c r="B137">
        <v>1</v>
      </c>
      <c r="C137" t="s">
        <v>80</v>
      </c>
      <c r="D137" t="s">
        <v>83</v>
      </c>
      <c r="E137" t="s">
        <v>178</v>
      </c>
      <c r="F137" t="s">
        <v>573</v>
      </c>
      <c r="G137" t="s">
        <v>187</v>
      </c>
      <c r="H137" t="s">
        <v>149</v>
      </c>
      <c r="I137" t="s">
        <v>135</v>
      </c>
      <c r="J137" t="s">
        <v>136</v>
      </c>
      <c r="K137" t="s">
        <v>137</v>
      </c>
      <c r="L137" t="s">
        <v>574</v>
      </c>
      <c r="M137" t="s">
        <v>232</v>
      </c>
      <c r="N137">
        <v>1.8205555550000001</v>
      </c>
      <c r="O137">
        <v>0</v>
      </c>
      <c r="P137">
        <v>73</v>
      </c>
      <c r="Q137">
        <v>0</v>
      </c>
      <c r="R137">
        <v>0</v>
      </c>
      <c r="S137">
        <v>0</v>
      </c>
      <c r="T137">
        <v>4</v>
      </c>
      <c r="U137">
        <v>0</v>
      </c>
      <c r="V137">
        <v>0</v>
      </c>
      <c r="W137">
        <v>0</v>
      </c>
      <c r="X137">
        <v>39.713750423728989</v>
      </c>
      <c r="Y137">
        <v>0</v>
      </c>
      <c r="Z137">
        <v>0</v>
      </c>
      <c r="AA137">
        <v>0</v>
      </c>
      <c r="AB137">
        <v>6.0883632679755184</v>
      </c>
      <c r="AC137">
        <v>0</v>
      </c>
      <c r="AD137">
        <v>0</v>
      </c>
      <c r="AE137">
        <v>45.802113691704506</v>
      </c>
    </row>
    <row r="138" spans="1:31" x14ac:dyDescent="0.25">
      <c r="A138">
        <v>1630025</v>
      </c>
      <c r="B138">
        <v>1</v>
      </c>
      <c r="C138" t="s">
        <v>80</v>
      </c>
      <c r="D138" t="s">
        <v>100</v>
      </c>
      <c r="E138" t="s">
        <v>140</v>
      </c>
      <c r="F138" t="s">
        <v>575</v>
      </c>
      <c r="G138" t="s">
        <v>161</v>
      </c>
      <c r="H138" t="s">
        <v>134</v>
      </c>
      <c r="I138" t="s">
        <v>135</v>
      </c>
      <c r="J138" t="s">
        <v>136</v>
      </c>
      <c r="K138" t="s">
        <v>137</v>
      </c>
      <c r="L138" t="s">
        <v>576</v>
      </c>
      <c r="M138" t="s">
        <v>577</v>
      </c>
      <c r="N138">
        <v>0.13027777700000001</v>
      </c>
      <c r="O138">
        <v>0</v>
      </c>
      <c r="P138">
        <v>4227</v>
      </c>
      <c r="Q138">
        <v>2</v>
      </c>
      <c r="R138">
        <v>175</v>
      </c>
      <c r="S138">
        <v>10</v>
      </c>
      <c r="T138">
        <v>449</v>
      </c>
      <c r="U138">
        <v>5</v>
      </c>
      <c r="V138">
        <v>5</v>
      </c>
      <c r="W138">
        <v>0</v>
      </c>
      <c r="X138">
        <v>175.39408237520632</v>
      </c>
      <c r="Y138">
        <v>9.2864566545047489E-2</v>
      </c>
      <c r="Z138">
        <v>15.833271410296966</v>
      </c>
      <c r="AA138">
        <v>17.016549324335731</v>
      </c>
      <c r="AB138">
        <v>78.365253515901401</v>
      </c>
      <c r="AC138">
        <v>8.2390726151084408</v>
      </c>
      <c r="AD138">
        <v>6.5181020769760583</v>
      </c>
      <c r="AE138">
        <v>301.45919588436993</v>
      </c>
    </row>
    <row r="139" spans="1:31" x14ac:dyDescent="0.25">
      <c r="A139">
        <v>1630343</v>
      </c>
      <c r="B139">
        <v>1</v>
      </c>
      <c r="C139" t="s">
        <v>81</v>
      </c>
      <c r="D139" t="s">
        <v>112</v>
      </c>
      <c r="E139" t="s">
        <v>178</v>
      </c>
      <c r="F139" t="s">
        <v>578</v>
      </c>
      <c r="G139" t="s">
        <v>227</v>
      </c>
      <c r="H139" t="s">
        <v>149</v>
      </c>
      <c r="I139" t="s">
        <v>135</v>
      </c>
      <c r="J139" t="s">
        <v>136</v>
      </c>
      <c r="K139" t="s">
        <v>137</v>
      </c>
      <c r="L139" t="s">
        <v>579</v>
      </c>
      <c r="M139" t="s">
        <v>580</v>
      </c>
      <c r="N139">
        <v>2.1475</v>
      </c>
      <c r="O139">
        <v>0</v>
      </c>
      <c r="P139">
        <v>2</v>
      </c>
      <c r="Q139">
        <v>0</v>
      </c>
      <c r="R139">
        <v>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0.16946472455939499</v>
      </c>
      <c r="Y139">
        <v>0</v>
      </c>
      <c r="Z139">
        <v>0.1666566095012042</v>
      </c>
      <c r="AA139">
        <v>0</v>
      </c>
      <c r="AB139">
        <v>0</v>
      </c>
      <c r="AC139">
        <v>0</v>
      </c>
      <c r="AD139">
        <v>0</v>
      </c>
      <c r="AE139">
        <v>0.33612133406059919</v>
      </c>
    </row>
    <row r="140" spans="1:31" x14ac:dyDescent="0.25">
      <c r="A140">
        <v>1630011</v>
      </c>
      <c r="B140">
        <v>1</v>
      </c>
      <c r="C140" t="s">
        <v>80</v>
      </c>
      <c r="D140" t="s">
        <v>97</v>
      </c>
      <c r="E140" t="s">
        <v>178</v>
      </c>
      <c r="F140" t="s">
        <v>581</v>
      </c>
      <c r="G140" t="s">
        <v>148</v>
      </c>
      <c r="H140" t="s">
        <v>149</v>
      </c>
      <c r="I140" t="s">
        <v>135</v>
      </c>
      <c r="J140" t="s">
        <v>136</v>
      </c>
      <c r="K140" t="s">
        <v>143</v>
      </c>
      <c r="L140" t="s">
        <v>582</v>
      </c>
      <c r="M140" t="s">
        <v>583</v>
      </c>
      <c r="N140">
        <v>8.0560555550000004</v>
      </c>
      <c r="O140">
        <v>0</v>
      </c>
      <c r="P140">
        <v>11</v>
      </c>
      <c r="Q140">
        <v>0</v>
      </c>
      <c r="R140">
        <v>10</v>
      </c>
      <c r="S140">
        <v>0</v>
      </c>
      <c r="T140">
        <v>8</v>
      </c>
      <c r="U140">
        <v>0</v>
      </c>
      <c r="V140">
        <v>0</v>
      </c>
      <c r="W140">
        <v>0</v>
      </c>
      <c r="X140">
        <v>21.765883239426678</v>
      </c>
      <c r="Y140">
        <v>0</v>
      </c>
      <c r="Z140">
        <v>58.520730512887646</v>
      </c>
      <c r="AA140">
        <v>0</v>
      </c>
      <c r="AB140">
        <v>123.79328613561644</v>
      </c>
      <c r="AC140">
        <v>0</v>
      </c>
      <c r="AD140">
        <v>0</v>
      </c>
      <c r="AE140">
        <v>204.07989988793076</v>
      </c>
    </row>
    <row r="141" spans="1:31" x14ac:dyDescent="0.25">
      <c r="A141">
        <v>1630389</v>
      </c>
      <c r="B141">
        <v>1</v>
      </c>
      <c r="C141" t="s">
        <v>81</v>
      </c>
      <c r="D141" t="s">
        <v>128</v>
      </c>
      <c r="E141" t="s">
        <v>131</v>
      </c>
      <c r="F141" t="s">
        <v>584</v>
      </c>
      <c r="G141" t="s">
        <v>585</v>
      </c>
      <c r="H141" t="s">
        <v>134</v>
      </c>
      <c r="I141" t="s">
        <v>135</v>
      </c>
      <c r="J141" t="s">
        <v>136</v>
      </c>
      <c r="K141" t="s">
        <v>137</v>
      </c>
      <c r="L141" t="s">
        <v>586</v>
      </c>
      <c r="M141" t="s">
        <v>587</v>
      </c>
      <c r="N141">
        <v>4.7830555549999998</v>
      </c>
      <c r="O141">
        <v>0</v>
      </c>
      <c r="P141">
        <v>313</v>
      </c>
      <c r="Q141">
        <v>0</v>
      </c>
      <c r="R141">
        <v>0</v>
      </c>
      <c r="S141">
        <v>2</v>
      </c>
      <c r="T141">
        <v>24</v>
      </c>
      <c r="U141">
        <v>0</v>
      </c>
      <c r="V141">
        <v>0</v>
      </c>
      <c r="W141">
        <v>0</v>
      </c>
      <c r="X141">
        <v>133.07487246151945</v>
      </c>
      <c r="Y141">
        <v>0</v>
      </c>
      <c r="Z141">
        <v>0</v>
      </c>
      <c r="AA141">
        <v>59.834531425189844</v>
      </c>
      <c r="AB141">
        <v>29.815062833856992</v>
      </c>
      <c r="AC141">
        <v>0</v>
      </c>
      <c r="AD141">
        <v>0</v>
      </c>
      <c r="AE141">
        <v>222.72446672056628</v>
      </c>
    </row>
    <row r="142" spans="1:31" x14ac:dyDescent="0.25">
      <c r="A142">
        <v>1630034</v>
      </c>
      <c r="B142">
        <v>1</v>
      </c>
      <c r="C142" t="s">
        <v>80</v>
      </c>
      <c r="D142" t="s">
        <v>85</v>
      </c>
      <c r="E142" t="s">
        <v>178</v>
      </c>
      <c r="F142" t="s">
        <v>588</v>
      </c>
      <c r="G142" t="s">
        <v>148</v>
      </c>
      <c r="H142" t="s">
        <v>149</v>
      </c>
      <c r="I142" t="s">
        <v>135</v>
      </c>
      <c r="J142" t="s">
        <v>136</v>
      </c>
      <c r="K142" t="s">
        <v>143</v>
      </c>
      <c r="L142" t="s">
        <v>589</v>
      </c>
      <c r="M142" t="s">
        <v>590</v>
      </c>
      <c r="N142">
        <v>7.5381</v>
      </c>
      <c r="O142">
        <v>0</v>
      </c>
      <c r="P142">
        <v>200</v>
      </c>
      <c r="Q142">
        <v>0</v>
      </c>
      <c r="R142">
        <v>0</v>
      </c>
      <c r="S142">
        <v>0</v>
      </c>
      <c r="T142">
        <v>26</v>
      </c>
      <c r="U142">
        <v>0</v>
      </c>
      <c r="V142">
        <v>0</v>
      </c>
      <c r="W142">
        <v>0</v>
      </c>
      <c r="X142">
        <v>319.03978825298168</v>
      </c>
      <c r="Y142">
        <v>0</v>
      </c>
      <c r="Z142">
        <v>0</v>
      </c>
      <c r="AA142">
        <v>0</v>
      </c>
      <c r="AB142">
        <v>357.10725783218612</v>
      </c>
      <c r="AC142">
        <v>0</v>
      </c>
      <c r="AD142">
        <v>0</v>
      </c>
      <c r="AE142">
        <v>676.14704608516786</v>
      </c>
    </row>
    <row r="143" spans="1:31" x14ac:dyDescent="0.25">
      <c r="A143">
        <v>1630366</v>
      </c>
      <c r="B143">
        <v>1</v>
      </c>
      <c r="C143" t="s">
        <v>80</v>
      </c>
      <c r="D143" t="s">
        <v>100</v>
      </c>
      <c r="E143" t="s">
        <v>152</v>
      </c>
      <c r="F143" t="s">
        <v>591</v>
      </c>
      <c r="G143" t="s">
        <v>154</v>
      </c>
      <c r="H143" t="s">
        <v>149</v>
      </c>
      <c r="I143" t="s">
        <v>135</v>
      </c>
      <c r="J143" t="s">
        <v>136</v>
      </c>
      <c r="K143" t="s">
        <v>137</v>
      </c>
      <c r="L143" t="s">
        <v>592</v>
      </c>
      <c r="M143" t="s">
        <v>593</v>
      </c>
      <c r="N143">
        <v>1.354166666</v>
      </c>
      <c r="O143">
        <v>0</v>
      </c>
      <c r="P143">
        <v>2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0.8458286050712116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0.8458286050712116</v>
      </c>
    </row>
    <row r="144" spans="1:31" x14ac:dyDescent="0.25">
      <c r="A144">
        <v>1630303</v>
      </c>
      <c r="B144">
        <v>1</v>
      </c>
      <c r="C144" t="s">
        <v>81</v>
      </c>
      <c r="D144" t="s">
        <v>115</v>
      </c>
      <c r="E144" t="s">
        <v>152</v>
      </c>
      <c r="F144" t="s">
        <v>594</v>
      </c>
      <c r="G144" t="s">
        <v>154</v>
      </c>
      <c r="H144" t="s">
        <v>149</v>
      </c>
      <c r="I144" t="s">
        <v>135</v>
      </c>
      <c r="J144" t="s">
        <v>136</v>
      </c>
      <c r="K144" t="s">
        <v>137</v>
      </c>
      <c r="L144" t="s">
        <v>595</v>
      </c>
      <c r="M144" t="s">
        <v>596</v>
      </c>
      <c r="N144">
        <v>2.7275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</row>
    <row r="145" spans="1:31" x14ac:dyDescent="0.25">
      <c r="A145">
        <v>1630243</v>
      </c>
      <c r="B145">
        <v>1</v>
      </c>
      <c r="C145" t="s">
        <v>80</v>
      </c>
      <c r="D145" t="s">
        <v>106</v>
      </c>
      <c r="E145" t="s">
        <v>146</v>
      </c>
      <c r="F145" t="s">
        <v>597</v>
      </c>
      <c r="G145" t="s">
        <v>260</v>
      </c>
      <c r="H145" t="s">
        <v>149</v>
      </c>
      <c r="I145" t="s">
        <v>135</v>
      </c>
      <c r="J145" t="s">
        <v>136</v>
      </c>
      <c r="K145" t="s">
        <v>137</v>
      </c>
      <c r="L145" t="s">
        <v>598</v>
      </c>
      <c r="M145" t="s">
        <v>599</v>
      </c>
      <c r="N145">
        <v>2.5305555549999998</v>
      </c>
      <c r="O145">
        <v>0</v>
      </c>
      <c r="P145">
        <v>71</v>
      </c>
      <c r="Q145">
        <v>0</v>
      </c>
      <c r="R145">
        <v>1</v>
      </c>
      <c r="S145">
        <v>0</v>
      </c>
      <c r="T145">
        <v>2</v>
      </c>
      <c r="U145">
        <v>0</v>
      </c>
      <c r="V145">
        <v>0</v>
      </c>
      <c r="W145">
        <v>0</v>
      </c>
      <c r="X145">
        <v>23.08856383694669</v>
      </c>
      <c r="Y145">
        <v>0</v>
      </c>
      <c r="Z145">
        <v>0</v>
      </c>
      <c r="AA145">
        <v>0</v>
      </c>
      <c r="AB145">
        <v>0.28975787371743339</v>
      </c>
      <c r="AC145">
        <v>0</v>
      </c>
      <c r="AD145">
        <v>0</v>
      </c>
      <c r="AE145">
        <v>23.378321710664125</v>
      </c>
    </row>
    <row r="146" spans="1:31" x14ac:dyDescent="0.25">
      <c r="A146">
        <v>1630097</v>
      </c>
      <c r="B146">
        <v>1</v>
      </c>
      <c r="C146" t="s">
        <v>80</v>
      </c>
      <c r="D146" t="s">
        <v>110</v>
      </c>
      <c r="E146" t="s">
        <v>152</v>
      </c>
      <c r="F146" t="s">
        <v>600</v>
      </c>
      <c r="G146" t="s">
        <v>154</v>
      </c>
      <c r="H146" t="s">
        <v>149</v>
      </c>
      <c r="I146" t="s">
        <v>135</v>
      </c>
      <c r="J146" t="s">
        <v>136</v>
      </c>
      <c r="K146" t="s">
        <v>137</v>
      </c>
      <c r="L146" t="s">
        <v>601</v>
      </c>
      <c r="M146" t="s">
        <v>602</v>
      </c>
      <c r="N146">
        <v>3.5852777769999999</v>
      </c>
      <c r="O146">
        <v>0</v>
      </c>
      <c r="P146">
        <v>3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3.9443723852760564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3.9443723852760564</v>
      </c>
    </row>
    <row r="147" spans="1:31" x14ac:dyDescent="0.25">
      <c r="A147">
        <v>1630283</v>
      </c>
      <c r="B147">
        <v>1</v>
      </c>
      <c r="C147" t="s">
        <v>80</v>
      </c>
      <c r="D147" t="s">
        <v>95</v>
      </c>
      <c r="E147" t="s">
        <v>131</v>
      </c>
      <c r="F147" t="s">
        <v>603</v>
      </c>
      <c r="G147" t="s">
        <v>161</v>
      </c>
      <c r="H147" t="s">
        <v>134</v>
      </c>
      <c r="I147" t="s">
        <v>135</v>
      </c>
      <c r="J147" t="s">
        <v>136</v>
      </c>
      <c r="K147" t="s">
        <v>137</v>
      </c>
      <c r="L147" t="s">
        <v>604</v>
      </c>
      <c r="M147" t="s">
        <v>605</v>
      </c>
      <c r="N147">
        <v>0.30888888799999997</v>
      </c>
      <c r="O147">
        <v>1</v>
      </c>
      <c r="P147">
        <v>0</v>
      </c>
      <c r="Q147">
        <v>3</v>
      </c>
      <c r="R147">
        <v>0</v>
      </c>
      <c r="S147">
        <v>1</v>
      </c>
      <c r="T147">
        <v>0</v>
      </c>
      <c r="U147">
        <v>0</v>
      </c>
      <c r="V147">
        <v>0</v>
      </c>
      <c r="W147">
        <v>0.1378888079375</v>
      </c>
      <c r="X147">
        <v>0</v>
      </c>
      <c r="Y147">
        <v>0.65124353902284438</v>
      </c>
      <c r="Z147">
        <v>0</v>
      </c>
      <c r="AA147">
        <v>6.7437854738311112E-2</v>
      </c>
      <c r="AB147">
        <v>0</v>
      </c>
      <c r="AC147">
        <v>0</v>
      </c>
      <c r="AD147">
        <v>0</v>
      </c>
      <c r="AE147">
        <v>0.8565702016986555</v>
      </c>
    </row>
    <row r="148" spans="1:31" x14ac:dyDescent="0.25">
      <c r="A148">
        <v>1630263</v>
      </c>
      <c r="B148">
        <v>1</v>
      </c>
      <c r="C148" t="s">
        <v>81</v>
      </c>
      <c r="D148" t="s">
        <v>117</v>
      </c>
      <c r="E148" t="s">
        <v>140</v>
      </c>
      <c r="F148" t="s">
        <v>606</v>
      </c>
      <c r="G148" t="s">
        <v>161</v>
      </c>
      <c r="H148" t="s">
        <v>134</v>
      </c>
      <c r="I148" t="s">
        <v>191</v>
      </c>
      <c r="J148" t="s">
        <v>136</v>
      </c>
      <c r="K148" t="s">
        <v>137</v>
      </c>
      <c r="L148" t="s">
        <v>607</v>
      </c>
      <c r="M148" t="s">
        <v>608</v>
      </c>
      <c r="N148">
        <v>4.7777777E-2</v>
      </c>
      <c r="O148">
        <v>0</v>
      </c>
      <c r="P148">
        <v>2414</v>
      </c>
      <c r="Q148">
        <v>36</v>
      </c>
      <c r="R148">
        <v>84</v>
      </c>
      <c r="S148">
        <v>22</v>
      </c>
      <c r="T148">
        <v>239</v>
      </c>
      <c r="U148">
        <v>7</v>
      </c>
      <c r="V148">
        <v>1</v>
      </c>
      <c r="W148">
        <v>0</v>
      </c>
      <c r="X148">
        <v>11.389856222327513</v>
      </c>
      <c r="Y148">
        <v>4.5906911247599078</v>
      </c>
      <c r="Z148">
        <v>0.88732454738385591</v>
      </c>
      <c r="AA148">
        <v>6.6028294933577332</v>
      </c>
      <c r="AB148">
        <v>6.2259392494994872</v>
      </c>
      <c r="AC148">
        <v>34.475819334354739</v>
      </c>
      <c r="AD148">
        <v>0.64632678479012895</v>
      </c>
      <c r="AE148">
        <v>64.818786756473372</v>
      </c>
    </row>
    <row r="149" spans="1:31" x14ac:dyDescent="0.25">
      <c r="A149">
        <v>1630240</v>
      </c>
      <c r="B149">
        <v>1</v>
      </c>
      <c r="C149" t="s">
        <v>80</v>
      </c>
      <c r="D149" t="s">
        <v>96</v>
      </c>
      <c r="E149" t="s">
        <v>152</v>
      </c>
      <c r="F149" t="s">
        <v>609</v>
      </c>
      <c r="G149" t="s">
        <v>507</v>
      </c>
      <c r="H149" t="s">
        <v>149</v>
      </c>
      <c r="I149" t="s">
        <v>135</v>
      </c>
      <c r="J149" t="s">
        <v>136</v>
      </c>
      <c r="K149" t="s">
        <v>137</v>
      </c>
      <c r="L149" t="s">
        <v>610</v>
      </c>
      <c r="M149" t="s">
        <v>611</v>
      </c>
      <c r="N149">
        <v>0.94194444399999999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5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1.7652505243998893E-2</v>
      </c>
      <c r="AC149">
        <v>0</v>
      </c>
      <c r="AD149">
        <v>0</v>
      </c>
      <c r="AE149">
        <v>1.7652505243998893E-2</v>
      </c>
    </row>
    <row r="150" spans="1:31" x14ac:dyDescent="0.25">
      <c r="A150">
        <v>1630140</v>
      </c>
      <c r="B150">
        <v>1</v>
      </c>
      <c r="C150" t="s">
        <v>80</v>
      </c>
      <c r="D150" t="s">
        <v>93</v>
      </c>
      <c r="E150" t="s">
        <v>178</v>
      </c>
      <c r="F150" t="s">
        <v>612</v>
      </c>
      <c r="G150" t="s">
        <v>227</v>
      </c>
      <c r="H150" t="s">
        <v>149</v>
      </c>
      <c r="I150" t="s">
        <v>135</v>
      </c>
      <c r="J150" t="s">
        <v>136</v>
      </c>
      <c r="K150" t="s">
        <v>137</v>
      </c>
      <c r="L150" t="s">
        <v>613</v>
      </c>
      <c r="M150" t="s">
        <v>614</v>
      </c>
      <c r="N150">
        <v>4.0844444439999998</v>
      </c>
      <c r="O150">
        <v>0</v>
      </c>
      <c r="P150">
        <v>11</v>
      </c>
      <c r="Q150">
        <v>0</v>
      </c>
      <c r="R150">
        <v>1</v>
      </c>
      <c r="S150">
        <v>0</v>
      </c>
      <c r="T150">
        <v>4</v>
      </c>
      <c r="U150">
        <v>0</v>
      </c>
      <c r="V150">
        <v>0</v>
      </c>
      <c r="W150">
        <v>0</v>
      </c>
      <c r="X150">
        <v>7.4998502077137328</v>
      </c>
      <c r="Y150">
        <v>0</v>
      </c>
      <c r="Z150">
        <v>0</v>
      </c>
      <c r="AA150">
        <v>0</v>
      </c>
      <c r="AB150">
        <v>17.616830117964138</v>
      </c>
      <c r="AC150">
        <v>0</v>
      </c>
      <c r="AD150">
        <v>0</v>
      </c>
      <c r="AE150">
        <v>25.116680325677869</v>
      </c>
    </row>
    <row r="151" spans="1:31" x14ac:dyDescent="0.25">
      <c r="A151">
        <v>1630183</v>
      </c>
      <c r="B151">
        <v>1</v>
      </c>
      <c r="C151" t="s">
        <v>81</v>
      </c>
      <c r="D151" t="s">
        <v>112</v>
      </c>
      <c r="E151" t="s">
        <v>178</v>
      </c>
      <c r="F151" t="s">
        <v>615</v>
      </c>
      <c r="G151" t="s">
        <v>227</v>
      </c>
      <c r="H151" t="s">
        <v>149</v>
      </c>
      <c r="I151" t="s">
        <v>135</v>
      </c>
      <c r="J151" t="s">
        <v>136</v>
      </c>
      <c r="K151" t="s">
        <v>137</v>
      </c>
      <c r="L151" t="s">
        <v>616</v>
      </c>
      <c r="M151" t="s">
        <v>617</v>
      </c>
      <c r="N151">
        <v>1.9041666660000001</v>
      </c>
      <c r="O151">
        <v>0</v>
      </c>
      <c r="P151">
        <v>3</v>
      </c>
      <c r="Q151">
        <v>0</v>
      </c>
      <c r="R151">
        <v>1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0.2867349441279583</v>
      </c>
      <c r="Y151">
        <v>0</v>
      </c>
      <c r="Z151">
        <v>0.25894089748390003</v>
      </c>
      <c r="AA151">
        <v>0</v>
      </c>
      <c r="AB151">
        <v>0</v>
      </c>
      <c r="AC151">
        <v>0</v>
      </c>
      <c r="AD151">
        <v>0</v>
      </c>
      <c r="AE151">
        <v>0.54567584161185834</v>
      </c>
    </row>
    <row r="152" spans="1:31" x14ac:dyDescent="0.25">
      <c r="A152">
        <v>1630220</v>
      </c>
      <c r="B152">
        <v>1</v>
      </c>
      <c r="C152" t="s">
        <v>80</v>
      </c>
      <c r="D152" t="s">
        <v>91</v>
      </c>
      <c r="E152" t="s">
        <v>152</v>
      </c>
      <c r="F152" t="s">
        <v>618</v>
      </c>
      <c r="G152" t="s">
        <v>168</v>
      </c>
      <c r="H152" t="s">
        <v>149</v>
      </c>
      <c r="I152" t="s">
        <v>135</v>
      </c>
      <c r="J152" t="s">
        <v>136</v>
      </c>
      <c r="K152" t="s">
        <v>137</v>
      </c>
      <c r="L152" t="s">
        <v>413</v>
      </c>
      <c r="M152" t="s">
        <v>619</v>
      </c>
      <c r="N152">
        <v>3.4024999999999999</v>
      </c>
      <c r="O152">
        <v>0</v>
      </c>
      <c r="P152">
        <v>2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1.9623377643980384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1.9623377643980384</v>
      </c>
    </row>
    <row r="153" spans="1:31" x14ac:dyDescent="0.25">
      <c r="A153">
        <v>1630369</v>
      </c>
      <c r="B153">
        <v>1</v>
      </c>
      <c r="C153" t="s">
        <v>81</v>
      </c>
      <c r="D153" t="s">
        <v>128</v>
      </c>
      <c r="E153" t="s">
        <v>146</v>
      </c>
      <c r="F153" t="s">
        <v>259</v>
      </c>
      <c r="G153" t="s">
        <v>260</v>
      </c>
      <c r="H153" t="s">
        <v>149</v>
      </c>
      <c r="I153" t="s">
        <v>135</v>
      </c>
      <c r="J153" t="s">
        <v>136</v>
      </c>
      <c r="K153" t="s">
        <v>137</v>
      </c>
      <c r="L153" t="s">
        <v>620</v>
      </c>
      <c r="M153" t="s">
        <v>621</v>
      </c>
      <c r="N153">
        <v>1.650833333</v>
      </c>
      <c r="O153">
        <v>0</v>
      </c>
      <c r="P153">
        <v>23</v>
      </c>
      <c r="Q153">
        <v>0</v>
      </c>
      <c r="R153">
        <v>1</v>
      </c>
      <c r="S153">
        <v>0</v>
      </c>
      <c r="T153">
        <v>5</v>
      </c>
      <c r="U153">
        <v>0</v>
      </c>
      <c r="V153">
        <v>0</v>
      </c>
      <c r="W153">
        <v>0</v>
      </c>
      <c r="X153">
        <v>4.561796271632284</v>
      </c>
      <c r="Y153">
        <v>0</v>
      </c>
      <c r="Z153">
        <v>0.30498203338618168</v>
      </c>
      <c r="AA153">
        <v>0</v>
      </c>
      <c r="AB153">
        <v>58.341813915434351</v>
      </c>
      <c r="AC153">
        <v>0</v>
      </c>
      <c r="AD153">
        <v>0</v>
      </c>
      <c r="AE153">
        <v>63.208592220452815</v>
      </c>
    </row>
    <row r="154" spans="1:31" x14ac:dyDescent="0.25">
      <c r="A154">
        <v>1630014</v>
      </c>
      <c r="B154">
        <v>1</v>
      </c>
      <c r="C154" t="s">
        <v>80</v>
      </c>
      <c r="D154" t="s">
        <v>97</v>
      </c>
      <c r="E154" t="s">
        <v>152</v>
      </c>
      <c r="F154" t="s">
        <v>622</v>
      </c>
      <c r="G154" t="s">
        <v>168</v>
      </c>
      <c r="H154" t="s">
        <v>149</v>
      </c>
      <c r="I154" t="s">
        <v>135</v>
      </c>
      <c r="J154" t="s">
        <v>136</v>
      </c>
      <c r="K154" t="s">
        <v>137</v>
      </c>
      <c r="L154" t="s">
        <v>623</v>
      </c>
      <c r="M154" t="s">
        <v>624</v>
      </c>
      <c r="N154">
        <v>5.0047222219999998</v>
      </c>
      <c r="O154">
        <v>0</v>
      </c>
      <c r="P154">
        <v>1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13.190535902660937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13.190535902660937</v>
      </c>
    </row>
    <row r="155" spans="1:31" x14ac:dyDescent="0.25">
      <c r="A155">
        <v>1630037</v>
      </c>
      <c r="B155">
        <v>1</v>
      </c>
      <c r="C155" t="s">
        <v>80</v>
      </c>
      <c r="D155" t="s">
        <v>85</v>
      </c>
      <c r="E155" t="s">
        <v>178</v>
      </c>
      <c r="F155" t="s">
        <v>625</v>
      </c>
      <c r="G155" t="s">
        <v>148</v>
      </c>
      <c r="H155" t="s">
        <v>149</v>
      </c>
      <c r="I155" t="s">
        <v>135</v>
      </c>
      <c r="J155" t="s">
        <v>136</v>
      </c>
      <c r="K155" t="s">
        <v>143</v>
      </c>
      <c r="L155" t="s">
        <v>626</v>
      </c>
      <c r="M155" t="s">
        <v>627</v>
      </c>
      <c r="N155">
        <v>7.5206083330000002</v>
      </c>
      <c r="O155">
        <v>0</v>
      </c>
      <c r="P155">
        <v>57</v>
      </c>
      <c r="Q155">
        <v>0</v>
      </c>
      <c r="R155">
        <v>0</v>
      </c>
      <c r="S155">
        <v>0</v>
      </c>
      <c r="T155">
        <v>9</v>
      </c>
      <c r="U155">
        <v>0</v>
      </c>
      <c r="V155">
        <v>0</v>
      </c>
      <c r="W155">
        <v>0</v>
      </c>
      <c r="X155">
        <v>122.1365283544196</v>
      </c>
      <c r="Y155">
        <v>0</v>
      </c>
      <c r="Z155">
        <v>0</v>
      </c>
      <c r="AA155">
        <v>0</v>
      </c>
      <c r="AB155">
        <v>87.803816376701704</v>
      </c>
      <c r="AC155">
        <v>0</v>
      </c>
      <c r="AD155">
        <v>0</v>
      </c>
      <c r="AE155">
        <v>209.94034473112129</v>
      </c>
    </row>
    <row r="156" spans="1:31" x14ac:dyDescent="0.25">
      <c r="A156">
        <v>1629991</v>
      </c>
      <c r="B156">
        <v>1</v>
      </c>
      <c r="C156" t="s">
        <v>80</v>
      </c>
      <c r="D156" t="s">
        <v>90</v>
      </c>
      <c r="E156" t="s">
        <v>152</v>
      </c>
      <c r="F156" t="s">
        <v>628</v>
      </c>
      <c r="G156" t="s">
        <v>168</v>
      </c>
      <c r="H156" t="s">
        <v>149</v>
      </c>
      <c r="I156" t="s">
        <v>135</v>
      </c>
      <c r="J156" t="s">
        <v>136</v>
      </c>
      <c r="K156" t="s">
        <v>137</v>
      </c>
      <c r="L156" t="s">
        <v>629</v>
      </c>
      <c r="M156" t="s">
        <v>630</v>
      </c>
      <c r="N156">
        <v>6.8108333329999997</v>
      </c>
      <c r="O156">
        <v>0</v>
      </c>
      <c r="P156">
        <v>8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10.743781285769327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10.743781285769327</v>
      </c>
    </row>
    <row r="157" spans="1:31" x14ac:dyDescent="0.25">
      <c r="A157">
        <v>1630100</v>
      </c>
      <c r="B157">
        <v>1</v>
      </c>
      <c r="C157" t="s">
        <v>81</v>
      </c>
      <c r="D157" t="s">
        <v>116</v>
      </c>
      <c r="E157" t="s">
        <v>178</v>
      </c>
      <c r="F157" t="s">
        <v>631</v>
      </c>
      <c r="G157" t="s">
        <v>231</v>
      </c>
      <c r="H157" t="s">
        <v>149</v>
      </c>
      <c r="I157" t="s">
        <v>135</v>
      </c>
      <c r="J157" t="s">
        <v>136</v>
      </c>
      <c r="K157" t="s">
        <v>137</v>
      </c>
      <c r="L157" t="s">
        <v>632</v>
      </c>
      <c r="M157" t="s">
        <v>633</v>
      </c>
      <c r="N157">
        <v>0.42611111099999999</v>
      </c>
      <c r="O157">
        <v>0</v>
      </c>
      <c r="P157">
        <v>104</v>
      </c>
      <c r="Q157">
        <v>0</v>
      </c>
      <c r="R157">
        <v>2</v>
      </c>
      <c r="S157">
        <v>0</v>
      </c>
      <c r="T157">
        <v>18</v>
      </c>
      <c r="U157">
        <v>0</v>
      </c>
      <c r="V157">
        <v>0</v>
      </c>
      <c r="W157">
        <v>0</v>
      </c>
      <c r="X157">
        <v>6.3025230670774084</v>
      </c>
      <c r="Y157">
        <v>0</v>
      </c>
      <c r="Z157">
        <v>1.7413163389033336E-2</v>
      </c>
      <c r="AA157">
        <v>0</v>
      </c>
      <c r="AB157">
        <v>3.0971061881281492</v>
      </c>
      <c r="AC157">
        <v>0</v>
      </c>
      <c r="AD157">
        <v>0</v>
      </c>
      <c r="AE157">
        <v>9.4170424185945905</v>
      </c>
    </row>
    <row r="158" spans="1:31" x14ac:dyDescent="0.25">
      <c r="A158">
        <v>1630160</v>
      </c>
      <c r="B158">
        <v>1</v>
      </c>
      <c r="C158" t="s">
        <v>81</v>
      </c>
      <c r="D158" t="s">
        <v>121</v>
      </c>
      <c r="E158" t="s">
        <v>204</v>
      </c>
      <c r="F158" t="s">
        <v>634</v>
      </c>
      <c r="G158" t="s">
        <v>161</v>
      </c>
      <c r="H158" t="s">
        <v>134</v>
      </c>
      <c r="I158" t="s">
        <v>135</v>
      </c>
      <c r="J158" t="s">
        <v>136</v>
      </c>
      <c r="K158" t="s">
        <v>137</v>
      </c>
      <c r="L158" t="s">
        <v>635</v>
      </c>
      <c r="M158" t="s">
        <v>636</v>
      </c>
      <c r="N158">
        <v>0.74277777700000003</v>
      </c>
      <c r="O158">
        <v>0</v>
      </c>
      <c r="P158">
        <v>479</v>
      </c>
      <c r="Q158">
        <v>0</v>
      </c>
      <c r="R158">
        <v>40</v>
      </c>
      <c r="S158">
        <v>1</v>
      </c>
      <c r="T158">
        <v>14</v>
      </c>
      <c r="U158">
        <v>1</v>
      </c>
      <c r="V158">
        <v>0</v>
      </c>
      <c r="W158">
        <v>0</v>
      </c>
      <c r="X158">
        <v>35.098971466420039</v>
      </c>
      <c r="Y158">
        <v>0</v>
      </c>
      <c r="Z158">
        <v>2.1393465269923255</v>
      </c>
      <c r="AA158">
        <v>1.6314567216756179</v>
      </c>
      <c r="AB158">
        <v>6.8541577718521349</v>
      </c>
      <c r="AC158">
        <v>7.4914197359352013</v>
      </c>
      <c r="AD158">
        <v>0</v>
      </c>
      <c r="AE158">
        <v>53.215352222875325</v>
      </c>
    </row>
    <row r="159" spans="1:31" x14ac:dyDescent="0.25">
      <c r="A159">
        <v>1630346</v>
      </c>
      <c r="B159">
        <v>1</v>
      </c>
      <c r="C159" t="s">
        <v>80</v>
      </c>
      <c r="D159" t="s">
        <v>84</v>
      </c>
      <c r="E159" t="s">
        <v>152</v>
      </c>
      <c r="F159" t="s">
        <v>637</v>
      </c>
      <c r="G159" t="s">
        <v>507</v>
      </c>
      <c r="H159" t="s">
        <v>149</v>
      </c>
      <c r="I159" t="s">
        <v>135</v>
      </c>
      <c r="J159" t="s">
        <v>136</v>
      </c>
      <c r="K159" t="s">
        <v>137</v>
      </c>
      <c r="L159" t="s">
        <v>638</v>
      </c>
      <c r="M159" t="s">
        <v>639</v>
      </c>
      <c r="N159">
        <v>4.0358333330000002</v>
      </c>
      <c r="O159">
        <v>0</v>
      </c>
      <c r="P159">
        <v>3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7.1094683219543811</v>
      </c>
      <c r="Y159">
        <v>0</v>
      </c>
      <c r="Z159">
        <v>0</v>
      </c>
      <c r="AA159">
        <v>0</v>
      </c>
      <c r="AB159">
        <v>2.8673305719111112E-4</v>
      </c>
      <c r="AC159">
        <v>0</v>
      </c>
      <c r="AD159">
        <v>0</v>
      </c>
      <c r="AE159">
        <v>7.109755055011572</v>
      </c>
    </row>
    <row r="160" spans="1:31" x14ac:dyDescent="0.25">
      <c r="A160">
        <v>1630054</v>
      </c>
      <c r="B160">
        <v>1</v>
      </c>
      <c r="C160" t="s">
        <v>81</v>
      </c>
      <c r="D160" t="s">
        <v>127</v>
      </c>
      <c r="E160" t="s">
        <v>140</v>
      </c>
      <c r="F160" t="s">
        <v>372</v>
      </c>
      <c r="G160" t="s">
        <v>161</v>
      </c>
      <c r="H160" t="s">
        <v>134</v>
      </c>
      <c r="I160" t="s">
        <v>135</v>
      </c>
      <c r="J160" t="s">
        <v>136</v>
      </c>
      <c r="K160" t="s">
        <v>137</v>
      </c>
      <c r="L160" t="s">
        <v>640</v>
      </c>
      <c r="M160" t="s">
        <v>641</v>
      </c>
      <c r="N160">
        <v>0.93444444400000004</v>
      </c>
      <c r="O160">
        <v>0</v>
      </c>
      <c r="P160">
        <v>0</v>
      </c>
      <c r="Q160">
        <v>0</v>
      </c>
      <c r="R160">
        <v>0</v>
      </c>
      <c r="S160">
        <v>2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3165.5467645211688</v>
      </c>
      <c r="AB160">
        <v>0</v>
      </c>
      <c r="AC160">
        <v>0</v>
      </c>
      <c r="AD160">
        <v>0</v>
      </c>
      <c r="AE160">
        <v>3165.5467645211688</v>
      </c>
    </row>
    <row r="161" spans="1:31" x14ac:dyDescent="0.25">
      <c r="A161">
        <v>1630117</v>
      </c>
      <c r="B161">
        <v>1</v>
      </c>
      <c r="C161" t="s">
        <v>80</v>
      </c>
      <c r="D161" t="s">
        <v>96</v>
      </c>
      <c r="E161" t="s">
        <v>642</v>
      </c>
      <c r="F161" t="s">
        <v>643</v>
      </c>
      <c r="G161" t="s">
        <v>161</v>
      </c>
      <c r="H161" t="s">
        <v>134</v>
      </c>
      <c r="I161" t="s">
        <v>135</v>
      </c>
      <c r="J161" t="s">
        <v>136</v>
      </c>
      <c r="K161" t="s">
        <v>137</v>
      </c>
      <c r="L161" t="s">
        <v>373</v>
      </c>
      <c r="M161" t="s">
        <v>644</v>
      </c>
      <c r="N161">
        <v>1.1575</v>
      </c>
      <c r="O161">
        <v>0</v>
      </c>
      <c r="P161">
        <v>268</v>
      </c>
      <c r="Q161">
        <v>14</v>
      </c>
      <c r="R161">
        <v>24</v>
      </c>
      <c r="S161">
        <v>19</v>
      </c>
      <c r="T161">
        <v>35</v>
      </c>
      <c r="U161">
        <v>5</v>
      </c>
      <c r="V161">
        <v>0</v>
      </c>
      <c r="W161">
        <v>0</v>
      </c>
      <c r="X161">
        <v>115.28109505829885</v>
      </c>
      <c r="Y161">
        <v>15.321433310465112</v>
      </c>
      <c r="Z161">
        <v>10.169167382370233</v>
      </c>
      <c r="AA161">
        <v>207.35462472517125</v>
      </c>
      <c r="AB161">
        <v>57.721218237714979</v>
      </c>
      <c r="AC161">
        <v>1068.6764857169678</v>
      </c>
      <c r="AD161">
        <v>0</v>
      </c>
      <c r="AE161">
        <v>1474.5240244309882</v>
      </c>
    </row>
    <row r="162" spans="1:31" x14ac:dyDescent="0.25">
      <c r="A162">
        <v>1630137</v>
      </c>
      <c r="B162">
        <v>1</v>
      </c>
      <c r="C162" t="s">
        <v>81</v>
      </c>
      <c r="D162" t="s">
        <v>128</v>
      </c>
      <c r="E162" t="s">
        <v>140</v>
      </c>
      <c r="F162" t="s">
        <v>645</v>
      </c>
      <c r="G162" t="s">
        <v>148</v>
      </c>
      <c r="H162" t="s">
        <v>134</v>
      </c>
      <c r="I162" t="s">
        <v>135</v>
      </c>
      <c r="J162" t="s">
        <v>136</v>
      </c>
      <c r="K162" t="s">
        <v>143</v>
      </c>
      <c r="L162" t="s">
        <v>646</v>
      </c>
      <c r="M162" t="s">
        <v>647</v>
      </c>
      <c r="N162">
        <v>5.841111111</v>
      </c>
      <c r="O162">
        <v>0</v>
      </c>
      <c r="P162">
        <v>1863</v>
      </c>
      <c r="Q162">
        <v>0</v>
      </c>
      <c r="R162">
        <v>0</v>
      </c>
      <c r="S162">
        <v>0</v>
      </c>
      <c r="T162">
        <v>22</v>
      </c>
      <c r="U162">
        <v>0</v>
      </c>
      <c r="V162">
        <v>0</v>
      </c>
      <c r="W162">
        <v>0</v>
      </c>
      <c r="X162">
        <v>2738.1583987084332</v>
      </c>
      <c r="Y162">
        <v>0</v>
      </c>
      <c r="Z162">
        <v>0</v>
      </c>
      <c r="AA162">
        <v>0</v>
      </c>
      <c r="AB162">
        <v>158.82184153379347</v>
      </c>
      <c r="AC162">
        <v>0</v>
      </c>
      <c r="AD162">
        <v>0</v>
      </c>
      <c r="AE162">
        <v>2896.9802402422265</v>
      </c>
    </row>
    <row r="163" spans="1:31" x14ac:dyDescent="0.25">
      <c r="A163">
        <v>1630017</v>
      </c>
      <c r="B163">
        <v>1</v>
      </c>
      <c r="C163" t="s">
        <v>81</v>
      </c>
      <c r="D163" t="s">
        <v>114</v>
      </c>
      <c r="E163" t="s">
        <v>642</v>
      </c>
      <c r="F163" t="s">
        <v>648</v>
      </c>
      <c r="G163" t="s">
        <v>148</v>
      </c>
      <c r="H163" t="s">
        <v>134</v>
      </c>
      <c r="I163" t="s">
        <v>135</v>
      </c>
      <c r="J163" t="s">
        <v>136</v>
      </c>
      <c r="K163" t="s">
        <v>143</v>
      </c>
      <c r="L163" t="s">
        <v>649</v>
      </c>
      <c r="M163" t="s">
        <v>650</v>
      </c>
      <c r="N163">
        <v>7.9655555549999999</v>
      </c>
      <c r="O163">
        <v>0</v>
      </c>
      <c r="P163">
        <v>8903</v>
      </c>
      <c r="Q163">
        <v>0</v>
      </c>
      <c r="R163">
        <v>95</v>
      </c>
      <c r="S163">
        <v>8</v>
      </c>
      <c r="T163">
        <v>1681</v>
      </c>
      <c r="U163">
        <v>0</v>
      </c>
      <c r="V163">
        <v>26</v>
      </c>
      <c r="W163">
        <v>0</v>
      </c>
      <c r="X163">
        <v>11274.860792893478</v>
      </c>
      <c r="Y163">
        <v>0</v>
      </c>
      <c r="Z163">
        <v>85.214728882500097</v>
      </c>
      <c r="AA163">
        <v>824.97455596643692</v>
      </c>
      <c r="AB163">
        <v>11014.814395269921</v>
      </c>
      <c r="AC163">
        <v>0</v>
      </c>
      <c r="AD163">
        <v>5517.0583928442129</v>
      </c>
      <c r="AE163">
        <v>28716.922865856548</v>
      </c>
    </row>
    <row r="164" spans="1:31" x14ac:dyDescent="0.25">
      <c r="A164">
        <v>1630266</v>
      </c>
      <c r="B164">
        <v>1</v>
      </c>
      <c r="C164" t="s">
        <v>80</v>
      </c>
      <c r="D164" t="s">
        <v>97</v>
      </c>
      <c r="E164" t="s">
        <v>152</v>
      </c>
      <c r="F164" t="s">
        <v>651</v>
      </c>
      <c r="G164" t="s">
        <v>168</v>
      </c>
      <c r="H164" t="s">
        <v>149</v>
      </c>
      <c r="I164" t="s">
        <v>135</v>
      </c>
      <c r="J164" t="s">
        <v>136</v>
      </c>
      <c r="K164" t="s">
        <v>137</v>
      </c>
      <c r="L164" t="s">
        <v>652</v>
      </c>
      <c r="M164" t="s">
        <v>653</v>
      </c>
      <c r="N164">
        <v>2.06</v>
      </c>
      <c r="O164">
        <v>0</v>
      </c>
      <c r="P164">
        <v>1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1.2968717150850568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1.2968717150850568</v>
      </c>
    </row>
    <row r="165" spans="1:31" x14ac:dyDescent="0.25">
      <c r="A165">
        <v>1630074</v>
      </c>
      <c r="B165">
        <v>1</v>
      </c>
      <c r="C165" t="s">
        <v>80</v>
      </c>
      <c r="D165" t="s">
        <v>84</v>
      </c>
      <c r="E165" t="s">
        <v>642</v>
      </c>
      <c r="F165" t="s">
        <v>654</v>
      </c>
      <c r="G165" t="s">
        <v>161</v>
      </c>
      <c r="H165" t="s">
        <v>134</v>
      </c>
      <c r="I165" t="s">
        <v>135</v>
      </c>
      <c r="J165" t="s">
        <v>136</v>
      </c>
      <c r="K165" t="s">
        <v>137</v>
      </c>
      <c r="L165" t="s">
        <v>655</v>
      </c>
      <c r="M165" t="s">
        <v>656</v>
      </c>
      <c r="N165">
        <v>1.4983333329999999</v>
      </c>
      <c r="O165">
        <v>0</v>
      </c>
      <c r="P165">
        <v>27565</v>
      </c>
      <c r="Q165">
        <v>0</v>
      </c>
      <c r="R165">
        <v>0</v>
      </c>
      <c r="S165">
        <v>3</v>
      </c>
      <c r="T165">
        <v>4212</v>
      </c>
      <c r="U165">
        <v>0</v>
      </c>
      <c r="V165">
        <v>34</v>
      </c>
      <c r="W165">
        <v>0</v>
      </c>
      <c r="X165">
        <v>11726.411561018198</v>
      </c>
      <c r="Y165">
        <v>0</v>
      </c>
      <c r="Z165">
        <v>0</v>
      </c>
      <c r="AA165">
        <v>179.08017104468877</v>
      </c>
      <c r="AB165">
        <v>7292.6098533913801</v>
      </c>
      <c r="AC165">
        <v>0</v>
      </c>
      <c r="AD165">
        <v>1195.8534241051914</v>
      </c>
      <c r="AE165">
        <v>20393.95500955946</v>
      </c>
    </row>
    <row r="166" spans="1:31" x14ac:dyDescent="0.25">
      <c r="A166">
        <v>1630031</v>
      </c>
      <c r="B166">
        <v>1</v>
      </c>
      <c r="C166" t="s">
        <v>81</v>
      </c>
      <c r="D166" t="s">
        <v>120</v>
      </c>
      <c r="E166" t="s">
        <v>146</v>
      </c>
      <c r="F166" t="s">
        <v>657</v>
      </c>
      <c r="G166" t="s">
        <v>148</v>
      </c>
      <c r="H166" t="s">
        <v>149</v>
      </c>
      <c r="I166" t="s">
        <v>135</v>
      </c>
      <c r="J166" t="s">
        <v>136</v>
      </c>
      <c r="K166" t="s">
        <v>143</v>
      </c>
      <c r="L166" t="s">
        <v>658</v>
      </c>
      <c r="M166" t="s">
        <v>659</v>
      </c>
      <c r="N166">
        <v>8.2022222219999996</v>
      </c>
      <c r="O166">
        <v>0</v>
      </c>
      <c r="P166">
        <v>164</v>
      </c>
      <c r="Q166">
        <v>0</v>
      </c>
      <c r="R166">
        <v>7</v>
      </c>
      <c r="S166">
        <v>0</v>
      </c>
      <c r="T166">
        <v>10</v>
      </c>
      <c r="U166">
        <v>0</v>
      </c>
      <c r="V166">
        <v>0</v>
      </c>
      <c r="W166">
        <v>0</v>
      </c>
      <c r="X166">
        <v>299.47378057050281</v>
      </c>
      <c r="Y166">
        <v>0</v>
      </c>
      <c r="Z166">
        <v>0.13506151888163001</v>
      </c>
      <c r="AA166">
        <v>0</v>
      </c>
      <c r="AB166">
        <v>30.902571309097201</v>
      </c>
      <c r="AC166">
        <v>0</v>
      </c>
      <c r="AD166">
        <v>0</v>
      </c>
      <c r="AE166">
        <v>330.51141339848164</v>
      </c>
    </row>
    <row r="167" spans="1:31" x14ac:dyDescent="0.25">
      <c r="A167">
        <v>1630223</v>
      </c>
      <c r="B167">
        <v>1</v>
      </c>
      <c r="C167" t="s">
        <v>80</v>
      </c>
      <c r="D167" t="s">
        <v>83</v>
      </c>
      <c r="E167" t="s">
        <v>204</v>
      </c>
      <c r="F167" t="s">
        <v>660</v>
      </c>
      <c r="G167" t="s">
        <v>161</v>
      </c>
      <c r="H167" t="s">
        <v>134</v>
      </c>
      <c r="I167" t="s">
        <v>135</v>
      </c>
      <c r="J167" t="s">
        <v>136</v>
      </c>
      <c r="K167" t="s">
        <v>137</v>
      </c>
      <c r="L167" t="s">
        <v>381</v>
      </c>
      <c r="M167" t="s">
        <v>661</v>
      </c>
      <c r="N167">
        <v>0.35</v>
      </c>
      <c r="O167">
        <v>0</v>
      </c>
      <c r="P167">
        <v>0</v>
      </c>
      <c r="Q167">
        <v>0</v>
      </c>
      <c r="R167">
        <v>0</v>
      </c>
      <c r="S167">
        <v>2</v>
      </c>
      <c r="T167">
        <v>9</v>
      </c>
      <c r="U167">
        <v>2</v>
      </c>
      <c r="V167">
        <v>2</v>
      </c>
      <c r="W167">
        <v>0</v>
      </c>
      <c r="X167">
        <v>0</v>
      </c>
      <c r="Y167">
        <v>0</v>
      </c>
      <c r="Z167">
        <v>0</v>
      </c>
      <c r="AA167">
        <v>21.020808953995196</v>
      </c>
      <c r="AB167">
        <v>13.1423224174788</v>
      </c>
      <c r="AC167">
        <v>90.445183876546793</v>
      </c>
      <c r="AD167">
        <v>10.3304720612044</v>
      </c>
      <c r="AE167">
        <v>134.93878730922518</v>
      </c>
    </row>
    <row r="168" spans="1:31" x14ac:dyDescent="0.25">
      <c r="A168">
        <v>1630323</v>
      </c>
      <c r="B168">
        <v>1</v>
      </c>
      <c r="C168" t="s">
        <v>80</v>
      </c>
      <c r="D168" t="s">
        <v>101</v>
      </c>
      <c r="E168" t="s">
        <v>152</v>
      </c>
      <c r="F168" t="s">
        <v>662</v>
      </c>
      <c r="G168" t="s">
        <v>172</v>
      </c>
      <c r="H168" t="s">
        <v>149</v>
      </c>
      <c r="I168" t="s">
        <v>135</v>
      </c>
      <c r="J168" t="s">
        <v>136</v>
      </c>
      <c r="K168" t="s">
        <v>137</v>
      </c>
      <c r="L168" t="s">
        <v>663</v>
      </c>
      <c r="M168" t="s">
        <v>664</v>
      </c>
      <c r="N168">
        <v>5.8855555549999998</v>
      </c>
      <c r="O168">
        <v>0</v>
      </c>
      <c r="P168">
        <v>1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</row>
    <row r="169" spans="1:31" x14ac:dyDescent="0.25">
      <c r="A169">
        <v>1630086</v>
      </c>
      <c r="B169">
        <v>1</v>
      </c>
      <c r="C169" t="s">
        <v>81</v>
      </c>
      <c r="D169" t="s">
        <v>121</v>
      </c>
      <c r="E169" t="s">
        <v>140</v>
      </c>
      <c r="F169" t="s">
        <v>665</v>
      </c>
      <c r="G169" t="s">
        <v>161</v>
      </c>
      <c r="H169" t="s">
        <v>134</v>
      </c>
      <c r="I169" t="s">
        <v>191</v>
      </c>
      <c r="J169" t="s">
        <v>136</v>
      </c>
      <c r="K169" t="s">
        <v>137</v>
      </c>
      <c r="L169" t="s">
        <v>666</v>
      </c>
      <c r="M169" t="s">
        <v>667</v>
      </c>
      <c r="N169">
        <v>8.3333330000000001E-3</v>
      </c>
      <c r="O169">
        <v>0</v>
      </c>
      <c r="P169">
        <v>314</v>
      </c>
      <c r="Q169">
        <v>0</v>
      </c>
      <c r="R169">
        <v>131</v>
      </c>
      <c r="S169">
        <v>10</v>
      </c>
      <c r="T169">
        <v>22</v>
      </c>
      <c r="U169">
        <v>0</v>
      </c>
      <c r="V169">
        <v>0</v>
      </c>
      <c r="W169">
        <v>0</v>
      </c>
      <c r="X169">
        <v>0.28725651257791657</v>
      </c>
      <c r="Y169">
        <v>0</v>
      </c>
      <c r="Z169">
        <v>0.11937463161229167</v>
      </c>
      <c r="AA169">
        <v>0.20311336825190829</v>
      </c>
      <c r="AB169">
        <v>0.25979442046839996</v>
      </c>
      <c r="AC169">
        <v>0</v>
      </c>
      <c r="AD169">
        <v>0</v>
      </c>
      <c r="AE169">
        <v>0.86953893291051654</v>
      </c>
    </row>
    <row r="170" spans="1:31" x14ac:dyDescent="0.25">
      <c r="A170">
        <v>1630063</v>
      </c>
      <c r="B170">
        <v>1</v>
      </c>
      <c r="C170" t="s">
        <v>80</v>
      </c>
      <c r="D170" t="s">
        <v>83</v>
      </c>
      <c r="E170" t="s">
        <v>178</v>
      </c>
      <c r="F170" t="s">
        <v>668</v>
      </c>
      <c r="G170" t="s">
        <v>227</v>
      </c>
      <c r="H170" t="s">
        <v>149</v>
      </c>
      <c r="I170" t="s">
        <v>135</v>
      </c>
      <c r="J170" t="s">
        <v>136</v>
      </c>
      <c r="K170" t="s">
        <v>137</v>
      </c>
      <c r="L170" t="s">
        <v>669</v>
      </c>
      <c r="M170" t="s">
        <v>670</v>
      </c>
      <c r="N170">
        <v>1.5563888880000001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27</v>
      </c>
      <c r="U170">
        <v>0</v>
      </c>
      <c r="V170">
        <v>9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171.08171657451373</v>
      </c>
      <c r="AC170">
        <v>0</v>
      </c>
      <c r="AD170">
        <v>324.32271048250635</v>
      </c>
      <c r="AE170">
        <v>495.40442705702009</v>
      </c>
    </row>
    <row r="171" spans="1:31" x14ac:dyDescent="0.25">
      <c r="A171">
        <v>1630040</v>
      </c>
      <c r="B171">
        <v>1</v>
      </c>
      <c r="C171" t="s">
        <v>80</v>
      </c>
      <c r="D171" t="s">
        <v>85</v>
      </c>
      <c r="E171" t="s">
        <v>178</v>
      </c>
      <c r="F171" t="s">
        <v>671</v>
      </c>
      <c r="G171" t="s">
        <v>148</v>
      </c>
      <c r="H171" t="s">
        <v>149</v>
      </c>
      <c r="I171" t="s">
        <v>135</v>
      </c>
      <c r="J171" t="s">
        <v>136</v>
      </c>
      <c r="K171" t="s">
        <v>143</v>
      </c>
      <c r="L171" t="s">
        <v>672</v>
      </c>
      <c r="M171" t="s">
        <v>673</v>
      </c>
      <c r="N171">
        <v>7.4871694440000001</v>
      </c>
      <c r="O171">
        <v>0</v>
      </c>
      <c r="P171">
        <v>153</v>
      </c>
      <c r="Q171">
        <v>0</v>
      </c>
      <c r="R171">
        <v>0</v>
      </c>
      <c r="S171">
        <v>0</v>
      </c>
      <c r="T171">
        <v>20</v>
      </c>
      <c r="U171">
        <v>0</v>
      </c>
      <c r="V171">
        <v>0</v>
      </c>
      <c r="W171">
        <v>0</v>
      </c>
      <c r="X171">
        <v>330.55048443264224</v>
      </c>
      <c r="Y171">
        <v>0</v>
      </c>
      <c r="Z171">
        <v>0</v>
      </c>
      <c r="AA171">
        <v>0</v>
      </c>
      <c r="AB171">
        <v>190.44680530120868</v>
      </c>
      <c r="AC171">
        <v>0</v>
      </c>
      <c r="AD171">
        <v>0</v>
      </c>
      <c r="AE171">
        <v>520.99728973385095</v>
      </c>
    </row>
    <row r="172" spans="1:31" x14ac:dyDescent="0.25">
      <c r="A172">
        <v>1630149</v>
      </c>
      <c r="B172">
        <v>1</v>
      </c>
      <c r="C172" t="s">
        <v>80</v>
      </c>
      <c r="D172" t="s">
        <v>101</v>
      </c>
      <c r="E172" t="s">
        <v>178</v>
      </c>
      <c r="F172" t="s">
        <v>674</v>
      </c>
      <c r="G172" t="s">
        <v>675</v>
      </c>
      <c r="H172" t="s">
        <v>149</v>
      </c>
      <c r="I172" t="s">
        <v>135</v>
      </c>
      <c r="J172" t="s">
        <v>136</v>
      </c>
      <c r="K172" t="s">
        <v>137</v>
      </c>
      <c r="L172" t="s">
        <v>676</v>
      </c>
      <c r="M172" t="s">
        <v>677</v>
      </c>
      <c r="N172">
        <v>0.96194444400000001</v>
      </c>
      <c r="O172">
        <v>0</v>
      </c>
      <c r="P172">
        <v>59</v>
      </c>
      <c r="Q172">
        <v>0</v>
      </c>
      <c r="R172">
        <v>0</v>
      </c>
      <c r="S172">
        <v>0</v>
      </c>
      <c r="T172">
        <v>13</v>
      </c>
      <c r="U172">
        <v>0</v>
      </c>
      <c r="V172">
        <v>0</v>
      </c>
      <c r="W172">
        <v>0</v>
      </c>
      <c r="X172">
        <v>12.678005740010793</v>
      </c>
      <c r="Y172">
        <v>0</v>
      </c>
      <c r="Z172">
        <v>0</v>
      </c>
      <c r="AA172">
        <v>0</v>
      </c>
      <c r="AB172">
        <v>46.434916836339916</v>
      </c>
      <c r="AC172">
        <v>0</v>
      </c>
      <c r="AD172">
        <v>0</v>
      </c>
      <c r="AE172">
        <v>59.112922576350712</v>
      </c>
    </row>
    <row r="173" spans="1:31" x14ac:dyDescent="0.25">
      <c r="A173">
        <v>1630395</v>
      </c>
      <c r="B173">
        <v>1</v>
      </c>
      <c r="C173" t="s">
        <v>81</v>
      </c>
      <c r="D173" t="s">
        <v>122</v>
      </c>
      <c r="E173" t="s">
        <v>146</v>
      </c>
      <c r="F173" t="s">
        <v>678</v>
      </c>
      <c r="G173" t="s">
        <v>260</v>
      </c>
      <c r="H173" t="s">
        <v>149</v>
      </c>
      <c r="I173" t="s">
        <v>135</v>
      </c>
      <c r="J173" t="s">
        <v>136</v>
      </c>
      <c r="K173" t="s">
        <v>137</v>
      </c>
      <c r="L173" t="s">
        <v>679</v>
      </c>
      <c r="M173" t="s">
        <v>680</v>
      </c>
      <c r="N173">
        <v>1.0061111110000001</v>
      </c>
      <c r="O173">
        <v>0</v>
      </c>
      <c r="P173">
        <v>43</v>
      </c>
      <c r="Q173">
        <v>0</v>
      </c>
      <c r="R173">
        <v>1</v>
      </c>
      <c r="S173">
        <v>0</v>
      </c>
      <c r="T173">
        <v>3</v>
      </c>
      <c r="U173">
        <v>0</v>
      </c>
      <c r="V173">
        <v>0</v>
      </c>
      <c r="W173">
        <v>0</v>
      </c>
      <c r="X173">
        <v>3.0747374363561311</v>
      </c>
      <c r="Y173">
        <v>0</v>
      </c>
      <c r="Z173">
        <v>0</v>
      </c>
      <c r="AA173">
        <v>0</v>
      </c>
      <c r="AB173">
        <v>1.2103651499015569</v>
      </c>
      <c r="AC173">
        <v>0</v>
      </c>
      <c r="AD173">
        <v>0</v>
      </c>
      <c r="AE173">
        <v>4.2851025862576879</v>
      </c>
    </row>
    <row r="174" spans="1:31" x14ac:dyDescent="0.25">
      <c r="A174">
        <v>1630003</v>
      </c>
      <c r="B174">
        <v>1</v>
      </c>
      <c r="C174" t="s">
        <v>81</v>
      </c>
      <c r="D174" t="s">
        <v>115</v>
      </c>
      <c r="E174" t="s">
        <v>178</v>
      </c>
      <c r="F174" t="s">
        <v>681</v>
      </c>
      <c r="G174" t="s">
        <v>295</v>
      </c>
      <c r="H174" t="s">
        <v>149</v>
      </c>
      <c r="I174" t="s">
        <v>135</v>
      </c>
      <c r="J174" t="s">
        <v>136</v>
      </c>
      <c r="K174" t="s">
        <v>137</v>
      </c>
      <c r="L174" t="s">
        <v>682</v>
      </c>
      <c r="M174" t="s">
        <v>683</v>
      </c>
      <c r="N174">
        <v>4.5819444440000003</v>
      </c>
      <c r="O174">
        <v>0</v>
      </c>
      <c r="P174">
        <v>4</v>
      </c>
      <c r="Q174">
        <v>0</v>
      </c>
      <c r="R174">
        <v>1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0.23920517991775414</v>
      </c>
      <c r="Y174">
        <v>0</v>
      </c>
      <c r="Z174">
        <v>0.65962332728283335</v>
      </c>
      <c r="AA174">
        <v>0</v>
      </c>
      <c r="AB174">
        <v>0</v>
      </c>
      <c r="AC174">
        <v>0</v>
      </c>
      <c r="AD174">
        <v>0</v>
      </c>
      <c r="AE174">
        <v>0.89882850720058749</v>
      </c>
    </row>
    <row r="175" spans="1:31" x14ac:dyDescent="0.25">
      <c r="A175">
        <v>1630189</v>
      </c>
      <c r="B175">
        <v>1</v>
      </c>
      <c r="C175" t="s">
        <v>81</v>
      </c>
      <c r="D175" t="s">
        <v>118</v>
      </c>
      <c r="E175" t="s">
        <v>152</v>
      </c>
      <c r="F175" t="s">
        <v>684</v>
      </c>
      <c r="G175" t="s">
        <v>154</v>
      </c>
      <c r="H175" t="s">
        <v>149</v>
      </c>
      <c r="I175" t="s">
        <v>135</v>
      </c>
      <c r="J175" t="s">
        <v>136</v>
      </c>
      <c r="K175" t="s">
        <v>137</v>
      </c>
      <c r="L175" t="s">
        <v>685</v>
      </c>
      <c r="M175" t="s">
        <v>686</v>
      </c>
      <c r="N175">
        <v>0.383611111</v>
      </c>
      <c r="O175">
        <v>0</v>
      </c>
      <c r="P175">
        <v>1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0.18356066073323085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0.18356066073323085</v>
      </c>
    </row>
    <row r="176" spans="1:31" x14ac:dyDescent="0.25">
      <c r="A176">
        <v>1630355</v>
      </c>
      <c r="B176">
        <v>1</v>
      </c>
      <c r="C176" t="s">
        <v>80</v>
      </c>
      <c r="D176" t="s">
        <v>87</v>
      </c>
      <c r="E176" t="s">
        <v>152</v>
      </c>
      <c r="F176" t="s">
        <v>687</v>
      </c>
      <c r="G176" t="s">
        <v>154</v>
      </c>
      <c r="H176" t="s">
        <v>149</v>
      </c>
      <c r="I176" t="s">
        <v>135</v>
      </c>
      <c r="J176" t="s">
        <v>136</v>
      </c>
      <c r="K176" t="s">
        <v>137</v>
      </c>
      <c r="L176" t="s">
        <v>688</v>
      </c>
      <c r="M176" t="s">
        <v>689</v>
      </c>
      <c r="N176">
        <v>2.6919444440000002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6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23.618393883052239</v>
      </c>
      <c r="AC176">
        <v>0</v>
      </c>
      <c r="AD176">
        <v>0</v>
      </c>
      <c r="AE176">
        <v>23.618393883052239</v>
      </c>
    </row>
    <row r="177" spans="1:31" x14ac:dyDescent="0.25">
      <c r="A177">
        <v>1629997</v>
      </c>
      <c r="B177">
        <v>1</v>
      </c>
      <c r="C177" t="s">
        <v>81</v>
      </c>
      <c r="D177" t="s">
        <v>127</v>
      </c>
      <c r="E177" t="s">
        <v>131</v>
      </c>
      <c r="F177" t="s">
        <v>690</v>
      </c>
      <c r="G177" t="s">
        <v>691</v>
      </c>
      <c r="H177" t="s">
        <v>134</v>
      </c>
      <c r="I177" t="s">
        <v>135</v>
      </c>
      <c r="J177" t="s">
        <v>136</v>
      </c>
      <c r="K177" t="s">
        <v>137</v>
      </c>
      <c r="L177" t="s">
        <v>692</v>
      </c>
      <c r="M177" t="s">
        <v>693</v>
      </c>
      <c r="N177">
        <v>1.4230555549999999</v>
      </c>
      <c r="O177">
        <v>0</v>
      </c>
      <c r="P177">
        <v>0</v>
      </c>
      <c r="Q177">
        <v>11</v>
      </c>
      <c r="R177">
        <v>10</v>
      </c>
      <c r="S177">
        <v>2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3.6341008564404773</v>
      </c>
      <c r="Z177">
        <v>0.90348185699926786</v>
      </c>
      <c r="AA177">
        <v>3.0527791753034332</v>
      </c>
      <c r="AB177">
        <v>5.8812408364137516</v>
      </c>
      <c r="AC177">
        <v>0</v>
      </c>
      <c r="AD177">
        <v>0</v>
      </c>
      <c r="AE177">
        <v>13.471602725156931</v>
      </c>
    </row>
    <row r="178" spans="1:31" x14ac:dyDescent="0.25">
      <c r="A178">
        <v>1630020</v>
      </c>
      <c r="B178">
        <v>1</v>
      </c>
      <c r="C178" t="s">
        <v>81</v>
      </c>
      <c r="D178" t="s">
        <v>128</v>
      </c>
      <c r="E178" t="s">
        <v>146</v>
      </c>
      <c r="F178" t="s">
        <v>694</v>
      </c>
      <c r="G178" t="s">
        <v>148</v>
      </c>
      <c r="H178" t="s">
        <v>149</v>
      </c>
      <c r="I178" t="s">
        <v>135</v>
      </c>
      <c r="J178" t="s">
        <v>136</v>
      </c>
      <c r="K178" t="s">
        <v>143</v>
      </c>
      <c r="L178" t="s">
        <v>695</v>
      </c>
      <c r="M178" t="s">
        <v>696</v>
      </c>
      <c r="N178">
        <v>8.4085599999999996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76</v>
      </c>
      <c r="U178">
        <v>0</v>
      </c>
      <c r="V178">
        <v>6</v>
      </c>
      <c r="W178">
        <v>0</v>
      </c>
      <c r="X178">
        <v>6.3297538935828319</v>
      </c>
      <c r="Y178">
        <v>0</v>
      </c>
      <c r="Z178">
        <v>0</v>
      </c>
      <c r="AA178">
        <v>0</v>
      </c>
      <c r="AB178">
        <v>628.89156064483984</v>
      </c>
      <c r="AC178">
        <v>0</v>
      </c>
      <c r="AD178">
        <v>403.43469701072291</v>
      </c>
      <c r="AE178">
        <v>1038.6560115491457</v>
      </c>
    </row>
    <row r="179" spans="1:31" x14ac:dyDescent="0.25">
      <c r="A179">
        <v>1630163</v>
      </c>
      <c r="B179">
        <v>1</v>
      </c>
      <c r="C179" t="s">
        <v>80</v>
      </c>
      <c r="D179" t="s">
        <v>90</v>
      </c>
      <c r="E179" t="s">
        <v>152</v>
      </c>
      <c r="F179" t="s">
        <v>697</v>
      </c>
      <c r="G179" t="s">
        <v>154</v>
      </c>
      <c r="H179" t="s">
        <v>149</v>
      </c>
      <c r="I179" t="s">
        <v>135</v>
      </c>
      <c r="J179" t="s">
        <v>136</v>
      </c>
      <c r="K179" t="s">
        <v>137</v>
      </c>
      <c r="L179" t="s">
        <v>698</v>
      </c>
      <c r="M179" t="s">
        <v>699</v>
      </c>
      <c r="N179">
        <v>7.2436111109999999</v>
      </c>
      <c r="O179">
        <v>0</v>
      </c>
      <c r="P179">
        <v>12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18.138853644609735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18.138853644609735</v>
      </c>
    </row>
    <row r="180" spans="1:31" x14ac:dyDescent="0.25">
      <c r="A180">
        <v>1630212</v>
      </c>
      <c r="B180">
        <v>1</v>
      </c>
      <c r="C180" t="s">
        <v>81</v>
      </c>
      <c r="D180" t="s">
        <v>115</v>
      </c>
      <c r="E180" t="s">
        <v>178</v>
      </c>
      <c r="F180" t="s">
        <v>700</v>
      </c>
      <c r="G180" t="s">
        <v>172</v>
      </c>
      <c r="H180" t="s">
        <v>149</v>
      </c>
      <c r="I180" t="s">
        <v>135</v>
      </c>
      <c r="J180" t="s">
        <v>3</v>
      </c>
      <c r="K180" t="s">
        <v>137</v>
      </c>
      <c r="L180" t="s">
        <v>701</v>
      </c>
      <c r="M180" t="s">
        <v>702</v>
      </c>
      <c r="N180">
        <v>2.463055555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4.4729427976459166E-2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4.4729427976459166E-2</v>
      </c>
    </row>
    <row r="181" spans="1:31" x14ac:dyDescent="0.25">
      <c r="A181">
        <v>1629983</v>
      </c>
      <c r="B181">
        <v>1</v>
      </c>
      <c r="C181" t="s">
        <v>81</v>
      </c>
      <c r="D181" t="s">
        <v>112</v>
      </c>
      <c r="E181" t="s">
        <v>140</v>
      </c>
      <c r="F181" t="s">
        <v>703</v>
      </c>
      <c r="G181" t="s">
        <v>161</v>
      </c>
      <c r="H181" t="s">
        <v>134</v>
      </c>
      <c r="I181" t="s">
        <v>135</v>
      </c>
      <c r="J181" t="s">
        <v>136</v>
      </c>
      <c r="K181" t="s">
        <v>137</v>
      </c>
      <c r="L181" t="s">
        <v>704</v>
      </c>
      <c r="M181" t="s">
        <v>705</v>
      </c>
      <c r="N181">
        <v>1.089722222</v>
      </c>
      <c r="O181">
        <v>0</v>
      </c>
      <c r="P181">
        <v>734</v>
      </c>
      <c r="Q181">
        <v>17</v>
      </c>
      <c r="R181">
        <v>107</v>
      </c>
      <c r="S181">
        <v>27</v>
      </c>
      <c r="T181">
        <v>298</v>
      </c>
      <c r="U181">
        <v>4</v>
      </c>
      <c r="V181">
        <v>0</v>
      </c>
      <c r="W181">
        <v>0</v>
      </c>
      <c r="X181">
        <v>154.81559072211195</v>
      </c>
      <c r="Y181">
        <v>7.0509476697286413</v>
      </c>
      <c r="Z181">
        <v>35.834446834937111</v>
      </c>
      <c r="AA181">
        <v>341.66436380111304</v>
      </c>
      <c r="AB181">
        <v>247.49134472871515</v>
      </c>
      <c r="AC181">
        <v>827.52756669675705</v>
      </c>
      <c r="AD181">
        <v>0</v>
      </c>
      <c r="AE181">
        <v>1614.3842604533629</v>
      </c>
    </row>
    <row r="182" spans="1:31" x14ac:dyDescent="0.25">
      <c r="A182">
        <v>1630232</v>
      </c>
      <c r="B182">
        <v>1</v>
      </c>
      <c r="C182" t="s">
        <v>81</v>
      </c>
      <c r="D182" t="s">
        <v>120</v>
      </c>
      <c r="E182" t="s">
        <v>131</v>
      </c>
      <c r="F182" t="s">
        <v>706</v>
      </c>
      <c r="G182" t="s">
        <v>585</v>
      </c>
      <c r="H182" t="s">
        <v>134</v>
      </c>
      <c r="I182" t="s">
        <v>135</v>
      </c>
      <c r="J182" t="s">
        <v>136</v>
      </c>
      <c r="K182" t="s">
        <v>137</v>
      </c>
      <c r="L182" t="s">
        <v>707</v>
      </c>
      <c r="M182" t="s">
        <v>708</v>
      </c>
      <c r="N182">
        <v>0.61944444399999998</v>
      </c>
      <c r="O182">
        <v>0</v>
      </c>
      <c r="P182">
        <v>0</v>
      </c>
      <c r="Q182">
        <v>7</v>
      </c>
      <c r="R182">
        <v>0</v>
      </c>
      <c r="S182">
        <v>3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1.118489863310197</v>
      </c>
      <c r="Z182">
        <v>0</v>
      </c>
      <c r="AA182">
        <v>12.972177616054497</v>
      </c>
      <c r="AB182">
        <v>0</v>
      </c>
      <c r="AC182">
        <v>0</v>
      </c>
      <c r="AD182">
        <v>0</v>
      </c>
      <c r="AE182">
        <v>14.090667479364694</v>
      </c>
    </row>
    <row r="183" spans="1:31" x14ac:dyDescent="0.25">
      <c r="A183">
        <v>1630060</v>
      </c>
      <c r="B183">
        <v>1</v>
      </c>
      <c r="C183" t="s">
        <v>81</v>
      </c>
      <c r="D183" t="s">
        <v>113</v>
      </c>
      <c r="E183" t="s">
        <v>146</v>
      </c>
      <c r="F183" t="s">
        <v>709</v>
      </c>
      <c r="G183" t="s">
        <v>710</v>
      </c>
      <c r="H183" t="s">
        <v>149</v>
      </c>
      <c r="I183" t="s">
        <v>135</v>
      </c>
      <c r="J183" t="s">
        <v>136</v>
      </c>
      <c r="K183" t="s">
        <v>137</v>
      </c>
      <c r="L183" t="s">
        <v>711</v>
      </c>
      <c r="M183" t="s">
        <v>712</v>
      </c>
      <c r="N183">
        <v>1.9416666659999999</v>
      </c>
      <c r="O183">
        <v>0</v>
      </c>
      <c r="P183">
        <v>104</v>
      </c>
      <c r="Q183">
        <v>0</v>
      </c>
      <c r="R183">
        <v>12</v>
      </c>
      <c r="S183">
        <v>0</v>
      </c>
      <c r="T183">
        <v>9</v>
      </c>
      <c r="U183">
        <v>0</v>
      </c>
      <c r="V183">
        <v>0</v>
      </c>
      <c r="W183">
        <v>0</v>
      </c>
      <c r="X183">
        <v>29.298578208493403</v>
      </c>
      <c r="Y183">
        <v>0</v>
      </c>
      <c r="Z183">
        <v>1.4071474636529748</v>
      </c>
      <c r="AA183">
        <v>0</v>
      </c>
      <c r="AB183">
        <v>13.439841151743467</v>
      </c>
      <c r="AC183">
        <v>0</v>
      </c>
      <c r="AD183">
        <v>0</v>
      </c>
      <c r="AE183">
        <v>44.145566823889844</v>
      </c>
    </row>
    <row r="184" spans="1:31" x14ac:dyDescent="0.25">
      <c r="A184">
        <v>1630392</v>
      </c>
      <c r="B184">
        <v>1</v>
      </c>
      <c r="C184" t="s">
        <v>80</v>
      </c>
      <c r="D184" t="s">
        <v>83</v>
      </c>
      <c r="E184" t="s">
        <v>146</v>
      </c>
      <c r="F184" t="s">
        <v>713</v>
      </c>
      <c r="G184" t="s">
        <v>431</v>
      </c>
      <c r="H184" t="s">
        <v>134</v>
      </c>
      <c r="I184" t="s">
        <v>135</v>
      </c>
      <c r="J184" t="s">
        <v>136</v>
      </c>
      <c r="K184" t="s">
        <v>137</v>
      </c>
      <c r="L184" t="s">
        <v>714</v>
      </c>
      <c r="M184" t="s">
        <v>715</v>
      </c>
      <c r="N184">
        <v>0.47749999999999998</v>
      </c>
      <c r="O184">
        <v>0</v>
      </c>
      <c r="P184">
        <v>0</v>
      </c>
      <c r="Q184">
        <v>0</v>
      </c>
      <c r="R184">
        <v>1</v>
      </c>
      <c r="S184">
        <v>0</v>
      </c>
      <c r="T184">
        <v>14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2.5879483116E-4</v>
      </c>
      <c r="AA184">
        <v>0</v>
      </c>
      <c r="AB184">
        <v>33.268755137777795</v>
      </c>
      <c r="AC184">
        <v>0</v>
      </c>
      <c r="AD184">
        <v>0</v>
      </c>
      <c r="AE184">
        <v>33.269013932608956</v>
      </c>
    </row>
    <row r="185" spans="1:31" x14ac:dyDescent="0.25">
      <c r="A185">
        <v>1630083</v>
      </c>
      <c r="B185">
        <v>1</v>
      </c>
      <c r="C185" t="s">
        <v>80</v>
      </c>
      <c r="D185" t="s">
        <v>96</v>
      </c>
      <c r="E185" t="s">
        <v>131</v>
      </c>
      <c r="F185" t="s">
        <v>716</v>
      </c>
      <c r="G185" t="s">
        <v>195</v>
      </c>
      <c r="H185" t="s">
        <v>134</v>
      </c>
      <c r="I185" t="s">
        <v>135</v>
      </c>
      <c r="J185" t="s">
        <v>136</v>
      </c>
      <c r="K185" t="s">
        <v>137</v>
      </c>
      <c r="L185" t="s">
        <v>717</v>
      </c>
      <c r="M185" t="s">
        <v>718</v>
      </c>
      <c r="N185">
        <v>1.843611111</v>
      </c>
      <c r="O185">
        <v>0</v>
      </c>
      <c r="P185">
        <v>0</v>
      </c>
      <c r="Q185">
        <v>0</v>
      </c>
      <c r="R185">
        <v>0</v>
      </c>
      <c r="S185">
        <v>1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143.06021034860635</v>
      </c>
      <c r="AB185">
        <v>0</v>
      </c>
      <c r="AC185">
        <v>0</v>
      </c>
      <c r="AD185">
        <v>0</v>
      </c>
      <c r="AE185">
        <v>143.06021034860635</v>
      </c>
    </row>
    <row r="186" spans="1:31" x14ac:dyDescent="0.25">
      <c r="A186">
        <v>1630352</v>
      </c>
      <c r="B186">
        <v>1</v>
      </c>
      <c r="C186" t="s">
        <v>81</v>
      </c>
      <c r="D186" t="s">
        <v>118</v>
      </c>
      <c r="E186" t="s">
        <v>152</v>
      </c>
      <c r="F186" t="s">
        <v>719</v>
      </c>
      <c r="G186" t="s">
        <v>154</v>
      </c>
      <c r="H186" t="s">
        <v>149</v>
      </c>
      <c r="I186" t="s">
        <v>135</v>
      </c>
      <c r="J186" t="s">
        <v>136</v>
      </c>
      <c r="K186" t="s">
        <v>137</v>
      </c>
      <c r="L186" t="s">
        <v>720</v>
      </c>
      <c r="M186" t="s">
        <v>721</v>
      </c>
      <c r="N186">
        <v>0.95138888799999999</v>
      </c>
      <c r="O186">
        <v>0</v>
      </c>
      <c r="P186">
        <v>8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1.7624697089310977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1.7624697089310977</v>
      </c>
    </row>
    <row r="187" spans="1:31" x14ac:dyDescent="0.25">
      <c r="A187">
        <v>1630398</v>
      </c>
      <c r="B187">
        <v>1</v>
      </c>
      <c r="C187" t="s">
        <v>80</v>
      </c>
      <c r="D187" t="s">
        <v>105</v>
      </c>
      <c r="E187" t="s">
        <v>178</v>
      </c>
      <c r="F187" t="s">
        <v>722</v>
      </c>
      <c r="G187" t="s">
        <v>227</v>
      </c>
      <c r="H187" t="s">
        <v>149</v>
      </c>
      <c r="I187" t="s">
        <v>135</v>
      </c>
      <c r="J187" t="s">
        <v>136</v>
      </c>
      <c r="K187" t="s">
        <v>137</v>
      </c>
      <c r="L187" t="s">
        <v>723</v>
      </c>
      <c r="M187" t="s">
        <v>724</v>
      </c>
      <c r="N187">
        <v>1.508611111</v>
      </c>
      <c r="O187">
        <v>0</v>
      </c>
      <c r="P187">
        <v>158</v>
      </c>
      <c r="Q187">
        <v>0</v>
      </c>
      <c r="R187">
        <v>0</v>
      </c>
      <c r="S187">
        <v>0</v>
      </c>
      <c r="T187">
        <v>14</v>
      </c>
      <c r="U187">
        <v>0</v>
      </c>
      <c r="V187">
        <v>0</v>
      </c>
      <c r="W187">
        <v>0</v>
      </c>
      <c r="X187">
        <v>60.874803663547461</v>
      </c>
      <c r="Y187">
        <v>0</v>
      </c>
      <c r="Z187">
        <v>0</v>
      </c>
      <c r="AA187">
        <v>0</v>
      </c>
      <c r="AB187">
        <v>5.0386134595004011</v>
      </c>
      <c r="AC187">
        <v>0</v>
      </c>
      <c r="AD187">
        <v>0</v>
      </c>
      <c r="AE187">
        <v>65.913417123047864</v>
      </c>
    </row>
    <row r="188" spans="1:31" x14ac:dyDescent="0.25">
      <c r="A188">
        <v>1630023</v>
      </c>
      <c r="B188">
        <v>1</v>
      </c>
      <c r="C188" t="s">
        <v>80</v>
      </c>
      <c r="D188" t="s">
        <v>97</v>
      </c>
      <c r="E188" t="s">
        <v>152</v>
      </c>
      <c r="F188" t="s">
        <v>725</v>
      </c>
      <c r="G188" t="s">
        <v>168</v>
      </c>
      <c r="H188" t="s">
        <v>149</v>
      </c>
      <c r="I188" t="s">
        <v>135</v>
      </c>
      <c r="J188" t="s">
        <v>136</v>
      </c>
      <c r="K188" t="s">
        <v>137</v>
      </c>
      <c r="L188" t="s">
        <v>726</v>
      </c>
      <c r="M188" t="s">
        <v>727</v>
      </c>
      <c r="N188">
        <v>7.3811111110000001</v>
      </c>
      <c r="O188">
        <v>0</v>
      </c>
      <c r="P188">
        <v>1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0.48755449038651655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0.48755449038651655</v>
      </c>
    </row>
    <row r="189" spans="1:31" x14ac:dyDescent="0.25">
      <c r="A189">
        <v>1630143</v>
      </c>
      <c r="B189">
        <v>1</v>
      </c>
      <c r="C189" t="s">
        <v>80</v>
      </c>
      <c r="D189" t="s">
        <v>108</v>
      </c>
      <c r="E189" t="s">
        <v>146</v>
      </c>
      <c r="F189" t="s">
        <v>728</v>
      </c>
      <c r="G189" t="s">
        <v>142</v>
      </c>
      <c r="H189" t="s">
        <v>149</v>
      </c>
      <c r="I189" t="s">
        <v>135</v>
      </c>
      <c r="J189" t="s">
        <v>136</v>
      </c>
      <c r="K189" t="s">
        <v>143</v>
      </c>
      <c r="L189" t="s">
        <v>729</v>
      </c>
      <c r="M189" t="s">
        <v>730</v>
      </c>
      <c r="N189">
        <v>4.1147222220000002</v>
      </c>
      <c r="O189">
        <v>0</v>
      </c>
      <c r="P189">
        <v>16</v>
      </c>
      <c r="Q189">
        <v>0</v>
      </c>
      <c r="R189">
        <v>5</v>
      </c>
      <c r="S189">
        <v>0</v>
      </c>
      <c r="T189">
        <v>3</v>
      </c>
      <c r="U189">
        <v>0</v>
      </c>
      <c r="V189">
        <v>0</v>
      </c>
      <c r="W189">
        <v>0</v>
      </c>
      <c r="X189">
        <v>4.7675835189741678</v>
      </c>
      <c r="Y189">
        <v>0</v>
      </c>
      <c r="Z189">
        <v>6.8270052230538905E-2</v>
      </c>
      <c r="AA189">
        <v>0</v>
      </c>
      <c r="AB189">
        <v>9.3967410619734153</v>
      </c>
      <c r="AC189">
        <v>0</v>
      </c>
      <c r="AD189">
        <v>0</v>
      </c>
      <c r="AE189">
        <v>14.232594633178122</v>
      </c>
    </row>
    <row r="190" spans="1:31" x14ac:dyDescent="0.25">
      <c r="A190">
        <v>1630378</v>
      </c>
      <c r="B190">
        <v>1</v>
      </c>
      <c r="C190" t="s">
        <v>80</v>
      </c>
      <c r="D190" t="s">
        <v>83</v>
      </c>
      <c r="E190" t="s">
        <v>178</v>
      </c>
      <c r="F190" t="s">
        <v>668</v>
      </c>
      <c r="G190" t="s">
        <v>227</v>
      </c>
      <c r="H190" t="s">
        <v>149</v>
      </c>
      <c r="I190" t="s">
        <v>135</v>
      </c>
      <c r="J190" t="s">
        <v>136</v>
      </c>
      <c r="K190" t="s">
        <v>137</v>
      </c>
      <c r="L190" t="s">
        <v>731</v>
      </c>
      <c r="M190" t="s">
        <v>732</v>
      </c>
      <c r="N190">
        <v>1.6358333329999999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27</v>
      </c>
      <c r="U190">
        <v>0</v>
      </c>
      <c r="V190">
        <v>9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95.910846101452563</v>
      </c>
      <c r="AC190">
        <v>0</v>
      </c>
      <c r="AD190">
        <v>128.14398817669959</v>
      </c>
      <c r="AE190">
        <v>224.05483427815216</v>
      </c>
    </row>
    <row r="191" spans="1:31" x14ac:dyDescent="0.25">
      <c r="A191">
        <v>1630186</v>
      </c>
      <c r="B191">
        <v>1</v>
      </c>
      <c r="C191" t="s">
        <v>80</v>
      </c>
      <c r="D191" t="s">
        <v>84</v>
      </c>
      <c r="E191" t="s">
        <v>152</v>
      </c>
      <c r="F191" t="s">
        <v>733</v>
      </c>
      <c r="G191" t="s">
        <v>168</v>
      </c>
      <c r="H191" t="s">
        <v>149</v>
      </c>
      <c r="I191" t="s">
        <v>135</v>
      </c>
      <c r="J191" t="s">
        <v>136</v>
      </c>
      <c r="K191" t="s">
        <v>137</v>
      </c>
      <c r="L191" t="s">
        <v>734</v>
      </c>
      <c r="M191" t="s">
        <v>735</v>
      </c>
      <c r="N191">
        <v>6.1263888880000001</v>
      </c>
      <c r="O191">
        <v>0</v>
      </c>
      <c r="P191">
        <v>7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5.1476692903243046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5.1476692903243046</v>
      </c>
    </row>
    <row r="192" spans="1:31" x14ac:dyDescent="0.25">
      <c r="A192">
        <v>1630043</v>
      </c>
      <c r="B192">
        <v>1</v>
      </c>
      <c r="C192" t="s">
        <v>81</v>
      </c>
      <c r="D192" t="s">
        <v>115</v>
      </c>
      <c r="E192" t="s">
        <v>204</v>
      </c>
      <c r="F192" t="s">
        <v>736</v>
      </c>
      <c r="G192" t="s">
        <v>161</v>
      </c>
      <c r="H192" t="s">
        <v>134</v>
      </c>
      <c r="I192" t="s">
        <v>135</v>
      </c>
      <c r="J192" t="s">
        <v>136</v>
      </c>
      <c r="K192" t="s">
        <v>137</v>
      </c>
      <c r="L192" t="s">
        <v>737</v>
      </c>
      <c r="M192" t="s">
        <v>738</v>
      </c>
      <c r="N192">
        <v>9.8769444439999994</v>
      </c>
      <c r="O192">
        <v>0</v>
      </c>
      <c r="P192">
        <v>0</v>
      </c>
      <c r="Q192">
        <v>0</v>
      </c>
      <c r="R192">
        <v>0</v>
      </c>
      <c r="S192">
        <v>2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71.095859971603346</v>
      </c>
      <c r="AB192">
        <v>0</v>
      </c>
      <c r="AC192">
        <v>0</v>
      </c>
      <c r="AD192">
        <v>0</v>
      </c>
      <c r="AE192">
        <v>71.095859971603346</v>
      </c>
    </row>
    <row r="193" spans="1:31" x14ac:dyDescent="0.25">
      <c r="A193">
        <v>1630066</v>
      </c>
      <c r="B193">
        <v>1</v>
      </c>
      <c r="C193" t="s">
        <v>80</v>
      </c>
      <c r="D193" t="s">
        <v>88</v>
      </c>
      <c r="E193" t="s">
        <v>178</v>
      </c>
      <c r="F193" t="s">
        <v>739</v>
      </c>
      <c r="G193" t="s">
        <v>142</v>
      </c>
      <c r="H193" t="s">
        <v>149</v>
      </c>
      <c r="I193" t="s">
        <v>135</v>
      </c>
      <c r="J193" t="s">
        <v>136</v>
      </c>
      <c r="K193" t="s">
        <v>143</v>
      </c>
      <c r="L193" t="s">
        <v>740</v>
      </c>
      <c r="M193" t="s">
        <v>741</v>
      </c>
      <c r="N193">
        <v>0.41666666600000002</v>
      </c>
      <c r="O193">
        <v>0</v>
      </c>
      <c r="P193">
        <v>86</v>
      </c>
      <c r="Q193">
        <v>0</v>
      </c>
      <c r="R193">
        <v>0</v>
      </c>
      <c r="S193">
        <v>0</v>
      </c>
      <c r="T193">
        <v>2</v>
      </c>
      <c r="U193">
        <v>0</v>
      </c>
      <c r="V193">
        <v>0</v>
      </c>
      <c r="W193">
        <v>0</v>
      </c>
      <c r="X193">
        <v>11.995398745059795</v>
      </c>
      <c r="Y193">
        <v>0</v>
      </c>
      <c r="Z193">
        <v>0</v>
      </c>
      <c r="AA193">
        <v>0</v>
      </c>
      <c r="AB193">
        <v>1.0881458871114</v>
      </c>
      <c r="AC193">
        <v>0</v>
      </c>
      <c r="AD193">
        <v>0</v>
      </c>
      <c r="AE193">
        <v>13.083544632171195</v>
      </c>
    </row>
    <row r="194" spans="1:31" x14ac:dyDescent="0.25">
      <c r="A194">
        <v>1630123</v>
      </c>
      <c r="B194">
        <v>1</v>
      </c>
      <c r="C194" t="s">
        <v>80</v>
      </c>
      <c r="D194" t="s">
        <v>83</v>
      </c>
      <c r="E194" t="s">
        <v>152</v>
      </c>
      <c r="F194" t="s">
        <v>742</v>
      </c>
      <c r="G194" t="s">
        <v>154</v>
      </c>
      <c r="H194" t="s">
        <v>149</v>
      </c>
      <c r="I194" t="s">
        <v>135</v>
      </c>
      <c r="J194" t="s">
        <v>136</v>
      </c>
      <c r="K194" t="s">
        <v>137</v>
      </c>
      <c r="L194" t="s">
        <v>743</v>
      </c>
      <c r="M194" t="s">
        <v>744</v>
      </c>
      <c r="N194">
        <v>4.5772222219999996</v>
      </c>
      <c r="O194">
        <v>0</v>
      </c>
      <c r="P194">
        <v>4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3.479700713861781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3.479700713861781</v>
      </c>
    </row>
    <row r="195" spans="1:31" x14ac:dyDescent="0.25">
      <c r="A195">
        <v>1630080</v>
      </c>
      <c r="B195">
        <v>1</v>
      </c>
      <c r="C195" t="s">
        <v>80</v>
      </c>
      <c r="D195" t="s">
        <v>83</v>
      </c>
      <c r="E195" t="s">
        <v>131</v>
      </c>
      <c r="F195" t="s">
        <v>745</v>
      </c>
      <c r="G195" t="s">
        <v>172</v>
      </c>
      <c r="H195" t="s">
        <v>134</v>
      </c>
      <c r="I195" t="s">
        <v>135</v>
      </c>
      <c r="J195" t="s">
        <v>3</v>
      </c>
      <c r="K195" t="s">
        <v>137</v>
      </c>
      <c r="L195" t="s">
        <v>746</v>
      </c>
      <c r="M195" t="s">
        <v>747</v>
      </c>
      <c r="N195">
        <v>1.411944444</v>
      </c>
      <c r="O195">
        <v>10</v>
      </c>
      <c r="P195">
        <v>1957</v>
      </c>
      <c r="Q195">
        <v>0</v>
      </c>
      <c r="R195">
        <v>0</v>
      </c>
      <c r="S195">
        <v>14</v>
      </c>
      <c r="T195">
        <v>321</v>
      </c>
      <c r="U195">
        <v>3</v>
      </c>
      <c r="V195">
        <v>16</v>
      </c>
      <c r="W195">
        <v>4.1885574250416209</v>
      </c>
      <c r="X195">
        <v>1011.2978782404305</v>
      </c>
      <c r="Y195">
        <v>0</v>
      </c>
      <c r="Z195">
        <v>0</v>
      </c>
      <c r="AA195">
        <v>316.62910340728888</v>
      </c>
      <c r="AB195">
        <v>804.97427690352004</v>
      </c>
      <c r="AC195">
        <v>229.34959165989574</v>
      </c>
      <c r="AD195">
        <v>818.22264438954994</v>
      </c>
      <c r="AE195">
        <v>3184.6620520257266</v>
      </c>
    </row>
    <row r="196" spans="1:31" x14ac:dyDescent="0.25">
      <c r="A196">
        <v>1629980</v>
      </c>
      <c r="B196">
        <v>1</v>
      </c>
      <c r="C196" t="s">
        <v>81</v>
      </c>
      <c r="D196" t="s">
        <v>127</v>
      </c>
      <c r="E196" t="s">
        <v>204</v>
      </c>
      <c r="F196" t="s">
        <v>748</v>
      </c>
      <c r="G196" t="s">
        <v>161</v>
      </c>
      <c r="H196" t="s">
        <v>134</v>
      </c>
      <c r="I196" t="s">
        <v>135</v>
      </c>
      <c r="J196" t="s">
        <v>136</v>
      </c>
      <c r="K196" t="s">
        <v>137</v>
      </c>
      <c r="L196" t="s">
        <v>749</v>
      </c>
      <c r="M196" t="s">
        <v>750</v>
      </c>
      <c r="N196">
        <v>9.1413888879999998</v>
      </c>
      <c r="O196">
        <v>2</v>
      </c>
      <c r="P196">
        <v>11</v>
      </c>
      <c r="Q196">
        <v>202</v>
      </c>
      <c r="R196">
        <v>106</v>
      </c>
      <c r="S196">
        <v>17</v>
      </c>
      <c r="T196">
        <v>4</v>
      </c>
      <c r="U196">
        <v>2</v>
      </c>
      <c r="V196">
        <v>0</v>
      </c>
      <c r="W196">
        <v>12.551123499473862</v>
      </c>
      <c r="X196">
        <v>2.9997229763472575</v>
      </c>
      <c r="Y196">
        <v>568.55060602683307</v>
      </c>
      <c r="Z196">
        <v>229.51693708355774</v>
      </c>
      <c r="AA196">
        <v>1089.8685627497732</v>
      </c>
      <c r="AB196">
        <v>54.480413957615902</v>
      </c>
      <c r="AC196">
        <v>329.45144659737264</v>
      </c>
      <c r="AD196">
        <v>0</v>
      </c>
      <c r="AE196">
        <v>2287.4188128909736</v>
      </c>
    </row>
    <row r="197" spans="1:31" x14ac:dyDescent="0.25">
      <c r="A197">
        <v>1629986</v>
      </c>
      <c r="B197">
        <v>1</v>
      </c>
      <c r="C197" t="s">
        <v>81</v>
      </c>
      <c r="D197" t="s">
        <v>127</v>
      </c>
      <c r="E197" t="s">
        <v>140</v>
      </c>
      <c r="F197" t="s">
        <v>751</v>
      </c>
      <c r="G197" t="s">
        <v>161</v>
      </c>
      <c r="H197" t="s">
        <v>134</v>
      </c>
      <c r="I197" t="s">
        <v>135</v>
      </c>
      <c r="J197" t="s">
        <v>136</v>
      </c>
      <c r="K197" t="s">
        <v>137</v>
      </c>
      <c r="L197" t="s">
        <v>752</v>
      </c>
      <c r="M197" t="s">
        <v>753</v>
      </c>
      <c r="N197">
        <v>0.58805555499999995</v>
      </c>
      <c r="O197">
        <v>0</v>
      </c>
      <c r="P197">
        <v>0</v>
      </c>
      <c r="Q197">
        <v>0</v>
      </c>
      <c r="R197">
        <v>0</v>
      </c>
      <c r="S197">
        <v>2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1761.295552547125</v>
      </c>
      <c r="AB197">
        <v>0</v>
      </c>
      <c r="AC197">
        <v>0</v>
      </c>
      <c r="AD197">
        <v>0</v>
      </c>
      <c r="AE197">
        <v>1761.295552547125</v>
      </c>
    </row>
    <row r="198" spans="1:31" x14ac:dyDescent="0.25">
      <c r="A198">
        <v>1630132</v>
      </c>
      <c r="B198">
        <v>1</v>
      </c>
      <c r="C198" t="s">
        <v>80</v>
      </c>
      <c r="D198" t="s">
        <v>97</v>
      </c>
      <c r="E198" t="s">
        <v>152</v>
      </c>
      <c r="F198" t="s">
        <v>754</v>
      </c>
      <c r="G198" t="s">
        <v>168</v>
      </c>
      <c r="H198" t="s">
        <v>149</v>
      </c>
      <c r="I198" t="s">
        <v>135</v>
      </c>
      <c r="J198" t="s">
        <v>136</v>
      </c>
      <c r="K198" t="s">
        <v>137</v>
      </c>
      <c r="L198" t="s">
        <v>755</v>
      </c>
      <c r="M198" t="s">
        <v>756</v>
      </c>
      <c r="N198">
        <v>4.2511111110000002</v>
      </c>
      <c r="O198">
        <v>0</v>
      </c>
      <c r="P198">
        <v>2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7.210422017288888E-2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7.210422017288888E-2</v>
      </c>
    </row>
    <row r="199" spans="1:31" x14ac:dyDescent="0.25">
      <c r="A199">
        <v>1630341</v>
      </c>
      <c r="B199">
        <v>1</v>
      </c>
      <c r="C199" t="s">
        <v>80</v>
      </c>
      <c r="D199" t="s">
        <v>83</v>
      </c>
      <c r="E199" t="s">
        <v>204</v>
      </c>
      <c r="F199" t="s">
        <v>322</v>
      </c>
      <c r="G199" t="s">
        <v>195</v>
      </c>
      <c r="H199" t="s">
        <v>134</v>
      </c>
      <c r="I199" t="s">
        <v>135</v>
      </c>
      <c r="J199" t="s">
        <v>136</v>
      </c>
      <c r="K199" t="s">
        <v>137</v>
      </c>
      <c r="L199" t="s">
        <v>757</v>
      </c>
      <c r="M199" t="s">
        <v>758</v>
      </c>
      <c r="N199">
        <v>9.5277776999999994E-2</v>
      </c>
      <c r="O199">
        <v>0</v>
      </c>
      <c r="P199">
        <v>2</v>
      </c>
      <c r="Q199">
        <v>0</v>
      </c>
      <c r="R199">
        <v>3</v>
      </c>
      <c r="S199">
        <v>4</v>
      </c>
      <c r="T199">
        <v>15</v>
      </c>
      <c r="U199">
        <v>4</v>
      </c>
      <c r="V199">
        <v>4</v>
      </c>
      <c r="W199">
        <v>0</v>
      </c>
      <c r="X199">
        <v>0.73739041986642662</v>
      </c>
      <c r="Y199">
        <v>0</v>
      </c>
      <c r="Z199">
        <v>9.9749704098835018E-2</v>
      </c>
      <c r="AA199">
        <v>4.1868135100766883</v>
      </c>
      <c r="AB199">
        <v>3.6334254619286401</v>
      </c>
      <c r="AC199">
        <v>40.897120538769983</v>
      </c>
      <c r="AD199">
        <v>7.2335915959525323</v>
      </c>
      <c r="AE199">
        <v>56.788091230693105</v>
      </c>
    </row>
    <row r="200" spans="1:31" x14ac:dyDescent="0.25">
      <c r="A200">
        <v>1630109</v>
      </c>
      <c r="B200">
        <v>1</v>
      </c>
      <c r="C200" t="s">
        <v>80</v>
      </c>
      <c r="D200" t="s">
        <v>95</v>
      </c>
      <c r="E200" t="s">
        <v>204</v>
      </c>
      <c r="F200" t="s">
        <v>759</v>
      </c>
      <c r="G200" t="s">
        <v>195</v>
      </c>
      <c r="H200" t="s">
        <v>134</v>
      </c>
      <c r="I200" t="s">
        <v>135</v>
      </c>
      <c r="J200" t="s">
        <v>136</v>
      </c>
      <c r="K200" t="s">
        <v>137</v>
      </c>
      <c r="L200" t="s">
        <v>760</v>
      </c>
      <c r="M200" t="s">
        <v>761</v>
      </c>
      <c r="N200">
        <v>0.61972222200000004</v>
      </c>
      <c r="O200">
        <v>0</v>
      </c>
      <c r="P200">
        <v>0</v>
      </c>
      <c r="Q200">
        <v>0</v>
      </c>
      <c r="R200">
        <v>0</v>
      </c>
      <c r="S200">
        <v>1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509.94324955800403</v>
      </c>
      <c r="AB200">
        <v>0</v>
      </c>
      <c r="AC200">
        <v>0</v>
      </c>
      <c r="AD200">
        <v>0</v>
      </c>
      <c r="AE200">
        <v>509.94324955800403</v>
      </c>
    </row>
    <row r="201" spans="1:31" x14ac:dyDescent="0.25">
      <c r="A201">
        <v>1630195</v>
      </c>
      <c r="B201">
        <v>1</v>
      </c>
      <c r="C201" t="s">
        <v>80</v>
      </c>
      <c r="D201" t="s">
        <v>94</v>
      </c>
      <c r="E201" t="s">
        <v>204</v>
      </c>
      <c r="F201" t="s">
        <v>234</v>
      </c>
      <c r="G201" t="s">
        <v>235</v>
      </c>
      <c r="H201" t="s">
        <v>134</v>
      </c>
      <c r="I201" t="s">
        <v>135</v>
      </c>
      <c r="J201" t="s">
        <v>136</v>
      </c>
      <c r="K201" t="s">
        <v>143</v>
      </c>
      <c r="L201" t="s">
        <v>762</v>
      </c>
      <c r="M201" t="s">
        <v>763</v>
      </c>
      <c r="N201">
        <v>4.7211600000000002</v>
      </c>
      <c r="O201">
        <v>0</v>
      </c>
      <c r="P201">
        <v>174</v>
      </c>
      <c r="Q201">
        <v>0</v>
      </c>
      <c r="R201">
        <v>0</v>
      </c>
      <c r="S201">
        <v>1</v>
      </c>
      <c r="T201">
        <v>18</v>
      </c>
      <c r="U201">
        <v>0</v>
      </c>
      <c r="V201">
        <v>0</v>
      </c>
      <c r="W201">
        <v>0</v>
      </c>
      <c r="X201">
        <v>80.045872392911861</v>
      </c>
      <c r="Y201">
        <v>0</v>
      </c>
      <c r="Z201">
        <v>0</v>
      </c>
      <c r="AA201">
        <v>0</v>
      </c>
      <c r="AB201">
        <v>42.074270857753397</v>
      </c>
      <c r="AC201">
        <v>0</v>
      </c>
      <c r="AD201">
        <v>0</v>
      </c>
      <c r="AE201">
        <v>122.12014325066525</v>
      </c>
    </row>
    <row r="202" spans="1:31" x14ac:dyDescent="0.25">
      <c r="A202">
        <v>1630069</v>
      </c>
      <c r="B202">
        <v>1</v>
      </c>
      <c r="C202" t="s">
        <v>80</v>
      </c>
      <c r="D202" t="s">
        <v>108</v>
      </c>
      <c r="E202" t="s">
        <v>146</v>
      </c>
      <c r="F202" t="s">
        <v>728</v>
      </c>
      <c r="G202" t="s">
        <v>142</v>
      </c>
      <c r="H202" t="s">
        <v>149</v>
      </c>
      <c r="I202" t="s">
        <v>135</v>
      </c>
      <c r="J202" t="s">
        <v>136</v>
      </c>
      <c r="K202" t="s">
        <v>143</v>
      </c>
      <c r="L202" t="s">
        <v>764</v>
      </c>
      <c r="M202" t="s">
        <v>765</v>
      </c>
      <c r="N202">
        <v>1.4666666660000001</v>
      </c>
      <c r="O202">
        <v>0</v>
      </c>
      <c r="P202">
        <v>16</v>
      </c>
      <c r="Q202">
        <v>0</v>
      </c>
      <c r="R202">
        <v>5</v>
      </c>
      <c r="S202">
        <v>0</v>
      </c>
      <c r="T202">
        <v>3</v>
      </c>
      <c r="U202">
        <v>0</v>
      </c>
      <c r="V202">
        <v>0</v>
      </c>
      <c r="W202">
        <v>0</v>
      </c>
      <c r="X202">
        <v>1.8698081971835334</v>
      </c>
      <c r="Y202">
        <v>0</v>
      </c>
      <c r="Z202">
        <v>2.51724732584E-2</v>
      </c>
      <c r="AA202">
        <v>0</v>
      </c>
      <c r="AB202">
        <v>3.6132954419781669</v>
      </c>
      <c r="AC202">
        <v>0</v>
      </c>
      <c r="AD202">
        <v>0</v>
      </c>
      <c r="AE202">
        <v>5.5082761124201003</v>
      </c>
    </row>
    <row r="203" spans="1:31" x14ac:dyDescent="0.25">
      <c r="A203">
        <v>1630046</v>
      </c>
      <c r="B203">
        <v>1</v>
      </c>
      <c r="C203" t="s">
        <v>80</v>
      </c>
      <c r="D203" t="s">
        <v>85</v>
      </c>
      <c r="E203" t="s">
        <v>178</v>
      </c>
      <c r="F203" t="s">
        <v>766</v>
      </c>
      <c r="G203" t="s">
        <v>148</v>
      </c>
      <c r="H203" t="s">
        <v>149</v>
      </c>
      <c r="I203" t="s">
        <v>135</v>
      </c>
      <c r="J203" t="s">
        <v>136</v>
      </c>
      <c r="K203" t="s">
        <v>143</v>
      </c>
      <c r="L203" t="s">
        <v>767</v>
      </c>
      <c r="M203" t="s">
        <v>768</v>
      </c>
      <c r="N203">
        <v>7.4374738880000004</v>
      </c>
      <c r="O203">
        <v>0</v>
      </c>
      <c r="P203">
        <v>70</v>
      </c>
      <c r="Q203">
        <v>0</v>
      </c>
      <c r="R203">
        <v>0</v>
      </c>
      <c r="S203">
        <v>0</v>
      </c>
      <c r="T203">
        <v>8</v>
      </c>
      <c r="U203">
        <v>0</v>
      </c>
      <c r="V203">
        <v>0</v>
      </c>
      <c r="W203">
        <v>0</v>
      </c>
      <c r="X203">
        <v>126.54795566413954</v>
      </c>
      <c r="Y203">
        <v>0</v>
      </c>
      <c r="Z203">
        <v>0</v>
      </c>
      <c r="AA203">
        <v>0</v>
      </c>
      <c r="AB203">
        <v>30.598550650407386</v>
      </c>
      <c r="AC203">
        <v>0</v>
      </c>
      <c r="AD203">
        <v>0</v>
      </c>
      <c r="AE203">
        <v>157.14650631454691</v>
      </c>
    </row>
    <row r="204" spans="1:31" x14ac:dyDescent="0.25">
      <c r="A204">
        <v>1630281</v>
      </c>
      <c r="B204">
        <v>1</v>
      </c>
      <c r="C204" t="s">
        <v>80</v>
      </c>
      <c r="D204" t="s">
        <v>94</v>
      </c>
      <c r="E204" t="s">
        <v>146</v>
      </c>
      <c r="F204" t="s">
        <v>769</v>
      </c>
      <c r="G204" t="s">
        <v>770</v>
      </c>
      <c r="H204" t="s">
        <v>149</v>
      </c>
      <c r="I204" t="s">
        <v>135</v>
      </c>
      <c r="J204" t="s">
        <v>136</v>
      </c>
      <c r="K204" t="s">
        <v>137</v>
      </c>
      <c r="L204" t="s">
        <v>771</v>
      </c>
      <c r="M204" t="s">
        <v>772</v>
      </c>
      <c r="N204">
        <v>1.3925000000000001</v>
      </c>
      <c r="O204">
        <v>0</v>
      </c>
      <c r="P204">
        <v>0</v>
      </c>
      <c r="Q204">
        <v>0</v>
      </c>
      <c r="R204">
        <v>4</v>
      </c>
      <c r="S204">
        <v>0</v>
      </c>
      <c r="T204">
        <v>1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0.12883494085105501</v>
      </c>
      <c r="AA204">
        <v>0</v>
      </c>
      <c r="AB204">
        <v>6.8742848049399997E-3</v>
      </c>
      <c r="AC204">
        <v>0</v>
      </c>
      <c r="AD204">
        <v>0</v>
      </c>
      <c r="AE204">
        <v>0.13570922565599502</v>
      </c>
    </row>
    <row r="205" spans="1:31" x14ac:dyDescent="0.25">
      <c r="A205">
        <v>1630381</v>
      </c>
      <c r="B205">
        <v>1</v>
      </c>
      <c r="C205" t="s">
        <v>81</v>
      </c>
      <c r="D205" t="s">
        <v>128</v>
      </c>
      <c r="E205" t="s">
        <v>204</v>
      </c>
      <c r="F205" t="s">
        <v>773</v>
      </c>
      <c r="G205" t="s">
        <v>161</v>
      </c>
      <c r="H205" t="s">
        <v>134</v>
      </c>
      <c r="I205" t="s">
        <v>135</v>
      </c>
      <c r="J205" t="s">
        <v>136</v>
      </c>
      <c r="K205" t="s">
        <v>137</v>
      </c>
      <c r="L205" t="s">
        <v>774</v>
      </c>
      <c r="M205" t="s">
        <v>775</v>
      </c>
      <c r="N205">
        <v>0.18666666600000001</v>
      </c>
      <c r="O205">
        <v>1</v>
      </c>
      <c r="P205">
        <v>581</v>
      </c>
      <c r="Q205">
        <v>3</v>
      </c>
      <c r="R205">
        <v>3</v>
      </c>
      <c r="S205">
        <v>9</v>
      </c>
      <c r="T205">
        <v>47</v>
      </c>
      <c r="U205">
        <v>0</v>
      </c>
      <c r="V205">
        <v>0</v>
      </c>
      <c r="W205">
        <v>4.8504592405546665E-2</v>
      </c>
      <c r="X205">
        <v>11.977448992206883</v>
      </c>
      <c r="Y205">
        <v>0.34105751264088002</v>
      </c>
      <c r="Z205">
        <v>3.4039650373866671E-2</v>
      </c>
      <c r="AA205">
        <v>6.8750178058432283</v>
      </c>
      <c r="AB205">
        <v>7.7581872073930933</v>
      </c>
      <c r="AC205">
        <v>0</v>
      </c>
      <c r="AD205">
        <v>0</v>
      </c>
      <c r="AE205">
        <v>27.034255760863495</v>
      </c>
    </row>
    <row r="206" spans="1:31" x14ac:dyDescent="0.25">
      <c r="A206">
        <v>1630238</v>
      </c>
      <c r="B206">
        <v>1</v>
      </c>
      <c r="C206" t="s">
        <v>81</v>
      </c>
      <c r="D206" t="s">
        <v>121</v>
      </c>
      <c r="E206" t="s">
        <v>178</v>
      </c>
      <c r="F206" t="s">
        <v>776</v>
      </c>
      <c r="G206" t="s">
        <v>227</v>
      </c>
      <c r="H206" t="s">
        <v>149</v>
      </c>
      <c r="I206" t="s">
        <v>135</v>
      </c>
      <c r="J206" t="s">
        <v>136</v>
      </c>
      <c r="K206" t="s">
        <v>137</v>
      </c>
      <c r="L206" t="s">
        <v>777</v>
      </c>
      <c r="M206" t="s">
        <v>778</v>
      </c>
      <c r="N206">
        <v>2.7544444440000002</v>
      </c>
      <c r="O206">
        <v>0</v>
      </c>
      <c r="P206">
        <v>19</v>
      </c>
      <c r="Q206">
        <v>0</v>
      </c>
      <c r="R206">
        <v>7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5.5056134896837516</v>
      </c>
      <c r="Y206">
        <v>0</v>
      </c>
      <c r="Z206">
        <v>3.5794003365442997</v>
      </c>
      <c r="AA206">
        <v>0</v>
      </c>
      <c r="AB206">
        <v>0</v>
      </c>
      <c r="AC206">
        <v>0</v>
      </c>
      <c r="AD206">
        <v>0</v>
      </c>
      <c r="AE206">
        <v>9.0850138262280513</v>
      </c>
    </row>
    <row r="207" spans="1:31" x14ac:dyDescent="0.25">
      <c r="A207">
        <v>1630261</v>
      </c>
      <c r="B207">
        <v>1</v>
      </c>
      <c r="C207" t="s">
        <v>81</v>
      </c>
      <c r="D207" t="s">
        <v>123</v>
      </c>
      <c r="E207" t="s">
        <v>131</v>
      </c>
      <c r="F207" t="s">
        <v>779</v>
      </c>
      <c r="G207" t="s">
        <v>585</v>
      </c>
      <c r="H207" t="s">
        <v>134</v>
      </c>
      <c r="I207" t="s">
        <v>135</v>
      </c>
      <c r="J207" t="s">
        <v>136</v>
      </c>
      <c r="K207" t="s">
        <v>137</v>
      </c>
      <c r="L207" t="s">
        <v>780</v>
      </c>
      <c r="M207" t="s">
        <v>781</v>
      </c>
      <c r="N207">
        <v>1.4941666659999999</v>
      </c>
      <c r="O207">
        <v>0</v>
      </c>
      <c r="P207">
        <v>1</v>
      </c>
      <c r="Q207">
        <v>0</v>
      </c>
      <c r="R207">
        <v>29</v>
      </c>
      <c r="S207">
        <v>0</v>
      </c>
      <c r="T207">
        <v>3</v>
      </c>
      <c r="U207">
        <v>0</v>
      </c>
      <c r="V207">
        <v>0</v>
      </c>
      <c r="W207">
        <v>0</v>
      </c>
      <c r="X207">
        <v>3.8142330999097779E-2</v>
      </c>
      <c r="Y207">
        <v>0</v>
      </c>
      <c r="Z207">
        <v>3.1352094209515906</v>
      </c>
      <c r="AA207">
        <v>0</v>
      </c>
      <c r="AB207">
        <v>5.8614113603889999</v>
      </c>
      <c r="AC207">
        <v>0</v>
      </c>
      <c r="AD207">
        <v>0</v>
      </c>
      <c r="AE207">
        <v>9.0347631123396877</v>
      </c>
    </row>
    <row r="208" spans="1:31" x14ac:dyDescent="0.25">
      <c r="A208">
        <v>1630089</v>
      </c>
      <c r="B208">
        <v>1</v>
      </c>
      <c r="C208" t="s">
        <v>80</v>
      </c>
      <c r="D208" t="s">
        <v>93</v>
      </c>
      <c r="E208" t="s">
        <v>178</v>
      </c>
      <c r="F208" t="s">
        <v>782</v>
      </c>
      <c r="G208" t="s">
        <v>187</v>
      </c>
      <c r="H208" t="s">
        <v>149</v>
      </c>
      <c r="I208" t="s">
        <v>135</v>
      </c>
      <c r="J208" t="s">
        <v>136</v>
      </c>
      <c r="K208" t="s">
        <v>137</v>
      </c>
      <c r="L208" t="s">
        <v>571</v>
      </c>
      <c r="M208" t="s">
        <v>783</v>
      </c>
      <c r="N208">
        <v>3.0522222220000002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1.0239593448098701</v>
      </c>
      <c r="AC208">
        <v>0</v>
      </c>
      <c r="AD208">
        <v>0</v>
      </c>
      <c r="AE208">
        <v>1.0239593448098701</v>
      </c>
    </row>
    <row r="209" spans="1:31" x14ac:dyDescent="0.25">
      <c r="A209">
        <v>1630218</v>
      </c>
      <c r="B209">
        <v>1</v>
      </c>
      <c r="C209" t="s">
        <v>81</v>
      </c>
      <c r="D209" t="s">
        <v>122</v>
      </c>
      <c r="E209" t="s">
        <v>140</v>
      </c>
      <c r="F209" t="s">
        <v>784</v>
      </c>
      <c r="G209" t="s">
        <v>785</v>
      </c>
      <c r="H209" t="s">
        <v>134</v>
      </c>
      <c r="I209" t="s">
        <v>135</v>
      </c>
      <c r="J209" t="s">
        <v>136</v>
      </c>
      <c r="K209" t="s">
        <v>137</v>
      </c>
      <c r="L209" t="s">
        <v>786</v>
      </c>
      <c r="M209" t="s">
        <v>787</v>
      </c>
      <c r="N209">
        <v>1.689444444</v>
      </c>
      <c r="O209">
        <v>0</v>
      </c>
      <c r="P209">
        <v>134</v>
      </c>
      <c r="Q209">
        <v>0</v>
      </c>
      <c r="R209">
        <v>0</v>
      </c>
      <c r="S209">
        <v>6</v>
      </c>
      <c r="T209">
        <v>15</v>
      </c>
      <c r="U209">
        <v>3</v>
      </c>
      <c r="V209">
        <v>0</v>
      </c>
      <c r="W209">
        <v>0</v>
      </c>
      <c r="X209">
        <v>18.129682887363451</v>
      </c>
      <c r="Y209">
        <v>0</v>
      </c>
      <c r="Z209">
        <v>0</v>
      </c>
      <c r="AA209">
        <v>18.054384413603657</v>
      </c>
      <c r="AB209">
        <v>11.481774020221865</v>
      </c>
      <c r="AC209">
        <v>987.71935965381442</v>
      </c>
      <c r="AD209">
        <v>0</v>
      </c>
      <c r="AE209">
        <v>1035.3852009750035</v>
      </c>
    </row>
    <row r="210" spans="1:31" x14ac:dyDescent="0.25">
      <c r="A210">
        <v>1630275</v>
      </c>
      <c r="B210">
        <v>1</v>
      </c>
      <c r="C210" t="s">
        <v>80</v>
      </c>
      <c r="D210" t="s">
        <v>84</v>
      </c>
      <c r="E210" t="s">
        <v>152</v>
      </c>
      <c r="F210" t="s">
        <v>788</v>
      </c>
      <c r="G210" t="s">
        <v>168</v>
      </c>
      <c r="H210" t="s">
        <v>149</v>
      </c>
      <c r="I210" t="s">
        <v>135</v>
      </c>
      <c r="J210" t="s">
        <v>136</v>
      </c>
      <c r="K210" t="s">
        <v>137</v>
      </c>
      <c r="L210" t="s">
        <v>789</v>
      </c>
      <c r="M210" t="s">
        <v>790</v>
      </c>
      <c r="N210">
        <v>2.1086111110000001</v>
      </c>
      <c r="O210">
        <v>0</v>
      </c>
      <c r="P210">
        <v>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3.2271219214081652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3.2271219214081652</v>
      </c>
    </row>
    <row r="211" spans="1:31" x14ac:dyDescent="0.25">
      <c r="A211">
        <v>1630032</v>
      </c>
      <c r="B211">
        <v>1</v>
      </c>
      <c r="C211" t="s">
        <v>81</v>
      </c>
      <c r="D211" t="s">
        <v>114</v>
      </c>
      <c r="E211" t="s">
        <v>131</v>
      </c>
      <c r="F211" t="s">
        <v>791</v>
      </c>
      <c r="G211" t="s">
        <v>148</v>
      </c>
      <c r="H211" t="s">
        <v>134</v>
      </c>
      <c r="I211" t="s">
        <v>135</v>
      </c>
      <c r="J211" t="s">
        <v>136</v>
      </c>
      <c r="K211" t="s">
        <v>143</v>
      </c>
      <c r="L211" t="s">
        <v>792</v>
      </c>
      <c r="M211" t="s">
        <v>793</v>
      </c>
      <c r="N211">
        <v>7.1711111110000001</v>
      </c>
      <c r="O211">
        <v>0</v>
      </c>
      <c r="P211">
        <v>86</v>
      </c>
      <c r="Q211">
        <v>0</v>
      </c>
      <c r="R211">
        <v>4</v>
      </c>
      <c r="S211">
        <v>0</v>
      </c>
      <c r="T211">
        <v>9</v>
      </c>
      <c r="U211">
        <v>0</v>
      </c>
      <c r="V211">
        <v>0</v>
      </c>
      <c r="W211">
        <v>0</v>
      </c>
      <c r="X211">
        <v>43.453352351757502</v>
      </c>
      <c r="Y211">
        <v>0</v>
      </c>
      <c r="Z211">
        <v>8.3124562921858339E-2</v>
      </c>
      <c r="AA211">
        <v>0</v>
      </c>
      <c r="AB211">
        <v>2.9579989490271608</v>
      </c>
      <c r="AC211">
        <v>0</v>
      </c>
      <c r="AD211">
        <v>0</v>
      </c>
      <c r="AE211">
        <v>46.494475863706526</v>
      </c>
    </row>
    <row r="212" spans="1:31" x14ac:dyDescent="0.25">
      <c r="A212">
        <v>1629989</v>
      </c>
      <c r="B212">
        <v>1</v>
      </c>
      <c r="C212" t="s">
        <v>80</v>
      </c>
      <c r="D212" t="s">
        <v>83</v>
      </c>
      <c r="E212" t="s">
        <v>152</v>
      </c>
      <c r="F212" t="s">
        <v>794</v>
      </c>
      <c r="G212" t="s">
        <v>227</v>
      </c>
      <c r="H212" t="s">
        <v>149</v>
      </c>
      <c r="I212" t="s">
        <v>135</v>
      </c>
      <c r="J212" t="s">
        <v>136</v>
      </c>
      <c r="K212" t="s">
        <v>137</v>
      </c>
      <c r="L212" t="s">
        <v>795</v>
      </c>
      <c r="M212" t="s">
        <v>796</v>
      </c>
      <c r="N212">
        <v>1.633611111</v>
      </c>
      <c r="O212">
        <v>0</v>
      </c>
      <c r="P212">
        <v>3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1.7295249935872539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1.7295249935872539</v>
      </c>
    </row>
    <row r="213" spans="1:31" x14ac:dyDescent="0.25">
      <c r="A213">
        <v>1630112</v>
      </c>
      <c r="B213">
        <v>1</v>
      </c>
      <c r="C213" t="s">
        <v>80</v>
      </c>
      <c r="D213" t="s">
        <v>100</v>
      </c>
      <c r="E213" t="s">
        <v>204</v>
      </c>
      <c r="F213" t="s">
        <v>797</v>
      </c>
      <c r="G213" t="s">
        <v>161</v>
      </c>
      <c r="H213" t="s">
        <v>134</v>
      </c>
      <c r="I213" t="s">
        <v>135</v>
      </c>
      <c r="J213" t="s">
        <v>136</v>
      </c>
      <c r="K213" t="s">
        <v>137</v>
      </c>
      <c r="L213" t="s">
        <v>798</v>
      </c>
      <c r="M213" t="s">
        <v>799</v>
      </c>
      <c r="N213">
        <v>1.318888888</v>
      </c>
      <c r="O213">
        <v>0</v>
      </c>
      <c r="P213">
        <v>0</v>
      </c>
      <c r="Q213">
        <v>16</v>
      </c>
      <c r="R213">
        <v>73</v>
      </c>
      <c r="S213">
        <v>1</v>
      </c>
      <c r="T213">
        <v>5</v>
      </c>
      <c r="U213">
        <v>0</v>
      </c>
      <c r="V213">
        <v>0</v>
      </c>
      <c r="W213">
        <v>0</v>
      </c>
      <c r="X213">
        <v>0</v>
      </c>
      <c r="Y213">
        <v>12.917087463124089</v>
      </c>
      <c r="Z213">
        <v>106.6553158072074</v>
      </c>
      <c r="AA213">
        <v>0</v>
      </c>
      <c r="AB213">
        <v>11.388568490345522</v>
      </c>
      <c r="AC213">
        <v>0</v>
      </c>
      <c r="AD213">
        <v>0</v>
      </c>
      <c r="AE213">
        <v>130.96097176067701</v>
      </c>
    </row>
    <row r="214" spans="1:31" x14ac:dyDescent="0.25">
      <c r="A214">
        <v>1630338</v>
      </c>
      <c r="B214">
        <v>1</v>
      </c>
      <c r="C214" t="s">
        <v>81</v>
      </c>
      <c r="D214" t="s">
        <v>112</v>
      </c>
      <c r="E214" t="s">
        <v>146</v>
      </c>
      <c r="F214" t="s">
        <v>800</v>
      </c>
      <c r="G214" t="s">
        <v>227</v>
      </c>
      <c r="H214" t="s">
        <v>149</v>
      </c>
      <c r="I214" t="s">
        <v>135</v>
      </c>
      <c r="J214" t="s">
        <v>136</v>
      </c>
      <c r="K214" t="s">
        <v>137</v>
      </c>
      <c r="L214" t="s">
        <v>801</v>
      </c>
      <c r="M214" t="s">
        <v>802</v>
      </c>
      <c r="N214">
        <v>1.362777777</v>
      </c>
      <c r="O214">
        <v>0</v>
      </c>
      <c r="P214">
        <v>0</v>
      </c>
      <c r="Q214">
        <v>1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17.918162389378249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17.918162389378249</v>
      </c>
    </row>
    <row r="215" spans="1:31" x14ac:dyDescent="0.25">
      <c r="A215">
        <v>1630006</v>
      </c>
      <c r="B215">
        <v>1</v>
      </c>
      <c r="C215" t="s">
        <v>81</v>
      </c>
      <c r="D215" t="s">
        <v>114</v>
      </c>
      <c r="E215" t="s">
        <v>146</v>
      </c>
      <c r="F215" t="s">
        <v>803</v>
      </c>
      <c r="G215" t="s">
        <v>148</v>
      </c>
      <c r="H215" t="s">
        <v>149</v>
      </c>
      <c r="I215" t="s">
        <v>135</v>
      </c>
      <c r="J215" t="s">
        <v>136</v>
      </c>
      <c r="K215" t="s">
        <v>143</v>
      </c>
      <c r="L215" t="s">
        <v>804</v>
      </c>
      <c r="M215" t="s">
        <v>805</v>
      </c>
      <c r="N215">
        <v>7.9641666659999997</v>
      </c>
      <c r="O215">
        <v>0</v>
      </c>
      <c r="P215">
        <v>120</v>
      </c>
      <c r="Q215">
        <v>0</v>
      </c>
      <c r="R215">
        <v>0</v>
      </c>
      <c r="S215">
        <v>0</v>
      </c>
      <c r="T215">
        <v>18</v>
      </c>
      <c r="U215">
        <v>0</v>
      </c>
      <c r="V215">
        <v>0</v>
      </c>
      <c r="W215">
        <v>0</v>
      </c>
      <c r="X215">
        <v>116.49014024963564</v>
      </c>
      <c r="Y215">
        <v>0</v>
      </c>
      <c r="Z215">
        <v>0</v>
      </c>
      <c r="AA215">
        <v>0</v>
      </c>
      <c r="AB215">
        <v>73.772465934647428</v>
      </c>
      <c r="AC215">
        <v>0</v>
      </c>
      <c r="AD215">
        <v>0</v>
      </c>
      <c r="AE215">
        <v>190.26260618428307</v>
      </c>
    </row>
    <row r="216" spans="1:31" x14ac:dyDescent="0.25">
      <c r="A216">
        <v>1630152</v>
      </c>
      <c r="B216">
        <v>1</v>
      </c>
      <c r="C216" t="s">
        <v>80</v>
      </c>
      <c r="D216" t="s">
        <v>101</v>
      </c>
      <c r="E216" t="s">
        <v>178</v>
      </c>
      <c r="F216" t="s">
        <v>806</v>
      </c>
      <c r="G216" t="s">
        <v>231</v>
      </c>
      <c r="H216" t="s">
        <v>149</v>
      </c>
      <c r="I216" t="s">
        <v>135</v>
      </c>
      <c r="J216" t="s">
        <v>136</v>
      </c>
      <c r="K216" t="s">
        <v>137</v>
      </c>
      <c r="L216" t="s">
        <v>807</v>
      </c>
      <c r="M216" t="s">
        <v>808</v>
      </c>
      <c r="N216">
        <v>0.65666666600000001</v>
      </c>
      <c r="O216">
        <v>0</v>
      </c>
      <c r="P216">
        <v>143</v>
      </c>
      <c r="Q216">
        <v>0</v>
      </c>
      <c r="R216">
        <v>0</v>
      </c>
      <c r="S216">
        <v>0</v>
      </c>
      <c r="T216">
        <v>5</v>
      </c>
      <c r="U216">
        <v>0</v>
      </c>
      <c r="V216">
        <v>0</v>
      </c>
      <c r="W216">
        <v>0</v>
      </c>
      <c r="X216">
        <v>15.843824038534301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15.843824038534301</v>
      </c>
    </row>
    <row r="217" spans="1:31" x14ac:dyDescent="0.25">
      <c r="A217">
        <v>1630052</v>
      </c>
      <c r="B217">
        <v>1</v>
      </c>
      <c r="C217" t="s">
        <v>81</v>
      </c>
      <c r="D217" t="s">
        <v>113</v>
      </c>
      <c r="E217" t="s">
        <v>140</v>
      </c>
      <c r="F217" t="s">
        <v>809</v>
      </c>
      <c r="G217" t="s">
        <v>161</v>
      </c>
      <c r="H217" t="s">
        <v>134</v>
      </c>
      <c r="I217" t="s">
        <v>191</v>
      </c>
      <c r="J217" t="s">
        <v>136</v>
      </c>
      <c r="K217" t="s">
        <v>137</v>
      </c>
      <c r="L217" t="s">
        <v>810</v>
      </c>
      <c r="M217" t="s">
        <v>811</v>
      </c>
      <c r="N217">
        <v>1.2777777000000001E-2</v>
      </c>
      <c r="O217">
        <v>15</v>
      </c>
      <c r="P217">
        <v>347</v>
      </c>
      <c r="Q217">
        <v>144</v>
      </c>
      <c r="R217">
        <v>177</v>
      </c>
      <c r="S217">
        <v>20</v>
      </c>
      <c r="T217">
        <v>27</v>
      </c>
      <c r="U217">
        <v>0</v>
      </c>
      <c r="V217">
        <v>0</v>
      </c>
      <c r="W217">
        <v>2.7083205046510558E-2</v>
      </c>
      <c r="X217">
        <v>1.2359538244744703</v>
      </c>
      <c r="Y217">
        <v>0.78036411571766029</v>
      </c>
      <c r="Z217">
        <v>0.75694092601895124</v>
      </c>
      <c r="AA217">
        <v>0.58235185972768333</v>
      </c>
      <c r="AB217">
        <v>0.38456008940013114</v>
      </c>
      <c r="AC217">
        <v>0</v>
      </c>
      <c r="AD217">
        <v>0</v>
      </c>
      <c r="AE217">
        <v>3.767254020385407</v>
      </c>
    </row>
    <row r="218" spans="1:31" x14ac:dyDescent="0.25">
      <c r="A218">
        <v>1630072</v>
      </c>
      <c r="B218">
        <v>1</v>
      </c>
      <c r="C218" t="s">
        <v>80</v>
      </c>
      <c r="D218" t="s">
        <v>96</v>
      </c>
      <c r="E218" t="s">
        <v>152</v>
      </c>
      <c r="F218" t="s">
        <v>812</v>
      </c>
      <c r="G218" t="s">
        <v>168</v>
      </c>
      <c r="H218" t="s">
        <v>149</v>
      </c>
      <c r="I218" t="s">
        <v>135</v>
      </c>
      <c r="J218" t="s">
        <v>136</v>
      </c>
      <c r="K218" t="s">
        <v>137</v>
      </c>
      <c r="L218" t="s">
        <v>813</v>
      </c>
      <c r="M218" t="s">
        <v>814</v>
      </c>
      <c r="N218">
        <v>4.4694444439999996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0.70216790183535149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0.70216790183535149</v>
      </c>
    </row>
    <row r="219" spans="1:31" x14ac:dyDescent="0.25">
      <c r="A219">
        <v>1630115</v>
      </c>
      <c r="B219">
        <v>1</v>
      </c>
      <c r="C219" t="s">
        <v>81</v>
      </c>
      <c r="D219" t="s">
        <v>126</v>
      </c>
      <c r="E219" t="s">
        <v>131</v>
      </c>
      <c r="F219" t="s">
        <v>815</v>
      </c>
      <c r="G219" t="s">
        <v>161</v>
      </c>
      <c r="H219" t="s">
        <v>134</v>
      </c>
      <c r="I219" t="s">
        <v>191</v>
      </c>
      <c r="J219" t="s">
        <v>136</v>
      </c>
      <c r="K219" t="s">
        <v>137</v>
      </c>
      <c r="L219" t="s">
        <v>816</v>
      </c>
      <c r="M219" t="s">
        <v>817</v>
      </c>
      <c r="N219">
        <v>5.5555550000000002E-3</v>
      </c>
      <c r="O219">
        <v>1</v>
      </c>
      <c r="P219">
        <v>627</v>
      </c>
      <c r="Q219">
        <v>21</v>
      </c>
      <c r="R219">
        <v>187</v>
      </c>
      <c r="S219">
        <v>8</v>
      </c>
      <c r="T219">
        <v>38</v>
      </c>
      <c r="U219">
        <v>0</v>
      </c>
      <c r="V219">
        <v>3</v>
      </c>
      <c r="W219">
        <v>8.5260875661111114E-4</v>
      </c>
      <c r="X219">
        <v>0.25762482475782789</v>
      </c>
      <c r="Y219">
        <v>0.20589287844288892</v>
      </c>
      <c r="Z219">
        <v>3.2616266935599998E-2</v>
      </c>
      <c r="AA219">
        <v>0.25735944679660006</v>
      </c>
      <c r="AB219">
        <v>0.11600413910057779</v>
      </c>
      <c r="AC219">
        <v>0</v>
      </c>
      <c r="AD219">
        <v>8.9644942405666672E-3</v>
      </c>
      <c r="AE219">
        <v>0.87931465903067252</v>
      </c>
    </row>
    <row r="220" spans="1:31" x14ac:dyDescent="0.25">
      <c r="A220">
        <v>1630258</v>
      </c>
      <c r="B220">
        <v>1</v>
      </c>
      <c r="C220" t="s">
        <v>81</v>
      </c>
      <c r="D220" t="s">
        <v>128</v>
      </c>
      <c r="E220" t="s">
        <v>204</v>
      </c>
      <c r="F220" t="s">
        <v>818</v>
      </c>
      <c r="G220" t="s">
        <v>161</v>
      </c>
      <c r="H220" t="s">
        <v>134</v>
      </c>
      <c r="I220" t="s">
        <v>135</v>
      </c>
      <c r="J220" t="s">
        <v>136</v>
      </c>
      <c r="K220" t="s">
        <v>137</v>
      </c>
      <c r="L220" t="s">
        <v>819</v>
      </c>
      <c r="M220" t="s">
        <v>820</v>
      </c>
      <c r="N220">
        <v>7.3888888E-2</v>
      </c>
      <c r="O220">
        <v>0</v>
      </c>
      <c r="P220">
        <v>0</v>
      </c>
      <c r="Q220">
        <v>0</v>
      </c>
      <c r="R220">
        <v>0</v>
      </c>
      <c r="S220">
        <v>18</v>
      </c>
      <c r="T220">
        <v>0</v>
      </c>
      <c r="U220">
        <v>15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31.775074693067822</v>
      </c>
      <c r="AB220">
        <v>0</v>
      </c>
      <c r="AC220">
        <v>229.07810501913136</v>
      </c>
      <c r="AD220">
        <v>0</v>
      </c>
      <c r="AE220">
        <v>260.85317971219916</v>
      </c>
    </row>
    <row r="221" spans="1:31" x14ac:dyDescent="0.25">
      <c r="A221">
        <v>1630215</v>
      </c>
      <c r="B221">
        <v>1</v>
      </c>
      <c r="C221" t="s">
        <v>81</v>
      </c>
      <c r="D221" t="s">
        <v>118</v>
      </c>
      <c r="E221" t="s">
        <v>131</v>
      </c>
      <c r="F221" t="s">
        <v>821</v>
      </c>
      <c r="G221" t="s">
        <v>195</v>
      </c>
      <c r="H221" t="s">
        <v>134</v>
      </c>
      <c r="I221" t="s">
        <v>135</v>
      </c>
      <c r="J221" t="s">
        <v>136</v>
      </c>
      <c r="K221" t="s">
        <v>137</v>
      </c>
      <c r="L221" t="s">
        <v>822</v>
      </c>
      <c r="M221" t="s">
        <v>823</v>
      </c>
      <c r="N221">
        <v>0.92111111099999998</v>
      </c>
      <c r="O221">
        <v>0</v>
      </c>
      <c r="P221">
        <v>1</v>
      </c>
      <c r="Q221">
        <v>12</v>
      </c>
      <c r="R221">
        <v>62</v>
      </c>
      <c r="S221">
        <v>8</v>
      </c>
      <c r="T221">
        <v>5</v>
      </c>
      <c r="U221">
        <v>0</v>
      </c>
      <c r="V221">
        <v>0</v>
      </c>
      <c r="W221">
        <v>0</v>
      </c>
      <c r="X221">
        <v>2.9881120435575004E-2</v>
      </c>
      <c r="Y221">
        <v>62.398006417080609</v>
      </c>
      <c r="Z221">
        <v>35.922575079151564</v>
      </c>
      <c r="AA221">
        <v>14.301645292063361</v>
      </c>
      <c r="AB221">
        <v>3.2081930296282946</v>
      </c>
      <c r="AC221">
        <v>0</v>
      </c>
      <c r="AD221">
        <v>0</v>
      </c>
      <c r="AE221">
        <v>115.8603009383594</v>
      </c>
    </row>
    <row r="222" spans="1:31" x14ac:dyDescent="0.25">
      <c r="A222">
        <v>1630092</v>
      </c>
      <c r="B222">
        <v>1</v>
      </c>
      <c r="C222" t="s">
        <v>80</v>
      </c>
      <c r="D222" t="s">
        <v>90</v>
      </c>
      <c r="E222" t="s">
        <v>152</v>
      </c>
      <c r="F222" t="s">
        <v>824</v>
      </c>
      <c r="G222" t="s">
        <v>154</v>
      </c>
      <c r="H222" t="s">
        <v>149</v>
      </c>
      <c r="I222" t="s">
        <v>135</v>
      </c>
      <c r="J222" t="s">
        <v>136</v>
      </c>
      <c r="K222" t="s">
        <v>137</v>
      </c>
      <c r="L222" t="s">
        <v>825</v>
      </c>
      <c r="M222" t="s">
        <v>826</v>
      </c>
      <c r="N222">
        <v>3.53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2.0640605700539485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2.0640605700539485</v>
      </c>
    </row>
    <row r="223" spans="1:31" x14ac:dyDescent="0.25">
      <c r="A223">
        <v>1630384</v>
      </c>
      <c r="B223">
        <v>1</v>
      </c>
      <c r="C223" t="s">
        <v>81</v>
      </c>
      <c r="D223" t="s">
        <v>123</v>
      </c>
      <c r="E223" t="s">
        <v>152</v>
      </c>
      <c r="F223" t="s">
        <v>827</v>
      </c>
      <c r="G223" t="s">
        <v>507</v>
      </c>
      <c r="H223" t="s">
        <v>149</v>
      </c>
      <c r="I223" t="s">
        <v>135</v>
      </c>
      <c r="J223" t="s">
        <v>136</v>
      </c>
      <c r="K223" t="s">
        <v>137</v>
      </c>
      <c r="L223" t="s">
        <v>828</v>
      </c>
      <c r="M223" t="s">
        <v>829</v>
      </c>
      <c r="N223">
        <v>0.50666666599999999</v>
      </c>
      <c r="O223">
        <v>0</v>
      </c>
      <c r="P223">
        <v>4</v>
      </c>
      <c r="Q223">
        <v>0</v>
      </c>
      <c r="R223">
        <v>0</v>
      </c>
      <c r="S223">
        <v>0</v>
      </c>
      <c r="T223">
        <v>3</v>
      </c>
      <c r="U223">
        <v>0</v>
      </c>
      <c r="V223">
        <v>0</v>
      </c>
      <c r="W223">
        <v>0</v>
      </c>
      <c r="X223">
        <v>0.27312776325502663</v>
      </c>
      <c r="Y223">
        <v>0</v>
      </c>
      <c r="Z223">
        <v>0</v>
      </c>
      <c r="AA223">
        <v>0</v>
      </c>
      <c r="AB223">
        <v>1.0806141262231466</v>
      </c>
      <c r="AC223">
        <v>0</v>
      </c>
      <c r="AD223">
        <v>0</v>
      </c>
      <c r="AE223">
        <v>1.3537418894781732</v>
      </c>
    </row>
    <row r="224" spans="1:31" x14ac:dyDescent="0.25">
      <c r="A224">
        <v>1630029</v>
      </c>
      <c r="B224">
        <v>1</v>
      </c>
      <c r="C224" t="s">
        <v>80</v>
      </c>
      <c r="D224" t="s">
        <v>93</v>
      </c>
      <c r="E224" t="s">
        <v>146</v>
      </c>
      <c r="F224" t="s">
        <v>830</v>
      </c>
      <c r="G224" t="s">
        <v>231</v>
      </c>
      <c r="H224" t="s">
        <v>149</v>
      </c>
      <c r="I224" t="s">
        <v>135</v>
      </c>
      <c r="J224" t="s">
        <v>136</v>
      </c>
      <c r="K224" t="s">
        <v>137</v>
      </c>
      <c r="L224" t="s">
        <v>831</v>
      </c>
      <c r="M224" t="s">
        <v>832</v>
      </c>
      <c r="N224">
        <v>0.67472222199999998</v>
      </c>
      <c r="O224">
        <v>0</v>
      </c>
      <c r="P224">
        <v>92</v>
      </c>
      <c r="Q224">
        <v>0</v>
      </c>
      <c r="R224">
        <v>13</v>
      </c>
      <c r="S224">
        <v>0</v>
      </c>
      <c r="T224">
        <v>11</v>
      </c>
      <c r="U224">
        <v>0</v>
      </c>
      <c r="V224">
        <v>0</v>
      </c>
      <c r="W224">
        <v>0</v>
      </c>
      <c r="X224">
        <v>4.9246607811326664</v>
      </c>
      <c r="Y224">
        <v>0</v>
      </c>
      <c r="Z224">
        <v>0.81531636047115918</v>
      </c>
      <c r="AA224">
        <v>0</v>
      </c>
      <c r="AB224">
        <v>7.2454041609145889</v>
      </c>
      <c r="AC224">
        <v>0</v>
      </c>
      <c r="AD224">
        <v>0</v>
      </c>
      <c r="AE224">
        <v>12.985381302518414</v>
      </c>
    </row>
    <row r="225" spans="1:31" x14ac:dyDescent="0.25">
      <c r="A225">
        <v>1630135</v>
      </c>
      <c r="B225">
        <v>1</v>
      </c>
      <c r="C225" t="s">
        <v>80</v>
      </c>
      <c r="D225" t="s">
        <v>108</v>
      </c>
      <c r="E225" t="s">
        <v>146</v>
      </c>
      <c r="F225" t="s">
        <v>833</v>
      </c>
      <c r="G225" t="s">
        <v>231</v>
      </c>
      <c r="H225" t="s">
        <v>149</v>
      </c>
      <c r="I225" t="s">
        <v>135</v>
      </c>
      <c r="J225" t="s">
        <v>136</v>
      </c>
      <c r="K225" t="s">
        <v>137</v>
      </c>
      <c r="L225" t="s">
        <v>834</v>
      </c>
      <c r="M225" t="s">
        <v>835</v>
      </c>
      <c r="N225">
        <v>0.68333333299999999</v>
      </c>
      <c r="O225">
        <v>0</v>
      </c>
      <c r="P225">
        <v>29</v>
      </c>
      <c r="Q225">
        <v>0</v>
      </c>
      <c r="R225">
        <v>15</v>
      </c>
      <c r="S225">
        <v>0</v>
      </c>
      <c r="T225">
        <v>4</v>
      </c>
      <c r="U225">
        <v>0</v>
      </c>
      <c r="V225">
        <v>0</v>
      </c>
      <c r="W225">
        <v>0</v>
      </c>
      <c r="X225">
        <v>1.4623712445257782</v>
      </c>
      <c r="Y225">
        <v>0</v>
      </c>
      <c r="Z225">
        <v>0.37734752724383352</v>
      </c>
      <c r="AA225">
        <v>0</v>
      </c>
      <c r="AB225">
        <v>3.4993926239251785</v>
      </c>
      <c r="AC225">
        <v>0</v>
      </c>
      <c r="AD225">
        <v>0</v>
      </c>
      <c r="AE225">
        <v>5.3391113956947898</v>
      </c>
    </row>
    <row r="226" spans="1:31" x14ac:dyDescent="0.25">
      <c r="A226">
        <v>1630321</v>
      </c>
      <c r="B226">
        <v>1</v>
      </c>
      <c r="C226" t="s">
        <v>81</v>
      </c>
      <c r="D226" t="s">
        <v>120</v>
      </c>
      <c r="E226" t="s">
        <v>140</v>
      </c>
      <c r="F226" t="s">
        <v>836</v>
      </c>
      <c r="G226" t="s">
        <v>161</v>
      </c>
      <c r="H226" t="s">
        <v>134</v>
      </c>
      <c r="I226" t="s">
        <v>135</v>
      </c>
      <c r="J226" t="s">
        <v>136</v>
      </c>
      <c r="K226" t="s">
        <v>137</v>
      </c>
      <c r="L226" t="s">
        <v>837</v>
      </c>
      <c r="M226" t="s">
        <v>838</v>
      </c>
      <c r="N226">
        <v>1.124166666</v>
      </c>
      <c r="O226">
        <v>3</v>
      </c>
      <c r="P226">
        <v>883</v>
      </c>
      <c r="Q226">
        <v>268</v>
      </c>
      <c r="R226">
        <v>89</v>
      </c>
      <c r="S226">
        <v>23</v>
      </c>
      <c r="T226">
        <v>112</v>
      </c>
      <c r="U226">
        <v>5</v>
      </c>
      <c r="V226">
        <v>1</v>
      </c>
      <c r="W226">
        <v>1.172654123904</v>
      </c>
      <c r="X226">
        <v>199.27784394086362</v>
      </c>
      <c r="Y226">
        <v>1329.7010147634417</v>
      </c>
      <c r="Z226">
        <v>86.076842004712532</v>
      </c>
      <c r="AA226">
        <v>312.8714949523349</v>
      </c>
      <c r="AB226">
        <v>119.70450052490095</v>
      </c>
      <c r="AC226">
        <v>375.00189911900935</v>
      </c>
      <c r="AD226">
        <v>1.0323227299809932</v>
      </c>
      <c r="AE226">
        <v>2424.838572159148</v>
      </c>
    </row>
    <row r="227" spans="1:31" x14ac:dyDescent="0.25">
      <c r="A227">
        <v>1668449</v>
      </c>
      <c r="B227">
        <v>1</v>
      </c>
      <c r="C227" t="s">
        <v>80</v>
      </c>
      <c r="D227" t="s">
        <v>110</v>
      </c>
      <c r="E227" t="s">
        <v>152</v>
      </c>
      <c r="F227" t="s">
        <v>839</v>
      </c>
      <c r="G227" t="s">
        <v>154</v>
      </c>
      <c r="H227" t="s">
        <v>149</v>
      </c>
      <c r="I227" t="s">
        <v>135</v>
      </c>
      <c r="J227" t="s">
        <v>136</v>
      </c>
      <c r="K227" t="s">
        <v>137</v>
      </c>
      <c r="L227" t="s">
        <v>840</v>
      </c>
      <c r="M227" t="s">
        <v>841</v>
      </c>
      <c r="N227">
        <v>0.92361111100000004</v>
      </c>
      <c r="O227">
        <v>0</v>
      </c>
      <c r="P227">
        <v>1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0.37195625350886663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0.37195625350886663</v>
      </c>
    </row>
    <row r="228" spans="1:31" x14ac:dyDescent="0.25">
      <c r="A228">
        <v>1668549</v>
      </c>
      <c r="B228">
        <v>1</v>
      </c>
      <c r="C228" t="s">
        <v>80</v>
      </c>
      <c r="D228" t="s">
        <v>110</v>
      </c>
      <c r="E228" t="s">
        <v>152</v>
      </c>
      <c r="F228" t="s">
        <v>842</v>
      </c>
      <c r="G228" t="s">
        <v>507</v>
      </c>
      <c r="H228" t="s">
        <v>149</v>
      </c>
      <c r="I228" t="s">
        <v>135</v>
      </c>
      <c r="J228" t="s">
        <v>136</v>
      </c>
      <c r="K228" t="s">
        <v>137</v>
      </c>
      <c r="L228" t="s">
        <v>843</v>
      </c>
      <c r="M228" t="s">
        <v>844</v>
      </c>
      <c r="N228">
        <v>1.5774999999999999</v>
      </c>
      <c r="O228">
        <v>0</v>
      </c>
      <c r="P228">
        <v>1</v>
      </c>
      <c r="Q228">
        <v>0</v>
      </c>
      <c r="R228">
        <v>0</v>
      </c>
      <c r="S228">
        <v>0</v>
      </c>
      <c r="T228">
        <v>3</v>
      </c>
      <c r="U228">
        <v>0</v>
      </c>
      <c r="V228">
        <v>0</v>
      </c>
      <c r="W228">
        <v>0</v>
      </c>
      <c r="X228">
        <v>1.0234278117036624</v>
      </c>
      <c r="Y228">
        <v>0</v>
      </c>
      <c r="Z228">
        <v>0</v>
      </c>
      <c r="AA228">
        <v>0</v>
      </c>
      <c r="AB228">
        <v>1.1281878362184121</v>
      </c>
      <c r="AC228">
        <v>0</v>
      </c>
      <c r="AD228">
        <v>0</v>
      </c>
      <c r="AE228">
        <v>2.1516156479220747</v>
      </c>
    </row>
    <row r="229" spans="1:31" x14ac:dyDescent="0.25">
      <c r="A229">
        <v>1668257</v>
      </c>
      <c r="B229">
        <v>1</v>
      </c>
      <c r="C229" t="s">
        <v>81</v>
      </c>
      <c r="D229" t="s">
        <v>112</v>
      </c>
      <c r="E229" t="s">
        <v>642</v>
      </c>
      <c r="F229" t="s">
        <v>845</v>
      </c>
      <c r="G229" t="s">
        <v>161</v>
      </c>
      <c r="H229" t="s">
        <v>134</v>
      </c>
      <c r="I229" t="s">
        <v>135</v>
      </c>
      <c r="J229" t="s">
        <v>136</v>
      </c>
      <c r="K229" t="s">
        <v>137</v>
      </c>
      <c r="L229" t="s">
        <v>846</v>
      </c>
      <c r="M229" t="s">
        <v>847</v>
      </c>
      <c r="N229">
        <v>0.16669055499999999</v>
      </c>
      <c r="O229">
        <v>1</v>
      </c>
      <c r="P229">
        <v>202</v>
      </c>
      <c r="Q229">
        <v>200</v>
      </c>
      <c r="R229">
        <v>84</v>
      </c>
      <c r="S229">
        <v>11</v>
      </c>
      <c r="T229">
        <v>16</v>
      </c>
      <c r="U229">
        <v>4</v>
      </c>
      <c r="V229">
        <v>0</v>
      </c>
      <c r="W229">
        <v>3.5544797056141739</v>
      </c>
      <c r="X229">
        <v>5.0866382165816217</v>
      </c>
      <c r="Y229">
        <v>10.979731371288088</v>
      </c>
      <c r="Z229">
        <v>1.4574919911571178</v>
      </c>
      <c r="AA229">
        <v>6.2375475858194918</v>
      </c>
      <c r="AB229">
        <v>0.60607377556883335</v>
      </c>
      <c r="AC229">
        <v>67.320022228564866</v>
      </c>
      <c r="AD229">
        <v>0</v>
      </c>
      <c r="AE229">
        <v>95.241984874594195</v>
      </c>
    </row>
    <row r="230" spans="1:31" x14ac:dyDescent="0.25">
      <c r="A230">
        <v>1668171</v>
      </c>
      <c r="B230">
        <v>1</v>
      </c>
      <c r="C230" t="s">
        <v>80</v>
      </c>
      <c r="D230" t="s">
        <v>91</v>
      </c>
      <c r="E230" t="s">
        <v>152</v>
      </c>
      <c r="F230" t="s">
        <v>848</v>
      </c>
      <c r="G230" t="s">
        <v>507</v>
      </c>
      <c r="H230" t="s">
        <v>149</v>
      </c>
      <c r="I230" t="s">
        <v>135</v>
      </c>
      <c r="J230" t="s">
        <v>136</v>
      </c>
      <c r="K230" t="s">
        <v>137</v>
      </c>
      <c r="L230" t="s">
        <v>849</v>
      </c>
      <c r="M230" t="s">
        <v>850</v>
      </c>
      <c r="N230">
        <v>2.3205555549999999</v>
      </c>
      <c r="O230">
        <v>0</v>
      </c>
      <c r="P230">
        <v>16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14.762987508957478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14.762987508957478</v>
      </c>
    </row>
    <row r="231" spans="1:31" x14ac:dyDescent="0.25">
      <c r="A231">
        <v>1668712</v>
      </c>
      <c r="B231">
        <v>1</v>
      </c>
      <c r="C231" t="s">
        <v>80</v>
      </c>
      <c r="D231" t="s">
        <v>110</v>
      </c>
      <c r="E231" t="s">
        <v>146</v>
      </c>
      <c r="F231" t="s">
        <v>851</v>
      </c>
      <c r="G231" t="s">
        <v>770</v>
      </c>
      <c r="H231" t="s">
        <v>149</v>
      </c>
      <c r="I231" t="s">
        <v>135</v>
      </c>
      <c r="J231" t="s">
        <v>136</v>
      </c>
      <c r="K231" t="s">
        <v>137</v>
      </c>
      <c r="L231" t="s">
        <v>852</v>
      </c>
      <c r="M231" t="s">
        <v>853</v>
      </c>
      <c r="N231">
        <v>3.7733333330000001</v>
      </c>
      <c r="O231">
        <v>2</v>
      </c>
      <c r="P231">
        <v>327</v>
      </c>
      <c r="Q231">
        <v>0</v>
      </c>
      <c r="R231">
        <v>0</v>
      </c>
      <c r="S231">
        <v>0</v>
      </c>
      <c r="T231">
        <v>25</v>
      </c>
      <c r="U231">
        <v>0</v>
      </c>
      <c r="V231">
        <v>0</v>
      </c>
      <c r="W231">
        <v>3.5873632138655287</v>
      </c>
      <c r="X231">
        <v>519.07490735510135</v>
      </c>
      <c r="Y231">
        <v>0</v>
      </c>
      <c r="Z231">
        <v>0</v>
      </c>
      <c r="AA231">
        <v>0</v>
      </c>
      <c r="AB231">
        <v>27.846421823453973</v>
      </c>
      <c r="AC231">
        <v>0</v>
      </c>
      <c r="AD231">
        <v>0</v>
      </c>
      <c r="AE231">
        <v>550.50869239242081</v>
      </c>
    </row>
    <row r="232" spans="1:31" x14ac:dyDescent="0.25">
      <c r="A232">
        <v>1668509</v>
      </c>
      <c r="B232">
        <v>1</v>
      </c>
      <c r="C232" t="s">
        <v>81</v>
      </c>
      <c r="D232" t="s">
        <v>113</v>
      </c>
      <c r="E232" t="s">
        <v>178</v>
      </c>
      <c r="F232" t="s">
        <v>854</v>
      </c>
      <c r="G232" t="s">
        <v>227</v>
      </c>
      <c r="H232" t="s">
        <v>149</v>
      </c>
      <c r="I232" t="s">
        <v>135</v>
      </c>
      <c r="J232" t="s">
        <v>136</v>
      </c>
      <c r="K232" t="s">
        <v>137</v>
      </c>
      <c r="L232" t="s">
        <v>855</v>
      </c>
      <c r="M232" t="s">
        <v>856</v>
      </c>
      <c r="N232">
        <v>4.1019444439999999</v>
      </c>
      <c r="O232">
        <v>0</v>
      </c>
      <c r="P232">
        <v>24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11.545566716923044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11.545566716923044</v>
      </c>
    </row>
    <row r="233" spans="1:31" x14ac:dyDescent="0.25">
      <c r="A233">
        <v>1668612</v>
      </c>
      <c r="B233">
        <v>1</v>
      </c>
      <c r="C233" t="s">
        <v>80</v>
      </c>
      <c r="D233" t="s">
        <v>98</v>
      </c>
      <c r="E233" t="s">
        <v>204</v>
      </c>
      <c r="F233" t="s">
        <v>857</v>
      </c>
      <c r="G233" t="s">
        <v>161</v>
      </c>
      <c r="H233" t="s">
        <v>134</v>
      </c>
      <c r="I233" t="s">
        <v>135</v>
      </c>
      <c r="J233" t="s">
        <v>136</v>
      </c>
      <c r="K233" t="s">
        <v>137</v>
      </c>
      <c r="L233" t="s">
        <v>858</v>
      </c>
      <c r="M233" t="s">
        <v>859</v>
      </c>
      <c r="N233">
        <v>1.981944444</v>
      </c>
      <c r="O233">
        <v>0</v>
      </c>
      <c r="P233">
        <v>549</v>
      </c>
      <c r="Q233">
        <v>16</v>
      </c>
      <c r="R233">
        <v>36</v>
      </c>
      <c r="S233">
        <v>5</v>
      </c>
      <c r="T233">
        <v>90</v>
      </c>
      <c r="U233">
        <v>0</v>
      </c>
      <c r="V233">
        <v>0</v>
      </c>
      <c r="W233">
        <v>0</v>
      </c>
      <c r="X233">
        <v>127.2284676070698</v>
      </c>
      <c r="Y233">
        <v>6.1446294053178416</v>
      </c>
      <c r="Z233">
        <v>5.2956608336269726</v>
      </c>
      <c r="AA233">
        <v>7.7963740479566859</v>
      </c>
      <c r="AB233">
        <v>58.701415006103574</v>
      </c>
      <c r="AC233">
        <v>0</v>
      </c>
      <c r="AD233">
        <v>0</v>
      </c>
      <c r="AE233">
        <v>205.16654690007488</v>
      </c>
    </row>
    <row r="234" spans="1:31" x14ac:dyDescent="0.25">
      <c r="A234">
        <v>1668363</v>
      </c>
      <c r="B234">
        <v>1</v>
      </c>
      <c r="C234" t="s">
        <v>80</v>
      </c>
      <c r="D234" t="s">
        <v>93</v>
      </c>
      <c r="E234" t="s">
        <v>131</v>
      </c>
      <c r="F234" t="s">
        <v>860</v>
      </c>
      <c r="G234" t="s">
        <v>195</v>
      </c>
      <c r="H234" t="s">
        <v>134</v>
      </c>
      <c r="I234" t="s">
        <v>135</v>
      </c>
      <c r="J234" t="s">
        <v>136</v>
      </c>
      <c r="K234" t="s">
        <v>137</v>
      </c>
      <c r="L234" t="s">
        <v>861</v>
      </c>
      <c r="M234" t="s">
        <v>862</v>
      </c>
      <c r="N234">
        <v>2.9058333329999999</v>
      </c>
      <c r="O234">
        <v>0</v>
      </c>
      <c r="P234">
        <v>3</v>
      </c>
      <c r="Q234">
        <v>0</v>
      </c>
      <c r="R234">
        <v>18</v>
      </c>
      <c r="S234">
        <v>0</v>
      </c>
      <c r="T234">
        <v>4</v>
      </c>
      <c r="U234">
        <v>0</v>
      </c>
      <c r="V234">
        <v>0</v>
      </c>
      <c r="W234">
        <v>0</v>
      </c>
      <c r="X234">
        <v>2.6924519780607001</v>
      </c>
      <c r="Y234">
        <v>0</v>
      </c>
      <c r="Z234">
        <v>21.359993401130431</v>
      </c>
      <c r="AA234">
        <v>0</v>
      </c>
      <c r="AB234">
        <v>24.126924962840569</v>
      </c>
      <c r="AC234">
        <v>0</v>
      </c>
      <c r="AD234">
        <v>0</v>
      </c>
      <c r="AE234">
        <v>48.179370342031703</v>
      </c>
    </row>
    <row r="235" spans="1:31" x14ac:dyDescent="0.25">
      <c r="A235">
        <v>1668217</v>
      </c>
      <c r="B235">
        <v>1</v>
      </c>
      <c r="C235" t="s">
        <v>81</v>
      </c>
      <c r="D235" t="s">
        <v>118</v>
      </c>
      <c r="E235" t="s">
        <v>140</v>
      </c>
      <c r="F235" t="s">
        <v>863</v>
      </c>
      <c r="G235" t="s">
        <v>161</v>
      </c>
      <c r="H235" t="s">
        <v>134</v>
      </c>
      <c r="I235" t="s">
        <v>135</v>
      </c>
      <c r="J235" t="s">
        <v>136</v>
      </c>
      <c r="K235" t="s">
        <v>137</v>
      </c>
      <c r="L235" t="s">
        <v>864</v>
      </c>
      <c r="M235" t="s">
        <v>865</v>
      </c>
      <c r="N235">
        <v>0.31666666599999999</v>
      </c>
      <c r="O235">
        <v>0</v>
      </c>
      <c r="P235">
        <v>669</v>
      </c>
      <c r="Q235">
        <v>0</v>
      </c>
      <c r="R235">
        <v>21</v>
      </c>
      <c r="S235">
        <v>0</v>
      </c>
      <c r="T235">
        <v>598</v>
      </c>
      <c r="U235">
        <v>3</v>
      </c>
      <c r="V235">
        <v>11</v>
      </c>
      <c r="W235">
        <v>0</v>
      </c>
      <c r="X235">
        <v>47.399206224114167</v>
      </c>
      <c r="Y235">
        <v>0</v>
      </c>
      <c r="Z235">
        <v>0.99079201618000001</v>
      </c>
      <c r="AA235">
        <v>0</v>
      </c>
      <c r="AB235">
        <v>65.342885471478908</v>
      </c>
      <c r="AC235">
        <v>4.8779246676075001</v>
      </c>
      <c r="AD235">
        <v>31.171032754810195</v>
      </c>
      <c r="AE235">
        <v>149.78184113419076</v>
      </c>
    </row>
    <row r="236" spans="1:31" x14ac:dyDescent="0.25">
      <c r="A236">
        <v>1668775</v>
      </c>
      <c r="B236">
        <v>1</v>
      </c>
      <c r="C236" t="s">
        <v>80</v>
      </c>
      <c r="D236" t="s">
        <v>90</v>
      </c>
      <c r="E236" t="s">
        <v>152</v>
      </c>
      <c r="F236" t="s">
        <v>866</v>
      </c>
      <c r="G236" t="s">
        <v>154</v>
      </c>
      <c r="H236" t="s">
        <v>149</v>
      </c>
      <c r="I236" t="s">
        <v>135</v>
      </c>
      <c r="J236" t="s">
        <v>136</v>
      </c>
      <c r="K236" t="s">
        <v>137</v>
      </c>
      <c r="L236" t="s">
        <v>867</v>
      </c>
      <c r="M236" t="s">
        <v>868</v>
      </c>
      <c r="N236">
        <v>1.5177777770000001</v>
      </c>
      <c r="O236">
        <v>0</v>
      </c>
      <c r="P236">
        <v>1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9.7552062566140019E-2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9.7552062566140019E-2</v>
      </c>
    </row>
    <row r="237" spans="1:31" x14ac:dyDescent="0.25">
      <c r="A237">
        <v>1668297</v>
      </c>
      <c r="B237">
        <v>1</v>
      </c>
      <c r="C237" t="s">
        <v>80</v>
      </c>
      <c r="D237" t="s">
        <v>109</v>
      </c>
      <c r="E237" t="s">
        <v>178</v>
      </c>
      <c r="F237" t="s">
        <v>869</v>
      </c>
      <c r="G237" t="s">
        <v>403</v>
      </c>
      <c r="H237" t="s">
        <v>149</v>
      </c>
      <c r="I237" t="s">
        <v>135</v>
      </c>
      <c r="J237" t="s">
        <v>136</v>
      </c>
      <c r="K237" t="s">
        <v>137</v>
      </c>
      <c r="L237" t="s">
        <v>870</v>
      </c>
      <c r="M237" t="s">
        <v>871</v>
      </c>
      <c r="N237">
        <v>5.8666666660000004</v>
      </c>
      <c r="O237">
        <v>0</v>
      </c>
      <c r="P237">
        <v>9</v>
      </c>
      <c r="Q237">
        <v>0</v>
      </c>
      <c r="R237">
        <v>9</v>
      </c>
      <c r="S237">
        <v>0</v>
      </c>
      <c r="T237">
        <v>1</v>
      </c>
      <c r="U237">
        <v>0</v>
      </c>
      <c r="V237">
        <v>0</v>
      </c>
      <c r="W237">
        <v>0</v>
      </c>
      <c r="X237">
        <v>1.377782501890167</v>
      </c>
      <c r="Y237">
        <v>0</v>
      </c>
      <c r="Z237">
        <v>9.398304247360949</v>
      </c>
      <c r="AA237">
        <v>0</v>
      </c>
      <c r="AB237">
        <v>0.21644937888763333</v>
      </c>
      <c r="AC237">
        <v>0</v>
      </c>
      <c r="AD237">
        <v>0</v>
      </c>
      <c r="AE237">
        <v>10.992536128138749</v>
      </c>
    </row>
    <row r="238" spans="1:31" x14ac:dyDescent="0.25">
      <c r="A238">
        <v>1668818</v>
      </c>
      <c r="B238">
        <v>1</v>
      </c>
      <c r="C238" t="s">
        <v>80</v>
      </c>
      <c r="D238" t="s">
        <v>94</v>
      </c>
      <c r="E238" t="s">
        <v>140</v>
      </c>
      <c r="F238" t="s">
        <v>872</v>
      </c>
      <c r="G238" t="s">
        <v>161</v>
      </c>
      <c r="H238" t="s">
        <v>134</v>
      </c>
      <c r="I238" t="s">
        <v>135</v>
      </c>
      <c r="J238" t="s">
        <v>136</v>
      </c>
      <c r="K238" t="s">
        <v>137</v>
      </c>
      <c r="L238" t="s">
        <v>873</v>
      </c>
      <c r="M238" t="s">
        <v>874</v>
      </c>
      <c r="N238">
        <v>0.28499999999999998</v>
      </c>
      <c r="O238">
        <v>0</v>
      </c>
      <c r="P238">
        <v>3132</v>
      </c>
      <c r="Q238">
        <v>0</v>
      </c>
      <c r="R238">
        <v>1</v>
      </c>
      <c r="S238">
        <v>0</v>
      </c>
      <c r="T238">
        <v>1001</v>
      </c>
      <c r="U238">
        <v>0</v>
      </c>
      <c r="V238">
        <v>0</v>
      </c>
      <c r="W238">
        <v>0</v>
      </c>
      <c r="X238">
        <v>337.27920153252984</v>
      </c>
      <c r="Y238">
        <v>0</v>
      </c>
      <c r="Z238">
        <v>0.23455153702655995</v>
      </c>
      <c r="AA238">
        <v>0</v>
      </c>
      <c r="AB238">
        <v>257.61804593870994</v>
      </c>
      <c r="AC238">
        <v>0</v>
      </c>
      <c r="AD238">
        <v>0</v>
      </c>
      <c r="AE238">
        <v>595.1317990082664</v>
      </c>
    </row>
    <row r="239" spans="1:31" x14ac:dyDescent="0.25">
      <c r="A239">
        <v>1668675</v>
      </c>
      <c r="B239">
        <v>1</v>
      </c>
      <c r="C239" t="s">
        <v>81</v>
      </c>
      <c r="D239" t="s">
        <v>121</v>
      </c>
      <c r="E239" t="s">
        <v>178</v>
      </c>
      <c r="F239" t="s">
        <v>875</v>
      </c>
      <c r="G239" t="s">
        <v>227</v>
      </c>
      <c r="H239" t="s">
        <v>149</v>
      </c>
      <c r="I239" t="s">
        <v>135</v>
      </c>
      <c r="J239" t="s">
        <v>136</v>
      </c>
      <c r="K239" t="s">
        <v>137</v>
      </c>
      <c r="L239" t="s">
        <v>876</v>
      </c>
      <c r="M239" t="s">
        <v>877</v>
      </c>
      <c r="N239">
        <v>1.527222222</v>
      </c>
      <c r="O239">
        <v>0</v>
      </c>
      <c r="P239">
        <v>2</v>
      </c>
      <c r="Q239">
        <v>0</v>
      </c>
      <c r="R239">
        <v>10</v>
      </c>
      <c r="S239">
        <v>0</v>
      </c>
      <c r="T239">
        <v>2</v>
      </c>
      <c r="U239">
        <v>0</v>
      </c>
      <c r="V239">
        <v>0</v>
      </c>
      <c r="W239">
        <v>0</v>
      </c>
      <c r="X239">
        <v>0.45186888991505003</v>
      </c>
      <c r="Y239">
        <v>0</v>
      </c>
      <c r="Z239">
        <v>0.77005106354267339</v>
      </c>
      <c r="AA239">
        <v>0</v>
      </c>
      <c r="AB239">
        <v>0.12357418191791947</v>
      </c>
      <c r="AC239">
        <v>0</v>
      </c>
      <c r="AD239">
        <v>0</v>
      </c>
      <c r="AE239">
        <v>1.3454941353756429</v>
      </c>
    </row>
    <row r="240" spans="1:31" x14ac:dyDescent="0.25">
      <c r="A240">
        <v>1668177</v>
      </c>
      <c r="B240">
        <v>1</v>
      </c>
      <c r="C240" t="s">
        <v>80</v>
      </c>
      <c r="D240" t="s">
        <v>82</v>
      </c>
      <c r="E240" t="s">
        <v>178</v>
      </c>
      <c r="F240" t="s">
        <v>878</v>
      </c>
      <c r="G240" t="s">
        <v>227</v>
      </c>
      <c r="H240" t="s">
        <v>149</v>
      </c>
      <c r="I240" t="s">
        <v>135</v>
      </c>
      <c r="J240" t="s">
        <v>136</v>
      </c>
      <c r="K240" t="s">
        <v>137</v>
      </c>
      <c r="L240" t="s">
        <v>879</v>
      </c>
      <c r="M240" t="s">
        <v>880</v>
      </c>
      <c r="N240">
        <v>1.547222222</v>
      </c>
      <c r="O240">
        <v>0</v>
      </c>
      <c r="P240">
        <v>81</v>
      </c>
      <c r="Q240">
        <v>0</v>
      </c>
      <c r="R240">
        <v>0</v>
      </c>
      <c r="S240">
        <v>0</v>
      </c>
      <c r="T240">
        <v>9</v>
      </c>
      <c r="U240">
        <v>0</v>
      </c>
      <c r="V240">
        <v>0</v>
      </c>
      <c r="W240">
        <v>0</v>
      </c>
      <c r="X240">
        <v>30.14428367860112</v>
      </c>
      <c r="Y240">
        <v>0</v>
      </c>
      <c r="Z240">
        <v>0</v>
      </c>
      <c r="AA240">
        <v>0</v>
      </c>
      <c r="AB240">
        <v>2.2613769125055039</v>
      </c>
      <c r="AC240">
        <v>0</v>
      </c>
      <c r="AD240">
        <v>0</v>
      </c>
      <c r="AE240">
        <v>32.405660591106624</v>
      </c>
    </row>
    <row r="241" spans="1:31" x14ac:dyDescent="0.25">
      <c r="A241">
        <v>1668277</v>
      </c>
      <c r="B241">
        <v>1</v>
      </c>
      <c r="C241" t="s">
        <v>80</v>
      </c>
      <c r="D241" t="s">
        <v>84</v>
      </c>
      <c r="E241" t="s">
        <v>362</v>
      </c>
      <c r="F241" t="s">
        <v>881</v>
      </c>
      <c r="G241" t="s">
        <v>180</v>
      </c>
      <c r="H241" t="s">
        <v>149</v>
      </c>
      <c r="I241" t="s">
        <v>135</v>
      </c>
      <c r="J241" t="s">
        <v>136</v>
      </c>
      <c r="K241" t="s">
        <v>137</v>
      </c>
      <c r="L241" t="s">
        <v>882</v>
      </c>
      <c r="M241" t="s">
        <v>883</v>
      </c>
      <c r="N241">
        <v>10.701111110999999</v>
      </c>
      <c r="O241">
        <v>0</v>
      </c>
      <c r="P241">
        <v>51</v>
      </c>
      <c r="Q241">
        <v>0</v>
      </c>
      <c r="R241">
        <v>0</v>
      </c>
      <c r="S241">
        <v>0</v>
      </c>
      <c r="T241">
        <v>1</v>
      </c>
      <c r="U241">
        <v>0</v>
      </c>
      <c r="V241">
        <v>0</v>
      </c>
      <c r="W241">
        <v>0</v>
      </c>
      <c r="X241">
        <v>113.82692981418933</v>
      </c>
      <c r="Y241">
        <v>0</v>
      </c>
      <c r="Z241">
        <v>0</v>
      </c>
      <c r="AA241">
        <v>0</v>
      </c>
      <c r="AB241">
        <v>0.37507367762658</v>
      </c>
      <c r="AC241">
        <v>0</v>
      </c>
      <c r="AD241">
        <v>0</v>
      </c>
      <c r="AE241">
        <v>114.2020034918159</v>
      </c>
    </row>
    <row r="242" spans="1:31" x14ac:dyDescent="0.25">
      <c r="A242">
        <v>1668303</v>
      </c>
      <c r="B242">
        <v>1</v>
      </c>
      <c r="C242" t="s">
        <v>81</v>
      </c>
      <c r="D242" t="s">
        <v>128</v>
      </c>
      <c r="E242" t="s">
        <v>131</v>
      </c>
      <c r="F242" t="s">
        <v>884</v>
      </c>
      <c r="G242" t="s">
        <v>195</v>
      </c>
      <c r="H242" t="s">
        <v>134</v>
      </c>
      <c r="I242" t="s">
        <v>135</v>
      </c>
      <c r="J242" t="s">
        <v>136</v>
      </c>
      <c r="K242" t="s">
        <v>137</v>
      </c>
      <c r="L242" t="s">
        <v>885</v>
      </c>
      <c r="M242" t="s">
        <v>886</v>
      </c>
      <c r="N242">
        <v>1.7594444440000001</v>
      </c>
      <c r="O242">
        <v>0</v>
      </c>
      <c r="P242">
        <v>83</v>
      </c>
      <c r="Q242">
        <v>0</v>
      </c>
      <c r="R242">
        <v>14</v>
      </c>
      <c r="S242">
        <v>0</v>
      </c>
      <c r="T242">
        <v>16</v>
      </c>
      <c r="U242">
        <v>0</v>
      </c>
      <c r="V242">
        <v>0</v>
      </c>
      <c r="W242">
        <v>0</v>
      </c>
      <c r="X242">
        <v>33.632609955909558</v>
      </c>
      <c r="Y242">
        <v>0</v>
      </c>
      <c r="Z242">
        <v>1.7547372115116966</v>
      </c>
      <c r="AA242">
        <v>0</v>
      </c>
      <c r="AB242">
        <v>8.6031641670211894</v>
      </c>
      <c r="AC242">
        <v>0</v>
      </c>
      <c r="AD242">
        <v>0</v>
      </c>
      <c r="AE242">
        <v>43.990511334442445</v>
      </c>
    </row>
    <row r="243" spans="1:31" x14ac:dyDescent="0.25">
      <c r="A243">
        <v>1668844</v>
      </c>
      <c r="B243">
        <v>1</v>
      </c>
      <c r="C243" t="s">
        <v>80</v>
      </c>
      <c r="D243" t="s">
        <v>94</v>
      </c>
      <c r="E243" t="s">
        <v>140</v>
      </c>
      <c r="F243" t="s">
        <v>887</v>
      </c>
      <c r="G243" t="s">
        <v>161</v>
      </c>
      <c r="H243" t="s">
        <v>134</v>
      </c>
      <c r="I243" t="s">
        <v>135</v>
      </c>
      <c r="J243" t="s">
        <v>136</v>
      </c>
      <c r="K243" t="s">
        <v>137</v>
      </c>
      <c r="L243" t="s">
        <v>888</v>
      </c>
      <c r="M243" t="s">
        <v>889</v>
      </c>
      <c r="N243">
        <v>0.19861111100000001</v>
      </c>
      <c r="O243">
        <v>0</v>
      </c>
      <c r="P243">
        <v>20763</v>
      </c>
      <c r="Q243">
        <v>1</v>
      </c>
      <c r="R243">
        <v>361</v>
      </c>
      <c r="S243">
        <v>14</v>
      </c>
      <c r="T243">
        <v>3944</v>
      </c>
      <c r="U243">
        <v>2</v>
      </c>
      <c r="V243">
        <v>11</v>
      </c>
      <c r="W243">
        <v>0</v>
      </c>
      <c r="X243">
        <v>1371.7608292166531</v>
      </c>
      <c r="Y243">
        <v>1.1517643287388335</v>
      </c>
      <c r="Z243">
        <v>17.170107320142368</v>
      </c>
      <c r="AA243">
        <v>145.24831340633142</v>
      </c>
      <c r="AB243">
        <v>588.66996362192924</v>
      </c>
      <c r="AC243">
        <v>18.487676558349605</v>
      </c>
      <c r="AD243">
        <v>10.711416399206737</v>
      </c>
      <c r="AE243">
        <v>2153.200070851351</v>
      </c>
    </row>
    <row r="244" spans="1:31" x14ac:dyDescent="0.25">
      <c r="A244">
        <v>1668532</v>
      </c>
      <c r="B244">
        <v>1</v>
      </c>
      <c r="C244" t="s">
        <v>80</v>
      </c>
      <c r="D244" t="s">
        <v>104</v>
      </c>
      <c r="E244" t="s">
        <v>178</v>
      </c>
      <c r="F244" t="s">
        <v>890</v>
      </c>
      <c r="G244" t="s">
        <v>252</v>
      </c>
      <c r="H244" t="s">
        <v>149</v>
      </c>
      <c r="I244" t="s">
        <v>135</v>
      </c>
      <c r="J244" t="s">
        <v>136</v>
      </c>
      <c r="K244" t="s">
        <v>137</v>
      </c>
      <c r="L244" t="s">
        <v>891</v>
      </c>
      <c r="M244" t="s">
        <v>892</v>
      </c>
      <c r="N244">
        <v>6.4305555549999998</v>
      </c>
      <c r="O244">
        <v>0</v>
      </c>
      <c r="P244">
        <v>8</v>
      </c>
      <c r="Q244">
        <v>0</v>
      </c>
      <c r="R244">
        <v>8</v>
      </c>
      <c r="S244">
        <v>0</v>
      </c>
      <c r="T244">
        <v>19</v>
      </c>
      <c r="U244">
        <v>0</v>
      </c>
      <c r="V244">
        <v>0</v>
      </c>
      <c r="W244">
        <v>0</v>
      </c>
      <c r="X244">
        <v>3.1375100412583139</v>
      </c>
      <c r="Y244">
        <v>0</v>
      </c>
      <c r="Z244">
        <v>10.719121696491239</v>
      </c>
      <c r="AA244">
        <v>0</v>
      </c>
      <c r="AB244">
        <v>37.48380518294146</v>
      </c>
      <c r="AC244">
        <v>0</v>
      </c>
      <c r="AD244">
        <v>0</v>
      </c>
      <c r="AE244">
        <v>51.340436920691012</v>
      </c>
    </row>
    <row r="245" spans="1:31" x14ac:dyDescent="0.25">
      <c r="A245">
        <v>1668446</v>
      </c>
      <c r="B245">
        <v>1</v>
      </c>
      <c r="C245" t="s">
        <v>80</v>
      </c>
      <c r="D245" t="s">
        <v>100</v>
      </c>
      <c r="E245" t="s">
        <v>178</v>
      </c>
      <c r="F245" t="s">
        <v>893</v>
      </c>
      <c r="G245" t="s">
        <v>227</v>
      </c>
      <c r="H245" t="s">
        <v>149</v>
      </c>
      <c r="I245" t="s">
        <v>135</v>
      </c>
      <c r="J245" t="s">
        <v>136</v>
      </c>
      <c r="K245" t="s">
        <v>137</v>
      </c>
      <c r="L245" t="s">
        <v>894</v>
      </c>
      <c r="M245" t="s">
        <v>895</v>
      </c>
      <c r="N245">
        <v>1.06</v>
      </c>
      <c r="O245">
        <v>0</v>
      </c>
      <c r="P245">
        <v>76</v>
      </c>
      <c r="Q245">
        <v>0</v>
      </c>
      <c r="R245">
        <v>0</v>
      </c>
      <c r="S245">
        <v>0</v>
      </c>
      <c r="T245">
        <v>65</v>
      </c>
      <c r="U245">
        <v>0</v>
      </c>
      <c r="V245">
        <v>0</v>
      </c>
      <c r="W245">
        <v>0</v>
      </c>
      <c r="X245">
        <v>32.360158073906227</v>
      </c>
      <c r="Y245">
        <v>0</v>
      </c>
      <c r="Z245">
        <v>0</v>
      </c>
      <c r="AA245">
        <v>0</v>
      </c>
      <c r="AB245">
        <v>40.369773081147038</v>
      </c>
      <c r="AC245">
        <v>0</v>
      </c>
      <c r="AD245">
        <v>0</v>
      </c>
      <c r="AE245">
        <v>72.729931155053265</v>
      </c>
    </row>
    <row r="246" spans="1:31" x14ac:dyDescent="0.25">
      <c r="A246">
        <v>1668838</v>
      </c>
      <c r="B246">
        <v>1</v>
      </c>
      <c r="C246" t="s">
        <v>80</v>
      </c>
      <c r="D246" t="s">
        <v>97</v>
      </c>
      <c r="E246" t="s">
        <v>152</v>
      </c>
      <c r="F246" t="s">
        <v>896</v>
      </c>
      <c r="G246" t="s">
        <v>507</v>
      </c>
      <c r="H246" t="s">
        <v>149</v>
      </c>
      <c r="I246" t="s">
        <v>135</v>
      </c>
      <c r="J246" t="s">
        <v>136</v>
      </c>
      <c r="K246" t="s">
        <v>137</v>
      </c>
      <c r="L246" t="s">
        <v>897</v>
      </c>
      <c r="M246" t="s">
        <v>898</v>
      </c>
      <c r="N246">
        <v>3.8111111110000002</v>
      </c>
      <c r="O246">
        <v>0</v>
      </c>
      <c r="P246">
        <v>2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1.3947174725513334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1.3947174725513334</v>
      </c>
    </row>
    <row r="247" spans="1:31" x14ac:dyDescent="0.25">
      <c r="A247">
        <v>1668781</v>
      </c>
      <c r="B247">
        <v>1</v>
      </c>
      <c r="C247" t="s">
        <v>80</v>
      </c>
      <c r="D247" t="s">
        <v>97</v>
      </c>
      <c r="E247" t="s">
        <v>362</v>
      </c>
      <c r="F247" t="s">
        <v>899</v>
      </c>
      <c r="G247" t="s">
        <v>900</v>
      </c>
      <c r="H247" t="s">
        <v>149</v>
      </c>
      <c r="I247" t="s">
        <v>135</v>
      </c>
      <c r="J247" t="s">
        <v>136</v>
      </c>
      <c r="K247" t="s">
        <v>137</v>
      </c>
      <c r="L247" t="s">
        <v>901</v>
      </c>
      <c r="M247" t="s">
        <v>902</v>
      </c>
      <c r="N247">
        <v>4.9733333330000002</v>
      </c>
      <c r="O247">
        <v>0</v>
      </c>
      <c r="P247">
        <v>32</v>
      </c>
      <c r="Q247">
        <v>0</v>
      </c>
      <c r="R247">
        <v>0</v>
      </c>
      <c r="S247">
        <v>0</v>
      </c>
      <c r="T247">
        <v>1</v>
      </c>
      <c r="U247">
        <v>0</v>
      </c>
      <c r="V247">
        <v>0</v>
      </c>
      <c r="W247">
        <v>0</v>
      </c>
      <c r="X247">
        <v>167.42648217208543</v>
      </c>
      <c r="Y247">
        <v>0</v>
      </c>
      <c r="Z247">
        <v>0</v>
      </c>
      <c r="AA247">
        <v>0</v>
      </c>
      <c r="AB247">
        <v>6.7429158479747997</v>
      </c>
      <c r="AC247">
        <v>0</v>
      </c>
      <c r="AD247">
        <v>0</v>
      </c>
      <c r="AE247">
        <v>174.16939802006021</v>
      </c>
    </row>
    <row r="248" spans="1:31" x14ac:dyDescent="0.25">
      <c r="A248">
        <v>1668340</v>
      </c>
      <c r="B248">
        <v>1</v>
      </c>
      <c r="C248" t="s">
        <v>80</v>
      </c>
      <c r="D248" t="s">
        <v>96</v>
      </c>
      <c r="E248" t="s">
        <v>152</v>
      </c>
      <c r="F248" t="s">
        <v>903</v>
      </c>
      <c r="G248" t="s">
        <v>154</v>
      </c>
      <c r="H248" t="s">
        <v>149</v>
      </c>
      <c r="I248" t="s">
        <v>135</v>
      </c>
      <c r="J248" t="s">
        <v>136</v>
      </c>
      <c r="K248" t="s">
        <v>137</v>
      </c>
      <c r="L248" t="s">
        <v>904</v>
      </c>
      <c r="M248" t="s">
        <v>905</v>
      </c>
      <c r="N248">
        <v>11.445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0.37904737869339455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0.37904737869339455</v>
      </c>
    </row>
    <row r="249" spans="1:31" x14ac:dyDescent="0.25">
      <c r="A249">
        <v>1627678</v>
      </c>
      <c r="B249">
        <v>1</v>
      </c>
      <c r="C249" t="s">
        <v>80</v>
      </c>
      <c r="D249" t="s">
        <v>92</v>
      </c>
      <c r="E249" t="s">
        <v>140</v>
      </c>
      <c r="F249" t="s">
        <v>906</v>
      </c>
      <c r="G249" t="s">
        <v>161</v>
      </c>
      <c r="H249" t="s">
        <v>134</v>
      </c>
      <c r="I249" t="s">
        <v>135</v>
      </c>
      <c r="J249" t="s">
        <v>136</v>
      </c>
      <c r="K249" t="s">
        <v>137</v>
      </c>
      <c r="L249" t="s">
        <v>907</v>
      </c>
      <c r="M249" t="s">
        <v>908</v>
      </c>
      <c r="N249">
        <v>0.14583333300000001</v>
      </c>
      <c r="O249">
        <v>11</v>
      </c>
      <c r="P249">
        <v>9279</v>
      </c>
      <c r="Q249">
        <v>30</v>
      </c>
      <c r="R249">
        <v>824</v>
      </c>
      <c r="S249">
        <v>61</v>
      </c>
      <c r="T249">
        <v>841</v>
      </c>
      <c r="U249">
        <v>2</v>
      </c>
      <c r="V249">
        <v>7</v>
      </c>
      <c r="W249">
        <v>53.95753327523024</v>
      </c>
      <c r="X249">
        <v>587.70780229543584</v>
      </c>
      <c r="Y249">
        <v>7.6120505353167918</v>
      </c>
      <c r="Z249">
        <v>38.580137655532255</v>
      </c>
      <c r="AA249">
        <v>119.0059257702748</v>
      </c>
      <c r="AB249">
        <v>113.14326843302401</v>
      </c>
      <c r="AC249">
        <v>4.636275701176876</v>
      </c>
      <c r="AD249">
        <v>8.0125991335856668</v>
      </c>
      <c r="AE249">
        <v>932.65559279957643</v>
      </c>
    </row>
    <row r="250" spans="1:31" x14ac:dyDescent="0.25">
      <c r="A250">
        <v>1629081</v>
      </c>
      <c r="B250">
        <v>1</v>
      </c>
      <c r="C250" t="s">
        <v>81</v>
      </c>
      <c r="D250" t="s">
        <v>127</v>
      </c>
      <c r="E250" t="s">
        <v>204</v>
      </c>
      <c r="F250" t="s">
        <v>909</v>
      </c>
      <c r="G250" t="s">
        <v>161</v>
      </c>
      <c r="H250" t="s">
        <v>134</v>
      </c>
      <c r="I250" t="s">
        <v>135</v>
      </c>
      <c r="J250" t="s">
        <v>136</v>
      </c>
      <c r="K250" t="s">
        <v>137</v>
      </c>
      <c r="L250" t="s">
        <v>910</v>
      </c>
      <c r="M250" t="s">
        <v>911</v>
      </c>
      <c r="N250">
        <v>1.5291666660000001</v>
      </c>
      <c r="O250">
        <v>3</v>
      </c>
      <c r="P250">
        <v>56</v>
      </c>
      <c r="Q250">
        <v>88</v>
      </c>
      <c r="R250">
        <v>77</v>
      </c>
      <c r="S250">
        <v>1</v>
      </c>
      <c r="T250">
        <v>5</v>
      </c>
      <c r="U250">
        <v>1</v>
      </c>
      <c r="V250">
        <v>1</v>
      </c>
      <c r="W250">
        <v>0.45848296157653168</v>
      </c>
      <c r="X250">
        <v>14.895130755644926</v>
      </c>
      <c r="Y250">
        <v>57.772558817287013</v>
      </c>
      <c r="Z250">
        <v>34.242416309516983</v>
      </c>
      <c r="AA250">
        <v>10.797419798177463</v>
      </c>
      <c r="AB250">
        <v>4.4520942546269948</v>
      </c>
      <c r="AC250">
        <v>234.63520769003873</v>
      </c>
      <c r="AD250">
        <v>0.46709912358255334</v>
      </c>
      <c r="AE250">
        <v>357.72040971045118</v>
      </c>
    </row>
    <row r="251" spans="1:31" x14ac:dyDescent="0.25">
      <c r="A251">
        <v>1630408</v>
      </c>
      <c r="B251">
        <v>1</v>
      </c>
      <c r="C251" t="s">
        <v>81</v>
      </c>
      <c r="D251" t="s">
        <v>127</v>
      </c>
      <c r="E251" t="s">
        <v>204</v>
      </c>
      <c r="F251" t="s">
        <v>909</v>
      </c>
      <c r="G251" t="s">
        <v>161</v>
      </c>
      <c r="H251" t="s">
        <v>134</v>
      </c>
      <c r="I251" t="s">
        <v>135</v>
      </c>
      <c r="J251" t="s">
        <v>136</v>
      </c>
      <c r="K251" t="s">
        <v>137</v>
      </c>
      <c r="L251" t="s">
        <v>912</v>
      </c>
      <c r="M251" t="s">
        <v>913</v>
      </c>
      <c r="N251">
        <v>1.3625</v>
      </c>
      <c r="O251">
        <v>3</v>
      </c>
      <c r="P251">
        <v>56</v>
      </c>
      <c r="Q251">
        <v>88</v>
      </c>
      <c r="R251">
        <v>77</v>
      </c>
      <c r="S251">
        <v>1</v>
      </c>
      <c r="T251">
        <v>5</v>
      </c>
      <c r="U251">
        <v>1</v>
      </c>
      <c r="V251">
        <v>1</v>
      </c>
      <c r="W251">
        <v>0.46412476077146558</v>
      </c>
      <c r="X251">
        <v>15.085193717156304</v>
      </c>
      <c r="Y251">
        <v>61.973920016036104</v>
      </c>
      <c r="Z251">
        <v>44.912099585267867</v>
      </c>
      <c r="AA251">
        <v>12.234258858095597</v>
      </c>
      <c r="AB251">
        <v>5.6799442460612939</v>
      </c>
      <c r="AC251">
        <v>242.4971984773232</v>
      </c>
      <c r="AD251">
        <v>0.62271470634024939</v>
      </c>
      <c r="AE251">
        <v>383.46945436705209</v>
      </c>
    </row>
    <row r="252" spans="1:31" x14ac:dyDescent="0.25">
      <c r="A252">
        <v>1630613</v>
      </c>
      <c r="B252">
        <v>1</v>
      </c>
      <c r="C252" t="s">
        <v>80</v>
      </c>
      <c r="D252" t="s">
        <v>106</v>
      </c>
      <c r="E252" t="s">
        <v>642</v>
      </c>
      <c r="F252" t="s">
        <v>914</v>
      </c>
      <c r="G252" t="s">
        <v>161</v>
      </c>
      <c r="H252" t="s">
        <v>134</v>
      </c>
      <c r="I252" t="s">
        <v>135</v>
      </c>
      <c r="J252" t="s">
        <v>136</v>
      </c>
      <c r="K252" t="s">
        <v>137</v>
      </c>
      <c r="L252" t="s">
        <v>915</v>
      </c>
      <c r="M252" t="s">
        <v>916</v>
      </c>
      <c r="N252">
        <v>0.29888888800000002</v>
      </c>
      <c r="O252">
        <v>0</v>
      </c>
      <c r="P252">
        <v>12695</v>
      </c>
      <c r="Q252">
        <v>58</v>
      </c>
      <c r="R252">
        <v>2355</v>
      </c>
      <c r="S252">
        <v>81</v>
      </c>
      <c r="T252">
        <v>2891</v>
      </c>
      <c r="U252">
        <v>7</v>
      </c>
      <c r="V252">
        <v>0</v>
      </c>
      <c r="W252">
        <v>0</v>
      </c>
      <c r="X252">
        <v>818.92782400872625</v>
      </c>
      <c r="Y252">
        <v>37.074696542554086</v>
      </c>
      <c r="Z252">
        <v>265.20569075514896</v>
      </c>
      <c r="AA252">
        <v>218.96829028539014</v>
      </c>
      <c r="AB252">
        <v>921.04354744386956</v>
      </c>
      <c r="AC252">
        <v>175.76325748027324</v>
      </c>
      <c r="AD252">
        <v>0</v>
      </c>
      <c r="AE252">
        <v>2436.9833065159623</v>
      </c>
    </row>
    <row r="253" spans="1:31" x14ac:dyDescent="0.25">
      <c r="A253">
        <v>1631047</v>
      </c>
      <c r="B253">
        <v>1</v>
      </c>
      <c r="C253" t="s">
        <v>81</v>
      </c>
      <c r="D253" t="s">
        <v>127</v>
      </c>
      <c r="E253" t="s">
        <v>642</v>
      </c>
      <c r="F253" t="s">
        <v>917</v>
      </c>
      <c r="G253" t="s">
        <v>918</v>
      </c>
      <c r="H253" t="s">
        <v>134</v>
      </c>
      <c r="I253" t="s">
        <v>135</v>
      </c>
      <c r="J253" t="s">
        <v>136</v>
      </c>
      <c r="K253" t="s">
        <v>143</v>
      </c>
      <c r="L253" t="s">
        <v>919</v>
      </c>
      <c r="M253" t="s">
        <v>920</v>
      </c>
      <c r="N253">
        <v>0.43083333299999999</v>
      </c>
      <c r="O253">
        <v>9</v>
      </c>
      <c r="P253">
        <v>1675</v>
      </c>
      <c r="Q253">
        <v>419</v>
      </c>
      <c r="R253">
        <v>582</v>
      </c>
      <c r="S253">
        <v>53</v>
      </c>
      <c r="T253">
        <v>228</v>
      </c>
      <c r="U253">
        <v>14</v>
      </c>
      <c r="V253">
        <v>5</v>
      </c>
      <c r="W253">
        <v>1.4598851293879416</v>
      </c>
      <c r="X253">
        <v>198.74393976571488</v>
      </c>
      <c r="Y253">
        <v>60.782996120895078</v>
      </c>
      <c r="Z253">
        <v>120.29308415186328</v>
      </c>
      <c r="AA253">
        <v>217.66005126517487</v>
      </c>
      <c r="AB253">
        <v>98.404287956484922</v>
      </c>
      <c r="AC253">
        <v>640.28302345933957</v>
      </c>
      <c r="AD253">
        <v>23.594595099738868</v>
      </c>
      <c r="AE253">
        <v>1361.2218629485994</v>
      </c>
    </row>
    <row r="254" spans="1:31" x14ac:dyDescent="0.25">
      <c r="A254">
        <v>1631725</v>
      </c>
      <c r="B254">
        <v>1</v>
      </c>
      <c r="C254" t="s">
        <v>81</v>
      </c>
      <c r="D254" t="s">
        <v>127</v>
      </c>
      <c r="E254" t="s">
        <v>140</v>
      </c>
      <c r="F254" t="s">
        <v>921</v>
      </c>
      <c r="G254" t="s">
        <v>918</v>
      </c>
      <c r="H254" t="s">
        <v>134</v>
      </c>
      <c r="I254" t="s">
        <v>135</v>
      </c>
      <c r="J254" t="s">
        <v>136</v>
      </c>
      <c r="K254" t="s">
        <v>143</v>
      </c>
      <c r="L254" t="s">
        <v>922</v>
      </c>
      <c r="M254" t="s">
        <v>923</v>
      </c>
      <c r="N254">
        <v>0.56375638800000005</v>
      </c>
      <c r="O254">
        <v>9</v>
      </c>
      <c r="P254">
        <v>4644</v>
      </c>
      <c r="Q254">
        <v>615</v>
      </c>
      <c r="R254">
        <v>444</v>
      </c>
      <c r="S254">
        <v>56</v>
      </c>
      <c r="T254">
        <v>530</v>
      </c>
      <c r="U254">
        <v>15</v>
      </c>
      <c r="V254">
        <v>2</v>
      </c>
      <c r="W254">
        <v>1.0778487294222667</v>
      </c>
      <c r="X254">
        <v>504.40902610102592</v>
      </c>
      <c r="Y254">
        <v>156.53113581912379</v>
      </c>
      <c r="Z254">
        <v>57.36023961375075</v>
      </c>
      <c r="AA254">
        <v>386.82859416244469</v>
      </c>
      <c r="AB254">
        <v>175.46225606046738</v>
      </c>
      <c r="AC254">
        <v>220.37478141531614</v>
      </c>
      <c r="AD254">
        <v>24.27718795954269</v>
      </c>
      <c r="AE254">
        <v>1526.3210698610937</v>
      </c>
    </row>
    <row r="255" spans="1:31" x14ac:dyDescent="0.25">
      <c r="A255">
        <v>1631746</v>
      </c>
      <c r="B255">
        <v>1</v>
      </c>
      <c r="C255" t="s">
        <v>81</v>
      </c>
      <c r="D255" t="s">
        <v>127</v>
      </c>
      <c r="E255" t="s">
        <v>642</v>
      </c>
      <c r="F255" t="s">
        <v>924</v>
      </c>
      <c r="G255" t="s">
        <v>142</v>
      </c>
      <c r="H255" t="s">
        <v>134</v>
      </c>
      <c r="I255" t="s">
        <v>135</v>
      </c>
      <c r="J255" t="s">
        <v>136</v>
      </c>
      <c r="K255" t="s">
        <v>143</v>
      </c>
      <c r="L255" t="s">
        <v>925</v>
      </c>
      <c r="M255" t="s">
        <v>926</v>
      </c>
      <c r="N255">
        <v>5.4936111109999999</v>
      </c>
      <c r="O255">
        <v>9</v>
      </c>
      <c r="P255">
        <v>4644</v>
      </c>
      <c r="Q255">
        <v>615</v>
      </c>
      <c r="R255">
        <v>444</v>
      </c>
      <c r="S255">
        <v>81</v>
      </c>
      <c r="T255">
        <v>530</v>
      </c>
      <c r="U255">
        <v>21</v>
      </c>
      <c r="V255">
        <v>2</v>
      </c>
      <c r="W255">
        <v>9.7507453819512051</v>
      </c>
      <c r="X255">
        <v>4563.1300314427308</v>
      </c>
      <c r="Y255">
        <v>1429.7633537463107</v>
      </c>
      <c r="Z255">
        <v>505.00364700357204</v>
      </c>
      <c r="AA255">
        <v>4251.0033708193805</v>
      </c>
      <c r="AB255">
        <v>1759.0593824546904</v>
      </c>
      <c r="AC255">
        <v>4187.162789912898</v>
      </c>
      <c r="AD255">
        <v>229.15676880877018</v>
      </c>
      <c r="AE255">
        <v>16934.030089570304</v>
      </c>
    </row>
    <row r="256" spans="1:31" x14ac:dyDescent="0.25">
      <c r="A256">
        <v>1631860</v>
      </c>
      <c r="B256">
        <v>1</v>
      </c>
      <c r="C256" t="s">
        <v>81</v>
      </c>
      <c r="D256" t="s">
        <v>127</v>
      </c>
      <c r="E256" t="s">
        <v>642</v>
      </c>
      <c r="F256" t="s">
        <v>927</v>
      </c>
      <c r="G256" t="s">
        <v>148</v>
      </c>
      <c r="H256" t="s">
        <v>134</v>
      </c>
      <c r="I256" t="s">
        <v>135</v>
      </c>
      <c r="J256" t="s">
        <v>136</v>
      </c>
      <c r="K256" t="s">
        <v>143</v>
      </c>
      <c r="L256" t="s">
        <v>928</v>
      </c>
      <c r="M256" t="s">
        <v>929</v>
      </c>
      <c r="N256">
        <v>2.2211111109999999</v>
      </c>
      <c r="O256">
        <v>9</v>
      </c>
      <c r="P256">
        <v>4644</v>
      </c>
      <c r="Q256">
        <v>615</v>
      </c>
      <c r="R256">
        <v>444</v>
      </c>
      <c r="S256">
        <v>81</v>
      </c>
      <c r="T256">
        <v>530</v>
      </c>
      <c r="U256">
        <v>21</v>
      </c>
      <c r="V256">
        <v>2</v>
      </c>
      <c r="W256">
        <v>3.8502204899059929</v>
      </c>
      <c r="X256">
        <v>1801.8150529682061</v>
      </c>
      <c r="Y256">
        <v>577.60664069659231</v>
      </c>
      <c r="Z256">
        <v>232.26620493557621</v>
      </c>
      <c r="AA256">
        <v>1672.7907580925712</v>
      </c>
      <c r="AB256">
        <v>690.02042089112638</v>
      </c>
      <c r="AC256">
        <v>1548.1331488287569</v>
      </c>
      <c r="AD256">
        <v>79.098817868804488</v>
      </c>
      <c r="AE256">
        <v>6605.5812647715402</v>
      </c>
    </row>
    <row r="257" spans="1:31" x14ac:dyDescent="0.25">
      <c r="A257">
        <v>1632209</v>
      </c>
      <c r="B257">
        <v>1</v>
      </c>
      <c r="C257" t="s">
        <v>81</v>
      </c>
      <c r="D257" t="s">
        <v>127</v>
      </c>
      <c r="E257" t="s">
        <v>204</v>
      </c>
      <c r="F257" t="s">
        <v>930</v>
      </c>
      <c r="G257" t="s">
        <v>161</v>
      </c>
      <c r="H257" t="s">
        <v>134</v>
      </c>
      <c r="I257" t="s">
        <v>135</v>
      </c>
      <c r="J257" t="s">
        <v>136</v>
      </c>
      <c r="K257" t="s">
        <v>137</v>
      </c>
      <c r="L257" t="s">
        <v>931</v>
      </c>
      <c r="M257" t="s">
        <v>932</v>
      </c>
      <c r="N257">
        <v>2.611388888</v>
      </c>
      <c r="O257">
        <v>3</v>
      </c>
      <c r="P257">
        <v>56</v>
      </c>
      <c r="Q257">
        <v>88</v>
      </c>
      <c r="R257">
        <v>77</v>
      </c>
      <c r="S257">
        <v>1</v>
      </c>
      <c r="T257">
        <v>5</v>
      </c>
      <c r="U257">
        <v>1</v>
      </c>
      <c r="V257">
        <v>1</v>
      </c>
      <c r="W257">
        <v>0.87307053817816627</v>
      </c>
      <c r="X257">
        <v>28.379067514211751</v>
      </c>
      <c r="Y257">
        <v>114.68783955776308</v>
      </c>
      <c r="Z257">
        <v>76.82083863057774</v>
      </c>
      <c r="AA257">
        <v>32.425086621991397</v>
      </c>
      <c r="AB257">
        <v>18.34785291189371</v>
      </c>
      <c r="AC257">
        <v>765.68607473676116</v>
      </c>
      <c r="AD257">
        <v>2.3626338907432043</v>
      </c>
      <c r="AE257">
        <v>1039.5824644021202</v>
      </c>
    </row>
    <row r="258" spans="1:31" x14ac:dyDescent="0.25">
      <c r="A258">
        <v>1633164</v>
      </c>
      <c r="B258">
        <v>1</v>
      </c>
      <c r="C258" t="s">
        <v>81</v>
      </c>
      <c r="D258" t="s">
        <v>127</v>
      </c>
      <c r="E258" t="s">
        <v>204</v>
      </c>
      <c r="F258" t="s">
        <v>909</v>
      </c>
      <c r="G258" t="s">
        <v>161</v>
      </c>
      <c r="H258" t="s">
        <v>134</v>
      </c>
      <c r="I258" t="s">
        <v>135</v>
      </c>
      <c r="J258" t="s">
        <v>136</v>
      </c>
      <c r="K258" t="s">
        <v>137</v>
      </c>
      <c r="L258" t="s">
        <v>933</v>
      </c>
      <c r="M258" t="s">
        <v>934</v>
      </c>
      <c r="N258">
        <v>1.9975000000000001</v>
      </c>
      <c r="O258">
        <v>3</v>
      </c>
      <c r="P258">
        <v>56</v>
      </c>
      <c r="Q258">
        <v>88</v>
      </c>
      <c r="R258">
        <v>77</v>
      </c>
      <c r="S258">
        <v>1</v>
      </c>
      <c r="T258">
        <v>5</v>
      </c>
      <c r="U258">
        <v>1</v>
      </c>
      <c r="V258">
        <v>1</v>
      </c>
      <c r="W258">
        <v>0.71844787185177006</v>
      </c>
      <c r="X258">
        <v>23.340834482154445</v>
      </c>
      <c r="Y258">
        <v>81.14372551223893</v>
      </c>
      <c r="Z258">
        <v>51.27069208061792</v>
      </c>
      <c r="AA258">
        <v>15.301738261896814</v>
      </c>
      <c r="AB258">
        <v>6.5427270784791558</v>
      </c>
      <c r="AC258">
        <v>324.27112508372227</v>
      </c>
      <c r="AD258">
        <v>0.66532323400780324</v>
      </c>
      <c r="AE258">
        <v>503.25461360496911</v>
      </c>
    </row>
    <row r="259" spans="1:31" x14ac:dyDescent="0.25">
      <c r="A259">
        <v>1633248</v>
      </c>
      <c r="B259">
        <v>1</v>
      </c>
      <c r="C259" t="s">
        <v>81</v>
      </c>
      <c r="D259" t="s">
        <v>127</v>
      </c>
      <c r="E259" t="s">
        <v>131</v>
      </c>
      <c r="F259" t="s">
        <v>935</v>
      </c>
      <c r="G259" t="s">
        <v>161</v>
      </c>
      <c r="H259" t="s">
        <v>134</v>
      </c>
      <c r="I259" t="s">
        <v>135</v>
      </c>
      <c r="J259" t="s">
        <v>136</v>
      </c>
      <c r="K259" t="s">
        <v>137</v>
      </c>
      <c r="L259" t="s">
        <v>936</v>
      </c>
      <c r="M259" t="s">
        <v>937</v>
      </c>
      <c r="N259">
        <v>2.8563888880000001</v>
      </c>
      <c r="O259">
        <v>0</v>
      </c>
      <c r="P259">
        <v>806</v>
      </c>
      <c r="Q259">
        <v>0</v>
      </c>
      <c r="R259">
        <v>24</v>
      </c>
      <c r="S259">
        <v>0</v>
      </c>
      <c r="T259">
        <v>93</v>
      </c>
      <c r="U259">
        <v>0</v>
      </c>
      <c r="V259">
        <v>0</v>
      </c>
      <c r="W259">
        <v>0</v>
      </c>
      <c r="X259">
        <v>480.0611617667995</v>
      </c>
      <c r="Y259">
        <v>0</v>
      </c>
      <c r="Z259">
        <v>12.200160122622364</v>
      </c>
      <c r="AA259">
        <v>0</v>
      </c>
      <c r="AB259">
        <v>101.2222331137945</v>
      </c>
      <c r="AC259">
        <v>0</v>
      </c>
      <c r="AD259">
        <v>0</v>
      </c>
      <c r="AE259">
        <v>593.48355500321634</v>
      </c>
    </row>
    <row r="260" spans="1:31" x14ac:dyDescent="0.25">
      <c r="A260">
        <v>1633732</v>
      </c>
      <c r="B260">
        <v>1</v>
      </c>
      <c r="C260" t="s">
        <v>80</v>
      </c>
      <c r="D260" t="s">
        <v>97</v>
      </c>
      <c r="E260" t="s">
        <v>140</v>
      </c>
      <c r="F260" t="s">
        <v>938</v>
      </c>
      <c r="G260" t="s">
        <v>161</v>
      </c>
      <c r="H260" t="s">
        <v>134</v>
      </c>
      <c r="I260" t="s">
        <v>135</v>
      </c>
      <c r="J260" t="s">
        <v>136</v>
      </c>
      <c r="K260" t="s">
        <v>137</v>
      </c>
      <c r="L260" t="s">
        <v>939</v>
      </c>
      <c r="M260" t="s">
        <v>940</v>
      </c>
      <c r="N260">
        <v>0.215</v>
      </c>
      <c r="O260">
        <v>11</v>
      </c>
      <c r="P260">
        <v>9279</v>
      </c>
      <c r="Q260">
        <v>30</v>
      </c>
      <c r="R260">
        <v>824</v>
      </c>
      <c r="S260">
        <v>61</v>
      </c>
      <c r="T260">
        <v>842</v>
      </c>
      <c r="U260">
        <v>2</v>
      </c>
      <c r="V260">
        <v>7</v>
      </c>
      <c r="W260">
        <v>72.333071106864963</v>
      </c>
      <c r="X260">
        <v>785.74546689161411</v>
      </c>
      <c r="Y260">
        <v>11.966457734017661</v>
      </c>
      <c r="Z260">
        <v>52.234016087601027</v>
      </c>
      <c r="AA260">
        <v>279.24170815472883</v>
      </c>
      <c r="AB260">
        <v>271.52079792838236</v>
      </c>
      <c r="AC260">
        <v>27.996368323653012</v>
      </c>
      <c r="AD260">
        <v>54.99683263755324</v>
      </c>
      <c r="AE260">
        <v>1556.0347188644153</v>
      </c>
    </row>
    <row r="261" spans="1:31" x14ac:dyDescent="0.25">
      <c r="A261">
        <v>1636663</v>
      </c>
      <c r="B261">
        <v>1</v>
      </c>
      <c r="C261" t="s">
        <v>81</v>
      </c>
      <c r="D261" t="s">
        <v>127</v>
      </c>
      <c r="E261" t="s">
        <v>204</v>
      </c>
      <c r="F261" t="s">
        <v>941</v>
      </c>
      <c r="G261" t="s">
        <v>161</v>
      </c>
      <c r="H261" t="s">
        <v>134</v>
      </c>
      <c r="I261" t="s">
        <v>135</v>
      </c>
      <c r="J261" t="s">
        <v>136</v>
      </c>
      <c r="K261" t="s">
        <v>137</v>
      </c>
      <c r="L261" t="s">
        <v>942</v>
      </c>
      <c r="M261" t="s">
        <v>943</v>
      </c>
      <c r="N261">
        <v>1.4997222219999999</v>
      </c>
      <c r="O261">
        <v>3</v>
      </c>
      <c r="P261">
        <v>56</v>
      </c>
      <c r="Q261">
        <v>88</v>
      </c>
      <c r="R261">
        <v>77</v>
      </c>
      <c r="S261">
        <v>1</v>
      </c>
      <c r="T261">
        <v>5</v>
      </c>
      <c r="U261">
        <v>1</v>
      </c>
      <c r="V261">
        <v>1</v>
      </c>
      <c r="W261">
        <v>0.62849616784646467</v>
      </c>
      <c r="X261">
        <v>20.416224598659159</v>
      </c>
      <c r="Y261">
        <v>64.668207713445412</v>
      </c>
      <c r="Z261">
        <v>44.839224743432453</v>
      </c>
      <c r="AA261">
        <v>13.279297868975817</v>
      </c>
      <c r="AB261">
        <v>7.1295439472438868</v>
      </c>
      <c r="AC261">
        <v>199.30174110524268</v>
      </c>
      <c r="AD261">
        <v>0.33382862575086891</v>
      </c>
      <c r="AE261">
        <v>350.59656477059673</v>
      </c>
    </row>
    <row r="262" spans="1:31" x14ac:dyDescent="0.25">
      <c r="A262">
        <v>1637817</v>
      </c>
      <c r="B262">
        <v>1</v>
      </c>
      <c r="C262" t="s">
        <v>80</v>
      </c>
      <c r="D262" t="s">
        <v>97</v>
      </c>
      <c r="E262" t="s">
        <v>131</v>
      </c>
      <c r="F262" t="s">
        <v>944</v>
      </c>
      <c r="G262" t="s">
        <v>161</v>
      </c>
      <c r="H262" t="s">
        <v>134</v>
      </c>
      <c r="I262" t="s">
        <v>135</v>
      </c>
      <c r="J262" t="s">
        <v>136</v>
      </c>
      <c r="K262" t="s">
        <v>137</v>
      </c>
      <c r="L262" t="s">
        <v>945</v>
      </c>
      <c r="M262" t="s">
        <v>946</v>
      </c>
      <c r="N262">
        <v>0.459166666</v>
      </c>
      <c r="O262">
        <v>0</v>
      </c>
      <c r="P262">
        <v>1111</v>
      </c>
      <c r="Q262">
        <v>0</v>
      </c>
      <c r="R262">
        <v>51</v>
      </c>
      <c r="S262">
        <v>3</v>
      </c>
      <c r="T262">
        <v>430</v>
      </c>
      <c r="U262">
        <v>0</v>
      </c>
      <c r="V262">
        <v>1</v>
      </c>
      <c r="W262">
        <v>0</v>
      </c>
      <c r="X262">
        <v>224.34797887580172</v>
      </c>
      <c r="Y262">
        <v>0</v>
      </c>
      <c r="Z262">
        <v>10.829417702090781</v>
      </c>
      <c r="AA262">
        <v>22.331516157466044</v>
      </c>
      <c r="AB262">
        <v>279.88829954139106</v>
      </c>
      <c r="AC262">
        <v>0</v>
      </c>
      <c r="AD262">
        <v>88.555498075079583</v>
      </c>
      <c r="AE262">
        <v>625.95271035182918</v>
      </c>
    </row>
    <row r="263" spans="1:31" x14ac:dyDescent="0.25">
      <c r="A263">
        <v>1638026</v>
      </c>
      <c r="B263">
        <v>1</v>
      </c>
      <c r="C263" t="s">
        <v>80</v>
      </c>
      <c r="D263" t="s">
        <v>97</v>
      </c>
      <c r="E263" t="s">
        <v>131</v>
      </c>
      <c r="F263" t="s">
        <v>947</v>
      </c>
      <c r="G263" t="s">
        <v>195</v>
      </c>
      <c r="H263" t="s">
        <v>134</v>
      </c>
      <c r="I263" t="s">
        <v>135</v>
      </c>
      <c r="J263" t="s">
        <v>136</v>
      </c>
      <c r="K263" t="s">
        <v>137</v>
      </c>
      <c r="L263" t="s">
        <v>948</v>
      </c>
      <c r="M263" t="s">
        <v>949</v>
      </c>
      <c r="N263">
        <v>0.458055555</v>
      </c>
      <c r="O263">
        <v>0</v>
      </c>
      <c r="P263">
        <v>1111</v>
      </c>
      <c r="Q263">
        <v>0</v>
      </c>
      <c r="R263">
        <v>51</v>
      </c>
      <c r="S263">
        <v>3</v>
      </c>
      <c r="T263">
        <v>430</v>
      </c>
      <c r="U263">
        <v>0</v>
      </c>
      <c r="V263">
        <v>1</v>
      </c>
      <c r="W263">
        <v>0</v>
      </c>
      <c r="X263">
        <v>278.63817613176764</v>
      </c>
      <c r="Y263">
        <v>0</v>
      </c>
      <c r="Z263">
        <v>11.48211863204979</v>
      </c>
      <c r="AA263">
        <v>17.219850375834874</v>
      </c>
      <c r="AB263">
        <v>209.6182946458234</v>
      </c>
      <c r="AC263">
        <v>0</v>
      </c>
      <c r="AD263">
        <v>40.580485875583882</v>
      </c>
      <c r="AE263">
        <v>557.53892566105958</v>
      </c>
    </row>
    <row r="264" spans="1:31" x14ac:dyDescent="0.25">
      <c r="A264">
        <v>1658351</v>
      </c>
      <c r="B264">
        <v>1</v>
      </c>
      <c r="C264" t="s">
        <v>80</v>
      </c>
      <c r="D264" t="s">
        <v>97</v>
      </c>
      <c r="E264" t="s">
        <v>131</v>
      </c>
      <c r="F264" t="s">
        <v>947</v>
      </c>
      <c r="G264" t="s">
        <v>161</v>
      </c>
      <c r="H264" t="s">
        <v>134</v>
      </c>
      <c r="I264" t="s">
        <v>135</v>
      </c>
      <c r="J264" t="s">
        <v>136</v>
      </c>
      <c r="K264" t="s">
        <v>137</v>
      </c>
      <c r="L264" t="s">
        <v>950</v>
      </c>
      <c r="M264" t="s">
        <v>951</v>
      </c>
      <c r="N264">
        <v>0.7</v>
      </c>
      <c r="O264">
        <v>0</v>
      </c>
      <c r="P264">
        <v>1111</v>
      </c>
      <c r="Q264">
        <v>0</v>
      </c>
      <c r="R264">
        <v>51</v>
      </c>
      <c r="S264">
        <v>3</v>
      </c>
      <c r="T264">
        <v>430</v>
      </c>
      <c r="U264">
        <v>0</v>
      </c>
      <c r="V264">
        <v>1</v>
      </c>
      <c r="W264">
        <v>0</v>
      </c>
      <c r="X264">
        <v>342.879924149609</v>
      </c>
      <c r="Y264">
        <v>0</v>
      </c>
      <c r="Z264">
        <v>15.773486371787168</v>
      </c>
      <c r="AA264">
        <v>34.200181834328099</v>
      </c>
      <c r="AB264">
        <v>421.14569611259702</v>
      </c>
      <c r="AC264">
        <v>0</v>
      </c>
      <c r="AD264">
        <v>131.13758269278333</v>
      </c>
      <c r="AE264">
        <v>945.13687116110464</v>
      </c>
    </row>
    <row r="265" spans="1:31" x14ac:dyDescent="0.25">
      <c r="A265">
        <v>1660286</v>
      </c>
      <c r="B265">
        <v>1</v>
      </c>
      <c r="C265" t="s">
        <v>81</v>
      </c>
      <c r="D265" t="s">
        <v>127</v>
      </c>
      <c r="E265" t="s">
        <v>140</v>
      </c>
      <c r="F265" t="s">
        <v>921</v>
      </c>
      <c r="G265" t="s">
        <v>161</v>
      </c>
      <c r="H265" t="s">
        <v>134</v>
      </c>
      <c r="I265" t="s">
        <v>135</v>
      </c>
      <c r="J265" t="s">
        <v>136</v>
      </c>
      <c r="K265" t="s">
        <v>137</v>
      </c>
      <c r="L265" t="s">
        <v>952</v>
      </c>
      <c r="M265" t="s">
        <v>953</v>
      </c>
      <c r="N265">
        <v>0.95111111100000001</v>
      </c>
      <c r="O265">
        <v>9</v>
      </c>
      <c r="P265">
        <v>4648</v>
      </c>
      <c r="Q265">
        <v>616</v>
      </c>
      <c r="R265">
        <v>443</v>
      </c>
      <c r="S265">
        <v>56</v>
      </c>
      <c r="T265">
        <v>530</v>
      </c>
      <c r="U265">
        <v>15</v>
      </c>
      <c r="V265">
        <v>2</v>
      </c>
      <c r="W265">
        <v>1.7949239868612552</v>
      </c>
      <c r="X265">
        <v>839.77138085834292</v>
      </c>
      <c r="Y265">
        <v>281.62462399216616</v>
      </c>
      <c r="Z265">
        <v>103.44165215346423</v>
      </c>
      <c r="AA265">
        <v>989.40753136899411</v>
      </c>
      <c r="AB265">
        <v>447.84565365826518</v>
      </c>
      <c r="AC265">
        <v>1128.7471984578247</v>
      </c>
      <c r="AD265">
        <v>6.556783136779277</v>
      </c>
      <c r="AE265">
        <v>3799.1897476126978</v>
      </c>
    </row>
    <row r="266" spans="1:31" x14ac:dyDescent="0.25">
      <c r="A266">
        <v>1661256</v>
      </c>
      <c r="B266">
        <v>1</v>
      </c>
      <c r="C266" t="s">
        <v>80</v>
      </c>
      <c r="D266" t="s">
        <v>97</v>
      </c>
      <c r="E266" t="s">
        <v>642</v>
      </c>
      <c r="F266" t="s">
        <v>954</v>
      </c>
      <c r="G266" t="s">
        <v>161</v>
      </c>
      <c r="H266" t="s">
        <v>134</v>
      </c>
      <c r="I266" t="s">
        <v>135</v>
      </c>
      <c r="J266" t="s">
        <v>136</v>
      </c>
      <c r="K266" t="s">
        <v>137</v>
      </c>
      <c r="L266" t="s">
        <v>955</v>
      </c>
      <c r="M266" t="s">
        <v>956</v>
      </c>
      <c r="N266">
        <v>0.33861111100000002</v>
      </c>
      <c r="O266">
        <v>12</v>
      </c>
      <c r="P266">
        <v>9603</v>
      </c>
      <c r="Q266">
        <v>36</v>
      </c>
      <c r="R266">
        <v>830</v>
      </c>
      <c r="S266">
        <v>65</v>
      </c>
      <c r="T266">
        <v>852</v>
      </c>
      <c r="U266">
        <v>2</v>
      </c>
      <c r="V266">
        <v>7</v>
      </c>
      <c r="W266">
        <v>140.59579278904209</v>
      </c>
      <c r="X266">
        <v>1507.0488564500815</v>
      </c>
      <c r="Y266">
        <v>19.075599511933621</v>
      </c>
      <c r="Z266">
        <v>73.407800324601524</v>
      </c>
      <c r="AA266">
        <v>262.03805314643489</v>
      </c>
      <c r="AB266">
        <v>208.35664302081386</v>
      </c>
      <c r="AC266">
        <v>17.792759929882717</v>
      </c>
      <c r="AD266">
        <v>18.666476447555723</v>
      </c>
      <c r="AE266">
        <v>2246.9819816203462</v>
      </c>
    </row>
    <row r="267" spans="1:31" x14ac:dyDescent="0.25">
      <c r="A267">
        <v>1661325</v>
      </c>
      <c r="B267">
        <v>1</v>
      </c>
      <c r="C267" t="s">
        <v>81</v>
      </c>
      <c r="D267" t="s">
        <v>127</v>
      </c>
      <c r="E267" t="s">
        <v>204</v>
      </c>
      <c r="F267" t="s">
        <v>909</v>
      </c>
      <c r="G267" t="s">
        <v>161</v>
      </c>
      <c r="H267" t="s">
        <v>134</v>
      </c>
      <c r="I267" t="s">
        <v>135</v>
      </c>
      <c r="J267" t="s">
        <v>136</v>
      </c>
      <c r="K267" t="s">
        <v>137</v>
      </c>
      <c r="L267" t="s">
        <v>957</v>
      </c>
      <c r="M267" t="s">
        <v>958</v>
      </c>
      <c r="N267">
        <v>1.5213888879999999</v>
      </c>
      <c r="O267">
        <v>3</v>
      </c>
      <c r="P267">
        <v>56</v>
      </c>
      <c r="Q267">
        <v>88</v>
      </c>
      <c r="R267">
        <v>77</v>
      </c>
      <c r="S267">
        <v>1</v>
      </c>
      <c r="T267">
        <v>5</v>
      </c>
      <c r="U267">
        <v>1</v>
      </c>
      <c r="V267">
        <v>1</v>
      </c>
      <c r="W267">
        <v>0.49597735420491446</v>
      </c>
      <c r="X267">
        <v>16.121692460899006</v>
      </c>
      <c r="Y267">
        <v>69.518460445587081</v>
      </c>
      <c r="Z267">
        <v>49.776841285368306</v>
      </c>
      <c r="AA267">
        <v>11.216943630154429</v>
      </c>
      <c r="AB267">
        <v>5.4175140278457663</v>
      </c>
      <c r="AC267">
        <v>148.40492334286631</v>
      </c>
      <c r="AD267">
        <v>0.27974561071897669</v>
      </c>
      <c r="AE267">
        <v>301.23209815764477</v>
      </c>
    </row>
    <row r="268" spans="1:31" x14ac:dyDescent="0.25">
      <c r="A268">
        <v>1661708</v>
      </c>
      <c r="B268">
        <v>1</v>
      </c>
      <c r="C268" t="s">
        <v>80</v>
      </c>
      <c r="D268" t="s">
        <v>105</v>
      </c>
      <c r="E268" t="s">
        <v>140</v>
      </c>
      <c r="F268" t="s">
        <v>959</v>
      </c>
      <c r="G268" t="s">
        <v>918</v>
      </c>
      <c r="H268" t="s">
        <v>134</v>
      </c>
      <c r="I268" t="s">
        <v>135</v>
      </c>
      <c r="J268" t="s">
        <v>136</v>
      </c>
      <c r="K268" t="s">
        <v>137</v>
      </c>
      <c r="L268" t="s">
        <v>960</v>
      </c>
      <c r="M268" t="s">
        <v>961</v>
      </c>
      <c r="N268">
        <v>0.36666666599999997</v>
      </c>
      <c r="O268">
        <v>0</v>
      </c>
      <c r="P268">
        <v>5638</v>
      </c>
      <c r="Q268">
        <v>0</v>
      </c>
      <c r="R268">
        <v>0</v>
      </c>
      <c r="S268">
        <v>1</v>
      </c>
      <c r="T268">
        <v>452</v>
      </c>
      <c r="U268">
        <v>0</v>
      </c>
      <c r="V268">
        <v>1</v>
      </c>
      <c r="W268">
        <v>0</v>
      </c>
      <c r="X268">
        <v>746.0275838637823</v>
      </c>
      <c r="Y268">
        <v>0</v>
      </c>
      <c r="Z268">
        <v>0</v>
      </c>
      <c r="AA268">
        <v>2.0501005363666667</v>
      </c>
      <c r="AB268">
        <v>116.55001527066695</v>
      </c>
      <c r="AC268">
        <v>0</v>
      </c>
      <c r="AD268">
        <v>11.021718258833332</v>
      </c>
      <c r="AE268">
        <v>875.64941792964919</v>
      </c>
    </row>
    <row r="269" spans="1:31" x14ac:dyDescent="0.25">
      <c r="A269">
        <v>1661841</v>
      </c>
      <c r="B269">
        <v>1</v>
      </c>
      <c r="C269" t="s">
        <v>81</v>
      </c>
      <c r="D269" t="s">
        <v>127</v>
      </c>
      <c r="E269" t="s">
        <v>204</v>
      </c>
      <c r="F269" t="s">
        <v>909</v>
      </c>
      <c r="G269" t="s">
        <v>161</v>
      </c>
      <c r="H269" t="s">
        <v>134</v>
      </c>
      <c r="I269" t="s">
        <v>135</v>
      </c>
      <c r="J269" t="s">
        <v>136</v>
      </c>
      <c r="K269" t="s">
        <v>137</v>
      </c>
      <c r="L269" t="s">
        <v>962</v>
      </c>
      <c r="M269" t="s">
        <v>963</v>
      </c>
      <c r="N269">
        <v>0.92916666599999997</v>
      </c>
      <c r="O269">
        <v>3</v>
      </c>
      <c r="P269">
        <v>56</v>
      </c>
      <c r="Q269">
        <v>88</v>
      </c>
      <c r="R269">
        <v>77</v>
      </c>
      <c r="S269">
        <v>1</v>
      </c>
      <c r="T269">
        <v>5</v>
      </c>
      <c r="U269">
        <v>1</v>
      </c>
      <c r="V269">
        <v>1</v>
      </c>
      <c r="W269">
        <v>0.27829678783048395</v>
      </c>
      <c r="X269">
        <v>9.0412673113698858</v>
      </c>
      <c r="Y269">
        <v>37.944953964904393</v>
      </c>
      <c r="Z269">
        <v>25.592184310007987</v>
      </c>
      <c r="AA269">
        <v>6.6856339542375176</v>
      </c>
      <c r="AB269">
        <v>2.8260096778938553</v>
      </c>
      <c r="AC269">
        <v>105.58856391229153</v>
      </c>
      <c r="AD269">
        <v>0.17275092008285337</v>
      </c>
      <c r="AE269">
        <v>188.12966083861849</v>
      </c>
    </row>
    <row r="270" spans="1:31" x14ac:dyDescent="0.25">
      <c r="A270">
        <v>1662015</v>
      </c>
      <c r="B270">
        <v>1</v>
      </c>
      <c r="C270" t="s">
        <v>80</v>
      </c>
      <c r="D270" t="s">
        <v>97</v>
      </c>
      <c r="E270" t="s">
        <v>642</v>
      </c>
      <c r="F270" t="s">
        <v>964</v>
      </c>
      <c r="G270" t="s">
        <v>161</v>
      </c>
      <c r="H270" t="s">
        <v>134</v>
      </c>
      <c r="I270" t="s">
        <v>135</v>
      </c>
      <c r="J270" t="s">
        <v>136</v>
      </c>
      <c r="K270" t="s">
        <v>137</v>
      </c>
      <c r="L270" t="s">
        <v>965</v>
      </c>
      <c r="M270" t="s">
        <v>966</v>
      </c>
      <c r="N270">
        <v>0.35805555500000003</v>
      </c>
      <c r="O270">
        <v>12</v>
      </c>
      <c r="P270">
        <v>12168</v>
      </c>
      <c r="Q270">
        <v>36</v>
      </c>
      <c r="R270">
        <v>762</v>
      </c>
      <c r="S270">
        <v>65</v>
      </c>
      <c r="T270">
        <v>1383</v>
      </c>
      <c r="U270">
        <v>2</v>
      </c>
      <c r="V270">
        <v>7</v>
      </c>
      <c r="W270">
        <v>125.46359840861794</v>
      </c>
      <c r="X270">
        <v>1824.8437722039243</v>
      </c>
      <c r="Y270">
        <v>22.856721336598227</v>
      </c>
      <c r="Z270">
        <v>84.158868699343003</v>
      </c>
      <c r="AA270">
        <v>484.73634300970662</v>
      </c>
      <c r="AB270">
        <v>813.72995159682739</v>
      </c>
      <c r="AC270">
        <v>47.781452262900714</v>
      </c>
      <c r="AD270">
        <v>92.814474574498774</v>
      </c>
      <c r="AE270">
        <v>3496.3851820924174</v>
      </c>
    </row>
    <row r="271" spans="1:31" x14ac:dyDescent="0.25">
      <c r="A271">
        <v>1663828</v>
      </c>
      <c r="B271">
        <v>1</v>
      </c>
      <c r="C271" t="s">
        <v>81</v>
      </c>
      <c r="D271" t="s">
        <v>127</v>
      </c>
      <c r="E271" t="s">
        <v>642</v>
      </c>
      <c r="F271" t="s">
        <v>927</v>
      </c>
      <c r="G271" t="s">
        <v>161</v>
      </c>
      <c r="H271" t="s">
        <v>967</v>
      </c>
      <c r="I271" t="s">
        <v>135</v>
      </c>
      <c r="J271" t="s">
        <v>136</v>
      </c>
      <c r="K271" t="s">
        <v>137</v>
      </c>
      <c r="L271" t="s">
        <v>968</v>
      </c>
      <c r="M271" t="s">
        <v>969</v>
      </c>
      <c r="N271">
        <v>1.996111111</v>
      </c>
      <c r="O271">
        <v>7</v>
      </c>
      <c r="P271">
        <v>4589</v>
      </c>
      <c r="Q271">
        <v>472</v>
      </c>
      <c r="R271">
        <v>428</v>
      </c>
      <c r="S271">
        <v>75</v>
      </c>
      <c r="T271">
        <v>521</v>
      </c>
      <c r="U271">
        <v>21</v>
      </c>
      <c r="V271">
        <v>2</v>
      </c>
      <c r="W271">
        <v>2.54009003654487</v>
      </c>
      <c r="X271">
        <v>1447.7213293302189</v>
      </c>
      <c r="Y271">
        <v>422.61464372950655</v>
      </c>
      <c r="Z271">
        <v>143.86521577119831</v>
      </c>
      <c r="AA271">
        <v>1271.8022991495923</v>
      </c>
      <c r="AB271">
        <v>375.60677721181042</v>
      </c>
      <c r="AC271">
        <v>2264.8951849931855</v>
      </c>
      <c r="AD271">
        <v>4.4643132808876613</v>
      </c>
      <c r="AE271">
        <v>5933.5098535029447</v>
      </c>
    </row>
    <row r="272" spans="1:31" x14ac:dyDescent="0.25">
      <c r="A272">
        <v>1665550</v>
      </c>
      <c r="B272">
        <v>1</v>
      </c>
      <c r="C272" t="s">
        <v>81</v>
      </c>
      <c r="D272" t="s">
        <v>127</v>
      </c>
      <c r="E272" t="s">
        <v>204</v>
      </c>
      <c r="F272" t="s">
        <v>941</v>
      </c>
      <c r="G272" t="s">
        <v>161</v>
      </c>
      <c r="H272" t="s">
        <v>134</v>
      </c>
      <c r="I272" t="s">
        <v>135</v>
      </c>
      <c r="J272" t="s">
        <v>136</v>
      </c>
      <c r="K272" t="s">
        <v>137</v>
      </c>
      <c r="L272" t="s">
        <v>970</v>
      </c>
      <c r="M272" t="s">
        <v>971</v>
      </c>
      <c r="N272">
        <v>0.25638888799999998</v>
      </c>
      <c r="O272">
        <v>3</v>
      </c>
      <c r="P272">
        <v>56</v>
      </c>
      <c r="Q272">
        <v>88</v>
      </c>
      <c r="R272">
        <v>77</v>
      </c>
      <c r="S272">
        <v>1</v>
      </c>
      <c r="T272">
        <v>5</v>
      </c>
      <c r="U272">
        <v>1</v>
      </c>
      <c r="V272">
        <v>1</v>
      </c>
      <c r="W272">
        <v>8.5550868654087786E-2</v>
      </c>
      <c r="X272">
        <v>2.7808221149728243</v>
      </c>
      <c r="Y272">
        <v>11.434405951095309</v>
      </c>
      <c r="Z272">
        <v>7.5951651128046151</v>
      </c>
      <c r="AA272">
        <v>3.1736523194690713</v>
      </c>
      <c r="AB272">
        <v>1.8088617481586604</v>
      </c>
      <c r="AC272">
        <v>72.082000497396095</v>
      </c>
      <c r="AD272">
        <v>0.22759341613490081</v>
      </c>
      <c r="AE272">
        <v>99.188052028685561</v>
      </c>
    </row>
    <row r="273" spans="1:31" x14ac:dyDescent="0.25">
      <c r="A273">
        <v>1667390</v>
      </c>
      <c r="B273">
        <v>1</v>
      </c>
      <c r="C273" t="s">
        <v>81</v>
      </c>
      <c r="D273" t="s">
        <v>127</v>
      </c>
      <c r="E273" t="s">
        <v>204</v>
      </c>
      <c r="F273" t="s">
        <v>972</v>
      </c>
      <c r="G273" t="s">
        <v>161</v>
      </c>
      <c r="H273" t="s">
        <v>134</v>
      </c>
      <c r="I273" t="s">
        <v>191</v>
      </c>
      <c r="J273" t="s">
        <v>136</v>
      </c>
      <c r="K273" t="s">
        <v>137</v>
      </c>
      <c r="L273" t="s">
        <v>973</v>
      </c>
      <c r="M273" t="s">
        <v>974</v>
      </c>
      <c r="N273">
        <v>8.3333330000000001E-3</v>
      </c>
      <c r="O273">
        <v>7</v>
      </c>
      <c r="P273">
        <v>3997</v>
      </c>
      <c r="Q273">
        <v>407</v>
      </c>
      <c r="R273">
        <v>359</v>
      </c>
      <c r="S273">
        <v>46</v>
      </c>
      <c r="T273">
        <v>451</v>
      </c>
      <c r="U273">
        <v>13</v>
      </c>
      <c r="V273">
        <v>2</v>
      </c>
      <c r="W273">
        <v>1.0808913093749999E-2</v>
      </c>
      <c r="X273">
        <v>5.2783225769064845</v>
      </c>
      <c r="Y273">
        <v>1.5672107905302748</v>
      </c>
      <c r="Z273">
        <v>0.5256989382124001</v>
      </c>
      <c r="AA273">
        <v>6.0755262808738664</v>
      </c>
      <c r="AB273">
        <v>2.3866411769584213</v>
      </c>
      <c r="AC273">
        <v>5.839127241264066</v>
      </c>
      <c r="AD273">
        <v>2.8050864996541663E-2</v>
      </c>
      <c r="AE273">
        <v>21.711386782835802</v>
      </c>
    </row>
    <row r="274" spans="1:31" x14ac:dyDescent="0.25">
      <c r="A274">
        <v>1667548</v>
      </c>
      <c r="B274">
        <v>1</v>
      </c>
      <c r="C274" t="s">
        <v>81</v>
      </c>
      <c r="D274" t="s">
        <v>127</v>
      </c>
      <c r="E274" t="s">
        <v>140</v>
      </c>
      <c r="F274" t="s">
        <v>975</v>
      </c>
      <c r="G274" t="s">
        <v>691</v>
      </c>
      <c r="H274" t="s">
        <v>134</v>
      </c>
      <c r="I274" t="s">
        <v>135</v>
      </c>
      <c r="J274" t="s">
        <v>136</v>
      </c>
      <c r="K274" t="s">
        <v>137</v>
      </c>
      <c r="L274" t="s">
        <v>976</v>
      </c>
      <c r="M274" t="s">
        <v>977</v>
      </c>
      <c r="N274">
        <v>13.169444444</v>
      </c>
      <c r="O274">
        <v>10</v>
      </c>
      <c r="P274">
        <v>3997</v>
      </c>
      <c r="Q274">
        <v>553</v>
      </c>
      <c r="R274">
        <v>365</v>
      </c>
      <c r="S274">
        <v>51</v>
      </c>
      <c r="T274">
        <v>460</v>
      </c>
      <c r="U274">
        <v>13</v>
      </c>
      <c r="V274">
        <v>2</v>
      </c>
      <c r="W274">
        <v>28.494514624169319</v>
      </c>
      <c r="X274">
        <v>9570.4929490158811</v>
      </c>
      <c r="Y274">
        <v>2956.7690634156847</v>
      </c>
      <c r="Z274">
        <v>880.90704293104307</v>
      </c>
      <c r="AA274">
        <v>8358.1382497826635</v>
      </c>
      <c r="AB274">
        <v>2952.6166034626049</v>
      </c>
      <c r="AC274">
        <v>6441.1886100476349</v>
      </c>
      <c r="AD274">
        <v>23.391812786501081</v>
      </c>
      <c r="AE274">
        <v>31211.998846066181</v>
      </c>
    </row>
    <row r="275" spans="1:31" x14ac:dyDescent="0.25">
      <c r="A275">
        <v>1667778</v>
      </c>
      <c r="B275">
        <v>1</v>
      </c>
      <c r="C275" t="s">
        <v>80</v>
      </c>
      <c r="D275" t="s">
        <v>92</v>
      </c>
      <c r="E275" t="s">
        <v>140</v>
      </c>
      <c r="F275" t="s">
        <v>906</v>
      </c>
      <c r="G275" t="s">
        <v>161</v>
      </c>
      <c r="H275" t="s">
        <v>134</v>
      </c>
      <c r="I275" t="s">
        <v>135</v>
      </c>
      <c r="J275" t="s">
        <v>136</v>
      </c>
      <c r="K275" t="s">
        <v>137</v>
      </c>
      <c r="L275" t="s">
        <v>978</v>
      </c>
      <c r="M275" t="s">
        <v>979</v>
      </c>
      <c r="N275">
        <v>0.56138888799999997</v>
      </c>
      <c r="O275">
        <v>8</v>
      </c>
      <c r="P275">
        <v>9305</v>
      </c>
      <c r="Q275">
        <v>25</v>
      </c>
      <c r="R275">
        <v>827</v>
      </c>
      <c r="S275">
        <v>55</v>
      </c>
      <c r="T275">
        <v>823</v>
      </c>
      <c r="U275">
        <v>2</v>
      </c>
      <c r="V275">
        <v>7</v>
      </c>
      <c r="W275">
        <v>223.1351996253791</v>
      </c>
      <c r="X275">
        <v>2550.2024197915202</v>
      </c>
      <c r="Y275">
        <v>24.900082656694163</v>
      </c>
      <c r="Z275">
        <v>142.86871387043382</v>
      </c>
      <c r="AA275">
        <v>514.61163491113041</v>
      </c>
      <c r="AB275">
        <v>473.74013770281613</v>
      </c>
      <c r="AC275">
        <v>35.787429786401894</v>
      </c>
      <c r="AD275">
        <v>36.154228164761022</v>
      </c>
      <c r="AE275">
        <v>4001.3998465091368</v>
      </c>
    </row>
    <row r="276" spans="1:31" x14ac:dyDescent="0.25">
      <c r="A276">
        <v>1668235</v>
      </c>
      <c r="B276">
        <v>1</v>
      </c>
      <c r="C276" t="s">
        <v>81</v>
      </c>
      <c r="D276" t="s">
        <v>127</v>
      </c>
      <c r="E276" t="s">
        <v>140</v>
      </c>
      <c r="F276" t="s">
        <v>980</v>
      </c>
      <c r="G276" t="s">
        <v>161</v>
      </c>
      <c r="H276" t="s">
        <v>134</v>
      </c>
      <c r="I276" t="s">
        <v>135</v>
      </c>
      <c r="J276" t="s">
        <v>136</v>
      </c>
      <c r="K276" t="s">
        <v>137</v>
      </c>
      <c r="L276" t="s">
        <v>981</v>
      </c>
      <c r="M276" t="s">
        <v>982</v>
      </c>
      <c r="N276">
        <v>8.7891666659999999</v>
      </c>
      <c r="O276">
        <v>10</v>
      </c>
      <c r="P276">
        <v>4656</v>
      </c>
      <c r="Q276">
        <v>618</v>
      </c>
      <c r="R276">
        <v>444</v>
      </c>
      <c r="S276">
        <v>56</v>
      </c>
      <c r="T276">
        <v>529</v>
      </c>
      <c r="U276">
        <v>15</v>
      </c>
      <c r="V276">
        <v>2</v>
      </c>
      <c r="W276">
        <v>18.095612996242117</v>
      </c>
      <c r="X276">
        <v>7275.9213670858026</v>
      </c>
      <c r="Y276">
        <v>2390.5558516657443</v>
      </c>
      <c r="Z276">
        <v>857.47006277027447</v>
      </c>
      <c r="AA276">
        <v>5728.0228229889599</v>
      </c>
      <c r="AB276">
        <v>2520.0174114788224</v>
      </c>
      <c r="AC276">
        <v>3366.0251831790229</v>
      </c>
      <c r="AD276">
        <v>12.33500168511859</v>
      </c>
      <c r="AE276">
        <v>22168.443313849988</v>
      </c>
    </row>
    <row r="277" spans="1:31" x14ac:dyDescent="0.25">
      <c r="A277">
        <v>1631861</v>
      </c>
      <c r="B277">
        <v>1</v>
      </c>
      <c r="C277" t="s">
        <v>80</v>
      </c>
      <c r="D277" t="s">
        <v>87</v>
      </c>
      <c r="E277" t="s">
        <v>362</v>
      </c>
      <c r="F277" t="s">
        <v>983</v>
      </c>
      <c r="G277" t="s">
        <v>227</v>
      </c>
      <c r="H277" t="s">
        <v>149</v>
      </c>
      <c r="I277" t="s">
        <v>135</v>
      </c>
      <c r="J277" t="s">
        <v>136</v>
      </c>
      <c r="K277" t="s">
        <v>137</v>
      </c>
      <c r="L277" t="s">
        <v>984</v>
      </c>
      <c r="M277" t="s">
        <v>985</v>
      </c>
      <c r="N277">
        <v>1.852777777</v>
      </c>
      <c r="O277">
        <v>0</v>
      </c>
      <c r="P277">
        <v>104</v>
      </c>
      <c r="Q277">
        <v>0</v>
      </c>
      <c r="R277">
        <v>0</v>
      </c>
      <c r="S277">
        <v>0</v>
      </c>
      <c r="T277">
        <v>7</v>
      </c>
      <c r="U277">
        <v>0</v>
      </c>
      <c r="V277">
        <v>0</v>
      </c>
      <c r="W277">
        <v>0</v>
      </c>
      <c r="X277">
        <v>52.160183827725646</v>
      </c>
      <c r="Y277">
        <v>0</v>
      </c>
      <c r="Z277">
        <v>0</v>
      </c>
      <c r="AA277">
        <v>0</v>
      </c>
      <c r="AB277">
        <v>9.107098731287083</v>
      </c>
      <c r="AC277">
        <v>0</v>
      </c>
      <c r="AD277">
        <v>0</v>
      </c>
      <c r="AE277">
        <v>61.267282559012727</v>
      </c>
    </row>
    <row r="278" spans="1:31" x14ac:dyDescent="0.25">
      <c r="A278">
        <v>1631815</v>
      </c>
      <c r="B278">
        <v>1</v>
      </c>
      <c r="C278" t="s">
        <v>80</v>
      </c>
      <c r="D278" t="s">
        <v>97</v>
      </c>
      <c r="E278" t="s">
        <v>152</v>
      </c>
      <c r="F278" t="s">
        <v>986</v>
      </c>
      <c r="G278" t="s">
        <v>154</v>
      </c>
      <c r="H278" t="s">
        <v>149</v>
      </c>
      <c r="I278" t="s">
        <v>135</v>
      </c>
      <c r="J278" t="s">
        <v>136</v>
      </c>
      <c r="K278" t="s">
        <v>137</v>
      </c>
      <c r="L278" t="s">
        <v>987</v>
      </c>
      <c r="M278" t="s">
        <v>988</v>
      </c>
      <c r="N278">
        <v>2.9994444439999999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1.8932183370286384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1.8932183370286384</v>
      </c>
    </row>
    <row r="279" spans="1:31" x14ac:dyDescent="0.25">
      <c r="A279">
        <v>1631984</v>
      </c>
      <c r="B279">
        <v>1</v>
      </c>
      <c r="C279" t="s">
        <v>80</v>
      </c>
      <c r="D279" t="s">
        <v>99</v>
      </c>
      <c r="E279" t="s">
        <v>140</v>
      </c>
      <c r="F279" t="s">
        <v>534</v>
      </c>
      <c r="G279" t="s">
        <v>161</v>
      </c>
      <c r="H279" t="s">
        <v>134</v>
      </c>
      <c r="I279" t="s">
        <v>135</v>
      </c>
      <c r="J279" t="s">
        <v>136</v>
      </c>
      <c r="K279" t="s">
        <v>137</v>
      </c>
      <c r="L279" t="s">
        <v>989</v>
      </c>
      <c r="M279" t="s">
        <v>990</v>
      </c>
      <c r="N279">
        <v>0.96916666600000001</v>
      </c>
      <c r="O279">
        <v>14</v>
      </c>
      <c r="P279">
        <v>456</v>
      </c>
      <c r="Q279">
        <v>1</v>
      </c>
      <c r="R279">
        <v>6</v>
      </c>
      <c r="S279">
        <v>4</v>
      </c>
      <c r="T279">
        <v>41</v>
      </c>
      <c r="U279">
        <v>0</v>
      </c>
      <c r="V279">
        <v>1</v>
      </c>
      <c r="W279">
        <v>22.70176490730579</v>
      </c>
      <c r="X279">
        <v>79.864766217970754</v>
      </c>
      <c r="Y279">
        <v>0.26992140037082085</v>
      </c>
      <c r="Z279">
        <v>1.0032522950631901</v>
      </c>
      <c r="AA279">
        <v>32.659647583153692</v>
      </c>
      <c r="AB279">
        <v>5.4379223466943936</v>
      </c>
      <c r="AC279">
        <v>0</v>
      </c>
      <c r="AD279">
        <v>0.94462028074083171</v>
      </c>
      <c r="AE279">
        <v>142.88189503129945</v>
      </c>
    </row>
    <row r="280" spans="1:31" x14ac:dyDescent="0.25">
      <c r="A280">
        <v>1631738</v>
      </c>
      <c r="B280">
        <v>1</v>
      </c>
      <c r="C280" t="s">
        <v>80</v>
      </c>
      <c r="D280" t="s">
        <v>100</v>
      </c>
      <c r="E280" t="s">
        <v>140</v>
      </c>
      <c r="F280" t="s">
        <v>991</v>
      </c>
      <c r="G280" t="s">
        <v>161</v>
      </c>
      <c r="H280" t="s">
        <v>134</v>
      </c>
      <c r="I280" t="s">
        <v>135</v>
      </c>
      <c r="J280" t="s">
        <v>136</v>
      </c>
      <c r="K280" t="s">
        <v>137</v>
      </c>
      <c r="L280" t="s">
        <v>992</v>
      </c>
      <c r="M280" t="s">
        <v>993</v>
      </c>
      <c r="N280">
        <v>0.95666666600000005</v>
      </c>
      <c r="O280">
        <v>1</v>
      </c>
      <c r="P280">
        <v>1329</v>
      </c>
      <c r="Q280">
        <v>18</v>
      </c>
      <c r="R280">
        <v>489</v>
      </c>
      <c r="S280">
        <v>13</v>
      </c>
      <c r="T280">
        <v>287</v>
      </c>
      <c r="U280">
        <v>0</v>
      </c>
      <c r="V280">
        <v>1</v>
      </c>
      <c r="W280">
        <v>0.2091677833984375</v>
      </c>
      <c r="X280">
        <v>363.94700585329298</v>
      </c>
      <c r="Y280">
        <v>100.4147148630574</v>
      </c>
      <c r="Z280">
        <v>214.20065389785066</v>
      </c>
      <c r="AA280">
        <v>100.71272278435556</v>
      </c>
      <c r="AB280">
        <v>211.7699489529731</v>
      </c>
      <c r="AC280">
        <v>0</v>
      </c>
      <c r="AD280">
        <v>39.756798992017906</v>
      </c>
      <c r="AE280">
        <v>1031.011013126946</v>
      </c>
    </row>
    <row r="281" spans="1:31" x14ac:dyDescent="0.25">
      <c r="A281">
        <v>1631884</v>
      </c>
      <c r="B281">
        <v>1</v>
      </c>
      <c r="C281" t="s">
        <v>81</v>
      </c>
      <c r="D281" t="s">
        <v>123</v>
      </c>
      <c r="E281" t="s">
        <v>131</v>
      </c>
      <c r="F281" t="s">
        <v>994</v>
      </c>
      <c r="G281" t="s">
        <v>161</v>
      </c>
      <c r="H281" t="s">
        <v>134</v>
      </c>
      <c r="I281" t="s">
        <v>135</v>
      </c>
      <c r="J281" t="s">
        <v>136</v>
      </c>
      <c r="K281" t="s">
        <v>137</v>
      </c>
      <c r="L281" t="s">
        <v>995</v>
      </c>
      <c r="M281" t="s">
        <v>996</v>
      </c>
      <c r="N281">
        <v>1.1019444439999999</v>
      </c>
      <c r="O281">
        <v>0</v>
      </c>
      <c r="P281">
        <v>11</v>
      </c>
      <c r="Q281">
        <v>0</v>
      </c>
      <c r="R281">
        <v>41</v>
      </c>
      <c r="S281">
        <v>13</v>
      </c>
      <c r="T281">
        <v>392</v>
      </c>
      <c r="U281">
        <v>14</v>
      </c>
      <c r="V281">
        <v>13</v>
      </c>
      <c r="W281">
        <v>0</v>
      </c>
      <c r="X281">
        <v>3.8007387771045011</v>
      </c>
      <c r="Y281">
        <v>0</v>
      </c>
      <c r="Z281">
        <v>13.332871873616988</v>
      </c>
      <c r="AA281">
        <v>203.96075644667545</v>
      </c>
      <c r="AB281">
        <v>479.83517980649964</v>
      </c>
      <c r="AC281">
        <v>658.04256484596146</v>
      </c>
      <c r="AD281">
        <v>116.87963169629994</v>
      </c>
      <c r="AE281">
        <v>1475.8517434461578</v>
      </c>
    </row>
    <row r="282" spans="1:31" x14ac:dyDescent="0.25">
      <c r="A282">
        <v>1631878</v>
      </c>
      <c r="B282">
        <v>1</v>
      </c>
      <c r="C282" t="s">
        <v>80</v>
      </c>
      <c r="D282" t="s">
        <v>100</v>
      </c>
      <c r="E282" t="s">
        <v>178</v>
      </c>
      <c r="F282" t="s">
        <v>997</v>
      </c>
      <c r="G282" t="s">
        <v>227</v>
      </c>
      <c r="H282" t="s">
        <v>149</v>
      </c>
      <c r="I282" t="s">
        <v>135</v>
      </c>
      <c r="J282" t="s">
        <v>136</v>
      </c>
      <c r="K282" t="s">
        <v>137</v>
      </c>
      <c r="L282" t="s">
        <v>998</v>
      </c>
      <c r="M282" t="s">
        <v>999</v>
      </c>
      <c r="N282">
        <v>0.395555555</v>
      </c>
      <c r="O282">
        <v>0</v>
      </c>
      <c r="P282">
        <v>23</v>
      </c>
      <c r="Q282">
        <v>0</v>
      </c>
      <c r="R282">
        <v>5</v>
      </c>
      <c r="S282">
        <v>0</v>
      </c>
      <c r="T282">
        <v>6</v>
      </c>
      <c r="U282">
        <v>0</v>
      </c>
      <c r="V282">
        <v>0</v>
      </c>
      <c r="W282">
        <v>0</v>
      </c>
      <c r="X282">
        <v>2.0460103006345336</v>
      </c>
      <c r="Y282">
        <v>0</v>
      </c>
      <c r="Z282">
        <v>0.804142512990489</v>
      </c>
      <c r="AA282">
        <v>0</v>
      </c>
      <c r="AB282">
        <v>1.9007622336357777</v>
      </c>
      <c r="AC282">
        <v>0</v>
      </c>
      <c r="AD282">
        <v>0</v>
      </c>
      <c r="AE282">
        <v>4.7509150472608006</v>
      </c>
    </row>
    <row r="283" spans="1:31" x14ac:dyDescent="0.25">
      <c r="A283">
        <v>1631821</v>
      </c>
      <c r="B283">
        <v>1</v>
      </c>
      <c r="C283" t="s">
        <v>80</v>
      </c>
      <c r="D283" t="s">
        <v>105</v>
      </c>
      <c r="E283" t="s">
        <v>152</v>
      </c>
      <c r="F283" t="s">
        <v>1000</v>
      </c>
      <c r="G283" t="s">
        <v>154</v>
      </c>
      <c r="H283" t="s">
        <v>149</v>
      </c>
      <c r="I283" t="s">
        <v>135</v>
      </c>
      <c r="J283" t="s">
        <v>136</v>
      </c>
      <c r="K283" t="s">
        <v>137</v>
      </c>
      <c r="L283" t="s">
        <v>1001</v>
      </c>
      <c r="M283" t="s">
        <v>1002</v>
      </c>
      <c r="N283">
        <v>0.87277777700000003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5.5965814197393889E-2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5.5965814197393889E-2</v>
      </c>
    </row>
    <row r="284" spans="1:31" x14ac:dyDescent="0.25">
      <c r="A284">
        <v>1631778</v>
      </c>
      <c r="B284">
        <v>1</v>
      </c>
      <c r="C284" t="s">
        <v>80</v>
      </c>
      <c r="D284" t="s">
        <v>93</v>
      </c>
      <c r="E284" t="s">
        <v>152</v>
      </c>
      <c r="F284" t="s">
        <v>1003</v>
      </c>
      <c r="G284" t="s">
        <v>154</v>
      </c>
      <c r="H284" t="s">
        <v>149</v>
      </c>
      <c r="I284" t="s">
        <v>135</v>
      </c>
      <c r="J284" t="s">
        <v>136</v>
      </c>
      <c r="K284" t="s">
        <v>137</v>
      </c>
      <c r="L284" t="s">
        <v>1004</v>
      </c>
      <c r="M284" t="s">
        <v>1005</v>
      </c>
      <c r="N284">
        <v>3.0141666659999999</v>
      </c>
      <c r="O284">
        <v>0</v>
      </c>
      <c r="P284">
        <v>1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0.2653907901991559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0.2653907901991559</v>
      </c>
    </row>
    <row r="285" spans="1:31" x14ac:dyDescent="0.25">
      <c r="A285">
        <v>1631735</v>
      </c>
      <c r="B285">
        <v>1</v>
      </c>
      <c r="C285" t="s">
        <v>80</v>
      </c>
      <c r="D285" t="s">
        <v>100</v>
      </c>
      <c r="E285" t="s">
        <v>146</v>
      </c>
      <c r="F285" t="s">
        <v>1006</v>
      </c>
      <c r="G285" t="s">
        <v>148</v>
      </c>
      <c r="H285" t="s">
        <v>149</v>
      </c>
      <c r="I285" t="s">
        <v>135</v>
      </c>
      <c r="J285" t="s">
        <v>136</v>
      </c>
      <c r="K285" t="s">
        <v>143</v>
      </c>
      <c r="L285" t="s">
        <v>1007</v>
      </c>
      <c r="M285" t="s">
        <v>1008</v>
      </c>
      <c r="N285">
        <v>4.1204183329999999</v>
      </c>
      <c r="O285">
        <v>0</v>
      </c>
      <c r="P285">
        <v>71</v>
      </c>
      <c r="Q285">
        <v>0</v>
      </c>
      <c r="R285">
        <v>1</v>
      </c>
      <c r="S285">
        <v>0</v>
      </c>
      <c r="T285">
        <v>5</v>
      </c>
      <c r="U285">
        <v>0</v>
      </c>
      <c r="V285">
        <v>0</v>
      </c>
      <c r="W285">
        <v>0</v>
      </c>
      <c r="X285">
        <v>100.1185299552363</v>
      </c>
      <c r="Y285">
        <v>0</v>
      </c>
      <c r="Z285">
        <v>3.6588763348666667E-3</v>
      </c>
      <c r="AA285">
        <v>0</v>
      </c>
      <c r="AB285">
        <v>2.1333255865999501</v>
      </c>
      <c r="AC285">
        <v>0</v>
      </c>
      <c r="AD285">
        <v>0</v>
      </c>
      <c r="AE285">
        <v>102.25551441817112</v>
      </c>
    </row>
    <row r="286" spans="1:31" x14ac:dyDescent="0.25">
      <c r="A286">
        <v>1631947</v>
      </c>
      <c r="B286">
        <v>1</v>
      </c>
      <c r="C286" t="s">
        <v>80</v>
      </c>
      <c r="D286" t="s">
        <v>96</v>
      </c>
      <c r="E286" t="s">
        <v>152</v>
      </c>
      <c r="F286" t="s">
        <v>1009</v>
      </c>
      <c r="G286" t="s">
        <v>507</v>
      </c>
      <c r="H286" t="s">
        <v>149</v>
      </c>
      <c r="I286" t="s">
        <v>135</v>
      </c>
      <c r="J286" t="s">
        <v>136</v>
      </c>
      <c r="K286" t="s">
        <v>137</v>
      </c>
      <c r="L286" t="s">
        <v>1010</v>
      </c>
      <c r="M286" t="s">
        <v>1011</v>
      </c>
      <c r="N286">
        <v>1.729166666</v>
      </c>
      <c r="O286">
        <v>0</v>
      </c>
      <c r="P286">
        <v>1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2.3742322098000004E-4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2.3742322098000004E-4</v>
      </c>
    </row>
    <row r="287" spans="1:31" x14ac:dyDescent="0.25">
      <c r="A287">
        <v>1631898</v>
      </c>
      <c r="B287">
        <v>1</v>
      </c>
      <c r="C287" t="s">
        <v>80</v>
      </c>
      <c r="D287" t="s">
        <v>93</v>
      </c>
      <c r="E287" t="s">
        <v>131</v>
      </c>
      <c r="F287" t="s">
        <v>1012</v>
      </c>
      <c r="G287" t="s">
        <v>195</v>
      </c>
      <c r="H287" t="s">
        <v>134</v>
      </c>
      <c r="I287" t="s">
        <v>135</v>
      </c>
      <c r="J287" t="s">
        <v>136</v>
      </c>
      <c r="K287" t="s">
        <v>137</v>
      </c>
      <c r="L287" t="s">
        <v>1013</v>
      </c>
      <c r="M287" t="s">
        <v>1014</v>
      </c>
      <c r="N287">
        <v>3.1175000000000002</v>
      </c>
      <c r="O287">
        <v>0</v>
      </c>
      <c r="P287">
        <v>0</v>
      </c>
      <c r="Q287">
        <v>0</v>
      </c>
      <c r="R287">
        <v>13</v>
      </c>
      <c r="S287">
        <v>0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88.784811260505833</v>
      </c>
      <c r="AA287">
        <v>0</v>
      </c>
      <c r="AB287">
        <v>18.044273523712651</v>
      </c>
      <c r="AC287">
        <v>0</v>
      </c>
      <c r="AD287">
        <v>0</v>
      </c>
      <c r="AE287">
        <v>106.82908478421848</v>
      </c>
    </row>
    <row r="288" spans="1:31" x14ac:dyDescent="0.25">
      <c r="A288">
        <v>1631798</v>
      </c>
      <c r="B288">
        <v>1</v>
      </c>
      <c r="C288" t="s">
        <v>81</v>
      </c>
      <c r="D288" t="s">
        <v>120</v>
      </c>
      <c r="E288" t="s">
        <v>152</v>
      </c>
      <c r="F288" t="s">
        <v>1015</v>
      </c>
      <c r="G288" t="s">
        <v>154</v>
      </c>
      <c r="H288" t="s">
        <v>149</v>
      </c>
      <c r="I288" t="s">
        <v>135</v>
      </c>
      <c r="J288" t="s">
        <v>136</v>
      </c>
      <c r="K288" t="s">
        <v>137</v>
      </c>
      <c r="L288" t="s">
        <v>1016</v>
      </c>
      <c r="M288" t="s">
        <v>1017</v>
      </c>
      <c r="N288">
        <v>1.8858333329999999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</row>
    <row r="289" spans="1:31" x14ac:dyDescent="0.25">
      <c r="A289">
        <v>1631695</v>
      </c>
      <c r="B289">
        <v>1</v>
      </c>
      <c r="C289" t="s">
        <v>81</v>
      </c>
      <c r="D289" t="s">
        <v>118</v>
      </c>
      <c r="E289" t="s">
        <v>204</v>
      </c>
      <c r="F289" t="s">
        <v>1018</v>
      </c>
      <c r="G289" t="s">
        <v>161</v>
      </c>
      <c r="H289" t="s">
        <v>134</v>
      </c>
      <c r="I289" t="s">
        <v>135</v>
      </c>
      <c r="J289" t="s">
        <v>136</v>
      </c>
      <c r="K289" t="s">
        <v>137</v>
      </c>
      <c r="L289" t="s">
        <v>1019</v>
      </c>
      <c r="M289" t="s">
        <v>1020</v>
      </c>
      <c r="N289">
        <v>7.4999999999999997E-2</v>
      </c>
      <c r="O289">
        <v>3</v>
      </c>
      <c r="P289">
        <v>2755</v>
      </c>
      <c r="Q289">
        <v>89</v>
      </c>
      <c r="R289">
        <v>681</v>
      </c>
      <c r="S289">
        <v>29</v>
      </c>
      <c r="T289">
        <v>164</v>
      </c>
      <c r="U289">
        <v>2</v>
      </c>
      <c r="V289">
        <v>8</v>
      </c>
      <c r="W289">
        <v>7.1147564721449993E-2</v>
      </c>
      <c r="X289">
        <v>17.312941733078652</v>
      </c>
      <c r="Y289">
        <v>14.678451999030747</v>
      </c>
      <c r="Z289">
        <v>4.0294615683361519</v>
      </c>
      <c r="AA289">
        <v>8.6852370143973001</v>
      </c>
      <c r="AB289">
        <v>6.6780340951482007</v>
      </c>
      <c r="AC289">
        <v>0.62292116558490007</v>
      </c>
      <c r="AD289">
        <v>0.11930416126177501</v>
      </c>
      <c r="AE289">
        <v>52.197499301559176</v>
      </c>
    </row>
    <row r="290" spans="1:31" x14ac:dyDescent="0.25">
      <c r="A290">
        <v>1631718</v>
      </c>
      <c r="B290">
        <v>1</v>
      </c>
      <c r="C290" t="s">
        <v>81</v>
      </c>
      <c r="D290" t="s">
        <v>123</v>
      </c>
      <c r="E290" t="s">
        <v>140</v>
      </c>
      <c r="F290" t="s">
        <v>1021</v>
      </c>
      <c r="G290" t="s">
        <v>161</v>
      </c>
      <c r="H290" t="s">
        <v>134</v>
      </c>
      <c r="I290" t="s">
        <v>135</v>
      </c>
      <c r="J290" t="s">
        <v>136</v>
      </c>
      <c r="K290" t="s">
        <v>137</v>
      </c>
      <c r="L290" t="s">
        <v>1022</v>
      </c>
      <c r="M290" t="s">
        <v>1023</v>
      </c>
      <c r="N290">
        <v>0.75333333300000005</v>
      </c>
      <c r="O290">
        <v>0</v>
      </c>
      <c r="P290">
        <v>11</v>
      </c>
      <c r="Q290">
        <v>0</v>
      </c>
      <c r="R290">
        <v>41</v>
      </c>
      <c r="S290">
        <v>13</v>
      </c>
      <c r="T290">
        <v>392</v>
      </c>
      <c r="U290">
        <v>14</v>
      </c>
      <c r="V290">
        <v>13</v>
      </c>
      <c r="W290">
        <v>0</v>
      </c>
      <c r="X290">
        <v>2.5190901429487198</v>
      </c>
      <c r="Y290">
        <v>0</v>
      </c>
      <c r="Z290">
        <v>8.3744631795858275</v>
      </c>
      <c r="AA290">
        <v>133.84076575707445</v>
      </c>
      <c r="AB290">
        <v>302.20066119893249</v>
      </c>
      <c r="AC290">
        <v>516.02498638790735</v>
      </c>
      <c r="AD290">
        <v>100.88615171734918</v>
      </c>
      <c r="AE290">
        <v>1063.8461183837981</v>
      </c>
    </row>
    <row r="291" spans="1:31" x14ac:dyDescent="0.25">
      <c r="A291">
        <v>1631864</v>
      </c>
      <c r="B291">
        <v>1</v>
      </c>
      <c r="C291" t="s">
        <v>80</v>
      </c>
      <c r="D291" t="s">
        <v>110</v>
      </c>
      <c r="E291" t="s">
        <v>362</v>
      </c>
      <c r="F291" t="s">
        <v>1024</v>
      </c>
      <c r="G291" t="s">
        <v>900</v>
      </c>
      <c r="H291" t="s">
        <v>149</v>
      </c>
      <c r="I291" t="s">
        <v>135</v>
      </c>
      <c r="J291" t="s">
        <v>136</v>
      </c>
      <c r="K291" t="s">
        <v>137</v>
      </c>
      <c r="L291" t="s">
        <v>1025</v>
      </c>
      <c r="M291" t="s">
        <v>1026</v>
      </c>
      <c r="N291">
        <v>2.2338888880000001</v>
      </c>
      <c r="O291">
        <v>0</v>
      </c>
      <c r="P291">
        <v>47</v>
      </c>
      <c r="Q291">
        <v>0</v>
      </c>
      <c r="R291">
        <v>0</v>
      </c>
      <c r="S291">
        <v>0</v>
      </c>
      <c r="T291">
        <v>9</v>
      </c>
      <c r="U291">
        <v>0</v>
      </c>
      <c r="V291">
        <v>0</v>
      </c>
      <c r="W291">
        <v>0</v>
      </c>
      <c r="X291">
        <v>35.481790268938461</v>
      </c>
      <c r="Y291">
        <v>0</v>
      </c>
      <c r="Z291">
        <v>0</v>
      </c>
      <c r="AA291">
        <v>0</v>
      </c>
      <c r="AB291">
        <v>80.904927311149237</v>
      </c>
      <c r="AC291">
        <v>0</v>
      </c>
      <c r="AD291">
        <v>0</v>
      </c>
      <c r="AE291">
        <v>116.38671758008769</v>
      </c>
    </row>
    <row r="292" spans="1:31" x14ac:dyDescent="0.25">
      <c r="A292">
        <v>1631881</v>
      </c>
      <c r="B292">
        <v>1</v>
      </c>
      <c r="C292" t="s">
        <v>80</v>
      </c>
      <c r="D292" t="s">
        <v>100</v>
      </c>
      <c r="E292" t="s">
        <v>152</v>
      </c>
      <c r="F292" t="s">
        <v>1027</v>
      </c>
      <c r="G292" t="s">
        <v>154</v>
      </c>
      <c r="H292" t="s">
        <v>149</v>
      </c>
      <c r="I292" t="s">
        <v>135</v>
      </c>
      <c r="J292" t="s">
        <v>136</v>
      </c>
      <c r="K292" t="s">
        <v>137</v>
      </c>
      <c r="L292" t="s">
        <v>1028</v>
      </c>
      <c r="M292" t="s">
        <v>1029</v>
      </c>
      <c r="N292">
        <v>1.3625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0.20225982118831334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0.20225982118831334</v>
      </c>
    </row>
    <row r="293" spans="1:31" x14ac:dyDescent="0.25">
      <c r="A293">
        <v>1631818</v>
      </c>
      <c r="B293">
        <v>1</v>
      </c>
      <c r="C293" t="s">
        <v>80</v>
      </c>
      <c r="D293" t="s">
        <v>103</v>
      </c>
      <c r="E293" t="s">
        <v>204</v>
      </c>
      <c r="F293" t="s">
        <v>1030</v>
      </c>
      <c r="G293" t="s">
        <v>161</v>
      </c>
      <c r="H293" t="s">
        <v>134</v>
      </c>
      <c r="I293" t="s">
        <v>135</v>
      </c>
      <c r="J293" t="s">
        <v>136</v>
      </c>
      <c r="K293" t="s">
        <v>137</v>
      </c>
      <c r="L293" t="s">
        <v>1031</v>
      </c>
      <c r="M293" t="s">
        <v>1032</v>
      </c>
      <c r="N293">
        <v>0.71861111099999997</v>
      </c>
      <c r="O293">
        <v>0</v>
      </c>
      <c r="P293">
        <v>0</v>
      </c>
      <c r="Q293">
        <v>0</v>
      </c>
      <c r="R293">
        <v>0</v>
      </c>
      <c r="S293">
        <v>5</v>
      </c>
      <c r="T293">
        <v>0</v>
      </c>
      <c r="U293">
        <v>18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15.561521640110415</v>
      </c>
      <c r="AB293">
        <v>0</v>
      </c>
      <c r="AC293">
        <v>435.21663911231531</v>
      </c>
      <c r="AD293">
        <v>0</v>
      </c>
      <c r="AE293">
        <v>450.77816075242572</v>
      </c>
    </row>
    <row r="294" spans="1:31" x14ac:dyDescent="0.25">
      <c r="A294">
        <v>1631921</v>
      </c>
      <c r="B294">
        <v>1</v>
      </c>
      <c r="C294" t="s">
        <v>80</v>
      </c>
      <c r="D294" t="s">
        <v>93</v>
      </c>
      <c r="E294" t="s">
        <v>178</v>
      </c>
      <c r="F294" t="s">
        <v>1033</v>
      </c>
      <c r="G294" t="s">
        <v>187</v>
      </c>
      <c r="H294" t="s">
        <v>149</v>
      </c>
      <c r="I294" t="s">
        <v>135</v>
      </c>
      <c r="J294" t="s">
        <v>136</v>
      </c>
      <c r="K294" t="s">
        <v>137</v>
      </c>
      <c r="L294" t="s">
        <v>1034</v>
      </c>
      <c r="M294" t="s">
        <v>1035</v>
      </c>
      <c r="N294">
        <v>2.133611111</v>
      </c>
      <c r="O294">
        <v>0</v>
      </c>
      <c r="P294">
        <v>7</v>
      </c>
      <c r="Q294">
        <v>0</v>
      </c>
      <c r="R294">
        <v>8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1.4799730987917359</v>
      </c>
      <c r="Y294">
        <v>0</v>
      </c>
      <c r="Z294">
        <v>2.0442902892996062</v>
      </c>
      <c r="AA294">
        <v>0</v>
      </c>
      <c r="AB294">
        <v>0</v>
      </c>
      <c r="AC294">
        <v>0</v>
      </c>
      <c r="AD294">
        <v>0</v>
      </c>
      <c r="AE294">
        <v>3.5242633880913421</v>
      </c>
    </row>
    <row r="295" spans="1:31" x14ac:dyDescent="0.25">
      <c r="A295">
        <v>1631944</v>
      </c>
      <c r="B295">
        <v>1</v>
      </c>
      <c r="C295" t="s">
        <v>80</v>
      </c>
      <c r="D295" t="s">
        <v>103</v>
      </c>
      <c r="E295" t="s">
        <v>152</v>
      </c>
      <c r="F295" t="s">
        <v>1036</v>
      </c>
      <c r="G295" t="s">
        <v>154</v>
      </c>
      <c r="H295" t="s">
        <v>149</v>
      </c>
      <c r="I295" t="s">
        <v>135</v>
      </c>
      <c r="J295" t="s">
        <v>136</v>
      </c>
      <c r="K295" t="s">
        <v>137</v>
      </c>
      <c r="L295" t="s">
        <v>1037</v>
      </c>
      <c r="M295" t="s">
        <v>1038</v>
      </c>
      <c r="N295">
        <v>1.561388888</v>
      </c>
      <c r="O295">
        <v>0</v>
      </c>
      <c r="P295">
        <v>3</v>
      </c>
      <c r="Q295">
        <v>0</v>
      </c>
      <c r="R295">
        <v>0</v>
      </c>
      <c r="S295">
        <v>0</v>
      </c>
      <c r="T295">
        <v>2</v>
      </c>
      <c r="U295">
        <v>0</v>
      </c>
      <c r="V295">
        <v>0</v>
      </c>
      <c r="W295">
        <v>0</v>
      </c>
      <c r="X295">
        <v>3.7335527743275239</v>
      </c>
      <c r="Y295">
        <v>0</v>
      </c>
      <c r="Z295">
        <v>0</v>
      </c>
      <c r="AA295">
        <v>0</v>
      </c>
      <c r="AB295">
        <v>4.2924270009783341E-2</v>
      </c>
      <c r="AC295">
        <v>0</v>
      </c>
      <c r="AD295">
        <v>0</v>
      </c>
      <c r="AE295">
        <v>3.776477044337307</v>
      </c>
    </row>
    <row r="296" spans="1:31" x14ac:dyDescent="0.25">
      <c r="A296">
        <v>1631801</v>
      </c>
      <c r="B296">
        <v>1</v>
      </c>
      <c r="C296" t="s">
        <v>81</v>
      </c>
      <c r="D296" t="s">
        <v>113</v>
      </c>
      <c r="E296" t="s">
        <v>152</v>
      </c>
      <c r="F296" t="s">
        <v>1039</v>
      </c>
      <c r="G296" t="s">
        <v>154</v>
      </c>
      <c r="H296" t="s">
        <v>149</v>
      </c>
      <c r="I296" t="s">
        <v>135</v>
      </c>
      <c r="J296" t="s">
        <v>136</v>
      </c>
      <c r="K296" t="s">
        <v>137</v>
      </c>
      <c r="L296" t="s">
        <v>1040</v>
      </c>
      <c r="M296" t="s">
        <v>1041</v>
      </c>
      <c r="N296">
        <v>0.97694444400000002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0.39268906008500004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0.39268906008500004</v>
      </c>
    </row>
    <row r="297" spans="1:31" x14ac:dyDescent="0.25">
      <c r="A297">
        <v>1631732</v>
      </c>
      <c r="B297">
        <v>1</v>
      </c>
      <c r="C297" t="s">
        <v>80</v>
      </c>
      <c r="D297" t="s">
        <v>100</v>
      </c>
      <c r="E297" t="s">
        <v>146</v>
      </c>
      <c r="F297" t="s">
        <v>1042</v>
      </c>
      <c r="G297" t="s">
        <v>148</v>
      </c>
      <c r="H297" t="s">
        <v>149</v>
      </c>
      <c r="I297" t="s">
        <v>135</v>
      </c>
      <c r="J297" t="s">
        <v>136</v>
      </c>
      <c r="K297" t="s">
        <v>143</v>
      </c>
      <c r="L297" t="s">
        <v>1043</v>
      </c>
      <c r="M297" t="s">
        <v>1044</v>
      </c>
      <c r="N297">
        <v>2.105846111</v>
      </c>
      <c r="O297">
        <v>0</v>
      </c>
      <c r="P297">
        <v>107</v>
      </c>
      <c r="Q297">
        <v>0</v>
      </c>
      <c r="R297">
        <v>1</v>
      </c>
      <c r="S297">
        <v>0</v>
      </c>
      <c r="T297">
        <v>8</v>
      </c>
      <c r="U297">
        <v>0</v>
      </c>
      <c r="V297">
        <v>0</v>
      </c>
      <c r="W297">
        <v>0</v>
      </c>
      <c r="X297">
        <v>91.348480691893144</v>
      </c>
      <c r="Y297">
        <v>0</v>
      </c>
      <c r="Z297">
        <v>1.5295991909726478</v>
      </c>
      <c r="AA297">
        <v>0</v>
      </c>
      <c r="AB297">
        <v>29.458241361374295</v>
      </c>
      <c r="AC297">
        <v>0</v>
      </c>
      <c r="AD297">
        <v>0</v>
      </c>
      <c r="AE297">
        <v>122.33632124424008</v>
      </c>
    </row>
    <row r="298" spans="1:31" x14ac:dyDescent="0.25">
      <c r="A298">
        <v>1631758</v>
      </c>
      <c r="B298">
        <v>1</v>
      </c>
      <c r="C298" t="s">
        <v>81</v>
      </c>
      <c r="D298" t="s">
        <v>128</v>
      </c>
      <c r="E298" t="s">
        <v>131</v>
      </c>
      <c r="F298" t="s">
        <v>1045</v>
      </c>
      <c r="G298" t="s">
        <v>148</v>
      </c>
      <c r="H298" t="s">
        <v>134</v>
      </c>
      <c r="I298" t="s">
        <v>135</v>
      </c>
      <c r="J298" t="s">
        <v>136</v>
      </c>
      <c r="K298" t="s">
        <v>143</v>
      </c>
      <c r="L298" t="s">
        <v>1046</v>
      </c>
      <c r="M298" t="s">
        <v>1047</v>
      </c>
      <c r="N298">
        <v>3.0698888879999999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310</v>
      </c>
      <c r="U298">
        <v>0</v>
      </c>
      <c r="V298">
        <v>2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646.6235246043907</v>
      </c>
      <c r="AC298">
        <v>0</v>
      </c>
      <c r="AD298">
        <v>7.6339852427656103</v>
      </c>
      <c r="AE298">
        <v>654.25750984715626</v>
      </c>
    </row>
    <row r="299" spans="1:31" x14ac:dyDescent="0.25">
      <c r="A299">
        <v>1631795</v>
      </c>
      <c r="B299">
        <v>1</v>
      </c>
      <c r="C299" t="s">
        <v>80</v>
      </c>
      <c r="D299" t="s">
        <v>104</v>
      </c>
      <c r="E299" t="s">
        <v>152</v>
      </c>
      <c r="F299" t="s">
        <v>1048</v>
      </c>
      <c r="G299" t="s">
        <v>507</v>
      </c>
      <c r="H299" t="s">
        <v>149</v>
      </c>
      <c r="I299" t="s">
        <v>135</v>
      </c>
      <c r="J299" t="s">
        <v>136</v>
      </c>
      <c r="K299" t="s">
        <v>137</v>
      </c>
      <c r="L299" t="s">
        <v>1049</v>
      </c>
      <c r="M299" t="s">
        <v>1050</v>
      </c>
      <c r="N299">
        <v>1.050277777</v>
      </c>
      <c r="O299">
        <v>0</v>
      </c>
      <c r="P299">
        <v>3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0.87524562495902114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0.87524562495902114</v>
      </c>
    </row>
    <row r="300" spans="1:31" x14ac:dyDescent="0.25">
      <c r="A300">
        <v>1631901</v>
      </c>
      <c r="B300">
        <v>1</v>
      </c>
      <c r="C300" t="s">
        <v>81</v>
      </c>
      <c r="D300" t="s">
        <v>118</v>
      </c>
      <c r="E300" t="s">
        <v>204</v>
      </c>
      <c r="F300" t="s">
        <v>1051</v>
      </c>
      <c r="G300" t="s">
        <v>161</v>
      </c>
      <c r="H300" t="s">
        <v>134</v>
      </c>
      <c r="I300" t="s">
        <v>191</v>
      </c>
      <c r="J300" t="s">
        <v>136</v>
      </c>
      <c r="K300" t="s">
        <v>137</v>
      </c>
      <c r="L300" t="s">
        <v>1052</v>
      </c>
      <c r="M300" t="s">
        <v>1053</v>
      </c>
      <c r="N300">
        <v>8.3333330000000001E-3</v>
      </c>
      <c r="O300">
        <v>2</v>
      </c>
      <c r="P300">
        <v>3022</v>
      </c>
      <c r="Q300">
        <v>94</v>
      </c>
      <c r="R300">
        <v>138</v>
      </c>
      <c r="S300">
        <v>14</v>
      </c>
      <c r="T300">
        <v>256</v>
      </c>
      <c r="U300">
        <v>0</v>
      </c>
      <c r="V300">
        <v>1</v>
      </c>
      <c r="W300">
        <v>4.3923402057333329E-3</v>
      </c>
      <c r="X300">
        <v>4.9352390140949414</v>
      </c>
      <c r="Y300">
        <v>0.60533420947502492</v>
      </c>
      <c r="Z300">
        <v>0.30160542534825002</v>
      </c>
      <c r="AA300">
        <v>0.85347148375489168</v>
      </c>
      <c r="AB300">
        <v>1.004249627924642</v>
      </c>
      <c r="AC300">
        <v>0</v>
      </c>
      <c r="AD300">
        <v>7.0969447723333344E-3</v>
      </c>
      <c r="AE300">
        <v>7.7113890455758165</v>
      </c>
    </row>
    <row r="301" spans="1:31" x14ac:dyDescent="0.25">
      <c r="A301">
        <v>1632454</v>
      </c>
      <c r="B301">
        <v>1</v>
      </c>
      <c r="C301" t="s">
        <v>80</v>
      </c>
      <c r="D301" t="s">
        <v>107</v>
      </c>
      <c r="E301" t="s">
        <v>178</v>
      </c>
      <c r="F301" t="s">
        <v>1054</v>
      </c>
      <c r="G301" t="s">
        <v>227</v>
      </c>
      <c r="H301" t="s">
        <v>149</v>
      </c>
      <c r="I301" t="s">
        <v>135</v>
      </c>
      <c r="J301" t="s">
        <v>136</v>
      </c>
      <c r="K301" t="s">
        <v>137</v>
      </c>
      <c r="L301" t="s">
        <v>1055</v>
      </c>
      <c r="M301" t="s">
        <v>1056</v>
      </c>
      <c r="N301">
        <v>2.3286111109999998</v>
      </c>
      <c r="O301">
        <v>0</v>
      </c>
      <c r="P301">
        <v>13</v>
      </c>
      <c r="Q301">
        <v>0</v>
      </c>
      <c r="R301">
        <v>17</v>
      </c>
      <c r="S301">
        <v>0</v>
      </c>
      <c r="T301">
        <v>10</v>
      </c>
      <c r="U301">
        <v>0</v>
      </c>
      <c r="V301">
        <v>0</v>
      </c>
      <c r="W301">
        <v>0</v>
      </c>
      <c r="X301">
        <v>4.599086425413331</v>
      </c>
      <c r="Y301">
        <v>0</v>
      </c>
      <c r="Z301">
        <v>2.5671616588214468</v>
      </c>
      <c r="AA301">
        <v>0</v>
      </c>
      <c r="AB301">
        <v>19.326413437129407</v>
      </c>
      <c r="AC301">
        <v>0</v>
      </c>
      <c r="AD301">
        <v>0</v>
      </c>
      <c r="AE301">
        <v>26.492661521364184</v>
      </c>
    </row>
    <row r="302" spans="1:31" x14ac:dyDescent="0.25">
      <c r="A302">
        <v>1632099</v>
      </c>
      <c r="B302">
        <v>1</v>
      </c>
      <c r="C302" t="s">
        <v>81</v>
      </c>
      <c r="D302" t="s">
        <v>127</v>
      </c>
      <c r="E302" t="s">
        <v>152</v>
      </c>
      <c r="F302" t="s">
        <v>1057</v>
      </c>
      <c r="G302" t="s">
        <v>154</v>
      </c>
      <c r="H302" t="s">
        <v>149</v>
      </c>
      <c r="I302" t="s">
        <v>135</v>
      </c>
      <c r="J302" t="s">
        <v>136</v>
      </c>
      <c r="K302" t="s">
        <v>137</v>
      </c>
      <c r="L302" t="s">
        <v>1058</v>
      </c>
      <c r="M302" t="s">
        <v>1059</v>
      </c>
      <c r="N302">
        <v>0.81138888799999997</v>
      </c>
      <c r="O302">
        <v>0</v>
      </c>
      <c r="P302">
        <v>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0.11027567910444443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0.11027567910444443</v>
      </c>
    </row>
    <row r="303" spans="1:31" x14ac:dyDescent="0.25">
      <c r="A303">
        <v>1632308</v>
      </c>
      <c r="B303">
        <v>1</v>
      </c>
      <c r="C303" t="s">
        <v>80</v>
      </c>
      <c r="D303" t="s">
        <v>100</v>
      </c>
      <c r="E303" t="s">
        <v>131</v>
      </c>
      <c r="F303" t="s">
        <v>1060</v>
      </c>
      <c r="G303" t="s">
        <v>195</v>
      </c>
      <c r="H303" t="s">
        <v>134</v>
      </c>
      <c r="I303" t="s">
        <v>135</v>
      </c>
      <c r="J303" t="s">
        <v>136</v>
      </c>
      <c r="K303" t="s">
        <v>137</v>
      </c>
      <c r="L303" t="s">
        <v>1061</v>
      </c>
      <c r="M303" t="s">
        <v>1062</v>
      </c>
      <c r="N303">
        <v>0.390555555</v>
      </c>
      <c r="O303">
        <v>0</v>
      </c>
      <c r="P303">
        <v>76</v>
      </c>
      <c r="Q303">
        <v>0</v>
      </c>
      <c r="R303">
        <v>0</v>
      </c>
      <c r="S303">
        <v>2</v>
      </c>
      <c r="T303">
        <v>13</v>
      </c>
      <c r="U303">
        <v>0</v>
      </c>
      <c r="V303">
        <v>0</v>
      </c>
      <c r="W303">
        <v>0</v>
      </c>
      <c r="X303">
        <v>8.3879520239303105</v>
      </c>
      <c r="Y303">
        <v>0</v>
      </c>
      <c r="Z303">
        <v>0</v>
      </c>
      <c r="AA303">
        <v>8.2183067799766256</v>
      </c>
      <c r="AB303">
        <v>1.9088349229512003</v>
      </c>
      <c r="AC303">
        <v>0</v>
      </c>
      <c r="AD303">
        <v>0</v>
      </c>
      <c r="AE303">
        <v>18.515093726858137</v>
      </c>
    </row>
    <row r="304" spans="1:31" x14ac:dyDescent="0.25">
      <c r="A304">
        <v>1632116</v>
      </c>
      <c r="B304">
        <v>1</v>
      </c>
      <c r="C304" t="s">
        <v>80</v>
      </c>
      <c r="D304" t="s">
        <v>104</v>
      </c>
      <c r="E304" t="s">
        <v>131</v>
      </c>
      <c r="F304" t="s">
        <v>1063</v>
      </c>
      <c r="G304" t="s">
        <v>195</v>
      </c>
      <c r="H304" t="s">
        <v>134</v>
      </c>
      <c r="I304" t="s">
        <v>135</v>
      </c>
      <c r="J304" t="s">
        <v>136</v>
      </c>
      <c r="K304" t="s">
        <v>137</v>
      </c>
      <c r="L304" t="s">
        <v>1064</v>
      </c>
      <c r="M304" t="s">
        <v>1065</v>
      </c>
      <c r="N304">
        <v>2.6688888880000001</v>
      </c>
      <c r="O304">
        <v>0</v>
      </c>
      <c r="P304">
        <v>134</v>
      </c>
      <c r="Q304">
        <v>0</v>
      </c>
      <c r="R304">
        <v>1</v>
      </c>
      <c r="S304">
        <v>0</v>
      </c>
      <c r="T304">
        <v>17</v>
      </c>
      <c r="U304">
        <v>0</v>
      </c>
      <c r="V304">
        <v>0</v>
      </c>
      <c r="W304">
        <v>0</v>
      </c>
      <c r="X304">
        <v>76.255275283557467</v>
      </c>
      <c r="Y304">
        <v>0</v>
      </c>
      <c r="Z304">
        <v>1.5323184256832556</v>
      </c>
      <c r="AA304">
        <v>0</v>
      </c>
      <c r="AB304">
        <v>39.516803851951572</v>
      </c>
      <c r="AC304">
        <v>0</v>
      </c>
      <c r="AD304">
        <v>0</v>
      </c>
      <c r="AE304">
        <v>117.3043975611923</v>
      </c>
    </row>
    <row r="305" spans="1:31" x14ac:dyDescent="0.25">
      <c r="A305">
        <v>1632162</v>
      </c>
      <c r="B305">
        <v>1</v>
      </c>
      <c r="C305" t="s">
        <v>80</v>
      </c>
      <c r="D305" t="s">
        <v>87</v>
      </c>
      <c r="E305" t="s">
        <v>131</v>
      </c>
      <c r="F305" t="s">
        <v>1066</v>
      </c>
      <c r="G305" t="s">
        <v>161</v>
      </c>
      <c r="H305" t="s">
        <v>134</v>
      </c>
      <c r="I305" t="s">
        <v>135</v>
      </c>
      <c r="J305" t="s">
        <v>136</v>
      </c>
      <c r="K305" t="s">
        <v>137</v>
      </c>
      <c r="L305" t="s">
        <v>1067</v>
      </c>
      <c r="M305" t="s">
        <v>1068</v>
      </c>
      <c r="N305">
        <v>1.3644444440000001</v>
      </c>
      <c r="O305">
        <v>1</v>
      </c>
      <c r="P305">
        <v>0</v>
      </c>
      <c r="Q305">
        <v>0</v>
      </c>
      <c r="R305">
        <v>0</v>
      </c>
      <c r="S305">
        <v>14</v>
      </c>
      <c r="T305">
        <v>2</v>
      </c>
      <c r="U305">
        <v>1</v>
      </c>
      <c r="V305">
        <v>0</v>
      </c>
      <c r="W305">
        <v>0.64071439991487544</v>
      </c>
      <c r="X305">
        <v>0</v>
      </c>
      <c r="Y305">
        <v>0</v>
      </c>
      <c r="Z305">
        <v>0</v>
      </c>
      <c r="AA305">
        <v>618.12634964836786</v>
      </c>
      <c r="AB305">
        <v>3.0982758543256002</v>
      </c>
      <c r="AC305">
        <v>26.288542403084627</v>
      </c>
      <c r="AD305">
        <v>0</v>
      </c>
      <c r="AE305">
        <v>648.15388230569295</v>
      </c>
    </row>
    <row r="306" spans="1:31" x14ac:dyDescent="0.25">
      <c r="A306">
        <v>1632059</v>
      </c>
      <c r="B306">
        <v>1</v>
      </c>
      <c r="C306" t="s">
        <v>80</v>
      </c>
      <c r="D306" t="s">
        <v>97</v>
      </c>
      <c r="E306" t="s">
        <v>140</v>
      </c>
      <c r="F306" t="s">
        <v>1069</v>
      </c>
      <c r="G306" t="s">
        <v>148</v>
      </c>
      <c r="H306" t="s">
        <v>134</v>
      </c>
      <c r="I306" t="s">
        <v>135</v>
      </c>
      <c r="J306" t="s">
        <v>136</v>
      </c>
      <c r="K306" t="s">
        <v>143</v>
      </c>
      <c r="L306" t="s">
        <v>1070</v>
      </c>
      <c r="M306" t="s">
        <v>1071</v>
      </c>
      <c r="N306">
        <v>0.60111111100000003</v>
      </c>
      <c r="O306">
        <v>7</v>
      </c>
      <c r="P306">
        <v>860</v>
      </c>
      <c r="Q306">
        <v>13</v>
      </c>
      <c r="R306">
        <v>708</v>
      </c>
      <c r="S306">
        <v>21</v>
      </c>
      <c r="T306">
        <v>257</v>
      </c>
      <c r="U306">
        <v>3</v>
      </c>
      <c r="V306">
        <v>1</v>
      </c>
      <c r="W306">
        <v>62.30600783490349</v>
      </c>
      <c r="X306">
        <v>298.85662470905783</v>
      </c>
      <c r="Y306">
        <v>33.924627651899428</v>
      </c>
      <c r="Z306">
        <v>175.8643644960176</v>
      </c>
      <c r="AA306">
        <v>158.11578880417986</v>
      </c>
      <c r="AB306">
        <v>230.81640650817087</v>
      </c>
      <c r="AC306">
        <v>51.152659483324776</v>
      </c>
      <c r="AD306">
        <v>0.97436730350235234</v>
      </c>
      <c r="AE306">
        <v>1012.0108467910562</v>
      </c>
    </row>
    <row r="307" spans="1:31" x14ac:dyDescent="0.25">
      <c r="A307">
        <v>1632302</v>
      </c>
      <c r="B307">
        <v>1</v>
      </c>
      <c r="C307" t="s">
        <v>80</v>
      </c>
      <c r="D307" t="s">
        <v>84</v>
      </c>
      <c r="E307" t="s">
        <v>152</v>
      </c>
      <c r="F307" t="s">
        <v>1072</v>
      </c>
      <c r="G307" t="s">
        <v>154</v>
      </c>
      <c r="H307" t="s">
        <v>149</v>
      </c>
      <c r="I307" t="s">
        <v>135</v>
      </c>
      <c r="J307" t="s">
        <v>136</v>
      </c>
      <c r="K307" t="s">
        <v>137</v>
      </c>
      <c r="L307" t="s">
        <v>1073</v>
      </c>
      <c r="M307" t="s">
        <v>1074</v>
      </c>
      <c r="N307">
        <v>2.3258333329999998</v>
      </c>
      <c r="O307">
        <v>0</v>
      </c>
      <c r="P307">
        <v>2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1.0252599764373975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1.0252599764373975</v>
      </c>
    </row>
    <row r="308" spans="1:31" x14ac:dyDescent="0.25">
      <c r="A308">
        <v>1632159</v>
      </c>
      <c r="B308">
        <v>1</v>
      </c>
      <c r="C308" t="s">
        <v>81</v>
      </c>
      <c r="D308" t="s">
        <v>128</v>
      </c>
      <c r="E308" t="s">
        <v>178</v>
      </c>
      <c r="F308" t="s">
        <v>1075</v>
      </c>
      <c r="G308" t="s">
        <v>187</v>
      </c>
      <c r="H308" t="s">
        <v>149</v>
      </c>
      <c r="I308" t="s">
        <v>135</v>
      </c>
      <c r="J308" t="s">
        <v>136</v>
      </c>
      <c r="K308" t="s">
        <v>137</v>
      </c>
      <c r="L308" t="s">
        <v>1076</v>
      </c>
      <c r="M308" t="s">
        <v>1077</v>
      </c>
      <c r="N308">
        <v>2.344166666</v>
      </c>
      <c r="O308">
        <v>0</v>
      </c>
      <c r="P308">
        <v>112</v>
      </c>
      <c r="Q308">
        <v>0</v>
      </c>
      <c r="R308">
        <v>0</v>
      </c>
      <c r="S308">
        <v>0</v>
      </c>
      <c r="T308">
        <v>15</v>
      </c>
      <c r="U308">
        <v>0</v>
      </c>
      <c r="V308">
        <v>0</v>
      </c>
      <c r="W308">
        <v>0</v>
      </c>
      <c r="X308">
        <v>58.842620637814221</v>
      </c>
      <c r="Y308">
        <v>0</v>
      </c>
      <c r="Z308">
        <v>0</v>
      </c>
      <c r="AA308">
        <v>0</v>
      </c>
      <c r="AB308">
        <v>37.320740635796746</v>
      </c>
      <c r="AC308">
        <v>0</v>
      </c>
      <c r="AD308">
        <v>0</v>
      </c>
      <c r="AE308">
        <v>96.163361273610974</v>
      </c>
    </row>
    <row r="309" spans="1:31" x14ac:dyDescent="0.25">
      <c r="A309">
        <v>1632033</v>
      </c>
      <c r="B309">
        <v>1</v>
      </c>
      <c r="C309" t="s">
        <v>80</v>
      </c>
      <c r="D309" t="s">
        <v>100</v>
      </c>
      <c r="E309" t="s">
        <v>131</v>
      </c>
      <c r="F309" t="s">
        <v>1078</v>
      </c>
      <c r="G309" t="s">
        <v>148</v>
      </c>
      <c r="H309" t="s">
        <v>134</v>
      </c>
      <c r="I309" t="s">
        <v>135</v>
      </c>
      <c r="J309" t="s">
        <v>136</v>
      </c>
      <c r="K309" t="s">
        <v>143</v>
      </c>
      <c r="L309" t="s">
        <v>1079</v>
      </c>
      <c r="M309" t="s">
        <v>1080</v>
      </c>
      <c r="N309">
        <v>6.3501305549999998</v>
      </c>
      <c r="O309">
        <v>0</v>
      </c>
      <c r="P309">
        <v>128</v>
      </c>
      <c r="Q309">
        <v>0</v>
      </c>
      <c r="R309">
        <v>0</v>
      </c>
      <c r="S309">
        <v>0</v>
      </c>
      <c r="T309">
        <v>12</v>
      </c>
      <c r="U309">
        <v>0</v>
      </c>
      <c r="V309">
        <v>0</v>
      </c>
      <c r="W309">
        <v>0</v>
      </c>
      <c r="X309">
        <v>224.63287312392399</v>
      </c>
      <c r="Y309">
        <v>0</v>
      </c>
      <c r="Z309">
        <v>0</v>
      </c>
      <c r="AA309">
        <v>0</v>
      </c>
      <c r="AB309">
        <v>72.518689325020517</v>
      </c>
      <c r="AC309">
        <v>0</v>
      </c>
      <c r="AD309">
        <v>0</v>
      </c>
      <c r="AE309">
        <v>297.1515624489445</v>
      </c>
    </row>
    <row r="310" spans="1:31" x14ac:dyDescent="0.25">
      <c r="A310">
        <v>1632388</v>
      </c>
      <c r="B310">
        <v>1</v>
      </c>
      <c r="C310" t="s">
        <v>80</v>
      </c>
      <c r="D310" t="s">
        <v>96</v>
      </c>
      <c r="E310" t="s">
        <v>204</v>
      </c>
      <c r="F310" t="s">
        <v>1081</v>
      </c>
      <c r="G310" t="s">
        <v>142</v>
      </c>
      <c r="H310" t="s">
        <v>134</v>
      </c>
      <c r="I310" t="s">
        <v>135</v>
      </c>
      <c r="J310" t="s">
        <v>136</v>
      </c>
      <c r="K310" t="s">
        <v>143</v>
      </c>
      <c r="L310" t="s">
        <v>1082</v>
      </c>
      <c r="M310" t="s">
        <v>1083</v>
      </c>
      <c r="N310">
        <v>1.9866666660000001</v>
      </c>
      <c r="O310">
        <v>2</v>
      </c>
      <c r="P310">
        <v>112</v>
      </c>
      <c r="Q310">
        <v>1</v>
      </c>
      <c r="R310">
        <v>178</v>
      </c>
      <c r="S310">
        <v>1</v>
      </c>
      <c r="T310">
        <v>36</v>
      </c>
      <c r="U310">
        <v>0</v>
      </c>
      <c r="V310">
        <v>0</v>
      </c>
      <c r="W310">
        <v>56.917653590678945</v>
      </c>
      <c r="X310">
        <v>57.835736041874362</v>
      </c>
      <c r="Y310">
        <v>1.0759634118415111</v>
      </c>
      <c r="Z310">
        <v>229.23042558662928</v>
      </c>
      <c r="AA310">
        <v>76.872879496783952</v>
      </c>
      <c r="AB310">
        <v>89.776150369801698</v>
      </c>
      <c r="AC310">
        <v>0</v>
      </c>
      <c r="AD310">
        <v>0</v>
      </c>
      <c r="AE310">
        <v>511.70880849760977</v>
      </c>
    </row>
    <row r="311" spans="1:31" x14ac:dyDescent="0.25">
      <c r="A311">
        <v>1632494</v>
      </c>
      <c r="B311">
        <v>1</v>
      </c>
      <c r="C311" t="s">
        <v>80</v>
      </c>
      <c r="D311" t="s">
        <v>105</v>
      </c>
      <c r="E311" t="s">
        <v>152</v>
      </c>
      <c r="F311" t="s">
        <v>1084</v>
      </c>
      <c r="G311" t="s">
        <v>154</v>
      </c>
      <c r="H311" t="s">
        <v>149</v>
      </c>
      <c r="I311" t="s">
        <v>135</v>
      </c>
      <c r="J311" t="s">
        <v>136</v>
      </c>
      <c r="K311" t="s">
        <v>137</v>
      </c>
      <c r="L311" t="s">
        <v>1085</v>
      </c>
      <c r="M311" t="s">
        <v>1086</v>
      </c>
      <c r="N311">
        <v>1.187777777</v>
      </c>
      <c r="O311">
        <v>0</v>
      </c>
      <c r="P311">
        <v>3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0.71517230716197999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0.71517230716197999</v>
      </c>
    </row>
    <row r="312" spans="1:31" x14ac:dyDescent="0.25">
      <c r="A312">
        <v>1632096</v>
      </c>
      <c r="B312">
        <v>1</v>
      </c>
      <c r="C312" t="s">
        <v>80</v>
      </c>
      <c r="D312" t="s">
        <v>100</v>
      </c>
      <c r="E312" t="s">
        <v>204</v>
      </c>
      <c r="F312" t="s">
        <v>1087</v>
      </c>
      <c r="G312" t="s">
        <v>161</v>
      </c>
      <c r="H312" t="s">
        <v>134</v>
      </c>
      <c r="I312" t="s">
        <v>135</v>
      </c>
      <c r="J312" t="s">
        <v>136</v>
      </c>
      <c r="K312" t="s">
        <v>137</v>
      </c>
      <c r="L312" t="s">
        <v>1088</v>
      </c>
      <c r="M312" t="s">
        <v>1089</v>
      </c>
      <c r="N312">
        <v>0.23527777699999999</v>
      </c>
      <c r="O312">
        <v>2</v>
      </c>
      <c r="P312">
        <v>437</v>
      </c>
      <c r="Q312">
        <v>12</v>
      </c>
      <c r="R312">
        <v>104</v>
      </c>
      <c r="S312">
        <v>4</v>
      </c>
      <c r="T312">
        <v>65</v>
      </c>
      <c r="U312">
        <v>0</v>
      </c>
      <c r="V312">
        <v>0</v>
      </c>
      <c r="W312">
        <v>8.4253040261261666E-2</v>
      </c>
      <c r="X312">
        <v>22.178944826825742</v>
      </c>
      <c r="Y312">
        <v>0.98611277658970997</v>
      </c>
      <c r="Z312">
        <v>6.3650458557952749</v>
      </c>
      <c r="AA312">
        <v>3.0515106757417332</v>
      </c>
      <c r="AB312">
        <v>8.8976412763462118</v>
      </c>
      <c r="AC312">
        <v>0</v>
      </c>
      <c r="AD312">
        <v>0</v>
      </c>
      <c r="AE312">
        <v>41.563508451559933</v>
      </c>
    </row>
    <row r="313" spans="1:31" x14ac:dyDescent="0.25">
      <c r="A313">
        <v>1631996</v>
      </c>
      <c r="B313">
        <v>1</v>
      </c>
      <c r="C313" t="s">
        <v>81</v>
      </c>
      <c r="D313" t="s">
        <v>128</v>
      </c>
      <c r="E313" t="s">
        <v>146</v>
      </c>
      <c r="F313" t="s">
        <v>1090</v>
      </c>
      <c r="G313" t="s">
        <v>260</v>
      </c>
      <c r="H313" t="s">
        <v>149</v>
      </c>
      <c r="I313" t="s">
        <v>135</v>
      </c>
      <c r="J313" t="s">
        <v>136</v>
      </c>
      <c r="K313" t="s">
        <v>137</v>
      </c>
      <c r="L313" t="s">
        <v>1091</v>
      </c>
      <c r="M313" t="s">
        <v>1092</v>
      </c>
      <c r="N313">
        <v>0.98833333300000004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63</v>
      </c>
      <c r="U313">
        <v>0</v>
      </c>
      <c r="V313">
        <v>1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25.820768911330372</v>
      </c>
      <c r="AC313">
        <v>0</v>
      </c>
      <c r="AD313">
        <v>0.75836001371083683</v>
      </c>
      <c r="AE313">
        <v>26.579128925041211</v>
      </c>
    </row>
    <row r="314" spans="1:31" x14ac:dyDescent="0.25">
      <c r="A314">
        <v>1632288</v>
      </c>
      <c r="B314">
        <v>1</v>
      </c>
      <c r="C314" t="s">
        <v>80</v>
      </c>
      <c r="D314" t="s">
        <v>100</v>
      </c>
      <c r="E314" t="s">
        <v>204</v>
      </c>
      <c r="F314" t="s">
        <v>1093</v>
      </c>
      <c r="G314" t="s">
        <v>148</v>
      </c>
      <c r="H314" t="s">
        <v>134</v>
      </c>
      <c r="I314" t="s">
        <v>135</v>
      </c>
      <c r="J314" t="s">
        <v>136</v>
      </c>
      <c r="K314" t="s">
        <v>143</v>
      </c>
      <c r="L314" t="s">
        <v>1094</v>
      </c>
      <c r="M314" t="s">
        <v>1095</v>
      </c>
      <c r="N314">
        <v>1.086471111</v>
      </c>
      <c r="O314">
        <v>3</v>
      </c>
      <c r="P314">
        <v>13</v>
      </c>
      <c r="Q314">
        <v>5</v>
      </c>
      <c r="R314">
        <v>23</v>
      </c>
      <c r="S314">
        <v>16</v>
      </c>
      <c r="T314">
        <v>11</v>
      </c>
      <c r="U314">
        <v>1</v>
      </c>
      <c r="V314">
        <v>0</v>
      </c>
      <c r="W314">
        <v>0.33124996678633334</v>
      </c>
      <c r="X314">
        <v>2.0979691187623377</v>
      </c>
      <c r="Y314">
        <v>1.3784550435664844</v>
      </c>
      <c r="Z314">
        <v>7.088425324610621</v>
      </c>
      <c r="AA314">
        <v>116.93231753850684</v>
      </c>
      <c r="AB314">
        <v>17.865216670406532</v>
      </c>
      <c r="AC314">
        <v>38.516016311276296</v>
      </c>
      <c r="AD314">
        <v>0</v>
      </c>
      <c r="AE314">
        <v>184.20964997391545</v>
      </c>
    </row>
    <row r="315" spans="1:31" x14ac:dyDescent="0.25">
      <c r="A315">
        <v>1632073</v>
      </c>
      <c r="B315">
        <v>1</v>
      </c>
      <c r="C315" t="s">
        <v>80</v>
      </c>
      <c r="D315" t="s">
        <v>82</v>
      </c>
      <c r="E315" t="s">
        <v>146</v>
      </c>
      <c r="F315" t="s">
        <v>1096</v>
      </c>
      <c r="G315" t="s">
        <v>148</v>
      </c>
      <c r="H315" t="s">
        <v>149</v>
      </c>
      <c r="I315" t="s">
        <v>135</v>
      </c>
      <c r="J315" t="s">
        <v>136</v>
      </c>
      <c r="K315" t="s">
        <v>143</v>
      </c>
      <c r="L315" t="s">
        <v>1097</v>
      </c>
      <c r="M315" t="s">
        <v>1098</v>
      </c>
      <c r="N315">
        <v>5.1666666660000002</v>
      </c>
      <c r="O315">
        <v>0</v>
      </c>
      <c r="P315">
        <v>1044</v>
      </c>
      <c r="Q315">
        <v>0</v>
      </c>
      <c r="R315">
        <v>0</v>
      </c>
      <c r="S315">
        <v>0</v>
      </c>
      <c r="T315">
        <v>58</v>
      </c>
      <c r="U315">
        <v>0</v>
      </c>
      <c r="V315">
        <v>0</v>
      </c>
      <c r="W315">
        <v>0</v>
      </c>
      <c r="X315">
        <v>1860.4635629066431</v>
      </c>
      <c r="Y315">
        <v>0</v>
      </c>
      <c r="Z315">
        <v>0</v>
      </c>
      <c r="AA315">
        <v>0</v>
      </c>
      <c r="AB315">
        <v>185.12962575531256</v>
      </c>
      <c r="AC315">
        <v>0</v>
      </c>
      <c r="AD315">
        <v>0</v>
      </c>
      <c r="AE315">
        <v>2045.5931886619558</v>
      </c>
    </row>
    <row r="316" spans="1:31" x14ac:dyDescent="0.25">
      <c r="A316">
        <v>1632474</v>
      </c>
      <c r="B316">
        <v>1</v>
      </c>
      <c r="C316" t="s">
        <v>80</v>
      </c>
      <c r="D316" t="s">
        <v>97</v>
      </c>
      <c r="E316" t="s">
        <v>178</v>
      </c>
      <c r="F316" t="s">
        <v>1099</v>
      </c>
      <c r="G316" t="s">
        <v>187</v>
      </c>
      <c r="H316" t="s">
        <v>149</v>
      </c>
      <c r="I316" t="s">
        <v>135</v>
      </c>
      <c r="J316" t="s">
        <v>136</v>
      </c>
      <c r="K316" t="s">
        <v>137</v>
      </c>
      <c r="L316" t="s">
        <v>1100</v>
      </c>
      <c r="M316" t="s">
        <v>1101</v>
      </c>
      <c r="N316">
        <v>0.811111111</v>
      </c>
      <c r="O316">
        <v>0</v>
      </c>
      <c r="P316">
        <v>37</v>
      </c>
      <c r="Q316">
        <v>0</v>
      </c>
      <c r="R316">
        <v>0</v>
      </c>
      <c r="S316">
        <v>0</v>
      </c>
      <c r="T316">
        <v>2</v>
      </c>
      <c r="U316">
        <v>0</v>
      </c>
      <c r="V316">
        <v>0</v>
      </c>
      <c r="W316">
        <v>0</v>
      </c>
      <c r="X316">
        <v>29.81162165296881</v>
      </c>
      <c r="Y316">
        <v>0</v>
      </c>
      <c r="Z316">
        <v>0</v>
      </c>
      <c r="AA316">
        <v>0</v>
      </c>
      <c r="AB316">
        <v>1.5754414041404778</v>
      </c>
      <c r="AC316">
        <v>0</v>
      </c>
      <c r="AD316">
        <v>0</v>
      </c>
      <c r="AE316">
        <v>31.387063057109287</v>
      </c>
    </row>
    <row r="317" spans="1:31" x14ac:dyDescent="0.25">
      <c r="A317">
        <v>1632451</v>
      </c>
      <c r="B317">
        <v>1</v>
      </c>
      <c r="C317" t="s">
        <v>80</v>
      </c>
      <c r="D317" t="s">
        <v>96</v>
      </c>
      <c r="E317" t="s">
        <v>152</v>
      </c>
      <c r="F317" t="s">
        <v>1102</v>
      </c>
      <c r="G317" t="s">
        <v>154</v>
      </c>
      <c r="H317" t="s">
        <v>149</v>
      </c>
      <c r="I317" t="s">
        <v>135</v>
      </c>
      <c r="J317" t="s">
        <v>136</v>
      </c>
      <c r="K317" t="s">
        <v>137</v>
      </c>
      <c r="L317" t="s">
        <v>1103</v>
      </c>
      <c r="M317" t="s">
        <v>1104</v>
      </c>
      <c r="N317">
        <v>9.4425000000000008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3.0913265381741093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3.0913265381741093</v>
      </c>
    </row>
    <row r="318" spans="1:31" x14ac:dyDescent="0.25">
      <c r="A318">
        <v>1632079</v>
      </c>
      <c r="B318">
        <v>1</v>
      </c>
      <c r="C318" t="s">
        <v>80</v>
      </c>
      <c r="D318" t="s">
        <v>85</v>
      </c>
      <c r="E318" t="s">
        <v>146</v>
      </c>
      <c r="F318" t="s">
        <v>1105</v>
      </c>
      <c r="G318" t="s">
        <v>142</v>
      </c>
      <c r="H318" t="s">
        <v>149</v>
      </c>
      <c r="I318" t="s">
        <v>135</v>
      </c>
      <c r="J318" t="s">
        <v>136</v>
      </c>
      <c r="K318" t="s">
        <v>143</v>
      </c>
      <c r="L318" t="s">
        <v>1106</v>
      </c>
      <c r="M318" t="s">
        <v>1107</v>
      </c>
      <c r="N318">
        <v>0.50249999999999995</v>
      </c>
      <c r="O318">
        <v>0</v>
      </c>
      <c r="P318">
        <v>1093</v>
      </c>
      <c r="Q318">
        <v>0</v>
      </c>
      <c r="R318">
        <v>0</v>
      </c>
      <c r="S318">
        <v>0</v>
      </c>
      <c r="T318">
        <v>144</v>
      </c>
      <c r="U318">
        <v>0</v>
      </c>
      <c r="V318">
        <v>0</v>
      </c>
      <c r="W318">
        <v>0</v>
      </c>
      <c r="X318">
        <v>155.97723700035183</v>
      </c>
      <c r="Y318">
        <v>0</v>
      </c>
      <c r="Z318">
        <v>0</v>
      </c>
      <c r="AA318">
        <v>0</v>
      </c>
      <c r="AB318">
        <v>108.44806431667163</v>
      </c>
      <c r="AC318">
        <v>0</v>
      </c>
      <c r="AD318">
        <v>0</v>
      </c>
      <c r="AE318">
        <v>264.42530131702347</v>
      </c>
    </row>
    <row r="319" spans="1:31" x14ac:dyDescent="0.25">
      <c r="A319">
        <v>1632411</v>
      </c>
      <c r="B319">
        <v>1</v>
      </c>
      <c r="C319" t="s">
        <v>80</v>
      </c>
      <c r="D319" t="s">
        <v>85</v>
      </c>
      <c r="E319" t="s">
        <v>152</v>
      </c>
      <c r="F319" t="s">
        <v>1108</v>
      </c>
      <c r="G319" t="s">
        <v>507</v>
      </c>
      <c r="H319" t="s">
        <v>149</v>
      </c>
      <c r="I319" t="s">
        <v>135</v>
      </c>
      <c r="J319" t="s">
        <v>136</v>
      </c>
      <c r="K319" t="s">
        <v>137</v>
      </c>
      <c r="L319" t="s">
        <v>1109</v>
      </c>
      <c r="M319" t="s">
        <v>1110</v>
      </c>
      <c r="N319">
        <v>0.53833333299999997</v>
      </c>
      <c r="O319">
        <v>0</v>
      </c>
      <c r="P319">
        <v>6</v>
      </c>
      <c r="Q319">
        <v>0</v>
      </c>
      <c r="R319">
        <v>0</v>
      </c>
      <c r="S319">
        <v>0</v>
      </c>
      <c r="T319">
        <v>1</v>
      </c>
      <c r="U319">
        <v>0</v>
      </c>
      <c r="V319">
        <v>0</v>
      </c>
      <c r="W319">
        <v>0</v>
      </c>
      <c r="X319">
        <v>1.05100599055837</v>
      </c>
      <c r="Y319">
        <v>0</v>
      </c>
      <c r="Z319">
        <v>0</v>
      </c>
      <c r="AA319">
        <v>0</v>
      </c>
      <c r="AB319">
        <v>0.20858100711795002</v>
      </c>
      <c r="AC319">
        <v>0</v>
      </c>
      <c r="AD319">
        <v>0</v>
      </c>
      <c r="AE319">
        <v>1.2595869976763199</v>
      </c>
    </row>
    <row r="320" spans="1:31" x14ac:dyDescent="0.25">
      <c r="A320">
        <v>1632468</v>
      </c>
      <c r="B320">
        <v>1</v>
      </c>
      <c r="C320" t="s">
        <v>80</v>
      </c>
      <c r="D320" t="s">
        <v>96</v>
      </c>
      <c r="E320" t="s">
        <v>152</v>
      </c>
      <c r="F320" t="s">
        <v>1111</v>
      </c>
      <c r="G320" t="s">
        <v>172</v>
      </c>
      <c r="H320" t="s">
        <v>149</v>
      </c>
      <c r="I320" t="s">
        <v>135</v>
      </c>
      <c r="J320" t="s">
        <v>136</v>
      </c>
      <c r="K320" t="s">
        <v>137</v>
      </c>
      <c r="L320" t="s">
        <v>1112</v>
      </c>
      <c r="M320" t="s">
        <v>1113</v>
      </c>
      <c r="N320">
        <v>5.7805555550000003</v>
      </c>
      <c r="O320">
        <v>0</v>
      </c>
      <c r="P320">
        <v>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1.6962478803069903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1.6962478803069903</v>
      </c>
    </row>
    <row r="321" spans="1:31" x14ac:dyDescent="0.25">
      <c r="A321">
        <v>1632514</v>
      </c>
      <c r="B321">
        <v>1</v>
      </c>
      <c r="C321" t="s">
        <v>81</v>
      </c>
      <c r="D321" t="s">
        <v>118</v>
      </c>
      <c r="E321" t="s">
        <v>178</v>
      </c>
      <c r="F321" t="s">
        <v>1114</v>
      </c>
      <c r="G321" t="s">
        <v>1115</v>
      </c>
      <c r="H321" t="s">
        <v>149</v>
      </c>
      <c r="I321" t="s">
        <v>135</v>
      </c>
      <c r="J321" t="s">
        <v>136</v>
      </c>
      <c r="K321" t="s">
        <v>137</v>
      </c>
      <c r="L321" t="s">
        <v>1116</v>
      </c>
      <c r="M321" t="s">
        <v>1117</v>
      </c>
      <c r="N321">
        <v>3.7288888880000002</v>
      </c>
      <c r="O321">
        <v>0</v>
      </c>
      <c r="P321">
        <v>15</v>
      </c>
      <c r="Q321">
        <v>0</v>
      </c>
      <c r="R321">
        <v>0</v>
      </c>
      <c r="S321">
        <v>0</v>
      </c>
      <c r="T321">
        <v>1</v>
      </c>
      <c r="U321">
        <v>0</v>
      </c>
      <c r="V321">
        <v>0</v>
      </c>
      <c r="W321">
        <v>0</v>
      </c>
      <c r="X321">
        <v>11.736880302248844</v>
      </c>
      <c r="Y321">
        <v>0</v>
      </c>
      <c r="Z321">
        <v>0</v>
      </c>
      <c r="AA321">
        <v>0</v>
      </c>
      <c r="AB321">
        <v>0.66022991905660655</v>
      </c>
      <c r="AC321">
        <v>0</v>
      </c>
      <c r="AD321">
        <v>0</v>
      </c>
      <c r="AE321">
        <v>12.39711022130545</v>
      </c>
    </row>
    <row r="322" spans="1:31" x14ac:dyDescent="0.25">
      <c r="A322">
        <v>1632265</v>
      </c>
      <c r="B322">
        <v>1</v>
      </c>
      <c r="C322" t="s">
        <v>80</v>
      </c>
      <c r="D322" t="s">
        <v>99</v>
      </c>
      <c r="E322" t="s">
        <v>178</v>
      </c>
      <c r="F322" t="s">
        <v>1118</v>
      </c>
      <c r="G322" t="s">
        <v>187</v>
      </c>
      <c r="H322" t="s">
        <v>149</v>
      </c>
      <c r="I322" t="s">
        <v>135</v>
      </c>
      <c r="J322" t="s">
        <v>136</v>
      </c>
      <c r="K322" t="s">
        <v>137</v>
      </c>
      <c r="L322" t="s">
        <v>1119</v>
      </c>
      <c r="M322" t="s">
        <v>1120</v>
      </c>
      <c r="N322">
        <v>1.765833333</v>
      </c>
      <c r="O322">
        <v>0</v>
      </c>
      <c r="P322">
        <v>37</v>
      </c>
      <c r="Q322">
        <v>0</v>
      </c>
      <c r="R322">
        <v>0</v>
      </c>
      <c r="S322">
        <v>0</v>
      </c>
      <c r="T322">
        <v>2</v>
      </c>
      <c r="U322">
        <v>0</v>
      </c>
      <c r="V322">
        <v>0</v>
      </c>
      <c r="W322">
        <v>0</v>
      </c>
      <c r="X322">
        <v>15.167631626352067</v>
      </c>
      <c r="Y322">
        <v>0</v>
      </c>
      <c r="Z322">
        <v>0</v>
      </c>
      <c r="AA322">
        <v>0</v>
      </c>
      <c r="AB322">
        <v>23.848440794989664</v>
      </c>
      <c r="AC322">
        <v>0</v>
      </c>
      <c r="AD322">
        <v>0</v>
      </c>
      <c r="AE322">
        <v>39.016072421341732</v>
      </c>
    </row>
    <row r="323" spans="1:31" x14ac:dyDescent="0.25">
      <c r="A323">
        <v>1632365</v>
      </c>
      <c r="B323">
        <v>1</v>
      </c>
      <c r="C323" t="s">
        <v>80</v>
      </c>
      <c r="D323" t="s">
        <v>100</v>
      </c>
      <c r="E323" t="s">
        <v>204</v>
      </c>
      <c r="F323" t="s">
        <v>1121</v>
      </c>
      <c r="G323" t="s">
        <v>161</v>
      </c>
      <c r="H323" t="s">
        <v>134</v>
      </c>
      <c r="I323" t="s">
        <v>135</v>
      </c>
      <c r="J323" t="s">
        <v>136</v>
      </c>
      <c r="K323" t="s">
        <v>137</v>
      </c>
      <c r="L323" t="s">
        <v>1122</v>
      </c>
      <c r="M323" t="s">
        <v>1123</v>
      </c>
      <c r="N323">
        <v>0.99111111100000004</v>
      </c>
      <c r="O323">
        <v>0</v>
      </c>
      <c r="P323">
        <v>2</v>
      </c>
      <c r="Q323">
        <v>58</v>
      </c>
      <c r="R323">
        <v>75</v>
      </c>
      <c r="S323">
        <v>2</v>
      </c>
      <c r="T323">
        <v>4</v>
      </c>
      <c r="U323">
        <v>0</v>
      </c>
      <c r="V323">
        <v>0</v>
      </c>
      <c r="W323">
        <v>0</v>
      </c>
      <c r="X323">
        <v>0.40213324959016006</v>
      </c>
      <c r="Y323">
        <v>176.78739414967811</v>
      </c>
      <c r="Z323">
        <v>80.048378966849228</v>
      </c>
      <c r="AA323">
        <v>27.118804249111307</v>
      </c>
      <c r="AB323">
        <v>2.5712719939478523</v>
      </c>
      <c r="AC323">
        <v>0</v>
      </c>
      <c r="AD323">
        <v>0</v>
      </c>
      <c r="AE323">
        <v>286.92798260917664</v>
      </c>
    </row>
    <row r="324" spans="1:31" x14ac:dyDescent="0.25">
      <c r="A324">
        <v>1632013</v>
      </c>
      <c r="B324">
        <v>1</v>
      </c>
      <c r="C324" t="s">
        <v>81</v>
      </c>
      <c r="D324" t="s">
        <v>127</v>
      </c>
      <c r="E324" t="s">
        <v>178</v>
      </c>
      <c r="F324" t="s">
        <v>1124</v>
      </c>
      <c r="G324" t="s">
        <v>227</v>
      </c>
      <c r="H324" t="s">
        <v>149</v>
      </c>
      <c r="I324" t="s">
        <v>135</v>
      </c>
      <c r="J324" t="s">
        <v>136</v>
      </c>
      <c r="K324" t="s">
        <v>137</v>
      </c>
      <c r="L324" t="s">
        <v>1125</v>
      </c>
      <c r="M324" t="s">
        <v>1126</v>
      </c>
      <c r="N324">
        <v>1.9708333330000001</v>
      </c>
      <c r="O324">
        <v>0</v>
      </c>
      <c r="P324">
        <v>52</v>
      </c>
      <c r="Q324">
        <v>0</v>
      </c>
      <c r="R324">
        <v>4</v>
      </c>
      <c r="S324">
        <v>0</v>
      </c>
      <c r="T324">
        <v>2</v>
      </c>
      <c r="U324">
        <v>0</v>
      </c>
      <c r="V324">
        <v>0</v>
      </c>
      <c r="W324">
        <v>0</v>
      </c>
      <c r="X324">
        <v>21.577094209876329</v>
      </c>
      <c r="Y324">
        <v>0</v>
      </c>
      <c r="Z324">
        <v>2.1099890546030338</v>
      </c>
      <c r="AA324">
        <v>0</v>
      </c>
      <c r="AB324">
        <v>0.60864843536437507</v>
      </c>
      <c r="AC324">
        <v>0</v>
      </c>
      <c r="AD324">
        <v>0</v>
      </c>
      <c r="AE324">
        <v>24.295731699843738</v>
      </c>
    </row>
    <row r="325" spans="1:31" x14ac:dyDescent="0.25">
      <c r="A325">
        <v>1632348</v>
      </c>
      <c r="B325">
        <v>1</v>
      </c>
      <c r="C325" t="s">
        <v>81</v>
      </c>
      <c r="D325" t="s">
        <v>112</v>
      </c>
      <c r="E325" t="s">
        <v>152</v>
      </c>
      <c r="F325" t="s">
        <v>1127</v>
      </c>
      <c r="G325" t="s">
        <v>154</v>
      </c>
      <c r="H325" t="s">
        <v>149</v>
      </c>
      <c r="I325" t="s">
        <v>135</v>
      </c>
      <c r="J325" t="s">
        <v>136</v>
      </c>
      <c r="K325" t="s">
        <v>137</v>
      </c>
      <c r="L325" t="s">
        <v>1128</v>
      </c>
      <c r="M325" t="s">
        <v>1129</v>
      </c>
      <c r="N325">
        <v>4.3494444440000004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1.4131740125482999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1.4131740125482999</v>
      </c>
    </row>
    <row r="326" spans="1:31" x14ac:dyDescent="0.25">
      <c r="A326">
        <v>1632322</v>
      </c>
      <c r="B326">
        <v>1</v>
      </c>
      <c r="C326" t="s">
        <v>80</v>
      </c>
      <c r="D326" t="s">
        <v>91</v>
      </c>
      <c r="E326" t="s">
        <v>178</v>
      </c>
      <c r="F326" t="s">
        <v>1130</v>
      </c>
      <c r="G326" t="s">
        <v>187</v>
      </c>
      <c r="H326" t="s">
        <v>149</v>
      </c>
      <c r="I326" t="s">
        <v>135</v>
      </c>
      <c r="J326" t="s">
        <v>136</v>
      </c>
      <c r="K326" t="s">
        <v>137</v>
      </c>
      <c r="L326" t="s">
        <v>1131</v>
      </c>
      <c r="M326" t="s">
        <v>1132</v>
      </c>
      <c r="N326">
        <v>2.443888888</v>
      </c>
      <c r="O326">
        <v>0</v>
      </c>
      <c r="P326">
        <v>76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72.854641770061889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72.854641770061889</v>
      </c>
    </row>
    <row r="327" spans="1:31" x14ac:dyDescent="0.25">
      <c r="A327">
        <v>1632371</v>
      </c>
      <c r="B327">
        <v>1</v>
      </c>
      <c r="C327" t="s">
        <v>81</v>
      </c>
      <c r="D327" t="s">
        <v>113</v>
      </c>
      <c r="E327" t="s">
        <v>152</v>
      </c>
      <c r="F327" t="s">
        <v>1133</v>
      </c>
      <c r="G327" t="s">
        <v>154</v>
      </c>
      <c r="H327" t="s">
        <v>149</v>
      </c>
      <c r="I327" t="s">
        <v>135</v>
      </c>
      <c r="J327" t="s">
        <v>136</v>
      </c>
      <c r="K327" t="s">
        <v>137</v>
      </c>
      <c r="L327" t="s">
        <v>1134</v>
      </c>
      <c r="M327" t="s">
        <v>1135</v>
      </c>
      <c r="N327">
        <v>1.241666666</v>
      </c>
      <c r="O327">
        <v>0</v>
      </c>
      <c r="P327">
        <v>1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0.13869502451901725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0.13869502451901725</v>
      </c>
    </row>
    <row r="328" spans="1:31" x14ac:dyDescent="0.25">
      <c r="A328">
        <v>1632136</v>
      </c>
      <c r="B328">
        <v>1</v>
      </c>
      <c r="C328" t="s">
        <v>81</v>
      </c>
      <c r="D328" t="s">
        <v>120</v>
      </c>
      <c r="E328" t="s">
        <v>140</v>
      </c>
      <c r="F328" t="s">
        <v>1136</v>
      </c>
      <c r="G328" t="s">
        <v>161</v>
      </c>
      <c r="H328" t="s">
        <v>134</v>
      </c>
      <c r="I328" t="s">
        <v>135</v>
      </c>
      <c r="J328" t="s">
        <v>136</v>
      </c>
      <c r="K328" t="s">
        <v>137</v>
      </c>
      <c r="L328" t="s">
        <v>1137</v>
      </c>
      <c r="M328" t="s">
        <v>1138</v>
      </c>
      <c r="N328">
        <v>0.73361111099999998</v>
      </c>
      <c r="O328">
        <v>7</v>
      </c>
      <c r="P328">
        <v>1036</v>
      </c>
      <c r="Q328">
        <v>410</v>
      </c>
      <c r="R328">
        <v>140</v>
      </c>
      <c r="S328">
        <v>36</v>
      </c>
      <c r="T328">
        <v>131</v>
      </c>
      <c r="U328">
        <v>4</v>
      </c>
      <c r="V328">
        <v>2</v>
      </c>
      <c r="W328">
        <v>1.5660533103356722</v>
      </c>
      <c r="X328">
        <v>157.26308776601618</v>
      </c>
      <c r="Y328">
        <v>230.15874185731411</v>
      </c>
      <c r="Z328">
        <v>62.887944376425224</v>
      </c>
      <c r="AA328">
        <v>155.31824198211436</v>
      </c>
      <c r="AB328">
        <v>63.344523642621347</v>
      </c>
      <c r="AC328">
        <v>247.88988552616763</v>
      </c>
      <c r="AD328">
        <v>10.915093587998182</v>
      </c>
      <c r="AE328">
        <v>929.34357204899266</v>
      </c>
    </row>
    <row r="329" spans="1:31" x14ac:dyDescent="0.25">
      <c r="A329">
        <v>1632179</v>
      </c>
      <c r="B329">
        <v>1</v>
      </c>
      <c r="C329" t="s">
        <v>80</v>
      </c>
      <c r="D329" t="s">
        <v>106</v>
      </c>
      <c r="E329" t="s">
        <v>140</v>
      </c>
      <c r="F329" t="s">
        <v>1139</v>
      </c>
      <c r="G329" t="s">
        <v>161</v>
      </c>
      <c r="H329" t="s">
        <v>134</v>
      </c>
      <c r="I329" t="s">
        <v>135</v>
      </c>
      <c r="J329" t="s">
        <v>136</v>
      </c>
      <c r="K329" t="s">
        <v>137</v>
      </c>
      <c r="L329" t="s">
        <v>1140</v>
      </c>
      <c r="M329" t="s">
        <v>1141</v>
      </c>
      <c r="N329">
        <v>0.28333333300000002</v>
      </c>
      <c r="O329">
        <v>3</v>
      </c>
      <c r="P329">
        <v>8230</v>
      </c>
      <c r="Q329">
        <v>97</v>
      </c>
      <c r="R329">
        <v>555</v>
      </c>
      <c r="S329">
        <v>50</v>
      </c>
      <c r="T329">
        <v>1252</v>
      </c>
      <c r="U329">
        <v>10</v>
      </c>
      <c r="V329">
        <v>4</v>
      </c>
      <c r="W329">
        <v>0.10577130392235751</v>
      </c>
      <c r="X329">
        <v>467.48776004142508</v>
      </c>
      <c r="Y329">
        <v>55.493284467488898</v>
      </c>
      <c r="Z329">
        <v>50.238050588194568</v>
      </c>
      <c r="AA329">
        <v>82.640173968984726</v>
      </c>
      <c r="AB329">
        <v>374.1264637116978</v>
      </c>
      <c r="AC329">
        <v>311.89261522109166</v>
      </c>
      <c r="AD329">
        <v>102.07501811249915</v>
      </c>
      <c r="AE329">
        <v>1444.0591374153041</v>
      </c>
    </row>
    <row r="330" spans="1:31" x14ac:dyDescent="0.25">
      <c r="A330">
        <v>1632156</v>
      </c>
      <c r="B330">
        <v>1</v>
      </c>
      <c r="C330" t="s">
        <v>80</v>
      </c>
      <c r="D330" t="s">
        <v>85</v>
      </c>
      <c r="E330" t="s">
        <v>152</v>
      </c>
      <c r="F330" t="s">
        <v>1142</v>
      </c>
      <c r="G330" t="s">
        <v>172</v>
      </c>
      <c r="H330" t="s">
        <v>149</v>
      </c>
      <c r="I330" t="s">
        <v>135</v>
      </c>
      <c r="J330" t="s">
        <v>136</v>
      </c>
      <c r="K330" t="s">
        <v>137</v>
      </c>
      <c r="L330" t="s">
        <v>1143</v>
      </c>
      <c r="M330" t="s">
        <v>1144</v>
      </c>
      <c r="N330">
        <v>3.119722222</v>
      </c>
      <c r="O330">
        <v>0</v>
      </c>
      <c r="P330">
        <v>15</v>
      </c>
      <c r="Q330">
        <v>0</v>
      </c>
      <c r="R330">
        <v>0</v>
      </c>
      <c r="S330">
        <v>0</v>
      </c>
      <c r="T330">
        <v>2</v>
      </c>
      <c r="U330">
        <v>0</v>
      </c>
      <c r="V330">
        <v>0</v>
      </c>
      <c r="W330">
        <v>0</v>
      </c>
      <c r="X330">
        <v>15.068415125016518</v>
      </c>
      <c r="Y330">
        <v>0</v>
      </c>
      <c r="Z330">
        <v>0</v>
      </c>
      <c r="AA330">
        <v>0</v>
      </c>
      <c r="AB330">
        <v>20.833847341500672</v>
      </c>
      <c r="AC330">
        <v>0</v>
      </c>
      <c r="AD330">
        <v>0</v>
      </c>
      <c r="AE330">
        <v>35.902262466517186</v>
      </c>
    </row>
    <row r="331" spans="1:31" x14ac:dyDescent="0.25">
      <c r="A331">
        <v>1632056</v>
      </c>
      <c r="B331">
        <v>1</v>
      </c>
      <c r="C331" t="s">
        <v>81</v>
      </c>
      <c r="D331" t="s">
        <v>117</v>
      </c>
      <c r="E331" t="s">
        <v>146</v>
      </c>
      <c r="F331" t="s">
        <v>1145</v>
      </c>
      <c r="G331" t="s">
        <v>148</v>
      </c>
      <c r="H331" t="s">
        <v>149</v>
      </c>
      <c r="I331" t="s">
        <v>135</v>
      </c>
      <c r="J331" t="s">
        <v>136</v>
      </c>
      <c r="K331" t="s">
        <v>143</v>
      </c>
      <c r="L331" t="s">
        <v>1146</v>
      </c>
      <c r="M331" t="s">
        <v>1147</v>
      </c>
      <c r="N331">
        <v>7.7950749999999998</v>
      </c>
      <c r="O331">
        <v>0</v>
      </c>
      <c r="P331">
        <v>45</v>
      </c>
      <c r="Q331">
        <v>0</v>
      </c>
      <c r="R331">
        <v>0</v>
      </c>
      <c r="S331">
        <v>0</v>
      </c>
      <c r="T331">
        <v>2</v>
      </c>
      <c r="U331">
        <v>0</v>
      </c>
      <c r="V331">
        <v>0</v>
      </c>
      <c r="W331">
        <v>0</v>
      </c>
      <c r="X331">
        <v>32.088871804684437</v>
      </c>
      <c r="Y331">
        <v>0</v>
      </c>
      <c r="Z331">
        <v>0</v>
      </c>
      <c r="AA331">
        <v>0</v>
      </c>
      <c r="AB331">
        <v>13.982982058973372</v>
      </c>
      <c r="AC331">
        <v>0</v>
      </c>
      <c r="AD331">
        <v>0</v>
      </c>
      <c r="AE331">
        <v>46.071853863657807</v>
      </c>
    </row>
    <row r="332" spans="1:31" x14ac:dyDescent="0.25">
      <c r="A332">
        <v>1632448</v>
      </c>
      <c r="B332">
        <v>1</v>
      </c>
      <c r="C332" t="s">
        <v>80</v>
      </c>
      <c r="D332" t="s">
        <v>110</v>
      </c>
      <c r="E332" t="s">
        <v>152</v>
      </c>
      <c r="F332" t="s">
        <v>1148</v>
      </c>
      <c r="G332" t="s">
        <v>154</v>
      </c>
      <c r="H332" t="s">
        <v>149</v>
      </c>
      <c r="I332" t="s">
        <v>135</v>
      </c>
      <c r="J332" t="s">
        <v>136</v>
      </c>
      <c r="K332" t="s">
        <v>137</v>
      </c>
      <c r="L332" t="s">
        <v>1149</v>
      </c>
      <c r="M332" t="s">
        <v>1150</v>
      </c>
      <c r="N332">
        <v>1.474722222</v>
      </c>
      <c r="O332">
        <v>0</v>
      </c>
      <c r="P332">
        <v>1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0.93977775376194228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0.93977775376194228</v>
      </c>
    </row>
    <row r="333" spans="1:31" x14ac:dyDescent="0.25">
      <c r="A333">
        <v>1632199</v>
      </c>
      <c r="B333">
        <v>1</v>
      </c>
      <c r="C333" t="s">
        <v>81</v>
      </c>
      <c r="D333" t="s">
        <v>127</v>
      </c>
      <c r="E333" t="s">
        <v>140</v>
      </c>
      <c r="F333" t="s">
        <v>1151</v>
      </c>
      <c r="G333" t="s">
        <v>161</v>
      </c>
      <c r="H333" t="s">
        <v>134</v>
      </c>
      <c r="I333" t="s">
        <v>135</v>
      </c>
      <c r="J333" t="s">
        <v>136</v>
      </c>
      <c r="K333" t="s">
        <v>137</v>
      </c>
      <c r="L333" t="s">
        <v>1152</v>
      </c>
      <c r="M333" t="s">
        <v>1153</v>
      </c>
      <c r="N333">
        <v>0.85722222199999998</v>
      </c>
      <c r="O333">
        <v>0</v>
      </c>
      <c r="P333">
        <v>4892</v>
      </c>
      <c r="Q333">
        <v>0</v>
      </c>
      <c r="R333">
        <v>16</v>
      </c>
      <c r="S333">
        <v>0</v>
      </c>
      <c r="T333">
        <v>304</v>
      </c>
      <c r="U333">
        <v>0</v>
      </c>
      <c r="V333">
        <v>0</v>
      </c>
      <c r="W333">
        <v>0</v>
      </c>
      <c r="X333">
        <v>999.26906686940674</v>
      </c>
      <c r="Y333">
        <v>0</v>
      </c>
      <c r="Z333">
        <v>4.5968012391557407</v>
      </c>
      <c r="AA333">
        <v>0</v>
      </c>
      <c r="AB333">
        <v>217.73209198941018</v>
      </c>
      <c r="AC333">
        <v>0</v>
      </c>
      <c r="AD333">
        <v>0</v>
      </c>
      <c r="AE333">
        <v>1221.5979600979726</v>
      </c>
    </row>
    <row r="334" spans="1:31" x14ac:dyDescent="0.25">
      <c r="A334">
        <v>1632385</v>
      </c>
      <c r="B334">
        <v>1</v>
      </c>
      <c r="C334" t="s">
        <v>80</v>
      </c>
      <c r="D334" t="s">
        <v>92</v>
      </c>
      <c r="E334" t="s">
        <v>1154</v>
      </c>
      <c r="F334" t="s">
        <v>1155</v>
      </c>
      <c r="G334" t="s">
        <v>227</v>
      </c>
      <c r="H334" t="s">
        <v>149</v>
      </c>
      <c r="I334" t="s">
        <v>135</v>
      </c>
      <c r="J334" t="s">
        <v>136</v>
      </c>
      <c r="K334" t="s">
        <v>137</v>
      </c>
      <c r="L334" t="s">
        <v>1156</v>
      </c>
      <c r="M334" t="s">
        <v>1157</v>
      </c>
      <c r="N334">
        <v>3.8811111110000001</v>
      </c>
      <c r="O334">
        <v>0</v>
      </c>
      <c r="P334">
        <v>58</v>
      </c>
      <c r="Q334">
        <v>0</v>
      </c>
      <c r="R334">
        <v>4</v>
      </c>
      <c r="S334">
        <v>0</v>
      </c>
      <c r="T334">
        <v>8</v>
      </c>
      <c r="U334">
        <v>0</v>
      </c>
      <c r="V334">
        <v>0</v>
      </c>
      <c r="W334">
        <v>0</v>
      </c>
      <c r="X334">
        <v>57.133831538326532</v>
      </c>
      <c r="Y334">
        <v>0</v>
      </c>
      <c r="Z334">
        <v>0.82631974449224899</v>
      </c>
      <c r="AA334">
        <v>0</v>
      </c>
      <c r="AB334">
        <v>26.119983606071074</v>
      </c>
      <c r="AC334">
        <v>0</v>
      </c>
      <c r="AD334">
        <v>0</v>
      </c>
      <c r="AE334">
        <v>84.080134888889859</v>
      </c>
    </row>
    <row r="335" spans="1:31" x14ac:dyDescent="0.25">
      <c r="A335">
        <v>1632142</v>
      </c>
      <c r="B335">
        <v>1</v>
      </c>
      <c r="C335" t="s">
        <v>80</v>
      </c>
      <c r="D335" t="s">
        <v>102</v>
      </c>
      <c r="E335" t="s">
        <v>152</v>
      </c>
      <c r="F335" t="s">
        <v>1158</v>
      </c>
      <c r="G335" t="s">
        <v>507</v>
      </c>
      <c r="H335" t="s">
        <v>149</v>
      </c>
      <c r="I335" t="s">
        <v>135</v>
      </c>
      <c r="J335" t="s">
        <v>136</v>
      </c>
      <c r="K335" t="s">
        <v>137</v>
      </c>
      <c r="L335" t="s">
        <v>1159</v>
      </c>
      <c r="M335" t="s">
        <v>1160</v>
      </c>
      <c r="N335">
        <v>1.1261111109999999</v>
      </c>
      <c r="O335">
        <v>0</v>
      </c>
      <c r="P335">
        <v>2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1.0072360683879817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1.0072360683879817</v>
      </c>
    </row>
    <row r="336" spans="1:31" x14ac:dyDescent="0.25">
      <c r="A336">
        <v>1631993</v>
      </c>
      <c r="B336">
        <v>1</v>
      </c>
      <c r="C336" t="s">
        <v>80</v>
      </c>
      <c r="D336" t="s">
        <v>96</v>
      </c>
      <c r="E336" t="s">
        <v>152</v>
      </c>
      <c r="F336" t="s">
        <v>1161</v>
      </c>
      <c r="G336" t="s">
        <v>168</v>
      </c>
      <c r="H336" t="s">
        <v>149</v>
      </c>
      <c r="I336" t="s">
        <v>135</v>
      </c>
      <c r="J336" t="s">
        <v>136</v>
      </c>
      <c r="K336" t="s">
        <v>137</v>
      </c>
      <c r="L336" t="s">
        <v>1162</v>
      </c>
      <c r="M336" t="s">
        <v>1163</v>
      </c>
      <c r="N336">
        <v>24.14</v>
      </c>
      <c r="O336">
        <v>0</v>
      </c>
      <c r="P336">
        <v>2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15.697862227098303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15.697862227098303</v>
      </c>
    </row>
    <row r="337" spans="1:31" x14ac:dyDescent="0.25">
      <c r="A337">
        <v>1632477</v>
      </c>
      <c r="B337">
        <v>1</v>
      </c>
      <c r="C337" t="s">
        <v>80</v>
      </c>
      <c r="D337" t="s">
        <v>97</v>
      </c>
      <c r="E337" t="s">
        <v>178</v>
      </c>
      <c r="F337" t="s">
        <v>1164</v>
      </c>
      <c r="G337" t="s">
        <v>187</v>
      </c>
      <c r="H337" t="s">
        <v>149</v>
      </c>
      <c r="I337" t="s">
        <v>135</v>
      </c>
      <c r="J337" t="s">
        <v>136</v>
      </c>
      <c r="K337" t="s">
        <v>137</v>
      </c>
      <c r="L337" t="s">
        <v>1165</v>
      </c>
      <c r="M337" t="s">
        <v>1166</v>
      </c>
      <c r="N337">
        <v>3.361388888</v>
      </c>
      <c r="O337">
        <v>0</v>
      </c>
      <c r="P337">
        <v>11</v>
      </c>
      <c r="Q337">
        <v>0</v>
      </c>
      <c r="R337">
        <v>10</v>
      </c>
      <c r="S337">
        <v>0</v>
      </c>
      <c r="T337">
        <v>10</v>
      </c>
      <c r="U337">
        <v>0</v>
      </c>
      <c r="V337">
        <v>0</v>
      </c>
      <c r="W337">
        <v>0</v>
      </c>
      <c r="X337">
        <v>56.584859092926777</v>
      </c>
      <c r="Y337">
        <v>0</v>
      </c>
      <c r="Z337">
        <v>4.7908359104393394</v>
      </c>
      <c r="AA337">
        <v>0</v>
      </c>
      <c r="AB337">
        <v>44.009305804142265</v>
      </c>
      <c r="AC337">
        <v>0</v>
      </c>
      <c r="AD337">
        <v>0</v>
      </c>
      <c r="AE337">
        <v>105.38500080750839</v>
      </c>
    </row>
    <row r="338" spans="1:31" x14ac:dyDescent="0.25">
      <c r="A338">
        <v>1632145</v>
      </c>
      <c r="B338">
        <v>1</v>
      </c>
      <c r="C338" t="s">
        <v>80</v>
      </c>
      <c r="D338" t="s">
        <v>100</v>
      </c>
      <c r="E338" t="s">
        <v>178</v>
      </c>
      <c r="F338" t="s">
        <v>1167</v>
      </c>
      <c r="G338" t="s">
        <v>710</v>
      </c>
      <c r="H338" t="s">
        <v>149</v>
      </c>
      <c r="I338" t="s">
        <v>135</v>
      </c>
      <c r="J338" t="s">
        <v>136</v>
      </c>
      <c r="K338" t="s">
        <v>137</v>
      </c>
      <c r="L338" t="s">
        <v>1168</v>
      </c>
      <c r="M338" t="s">
        <v>1169</v>
      </c>
      <c r="N338">
        <v>3.5494444440000001</v>
      </c>
      <c r="O338">
        <v>0</v>
      </c>
      <c r="P338">
        <v>37</v>
      </c>
      <c r="Q338">
        <v>0</v>
      </c>
      <c r="R338">
        <v>3</v>
      </c>
      <c r="S338">
        <v>0</v>
      </c>
      <c r="T338">
        <v>5</v>
      </c>
      <c r="U338">
        <v>0</v>
      </c>
      <c r="V338">
        <v>0</v>
      </c>
      <c r="W338">
        <v>0</v>
      </c>
      <c r="X338">
        <v>30.683389862805011</v>
      </c>
      <c r="Y338">
        <v>0</v>
      </c>
      <c r="Z338">
        <v>18.929995521818043</v>
      </c>
      <c r="AA338">
        <v>0</v>
      </c>
      <c r="AB338">
        <v>16.70384944360805</v>
      </c>
      <c r="AC338">
        <v>0</v>
      </c>
      <c r="AD338">
        <v>0</v>
      </c>
      <c r="AE338">
        <v>66.317234828231108</v>
      </c>
    </row>
    <row r="339" spans="1:31" x14ac:dyDescent="0.25">
      <c r="A339">
        <v>1632122</v>
      </c>
      <c r="B339">
        <v>1</v>
      </c>
      <c r="C339" t="s">
        <v>80</v>
      </c>
      <c r="D339" t="s">
        <v>85</v>
      </c>
      <c r="E339" t="s">
        <v>178</v>
      </c>
      <c r="F339" t="s">
        <v>1170</v>
      </c>
      <c r="G339" t="s">
        <v>142</v>
      </c>
      <c r="H339" t="s">
        <v>149</v>
      </c>
      <c r="I339" t="s">
        <v>135</v>
      </c>
      <c r="J339" t="s">
        <v>136</v>
      </c>
      <c r="K339" t="s">
        <v>143</v>
      </c>
      <c r="L339" t="s">
        <v>1171</v>
      </c>
      <c r="M339" t="s">
        <v>1172</v>
      </c>
      <c r="N339">
        <v>1.480277777</v>
      </c>
      <c r="O339">
        <v>0</v>
      </c>
      <c r="P339">
        <v>115</v>
      </c>
      <c r="Q339">
        <v>0</v>
      </c>
      <c r="R339">
        <v>0</v>
      </c>
      <c r="S339">
        <v>0</v>
      </c>
      <c r="T339">
        <v>7</v>
      </c>
      <c r="U339">
        <v>0</v>
      </c>
      <c r="V339">
        <v>0</v>
      </c>
      <c r="W339">
        <v>0</v>
      </c>
      <c r="X339">
        <v>53.013126184230863</v>
      </c>
      <c r="Y339">
        <v>0</v>
      </c>
      <c r="Z339">
        <v>0</v>
      </c>
      <c r="AA339">
        <v>0</v>
      </c>
      <c r="AB339">
        <v>14.136676347631361</v>
      </c>
      <c r="AC339">
        <v>0</v>
      </c>
      <c r="AD339">
        <v>0</v>
      </c>
      <c r="AE339">
        <v>67.149802531862221</v>
      </c>
    </row>
    <row r="340" spans="1:31" x14ac:dyDescent="0.25">
      <c r="A340">
        <v>1632331</v>
      </c>
      <c r="B340">
        <v>1</v>
      </c>
      <c r="C340" t="s">
        <v>81</v>
      </c>
      <c r="D340" t="s">
        <v>128</v>
      </c>
      <c r="E340" t="s">
        <v>152</v>
      </c>
      <c r="F340" t="s">
        <v>1173</v>
      </c>
      <c r="G340" t="s">
        <v>172</v>
      </c>
      <c r="H340" t="s">
        <v>149</v>
      </c>
      <c r="I340" t="s">
        <v>135</v>
      </c>
      <c r="J340" t="s">
        <v>136</v>
      </c>
      <c r="K340" t="s">
        <v>137</v>
      </c>
      <c r="L340" t="s">
        <v>1174</v>
      </c>
      <c r="M340" t="s">
        <v>1175</v>
      </c>
      <c r="N340">
        <v>2.2311111110000001</v>
      </c>
      <c r="O340">
        <v>0</v>
      </c>
      <c r="P340">
        <v>11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5.0428785447598781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5.0428785447598781</v>
      </c>
    </row>
    <row r="341" spans="1:31" x14ac:dyDescent="0.25">
      <c r="A341">
        <v>1632523</v>
      </c>
      <c r="B341">
        <v>1</v>
      </c>
      <c r="C341" t="s">
        <v>81</v>
      </c>
      <c r="D341" t="s">
        <v>121</v>
      </c>
      <c r="E341" t="s">
        <v>178</v>
      </c>
      <c r="F341" t="s">
        <v>1176</v>
      </c>
      <c r="G341" t="s">
        <v>227</v>
      </c>
      <c r="H341" t="s">
        <v>149</v>
      </c>
      <c r="I341" t="s">
        <v>135</v>
      </c>
      <c r="J341" t="s">
        <v>136</v>
      </c>
      <c r="K341" t="s">
        <v>137</v>
      </c>
      <c r="L341" t="s">
        <v>1177</v>
      </c>
      <c r="M341" t="s">
        <v>1178</v>
      </c>
      <c r="N341">
        <v>0.79861111100000004</v>
      </c>
      <c r="O341">
        <v>0</v>
      </c>
      <c r="P341">
        <v>28</v>
      </c>
      <c r="Q341">
        <v>0</v>
      </c>
      <c r="R341">
        <v>0</v>
      </c>
      <c r="S341">
        <v>0</v>
      </c>
      <c r="T341">
        <v>2</v>
      </c>
      <c r="U341">
        <v>0</v>
      </c>
      <c r="V341">
        <v>0</v>
      </c>
      <c r="W341">
        <v>0</v>
      </c>
      <c r="X341">
        <v>2.4585723514445315</v>
      </c>
      <c r="Y341">
        <v>0</v>
      </c>
      <c r="Z341">
        <v>0</v>
      </c>
      <c r="AA341">
        <v>0</v>
      </c>
      <c r="AB341">
        <v>2.3822288124353885E-2</v>
      </c>
      <c r="AC341">
        <v>0</v>
      </c>
      <c r="AD341">
        <v>0</v>
      </c>
      <c r="AE341">
        <v>2.4823946395688852</v>
      </c>
    </row>
    <row r="342" spans="1:31" x14ac:dyDescent="0.25">
      <c r="A342">
        <v>1632377</v>
      </c>
      <c r="B342">
        <v>1</v>
      </c>
      <c r="C342" t="s">
        <v>80</v>
      </c>
      <c r="D342" t="s">
        <v>97</v>
      </c>
      <c r="E342" t="s">
        <v>131</v>
      </c>
      <c r="F342" t="s">
        <v>1179</v>
      </c>
      <c r="G342" t="s">
        <v>161</v>
      </c>
      <c r="H342" t="s">
        <v>134</v>
      </c>
      <c r="I342" t="s">
        <v>135</v>
      </c>
      <c r="J342" t="s">
        <v>136</v>
      </c>
      <c r="K342" t="s">
        <v>137</v>
      </c>
      <c r="L342" t="s">
        <v>1180</v>
      </c>
      <c r="M342" t="s">
        <v>1181</v>
      </c>
      <c r="N342">
        <v>0.33222222200000001</v>
      </c>
      <c r="O342">
        <v>5</v>
      </c>
      <c r="P342">
        <v>1830</v>
      </c>
      <c r="Q342">
        <v>3</v>
      </c>
      <c r="R342">
        <v>270</v>
      </c>
      <c r="S342">
        <v>14</v>
      </c>
      <c r="T342">
        <v>258</v>
      </c>
      <c r="U342">
        <v>0</v>
      </c>
      <c r="V342">
        <v>0</v>
      </c>
      <c r="W342">
        <v>38.736397686450452</v>
      </c>
      <c r="X342">
        <v>219.90631288636214</v>
      </c>
      <c r="Y342">
        <v>0.44306232847838889</v>
      </c>
      <c r="Z342">
        <v>29.436190690132282</v>
      </c>
      <c r="AA342">
        <v>185.01036171466973</v>
      </c>
      <c r="AB342">
        <v>65.120887910617242</v>
      </c>
      <c r="AC342">
        <v>0</v>
      </c>
      <c r="AD342">
        <v>0</v>
      </c>
      <c r="AE342">
        <v>538.65321321671024</v>
      </c>
    </row>
    <row r="343" spans="1:31" x14ac:dyDescent="0.25">
      <c r="A343">
        <v>1632128</v>
      </c>
      <c r="B343">
        <v>1</v>
      </c>
      <c r="C343" t="s">
        <v>80</v>
      </c>
      <c r="D343" t="s">
        <v>84</v>
      </c>
      <c r="E343" t="s">
        <v>146</v>
      </c>
      <c r="F343" t="s">
        <v>1182</v>
      </c>
      <c r="G343" t="s">
        <v>142</v>
      </c>
      <c r="H343" t="s">
        <v>149</v>
      </c>
      <c r="I343" t="s">
        <v>135</v>
      </c>
      <c r="J343" t="s">
        <v>136</v>
      </c>
      <c r="K343" t="s">
        <v>143</v>
      </c>
      <c r="L343" t="s">
        <v>1183</v>
      </c>
      <c r="M343" t="s">
        <v>1184</v>
      </c>
      <c r="N343">
        <v>0.39566944399999998</v>
      </c>
      <c r="O343">
        <v>0</v>
      </c>
      <c r="P343">
        <v>827</v>
      </c>
      <c r="Q343">
        <v>0</v>
      </c>
      <c r="R343">
        <v>0</v>
      </c>
      <c r="S343">
        <v>0</v>
      </c>
      <c r="T343">
        <v>91</v>
      </c>
      <c r="U343">
        <v>0</v>
      </c>
      <c r="V343">
        <v>0</v>
      </c>
      <c r="W343">
        <v>0</v>
      </c>
      <c r="X343">
        <v>106.33027380407792</v>
      </c>
      <c r="Y343">
        <v>0</v>
      </c>
      <c r="Z343">
        <v>0</v>
      </c>
      <c r="AA343">
        <v>0</v>
      </c>
      <c r="AB343">
        <v>34.666065493617197</v>
      </c>
      <c r="AC343">
        <v>0</v>
      </c>
      <c r="AD343">
        <v>0</v>
      </c>
      <c r="AE343">
        <v>140.9963392976951</v>
      </c>
    </row>
    <row r="344" spans="1:31" x14ac:dyDescent="0.25">
      <c r="A344">
        <v>1632460</v>
      </c>
      <c r="B344">
        <v>1</v>
      </c>
      <c r="C344" t="s">
        <v>80</v>
      </c>
      <c r="D344" t="s">
        <v>96</v>
      </c>
      <c r="E344" t="s">
        <v>152</v>
      </c>
      <c r="F344" t="s">
        <v>1185</v>
      </c>
      <c r="G344" t="s">
        <v>154</v>
      </c>
      <c r="H344" t="s">
        <v>149</v>
      </c>
      <c r="I344" t="s">
        <v>135</v>
      </c>
      <c r="J344" t="s">
        <v>136</v>
      </c>
      <c r="K344" t="s">
        <v>137</v>
      </c>
      <c r="L344" t="s">
        <v>1186</v>
      </c>
      <c r="M344" t="s">
        <v>1187</v>
      </c>
      <c r="N344">
        <v>3.423333333</v>
      </c>
      <c r="O344">
        <v>0</v>
      </c>
      <c r="P344">
        <v>1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2.1035221175413534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2.1035221175413534</v>
      </c>
    </row>
    <row r="345" spans="1:31" x14ac:dyDescent="0.25">
      <c r="A345">
        <v>1632268</v>
      </c>
      <c r="B345">
        <v>1</v>
      </c>
      <c r="C345" t="s">
        <v>80</v>
      </c>
      <c r="D345" t="s">
        <v>90</v>
      </c>
      <c r="E345" t="s">
        <v>178</v>
      </c>
      <c r="F345" t="s">
        <v>1188</v>
      </c>
      <c r="G345" t="s">
        <v>148</v>
      </c>
      <c r="H345" t="s">
        <v>149</v>
      </c>
      <c r="I345" t="s">
        <v>135</v>
      </c>
      <c r="J345" t="s">
        <v>136</v>
      </c>
      <c r="K345" t="s">
        <v>143</v>
      </c>
      <c r="L345" t="s">
        <v>1189</v>
      </c>
      <c r="M345" t="s">
        <v>1190</v>
      </c>
      <c r="N345">
        <v>4.1502777770000003</v>
      </c>
      <c r="O345">
        <v>0</v>
      </c>
      <c r="P345">
        <v>73</v>
      </c>
      <c r="Q345">
        <v>0</v>
      </c>
      <c r="R345">
        <v>0</v>
      </c>
      <c r="S345">
        <v>0</v>
      </c>
      <c r="T345">
        <v>3</v>
      </c>
      <c r="U345">
        <v>0</v>
      </c>
      <c r="V345">
        <v>0</v>
      </c>
      <c r="W345">
        <v>0</v>
      </c>
      <c r="X345">
        <v>98.138270113848108</v>
      </c>
      <c r="Y345">
        <v>0</v>
      </c>
      <c r="Z345">
        <v>0</v>
      </c>
      <c r="AA345">
        <v>0</v>
      </c>
      <c r="AB345">
        <v>12.646832346401048</v>
      </c>
      <c r="AC345">
        <v>0</v>
      </c>
      <c r="AD345">
        <v>0</v>
      </c>
      <c r="AE345">
        <v>110.78510246024916</v>
      </c>
    </row>
    <row r="346" spans="1:31" x14ac:dyDescent="0.25">
      <c r="A346">
        <v>1632168</v>
      </c>
      <c r="B346">
        <v>1</v>
      </c>
      <c r="C346" t="s">
        <v>81</v>
      </c>
      <c r="D346" t="s">
        <v>114</v>
      </c>
      <c r="E346" t="s">
        <v>178</v>
      </c>
      <c r="F346" t="s">
        <v>1191</v>
      </c>
      <c r="G346" t="s">
        <v>148</v>
      </c>
      <c r="H346" t="s">
        <v>149</v>
      </c>
      <c r="I346" t="s">
        <v>135</v>
      </c>
      <c r="J346" t="s">
        <v>136</v>
      </c>
      <c r="K346" t="s">
        <v>143</v>
      </c>
      <c r="L346" t="s">
        <v>1192</v>
      </c>
      <c r="M346" t="s">
        <v>1193</v>
      </c>
      <c r="N346">
        <v>2.9253091659999999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2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</row>
    <row r="347" spans="1:31" x14ac:dyDescent="0.25">
      <c r="A347">
        <v>1632414</v>
      </c>
      <c r="B347">
        <v>1</v>
      </c>
      <c r="C347" t="s">
        <v>80</v>
      </c>
      <c r="D347" t="s">
        <v>110</v>
      </c>
      <c r="E347" t="s">
        <v>178</v>
      </c>
      <c r="F347" t="s">
        <v>1194</v>
      </c>
      <c r="G347" t="s">
        <v>187</v>
      </c>
      <c r="H347" t="s">
        <v>149</v>
      </c>
      <c r="I347" t="s">
        <v>135</v>
      </c>
      <c r="J347" t="s">
        <v>136</v>
      </c>
      <c r="K347" t="s">
        <v>137</v>
      </c>
      <c r="L347" t="s">
        <v>1195</v>
      </c>
      <c r="M347" t="s">
        <v>1196</v>
      </c>
      <c r="N347">
        <v>1.8244444440000001</v>
      </c>
      <c r="O347">
        <v>0</v>
      </c>
      <c r="P347">
        <v>15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14.668769542866762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14.668769542866762</v>
      </c>
    </row>
    <row r="348" spans="1:31" x14ac:dyDescent="0.25">
      <c r="A348">
        <v>1632394</v>
      </c>
      <c r="B348">
        <v>1</v>
      </c>
      <c r="C348" t="s">
        <v>81</v>
      </c>
      <c r="D348" t="s">
        <v>122</v>
      </c>
      <c r="E348" t="s">
        <v>204</v>
      </c>
      <c r="F348" t="s">
        <v>1197</v>
      </c>
      <c r="G348" t="s">
        <v>161</v>
      </c>
      <c r="H348" t="s">
        <v>134</v>
      </c>
      <c r="I348" t="s">
        <v>135</v>
      </c>
      <c r="J348" t="s">
        <v>136</v>
      </c>
      <c r="K348" t="s">
        <v>137</v>
      </c>
      <c r="L348" t="s">
        <v>1198</v>
      </c>
      <c r="M348" t="s">
        <v>1199</v>
      </c>
      <c r="N348">
        <v>1.5766666659999999</v>
      </c>
      <c r="O348">
        <v>0</v>
      </c>
      <c r="P348">
        <v>214</v>
      </c>
      <c r="Q348">
        <v>0</v>
      </c>
      <c r="R348">
        <v>0</v>
      </c>
      <c r="S348">
        <v>0</v>
      </c>
      <c r="T348">
        <v>16</v>
      </c>
      <c r="U348">
        <v>0</v>
      </c>
      <c r="V348">
        <v>0</v>
      </c>
      <c r="W348">
        <v>0</v>
      </c>
      <c r="X348">
        <v>25.704161326383488</v>
      </c>
      <c r="Y348">
        <v>0</v>
      </c>
      <c r="Z348">
        <v>0</v>
      </c>
      <c r="AA348">
        <v>0</v>
      </c>
      <c r="AB348">
        <v>2.3203727063317139</v>
      </c>
      <c r="AC348">
        <v>0</v>
      </c>
      <c r="AD348">
        <v>0</v>
      </c>
      <c r="AE348">
        <v>28.024534032715202</v>
      </c>
    </row>
    <row r="349" spans="1:31" x14ac:dyDescent="0.25">
      <c r="A349">
        <v>1632251</v>
      </c>
      <c r="B349">
        <v>1</v>
      </c>
      <c r="C349" t="s">
        <v>80</v>
      </c>
      <c r="D349" t="s">
        <v>85</v>
      </c>
      <c r="E349" t="s">
        <v>178</v>
      </c>
      <c r="F349" t="s">
        <v>1200</v>
      </c>
      <c r="G349" t="s">
        <v>359</v>
      </c>
      <c r="H349" t="s">
        <v>149</v>
      </c>
      <c r="I349" t="s">
        <v>135</v>
      </c>
      <c r="J349" t="s">
        <v>136</v>
      </c>
      <c r="K349" t="s">
        <v>137</v>
      </c>
      <c r="L349" t="s">
        <v>1201</v>
      </c>
      <c r="M349" t="s">
        <v>1202</v>
      </c>
      <c r="N349">
        <v>0.43194444399999998</v>
      </c>
      <c r="O349">
        <v>0</v>
      </c>
      <c r="P349">
        <v>89</v>
      </c>
      <c r="Q349">
        <v>0</v>
      </c>
      <c r="R349">
        <v>0</v>
      </c>
      <c r="S349">
        <v>0</v>
      </c>
      <c r="T349">
        <v>17</v>
      </c>
      <c r="U349">
        <v>0</v>
      </c>
      <c r="V349">
        <v>0</v>
      </c>
      <c r="W349">
        <v>0</v>
      </c>
      <c r="X349">
        <v>12.16961871224505</v>
      </c>
      <c r="Y349">
        <v>0</v>
      </c>
      <c r="Z349">
        <v>0</v>
      </c>
      <c r="AA349">
        <v>0</v>
      </c>
      <c r="AB349">
        <v>6.1009675213067469</v>
      </c>
      <c r="AC349">
        <v>0</v>
      </c>
      <c r="AD349">
        <v>0</v>
      </c>
      <c r="AE349">
        <v>18.270586233551796</v>
      </c>
    </row>
    <row r="350" spans="1:31" x14ac:dyDescent="0.25">
      <c r="A350">
        <v>1632274</v>
      </c>
      <c r="B350">
        <v>1</v>
      </c>
      <c r="C350" t="s">
        <v>80</v>
      </c>
      <c r="D350" t="s">
        <v>101</v>
      </c>
      <c r="E350" t="s">
        <v>362</v>
      </c>
      <c r="F350" t="s">
        <v>1203</v>
      </c>
      <c r="G350" t="s">
        <v>172</v>
      </c>
      <c r="H350" t="s">
        <v>149</v>
      </c>
      <c r="I350" t="s">
        <v>135</v>
      </c>
      <c r="J350" t="s">
        <v>136</v>
      </c>
      <c r="K350" t="s">
        <v>137</v>
      </c>
      <c r="L350" t="s">
        <v>1204</v>
      </c>
      <c r="M350" t="s">
        <v>1205</v>
      </c>
      <c r="N350">
        <v>4.2038888879999998</v>
      </c>
      <c r="O350">
        <v>0</v>
      </c>
      <c r="P350">
        <v>75</v>
      </c>
      <c r="Q350">
        <v>0</v>
      </c>
      <c r="R350">
        <v>0</v>
      </c>
      <c r="S350">
        <v>0</v>
      </c>
      <c r="T350">
        <v>68</v>
      </c>
      <c r="U350">
        <v>0</v>
      </c>
      <c r="V350">
        <v>0</v>
      </c>
      <c r="W350">
        <v>0</v>
      </c>
      <c r="X350">
        <v>77.976089441228808</v>
      </c>
      <c r="Y350">
        <v>0</v>
      </c>
      <c r="Z350">
        <v>0</v>
      </c>
      <c r="AA350">
        <v>0</v>
      </c>
      <c r="AB350">
        <v>272.37797239295514</v>
      </c>
      <c r="AC350">
        <v>0</v>
      </c>
      <c r="AD350">
        <v>0</v>
      </c>
      <c r="AE350">
        <v>350.35406183418394</v>
      </c>
    </row>
    <row r="351" spans="1:31" x14ac:dyDescent="0.25">
      <c r="A351">
        <v>1632208</v>
      </c>
      <c r="B351">
        <v>1</v>
      </c>
      <c r="C351" t="s">
        <v>80</v>
      </c>
      <c r="D351" t="s">
        <v>96</v>
      </c>
      <c r="E351" t="s">
        <v>178</v>
      </c>
      <c r="F351" t="s">
        <v>1206</v>
      </c>
      <c r="G351" t="s">
        <v>252</v>
      </c>
      <c r="H351" t="s">
        <v>149</v>
      </c>
      <c r="I351" t="s">
        <v>135</v>
      </c>
      <c r="J351" t="s">
        <v>136</v>
      </c>
      <c r="K351" t="s">
        <v>137</v>
      </c>
      <c r="L351" t="s">
        <v>1207</v>
      </c>
      <c r="M351" t="s">
        <v>1208</v>
      </c>
      <c r="N351">
        <v>4.4522222219999996</v>
      </c>
      <c r="O351">
        <v>0</v>
      </c>
      <c r="P351">
        <v>16</v>
      </c>
      <c r="Q351">
        <v>0</v>
      </c>
      <c r="R351">
        <v>1</v>
      </c>
      <c r="S351">
        <v>0</v>
      </c>
      <c r="T351">
        <v>3</v>
      </c>
      <c r="U351">
        <v>0</v>
      </c>
      <c r="V351">
        <v>0</v>
      </c>
      <c r="W351">
        <v>0</v>
      </c>
      <c r="X351">
        <v>29.190821938677217</v>
      </c>
      <c r="Y351">
        <v>0</v>
      </c>
      <c r="Z351">
        <v>1.2161875580650767</v>
      </c>
      <c r="AA351">
        <v>0</v>
      </c>
      <c r="AB351">
        <v>26.954542412744036</v>
      </c>
      <c r="AC351">
        <v>0</v>
      </c>
      <c r="AD351">
        <v>0</v>
      </c>
      <c r="AE351">
        <v>57.36155190948633</v>
      </c>
    </row>
    <row r="352" spans="1:31" x14ac:dyDescent="0.25">
      <c r="A352">
        <v>1632374</v>
      </c>
      <c r="B352">
        <v>1</v>
      </c>
      <c r="C352" t="s">
        <v>81</v>
      </c>
      <c r="D352" t="s">
        <v>113</v>
      </c>
      <c r="E352" t="s">
        <v>178</v>
      </c>
      <c r="F352" t="s">
        <v>1209</v>
      </c>
      <c r="G352" t="s">
        <v>403</v>
      </c>
      <c r="H352" t="s">
        <v>149</v>
      </c>
      <c r="I352" t="s">
        <v>135</v>
      </c>
      <c r="J352" t="s">
        <v>136</v>
      </c>
      <c r="K352" t="s">
        <v>137</v>
      </c>
      <c r="L352" t="s">
        <v>1210</v>
      </c>
      <c r="M352" t="s">
        <v>1211</v>
      </c>
      <c r="N352">
        <v>3.565555555</v>
      </c>
      <c r="O352">
        <v>0</v>
      </c>
      <c r="P352">
        <v>15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5.1735200550893534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5.1735200550893534</v>
      </c>
    </row>
    <row r="353" spans="1:31" x14ac:dyDescent="0.25">
      <c r="A353">
        <v>1632108</v>
      </c>
      <c r="B353">
        <v>1</v>
      </c>
      <c r="C353" t="s">
        <v>80</v>
      </c>
      <c r="D353" t="s">
        <v>99</v>
      </c>
      <c r="E353" t="s">
        <v>140</v>
      </c>
      <c r="F353" t="s">
        <v>534</v>
      </c>
      <c r="G353" t="s">
        <v>1212</v>
      </c>
      <c r="H353" t="s">
        <v>134</v>
      </c>
      <c r="I353" t="s">
        <v>135</v>
      </c>
      <c r="J353" t="s">
        <v>3</v>
      </c>
      <c r="K353" t="s">
        <v>137</v>
      </c>
      <c r="L353" t="s">
        <v>1213</v>
      </c>
      <c r="M353" t="s">
        <v>1214</v>
      </c>
      <c r="N353">
        <v>1.974722222</v>
      </c>
      <c r="O353">
        <v>14</v>
      </c>
      <c r="P353">
        <v>451</v>
      </c>
      <c r="Q353">
        <v>1</v>
      </c>
      <c r="R353">
        <v>6</v>
      </c>
      <c r="S353">
        <v>4</v>
      </c>
      <c r="T353">
        <v>41</v>
      </c>
      <c r="U353">
        <v>0</v>
      </c>
      <c r="V353">
        <v>1</v>
      </c>
      <c r="W353">
        <v>51.020792294041456</v>
      </c>
      <c r="X353">
        <v>182.42197238267298</v>
      </c>
      <c r="Y353">
        <v>0.61528232133011729</v>
      </c>
      <c r="Z353">
        <v>2.7052110157721003</v>
      </c>
      <c r="AA353">
        <v>123.26241643349755</v>
      </c>
      <c r="AB353">
        <v>26.186726264791513</v>
      </c>
      <c r="AC353">
        <v>0</v>
      </c>
      <c r="AD353">
        <v>11.986167986975042</v>
      </c>
      <c r="AE353">
        <v>398.19856869908074</v>
      </c>
    </row>
    <row r="354" spans="1:31" x14ac:dyDescent="0.25">
      <c r="A354">
        <v>1632294</v>
      </c>
      <c r="B354">
        <v>1</v>
      </c>
      <c r="C354" t="s">
        <v>80</v>
      </c>
      <c r="D354" t="s">
        <v>96</v>
      </c>
      <c r="E354" t="s">
        <v>178</v>
      </c>
      <c r="F354" t="s">
        <v>1215</v>
      </c>
      <c r="G354" t="s">
        <v>187</v>
      </c>
      <c r="H354" t="s">
        <v>149</v>
      </c>
      <c r="I354" t="s">
        <v>135</v>
      </c>
      <c r="J354" t="s">
        <v>136</v>
      </c>
      <c r="K354" t="s">
        <v>137</v>
      </c>
      <c r="L354" t="s">
        <v>1216</v>
      </c>
      <c r="M354" t="s">
        <v>1217</v>
      </c>
      <c r="N354">
        <v>7.1461111109999997</v>
      </c>
      <c r="O354">
        <v>0</v>
      </c>
      <c r="P354">
        <v>16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21.869477530244307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21.869477530244307</v>
      </c>
    </row>
    <row r="355" spans="1:31" x14ac:dyDescent="0.25">
      <c r="A355">
        <v>1632337</v>
      </c>
      <c r="B355">
        <v>1</v>
      </c>
      <c r="C355" t="s">
        <v>81</v>
      </c>
      <c r="D355" t="s">
        <v>113</v>
      </c>
      <c r="E355" t="s">
        <v>146</v>
      </c>
      <c r="F355" t="s">
        <v>1218</v>
      </c>
      <c r="G355" t="s">
        <v>260</v>
      </c>
      <c r="H355" t="s">
        <v>149</v>
      </c>
      <c r="I355" t="s">
        <v>135</v>
      </c>
      <c r="J355" t="s">
        <v>136</v>
      </c>
      <c r="K355" t="s">
        <v>137</v>
      </c>
      <c r="L355" t="s">
        <v>1219</v>
      </c>
      <c r="M355" t="s">
        <v>1220</v>
      </c>
      <c r="N355">
        <v>1.275555555</v>
      </c>
      <c r="O355">
        <v>0</v>
      </c>
      <c r="P355">
        <v>315</v>
      </c>
      <c r="Q355">
        <v>0</v>
      </c>
      <c r="R355">
        <v>1</v>
      </c>
      <c r="S355">
        <v>0</v>
      </c>
      <c r="T355">
        <v>27</v>
      </c>
      <c r="U355">
        <v>0</v>
      </c>
      <c r="V355">
        <v>0</v>
      </c>
      <c r="W355">
        <v>0</v>
      </c>
      <c r="X355">
        <v>76.869005008462679</v>
      </c>
      <c r="Y355">
        <v>0</v>
      </c>
      <c r="Z355">
        <v>6.829238533293E-2</v>
      </c>
      <c r="AA355">
        <v>0</v>
      </c>
      <c r="AB355">
        <v>21.359825970216118</v>
      </c>
      <c r="AC355">
        <v>0</v>
      </c>
      <c r="AD355">
        <v>0</v>
      </c>
      <c r="AE355">
        <v>98.297123364011725</v>
      </c>
    </row>
    <row r="356" spans="1:31" x14ac:dyDescent="0.25">
      <c r="A356">
        <v>1632045</v>
      </c>
      <c r="B356">
        <v>1</v>
      </c>
      <c r="C356" t="s">
        <v>81</v>
      </c>
      <c r="D356" t="s">
        <v>128</v>
      </c>
      <c r="E356" t="s">
        <v>146</v>
      </c>
      <c r="F356" t="s">
        <v>1221</v>
      </c>
      <c r="G356" t="s">
        <v>148</v>
      </c>
      <c r="H356" t="s">
        <v>149</v>
      </c>
      <c r="I356" t="s">
        <v>135</v>
      </c>
      <c r="J356" t="s">
        <v>136</v>
      </c>
      <c r="K356" t="s">
        <v>143</v>
      </c>
      <c r="L356" t="s">
        <v>1222</v>
      </c>
      <c r="M356" t="s">
        <v>1223</v>
      </c>
      <c r="N356">
        <v>4.3142377769999998</v>
      </c>
      <c r="O356">
        <v>0</v>
      </c>
      <c r="P356">
        <v>1</v>
      </c>
      <c r="Q356">
        <v>0</v>
      </c>
      <c r="R356">
        <v>0</v>
      </c>
      <c r="S356">
        <v>0</v>
      </c>
      <c r="T356">
        <v>176</v>
      </c>
      <c r="U356">
        <v>0</v>
      </c>
      <c r="V356">
        <v>6</v>
      </c>
      <c r="W356">
        <v>0</v>
      </c>
      <c r="X356">
        <v>18.213151032722219</v>
      </c>
      <c r="Y356">
        <v>0</v>
      </c>
      <c r="Z356">
        <v>0</v>
      </c>
      <c r="AA356">
        <v>0</v>
      </c>
      <c r="AB356">
        <v>968.48899290742224</v>
      </c>
      <c r="AC356">
        <v>0</v>
      </c>
      <c r="AD356">
        <v>167.04505622253299</v>
      </c>
      <c r="AE356">
        <v>1153.7472001626775</v>
      </c>
    </row>
    <row r="357" spans="1:31" x14ac:dyDescent="0.25">
      <c r="A357">
        <v>1632002</v>
      </c>
      <c r="B357">
        <v>1</v>
      </c>
      <c r="C357" t="s">
        <v>80</v>
      </c>
      <c r="D357" t="s">
        <v>98</v>
      </c>
      <c r="E357" t="s">
        <v>178</v>
      </c>
      <c r="F357" t="s">
        <v>1224</v>
      </c>
      <c r="G357" t="s">
        <v>227</v>
      </c>
      <c r="H357" t="s">
        <v>149</v>
      </c>
      <c r="I357" t="s">
        <v>135</v>
      </c>
      <c r="J357" t="s">
        <v>136</v>
      </c>
      <c r="K357" t="s">
        <v>137</v>
      </c>
      <c r="L357" t="s">
        <v>1225</v>
      </c>
      <c r="M357" t="s">
        <v>1226</v>
      </c>
      <c r="N357">
        <v>4.4041666660000001</v>
      </c>
      <c r="O357">
        <v>0</v>
      </c>
      <c r="P357">
        <v>123</v>
      </c>
      <c r="Q357">
        <v>0</v>
      </c>
      <c r="R357">
        <v>0</v>
      </c>
      <c r="S357">
        <v>0</v>
      </c>
      <c r="T357">
        <v>36</v>
      </c>
      <c r="U357">
        <v>0</v>
      </c>
      <c r="V357">
        <v>0</v>
      </c>
      <c r="W357">
        <v>0</v>
      </c>
      <c r="X357">
        <v>105.86991729594278</v>
      </c>
      <c r="Y357">
        <v>0</v>
      </c>
      <c r="Z357">
        <v>0</v>
      </c>
      <c r="AA357">
        <v>0</v>
      </c>
      <c r="AB357">
        <v>92.650988962003183</v>
      </c>
      <c r="AC357">
        <v>0</v>
      </c>
      <c r="AD357">
        <v>0</v>
      </c>
      <c r="AE357">
        <v>198.52090625794597</v>
      </c>
    </row>
    <row r="358" spans="1:31" x14ac:dyDescent="0.25">
      <c r="A358">
        <v>1632334</v>
      </c>
      <c r="B358">
        <v>1</v>
      </c>
      <c r="C358" t="s">
        <v>81</v>
      </c>
      <c r="D358" t="s">
        <v>125</v>
      </c>
      <c r="E358" t="s">
        <v>204</v>
      </c>
      <c r="F358" t="s">
        <v>1227</v>
      </c>
      <c r="G358" t="s">
        <v>161</v>
      </c>
      <c r="H358" t="s">
        <v>134</v>
      </c>
      <c r="I358" t="s">
        <v>191</v>
      </c>
      <c r="J358" t="s">
        <v>136</v>
      </c>
      <c r="K358" t="s">
        <v>137</v>
      </c>
      <c r="L358" t="s">
        <v>1228</v>
      </c>
      <c r="M358" t="s">
        <v>1229</v>
      </c>
      <c r="N358">
        <v>2.7777769999999999E-3</v>
      </c>
      <c r="O358">
        <v>0</v>
      </c>
      <c r="P358">
        <v>700</v>
      </c>
      <c r="Q358">
        <v>122</v>
      </c>
      <c r="R358">
        <v>195</v>
      </c>
      <c r="S358">
        <v>12</v>
      </c>
      <c r="T358">
        <v>67</v>
      </c>
      <c r="U358">
        <v>1</v>
      </c>
      <c r="V358">
        <v>0</v>
      </c>
      <c r="W358">
        <v>0</v>
      </c>
      <c r="X358">
        <v>0.33373761708642541</v>
      </c>
      <c r="Y358">
        <v>0.69429153953240008</v>
      </c>
      <c r="Z358">
        <v>0.41896159872723893</v>
      </c>
      <c r="AA358">
        <v>0.18314843642144449</v>
      </c>
      <c r="AB358">
        <v>0.12584748779584448</v>
      </c>
      <c r="AC358">
        <v>1.6703135204291668E-2</v>
      </c>
      <c r="AD358">
        <v>0</v>
      </c>
      <c r="AE358">
        <v>1.7726898147676449</v>
      </c>
    </row>
    <row r="359" spans="1:31" x14ac:dyDescent="0.25">
      <c r="A359">
        <v>1632497</v>
      </c>
      <c r="B359">
        <v>1</v>
      </c>
      <c r="C359" t="s">
        <v>80</v>
      </c>
      <c r="D359" t="s">
        <v>85</v>
      </c>
      <c r="E359" t="s">
        <v>152</v>
      </c>
      <c r="F359" t="s">
        <v>1230</v>
      </c>
      <c r="G359" t="s">
        <v>168</v>
      </c>
      <c r="H359" t="s">
        <v>149</v>
      </c>
      <c r="I359" t="s">
        <v>135</v>
      </c>
      <c r="J359" t="s">
        <v>136</v>
      </c>
      <c r="K359" t="s">
        <v>137</v>
      </c>
      <c r="L359" t="s">
        <v>1231</v>
      </c>
      <c r="M359" t="s">
        <v>1232</v>
      </c>
      <c r="N359">
        <v>1.423888888</v>
      </c>
      <c r="O359">
        <v>0</v>
      </c>
      <c r="P359">
        <v>6</v>
      </c>
      <c r="Q359">
        <v>0</v>
      </c>
      <c r="R359">
        <v>0</v>
      </c>
      <c r="S359">
        <v>0</v>
      </c>
      <c r="T359">
        <v>3</v>
      </c>
      <c r="U359">
        <v>0</v>
      </c>
      <c r="V359">
        <v>0</v>
      </c>
      <c r="W359">
        <v>0</v>
      </c>
      <c r="X359">
        <v>1.856656897600462</v>
      </c>
      <c r="Y359">
        <v>0</v>
      </c>
      <c r="Z359">
        <v>0</v>
      </c>
      <c r="AA359">
        <v>0</v>
      </c>
      <c r="AB359">
        <v>1.5190578333256155</v>
      </c>
      <c r="AC359">
        <v>0</v>
      </c>
      <c r="AD359">
        <v>0</v>
      </c>
      <c r="AE359">
        <v>3.3757147309260773</v>
      </c>
    </row>
    <row r="360" spans="1:31" x14ac:dyDescent="0.25">
      <c r="A360">
        <v>1632520</v>
      </c>
      <c r="B360">
        <v>1</v>
      </c>
      <c r="C360" t="s">
        <v>80</v>
      </c>
      <c r="D360" t="s">
        <v>96</v>
      </c>
      <c r="E360" t="s">
        <v>152</v>
      </c>
      <c r="F360" t="s">
        <v>1233</v>
      </c>
      <c r="G360" t="s">
        <v>154</v>
      </c>
      <c r="H360" t="s">
        <v>149</v>
      </c>
      <c r="I360" t="s">
        <v>135</v>
      </c>
      <c r="J360" t="s">
        <v>136</v>
      </c>
      <c r="K360" t="s">
        <v>137</v>
      </c>
      <c r="L360" t="s">
        <v>1234</v>
      </c>
      <c r="M360" t="s">
        <v>1235</v>
      </c>
      <c r="N360">
        <v>2.6469444439999998</v>
      </c>
      <c r="O360">
        <v>0</v>
      </c>
      <c r="P360">
        <v>7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4.2943432568017377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4.2943432568017377</v>
      </c>
    </row>
    <row r="361" spans="1:31" x14ac:dyDescent="0.25">
      <c r="A361">
        <v>1632211</v>
      </c>
      <c r="B361">
        <v>1</v>
      </c>
      <c r="C361" t="s">
        <v>81</v>
      </c>
      <c r="D361" t="s">
        <v>120</v>
      </c>
      <c r="E361" t="s">
        <v>152</v>
      </c>
      <c r="F361" t="s">
        <v>1236</v>
      </c>
      <c r="G361" t="s">
        <v>154</v>
      </c>
      <c r="H361" t="s">
        <v>149</v>
      </c>
      <c r="I361" t="s">
        <v>135</v>
      </c>
      <c r="J361" t="s">
        <v>136</v>
      </c>
      <c r="K361" t="s">
        <v>137</v>
      </c>
      <c r="L361" t="s">
        <v>1237</v>
      </c>
      <c r="M361" t="s">
        <v>1238</v>
      </c>
      <c r="N361">
        <v>1.443888888</v>
      </c>
      <c r="O361">
        <v>0</v>
      </c>
      <c r="P361">
        <v>13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3.6208995440233775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3.6208995440233775</v>
      </c>
    </row>
    <row r="362" spans="1:31" x14ac:dyDescent="0.25">
      <c r="A362">
        <v>1632019</v>
      </c>
      <c r="B362">
        <v>1</v>
      </c>
      <c r="C362" t="s">
        <v>80</v>
      </c>
      <c r="D362" t="s">
        <v>92</v>
      </c>
      <c r="E362" t="s">
        <v>152</v>
      </c>
      <c r="F362" t="s">
        <v>1239</v>
      </c>
      <c r="G362" t="s">
        <v>154</v>
      </c>
      <c r="H362" t="s">
        <v>149</v>
      </c>
      <c r="I362" t="s">
        <v>135</v>
      </c>
      <c r="J362" t="s">
        <v>136</v>
      </c>
      <c r="K362" t="s">
        <v>137</v>
      </c>
      <c r="L362" t="s">
        <v>1240</v>
      </c>
      <c r="M362" t="s">
        <v>1241</v>
      </c>
      <c r="N362">
        <v>2.8691666659999999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1.3761886404344999E-2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1.3761886404344999E-2</v>
      </c>
    </row>
    <row r="363" spans="1:31" x14ac:dyDescent="0.25">
      <c r="A363">
        <v>1632062</v>
      </c>
      <c r="B363">
        <v>1</v>
      </c>
      <c r="C363" t="s">
        <v>80</v>
      </c>
      <c r="D363" t="s">
        <v>97</v>
      </c>
      <c r="E363" t="s">
        <v>1154</v>
      </c>
      <c r="F363" t="s">
        <v>1242</v>
      </c>
      <c r="G363" t="s">
        <v>148</v>
      </c>
      <c r="H363" t="s">
        <v>134</v>
      </c>
      <c r="I363" t="s">
        <v>135</v>
      </c>
      <c r="J363" t="s">
        <v>136</v>
      </c>
      <c r="K363" t="s">
        <v>143</v>
      </c>
      <c r="L363" t="s">
        <v>1243</v>
      </c>
      <c r="M363" t="s">
        <v>1244</v>
      </c>
      <c r="N363">
        <v>7.4572222220000004</v>
      </c>
      <c r="O363">
        <v>0</v>
      </c>
      <c r="P363">
        <v>267</v>
      </c>
      <c r="Q363">
        <v>0</v>
      </c>
      <c r="R363">
        <v>0</v>
      </c>
      <c r="S363">
        <v>0</v>
      </c>
      <c r="T363">
        <v>13</v>
      </c>
      <c r="U363">
        <v>0</v>
      </c>
      <c r="V363">
        <v>0</v>
      </c>
      <c r="W363">
        <v>0</v>
      </c>
      <c r="X363">
        <v>887.70024295684664</v>
      </c>
      <c r="Y363">
        <v>0</v>
      </c>
      <c r="Z363">
        <v>0</v>
      </c>
      <c r="AA363">
        <v>0</v>
      </c>
      <c r="AB363">
        <v>385.44906183864384</v>
      </c>
      <c r="AC363">
        <v>0</v>
      </c>
      <c r="AD363">
        <v>0</v>
      </c>
      <c r="AE363">
        <v>1273.1493047954905</v>
      </c>
    </row>
    <row r="364" spans="1:31" x14ac:dyDescent="0.25">
      <c r="A364">
        <v>1632085</v>
      </c>
      <c r="B364">
        <v>1</v>
      </c>
      <c r="C364" t="s">
        <v>80</v>
      </c>
      <c r="D364" t="s">
        <v>96</v>
      </c>
      <c r="E364" t="s">
        <v>140</v>
      </c>
      <c r="F364" t="s">
        <v>1245</v>
      </c>
      <c r="G364" t="s">
        <v>142</v>
      </c>
      <c r="H364" t="s">
        <v>134</v>
      </c>
      <c r="I364" t="s">
        <v>135</v>
      </c>
      <c r="J364" t="s">
        <v>136</v>
      </c>
      <c r="K364" t="s">
        <v>143</v>
      </c>
      <c r="L364" t="s">
        <v>1246</v>
      </c>
      <c r="M364" t="s">
        <v>1247</v>
      </c>
      <c r="N364">
        <v>2.5977777770000001</v>
      </c>
      <c r="O364">
        <v>9</v>
      </c>
      <c r="P364">
        <v>1029</v>
      </c>
      <c r="Q364">
        <v>20</v>
      </c>
      <c r="R364">
        <v>60</v>
      </c>
      <c r="S364">
        <v>7</v>
      </c>
      <c r="T364">
        <v>20</v>
      </c>
      <c r="U364">
        <v>0</v>
      </c>
      <c r="V364">
        <v>1</v>
      </c>
      <c r="W364">
        <v>53.004359808052783</v>
      </c>
      <c r="X364">
        <v>254.89767613606062</v>
      </c>
      <c r="Y364">
        <v>57.111441575218301</v>
      </c>
      <c r="Z364">
        <v>80.142731742249666</v>
      </c>
      <c r="AA364">
        <v>35.522915123985094</v>
      </c>
      <c r="AB364">
        <v>53.323415855180819</v>
      </c>
      <c r="AC364">
        <v>0</v>
      </c>
      <c r="AD364">
        <v>1.1890465156184997</v>
      </c>
      <c r="AE364">
        <v>535.19158675636584</v>
      </c>
    </row>
    <row r="365" spans="1:31" x14ac:dyDescent="0.25">
      <c r="A365">
        <v>1632397</v>
      </c>
      <c r="B365">
        <v>1</v>
      </c>
      <c r="C365" t="s">
        <v>81</v>
      </c>
      <c r="D365" t="s">
        <v>114</v>
      </c>
      <c r="E365" t="s">
        <v>178</v>
      </c>
      <c r="F365" t="s">
        <v>1248</v>
      </c>
      <c r="G365" t="s">
        <v>227</v>
      </c>
      <c r="H365" t="s">
        <v>149</v>
      </c>
      <c r="I365" t="s">
        <v>135</v>
      </c>
      <c r="J365" t="s">
        <v>136</v>
      </c>
      <c r="K365" t="s">
        <v>137</v>
      </c>
      <c r="L365" t="s">
        <v>1249</v>
      </c>
      <c r="M365" t="s">
        <v>1250</v>
      </c>
      <c r="N365">
        <v>1.0777777770000001</v>
      </c>
      <c r="O365">
        <v>0</v>
      </c>
      <c r="P365">
        <v>33</v>
      </c>
      <c r="Q365">
        <v>0</v>
      </c>
      <c r="R365">
        <v>0</v>
      </c>
      <c r="S365">
        <v>0</v>
      </c>
      <c r="T365">
        <v>3</v>
      </c>
      <c r="U365">
        <v>0</v>
      </c>
      <c r="V365">
        <v>0</v>
      </c>
      <c r="W365">
        <v>0</v>
      </c>
      <c r="X365">
        <v>2.470415313121781</v>
      </c>
      <c r="Y365">
        <v>0</v>
      </c>
      <c r="Z365">
        <v>0</v>
      </c>
      <c r="AA365">
        <v>0</v>
      </c>
      <c r="AB365">
        <v>0.37704062915989167</v>
      </c>
      <c r="AC365">
        <v>0</v>
      </c>
      <c r="AD365">
        <v>0</v>
      </c>
      <c r="AE365">
        <v>2.8474559422816728</v>
      </c>
    </row>
    <row r="366" spans="1:31" x14ac:dyDescent="0.25">
      <c r="A366">
        <v>1632105</v>
      </c>
      <c r="B366">
        <v>1</v>
      </c>
      <c r="C366" t="s">
        <v>81</v>
      </c>
      <c r="D366" t="s">
        <v>112</v>
      </c>
      <c r="E366" t="s">
        <v>140</v>
      </c>
      <c r="F366" t="s">
        <v>1251</v>
      </c>
      <c r="G366" t="s">
        <v>142</v>
      </c>
      <c r="H366" t="s">
        <v>134</v>
      </c>
      <c r="I366" t="s">
        <v>135</v>
      </c>
      <c r="J366" t="s">
        <v>136</v>
      </c>
      <c r="K366" t="s">
        <v>143</v>
      </c>
      <c r="L366" t="s">
        <v>1252</v>
      </c>
      <c r="M366" t="s">
        <v>1253</v>
      </c>
      <c r="N366">
        <v>0.23222222200000001</v>
      </c>
      <c r="O366">
        <v>0</v>
      </c>
      <c r="P366">
        <v>16613</v>
      </c>
      <c r="Q366">
        <v>34</v>
      </c>
      <c r="R366">
        <v>784</v>
      </c>
      <c r="S366">
        <v>78</v>
      </c>
      <c r="T366">
        <v>2013</v>
      </c>
      <c r="U366">
        <v>9</v>
      </c>
      <c r="V366">
        <v>6</v>
      </c>
      <c r="W366">
        <v>0</v>
      </c>
      <c r="X366">
        <v>912.45429187075672</v>
      </c>
      <c r="Y366">
        <v>10.233552414294365</v>
      </c>
      <c r="Z366">
        <v>34.214811637900411</v>
      </c>
      <c r="AA366">
        <v>131.97411875699544</v>
      </c>
      <c r="AB366">
        <v>336.25288604252597</v>
      </c>
      <c r="AC366">
        <v>82.724915301858985</v>
      </c>
      <c r="AD366">
        <v>49.347436369240363</v>
      </c>
      <c r="AE366">
        <v>1557.2020123935722</v>
      </c>
    </row>
    <row r="367" spans="1:31" x14ac:dyDescent="0.25">
      <c r="A367">
        <v>1632483</v>
      </c>
      <c r="B367">
        <v>1</v>
      </c>
      <c r="C367" t="s">
        <v>80</v>
      </c>
      <c r="D367" t="s">
        <v>83</v>
      </c>
      <c r="E367" t="s">
        <v>152</v>
      </c>
      <c r="F367" t="s">
        <v>1254</v>
      </c>
      <c r="G367" t="s">
        <v>154</v>
      </c>
      <c r="H367" t="s">
        <v>149</v>
      </c>
      <c r="I367" t="s">
        <v>135</v>
      </c>
      <c r="J367" t="s">
        <v>136</v>
      </c>
      <c r="K367" t="s">
        <v>137</v>
      </c>
      <c r="L367" t="s">
        <v>1255</v>
      </c>
      <c r="M367" t="s">
        <v>1256</v>
      </c>
      <c r="N367">
        <v>1.7322222220000001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27</v>
      </c>
      <c r="U367">
        <v>0</v>
      </c>
      <c r="V367">
        <v>1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51.32456177984097</v>
      </c>
      <c r="AC367">
        <v>0</v>
      </c>
      <c r="AD367">
        <v>6.3933380905343151</v>
      </c>
      <c r="AE367">
        <v>57.717899870375284</v>
      </c>
    </row>
    <row r="368" spans="1:31" x14ac:dyDescent="0.25">
      <c r="A368">
        <v>1632434</v>
      </c>
      <c r="B368">
        <v>1</v>
      </c>
      <c r="C368" t="s">
        <v>80</v>
      </c>
      <c r="D368" t="s">
        <v>88</v>
      </c>
      <c r="E368" t="s">
        <v>152</v>
      </c>
      <c r="F368" t="s">
        <v>1257</v>
      </c>
      <c r="G368" t="s">
        <v>227</v>
      </c>
      <c r="H368" t="s">
        <v>149</v>
      </c>
      <c r="I368" t="s">
        <v>135</v>
      </c>
      <c r="J368" t="s">
        <v>136</v>
      </c>
      <c r="K368" t="s">
        <v>137</v>
      </c>
      <c r="L368" t="s">
        <v>1258</v>
      </c>
      <c r="M368" t="s">
        <v>1259</v>
      </c>
      <c r="N368">
        <v>2.023055555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2.2522932783791569</v>
      </c>
      <c r="AC368">
        <v>0</v>
      </c>
      <c r="AD368">
        <v>0</v>
      </c>
      <c r="AE368">
        <v>2.2522932783791569</v>
      </c>
    </row>
    <row r="369" spans="1:31" x14ac:dyDescent="0.25">
      <c r="A369">
        <v>1632248</v>
      </c>
      <c r="B369">
        <v>1</v>
      </c>
      <c r="C369" t="s">
        <v>80</v>
      </c>
      <c r="D369" t="s">
        <v>90</v>
      </c>
      <c r="E369" t="s">
        <v>131</v>
      </c>
      <c r="F369" t="s">
        <v>1260</v>
      </c>
      <c r="G369" t="s">
        <v>1261</v>
      </c>
      <c r="H369" t="s">
        <v>134</v>
      </c>
      <c r="I369" t="s">
        <v>135</v>
      </c>
      <c r="J369" t="s">
        <v>136</v>
      </c>
      <c r="K369" t="s">
        <v>137</v>
      </c>
      <c r="L369" t="s">
        <v>1262</v>
      </c>
      <c r="M369" t="s">
        <v>1263</v>
      </c>
      <c r="N369">
        <v>0.37916666599999999</v>
      </c>
      <c r="O369">
        <v>1</v>
      </c>
      <c r="P369">
        <v>1417</v>
      </c>
      <c r="Q369">
        <v>0</v>
      </c>
      <c r="R369">
        <v>0</v>
      </c>
      <c r="S369">
        <v>15</v>
      </c>
      <c r="T369">
        <v>164</v>
      </c>
      <c r="U369">
        <v>1</v>
      </c>
      <c r="V369">
        <v>0</v>
      </c>
      <c r="W369">
        <v>0.17358058690965419</v>
      </c>
      <c r="X369">
        <v>150.82525721120737</v>
      </c>
      <c r="Y369">
        <v>0</v>
      </c>
      <c r="Z369">
        <v>0</v>
      </c>
      <c r="AA369">
        <v>298.27348548426971</v>
      </c>
      <c r="AB369">
        <v>74.762849917643337</v>
      </c>
      <c r="AC369">
        <v>7.8778963918336498</v>
      </c>
      <c r="AD369">
        <v>0</v>
      </c>
      <c r="AE369">
        <v>531.91306959186386</v>
      </c>
    </row>
    <row r="370" spans="1:31" x14ac:dyDescent="0.25">
      <c r="A370">
        <v>1632148</v>
      </c>
      <c r="B370">
        <v>1</v>
      </c>
      <c r="C370" t="s">
        <v>80</v>
      </c>
      <c r="D370" t="s">
        <v>84</v>
      </c>
      <c r="E370" t="s">
        <v>146</v>
      </c>
      <c r="F370" t="s">
        <v>1264</v>
      </c>
      <c r="G370" t="s">
        <v>142</v>
      </c>
      <c r="H370" t="s">
        <v>149</v>
      </c>
      <c r="I370" t="s">
        <v>135</v>
      </c>
      <c r="J370" t="s">
        <v>136</v>
      </c>
      <c r="K370" t="s">
        <v>143</v>
      </c>
      <c r="L370" t="s">
        <v>1265</v>
      </c>
      <c r="M370" t="s">
        <v>1266</v>
      </c>
      <c r="N370">
        <v>0.16527777699999999</v>
      </c>
      <c r="O370">
        <v>0</v>
      </c>
      <c r="P370">
        <v>300</v>
      </c>
      <c r="Q370">
        <v>0</v>
      </c>
      <c r="R370">
        <v>0</v>
      </c>
      <c r="S370">
        <v>0</v>
      </c>
      <c r="T370">
        <v>25</v>
      </c>
      <c r="U370">
        <v>0</v>
      </c>
      <c r="V370">
        <v>0</v>
      </c>
      <c r="W370">
        <v>0</v>
      </c>
      <c r="X370">
        <v>15.201587028443216</v>
      </c>
      <c r="Y370">
        <v>0</v>
      </c>
      <c r="Z370">
        <v>0</v>
      </c>
      <c r="AA370">
        <v>0</v>
      </c>
      <c r="AB370">
        <v>3.9754828321851408</v>
      </c>
      <c r="AC370">
        <v>0</v>
      </c>
      <c r="AD370">
        <v>0</v>
      </c>
      <c r="AE370">
        <v>19.177069860628357</v>
      </c>
    </row>
    <row r="371" spans="1:31" x14ac:dyDescent="0.25">
      <c r="A371">
        <v>1632042</v>
      </c>
      <c r="B371">
        <v>1</v>
      </c>
      <c r="C371" t="s">
        <v>81</v>
      </c>
      <c r="D371" t="s">
        <v>126</v>
      </c>
      <c r="E371" t="s">
        <v>146</v>
      </c>
      <c r="F371" t="s">
        <v>1267</v>
      </c>
      <c r="G371" t="s">
        <v>148</v>
      </c>
      <c r="H371" t="s">
        <v>149</v>
      </c>
      <c r="I371" t="s">
        <v>135</v>
      </c>
      <c r="J371" t="s">
        <v>136</v>
      </c>
      <c r="K371" t="s">
        <v>143</v>
      </c>
      <c r="L371" t="s">
        <v>1268</v>
      </c>
      <c r="M371" t="s">
        <v>1269</v>
      </c>
      <c r="N371">
        <v>2.1246083329999998</v>
      </c>
      <c r="O371">
        <v>0</v>
      </c>
      <c r="P371">
        <v>284</v>
      </c>
      <c r="Q371">
        <v>0</v>
      </c>
      <c r="R371">
        <v>9</v>
      </c>
      <c r="S371">
        <v>0</v>
      </c>
      <c r="T371">
        <v>25</v>
      </c>
      <c r="U371">
        <v>0</v>
      </c>
      <c r="V371">
        <v>0</v>
      </c>
      <c r="W371">
        <v>0</v>
      </c>
      <c r="X371">
        <v>139.57338958196226</v>
      </c>
      <c r="Y371">
        <v>0</v>
      </c>
      <c r="Z371">
        <v>1.7185045075495158</v>
      </c>
      <c r="AA371">
        <v>0</v>
      </c>
      <c r="AB371">
        <v>161.75438297622193</v>
      </c>
      <c r="AC371">
        <v>0</v>
      </c>
      <c r="AD371">
        <v>0</v>
      </c>
      <c r="AE371">
        <v>303.0462770657337</v>
      </c>
    </row>
    <row r="372" spans="1:31" x14ac:dyDescent="0.25">
      <c r="A372">
        <v>1631999</v>
      </c>
      <c r="B372">
        <v>1</v>
      </c>
      <c r="C372" t="s">
        <v>80</v>
      </c>
      <c r="D372" t="s">
        <v>99</v>
      </c>
      <c r="E372" t="s">
        <v>362</v>
      </c>
      <c r="F372" t="s">
        <v>1270</v>
      </c>
      <c r="G372" t="s">
        <v>227</v>
      </c>
      <c r="H372" t="s">
        <v>149</v>
      </c>
      <c r="I372" t="s">
        <v>135</v>
      </c>
      <c r="J372" t="s">
        <v>136</v>
      </c>
      <c r="K372" t="s">
        <v>137</v>
      </c>
      <c r="L372" t="s">
        <v>1271</v>
      </c>
      <c r="M372" t="s">
        <v>1272</v>
      </c>
      <c r="N372">
        <v>11.093055554999999</v>
      </c>
      <c r="O372">
        <v>0</v>
      </c>
      <c r="P372">
        <v>15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36.874510549452566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36.874510549452566</v>
      </c>
    </row>
    <row r="373" spans="1:31" x14ac:dyDescent="0.25">
      <c r="A373">
        <v>1632191</v>
      </c>
      <c r="B373">
        <v>1</v>
      </c>
      <c r="C373" t="s">
        <v>80</v>
      </c>
      <c r="D373" t="s">
        <v>105</v>
      </c>
      <c r="E373" t="s">
        <v>131</v>
      </c>
      <c r="F373" t="s">
        <v>1273</v>
      </c>
      <c r="G373" t="s">
        <v>142</v>
      </c>
      <c r="H373" t="s">
        <v>134</v>
      </c>
      <c r="I373" t="s">
        <v>135</v>
      </c>
      <c r="J373" t="s">
        <v>136</v>
      </c>
      <c r="K373" t="s">
        <v>143</v>
      </c>
      <c r="L373" t="s">
        <v>1274</v>
      </c>
      <c r="M373" t="s">
        <v>1275</v>
      </c>
      <c r="N373">
        <v>0.38861111100000001</v>
      </c>
      <c r="O373">
        <v>0</v>
      </c>
      <c r="P373">
        <v>137</v>
      </c>
      <c r="Q373">
        <v>0</v>
      </c>
      <c r="R373">
        <v>0</v>
      </c>
      <c r="S373">
        <v>0</v>
      </c>
      <c r="T373">
        <v>3</v>
      </c>
      <c r="U373">
        <v>0</v>
      </c>
      <c r="V373">
        <v>0</v>
      </c>
      <c r="W373">
        <v>0</v>
      </c>
      <c r="X373">
        <v>43.634930780878165</v>
      </c>
      <c r="Y373">
        <v>0</v>
      </c>
      <c r="Z373">
        <v>0</v>
      </c>
      <c r="AA373">
        <v>0</v>
      </c>
      <c r="AB373">
        <v>2.263008439173813</v>
      </c>
      <c r="AC373">
        <v>0</v>
      </c>
      <c r="AD373">
        <v>0</v>
      </c>
      <c r="AE373">
        <v>45.897939220051981</v>
      </c>
    </row>
    <row r="374" spans="1:31" x14ac:dyDescent="0.25">
      <c r="A374">
        <v>1632440</v>
      </c>
      <c r="B374">
        <v>1</v>
      </c>
      <c r="C374" t="s">
        <v>80</v>
      </c>
      <c r="D374" t="s">
        <v>108</v>
      </c>
      <c r="E374" t="s">
        <v>152</v>
      </c>
      <c r="F374" t="s">
        <v>1276</v>
      </c>
      <c r="G374" t="s">
        <v>168</v>
      </c>
      <c r="H374" t="s">
        <v>149</v>
      </c>
      <c r="I374" t="s">
        <v>135</v>
      </c>
      <c r="J374" t="s">
        <v>136</v>
      </c>
      <c r="K374" t="s">
        <v>137</v>
      </c>
      <c r="L374" t="s">
        <v>1277</v>
      </c>
      <c r="M374" t="s">
        <v>1278</v>
      </c>
      <c r="N374">
        <v>0.82527777700000005</v>
      </c>
      <c r="O374">
        <v>0</v>
      </c>
      <c r="P374">
        <v>1</v>
      </c>
      <c r="Q374">
        <v>0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6.3123812933720005E-2</v>
      </c>
      <c r="Y374">
        <v>0</v>
      </c>
      <c r="Z374">
        <v>1.9533831244051111E-2</v>
      </c>
      <c r="AA374">
        <v>0</v>
      </c>
      <c r="AB374">
        <v>0</v>
      </c>
      <c r="AC374">
        <v>0</v>
      </c>
      <c r="AD374">
        <v>0</v>
      </c>
      <c r="AE374">
        <v>8.265764417777112E-2</v>
      </c>
    </row>
    <row r="375" spans="1:31" x14ac:dyDescent="0.25">
      <c r="A375">
        <v>1632291</v>
      </c>
      <c r="B375">
        <v>1</v>
      </c>
      <c r="C375" t="s">
        <v>80</v>
      </c>
      <c r="D375" t="s">
        <v>106</v>
      </c>
      <c r="E375" t="s">
        <v>204</v>
      </c>
      <c r="F375" t="s">
        <v>1279</v>
      </c>
      <c r="G375" t="s">
        <v>161</v>
      </c>
      <c r="H375" t="s">
        <v>134</v>
      </c>
      <c r="I375" t="s">
        <v>135</v>
      </c>
      <c r="J375" t="s">
        <v>136</v>
      </c>
      <c r="K375" t="s">
        <v>137</v>
      </c>
      <c r="L375" t="s">
        <v>1280</v>
      </c>
      <c r="M375" t="s">
        <v>1281</v>
      </c>
      <c r="N375">
        <v>2.5605555550000001</v>
      </c>
      <c r="O375">
        <v>0</v>
      </c>
      <c r="P375">
        <v>0</v>
      </c>
      <c r="Q375">
        <v>8</v>
      </c>
      <c r="R375">
        <v>70</v>
      </c>
      <c r="S375">
        <v>6</v>
      </c>
      <c r="T375">
        <v>8</v>
      </c>
      <c r="U375">
        <v>0</v>
      </c>
      <c r="V375">
        <v>0</v>
      </c>
      <c r="W375">
        <v>0</v>
      </c>
      <c r="X375">
        <v>0</v>
      </c>
      <c r="Y375">
        <v>19.644348078241407</v>
      </c>
      <c r="Z375">
        <v>183.86663060992589</v>
      </c>
      <c r="AA375">
        <v>47.490519590488773</v>
      </c>
      <c r="AB375">
        <v>28.094357898054668</v>
      </c>
      <c r="AC375">
        <v>0</v>
      </c>
      <c r="AD375">
        <v>0</v>
      </c>
      <c r="AE375">
        <v>279.09585617671075</v>
      </c>
    </row>
    <row r="376" spans="1:31" x14ac:dyDescent="0.25">
      <c r="A376">
        <v>1632074</v>
      </c>
      <c r="B376">
        <v>1</v>
      </c>
      <c r="C376" t="s">
        <v>80</v>
      </c>
      <c r="D376" t="s">
        <v>106</v>
      </c>
      <c r="E376" t="s">
        <v>131</v>
      </c>
      <c r="F376" t="s">
        <v>1282</v>
      </c>
      <c r="G376" t="s">
        <v>142</v>
      </c>
      <c r="H376" t="s">
        <v>134</v>
      </c>
      <c r="I376" t="s">
        <v>135</v>
      </c>
      <c r="J376" t="s">
        <v>136</v>
      </c>
      <c r="K376" t="s">
        <v>143</v>
      </c>
      <c r="L376" t="s">
        <v>1283</v>
      </c>
      <c r="M376" t="s">
        <v>1284</v>
      </c>
      <c r="N376">
        <v>5.7203600000000003</v>
      </c>
      <c r="O376">
        <v>0</v>
      </c>
      <c r="P376">
        <v>1</v>
      </c>
      <c r="Q376">
        <v>5</v>
      </c>
      <c r="R376">
        <v>22</v>
      </c>
      <c r="S376">
        <v>0</v>
      </c>
      <c r="T376">
        <v>2</v>
      </c>
      <c r="U376">
        <v>0</v>
      </c>
      <c r="V376">
        <v>0</v>
      </c>
      <c r="W376">
        <v>0</v>
      </c>
      <c r="X376">
        <v>2.8298100780013939</v>
      </c>
      <c r="Y376">
        <v>150.88731823986961</v>
      </c>
      <c r="Z376">
        <v>47.698866587473155</v>
      </c>
      <c r="AA376">
        <v>0</v>
      </c>
      <c r="AB376">
        <v>2.1066930768187002</v>
      </c>
      <c r="AC376">
        <v>0</v>
      </c>
      <c r="AD376">
        <v>0</v>
      </c>
      <c r="AE376">
        <v>203.52268798216286</v>
      </c>
    </row>
    <row r="377" spans="1:31" x14ac:dyDescent="0.25">
      <c r="A377">
        <v>1632360</v>
      </c>
      <c r="B377">
        <v>1</v>
      </c>
      <c r="C377" t="s">
        <v>80</v>
      </c>
      <c r="D377" t="s">
        <v>92</v>
      </c>
      <c r="E377" t="s">
        <v>152</v>
      </c>
      <c r="F377" t="s">
        <v>1285</v>
      </c>
      <c r="G377" t="s">
        <v>154</v>
      </c>
      <c r="H377" t="s">
        <v>149</v>
      </c>
      <c r="I377" t="s">
        <v>135</v>
      </c>
      <c r="J377" t="s">
        <v>136</v>
      </c>
      <c r="K377" t="s">
        <v>137</v>
      </c>
      <c r="L377" t="s">
        <v>1286</v>
      </c>
      <c r="M377" t="s">
        <v>1287</v>
      </c>
      <c r="N377">
        <v>1.623888888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2.5659052908495003E-2</v>
      </c>
      <c r="AC377">
        <v>0</v>
      </c>
      <c r="AD377">
        <v>0</v>
      </c>
      <c r="AE377">
        <v>2.5659052908495003E-2</v>
      </c>
    </row>
    <row r="378" spans="1:31" x14ac:dyDescent="0.25">
      <c r="A378">
        <v>1632028</v>
      </c>
      <c r="B378">
        <v>1</v>
      </c>
      <c r="C378" t="s">
        <v>80</v>
      </c>
      <c r="D378" t="s">
        <v>103</v>
      </c>
      <c r="E378" t="s">
        <v>152</v>
      </c>
      <c r="F378" t="s">
        <v>1288</v>
      </c>
      <c r="G378" t="s">
        <v>154</v>
      </c>
      <c r="H378" t="s">
        <v>149</v>
      </c>
      <c r="I378" t="s">
        <v>135</v>
      </c>
      <c r="J378" t="s">
        <v>136</v>
      </c>
      <c r="K378" t="s">
        <v>137</v>
      </c>
      <c r="L378" t="s">
        <v>1289</v>
      </c>
      <c r="M378" t="s">
        <v>1290</v>
      </c>
      <c r="N378">
        <v>1.2794444439999999</v>
      </c>
      <c r="O378">
        <v>0</v>
      </c>
      <c r="P378">
        <v>1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0.11200894751693502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0.11200894751693502</v>
      </c>
    </row>
    <row r="379" spans="1:31" x14ac:dyDescent="0.25">
      <c r="A379">
        <v>1632051</v>
      </c>
      <c r="B379">
        <v>1</v>
      </c>
      <c r="C379" t="s">
        <v>80</v>
      </c>
      <c r="D379" t="s">
        <v>90</v>
      </c>
      <c r="E379" t="s">
        <v>178</v>
      </c>
      <c r="F379" t="s">
        <v>1291</v>
      </c>
      <c r="G379" t="s">
        <v>148</v>
      </c>
      <c r="H379" t="s">
        <v>149</v>
      </c>
      <c r="I379" t="s">
        <v>135</v>
      </c>
      <c r="J379" t="s">
        <v>136</v>
      </c>
      <c r="K379" t="s">
        <v>143</v>
      </c>
      <c r="L379" t="s">
        <v>1292</v>
      </c>
      <c r="M379" t="s">
        <v>1293</v>
      </c>
      <c r="N379">
        <v>0.41146666599999998</v>
      </c>
      <c r="O379">
        <v>0</v>
      </c>
      <c r="P379">
        <v>95</v>
      </c>
      <c r="Q379">
        <v>0</v>
      </c>
      <c r="R379">
        <v>0</v>
      </c>
      <c r="S379">
        <v>0</v>
      </c>
      <c r="T379">
        <v>29</v>
      </c>
      <c r="U379">
        <v>0</v>
      </c>
      <c r="V379">
        <v>0</v>
      </c>
      <c r="W379">
        <v>0</v>
      </c>
      <c r="X379">
        <v>14.967052151939832</v>
      </c>
      <c r="Y379">
        <v>0</v>
      </c>
      <c r="Z379">
        <v>0</v>
      </c>
      <c r="AA379">
        <v>0</v>
      </c>
      <c r="AB379">
        <v>12.508963569662173</v>
      </c>
      <c r="AC379">
        <v>0</v>
      </c>
      <c r="AD379">
        <v>0</v>
      </c>
      <c r="AE379">
        <v>27.476015721602003</v>
      </c>
    </row>
    <row r="380" spans="1:31" x14ac:dyDescent="0.25">
      <c r="A380">
        <v>1632383</v>
      </c>
      <c r="B380">
        <v>1</v>
      </c>
      <c r="C380" t="s">
        <v>80</v>
      </c>
      <c r="D380" t="s">
        <v>108</v>
      </c>
      <c r="E380" t="s">
        <v>152</v>
      </c>
      <c r="F380" t="s">
        <v>1294</v>
      </c>
      <c r="G380" t="s">
        <v>154</v>
      </c>
      <c r="H380" t="s">
        <v>149</v>
      </c>
      <c r="I380" t="s">
        <v>135</v>
      </c>
      <c r="J380" t="s">
        <v>136</v>
      </c>
      <c r="K380" t="s">
        <v>137</v>
      </c>
      <c r="L380" t="s">
        <v>1295</v>
      </c>
      <c r="M380" t="s">
        <v>1296</v>
      </c>
      <c r="N380">
        <v>1.271666666</v>
      </c>
      <c r="O380">
        <v>0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0.18009971337777669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0.18009971337777669</v>
      </c>
    </row>
    <row r="381" spans="1:31" x14ac:dyDescent="0.25">
      <c r="A381">
        <v>1632005</v>
      </c>
      <c r="B381">
        <v>1</v>
      </c>
      <c r="C381" t="s">
        <v>81</v>
      </c>
      <c r="D381" t="s">
        <v>128</v>
      </c>
      <c r="E381" t="s">
        <v>131</v>
      </c>
      <c r="F381" t="s">
        <v>1297</v>
      </c>
      <c r="G381" t="s">
        <v>161</v>
      </c>
      <c r="H381" t="s">
        <v>134</v>
      </c>
      <c r="I381" t="s">
        <v>135</v>
      </c>
      <c r="J381" t="s">
        <v>136</v>
      </c>
      <c r="K381" t="s">
        <v>137</v>
      </c>
      <c r="L381" t="s">
        <v>1298</v>
      </c>
      <c r="M381" t="s">
        <v>1299</v>
      </c>
      <c r="N381">
        <v>0.699722222</v>
      </c>
      <c r="O381">
        <v>0</v>
      </c>
      <c r="P381">
        <v>0</v>
      </c>
      <c r="Q381">
        <v>0</v>
      </c>
      <c r="R381">
        <v>0</v>
      </c>
      <c r="S381">
        <v>2</v>
      </c>
      <c r="T381">
        <v>164</v>
      </c>
      <c r="U381">
        <v>1</v>
      </c>
      <c r="V381">
        <v>9</v>
      </c>
      <c r="W381">
        <v>0</v>
      </c>
      <c r="X381">
        <v>0</v>
      </c>
      <c r="Y381">
        <v>0</v>
      </c>
      <c r="Z381">
        <v>0</v>
      </c>
      <c r="AA381">
        <v>0.86094752737300007</v>
      </c>
      <c r="AB381">
        <v>64.220017015164018</v>
      </c>
      <c r="AC381">
        <v>11.059292780220774</v>
      </c>
      <c r="AD381">
        <v>8.8837510459108202</v>
      </c>
      <c r="AE381">
        <v>85.024008368668603</v>
      </c>
    </row>
    <row r="382" spans="1:31" x14ac:dyDescent="0.25">
      <c r="A382">
        <v>1632068</v>
      </c>
      <c r="B382">
        <v>1</v>
      </c>
      <c r="C382" t="s">
        <v>81</v>
      </c>
      <c r="D382" t="s">
        <v>118</v>
      </c>
      <c r="E382" t="s">
        <v>178</v>
      </c>
      <c r="F382" t="s">
        <v>1300</v>
      </c>
      <c r="G382" t="s">
        <v>148</v>
      </c>
      <c r="H382" t="s">
        <v>149</v>
      </c>
      <c r="I382" t="s">
        <v>135</v>
      </c>
      <c r="J382" t="s">
        <v>136</v>
      </c>
      <c r="K382" t="s">
        <v>143</v>
      </c>
      <c r="L382" t="s">
        <v>1301</v>
      </c>
      <c r="M382" t="s">
        <v>1302</v>
      </c>
      <c r="N382">
        <v>4.415991666</v>
      </c>
      <c r="O382">
        <v>0</v>
      </c>
      <c r="P382">
        <v>90</v>
      </c>
      <c r="Q382">
        <v>0</v>
      </c>
      <c r="R382">
        <v>0</v>
      </c>
      <c r="S382">
        <v>0</v>
      </c>
      <c r="T382">
        <v>6</v>
      </c>
      <c r="U382">
        <v>0</v>
      </c>
      <c r="V382">
        <v>0</v>
      </c>
      <c r="W382">
        <v>0</v>
      </c>
      <c r="X382">
        <v>94.330037509447337</v>
      </c>
      <c r="Y382">
        <v>0</v>
      </c>
      <c r="Z382">
        <v>0</v>
      </c>
      <c r="AA382">
        <v>0</v>
      </c>
      <c r="AB382">
        <v>7.9575606926181903</v>
      </c>
      <c r="AC382">
        <v>0</v>
      </c>
      <c r="AD382">
        <v>0</v>
      </c>
      <c r="AE382">
        <v>102.28759820206552</v>
      </c>
    </row>
    <row r="383" spans="1:31" x14ac:dyDescent="0.25">
      <c r="A383">
        <v>1632174</v>
      </c>
      <c r="B383">
        <v>1</v>
      </c>
      <c r="C383" t="s">
        <v>80</v>
      </c>
      <c r="D383" t="s">
        <v>106</v>
      </c>
      <c r="E383" t="s">
        <v>140</v>
      </c>
      <c r="F383" t="s">
        <v>1303</v>
      </c>
      <c r="G383" t="s">
        <v>161</v>
      </c>
      <c r="H383" t="s">
        <v>134</v>
      </c>
      <c r="I383" t="s">
        <v>135</v>
      </c>
      <c r="J383" t="s">
        <v>136</v>
      </c>
      <c r="K383" t="s">
        <v>137</v>
      </c>
      <c r="L383" t="s">
        <v>1304</v>
      </c>
      <c r="M383" t="s">
        <v>1305</v>
      </c>
      <c r="N383">
        <v>0.59916666600000001</v>
      </c>
      <c r="O383">
        <v>0</v>
      </c>
      <c r="P383">
        <v>3151</v>
      </c>
      <c r="Q383">
        <v>0</v>
      </c>
      <c r="R383">
        <v>2</v>
      </c>
      <c r="S383">
        <v>3</v>
      </c>
      <c r="T383">
        <v>274</v>
      </c>
      <c r="U383">
        <v>2</v>
      </c>
      <c r="V383">
        <v>1</v>
      </c>
      <c r="W383">
        <v>0</v>
      </c>
      <c r="X383">
        <v>414.90516699113414</v>
      </c>
      <c r="Y383">
        <v>0</v>
      </c>
      <c r="Z383">
        <v>0.48046590938060008</v>
      </c>
      <c r="AA383">
        <v>36.176472348937345</v>
      </c>
      <c r="AB383">
        <v>359.26074498500458</v>
      </c>
      <c r="AC383">
        <v>52.335453595667524</v>
      </c>
      <c r="AD383">
        <v>0.8136745594409972</v>
      </c>
      <c r="AE383">
        <v>863.97197838956515</v>
      </c>
    </row>
    <row r="384" spans="1:31" x14ac:dyDescent="0.25">
      <c r="A384">
        <v>1632506</v>
      </c>
      <c r="B384">
        <v>1</v>
      </c>
      <c r="C384" t="s">
        <v>80</v>
      </c>
      <c r="D384" t="s">
        <v>93</v>
      </c>
      <c r="E384" t="s">
        <v>152</v>
      </c>
      <c r="F384" t="s">
        <v>1306</v>
      </c>
      <c r="G384" t="s">
        <v>154</v>
      </c>
      <c r="H384" t="s">
        <v>149</v>
      </c>
      <c r="I384" t="s">
        <v>135</v>
      </c>
      <c r="J384" t="s">
        <v>136</v>
      </c>
      <c r="K384" t="s">
        <v>137</v>
      </c>
      <c r="L384" t="s">
        <v>1307</v>
      </c>
      <c r="M384" t="s">
        <v>1308</v>
      </c>
      <c r="N384">
        <v>2.1208333330000002</v>
      </c>
      <c r="O384">
        <v>0</v>
      </c>
      <c r="P384">
        <v>1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6.0300908984400006E-2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6.0300908984400006E-2</v>
      </c>
    </row>
    <row r="385" spans="1:31" x14ac:dyDescent="0.25">
      <c r="A385">
        <v>1632220</v>
      </c>
      <c r="B385">
        <v>1</v>
      </c>
      <c r="C385" t="s">
        <v>80</v>
      </c>
      <c r="D385" t="s">
        <v>88</v>
      </c>
      <c r="E385" t="s">
        <v>152</v>
      </c>
      <c r="F385" t="s">
        <v>1309</v>
      </c>
      <c r="G385" t="s">
        <v>154</v>
      </c>
      <c r="H385" t="s">
        <v>149</v>
      </c>
      <c r="I385" t="s">
        <v>135</v>
      </c>
      <c r="J385" t="s">
        <v>136</v>
      </c>
      <c r="K385" t="s">
        <v>137</v>
      </c>
      <c r="L385" t="s">
        <v>1310</v>
      </c>
      <c r="M385" t="s">
        <v>1311</v>
      </c>
      <c r="N385">
        <v>6.1719444440000002</v>
      </c>
      <c r="O385">
        <v>0</v>
      </c>
      <c r="P385">
        <v>1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4.6115549742187758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4.6115549742187758</v>
      </c>
    </row>
    <row r="386" spans="1:31" x14ac:dyDescent="0.25">
      <c r="A386">
        <v>1632366</v>
      </c>
      <c r="B386">
        <v>1</v>
      </c>
      <c r="C386" t="s">
        <v>81</v>
      </c>
      <c r="D386" t="s">
        <v>122</v>
      </c>
      <c r="E386" t="s">
        <v>178</v>
      </c>
      <c r="F386" t="s">
        <v>1312</v>
      </c>
      <c r="G386" t="s">
        <v>187</v>
      </c>
      <c r="H386" t="s">
        <v>149</v>
      </c>
      <c r="I386" t="s">
        <v>135</v>
      </c>
      <c r="J386" t="s">
        <v>136</v>
      </c>
      <c r="K386" t="s">
        <v>137</v>
      </c>
      <c r="L386" t="s">
        <v>1313</v>
      </c>
      <c r="M386" t="s">
        <v>1314</v>
      </c>
      <c r="N386">
        <v>1.2669444439999999</v>
      </c>
      <c r="O386">
        <v>0</v>
      </c>
      <c r="P386">
        <v>4</v>
      </c>
      <c r="Q386">
        <v>0</v>
      </c>
      <c r="R386">
        <v>0</v>
      </c>
      <c r="S386">
        <v>0</v>
      </c>
      <c r="T386">
        <v>5</v>
      </c>
      <c r="U386">
        <v>0</v>
      </c>
      <c r="V386">
        <v>0</v>
      </c>
      <c r="W386">
        <v>0</v>
      </c>
      <c r="X386">
        <v>0.52734098236093108</v>
      </c>
      <c r="Y386">
        <v>0</v>
      </c>
      <c r="Z386">
        <v>0</v>
      </c>
      <c r="AA386">
        <v>0</v>
      </c>
      <c r="AB386">
        <v>5.8162048617018938</v>
      </c>
      <c r="AC386">
        <v>0</v>
      </c>
      <c r="AD386">
        <v>0</v>
      </c>
      <c r="AE386">
        <v>6.3435458440628247</v>
      </c>
    </row>
    <row r="387" spans="1:31" x14ac:dyDescent="0.25">
      <c r="A387">
        <v>1632157</v>
      </c>
      <c r="B387">
        <v>1</v>
      </c>
      <c r="C387" t="s">
        <v>80</v>
      </c>
      <c r="D387" t="s">
        <v>83</v>
      </c>
      <c r="E387" t="s">
        <v>178</v>
      </c>
      <c r="F387" t="s">
        <v>1315</v>
      </c>
      <c r="G387" t="s">
        <v>359</v>
      </c>
      <c r="H387" t="s">
        <v>149</v>
      </c>
      <c r="I387" t="s">
        <v>135</v>
      </c>
      <c r="J387" t="s">
        <v>136</v>
      </c>
      <c r="K387" t="s">
        <v>137</v>
      </c>
      <c r="L387" t="s">
        <v>1316</v>
      </c>
      <c r="M387" t="s">
        <v>1317</v>
      </c>
      <c r="N387">
        <v>0.35027777700000001</v>
      </c>
      <c r="O387">
        <v>0</v>
      </c>
      <c r="P387">
        <v>88</v>
      </c>
      <c r="Q387">
        <v>0</v>
      </c>
      <c r="R387">
        <v>0</v>
      </c>
      <c r="S387">
        <v>0</v>
      </c>
      <c r="T387">
        <v>13</v>
      </c>
      <c r="U387">
        <v>0</v>
      </c>
      <c r="V387">
        <v>0</v>
      </c>
      <c r="W387">
        <v>0</v>
      </c>
      <c r="X387">
        <v>12.640177326495355</v>
      </c>
      <c r="Y387">
        <v>0</v>
      </c>
      <c r="Z387">
        <v>0</v>
      </c>
      <c r="AA387">
        <v>0</v>
      </c>
      <c r="AB387">
        <v>5.7567640062981971</v>
      </c>
      <c r="AC387">
        <v>0</v>
      </c>
      <c r="AD387">
        <v>0</v>
      </c>
      <c r="AE387">
        <v>18.396941332793553</v>
      </c>
    </row>
    <row r="388" spans="1:31" x14ac:dyDescent="0.25">
      <c r="A388">
        <v>1632300</v>
      </c>
      <c r="B388">
        <v>1</v>
      </c>
      <c r="C388" t="s">
        <v>80</v>
      </c>
      <c r="D388" t="s">
        <v>97</v>
      </c>
      <c r="E388" t="s">
        <v>140</v>
      </c>
      <c r="F388" t="s">
        <v>1318</v>
      </c>
      <c r="G388" t="s">
        <v>148</v>
      </c>
      <c r="H388" t="s">
        <v>134</v>
      </c>
      <c r="I388" t="s">
        <v>135</v>
      </c>
      <c r="J388" t="s">
        <v>136</v>
      </c>
      <c r="K388" t="s">
        <v>143</v>
      </c>
      <c r="L388" t="s">
        <v>1319</v>
      </c>
      <c r="M388" t="s">
        <v>1320</v>
      </c>
      <c r="N388">
        <v>0.39444444400000001</v>
      </c>
      <c r="O388">
        <v>7</v>
      </c>
      <c r="P388">
        <v>860</v>
      </c>
      <c r="Q388">
        <v>13</v>
      </c>
      <c r="R388">
        <v>708</v>
      </c>
      <c r="S388">
        <v>21</v>
      </c>
      <c r="T388">
        <v>257</v>
      </c>
      <c r="U388">
        <v>3</v>
      </c>
      <c r="V388">
        <v>1</v>
      </c>
      <c r="W388">
        <v>37.1362333627334</v>
      </c>
      <c r="X388">
        <v>178.12744653523725</v>
      </c>
      <c r="Y388">
        <v>21.249727822819523</v>
      </c>
      <c r="Z388">
        <v>109.36047946345589</v>
      </c>
      <c r="AA388">
        <v>97.086837079061425</v>
      </c>
      <c r="AB388">
        <v>140.33656911404856</v>
      </c>
      <c r="AC388">
        <v>32.46813556099552</v>
      </c>
      <c r="AD388">
        <v>0.62080292714635565</v>
      </c>
      <c r="AE388">
        <v>616.38623186549785</v>
      </c>
    </row>
    <row r="389" spans="1:31" x14ac:dyDescent="0.25">
      <c r="A389">
        <v>1632466</v>
      </c>
      <c r="B389">
        <v>1</v>
      </c>
      <c r="C389" t="s">
        <v>80</v>
      </c>
      <c r="D389" t="s">
        <v>105</v>
      </c>
      <c r="E389" t="s">
        <v>140</v>
      </c>
      <c r="F389" t="s">
        <v>1321</v>
      </c>
      <c r="G389" t="s">
        <v>1322</v>
      </c>
      <c r="H389" t="s">
        <v>134</v>
      </c>
      <c r="I389" t="s">
        <v>135</v>
      </c>
      <c r="J389" t="s">
        <v>136</v>
      </c>
      <c r="K389" t="s">
        <v>137</v>
      </c>
      <c r="L389" t="s">
        <v>1323</v>
      </c>
      <c r="M389" t="s">
        <v>1324</v>
      </c>
      <c r="N389">
        <v>0.72944444399999997</v>
      </c>
      <c r="O389">
        <v>5</v>
      </c>
      <c r="P389">
        <v>1071</v>
      </c>
      <c r="Q389">
        <v>19</v>
      </c>
      <c r="R389">
        <v>684</v>
      </c>
      <c r="S389">
        <v>17</v>
      </c>
      <c r="T389">
        <v>129</v>
      </c>
      <c r="U389">
        <v>0</v>
      </c>
      <c r="V389">
        <v>2</v>
      </c>
      <c r="W389">
        <v>0.99364045625747999</v>
      </c>
      <c r="X389">
        <v>212.90122963441894</v>
      </c>
      <c r="Y389">
        <v>66.93508824201777</v>
      </c>
      <c r="Z389">
        <v>68.510227621716126</v>
      </c>
      <c r="AA389">
        <v>30.192707792282686</v>
      </c>
      <c r="AB389">
        <v>66.83893958076402</v>
      </c>
      <c r="AC389">
        <v>0</v>
      </c>
      <c r="AD389">
        <v>2.7183884150981332</v>
      </c>
      <c r="AE389">
        <v>449.09022174255523</v>
      </c>
    </row>
    <row r="390" spans="1:31" x14ac:dyDescent="0.25">
      <c r="A390">
        <v>1632443</v>
      </c>
      <c r="B390">
        <v>1</v>
      </c>
      <c r="C390" t="s">
        <v>81</v>
      </c>
      <c r="D390" t="s">
        <v>112</v>
      </c>
      <c r="E390" t="s">
        <v>152</v>
      </c>
      <c r="F390" t="s">
        <v>1325</v>
      </c>
      <c r="G390" t="s">
        <v>154</v>
      </c>
      <c r="H390" t="s">
        <v>149</v>
      </c>
      <c r="I390" t="s">
        <v>135</v>
      </c>
      <c r="J390" t="s">
        <v>136</v>
      </c>
      <c r="K390" t="s">
        <v>137</v>
      </c>
      <c r="L390" t="s">
        <v>1326</v>
      </c>
      <c r="M390" t="s">
        <v>1327</v>
      </c>
      <c r="N390">
        <v>2.892222222</v>
      </c>
      <c r="O390">
        <v>0</v>
      </c>
      <c r="P390">
        <v>1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7.5908769913888896E-2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7.5908769913888896E-2</v>
      </c>
    </row>
    <row r="391" spans="1:31" x14ac:dyDescent="0.25">
      <c r="A391">
        <v>1632131</v>
      </c>
      <c r="B391">
        <v>1</v>
      </c>
      <c r="C391" t="s">
        <v>81</v>
      </c>
      <c r="D391" t="s">
        <v>116</v>
      </c>
      <c r="E391" t="s">
        <v>152</v>
      </c>
      <c r="F391" t="s">
        <v>1328</v>
      </c>
      <c r="G391" t="s">
        <v>507</v>
      </c>
      <c r="H391" t="s">
        <v>149</v>
      </c>
      <c r="I391" t="s">
        <v>135</v>
      </c>
      <c r="J391" t="s">
        <v>136</v>
      </c>
      <c r="K391" t="s">
        <v>137</v>
      </c>
      <c r="L391" t="s">
        <v>1329</v>
      </c>
      <c r="M391" t="s">
        <v>1330</v>
      </c>
      <c r="N391">
        <v>2.2436111109999999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</row>
    <row r="392" spans="1:31" x14ac:dyDescent="0.25">
      <c r="A392">
        <v>1632151</v>
      </c>
      <c r="B392">
        <v>1</v>
      </c>
      <c r="C392" t="s">
        <v>80</v>
      </c>
      <c r="D392" t="s">
        <v>96</v>
      </c>
      <c r="E392" t="s">
        <v>152</v>
      </c>
      <c r="F392" t="s">
        <v>1331</v>
      </c>
      <c r="G392" t="s">
        <v>154</v>
      </c>
      <c r="H392" t="s">
        <v>149</v>
      </c>
      <c r="I392" t="s">
        <v>135</v>
      </c>
      <c r="J392" t="s">
        <v>136</v>
      </c>
      <c r="K392" t="s">
        <v>137</v>
      </c>
      <c r="L392" t="s">
        <v>1332</v>
      </c>
      <c r="M392" t="s">
        <v>1333</v>
      </c>
      <c r="N392">
        <v>8.5527777769999993</v>
      </c>
      <c r="O392">
        <v>0</v>
      </c>
      <c r="P392">
        <v>9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43.303651744048736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43.303651744048736</v>
      </c>
    </row>
    <row r="393" spans="1:31" x14ac:dyDescent="0.25">
      <c r="A393">
        <v>1632237</v>
      </c>
      <c r="B393">
        <v>1</v>
      </c>
      <c r="C393" t="s">
        <v>80</v>
      </c>
      <c r="D393" t="s">
        <v>103</v>
      </c>
      <c r="E393" t="s">
        <v>204</v>
      </c>
      <c r="F393" t="s">
        <v>1334</v>
      </c>
      <c r="G393" t="s">
        <v>161</v>
      </c>
      <c r="H393" t="s">
        <v>134</v>
      </c>
      <c r="I393" t="s">
        <v>135</v>
      </c>
      <c r="J393" t="s">
        <v>136</v>
      </c>
      <c r="K393" t="s">
        <v>137</v>
      </c>
      <c r="L393" t="s">
        <v>1335</v>
      </c>
      <c r="M393" t="s">
        <v>1336</v>
      </c>
      <c r="N393">
        <v>0.88611111099999995</v>
      </c>
      <c r="O393">
        <v>0</v>
      </c>
      <c r="P393">
        <v>1063</v>
      </c>
      <c r="Q393">
        <v>10</v>
      </c>
      <c r="R393">
        <v>17</v>
      </c>
      <c r="S393">
        <v>2</v>
      </c>
      <c r="T393">
        <v>182</v>
      </c>
      <c r="U393">
        <v>0</v>
      </c>
      <c r="V393">
        <v>3</v>
      </c>
      <c r="W393">
        <v>0</v>
      </c>
      <c r="X393">
        <v>331.55740644713904</v>
      </c>
      <c r="Y393">
        <v>31.873474476739865</v>
      </c>
      <c r="Z393">
        <v>17.962924722554533</v>
      </c>
      <c r="AA393">
        <v>4.9078287513403493</v>
      </c>
      <c r="AB393">
        <v>206.28214176084171</v>
      </c>
      <c r="AC393">
        <v>0</v>
      </c>
      <c r="AD393">
        <v>4.8581033719295617</v>
      </c>
      <c r="AE393">
        <v>597.44187953054507</v>
      </c>
    </row>
    <row r="394" spans="1:31" x14ac:dyDescent="0.25">
      <c r="A394">
        <v>1632194</v>
      </c>
      <c r="B394">
        <v>1</v>
      </c>
      <c r="C394" t="s">
        <v>80</v>
      </c>
      <c r="D394" t="s">
        <v>105</v>
      </c>
      <c r="E394" t="s">
        <v>178</v>
      </c>
      <c r="F394" t="s">
        <v>1337</v>
      </c>
      <c r="G394" t="s">
        <v>172</v>
      </c>
      <c r="H394" t="s">
        <v>149</v>
      </c>
      <c r="I394" t="s">
        <v>135</v>
      </c>
      <c r="J394" t="s">
        <v>136</v>
      </c>
      <c r="K394" t="s">
        <v>137</v>
      </c>
      <c r="L394" t="s">
        <v>1338</v>
      </c>
      <c r="M394" t="s">
        <v>1339</v>
      </c>
      <c r="N394">
        <v>1.1683333330000001</v>
      </c>
      <c r="O394">
        <v>0</v>
      </c>
      <c r="P394">
        <v>36</v>
      </c>
      <c r="Q394">
        <v>0</v>
      </c>
      <c r="R394">
        <v>0</v>
      </c>
      <c r="S394">
        <v>0</v>
      </c>
      <c r="T394">
        <v>33</v>
      </c>
      <c r="U394">
        <v>0</v>
      </c>
      <c r="V394">
        <v>0</v>
      </c>
      <c r="W394">
        <v>0</v>
      </c>
      <c r="X394">
        <v>16.091713043649687</v>
      </c>
      <c r="Y394">
        <v>0</v>
      </c>
      <c r="Z394">
        <v>0</v>
      </c>
      <c r="AA394">
        <v>0</v>
      </c>
      <c r="AB394">
        <v>66.764957153215434</v>
      </c>
      <c r="AC394">
        <v>0</v>
      </c>
      <c r="AD394">
        <v>0</v>
      </c>
      <c r="AE394">
        <v>82.856670196865124</v>
      </c>
    </row>
    <row r="395" spans="1:31" x14ac:dyDescent="0.25">
      <c r="A395">
        <v>1632403</v>
      </c>
      <c r="B395">
        <v>1</v>
      </c>
      <c r="C395" t="s">
        <v>80</v>
      </c>
      <c r="D395" t="s">
        <v>107</v>
      </c>
      <c r="E395" t="s">
        <v>152</v>
      </c>
      <c r="F395" t="s">
        <v>1340</v>
      </c>
      <c r="G395" t="s">
        <v>507</v>
      </c>
      <c r="H395" t="s">
        <v>149</v>
      </c>
      <c r="I395" t="s">
        <v>135</v>
      </c>
      <c r="J395" t="s">
        <v>136</v>
      </c>
      <c r="K395" t="s">
        <v>137</v>
      </c>
      <c r="L395" t="s">
        <v>1341</v>
      </c>
      <c r="M395" t="s">
        <v>1342</v>
      </c>
      <c r="N395">
        <v>0.87027777699999997</v>
      </c>
      <c r="O395">
        <v>0</v>
      </c>
      <c r="P395">
        <v>2</v>
      </c>
      <c r="Q395">
        <v>0</v>
      </c>
      <c r="R395">
        <v>0</v>
      </c>
      <c r="S395">
        <v>0</v>
      </c>
      <c r="T395">
        <v>1</v>
      </c>
      <c r="U395">
        <v>0</v>
      </c>
      <c r="V395">
        <v>0</v>
      </c>
      <c r="W395">
        <v>0</v>
      </c>
      <c r="X395">
        <v>1.1667158633613688</v>
      </c>
      <c r="Y395">
        <v>0</v>
      </c>
      <c r="Z395">
        <v>0</v>
      </c>
      <c r="AA395">
        <v>0</v>
      </c>
      <c r="AB395">
        <v>7.7648800191993342E-2</v>
      </c>
      <c r="AC395">
        <v>0</v>
      </c>
      <c r="AD395">
        <v>0</v>
      </c>
      <c r="AE395">
        <v>1.2443646635533621</v>
      </c>
    </row>
    <row r="396" spans="1:31" x14ac:dyDescent="0.25">
      <c r="A396">
        <v>1632031</v>
      </c>
      <c r="B396">
        <v>1</v>
      </c>
      <c r="C396" t="s">
        <v>81</v>
      </c>
      <c r="D396" t="s">
        <v>120</v>
      </c>
      <c r="E396" t="s">
        <v>152</v>
      </c>
      <c r="F396" t="s">
        <v>1343</v>
      </c>
      <c r="G396" t="s">
        <v>168</v>
      </c>
      <c r="H396" t="s">
        <v>149</v>
      </c>
      <c r="I396" t="s">
        <v>135</v>
      </c>
      <c r="J396" t="s">
        <v>136</v>
      </c>
      <c r="K396" t="s">
        <v>137</v>
      </c>
      <c r="L396" t="s">
        <v>1344</v>
      </c>
      <c r="M396" t="s">
        <v>1345</v>
      </c>
      <c r="N396">
        <v>1.789722222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</row>
    <row r="397" spans="1:31" x14ac:dyDescent="0.25">
      <c r="A397">
        <v>1632008</v>
      </c>
      <c r="B397">
        <v>1</v>
      </c>
      <c r="C397" t="s">
        <v>80</v>
      </c>
      <c r="D397" t="s">
        <v>99</v>
      </c>
      <c r="E397" t="s">
        <v>152</v>
      </c>
      <c r="F397" t="s">
        <v>1346</v>
      </c>
      <c r="G397" t="s">
        <v>507</v>
      </c>
      <c r="H397" t="s">
        <v>149</v>
      </c>
      <c r="I397" t="s">
        <v>135</v>
      </c>
      <c r="J397" t="s">
        <v>136</v>
      </c>
      <c r="K397" t="s">
        <v>137</v>
      </c>
      <c r="L397" t="s">
        <v>1347</v>
      </c>
      <c r="M397" t="s">
        <v>1348</v>
      </c>
      <c r="N397">
        <v>7.0763888880000003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0.97908842183894229</v>
      </c>
      <c r="AC397">
        <v>0</v>
      </c>
      <c r="AD397">
        <v>0</v>
      </c>
      <c r="AE397">
        <v>0.97908842183894229</v>
      </c>
    </row>
    <row r="398" spans="1:31" x14ac:dyDescent="0.25">
      <c r="A398">
        <v>1632426</v>
      </c>
      <c r="B398">
        <v>1</v>
      </c>
      <c r="C398" t="s">
        <v>80</v>
      </c>
      <c r="D398" t="s">
        <v>100</v>
      </c>
      <c r="E398" t="s">
        <v>140</v>
      </c>
      <c r="F398" t="s">
        <v>991</v>
      </c>
      <c r="G398" t="s">
        <v>161</v>
      </c>
      <c r="H398" t="s">
        <v>134</v>
      </c>
      <c r="I398" t="s">
        <v>135</v>
      </c>
      <c r="J398" t="s">
        <v>136</v>
      </c>
      <c r="K398" t="s">
        <v>137</v>
      </c>
      <c r="L398" t="s">
        <v>1349</v>
      </c>
      <c r="M398" t="s">
        <v>1350</v>
      </c>
      <c r="N398">
        <v>0.50166666599999998</v>
      </c>
      <c r="O398">
        <v>1</v>
      </c>
      <c r="P398">
        <v>1209</v>
      </c>
      <c r="Q398">
        <v>18</v>
      </c>
      <c r="R398">
        <v>487</v>
      </c>
      <c r="S398">
        <v>13</v>
      </c>
      <c r="T398">
        <v>283</v>
      </c>
      <c r="U398">
        <v>0</v>
      </c>
      <c r="V398">
        <v>1</v>
      </c>
      <c r="W398">
        <v>0.12049757451783334</v>
      </c>
      <c r="X398">
        <v>195.10941876177469</v>
      </c>
      <c r="Y398">
        <v>52.662463589836811</v>
      </c>
      <c r="Z398">
        <v>109.69448704668844</v>
      </c>
      <c r="AA398">
        <v>59.353826694757842</v>
      </c>
      <c r="AB398">
        <v>119.78290598753716</v>
      </c>
      <c r="AC398">
        <v>0</v>
      </c>
      <c r="AD398">
        <v>44.444122189996662</v>
      </c>
      <c r="AE398">
        <v>581.16772184510944</v>
      </c>
    </row>
    <row r="399" spans="1:31" x14ac:dyDescent="0.25">
      <c r="A399">
        <v>1632071</v>
      </c>
      <c r="B399">
        <v>1</v>
      </c>
      <c r="C399" t="s">
        <v>81</v>
      </c>
      <c r="D399" t="s">
        <v>128</v>
      </c>
      <c r="E399" t="s">
        <v>146</v>
      </c>
      <c r="F399" t="s">
        <v>1351</v>
      </c>
      <c r="G399" t="s">
        <v>148</v>
      </c>
      <c r="H399" t="s">
        <v>149</v>
      </c>
      <c r="I399" t="s">
        <v>135</v>
      </c>
      <c r="J399" t="s">
        <v>136</v>
      </c>
      <c r="K399" t="s">
        <v>143</v>
      </c>
      <c r="L399" t="s">
        <v>1352</v>
      </c>
      <c r="M399" t="s">
        <v>1353</v>
      </c>
      <c r="N399">
        <v>3.6511111110000001</v>
      </c>
      <c r="O399">
        <v>0</v>
      </c>
      <c r="P399">
        <v>710</v>
      </c>
      <c r="Q399">
        <v>0</v>
      </c>
      <c r="R399">
        <v>0</v>
      </c>
      <c r="S399">
        <v>0</v>
      </c>
      <c r="T399">
        <v>63</v>
      </c>
      <c r="U399">
        <v>0</v>
      </c>
      <c r="V399">
        <v>0</v>
      </c>
      <c r="W399">
        <v>0</v>
      </c>
      <c r="X399">
        <v>570.93113559196536</v>
      </c>
      <c r="Y399">
        <v>0</v>
      </c>
      <c r="Z399">
        <v>0</v>
      </c>
      <c r="AA399">
        <v>0</v>
      </c>
      <c r="AB399">
        <v>696.82722701238686</v>
      </c>
      <c r="AC399">
        <v>0</v>
      </c>
      <c r="AD399">
        <v>0</v>
      </c>
      <c r="AE399">
        <v>1267.7583626043522</v>
      </c>
    </row>
    <row r="400" spans="1:31" x14ac:dyDescent="0.25">
      <c r="A400">
        <v>1632509</v>
      </c>
      <c r="B400">
        <v>1</v>
      </c>
      <c r="C400" t="s">
        <v>80</v>
      </c>
      <c r="D400" t="s">
        <v>88</v>
      </c>
      <c r="E400" t="s">
        <v>152</v>
      </c>
      <c r="F400" t="s">
        <v>1354</v>
      </c>
      <c r="G400" t="s">
        <v>168</v>
      </c>
      <c r="H400" t="s">
        <v>149</v>
      </c>
      <c r="I400" t="s">
        <v>135</v>
      </c>
      <c r="J400" t="s">
        <v>136</v>
      </c>
      <c r="K400" t="s">
        <v>137</v>
      </c>
      <c r="L400" t="s">
        <v>1355</v>
      </c>
      <c r="M400" t="s">
        <v>1356</v>
      </c>
      <c r="N400">
        <v>0.79500000000000004</v>
      </c>
      <c r="O400">
        <v>0</v>
      </c>
      <c r="P400">
        <v>15</v>
      </c>
      <c r="Q400">
        <v>0</v>
      </c>
      <c r="R400">
        <v>0</v>
      </c>
      <c r="S400">
        <v>0</v>
      </c>
      <c r="T400">
        <v>1</v>
      </c>
      <c r="U400">
        <v>0</v>
      </c>
      <c r="V400">
        <v>0</v>
      </c>
      <c r="W400">
        <v>0</v>
      </c>
      <c r="X400">
        <v>3.4608254846526405</v>
      </c>
      <c r="Y400">
        <v>0</v>
      </c>
      <c r="Z400">
        <v>0</v>
      </c>
      <c r="AA400">
        <v>0</v>
      </c>
      <c r="AB400">
        <v>0.56378575535243336</v>
      </c>
      <c r="AC400">
        <v>0</v>
      </c>
      <c r="AD400">
        <v>0</v>
      </c>
      <c r="AE400">
        <v>4.0246112400050738</v>
      </c>
    </row>
    <row r="401" spans="1:31" x14ac:dyDescent="0.25">
      <c r="A401">
        <v>1632363</v>
      </c>
      <c r="B401">
        <v>1</v>
      </c>
      <c r="C401" t="s">
        <v>80</v>
      </c>
      <c r="D401" t="s">
        <v>96</v>
      </c>
      <c r="E401" t="s">
        <v>146</v>
      </c>
      <c r="F401" t="s">
        <v>1357</v>
      </c>
      <c r="G401" t="s">
        <v>187</v>
      </c>
      <c r="H401" t="s">
        <v>149</v>
      </c>
      <c r="I401" t="s">
        <v>135</v>
      </c>
      <c r="J401" t="s">
        <v>136</v>
      </c>
      <c r="K401" t="s">
        <v>137</v>
      </c>
      <c r="L401" t="s">
        <v>1358</v>
      </c>
      <c r="M401" t="s">
        <v>1359</v>
      </c>
      <c r="N401">
        <v>2.3991666660000002</v>
      </c>
      <c r="O401">
        <v>0</v>
      </c>
      <c r="P401">
        <v>96</v>
      </c>
      <c r="Q401">
        <v>0</v>
      </c>
      <c r="R401">
        <v>0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45.506666552891836</v>
      </c>
      <c r="Y401">
        <v>0</v>
      </c>
      <c r="Z401">
        <v>0</v>
      </c>
      <c r="AA401">
        <v>0</v>
      </c>
      <c r="AB401">
        <v>4.1138213309616551</v>
      </c>
      <c r="AC401">
        <v>0</v>
      </c>
      <c r="AD401">
        <v>0</v>
      </c>
      <c r="AE401">
        <v>49.620487883853492</v>
      </c>
    </row>
    <row r="402" spans="1:31" x14ac:dyDescent="0.25">
      <c r="A402">
        <v>1632217</v>
      </c>
      <c r="B402">
        <v>1</v>
      </c>
      <c r="C402" t="s">
        <v>80</v>
      </c>
      <c r="D402" t="s">
        <v>100</v>
      </c>
      <c r="E402" t="s">
        <v>152</v>
      </c>
      <c r="F402" t="s">
        <v>1360</v>
      </c>
      <c r="G402" t="s">
        <v>154</v>
      </c>
      <c r="H402" t="s">
        <v>149</v>
      </c>
      <c r="I402" t="s">
        <v>135</v>
      </c>
      <c r="J402" t="s">
        <v>136</v>
      </c>
      <c r="K402" t="s">
        <v>137</v>
      </c>
      <c r="L402" t="s">
        <v>1361</v>
      </c>
      <c r="M402" t="s">
        <v>1362</v>
      </c>
      <c r="N402">
        <v>0.72166666599999996</v>
      </c>
      <c r="O402">
        <v>0</v>
      </c>
      <c r="P402">
        <v>3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0.41982095449662499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0.41982095449662499</v>
      </c>
    </row>
    <row r="403" spans="1:31" x14ac:dyDescent="0.25">
      <c r="A403">
        <v>1632489</v>
      </c>
      <c r="B403">
        <v>1</v>
      </c>
      <c r="C403" t="s">
        <v>80</v>
      </c>
      <c r="D403" t="s">
        <v>99</v>
      </c>
      <c r="E403" t="s">
        <v>152</v>
      </c>
      <c r="F403" t="s">
        <v>1363</v>
      </c>
      <c r="G403" t="s">
        <v>154</v>
      </c>
      <c r="H403" t="s">
        <v>149</v>
      </c>
      <c r="I403" t="s">
        <v>135</v>
      </c>
      <c r="J403" t="s">
        <v>136</v>
      </c>
      <c r="K403" t="s">
        <v>137</v>
      </c>
      <c r="L403" t="s">
        <v>1364</v>
      </c>
      <c r="M403" t="s">
        <v>1365</v>
      </c>
      <c r="N403">
        <v>1.4027777770000001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0.35427813609479997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0.35427813609479997</v>
      </c>
    </row>
    <row r="404" spans="1:31" x14ac:dyDescent="0.25">
      <c r="A404">
        <v>1632297</v>
      </c>
      <c r="B404">
        <v>1</v>
      </c>
      <c r="C404" t="s">
        <v>80</v>
      </c>
      <c r="D404" t="s">
        <v>105</v>
      </c>
      <c r="E404" t="s">
        <v>152</v>
      </c>
      <c r="F404" t="s">
        <v>1366</v>
      </c>
      <c r="G404" t="s">
        <v>154</v>
      </c>
      <c r="H404" t="s">
        <v>149</v>
      </c>
      <c r="I404" t="s">
        <v>135</v>
      </c>
      <c r="J404" t="s">
        <v>136</v>
      </c>
      <c r="K404" t="s">
        <v>137</v>
      </c>
      <c r="L404" t="s">
        <v>1367</v>
      </c>
      <c r="M404" t="s">
        <v>1368</v>
      </c>
      <c r="N404">
        <v>1.176111111</v>
      </c>
      <c r="O404">
        <v>0</v>
      </c>
      <c r="P404">
        <v>1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0.12803130845290836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0.12803130845290836</v>
      </c>
    </row>
    <row r="405" spans="1:31" x14ac:dyDescent="0.25">
      <c r="A405">
        <v>1632154</v>
      </c>
      <c r="B405">
        <v>1</v>
      </c>
      <c r="C405" t="s">
        <v>80</v>
      </c>
      <c r="D405" t="s">
        <v>105</v>
      </c>
      <c r="E405" t="s">
        <v>178</v>
      </c>
      <c r="F405" t="s">
        <v>1369</v>
      </c>
      <c r="G405" t="s">
        <v>187</v>
      </c>
      <c r="H405" t="s">
        <v>149</v>
      </c>
      <c r="I405" t="s">
        <v>135</v>
      </c>
      <c r="J405" t="s">
        <v>136</v>
      </c>
      <c r="K405" t="s">
        <v>137</v>
      </c>
      <c r="L405" t="s">
        <v>1370</v>
      </c>
      <c r="M405" t="s">
        <v>1371</v>
      </c>
      <c r="N405">
        <v>0.77444444400000001</v>
      </c>
      <c r="O405">
        <v>0</v>
      </c>
      <c r="P405">
        <v>105</v>
      </c>
      <c r="Q405">
        <v>0</v>
      </c>
      <c r="R405">
        <v>0</v>
      </c>
      <c r="S405">
        <v>0</v>
      </c>
      <c r="T405">
        <v>3</v>
      </c>
      <c r="U405">
        <v>0</v>
      </c>
      <c r="V405">
        <v>0</v>
      </c>
      <c r="W405">
        <v>0</v>
      </c>
      <c r="X405">
        <v>27.714589753500444</v>
      </c>
      <c r="Y405">
        <v>0</v>
      </c>
      <c r="Z405">
        <v>0</v>
      </c>
      <c r="AA405">
        <v>0</v>
      </c>
      <c r="AB405">
        <v>0.19234398508041337</v>
      </c>
      <c r="AC405">
        <v>0</v>
      </c>
      <c r="AD405">
        <v>0</v>
      </c>
      <c r="AE405">
        <v>27.906933738580857</v>
      </c>
    </row>
    <row r="406" spans="1:31" x14ac:dyDescent="0.25">
      <c r="A406">
        <v>1632011</v>
      </c>
      <c r="B406">
        <v>1</v>
      </c>
      <c r="C406" t="s">
        <v>80</v>
      </c>
      <c r="D406" t="s">
        <v>99</v>
      </c>
      <c r="E406" t="s">
        <v>146</v>
      </c>
      <c r="F406" t="s">
        <v>1372</v>
      </c>
      <c r="G406" t="s">
        <v>227</v>
      </c>
      <c r="H406" t="s">
        <v>149</v>
      </c>
      <c r="I406" t="s">
        <v>135</v>
      </c>
      <c r="J406" t="s">
        <v>136</v>
      </c>
      <c r="K406" t="s">
        <v>137</v>
      </c>
      <c r="L406" t="s">
        <v>1373</v>
      </c>
      <c r="M406" t="s">
        <v>1374</v>
      </c>
      <c r="N406">
        <v>2.8250000000000002</v>
      </c>
      <c r="O406">
        <v>0</v>
      </c>
      <c r="P406">
        <v>30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14.543589337910554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14.543589337910554</v>
      </c>
    </row>
    <row r="407" spans="1:31" x14ac:dyDescent="0.25">
      <c r="A407">
        <v>1632446</v>
      </c>
      <c r="B407">
        <v>1</v>
      </c>
      <c r="C407" t="s">
        <v>80</v>
      </c>
      <c r="D407" t="s">
        <v>100</v>
      </c>
      <c r="E407" t="s">
        <v>131</v>
      </c>
      <c r="F407" t="s">
        <v>1375</v>
      </c>
      <c r="G407" t="s">
        <v>195</v>
      </c>
      <c r="H407" t="s">
        <v>134</v>
      </c>
      <c r="I407" t="s">
        <v>135</v>
      </c>
      <c r="J407" t="s">
        <v>136</v>
      </c>
      <c r="K407" t="s">
        <v>137</v>
      </c>
      <c r="L407" t="s">
        <v>1376</v>
      </c>
      <c r="M407" t="s">
        <v>1377</v>
      </c>
      <c r="N407">
        <v>1.06</v>
      </c>
      <c r="O407">
        <v>0</v>
      </c>
      <c r="P407">
        <v>120</v>
      </c>
      <c r="Q407">
        <v>0</v>
      </c>
      <c r="R407">
        <v>2</v>
      </c>
      <c r="S407">
        <v>0</v>
      </c>
      <c r="T407">
        <v>4</v>
      </c>
      <c r="U407">
        <v>0</v>
      </c>
      <c r="V407">
        <v>0</v>
      </c>
      <c r="W407">
        <v>0</v>
      </c>
      <c r="X407">
        <v>25.270606756853439</v>
      </c>
      <c r="Y407">
        <v>0</v>
      </c>
      <c r="Z407">
        <v>9.9144613833466677E-2</v>
      </c>
      <c r="AA407">
        <v>0</v>
      </c>
      <c r="AB407">
        <v>0.12034976148271002</v>
      </c>
      <c r="AC407">
        <v>0</v>
      </c>
      <c r="AD407">
        <v>0</v>
      </c>
      <c r="AE407">
        <v>25.490101132169617</v>
      </c>
    </row>
    <row r="408" spans="1:31" x14ac:dyDescent="0.25">
      <c r="A408">
        <v>1632340</v>
      </c>
      <c r="B408">
        <v>1</v>
      </c>
      <c r="C408" t="s">
        <v>80</v>
      </c>
      <c r="D408" t="s">
        <v>97</v>
      </c>
      <c r="E408" t="s">
        <v>178</v>
      </c>
      <c r="F408" t="s">
        <v>1378</v>
      </c>
      <c r="G408" t="s">
        <v>227</v>
      </c>
      <c r="H408" t="s">
        <v>149</v>
      </c>
      <c r="I408" t="s">
        <v>135</v>
      </c>
      <c r="J408" t="s">
        <v>136</v>
      </c>
      <c r="K408" t="s">
        <v>137</v>
      </c>
      <c r="L408" t="s">
        <v>1379</v>
      </c>
      <c r="M408" t="s">
        <v>1380</v>
      </c>
      <c r="N408">
        <v>5.6586111109999999</v>
      </c>
      <c r="O408">
        <v>0</v>
      </c>
      <c r="P408">
        <v>26</v>
      </c>
      <c r="Q408">
        <v>0</v>
      </c>
      <c r="R408">
        <v>5</v>
      </c>
      <c r="S408">
        <v>0</v>
      </c>
      <c r="T408">
        <v>3</v>
      </c>
      <c r="U408">
        <v>0</v>
      </c>
      <c r="V408">
        <v>0</v>
      </c>
      <c r="W408">
        <v>0</v>
      </c>
      <c r="X408">
        <v>43.931468705235474</v>
      </c>
      <c r="Y408">
        <v>0</v>
      </c>
      <c r="Z408">
        <v>10.775231684147258</v>
      </c>
      <c r="AA408">
        <v>0</v>
      </c>
      <c r="AB408">
        <v>2.6607838835397422</v>
      </c>
      <c r="AC408">
        <v>0</v>
      </c>
      <c r="AD408">
        <v>0</v>
      </c>
      <c r="AE408">
        <v>57.367484272922475</v>
      </c>
    </row>
    <row r="409" spans="1:31" x14ac:dyDescent="0.25">
      <c r="A409">
        <v>1632097</v>
      </c>
      <c r="B409">
        <v>1</v>
      </c>
      <c r="C409" t="s">
        <v>80</v>
      </c>
      <c r="D409" t="s">
        <v>95</v>
      </c>
      <c r="E409" t="s">
        <v>178</v>
      </c>
      <c r="F409" t="s">
        <v>1381</v>
      </c>
      <c r="G409" t="s">
        <v>227</v>
      </c>
      <c r="H409" t="s">
        <v>149</v>
      </c>
      <c r="I409" t="s">
        <v>135</v>
      </c>
      <c r="J409" t="s">
        <v>136</v>
      </c>
      <c r="K409" t="s">
        <v>137</v>
      </c>
      <c r="L409" t="s">
        <v>1382</v>
      </c>
      <c r="M409" t="s">
        <v>1383</v>
      </c>
      <c r="N409">
        <v>1.3658333330000001</v>
      </c>
      <c r="O409">
        <v>0</v>
      </c>
      <c r="P409">
        <v>5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0.53411242023123506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0.53411242023123506</v>
      </c>
    </row>
    <row r="410" spans="1:31" x14ac:dyDescent="0.25">
      <c r="A410">
        <v>1632452</v>
      </c>
      <c r="B410">
        <v>1</v>
      </c>
      <c r="C410" t="s">
        <v>81</v>
      </c>
      <c r="D410" t="s">
        <v>128</v>
      </c>
      <c r="E410" t="s">
        <v>152</v>
      </c>
      <c r="F410" t="s">
        <v>1384</v>
      </c>
      <c r="G410" t="s">
        <v>168</v>
      </c>
      <c r="H410" t="s">
        <v>149</v>
      </c>
      <c r="I410" t="s">
        <v>135</v>
      </c>
      <c r="J410" t="s">
        <v>136</v>
      </c>
      <c r="K410" t="s">
        <v>137</v>
      </c>
      <c r="L410" t="s">
        <v>1385</v>
      </c>
      <c r="M410" t="s">
        <v>1386</v>
      </c>
      <c r="N410">
        <v>5.2744444440000002</v>
      </c>
      <c r="O410">
        <v>0</v>
      </c>
      <c r="P410">
        <v>11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12.823663980837388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12.823663980837388</v>
      </c>
    </row>
    <row r="411" spans="1:31" x14ac:dyDescent="0.25">
      <c r="A411">
        <v>1632080</v>
      </c>
      <c r="B411">
        <v>1</v>
      </c>
      <c r="C411" t="s">
        <v>80</v>
      </c>
      <c r="D411" t="s">
        <v>87</v>
      </c>
      <c r="E411" t="s">
        <v>178</v>
      </c>
      <c r="F411" t="s">
        <v>1387</v>
      </c>
      <c r="G411" t="s">
        <v>187</v>
      </c>
      <c r="H411" t="s">
        <v>149</v>
      </c>
      <c r="I411" t="s">
        <v>135</v>
      </c>
      <c r="J411" t="s">
        <v>136</v>
      </c>
      <c r="K411" t="s">
        <v>137</v>
      </c>
      <c r="L411" t="s">
        <v>1388</v>
      </c>
      <c r="M411" t="s">
        <v>1389</v>
      </c>
      <c r="N411">
        <v>1.403888888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1</v>
      </c>
      <c r="U411">
        <v>0</v>
      </c>
      <c r="V411">
        <v>1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7.6755267153020874</v>
      </c>
      <c r="AC411">
        <v>0</v>
      </c>
      <c r="AD411">
        <v>32.52181990743977</v>
      </c>
      <c r="AE411">
        <v>40.197346622741861</v>
      </c>
    </row>
    <row r="412" spans="1:31" x14ac:dyDescent="0.25">
      <c r="A412">
        <v>1632412</v>
      </c>
      <c r="B412">
        <v>1</v>
      </c>
      <c r="C412" t="s">
        <v>80</v>
      </c>
      <c r="D412" t="s">
        <v>99</v>
      </c>
      <c r="E412" t="s">
        <v>178</v>
      </c>
      <c r="F412" t="s">
        <v>1390</v>
      </c>
      <c r="G412" t="s">
        <v>675</v>
      </c>
      <c r="H412" t="s">
        <v>149</v>
      </c>
      <c r="I412" t="s">
        <v>135</v>
      </c>
      <c r="J412" t="s">
        <v>136</v>
      </c>
      <c r="K412" t="s">
        <v>137</v>
      </c>
      <c r="L412" t="s">
        <v>1391</v>
      </c>
      <c r="M412" t="s">
        <v>1392</v>
      </c>
      <c r="N412">
        <v>5.131388888</v>
      </c>
      <c r="O412">
        <v>0</v>
      </c>
      <c r="P412">
        <v>28</v>
      </c>
      <c r="Q412">
        <v>0</v>
      </c>
      <c r="R412">
        <v>0</v>
      </c>
      <c r="S412">
        <v>0</v>
      </c>
      <c r="T412">
        <v>2</v>
      </c>
      <c r="U412">
        <v>0</v>
      </c>
      <c r="V412">
        <v>0</v>
      </c>
      <c r="W412">
        <v>0</v>
      </c>
      <c r="X412">
        <v>32.104741353172422</v>
      </c>
      <c r="Y412">
        <v>0</v>
      </c>
      <c r="Z412">
        <v>0</v>
      </c>
      <c r="AA412">
        <v>0</v>
      </c>
      <c r="AB412">
        <v>5.8884831262951673E-2</v>
      </c>
      <c r="AC412">
        <v>0</v>
      </c>
      <c r="AD412">
        <v>0</v>
      </c>
      <c r="AE412">
        <v>32.163626184435373</v>
      </c>
    </row>
    <row r="413" spans="1:31" x14ac:dyDescent="0.25">
      <c r="A413">
        <v>1632306</v>
      </c>
      <c r="B413">
        <v>1</v>
      </c>
      <c r="C413" t="s">
        <v>80</v>
      </c>
      <c r="D413" t="s">
        <v>107</v>
      </c>
      <c r="E413" t="s">
        <v>152</v>
      </c>
      <c r="F413" t="s">
        <v>1393</v>
      </c>
      <c r="G413" t="s">
        <v>507</v>
      </c>
      <c r="H413" t="s">
        <v>149</v>
      </c>
      <c r="I413" t="s">
        <v>135</v>
      </c>
      <c r="J413" t="s">
        <v>136</v>
      </c>
      <c r="K413" t="s">
        <v>137</v>
      </c>
      <c r="L413" t="s">
        <v>1394</v>
      </c>
      <c r="M413" t="s">
        <v>1395</v>
      </c>
      <c r="N413">
        <v>2.679444444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9.684006620987777E-3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9.684006620987777E-3</v>
      </c>
    </row>
    <row r="414" spans="1:31" x14ac:dyDescent="0.25">
      <c r="A414">
        <v>1632120</v>
      </c>
      <c r="B414">
        <v>1</v>
      </c>
      <c r="C414" t="s">
        <v>80</v>
      </c>
      <c r="D414" t="s">
        <v>85</v>
      </c>
      <c r="E414" t="s">
        <v>152</v>
      </c>
      <c r="F414" t="s">
        <v>1396</v>
      </c>
      <c r="G414" t="s">
        <v>154</v>
      </c>
      <c r="H414" t="s">
        <v>149</v>
      </c>
      <c r="I414" t="s">
        <v>135</v>
      </c>
      <c r="J414" t="s">
        <v>136</v>
      </c>
      <c r="K414" t="s">
        <v>137</v>
      </c>
      <c r="L414" t="s">
        <v>1397</v>
      </c>
      <c r="M414" t="s">
        <v>1398</v>
      </c>
      <c r="N414">
        <v>1.2180555550000001</v>
      </c>
      <c r="O414">
        <v>0</v>
      </c>
      <c r="P414">
        <v>3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1.4989306245231959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1.4989306245231959</v>
      </c>
    </row>
    <row r="415" spans="1:31" x14ac:dyDescent="0.25">
      <c r="A415">
        <v>1632266</v>
      </c>
      <c r="B415">
        <v>1</v>
      </c>
      <c r="C415" t="s">
        <v>80</v>
      </c>
      <c r="D415" t="s">
        <v>94</v>
      </c>
      <c r="E415" t="s">
        <v>131</v>
      </c>
      <c r="F415" t="s">
        <v>1399</v>
      </c>
      <c r="G415" t="s">
        <v>585</v>
      </c>
      <c r="H415" t="s">
        <v>134</v>
      </c>
      <c r="I415" t="s">
        <v>135</v>
      </c>
      <c r="J415" t="s">
        <v>136</v>
      </c>
      <c r="K415" t="s">
        <v>137</v>
      </c>
      <c r="L415" t="s">
        <v>1400</v>
      </c>
      <c r="M415" t="s">
        <v>1401</v>
      </c>
      <c r="N415">
        <v>0.29277777700000002</v>
      </c>
      <c r="O415">
        <v>0</v>
      </c>
      <c r="P415">
        <v>476</v>
      </c>
      <c r="Q415">
        <v>0</v>
      </c>
      <c r="R415">
        <v>1</v>
      </c>
      <c r="S415">
        <v>2</v>
      </c>
      <c r="T415">
        <v>59</v>
      </c>
      <c r="U415">
        <v>0</v>
      </c>
      <c r="V415">
        <v>0</v>
      </c>
      <c r="W415">
        <v>0</v>
      </c>
      <c r="X415">
        <v>9.419243981511503</v>
      </c>
      <c r="Y415">
        <v>0</v>
      </c>
      <c r="Z415">
        <v>2.7551608364546672E-2</v>
      </c>
      <c r="AA415">
        <v>1.2883441166093084</v>
      </c>
      <c r="AB415">
        <v>2.9739513627594252</v>
      </c>
      <c r="AC415">
        <v>0</v>
      </c>
      <c r="AD415">
        <v>0</v>
      </c>
      <c r="AE415">
        <v>13.709091069244785</v>
      </c>
    </row>
    <row r="416" spans="1:31" x14ac:dyDescent="0.25">
      <c r="A416">
        <v>1632020</v>
      </c>
      <c r="B416">
        <v>1</v>
      </c>
      <c r="C416" t="s">
        <v>80</v>
      </c>
      <c r="D416" t="s">
        <v>85</v>
      </c>
      <c r="E416" t="s">
        <v>146</v>
      </c>
      <c r="F416" t="s">
        <v>1402</v>
      </c>
      <c r="G416" t="s">
        <v>235</v>
      </c>
      <c r="H416" t="s">
        <v>149</v>
      </c>
      <c r="I416" t="s">
        <v>135</v>
      </c>
      <c r="J416" t="s">
        <v>136</v>
      </c>
      <c r="K416" t="s">
        <v>143</v>
      </c>
      <c r="L416" t="s">
        <v>1403</v>
      </c>
      <c r="M416" t="s">
        <v>1404</v>
      </c>
      <c r="N416">
        <v>0.78382027700000001</v>
      </c>
      <c r="O416">
        <v>0</v>
      </c>
      <c r="P416">
        <v>971</v>
      </c>
      <c r="Q416">
        <v>0</v>
      </c>
      <c r="R416">
        <v>0</v>
      </c>
      <c r="S416">
        <v>0</v>
      </c>
      <c r="T416">
        <v>131</v>
      </c>
      <c r="U416">
        <v>0</v>
      </c>
      <c r="V416">
        <v>0</v>
      </c>
      <c r="W416">
        <v>0</v>
      </c>
      <c r="X416">
        <v>232.36783838322359</v>
      </c>
      <c r="Y416">
        <v>0</v>
      </c>
      <c r="Z416">
        <v>0</v>
      </c>
      <c r="AA416">
        <v>0</v>
      </c>
      <c r="AB416">
        <v>85.734534715366436</v>
      </c>
      <c r="AC416">
        <v>0</v>
      </c>
      <c r="AD416">
        <v>0</v>
      </c>
      <c r="AE416">
        <v>318.10237309859002</v>
      </c>
    </row>
    <row r="417" spans="1:31" x14ac:dyDescent="0.25">
      <c r="A417">
        <v>1632372</v>
      </c>
      <c r="B417">
        <v>1</v>
      </c>
      <c r="C417" t="s">
        <v>80</v>
      </c>
      <c r="D417" t="s">
        <v>97</v>
      </c>
      <c r="E417" t="s">
        <v>178</v>
      </c>
      <c r="F417" t="s">
        <v>1405</v>
      </c>
      <c r="G417" t="s">
        <v>187</v>
      </c>
      <c r="H417" t="s">
        <v>149</v>
      </c>
      <c r="I417" t="s">
        <v>135</v>
      </c>
      <c r="J417" t="s">
        <v>136</v>
      </c>
      <c r="K417" t="s">
        <v>137</v>
      </c>
      <c r="L417" t="s">
        <v>1406</v>
      </c>
      <c r="M417" t="s">
        <v>1407</v>
      </c>
      <c r="N417">
        <v>4.8150000000000004</v>
      </c>
      <c r="O417">
        <v>0</v>
      </c>
      <c r="P417">
        <v>14</v>
      </c>
      <c r="Q417">
        <v>0</v>
      </c>
      <c r="R417">
        <v>15</v>
      </c>
      <c r="S417">
        <v>0</v>
      </c>
      <c r="T417">
        <v>5</v>
      </c>
      <c r="U417">
        <v>0</v>
      </c>
      <c r="V417">
        <v>0</v>
      </c>
      <c r="W417">
        <v>0</v>
      </c>
      <c r="X417">
        <v>71.169656190852905</v>
      </c>
      <c r="Y417">
        <v>0</v>
      </c>
      <c r="Z417">
        <v>6.777076293193776</v>
      </c>
      <c r="AA417">
        <v>0</v>
      </c>
      <c r="AB417">
        <v>17.467256881083728</v>
      </c>
      <c r="AC417">
        <v>0</v>
      </c>
      <c r="AD417">
        <v>0</v>
      </c>
      <c r="AE417">
        <v>95.413989365130405</v>
      </c>
    </row>
    <row r="418" spans="1:31" x14ac:dyDescent="0.25">
      <c r="A418">
        <v>1632014</v>
      </c>
      <c r="B418">
        <v>1</v>
      </c>
      <c r="C418" t="s">
        <v>80</v>
      </c>
      <c r="D418" t="s">
        <v>90</v>
      </c>
      <c r="E418" t="s">
        <v>178</v>
      </c>
      <c r="F418" t="s">
        <v>1408</v>
      </c>
      <c r="G418" t="s">
        <v>227</v>
      </c>
      <c r="H418" t="s">
        <v>149</v>
      </c>
      <c r="I418" t="s">
        <v>135</v>
      </c>
      <c r="J418" t="s">
        <v>136</v>
      </c>
      <c r="K418" t="s">
        <v>137</v>
      </c>
      <c r="L418" t="s">
        <v>1409</v>
      </c>
      <c r="M418" t="s">
        <v>1410</v>
      </c>
      <c r="N418">
        <v>1.020277777</v>
      </c>
      <c r="O418">
        <v>0</v>
      </c>
      <c r="P418">
        <v>30</v>
      </c>
      <c r="Q418">
        <v>0</v>
      </c>
      <c r="R418">
        <v>0</v>
      </c>
      <c r="S418">
        <v>0</v>
      </c>
      <c r="T418">
        <v>39</v>
      </c>
      <c r="U418">
        <v>0</v>
      </c>
      <c r="V418">
        <v>1</v>
      </c>
      <c r="W418">
        <v>0</v>
      </c>
      <c r="X418">
        <v>7.1405350563699104</v>
      </c>
      <c r="Y418">
        <v>0</v>
      </c>
      <c r="Z418">
        <v>0</v>
      </c>
      <c r="AA418">
        <v>0</v>
      </c>
      <c r="AB418">
        <v>47.017241927793194</v>
      </c>
      <c r="AC418">
        <v>0</v>
      </c>
      <c r="AD418">
        <v>21.400413892973582</v>
      </c>
      <c r="AE418">
        <v>75.558190877136695</v>
      </c>
    </row>
    <row r="419" spans="1:31" x14ac:dyDescent="0.25">
      <c r="A419">
        <v>1632349</v>
      </c>
      <c r="B419">
        <v>1</v>
      </c>
      <c r="C419" t="s">
        <v>80</v>
      </c>
      <c r="D419" t="s">
        <v>97</v>
      </c>
      <c r="E419" t="s">
        <v>131</v>
      </c>
      <c r="F419" t="s">
        <v>1411</v>
      </c>
      <c r="G419" t="s">
        <v>195</v>
      </c>
      <c r="H419" t="s">
        <v>134</v>
      </c>
      <c r="I419" t="s">
        <v>135</v>
      </c>
      <c r="J419" t="s">
        <v>136</v>
      </c>
      <c r="K419" t="s">
        <v>137</v>
      </c>
      <c r="L419" t="s">
        <v>1412</v>
      </c>
      <c r="M419" t="s">
        <v>1413</v>
      </c>
      <c r="N419">
        <v>2.253055555</v>
      </c>
      <c r="O419">
        <v>0</v>
      </c>
      <c r="P419">
        <v>63</v>
      </c>
      <c r="Q419">
        <v>0</v>
      </c>
      <c r="R419">
        <v>63</v>
      </c>
      <c r="S419">
        <v>0</v>
      </c>
      <c r="T419">
        <v>16</v>
      </c>
      <c r="U419">
        <v>0</v>
      </c>
      <c r="V419">
        <v>0</v>
      </c>
      <c r="W419">
        <v>0</v>
      </c>
      <c r="X419">
        <v>85.075901357859465</v>
      </c>
      <c r="Y419">
        <v>0</v>
      </c>
      <c r="Z419">
        <v>62.777006662967452</v>
      </c>
      <c r="AA419">
        <v>0</v>
      </c>
      <c r="AB419">
        <v>59.671235512406852</v>
      </c>
      <c r="AC419">
        <v>0</v>
      </c>
      <c r="AD419">
        <v>0</v>
      </c>
      <c r="AE419">
        <v>207.52414353323377</v>
      </c>
    </row>
    <row r="420" spans="1:31" x14ac:dyDescent="0.25">
      <c r="A420">
        <v>1632206</v>
      </c>
      <c r="B420">
        <v>1</v>
      </c>
      <c r="C420" t="s">
        <v>81</v>
      </c>
      <c r="D420" t="s">
        <v>120</v>
      </c>
      <c r="E420" t="s">
        <v>140</v>
      </c>
      <c r="F420" t="s">
        <v>1414</v>
      </c>
      <c r="G420" t="s">
        <v>161</v>
      </c>
      <c r="H420" t="s">
        <v>134</v>
      </c>
      <c r="I420" t="s">
        <v>135</v>
      </c>
      <c r="J420" t="s">
        <v>136</v>
      </c>
      <c r="K420" t="s">
        <v>137</v>
      </c>
      <c r="L420" t="s">
        <v>1415</v>
      </c>
      <c r="M420" t="s">
        <v>1416</v>
      </c>
      <c r="N420">
        <v>1.1463888879999999</v>
      </c>
      <c r="O420">
        <v>0</v>
      </c>
      <c r="P420">
        <v>0</v>
      </c>
      <c r="Q420">
        <v>17</v>
      </c>
      <c r="R420">
        <v>66</v>
      </c>
      <c r="S420">
        <v>5</v>
      </c>
      <c r="T420">
        <v>4</v>
      </c>
      <c r="U420">
        <v>0</v>
      </c>
      <c r="V420">
        <v>0</v>
      </c>
      <c r="W420">
        <v>0</v>
      </c>
      <c r="X420">
        <v>0</v>
      </c>
      <c r="Y420">
        <v>56.671254507825523</v>
      </c>
      <c r="Z420">
        <v>48.509668546872902</v>
      </c>
      <c r="AA420">
        <v>31.927826065220113</v>
      </c>
      <c r="AB420">
        <v>12.518689880986475</v>
      </c>
      <c r="AC420">
        <v>0</v>
      </c>
      <c r="AD420">
        <v>0</v>
      </c>
      <c r="AE420">
        <v>149.62743900090501</v>
      </c>
    </row>
    <row r="421" spans="1:31" x14ac:dyDescent="0.25">
      <c r="A421">
        <v>1632057</v>
      </c>
      <c r="B421">
        <v>1</v>
      </c>
      <c r="C421" t="s">
        <v>80</v>
      </c>
      <c r="D421" t="s">
        <v>101</v>
      </c>
      <c r="E421" t="s">
        <v>152</v>
      </c>
      <c r="F421" t="s">
        <v>1417</v>
      </c>
      <c r="G421" t="s">
        <v>172</v>
      </c>
      <c r="H421" t="s">
        <v>149</v>
      </c>
      <c r="I421" t="s">
        <v>135</v>
      </c>
      <c r="J421" t="s">
        <v>136</v>
      </c>
      <c r="K421" t="s">
        <v>137</v>
      </c>
      <c r="L421" t="s">
        <v>1418</v>
      </c>
      <c r="M421" t="s">
        <v>1419</v>
      </c>
      <c r="N421">
        <v>1.523055555</v>
      </c>
      <c r="O421">
        <v>0</v>
      </c>
      <c r="P421">
        <v>1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4.0867544417777773E-4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4.0867544417777773E-4</v>
      </c>
    </row>
    <row r="422" spans="1:31" x14ac:dyDescent="0.25">
      <c r="A422">
        <v>1632329</v>
      </c>
      <c r="B422">
        <v>1</v>
      </c>
      <c r="C422" t="s">
        <v>80</v>
      </c>
      <c r="D422" t="s">
        <v>92</v>
      </c>
      <c r="E422" t="s">
        <v>178</v>
      </c>
      <c r="F422" t="s">
        <v>1420</v>
      </c>
      <c r="G422" t="s">
        <v>227</v>
      </c>
      <c r="H422" t="s">
        <v>149</v>
      </c>
      <c r="I422" t="s">
        <v>135</v>
      </c>
      <c r="J422" t="s">
        <v>136</v>
      </c>
      <c r="K422" t="s">
        <v>137</v>
      </c>
      <c r="L422" t="s">
        <v>1421</v>
      </c>
      <c r="M422" t="s">
        <v>1422</v>
      </c>
      <c r="N422">
        <v>1.7113888880000001</v>
      </c>
      <c r="O422">
        <v>0</v>
      </c>
      <c r="P422">
        <v>10</v>
      </c>
      <c r="Q422">
        <v>0</v>
      </c>
      <c r="R422">
        <v>0</v>
      </c>
      <c r="S422">
        <v>0</v>
      </c>
      <c r="T422">
        <v>4</v>
      </c>
      <c r="U422">
        <v>0</v>
      </c>
      <c r="V422">
        <v>0</v>
      </c>
      <c r="W422">
        <v>0</v>
      </c>
      <c r="X422">
        <v>5.4934515065267071</v>
      </c>
      <c r="Y422">
        <v>0</v>
      </c>
      <c r="Z422">
        <v>0</v>
      </c>
      <c r="AA422">
        <v>0</v>
      </c>
      <c r="AB422">
        <v>3.0633992115270141</v>
      </c>
      <c r="AC422">
        <v>0</v>
      </c>
      <c r="AD422">
        <v>0</v>
      </c>
      <c r="AE422">
        <v>8.5568507180537203</v>
      </c>
    </row>
    <row r="423" spans="1:31" x14ac:dyDescent="0.25">
      <c r="A423">
        <v>1632200</v>
      </c>
      <c r="B423">
        <v>1</v>
      </c>
      <c r="C423" t="s">
        <v>80</v>
      </c>
      <c r="D423" t="s">
        <v>100</v>
      </c>
      <c r="E423" t="s">
        <v>178</v>
      </c>
      <c r="F423" t="s">
        <v>1423</v>
      </c>
      <c r="G423" t="s">
        <v>710</v>
      </c>
      <c r="H423" t="s">
        <v>149</v>
      </c>
      <c r="I423" t="s">
        <v>135</v>
      </c>
      <c r="J423" t="s">
        <v>136</v>
      </c>
      <c r="K423" t="s">
        <v>137</v>
      </c>
      <c r="L423" t="s">
        <v>1424</v>
      </c>
      <c r="M423" t="s">
        <v>1425</v>
      </c>
      <c r="N423">
        <v>3.7825000000000002</v>
      </c>
      <c r="O423">
        <v>0</v>
      </c>
      <c r="P423">
        <v>60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0</v>
      </c>
      <c r="X423">
        <v>21.532233750180858</v>
      </c>
      <c r="Y423">
        <v>0</v>
      </c>
      <c r="Z423">
        <v>0</v>
      </c>
      <c r="AA423">
        <v>0</v>
      </c>
      <c r="AB423">
        <v>4.9605791710788267</v>
      </c>
      <c r="AC423">
        <v>0</v>
      </c>
      <c r="AD423">
        <v>0</v>
      </c>
      <c r="AE423">
        <v>26.492812921259684</v>
      </c>
    </row>
    <row r="424" spans="1:31" x14ac:dyDescent="0.25">
      <c r="A424">
        <v>1631994</v>
      </c>
      <c r="B424">
        <v>1</v>
      </c>
      <c r="C424" t="s">
        <v>80</v>
      </c>
      <c r="D424" t="s">
        <v>100</v>
      </c>
      <c r="E424" t="s">
        <v>204</v>
      </c>
      <c r="F424" t="s">
        <v>1426</v>
      </c>
      <c r="G424" t="s">
        <v>161</v>
      </c>
      <c r="H424" t="s">
        <v>134</v>
      </c>
      <c r="I424" t="s">
        <v>135</v>
      </c>
      <c r="J424" t="s">
        <v>136</v>
      </c>
      <c r="K424" t="s">
        <v>137</v>
      </c>
      <c r="L424" t="s">
        <v>1427</v>
      </c>
      <c r="M424" t="s">
        <v>1428</v>
      </c>
      <c r="N424">
        <v>0.97555555500000002</v>
      </c>
      <c r="O424">
        <v>1</v>
      </c>
      <c r="P424">
        <v>2018</v>
      </c>
      <c r="Q424">
        <v>0</v>
      </c>
      <c r="R424">
        <v>134</v>
      </c>
      <c r="S424">
        <v>0</v>
      </c>
      <c r="T424">
        <v>228</v>
      </c>
      <c r="U424">
        <v>0</v>
      </c>
      <c r="V424">
        <v>1</v>
      </c>
      <c r="W424">
        <v>0.24325665027039997</v>
      </c>
      <c r="X424">
        <v>466.69554449608802</v>
      </c>
      <c r="Y424">
        <v>0</v>
      </c>
      <c r="Z424">
        <v>27.023226000536052</v>
      </c>
      <c r="AA424">
        <v>0</v>
      </c>
      <c r="AB424">
        <v>144.41206570660185</v>
      </c>
      <c r="AC424">
        <v>0</v>
      </c>
      <c r="AD424">
        <v>1.5176292891390306</v>
      </c>
      <c r="AE424">
        <v>639.89172214263533</v>
      </c>
    </row>
    <row r="425" spans="1:31" x14ac:dyDescent="0.25">
      <c r="A425">
        <v>1632392</v>
      </c>
      <c r="B425">
        <v>1</v>
      </c>
      <c r="C425" t="s">
        <v>81</v>
      </c>
      <c r="D425" t="s">
        <v>113</v>
      </c>
      <c r="E425" t="s">
        <v>131</v>
      </c>
      <c r="F425" t="s">
        <v>1429</v>
      </c>
      <c r="G425" t="s">
        <v>585</v>
      </c>
      <c r="H425" t="s">
        <v>134</v>
      </c>
      <c r="I425" t="s">
        <v>135</v>
      </c>
      <c r="J425" t="s">
        <v>136</v>
      </c>
      <c r="K425" t="s">
        <v>137</v>
      </c>
      <c r="L425" t="s">
        <v>1430</v>
      </c>
      <c r="M425" t="s">
        <v>1431</v>
      </c>
      <c r="N425">
        <v>1.8672222220000001</v>
      </c>
      <c r="O425">
        <v>0</v>
      </c>
      <c r="P425">
        <v>55</v>
      </c>
      <c r="Q425">
        <v>0</v>
      </c>
      <c r="R425">
        <v>1</v>
      </c>
      <c r="S425">
        <v>0</v>
      </c>
      <c r="T425">
        <v>1</v>
      </c>
      <c r="U425">
        <v>0</v>
      </c>
      <c r="V425">
        <v>0</v>
      </c>
      <c r="W425">
        <v>0</v>
      </c>
      <c r="X425">
        <v>16.05391257544899</v>
      </c>
      <c r="Y425">
        <v>0</v>
      </c>
      <c r="Z425">
        <v>5.9370476787222234E-5</v>
      </c>
      <c r="AA425">
        <v>0</v>
      </c>
      <c r="AB425">
        <v>0.80901463983936461</v>
      </c>
      <c r="AC425">
        <v>0</v>
      </c>
      <c r="AD425">
        <v>0</v>
      </c>
      <c r="AE425">
        <v>16.862986585765142</v>
      </c>
    </row>
    <row r="426" spans="1:31" x14ac:dyDescent="0.25">
      <c r="A426">
        <v>1632143</v>
      </c>
      <c r="B426">
        <v>1</v>
      </c>
      <c r="C426" t="s">
        <v>80</v>
      </c>
      <c r="D426" t="s">
        <v>85</v>
      </c>
      <c r="E426" t="s">
        <v>152</v>
      </c>
      <c r="F426" t="s">
        <v>1432</v>
      </c>
      <c r="G426" t="s">
        <v>168</v>
      </c>
      <c r="H426" t="s">
        <v>149</v>
      </c>
      <c r="I426" t="s">
        <v>135</v>
      </c>
      <c r="J426" t="s">
        <v>136</v>
      </c>
      <c r="K426" t="s">
        <v>137</v>
      </c>
      <c r="L426" t="s">
        <v>1433</v>
      </c>
      <c r="M426" t="s">
        <v>1434</v>
      </c>
      <c r="N426">
        <v>1.5313888879999999</v>
      </c>
      <c r="O426">
        <v>0</v>
      </c>
      <c r="P426">
        <v>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0.77035544591660421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0.77035544591660421</v>
      </c>
    </row>
    <row r="427" spans="1:31" x14ac:dyDescent="0.25">
      <c r="A427">
        <v>1632263</v>
      </c>
      <c r="B427">
        <v>1</v>
      </c>
      <c r="C427" t="s">
        <v>81</v>
      </c>
      <c r="D427" t="s">
        <v>112</v>
      </c>
      <c r="E427" t="s">
        <v>140</v>
      </c>
      <c r="F427" t="s">
        <v>1435</v>
      </c>
      <c r="G427" t="s">
        <v>161</v>
      </c>
      <c r="H427" t="s">
        <v>134</v>
      </c>
      <c r="I427" t="s">
        <v>135</v>
      </c>
      <c r="J427" t="s">
        <v>136</v>
      </c>
      <c r="K427" t="s">
        <v>137</v>
      </c>
      <c r="L427" t="s">
        <v>1436</v>
      </c>
      <c r="M427" t="s">
        <v>1437</v>
      </c>
      <c r="N427">
        <v>0.22166666600000001</v>
      </c>
      <c r="O427">
        <v>2</v>
      </c>
      <c r="P427">
        <v>375</v>
      </c>
      <c r="Q427">
        <v>176</v>
      </c>
      <c r="R427">
        <v>501</v>
      </c>
      <c r="S427">
        <v>16</v>
      </c>
      <c r="T427">
        <v>43</v>
      </c>
      <c r="U427">
        <v>10</v>
      </c>
      <c r="V427">
        <v>2</v>
      </c>
      <c r="W427">
        <v>6.8931194052933341E-3</v>
      </c>
      <c r="X427">
        <v>14.246270243744652</v>
      </c>
      <c r="Y427">
        <v>18.627743042031184</v>
      </c>
      <c r="Z427">
        <v>11.058694709837424</v>
      </c>
      <c r="AA427">
        <v>13.303252587142968</v>
      </c>
      <c r="AB427">
        <v>15.796482844377973</v>
      </c>
      <c r="AC427">
        <v>169.69710795878623</v>
      </c>
      <c r="AD427">
        <v>7.8461591967545274</v>
      </c>
      <c r="AE427">
        <v>250.58260370208023</v>
      </c>
    </row>
    <row r="428" spans="1:31" x14ac:dyDescent="0.25">
      <c r="A428">
        <v>1632478</v>
      </c>
      <c r="B428">
        <v>1</v>
      </c>
      <c r="C428" t="s">
        <v>81</v>
      </c>
      <c r="D428" t="s">
        <v>123</v>
      </c>
      <c r="E428" t="s">
        <v>131</v>
      </c>
      <c r="F428" t="s">
        <v>1438</v>
      </c>
      <c r="G428" t="s">
        <v>161</v>
      </c>
      <c r="H428" t="s">
        <v>134</v>
      </c>
      <c r="I428" t="s">
        <v>135</v>
      </c>
      <c r="J428" t="s">
        <v>136</v>
      </c>
      <c r="K428" t="s">
        <v>137</v>
      </c>
      <c r="L428" t="s">
        <v>1439</v>
      </c>
      <c r="M428" t="s">
        <v>1440</v>
      </c>
      <c r="N428">
        <v>0.882222222</v>
      </c>
      <c r="O428">
        <v>0</v>
      </c>
      <c r="P428">
        <v>112</v>
      </c>
      <c r="Q428">
        <v>0</v>
      </c>
      <c r="R428">
        <v>9</v>
      </c>
      <c r="S428">
        <v>0</v>
      </c>
      <c r="T428">
        <v>4</v>
      </c>
      <c r="U428">
        <v>0</v>
      </c>
      <c r="V428">
        <v>0</v>
      </c>
      <c r="W428">
        <v>0</v>
      </c>
      <c r="X428">
        <v>23.289663166675656</v>
      </c>
      <c r="Y428">
        <v>0</v>
      </c>
      <c r="Z428">
        <v>0.96304281498456645</v>
      </c>
      <c r="AA428">
        <v>0</v>
      </c>
      <c r="AB428">
        <v>1.1602172587263204</v>
      </c>
      <c r="AC428">
        <v>0</v>
      </c>
      <c r="AD428">
        <v>0</v>
      </c>
      <c r="AE428">
        <v>25.41292324038654</v>
      </c>
    </row>
    <row r="429" spans="1:31" x14ac:dyDescent="0.25">
      <c r="A429">
        <v>1632123</v>
      </c>
      <c r="B429">
        <v>1</v>
      </c>
      <c r="C429" t="s">
        <v>80</v>
      </c>
      <c r="D429" t="s">
        <v>94</v>
      </c>
      <c r="E429" t="s">
        <v>140</v>
      </c>
      <c r="F429" t="s">
        <v>1441</v>
      </c>
      <c r="G429" t="s">
        <v>161</v>
      </c>
      <c r="H429" t="s">
        <v>134</v>
      </c>
      <c r="I429" t="s">
        <v>135</v>
      </c>
      <c r="J429" t="s">
        <v>136</v>
      </c>
      <c r="K429" t="s">
        <v>137</v>
      </c>
      <c r="L429" t="s">
        <v>1442</v>
      </c>
      <c r="M429" t="s">
        <v>1443</v>
      </c>
      <c r="N429">
        <v>0.837777777</v>
      </c>
      <c r="O429">
        <v>0</v>
      </c>
      <c r="P429">
        <v>812</v>
      </c>
      <c r="Q429">
        <v>0</v>
      </c>
      <c r="R429">
        <v>65</v>
      </c>
      <c r="S429">
        <v>2</v>
      </c>
      <c r="T429">
        <v>147</v>
      </c>
      <c r="U429">
        <v>1</v>
      </c>
      <c r="V429">
        <v>2</v>
      </c>
      <c r="W429">
        <v>0</v>
      </c>
      <c r="X429">
        <v>99.217335256596584</v>
      </c>
      <c r="Y429">
        <v>0</v>
      </c>
      <c r="Z429">
        <v>17.107512327339876</v>
      </c>
      <c r="AA429">
        <v>1.2578523391416621</v>
      </c>
      <c r="AB429">
        <v>81.555724598407338</v>
      </c>
      <c r="AC429">
        <v>3.2878356133504179</v>
      </c>
      <c r="AD429">
        <v>4.1492635233791857</v>
      </c>
      <c r="AE429">
        <v>206.57552365821505</v>
      </c>
    </row>
    <row r="430" spans="1:31" x14ac:dyDescent="0.25">
      <c r="A430">
        <v>1632286</v>
      </c>
      <c r="B430">
        <v>1</v>
      </c>
      <c r="C430" t="s">
        <v>80</v>
      </c>
      <c r="D430" t="s">
        <v>88</v>
      </c>
      <c r="E430" t="s">
        <v>152</v>
      </c>
      <c r="F430" t="s">
        <v>1444</v>
      </c>
      <c r="G430" t="s">
        <v>154</v>
      </c>
      <c r="H430" t="s">
        <v>149</v>
      </c>
      <c r="I430" t="s">
        <v>135</v>
      </c>
      <c r="J430" t="s">
        <v>136</v>
      </c>
      <c r="K430" t="s">
        <v>137</v>
      </c>
      <c r="L430" t="s">
        <v>1445</v>
      </c>
      <c r="M430" t="s">
        <v>1446</v>
      </c>
      <c r="N430">
        <v>3.1319444440000002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32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86.615716705128889</v>
      </c>
      <c r="AC430">
        <v>0</v>
      </c>
      <c r="AD430">
        <v>0</v>
      </c>
      <c r="AE430">
        <v>86.615716705128889</v>
      </c>
    </row>
    <row r="431" spans="1:31" x14ac:dyDescent="0.25">
      <c r="A431">
        <v>1632309</v>
      </c>
      <c r="B431">
        <v>1</v>
      </c>
      <c r="C431" t="s">
        <v>80</v>
      </c>
      <c r="D431" t="s">
        <v>106</v>
      </c>
      <c r="E431" t="s">
        <v>178</v>
      </c>
      <c r="F431" t="s">
        <v>1447</v>
      </c>
      <c r="G431" t="s">
        <v>227</v>
      </c>
      <c r="H431" t="s">
        <v>149</v>
      </c>
      <c r="I431" t="s">
        <v>135</v>
      </c>
      <c r="J431" t="s">
        <v>136</v>
      </c>
      <c r="K431" t="s">
        <v>137</v>
      </c>
      <c r="L431" t="s">
        <v>1448</v>
      </c>
      <c r="M431" t="s">
        <v>1449</v>
      </c>
      <c r="N431">
        <v>1.6174999999999999</v>
      </c>
      <c r="O431">
        <v>0</v>
      </c>
      <c r="P431">
        <v>310</v>
      </c>
      <c r="Q431">
        <v>0</v>
      </c>
      <c r="R431">
        <v>0</v>
      </c>
      <c r="S431">
        <v>0</v>
      </c>
      <c r="T431">
        <v>31</v>
      </c>
      <c r="U431">
        <v>0</v>
      </c>
      <c r="V431">
        <v>0</v>
      </c>
      <c r="W431">
        <v>0</v>
      </c>
      <c r="X431">
        <v>105.39342321398004</v>
      </c>
      <c r="Y431">
        <v>0</v>
      </c>
      <c r="Z431">
        <v>0</v>
      </c>
      <c r="AA431">
        <v>0</v>
      </c>
      <c r="AB431">
        <v>55.084437415872713</v>
      </c>
      <c r="AC431">
        <v>0</v>
      </c>
      <c r="AD431">
        <v>0</v>
      </c>
      <c r="AE431">
        <v>160.47786062985276</v>
      </c>
    </row>
    <row r="432" spans="1:31" x14ac:dyDescent="0.25">
      <c r="A432">
        <v>1632077</v>
      </c>
      <c r="B432">
        <v>1</v>
      </c>
      <c r="C432" t="s">
        <v>81</v>
      </c>
      <c r="D432" t="s">
        <v>128</v>
      </c>
      <c r="E432" t="s">
        <v>178</v>
      </c>
      <c r="F432" t="s">
        <v>1450</v>
      </c>
      <c r="G432" t="s">
        <v>187</v>
      </c>
      <c r="H432" t="s">
        <v>149</v>
      </c>
      <c r="I432" t="s">
        <v>135</v>
      </c>
      <c r="J432" t="s">
        <v>136</v>
      </c>
      <c r="K432" t="s">
        <v>137</v>
      </c>
      <c r="L432" t="s">
        <v>1451</v>
      </c>
      <c r="M432" t="s">
        <v>1452</v>
      </c>
      <c r="N432">
        <v>3.5625</v>
      </c>
      <c r="O432">
        <v>0</v>
      </c>
      <c r="P432">
        <v>26</v>
      </c>
      <c r="Q432">
        <v>0</v>
      </c>
      <c r="R432">
        <v>1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6.6187483561410856</v>
      </c>
      <c r="Y432">
        <v>0</v>
      </c>
      <c r="Z432">
        <v>0.41240482192853339</v>
      </c>
      <c r="AA432">
        <v>0</v>
      </c>
      <c r="AB432">
        <v>0</v>
      </c>
      <c r="AC432">
        <v>0</v>
      </c>
      <c r="AD432">
        <v>0</v>
      </c>
      <c r="AE432">
        <v>7.0311531780696193</v>
      </c>
    </row>
    <row r="433" spans="1:31" x14ac:dyDescent="0.25">
      <c r="A433">
        <v>1632163</v>
      </c>
      <c r="B433">
        <v>1</v>
      </c>
      <c r="C433" t="s">
        <v>80</v>
      </c>
      <c r="D433" t="s">
        <v>95</v>
      </c>
      <c r="E433" t="s">
        <v>131</v>
      </c>
      <c r="F433" t="s">
        <v>1453</v>
      </c>
      <c r="G433" t="s">
        <v>148</v>
      </c>
      <c r="H433" t="s">
        <v>134</v>
      </c>
      <c r="I433" t="s">
        <v>135</v>
      </c>
      <c r="J433" t="s">
        <v>136</v>
      </c>
      <c r="K433" t="s">
        <v>143</v>
      </c>
      <c r="L433" t="s">
        <v>1454</v>
      </c>
      <c r="M433" t="s">
        <v>1455</v>
      </c>
      <c r="N433">
        <v>0.83333333300000001</v>
      </c>
      <c r="O433">
        <v>0</v>
      </c>
      <c r="P433">
        <v>0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41.106088181517592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41.106088181517592</v>
      </c>
    </row>
    <row r="434" spans="1:31" x14ac:dyDescent="0.25">
      <c r="A434">
        <v>1632472</v>
      </c>
      <c r="B434">
        <v>1</v>
      </c>
      <c r="C434" t="s">
        <v>81</v>
      </c>
      <c r="D434" t="s">
        <v>120</v>
      </c>
      <c r="E434" t="s">
        <v>152</v>
      </c>
      <c r="F434" t="s">
        <v>1456</v>
      </c>
      <c r="G434" t="s">
        <v>507</v>
      </c>
      <c r="H434" t="s">
        <v>149</v>
      </c>
      <c r="I434" t="s">
        <v>135</v>
      </c>
      <c r="J434" t="s">
        <v>136</v>
      </c>
      <c r="K434" t="s">
        <v>137</v>
      </c>
      <c r="L434" t="s">
        <v>1457</v>
      </c>
      <c r="M434" t="s">
        <v>1458</v>
      </c>
      <c r="N434">
        <v>1.2691666660000001</v>
      </c>
      <c r="O434">
        <v>0</v>
      </c>
      <c r="P434">
        <v>4</v>
      </c>
      <c r="Q434">
        <v>0</v>
      </c>
      <c r="R434">
        <v>0</v>
      </c>
      <c r="S434">
        <v>0</v>
      </c>
      <c r="T434">
        <v>1</v>
      </c>
      <c r="U434">
        <v>0</v>
      </c>
      <c r="V434">
        <v>0</v>
      </c>
      <c r="W434">
        <v>0</v>
      </c>
      <c r="X434">
        <v>1.0843036016354044</v>
      </c>
      <c r="Y434">
        <v>0</v>
      </c>
      <c r="Z434">
        <v>0</v>
      </c>
      <c r="AA434">
        <v>0</v>
      </c>
      <c r="AB434">
        <v>1.9355155511913003</v>
      </c>
      <c r="AC434">
        <v>0</v>
      </c>
      <c r="AD434">
        <v>0</v>
      </c>
      <c r="AE434">
        <v>3.0198191528267047</v>
      </c>
    </row>
    <row r="435" spans="1:31" x14ac:dyDescent="0.25">
      <c r="A435">
        <v>1632518</v>
      </c>
      <c r="B435">
        <v>1</v>
      </c>
      <c r="C435" t="s">
        <v>80</v>
      </c>
      <c r="D435" t="s">
        <v>94</v>
      </c>
      <c r="E435" t="s">
        <v>146</v>
      </c>
      <c r="F435" t="s">
        <v>1459</v>
      </c>
      <c r="G435" t="s">
        <v>260</v>
      </c>
      <c r="H435" t="s">
        <v>149</v>
      </c>
      <c r="I435" t="s">
        <v>135</v>
      </c>
      <c r="J435" t="s">
        <v>136</v>
      </c>
      <c r="K435" t="s">
        <v>137</v>
      </c>
      <c r="L435" t="s">
        <v>1460</v>
      </c>
      <c r="M435" t="s">
        <v>1461</v>
      </c>
      <c r="N435">
        <v>0.76694444399999995</v>
      </c>
      <c r="O435">
        <v>0</v>
      </c>
      <c r="P435">
        <v>423</v>
      </c>
      <c r="Q435">
        <v>0</v>
      </c>
      <c r="R435">
        <v>4</v>
      </c>
      <c r="S435">
        <v>0</v>
      </c>
      <c r="T435">
        <v>105</v>
      </c>
      <c r="U435">
        <v>0</v>
      </c>
      <c r="V435">
        <v>0</v>
      </c>
      <c r="W435">
        <v>0</v>
      </c>
      <c r="X435">
        <v>49.894923052160571</v>
      </c>
      <c r="Y435">
        <v>0</v>
      </c>
      <c r="Z435">
        <v>0.63671369574710479</v>
      </c>
      <c r="AA435">
        <v>0</v>
      </c>
      <c r="AB435">
        <v>20.43342903369944</v>
      </c>
      <c r="AC435">
        <v>0</v>
      </c>
      <c r="AD435">
        <v>0</v>
      </c>
      <c r="AE435">
        <v>70.965065781607109</v>
      </c>
    </row>
    <row r="436" spans="1:31" x14ac:dyDescent="0.25">
      <c r="A436">
        <v>1632409</v>
      </c>
      <c r="B436">
        <v>1</v>
      </c>
      <c r="C436" t="s">
        <v>81</v>
      </c>
      <c r="D436" t="s">
        <v>120</v>
      </c>
      <c r="E436" t="s">
        <v>131</v>
      </c>
      <c r="F436" t="s">
        <v>1462</v>
      </c>
      <c r="G436" t="s">
        <v>195</v>
      </c>
      <c r="H436" t="s">
        <v>134</v>
      </c>
      <c r="I436" t="s">
        <v>135</v>
      </c>
      <c r="J436" t="s">
        <v>136</v>
      </c>
      <c r="K436" t="s">
        <v>137</v>
      </c>
      <c r="L436" t="s">
        <v>1463</v>
      </c>
      <c r="M436" t="s">
        <v>1464</v>
      </c>
      <c r="N436">
        <v>1.662222222</v>
      </c>
      <c r="O436">
        <v>0</v>
      </c>
      <c r="P436">
        <v>0</v>
      </c>
      <c r="Q436">
        <v>5</v>
      </c>
      <c r="R436">
        <v>15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10.87121855191107</v>
      </c>
      <c r="Z436">
        <v>19.497449154117156</v>
      </c>
      <c r="AA436">
        <v>0</v>
      </c>
      <c r="AB436">
        <v>0</v>
      </c>
      <c r="AC436">
        <v>0</v>
      </c>
      <c r="AD436">
        <v>0</v>
      </c>
      <c r="AE436">
        <v>30.368667706028226</v>
      </c>
    </row>
    <row r="437" spans="1:31" x14ac:dyDescent="0.25">
      <c r="A437">
        <v>1632415</v>
      </c>
      <c r="B437">
        <v>1</v>
      </c>
      <c r="C437" t="s">
        <v>80</v>
      </c>
      <c r="D437" t="s">
        <v>105</v>
      </c>
      <c r="E437" t="s">
        <v>178</v>
      </c>
      <c r="F437" t="s">
        <v>1465</v>
      </c>
      <c r="G437" t="s">
        <v>231</v>
      </c>
      <c r="H437" t="s">
        <v>149</v>
      </c>
      <c r="I437" t="s">
        <v>135</v>
      </c>
      <c r="J437" t="s">
        <v>136</v>
      </c>
      <c r="K437" t="s">
        <v>137</v>
      </c>
      <c r="L437" t="s">
        <v>1466</v>
      </c>
      <c r="M437" t="s">
        <v>1467</v>
      </c>
      <c r="N437">
        <v>0.25055555499999999</v>
      </c>
      <c r="O437">
        <v>0</v>
      </c>
      <c r="P437">
        <v>112</v>
      </c>
      <c r="Q437">
        <v>0</v>
      </c>
      <c r="R437">
        <v>0</v>
      </c>
      <c r="S437">
        <v>0</v>
      </c>
      <c r="T437">
        <v>12</v>
      </c>
      <c r="U437">
        <v>0</v>
      </c>
      <c r="V437">
        <v>0</v>
      </c>
      <c r="W437">
        <v>0</v>
      </c>
      <c r="X437">
        <v>7.1493894241750917</v>
      </c>
      <c r="Y437">
        <v>0</v>
      </c>
      <c r="Z437">
        <v>0</v>
      </c>
      <c r="AA437">
        <v>0</v>
      </c>
      <c r="AB437">
        <v>3.0713340344182467</v>
      </c>
      <c r="AC437">
        <v>0</v>
      </c>
      <c r="AD437">
        <v>0</v>
      </c>
      <c r="AE437">
        <v>10.220723458593339</v>
      </c>
    </row>
    <row r="438" spans="1:31" x14ac:dyDescent="0.25">
      <c r="A438">
        <v>1632117</v>
      </c>
      <c r="B438">
        <v>1</v>
      </c>
      <c r="C438" t="s">
        <v>80</v>
      </c>
      <c r="D438" t="s">
        <v>101</v>
      </c>
      <c r="E438" t="s">
        <v>178</v>
      </c>
      <c r="F438" t="s">
        <v>1468</v>
      </c>
      <c r="G438" t="s">
        <v>231</v>
      </c>
      <c r="H438" t="s">
        <v>149</v>
      </c>
      <c r="I438" t="s">
        <v>135</v>
      </c>
      <c r="J438" t="s">
        <v>136</v>
      </c>
      <c r="K438" t="s">
        <v>137</v>
      </c>
      <c r="L438" t="s">
        <v>1253</v>
      </c>
      <c r="M438" t="s">
        <v>1469</v>
      </c>
      <c r="N438">
        <v>0.73638888800000002</v>
      </c>
      <c r="O438">
        <v>0</v>
      </c>
      <c r="P438">
        <v>166</v>
      </c>
      <c r="Q438">
        <v>0</v>
      </c>
      <c r="R438">
        <v>0</v>
      </c>
      <c r="S438">
        <v>0</v>
      </c>
      <c r="T438">
        <v>2</v>
      </c>
      <c r="U438">
        <v>0</v>
      </c>
      <c r="V438">
        <v>0</v>
      </c>
      <c r="W438">
        <v>0</v>
      </c>
      <c r="X438">
        <v>23.086381925526752</v>
      </c>
      <c r="Y438">
        <v>0</v>
      </c>
      <c r="Z438">
        <v>0</v>
      </c>
      <c r="AA438">
        <v>0</v>
      </c>
      <c r="AB438">
        <v>10.772464861719154</v>
      </c>
      <c r="AC438">
        <v>0</v>
      </c>
      <c r="AD438">
        <v>0</v>
      </c>
      <c r="AE438">
        <v>33.858846787245909</v>
      </c>
    </row>
    <row r="439" spans="1:31" x14ac:dyDescent="0.25">
      <c r="A439">
        <v>1632369</v>
      </c>
      <c r="B439">
        <v>1</v>
      </c>
      <c r="C439" t="s">
        <v>80</v>
      </c>
      <c r="D439" t="s">
        <v>83</v>
      </c>
      <c r="E439" t="s">
        <v>152</v>
      </c>
      <c r="F439" t="s">
        <v>1470</v>
      </c>
      <c r="G439" t="s">
        <v>154</v>
      </c>
      <c r="H439" t="s">
        <v>149</v>
      </c>
      <c r="I439" t="s">
        <v>135</v>
      </c>
      <c r="J439" t="s">
        <v>136</v>
      </c>
      <c r="K439" t="s">
        <v>137</v>
      </c>
      <c r="L439" t="s">
        <v>1471</v>
      </c>
      <c r="M439" t="s">
        <v>1472</v>
      </c>
      <c r="N439">
        <v>1.246388888</v>
      </c>
      <c r="O439">
        <v>0</v>
      </c>
      <c r="P439">
        <v>3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0.73895558719592003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0.73895558719592003</v>
      </c>
    </row>
    <row r="440" spans="1:31" x14ac:dyDescent="0.25">
      <c r="A440">
        <v>1632346</v>
      </c>
      <c r="B440">
        <v>1</v>
      </c>
      <c r="C440" t="s">
        <v>81</v>
      </c>
      <c r="D440" t="s">
        <v>112</v>
      </c>
      <c r="E440" t="s">
        <v>131</v>
      </c>
      <c r="F440" t="s">
        <v>1473</v>
      </c>
      <c r="G440" t="s">
        <v>142</v>
      </c>
      <c r="H440" t="s">
        <v>134</v>
      </c>
      <c r="I440" t="s">
        <v>135</v>
      </c>
      <c r="J440" t="s">
        <v>136</v>
      </c>
      <c r="K440" t="s">
        <v>143</v>
      </c>
      <c r="L440" t="s">
        <v>1474</v>
      </c>
      <c r="M440" t="s">
        <v>1475</v>
      </c>
      <c r="N440">
        <v>1.304166666</v>
      </c>
      <c r="O440">
        <v>0</v>
      </c>
      <c r="P440">
        <v>9009</v>
      </c>
      <c r="Q440">
        <v>0</v>
      </c>
      <c r="R440">
        <v>143</v>
      </c>
      <c r="S440">
        <v>71</v>
      </c>
      <c r="T440">
        <v>1244</v>
      </c>
      <c r="U440">
        <v>9</v>
      </c>
      <c r="V440">
        <v>16</v>
      </c>
      <c r="W440">
        <v>0</v>
      </c>
      <c r="X440">
        <v>2370.9436709050915</v>
      </c>
      <c r="Y440">
        <v>0</v>
      </c>
      <c r="Z440">
        <v>31.802304012332129</v>
      </c>
      <c r="AA440">
        <v>347.54424217470034</v>
      </c>
      <c r="AB440">
        <v>1448.0553184016826</v>
      </c>
      <c r="AC440">
        <v>788.15437714299776</v>
      </c>
      <c r="AD440">
        <v>627.09688313174956</v>
      </c>
      <c r="AE440">
        <v>5613.5967957685543</v>
      </c>
    </row>
    <row r="441" spans="1:31" x14ac:dyDescent="0.25">
      <c r="A441">
        <v>1632060</v>
      </c>
      <c r="B441">
        <v>1</v>
      </c>
      <c r="C441" t="s">
        <v>81</v>
      </c>
      <c r="D441" t="s">
        <v>115</v>
      </c>
      <c r="E441" t="s">
        <v>131</v>
      </c>
      <c r="F441" t="s">
        <v>1476</v>
      </c>
      <c r="G441" t="s">
        <v>148</v>
      </c>
      <c r="H441" t="s">
        <v>134</v>
      </c>
      <c r="I441" t="s">
        <v>135</v>
      </c>
      <c r="J441" t="s">
        <v>136</v>
      </c>
      <c r="K441" t="s">
        <v>143</v>
      </c>
      <c r="L441" t="s">
        <v>1477</v>
      </c>
      <c r="M441" t="s">
        <v>1478</v>
      </c>
      <c r="N441">
        <v>8.5035488879999992</v>
      </c>
      <c r="O441">
        <v>0</v>
      </c>
      <c r="P441">
        <v>256</v>
      </c>
      <c r="Q441">
        <v>0</v>
      </c>
      <c r="R441">
        <v>0</v>
      </c>
      <c r="S441">
        <v>0</v>
      </c>
      <c r="T441">
        <v>3</v>
      </c>
      <c r="U441">
        <v>0</v>
      </c>
      <c r="V441">
        <v>0</v>
      </c>
      <c r="W441">
        <v>0</v>
      </c>
      <c r="X441">
        <v>283.86881344814623</v>
      </c>
      <c r="Y441">
        <v>0</v>
      </c>
      <c r="Z441">
        <v>0</v>
      </c>
      <c r="AA441">
        <v>0</v>
      </c>
      <c r="AB441">
        <v>10.204272208377612</v>
      </c>
      <c r="AC441">
        <v>0</v>
      </c>
      <c r="AD441">
        <v>0</v>
      </c>
      <c r="AE441">
        <v>294.07308565652386</v>
      </c>
    </row>
    <row r="442" spans="1:31" x14ac:dyDescent="0.25">
      <c r="A442">
        <v>1632183</v>
      </c>
      <c r="B442">
        <v>1</v>
      </c>
      <c r="C442" t="s">
        <v>80</v>
      </c>
      <c r="D442" t="s">
        <v>99</v>
      </c>
      <c r="E442" t="s">
        <v>152</v>
      </c>
      <c r="F442" t="s">
        <v>1479</v>
      </c>
      <c r="G442" t="s">
        <v>154</v>
      </c>
      <c r="H442" t="s">
        <v>149</v>
      </c>
      <c r="I442" t="s">
        <v>135</v>
      </c>
      <c r="J442" t="s">
        <v>136</v>
      </c>
      <c r="K442" t="s">
        <v>137</v>
      </c>
      <c r="L442" t="s">
        <v>1480</v>
      </c>
      <c r="M442" t="s">
        <v>1481</v>
      </c>
      <c r="N442">
        <v>11.152777777000001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1.9480392750815336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1.9480392750815336</v>
      </c>
    </row>
    <row r="443" spans="1:31" x14ac:dyDescent="0.25">
      <c r="A443">
        <v>1632246</v>
      </c>
      <c r="B443">
        <v>1</v>
      </c>
      <c r="C443" t="s">
        <v>81</v>
      </c>
      <c r="D443" t="s">
        <v>114</v>
      </c>
      <c r="E443" t="s">
        <v>178</v>
      </c>
      <c r="F443" t="s">
        <v>1482</v>
      </c>
      <c r="G443" t="s">
        <v>227</v>
      </c>
      <c r="H443" t="s">
        <v>149</v>
      </c>
      <c r="I443" t="s">
        <v>135</v>
      </c>
      <c r="J443" t="s">
        <v>136</v>
      </c>
      <c r="K443" t="s">
        <v>137</v>
      </c>
      <c r="L443" t="s">
        <v>1483</v>
      </c>
      <c r="M443" t="s">
        <v>1484</v>
      </c>
      <c r="N443">
        <v>1.757222222</v>
      </c>
      <c r="O443">
        <v>0</v>
      </c>
      <c r="P443">
        <v>61</v>
      </c>
      <c r="Q443">
        <v>0</v>
      </c>
      <c r="R443">
        <v>0</v>
      </c>
      <c r="S443">
        <v>0</v>
      </c>
      <c r="T443">
        <v>6</v>
      </c>
      <c r="U443">
        <v>0</v>
      </c>
      <c r="V443">
        <v>0</v>
      </c>
      <c r="W443">
        <v>0</v>
      </c>
      <c r="X443">
        <v>12.746092549770839</v>
      </c>
      <c r="Y443">
        <v>0</v>
      </c>
      <c r="Z443">
        <v>0</v>
      </c>
      <c r="AA443">
        <v>0</v>
      </c>
      <c r="AB443">
        <v>4.8703149547401772</v>
      </c>
      <c r="AC443">
        <v>0</v>
      </c>
      <c r="AD443">
        <v>0</v>
      </c>
      <c r="AE443">
        <v>17.616407504511017</v>
      </c>
    </row>
    <row r="444" spans="1:31" x14ac:dyDescent="0.25">
      <c r="A444">
        <v>1632495</v>
      </c>
      <c r="B444">
        <v>1</v>
      </c>
      <c r="C444" t="s">
        <v>81</v>
      </c>
      <c r="D444" t="s">
        <v>128</v>
      </c>
      <c r="E444" t="s">
        <v>152</v>
      </c>
      <c r="F444" t="s">
        <v>1485</v>
      </c>
      <c r="G444" t="s">
        <v>168</v>
      </c>
      <c r="H444" t="s">
        <v>149</v>
      </c>
      <c r="I444" t="s">
        <v>135</v>
      </c>
      <c r="J444" t="s">
        <v>136</v>
      </c>
      <c r="K444" t="s">
        <v>137</v>
      </c>
      <c r="L444" t="s">
        <v>1486</v>
      </c>
      <c r="M444" t="s">
        <v>1487</v>
      </c>
      <c r="N444">
        <v>16.211111111000001</v>
      </c>
      <c r="O444">
        <v>0</v>
      </c>
      <c r="P444">
        <v>9</v>
      </c>
      <c r="Q444">
        <v>0</v>
      </c>
      <c r="R444">
        <v>0</v>
      </c>
      <c r="S444">
        <v>0</v>
      </c>
      <c r="T444">
        <v>2</v>
      </c>
      <c r="U444">
        <v>0</v>
      </c>
      <c r="V444">
        <v>0</v>
      </c>
      <c r="W444">
        <v>0</v>
      </c>
      <c r="X444">
        <v>38.77063354985885</v>
      </c>
      <c r="Y444">
        <v>0</v>
      </c>
      <c r="Z444">
        <v>0</v>
      </c>
      <c r="AA444">
        <v>0</v>
      </c>
      <c r="AB444">
        <v>23.355772887015398</v>
      </c>
      <c r="AC444">
        <v>0</v>
      </c>
      <c r="AD444">
        <v>0</v>
      </c>
      <c r="AE444">
        <v>62.126406436874248</v>
      </c>
    </row>
    <row r="445" spans="1:31" x14ac:dyDescent="0.25">
      <c r="A445">
        <v>1632140</v>
      </c>
      <c r="B445">
        <v>1</v>
      </c>
      <c r="C445" t="s">
        <v>80</v>
      </c>
      <c r="D445" t="s">
        <v>104</v>
      </c>
      <c r="E445" t="s">
        <v>152</v>
      </c>
      <c r="F445" t="s">
        <v>1488</v>
      </c>
      <c r="G445" t="s">
        <v>154</v>
      </c>
      <c r="H445" t="s">
        <v>149</v>
      </c>
      <c r="I445" t="s">
        <v>135</v>
      </c>
      <c r="J445" t="s">
        <v>136</v>
      </c>
      <c r="K445" t="s">
        <v>137</v>
      </c>
      <c r="L445" t="s">
        <v>1489</v>
      </c>
      <c r="M445" t="s">
        <v>1490</v>
      </c>
      <c r="N445">
        <v>8.2722222219999999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1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10.922423012809109</v>
      </c>
      <c r="AC445">
        <v>0</v>
      </c>
      <c r="AD445">
        <v>0</v>
      </c>
      <c r="AE445">
        <v>10.922423012809109</v>
      </c>
    </row>
    <row r="446" spans="1:31" x14ac:dyDescent="0.25">
      <c r="A446">
        <v>1632003</v>
      </c>
      <c r="B446">
        <v>1</v>
      </c>
      <c r="C446" t="s">
        <v>80</v>
      </c>
      <c r="D446" t="s">
        <v>111</v>
      </c>
      <c r="E446" t="s">
        <v>178</v>
      </c>
      <c r="F446" t="s">
        <v>1491</v>
      </c>
      <c r="G446" t="s">
        <v>1492</v>
      </c>
      <c r="H446" t="s">
        <v>149</v>
      </c>
      <c r="I446" t="s">
        <v>135</v>
      </c>
      <c r="J446" t="s">
        <v>136</v>
      </c>
      <c r="K446" t="s">
        <v>137</v>
      </c>
      <c r="L446" t="s">
        <v>1493</v>
      </c>
      <c r="M446" t="s">
        <v>1494</v>
      </c>
      <c r="N446">
        <v>1.106666666</v>
      </c>
      <c r="O446">
        <v>0</v>
      </c>
      <c r="P446">
        <v>94</v>
      </c>
      <c r="Q446">
        <v>0</v>
      </c>
      <c r="R446">
        <v>0</v>
      </c>
      <c r="S446">
        <v>0</v>
      </c>
      <c r="T446">
        <v>6</v>
      </c>
      <c r="U446">
        <v>0</v>
      </c>
      <c r="V446">
        <v>0</v>
      </c>
      <c r="W446">
        <v>0</v>
      </c>
      <c r="X446">
        <v>23.748320858365954</v>
      </c>
      <c r="Y446">
        <v>0</v>
      </c>
      <c r="Z446">
        <v>0</v>
      </c>
      <c r="AA446">
        <v>0</v>
      </c>
      <c r="AB446">
        <v>3.0736819458930547</v>
      </c>
      <c r="AC446">
        <v>0</v>
      </c>
      <c r="AD446">
        <v>0</v>
      </c>
      <c r="AE446">
        <v>26.822002804259007</v>
      </c>
    </row>
    <row r="447" spans="1:31" x14ac:dyDescent="0.25">
      <c r="A447">
        <v>1632358</v>
      </c>
      <c r="B447">
        <v>1</v>
      </c>
      <c r="C447" t="s">
        <v>81</v>
      </c>
      <c r="D447" t="s">
        <v>118</v>
      </c>
      <c r="E447" t="s">
        <v>131</v>
      </c>
      <c r="F447" t="s">
        <v>1495</v>
      </c>
      <c r="G447" t="s">
        <v>161</v>
      </c>
      <c r="H447" t="s">
        <v>134</v>
      </c>
      <c r="I447" t="s">
        <v>135</v>
      </c>
      <c r="J447" t="s">
        <v>136</v>
      </c>
      <c r="K447" t="s">
        <v>137</v>
      </c>
      <c r="L447" t="s">
        <v>1496</v>
      </c>
      <c r="M447" t="s">
        <v>1497</v>
      </c>
      <c r="N447">
        <v>0.79416666599999997</v>
      </c>
      <c r="O447">
        <v>0</v>
      </c>
      <c r="P447">
        <v>146</v>
      </c>
      <c r="Q447">
        <v>7</v>
      </c>
      <c r="R447">
        <v>6</v>
      </c>
      <c r="S447">
        <v>1</v>
      </c>
      <c r="T447">
        <v>13</v>
      </c>
      <c r="U447">
        <v>0</v>
      </c>
      <c r="V447">
        <v>0</v>
      </c>
      <c r="W447">
        <v>0</v>
      </c>
      <c r="X447">
        <v>13.132587633619623</v>
      </c>
      <c r="Y447">
        <v>4.6211693021632829</v>
      </c>
      <c r="Z447">
        <v>1.6722170127101394</v>
      </c>
      <c r="AA447">
        <v>9.7666847998768755</v>
      </c>
      <c r="AB447">
        <v>11.874693130930181</v>
      </c>
      <c r="AC447">
        <v>0</v>
      </c>
      <c r="AD447">
        <v>0</v>
      </c>
      <c r="AE447">
        <v>41.067351879300105</v>
      </c>
    </row>
    <row r="448" spans="1:31" x14ac:dyDescent="0.25">
      <c r="A448">
        <v>1632212</v>
      </c>
      <c r="B448">
        <v>1</v>
      </c>
      <c r="C448" t="s">
        <v>80</v>
      </c>
      <c r="D448" t="s">
        <v>99</v>
      </c>
      <c r="E448" t="s">
        <v>178</v>
      </c>
      <c r="F448" t="s">
        <v>1498</v>
      </c>
      <c r="G448" t="s">
        <v>227</v>
      </c>
      <c r="H448" t="s">
        <v>149</v>
      </c>
      <c r="I448" t="s">
        <v>135</v>
      </c>
      <c r="J448" t="s">
        <v>136</v>
      </c>
      <c r="K448" t="s">
        <v>137</v>
      </c>
      <c r="L448" t="s">
        <v>1499</v>
      </c>
      <c r="M448" t="s">
        <v>1500</v>
      </c>
      <c r="N448">
        <v>2.5361111109999999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2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0.34536702851060563</v>
      </c>
      <c r="AA448">
        <v>0</v>
      </c>
      <c r="AB448">
        <v>0.75625109471625007</v>
      </c>
      <c r="AC448">
        <v>0</v>
      </c>
      <c r="AD448">
        <v>0</v>
      </c>
      <c r="AE448">
        <v>1.1016181232268556</v>
      </c>
    </row>
    <row r="449" spans="1:31" x14ac:dyDescent="0.25">
      <c r="A449">
        <v>1632458</v>
      </c>
      <c r="B449">
        <v>1</v>
      </c>
      <c r="C449" t="s">
        <v>81</v>
      </c>
      <c r="D449" t="s">
        <v>113</v>
      </c>
      <c r="E449" t="s">
        <v>178</v>
      </c>
      <c r="F449" t="s">
        <v>1501</v>
      </c>
      <c r="G449" t="s">
        <v>227</v>
      </c>
      <c r="H449" t="s">
        <v>149</v>
      </c>
      <c r="I449" t="s">
        <v>135</v>
      </c>
      <c r="J449" t="s">
        <v>136</v>
      </c>
      <c r="K449" t="s">
        <v>137</v>
      </c>
      <c r="L449" t="s">
        <v>1502</v>
      </c>
      <c r="M449" t="s">
        <v>1503</v>
      </c>
      <c r="N449">
        <v>2.6780555549999998</v>
      </c>
      <c r="O449">
        <v>0</v>
      </c>
      <c r="P449">
        <v>12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6.3430005358637498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6.3430005358637498</v>
      </c>
    </row>
    <row r="450" spans="1:31" x14ac:dyDescent="0.25">
      <c r="A450">
        <v>1632272</v>
      </c>
      <c r="B450">
        <v>1</v>
      </c>
      <c r="C450" t="s">
        <v>80</v>
      </c>
      <c r="D450" t="s">
        <v>84</v>
      </c>
      <c r="E450" t="s">
        <v>152</v>
      </c>
      <c r="F450" t="s">
        <v>1504</v>
      </c>
      <c r="G450" t="s">
        <v>154</v>
      </c>
      <c r="H450" t="s">
        <v>149</v>
      </c>
      <c r="I450" t="s">
        <v>135</v>
      </c>
      <c r="J450" t="s">
        <v>136</v>
      </c>
      <c r="K450" t="s">
        <v>137</v>
      </c>
      <c r="L450" t="s">
        <v>1505</v>
      </c>
      <c r="M450" t="s">
        <v>1506</v>
      </c>
      <c r="N450">
        <v>4.256388888</v>
      </c>
      <c r="O450">
        <v>0</v>
      </c>
      <c r="P450">
        <v>3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1.8996305739196442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1.8996305739196442</v>
      </c>
    </row>
    <row r="451" spans="1:31" x14ac:dyDescent="0.25">
      <c r="A451">
        <v>1632172</v>
      </c>
      <c r="B451">
        <v>1</v>
      </c>
      <c r="C451" t="s">
        <v>80</v>
      </c>
      <c r="D451" t="s">
        <v>102</v>
      </c>
      <c r="E451" t="s">
        <v>131</v>
      </c>
      <c r="F451" t="s">
        <v>1507</v>
      </c>
      <c r="G451" t="s">
        <v>195</v>
      </c>
      <c r="H451" t="s">
        <v>134</v>
      </c>
      <c r="I451" t="s">
        <v>135</v>
      </c>
      <c r="J451" t="s">
        <v>136</v>
      </c>
      <c r="K451" t="s">
        <v>137</v>
      </c>
      <c r="L451" t="s">
        <v>1508</v>
      </c>
      <c r="M451" t="s">
        <v>1509</v>
      </c>
      <c r="N451">
        <v>0.50444444399999999</v>
      </c>
      <c r="O451">
        <v>0</v>
      </c>
      <c r="P451">
        <v>78</v>
      </c>
      <c r="Q451">
        <v>0</v>
      </c>
      <c r="R451">
        <v>4</v>
      </c>
      <c r="S451">
        <v>0</v>
      </c>
      <c r="T451">
        <v>10</v>
      </c>
      <c r="U451">
        <v>0</v>
      </c>
      <c r="V451">
        <v>0</v>
      </c>
      <c r="W451">
        <v>0</v>
      </c>
      <c r="X451">
        <v>7.5775707731695991</v>
      </c>
      <c r="Y451">
        <v>0</v>
      </c>
      <c r="Z451">
        <v>0.5795282196132</v>
      </c>
      <c r="AA451">
        <v>0</v>
      </c>
      <c r="AB451">
        <v>5.5990389607200264</v>
      </c>
      <c r="AC451">
        <v>0</v>
      </c>
      <c r="AD451">
        <v>0</v>
      </c>
      <c r="AE451">
        <v>13.756137953502826</v>
      </c>
    </row>
    <row r="452" spans="1:31" x14ac:dyDescent="0.25">
      <c r="A452">
        <v>1632066</v>
      </c>
      <c r="B452">
        <v>1</v>
      </c>
      <c r="C452" t="s">
        <v>80</v>
      </c>
      <c r="D452" t="s">
        <v>99</v>
      </c>
      <c r="E452" t="s">
        <v>178</v>
      </c>
      <c r="F452" t="s">
        <v>1510</v>
      </c>
      <c r="G452" t="s">
        <v>148</v>
      </c>
      <c r="H452" t="s">
        <v>149</v>
      </c>
      <c r="I452" t="s">
        <v>135</v>
      </c>
      <c r="J452" t="s">
        <v>136</v>
      </c>
      <c r="K452" t="s">
        <v>143</v>
      </c>
      <c r="L452" t="s">
        <v>1511</v>
      </c>
      <c r="M452" t="s">
        <v>1512</v>
      </c>
      <c r="N452">
        <v>6.7530555550000004</v>
      </c>
      <c r="O452">
        <v>0</v>
      </c>
      <c r="P452">
        <v>6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1.9709996455528282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1.9709996455528282</v>
      </c>
    </row>
    <row r="453" spans="1:31" x14ac:dyDescent="0.25">
      <c r="A453">
        <v>1632464</v>
      </c>
      <c r="B453">
        <v>1</v>
      </c>
      <c r="C453" t="s">
        <v>80</v>
      </c>
      <c r="D453" t="s">
        <v>97</v>
      </c>
      <c r="E453" t="s">
        <v>152</v>
      </c>
      <c r="F453" t="s">
        <v>1513</v>
      </c>
      <c r="G453" t="s">
        <v>172</v>
      </c>
      <c r="H453" t="s">
        <v>149</v>
      </c>
      <c r="I453" t="s">
        <v>135</v>
      </c>
      <c r="J453" t="s">
        <v>136</v>
      </c>
      <c r="K453" t="s">
        <v>137</v>
      </c>
      <c r="L453" t="s">
        <v>1514</v>
      </c>
      <c r="M453" t="s">
        <v>1515</v>
      </c>
      <c r="N453">
        <v>3.4983333330000002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55.959448760959795</v>
      </c>
      <c r="AC453">
        <v>0</v>
      </c>
      <c r="AD453">
        <v>0</v>
      </c>
      <c r="AE453">
        <v>55.959448760959795</v>
      </c>
    </row>
    <row r="454" spans="1:31" x14ac:dyDescent="0.25">
      <c r="A454">
        <v>1632063</v>
      </c>
      <c r="B454">
        <v>1</v>
      </c>
      <c r="C454" t="s">
        <v>81</v>
      </c>
      <c r="D454" t="s">
        <v>113</v>
      </c>
      <c r="E454" t="s">
        <v>178</v>
      </c>
      <c r="F454" t="s">
        <v>1516</v>
      </c>
      <c r="G454" t="s">
        <v>187</v>
      </c>
      <c r="H454" t="s">
        <v>149</v>
      </c>
      <c r="I454" t="s">
        <v>135</v>
      </c>
      <c r="J454" t="s">
        <v>136</v>
      </c>
      <c r="K454" t="s">
        <v>137</v>
      </c>
      <c r="L454" t="s">
        <v>1517</v>
      </c>
      <c r="M454" t="s">
        <v>1518</v>
      </c>
      <c r="N454">
        <v>1.5722222219999999</v>
      </c>
      <c r="O454">
        <v>0</v>
      </c>
      <c r="P454">
        <v>8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1.5928693354637946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1.5928693354637946</v>
      </c>
    </row>
    <row r="455" spans="1:31" x14ac:dyDescent="0.25">
      <c r="A455">
        <v>1632421</v>
      </c>
      <c r="B455">
        <v>1</v>
      </c>
      <c r="C455" t="s">
        <v>80</v>
      </c>
      <c r="D455" t="s">
        <v>82</v>
      </c>
      <c r="E455" t="s">
        <v>178</v>
      </c>
      <c r="F455" t="s">
        <v>1519</v>
      </c>
      <c r="G455" t="s">
        <v>227</v>
      </c>
      <c r="H455" t="s">
        <v>149</v>
      </c>
      <c r="I455" t="s">
        <v>135</v>
      </c>
      <c r="J455" t="s">
        <v>136</v>
      </c>
      <c r="K455" t="s">
        <v>137</v>
      </c>
      <c r="L455" t="s">
        <v>1520</v>
      </c>
      <c r="M455" t="s">
        <v>1521</v>
      </c>
      <c r="N455">
        <v>2.2511111110000002</v>
      </c>
      <c r="O455">
        <v>0</v>
      </c>
      <c r="P455">
        <v>33</v>
      </c>
      <c r="Q455">
        <v>0</v>
      </c>
      <c r="R455">
        <v>0</v>
      </c>
      <c r="S455">
        <v>0</v>
      </c>
      <c r="T455">
        <v>4</v>
      </c>
      <c r="U455">
        <v>0</v>
      </c>
      <c r="V455">
        <v>0</v>
      </c>
      <c r="W455">
        <v>0</v>
      </c>
      <c r="X455">
        <v>29.473183630779985</v>
      </c>
      <c r="Y455">
        <v>0</v>
      </c>
      <c r="Z455">
        <v>0</v>
      </c>
      <c r="AA455">
        <v>0</v>
      </c>
      <c r="AB455">
        <v>3.1420309035679663</v>
      </c>
      <c r="AC455">
        <v>0</v>
      </c>
      <c r="AD455">
        <v>0</v>
      </c>
      <c r="AE455">
        <v>32.615214534347949</v>
      </c>
    </row>
    <row r="456" spans="1:31" x14ac:dyDescent="0.25">
      <c r="A456">
        <v>1632129</v>
      </c>
      <c r="B456">
        <v>1</v>
      </c>
      <c r="C456" t="s">
        <v>81</v>
      </c>
      <c r="D456" t="s">
        <v>113</v>
      </c>
      <c r="E456" t="s">
        <v>178</v>
      </c>
      <c r="F456" t="s">
        <v>1522</v>
      </c>
      <c r="G456" t="s">
        <v>227</v>
      </c>
      <c r="H456" t="s">
        <v>149</v>
      </c>
      <c r="I456" t="s">
        <v>135</v>
      </c>
      <c r="J456" t="s">
        <v>136</v>
      </c>
      <c r="K456" t="s">
        <v>137</v>
      </c>
      <c r="L456" t="s">
        <v>1523</v>
      </c>
      <c r="M456" t="s">
        <v>1524</v>
      </c>
      <c r="N456">
        <v>2.0272222219999998</v>
      </c>
      <c r="O456">
        <v>0</v>
      </c>
      <c r="P456">
        <v>21</v>
      </c>
      <c r="Q456">
        <v>0</v>
      </c>
      <c r="R456">
        <v>2</v>
      </c>
      <c r="S456">
        <v>0</v>
      </c>
      <c r="T456">
        <v>1</v>
      </c>
      <c r="U456">
        <v>0</v>
      </c>
      <c r="V456">
        <v>0</v>
      </c>
      <c r="W456">
        <v>0</v>
      </c>
      <c r="X456">
        <v>3.6400293336207916</v>
      </c>
      <c r="Y456">
        <v>0</v>
      </c>
      <c r="Z456">
        <v>0.30321422616874283</v>
      </c>
      <c r="AA456">
        <v>0</v>
      </c>
      <c r="AB456">
        <v>1.0419551043205832</v>
      </c>
      <c r="AC456">
        <v>0</v>
      </c>
      <c r="AD456">
        <v>0</v>
      </c>
      <c r="AE456">
        <v>4.9851986641101176</v>
      </c>
    </row>
    <row r="457" spans="1:31" x14ac:dyDescent="0.25">
      <c r="A457">
        <v>1632229</v>
      </c>
      <c r="B457">
        <v>1</v>
      </c>
      <c r="C457" t="s">
        <v>80</v>
      </c>
      <c r="D457" t="s">
        <v>98</v>
      </c>
      <c r="E457" t="s">
        <v>204</v>
      </c>
      <c r="F457" t="s">
        <v>1525</v>
      </c>
      <c r="G457" t="s">
        <v>148</v>
      </c>
      <c r="H457" t="s">
        <v>134</v>
      </c>
      <c r="I457" t="s">
        <v>135</v>
      </c>
      <c r="J457" t="s">
        <v>136</v>
      </c>
      <c r="K457" t="s">
        <v>143</v>
      </c>
      <c r="L457" t="s">
        <v>1526</v>
      </c>
      <c r="M457" t="s">
        <v>1527</v>
      </c>
      <c r="N457">
        <v>1.985833333</v>
      </c>
      <c r="O457">
        <v>0</v>
      </c>
      <c r="P457">
        <v>485</v>
      </c>
      <c r="Q457">
        <v>14</v>
      </c>
      <c r="R457">
        <v>109</v>
      </c>
      <c r="S457">
        <v>17</v>
      </c>
      <c r="T457">
        <v>99</v>
      </c>
      <c r="U457">
        <v>0</v>
      </c>
      <c r="V457">
        <v>0</v>
      </c>
      <c r="W457">
        <v>0</v>
      </c>
      <c r="X457">
        <v>112.78709896814418</v>
      </c>
      <c r="Y457">
        <v>17.427488946592675</v>
      </c>
      <c r="Z457">
        <v>16.954867557014172</v>
      </c>
      <c r="AA457">
        <v>159.39079926449</v>
      </c>
      <c r="AB457">
        <v>169.83096980454079</v>
      </c>
      <c r="AC457">
        <v>0</v>
      </c>
      <c r="AD457">
        <v>0</v>
      </c>
      <c r="AE457">
        <v>476.39122454078188</v>
      </c>
    </row>
    <row r="458" spans="1:31" x14ac:dyDescent="0.25">
      <c r="A458">
        <v>1632149</v>
      </c>
      <c r="B458">
        <v>1</v>
      </c>
      <c r="C458" t="s">
        <v>80</v>
      </c>
      <c r="D458" t="s">
        <v>84</v>
      </c>
      <c r="E458" t="s">
        <v>146</v>
      </c>
      <c r="F458" t="s">
        <v>1528</v>
      </c>
      <c r="G458" t="s">
        <v>142</v>
      </c>
      <c r="H458" t="s">
        <v>149</v>
      </c>
      <c r="I458" t="s">
        <v>135</v>
      </c>
      <c r="J458" t="s">
        <v>136</v>
      </c>
      <c r="K458" t="s">
        <v>143</v>
      </c>
      <c r="L458" t="s">
        <v>1529</v>
      </c>
      <c r="M458" t="s">
        <v>1530</v>
      </c>
      <c r="N458">
        <v>3.233333333</v>
      </c>
      <c r="O458">
        <v>0</v>
      </c>
      <c r="P458">
        <v>71</v>
      </c>
      <c r="Q458">
        <v>0</v>
      </c>
      <c r="R458">
        <v>32</v>
      </c>
      <c r="S458">
        <v>0</v>
      </c>
      <c r="T458">
        <v>16</v>
      </c>
      <c r="U458">
        <v>0</v>
      </c>
      <c r="V458">
        <v>0</v>
      </c>
      <c r="W458">
        <v>0</v>
      </c>
      <c r="X458">
        <v>77.408053893898654</v>
      </c>
      <c r="Y458">
        <v>0</v>
      </c>
      <c r="Z458">
        <v>31.651283594691854</v>
      </c>
      <c r="AA458">
        <v>0</v>
      </c>
      <c r="AB458">
        <v>61.242889917943181</v>
      </c>
      <c r="AC458">
        <v>0</v>
      </c>
      <c r="AD458">
        <v>0</v>
      </c>
      <c r="AE458">
        <v>170.30222740653369</v>
      </c>
    </row>
    <row r="459" spans="1:31" x14ac:dyDescent="0.25">
      <c r="A459">
        <v>1632292</v>
      </c>
      <c r="B459">
        <v>1</v>
      </c>
      <c r="C459" t="s">
        <v>80</v>
      </c>
      <c r="D459" t="s">
        <v>96</v>
      </c>
      <c r="E459" t="s">
        <v>152</v>
      </c>
      <c r="F459" t="s">
        <v>1531</v>
      </c>
      <c r="G459" t="s">
        <v>154</v>
      </c>
      <c r="H459" t="s">
        <v>149</v>
      </c>
      <c r="I459" t="s">
        <v>135</v>
      </c>
      <c r="J459" t="s">
        <v>136</v>
      </c>
      <c r="K459" t="s">
        <v>137</v>
      </c>
      <c r="L459" t="s">
        <v>1532</v>
      </c>
      <c r="M459" t="s">
        <v>1533</v>
      </c>
      <c r="N459">
        <v>7.9541666659999999</v>
      </c>
      <c r="O459">
        <v>0</v>
      </c>
      <c r="P459">
        <v>1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2.5396362461708626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2.5396362461708626</v>
      </c>
    </row>
    <row r="460" spans="1:31" x14ac:dyDescent="0.25">
      <c r="A460">
        <v>1632192</v>
      </c>
      <c r="B460">
        <v>1</v>
      </c>
      <c r="C460" t="s">
        <v>80</v>
      </c>
      <c r="D460" t="s">
        <v>108</v>
      </c>
      <c r="E460" t="s">
        <v>178</v>
      </c>
      <c r="F460" t="s">
        <v>1534</v>
      </c>
      <c r="G460" t="s">
        <v>403</v>
      </c>
      <c r="H460" t="s">
        <v>149</v>
      </c>
      <c r="I460" t="s">
        <v>135</v>
      </c>
      <c r="J460" t="s">
        <v>136</v>
      </c>
      <c r="K460" t="s">
        <v>137</v>
      </c>
      <c r="L460" t="s">
        <v>1535</v>
      </c>
      <c r="M460" t="s">
        <v>1536</v>
      </c>
      <c r="N460">
        <v>3.7141666660000001</v>
      </c>
      <c r="O460">
        <v>0</v>
      </c>
      <c r="P460">
        <v>10</v>
      </c>
      <c r="Q460">
        <v>0</v>
      </c>
      <c r="R460">
        <v>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2.3719431310499997</v>
      </c>
      <c r="Y460">
        <v>0</v>
      </c>
      <c r="Z460">
        <v>4.6174919764111113E-3</v>
      </c>
      <c r="AA460">
        <v>0</v>
      </c>
      <c r="AB460">
        <v>0</v>
      </c>
      <c r="AC460">
        <v>0</v>
      </c>
      <c r="AD460">
        <v>0</v>
      </c>
      <c r="AE460">
        <v>2.3765606230264109</v>
      </c>
    </row>
    <row r="461" spans="1:31" x14ac:dyDescent="0.25">
      <c r="A461">
        <v>1632169</v>
      </c>
      <c r="B461">
        <v>1</v>
      </c>
      <c r="C461" t="s">
        <v>80</v>
      </c>
      <c r="D461" t="s">
        <v>90</v>
      </c>
      <c r="E461" t="s">
        <v>642</v>
      </c>
      <c r="F461" t="s">
        <v>1537</v>
      </c>
      <c r="G461" t="s">
        <v>161</v>
      </c>
      <c r="H461" t="s">
        <v>134</v>
      </c>
      <c r="I461" t="s">
        <v>135</v>
      </c>
      <c r="J461" t="s">
        <v>136</v>
      </c>
      <c r="K461" t="s">
        <v>137</v>
      </c>
      <c r="L461" t="s">
        <v>1538</v>
      </c>
      <c r="M461" t="s">
        <v>1539</v>
      </c>
      <c r="N461">
        <v>0.96833333300000002</v>
      </c>
      <c r="O461">
        <v>1</v>
      </c>
      <c r="P461">
        <v>1475</v>
      </c>
      <c r="Q461">
        <v>0</v>
      </c>
      <c r="R461">
        <v>0</v>
      </c>
      <c r="S461">
        <v>15</v>
      </c>
      <c r="T461">
        <v>164</v>
      </c>
      <c r="U461">
        <v>1</v>
      </c>
      <c r="V461">
        <v>0</v>
      </c>
      <c r="W461">
        <v>0.45478854004052338</v>
      </c>
      <c r="X461">
        <v>410.11826979372944</v>
      </c>
      <c r="Y461">
        <v>0</v>
      </c>
      <c r="Z461">
        <v>0</v>
      </c>
      <c r="AA461">
        <v>754.9839838786105</v>
      </c>
      <c r="AB461">
        <v>192.62327089797603</v>
      </c>
      <c r="AC461">
        <v>18.645752910016874</v>
      </c>
      <c r="AD461">
        <v>0</v>
      </c>
      <c r="AE461">
        <v>1376.8260660203734</v>
      </c>
    </row>
    <row r="462" spans="1:31" x14ac:dyDescent="0.25">
      <c r="A462">
        <v>1632501</v>
      </c>
      <c r="B462">
        <v>1</v>
      </c>
      <c r="C462" t="s">
        <v>80</v>
      </c>
      <c r="D462" t="s">
        <v>84</v>
      </c>
      <c r="E462" t="s">
        <v>152</v>
      </c>
      <c r="F462" t="s">
        <v>1540</v>
      </c>
      <c r="G462" t="s">
        <v>507</v>
      </c>
      <c r="H462" t="s">
        <v>149</v>
      </c>
      <c r="I462" t="s">
        <v>135</v>
      </c>
      <c r="J462" t="s">
        <v>136</v>
      </c>
      <c r="K462" t="s">
        <v>137</v>
      </c>
      <c r="L462" t="s">
        <v>1541</v>
      </c>
      <c r="M462" t="s">
        <v>1542</v>
      </c>
      <c r="N462">
        <v>0.699722222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1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8.170744255533112E-2</v>
      </c>
      <c r="AC462">
        <v>0</v>
      </c>
      <c r="AD462">
        <v>0</v>
      </c>
      <c r="AE462">
        <v>8.170744255533112E-2</v>
      </c>
    </row>
    <row r="463" spans="1:31" x14ac:dyDescent="0.25">
      <c r="A463">
        <v>1632146</v>
      </c>
      <c r="B463">
        <v>1</v>
      </c>
      <c r="C463" t="s">
        <v>80</v>
      </c>
      <c r="D463" t="s">
        <v>102</v>
      </c>
      <c r="E463" t="s">
        <v>152</v>
      </c>
      <c r="F463" t="s">
        <v>1543</v>
      </c>
      <c r="G463" t="s">
        <v>154</v>
      </c>
      <c r="H463" t="s">
        <v>149</v>
      </c>
      <c r="I463" t="s">
        <v>135</v>
      </c>
      <c r="J463" t="s">
        <v>136</v>
      </c>
      <c r="K463" t="s">
        <v>137</v>
      </c>
      <c r="L463" t="s">
        <v>1544</v>
      </c>
      <c r="M463" t="s">
        <v>1545</v>
      </c>
      <c r="N463">
        <v>1.4044444439999999</v>
      </c>
      <c r="O463">
        <v>0</v>
      </c>
      <c r="P463">
        <v>1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0.10849488507629446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0.10849488507629446</v>
      </c>
    </row>
    <row r="464" spans="1:31" x14ac:dyDescent="0.25">
      <c r="A464">
        <v>1632006</v>
      </c>
      <c r="B464">
        <v>1</v>
      </c>
      <c r="C464" t="s">
        <v>80</v>
      </c>
      <c r="D464" t="s">
        <v>99</v>
      </c>
      <c r="E464" t="s">
        <v>152</v>
      </c>
      <c r="F464" t="s">
        <v>1546</v>
      </c>
      <c r="G464" t="s">
        <v>507</v>
      </c>
      <c r="H464" t="s">
        <v>149</v>
      </c>
      <c r="I464" t="s">
        <v>135</v>
      </c>
      <c r="J464" t="s">
        <v>136</v>
      </c>
      <c r="K464" t="s">
        <v>137</v>
      </c>
      <c r="L464" t="s">
        <v>1547</v>
      </c>
      <c r="M464" t="s">
        <v>1548</v>
      </c>
      <c r="N464">
        <v>6.8602777770000003</v>
      </c>
      <c r="O464">
        <v>0</v>
      </c>
      <c r="P464">
        <v>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</row>
    <row r="465" spans="1:31" x14ac:dyDescent="0.25">
      <c r="A465">
        <v>1632023</v>
      </c>
      <c r="B465">
        <v>1</v>
      </c>
      <c r="C465" t="s">
        <v>80</v>
      </c>
      <c r="D465" t="s">
        <v>99</v>
      </c>
      <c r="E465" t="s">
        <v>152</v>
      </c>
      <c r="F465" t="s">
        <v>1549</v>
      </c>
      <c r="G465" t="s">
        <v>154</v>
      </c>
      <c r="H465" t="s">
        <v>149</v>
      </c>
      <c r="I465" t="s">
        <v>135</v>
      </c>
      <c r="J465" t="s">
        <v>136</v>
      </c>
      <c r="K465" t="s">
        <v>137</v>
      </c>
      <c r="L465" t="s">
        <v>1550</v>
      </c>
      <c r="M465" t="s">
        <v>1551</v>
      </c>
      <c r="N465">
        <v>5.4105555550000002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0.94754411753481671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0.94754411753481671</v>
      </c>
    </row>
    <row r="466" spans="1:31" x14ac:dyDescent="0.25">
      <c r="A466">
        <v>1632215</v>
      </c>
      <c r="B466">
        <v>1</v>
      </c>
      <c r="C466" t="s">
        <v>80</v>
      </c>
      <c r="D466" t="s">
        <v>88</v>
      </c>
      <c r="E466" t="s">
        <v>362</v>
      </c>
      <c r="F466" t="s">
        <v>1552</v>
      </c>
      <c r="G466" t="s">
        <v>180</v>
      </c>
      <c r="H466" t="s">
        <v>149</v>
      </c>
      <c r="I466" t="s">
        <v>135</v>
      </c>
      <c r="J466" t="s">
        <v>136</v>
      </c>
      <c r="K466" t="s">
        <v>137</v>
      </c>
      <c r="L466" t="s">
        <v>1553</v>
      </c>
      <c r="M466" t="s">
        <v>1554</v>
      </c>
      <c r="N466">
        <v>5.5025000000000004</v>
      </c>
      <c r="O466">
        <v>0</v>
      </c>
      <c r="P466">
        <v>51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65.325823259000984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65.325823259000984</v>
      </c>
    </row>
    <row r="467" spans="1:31" x14ac:dyDescent="0.25">
      <c r="A467">
        <v>1632252</v>
      </c>
      <c r="B467">
        <v>1</v>
      </c>
      <c r="C467" t="s">
        <v>80</v>
      </c>
      <c r="D467" t="s">
        <v>90</v>
      </c>
      <c r="E467" t="s">
        <v>131</v>
      </c>
      <c r="F467" t="s">
        <v>1555</v>
      </c>
      <c r="G467" t="s">
        <v>172</v>
      </c>
      <c r="H467" t="s">
        <v>134</v>
      </c>
      <c r="I467" t="s">
        <v>135</v>
      </c>
      <c r="J467" t="s">
        <v>3</v>
      </c>
      <c r="K467" t="s">
        <v>137</v>
      </c>
      <c r="L467" t="s">
        <v>1556</v>
      </c>
      <c r="M467" t="s">
        <v>1557</v>
      </c>
      <c r="N467">
        <v>0.93944444400000005</v>
      </c>
      <c r="O467">
        <v>0</v>
      </c>
      <c r="P467">
        <v>3240</v>
      </c>
      <c r="Q467">
        <v>0</v>
      </c>
      <c r="R467">
        <v>0</v>
      </c>
      <c r="S467">
        <v>0</v>
      </c>
      <c r="T467">
        <v>163</v>
      </c>
      <c r="U467">
        <v>0</v>
      </c>
      <c r="V467">
        <v>0</v>
      </c>
      <c r="W467">
        <v>0</v>
      </c>
      <c r="X467">
        <v>772.33454925873184</v>
      </c>
      <c r="Y467">
        <v>0</v>
      </c>
      <c r="Z467">
        <v>0</v>
      </c>
      <c r="AA467">
        <v>0</v>
      </c>
      <c r="AB467">
        <v>155.93434674695851</v>
      </c>
      <c r="AC467">
        <v>0</v>
      </c>
      <c r="AD467">
        <v>0</v>
      </c>
      <c r="AE467">
        <v>928.26889600569029</v>
      </c>
    </row>
    <row r="468" spans="1:31" x14ac:dyDescent="0.25">
      <c r="A468">
        <v>1632418</v>
      </c>
      <c r="B468">
        <v>1</v>
      </c>
      <c r="C468" t="s">
        <v>81</v>
      </c>
      <c r="D468" t="s">
        <v>122</v>
      </c>
      <c r="E468" t="s">
        <v>178</v>
      </c>
      <c r="F468" t="s">
        <v>1558</v>
      </c>
      <c r="G468" t="s">
        <v>227</v>
      </c>
      <c r="H468" t="s">
        <v>149</v>
      </c>
      <c r="I468" t="s">
        <v>135</v>
      </c>
      <c r="J468" t="s">
        <v>136</v>
      </c>
      <c r="K468" t="s">
        <v>137</v>
      </c>
      <c r="L468" t="s">
        <v>1559</v>
      </c>
      <c r="M468" t="s">
        <v>1560</v>
      </c>
      <c r="N468">
        <v>2.7091666659999998</v>
      </c>
      <c r="O468">
        <v>0</v>
      </c>
      <c r="P468">
        <v>84</v>
      </c>
      <c r="Q468">
        <v>0</v>
      </c>
      <c r="R468">
        <v>0</v>
      </c>
      <c r="S468">
        <v>0</v>
      </c>
      <c r="T468">
        <v>2</v>
      </c>
      <c r="U468">
        <v>0</v>
      </c>
      <c r="V468">
        <v>0</v>
      </c>
      <c r="W468">
        <v>0</v>
      </c>
      <c r="X468">
        <v>18.914454972305379</v>
      </c>
      <c r="Y468">
        <v>0</v>
      </c>
      <c r="Z468">
        <v>0</v>
      </c>
      <c r="AA468">
        <v>0</v>
      </c>
      <c r="AB468">
        <v>0.15221391166504336</v>
      </c>
      <c r="AC468">
        <v>0</v>
      </c>
      <c r="AD468">
        <v>0</v>
      </c>
      <c r="AE468">
        <v>19.066668883970422</v>
      </c>
    </row>
    <row r="469" spans="1:31" x14ac:dyDescent="0.25">
      <c r="A469">
        <v>1632109</v>
      </c>
      <c r="B469">
        <v>1</v>
      </c>
      <c r="C469" t="s">
        <v>81</v>
      </c>
      <c r="D469" t="s">
        <v>122</v>
      </c>
      <c r="E469" t="s">
        <v>140</v>
      </c>
      <c r="F469" t="s">
        <v>519</v>
      </c>
      <c r="G469" t="s">
        <v>142</v>
      </c>
      <c r="H469" t="s">
        <v>134</v>
      </c>
      <c r="I469" t="s">
        <v>135</v>
      </c>
      <c r="J469" t="s">
        <v>136</v>
      </c>
      <c r="K469" t="s">
        <v>143</v>
      </c>
      <c r="L469" t="s">
        <v>1561</v>
      </c>
      <c r="M469" t="s">
        <v>1562</v>
      </c>
      <c r="N469">
        <v>1.6588888879999999</v>
      </c>
      <c r="O469">
        <v>0</v>
      </c>
      <c r="P469">
        <v>700</v>
      </c>
      <c r="Q469">
        <v>201</v>
      </c>
      <c r="R469">
        <v>13</v>
      </c>
      <c r="S469">
        <v>25</v>
      </c>
      <c r="T469">
        <v>94</v>
      </c>
      <c r="U469">
        <v>0</v>
      </c>
      <c r="V469">
        <v>1</v>
      </c>
      <c r="W469">
        <v>0</v>
      </c>
      <c r="X469">
        <v>196.60783593865986</v>
      </c>
      <c r="Y469">
        <v>64.911879422183375</v>
      </c>
      <c r="Z469">
        <v>9.945154490845205</v>
      </c>
      <c r="AA469">
        <v>1328.2228970096683</v>
      </c>
      <c r="AB469">
        <v>51.410975672588954</v>
      </c>
      <c r="AC469">
        <v>0</v>
      </c>
      <c r="AD469">
        <v>0.51997680051937778</v>
      </c>
      <c r="AE469">
        <v>1651.6187193344649</v>
      </c>
    </row>
    <row r="470" spans="1:31" x14ac:dyDescent="0.25">
      <c r="A470">
        <v>1632083</v>
      </c>
      <c r="B470">
        <v>1</v>
      </c>
      <c r="C470" t="s">
        <v>80</v>
      </c>
      <c r="D470" t="s">
        <v>95</v>
      </c>
      <c r="E470" t="s">
        <v>152</v>
      </c>
      <c r="F470" t="s">
        <v>1563</v>
      </c>
      <c r="G470" t="s">
        <v>154</v>
      </c>
      <c r="H470" t="s">
        <v>149</v>
      </c>
      <c r="I470" t="s">
        <v>135</v>
      </c>
      <c r="J470" t="s">
        <v>136</v>
      </c>
      <c r="K470" t="s">
        <v>137</v>
      </c>
      <c r="L470" t="s">
        <v>1564</v>
      </c>
      <c r="M470" t="s">
        <v>1565</v>
      </c>
      <c r="N470">
        <v>2.304444444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0.67440063152140006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0.67440063152140006</v>
      </c>
    </row>
    <row r="471" spans="1:31" x14ac:dyDescent="0.25">
      <c r="A471">
        <v>1632152</v>
      </c>
      <c r="B471">
        <v>1</v>
      </c>
      <c r="C471" t="s">
        <v>80</v>
      </c>
      <c r="D471" t="s">
        <v>110</v>
      </c>
      <c r="E471" t="s">
        <v>152</v>
      </c>
      <c r="F471" t="s">
        <v>1566</v>
      </c>
      <c r="G471" t="s">
        <v>507</v>
      </c>
      <c r="H471" t="s">
        <v>149</v>
      </c>
      <c r="I471" t="s">
        <v>135</v>
      </c>
      <c r="J471" t="s">
        <v>136</v>
      </c>
      <c r="K471" t="s">
        <v>137</v>
      </c>
      <c r="L471" t="s">
        <v>1567</v>
      </c>
      <c r="M471" t="s">
        <v>1568</v>
      </c>
      <c r="N471">
        <v>1.3338888879999999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1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3.0562140226332</v>
      </c>
      <c r="AC471">
        <v>0</v>
      </c>
      <c r="AD471">
        <v>0</v>
      </c>
      <c r="AE471">
        <v>3.0562140226332</v>
      </c>
    </row>
    <row r="472" spans="1:31" x14ac:dyDescent="0.25">
      <c r="A472">
        <v>1632189</v>
      </c>
      <c r="B472">
        <v>1</v>
      </c>
      <c r="C472" t="s">
        <v>81</v>
      </c>
      <c r="D472" t="s">
        <v>115</v>
      </c>
      <c r="E472" t="s">
        <v>178</v>
      </c>
      <c r="F472" t="s">
        <v>1569</v>
      </c>
      <c r="G472" t="s">
        <v>187</v>
      </c>
      <c r="H472" t="s">
        <v>149</v>
      </c>
      <c r="I472" t="s">
        <v>135</v>
      </c>
      <c r="J472" t="s">
        <v>136</v>
      </c>
      <c r="K472" t="s">
        <v>137</v>
      </c>
      <c r="L472" t="s">
        <v>1570</v>
      </c>
      <c r="M472" t="s">
        <v>1571</v>
      </c>
      <c r="N472">
        <v>4.3227777769999998</v>
      </c>
      <c r="O472">
        <v>0</v>
      </c>
      <c r="P472">
        <v>6</v>
      </c>
      <c r="Q472">
        <v>0</v>
      </c>
      <c r="R472">
        <v>1</v>
      </c>
      <c r="S472">
        <v>0</v>
      </c>
      <c r="T472">
        <v>2</v>
      </c>
      <c r="U472">
        <v>0</v>
      </c>
      <c r="V472">
        <v>0</v>
      </c>
      <c r="W472">
        <v>0</v>
      </c>
      <c r="X472">
        <v>1.8573234272880423</v>
      </c>
      <c r="Y472">
        <v>0</v>
      </c>
      <c r="Z472">
        <v>2.4270756723941003</v>
      </c>
      <c r="AA472">
        <v>0</v>
      </c>
      <c r="AB472">
        <v>8.4907417589568879E-2</v>
      </c>
      <c r="AC472">
        <v>0</v>
      </c>
      <c r="AD472">
        <v>0</v>
      </c>
      <c r="AE472">
        <v>4.3693065172717107</v>
      </c>
    </row>
    <row r="473" spans="1:31" x14ac:dyDescent="0.25">
      <c r="A473">
        <v>1632046</v>
      </c>
      <c r="B473">
        <v>1</v>
      </c>
      <c r="C473" t="s">
        <v>80</v>
      </c>
      <c r="D473" t="s">
        <v>94</v>
      </c>
      <c r="E473" t="s">
        <v>131</v>
      </c>
      <c r="F473" t="s">
        <v>1572</v>
      </c>
      <c r="G473" t="s">
        <v>235</v>
      </c>
      <c r="H473" t="s">
        <v>134</v>
      </c>
      <c r="I473" t="s">
        <v>135</v>
      </c>
      <c r="J473" t="s">
        <v>136</v>
      </c>
      <c r="K473" t="s">
        <v>143</v>
      </c>
      <c r="L473" t="s">
        <v>1573</v>
      </c>
      <c r="M473" t="s">
        <v>1574</v>
      </c>
      <c r="N473">
        <v>8.1127777769999998</v>
      </c>
      <c r="O473">
        <v>0</v>
      </c>
      <c r="P473">
        <v>103</v>
      </c>
      <c r="Q473">
        <v>0</v>
      </c>
      <c r="R473">
        <v>0</v>
      </c>
      <c r="S473">
        <v>0</v>
      </c>
      <c r="T473">
        <v>27</v>
      </c>
      <c r="U473">
        <v>0</v>
      </c>
      <c r="V473">
        <v>0</v>
      </c>
      <c r="W473">
        <v>0</v>
      </c>
      <c r="X473">
        <v>266.76130504175245</v>
      </c>
      <c r="Y473">
        <v>0</v>
      </c>
      <c r="Z473">
        <v>0</v>
      </c>
      <c r="AA473">
        <v>0</v>
      </c>
      <c r="AB473">
        <v>719.44345202508464</v>
      </c>
      <c r="AC473">
        <v>0</v>
      </c>
      <c r="AD473">
        <v>0</v>
      </c>
      <c r="AE473">
        <v>986.20475706683715</v>
      </c>
    </row>
    <row r="474" spans="1:31" x14ac:dyDescent="0.25">
      <c r="A474">
        <v>1632438</v>
      </c>
      <c r="B474">
        <v>1</v>
      </c>
      <c r="C474" t="s">
        <v>81</v>
      </c>
      <c r="D474" t="s">
        <v>113</v>
      </c>
      <c r="E474" t="s">
        <v>178</v>
      </c>
      <c r="F474" t="s">
        <v>1575</v>
      </c>
      <c r="G474" t="s">
        <v>403</v>
      </c>
      <c r="H474" t="s">
        <v>149</v>
      </c>
      <c r="I474" t="s">
        <v>135</v>
      </c>
      <c r="J474" t="s">
        <v>136</v>
      </c>
      <c r="K474" t="s">
        <v>137</v>
      </c>
      <c r="L474" t="s">
        <v>1576</v>
      </c>
      <c r="M474" t="s">
        <v>1577</v>
      </c>
      <c r="N474">
        <v>1.346666666</v>
      </c>
      <c r="O474">
        <v>0</v>
      </c>
      <c r="P474">
        <v>116</v>
      </c>
      <c r="Q474">
        <v>0</v>
      </c>
      <c r="R474">
        <v>0</v>
      </c>
      <c r="S474">
        <v>0</v>
      </c>
      <c r="T474">
        <v>3</v>
      </c>
      <c r="U474">
        <v>0</v>
      </c>
      <c r="V474">
        <v>0</v>
      </c>
      <c r="W474">
        <v>0</v>
      </c>
      <c r="X474">
        <v>38.666140611094626</v>
      </c>
      <c r="Y474">
        <v>0</v>
      </c>
      <c r="Z474">
        <v>0</v>
      </c>
      <c r="AA474">
        <v>0</v>
      </c>
      <c r="AB474">
        <v>0.81215576041620174</v>
      </c>
      <c r="AC474">
        <v>0</v>
      </c>
      <c r="AD474">
        <v>0</v>
      </c>
      <c r="AE474">
        <v>39.478296371510829</v>
      </c>
    </row>
    <row r="475" spans="1:31" x14ac:dyDescent="0.25">
      <c r="A475">
        <v>1632264</v>
      </c>
      <c r="B475">
        <v>1</v>
      </c>
      <c r="C475" t="s">
        <v>80</v>
      </c>
      <c r="D475" t="s">
        <v>99</v>
      </c>
      <c r="E475" t="s">
        <v>178</v>
      </c>
      <c r="F475" t="s">
        <v>1578</v>
      </c>
      <c r="G475" t="s">
        <v>142</v>
      </c>
      <c r="H475" t="s">
        <v>149</v>
      </c>
      <c r="I475" t="s">
        <v>135</v>
      </c>
      <c r="J475" t="s">
        <v>136</v>
      </c>
      <c r="K475" t="s">
        <v>143</v>
      </c>
      <c r="L475" t="s">
        <v>1579</v>
      </c>
      <c r="M475" t="s">
        <v>1580</v>
      </c>
      <c r="N475">
        <v>0.53129527700000001</v>
      </c>
      <c r="O475">
        <v>0</v>
      </c>
      <c r="P475">
        <v>37</v>
      </c>
      <c r="Q475">
        <v>0</v>
      </c>
      <c r="R475">
        <v>1</v>
      </c>
      <c r="S475">
        <v>0</v>
      </c>
      <c r="T475">
        <v>18</v>
      </c>
      <c r="U475">
        <v>0</v>
      </c>
      <c r="V475">
        <v>0</v>
      </c>
      <c r="W475">
        <v>0</v>
      </c>
      <c r="X475">
        <v>8.2102365004248199</v>
      </c>
      <c r="Y475">
        <v>0</v>
      </c>
      <c r="Z475">
        <v>0</v>
      </c>
      <c r="AA475">
        <v>0</v>
      </c>
      <c r="AB475">
        <v>15.082304667822493</v>
      </c>
      <c r="AC475">
        <v>0</v>
      </c>
      <c r="AD475">
        <v>0</v>
      </c>
      <c r="AE475">
        <v>23.292541168247311</v>
      </c>
    </row>
    <row r="476" spans="1:31" x14ac:dyDescent="0.25">
      <c r="A476">
        <v>1632049</v>
      </c>
      <c r="B476">
        <v>1</v>
      </c>
      <c r="C476" t="s">
        <v>80</v>
      </c>
      <c r="D476" t="s">
        <v>100</v>
      </c>
      <c r="E476" t="s">
        <v>178</v>
      </c>
      <c r="F476" t="s">
        <v>1581</v>
      </c>
      <c r="G476" t="s">
        <v>148</v>
      </c>
      <c r="H476" t="s">
        <v>149</v>
      </c>
      <c r="I476" t="s">
        <v>135</v>
      </c>
      <c r="J476" t="s">
        <v>136</v>
      </c>
      <c r="K476" t="s">
        <v>143</v>
      </c>
      <c r="L476" t="s">
        <v>1582</v>
      </c>
      <c r="M476" t="s">
        <v>1583</v>
      </c>
      <c r="N476">
        <v>7.5706666660000002</v>
      </c>
      <c r="O476">
        <v>0</v>
      </c>
      <c r="P476">
        <v>127</v>
      </c>
      <c r="Q476">
        <v>0</v>
      </c>
      <c r="R476">
        <v>0</v>
      </c>
      <c r="S476">
        <v>0</v>
      </c>
      <c r="T476">
        <v>3</v>
      </c>
      <c r="U476">
        <v>0</v>
      </c>
      <c r="V476">
        <v>0</v>
      </c>
      <c r="W476">
        <v>0</v>
      </c>
      <c r="X476">
        <v>280.90877351975303</v>
      </c>
      <c r="Y476">
        <v>0</v>
      </c>
      <c r="Z476">
        <v>0</v>
      </c>
      <c r="AA476">
        <v>0</v>
      </c>
      <c r="AB476">
        <v>5.272266818907636</v>
      </c>
      <c r="AC476">
        <v>0</v>
      </c>
      <c r="AD476">
        <v>0</v>
      </c>
      <c r="AE476">
        <v>286.18104033866064</v>
      </c>
    </row>
    <row r="477" spans="1:31" x14ac:dyDescent="0.25">
      <c r="A477">
        <v>1632427</v>
      </c>
      <c r="B477">
        <v>1</v>
      </c>
      <c r="C477" t="s">
        <v>80</v>
      </c>
      <c r="D477" t="s">
        <v>98</v>
      </c>
      <c r="E477" t="s">
        <v>178</v>
      </c>
      <c r="F477" t="s">
        <v>1584</v>
      </c>
      <c r="G477" t="s">
        <v>227</v>
      </c>
      <c r="H477" t="s">
        <v>149</v>
      </c>
      <c r="I477" t="s">
        <v>135</v>
      </c>
      <c r="J477" t="s">
        <v>136</v>
      </c>
      <c r="K477" t="s">
        <v>137</v>
      </c>
      <c r="L477" t="s">
        <v>1585</v>
      </c>
      <c r="M477" t="s">
        <v>1586</v>
      </c>
      <c r="N477">
        <v>2.3733333330000002</v>
      </c>
      <c r="O477">
        <v>0</v>
      </c>
      <c r="P477">
        <v>48</v>
      </c>
      <c r="Q477">
        <v>0</v>
      </c>
      <c r="R477">
        <v>0</v>
      </c>
      <c r="S477">
        <v>0</v>
      </c>
      <c r="T477">
        <v>16</v>
      </c>
      <c r="U477">
        <v>0</v>
      </c>
      <c r="V477">
        <v>0</v>
      </c>
      <c r="W477">
        <v>0</v>
      </c>
      <c r="X477">
        <v>43.912371303299928</v>
      </c>
      <c r="Y477">
        <v>0</v>
      </c>
      <c r="Z477">
        <v>0</v>
      </c>
      <c r="AA477">
        <v>0</v>
      </c>
      <c r="AB477">
        <v>8.5706839821751348</v>
      </c>
      <c r="AC477">
        <v>0</v>
      </c>
      <c r="AD477">
        <v>0</v>
      </c>
      <c r="AE477">
        <v>52.483055285475061</v>
      </c>
    </row>
    <row r="478" spans="1:31" x14ac:dyDescent="0.25">
      <c r="A478">
        <v>1632055</v>
      </c>
      <c r="B478">
        <v>1</v>
      </c>
      <c r="C478" t="s">
        <v>80</v>
      </c>
      <c r="D478" t="s">
        <v>107</v>
      </c>
      <c r="E478" t="s">
        <v>131</v>
      </c>
      <c r="F478" t="s">
        <v>1587</v>
      </c>
      <c r="G478" t="s">
        <v>195</v>
      </c>
      <c r="H478" t="s">
        <v>134</v>
      </c>
      <c r="I478" t="s">
        <v>135</v>
      </c>
      <c r="J478" t="s">
        <v>136</v>
      </c>
      <c r="K478" t="s">
        <v>137</v>
      </c>
      <c r="L478" t="s">
        <v>1588</v>
      </c>
      <c r="M478" t="s">
        <v>1589</v>
      </c>
      <c r="N478">
        <v>3.5147222220000001</v>
      </c>
      <c r="O478">
        <v>0</v>
      </c>
      <c r="P478">
        <v>0</v>
      </c>
      <c r="Q478">
        <v>0</v>
      </c>
      <c r="R478">
        <v>3</v>
      </c>
      <c r="S478">
        <v>2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3.009126804456419</v>
      </c>
      <c r="AA478">
        <v>14.796374743046</v>
      </c>
      <c r="AB478">
        <v>0</v>
      </c>
      <c r="AC478">
        <v>0</v>
      </c>
      <c r="AD478">
        <v>0</v>
      </c>
      <c r="AE478">
        <v>17.80550154750242</v>
      </c>
    </row>
    <row r="479" spans="1:31" x14ac:dyDescent="0.25">
      <c r="A479">
        <v>1632032</v>
      </c>
      <c r="B479">
        <v>1</v>
      </c>
      <c r="C479" t="s">
        <v>81</v>
      </c>
      <c r="D479" t="s">
        <v>112</v>
      </c>
      <c r="E479" t="s">
        <v>178</v>
      </c>
      <c r="F479" t="s">
        <v>1590</v>
      </c>
      <c r="G479" t="s">
        <v>148</v>
      </c>
      <c r="H479" t="s">
        <v>149</v>
      </c>
      <c r="I479" t="s">
        <v>135</v>
      </c>
      <c r="J479" t="s">
        <v>136</v>
      </c>
      <c r="K479" t="s">
        <v>143</v>
      </c>
      <c r="L479" t="s">
        <v>1591</v>
      </c>
      <c r="M479" t="s">
        <v>1592</v>
      </c>
      <c r="N479">
        <v>7.7118333330000004</v>
      </c>
      <c r="O479">
        <v>0</v>
      </c>
      <c r="P479">
        <v>62</v>
      </c>
      <c r="Q479">
        <v>0</v>
      </c>
      <c r="R479">
        <v>0</v>
      </c>
      <c r="S479">
        <v>0</v>
      </c>
      <c r="T479">
        <v>13</v>
      </c>
      <c r="U479">
        <v>0</v>
      </c>
      <c r="V479">
        <v>0</v>
      </c>
      <c r="W479">
        <v>0</v>
      </c>
      <c r="X479">
        <v>79.335015087857968</v>
      </c>
      <c r="Y479">
        <v>0</v>
      </c>
      <c r="Z479">
        <v>0</v>
      </c>
      <c r="AA479">
        <v>0</v>
      </c>
      <c r="AB479">
        <v>167.3000612377856</v>
      </c>
      <c r="AC479">
        <v>0</v>
      </c>
      <c r="AD479">
        <v>0</v>
      </c>
      <c r="AE479">
        <v>246.63507632564358</v>
      </c>
    </row>
    <row r="480" spans="1:31" x14ac:dyDescent="0.25">
      <c r="A480">
        <v>1632009</v>
      </c>
      <c r="B480">
        <v>1</v>
      </c>
      <c r="C480" t="s">
        <v>80</v>
      </c>
      <c r="D480" t="s">
        <v>104</v>
      </c>
      <c r="E480" t="s">
        <v>152</v>
      </c>
      <c r="F480" t="s">
        <v>1593</v>
      </c>
      <c r="G480" t="s">
        <v>172</v>
      </c>
      <c r="H480" t="s">
        <v>149</v>
      </c>
      <c r="I480" t="s">
        <v>135</v>
      </c>
      <c r="J480" t="s">
        <v>136</v>
      </c>
      <c r="K480" t="s">
        <v>137</v>
      </c>
      <c r="L480" t="s">
        <v>1594</v>
      </c>
      <c r="M480" t="s">
        <v>1595</v>
      </c>
      <c r="N480">
        <v>1.533055555</v>
      </c>
      <c r="O480">
        <v>0</v>
      </c>
      <c r="P480">
        <v>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0.19997658227239976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0.19997658227239976</v>
      </c>
    </row>
    <row r="481" spans="1:31" x14ac:dyDescent="0.25">
      <c r="A481">
        <v>1632410</v>
      </c>
      <c r="B481">
        <v>1</v>
      </c>
      <c r="C481" t="s">
        <v>80</v>
      </c>
      <c r="D481" t="s">
        <v>88</v>
      </c>
      <c r="E481" t="s">
        <v>362</v>
      </c>
      <c r="F481" t="s">
        <v>1596</v>
      </c>
      <c r="G481" t="s">
        <v>180</v>
      </c>
      <c r="H481" t="s">
        <v>149</v>
      </c>
      <c r="I481" t="s">
        <v>135</v>
      </c>
      <c r="J481" t="s">
        <v>136</v>
      </c>
      <c r="K481" t="s">
        <v>137</v>
      </c>
      <c r="L481" t="s">
        <v>1597</v>
      </c>
      <c r="M481" t="s">
        <v>1598</v>
      </c>
      <c r="N481">
        <v>2.0205555550000001</v>
      </c>
      <c r="O481">
        <v>0</v>
      </c>
      <c r="P481">
        <v>67</v>
      </c>
      <c r="Q481">
        <v>0</v>
      </c>
      <c r="R481">
        <v>0</v>
      </c>
      <c r="S481">
        <v>0</v>
      </c>
      <c r="T481">
        <v>3</v>
      </c>
      <c r="U481">
        <v>0</v>
      </c>
      <c r="V481">
        <v>0</v>
      </c>
      <c r="W481">
        <v>0</v>
      </c>
      <c r="X481">
        <v>40.000678135772937</v>
      </c>
      <c r="Y481">
        <v>0</v>
      </c>
      <c r="Z481">
        <v>0</v>
      </c>
      <c r="AA481">
        <v>0</v>
      </c>
      <c r="AB481">
        <v>1.5080661276933718</v>
      </c>
      <c r="AC481">
        <v>0</v>
      </c>
      <c r="AD481">
        <v>0</v>
      </c>
      <c r="AE481">
        <v>41.508744263466312</v>
      </c>
    </row>
    <row r="482" spans="1:31" x14ac:dyDescent="0.25">
      <c r="A482">
        <v>1632072</v>
      </c>
      <c r="B482">
        <v>1</v>
      </c>
      <c r="C482" t="s">
        <v>81</v>
      </c>
      <c r="D482" t="s">
        <v>113</v>
      </c>
      <c r="E482" t="s">
        <v>131</v>
      </c>
      <c r="F482" t="s">
        <v>1599</v>
      </c>
      <c r="G482" t="s">
        <v>142</v>
      </c>
      <c r="H482" t="s">
        <v>134</v>
      </c>
      <c r="I482" t="s">
        <v>135</v>
      </c>
      <c r="J482" t="s">
        <v>136</v>
      </c>
      <c r="K482" t="s">
        <v>143</v>
      </c>
      <c r="L482" t="s">
        <v>1600</v>
      </c>
      <c r="M482" t="s">
        <v>1601</v>
      </c>
      <c r="N482">
        <v>7.0844444439999998</v>
      </c>
      <c r="O482">
        <v>4</v>
      </c>
      <c r="P482">
        <v>121</v>
      </c>
      <c r="Q482">
        <v>17</v>
      </c>
      <c r="R482">
        <v>39</v>
      </c>
      <c r="S482">
        <v>2</v>
      </c>
      <c r="T482">
        <v>46</v>
      </c>
      <c r="U482">
        <v>1</v>
      </c>
      <c r="V482">
        <v>0</v>
      </c>
      <c r="W482">
        <v>50.072051799948355</v>
      </c>
      <c r="X482">
        <v>117.56366301659747</v>
      </c>
      <c r="Y482">
        <v>93.46439230113613</v>
      </c>
      <c r="Z482">
        <v>29.306743323463863</v>
      </c>
      <c r="AA482">
        <v>59.221195658985977</v>
      </c>
      <c r="AB482">
        <v>206.29396821426434</v>
      </c>
      <c r="AC482">
        <v>61.616550592645133</v>
      </c>
      <c r="AD482">
        <v>0</v>
      </c>
      <c r="AE482">
        <v>617.53856490704129</v>
      </c>
    </row>
    <row r="483" spans="1:31" x14ac:dyDescent="0.25">
      <c r="A483">
        <v>1633126</v>
      </c>
      <c r="B483">
        <v>1</v>
      </c>
      <c r="C483" t="s">
        <v>80</v>
      </c>
      <c r="D483" t="s">
        <v>97</v>
      </c>
      <c r="E483" t="s">
        <v>152</v>
      </c>
      <c r="F483" t="s">
        <v>1602</v>
      </c>
      <c r="G483" t="s">
        <v>507</v>
      </c>
      <c r="H483" t="s">
        <v>149</v>
      </c>
      <c r="I483" t="s">
        <v>135</v>
      </c>
      <c r="J483" t="s">
        <v>136</v>
      </c>
      <c r="K483" t="s">
        <v>137</v>
      </c>
      <c r="L483" t="s">
        <v>1603</v>
      </c>
      <c r="M483" t="s">
        <v>1604</v>
      </c>
      <c r="N483">
        <v>1.1583333330000001</v>
      </c>
      <c r="O483">
        <v>0</v>
      </c>
      <c r="P483">
        <v>1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1.5002264600242667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1.5002264600242667</v>
      </c>
    </row>
    <row r="484" spans="1:31" x14ac:dyDescent="0.25">
      <c r="A484">
        <v>1632634</v>
      </c>
      <c r="B484">
        <v>1</v>
      </c>
      <c r="C484" t="s">
        <v>81</v>
      </c>
      <c r="D484" t="s">
        <v>128</v>
      </c>
      <c r="E484" t="s">
        <v>131</v>
      </c>
      <c r="F484" t="s">
        <v>1605</v>
      </c>
      <c r="G484" t="s">
        <v>148</v>
      </c>
      <c r="H484" t="s">
        <v>134</v>
      </c>
      <c r="I484" t="s">
        <v>135</v>
      </c>
      <c r="J484" t="s">
        <v>136</v>
      </c>
      <c r="K484" t="s">
        <v>143</v>
      </c>
      <c r="L484" t="s">
        <v>1606</v>
      </c>
      <c r="M484" t="s">
        <v>1607</v>
      </c>
      <c r="N484">
        <v>6.063055555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59</v>
      </c>
      <c r="U484">
        <v>0</v>
      </c>
      <c r="V484">
        <v>4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594.4589249339848</v>
      </c>
      <c r="AC484">
        <v>0</v>
      </c>
      <c r="AD484">
        <v>268.82733137784129</v>
      </c>
      <c r="AE484">
        <v>863.28625631182604</v>
      </c>
    </row>
    <row r="485" spans="1:31" x14ac:dyDescent="0.25">
      <c r="A485">
        <v>1663942</v>
      </c>
      <c r="B485">
        <v>1</v>
      </c>
      <c r="C485" t="s">
        <v>80</v>
      </c>
      <c r="D485" t="s">
        <v>99</v>
      </c>
      <c r="E485" t="s">
        <v>140</v>
      </c>
      <c r="F485" t="s">
        <v>1608</v>
      </c>
      <c r="G485" t="s">
        <v>161</v>
      </c>
      <c r="H485" t="s">
        <v>134</v>
      </c>
      <c r="I485" t="s">
        <v>135</v>
      </c>
      <c r="J485" t="s">
        <v>136</v>
      </c>
      <c r="K485" t="s">
        <v>137</v>
      </c>
      <c r="L485" t="s">
        <v>1609</v>
      </c>
      <c r="M485" t="s">
        <v>1610</v>
      </c>
      <c r="N485">
        <v>5.0186111110000002</v>
      </c>
      <c r="O485">
        <v>7</v>
      </c>
      <c r="P485">
        <v>1211</v>
      </c>
      <c r="Q485">
        <v>12</v>
      </c>
      <c r="R485">
        <v>151</v>
      </c>
      <c r="S485">
        <v>23</v>
      </c>
      <c r="T485">
        <v>101</v>
      </c>
      <c r="U485">
        <v>0</v>
      </c>
      <c r="V485">
        <v>4</v>
      </c>
      <c r="W485">
        <v>117.52932115582833</v>
      </c>
      <c r="X485">
        <v>974.09086948630568</v>
      </c>
      <c r="Y485">
        <v>141.74694838073694</v>
      </c>
      <c r="Z485">
        <v>159.44777819733923</v>
      </c>
      <c r="AA485">
        <v>379.99665535105328</v>
      </c>
      <c r="AB485">
        <v>257.6613155048924</v>
      </c>
      <c r="AC485">
        <v>0</v>
      </c>
      <c r="AD485">
        <v>19.037705706012119</v>
      </c>
      <c r="AE485">
        <v>2049.5105937821681</v>
      </c>
    </row>
    <row r="486" spans="1:31" x14ac:dyDescent="0.25">
      <c r="A486">
        <v>1664391</v>
      </c>
      <c r="B486">
        <v>1</v>
      </c>
      <c r="C486" t="s">
        <v>81</v>
      </c>
      <c r="D486" t="s">
        <v>113</v>
      </c>
      <c r="E486" t="s">
        <v>146</v>
      </c>
      <c r="F486" t="s">
        <v>1611</v>
      </c>
      <c r="G486" t="s">
        <v>227</v>
      </c>
      <c r="H486" t="s">
        <v>149</v>
      </c>
      <c r="I486" t="s">
        <v>135</v>
      </c>
      <c r="J486" t="s">
        <v>136</v>
      </c>
      <c r="K486" t="s">
        <v>137</v>
      </c>
      <c r="L486" t="s">
        <v>1612</v>
      </c>
      <c r="M486" t="s">
        <v>1613</v>
      </c>
      <c r="N486">
        <v>3.8086111109999998</v>
      </c>
      <c r="O486">
        <v>0</v>
      </c>
      <c r="P486">
        <v>36</v>
      </c>
      <c r="Q486">
        <v>0</v>
      </c>
      <c r="R486">
        <v>2</v>
      </c>
      <c r="S486">
        <v>0</v>
      </c>
      <c r="T486">
        <v>1</v>
      </c>
      <c r="U486">
        <v>0</v>
      </c>
      <c r="V486">
        <v>0</v>
      </c>
      <c r="W486">
        <v>0</v>
      </c>
      <c r="X486">
        <v>11.052526327580066</v>
      </c>
      <c r="Y486">
        <v>0</v>
      </c>
      <c r="Z486">
        <v>9.051160671658889E-3</v>
      </c>
      <c r="AA486">
        <v>0</v>
      </c>
      <c r="AB486">
        <v>1.5027365322897639</v>
      </c>
      <c r="AC486">
        <v>0</v>
      </c>
      <c r="AD486">
        <v>0</v>
      </c>
      <c r="AE486">
        <v>12.564314020541488</v>
      </c>
    </row>
    <row r="487" spans="1:31" x14ac:dyDescent="0.25">
      <c r="A487">
        <v>1663896</v>
      </c>
      <c r="B487">
        <v>1</v>
      </c>
      <c r="C487" t="s">
        <v>80</v>
      </c>
      <c r="D487" t="s">
        <v>105</v>
      </c>
      <c r="E487" t="s">
        <v>178</v>
      </c>
      <c r="F487" t="s">
        <v>1614</v>
      </c>
      <c r="G487" t="s">
        <v>227</v>
      </c>
      <c r="H487" t="s">
        <v>149</v>
      </c>
      <c r="I487" t="s">
        <v>135</v>
      </c>
      <c r="J487" t="s">
        <v>136</v>
      </c>
      <c r="K487" t="s">
        <v>137</v>
      </c>
      <c r="L487" t="s">
        <v>1615</v>
      </c>
      <c r="M487" t="s">
        <v>1616</v>
      </c>
      <c r="N487">
        <v>1.478888888</v>
      </c>
      <c r="O487">
        <v>0</v>
      </c>
      <c r="P487">
        <v>81</v>
      </c>
      <c r="Q487">
        <v>0</v>
      </c>
      <c r="R487">
        <v>0</v>
      </c>
      <c r="S487">
        <v>0</v>
      </c>
      <c r="T487">
        <v>36</v>
      </c>
      <c r="U487">
        <v>0</v>
      </c>
      <c r="V487">
        <v>0</v>
      </c>
      <c r="W487">
        <v>0</v>
      </c>
      <c r="X487">
        <v>26.962407156166531</v>
      </c>
      <c r="Y487">
        <v>0</v>
      </c>
      <c r="Z487">
        <v>0</v>
      </c>
      <c r="AA487">
        <v>0</v>
      </c>
      <c r="AB487">
        <v>37.661099568235493</v>
      </c>
      <c r="AC487">
        <v>0</v>
      </c>
      <c r="AD487">
        <v>0</v>
      </c>
      <c r="AE487">
        <v>64.62350672440202</v>
      </c>
    </row>
    <row r="488" spans="1:31" x14ac:dyDescent="0.25">
      <c r="A488">
        <v>1664437</v>
      </c>
      <c r="B488">
        <v>1</v>
      </c>
      <c r="C488" t="s">
        <v>80</v>
      </c>
      <c r="D488" t="s">
        <v>110</v>
      </c>
      <c r="E488" t="s">
        <v>362</v>
      </c>
      <c r="F488" t="s">
        <v>1617</v>
      </c>
      <c r="G488" t="s">
        <v>227</v>
      </c>
      <c r="H488" t="s">
        <v>149</v>
      </c>
      <c r="I488" t="s">
        <v>135</v>
      </c>
      <c r="J488" t="s">
        <v>136</v>
      </c>
      <c r="K488" t="s">
        <v>137</v>
      </c>
      <c r="L488" t="s">
        <v>1618</v>
      </c>
      <c r="M488" t="s">
        <v>1619</v>
      </c>
      <c r="N488">
        <v>1.4283333330000001</v>
      </c>
      <c r="O488">
        <v>0</v>
      </c>
      <c r="P488">
        <v>26</v>
      </c>
      <c r="Q488">
        <v>0</v>
      </c>
      <c r="R488">
        <v>0</v>
      </c>
      <c r="S488">
        <v>0</v>
      </c>
      <c r="T488">
        <v>14</v>
      </c>
      <c r="U488">
        <v>0</v>
      </c>
      <c r="V488">
        <v>0</v>
      </c>
      <c r="W488">
        <v>0</v>
      </c>
      <c r="X488">
        <v>14.251663309606597</v>
      </c>
      <c r="Y488">
        <v>0</v>
      </c>
      <c r="Z488">
        <v>0</v>
      </c>
      <c r="AA488">
        <v>0</v>
      </c>
      <c r="AB488">
        <v>48.154098810814297</v>
      </c>
      <c r="AC488">
        <v>0</v>
      </c>
      <c r="AD488">
        <v>0</v>
      </c>
      <c r="AE488">
        <v>62.405762120420896</v>
      </c>
    </row>
    <row r="489" spans="1:31" x14ac:dyDescent="0.25">
      <c r="A489">
        <v>1664288</v>
      </c>
      <c r="B489">
        <v>1</v>
      </c>
      <c r="C489" t="s">
        <v>80</v>
      </c>
      <c r="D489" t="s">
        <v>108</v>
      </c>
      <c r="E489" t="s">
        <v>131</v>
      </c>
      <c r="F489" t="s">
        <v>1620</v>
      </c>
      <c r="G489" t="s">
        <v>195</v>
      </c>
      <c r="H489" t="s">
        <v>134</v>
      </c>
      <c r="I489" t="s">
        <v>135</v>
      </c>
      <c r="J489" t="s">
        <v>136</v>
      </c>
      <c r="K489" t="s">
        <v>137</v>
      </c>
      <c r="L489" t="s">
        <v>1621</v>
      </c>
      <c r="M489" t="s">
        <v>1622</v>
      </c>
      <c r="N489">
        <v>8.7416666660000004</v>
      </c>
      <c r="O489">
        <v>0</v>
      </c>
      <c r="P489">
        <v>37</v>
      </c>
      <c r="Q489">
        <v>0</v>
      </c>
      <c r="R489">
        <v>17</v>
      </c>
      <c r="S489">
        <v>0</v>
      </c>
      <c r="T489">
        <v>5</v>
      </c>
      <c r="U489">
        <v>0</v>
      </c>
      <c r="V489">
        <v>0</v>
      </c>
      <c r="W489">
        <v>0</v>
      </c>
      <c r="X489">
        <v>32.974505685440235</v>
      </c>
      <c r="Y489">
        <v>0</v>
      </c>
      <c r="Z489">
        <v>13.006876539123159</v>
      </c>
      <c r="AA489">
        <v>0</v>
      </c>
      <c r="AB489">
        <v>24.975851744131379</v>
      </c>
      <c r="AC489">
        <v>0</v>
      </c>
      <c r="AD489">
        <v>0</v>
      </c>
      <c r="AE489">
        <v>70.957233968694766</v>
      </c>
    </row>
    <row r="490" spans="1:31" x14ac:dyDescent="0.25">
      <c r="A490">
        <v>1663796</v>
      </c>
      <c r="B490">
        <v>1</v>
      </c>
      <c r="C490" t="s">
        <v>80</v>
      </c>
      <c r="D490" t="s">
        <v>96</v>
      </c>
      <c r="E490" t="s">
        <v>178</v>
      </c>
      <c r="F490" t="s">
        <v>1623</v>
      </c>
      <c r="G490" t="s">
        <v>187</v>
      </c>
      <c r="H490" t="s">
        <v>149</v>
      </c>
      <c r="I490" t="s">
        <v>135</v>
      </c>
      <c r="J490" t="s">
        <v>136</v>
      </c>
      <c r="K490" t="s">
        <v>137</v>
      </c>
      <c r="L490" t="s">
        <v>1624</v>
      </c>
      <c r="M490" t="s">
        <v>1625</v>
      </c>
      <c r="N490">
        <v>4.8066666659999999</v>
      </c>
      <c r="O490">
        <v>0</v>
      </c>
      <c r="P490">
        <v>21</v>
      </c>
      <c r="Q490">
        <v>0</v>
      </c>
      <c r="R490">
        <v>0</v>
      </c>
      <c r="S490">
        <v>0</v>
      </c>
      <c r="T490">
        <v>12</v>
      </c>
      <c r="U490">
        <v>0</v>
      </c>
      <c r="V490">
        <v>0</v>
      </c>
      <c r="W490">
        <v>0</v>
      </c>
      <c r="X490">
        <v>35.907470826547353</v>
      </c>
      <c r="Y490">
        <v>0</v>
      </c>
      <c r="Z490">
        <v>0</v>
      </c>
      <c r="AA490">
        <v>0</v>
      </c>
      <c r="AB490">
        <v>16.54557082678021</v>
      </c>
      <c r="AC490">
        <v>0</v>
      </c>
      <c r="AD490">
        <v>0</v>
      </c>
      <c r="AE490">
        <v>52.45304165332756</v>
      </c>
    </row>
    <row r="491" spans="1:31" x14ac:dyDescent="0.25">
      <c r="A491">
        <v>1664875</v>
      </c>
      <c r="B491">
        <v>1</v>
      </c>
      <c r="C491" t="s">
        <v>81</v>
      </c>
      <c r="D491" t="s">
        <v>122</v>
      </c>
      <c r="E491" t="s">
        <v>152</v>
      </c>
      <c r="F491" t="s">
        <v>1626</v>
      </c>
      <c r="G491" t="s">
        <v>154</v>
      </c>
      <c r="H491" t="s">
        <v>149</v>
      </c>
      <c r="I491" t="s">
        <v>135</v>
      </c>
      <c r="J491" t="s">
        <v>136</v>
      </c>
      <c r="K491" t="s">
        <v>137</v>
      </c>
      <c r="L491" t="s">
        <v>1627</v>
      </c>
      <c r="M491" t="s">
        <v>1628</v>
      </c>
      <c r="N491">
        <v>2.0380555550000001</v>
      </c>
      <c r="O491">
        <v>0</v>
      </c>
      <c r="P491">
        <v>1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0.31232835321282221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0.31232835321282221</v>
      </c>
    </row>
    <row r="492" spans="1:31" x14ac:dyDescent="0.25">
      <c r="A492">
        <v>1664188</v>
      </c>
      <c r="B492">
        <v>1</v>
      </c>
      <c r="C492" t="s">
        <v>81</v>
      </c>
      <c r="D492" t="s">
        <v>117</v>
      </c>
      <c r="E492" t="s">
        <v>131</v>
      </c>
      <c r="F492" t="s">
        <v>1629</v>
      </c>
      <c r="G492" t="s">
        <v>1322</v>
      </c>
      <c r="H492" t="s">
        <v>134</v>
      </c>
      <c r="I492" t="s">
        <v>135</v>
      </c>
      <c r="J492" t="s">
        <v>136</v>
      </c>
      <c r="K492" t="s">
        <v>137</v>
      </c>
      <c r="L492" t="s">
        <v>1630</v>
      </c>
      <c r="M492" t="s">
        <v>1631</v>
      </c>
      <c r="N492">
        <v>4.2824999999999998</v>
      </c>
      <c r="O492">
        <v>0</v>
      </c>
      <c r="P492">
        <v>139</v>
      </c>
      <c r="Q492">
        <v>1</v>
      </c>
      <c r="R492">
        <v>23</v>
      </c>
      <c r="S492">
        <v>2</v>
      </c>
      <c r="T492">
        <v>63</v>
      </c>
      <c r="U492">
        <v>1</v>
      </c>
      <c r="V492">
        <v>2</v>
      </c>
      <c r="W492">
        <v>0</v>
      </c>
      <c r="X492">
        <v>89.923378759085836</v>
      </c>
      <c r="Y492">
        <v>87.825328343186243</v>
      </c>
      <c r="Z492">
        <v>69.994975740728734</v>
      </c>
      <c r="AA492">
        <v>172.95428992242483</v>
      </c>
      <c r="AB492">
        <v>415.25035729485626</v>
      </c>
      <c r="AC492">
        <v>696.08237158771067</v>
      </c>
      <c r="AD492">
        <v>824.90361905346424</v>
      </c>
      <c r="AE492">
        <v>2356.9343207014567</v>
      </c>
    </row>
    <row r="493" spans="1:31" x14ac:dyDescent="0.25">
      <c r="A493">
        <v>1664483</v>
      </c>
      <c r="B493">
        <v>1</v>
      </c>
      <c r="C493" t="s">
        <v>80</v>
      </c>
      <c r="D493" t="s">
        <v>97</v>
      </c>
      <c r="E493" t="s">
        <v>178</v>
      </c>
      <c r="F493" t="s">
        <v>1632</v>
      </c>
      <c r="G493" t="s">
        <v>187</v>
      </c>
      <c r="H493" t="s">
        <v>149</v>
      </c>
      <c r="I493" t="s">
        <v>135</v>
      </c>
      <c r="J493" t="s">
        <v>136</v>
      </c>
      <c r="K493" t="s">
        <v>137</v>
      </c>
      <c r="L493" t="s">
        <v>1633</v>
      </c>
      <c r="M493" t="s">
        <v>1634</v>
      </c>
      <c r="N493">
        <v>4.5377777769999996</v>
      </c>
      <c r="O493">
        <v>0</v>
      </c>
      <c r="P493">
        <v>38</v>
      </c>
      <c r="Q493">
        <v>0</v>
      </c>
      <c r="R493">
        <v>0</v>
      </c>
      <c r="S493">
        <v>0</v>
      </c>
      <c r="T493">
        <v>3</v>
      </c>
      <c r="U493">
        <v>0</v>
      </c>
      <c r="V493">
        <v>0</v>
      </c>
      <c r="W493">
        <v>0</v>
      </c>
      <c r="X493">
        <v>50.634461301345787</v>
      </c>
      <c r="Y493">
        <v>0</v>
      </c>
      <c r="Z493">
        <v>0</v>
      </c>
      <c r="AA493">
        <v>0</v>
      </c>
      <c r="AB493">
        <v>0.25102462144225451</v>
      </c>
      <c r="AC493">
        <v>0</v>
      </c>
      <c r="AD493">
        <v>0</v>
      </c>
      <c r="AE493">
        <v>50.885485922788043</v>
      </c>
    </row>
    <row r="494" spans="1:31" x14ac:dyDescent="0.25">
      <c r="A494">
        <v>1664334</v>
      </c>
      <c r="B494">
        <v>1</v>
      </c>
      <c r="C494" t="s">
        <v>81</v>
      </c>
      <c r="D494" t="s">
        <v>112</v>
      </c>
      <c r="E494" t="s">
        <v>152</v>
      </c>
      <c r="F494" t="s">
        <v>1635</v>
      </c>
      <c r="G494" t="s">
        <v>168</v>
      </c>
      <c r="H494" t="s">
        <v>149</v>
      </c>
      <c r="I494" t="s">
        <v>135</v>
      </c>
      <c r="J494" t="s">
        <v>136</v>
      </c>
      <c r="K494" t="s">
        <v>137</v>
      </c>
      <c r="L494" t="s">
        <v>1636</v>
      </c>
      <c r="M494" t="s">
        <v>1637</v>
      </c>
      <c r="N494">
        <v>10.029722222</v>
      </c>
      <c r="O494">
        <v>0</v>
      </c>
      <c r="P494">
        <v>20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37.838377371386507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37.838377371386507</v>
      </c>
    </row>
    <row r="495" spans="1:31" x14ac:dyDescent="0.25">
      <c r="A495">
        <v>1664775</v>
      </c>
      <c r="B495">
        <v>1</v>
      </c>
      <c r="C495" t="s">
        <v>81</v>
      </c>
      <c r="D495" t="s">
        <v>118</v>
      </c>
      <c r="E495" t="s">
        <v>152</v>
      </c>
      <c r="F495" t="s">
        <v>1638</v>
      </c>
      <c r="G495" t="s">
        <v>507</v>
      </c>
      <c r="H495" t="s">
        <v>149</v>
      </c>
      <c r="I495" t="s">
        <v>135</v>
      </c>
      <c r="J495" t="s">
        <v>136</v>
      </c>
      <c r="K495" t="s">
        <v>137</v>
      </c>
      <c r="L495" t="s">
        <v>1639</v>
      </c>
      <c r="M495" t="s">
        <v>1640</v>
      </c>
      <c r="N495">
        <v>3.0388888879999998</v>
      </c>
      <c r="O495">
        <v>0</v>
      </c>
      <c r="P495">
        <v>11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7.9073270467582653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7.9073270467582653</v>
      </c>
    </row>
    <row r="496" spans="1:31" x14ac:dyDescent="0.25">
      <c r="A496">
        <v>1663793</v>
      </c>
      <c r="B496">
        <v>1</v>
      </c>
      <c r="C496" t="s">
        <v>81</v>
      </c>
      <c r="D496" t="s">
        <v>119</v>
      </c>
      <c r="E496" t="s">
        <v>140</v>
      </c>
      <c r="F496" t="s">
        <v>1641</v>
      </c>
      <c r="G496" t="s">
        <v>918</v>
      </c>
      <c r="H496" t="s">
        <v>134</v>
      </c>
      <c r="I496" t="s">
        <v>191</v>
      </c>
      <c r="J496" t="s">
        <v>136</v>
      </c>
      <c r="K496" t="s">
        <v>137</v>
      </c>
      <c r="L496" t="s">
        <v>1642</v>
      </c>
      <c r="M496" t="s">
        <v>1643</v>
      </c>
      <c r="N496">
        <v>3.3611110999999999E-2</v>
      </c>
      <c r="O496">
        <v>0</v>
      </c>
      <c r="P496">
        <v>1712</v>
      </c>
      <c r="Q496">
        <v>1</v>
      </c>
      <c r="R496">
        <v>158</v>
      </c>
      <c r="S496">
        <v>6</v>
      </c>
      <c r="T496">
        <v>247</v>
      </c>
      <c r="U496">
        <v>0</v>
      </c>
      <c r="V496">
        <v>3</v>
      </c>
      <c r="W496">
        <v>0</v>
      </c>
      <c r="X496">
        <v>12.538323826430505</v>
      </c>
      <c r="Y496">
        <v>2.9017701678350004E-3</v>
      </c>
      <c r="Z496">
        <v>1.0187580945739418</v>
      </c>
      <c r="AA496">
        <v>1.0045602545952905</v>
      </c>
      <c r="AB496">
        <v>3.0687094412835956</v>
      </c>
      <c r="AC496">
        <v>0</v>
      </c>
      <c r="AD496">
        <v>0.28263506271004585</v>
      </c>
      <c r="AE496">
        <v>17.915888449761212</v>
      </c>
    </row>
    <row r="497" spans="1:31" x14ac:dyDescent="0.25">
      <c r="A497">
        <v>1664932</v>
      </c>
      <c r="B497">
        <v>1</v>
      </c>
      <c r="C497" t="s">
        <v>80</v>
      </c>
      <c r="D497" t="s">
        <v>99</v>
      </c>
      <c r="E497" t="s">
        <v>178</v>
      </c>
      <c r="F497" t="s">
        <v>1644</v>
      </c>
      <c r="G497" t="s">
        <v>227</v>
      </c>
      <c r="H497" t="s">
        <v>149</v>
      </c>
      <c r="I497" t="s">
        <v>135</v>
      </c>
      <c r="J497" t="s">
        <v>136</v>
      </c>
      <c r="K497" t="s">
        <v>137</v>
      </c>
      <c r="L497" t="s">
        <v>1645</v>
      </c>
      <c r="M497" t="s">
        <v>1646</v>
      </c>
      <c r="N497">
        <v>3.9333333330000002</v>
      </c>
      <c r="O497">
        <v>0</v>
      </c>
      <c r="P497">
        <v>61</v>
      </c>
      <c r="Q497">
        <v>0</v>
      </c>
      <c r="R497">
        <v>0</v>
      </c>
      <c r="S497">
        <v>0</v>
      </c>
      <c r="T497">
        <v>1</v>
      </c>
      <c r="U497">
        <v>0</v>
      </c>
      <c r="V497">
        <v>0</v>
      </c>
      <c r="W497">
        <v>0</v>
      </c>
      <c r="X497">
        <v>35.872994138824431</v>
      </c>
      <c r="Y497">
        <v>0</v>
      </c>
      <c r="Z497">
        <v>0</v>
      </c>
      <c r="AA497">
        <v>0</v>
      </c>
      <c r="AB497">
        <v>1.1584429525516666E-3</v>
      </c>
      <c r="AC497">
        <v>0</v>
      </c>
      <c r="AD497">
        <v>0</v>
      </c>
      <c r="AE497">
        <v>35.874152581776983</v>
      </c>
    </row>
    <row r="498" spans="1:31" x14ac:dyDescent="0.25">
      <c r="A498">
        <v>1664242</v>
      </c>
      <c r="B498">
        <v>1</v>
      </c>
      <c r="C498" t="s">
        <v>80</v>
      </c>
      <c r="D498" t="s">
        <v>83</v>
      </c>
      <c r="E498" t="s">
        <v>178</v>
      </c>
      <c r="F498" t="s">
        <v>1647</v>
      </c>
      <c r="G498" t="s">
        <v>227</v>
      </c>
      <c r="H498" t="s">
        <v>149</v>
      </c>
      <c r="I498" t="s">
        <v>135</v>
      </c>
      <c r="J498" t="s">
        <v>136</v>
      </c>
      <c r="K498" t="s">
        <v>137</v>
      </c>
      <c r="L498" t="s">
        <v>1648</v>
      </c>
      <c r="M498" t="s">
        <v>1649</v>
      </c>
      <c r="N498">
        <v>2.6502777769999999</v>
      </c>
      <c r="O498">
        <v>0</v>
      </c>
      <c r="P498">
        <v>235</v>
      </c>
      <c r="Q498">
        <v>0</v>
      </c>
      <c r="R498">
        <v>0</v>
      </c>
      <c r="S498">
        <v>0</v>
      </c>
      <c r="T498">
        <v>6</v>
      </c>
      <c r="U498">
        <v>0</v>
      </c>
      <c r="V498">
        <v>0</v>
      </c>
      <c r="W498">
        <v>0</v>
      </c>
      <c r="X498">
        <v>193.78314699290613</v>
      </c>
      <c r="Y498">
        <v>0</v>
      </c>
      <c r="Z498">
        <v>0</v>
      </c>
      <c r="AA498">
        <v>0</v>
      </c>
      <c r="AB498">
        <v>3.980609494467275</v>
      </c>
      <c r="AC498">
        <v>0</v>
      </c>
      <c r="AD498">
        <v>0</v>
      </c>
      <c r="AE498">
        <v>197.7637564873734</v>
      </c>
    </row>
    <row r="499" spans="1:31" x14ac:dyDescent="0.25">
      <c r="A499">
        <v>1665001</v>
      </c>
      <c r="B499">
        <v>1</v>
      </c>
      <c r="C499" t="s">
        <v>80</v>
      </c>
      <c r="D499" t="s">
        <v>93</v>
      </c>
      <c r="E499" t="s">
        <v>140</v>
      </c>
      <c r="F499" t="s">
        <v>1650</v>
      </c>
      <c r="G499" t="s">
        <v>161</v>
      </c>
      <c r="H499" t="s">
        <v>134</v>
      </c>
      <c r="I499" t="s">
        <v>135</v>
      </c>
      <c r="J499" t="s">
        <v>136</v>
      </c>
      <c r="K499" t="s">
        <v>137</v>
      </c>
      <c r="L499" t="s">
        <v>1651</v>
      </c>
      <c r="M499" t="s">
        <v>1652</v>
      </c>
      <c r="N499">
        <v>0.814722222</v>
      </c>
      <c r="O499">
        <v>0</v>
      </c>
      <c r="P499">
        <v>645</v>
      </c>
      <c r="Q499">
        <v>15</v>
      </c>
      <c r="R499">
        <v>105</v>
      </c>
      <c r="S499">
        <v>6</v>
      </c>
      <c r="T499">
        <v>139</v>
      </c>
      <c r="U499">
        <v>0</v>
      </c>
      <c r="V499">
        <v>1</v>
      </c>
      <c r="W499">
        <v>0</v>
      </c>
      <c r="X499">
        <v>61.56136477918637</v>
      </c>
      <c r="Y499">
        <v>13.855925738105602</v>
      </c>
      <c r="Z499">
        <v>21.142243334325919</v>
      </c>
      <c r="AA499">
        <v>32.661550953527183</v>
      </c>
      <c r="AB499">
        <v>82.286396140813494</v>
      </c>
      <c r="AC499">
        <v>0</v>
      </c>
      <c r="AD499">
        <v>39.564314969172514</v>
      </c>
      <c r="AE499">
        <v>251.07179591513108</v>
      </c>
    </row>
    <row r="500" spans="1:31" x14ac:dyDescent="0.25">
      <c r="A500">
        <v>1664672</v>
      </c>
      <c r="B500">
        <v>1</v>
      </c>
      <c r="C500" t="s">
        <v>80</v>
      </c>
      <c r="D500" t="s">
        <v>99</v>
      </c>
      <c r="E500" t="s">
        <v>178</v>
      </c>
      <c r="F500" t="s">
        <v>1653</v>
      </c>
      <c r="G500" t="s">
        <v>227</v>
      </c>
      <c r="H500" t="s">
        <v>149</v>
      </c>
      <c r="I500" t="s">
        <v>135</v>
      </c>
      <c r="J500" t="s">
        <v>136</v>
      </c>
      <c r="K500" t="s">
        <v>137</v>
      </c>
      <c r="L500" t="s">
        <v>1654</v>
      </c>
      <c r="M500" t="s">
        <v>1655</v>
      </c>
      <c r="N500">
        <v>5.591111111</v>
      </c>
      <c r="O500">
        <v>0</v>
      </c>
      <c r="P500">
        <v>40</v>
      </c>
      <c r="Q500">
        <v>0</v>
      </c>
      <c r="R500">
        <v>9</v>
      </c>
      <c r="S500">
        <v>0</v>
      </c>
      <c r="T500">
        <v>3</v>
      </c>
      <c r="U500">
        <v>0</v>
      </c>
      <c r="V500">
        <v>0</v>
      </c>
      <c r="W500">
        <v>0</v>
      </c>
      <c r="X500">
        <v>44.635989837641375</v>
      </c>
      <c r="Y500">
        <v>0</v>
      </c>
      <c r="Z500">
        <v>20.085256578438372</v>
      </c>
      <c r="AA500">
        <v>0</v>
      </c>
      <c r="AB500">
        <v>10.881228876696166</v>
      </c>
      <c r="AC500">
        <v>0</v>
      </c>
      <c r="AD500">
        <v>0</v>
      </c>
      <c r="AE500">
        <v>75.602475292775921</v>
      </c>
    </row>
    <row r="501" spans="1:31" x14ac:dyDescent="0.25">
      <c r="A501">
        <v>1664909</v>
      </c>
      <c r="B501">
        <v>1</v>
      </c>
      <c r="C501" t="s">
        <v>80</v>
      </c>
      <c r="D501" t="s">
        <v>95</v>
      </c>
      <c r="E501" t="s">
        <v>204</v>
      </c>
      <c r="F501" t="s">
        <v>1656</v>
      </c>
      <c r="G501" t="s">
        <v>161</v>
      </c>
      <c r="H501" t="s">
        <v>134</v>
      </c>
      <c r="I501" t="s">
        <v>135</v>
      </c>
      <c r="J501" t="s">
        <v>136</v>
      </c>
      <c r="K501" t="s">
        <v>137</v>
      </c>
      <c r="L501" t="s">
        <v>1657</v>
      </c>
      <c r="M501" t="s">
        <v>1658</v>
      </c>
      <c r="N501">
        <v>0.61138888800000002</v>
      </c>
      <c r="O501">
        <v>0</v>
      </c>
      <c r="P501">
        <v>0</v>
      </c>
      <c r="Q501">
        <v>0</v>
      </c>
      <c r="R501">
        <v>0</v>
      </c>
      <c r="S501">
        <v>45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187.96363679243467</v>
      </c>
      <c r="AB501">
        <v>0</v>
      </c>
      <c r="AC501">
        <v>0</v>
      </c>
      <c r="AD501">
        <v>0</v>
      </c>
      <c r="AE501">
        <v>187.96363679243467</v>
      </c>
    </row>
    <row r="502" spans="1:31" x14ac:dyDescent="0.25">
      <c r="A502">
        <v>1664099</v>
      </c>
      <c r="B502">
        <v>1</v>
      </c>
      <c r="C502" t="s">
        <v>80</v>
      </c>
      <c r="D502" t="s">
        <v>107</v>
      </c>
      <c r="E502" t="s">
        <v>178</v>
      </c>
      <c r="F502" t="s">
        <v>1659</v>
      </c>
      <c r="G502" t="s">
        <v>227</v>
      </c>
      <c r="H502" t="s">
        <v>149</v>
      </c>
      <c r="I502" t="s">
        <v>135</v>
      </c>
      <c r="J502" t="s">
        <v>136</v>
      </c>
      <c r="K502" t="s">
        <v>137</v>
      </c>
      <c r="L502" t="s">
        <v>1660</v>
      </c>
      <c r="M502" t="s">
        <v>1661</v>
      </c>
      <c r="N502">
        <v>2.0183333330000002</v>
      </c>
      <c r="O502">
        <v>0</v>
      </c>
      <c r="P502">
        <v>14</v>
      </c>
      <c r="Q502">
        <v>0</v>
      </c>
      <c r="R502">
        <v>0</v>
      </c>
      <c r="S502">
        <v>0</v>
      </c>
      <c r="T502">
        <v>1</v>
      </c>
      <c r="U502">
        <v>0</v>
      </c>
      <c r="V502">
        <v>0</v>
      </c>
      <c r="W502">
        <v>0</v>
      </c>
      <c r="X502">
        <v>6.3120819237731149</v>
      </c>
      <c r="Y502">
        <v>0</v>
      </c>
      <c r="Z502">
        <v>0</v>
      </c>
      <c r="AA502">
        <v>0</v>
      </c>
      <c r="AB502">
        <v>7.7496681075416671E-2</v>
      </c>
      <c r="AC502">
        <v>0</v>
      </c>
      <c r="AD502">
        <v>0</v>
      </c>
      <c r="AE502">
        <v>6.3895786048485315</v>
      </c>
    </row>
    <row r="503" spans="1:31" x14ac:dyDescent="0.25">
      <c r="A503">
        <v>1664368</v>
      </c>
      <c r="B503">
        <v>1</v>
      </c>
      <c r="C503" t="s">
        <v>80</v>
      </c>
      <c r="D503" t="s">
        <v>82</v>
      </c>
      <c r="E503" t="s">
        <v>131</v>
      </c>
      <c r="F503" t="s">
        <v>1662</v>
      </c>
      <c r="G503" t="s">
        <v>161</v>
      </c>
      <c r="H503" t="s">
        <v>134</v>
      </c>
      <c r="I503" t="s">
        <v>135</v>
      </c>
      <c r="J503" t="s">
        <v>136</v>
      </c>
      <c r="K503" t="s">
        <v>137</v>
      </c>
      <c r="L503" t="s">
        <v>1663</v>
      </c>
      <c r="M503" t="s">
        <v>1664</v>
      </c>
      <c r="N503">
        <v>0.61666666599999997</v>
      </c>
      <c r="O503">
        <v>0</v>
      </c>
      <c r="P503">
        <v>2951</v>
      </c>
      <c r="Q503">
        <v>0</v>
      </c>
      <c r="R503">
        <v>0</v>
      </c>
      <c r="S503">
        <v>0</v>
      </c>
      <c r="T503">
        <v>275</v>
      </c>
      <c r="U503">
        <v>0</v>
      </c>
      <c r="V503">
        <v>3</v>
      </c>
      <c r="W503">
        <v>0</v>
      </c>
      <c r="X503">
        <v>546.64911325525452</v>
      </c>
      <c r="Y503">
        <v>0</v>
      </c>
      <c r="Z503">
        <v>0</v>
      </c>
      <c r="AA503">
        <v>0</v>
      </c>
      <c r="AB503">
        <v>166.64573446627071</v>
      </c>
      <c r="AC503">
        <v>0</v>
      </c>
      <c r="AD503">
        <v>15.13773215829</v>
      </c>
      <c r="AE503">
        <v>728.43257987981519</v>
      </c>
    </row>
    <row r="504" spans="1:31" x14ac:dyDescent="0.25">
      <c r="A504">
        <v>1663919</v>
      </c>
      <c r="B504">
        <v>1</v>
      </c>
      <c r="C504" t="s">
        <v>80</v>
      </c>
      <c r="D504" t="s">
        <v>96</v>
      </c>
      <c r="E504" t="s">
        <v>178</v>
      </c>
      <c r="F504" t="s">
        <v>1665</v>
      </c>
      <c r="G504" t="s">
        <v>227</v>
      </c>
      <c r="H504" t="s">
        <v>149</v>
      </c>
      <c r="I504" t="s">
        <v>135</v>
      </c>
      <c r="J504" t="s">
        <v>136</v>
      </c>
      <c r="K504" t="s">
        <v>137</v>
      </c>
      <c r="L504" t="s">
        <v>1666</v>
      </c>
      <c r="M504" t="s">
        <v>1667</v>
      </c>
      <c r="N504">
        <v>3.8961111110000002</v>
      </c>
      <c r="O504">
        <v>0</v>
      </c>
      <c r="P504">
        <v>45</v>
      </c>
      <c r="Q504">
        <v>0</v>
      </c>
      <c r="R504">
        <v>0</v>
      </c>
      <c r="S504">
        <v>0</v>
      </c>
      <c r="T504">
        <v>1</v>
      </c>
      <c r="U504">
        <v>0</v>
      </c>
      <c r="V504">
        <v>0</v>
      </c>
      <c r="W504">
        <v>0</v>
      </c>
      <c r="X504">
        <v>95.82640926685356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95.82640926685356</v>
      </c>
    </row>
    <row r="505" spans="1:31" x14ac:dyDescent="0.25">
      <c r="A505">
        <v>1664703</v>
      </c>
      <c r="B505">
        <v>1</v>
      </c>
      <c r="C505" t="s">
        <v>80</v>
      </c>
      <c r="D505" t="s">
        <v>83</v>
      </c>
      <c r="E505" t="s">
        <v>642</v>
      </c>
      <c r="F505" t="s">
        <v>1668</v>
      </c>
      <c r="G505" t="s">
        <v>161</v>
      </c>
      <c r="H505" t="s">
        <v>134</v>
      </c>
      <c r="I505" t="s">
        <v>135</v>
      </c>
      <c r="J505" t="s">
        <v>136</v>
      </c>
      <c r="K505" t="s">
        <v>137</v>
      </c>
      <c r="L505" t="s">
        <v>1669</v>
      </c>
      <c r="M505" t="s">
        <v>1670</v>
      </c>
      <c r="N505">
        <v>0.86589527700000002</v>
      </c>
      <c r="O505">
        <v>63</v>
      </c>
      <c r="P505">
        <v>4523</v>
      </c>
      <c r="Q505">
        <v>0</v>
      </c>
      <c r="R505">
        <v>0</v>
      </c>
      <c r="S505">
        <v>2</v>
      </c>
      <c r="T505">
        <v>294</v>
      </c>
      <c r="U505">
        <v>0</v>
      </c>
      <c r="V505">
        <v>0</v>
      </c>
      <c r="W505">
        <v>13.994392941294359</v>
      </c>
      <c r="X505">
        <v>1359.8280045362205</v>
      </c>
      <c r="Y505">
        <v>0</v>
      </c>
      <c r="Z505">
        <v>0</v>
      </c>
      <c r="AA505">
        <v>50.064973851846581</v>
      </c>
      <c r="AB505">
        <v>189.62701216225793</v>
      </c>
      <c r="AC505">
        <v>0</v>
      </c>
      <c r="AD505">
        <v>0</v>
      </c>
      <c r="AE505">
        <v>1613.5143834916194</v>
      </c>
    </row>
    <row r="506" spans="1:31" x14ac:dyDescent="0.25">
      <c r="A506">
        <v>1664460</v>
      </c>
      <c r="B506">
        <v>1</v>
      </c>
      <c r="C506" t="s">
        <v>81</v>
      </c>
      <c r="D506" t="s">
        <v>118</v>
      </c>
      <c r="E506" t="s">
        <v>146</v>
      </c>
      <c r="F506" t="s">
        <v>1671</v>
      </c>
      <c r="G506" t="s">
        <v>227</v>
      </c>
      <c r="H506" t="s">
        <v>149</v>
      </c>
      <c r="I506" t="s">
        <v>135</v>
      </c>
      <c r="J506" t="s">
        <v>136</v>
      </c>
      <c r="K506" t="s">
        <v>137</v>
      </c>
      <c r="L506" t="s">
        <v>1672</v>
      </c>
      <c r="M506" t="s">
        <v>1673</v>
      </c>
      <c r="N506">
        <v>7.8716666660000003</v>
      </c>
      <c r="O506">
        <v>0</v>
      </c>
      <c r="P506">
        <v>86</v>
      </c>
      <c r="Q506">
        <v>0</v>
      </c>
      <c r="R506">
        <v>12</v>
      </c>
      <c r="S506">
        <v>0</v>
      </c>
      <c r="T506">
        <v>4</v>
      </c>
      <c r="U506">
        <v>0</v>
      </c>
      <c r="V506">
        <v>0</v>
      </c>
      <c r="W506">
        <v>0</v>
      </c>
      <c r="X506">
        <v>95.976309559561116</v>
      </c>
      <c r="Y506">
        <v>0</v>
      </c>
      <c r="Z506">
        <v>7.3637757298271671</v>
      </c>
      <c r="AA506">
        <v>0</v>
      </c>
      <c r="AB506">
        <v>106.50008057627582</v>
      </c>
      <c r="AC506">
        <v>0</v>
      </c>
      <c r="AD506">
        <v>0</v>
      </c>
      <c r="AE506">
        <v>209.84016586566412</v>
      </c>
    </row>
    <row r="507" spans="1:31" x14ac:dyDescent="0.25">
      <c r="A507">
        <v>1664311</v>
      </c>
      <c r="B507">
        <v>1</v>
      </c>
      <c r="C507" t="s">
        <v>80</v>
      </c>
      <c r="D507" t="s">
        <v>96</v>
      </c>
      <c r="E507" t="s">
        <v>178</v>
      </c>
      <c r="F507" t="s">
        <v>1674</v>
      </c>
      <c r="G507" t="s">
        <v>148</v>
      </c>
      <c r="H507" t="s">
        <v>149</v>
      </c>
      <c r="I507" t="s">
        <v>135</v>
      </c>
      <c r="J507" t="s">
        <v>136</v>
      </c>
      <c r="K507" t="s">
        <v>143</v>
      </c>
      <c r="L507" t="s">
        <v>1675</v>
      </c>
      <c r="M507" t="s">
        <v>1676</v>
      </c>
      <c r="N507">
        <v>3.8227777770000002</v>
      </c>
      <c r="O507">
        <v>0</v>
      </c>
      <c r="P507">
        <v>90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20.953870926944408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20.953870926944408</v>
      </c>
    </row>
    <row r="508" spans="1:31" x14ac:dyDescent="0.25">
      <c r="A508">
        <v>1665144</v>
      </c>
      <c r="B508">
        <v>1</v>
      </c>
      <c r="C508" t="s">
        <v>80</v>
      </c>
      <c r="D508" t="s">
        <v>88</v>
      </c>
      <c r="E508" t="s">
        <v>178</v>
      </c>
      <c r="F508" t="s">
        <v>1677</v>
      </c>
      <c r="G508" t="s">
        <v>227</v>
      </c>
      <c r="H508" t="s">
        <v>149</v>
      </c>
      <c r="I508" t="s">
        <v>135</v>
      </c>
      <c r="J508" t="s">
        <v>136</v>
      </c>
      <c r="K508" t="s">
        <v>137</v>
      </c>
      <c r="L508" t="s">
        <v>1678</v>
      </c>
      <c r="M508" t="s">
        <v>1679</v>
      </c>
      <c r="N508">
        <v>1.0208333329999999</v>
      </c>
      <c r="O508">
        <v>0</v>
      </c>
      <c r="P508">
        <v>154</v>
      </c>
      <c r="Q508">
        <v>0</v>
      </c>
      <c r="R508">
        <v>0</v>
      </c>
      <c r="S508">
        <v>0</v>
      </c>
      <c r="T508">
        <v>2</v>
      </c>
      <c r="U508">
        <v>0</v>
      </c>
      <c r="V508">
        <v>0</v>
      </c>
      <c r="W508">
        <v>0</v>
      </c>
      <c r="X508">
        <v>59.28462891553685</v>
      </c>
      <c r="Y508">
        <v>0</v>
      </c>
      <c r="Z508">
        <v>0</v>
      </c>
      <c r="AA508">
        <v>0</v>
      </c>
      <c r="AB508">
        <v>0.34942376836217082</v>
      </c>
      <c r="AC508">
        <v>0</v>
      </c>
      <c r="AD508">
        <v>0</v>
      </c>
      <c r="AE508">
        <v>59.634052683899021</v>
      </c>
    </row>
    <row r="509" spans="1:31" x14ac:dyDescent="0.25">
      <c r="A509">
        <v>1664062</v>
      </c>
      <c r="B509">
        <v>1</v>
      </c>
      <c r="C509" t="s">
        <v>80</v>
      </c>
      <c r="D509" t="s">
        <v>103</v>
      </c>
      <c r="E509" t="s">
        <v>131</v>
      </c>
      <c r="F509" t="s">
        <v>1680</v>
      </c>
      <c r="G509" t="s">
        <v>161</v>
      </c>
      <c r="H509" t="s">
        <v>134</v>
      </c>
      <c r="I509" t="s">
        <v>135</v>
      </c>
      <c r="J509" t="s">
        <v>136</v>
      </c>
      <c r="K509" t="s">
        <v>137</v>
      </c>
      <c r="L509" t="s">
        <v>1681</v>
      </c>
      <c r="M509" t="s">
        <v>1682</v>
      </c>
      <c r="N509">
        <v>0.46361111100000002</v>
      </c>
      <c r="O509">
        <v>0</v>
      </c>
      <c r="P509">
        <v>0</v>
      </c>
      <c r="Q509">
        <v>0</v>
      </c>
      <c r="R509">
        <v>0</v>
      </c>
      <c r="S509">
        <v>1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217.92004549834652</v>
      </c>
      <c r="AB509">
        <v>0</v>
      </c>
      <c r="AC509">
        <v>0</v>
      </c>
      <c r="AD509">
        <v>0</v>
      </c>
      <c r="AE509">
        <v>217.92004549834652</v>
      </c>
    </row>
    <row r="510" spans="1:31" x14ac:dyDescent="0.25">
      <c r="A510">
        <v>1664563</v>
      </c>
      <c r="B510">
        <v>1</v>
      </c>
      <c r="C510" t="s">
        <v>80</v>
      </c>
      <c r="D510" t="s">
        <v>99</v>
      </c>
      <c r="E510" t="s">
        <v>152</v>
      </c>
      <c r="F510" t="s">
        <v>1683</v>
      </c>
      <c r="G510" t="s">
        <v>154</v>
      </c>
      <c r="H510" t="s">
        <v>149</v>
      </c>
      <c r="I510" t="s">
        <v>135</v>
      </c>
      <c r="J510" t="s">
        <v>136</v>
      </c>
      <c r="K510" t="s">
        <v>137</v>
      </c>
      <c r="L510" t="s">
        <v>1684</v>
      </c>
      <c r="M510" t="s">
        <v>1685</v>
      </c>
      <c r="N510">
        <v>3.6411111109999998</v>
      </c>
      <c r="O510">
        <v>0</v>
      </c>
      <c r="P510">
        <v>2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0.60766562416412007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0.60766562416412007</v>
      </c>
    </row>
    <row r="511" spans="1:31" x14ac:dyDescent="0.25">
      <c r="A511">
        <v>1664586</v>
      </c>
      <c r="B511">
        <v>1</v>
      </c>
      <c r="C511" t="s">
        <v>80</v>
      </c>
      <c r="D511" t="s">
        <v>86</v>
      </c>
      <c r="E511" t="s">
        <v>152</v>
      </c>
      <c r="F511" t="s">
        <v>1686</v>
      </c>
      <c r="G511" t="s">
        <v>154</v>
      </c>
      <c r="H511" t="s">
        <v>149</v>
      </c>
      <c r="I511" t="s">
        <v>135</v>
      </c>
      <c r="J511" t="s">
        <v>136</v>
      </c>
      <c r="K511" t="s">
        <v>137</v>
      </c>
      <c r="L511" t="s">
        <v>1687</v>
      </c>
      <c r="M511" t="s">
        <v>1688</v>
      </c>
      <c r="N511">
        <v>1.423333333</v>
      </c>
      <c r="O511">
        <v>0</v>
      </c>
      <c r="P511">
        <v>3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0.94532729608168908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0.94532729608168908</v>
      </c>
    </row>
    <row r="512" spans="1:31" x14ac:dyDescent="0.25">
      <c r="A512">
        <v>1664068</v>
      </c>
      <c r="B512">
        <v>1</v>
      </c>
      <c r="C512" t="s">
        <v>80</v>
      </c>
      <c r="D512" t="s">
        <v>104</v>
      </c>
      <c r="E512" t="s">
        <v>131</v>
      </c>
      <c r="F512" t="s">
        <v>1689</v>
      </c>
      <c r="G512" t="s">
        <v>161</v>
      </c>
      <c r="H512" t="s">
        <v>134</v>
      </c>
      <c r="I512" t="s">
        <v>135</v>
      </c>
      <c r="J512" t="s">
        <v>136</v>
      </c>
      <c r="K512" t="s">
        <v>137</v>
      </c>
      <c r="L512" t="s">
        <v>1690</v>
      </c>
      <c r="M512" t="s">
        <v>1691</v>
      </c>
      <c r="N512">
        <v>5.3486111110000003</v>
      </c>
      <c r="O512">
        <v>3</v>
      </c>
      <c r="P512">
        <v>554</v>
      </c>
      <c r="Q512">
        <v>1</v>
      </c>
      <c r="R512">
        <v>32</v>
      </c>
      <c r="S512">
        <v>2</v>
      </c>
      <c r="T512">
        <v>72</v>
      </c>
      <c r="U512">
        <v>0</v>
      </c>
      <c r="V512">
        <v>0</v>
      </c>
      <c r="W512">
        <v>15.929615371788397</v>
      </c>
      <c r="X512">
        <v>698.82156428555879</v>
      </c>
      <c r="Y512">
        <v>3.7344254176921696</v>
      </c>
      <c r="Z512">
        <v>30.11888684356752</v>
      </c>
      <c r="AA512">
        <v>54.964391731741657</v>
      </c>
      <c r="AB512">
        <v>302.70766754053244</v>
      </c>
      <c r="AC512">
        <v>0</v>
      </c>
      <c r="AD512">
        <v>0</v>
      </c>
      <c r="AE512">
        <v>1106.276551190881</v>
      </c>
    </row>
    <row r="513" spans="1:31" x14ac:dyDescent="0.25">
      <c r="A513">
        <v>1665064</v>
      </c>
      <c r="B513">
        <v>1</v>
      </c>
      <c r="C513" t="s">
        <v>80</v>
      </c>
      <c r="D513" t="s">
        <v>95</v>
      </c>
      <c r="E513" t="s">
        <v>204</v>
      </c>
      <c r="F513" t="s">
        <v>1692</v>
      </c>
      <c r="G513" t="s">
        <v>161</v>
      </c>
      <c r="H513" t="s">
        <v>134</v>
      </c>
      <c r="I513" t="s">
        <v>135</v>
      </c>
      <c r="J513" t="s">
        <v>136</v>
      </c>
      <c r="K513" t="s">
        <v>137</v>
      </c>
      <c r="L513" t="s">
        <v>1693</v>
      </c>
      <c r="M513" t="s">
        <v>1694</v>
      </c>
      <c r="N513">
        <v>1.697777777</v>
      </c>
      <c r="O513">
        <v>0</v>
      </c>
      <c r="P513">
        <v>115</v>
      </c>
      <c r="Q513">
        <v>0</v>
      </c>
      <c r="R513">
        <v>0</v>
      </c>
      <c r="S513">
        <v>11</v>
      </c>
      <c r="T513">
        <v>7</v>
      </c>
      <c r="U513">
        <v>1</v>
      </c>
      <c r="V513">
        <v>0</v>
      </c>
      <c r="W513">
        <v>0</v>
      </c>
      <c r="X513">
        <v>51.753361788311082</v>
      </c>
      <c r="Y513">
        <v>0</v>
      </c>
      <c r="Z513">
        <v>0</v>
      </c>
      <c r="AA513">
        <v>152.00931934956776</v>
      </c>
      <c r="AB513">
        <v>7.541334432967159</v>
      </c>
      <c r="AC513">
        <v>122.38347986852138</v>
      </c>
      <c r="AD513">
        <v>0</v>
      </c>
      <c r="AE513">
        <v>333.68749543936735</v>
      </c>
    </row>
    <row r="514" spans="1:31" x14ac:dyDescent="0.25">
      <c r="A514">
        <v>1664609</v>
      </c>
      <c r="B514">
        <v>1</v>
      </c>
      <c r="C514" t="s">
        <v>80</v>
      </c>
      <c r="D514" t="s">
        <v>82</v>
      </c>
      <c r="E514" t="s">
        <v>146</v>
      </c>
      <c r="F514" t="s">
        <v>1695</v>
      </c>
      <c r="G514" t="s">
        <v>227</v>
      </c>
      <c r="H514" t="s">
        <v>149</v>
      </c>
      <c r="I514" t="s">
        <v>135</v>
      </c>
      <c r="J514" t="s">
        <v>136</v>
      </c>
      <c r="K514" t="s">
        <v>137</v>
      </c>
      <c r="L514" t="s">
        <v>1696</v>
      </c>
      <c r="M514" t="s">
        <v>1697</v>
      </c>
      <c r="N514">
        <v>2.5158333329999998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6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6.2129395242939074</v>
      </c>
      <c r="AC514">
        <v>0</v>
      </c>
      <c r="AD514">
        <v>0</v>
      </c>
      <c r="AE514">
        <v>6.2129395242939074</v>
      </c>
    </row>
    <row r="515" spans="1:31" x14ac:dyDescent="0.25">
      <c r="A515">
        <v>1664045</v>
      </c>
      <c r="B515">
        <v>1</v>
      </c>
      <c r="C515" t="s">
        <v>80</v>
      </c>
      <c r="D515" t="s">
        <v>93</v>
      </c>
      <c r="E515" t="s">
        <v>178</v>
      </c>
      <c r="F515" t="s">
        <v>1698</v>
      </c>
      <c r="G515" t="s">
        <v>227</v>
      </c>
      <c r="H515" t="s">
        <v>149</v>
      </c>
      <c r="I515" t="s">
        <v>135</v>
      </c>
      <c r="J515" t="s">
        <v>136</v>
      </c>
      <c r="K515" t="s">
        <v>137</v>
      </c>
      <c r="L515" t="s">
        <v>1699</v>
      </c>
      <c r="M515" t="s">
        <v>1700</v>
      </c>
      <c r="N515">
        <v>1.5986111110000001</v>
      </c>
      <c r="O515">
        <v>0</v>
      </c>
      <c r="P515">
        <v>4</v>
      </c>
      <c r="Q515">
        <v>0</v>
      </c>
      <c r="R515">
        <v>17</v>
      </c>
      <c r="S515">
        <v>0</v>
      </c>
      <c r="T515">
        <v>3</v>
      </c>
      <c r="U515">
        <v>0</v>
      </c>
      <c r="V515">
        <v>0</v>
      </c>
      <c r="W515">
        <v>0</v>
      </c>
      <c r="X515">
        <v>2.528190411603084</v>
      </c>
      <c r="Y515">
        <v>0</v>
      </c>
      <c r="Z515">
        <v>10.507674482400249</v>
      </c>
      <c r="AA515">
        <v>0</v>
      </c>
      <c r="AB515">
        <v>5.0680741069947084</v>
      </c>
      <c r="AC515">
        <v>0</v>
      </c>
      <c r="AD515">
        <v>0</v>
      </c>
      <c r="AE515">
        <v>18.103939000998043</v>
      </c>
    </row>
    <row r="516" spans="1:31" x14ac:dyDescent="0.25">
      <c r="A516">
        <v>1664022</v>
      </c>
      <c r="B516">
        <v>1</v>
      </c>
      <c r="C516" t="s">
        <v>80</v>
      </c>
      <c r="D516" t="s">
        <v>93</v>
      </c>
      <c r="E516" t="s">
        <v>178</v>
      </c>
      <c r="F516" t="s">
        <v>1701</v>
      </c>
      <c r="G516" t="s">
        <v>227</v>
      </c>
      <c r="H516" t="s">
        <v>149</v>
      </c>
      <c r="I516" t="s">
        <v>135</v>
      </c>
      <c r="J516" t="s">
        <v>136</v>
      </c>
      <c r="K516" t="s">
        <v>137</v>
      </c>
      <c r="L516" t="s">
        <v>1702</v>
      </c>
      <c r="M516" t="s">
        <v>1703</v>
      </c>
      <c r="N516">
        <v>7.5308333330000004</v>
      </c>
      <c r="O516">
        <v>0</v>
      </c>
      <c r="P516">
        <v>18</v>
      </c>
      <c r="Q516">
        <v>0</v>
      </c>
      <c r="R516">
        <v>6</v>
      </c>
      <c r="S516">
        <v>0</v>
      </c>
      <c r="T516">
        <v>3</v>
      </c>
      <c r="U516">
        <v>0</v>
      </c>
      <c r="V516">
        <v>0</v>
      </c>
      <c r="W516">
        <v>0</v>
      </c>
      <c r="X516">
        <v>17.194246614687323</v>
      </c>
      <c r="Y516">
        <v>0</v>
      </c>
      <c r="Z516">
        <v>1.8612977262334292</v>
      </c>
      <c r="AA516">
        <v>0</v>
      </c>
      <c r="AB516">
        <v>23.484355983132787</v>
      </c>
      <c r="AC516">
        <v>0</v>
      </c>
      <c r="AD516">
        <v>0</v>
      </c>
      <c r="AE516">
        <v>42.539900324053534</v>
      </c>
    </row>
    <row r="517" spans="1:31" x14ac:dyDescent="0.25">
      <c r="A517">
        <v>1663999</v>
      </c>
      <c r="B517">
        <v>1</v>
      </c>
      <c r="C517" t="s">
        <v>81</v>
      </c>
      <c r="D517" t="s">
        <v>118</v>
      </c>
      <c r="E517" t="s">
        <v>146</v>
      </c>
      <c r="F517" t="s">
        <v>1704</v>
      </c>
      <c r="G517" t="s">
        <v>227</v>
      </c>
      <c r="H517" t="s">
        <v>149</v>
      </c>
      <c r="I517" t="s">
        <v>135</v>
      </c>
      <c r="J517" t="s">
        <v>136</v>
      </c>
      <c r="K517" t="s">
        <v>137</v>
      </c>
      <c r="L517" t="s">
        <v>1705</v>
      </c>
      <c r="M517" t="s">
        <v>1706</v>
      </c>
      <c r="N517">
        <v>4.818888888</v>
      </c>
      <c r="O517">
        <v>0</v>
      </c>
      <c r="P517">
        <v>86</v>
      </c>
      <c r="Q517">
        <v>0</v>
      </c>
      <c r="R517">
        <v>7</v>
      </c>
      <c r="S517">
        <v>0</v>
      </c>
      <c r="T517">
        <v>6</v>
      </c>
      <c r="U517">
        <v>0</v>
      </c>
      <c r="V517">
        <v>0</v>
      </c>
      <c r="W517">
        <v>0</v>
      </c>
      <c r="X517">
        <v>73.361511201940999</v>
      </c>
      <c r="Y517">
        <v>0</v>
      </c>
      <c r="Z517">
        <v>10.584971590136552</v>
      </c>
      <c r="AA517">
        <v>0</v>
      </c>
      <c r="AB517">
        <v>11.067669790672731</v>
      </c>
      <c r="AC517">
        <v>0</v>
      </c>
      <c r="AD517">
        <v>0</v>
      </c>
      <c r="AE517">
        <v>95.014152582750285</v>
      </c>
    </row>
    <row r="518" spans="1:31" x14ac:dyDescent="0.25">
      <c r="A518">
        <v>1665158</v>
      </c>
      <c r="B518">
        <v>1</v>
      </c>
      <c r="C518" t="s">
        <v>80</v>
      </c>
      <c r="D518" t="s">
        <v>105</v>
      </c>
      <c r="E518" t="s">
        <v>178</v>
      </c>
      <c r="F518" t="s">
        <v>1707</v>
      </c>
      <c r="G518" t="s">
        <v>227</v>
      </c>
      <c r="H518" t="s">
        <v>149</v>
      </c>
      <c r="I518" t="s">
        <v>135</v>
      </c>
      <c r="J518" t="s">
        <v>136</v>
      </c>
      <c r="K518" t="s">
        <v>137</v>
      </c>
      <c r="L518" t="s">
        <v>1708</v>
      </c>
      <c r="M518" t="s">
        <v>1709</v>
      </c>
      <c r="N518">
        <v>1.1372222219999999</v>
      </c>
      <c r="O518">
        <v>0</v>
      </c>
      <c r="P518">
        <v>109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35.956289514791997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35.956289514791997</v>
      </c>
    </row>
    <row r="519" spans="1:31" x14ac:dyDescent="0.25">
      <c r="A519">
        <v>1665127</v>
      </c>
      <c r="B519">
        <v>1</v>
      </c>
      <c r="C519" t="s">
        <v>80</v>
      </c>
      <c r="D519" t="s">
        <v>97</v>
      </c>
      <c r="E519" t="s">
        <v>152</v>
      </c>
      <c r="F519" t="s">
        <v>1710</v>
      </c>
      <c r="G519" t="s">
        <v>154</v>
      </c>
      <c r="H519" t="s">
        <v>149</v>
      </c>
      <c r="I519" t="s">
        <v>135</v>
      </c>
      <c r="J519" t="s">
        <v>136</v>
      </c>
      <c r="K519" t="s">
        <v>137</v>
      </c>
      <c r="L519" t="s">
        <v>1711</v>
      </c>
      <c r="M519" t="s">
        <v>1712</v>
      </c>
      <c r="N519">
        <v>1.4813888879999999</v>
      </c>
      <c r="O519">
        <v>0</v>
      </c>
      <c r="P519">
        <v>2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0.92704165216537282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0.92704165216537282</v>
      </c>
    </row>
    <row r="520" spans="1:31" x14ac:dyDescent="0.25">
      <c r="A520">
        <v>1664225</v>
      </c>
      <c r="B520">
        <v>1</v>
      </c>
      <c r="C520" t="s">
        <v>81</v>
      </c>
      <c r="D520" t="s">
        <v>120</v>
      </c>
      <c r="E520" t="s">
        <v>178</v>
      </c>
      <c r="F520" t="s">
        <v>1713</v>
      </c>
      <c r="G520" t="s">
        <v>227</v>
      </c>
      <c r="H520" t="s">
        <v>149</v>
      </c>
      <c r="I520" t="s">
        <v>135</v>
      </c>
      <c r="J520" t="s">
        <v>136</v>
      </c>
      <c r="K520" t="s">
        <v>137</v>
      </c>
      <c r="L520" t="s">
        <v>1714</v>
      </c>
      <c r="M520" t="s">
        <v>1715</v>
      </c>
      <c r="N520">
        <v>1.467777777</v>
      </c>
      <c r="O520">
        <v>0</v>
      </c>
      <c r="P520">
        <v>5</v>
      </c>
      <c r="Q520">
        <v>0</v>
      </c>
      <c r="R520">
        <v>2</v>
      </c>
      <c r="S520">
        <v>0</v>
      </c>
      <c r="T520">
        <v>1</v>
      </c>
      <c r="U520">
        <v>0</v>
      </c>
      <c r="V520">
        <v>0</v>
      </c>
      <c r="W520">
        <v>0</v>
      </c>
      <c r="X520">
        <v>0.33954719897908836</v>
      </c>
      <c r="Y520">
        <v>0</v>
      </c>
      <c r="Z520">
        <v>0.10169726362565001</v>
      </c>
      <c r="AA520">
        <v>0</v>
      </c>
      <c r="AB520">
        <v>0</v>
      </c>
      <c r="AC520">
        <v>0</v>
      </c>
      <c r="AD520">
        <v>0</v>
      </c>
      <c r="AE520">
        <v>0.44124446260473837</v>
      </c>
    </row>
    <row r="521" spans="1:31" x14ac:dyDescent="0.25">
      <c r="A521">
        <v>1664139</v>
      </c>
      <c r="B521">
        <v>1</v>
      </c>
      <c r="C521" t="s">
        <v>81</v>
      </c>
      <c r="D521" t="s">
        <v>122</v>
      </c>
      <c r="E521" t="s">
        <v>178</v>
      </c>
      <c r="F521" t="s">
        <v>1716</v>
      </c>
      <c r="G521" t="s">
        <v>227</v>
      </c>
      <c r="H521" t="s">
        <v>149</v>
      </c>
      <c r="I521" t="s">
        <v>135</v>
      </c>
      <c r="J521" t="s">
        <v>136</v>
      </c>
      <c r="K521" t="s">
        <v>137</v>
      </c>
      <c r="L521" t="s">
        <v>1717</v>
      </c>
      <c r="M521" t="s">
        <v>1718</v>
      </c>
      <c r="N521">
        <v>2.3605555549999999</v>
      </c>
      <c r="O521">
        <v>0</v>
      </c>
      <c r="P521">
        <v>10</v>
      </c>
      <c r="Q521">
        <v>0</v>
      </c>
      <c r="R521">
        <v>9</v>
      </c>
      <c r="S521">
        <v>0</v>
      </c>
      <c r="T521">
        <v>7</v>
      </c>
      <c r="U521">
        <v>0</v>
      </c>
      <c r="V521">
        <v>0</v>
      </c>
      <c r="W521">
        <v>0</v>
      </c>
      <c r="X521">
        <v>2.1577414871780172</v>
      </c>
      <c r="Y521">
        <v>0</v>
      </c>
      <c r="Z521">
        <v>2.4231152042897763</v>
      </c>
      <c r="AA521">
        <v>0</v>
      </c>
      <c r="AB521">
        <v>21.498799663072116</v>
      </c>
      <c r="AC521">
        <v>0</v>
      </c>
      <c r="AD521">
        <v>0</v>
      </c>
      <c r="AE521">
        <v>26.07965635453991</v>
      </c>
    </row>
    <row r="522" spans="1:31" x14ac:dyDescent="0.25">
      <c r="A522">
        <v>1664477</v>
      </c>
      <c r="B522">
        <v>1</v>
      </c>
      <c r="C522" t="s">
        <v>81</v>
      </c>
      <c r="D522" t="s">
        <v>128</v>
      </c>
      <c r="E522" t="s">
        <v>204</v>
      </c>
      <c r="F522" t="s">
        <v>552</v>
      </c>
      <c r="G522" t="s">
        <v>161</v>
      </c>
      <c r="H522" t="s">
        <v>134</v>
      </c>
      <c r="I522" t="s">
        <v>135</v>
      </c>
      <c r="J522" t="s">
        <v>136</v>
      </c>
      <c r="K522" t="s">
        <v>137</v>
      </c>
      <c r="L522" t="s">
        <v>1719</v>
      </c>
      <c r="M522" t="s">
        <v>1720</v>
      </c>
      <c r="N522">
        <v>1.744722222</v>
      </c>
      <c r="O522">
        <v>6</v>
      </c>
      <c r="P522">
        <v>1239</v>
      </c>
      <c r="Q522">
        <v>22</v>
      </c>
      <c r="R522">
        <v>15</v>
      </c>
      <c r="S522">
        <v>23</v>
      </c>
      <c r="T522">
        <v>118</v>
      </c>
      <c r="U522">
        <v>0</v>
      </c>
      <c r="V522">
        <v>0</v>
      </c>
      <c r="W522">
        <v>3.3278567373898138</v>
      </c>
      <c r="X522">
        <v>219.55921794877608</v>
      </c>
      <c r="Y522">
        <v>171.05235597198205</v>
      </c>
      <c r="Z522">
        <v>1.862395642191522</v>
      </c>
      <c r="AA522">
        <v>286.22643583324594</v>
      </c>
      <c r="AB522">
        <v>100.07587438022779</v>
      </c>
      <c r="AC522">
        <v>0</v>
      </c>
      <c r="AD522">
        <v>0</v>
      </c>
      <c r="AE522">
        <v>782.10413651381327</v>
      </c>
    </row>
    <row r="523" spans="1:31" x14ac:dyDescent="0.25">
      <c r="A523">
        <v>1665018</v>
      </c>
      <c r="B523">
        <v>1</v>
      </c>
      <c r="C523" t="s">
        <v>80</v>
      </c>
      <c r="D523" t="s">
        <v>99</v>
      </c>
      <c r="E523" t="s">
        <v>178</v>
      </c>
      <c r="F523" t="s">
        <v>1721</v>
      </c>
      <c r="G523" t="s">
        <v>227</v>
      </c>
      <c r="H523" t="s">
        <v>149</v>
      </c>
      <c r="I523" t="s">
        <v>135</v>
      </c>
      <c r="J523" t="s">
        <v>136</v>
      </c>
      <c r="K523" t="s">
        <v>137</v>
      </c>
      <c r="L523" t="s">
        <v>1722</v>
      </c>
      <c r="M523" t="s">
        <v>1723</v>
      </c>
      <c r="N523">
        <v>3.2838888879999999</v>
      </c>
      <c r="O523">
        <v>0</v>
      </c>
      <c r="P523">
        <v>26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1</v>
      </c>
      <c r="W523">
        <v>0</v>
      </c>
      <c r="X523">
        <v>13.973545659753659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0.73577514976825564</v>
      </c>
      <c r="AE523">
        <v>14.709320809521914</v>
      </c>
    </row>
    <row r="524" spans="1:31" x14ac:dyDescent="0.25">
      <c r="A524">
        <v>1664680</v>
      </c>
      <c r="B524">
        <v>1</v>
      </c>
      <c r="C524" t="s">
        <v>81</v>
      </c>
      <c r="D524" t="s">
        <v>113</v>
      </c>
      <c r="E524" t="s">
        <v>152</v>
      </c>
      <c r="F524" t="s">
        <v>1724</v>
      </c>
      <c r="G524" t="s">
        <v>154</v>
      </c>
      <c r="H524" t="s">
        <v>149</v>
      </c>
      <c r="I524" t="s">
        <v>135</v>
      </c>
      <c r="J524" t="s">
        <v>136</v>
      </c>
      <c r="K524" t="s">
        <v>137</v>
      </c>
      <c r="L524" t="s">
        <v>1725</v>
      </c>
      <c r="M524" t="s">
        <v>1726</v>
      </c>
      <c r="N524">
        <v>1.564444444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0.65059187789669437</v>
      </c>
      <c r="AE524">
        <v>0.65059187789669437</v>
      </c>
    </row>
    <row r="525" spans="1:31" x14ac:dyDescent="0.25">
      <c r="A525">
        <v>1664085</v>
      </c>
      <c r="B525">
        <v>1</v>
      </c>
      <c r="C525" t="s">
        <v>80</v>
      </c>
      <c r="D525" t="s">
        <v>84</v>
      </c>
      <c r="E525" t="s">
        <v>178</v>
      </c>
      <c r="F525" t="s">
        <v>1727</v>
      </c>
      <c r="G525" t="s">
        <v>227</v>
      </c>
      <c r="H525" t="s">
        <v>149</v>
      </c>
      <c r="I525" t="s">
        <v>135</v>
      </c>
      <c r="J525" t="s">
        <v>136</v>
      </c>
      <c r="K525" t="s">
        <v>137</v>
      </c>
      <c r="L525" t="s">
        <v>1728</v>
      </c>
      <c r="M525" t="s">
        <v>1729</v>
      </c>
      <c r="N525">
        <v>8.1777777769999993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32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383.68367595752056</v>
      </c>
      <c r="AC525">
        <v>0</v>
      </c>
      <c r="AD525">
        <v>0</v>
      </c>
      <c r="AE525">
        <v>383.68367595752056</v>
      </c>
    </row>
    <row r="526" spans="1:31" x14ac:dyDescent="0.25">
      <c r="A526">
        <v>1663959</v>
      </c>
      <c r="B526">
        <v>1</v>
      </c>
      <c r="C526" t="s">
        <v>80</v>
      </c>
      <c r="D526" t="s">
        <v>91</v>
      </c>
      <c r="E526" t="s">
        <v>131</v>
      </c>
      <c r="F526" t="s">
        <v>1730</v>
      </c>
      <c r="G526" t="s">
        <v>1322</v>
      </c>
      <c r="H526" t="s">
        <v>134</v>
      </c>
      <c r="I526" t="s">
        <v>135</v>
      </c>
      <c r="J526" t="s">
        <v>136</v>
      </c>
      <c r="K526" t="s">
        <v>137</v>
      </c>
      <c r="L526" t="s">
        <v>1731</v>
      </c>
      <c r="M526" t="s">
        <v>1732</v>
      </c>
      <c r="N526">
        <v>6.2474999999999996</v>
      </c>
      <c r="O526">
        <v>0</v>
      </c>
      <c r="P526">
        <v>43</v>
      </c>
      <c r="Q526">
        <v>0</v>
      </c>
      <c r="R526">
        <v>0</v>
      </c>
      <c r="S526">
        <v>0</v>
      </c>
      <c r="T526">
        <v>2</v>
      </c>
      <c r="U526">
        <v>0</v>
      </c>
      <c r="V526">
        <v>0</v>
      </c>
      <c r="W526">
        <v>0</v>
      </c>
      <c r="X526">
        <v>94.764978459966315</v>
      </c>
      <c r="Y526">
        <v>0</v>
      </c>
      <c r="Z526">
        <v>0</v>
      </c>
      <c r="AA526">
        <v>0</v>
      </c>
      <c r="AB526">
        <v>18.011973445972586</v>
      </c>
      <c r="AC526">
        <v>0</v>
      </c>
      <c r="AD526">
        <v>0</v>
      </c>
      <c r="AE526">
        <v>112.7769519059389</v>
      </c>
    </row>
    <row r="527" spans="1:31" x14ac:dyDescent="0.25">
      <c r="A527">
        <v>1664053</v>
      </c>
      <c r="B527">
        <v>1</v>
      </c>
      <c r="C527" t="s">
        <v>80</v>
      </c>
      <c r="D527" t="s">
        <v>106</v>
      </c>
      <c r="E527" t="s">
        <v>146</v>
      </c>
      <c r="F527" t="s">
        <v>1733</v>
      </c>
      <c r="G527" t="s">
        <v>227</v>
      </c>
      <c r="H527" t="s">
        <v>149</v>
      </c>
      <c r="I527" t="s">
        <v>135</v>
      </c>
      <c r="J527" t="s">
        <v>136</v>
      </c>
      <c r="K527" t="s">
        <v>137</v>
      </c>
      <c r="L527" t="s">
        <v>1734</v>
      </c>
      <c r="M527" t="s">
        <v>1735</v>
      </c>
      <c r="N527">
        <v>4.432222222</v>
      </c>
      <c r="O527">
        <v>0</v>
      </c>
      <c r="P527">
        <v>77</v>
      </c>
      <c r="Q527">
        <v>0</v>
      </c>
      <c r="R527">
        <v>6</v>
      </c>
      <c r="S527">
        <v>0</v>
      </c>
      <c r="T527">
        <v>5</v>
      </c>
      <c r="U527">
        <v>0</v>
      </c>
      <c r="V527">
        <v>0</v>
      </c>
      <c r="W527">
        <v>0</v>
      </c>
      <c r="X527">
        <v>75.379075670180129</v>
      </c>
      <c r="Y527">
        <v>0</v>
      </c>
      <c r="Z527">
        <v>20.603863614416369</v>
      </c>
      <c r="AA527">
        <v>0</v>
      </c>
      <c r="AB527">
        <v>5.1211153103246208</v>
      </c>
      <c r="AC527">
        <v>0</v>
      </c>
      <c r="AD527">
        <v>0</v>
      </c>
      <c r="AE527">
        <v>101.10405459492112</v>
      </c>
    </row>
    <row r="528" spans="1:31" x14ac:dyDescent="0.25">
      <c r="A528">
        <v>1663936</v>
      </c>
      <c r="B528">
        <v>1</v>
      </c>
      <c r="C528" t="s">
        <v>80</v>
      </c>
      <c r="D528" t="s">
        <v>105</v>
      </c>
      <c r="E528" t="s">
        <v>152</v>
      </c>
      <c r="F528" t="s">
        <v>1736</v>
      </c>
      <c r="G528" t="s">
        <v>154</v>
      </c>
      <c r="H528" t="s">
        <v>149</v>
      </c>
      <c r="I528" t="s">
        <v>135</v>
      </c>
      <c r="J528" t="s">
        <v>136</v>
      </c>
      <c r="K528" t="s">
        <v>137</v>
      </c>
      <c r="L528" t="s">
        <v>1737</v>
      </c>
      <c r="M528" t="s">
        <v>1738</v>
      </c>
      <c r="N528">
        <v>7.8077777770000001</v>
      </c>
      <c r="O528">
        <v>0</v>
      </c>
      <c r="P528">
        <v>1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2.6579827471049007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2.6579827471049007</v>
      </c>
    </row>
    <row r="529" spans="1:31" x14ac:dyDescent="0.25">
      <c r="A529">
        <v>1664720</v>
      </c>
      <c r="B529">
        <v>1</v>
      </c>
      <c r="C529" t="s">
        <v>81</v>
      </c>
      <c r="D529" t="s">
        <v>117</v>
      </c>
      <c r="E529" t="s">
        <v>152</v>
      </c>
      <c r="F529" t="s">
        <v>1739</v>
      </c>
      <c r="G529" t="s">
        <v>154</v>
      </c>
      <c r="H529" t="s">
        <v>149</v>
      </c>
      <c r="I529" t="s">
        <v>135</v>
      </c>
      <c r="J529" t="s">
        <v>136</v>
      </c>
      <c r="K529" t="s">
        <v>137</v>
      </c>
      <c r="L529" t="s">
        <v>1740</v>
      </c>
      <c r="M529" t="s">
        <v>1741</v>
      </c>
      <c r="N529">
        <v>2.2549999999999999</v>
      </c>
      <c r="O529">
        <v>0</v>
      </c>
      <c r="P529">
        <v>1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1.1663776438866668E-3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1.1663776438866668E-3</v>
      </c>
    </row>
    <row r="530" spans="1:31" x14ac:dyDescent="0.25">
      <c r="A530">
        <v>1664978</v>
      </c>
      <c r="B530">
        <v>1</v>
      </c>
      <c r="C530" t="s">
        <v>80</v>
      </c>
      <c r="D530" t="s">
        <v>89</v>
      </c>
      <c r="E530" t="s">
        <v>178</v>
      </c>
      <c r="F530" t="s">
        <v>1742</v>
      </c>
      <c r="G530" t="s">
        <v>227</v>
      </c>
      <c r="H530" t="s">
        <v>149</v>
      </c>
      <c r="I530" t="s">
        <v>135</v>
      </c>
      <c r="J530" t="s">
        <v>136</v>
      </c>
      <c r="K530" t="s">
        <v>137</v>
      </c>
      <c r="L530" t="s">
        <v>1743</v>
      </c>
      <c r="M530" t="s">
        <v>1744</v>
      </c>
      <c r="N530">
        <v>1.566944444</v>
      </c>
      <c r="O530">
        <v>0</v>
      </c>
      <c r="P530">
        <v>1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0.75364595273050017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0.75364595273050017</v>
      </c>
    </row>
    <row r="531" spans="1:31" x14ac:dyDescent="0.25">
      <c r="A531">
        <v>1665198</v>
      </c>
      <c r="B531">
        <v>1</v>
      </c>
      <c r="C531" t="s">
        <v>80</v>
      </c>
      <c r="D531" t="s">
        <v>96</v>
      </c>
      <c r="E531" t="s">
        <v>131</v>
      </c>
      <c r="F531" t="s">
        <v>1745</v>
      </c>
      <c r="G531" t="s">
        <v>161</v>
      </c>
      <c r="H531" t="s">
        <v>134</v>
      </c>
      <c r="I531" t="s">
        <v>135</v>
      </c>
      <c r="J531" t="s">
        <v>136</v>
      </c>
      <c r="K531" t="s">
        <v>137</v>
      </c>
      <c r="L531" t="s">
        <v>1746</v>
      </c>
      <c r="M531" t="s">
        <v>1747</v>
      </c>
      <c r="N531">
        <v>0.47888888800000001</v>
      </c>
      <c r="O531">
        <v>0</v>
      </c>
      <c r="P531">
        <v>703</v>
      </c>
      <c r="Q531">
        <v>1</v>
      </c>
      <c r="R531">
        <v>8</v>
      </c>
      <c r="S531">
        <v>0</v>
      </c>
      <c r="T531">
        <v>40</v>
      </c>
      <c r="U531">
        <v>0</v>
      </c>
      <c r="V531">
        <v>0</v>
      </c>
      <c r="W531">
        <v>0</v>
      </c>
      <c r="X531">
        <v>112.51393229526909</v>
      </c>
      <c r="Y531">
        <v>0.20990114180350669</v>
      </c>
      <c r="Z531">
        <v>0.22897162474898225</v>
      </c>
      <c r="AA531">
        <v>0</v>
      </c>
      <c r="AB531">
        <v>10.818989280975446</v>
      </c>
      <c r="AC531">
        <v>0</v>
      </c>
      <c r="AD531">
        <v>0</v>
      </c>
      <c r="AE531">
        <v>123.77179434279702</v>
      </c>
    </row>
    <row r="532" spans="1:31" x14ac:dyDescent="0.25">
      <c r="A532">
        <v>1664712</v>
      </c>
      <c r="B532">
        <v>1</v>
      </c>
      <c r="C532" t="s">
        <v>81</v>
      </c>
      <c r="D532" t="s">
        <v>119</v>
      </c>
      <c r="E532" t="s">
        <v>178</v>
      </c>
      <c r="F532" t="s">
        <v>1748</v>
      </c>
      <c r="G532" t="s">
        <v>227</v>
      </c>
      <c r="H532" t="s">
        <v>149</v>
      </c>
      <c r="I532" t="s">
        <v>135</v>
      </c>
      <c r="J532" t="s">
        <v>136</v>
      </c>
      <c r="K532" t="s">
        <v>137</v>
      </c>
      <c r="L532" t="s">
        <v>1749</v>
      </c>
      <c r="M532" t="s">
        <v>1750</v>
      </c>
      <c r="N532">
        <v>2.167777777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0.28490153191953776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0.28490153191953776</v>
      </c>
    </row>
    <row r="533" spans="1:31" x14ac:dyDescent="0.25">
      <c r="A533">
        <v>1664414</v>
      </c>
      <c r="B533">
        <v>1</v>
      </c>
      <c r="C533" t="s">
        <v>80</v>
      </c>
      <c r="D533" t="s">
        <v>108</v>
      </c>
      <c r="E533" t="s">
        <v>146</v>
      </c>
      <c r="F533" t="s">
        <v>1751</v>
      </c>
      <c r="G533" t="s">
        <v>260</v>
      </c>
      <c r="H533" t="s">
        <v>149</v>
      </c>
      <c r="I533" t="s">
        <v>135</v>
      </c>
      <c r="J533" t="s">
        <v>136</v>
      </c>
      <c r="K533" t="s">
        <v>137</v>
      </c>
      <c r="L533" t="s">
        <v>1752</v>
      </c>
      <c r="M533" t="s">
        <v>1753</v>
      </c>
      <c r="N533">
        <v>6.0433333329999996</v>
      </c>
      <c r="O533">
        <v>0</v>
      </c>
      <c r="P533">
        <v>50</v>
      </c>
      <c r="Q533">
        <v>0</v>
      </c>
      <c r="R533">
        <v>28</v>
      </c>
      <c r="S533">
        <v>0</v>
      </c>
      <c r="T533">
        <v>5</v>
      </c>
      <c r="U533">
        <v>0</v>
      </c>
      <c r="V533">
        <v>0</v>
      </c>
      <c r="W533">
        <v>0</v>
      </c>
      <c r="X533">
        <v>25.952103495908919</v>
      </c>
      <c r="Y533">
        <v>0</v>
      </c>
      <c r="Z533">
        <v>9.2191959834454664</v>
      </c>
      <c r="AA533">
        <v>0</v>
      </c>
      <c r="AB533">
        <v>2.2489548850207286</v>
      </c>
      <c r="AC533">
        <v>0</v>
      </c>
      <c r="AD533">
        <v>0</v>
      </c>
      <c r="AE533">
        <v>37.420254364375118</v>
      </c>
    </row>
    <row r="534" spans="1:31" x14ac:dyDescent="0.25">
      <c r="A534">
        <v>1664806</v>
      </c>
      <c r="B534">
        <v>1</v>
      </c>
      <c r="C534" t="s">
        <v>80</v>
      </c>
      <c r="D534" t="s">
        <v>93</v>
      </c>
      <c r="E534" t="s">
        <v>140</v>
      </c>
      <c r="F534" t="s">
        <v>549</v>
      </c>
      <c r="G534" t="s">
        <v>161</v>
      </c>
      <c r="H534" t="s">
        <v>134</v>
      </c>
      <c r="I534" t="s">
        <v>135</v>
      </c>
      <c r="J534" t="s">
        <v>136</v>
      </c>
      <c r="K534" t="s">
        <v>137</v>
      </c>
      <c r="L534" t="s">
        <v>1754</v>
      </c>
      <c r="M534" t="s">
        <v>1755</v>
      </c>
      <c r="N534">
        <v>2.1186111109999999</v>
      </c>
      <c r="O534">
        <v>3</v>
      </c>
      <c r="P534">
        <v>13</v>
      </c>
      <c r="Q534">
        <v>41</v>
      </c>
      <c r="R534">
        <v>185</v>
      </c>
      <c r="S534">
        <v>14</v>
      </c>
      <c r="T534">
        <v>44</v>
      </c>
      <c r="U534">
        <v>0</v>
      </c>
      <c r="V534">
        <v>0</v>
      </c>
      <c r="W534">
        <v>19.235087245435221</v>
      </c>
      <c r="X534">
        <v>14.906636937172021</v>
      </c>
      <c r="Y534">
        <v>97.617076910667961</v>
      </c>
      <c r="Z534">
        <v>259.53823588476331</v>
      </c>
      <c r="AA534">
        <v>202.11299732738198</v>
      </c>
      <c r="AB534">
        <v>103.15239276094226</v>
      </c>
      <c r="AC534">
        <v>0</v>
      </c>
      <c r="AD534">
        <v>0</v>
      </c>
      <c r="AE534">
        <v>696.56242706636272</v>
      </c>
    </row>
    <row r="535" spans="1:31" x14ac:dyDescent="0.25">
      <c r="A535">
        <v>1664892</v>
      </c>
      <c r="B535">
        <v>1</v>
      </c>
      <c r="C535" t="s">
        <v>80</v>
      </c>
      <c r="D535" t="s">
        <v>82</v>
      </c>
      <c r="E535" t="s">
        <v>152</v>
      </c>
      <c r="F535" t="s">
        <v>1756</v>
      </c>
      <c r="G535" t="s">
        <v>168</v>
      </c>
      <c r="H535" t="s">
        <v>149</v>
      </c>
      <c r="I535" t="s">
        <v>135</v>
      </c>
      <c r="J535" t="s">
        <v>136</v>
      </c>
      <c r="K535" t="s">
        <v>137</v>
      </c>
      <c r="L535" t="s">
        <v>1757</v>
      </c>
      <c r="M535" t="s">
        <v>1758</v>
      </c>
      <c r="N535">
        <v>4.3380555550000004</v>
      </c>
      <c r="O535">
        <v>0</v>
      </c>
      <c r="P535">
        <v>13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14.625650948456295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14.625650948456295</v>
      </c>
    </row>
    <row r="536" spans="1:31" x14ac:dyDescent="0.25">
      <c r="A536">
        <v>1664116</v>
      </c>
      <c r="B536">
        <v>1</v>
      </c>
      <c r="C536" t="s">
        <v>80</v>
      </c>
      <c r="D536" t="s">
        <v>92</v>
      </c>
      <c r="E536" t="s">
        <v>178</v>
      </c>
      <c r="F536" t="s">
        <v>1759</v>
      </c>
      <c r="G536" t="s">
        <v>187</v>
      </c>
      <c r="H536" t="s">
        <v>149</v>
      </c>
      <c r="I536" t="s">
        <v>135</v>
      </c>
      <c r="J536" t="s">
        <v>136</v>
      </c>
      <c r="K536" t="s">
        <v>137</v>
      </c>
      <c r="L536" t="s">
        <v>1760</v>
      </c>
      <c r="M536" t="s">
        <v>1761</v>
      </c>
      <c r="N536">
        <v>3.1002777770000001</v>
      </c>
      <c r="O536">
        <v>0</v>
      </c>
      <c r="P536">
        <v>201</v>
      </c>
      <c r="Q536">
        <v>0</v>
      </c>
      <c r="R536">
        <v>0</v>
      </c>
      <c r="S536">
        <v>0</v>
      </c>
      <c r="T536">
        <v>24</v>
      </c>
      <c r="U536">
        <v>0</v>
      </c>
      <c r="V536">
        <v>0</v>
      </c>
      <c r="W536">
        <v>0</v>
      </c>
      <c r="X536">
        <v>100.40831097355364</v>
      </c>
      <c r="Y536">
        <v>0</v>
      </c>
      <c r="Z536">
        <v>0</v>
      </c>
      <c r="AA536">
        <v>0</v>
      </c>
      <c r="AB536">
        <v>62.297491394032832</v>
      </c>
      <c r="AC536">
        <v>0</v>
      </c>
      <c r="AD536">
        <v>0</v>
      </c>
      <c r="AE536">
        <v>162.70580236758647</v>
      </c>
    </row>
    <row r="537" spans="1:31" x14ac:dyDescent="0.25">
      <c r="A537">
        <v>1665190</v>
      </c>
      <c r="B537">
        <v>1</v>
      </c>
      <c r="C537" t="s">
        <v>80</v>
      </c>
      <c r="D537" t="s">
        <v>103</v>
      </c>
      <c r="E537" t="s">
        <v>178</v>
      </c>
      <c r="F537" t="s">
        <v>1762</v>
      </c>
      <c r="G537" t="s">
        <v>187</v>
      </c>
      <c r="H537" t="s">
        <v>149</v>
      </c>
      <c r="I537" t="s">
        <v>135</v>
      </c>
      <c r="J537" t="s">
        <v>136</v>
      </c>
      <c r="K537" t="s">
        <v>137</v>
      </c>
      <c r="L537" t="s">
        <v>1763</v>
      </c>
      <c r="M537" t="s">
        <v>1764</v>
      </c>
      <c r="N537">
        <v>2.6855555550000001</v>
      </c>
      <c r="O537">
        <v>0</v>
      </c>
      <c r="P537">
        <v>12</v>
      </c>
      <c r="Q537">
        <v>0</v>
      </c>
      <c r="R537">
        <v>1</v>
      </c>
      <c r="S537">
        <v>0</v>
      </c>
      <c r="T537">
        <v>3</v>
      </c>
      <c r="U537">
        <v>0</v>
      </c>
      <c r="V537">
        <v>0</v>
      </c>
      <c r="W537">
        <v>0</v>
      </c>
      <c r="X537">
        <v>4.2395466630050391</v>
      </c>
      <c r="Y537">
        <v>0</v>
      </c>
      <c r="Z537">
        <v>1.4247483794571454</v>
      </c>
      <c r="AA537">
        <v>0</v>
      </c>
      <c r="AB537">
        <v>0.43326440735892668</v>
      </c>
      <c r="AC537">
        <v>0</v>
      </c>
      <c r="AD537">
        <v>0</v>
      </c>
      <c r="AE537">
        <v>6.0975594498211105</v>
      </c>
    </row>
    <row r="538" spans="1:31" x14ac:dyDescent="0.25">
      <c r="A538">
        <v>1664649</v>
      </c>
      <c r="B538">
        <v>1</v>
      </c>
      <c r="C538" t="s">
        <v>81</v>
      </c>
      <c r="D538" t="s">
        <v>121</v>
      </c>
      <c r="E538" t="s">
        <v>131</v>
      </c>
      <c r="F538" t="s">
        <v>1765</v>
      </c>
      <c r="G538" t="s">
        <v>585</v>
      </c>
      <c r="H538" t="s">
        <v>134</v>
      </c>
      <c r="I538" t="s">
        <v>135</v>
      </c>
      <c r="J538" t="s">
        <v>136</v>
      </c>
      <c r="K538" t="s">
        <v>137</v>
      </c>
      <c r="L538" t="s">
        <v>1766</v>
      </c>
      <c r="M538" t="s">
        <v>1767</v>
      </c>
      <c r="N538">
        <v>4.7580555550000003</v>
      </c>
      <c r="O538">
        <v>0</v>
      </c>
      <c r="P538">
        <v>11</v>
      </c>
      <c r="Q538">
        <v>0</v>
      </c>
      <c r="R538">
        <v>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4.879821977501174</v>
      </c>
      <c r="Y538">
        <v>0</v>
      </c>
      <c r="Z538">
        <v>2.8572923684818559</v>
      </c>
      <c r="AA538">
        <v>0</v>
      </c>
      <c r="AB538">
        <v>0</v>
      </c>
      <c r="AC538">
        <v>0</v>
      </c>
      <c r="AD538">
        <v>0</v>
      </c>
      <c r="AE538">
        <v>7.7371143459830298</v>
      </c>
    </row>
    <row r="539" spans="1:31" x14ac:dyDescent="0.25">
      <c r="A539">
        <v>1663971</v>
      </c>
      <c r="B539">
        <v>1</v>
      </c>
      <c r="C539" t="s">
        <v>80</v>
      </c>
      <c r="D539" t="s">
        <v>99</v>
      </c>
      <c r="E539" t="s">
        <v>140</v>
      </c>
      <c r="F539" t="s">
        <v>1768</v>
      </c>
      <c r="G539" t="s">
        <v>161</v>
      </c>
      <c r="H539" t="s">
        <v>134</v>
      </c>
      <c r="I539" t="s">
        <v>135</v>
      </c>
      <c r="J539" t="s">
        <v>136</v>
      </c>
      <c r="K539" t="s">
        <v>137</v>
      </c>
      <c r="L539" t="s">
        <v>1769</v>
      </c>
      <c r="M539" t="s">
        <v>1770</v>
      </c>
      <c r="N539">
        <v>0.205555555</v>
      </c>
      <c r="O539">
        <v>0</v>
      </c>
      <c r="P539">
        <v>528</v>
      </c>
      <c r="Q539">
        <v>0</v>
      </c>
      <c r="R539">
        <v>0</v>
      </c>
      <c r="S539">
        <v>0</v>
      </c>
      <c r="T539">
        <v>198</v>
      </c>
      <c r="U539">
        <v>0</v>
      </c>
      <c r="V539">
        <v>1</v>
      </c>
      <c r="W539">
        <v>0</v>
      </c>
      <c r="X539">
        <v>31.796897704328927</v>
      </c>
      <c r="Y539">
        <v>0</v>
      </c>
      <c r="Z539">
        <v>0</v>
      </c>
      <c r="AA539">
        <v>0</v>
      </c>
      <c r="AB539">
        <v>17.04469769264762</v>
      </c>
      <c r="AC539">
        <v>0</v>
      </c>
      <c r="AD539">
        <v>0.57842837183170681</v>
      </c>
      <c r="AE539">
        <v>49.42002376880825</v>
      </c>
    </row>
    <row r="540" spans="1:31" x14ac:dyDescent="0.25">
      <c r="A540">
        <v>1663948</v>
      </c>
      <c r="B540">
        <v>1</v>
      </c>
      <c r="C540" t="s">
        <v>80</v>
      </c>
      <c r="D540" t="s">
        <v>106</v>
      </c>
      <c r="E540" t="s">
        <v>140</v>
      </c>
      <c r="F540" t="s">
        <v>1771</v>
      </c>
      <c r="G540" t="s">
        <v>161</v>
      </c>
      <c r="H540" t="s">
        <v>134</v>
      </c>
      <c r="I540" t="s">
        <v>135</v>
      </c>
      <c r="J540" t="s">
        <v>136</v>
      </c>
      <c r="K540" t="s">
        <v>137</v>
      </c>
      <c r="L540" t="s">
        <v>1772</v>
      </c>
      <c r="M540" t="s">
        <v>1773</v>
      </c>
      <c r="N540">
        <v>0.73333333300000003</v>
      </c>
      <c r="O540">
        <v>0</v>
      </c>
      <c r="P540">
        <v>3</v>
      </c>
      <c r="Q540">
        <v>58</v>
      </c>
      <c r="R540">
        <v>232</v>
      </c>
      <c r="S540">
        <v>16</v>
      </c>
      <c r="T540">
        <v>46</v>
      </c>
      <c r="U540">
        <v>0</v>
      </c>
      <c r="V540">
        <v>0</v>
      </c>
      <c r="W540">
        <v>0</v>
      </c>
      <c r="X540">
        <v>0.61153712602326671</v>
      </c>
      <c r="Y540">
        <v>252.26313520662606</v>
      </c>
      <c r="Z540">
        <v>77.972864817380128</v>
      </c>
      <c r="AA540">
        <v>21.680096680375467</v>
      </c>
      <c r="AB540">
        <v>25.178482290860803</v>
      </c>
      <c r="AC540">
        <v>0</v>
      </c>
      <c r="AD540">
        <v>0</v>
      </c>
      <c r="AE540">
        <v>377.70611612126572</v>
      </c>
    </row>
    <row r="541" spans="1:31" x14ac:dyDescent="0.25">
      <c r="A541">
        <v>1664017</v>
      </c>
      <c r="B541">
        <v>1</v>
      </c>
      <c r="C541" t="s">
        <v>80</v>
      </c>
      <c r="D541" t="s">
        <v>106</v>
      </c>
      <c r="E541" t="s">
        <v>204</v>
      </c>
      <c r="F541" t="s">
        <v>1774</v>
      </c>
      <c r="G541" t="s">
        <v>1212</v>
      </c>
      <c r="H541" t="s">
        <v>134</v>
      </c>
      <c r="I541" t="s">
        <v>135</v>
      </c>
      <c r="J541" t="s">
        <v>3</v>
      </c>
      <c r="K541" t="s">
        <v>137</v>
      </c>
      <c r="L541" t="s">
        <v>1775</v>
      </c>
      <c r="M541" t="s">
        <v>1776</v>
      </c>
      <c r="N541">
        <v>6.3736111109999998</v>
      </c>
      <c r="O541">
        <v>0</v>
      </c>
      <c r="P541">
        <v>589</v>
      </c>
      <c r="Q541">
        <v>0</v>
      </c>
      <c r="R541">
        <v>15</v>
      </c>
      <c r="S541">
        <v>3</v>
      </c>
      <c r="T541">
        <v>62</v>
      </c>
      <c r="U541">
        <v>0</v>
      </c>
      <c r="V541">
        <v>0</v>
      </c>
      <c r="W541">
        <v>0</v>
      </c>
      <c r="X541">
        <v>379.77523101158266</v>
      </c>
      <c r="Y541">
        <v>0</v>
      </c>
      <c r="Z541">
        <v>17.83585235412264</v>
      </c>
      <c r="AA541">
        <v>99.901934658560663</v>
      </c>
      <c r="AB541">
        <v>216.5368018668787</v>
      </c>
      <c r="AC541">
        <v>0</v>
      </c>
      <c r="AD541">
        <v>0</v>
      </c>
      <c r="AE541">
        <v>714.04981989114469</v>
      </c>
    </row>
    <row r="542" spans="1:31" x14ac:dyDescent="0.25">
      <c r="A542">
        <v>1663994</v>
      </c>
      <c r="B542">
        <v>1</v>
      </c>
      <c r="C542" t="s">
        <v>80</v>
      </c>
      <c r="D542" t="s">
        <v>108</v>
      </c>
      <c r="E542" t="s">
        <v>131</v>
      </c>
      <c r="F542" t="s">
        <v>1777</v>
      </c>
      <c r="G542" t="s">
        <v>195</v>
      </c>
      <c r="H542" t="s">
        <v>134</v>
      </c>
      <c r="I542" t="s">
        <v>135</v>
      </c>
      <c r="J542" t="s">
        <v>136</v>
      </c>
      <c r="K542" t="s">
        <v>137</v>
      </c>
      <c r="L542" t="s">
        <v>1778</v>
      </c>
      <c r="M542" t="s">
        <v>1779</v>
      </c>
      <c r="N542">
        <v>2.8252777770000002</v>
      </c>
      <c r="O542">
        <v>0</v>
      </c>
      <c r="P542">
        <v>14</v>
      </c>
      <c r="Q542">
        <v>0</v>
      </c>
      <c r="R542">
        <v>0</v>
      </c>
      <c r="S542">
        <v>0</v>
      </c>
      <c r="T542">
        <v>1</v>
      </c>
      <c r="U542">
        <v>0</v>
      </c>
      <c r="V542">
        <v>0</v>
      </c>
      <c r="W542">
        <v>0</v>
      </c>
      <c r="X542">
        <v>4.8451891402488227</v>
      </c>
      <c r="Y542">
        <v>0</v>
      </c>
      <c r="Z542">
        <v>0</v>
      </c>
      <c r="AA542">
        <v>0</v>
      </c>
      <c r="AB542">
        <v>19.328016944037049</v>
      </c>
      <c r="AC542">
        <v>0</v>
      </c>
      <c r="AD542">
        <v>0</v>
      </c>
      <c r="AE542">
        <v>24.173206084285873</v>
      </c>
    </row>
    <row r="543" spans="1:31" x14ac:dyDescent="0.25">
      <c r="A543">
        <v>1665130</v>
      </c>
      <c r="B543">
        <v>1</v>
      </c>
      <c r="C543" t="s">
        <v>81</v>
      </c>
      <c r="D543" t="s">
        <v>128</v>
      </c>
      <c r="E543" t="s">
        <v>178</v>
      </c>
      <c r="F543" t="s">
        <v>1780</v>
      </c>
      <c r="G543" t="s">
        <v>187</v>
      </c>
      <c r="H543" t="s">
        <v>149</v>
      </c>
      <c r="I543" t="s">
        <v>135</v>
      </c>
      <c r="J543" t="s">
        <v>136</v>
      </c>
      <c r="K543" t="s">
        <v>137</v>
      </c>
      <c r="L543" t="s">
        <v>1781</v>
      </c>
      <c r="M543" t="s">
        <v>1782</v>
      </c>
      <c r="N543">
        <v>11.626111111</v>
      </c>
      <c r="O543">
        <v>0</v>
      </c>
      <c r="P543">
        <v>214</v>
      </c>
      <c r="Q543">
        <v>0</v>
      </c>
      <c r="R543">
        <v>0</v>
      </c>
      <c r="S543">
        <v>0</v>
      </c>
      <c r="T543">
        <v>7</v>
      </c>
      <c r="U543">
        <v>0</v>
      </c>
      <c r="V543">
        <v>0</v>
      </c>
      <c r="W543">
        <v>0</v>
      </c>
      <c r="X543">
        <v>639.79989724915742</v>
      </c>
      <c r="Y543">
        <v>0</v>
      </c>
      <c r="Z543">
        <v>0</v>
      </c>
      <c r="AA543">
        <v>0</v>
      </c>
      <c r="AB543">
        <v>125.08261844076456</v>
      </c>
      <c r="AC543">
        <v>0</v>
      </c>
      <c r="AD543">
        <v>0</v>
      </c>
      <c r="AE543">
        <v>764.882515689922</v>
      </c>
    </row>
    <row r="544" spans="1:31" x14ac:dyDescent="0.25">
      <c r="A544">
        <v>1663825</v>
      </c>
      <c r="B544">
        <v>1</v>
      </c>
      <c r="C544" t="s">
        <v>80</v>
      </c>
      <c r="D544" t="s">
        <v>93</v>
      </c>
      <c r="E544" t="s">
        <v>140</v>
      </c>
      <c r="F544" t="s">
        <v>1783</v>
      </c>
      <c r="G544" t="s">
        <v>161</v>
      </c>
      <c r="H544" t="s">
        <v>134</v>
      </c>
      <c r="I544" t="s">
        <v>135</v>
      </c>
      <c r="J544" t="s">
        <v>136</v>
      </c>
      <c r="K544" t="s">
        <v>137</v>
      </c>
      <c r="L544" t="s">
        <v>1784</v>
      </c>
      <c r="M544" t="s">
        <v>1785</v>
      </c>
      <c r="N544">
        <v>0.88527777699999999</v>
      </c>
      <c r="O544">
        <v>1</v>
      </c>
      <c r="P544">
        <v>324</v>
      </c>
      <c r="Q544">
        <v>37</v>
      </c>
      <c r="R544">
        <v>189</v>
      </c>
      <c r="S544">
        <v>8</v>
      </c>
      <c r="T544">
        <v>102</v>
      </c>
      <c r="U544">
        <v>0</v>
      </c>
      <c r="V544">
        <v>0</v>
      </c>
      <c r="W544">
        <v>0.89142637869402441</v>
      </c>
      <c r="X544">
        <v>56.410549040470116</v>
      </c>
      <c r="Y544">
        <v>104.46360567599223</v>
      </c>
      <c r="Z544">
        <v>100.868520437697</v>
      </c>
      <c r="AA544">
        <v>38.290650210015528</v>
      </c>
      <c r="AB544">
        <v>55.049453143146152</v>
      </c>
      <c r="AC544">
        <v>0</v>
      </c>
      <c r="AD544">
        <v>0</v>
      </c>
      <c r="AE544">
        <v>355.97420488601506</v>
      </c>
    </row>
    <row r="545" spans="1:31" x14ac:dyDescent="0.25">
      <c r="A545">
        <v>1663894</v>
      </c>
      <c r="B545">
        <v>1</v>
      </c>
      <c r="C545" t="s">
        <v>81</v>
      </c>
      <c r="D545" t="s">
        <v>113</v>
      </c>
      <c r="E545" t="s">
        <v>204</v>
      </c>
      <c r="F545" t="s">
        <v>1786</v>
      </c>
      <c r="G545" t="s">
        <v>161</v>
      </c>
      <c r="H545" t="s">
        <v>134</v>
      </c>
      <c r="I545" t="s">
        <v>191</v>
      </c>
      <c r="J545" t="s">
        <v>136</v>
      </c>
      <c r="K545" t="s">
        <v>137</v>
      </c>
      <c r="L545" t="s">
        <v>1787</v>
      </c>
      <c r="M545" t="s">
        <v>1788</v>
      </c>
      <c r="N545">
        <v>1.0833333000000001E-2</v>
      </c>
      <c r="O545">
        <v>2</v>
      </c>
      <c r="P545">
        <v>775</v>
      </c>
      <c r="Q545">
        <v>31</v>
      </c>
      <c r="R545">
        <v>277</v>
      </c>
      <c r="S545">
        <v>9</v>
      </c>
      <c r="T545">
        <v>28</v>
      </c>
      <c r="U545">
        <v>1</v>
      </c>
      <c r="V545">
        <v>0</v>
      </c>
      <c r="W545">
        <v>1.649077397066667E-3</v>
      </c>
      <c r="X545">
        <v>1.0000134943077934</v>
      </c>
      <c r="Y545">
        <v>0.20807862094367832</v>
      </c>
      <c r="Z545">
        <v>0.5102552513056593</v>
      </c>
      <c r="AA545">
        <v>0.35516755136638745</v>
      </c>
      <c r="AB545">
        <v>0.14819440200301751</v>
      </c>
      <c r="AC545">
        <v>2.1768093360000004E-2</v>
      </c>
      <c r="AD545">
        <v>0</v>
      </c>
      <c r="AE545">
        <v>2.2451264906836026</v>
      </c>
    </row>
    <row r="546" spans="1:31" x14ac:dyDescent="0.25">
      <c r="A546">
        <v>1664286</v>
      </c>
      <c r="B546">
        <v>1</v>
      </c>
      <c r="C546" t="s">
        <v>81</v>
      </c>
      <c r="D546" t="s">
        <v>112</v>
      </c>
      <c r="E546" t="s">
        <v>146</v>
      </c>
      <c r="F546" t="s">
        <v>1789</v>
      </c>
      <c r="G546" t="s">
        <v>260</v>
      </c>
      <c r="H546" t="s">
        <v>149</v>
      </c>
      <c r="I546" t="s">
        <v>135</v>
      </c>
      <c r="J546" t="s">
        <v>136</v>
      </c>
      <c r="K546" t="s">
        <v>137</v>
      </c>
      <c r="L546" t="s">
        <v>1790</v>
      </c>
      <c r="M546" t="s">
        <v>1791</v>
      </c>
      <c r="N546">
        <v>9.9966666659999994</v>
      </c>
      <c r="O546">
        <v>0</v>
      </c>
      <c r="P546">
        <v>29</v>
      </c>
      <c r="Q546">
        <v>0</v>
      </c>
      <c r="R546">
        <v>1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22.01492008214931</v>
      </c>
      <c r="Y546">
        <v>0</v>
      </c>
      <c r="Z546">
        <v>9.5151185633450014E-2</v>
      </c>
      <c r="AA546">
        <v>0</v>
      </c>
      <c r="AB546">
        <v>0</v>
      </c>
      <c r="AC546">
        <v>0</v>
      </c>
      <c r="AD546">
        <v>0</v>
      </c>
      <c r="AE546">
        <v>22.110071267782761</v>
      </c>
    </row>
    <row r="547" spans="1:31" x14ac:dyDescent="0.25">
      <c r="A547">
        <v>1664094</v>
      </c>
      <c r="B547">
        <v>1</v>
      </c>
      <c r="C547" t="s">
        <v>80</v>
      </c>
      <c r="D547" t="s">
        <v>84</v>
      </c>
      <c r="E547" t="s">
        <v>178</v>
      </c>
      <c r="F547" t="s">
        <v>1792</v>
      </c>
      <c r="G547" t="s">
        <v>227</v>
      </c>
      <c r="H547" t="s">
        <v>149</v>
      </c>
      <c r="I547" t="s">
        <v>135</v>
      </c>
      <c r="J547" t="s">
        <v>136</v>
      </c>
      <c r="K547" t="s">
        <v>137</v>
      </c>
      <c r="L547" t="s">
        <v>1793</v>
      </c>
      <c r="M547" t="s">
        <v>1794</v>
      </c>
      <c r="N547">
        <v>4.7244444440000004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43</v>
      </c>
      <c r="U547">
        <v>0</v>
      </c>
      <c r="V547">
        <v>1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214.25083366551374</v>
      </c>
      <c r="AC547">
        <v>0</v>
      </c>
      <c r="AD547">
        <v>171.03220496066029</v>
      </c>
      <c r="AE547">
        <v>385.28303862617406</v>
      </c>
    </row>
    <row r="548" spans="1:31" x14ac:dyDescent="0.25">
      <c r="A548">
        <v>1663848</v>
      </c>
      <c r="B548">
        <v>1</v>
      </c>
      <c r="C548" t="s">
        <v>80</v>
      </c>
      <c r="D548" t="s">
        <v>83</v>
      </c>
      <c r="E548" t="s">
        <v>204</v>
      </c>
      <c r="F548" t="s">
        <v>1795</v>
      </c>
      <c r="G548" t="s">
        <v>161</v>
      </c>
      <c r="H548" t="s">
        <v>134</v>
      </c>
      <c r="I548" t="s">
        <v>135</v>
      </c>
      <c r="J548" t="s">
        <v>136</v>
      </c>
      <c r="K548" t="s">
        <v>137</v>
      </c>
      <c r="L548" t="s">
        <v>1796</v>
      </c>
      <c r="M548" t="s">
        <v>1797</v>
      </c>
      <c r="N548">
        <v>1.0566666659999999</v>
      </c>
      <c r="O548">
        <v>0</v>
      </c>
      <c r="P548">
        <v>0</v>
      </c>
      <c r="Q548">
        <v>0</v>
      </c>
      <c r="R548">
        <v>0</v>
      </c>
      <c r="S548">
        <v>19</v>
      </c>
      <c r="T548">
        <v>22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212.63381540327265</v>
      </c>
      <c r="AB548">
        <v>126.45143886720081</v>
      </c>
      <c r="AC548">
        <v>0</v>
      </c>
      <c r="AD548">
        <v>0</v>
      </c>
      <c r="AE548">
        <v>339.08525427047346</v>
      </c>
    </row>
    <row r="549" spans="1:31" x14ac:dyDescent="0.25">
      <c r="A549">
        <v>1664478</v>
      </c>
      <c r="B549">
        <v>1</v>
      </c>
      <c r="C549" t="s">
        <v>80</v>
      </c>
      <c r="D549" t="s">
        <v>93</v>
      </c>
      <c r="E549" t="s">
        <v>178</v>
      </c>
      <c r="F549" t="s">
        <v>1798</v>
      </c>
      <c r="G549" t="s">
        <v>227</v>
      </c>
      <c r="H549" t="s">
        <v>149</v>
      </c>
      <c r="I549" t="s">
        <v>135</v>
      </c>
      <c r="J549" t="s">
        <v>136</v>
      </c>
      <c r="K549" t="s">
        <v>137</v>
      </c>
      <c r="L549" t="s">
        <v>1799</v>
      </c>
      <c r="M549" t="s">
        <v>1800</v>
      </c>
      <c r="N549">
        <v>5.2780555549999999</v>
      </c>
      <c r="O549">
        <v>0</v>
      </c>
      <c r="P549">
        <v>6</v>
      </c>
      <c r="Q549">
        <v>0</v>
      </c>
      <c r="R549">
        <v>2</v>
      </c>
      <c r="S549">
        <v>0</v>
      </c>
      <c r="T549">
        <v>2</v>
      </c>
      <c r="U549">
        <v>0</v>
      </c>
      <c r="V549">
        <v>0</v>
      </c>
      <c r="W549">
        <v>0</v>
      </c>
      <c r="X549">
        <v>9.4404373881292258</v>
      </c>
      <c r="Y549">
        <v>0</v>
      </c>
      <c r="Z549">
        <v>2.034103282738533</v>
      </c>
      <c r="AA549">
        <v>0</v>
      </c>
      <c r="AB549">
        <v>13.704459422592436</v>
      </c>
      <c r="AC549">
        <v>0</v>
      </c>
      <c r="AD549">
        <v>0</v>
      </c>
      <c r="AE549">
        <v>25.179000093460196</v>
      </c>
    </row>
    <row r="550" spans="1:31" x14ac:dyDescent="0.25">
      <c r="A550">
        <v>1664140</v>
      </c>
      <c r="B550">
        <v>1</v>
      </c>
      <c r="C550" t="s">
        <v>80</v>
      </c>
      <c r="D550" t="s">
        <v>97</v>
      </c>
      <c r="E550" t="s">
        <v>152</v>
      </c>
      <c r="F550" t="s">
        <v>1801</v>
      </c>
      <c r="G550" t="s">
        <v>507</v>
      </c>
      <c r="H550" t="s">
        <v>149</v>
      </c>
      <c r="I550" t="s">
        <v>135</v>
      </c>
      <c r="J550" t="s">
        <v>136</v>
      </c>
      <c r="K550" t="s">
        <v>137</v>
      </c>
      <c r="L550" t="s">
        <v>1802</v>
      </c>
      <c r="M550" t="s">
        <v>1803</v>
      </c>
      <c r="N550">
        <v>2.568888888</v>
      </c>
      <c r="O550">
        <v>0</v>
      </c>
      <c r="P550">
        <v>2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5.7104796117201069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5.7104796117201069</v>
      </c>
    </row>
    <row r="551" spans="1:31" x14ac:dyDescent="0.25">
      <c r="A551">
        <v>1664432</v>
      </c>
      <c r="B551">
        <v>1</v>
      </c>
      <c r="C551" t="s">
        <v>81</v>
      </c>
      <c r="D551" t="s">
        <v>113</v>
      </c>
      <c r="E551" t="s">
        <v>178</v>
      </c>
      <c r="F551" t="s">
        <v>1804</v>
      </c>
      <c r="G551" t="s">
        <v>227</v>
      </c>
      <c r="H551" t="s">
        <v>149</v>
      </c>
      <c r="I551" t="s">
        <v>135</v>
      </c>
      <c r="J551" t="s">
        <v>136</v>
      </c>
      <c r="K551" t="s">
        <v>137</v>
      </c>
      <c r="L551" t="s">
        <v>1805</v>
      </c>
      <c r="M551" t="s">
        <v>1806</v>
      </c>
      <c r="N551">
        <v>3.2069444439999999</v>
      </c>
      <c r="O551">
        <v>0</v>
      </c>
      <c r="P551">
        <v>8</v>
      </c>
      <c r="Q551">
        <v>0</v>
      </c>
      <c r="R551">
        <v>1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1.6258732367057429</v>
      </c>
      <c r="Y551">
        <v>0</v>
      </c>
      <c r="Z551">
        <v>0.3316634687477153</v>
      </c>
      <c r="AA551">
        <v>0</v>
      </c>
      <c r="AB551">
        <v>0</v>
      </c>
      <c r="AC551">
        <v>0</v>
      </c>
      <c r="AD551">
        <v>0</v>
      </c>
      <c r="AE551">
        <v>1.9575367054534583</v>
      </c>
    </row>
    <row r="552" spans="1:31" x14ac:dyDescent="0.25">
      <c r="A552">
        <v>1664332</v>
      </c>
      <c r="B552">
        <v>1</v>
      </c>
      <c r="C552" t="s">
        <v>81</v>
      </c>
      <c r="D552" t="s">
        <v>112</v>
      </c>
      <c r="E552" t="s">
        <v>178</v>
      </c>
      <c r="F552" t="s">
        <v>1807</v>
      </c>
      <c r="G552" t="s">
        <v>227</v>
      </c>
      <c r="H552" t="s">
        <v>149</v>
      </c>
      <c r="I552" t="s">
        <v>135</v>
      </c>
      <c r="J552" t="s">
        <v>136</v>
      </c>
      <c r="K552" t="s">
        <v>137</v>
      </c>
      <c r="L552" t="s">
        <v>1808</v>
      </c>
      <c r="M552" t="s">
        <v>1809</v>
      </c>
      <c r="N552">
        <v>0.92166666600000002</v>
      </c>
      <c r="O552">
        <v>0</v>
      </c>
      <c r="P552">
        <v>46</v>
      </c>
      <c r="Q552">
        <v>0</v>
      </c>
      <c r="R552">
        <v>0</v>
      </c>
      <c r="S552">
        <v>0</v>
      </c>
      <c r="T552">
        <v>11</v>
      </c>
      <c r="U552">
        <v>0</v>
      </c>
      <c r="V552">
        <v>0</v>
      </c>
      <c r="W552">
        <v>0</v>
      </c>
      <c r="X552">
        <v>7.9190463718966662</v>
      </c>
      <c r="Y552">
        <v>0</v>
      </c>
      <c r="Z552">
        <v>0</v>
      </c>
      <c r="AA552">
        <v>0</v>
      </c>
      <c r="AB552">
        <v>10.339543593886418</v>
      </c>
      <c r="AC552">
        <v>0</v>
      </c>
      <c r="AD552">
        <v>0</v>
      </c>
      <c r="AE552">
        <v>18.258589965783084</v>
      </c>
    </row>
    <row r="553" spans="1:31" x14ac:dyDescent="0.25">
      <c r="A553">
        <v>1664409</v>
      </c>
      <c r="B553">
        <v>1</v>
      </c>
      <c r="C553" t="s">
        <v>81</v>
      </c>
      <c r="D553" t="s">
        <v>113</v>
      </c>
      <c r="E553" t="s">
        <v>178</v>
      </c>
      <c r="F553" t="s">
        <v>1810</v>
      </c>
      <c r="G553" t="s">
        <v>187</v>
      </c>
      <c r="H553" t="s">
        <v>149</v>
      </c>
      <c r="I553" t="s">
        <v>135</v>
      </c>
      <c r="J553" t="s">
        <v>136</v>
      </c>
      <c r="K553" t="s">
        <v>137</v>
      </c>
      <c r="L553" t="s">
        <v>1811</v>
      </c>
      <c r="M553" t="s">
        <v>1812</v>
      </c>
      <c r="N553">
        <v>1.699166666</v>
      </c>
      <c r="O553">
        <v>0</v>
      </c>
      <c r="P553">
        <v>59</v>
      </c>
      <c r="Q553">
        <v>0</v>
      </c>
      <c r="R553">
        <v>1</v>
      </c>
      <c r="S553">
        <v>0</v>
      </c>
      <c r="T553">
        <v>1</v>
      </c>
      <c r="U553">
        <v>0</v>
      </c>
      <c r="V553">
        <v>0</v>
      </c>
      <c r="W553">
        <v>0</v>
      </c>
      <c r="X553">
        <v>4.4781107338440025</v>
      </c>
      <c r="Y553">
        <v>0</v>
      </c>
      <c r="Z553">
        <v>5.3196316776755001E-2</v>
      </c>
      <c r="AA553">
        <v>0</v>
      </c>
      <c r="AB553">
        <v>1.9909727209679886</v>
      </c>
      <c r="AC553">
        <v>0</v>
      </c>
      <c r="AD553">
        <v>0</v>
      </c>
      <c r="AE553">
        <v>6.5222797715887459</v>
      </c>
    </row>
    <row r="554" spans="1:31" x14ac:dyDescent="0.25">
      <c r="A554">
        <v>1664907</v>
      </c>
      <c r="B554">
        <v>1</v>
      </c>
      <c r="C554" t="s">
        <v>80</v>
      </c>
      <c r="D554" t="s">
        <v>95</v>
      </c>
      <c r="E554" t="s">
        <v>152</v>
      </c>
      <c r="F554" t="s">
        <v>1813</v>
      </c>
      <c r="G554" t="s">
        <v>154</v>
      </c>
      <c r="H554" t="s">
        <v>149</v>
      </c>
      <c r="I554" t="s">
        <v>135</v>
      </c>
      <c r="J554" t="s">
        <v>136</v>
      </c>
      <c r="K554" t="s">
        <v>137</v>
      </c>
      <c r="L554" t="s">
        <v>1814</v>
      </c>
      <c r="M554" t="s">
        <v>1815</v>
      </c>
      <c r="N554">
        <v>139.108888888</v>
      </c>
      <c r="O554">
        <v>0</v>
      </c>
      <c r="P554">
        <v>4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270.01718819190376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270.01718819190376</v>
      </c>
    </row>
    <row r="555" spans="1:31" x14ac:dyDescent="0.25">
      <c r="A555">
        <v>1664930</v>
      </c>
      <c r="B555">
        <v>1</v>
      </c>
      <c r="C555" t="s">
        <v>80</v>
      </c>
      <c r="D555" t="s">
        <v>100</v>
      </c>
      <c r="E555" t="s">
        <v>178</v>
      </c>
      <c r="F555" t="s">
        <v>1816</v>
      </c>
      <c r="G555" t="s">
        <v>187</v>
      </c>
      <c r="H555" t="s">
        <v>149</v>
      </c>
      <c r="I555" t="s">
        <v>135</v>
      </c>
      <c r="J555" t="s">
        <v>136</v>
      </c>
      <c r="K555" t="s">
        <v>137</v>
      </c>
      <c r="L555" t="s">
        <v>1817</v>
      </c>
      <c r="M555" t="s">
        <v>1818</v>
      </c>
      <c r="N555">
        <v>0.93500000000000005</v>
      </c>
      <c r="O555">
        <v>0</v>
      </c>
      <c r="P555">
        <v>7</v>
      </c>
      <c r="Q555">
        <v>0</v>
      </c>
      <c r="R555">
        <v>0</v>
      </c>
      <c r="S555">
        <v>0</v>
      </c>
      <c r="T555">
        <v>1</v>
      </c>
      <c r="U555">
        <v>0</v>
      </c>
      <c r="V555">
        <v>0</v>
      </c>
      <c r="W555">
        <v>0</v>
      </c>
      <c r="X555">
        <v>0.1847923090913533</v>
      </c>
      <c r="Y555">
        <v>0</v>
      </c>
      <c r="Z555">
        <v>0</v>
      </c>
      <c r="AA555">
        <v>0</v>
      </c>
      <c r="AB555">
        <v>1.8833151490500601</v>
      </c>
      <c r="AC555">
        <v>0</v>
      </c>
      <c r="AD555">
        <v>0</v>
      </c>
      <c r="AE555">
        <v>2.0681074581414136</v>
      </c>
    </row>
    <row r="556" spans="1:31" x14ac:dyDescent="0.25">
      <c r="A556">
        <v>1664340</v>
      </c>
      <c r="B556">
        <v>1</v>
      </c>
      <c r="C556" t="s">
        <v>80</v>
      </c>
      <c r="D556" t="s">
        <v>97</v>
      </c>
      <c r="E556" t="s">
        <v>178</v>
      </c>
      <c r="F556" t="s">
        <v>1819</v>
      </c>
      <c r="G556" t="s">
        <v>227</v>
      </c>
      <c r="H556" t="s">
        <v>149</v>
      </c>
      <c r="I556" t="s">
        <v>135</v>
      </c>
      <c r="J556" t="s">
        <v>136</v>
      </c>
      <c r="K556" t="s">
        <v>137</v>
      </c>
      <c r="L556" t="s">
        <v>1820</v>
      </c>
      <c r="M556" t="s">
        <v>1821</v>
      </c>
      <c r="N556">
        <v>5.2963888880000001</v>
      </c>
      <c r="O556">
        <v>0</v>
      </c>
      <c r="P556">
        <v>26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60.564106859680102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60.564106859680102</v>
      </c>
    </row>
    <row r="557" spans="1:31" x14ac:dyDescent="0.25">
      <c r="A557">
        <v>1665949</v>
      </c>
      <c r="B557">
        <v>1</v>
      </c>
      <c r="C557" t="s">
        <v>81</v>
      </c>
      <c r="D557" t="s">
        <v>122</v>
      </c>
      <c r="E557" t="s">
        <v>642</v>
      </c>
      <c r="F557" t="s">
        <v>1822</v>
      </c>
      <c r="G557" t="s">
        <v>161</v>
      </c>
      <c r="H557" t="s">
        <v>134</v>
      </c>
      <c r="I557" t="s">
        <v>135</v>
      </c>
      <c r="J557" t="s">
        <v>136</v>
      </c>
      <c r="K557" t="s">
        <v>137</v>
      </c>
      <c r="L557" t="s">
        <v>1823</v>
      </c>
      <c r="M557" t="s">
        <v>1824</v>
      </c>
      <c r="N557">
        <v>1.3149999999999999</v>
      </c>
      <c r="O557">
        <v>23</v>
      </c>
      <c r="P557">
        <v>1844</v>
      </c>
      <c r="Q557">
        <v>273</v>
      </c>
      <c r="R557">
        <v>42</v>
      </c>
      <c r="S557">
        <v>61</v>
      </c>
      <c r="T557">
        <v>192</v>
      </c>
      <c r="U557">
        <v>7</v>
      </c>
      <c r="V557">
        <v>3</v>
      </c>
      <c r="W557">
        <v>4.3004782894493472</v>
      </c>
      <c r="X557">
        <v>392.85492753597589</v>
      </c>
      <c r="Y557">
        <v>148.63972216737272</v>
      </c>
      <c r="Z557">
        <v>13.372896759551939</v>
      </c>
      <c r="AA557">
        <v>935.59983393687628</v>
      </c>
      <c r="AB557">
        <v>90.387041615380639</v>
      </c>
      <c r="AC557">
        <v>884.66043254388399</v>
      </c>
      <c r="AD557">
        <v>1.65160980082054</v>
      </c>
      <c r="AE557">
        <v>2471.4669426493115</v>
      </c>
    </row>
    <row r="558" spans="1:31" x14ac:dyDescent="0.25">
      <c r="A558">
        <v>1665359</v>
      </c>
      <c r="B558">
        <v>1</v>
      </c>
      <c r="C558" t="s">
        <v>80</v>
      </c>
      <c r="D558" t="s">
        <v>93</v>
      </c>
      <c r="E558" t="s">
        <v>140</v>
      </c>
      <c r="F558" t="s">
        <v>1825</v>
      </c>
      <c r="G558" t="s">
        <v>161</v>
      </c>
      <c r="H558" t="s">
        <v>134</v>
      </c>
      <c r="I558" t="s">
        <v>135</v>
      </c>
      <c r="J558" t="s">
        <v>136</v>
      </c>
      <c r="K558" t="s">
        <v>137</v>
      </c>
      <c r="L558" t="s">
        <v>1826</v>
      </c>
      <c r="M558" t="s">
        <v>1827</v>
      </c>
      <c r="N558">
        <v>9.5277776999999994E-2</v>
      </c>
      <c r="O558">
        <v>5</v>
      </c>
      <c r="P558">
        <v>4617</v>
      </c>
      <c r="Q558">
        <v>107</v>
      </c>
      <c r="R558">
        <v>845</v>
      </c>
      <c r="S558">
        <v>23</v>
      </c>
      <c r="T558">
        <v>1037</v>
      </c>
      <c r="U558">
        <v>7</v>
      </c>
      <c r="V558">
        <v>0</v>
      </c>
      <c r="W558">
        <v>0.31105471832257087</v>
      </c>
      <c r="X558">
        <v>76.905980150666693</v>
      </c>
      <c r="Y558">
        <v>26.937935975244521</v>
      </c>
      <c r="Z558">
        <v>20.249211316018574</v>
      </c>
      <c r="AA558">
        <v>18.264033450586382</v>
      </c>
      <c r="AB558">
        <v>232.5339756729569</v>
      </c>
      <c r="AC558">
        <v>61.830081441098891</v>
      </c>
      <c r="AD558">
        <v>0</v>
      </c>
      <c r="AE558">
        <v>437.03227272489454</v>
      </c>
    </row>
    <row r="559" spans="1:31" x14ac:dyDescent="0.25">
      <c r="A559">
        <v>1665551</v>
      </c>
      <c r="B559">
        <v>1</v>
      </c>
      <c r="C559" t="s">
        <v>81</v>
      </c>
      <c r="D559" t="s">
        <v>115</v>
      </c>
      <c r="E559" t="s">
        <v>146</v>
      </c>
      <c r="F559" t="s">
        <v>1828</v>
      </c>
      <c r="G559" t="s">
        <v>142</v>
      </c>
      <c r="H559" t="s">
        <v>149</v>
      </c>
      <c r="I559" t="s">
        <v>135</v>
      </c>
      <c r="J559" t="s">
        <v>136</v>
      </c>
      <c r="K559" t="s">
        <v>143</v>
      </c>
      <c r="L559" t="s">
        <v>1829</v>
      </c>
      <c r="M559" t="s">
        <v>1830</v>
      </c>
      <c r="N559">
        <v>0.33138888799999999</v>
      </c>
      <c r="O559">
        <v>0</v>
      </c>
      <c r="P559">
        <v>15</v>
      </c>
      <c r="Q559">
        <v>0</v>
      </c>
      <c r="R559">
        <v>0</v>
      </c>
      <c r="S559">
        <v>0</v>
      </c>
      <c r="T559">
        <v>157</v>
      </c>
      <c r="U559">
        <v>0</v>
      </c>
      <c r="V559">
        <v>0</v>
      </c>
      <c r="W559">
        <v>0</v>
      </c>
      <c r="X559">
        <v>0.58600532943067229</v>
      </c>
      <c r="Y559">
        <v>0</v>
      </c>
      <c r="Z559">
        <v>0</v>
      </c>
      <c r="AA559">
        <v>0</v>
      </c>
      <c r="AB559">
        <v>30.47197564534715</v>
      </c>
      <c r="AC559">
        <v>0</v>
      </c>
      <c r="AD559">
        <v>0</v>
      </c>
      <c r="AE559">
        <v>31.057980974777823</v>
      </c>
    </row>
    <row r="560" spans="1:31" x14ac:dyDescent="0.25">
      <c r="A560">
        <v>1665425</v>
      </c>
      <c r="B560">
        <v>1</v>
      </c>
      <c r="C560" t="s">
        <v>80</v>
      </c>
      <c r="D560" t="s">
        <v>94</v>
      </c>
      <c r="E560" t="s">
        <v>131</v>
      </c>
      <c r="F560" t="s">
        <v>1831</v>
      </c>
      <c r="G560" t="s">
        <v>1832</v>
      </c>
      <c r="H560" t="s">
        <v>134</v>
      </c>
      <c r="I560" t="s">
        <v>135</v>
      </c>
      <c r="J560" t="s">
        <v>136</v>
      </c>
      <c r="K560" t="s">
        <v>137</v>
      </c>
      <c r="L560" t="s">
        <v>1833</v>
      </c>
      <c r="M560" t="s">
        <v>1834</v>
      </c>
      <c r="N560">
        <v>1.7597222219999999</v>
      </c>
      <c r="O560">
        <v>0</v>
      </c>
      <c r="P560">
        <v>164</v>
      </c>
      <c r="Q560">
        <v>0</v>
      </c>
      <c r="R560">
        <v>1</v>
      </c>
      <c r="S560">
        <v>0</v>
      </c>
      <c r="T560">
        <v>12</v>
      </c>
      <c r="U560">
        <v>0</v>
      </c>
      <c r="V560">
        <v>0</v>
      </c>
      <c r="W560">
        <v>0</v>
      </c>
      <c r="X560">
        <v>31.52426334621482</v>
      </c>
      <c r="Y560">
        <v>0</v>
      </c>
      <c r="Z560">
        <v>0.16587712242700001</v>
      </c>
      <c r="AA560">
        <v>0</v>
      </c>
      <c r="AB560">
        <v>7.8685171775548328</v>
      </c>
      <c r="AC560">
        <v>0</v>
      </c>
      <c r="AD560">
        <v>0</v>
      </c>
      <c r="AE560">
        <v>39.55865764619665</v>
      </c>
    </row>
    <row r="561" spans="1:31" x14ac:dyDescent="0.25">
      <c r="A561">
        <v>1665402</v>
      </c>
      <c r="B561">
        <v>1</v>
      </c>
      <c r="C561" t="s">
        <v>80</v>
      </c>
      <c r="D561" t="s">
        <v>106</v>
      </c>
      <c r="E561" t="s">
        <v>178</v>
      </c>
      <c r="F561" t="s">
        <v>1835</v>
      </c>
      <c r="G561" t="s">
        <v>675</v>
      </c>
      <c r="H561" t="s">
        <v>149</v>
      </c>
      <c r="I561" t="s">
        <v>135</v>
      </c>
      <c r="J561" t="s">
        <v>136</v>
      </c>
      <c r="K561" t="s">
        <v>137</v>
      </c>
      <c r="L561" t="s">
        <v>1836</v>
      </c>
      <c r="M561" t="s">
        <v>1837</v>
      </c>
      <c r="N561">
        <v>9.1852777769999996</v>
      </c>
      <c r="O561">
        <v>0</v>
      </c>
      <c r="P561">
        <v>6</v>
      </c>
      <c r="Q561">
        <v>0</v>
      </c>
      <c r="R561">
        <v>4</v>
      </c>
      <c r="S561">
        <v>0</v>
      </c>
      <c r="T561">
        <v>3</v>
      </c>
      <c r="U561">
        <v>0</v>
      </c>
      <c r="V561">
        <v>0</v>
      </c>
      <c r="W561">
        <v>0</v>
      </c>
      <c r="X561">
        <v>4.1540292688703842</v>
      </c>
      <c r="Y561">
        <v>0</v>
      </c>
      <c r="Z561">
        <v>4.1125651886265002</v>
      </c>
      <c r="AA561">
        <v>0</v>
      </c>
      <c r="AB561">
        <v>2.7320531646363766</v>
      </c>
      <c r="AC561">
        <v>0</v>
      </c>
      <c r="AD561">
        <v>0</v>
      </c>
      <c r="AE561">
        <v>10.998647622133261</v>
      </c>
    </row>
    <row r="562" spans="1:31" x14ac:dyDescent="0.25">
      <c r="A562">
        <v>1665637</v>
      </c>
      <c r="B562">
        <v>1</v>
      </c>
      <c r="C562" t="s">
        <v>80</v>
      </c>
      <c r="D562" t="s">
        <v>104</v>
      </c>
      <c r="E562" t="s">
        <v>178</v>
      </c>
      <c r="F562" t="s">
        <v>1838</v>
      </c>
      <c r="G562" t="s">
        <v>227</v>
      </c>
      <c r="H562" t="s">
        <v>149</v>
      </c>
      <c r="I562" t="s">
        <v>135</v>
      </c>
      <c r="J562" t="s">
        <v>136</v>
      </c>
      <c r="K562" t="s">
        <v>137</v>
      </c>
      <c r="L562" t="s">
        <v>1839</v>
      </c>
      <c r="M562" t="s">
        <v>1840</v>
      </c>
      <c r="N562">
        <v>1.994444444</v>
      </c>
      <c r="O562">
        <v>0</v>
      </c>
      <c r="P562">
        <v>25</v>
      </c>
      <c r="Q562">
        <v>0</v>
      </c>
      <c r="R562">
        <v>0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10.766478009764679</v>
      </c>
      <c r="Y562">
        <v>0</v>
      </c>
      <c r="Z562">
        <v>0</v>
      </c>
      <c r="AA562">
        <v>0</v>
      </c>
      <c r="AB562">
        <v>0.78655175358672513</v>
      </c>
      <c r="AC562">
        <v>0</v>
      </c>
      <c r="AD562">
        <v>0</v>
      </c>
      <c r="AE562">
        <v>11.553029763351404</v>
      </c>
    </row>
    <row r="563" spans="1:31" x14ac:dyDescent="0.25">
      <c r="A563">
        <v>1665282</v>
      </c>
      <c r="B563">
        <v>1</v>
      </c>
      <c r="C563" t="s">
        <v>80</v>
      </c>
      <c r="D563" t="s">
        <v>103</v>
      </c>
      <c r="E563" t="s">
        <v>140</v>
      </c>
      <c r="F563" t="s">
        <v>1841</v>
      </c>
      <c r="G563" t="s">
        <v>161</v>
      </c>
      <c r="H563" t="s">
        <v>134</v>
      </c>
      <c r="I563" t="s">
        <v>135</v>
      </c>
      <c r="J563" t="s">
        <v>136</v>
      </c>
      <c r="K563" t="s">
        <v>137</v>
      </c>
      <c r="L563" t="s">
        <v>1842</v>
      </c>
      <c r="M563" t="s">
        <v>1843</v>
      </c>
      <c r="N563">
        <v>0.57055555499999999</v>
      </c>
      <c r="O563">
        <v>37</v>
      </c>
      <c r="P563">
        <v>8161</v>
      </c>
      <c r="Q563">
        <v>30</v>
      </c>
      <c r="R563">
        <v>364</v>
      </c>
      <c r="S563">
        <v>35</v>
      </c>
      <c r="T563">
        <v>1060</v>
      </c>
      <c r="U563">
        <v>1</v>
      </c>
      <c r="V563">
        <v>0</v>
      </c>
      <c r="W563">
        <v>9.6004832975690348</v>
      </c>
      <c r="X563">
        <v>1350.6176268577867</v>
      </c>
      <c r="Y563">
        <v>43.270407892240456</v>
      </c>
      <c r="Z563">
        <v>67.609321070450221</v>
      </c>
      <c r="AA563">
        <v>75.22278011583397</v>
      </c>
      <c r="AB563">
        <v>361.53334099059646</v>
      </c>
      <c r="AC563">
        <v>23.58295352403017</v>
      </c>
      <c r="AD563">
        <v>0</v>
      </c>
      <c r="AE563">
        <v>1931.4369137485071</v>
      </c>
    </row>
    <row r="564" spans="1:31" x14ac:dyDescent="0.25">
      <c r="A564">
        <v>1665780</v>
      </c>
      <c r="B564">
        <v>1</v>
      </c>
      <c r="C564" t="s">
        <v>80</v>
      </c>
      <c r="D564" t="s">
        <v>106</v>
      </c>
      <c r="E564" t="s">
        <v>178</v>
      </c>
      <c r="F564" t="s">
        <v>1844</v>
      </c>
      <c r="G564" t="s">
        <v>227</v>
      </c>
      <c r="H564" t="s">
        <v>149</v>
      </c>
      <c r="I564" t="s">
        <v>135</v>
      </c>
      <c r="J564" t="s">
        <v>136</v>
      </c>
      <c r="K564" t="s">
        <v>137</v>
      </c>
      <c r="L564" t="s">
        <v>1845</v>
      </c>
      <c r="M564" t="s">
        <v>1846</v>
      </c>
      <c r="N564">
        <v>12.573055555</v>
      </c>
      <c r="O564">
        <v>0</v>
      </c>
      <c r="P564">
        <v>48</v>
      </c>
      <c r="Q564">
        <v>0</v>
      </c>
      <c r="R564">
        <v>0</v>
      </c>
      <c r="S564">
        <v>0</v>
      </c>
      <c r="T564">
        <v>4</v>
      </c>
      <c r="U564">
        <v>0</v>
      </c>
      <c r="V564">
        <v>0</v>
      </c>
      <c r="W564">
        <v>0</v>
      </c>
      <c r="X564">
        <v>89.530267300612437</v>
      </c>
      <c r="Y564">
        <v>0</v>
      </c>
      <c r="Z564">
        <v>0</v>
      </c>
      <c r="AA564">
        <v>0</v>
      </c>
      <c r="AB564">
        <v>25.846235465190425</v>
      </c>
      <c r="AC564">
        <v>0</v>
      </c>
      <c r="AD564">
        <v>0</v>
      </c>
      <c r="AE564">
        <v>115.37650276580285</v>
      </c>
    </row>
    <row r="565" spans="1:31" x14ac:dyDescent="0.25">
      <c r="A565">
        <v>1666178</v>
      </c>
      <c r="B565">
        <v>1</v>
      </c>
      <c r="C565" t="s">
        <v>80</v>
      </c>
      <c r="D565" t="s">
        <v>107</v>
      </c>
      <c r="E565" t="s">
        <v>178</v>
      </c>
      <c r="F565" t="s">
        <v>1847</v>
      </c>
      <c r="G565" t="s">
        <v>227</v>
      </c>
      <c r="H565" t="s">
        <v>149</v>
      </c>
      <c r="I565" t="s">
        <v>135</v>
      </c>
      <c r="J565" t="s">
        <v>136</v>
      </c>
      <c r="K565" t="s">
        <v>137</v>
      </c>
      <c r="L565" t="s">
        <v>1848</v>
      </c>
      <c r="M565" t="s">
        <v>1849</v>
      </c>
      <c r="N565">
        <v>0.576944444</v>
      </c>
      <c r="O565">
        <v>0</v>
      </c>
      <c r="P565">
        <v>109</v>
      </c>
      <c r="Q565">
        <v>0</v>
      </c>
      <c r="R565">
        <v>0</v>
      </c>
      <c r="S565">
        <v>0</v>
      </c>
      <c r="T565">
        <v>11</v>
      </c>
      <c r="U565">
        <v>0</v>
      </c>
      <c r="V565">
        <v>0</v>
      </c>
      <c r="W565">
        <v>0</v>
      </c>
      <c r="X565">
        <v>15.661129777493294</v>
      </c>
      <c r="Y565">
        <v>0</v>
      </c>
      <c r="Z565">
        <v>0</v>
      </c>
      <c r="AA565">
        <v>0</v>
      </c>
      <c r="AB565">
        <v>3.0987512732814935</v>
      </c>
      <c r="AC565">
        <v>0</v>
      </c>
      <c r="AD565">
        <v>0</v>
      </c>
      <c r="AE565">
        <v>18.759881050774787</v>
      </c>
    </row>
    <row r="566" spans="1:31" x14ac:dyDescent="0.25">
      <c r="A566">
        <v>1665488</v>
      </c>
      <c r="B566">
        <v>1</v>
      </c>
      <c r="C566" t="s">
        <v>80</v>
      </c>
      <c r="D566" t="s">
        <v>83</v>
      </c>
      <c r="E566" t="s">
        <v>146</v>
      </c>
      <c r="F566" t="s">
        <v>1850</v>
      </c>
      <c r="G566" t="s">
        <v>288</v>
      </c>
      <c r="H566" t="s">
        <v>149</v>
      </c>
      <c r="I566" t="s">
        <v>135</v>
      </c>
      <c r="J566" t="s">
        <v>136</v>
      </c>
      <c r="K566" t="s">
        <v>137</v>
      </c>
      <c r="L566" t="s">
        <v>1851</v>
      </c>
      <c r="M566" t="s">
        <v>1852</v>
      </c>
      <c r="N566">
        <v>4.6122222219999998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89</v>
      </c>
      <c r="U566">
        <v>0</v>
      </c>
      <c r="V566">
        <v>5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2339.809873090418</v>
      </c>
      <c r="AC566">
        <v>0</v>
      </c>
      <c r="AD566">
        <v>393.65735955925817</v>
      </c>
      <c r="AE566">
        <v>2733.4672326496761</v>
      </c>
    </row>
    <row r="567" spans="1:31" x14ac:dyDescent="0.25">
      <c r="A567">
        <v>1666029</v>
      </c>
      <c r="B567">
        <v>1</v>
      </c>
      <c r="C567" t="s">
        <v>80</v>
      </c>
      <c r="D567" t="s">
        <v>94</v>
      </c>
      <c r="E567" t="s">
        <v>140</v>
      </c>
      <c r="F567" t="s">
        <v>1853</v>
      </c>
      <c r="G567" t="s">
        <v>161</v>
      </c>
      <c r="H567" t="s">
        <v>134</v>
      </c>
      <c r="I567" t="s">
        <v>135</v>
      </c>
      <c r="J567" t="s">
        <v>136</v>
      </c>
      <c r="K567" t="s">
        <v>137</v>
      </c>
      <c r="L567" t="s">
        <v>1854</v>
      </c>
      <c r="M567" t="s">
        <v>1855</v>
      </c>
      <c r="N567">
        <v>0.78888888800000001</v>
      </c>
      <c r="O567">
        <v>0</v>
      </c>
      <c r="P567">
        <v>0</v>
      </c>
      <c r="Q567">
        <v>11</v>
      </c>
      <c r="R567">
        <v>126</v>
      </c>
      <c r="S567">
        <v>1</v>
      </c>
      <c r="T567">
        <v>3</v>
      </c>
      <c r="U567">
        <v>0</v>
      </c>
      <c r="V567">
        <v>0</v>
      </c>
      <c r="W567">
        <v>0</v>
      </c>
      <c r="X567">
        <v>0</v>
      </c>
      <c r="Y567">
        <v>26.787894508012329</v>
      </c>
      <c r="Z567">
        <v>29.112741762099088</v>
      </c>
      <c r="AA567">
        <v>1.2180461219246668</v>
      </c>
      <c r="AB567">
        <v>1.2734840814143784</v>
      </c>
      <c r="AC567">
        <v>0</v>
      </c>
      <c r="AD567">
        <v>0</v>
      </c>
      <c r="AE567">
        <v>58.392166473450466</v>
      </c>
    </row>
    <row r="568" spans="1:31" x14ac:dyDescent="0.25">
      <c r="A568">
        <v>1665374</v>
      </c>
      <c r="B568">
        <v>1</v>
      </c>
      <c r="C568" t="s">
        <v>80</v>
      </c>
      <c r="D568" t="s">
        <v>85</v>
      </c>
      <c r="E568" t="s">
        <v>178</v>
      </c>
      <c r="F568" t="s">
        <v>1856</v>
      </c>
      <c r="G568" t="s">
        <v>148</v>
      </c>
      <c r="H568" t="s">
        <v>149</v>
      </c>
      <c r="I568" t="s">
        <v>135</v>
      </c>
      <c r="J568" t="s">
        <v>136</v>
      </c>
      <c r="K568" t="s">
        <v>143</v>
      </c>
      <c r="L568" t="s">
        <v>1857</v>
      </c>
      <c r="M568" t="s">
        <v>1858</v>
      </c>
      <c r="N568">
        <v>7.359682222</v>
      </c>
      <c r="O568">
        <v>0</v>
      </c>
      <c r="P568">
        <v>135</v>
      </c>
      <c r="Q568">
        <v>0</v>
      </c>
      <c r="R568">
        <v>0</v>
      </c>
      <c r="S568">
        <v>0</v>
      </c>
      <c r="T568">
        <v>18</v>
      </c>
      <c r="U568">
        <v>0</v>
      </c>
      <c r="V568">
        <v>0</v>
      </c>
      <c r="W568">
        <v>0</v>
      </c>
      <c r="X568">
        <v>231.11126761172159</v>
      </c>
      <c r="Y568">
        <v>0</v>
      </c>
      <c r="Z568">
        <v>0</v>
      </c>
      <c r="AA568">
        <v>0</v>
      </c>
      <c r="AB568">
        <v>151.94542879306744</v>
      </c>
      <c r="AC568">
        <v>0</v>
      </c>
      <c r="AD568">
        <v>0</v>
      </c>
      <c r="AE568">
        <v>383.05669640478902</v>
      </c>
    </row>
    <row r="569" spans="1:31" x14ac:dyDescent="0.25">
      <c r="A569">
        <v>1665700</v>
      </c>
      <c r="B569">
        <v>1</v>
      </c>
      <c r="C569" t="s">
        <v>80</v>
      </c>
      <c r="D569" t="s">
        <v>90</v>
      </c>
      <c r="E569" t="s">
        <v>152</v>
      </c>
      <c r="F569" t="s">
        <v>1859</v>
      </c>
      <c r="G569" t="s">
        <v>168</v>
      </c>
      <c r="H569" t="s">
        <v>149</v>
      </c>
      <c r="I569" t="s">
        <v>135</v>
      </c>
      <c r="J569" t="s">
        <v>136</v>
      </c>
      <c r="K569" t="s">
        <v>137</v>
      </c>
      <c r="L569" t="s">
        <v>1860</v>
      </c>
      <c r="M569" t="s">
        <v>1861</v>
      </c>
      <c r="N569">
        <v>4.6469444439999998</v>
      </c>
      <c r="O569">
        <v>0</v>
      </c>
      <c r="P569">
        <v>1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3.6103917098471645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3.6103917098471645</v>
      </c>
    </row>
    <row r="570" spans="1:31" x14ac:dyDescent="0.25">
      <c r="A570">
        <v>1665769</v>
      </c>
      <c r="B570">
        <v>1</v>
      </c>
      <c r="C570" t="s">
        <v>81</v>
      </c>
      <c r="D570" t="s">
        <v>128</v>
      </c>
      <c r="E570" t="s">
        <v>178</v>
      </c>
      <c r="F570" t="s">
        <v>1862</v>
      </c>
      <c r="G570" t="s">
        <v>227</v>
      </c>
      <c r="H570" t="s">
        <v>149</v>
      </c>
      <c r="I570" t="s">
        <v>135</v>
      </c>
      <c r="J570" t="s">
        <v>136</v>
      </c>
      <c r="K570" t="s">
        <v>137</v>
      </c>
      <c r="L570" t="s">
        <v>1863</v>
      </c>
      <c r="M570" t="s">
        <v>1864</v>
      </c>
      <c r="N570">
        <v>1.130833333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54</v>
      </c>
      <c r="U570">
        <v>0</v>
      </c>
      <c r="V570">
        <v>2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84.646047921081731</v>
      </c>
      <c r="AC570">
        <v>0</v>
      </c>
      <c r="AD570">
        <v>210.0060402539936</v>
      </c>
      <c r="AE570">
        <v>294.65208817507533</v>
      </c>
    </row>
    <row r="571" spans="1:31" x14ac:dyDescent="0.25">
      <c r="A571">
        <v>1665992</v>
      </c>
      <c r="B571">
        <v>1</v>
      </c>
      <c r="C571" t="s">
        <v>81</v>
      </c>
      <c r="D571" t="s">
        <v>128</v>
      </c>
      <c r="E571" t="s">
        <v>178</v>
      </c>
      <c r="F571" t="s">
        <v>1865</v>
      </c>
      <c r="G571" t="s">
        <v>227</v>
      </c>
      <c r="H571" t="s">
        <v>149</v>
      </c>
      <c r="I571" t="s">
        <v>135</v>
      </c>
      <c r="J571" t="s">
        <v>136</v>
      </c>
      <c r="K571" t="s">
        <v>137</v>
      </c>
      <c r="L571" t="s">
        <v>1866</v>
      </c>
      <c r="M571" t="s">
        <v>1867</v>
      </c>
      <c r="N571">
        <v>5.2261111109999998</v>
      </c>
      <c r="O571">
        <v>0</v>
      </c>
      <c r="P571">
        <v>136</v>
      </c>
      <c r="Q571">
        <v>0</v>
      </c>
      <c r="R571">
        <v>0</v>
      </c>
      <c r="S571">
        <v>0</v>
      </c>
      <c r="T571">
        <v>5</v>
      </c>
      <c r="U571">
        <v>0</v>
      </c>
      <c r="V571">
        <v>0</v>
      </c>
      <c r="W571">
        <v>0</v>
      </c>
      <c r="X571">
        <v>203.33228291680135</v>
      </c>
      <c r="Y571">
        <v>0</v>
      </c>
      <c r="Z571">
        <v>0</v>
      </c>
      <c r="AA571">
        <v>0</v>
      </c>
      <c r="AB571">
        <v>5.5499110988698748</v>
      </c>
      <c r="AC571">
        <v>0</v>
      </c>
      <c r="AD571">
        <v>0</v>
      </c>
      <c r="AE571">
        <v>208.88219401567122</v>
      </c>
    </row>
    <row r="572" spans="1:31" x14ac:dyDescent="0.25">
      <c r="A572">
        <v>1665305</v>
      </c>
      <c r="B572">
        <v>1</v>
      </c>
      <c r="C572" t="s">
        <v>80</v>
      </c>
      <c r="D572" t="s">
        <v>104</v>
      </c>
      <c r="E572" t="s">
        <v>178</v>
      </c>
      <c r="F572" t="s">
        <v>1868</v>
      </c>
      <c r="G572" t="s">
        <v>187</v>
      </c>
      <c r="H572" t="s">
        <v>149</v>
      </c>
      <c r="I572" t="s">
        <v>135</v>
      </c>
      <c r="J572" t="s">
        <v>136</v>
      </c>
      <c r="K572" t="s">
        <v>137</v>
      </c>
      <c r="L572" t="s">
        <v>1869</v>
      </c>
      <c r="M572" t="s">
        <v>1870</v>
      </c>
      <c r="N572">
        <v>3.7450000000000001</v>
      </c>
      <c r="O572">
        <v>0</v>
      </c>
      <c r="P572">
        <v>40</v>
      </c>
      <c r="Q572">
        <v>0</v>
      </c>
      <c r="R572">
        <v>2</v>
      </c>
      <c r="S572">
        <v>0</v>
      </c>
      <c r="T572">
        <v>7</v>
      </c>
      <c r="U572">
        <v>0</v>
      </c>
      <c r="V572">
        <v>0</v>
      </c>
      <c r="W572">
        <v>0</v>
      </c>
      <c r="X572">
        <v>56.326017957551237</v>
      </c>
      <c r="Y572">
        <v>0</v>
      </c>
      <c r="Z572">
        <v>6.0762397035802225E-2</v>
      </c>
      <c r="AA572">
        <v>0</v>
      </c>
      <c r="AB572">
        <v>16.278413114835391</v>
      </c>
      <c r="AC572">
        <v>0</v>
      </c>
      <c r="AD572">
        <v>0</v>
      </c>
      <c r="AE572">
        <v>72.665193469422434</v>
      </c>
    </row>
    <row r="573" spans="1:31" x14ac:dyDescent="0.25">
      <c r="A573">
        <v>1665520</v>
      </c>
      <c r="B573">
        <v>1</v>
      </c>
      <c r="C573" t="s">
        <v>80</v>
      </c>
      <c r="D573" t="s">
        <v>95</v>
      </c>
      <c r="E573" t="s">
        <v>131</v>
      </c>
      <c r="F573" t="s">
        <v>1871</v>
      </c>
      <c r="G573" t="s">
        <v>142</v>
      </c>
      <c r="H573" t="s">
        <v>134</v>
      </c>
      <c r="I573" t="s">
        <v>135</v>
      </c>
      <c r="J573" t="s">
        <v>136</v>
      </c>
      <c r="K573" t="s">
        <v>143</v>
      </c>
      <c r="L573" t="s">
        <v>1872</v>
      </c>
      <c r="M573" t="s">
        <v>1873</v>
      </c>
      <c r="N573">
        <v>7.13</v>
      </c>
      <c r="O573">
        <v>0</v>
      </c>
      <c r="P573">
        <v>125</v>
      </c>
      <c r="Q573">
        <v>0</v>
      </c>
      <c r="R573">
        <v>0</v>
      </c>
      <c r="S573">
        <v>0</v>
      </c>
      <c r="T573">
        <v>7</v>
      </c>
      <c r="U573">
        <v>0</v>
      </c>
      <c r="V573">
        <v>0</v>
      </c>
      <c r="W573">
        <v>0</v>
      </c>
      <c r="X573">
        <v>200.10538234698882</v>
      </c>
      <c r="Y573">
        <v>0</v>
      </c>
      <c r="Z573">
        <v>0</v>
      </c>
      <c r="AA573">
        <v>0</v>
      </c>
      <c r="AB573">
        <v>15.799219665104641</v>
      </c>
      <c r="AC573">
        <v>0</v>
      </c>
      <c r="AD573">
        <v>0</v>
      </c>
      <c r="AE573">
        <v>215.90460201209345</v>
      </c>
    </row>
    <row r="574" spans="1:31" x14ac:dyDescent="0.25">
      <c r="A574">
        <v>1665368</v>
      </c>
      <c r="B574">
        <v>1</v>
      </c>
      <c r="C574" t="s">
        <v>80</v>
      </c>
      <c r="D574" t="s">
        <v>103</v>
      </c>
      <c r="E574" t="s">
        <v>642</v>
      </c>
      <c r="F574" t="s">
        <v>1874</v>
      </c>
      <c r="G574" t="s">
        <v>161</v>
      </c>
      <c r="H574" t="s">
        <v>967</v>
      </c>
      <c r="I574" t="s">
        <v>135</v>
      </c>
      <c r="J574" t="s">
        <v>136</v>
      </c>
      <c r="K574" t="s">
        <v>137</v>
      </c>
      <c r="L574" t="s">
        <v>1875</v>
      </c>
      <c r="M574" t="s">
        <v>1876</v>
      </c>
      <c r="N574">
        <v>9.2487776999999993E-2</v>
      </c>
      <c r="O574">
        <v>0</v>
      </c>
      <c r="P574">
        <v>1820</v>
      </c>
      <c r="Q574">
        <v>5</v>
      </c>
      <c r="R574">
        <v>31</v>
      </c>
      <c r="S574">
        <v>42</v>
      </c>
      <c r="T574">
        <v>249</v>
      </c>
      <c r="U574">
        <v>55</v>
      </c>
      <c r="V574">
        <v>13</v>
      </c>
      <c r="W574">
        <v>0</v>
      </c>
      <c r="X574">
        <v>54.091906097675235</v>
      </c>
      <c r="Y574">
        <v>4.9649083605670397</v>
      </c>
      <c r="Z574">
        <v>3.0730247421521724</v>
      </c>
      <c r="AA574">
        <v>69.488986808882714</v>
      </c>
      <c r="AB574">
        <v>30.009086150519892</v>
      </c>
      <c r="AC574">
        <v>865.8966401083668</v>
      </c>
      <c r="AD574">
        <v>124.69390667809515</v>
      </c>
      <c r="AE574">
        <v>1152.218458946259</v>
      </c>
    </row>
    <row r="575" spans="1:31" x14ac:dyDescent="0.25">
      <c r="A575">
        <v>1665311</v>
      </c>
      <c r="B575">
        <v>1</v>
      </c>
      <c r="C575" t="s">
        <v>80</v>
      </c>
      <c r="D575" t="s">
        <v>103</v>
      </c>
      <c r="E575" t="s">
        <v>140</v>
      </c>
      <c r="F575" t="s">
        <v>1877</v>
      </c>
      <c r="G575" t="s">
        <v>161</v>
      </c>
      <c r="H575" t="s">
        <v>134</v>
      </c>
      <c r="I575" t="s">
        <v>135</v>
      </c>
      <c r="J575" t="s">
        <v>136</v>
      </c>
      <c r="K575" t="s">
        <v>137</v>
      </c>
      <c r="L575" t="s">
        <v>1878</v>
      </c>
      <c r="M575" t="s">
        <v>1879</v>
      </c>
      <c r="N575">
        <v>1.324166666</v>
      </c>
      <c r="O575">
        <v>0</v>
      </c>
      <c r="P575">
        <v>757</v>
      </c>
      <c r="Q575">
        <v>0</v>
      </c>
      <c r="R575">
        <v>1</v>
      </c>
      <c r="S575">
        <v>8</v>
      </c>
      <c r="T575">
        <v>40</v>
      </c>
      <c r="U575">
        <v>5</v>
      </c>
      <c r="V575">
        <v>0</v>
      </c>
      <c r="W575">
        <v>0</v>
      </c>
      <c r="X575">
        <v>260.38316762169069</v>
      </c>
      <c r="Y575">
        <v>0</v>
      </c>
      <c r="Z575">
        <v>6.4777306034956669E-2</v>
      </c>
      <c r="AA575">
        <v>262.77001616270593</v>
      </c>
      <c r="AB575">
        <v>96.728321542356255</v>
      </c>
      <c r="AC575">
        <v>750.54018383788639</v>
      </c>
      <c r="AD575">
        <v>0</v>
      </c>
      <c r="AE575">
        <v>1370.4864664706743</v>
      </c>
    </row>
    <row r="576" spans="1:31" x14ac:dyDescent="0.25">
      <c r="A576">
        <v>1665477</v>
      </c>
      <c r="B576">
        <v>1</v>
      </c>
      <c r="C576" t="s">
        <v>80</v>
      </c>
      <c r="D576" t="s">
        <v>84</v>
      </c>
      <c r="E576" t="s">
        <v>146</v>
      </c>
      <c r="F576" t="s">
        <v>1880</v>
      </c>
      <c r="G576" t="s">
        <v>142</v>
      </c>
      <c r="H576" t="s">
        <v>149</v>
      </c>
      <c r="I576" t="s">
        <v>135</v>
      </c>
      <c r="J576" t="s">
        <v>136</v>
      </c>
      <c r="K576" t="s">
        <v>143</v>
      </c>
      <c r="L576" t="s">
        <v>1881</v>
      </c>
      <c r="M576" t="s">
        <v>1882</v>
      </c>
      <c r="N576">
        <v>5.0538888880000004</v>
      </c>
      <c r="O576">
        <v>0</v>
      </c>
      <c r="P576">
        <v>1091</v>
      </c>
      <c r="Q576">
        <v>0</v>
      </c>
      <c r="R576">
        <v>0</v>
      </c>
      <c r="S576">
        <v>0</v>
      </c>
      <c r="T576">
        <v>56</v>
      </c>
      <c r="U576">
        <v>0</v>
      </c>
      <c r="V576">
        <v>0</v>
      </c>
      <c r="W576">
        <v>0</v>
      </c>
      <c r="X576">
        <v>1401.3316329908077</v>
      </c>
      <c r="Y576">
        <v>0</v>
      </c>
      <c r="Z576">
        <v>0</v>
      </c>
      <c r="AA576">
        <v>0</v>
      </c>
      <c r="AB576">
        <v>486.4142799892536</v>
      </c>
      <c r="AC576">
        <v>0</v>
      </c>
      <c r="AD576">
        <v>0</v>
      </c>
      <c r="AE576">
        <v>1887.7459129800613</v>
      </c>
    </row>
    <row r="577" spans="1:31" x14ac:dyDescent="0.25">
      <c r="A577">
        <v>1665620</v>
      </c>
      <c r="B577">
        <v>1</v>
      </c>
      <c r="C577" t="s">
        <v>81</v>
      </c>
      <c r="D577" t="s">
        <v>120</v>
      </c>
      <c r="E577" t="s">
        <v>131</v>
      </c>
      <c r="F577" t="s">
        <v>1883</v>
      </c>
      <c r="G577" t="s">
        <v>161</v>
      </c>
      <c r="H577" t="s">
        <v>134</v>
      </c>
      <c r="I577" t="s">
        <v>135</v>
      </c>
      <c r="J577" t="s">
        <v>136</v>
      </c>
      <c r="K577" t="s">
        <v>137</v>
      </c>
      <c r="L577" t="s">
        <v>1884</v>
      </c>
      <c r="M577" t="s">
        <v>1885</v>
      </c>
      <c r="N577">
        <v>0.17499999999999999</v>
      </c>
      <c r="O577">
        <v>0</v>
      </c>
      <c r="P577">
        <v>1170</v>
      </c>
      <c r="Q577">
        <v>0</v>
      </c>
      <c r="R577">
        <v>8</v>
      </c>
      <c r="S577">
        <v>1</v>
      </c>
      <c r="T577">
        <v>60</v>
      </c>
      <c r="U577">
        <v>0</v>
      </c>
      <c r="V577">
        <v>0</v>
      </c>
      <c r="W577">
        <v>0</v>
      </c>
      <c r="X577">
        <v>53.840149970490728</v>
      </c>
      <c r="Y577">
        <v>0</v>
      </c>
      <c r="Z577">
        <v>2.1713298965977499</v>
      </c>
      <c r="AA577">
        <v>4.6402567109212995</v>
      </c>
      <c r="AB577">
        <v>10.093237535398499</v>
      </c>
      <c r="AC577">
        <v>0</v>
      </c>
      <c r="AD577">
        <v>0</v>
      </c>
      <c r="AE577">
        <v>70.744974113408276</v>
      </c>
    </row>
    <row r="578" spans="1:31" x14ac:dyDescent="0.25">
      <c r="A578">
        <v>1665952</v>
      </c>
      <c r="B578">
        <v>1</v>
      </c>
      <c r="C578" t="s">
        <v>80</v>
      </c>
      <c r="D578" t="s">
        <v>105</v>
      </c>
      <c r="E578" t="s">
        <v>152</v>
      </c>
      <c r="F578" t="s">
        <v>1886</v>
      </c>
      <c r="G578" t="s">
        <v>154</v>
      </c>
      <c r="H578" t="s">
        <v>149</v>
      </c>
      <c r="I578" t="s">
        <v>135</v>
      </c>
      <c r="J578" t="s">
        <v>136</v>
      </c>
      <c r="K578" t="s">
        <v>137</v>
      </c>
      <c r="L578" t="s">
        <v>1887</v>
      </c>
      <c r="M578" t="s">
        <v>1888</v>
      </c>
      <c r="N578">
        <v>2.69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0.55863826981831111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0.55863826981831111</v>
      </c>
    </row>
    <row r="579" spans="1:31" x14ac:dyDescent="0.25">
      <c r="A579">
        <v>1666095</v>
      </c>
      <c r="B579">
        <v>1</v>
      </c>
      <c r="C579" t="s">
        <v>80</v>
      </c>
      <c r="D579" t="s">
        <v>105</v>
      </c>
      <c r="E579" t="s">
        <v>178</v>
      </c>
      <c r="F579" t="s">
        <v>1889</v>
      </c>
      <c r="G579" t="s">
        <v>227</v>
      </c>
      <c r="H579" t="s">
        <v>149</v>
      </c>
      <c r="I579" t="s">
        <v>135</v>
      </c>
      <c r="J579" t="s">
        <v>136</v>
      </c>
      <c r="K579" t="s">
        <v>137</v>
      </c>
      <c r="L579" t="s">
        <v>1890</v>
      </c>
      <c r="M579" t="s">
        <v>1891</v>
      </c>
      <c r="N579">
        <v>0.96722222199999996</v>
      </c>
      <c r="O579">
        <v>0</v>
      </c>
      <c r="P579">
        <v>161</v>
      </c>
      <c r="Q579">
        <v>0</v>
      </c>
      <c r="R579">
        <v>0</v>
      </c>
      <c r="S579">
        <v>0</v>
      </c>
      <c r="T579">
        <v>1</v>
      </c>
      <c r="U579">
        <v>0</v>
      </c>
      <c r="V579">
        <v>0</v>
      </c>
      <c r="W579">
        <v>0</v>
      </c>
      <c r="X579">
        <v>56.157942360072994</v>
      </c>
      <c r="Y579">
        <v>0</v>
      </c>
      <c r="Z579">
        <v>0</v>
      </c>
      <c r="AA579">
        <v>0</v>
      </c>
      <c r="AB579">
        <v>2.9341786813377776E-2</v>
      </c>
      <c r="AC579">
        <v>0</v>
      </c>
      <c r="AD579">
        <v>0</v>
      </c>
      <c r="AE579">
        <v>56.18728414688637</v>
      </c>
    </row>
    <row r="580" spans="1:31" x14ac:dyDescent="0.25">
      <c r="A580">
        <v>1666144</v>
      </c>
      <c r="B580">
        <v>1</v>
      </c>
      <c r="C580" t="s">
        <v>80</v>
      </c>
      <c r="D580" t="s">
        <v>97</v>
      </c>
      <c r="E580" t="s">
        <v>178</v>
      </c>
      <c r="F580" t="s">
        <v>1892</v>
      </c>
      <c r="G580" t="s">
        <v>227</v>
      </c>
      <c r="H580" t="s">
        <v>149</v>
      </c>
      <c r="I580" t="s">
        <v>135</v>
      </c>
      <c r="J580" t="s">
        <v>136</v>
      </c>
      <c r="K580" t="s">
        <v>137</v>
      </c>
      <c r="L580" t="s">
        <v>1893</v>
      </c>
      <c r="M580" t="s">
        <v>1894</v>
      </c>
      <c r="N580">
        <v>0.62222222199999999</v>
      </c>
      <c r="O580">
        <v>0</v>
      </c>
      <c r="P580">
        <v>71</v>
      </c>
      <c r="Q580">
        <v>0</v>
      </c>
      <c r="R580">
        <v>4</v>
      </c>
      <c r="S580">
        <v>0</v>
      </c>
      <c r="T580">
        <v>7</v>
      </c>
      <c r="U580">
        <v>0</v>
      </c>
      <c r="V580">
        <v>0</v>
      </c>
      <c r="W580">
        <v>0</v>
      </c>
      <c r="X580">
        <v>22.624578320473532</v>
      </c>
      <c r="Y580">
        <v>0</v>
      </c>
      <c r="Z580">
        <v>0.43535258330539561</v>
      </c>
      <c r="AA580">
        <v>0</v>
      </c>
      <c r="AB580">
        <v>2.4206448580696467</v>
      </c>
      <c r="AC580">
        <v>0</v>
      </c>
      <c r="AD580">
        <v>0</v>
      </c>
      <c r="AE580">
        <v>25.480575761848574</v>
      </c>
    </row>
    <row r="581" spans="1:31" x14ac:dyDescent="0.25">
      <c r="A581">
        <v>1666138</v>
      </c>
      <c r="B581">
        <v>1</v>
      </c>
      <c r="C581" t="s">
        <v>81</v>
      </c>
      <c r="D581" t="s">
        <v>128</v>
      </c>
      <c r="E581" t="s">
        <v>152</v>
      </c>
      <c r="F581" t="s">
        <v>1895</v>
      </c>
      <c r="G581" t="s">
        <v>154</v>
      </c>
      <c r="H581" t="s">
        <v>149</v>
      </c>
      <c r="I581" t="s">
        <v>135</v>
      </c>
      <c r="J581" t="s">
        <v>136</v>
      </c>
      <c r="K581" t="s">
        <v>137</v>
      </c>
      <c r="L581" t="s">
        <v>1896</v>
      </c>
      <c r="M581" t="s">
        <v>1897</v>
      </c>
      <c r="N581">
        <v>8.4602777769999999</v>
      </c>
      <c r="O581">
        <v>0</v>
      </c>
      <c r="P581">
        <v>1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13.096189086726854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13.096189086726854</v>
      </c>
    </row>
    <row r="582" spans="1:31" x14ac:dyDescent="0.25">
      <c r="A582">
        <v>1665497</v>
      </c>
      <c r="B582">
        <v>1</v>
      </c>
      <c r="C582" t="s">
        <v>80</v>
      </c>
      <c r="D582" t="s">
        <v>100</v>
      </c>
      <c r="E582" t="s">
        <v>178</v>
      </c>
      <c r="F582" t="s">
        <v>1898</v>
      </c>
      <c r="G582" t="s">
        <v>187</v>
      </c>
      <c r="H582" t="s">
        <v>149</v>
      </c>
      <c r="I582" t="s">
        <v>135</v>
      </c>
      <c r="J582" t="s">
        <v>136</v>
      </c>
      <c r="K582" t="s">
        <v>137</v>
      </c>
      <c r="L582" t="s">
        <v>1899</v>
      </c>
      <c r="M582" t="s">
        <v>1900</v>
      </c>
      <c r="N582">
        <v>2.2261111109999998</v>
      </c>
      <c r="O582">
        <v>0</v>
      </c>
      <c r="P582">
        <v>69</v>
      </c>
      <c r="Q582">
        <v>0</v>
      </c>
      <c r="R582">
        <v>6</v>
      </c>
      <c r="S582">
        <v>0</v>
      </c>
      <c r="T582">
        <v>12</v>
      </c>
      <c r="U582">
        <v>0</v>
      </c>
      <c r="V582">
        <v>0</v>
      </c>
      <c r="W582">
        <v>0</v>
      </c>
      <c r="X582">
        <v>27.846506779985411</v>
      </c>
      <c r="Y582">
        <v>0</v>
      </c>
      <c r="Z582">
        <v>1.3274762602968866</v>
      </c>
      <c r="AA582">
        <v>0</v>
      </c>
      <c r="AB582">
        <v>41.111143732671714</v>
      </c>
      <c r="AC582">
        <v>0</v>
      </c>
      <c r="AD582">
        <v>0</v>
      </c>
      <c r="AE582">
        <v>70.285126772954015</v>
      </c>
    </row>
    <row r="583" spans="1:31" x14ac:dyDescent="0.25">
      <c r="A583">
        <v>1665995</v>
      </c>
      <c r="B583">
        <v>1</v>
      </c>
      <c r="C583" t="s">
        <v>80</v>
      </c>
      <c r="D583" t="s">
        <v>96</v>
      </c>
      <c r="E583" t="s">
        <v>152</v>
      </c>
      <c r="F583" t="s">
        <v>1901</v>
      </c>
      <c r="G583" t="s">
        <v>168</v>
      </c>
      <c r="H583" t="s">
        <v>149</v>
      </c>
      <c r="I583" t="s">
        <v>135</v>
      </c>
      <c r="J583" t="s">
        <v>136</v>
      </c>
      <c r="K583" t="s">
        <v>137</v>
      </c>
      <c r="L583" t="s">
        <v>1902</v>
      </c>
      <c r="M583" t="s">
        <v>1903</v>
      </c>
      <c r="N583">
        <v>3.605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7.0115221364255325</v>
      </c>
      <c r="AC583">
        <v>0</v>
      </c>
      <c r="AD583">
        <v>0</v>
      </c>
      <c r="AE583">
        <v>7.0115221364255325</v>
      </c>
    </row>
    <row r="584" spans="1:31" x14ac:dyDescent="0.25">
      <c r="A584">
        <v>1665577</v>
      </c>
      <c r="B584">
        <v>1</v>
      </c>
      <c r="C584" t="s">
        <v>80</v>
      </c>
      <c r="D584" t="s">
        <v>98</v>
      </c>
      <c r="E584" t="s">
        <v>178</v>
      </c>
      <c r="F584" t="s">
        <v>1904</v>
      </c>
      <c r="G584" t="s">
        <v>227</v>
      </c>
      <c r="H584" t="s">
        <v>149</v>
      </c>
      <c r="I584" t="s">
        <v>135</v>
      </c>
      <c r="J584" t="s">
        <v>136</v>
      </c>
      <c r="K584" t="s">
        <v>137</v>
      </c>
      <c r="L584" t="s">
        <v>1905</v>
      </c>
      <c r="M584" t="s">
        <v>1906</v>
      </c>
      <c r="N584">
        <v>7.3163888879999996</v>
      </c>
      <c r="O584">
        <v>0</v>
      </c>
      <c r="P584">
        <v>18</v>
      </c>
      <c r="Q584">
        <v>0</v>
      </c>
      <c r="R584">
        <v>0</v>
      </c>
      <c r="S584">
        <v>0</v>
      </c>
      <c r="T584">
        <v>2</v>
      </c>
      <c r="U584">
        <v>0</v>
      </c>
      <c r="V584">
        <v>0</v>
      </c>
      <c r="W584">
        <v>0</v>
      </c>
      <c r="X584">
        <v>8.3021366520886062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8.3021366520886062</v>
      </c>
    </row>
    <row r="585" spans="1:31" x14ac:dyDescent="0.25">
      <c r="A585">
        <v>1665434</v>
      </c>
      <c r="B585">
        <v>1</v>
      </c>
      <c r="C585" t="s">
        <v>81</v>
      </c>
      <c r="D585" t="s">
        <v>128</v>
      </c>
      <c r="E585" t="s">
        <v>178</v>
      </c>
      <c r="F585" t="s">
        <v>1907</v>
      </c>
      <c r="G585" t="s">
        <v>675</v>
      </c>
      <c r="H585" t="s">
        <v>149</v>
      </c>
      <c r="I585" t="s">
        <v>135</v>
      </c>
      <c r="J585" t="s">
        <v>136</v>
      </c>
      <c r="K585" t="s">
        <v>137</v>
      </c>
      <c r="L585" t="s">
        <v>1908</v>
      </c>
      <c r="M585" t="s">
        <v>1909</v>
      </c>
      <c r="N585">
        <v>9.0325000000000006</v>
      </c>
      <c r="O585">
        <v>0</v>
      </c>
      <c r="P585">
        <v>26</v>
      </c>
      <c r="Q585">
        <v>0</v>
      </c>
      <c r="R585">
        <v>0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110.36769009789586</v>
      </c>
      <c r="Y585">
        <v>0</v>
      </c>
      <c r="Z585">
        <v>0</v>
      </c>
      <c r="AA585">
        <v>0</v>
      </c>
      <c r="AB585">
        <v>25.287347242851563</v>
      </c>
      <c r="AC585">
        <v>0</v>
      </c>
      <c r="AD585">
        <v>0</v>
      </c>
      <c r="AE585">
        <v>135.65503734074741</v>
      </c>
    </row>
    <row r="586" spans="1:31" x14ac:dyDescent="0.25">
      <c r="A586">
        <v>1665391</v>
      </c>
      <c r="B586">
        <v>1</v>
      </c>
      <c r="C586" t="s">
        <v>80</v>
      </c>
      <c r="D586" t="s">
        <v>109</v>
      </c>
      <c r="E586" t="s">
        <v>146</v>
      </c>
      <c r="F586" t="s">
        <v>1910</v>
      </c>
      <c r="G586" t="s">
        <v>148</v>
      </c>
      <c r="H586" t="s">
        <v>149</v>
      </c>
      <c r="I586" t="s">
        <v>135</v>
      </c>
      <c r="J586" t="s">
        <v>136</v>
      </c>
      <c r="K586" t="s">
        <v>143</v>
      </c>
      <c r="L586" t="s">
        <v>1911</v>
      </c>
      <c r="M586" t="s">
        <v>1912</v>
      </c>
      <c r="N586">
        <v>3.7439166660000001</v>
      </c>
      <c r="O586">
        <v>0</v>
      </c>
      <c r="P586">
        <v>25</v>
      </c>
      <c r="Q586">
        <v>0</v>
      </c>
      <c r="R586">
        <v>9</v>
      </c>
      <c r="S586">
        <v>0</v>
      </c>
      <c r="T586">
        <v>6</v>
      </c>
      <c r="U586">
        <v>0</v>
      </c>
      <c r="V586">
        <v>0</v>
      </c>
      <c r="W586">
        <v>0</v>
      </c>
      <c r="X586">
        <v>9.7958718727820635</v>
      </c>
      <c r="Y586">
        <v>0</v>
      </c>
      <c r="Z586">
        <v>3.895183670486889</v>
      </c>
      <c r="AA586">
        <v>0</v>
      </c>
      <c r="AB586">
        <v>36.468357121823708</v>
      </c>
      <c r="AC586">
        <v>0</v>
      </c>
      <c r="AD586">
        <v>0</v>
      </c>
      <c r="AE586">
        <v>50.15941266509266</v>
      </c>
    </row>
    <row r="587" spans="1:31" x14ac:dyDescent="0.25">
      <c r="A587">
        <v>1665640</v>
      </c>
      <c r="B587">
        <v>1</v>
      </c>
      <c r="C587" t="s">
        <v>80</v>
      </c>
      <c r="D587" t="s">
        <v>97</v>
      </c>
      <c r="E587" t="s">
        <v>131</v>
      </c>
      <c r="F587" t="s">
        <v>1913</v>
      </c>
      <c r="G587" t="s">
        <v>195</v>
      </c>
      <c r="H587" t="s">
        <v>134</v>
      </c>
      <c r="I587" t="s">
        <v>135</v>
      </c>
      <c r="J587" t="s">
        <v>136</v>
      </c>
      <c r="K587" t="s">
        <v>137</v>
      </c>
      <c r="L587" t="s">
        <v>1914</v>
      </c>
      <c r="M587" t="s">
        <v>1915</v>
      </c>
      <c r="N587">
        <v>1.018333333</v>
      </c>
      <c r="O587">
        <v>0</v>
      </c>
      <c r="P587">
        <v>105</v>
      </c>
      <c r="Q587">
        <v>0</v>
      </c>
      <c r="R587">
        <v>60</v>
      </c>
      <c r="S587">
        <v>0</v>
      </c>
      <c r="T587">
        <v>24</v>
      </c>
      <c r="U587">
        <v>0</v>
      </c>
      <c r="V587">
        <v>0</v>
      </c>
      <c r="W587">
        <v>0</v>
      </c>
      <c r="X587">
        <v>41.699000530050149</v>
      </c>
      <c r="Y587">
        <v>0</v>
      </c>
      <c r="Z587">
        <v>26.143365388108112</v>
      </c>
      <c r="AA587">
        <v>0</v>
      </c>
      <c r="AB587">
        <v>28.875996744943922</v>
      </c>
      <c r="AC587">
        <v>0</v>
      </c>
      <c r="AD587">
        <v>0</v>
      </c>
      <c r="AE587">
        <v>96.718362663102184</v>
      </c>
    </row>
    <row r="588" spans="1:31" x14ac:dyDescent="0.25">
      <c r="A588">
        <v>1665540</v>
      </c>
      <c r="B588">
        <v>1</v>
      </c>
      <c r="C588" t="s">
        <v>80</v>
      </c>
      <c r="D588" t="s">
        <v>88</v>
      </c>
      <c r="E588" t="s">
        <v>131</v>
      </c>
      <c r="F588" t="s">
        <v>1916</v>
      </c>
      <c r="G588" t="s">
        <v>235</v>
      </c>
      <c r="H588" t="s">
        <v>134</v>
      </c>
      <c r="I588" t="s">
        <v>135</v>
      </c>
      <c r="J588" t="s">
        <v>136</v>
      </c>
      <c r="K588" t="s">
        <v>143</v>
      </c>
      <c r="L588" t="s">
        <v>1917</v>
      </c>
      <c r="M588" t="s">
        <v>1918</v>
      </c>
      <c r="N588">
        <v>0.89972222199999996</v>
      </c>
      <c r="O588">
        <v>0</v>
      </c>
      <c r="P588">
        <v>432</v>
      </c>
      <c r="Q588">
        <v>0</v>
      </c>
      <c r="R588">
        <v>0</v>
      </c>
      <c r="S588">
        <v>0</v>
      </c>
      <c r="T588">
        <v>24</v>
      </c>
      <c r="U588">
        <v>0</v>
      </c>
      <c r="V588">
        <v>0</v>
      </c>
      <c r="W588">
        <v>0</v>
      </c>
      <c r="X588">
        <v>102.65129496177411</v>
      </c>
      <c r="Y588">
        <v>0</v>
      </c>
      <c r="Z588">
        <v>0</v>
      </c>
      <c r="AA588">
        <v>0</v>
      </c>
      <c r="AB588">
        <v>17.102439719003875</v>
      </c>
      <c r="AC588">
        <v>0</v>
      </c>
      <c r="AD588">
        <v>0</v>
      </c>
      <c r="AE588">
        <v>119.753734680778</v>
      </c>
    </row>
    <row r="589" spans="1:31" x14ac:dyDescent="0.25">
      <c r="A589">
        <v>1665683</v>
      </c>
      <c r="B589">
        <v>1</v>
      </c>
      <c r="C589" t="s">
        <v>81</v>
      </c>
      <c r="D589" t="s">
        <v>127</v>
      </c>
      <c r="E589" t="s">
        <v>152</v>
      </c>
      <c r="F589" t="s">
        <v>1919</v>
      </c>
      <c r="G589" t="s">
        <v>154</v>
      </c>
      <c r="H589" t="s">
        <v>149</v>
      </c>
      <c r="I589" t="s">
        <v>135</v>
      </c>
      <c r="J589" t="s">
        <v>136</v>
      </c>
      <c r="K589" t="s">
        <v>137</v>
      </c>
      <c r="L589" t="s">
        <v>1920</v>
      </c>
      <c r="M589" t="s">
        <v>1921</v>
      </c>
      <c r="N589">
        <v>5.6997222220000001</v>
      </c>
      <c r="O589">
        <v>0</v>
      </c>
      <c r="P589">
        <v>1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0.80163302837150985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0.80163302837150985</v>
      </c>
    </row>
    <row r="590" spans="1:31" x14ac:dyDescent="0.25">
      <c r="A590">
        <v>1665783</v>
      </c>
      <c r="B590">
        <v>1</v>
      </c>
      <c r="C590" t="s">
        <v>80</v>
      </c>
      <c r="D590" t="s">
        <v>108</v>
      </c>
      <c r="E590" t="s">
        <v>178</v>
      </c>
      <c r="F590" t="s">
        <v>1922</v>
      </c>
      <c r="G590" t="s">
        <v>227</v>
      </c>
      <c r="H590" t="s">
        <v>149</v>
      </c>
      <c r="I590" t="s">
        <v>135</v>
      </c>
      <c r="J590" t="s">
        <v>136</v>
      </c>
      <c r="K590" t="s">
        <v>137</v>
      </c>
      <c r="L590" t="s">
        <v>1923</v>
      </c>
      <c r="M590" t="s">
        <v>1924</v>
      </c>
      <c r="N590">
        <v>4.5388888879999998</v>
      </c>
      <c r="O590">
        <v>0</v>
      </c>
      <c r="P590">
        <v>3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1.7054941805920716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1.7054941805920716</v>
      </c>
    </row>
    <row r="591" spans="1:31" x14ac:dyDescent="0.25">
      <c r="A591">
        <v>1666058</v>
      </c>
      <c r="B591">
        <v>1</v>
      </c>
      <c r="C591" t="s">
        <v>80</v>
      </c>
      <c r="D591" t="s">
        <v>82</v>
      </c>
      <c r="E591" t="s">
        <v>178</v>
      </c>
      <c r="F591" t="s">
        <v>1925</v>
      </c>
      <c r="G591" t="s">
        <v>227</v>
      </c>
      <c r="H591" t="s">
        <v>149</v>
      </c>
      <c r="I591" t="s">
        <v>135</v>
      </c>
      <c r="J591" t="s">
        <v>136</v>
      </c>
      <c r="K591" t="s">
        <v>137</v>
      </c>
      <c r="L591" t="s">
        <v>1926</v>
      </c>
      <c r="M591" t="s">
        <v>1927</v>
      </c>
      <c r="N591">
        <v>3.0263888880000001</v>
      </c>
      <c r="O591">
        <v>0</v>
      </c>
      <c r="P591">
        <v>37</v>
      </c>
      <c r="Q591">
        <v>0</v>
      </c>
      <c r="R591">
        <v>0</v>
      </c>
      <c r="S591">
        <v>0</v>
      </c>
      <c r="T591">
        <v>5</v>
      </c>
      <c r="U591">
        <v>0</v>
      </c>
      <c r="V591">
        <v>0</v>
      </c>
      <c r="W591">
        <v>0</v>
      </c>
      <c r="X591">
        <v>27.906655809652669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27.906655809652669</v>
      </c>
    </row>
    <row r="592" spans="1:31" x14ac:dyDescent="0.25">
      <c r="A592">
        <v>1666081</v>
      </c>
      <c r="B592">
        <v>1</v>
      </c>
      <c r="C592" t="s">
        <v>80</v>
      </c>
      <c r="D592" t="s">
        <v>82</v>
      </c>
      <c r="E592" t="s">
        <v>178</v>
      </c>
      <c r="F592" t="s">
        <v>251</v>
      </c>
      <c r="G592" t="s">
        <v>227</v>
      </c>
      <c r="H592" t="s">
        <v>149</v>
      </c>
      <c r="I592" t="s">
        <v>135</v>
      </c>
      <c r="J592" t="s">
        <v>136</v>
      </c>
      <c r="K592" t="s">
        <v>137</v>
      </c>
      <c r="L592" t="s">
        <v>1928</v>
      </c>
      <c r="M592" t="s">
        <v>1929</v>
      </c>
      <c r="N592">
        <v>6.1522222219999998</v>
      </c>
      <c r="O592">
        <v>0</v>
      </c>
      <c r="P592">
        <v>112</v>
      </c>
      <c r="Q592">
        <v>0</v>
      </c>
      <c r="R592">
        <v>0</v>
      </c>
      <c r="S592">
        <v>0</v>
      </c>
      <c r="T592">
        <v>8</v>
      </c>
      <c r="U592">
        <v>0</v>
      </c>
      <c r="V592">
        <v>0</v>
      </c>
      <c r="W592">
        <v>0</v>
      </c>
      <c r="X592">
        <v>232.28307576583015</v>
      </c>
      <c r="Y592">
        <v>0</v>
      </c>
      <c r="Z592">
        <v>0</v>
      </c>
      <c r="AA592">
        <v>0</v>
      </c>
      <c r="AB592">
        <v>3.6215591955468653</v>
      </c>
      <c r="AC592">
        <v>0</v>
      </c>
      <c r="AD592">
        <v>0</v>
      </c>
      <c r="AE592">
        <v>235.90463496137701</v>
      </c>
    </row>
    <row r="593" spans="1:31" x14ac:dyDescent="0.25">
      <c r="A593">
        <v>1665680</v>
      </c>
      <c r="B593">
        <v>1</v>
      </c>
      <c r="C593" t="s">
        <v>80</v>
      </c>
      <c r="D593" t="s">
        <v>91</v>
      </c>
      <c r="E593" t="s">
        <v>131</v>
      </c>
      <c r="F593" t="s">
        <v>1930</v>
      </c>
      <c r="G593" t="s">
        <v>142</v>
      </c>
      <c r="H593" t="s">
        <v>134</v>
      </c>
      <c r="I593" t="s">
        <v>135</v>
      </c>
      <c r="J593" t="s">
        <v>136</v>
      </c>
      <c r="K593" t="s">
        <v>143</v>
      </c>
      <c r="L593" t="s">
        <v>1931</v>
      </c>
      <c r="M593" t="s">
        <v>1932</v>
      </c>
      <c r="N593">
        <v>2.3537711109999999</v>
      </c>
      <c r="O593">
        <v>0</v>
      </c>
      <c r="P593">
        <v>232</v>
      </c>
      <c r="Q593">
        <v>0</v>
      </c>
      <c r="R593">
        <v>0</v>
      </c>
      <c r="S593">
        <v>0</v>
      </c>
      <c r="T593">
        <v>297</v>
      </c>
      <c r="U593">
        <v>0</v>
      </c>
      <c r="V593">
        <v>1</v>
      </c>
      <c r="W593">
        <v>0</v>
      </c>
      <c r="X593">
        <v>182.75544041604158</v>
      </c>
      <c r="Y593">
        <v>0</v>
      </c>
      <c r="Z593">
        <v>0</v>
      </c>
      <c r="AA593">
        <v>0</v>
      </c>
      <c r="AB593">
        <v>693.06992346184404</v>
      </c>
      <c r="AC593">
        <v>0</v>
      </c>
      <c r="AD593">
        <v>14.983191293830092</v>
      </c>
      <c r="AE593">
        <v>890.80855517171574</v>
      </c>
    </row>
    <row r="594" spans="1:31" x14ac:dyDescent="0.25">
      <c r="A594">
        <v>1665348</v>
      </c>
      <c r="B594">
        <v>1</v>
      </c>
      <c r="C594" t="s">
        <v>80</v>
      </c>
      <c r="D594" t="s">
        <v>90</v>
      </c>
      <c r="E594" t="s">
        <v>178</v>
      </c>
      <c r="F594" t="s">
        <v>1933</v>
      </c>
      <c r="G594" t="s">
        <v>180</v>
      </c>
      <c r="H594" t="s">
        <v>149</v>
      </c>
      <c r="I594" t="s">
        <v>135</v>
      </c>
      <c r="J594" t="s">
        <v>136</v>
      </c>
      <c r="K594" t="s">
        <v>137</v>
      </c>
      <c r="L594" t="s">
        <v>1934</v>
      </c>
      <c r="M594" t="s">
        <v>1935</v>
      </c>
      <c r="N594">
        <v>9.5252777769999994</v>
      </c>
      <c r="O594">
        <v>0</v>
      </c>
      <c r="P594">
        <v>142</v>
      </c>
      <c r="Q594">
        <v>0</v>
      </c>
      <c r="R594">
        <v>0</v>
      </c>
      <c r="S594">
        <v>0</v>
      </c>
      <c r="T594">
        <v>9</v>
      </c>
      <c r="U594">
        <v>0</v>
      </c>
      <c r="V594">
        <v>0</v>
      </c>
      <c r="W594">
        <v>0</v>
      </c>
      <c r="X594">
        <v>404.37218846837624</v>
      </c>
      <c r="Y594">
        <v>0</v>
      </c>
      <c r="Z594">
        <v>0</v>
      </c>
      <c r="AA594">
        <v>0</v>
      </c>
      <c r="AB594">
        <v>46.822772265190665</v>
      </c>
      <c r="AC594">
        <v>0</v>
      </c>
      <c r="AD594">
        <v>0</v>
      </c>
      <c r="AE594">
        <v>451.19496073356692</v>
      </c>
    </row>
    <row r="595" spans="1:31" x14ac:dyDescent="0.25">
      <c r="A595">
        <v>1665371</v>
      </c>
      <c r="B595">
        <v>1</v>
      </c>
      <c r="C595" t="s">
        <v>80</v>
      </c>
      <c r="D595" t="s">
        <v>88</v>
      </c>
      <c r="E595" t="s">
        <v>152</v>
      </c>
      <c r="F595" t="s">
        <v>1936</v>
      </c>
      <c r="G595" t="s">
        <v>154</v>
      </c>
      <c r="H595" t="s">
        <v>149</v>
      </c>
      <c r="I595" t="s">
        <v>135</v>
      </c>
      <c r="J595" t="s">
        <v>136</v>
      </c>
      <c r="K595" t="s">
        <v>137</v>
      </c>
      <c r="L595" t="s">
        <v>1937</v>
      </c>
      <c r="M595" t="s">
        <v>1938</v>
      </c>
      <c r="N595">
        <v>3.3686111109999999</v>
      </c>
      <c r="O595">
        <v>0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1.0787891491355048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1.0787891491355048</v>
      </c>
    </row>
    <row r="596" spans="1:31" x14ac:dyDescent="0.25">
      <c r="A596">
        <v>1665703</v>
      </c>
      <c r="B596">
        <v>1</v>
      </c>
      <c r="C596" t="s">
        <v>80</v>
      </c>
      <c r="D596" t="s">
        <v>83</v>
      </c>
      <c r="E596" t="s">
        <v>178</v>
      </c>
      <c r="F596" t="s">
        <v>1939</v>
      </c>
      <c r="G596" t="s">
        <v>359</v>
      </c>
      <c r="H596" t="s">
        <v>149</v>
      </c>
      <c r="I596" t="s">
        <v>135</v>
      </c>
      <c r="J596" t="s">
        <v>136</v>
      </c>
      <c r="K596" t="s">
        <v>137</v>
      </c>
      <c r="L596" t="s">
        <v>1940</v>
      </c>
      <c r="M596" t="s">
        <v>1941</v>
      </c>
      <c r="N596">
        <v>1.3872222219999999</v>
      </c>
      <c r="O596">
        <v>0</v>
      </c>
      <c r="P596">
        <v>155</v>
      </c>
      <c r="Q596">
        <v>0</v>
      </c>
      <c r="R596">
        <v>0</v>
      </c>
      <c r="S596">
        <v>0</v>
      </c>
      <c r="T596">
        <v>9</v>
      </c>
      <c r="U596">
        <v>0</v>
      </c>
      <c r="V596">
        <v>0</v>
      </c>
      <c r="W596">
        <v>0</v>
      </c>
      <c r="X596">
        <v>67.998676401973</v>
      </c>
      <c r="Y596">
        <v>0</v>
      </c>
      <c r="Z596">
        <v>0</v>
      </c>
      <c r="AA596">
        <v>0</v>
      </c>
      <c r="AB596">
        <v>4.3707253551919294</v>
      </c>
      <c r="AC596">
        <v>0</v>
      </c>
      <c r="AD596">
        <v>0</v>
      </c>
      <c r="AE596">
        <v>72.369401757164923</v>
      </c>
    </row>
    <row r="597" spans="1:31" x14ac:dyDescent="0.25">
      <c r="A597">
        <v>1666035</v>
      </c>
      <c r="B597">
        <v>1</v>
      </c>
      <c r="C597" t="s">
        <v>81</v>
      </c>
      <c r="D597" t="s">
        <v>128</v>
      </c>
      <c r="E597" t="s">
        <v>152</v>
      </c>
      <c r="F597" t="s">
        <v>1942</v>
      </c>
      <c r="G597" t="s">
        <v>154</v>
      </c>
      <c r="H597" t="s">
        <v>149</v>
      </c>
      <c r="I597" t="s">
        <v>135</v>
      </c>
      <c r="J597" t="s">
        <v>136</v>
      </c>
      <c r="K597" t="s">
        <v>137</v>
      </c>
      <c r="L597" t="s">
        <v>1943</v>
      </c>
      <c r="M597" t="s">
        <v>1944</v>
      </c>
      <c r="N597">
        <v>4.2794444440000001</v>
      </c>
      <c r="O597">
        <v>0</v>
      </c>
      <c r="P597">
        <v>1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1.3870256566237535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1.3870256566237535</v>
      </c>
    </row>
    <row r="598" spans="1:31" x14ac:dyDescent="0.25">
      <c r="A598">
        <v>1665889</v>
      </c>
      <c r="B598">
        <v>1</v>
      </c>
      <c r="C598" t="s">
        <v>80</v>
      </c>
      <c r="D598" t="s">
        <v>96</v>
      </c>
      <c r="E598" t="s">
        <v>152</v>
      </c>
      <c r="F598" t="s">
        <v>1945</v>
      </c>
      <c r="G598" t="s">
        <v>168</v>
      </c>
      <c r="H598" t="s">
        <v>149</v>
      </c>
      <c r="I598" t="s">
        <v>135</v>
      </c>
      <c r="J598" t="s">
        <v>136</v>
      </c>
      <c r="K598" t="s">
        <v>137</v>
      </c>
      <c r="L598" t="s">
        <v>1946</v>
      </c>
      <c r="M598" t="s">
        <v>1947</v>
      </c>
      <c r="N598">
        <v>5.9950000000000001</v>
      </c>
      <c r="O598">
        <v>0</v>
      </c>
      <c r="P598">
        <v>1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2.8062293262827835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2.8062293262827835</v>
      </c>
    </row>
    <row r="599" spans="1:31" x14ac:dyDescent="0.25">
      <c r="A599">
        <v>1665872</v>
      </c>
      <c r="B599">
        <v>1</v>
      </c>
      <c r="C599" t="s">
        <v>81</v>
      </c>
      <c r="D599" t="s">
        <v>123</v>
      </c>
      <c r="E599" t="s">
        <v>152</v>
      </c>
      <c r="F599" t="s">
        <v>1948</v>
      </c>
      <c r="G599" t="s">
        <v>168</v>
      </c>
      <c r="H599" t="s">
        <v>149</v>
      </c>
      <c r="I599" t="s">
        <v>135</v>
      </c>
      <c r="J599" t="s">
        <v>136</v>
      </c>
      <c r="K599" t="s">
        <v>137</v>
      </c>
      <c r="L599" t="s">
        <v>1949</v>
      </c>
      <c r="M599" t="s">
        <v>1950</v>
      </c>
      <c r="N599">
        <v>1.1000000000000001</v>
      </c>
      <c r="O599">
        <v>0</v>
      </c>
      <c r="P599">
        <v>1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0.17430345688560001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0.17430345688560001</v>
      </c>
    </row>
    <row r="600" spans="1:31" x14ac:dyDescent="0.25">
      <c r="A600">
        <v>1665202</v>
      </c>
      <c r="B600">
        <v>1</v>
      </c>
      <c r="C600" t="s">
        <v>80</v>
      </c>
      <c r="D600" t="s">
        <v>104</v>
      </c>
      <c r="E600" t="s">
        <v>140</v>
      </c>
      <c r="F600" t="s">
        <v>1951</v>
      </c>
      <c r="G600" t="s">
        <v>195</v>
      </c>
      <c r="H600" t="s">
        <v>134</v>
      </c>
      <c r="I600" t="s">
        <v>135</v>
      </c>
      <c r="J600" t="s">
        <v>136</v>
      </c>
      <c r="K600" t="s">
        <v>137</v>
      </c>
      <c r="L600" t="s">
        <v>1952</v>
      </c>
      <c r="M600" t="s">
        <v>1953</v>
      </c>
      <c r="N600">
        <v>5.5947222219999997</v>
      </c>
      <c r="O600">
        <v>1</v>
      </c>
      <c r="P600">
        <v>7</v>
      </c>
      <c r="Q600">
        <v>22</v>
      </c>
      <c r="R600">
        <v>47</v>
      </c>
      <c r="S600">
        <v>17</v>
      </c>
      <c r="T600">
        <v>6</v>
      </c>
      <c r="U600">
        <v>5</v>
      </c>
      <c r="V600">
        <v>0</v>
      </c>
      <c r="W600">
        <v>1.4539200325874502</v>
      </c>
      <c r="X600">
        <v>2.2571181912808842</v>
      </c>
      <c r="Y600">
        <v>411.40020128353154</v>
      </c>
      <c r="Z600">
        <v>41.545920149050652</v>
      </c>
      <c r="AA600">
        <v>710.18132331031245</v>
      </c>
      <c r="AB600">
        <v>14.585778143056237</v>
      </c>
      <c r="AC600">
        <v>7343.4830789891148</v>
      </c>
      <c r="AD600">
        <v>0</v>
      </c>
      <c r="AE600">
        <v>8524.9073400989346</v>
      </c>
    </row>
    <row r="601" spans="1:31" x14ac:dyDescent="0.25">
      <c r="A601">
        <v>1665411</v>
      </c>
      <c r="B601">
        <v>1</v>
      </c>
      <c r="C601" t="s">
        <v>80</v>
      </c>
      <c r="D601" t="s">
        <v>108</v>
      </c>
      <c r="E601" t="s">
        <v>131</v>
      </c>
      <c r="F601" t="s">
        <v>1954</v>
      </c>
      <c r="G601" t="s">
        <v>195</v>
      </c>
      <c r="H601" t="s">
        <v>134</v>
      </c>
      <c r="I601" t="s">
        <v>135</v>
      </c>
      <c r="J601" t="s">
        <v>136</v>
      </c>
      <c r="K601" t="s">
        <v>137</v>
      </c>
      <c r="L601" t="s">
        <v>1955</v>
      </c>
      <c r="M601" t="s">
        <v>1956</v>
      </c>
      <c r="N601">
        <v>3.281666666</v>
      </c>
      <c r="O601">
        <v>0</v>
      </c>
      <c r="P601">
        <v>19</v>
      </c>
      <c r="Q601">
        <v>0</v>
      </c>
      <c r="R601">
        <v>0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8.9873783959717262</v>
      </c>
      <c r="Y601">
        <v>0</v>
      </c>
      <c r="Z601">
        <v>0</v>
      </c>
      <c r="AA601">
        <v>0</v>
      </c>
      <c r="AB601">
        <v>0.99877303286078478</v>
      </c>
      <c r="AC601">
        <v>0</v>
      </c>
      <c r="AD601">
        <v>0</v>
      </c>
      <c r="AE601">
        <v>9.9861514288325104</v>
      </c>
    </row>
    <row r="602" spans="1:31" x14ac:dyDescent="0.25">
      <c r="A602">
        <v>1665849</v>
      </c>
      <c r="B602">
        <v>1</v>
      </c>
      <c r="C602" t="s">
        <v>80</v>
      </c>
      <c r="D602" t="s">
        <v>82</v>
      </c>
      <c r="E602" t="s">
        <v>146</v>
      </c>
      <c r="F602" t="s">
        <v>1957</v>
      </c>
      <c r="G602" t="s">
        <v>260</v>
      </c>
      <c r="H602" t="s">
        <v>149</v>
      </c>
      <c r="I602" t="s">
        <v>135</v>
      </c>
      <c r="J602" t="s">
        <v>136</v>
      </c>
      <c r="K602" t="s">
        <v>137</v>
      </c>
      <c r="L602" t="s">
        <v>1958</v>
      </c>
      <c r="M602" t="s">
        <v>1959</v>
      </c>
      <c r="N602">
        <v>2.3572222219999999</v>
      </c>
      <c r="O602">
        <v>0</v>
      </c>
      <c r="P602">
        <v>91</v>
      </c>
      <c r="Q602">
        <v>0</v>
      </c>
      <c r="R602">
        <v>0</v>
      </c>
      <c r="S602">
        <v>0</v>
      </c>
      <c r="T602">
        <v>10</v>
      </c>
      <c r="U602">
        <v>0</v>
      </c>
      <c r="V602">
        <v>0</v>
      </c>
      <c r="W602">
        <v>0</v>
      </c>
      <c r="X602">
        <v>31.397769015430178</v>
      </c>
      <c r="Y602">
        <v>0</v>
      </c>
      <c r="Z602">
        <v>0</v>
      </c>
      <c r="AA602">
        <v>0</v>
      </c>
      <c r="AB602">
        <v>50.264548637472664</v>
      </c>
      <c r="AC602">
        <v>0</v>
      </c>
      <c r="AD602">
        <v>0</v>
      </c>
      <c r="AE602">
        <v>81.662317652902843</v>
      </c>
    </row>
    <row r="603" spans="1:31" x14ac:dyDescent="0.25">
      <c r="A603">
        <v>1665517</v>
      </c>
      <c r="B603">
        <v>1</v>
      </c>
      <c r="C603" t="s">
        <v>81</v>
      </c>
      <c r="D603" t="s">
        <v>128</v>
      </c>
      <c r="E603" t="s">
        <v>152</v>
      </c>
      <c r="F603" t="s">
        <v>1960</v>
      </c>
      <c r="G603" t="s">
        <v>154</v>
      </c>
      <c r="H603" t="s">
        <v>149</v>
      </c>
      <c r="I603" t="s">
        <v>135</v>
      </c>
      <c r="J603" t="s">
        <v>136</v>
      </c>
      <c r="K603" t="s">
        <v>137</v>
      </c>
      <c r="L603" t="s">
        <v>1961</v>
      </c>
      <c r="M603" t="s">
        <v>1962</v>
      </c>
      <c r="N603">
        <v>5.3272222219999996</v>
      </c>
      <c r="O603">
        <v>0</v>
      </c>
      <c r="P603">
        <v>11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15.803841810633372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15.803841810633372</v>
      </c>
    </row>
    <row r="604" spans="1:31" x14ac:dyDescent="0.25">
      <c r="A604">
        <v>1665603</v>
      </c>
      <c r="B604">
        <v>1</v>
      </c>
      <c r="C604" t="s">
        <v>80</v>
      </c>
      <c r="D604" t="s">
        <v>84</v>
      </c>
      <c r="E604" t="s">
        <v>362</v>
      </c>
      <c r="F604" t="s">
        <v>1963</v>
      </c>
      <c r="G604" t="s">
        <v>227</v>
      </c>
      <c r="H604" t="s">
        <v>149</v>
      </c>
      <c r="I604" t="s">
        <v>135</v>
      </c>
      <c r="J604" t="s">
        <v>136</v>
      </c>
      <c r="K604" t="s">
        <v>137</v>
      </c>
      <c r="L604" t="s">
        <v>1964</v>
      </c>
      <c r="M604" t="s">
        <v>1965</v>
      </c>
      <c r="N604">
        <v>4.7422222219999997</v>
      </c>
      <c r="O604">
        <v>0</v>
      </c>
      <c r="P604">
        <v>73</v>
      </c>
      <c r="Q604">
        <v>0</v>
      </c>
      <c r="R604">
        <v>0</v>
      </c>
      <c r="S604">
        <v>0</v>
      </c>
      <c r="T604">
        <v>28</v>
      </c>
      <c r="U604">
        <v>0</v>
      </c>
      <c r="V604">
        <v>0</v>
      </c>
      <c r="W604">
        <v>0</v>
      </c>
      <c r="X604">
        <v>73.15665358272966</v>
      </c>
      <c r="Y604">
        <v>0</v>
      </c>
      <c r="Z604">
        <v>0</v>
      </c>
      <c r="AA604">
        <v>0</v>
      </c>
      <c r="AB604">
        <v>304.22723806288474</v>
      </c>
      <c r="AC604">
        <v>0</v>
      </c>
      <c r="AD604">
        <v>0</v>
      </c>
      <c r="AE604">
        <v>377.38389164561443</v>
      </c>
    </row>
    <row r="605" spans="1:31" x14ac:dyDescent="0.25">
      <c r="A605">
        <v>1665912</v>
      </c>
      <c r="B605">
        <v>1</v>
      </c>
      <c r="C605" t="s">
        <v>80</v>
      </c>
      <c r="D605" t="s">
        <v>93</v>
      </c>
      <c r="E605" t="s">
        <v>178</v>
      </c>
      <c r="F605" t="s">
        <v>1966</v>
      </c>
      <c r="G605" t="s">
        <v>1967</v>
      </c>
      <c r="H605" t="s">
        <v>149</v>
      </c>
      <c r="I605" t="s">
        <v>135</v>
      </c>
      <c r="J605" t="s">
        <v>136</v>
      </c>
      <c r="K605" t="s">
        <v>137</v>
      </c>
      <c r="L605" t="s">
        <v>1968</v>
      </c>
      <c r="M605" t="s">
        <v>1969</v>
      </c>
      <c r="N605">
        <v>3.0375000000000001</v>
      </c>
      <c r="O605">
        <v>0</v>
      </c>
      <c r="P605">
        <v>0</v>
      </c>
      <c r="Q605">
        <v>0</v>
      </c>
      <c r="R605">
        <v>6</v>
      </c>
      <c r="S605">
        <v>0</v>
      </c>
      <c r="T605">
        <v>2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41.362119345579885</v>
      </c>
      <c r="AA605">
        <v>0</v>
      </c>
      <c r="AB605">
        <v>3.9011447996605706</v>
      </c>
      <c r="AC605">
        <v>0</v>
      </c>
      <c r="AD605">
        <v>0</v>
      </c>
      <c r="AE605">
        <v>45.263264145240456</v>
      </c>
    </row>
    <row r="606" spans="1:31" x14ac:dyDescent="0.25">
      <c r="A606">
        <v>1665663</v>
      </c>
      <c r="B606">
        <v>1</v>
      </c>
      <c r="C606" t="s">
        <v>80</v>
      </c>
      <c r="D606" t="s">
        <v>100</v>
      </c>
      <c r="E606" t="s">
        <v>140</v>
      </c>
      <c r="F606" t="s">
        <v>1970</v>
      </c>
      <c r="G606" t="s">
        <v>161</v>
      </c>
      <c r="H606" t="s">
        <v>134</v>
      </c>
      <c r="I606" t="s">
        <v>135</v>
      </c>
      <c r="J606" t="s">
        <v>136</v>
      </c>
      <c r="K606" t="s">
        <v>137</v>
      </c>
      <c r="L606" t="s">
        <v>1971</v>
      </c>
      <c r="M606" t="s">
        <v>1972</v>
      </c>
      <c r="N606">
        <v>0.32888888799999999</v>
      </c>
      <c r="O606">
        <v>4</v>
      </c>
      <c r="P606">
        <v>333</v>
      </c>
      <c r="Q606">
        <v>5</v>
      </c>
      <c r="R606">
        <v>67</v>
      </c>
      <c r="S606">
        <v>17</v>
      </c>
      <c r="T606">
        <v>100</v>
      </c>
      <c r="U606">
        <v>5</v>
      </c>
      <c r="V606">
        <v>0</v>
      </c>
      <c r="W606">
        <v>1.3271493355897248</v>
      </c>
      <c r="X606">
        <v>31.374675047358775</v>
      </c>
      <c r="Y606">
        <v>1.0313300876036091</v>
      </c>
      <c r="Z606">
        <v>11.48860684322727</v>
      </c>
      <c r="AA606">
        <v>26.172941600678495</v>
      </c>
      <c r="AB606">
        <v>40.756600023997471</v>
      </c>
      <c r="AC606">
        <v>147.05272537764978</v>
      </c>
      <c r="AD606">
        <v>0</v>
      </c>
      <c r="AE606">
        <v>259.20402831610511</v>
      </c>
    </row>
    <row r="607" spans="1:31" x14ac:dyDescent="0.25">
      <c r="A607">
        <v>1665288</v>
      </c>
      <c r="B607">
        <v>1</v>
      </c>
      <c r="C607" t="s">
        <v>81</v>
      </c>
      <c r="D607" t="s">
        <v>128</v>
      </c>
      <c r="E607" t="s">
        <v>131</v>
      </c>
      <c r="F607" t="s">
        <v>1973</v>
      </c>
      <c r="G607" t="s">
        <v>195</v>
      </c>
      <c r="H607" t="s">
        <v>134</v>
      </c>
      <c r="I607" t="s">
        <v>135</v>
      </c>
      <c r="J607" t="s">
        <v>136</v>
      </c>
      <c r="K607" t="s">
        <v>137</v>
      </c>
      <c r="L607" t="s">
        <v>1974</v>
      </c>
      <c r="M607" t="s">
        <v>1975</v>
      </c>
      <c r="N607">
        <v>2.1930555549999999</v>
      </c>
      <c r="O607">
        <v>1</v>
      </c>
      <c r="P607">
        <v>2883</v>
      </c>
      <c r="Q607">
        <v>4</v>
      </c>
      <c r="R607">
        <v>59</v>
      </c>
      <c r="S607">
        <v>0</v>
      </c>
      <c r="T607">
        <v>340</v>
      </c>
      <c r="U607">
        <v>1</v>
      </c>
      <c r="V607">
        <v>1</v>
      </c>
      <c r="W607">
        <v>0.45762776433839997</v>
      </c>
      <c r="X607">
        <v>1746.2499911679872</v>
      </c>
      <c r="Y607">
        <v>7.5168113745892748</v>
      </c>
      <c r="Z607">
        <v>53.417635387760278</v>
      </c>
      <c r="AA607">
        <v>0</v>
      </c>
      <c r="AB607">
        <v>607.90187825581268</v>
      </c>
      <c r="AC607">
        <v>132.54201798684818</v>
      </c>
      <c r="AD607">
        <v>21.696891042189783</v>
      </c>
      <c r="AE607">
        <v>2569.7828529795261</v>
      </c>
    </row>
    <row r="608" spans="1:31" x14ac:dyDescent="0.25">
      <c r="A608">
        <v>1665786</v>
      </c>
      <c r="B608">
        <v>1</v>
      </c>
      <c r="C608" t="s">
        <v>80</v>
      </c>
      <c r="D608" t="s">
        <v>96</v>
      </c>
      <c r="E608" t="s">
        <v>152</v>
      </c>
      <c r="F608" t="s">
        <v>1976</v>
      </c>
      <c r="G608" t="s">
        <v>154</v>
      </c>
      <c r="H608" t="s">
        <v>149</v>
      </c>
      <c r="I608" t="s">
        <v>135</v>
      </c>
      <c r="J608" t="s">
        <v>136</v>
      </c>
      <c r="K608" t="s">
        <v>137</v>
      </c>
      <c r="L608" t="s">
        <v>1977</v>
      </c>
      <c r="M608" t="s">
        <v>1978</v>
      </c>
      <c r="N608">
        <v>4.5438888879999997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1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1.1770671840781102</v>
      </c>
      <c r="AC608">
        <v>0</v>
      </c>
      <c r="AD608">
        <v>0</v>
      </c>
      <c r="AE608">
        <v>1.1770671840781102</v>
      </c>
    </row>
    <row r="609" spans="1:31" x14ac:dyDescent="0.25">
      <c r="A609">
        <v>1665431</v>
      </c>
      <c r="B609">
        <v>1</v>
      </c>
      <c r="C609" t="s">
        <v>80</v>
      </c>
      <c r="D609" t="s">
        <v>101</v>
      </c>
      <c r="E609" t="s">
        <v>152</v>
      </c>
      <c r="F609" t="s">
        <v>1979</v>
      </c>
      <c r="G609" t="s">
        <v>168</v>
      </c>
      <c r="H609" t="s">
        <v>149</v>
      </c>
      <c r="I609" t="s">
        <v>135</v>
      </c>
      <c r="J609" t="s">
        <v>136</v>
      </c>
      <c r="K609" t="s">
        <v>137</v>
      </c>
      <c r="L609" t="s">
        <v>1980</v>
      </c>
      <c r="M609" t="s">
        <v>1981</v>
      </c>
      <c r="N609">
        <v>2.6291666660000002</v>
      </c>
      <c r="O609">
        <v>0</v>
      </c>
      <c r="P609">
        <v>4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1.2126179366416043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1.2126179366416043</v>
      </c>
    </row>
    <row r="610" spans="1:31" x14ac:dyDescent="0.25">
      <c r="A610">
        <v>1665998</v>
      </c>
      <c r="B610">
        <v>1</v>
      </c>
      <c r="C610" t="s">
        <v>80</v>
      </c>
      <c r="D610" t="s">
        <v>95</v>
      </c>
      <c r="E610" t="s">
        <v>178</v>
      </c>
      <c r="F610" t="s">
        <v>1982</v>
      </c>
      <c r="G610" t="s">
        <v>187</v>
      </c>
      <c r="H610" t="s">
        <v>149</v>
      </c>
      <c r="I610" t="s">
        <v>135</v>
      </c>
      <c r="J610" t="s">
        <v>136</v>
      </c>
      <c r="K610" t="s">
        <v>137</v>
      </c>
      <c r="L610" t="s">
        <v>1983</v>
      </c>
      <c r="M610" t="s">
        <v>1984</v>
      </c>
      <c r="N610">
        <v>3.747222222</v>
      </c>
      <c r="O610">
        <v>0</v>
      </c>
      <c r="P610">
        <v>3</v>
      </c>
      <c r="Q610">
        <v>0</v>
      </c>
      <c r="R610">
        <v>6</v>
      </c>
      <c r="S610">
        <v>0</v>
      </c>
      <c r="T610">
        <v>1</v>
      </c>
      <c r="U610">
        <v>0</v>
      </c>
      <c r="V610">
        <v>0</v>
      </c>
      <c r="W610">
        <v>0</v>
      </c>
      <c r="X610">
        <v>0.45670811311412507</v>
      </c>
      <c r="Y610">
        <v>0</v>
      </c>
      <c r="Z610">
        <v>7.4626143027422236</v>
      </c>
      <c r="AA610">
        <v>0</v>
      </c>
      <c r="AB610">
        <v>8.2218249419166672E-4</v>
      </c>
      <c r="AC610">
        <v>0</v>
      </c>
      <c r="AD610">
        <v>0</v>
      </c>
      <c r="AE610">
        <v>7.9201445983505403</v>
      </c>
    </row>
    <row r="611" spans="1:31" x14ac:dyDescent="0.25">
      <c r="A611">
        <v>1665474</v>
      </c>
      <c r="B611">
        <v>1</v>
      </c>
      <c r="C611" t="s">
        <v>80</v>
      </c>
      <c r="D611" t="s">
        <v>93</v>
      </c>
      <c r="E611" t="s">
        <v>178</v>
      </c>
      <c r="F611" t="s">
        <v>1985</v>
      </c>
      <c r="G611" t="s">
        <v>187</v>
      </c>
      <c r="H611" t="s">
        <v>149</v>
      </c>
      <c r="I611" t="s">
        <v>135</v>
      </c>
      <c r="J611" t="s">
        <v>136</v>
      </c>
      <c r="K611" t="s">
        <v>137</v>
      </c>
      <c r="L611" t="s">
        <v>1986</v>
      </c>
      <c r="M611" t="s">
        <v>1987</v>
      </c>
      <c r="N611">
        <v>2.9588888880000002</v>
      </c>
      <c r="O611">
        <v>0</v>
      </c>
      <c r="P611">
        <v>10</v>
      </c>
      <c r="Q611">
        <v>0</v>
      </c>
      <c r="R611">
        <v>10</v>
      </c>
      <c r="S611">
        <v>0</v>
      </c>
      <c r="T611">
        <v>11</v>
      </c>
      <c r="U611">
        <v>0</v>
      </c>
      <c r="V611">
        <v>0</v>
      </c>
      <c r="W611">
        <v>0</v>
      </c>
      <c r="X611">
        <v>2.8426930136892721</v>
      </c>
      <c r="Y611">
        <v>0</v>
      </c>
      <c r="Z611">
        <v>4.1317684471994802</v>
      </c>
      <c r="AA611">
        <v>0</v>
      </c>
      <c r="AB611">
        <v>23.517457913026416</v>
      </c>
      <c r="AC611">
        <v>0</v>
      </c>
      <c r="AD611">
        <v>0</v>
      </c>
      <c r="AE611">
        <v>30.491919373915167</v>
      </c>
    </row>
    <row r="612" spans="1:31" x14ac:dyDescent="0.25">
      <c r="A612">
        <v>1665972</v>
      </c>
      <c r="B612">
        <v>1</v>
      </c>
      <c r="C612" t="s">
        <v>80</v>
      </c>
      <c r="D612" t="s">
        <v>91</v>
      </c>
      <c r="E612" t="s">
        <v>152</v>
      </c>
      <c r="F612" t="s">
        <v>1988</v>
      </c>
      <c r="G612" t="s">
        <v>154</v>
      </c>
      <c r="H612" t="s">
        <v>149</v>
      </c>
      <c r="I612" t="s">
        <v>135</v>
      </c>
      <c r="J612" t="s">
        <v>136</v>
      </c>
      <c r="K612" t="s">
        <v>137</v>
      </c>
      <c r="L612" t="s">
        <v>1989</v>
      </c>
      <c r="M612" t="s">
        <v>1990</v>
      </c>
      <c r="N612">
        <v>1.0449999999999999</v>
      </c>
      <c r="O612">
        <v>0</v>
      </c>
      <c r="P612">
        <v>8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3.0130921774913393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3.0130921774913393</v>
      </c>
    </row>
    <row r="613" spans="1:31" x14ac:dyDescent="0.25">
      <c r="A613">
        <v>1665331</v>
      </c>
      <c r="B613">
        <v>1</v>
      </c>
      <c r="C613" t="s">
        <v>80</v>
      </c>
      <c r="D613" t="s">
        <v>106</v>
      </c>
      <c r="E613" t="s">
        <v>131</v>
      </c>
      <c r="F613" t="s">
        <v>1991</v>
      </c>
      <c r="G613" t="s">
        <v>1992</v>
      </c>
      <c r="H613" t="s">
        <v>134</v>
      </c>
      <c r="I613" t="s">
        <v>135</v>
      </c>
      <c r="J613" t="s">
        <v>136</v>
      </c>
      <c r="K613" t="s">
        <v>137</v>
      </c>
      <c r="L613" t="s">
        <v>1993</v>
      </c>
      <c r="M613" t="s">
        <v>1994</v>
      </c>
      <c r="N613">
        <v>5.1033333330000001</v>
      </c>
      <c r="O613">
        <v>0</v>
      </c>
      <c r="P613">
        <v>87</v>
      </c>
      <c r="Q613">
        <v>0</v>
      </c>
      <c r="R613">
        <v>4</v>
      </c>
      <c r="S613">
        <v>0</v>
      </c>
      <c r="T613">
        <v>7</v>
      </c>
      <c r="U613">
        <v>0</v>
      </c>
      <c r="V613">
        <v>0</v>
      </c>
      <c r="W613">
        <v>0</v>
      </c>
      <c r="X613">
        <v>134.29708507363341</v>
      </c>
      <c r="Y613">
        <v>0</v>
      </c>
      <c r="Z613">
        <v>0.13520454567513757</v>
      </c>
      <c r="AA613">
        <v>0</v>
      </c>
      <c r="AB613">
        <v>75.304483480732287</v>
      </c>
      <c r="AC613">
        <v>0</v>
      </c>
      <c r="AD613">
        <v>0</v>
      </c>
      <c r="AE613">
        <v>209.73677310004086</v>
      </c>
    </row>
    <row r="614" spans="1:31" x14ac:dyDescent="0.25">
      <c r="A614">
        <v>1665623</v>
      </c>
      <c r="B614">
        <v>1</v>
      </c>
      <c r="C614" t="s">
        <v>81</v>
      </c>
      <c r="D614" t="s">
        <v>118</v>
      </c>
      <c r="E614" t="s">
        <v>131</v>
      </c>
      <c r="F614" t="s">
        <v>1995</v>
      </c>
      <c r="G614" t="s">
        <v>195</v>
      </c>
      <c r="H614" t="s">
        <v>134</v>
      </c>
      <c r="I614" t="s">
        <v>135</v>
      </c>
      <c r="J614" t="s">
        <v>136</v>
      </c>
      <c r="K614" t="s">
        <v>137</v>
      </c>
      <c r="L614" t="s">
        <v>1996</v>
      </c>
      <c r="M614" t="s">
        <v>1997</v>
      </c>
      <c r="N614">
        <v>2.821111111</v>
      </c>
      <c r="O614">
        <v>0</v>
      </c>
      <c r="P614">
        <v>145</v>
      </c>
      <c r="Q614">
        <v>0</v>
      </c>
      <c r="R614">
        <v>1</v>
      </c>
      <c r="S614">
        <v>0</v>
      </c>
      <c r="T614">
        <v>12</v>
      </c>
      <c r="U614">
        <v>0</v>
      </c>
      <c r="V614">
        <v>0</v>
      </c>
      <c r="W614">
        <v>0</v>
      </c>
      <c r="X614">
        <v>44.402968344079746</v>
      </c>
      <c r="Y614">
        <v>0</v>
      </c>
      <c r="Z614">
        <v>6.603985446786001E-2</v>
      </c>
      <c r="AA614">
        <v>0</v>
      </c>
      <c r="AB614">
        <v>46.991883627180826</v>
      </c>
      <c r="AC614">
        <v>0</v>
      </c>
      <c r="AD614">
        <v>0</v>
      </c>
      <c r="AE614">
        <v>91.460891825728424</v>
      </c>
    </row>
    <row r="615" spans="1:31" x14ac:dyDescent="0.25">
      <c r="A615">
        <v>1665451</v>
      </c>
      <c r="B615">
        <v>1</v>
      </c>
      <c r="C615" t="s">
        <v>80</v>
      </c>
      <c r="D615" t="s">
        <v>104</v>
      </c>
      <c r="E615" t="s">
        <v>178</v>
      </c>
      <c r="F615" t="s">
        <v>1998</v>
      </c>
      <c r="G615" t="s">
        <v>187</v>
      </c>
      <c r="H615" t="s">
        <v>149</v>
      </c>
      <c r="I615" t="s">
        <v>135</v>
      </c>
      <c r="J615" t="s">
        <v>136</v>
      </c>
      <c r="K615" t="s">
        <v>137</v>
      </c>
      <c r="L615" t="s">
        <v>1999</v>
      </c>
      <c r="M615" t="s">
        <v>2000</v>
      </c>
      <c r="N615">
        <v>2.9313888879999999</v>
      </c>
      <c r="O615">
        <v>0</v>
      </c>
      <c r="P615">
        <v>15</v>
      </c>
      <c r="Q615">
        <v>0</v>
      </c>
      <c r="R615">
        <v>0</v>
      </c>
      <c r="S615">
        <v>0</v>
      </c>
      <c r="T615">
        <v>2</v>
      </c>
      <c r="U615">
        <v>0</v>
      </c>
      <c r="V615">
        <v>0</v>
      </c>
      <c r="W615">
        <v>0</v>
      </c>
      <c r="X615">
        <v>11.601340589142113</v>
      </c>
      <c r="Y615">
        <v>0</v>
      </c>
      <c r="Z615">
        <v>0</v>
      </c>
      <c r="AA615">
        <v>0</v>
      </c>
      <c r="AB615">
        <v>6.7693986403739546</v>
      </c>
      <c r="AC615">
        <v>0</v>
      </c>
      <c r="AD615">
        <v>0</v>
      </c>
      <c r="AE615">
        <v>18.370739229516069</v>
      </c>
    </row>
    <row r="616" spans="1:31" x14ac:dyDescent="0.25">
      <c r="A616">
        <v>1665388</v>
      </c>
      <c r="B616">
        <v>1</v>
      </c>
      <c r="C616" t="s">
        <v>80</v>
      </c>
      <c r="D616" t="s">
        <v>106</v>
      </c>
      <c r="E616" t="s">
        <v>131</v>
      </c>
      <c r="F616" t="s">
        <v>2001</v>
      </c>
      <c r="G616" t="s">
        <v>161</v>
      </c>
      <c r="H616" t="s">
        <v>134</v>
      </c>
      <c r="I616" t="s">
        <v>191</v>
      </c>
      <c r="J616" t="s">
        <v>136</v>
      </c>
      <c r="K616" t="s">
        <v>137</v>
      </c>
      <c r="L616" t="s">
        <v>2002</v>
      </c>
      <c r="M616" t="s">
        <v>2003</v>
      </c>
      <c r="N616">
        <v>1.1111111E-2</v>
      </c>
      <c r="O616">
        <v>0</v>
      </c>
      <c r="P616">
        <v>6007</v>
      </c>
      <c r="Q616">
        <v>0</v>
      </c>
      <c r="R616">
        <v>18</v>
      </c>
      <c r="S616">
        <v>1</v>
      </c>
      <c r="T616">
        <v>845</v>
      </c>
      <c r="U616">
        <v>0</v>
      </c>
      <c r="V616">
        <v>4</v>
      </c>
      <c r="W616">
        <v>0</v>
      </c>
      <c r="X616">
        <v>14.684939928438137</v>
      </c>
      <c r="Y616">
        <v>0</v>
      </c>
      <c r="Z616">
        <v>3.5362787056811104E-2</v>
      </c>
      <c r="AA616">
        <v>0.13933568056644446</v>
      </c>
      <c r="AB616">
        <v>10.034598678157813</v>
      </c>
      <c r="AC616">
        <v>0</v>
      </c>
      <c r="AD616">
        <v>4.4239690742414446</v>
      </c>
      <c r="AE616">
        <v>29.31820614846065</v>
      </c>
    </row>
    <row r="617" spans="1:31" x14ac:dyDescent="0.25">
      <c r="A617">
        <v>1665743</v>
      </c>
      <c r="B617">
        <v>1</v>
      </c>
      <c r="C617" t="s">
        <v>80</v>
      </c>
      <c r="D617" t="s">
        <v>97</v>
      </c>
      <c r="E617" t="s">
        <v>140</v>
      </c>
      <c r="F617" t="s">
        <v>2004</v>
      </c>
      <c r="G617" t="s">
        <v>161</v>
      </c>
      <c r="H617" t="s">
        <v>134</v>
      </c>
      <c r="I617" t="s">
        <v>135</v>
      </c>
      <c r="J617" t="s">
        <v>136</v>
      </c>
      <c r="K617" t="s">
        <v>137</v>
      </c>
      <c r="L617" t="s">
        <v>2005</v>
      </c>
      <c r="M617" t="s">
        <v>2006</v>
      </c>
      <c r="N617">
        <v>0.23111111100000001</v>
      </c>
      <c r="O617">
        <v>2</v>
      </c>
      <c r="P617">
        <v>799</v>
      </c>
      <c r="Q617">
        <v>0</v>
      </c>
      <c r="R617">
        <v>55</v>
      </c>
      <c r="S617">
        <v>1</v>
      </c>
      <c r="T617">
        <v>69</v>
      </c>
      <c r="U617">
        <v>0</v>
      </c>
      <c r="V617">
        <v>0</v>
      </c>
      <c r="W617">
        <v>17.874095219079145</v>
      </c>
      <c r="X617">
        <v>79.919702890645027</v>
      </c>
      <c r="Y617">
        <v>0</v>
      </c>
      <c r="Z617">
        <v>4.2891597292611028</v>
      </c>
      <c r="AA617">
        <v>33.509152754364443</v>
      </c>
      <c r="AB617">
        <v>25.448188134180562</v>
      </c>
      <c r="AC617">
        <v>0</v>
      </c>
      <c r="AD617">
        <v>0</v>
      </c>
      <c r="AE617">
        <v>161.04029872753028</v>
      </c>
    </row>
    <row r="618" spans="1:31" x14ac:dyDescent="0.25">
      <c r="A618">
        <v>1665245</v>
      </c>
      <c r="B618">
        <v>1</v>
      </c>
      <c r="C618" t="s">
        <v>80</v>
      </c>
      <c r="D618" t="s">
        <v>93</v>
      </c>
      <c r="E618" t="s">
        <v>178</v>
      </c>
      <c r="F618" t="s">
        <v>2007</v>
      </c>
      <c r="G618" t="s">
        <v>227</v>
      </c>
      <c r="H618" t="s">
        <v>149</v>
      </c>
      <c r="I618" t="s">
        <v>135</v>
      </c>
      <c r="J618" t="s">
        <v>136</v>
      </c>
      <c r="K618" t="s">
        <v>137</v>
      </c>
      <c r="L618" t="s">
        <v>2008</v>
      </c>
      <c r="M618" t="s">
        <v>2009</v>
      </c>
      <c r="N618">
        <v>0.84055555500000001</v>
      </c>
      <c r="O618">
        <v>0</v>
      </c>
      <c r="P618">
        <v>11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1.4132750984013376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1.4132750984013376</v>
      </c>
    </row>
    <row r="619" spans="1:31" x14ac:dyDescent="0.25">
      <c r="A619">
        <v>1666184</v>
      </c>
      <c r="B619">
        <v>1</v>
      </c>
      <c r="C619" t="s">
        <v>81</v>
      </c>
      <c r="D619" t="s">
        <v>118</v>
      </c>
      <c r="E619" t="s">
        <v>152</v>
      </c>
      <c r="F619" t="s">
        <v>2010</v>
      </c>
      <c r="G619" t="s">
        <v>154</v>
      </c>
      <c r="H619" t="s">
        <v>149</v>
      </c>
      <c r="I619" t="s">
        <v>135</v>
      </c>
      <c r="J619" t="s">
        <v>136</v>
      </c>
      <c r="K619" t="s">
        <v>137</v>
      </c>
      <c r="L619" t="s">
        <v>2011</v>
      </c>
      <c r="M619" t="s">
        <v>2012</v>
      </c>
      <c r="N619">
        <v>0.91694444399999997</v>
      </c>
      <c r="O619">
        <v>0</v>
      </c>
      <c r="P619">
        <v>4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0.29564897793694256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0.29564897793694256</v>
      </c>
    </row>
    <row r="620" spans="1:31" x14ac:dyDescent="0.25">
      <c r="A620">
        <v>1665494</v>
      </c>
      <c r="B620">
        <v>1</v>
      </c>
      <c r="C620" t="s">
        <v>80</v>
      </c>
      <c r="D620" t="s">
        <v>82</v>
      </c>
      <c r="E620" t="s">
        <v>131</v>
      </c>
      <c r="F620" t="s">
        <v>2013</v>
      </c>
      <c r="G620" t="s">
        <v>918</v>
      </c>
      <c r="H620" t="s">
        <v>134</v>
      </c>
      <c r="I620" t="s">
        <v>191</v>
      </c>
      <c r="J620" t="s">
        <v>136</v>
      </c>
      <c r="K620" t="s">
        <v>137</v>
      </c>
      <c r="L620" t="s">
        <v>2014</v>
      </c>
      <c r="M620" t="s">
        <v>2015</v>
      </c>
      <c r="N620">
        <v>3.9101666E-2</v>
      </c>
      <c r="O620">
        <v>0</v>
      </c>
      <c r="P620">
        <v>1720</v>
      </c>
      <c r="Q620">
        <v>0</v>
      </c>
      <c r="R620">
        <v>0</v>
      </c>
      <c r="S620">
        <v>0</v>
      </c>
      <c r="T620">
        <v>97</v>
      </c>
      <c r="U620">
        <v>0</v>
      </c>
      <c r="V620">
        <v>1</v>
      </c>
      <c r="W620">
        <v>0</v>
      </c>
      <c r="X620">
        <v>19.40210008018337</v>
      </c>
      <c r="Y620">
        <v>0</v>
      </c>
      <c r="Z620">
        <v>0</v>
      </c>
      <c r="AA620">
        <v>0</v>
      </c>
      <c r="AB620">
        <v>3.0187874651174642</v>
      </c>
      <c r="AC620">
        <v>0</v>
      </c>
      <c r="AD620">
        <v>0.60511274917951507</v>
      </c>
      <c r="AE620">
        <v>23.026000294480351</v>
      </c>
    </row>
    <row r="621" spans="1:31" x14ac:dyDescent="0.25">
      <c r="A621">
        <v>1665686</v>
      </c>
      <c r="B621">
        <v>1</v>
      </c>
      <c r="C621" t="s">
        <v>81</v>
      </c>
      <c r="D621" t="s">
        <v>128</v>
      </c>
      <c r="E621" t="s">
        <v>178</v>
      </c>
      <c r="F621" t="s">
        <v>2016</v>
      </c>
      <c r="G621" t="s">
        <v>227</v>
      </c>
      <c r="H621" t="s">
        <v>149</v>
      </c>
      <c r="I621" t="s">
        <v>135</v>
      </c>
      <c r="J621" t="s">
        <v>136</v>
      </c>
      <c r="K621" t="s">
        <v>137</v>
      </c>
      <c r="L621" t="s">
        <v>2017</v>
      </c>
      <c r="M621" t="s">
        <v>2018</v>
      </c>
      <c r="N621">
        <v>0.45500000000000002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7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12.655531384873651</v>
      </c>
      <c r="AC621">
        <v>0</v>
      </c>
      <c r="AD621">
        <v>0</v>
      </c>
      <c r="AE621">
        <v>12.655531384873651</v>
      </c>
    </row>
    <row r="622" spans="1:31" x14ac:dyDescent="0.25">
      <c r="A622">
        <v>1665537</v>
      </c>
      <c r="B622">
        <v>1</v>
      </c>
      <c r="C622" t="s">
        <v>81</v>
      </c>
      <c r="D622" t="s">
        <v>128</v>
      </c>
      <c r="E622" t="s">
        <v>131</v>
      </c>
      <c r="F622" t="s">
        <v>291</v>
      </c>
      <c r="G622" t="s">
        <v>161</v>
      </c>
      <c r="H622" t="s">
        <v>134</v>
      </c>
      <c r="I622" t="s">
        <v>191</v>
      </c>
      <c r="J622" t="s">
        <v>136</v>
      </c>
      <c r="K622" t="s">
        <v>137</v>
      </c>
      <c r="L622" t="s">
        <v>2019</v>
      </c>
      <c r="M622" t="s">
        <v>2020</v>
      </c>
      <c r="N622">
        <v>1.9722222000000001E-2</v>
      </c>
      <c r="O622">
        <v>0</v>
      </c>
      <c r="P622">
        <v>536</v>
      </c>
      <c r="Q622">
        <v>3</v>
      </c>
      <c r="R622">
        <v>27</v>
      </c>
      <c r="S622">
        <v>3</v>
      </c>
      <c r="T622">
        <v>72</v>
      </c>
      <c r="U622">
        <v>0</v>
      </c>
      <c r="V622">
        <v>0</v>
      </c>
      <c r="W622">
        <v>0</v>
      </c>
      <c r="X622">
        <v>1.7964044684634934</v>
      </c>
      <c r="Y622">
        <v>1.6351395159188056E-2</v>
      </c>
      <c r="Z622">
        <v>9.3064722806684985E-2</v>
      </c>
      <c r="AA622">
        <v>3.9093266635843622E-2</v>
      </c>
      <c r="AB622">
        <v>0.93277656842659762</v>
      </c>
      <c r="AC622">
        <v>0</v>
      </c>
      <c r="AD622">
        <v>0</v>
      </c>
      <c r="AE622">
        <v>2.877690421491808</v>
      </c>
    </row>
    <row r="623" spans="1:31" x14ac:dyDescent="0.25">
      <c r="A623">
        <v>1666078</v>
      </c>
      <c r="B623">
        <v>1</v>
      </c>
      <c r="C623" t="s">
        <v>80</v>
      </c>
      <c r="D623" t="s">
        <v>90</v>
      </c>
      <c r="E623" t="s">
        <v>146</v>
      </c>
      <c r="F623" t="s">
        <v>2021</v>
      </c>
      <c r="G623" t="s">
        <v>288</v>
      </c>
      <c r="H623" t="s">
        <v>149</v>
      </c>
      <c r="I623" t="s">
        <v>135</v>
      </c>
      <c r="J623" t="s">
        <v>136</v>
      </c>
      <c r="K623" t="s">
        <v>137</v>
      </c>
      <c r="L623" t="s">
        <v>2022</v>
      </c>
      <c r="M623" t="s">
        <v>2023</v>
      </c>
      <c r="N623">
        <v>2.6491666660000002</v>
      </c>
      <c r="O623">
        <v>0</v>
      </c>
      <c r="P623">
        <v>845</v>
      </c>
      <c r="Q623">
        <v>0</v>
      </c>
      <c r="R623">
        <v>0</v>
      </c>
      <c r="S623">
        <v>0</v>
      </c>
      <c r="T623">
        <v>59</v>
      </c>
      <c r="U623">
        <v>0</v>
      </c>
      <c r="V623">
        <v>0</v>
      </c>
      <c r="W623">
        <v>0</v>
      </c>
      <c r="X623">
        <v>960.63335655473804</v>
      </c>
      <c r="Y623">
        <v>0</v>
      </c>
      <c r="Z623">
        <v>0</v>
      </c>
      <c r="AA623">
        <v>0</v>
      </c>
      <c r="AB623">
        <v>41.48193069919634</v>
      </c>
      <c r="AC623">
        <v>0</v>
      </c>
      <c r="AD623">
        <v>0</v>
      </c>
      <c r="AE623">
        <v>1002.1152872539344</v>
      </c>
    </row>
    <row r="624" spans="1:31" x14ac:dyDescent="0.25">
      <c r="A624">
        <v>1665798</v>
      </c>
      <c r="B624">
        <v>1</v>
      </c>
      <c r="C624" t="s">
        <v>80</v>
      </c>
      <c r="D624" t="s">
        <v>107</v>
      </c>
      <c r="E624" t="s">
        <v>204</v>
      </c>
      <c r="F624" t="s">
        <v>2024</v>
      </c>
      <c r="G624" t="s">
        <v>195</v>
      </c>
      <c r="H624" t="s">
        <v>134</v>
      </c>
      <c r="I624" t="s">
        <v>135</v>
      </c>
      <c r="J624" t="s">
        <v>136</v>
      </c>
      <c r="K624" t="s">
        <v>137</v>
      </c>
      <c r="L624" t="s">
        <v>2025</v>
      </c>
      <c r="M624" t="s">
        <v>2026</v>
      </c>
      <c r="N624">
        <v>0.72527777699999996</v>
      </c>
      <c r="O624">
        <v>2</v>
      </c>
      <c r="P624">
        <v>4</v>
      </c>
      <c r="Q624">
        <v>38</v>
      </c>
      <c r="R624">
        <v>35</v>
      </c>
      <c r="S624">
        <v>12</v>
      </c>
      <c r="T624">
        <v>4</v>
      </c>
      <c r="U624">
        <v>1</v>
      </c>
      <c r="V624">
        <v>0</v>
      </c>
      <c r="W624">
        <v>0.27903984115608332</v>
      </c>
      <c r="X624">
        <v>0.34581315546543334</v>
      </c>
      <c r="Y624">
        <v>4.3666372735809045</v>
      </c>
      <c r="Z624">
        <v>6.4283757805383104</v>
      </c>
      <c r="AA624">
        <v>24.020047677999891</v>
      </c>
      <c r="AB624">
        <v>6.5604455581325425</v>
      </c>
      <c r="AC624">
        <v>43.833957783109355</v>
      </c>
      <c r="AD624">
        <v>0</v>
      </c>
      <c r="AE624">
        <v>85.834317069982518</v>
      </c>
    </row>
    <row r="625" spans="1:31" x14ac:dyDescent="0.25">
      <c r="A625">
        <v>1665606</v>
      </c>
      <c r="B625">
        <v>1</v>
      </c>
      <c r="C625" t="s">
        <v>80</v>
      </c>
      <c r="D625" t="s">
        <v>104</v>
      </c>
      <c r="E625" t="s">
        <v>152</v>
      </c>
      <c r="F625" t="s">
        <v>2027</v>
      </c>
      <c r="G625" t="s">
        <v>154</v>
      </c>
      <c r="H625" t="s">
        <v>149</v>
      </c>
      <c r="I625" t="s">
        <v>135</v>
      </c>
      <c r="J625" t="s">
        <v>136</v>
      </c>
      <c r="K625" t="s">
        <v>137</v>
      </c>
      <c r="L625" t="s">
        <v>2028</v>
      </c>
      <c r="M625" t="s">
        <v>2029</v>
      </c>
      <c r="N625">
        <v>2.258611111</v>
      </c>
      <c r="O625">
        <v>0</v>
      </c>
      <c r="P625">
        <v>1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0.37187719959511673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0.37187719959511673</v>
      </c>
    </row>
    <row r="626" spans="1:31" x14ac:dyDescent="0.25">
      <c r="A626">
        <v>1665938</v>
      </c>
      <c r="B626">
        <v>1</v>
      </c>
      <c r="C626" t="s">
        <v>80</v>
      </c>
      <c r="D626" t="s">
        <v>100</v>
      </c>
      <c r="E626" t="s">
        <v>152</v>
      </c>
      <c r="F626" t="s">
        <v>2030</v>
      </c>
      <c r="G626" t="s">
        <v>154</v>
      </c>
      <c r="H626" t="s">
        <v>149</v>
      </c>
      <c r="I626" t="s">
        <v>135</v>
      </c>
      <c r="J626" t="s">
        <v>136</v>
      </c>
      <c r="K626" t="s">
        <v>137</v>
      </c>
      <c r="L626" t="s">
        <v>2031</v>
      </c>
      <c r="M626" t="s">
        <v>2032</v>
      </c>
      <c r="N626">
        <v>1.7791666660000001</v>
      </c>
      <c r="O626">
        <v>0</v>
      </c>
      <c r="P626">
        <v>1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</row>
    <row r="627" spans="1:31" x14ac:dyDescent="0.25">
      <c r="A627">
        <v>1665443</v>
      </c>
      <c r="B627">
        <v>1</v>
      </c>
      <c r="C627" t="s">
        <v>80</v>
      </c>
      <c r="D627" t="s">
        <v>96</v>
      </c>
      <c r="E627" t="s">
        <v>152</v>
      </c>
      <c r="F627" t="s">
        <v>2033</v>
      </c>
      <c r="G627" t="s">
        <v>154</v>
      </c>
      <c r="H627" t="s">
        <v>149</v>
      </c>
      <c r="I627" t="s">
        <v>135</v>
      </c>
      <c r="J627" t="s">
        <v>136</v>
      </c>
      <c r="K627" t="s">
        <v>137</v>
      </c>
      <c r="L627" t="s">
        <v>2034</v>
      </c>
      <c r="M627" t="s">
        <v>2035</v>
      </c>
      <c r="N627">
        <v>25.141666665999999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8.2772521264147532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8.2772521264147532</v>
      </c>
    </row>
    <row r="628" spans="1:31" x14ac:dyDescent="0.25">
      <c r="A628">
        <v>1665775</v>
      </c>
      <c r="B628">
        <v>1</v>
      </c>
      <c r="C628" t="s">
        <v>80</v>
      </c>
      <c r="D628" t="s">
        <v>104</v>
      </c>
      <c r="E628" t="s">
        <v>204</v>
      </c>
      <c r="F628" t="s">
        <v>2036</v>
      </c>
      <c r="G628" t="s">
        <v>161</v>
      </c>
      <c r="H628" t="s">
        <v>134</v>
      </c>
      <c r="I628" t="s">
        <v>135</v>
      </c>
      <c r="J628" t="s">
        <v>136</v>
      </c>
      <c r="K628" t="s">
        <v>137</v>
      </c>
      <c r="L628" t="s">
        <v>2037</v>
      </c>
      <c r="M628" t="s">
        <v>2038</v>
      </c>
      <c r="N628">
        <v>1.234722222</v>
      </c>
      <c r="O628">
        <v>1</v>
      </c>
      <c r="P628">
        <v>23</v>
      </c>
      <c r="Q628">
        <v>0</v>
      </c>
      <c r="R628">
        <v>59</v>
      </c>
      <c r="S628">
        <v>1</v>
      </c>
      <c r="T628">
        <v>9</v>
      </c>
      <c r="U628">
        <v>4</v>
      </c>
      <c r="V628">
        <v>0</v>
      </c>
      <c r="W628">
        <v>0.65867563754620984</v>
      </c>
      <c r="X628">
        <v>4.763092987470178</v>
      </c>
      <c r="Y628">
        <v>0</v>
      </c>
      <c r="Z628">
        <v>8.406826148580592</v>
      </c>
      <c r="AA628">
        <v>75.295315327262358</v>
      </c>
      <c r="AB628">
        <v>4.2801214939047512</v>
      </c>
      <c r="AC628">
        <v>377.7338295225112</v>
      </c>
      <c r="AD628">
        <v>0</v>
      </c>
      <c r="AE628">
        <v>471.13786111727529</v>
      </c>
    </row>
    <row r="629" spans="1:31" x14ac:dyDescent="0.25">
      <c r="A629">
        <v>1666769</v>
      </c>
      <c r="B629">
        <v>1</v>
      </c>
      <c r="C629" t="s">
        <v>80</v>
      </c>
      <c r="D629" t="s">
        <v>82</v>
      </c>
      <c r="E629" t="s">
        <v>131</v>
      </c>
      <c r="F629" t="s">
        <v>2039</v>
      </c>
      <c r="G629" t="s">
        <v>161</v>
      </c>
      <c r="H629" t="s">
        <v>134</v>
      </c>
      <c r="I629" t="s">
        <v>135</v>
      </c>
      <c r="J629" t="s">
        <v>136</v>
      </c>
      <c r="K629" t="s">
        <v>137</v>
      </c>
      <c r="L629" t="s">
        <v>2040</v>
      </c>
      <c r="M629" t="s">
        <v>2041</v>
      </c>
      <c r="N629">
        <v>1</v>
      </c>
      <c r="O629">
        <v>0</v>
      </c>
      <c r="P629">
        <v>14212</v>
      </c>
      <c r="Q629">
        <v>0</v>
      </c>
      <c r="R629">
        <v>0</v>
      </c>
      <c r="S629">
        <v>6</v>
      </c>
      <c r="T629">
        <v>1301</v>
      </c>
      <c r="U629">
        <v>0</v>
      </c>
      <c r="V629">
        <v>0</v>
      </c>
      <c r="W629">
        <v>0</v>
      </c>
      <c r="X629">
        <v>6553.8903599896958</v>
      </c>
      <c r="Y629">
        <v>0</v>
      </c>
      <c r="Z629">
        <v>0</v>
      </c>
      <c r="AA629">
        <v>401.37828654684722</v>
      </c>
      <c r="AB629">
        <v>887.41278300810404</v>
      </c>
      <c r="AC629">
        <v>0</v>
      </c>
      <c r="AD629">
        <v>0</v>
      </c>
      <c r="AE629">
        <v>7842.6814295446475</v>
      </c>
    </row>
    <row r="630" spans="1:31" x14ac:dyDescent="0.25">
      <c r="A630">
        <v>1666746</v>
      </c>
      <c r="B630">
        <v>1</v>
      </c>
      <c r="C630" t="s">
        <v>81</v>
      </c>
      <c r="D630" t="s">
        <v>113</v>
      </c>
      <c r="E630" t="s">
        <v>204</v>
      </c>
      <c r="F630" t="s">
        <v>2042</v>
      </c>
      <c r="G630" t="s">
        <v>161</v>
      </c>
      <c r="H630" t="s">
        <v>134</v>
      </c>
      <c r="I630" t="s">
        <v>135</v>
      </c>
      <c r="J630" t="s">
        <v>136</v>
      </c>
      <c r="K630" t="s">
        <v>137</v>
      </c>
      <c r="L630" t="s">
        <v>2043</v>
      </c>
      <c r="M630" t="s">
        <v>2044</v>
      </c>
      <c r="N630">
        <v>0.55861111100000005</v>
      </c>
      <c r="O630">
        <v>2</v>
      </c>
      <c r="P630">
        <v>775</v>
      </c>
      <c r="Q630">
        <v>31</v>
      </c>
      <c r="R630">
        <v>277</v>
      </c>
      <c r="S630">
        <v>9</v>
      </c>
      <c r="T630">
        <v>28</v>
      </c>
      <c r="U630">
        <v>1</v>
      </c>
      <c r="V630">
        <v>0</v>
      </c>
      <c r="W630">
        <v>0.10238671802566666</v>
      </c>
      <c r="X630">
        <v>63.526697509713394</v>
      </c>
      <c r="Y630">
        <v>11.736279634571819</v>
      </c>
      <c r="Z630">
        <v>37.254127033424162</v>
      </c>
      <c r="AA630">
        <v>24.726295343976094</v>
      </c>
      <c r="AB630">
        <v>13.151313575886387</v>
      </c>
      <c r="AC630">
        <v>1.4383971846048</v>
      </c>
      <c r="AD630">
        <v>0</v>
      </c>
      <c r="AE630">
        <v>151.93549700020233</v>
      </c>
    </row>
    <row r="631" spans="1:31" x14ac:dyDescent="0.25">
      <c r="A631">
        <v>1666723</v>
      </c>
      <c r="B631">
        <v>1</v>
      </c>
      <c r="C631" t="s">
        <v>80</v>
      </c>
      <c r="D631" t="s">
        <v>107</v>
      </c>
      <c r="E631" t="s">
        <v>140</v>
      </c>
      <c r="F631" t="s">
        <v>2045</v>
      </c>
      <c r="G631" t="s">
        <v>161</v>
      </c>
      <c r="H631" t="s">
        <v>134</v>
      </c>
      <c r="I631" t="s">
        <v>135</v>
      </c>
      <c r="J631" t="s">
        <v>136</v>
      </c>
      <c r="K631" t="s">
        <v>137</v>
      </c>
      <c r="L631" t="s">
        <v>2046</v>
      </c>
      <c r="M631" t="s">
        <v>2047</v>
      </c>
      <c r="N631">
        <v>0.53416666599999996</v>
      </c>
      <c r="O631">
        <v>0</v>
      </c>
      <c r="P631">
        <v>1</v>
      </c>
      <c r="Q631">
        <v>8</v>
      </c>
      <c r="R631">
        <v>47</v>
      </c>
      <c r="S631">
        <v>1</v>
      </c>
      <c r="T631">
        <v>8</v>
      </c>
      <c r="U631">
        <v>0</v>
      </c>
      <c r="V631">
        <v>0</v>
      </c>
      <c r="W631">
        <v>0</v>
      </c>
      <c r="X631">
        <v>0.23609067857560695</v>
      </c>
      <c r="Y631">
        <v>38.126812179071912</v>
      </c>
      <c r="Z631">
        <v>30.113893513980244</v>
      </c>
      <c r="AA631">
        <v>0.95119602883779986</v>
      </c>
      <c r="AB631">
        <v>0.30721863656530579</v>
      </c>
      <c r="AC631">
        <v>0</v>
      </c>
      <c r="AD631">
        <v>0</v>
      </c>
      <c r="AE631">
        <v>69.735211037030865</v>
      </c>
    </row>
    <row r="632" spans="1:31" x14ac:dyDescent="0.25">
      <c r="A632">
        <v>1666577</v>
      </c>
      <c r="B632">
        <v>1</v>
      </c>
      <c r="C632" t="s">
        <v>80</v>
      </c>
      <c r="D632" t="s">
        <v>96</v>
      </c>
      <c r="E632" t="s">
        <v>146</v>
      </c>
      <c r="F632" t="s">
        <v>2048</v>
      </c>
      <c r="G632" t="s">
        <v>142</v>
      </c>
      <c r="H632" t="s">
        <v>149</v>
      </c>
      <c r="I632" t="s">
        <v>135</v>
      </c>
      <c r="J632" t="s">
        <v>136</v>
      </c>
      <c r="K632" t="s">
        <v>143</v>
      </c>
      <c r="L632" t="s">
        <v>2049</v>
      </c>
      <c r="M632" t="s">
        <v>2050</v>
      </c>
      <c r="N632">
        <v>4.1849683329999996</v>
      </c>
      <c r="O632">
        <v>0</v>
      </c>
      <c r="P632">
        <v>450</v>
      </c>
      <c r="Q632">
        <v>0</v>
      </c>
      <c r="R632">
        <v>2</v>
      </c>
      <c r="S632">
        <v>0</v>
      </c>
      <c r="T632">
        <v>55</v>
      </c>
      <c r="U632">
        <v>0</v>
      </c>
      <c r="V632">
        <v>0</v>
      </c>
      <c r="W632">
        <v>0</v>
      </c>
      <c r="X632">
        <v>864.55603222850914</v>
      </c>
      <c r="Y632">
        <v>0</v>
      </c>
      <c r="Z632">
        <v>3.2768079183382164</v>
      </c>
      <c r="AA632">
        <v>0</v>
      </c>
      <c r="AB632">
        <v>316.00256660117418</v>
      </c>
      <c r="AC632">
        <v>0</v>
      </c>
      <c r="AD632">
        <v>0</v>
      </c>
      <c r="AE632">
        <v>1183.8354067480216</v>
      </c>
    </row>
    <row r="633" spans="1:31" x14ac:dyDescent="0.25">
      <c r="A633">
        <v>1666955</v>
      </c>
      <c r="B633">
        <v>1</v>
      </c>
      <c r="C633" t="s">
        <v>80</v>
      </c>
      <c r="D633" t="s">
        <v>87</v>
      </c>
      <c r="E633" t="s">
        <v>362</v>
      </c>
      <c r="F633" t="s">
        <v>2051</v>
      </c>
      <c r="G633" t="s">
        <v>900</v>
      </c>
      <c r="H633" t="s">
        <v>149</v>
      </c>
      <c r="I633" t="s">
        <v>135</v>
      </c>
      <c r="J633" t="s">
        <v>136</v>
      </c>
      <c r="K633" t="s">
        <v>137</v>
      </c>
      <c r="L633" t="s">
        <v>2052</v>
      </c>
      <c r="M633" t="s">
        <v>2053</v>
      </c>
      <c r="N633">
        <v>2.7113888880000001</v>
      </c>
      <c r="O633">
        <v>0</v>
      </c>
      <c r="P633">
        <v>28</v>
      </c>
      <c r="Q633">
        <v>0</v>
      </c>
      <c r="R633">
        <v>0</v>
      </c>
      <c r="S633">
        <v>0</v>
      </c>
      <c r="T633">
        <v>9</v>
      </c>
      <c r="U633">
        <v>0</v>
      </c>
      <c r="V633">
        <v>0</v>
      </c>
      <c r="W633">
        <v>0</v>
      </c>
      <c r="X633">
        <v>20.747769066089653</v>
      </c>
      <c r="Y633">
        <v>0</v>
      </c>
      <c r="Z633">
        <v>0</v>
      </c>
      <c r="AA633">
        <v>0</v>
      </c>
      <c r="AB633">
        <v>24.085730776423105</v>
      </c>
      <c r="AC633">
        <v>0</v>
      </c>
      <c r="AD633">
        <v>0</v>
      </c>
      <c r="AE633">
        <v>44.833499842512758</v>
      </c>
    </row>
    <row r="634" spans="1:31" x14ac:dyDescent="0.25">
      <c r="A634">
        <v>1666583</v>
      </c>
      <c r="B634">
        <v>1</v>
      </c>
      <c r="C634" t="s">
        <v>80</v>
      </c>
      <c r="D634" t="s">
        <v>106</v>
      </c>
      <c r="E634" t="s">
        <v>178</v>
      </c>
      <c r="F634" t="s">
        <v>2054</v>
      </c>
      <c r="G634" t="s">
        <v>227</v>
      </c>
      <c r="H634" t="s">
        <v>149</v>
      </c>
      <c r="I634" t="s">
        <v>135</v>
      </c>
      <c r="J634" t="s">
        <v>136</v>
      </c>
      <c r="K634" t="s">
        <v>137</v>
      </c>
      <c r="L634" t="s">
        <v>2055</v>
      </c>
      <c r="M634" t="s">
        <v>2056</v>
      </c>
      <c r="N634">
        <v>3.8472222220000001</v>
      </c>
      <c r="O634">
        <v>0</v>
      </c>
      <c r="P634">
        <v>35</v>
      </c>
      <c r="Q634">
        <v>0</v>
      </c>
      <c r="R634">
        <v>0</v>
      </c>
      <c r="S634">
        <v>0</v>
      </c>
      <c r="T634">
        <v>2</v>
      </c>
      <c r="U634">
        <v>0</v>
      </c>
      <c r="V634">
        <v>0</v>
      </c>
      <c r="W634">
        <v>0</v>
      </c>
      <c r="X634">
        <v>26.41039530940316</v>
      </c>
      <c r="Y634">
        <v>0</v>
      </c>
      <c r="Z634">
        <v>0</v>
      </c>
      <c r="AA634">
        <v>0</v>
      </c>
      <c r="AB634">
        <v>129.44096299139233</v>
      </c>
      <c r="AC634">
        <v>0</v>
      </c>
      <c r="AD634">
        <v>0</v>
      </c>
      <c r="AE634">
        <v>155.85135830079548</v>
      </c>
    </row>
    <row r="635" spans="1:31" x14ac:dyDescent="0.25">
      <c r="A635">
        <v>1666537</v>
      </c>
      <c r="B635">
        <v>1</v>
      </c>
      <c r="C635" t="s">
        <v>81</v>
      </c>
      <c r="D635" t="s">
        <v>128</v>
      </c>
      <c r="E635" t="s">
        <v>131</v>
      </c>
      <c r="F635" t="s">
        <v>2057</v>
      </c>
      <c r="G635" t="s">
        <v>195</v>
      </c>
      <c r="H635" t="s">
        <v>134</v>
      </c>
      <c r="I635" t="s">
        <v>135</v>
      </c>
      <c r="J635" t="s">
        <v>136</v>
      </c>
      <c r="K635" t="s">
        <v>137</v>
      </c>
      <c r="L635" t="s">
        <v>2058</v>
      </c>
      <c r="M635" t="s">
        <v>2059</v>
      </c>
      <c r="N635">
        <v>0.43138888800000003</v>
      </c>
      <c r="O635">
        <v>0</v>
      </c>
      <c r="P635">
        <v>112</v>
      </c>
      <c r="Q635">
        <v>0</v>
      </c>
      <c r="R635">
        <v>0</v>
      </c>
      <c r="S635">
        <v>0</v>
      </c>
      <c r="T635">
        <v>6</v>
      </c>
      <c r="U635">
        <v>1</v>
      </c>
      <c r="V635">
        <v>0</v>
      </c>
      <c r="W635">
        <v>0</v>
      </c>
      <c r="X635">
        <v>12.133821489247985</v>
      </c>
      <c r="Y635">
        <v>0</v>
      </c>
      <c r="Z635">
        <v>0</v>
      </c>
      <c r="AA635">
        <v>0</v>
      </c>
      <c r="AB635">
        <v>0.29494888886341675</v>
      </c>
      <c r="AC635">
        <v>63.791819716542676</v>
      </c>
      <c r="AD635">
        <v>0</v>
      </c>
      <c r="AE635">
        <v>76.220590094654085</v>
      </c>
    </row>
    <row r="636" spans="1:31" x14ac:dyDescent="0.25">
      <c r="A636">
        <v>1666600</v>
      </c>
      <c r="B636">
        <v>1</v>
      </c>
      <c r="C636" t="s">
        <v>81</v>
      </c>
      <c r="D636" t="s">
        <v>118</v>
      </c>
      <c r="E636" t="s">
        <v>152</v>
      </c>
      <c r="F636" t="s">
        <v>2060</v>
      </c>
      <c r="G636" t="s">
        <v>168</v>
      </c>
      <c r="H636" t="s">
        <v>149</v>
      </c>
      <c r="I636" t="s">
        <v>135</v>
      </c>
      <c r="J636" t="s">
        <v>136</v>
      </c>
      <c r="K636" t="s">
        <v>137</v>
      </c>
      <c r="L636" t="s">
        <v>2061</v>
      </c>
      <c r="M636" t="s">
        <v>2062</v>
      </c>
      <c r="N636">
        <v>1.302777777</v>
      </c>
      <c r="O636">
        <v>0</v>
      </c>
      <c r="P636">
        <v>10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2.0031036871980001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2.0031036871980001</v>
      </c>
    </row>
    <row r="637" spans="1:31" x14ac:dyDescent="0.25">
      <c r="A637">
        <v>1666251</v>
      </c>
      <c r="B637">
        <v>1</v>
      </c>
      <c r="C637" t="s">
        <v>80</v>
      </c>
      <c r="D637" t="s">
        <v>83</v>
      </c>
      <c r="E637" t="s">
        <v>178</v>
      </c>
      <c r="F637" t="s">
        <v>2063</v>
      </c>
      <c r="G637" t="s">
        <v>227</v>
      </c>
      <c r="H637" t="s">
        <v>149</v>
      </c>
      <c r="I637" t="s">
        <v>135</v>
      </c>
      <c r="J637" t="s">
        <v>136</v>
      </c>
      <c r="K637" t="s">
        <v>137</v>
      </c>
      <c r="L637" t="s">
        <v>2064</v>
      </c>
      <c r="M637" t="s">
        <v>2065</v>
      </c>
      <c r="N637">
        <v>1.7094444440000001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4</v>
      </c>
      <c r="U637">
        <v>0</v>
      </c>
      <c r="V637">
        <v>1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6.6543508527444555</v>
      </c>
      <c r="AC637">
        <v>0</v>
      </c>
      <c r="AD637">
        <v>47.602941912295883</v>
      </c>
      <c r="AE637">
        <v>54.25729276504034</v>
      </c>
    </row>
    <row r="638" spans="1:31" x14ac:dyDescent="0.25">
      <c r="A638">
        <v>1666792</v>
      </c>
      <c r="B638">
        <v>1</v>
      </c>
      <c r="C638" t="s">
        <v>80</v>
      </c>
      <c r="D638" t="s">
        <v>105</v>
      </c>
      <c r="E638" t="s">
        <v>152</v>
      </c>
      <c r="F638" t="s">
        <v>2066</v>
      </c>
      <c r="G638" t="s">
        <v>168</v>
      </c>
      <c r="H638" t="s">
        <v>149</v>
      </c>
      <c r="I638" t="s">
        <v>135</v>
      </c>
      <c r="J638" t="s">
        <v>136</v>
      </c>
      <c r="K638" t="s">
        <v>137</v>
      </c>
      <c r="L638" t="s">
        <v>2067</v>
      </c>
      <c r="M638" t="s">
        <v>2068</v>
      </c>
      <c r="N638">
        <v>6.0997222219999996</v>
      </c>
      <c r="O638">
        <v>0</v>
      </c>
      <c r="P638">
        <v>3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3.2872963099816199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3.2872963099816199</v>
      </c>
    </row>
    <row r="639" spans="1:31" x14ac:dyDescent="0.25">
      <c r="A639">
        <v>1666308</v>
      </c>
      <c r="B639">
        <v>1</v>
      </c>
      <c r="C639" t="s">
        <v>80</v>
      </c>
      <c r="D639" t="s">
        <v>85</v>
      </c>
      <c r="E639" t="s">
        <v>178</v>
      </c>
      <c r="F639" t="s">
        <v>2069</v>
      </c>
      <c r="G639" t="s">
        <v>148</v>
      </c>
      <c r="H639" t="s">
        <v>149</v>
      </c>
      <c r="I639" t="s">
        <v>135</v>
      </c>
      <c r="J639" t="s">
        <v>136</v>
      </c>
      <c r="K639" t="s">
        <v>143</v>
      </c>
      <c r="L639" t="s">
        <v>2070</v>
      </c>
      <c r="M639" t="s">
        <v>2071</v>
      </c>
      <c r="N639">
        <v>0.41803333300000001</v>
      </c>
      <c r="O639">
        <v>0</v>
      </c>
      <c r="P639">
        <v>192</v>
      </c>
      <c r="Q639">
        <v>0</v>
      </c>
      <c r="R639">
        <v>0</v>
      </c>
      <c r="S639">
        <v>0</v>
      </c>
      <c r="T639">
        <v>35</v>
      </c>
      <c r="U639">
        <v>0</v>
      </c>
      <c r="V639">
        <v>0</v>
      </c>
      <c r="W639">
        <v>0</v>
      </c>
      <c r="X639">
        <v>24.030578277939931</v>
      </c>
      <c r="Y639">
        <v>0</v>
      </c>
      <c r="Z639">
        <v>0</v>
      </c>
      <c r="AA639">
        <v>0</v>
      </c>
      <c r="AB639">
        <v>27.756758088794079</v>
      </c>
      <c r="AC639">
        <v>0</v>
      </c>
      <c r="AD639">
        <v>0</v>
      </c>
      <c r="AE639">
        <v>51.78733636673401</v>
      </c>
    </row>
    <row r="640" spans="1:31" x14ac:dyDescent="0.25">
      <c r="A640">
        <v>1666640</v>
      </c>
      <c r="B640">
        <v>1</v>
      </c>
      <c r="C640" t="s">
        <v>80</v>
      </c>
      <c r="D640" t="s">
        <v>105</v>
      </c>
      <c r="E640" t="s">
        <v>362</v>
      </c>
      <c r="F640" t="s">
        <v>2072</v>
      </c>
      <c r="G640" t="s">
        <v>675</v>
      </c>
      <c r="H640" t="s">
        <v>149</v>
      </c>
      <c r="I640" t="s">
        <v>135</v>
      </c>
      <c r="J640" t="s">
        <v>136</v>
      </c>
      <c r="K640" t="s">
        <v>137</v>
      </c>
      <c r="L640" t="s">
        <v>2073</v>
      </c>
      <c r="M640" t="s">
        <v>2074</v>
      </c>
      <c r="N640">
        <v>3.2583333329999999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3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47.337115070200454</v>
      </c>
      <c r="AC640">
        <v>0</v>
      </c>
      <c r="AD640">
        <v>0</v>
      </c>
      <c r="AE640">
        <v>47.337115070200454</v>
      </c>
    </row>
    <row r="641" spans="1:31" x14ac:dyDescent="0.25">
      <c r="A641">
        <v>1666663</v>
      </c>
      <c r="B641">
        <v>1</v>
      </c>
      <c r="C641" t="s">
        <v>80</v>
      </c>
      <c r="D641" t="s">
        <v>82</v>
      </c>
      <c r="E641" t="s">
        <v>178</v>
      </c>
      <c r="F641" t="s">
        <v>2075</v>
      </c>
      <c r="G641" t="s">
        <v>227</v>
      </c>
      <c r="H641" t="s">
        <v>149</v>
      </c>
      <c r="I641" t="s">
        <v>135</v>
      </c>
      <c r="J641" t="s">
        <v>136</v>
      </c>
      <c r="K641" t="s">
        <v>137</v>
      </c>
      <c r="L641" t="s">
        <v>2076</v>
      </c>
      <c r="M641" t="s">
        <v>2077</v>
      </c>
      <c r="N641">
        <v>2.451944444</v>
      </c>
      <c r="O641">
        <v>0</v>
      </c>
      <c r="P641">
        <v>12</v>
      </c>
      <c r="Q641">
        <v>0</v>
      </c>
      <c r="R641">
        <v>0</v>
      </c>
      <c r="S641">
        <v>0</v>
      </c>
      <c r="T641">
        <v>15</v>
      </c>
      <c r="U641">
        <v>0</v>
      </c>
      <c r="V641">
        <v>0</v>
      </c>
      <c r="W641">
        <v>0</v>
      </c>
      <c r="X641">
        <v>3.3165885037768352</v>
      </c>
      <c r="Y641">
        <v>0</v>
      </c>
      <c r="Z641">
        <v>0</v>
      </c>
      <c r="AA641">
        <v>0</v>
      </c>
      <c r="AB641">
        <v>66.71583326286266</v>
      </c>
      <c r="AC641">
        <v>0</v>
      </c>
      <c r="AD641">
        <v>0</v>
      </c>
      <c r="AE641">
        <v>70.032421766639501</v>
      </c>
    </row>
    <row r="642" spans="1:31" x14ac:dyDescent="0.25">
      <c r="A642">
        <v>1666849</v>
      </c>
      <c r="B642">
        <v>1</v>
      </c>
      <c r="C642" t="s">
        <v>80</v>
      </c>
      <c r="D642" t="s">
        <v>90</v>
      </c>
      <c r="E642" t="s">
        <v>152</v>
      </c>
      <c r="F642" t="s">
        <v>2078</v>
      </c>
      <c r="G642" t="s">
        <v>154</v>
      </c>
      <c r="H642" t="s">
        <v>149</v>
      </c>
      <c r="I642" t="s">
        <v>135</v>
      </c>
      <c r="J642" t="s">
        <v>136</v>
      </c>
      <c r="K642" t="s">
        <v>137</v>
      </c>
      <c r="L642" t="s">
        <v>2079</v>
      </c>
      <c r="M642" t="s">
        <v>2080</v>
      </c>
      <c r="N642">
        <v>7.7202777769999997</v>
      </c>
      <c r="O642">
        <v>0</v>
      </c>
      <c r="P642">
        <v>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2.686591308423945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2.686591308423945</v>
      </c>
    </row>
    <row r="643" spans="1:31" x14ac:dyDescent="0.25">
      <c r="A643">
        <v>1666683</v>
      </c>
      <c r="B643">
        <v>1</v>
      </c>
      <c r="C643" t="s">
        <v>80</v>
      </c>
      <c r="D643" t="s">
        <v>108</v>
      </c>
      <c r="E643" t="s">
        <v>178</v>
      </c>
      <c r="F643" t="s">
        <v>2081</v>
      </c>
      <c r="G643" t="s">
        <v>1967</v>
      </c>
      <c r="H643" t="s">
        <v>149</v>
      </c>
      <c r="I643" t="s">
        <v>135</v>
      </c>
      <c r="J643" t="s">
        <v>136</v>
      </c>
      <c r="K643" t="s">
        <v>137</v>
      </c>
      <c r="L643" t="s">
        <v>2082</v>
      </c>
      <c r="M643" t="s">
        <v>2083</v>
      </c>
      <c r="N643">
        <v>0.90833333299999997</v>
      </c>
      <c r="O643">
        <v>0</v>
      </c>
      <c r="P643">
        <v>3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0.10647930936616667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0.10647930936616667</v>
      </c>
    </row>
    <row r="644" spans="1:31" x14ac:dyDescent="0.25">
      <c r="A644">
        <v>1666285</v>
      </c>
      <c r="B644">
        <v>1</v>
      </c>
      <c r="C644" t="s">
        <v>81</v>
      </c>
      <c r="D644" t="s">
        <v>117</v>
      </c>
      <c r="E644" t="s">
        <v>178</v>
      </c>
      <c r="F644" t="s">
        <v>2084</v>
      </c>
      <c r="G644" t="s">
        <v>148</v>
      </c>
      <c r="H644" t="s">
        <v>149</v>
      </c>
      <c r="I644" t="s">
        <v>135</v>
      </c>
      <c r="J644" t="s">
        <v>136</v>
      </c>
      <c r="K644" t="s">
        <v>143</v>
      </c>
      <c r="L644" t="s">
        <v>2085</v>
      </c>
      <c r="M644" t="s">
        <v>2086</v>
      </c>
      <c r="N644">
        <v>7.4615349999999996</v>
      </c>
      <c r="O644">
        <v>0</v>
      </c>
      <c r="P644">
        <v>3</v>
      </c>
      <c r="Q644">
        <v>0</v>
      </c>
      <c r="R644">
        <v>0</v>
      </c>
      <c r="S644">
        <v>0</v>
      </c>
      <c r="T644">
        <v>2</v>
      </c>
      <c r="U644">
        <v>0</v>
      </c>
      <c r="V644">
        <v>0</v>
      </c>
      <c r="W644">
        <v>0</v>
      </c>
      <c r="X644">
        <v>4.5187707543919853</v>
      </c>
      <c r="Y644">
        <v>0</v>
      </c>
      <c r="Z644">
        <v>0</v>
      </c>
      <c r="AA644">
        <v>0</v>
      </c>
      <c r="AB644">
        <v>7.3925737324806686</v>
      </c>
      <c r="AC644">
        <v>0</v>
      </c>
      <c r="AD644">
        <v>0</v>
      </c>
      <c r="AE644">
        <v>11.911344486872654</v>
      </c>
    </row>
    <row r="645" spans="1:31" x14ac:dyDescent="0.25">
      <c r="A645">
        <v>1666832</v>
      </c>
      <c r="B645">
        <v>1</v>
      </c>
      <c r="C645" t="s">
        <v>80</v>
      </c>
      <c r="D645" t="s">
        <v>94</v>
      </c>
      <c r="E645" t="s">
        <v>152</v>
      </c>
      <c r="F645" t="s">
        <v>2087</v>
      </c>
      <c r="G645" t="s">
        <v>154</v>
      </c>
      <c r="H645" t="s">
        <v>149</v>
      </c>
      <c r="I645" t="s">
        <v>135</v>
      </c>
      <c r="J645" t="s">
        <v>136</v>
      </c>
      <c r="K645" t="s">
        <v>137</v>
      </c>
      <c r="L645" t="s">
        <v>2088</v>
      </c>
      <c r="M645" t="s">
        <v>2089</v>
      </c>
      <c r="N645">
        <v>2.003055555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5.3783874030296677E-2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5.3783874030296677E-2</v>
      </c>
    </row>
    <row r="646" spans="1:31" x14ac:dyDescent="0.25">
      <c r="A646">
        <v>1666265</v>
      </c>
      <c r="B646">
        <v>1</v>
      </c>
      <c r="C646" t="s">
        <v>80</v>
      </c>
      <c r="D646" t="s">
        <v>103</v>
      </c>
      <c r="E646" t="s">
        <v>131</v>
      </c>
      <c r="F646" t="s">
        <v>2090</v>
      </c>
      <c r="G646" t="s">
        <v>161</v>
      </c>
      <c r="H646" t="s">
        <v>134</v>
      </c>
      <c r="I646" t="s">
        <v>135</v>
      </c>
      <c r="J646" t="s">
        <v>136</v>
      </c>
      <c r="K646" t="s">
        <v>137</v>
      </c>
      <c r="L646" t="s">
        <v>2091</v>
      </c>
      <c r="M646" t="s">
        <v>2092</v>
      </c>
      <c r="N646">
        <v>1.190833333</v>
      </c>
      <c r="O646">
        <v>0</v>
      </c>
      <c r="P646">
        <v>788</v>
      </c>
      <c r="Q646">
        <v>0</v>
      </c>
      <c r="R646">
        <v>0</v>
      </c>
      <c r="S646">
        <v>0</v>
      </c>
      <c r="T646">
        <v>394</v>
      </c>
      <c r="U646">
        <v>0</v>
      </c>
      <c r="V646">
        <v>0</v>
      </c>
      <c r="W646">
        <v>0</v>
      </c>
      <c r="X646">
        <v>257.82783160118015</v>
      </c>
      <c r="Y646">
        <v>0</v>
      </c>
      <c r="Z646">
        <v>0</v>
      </c>
      <c r="AA646">
        <v>0</v>
      </c>
      <c r="AB646">
        <v>408.8530147555125</v>
      </c>
      <c r="AC646">
        <v>0</v>
      </c>
      <c r="AD646">
        <v>0</v>
      </c>
      <c r="AE646">
        <v>666.68084635669265</v>
      </c>
    </row>
    <row r="647" spans="1:31" x14ac:dyDescent="0.25">
      <c r="A647">
        <v>1666869</v>
      </c>
      <c r="B647">
        <v>1</v>
      </c>
      <c r="C647" t="s">
        <v>80</v>
      </c>
      <c r="D647" t="s">
        <v>99</v>
      </c>
      <c r="E647" t="s">
        <v>152</v>
      </c>
      <c r="F647" t="s">
        <v>2093</v>
      </c>
      <c r="G647" t="s">
        <v>154</v>
      </c>
      <c r="H647" t="s">
        <v>149</v>
      </c>
      <c r="I647" t="s">
        <v>135</v>
      </c>
      <c r="J647" t="s">
        <v>136</v>
      </c>
      <c r="K647" t="s">
        <v>137</v>
      </c>
      <c r="L647" t="s">
        <v>2094</v>
      </c>
      <c r="M647" t="s">
        <v>2095</v>
      </c>
      <c r="N647">
        <v>6.4572222220000004</v>
      </c>
      <c r="O647">
        <v>0</v>
      </c>
      <c r="P647">
        <v>1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3.055895145346444E-2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3.055895145346444E-2</v>
      </c>
    </row>
    <row r="648" spans="1:31" x14ac:dyDescent="0.25">
      <c r="A648">
        <v>1666563</v>
      </c>
      <c r="B648">
        <v>1</v>
      </c>
      <c r="C648" t="s">
        <v>81</v>
      </c>
      <c r="D648" t="s">
        <v>113</v>
      </c>
      <c r="E648" t="s">
        <v>140</v>
      </c>
      <c r="F648" t="s">
        <v>2096</v>
      </c>
      <c r="G648" t="s">
        <v>161</v>
      </c>
      <c r="H648" t="s">
        <v>134</v>
      </c>
      <c r="I648" t="s">
        <v>135</v>
      </c>
      <c r="J648" t="s">
        <v>136</v>
      </c>
      <c r="K648" t="s">
        <v>137</v>
      </c>
      <c r="L648" t="s">
        <v>2097</v>
      </c>
      <c r="M648" t="s">
        <v>2098</v>
      </c>
      <c r="N648">
        <v>1.207777777</v>
      </c>
      <c r="O648">
        <v>0</v>
      </c>
      <c r="P648">
        <v>484</v>
      </c>
      <c r="Q648">
        <v>45</v>
      </c>
      <c r="R648">
        <v>273</v>
      </c>
      <c r="S648">
        <v>11</v>
      </c>
      <c r="T648">
        <v>41</v>
      </c>
      <c r="U648">
        <v>1</v>
      </c>
      <c r="V648">
        <v>0</v>
      </c>
      <c r="W648">
        <v>0</v>
      </c>
      <c r="X648">
        <v>71.973670159911578</v>
      </c>
      <c r="Y648">
        <v>40.99242022988112</v>
      </c>
      <c r="Z648">
        <v>92.69720654819011</v>
      </c>
      <c r="AA648">
        <v>87.798775787448633</v>
      </c>
      <c r="AB648">
        <v>80.456529758500423</v>
      </c>
      <c r="AC648">
        <v>185.84781902668286</v>
      </c>
      <c r="AD648">
        <v>0</v>
      </c>
      <c r="AE648">
        <v>559.76642151061469</v>
      </c>
    </row>
    <row r="649" spans="1:31" x14ac:dyDescent="0.25">
      <c r="A649">
        <v>1666477</v>
      </c>
      <c r="B649">
        <v>1</v>
      </c>
      <c r="C649" t="s">
        <v>80</v>
      </c>
      <c r="D649" t="s">
        <v>83</v>
      </c>
      <c r="E649" t="s">
        <v>152</v>
      </c>
      <c r="F649" t="s">
        <v>2099</v>
      </c>
      <c r="G649" t="s">
        <v>154</v>
      </c>
      <c r="H649" t="s">
        <v>149</v>
      </c>
      <c r="I649" t="s">
        <v>135</v>
      </c>
      <c r="J649" t="s">
        <v>136</v>
      </c>
      <c r="K649" t="s">
        <v>137</v>
      </c>
      <c r="L649" t="s">
        <v>2100</v>
      </c>
      <c r="M649" t="s">
        <v>2101</v>
      </c>
      <c r="N649">
        <v>0.57750000000000001</v>
      </c>
      <c r="O649">
        <v>0</v>
      </c>
      <c r="P649">
        <v>2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0.3918917000754355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0.3918917000754355</v>
      </c>
    </row>
    <row r="650" spans="1:31" x14ac:dyDescent="0.25">
      <c r="A650">
        <v>1666328</v>
      </c>
      <c r="B650">
        <v>1</v>
      </c>
      <c r="C650" t="s">
        <v>80</v>
      </c>
      <c r="D650" t="s">
        <v>97</v>
      </c>
      <c r="E650" t="s">
        <v>152</v>
      </c>
      <c r="F650" t="s">
        <v>2102</v>
      </c>
      <c r="G650" t="s">
        <v>154</v>
      </c>
      <c r="H650" t="s">
        <v>149</v>
      </c>
      <c r="I650" t="s">
        <v>135</v>
      </c>
      <c r="J650" t="s">
        <v>136</v>
      </c>
      <c r="K650" t="s">
        <v>137</v>
      </c>
      <c r="L650" t="s">
        <v>2103</v>
      </c>
      <c r="M650" t="s">
        <v>2104</v>
      </c>
      <c r="N650">
        <v>2.8644444440000001</v>
      </c>
      <c r="O650">
        <v>0</v>
      </c>
      <c r="P650">
        <v>1</v>
      </c>
      <c r="Q650">
        <v>0</v>
      </c>
      <c r="R650">
        <v>0</v>
      </c>
      <c r="S650">
        <v>0</v>
      </c>
      <c r="T650">
        <v>5</v>
      </c>
      <c r="U650">
        <v>0</v>
      </c>
      <c r="V650">
        <v>0</v>
      </c>
      <c r="W650">
        <v>0</v>
      </c>
      <c r="X650">
        <v>4.9876660590797517</v>
      </c>
      <c r="Y650">
        <v>0</v>
      </c>
      <c r="Z650">
        <v>0</v>
      </c>
      <c r="AA650">
        <v>0</v>
      </c>
      <c r="AB650">
        <v>6.9690830503054215</v>
      </c>
      <c r="AC650">
        <v>0</v>
      </c>
      <c r="AD650">
        <v>0</v>
      </c>
      <c r="AE650">
        <v>11.956749109385173</v>
      </c>
    </row>
    <row r="651" spans="1:31" x14ac:dyDescent="0.25">
      <c r="A651">
        <v>1666271</v>
      </c>
      <c r="B651">
        <v>1</v>
      </c>
      <c r="C651" t="s">
        <v>80</v>
      </c>
      <c r="D651" t="s">
        <v>87</v>
      </c>
      <c r="E651" t="s">
        <v>178</v>
      </c>
      <c r="F651" t="s">
        <v>2105</v>
      </c>
      <c r="G651" t="s">
        <v>710</v>
      </c>
      <c r="H651" t="s">
        <v>149</v>
      </c>
      <c r="I651" t="s">
        <v>135</v>
      </c>
      <c r="J651" t="s">
        <v>136</v>
      </c>
      <c r="K651" t="s">
        <v>137</v>
      </c>
      <c r="L651" t="s">
        <v>2106</v>
      </c>
      <c r="M651" t="s">
        <v>2107</v>
      </c>
      <c r="N651">
        <v>3.2338888880000001</v>
      </c>
      <c r="O651">
        <v>0</v>
      </c>
      <c r="P651">
        <v>1</v>
      </c>
      <c r="Q651">
        <v>0</v>
      </c>
      <c r="R651">
        <v>0</v>
      </c>
      <c r="S651">
        <v>0</v>
      </c>
      <c r="T651">
        <v>8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23.36596957359631</v>
      </c>
      <c r="AC651">
        <v>0</v>
      </c>
      <c r="AD651">
        <v>0</v>
      </c>
      <c r="AE651">
        <v>23.36596957359631</v>
      </c>
    </row>
    <row r="652" spans="1:31" x14ac:dyDescent="0.25">
      <c r="A652">
        <v>1666603</v>
      </c>
      <c r="B652">
        <v>1</v>
      </c>
      <c r="C652" t="s">
        <v>80</v>
      </c>
      <c r="D652" t="s">
        <v>83</v>
      </c>
      <c r="E652" t="s">
        <v>152</v>
      </c>
      <c r="F652" t="s">
        <v>2108</v>
      </c>
      <c r="G652" t="s">
        <v>507</v>
      </c>
      <c r="H652" t="s">
        <v>149</v>
      </c>
      <c r="I652" t="s">
        <v>135</v>
      </c>
      <c r="J652" t="s">
        <v>136</v>
      </c>
      <c r="K652" t="s">
        <v>137</v>
      </c>
      <c r="L652" t="s">
        <v>2109</v>
      </c>
      <c r="M652" t="s">
        <v>2110</v>
      </c>
      <c r="N652">
        <v>3.9127777770000001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4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8.8001762982221248</v>
      </c>
      <c r="AC652">
        <v>0</v>
      </c>
      <c r="AD652">
        <v>0</v>
      </c>
      <c r="AE652">
        <v>8.8001762982221248</v>
      </c>
    </row>
    <row r="653" spans="1:31" x14ac:dyDescent="0.25">
      <c r="A653">
        <v>1666580</v>
      </c>
      <c r="B653">
        <v>1</v>
      </c>
      <c r="C653" t="s">
        <v>80</v>
      </c>
      <c r="D653" t="s">
        <v>106</v>
      </c>
      <c r="E653" t="s">
        <v>178</v>
      </c>
      <c r="F653" t="s">
        <v>2111</v>
      </c>
      <c r="G653" t="s">
        <v>227</v>
      </c>
      <c r="H653" t="s">
        <v>149</v>
      </c>
      <c r="I653" t="s">
        <v>135</v>
      </c>
      <c r="J653" t="s">
        <v>136</v>
      </c>
      <c r="K653" t="s">
        <v>137</v>
      </c>
      <c r="L653" t="s">
        <v>2112</v>
      </c>
      <c r="M653" t="s">
        <v>2113</v>
      </c>
      <c r="N653">
        <v>5.1280555550000004</v>
      </c>
      <c r="O653">
        <v>0</v>
      </c>
      <c r="P653">
        <v>75</v>
      </c>
      <c r="Q653">
        <v>0</v>
      </c>
      <c r="R653">
        <v>0</v>
      </c>
      <c r="S653">
        <v>0</v>
      </c>
      <c r="T653">
        <v>3</v>
      </c>
      <c r="U653">
        <v>0</v>
      </c>
      <c r="V653">
        <v>0</v>
      </c>
      <c r="W653">
        <v>0</v>
      </c>
      <c r="X653">
        <v>68.585716869697947</v>
      </c>
      <c r="Y653">
        <v>0</v>
      </c>
      <c r="Z653">
        <v>0</v>
      </c>
      <c r="AA653">
        <v>0</v>
      </c>
      <c r="AB653">
        <v>1.3630259819941266</v>
      </c>
      <c r="AC653">
        <v>0</v>
      </c>
      <c r="AD653">
        <v>0</v>
      </c>
      <c r="AE653">
        <v>69.948742851692074</v>
      </c>
    </row>
    <row r="654" spans="1:31" x14ac:dyDescent="0.25">
      <c r="A654">
        <v>1666248</v>
      </c>
      <c r="B654">
        <v>1</v>
      </c>
      <c r="C654" t="s">
        <v>80</v>
      </c>
      <c r="D654" t="s">
        <v>97</v>
      </c>
      <c r="E654" t="s">
        <v>152</v>
      </c>
      <c r="F654" t="s">
        <v>2114</v>
      </c>
      <c r="G654" t="s">
        <v>154</v>
      </c>
      <c r="H654" t="s">
        <v>149</v>
      </c>
      <c r="I654" t="s">
        <v>135</v>
      </c>
      <c r="J654" t="s">
        <v>136</v>
      </c>
      <c r="K654" t="s">
        <v>137</v>
      </c>
      <c r="L654" t="s">
        <v>2115</v>
      </c>
      <c r="M654" t="s">
        <v>2116</v>
      </c>
      <c r="N654">
        <v>3.5588888879999998</v>
      </c>
      <c r="O654">
        <v>0</v>
      </c>
      <c r="P654">
        <v>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0.56766134801126011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0.56766134801126011</v>
      </c>
    </row>
    <row r="655" spans="1:31" x14ac:dyDescent="0.25">
      <c r="A655">
        <v>1666912</v>
      </c>
      <c r="B655">
        <v>1</v>
      </c>
      <c r="C655" t="s">
        <v>80</v>
      </c>
      <c r="D655" t="s">
        <v>105</v>
      </c>
      <c r="E655" t="s">
        <v>362</v>
      </c>
      <c r="F655" t="s">
        <v>2072</v>
      </c>
      <c r="G655" t="s">
        <v>900</v>
      </c>
      <c r="H655" t="s">
        <v>149</v>
      </c>
      <c r="I655" t="s">
        <v>135</v>
      </c>
      <c r="J655" t="s">
        <v>136</v>
      </c>
      <c r="K655" t="s">
        <v>137</v>
      </c>
      <c r="L655" t="s">
        <v>2117</v>
      </c>
      <c r="M655" t="s">
        <v>2118</v>
      </c>
      <c r="N655">
        <v>3.227222222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3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28.520790700074798</v>
      </c>
      <c r="AC655">
        <v>0</v>
      </c>
      <c r="AD655">
        <v>0</v>
      </c>
      <c r="AE655">
        <v>28.520790700074798</v>
      </c>
    </row>
    <row r="656" spans="1:31" x14ac:dyDescent="0.25">
      <c r="A656">
        <v>1666958</v>
      </c>
      <c r="B656">
        <v>1</v>
      </c>
      <c r="C656" t="s">
        <v>80</v>
      </c>
      <c r="D656" t="s">
        <v>100</v>
      </c>
      <c r="E656" t="s">
        <v>152</v>
      </c>
      <c r="F656" t="s">
        <v>2119</v>
      </c>
      <c r="G656" t="s">
        <v>154</v>
      </c>
      <c r="H656" t="s">
        <v>149</v>
      </c>
      <c r="I656" t="s">
        <v>135</v>
      </c>
      <c r="J656" t="s">
        <v>136</v>
      </c>
      <c r="K656" t="s">
        <v>137</v>
      </c>
      <c r="L656" t="s">
        <v>2120</v>
      </c>
      <c r="M656" t="s">
        <v>2121</v>
      </c>
      <c r="N656">
        <v>2.6994444440000001</v>
      </c>
      <c r="O656">
        <v>0</v>
      </c>
      <c r="P656">
        <v>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0.13470689419029114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0.13470689419029114</v>
      </c>
    </row>
    <row r="657" spans="1:31" x14ac:dyDescent="0.25">
      <c r="A657">
        <v>1666457</v>
      </c>
      <c r="B657">
        <v>1</v>
      </c>
      <c r="C657" t="s">
        <v>80</v>
      </c>
      <c r="D657" t="s">
        <v>84</v>
      </c>
      <c r="E657" t="s">
        <v>146</v>
      </c>
      <c r="F657" t="s">
        <v>2122</v>
      </c>
      <c r="G657" t="s">
        <v>295</v>
      </c>
      <c r="H657" t="s">
        <v>149</v>
      </c>
      <c r="I657" t="s">
        <v>135</v>
      </c>
      <c r="J657" t="s">
        <v>136</v>
      </c>
      <c r="K657" t="s">
        <v>137</v>
      </c>
      <c r="L657" t="s">
        <v>2123</v>
      </c>
      <c r="M657" t="s">
        <v>2124</v>
      </c>
      <c r="N657">
        <v>0.48611111099999998</v>
      </c>
      <c r="O657">
        <v>0</v>
      </c>
      <c r="P657">
        <v>957</v>
      </c>
      <c r="Q657">
        <v>0</v>
      </c>
      <c r="R657">
        <v>0</v>
      </c>
      <c r="S657">
        <v>0</v>
      </c>
      <c r="T657">
        <v>50</v>
      </c>
      <c r="U657">
        <v>0</v>
      </c>
      <c r="V657">
        <v>0</v>
      </c>
      <c r="W657">
        <v>0</v>
      </c>
      <c r="X657">
        <v>113.38589827264595</v>
      </c>
      <c r="Y657">
        <v>0</v>
      </c>
      <c r="Z657">
        <v>0</v>
      </c>
      <c r="AA657">
        <v>0</v>
      </c>
      <c r="AB657">
        <v>24.923014658635054</v>
      </c>
      <c r="AC657">
        <v>0</v>
      </c>
      <c r="AD657">
        <v>0</v>
      </c>
      <c r="AE657">
        <v>138.30891293128099</v>
      </c>
    </row>
    <row r="658" spans="1:31" x14ac:dyDescent="0.25">
      <c r="A658">
        <v>1666557</v>
      </c>
      <c r="B658">
        <v>1</v>
      </c>
      <c r="C658" t="s">
        <v>80</v>
      </c>
      <c r="D658" t="s">
        <v>103</v>
      </c>
      <c r="E658" t="s">
        <v>178</v>
      </c>
      <c r="F658" t="s">
        <v>2125</v>
      </c>
      <c r="G658" t="s">
        <v>227</v>
      </c>
      <c r="H658" t="s">
        <v>149</v>
      </c>
      <c r="I658" t="s">
        <v>135</v>
      </c>
      <c r="J658" t="s">
        <v>136</v>
      </c>
      <c r="K658" t="s">
        <v>137</v>
      </c>
      <c r="L658" t="s">
        <v>2126</v>
      </c>
      <c r="M658" t="s">
        <v>2127</v>
      </c>
      <c r="N658">
        <v>0.67666666600000003</v>
      </c>
      <c r="O658">
        <v>0</v>
      </c>
      <c r="P658">
        <v>123</v>
      </c>
      <c r="Q658">
        <v>0</v>
      </c>
      <c r="R658">
        <v>1</v>
      </c>
      <c r="S658">
        <v>0</v>
      </c>
      <c r="T658">
        <v>27</v>
      </c>
      <c r="U658">
        <v>0</v>
      </c>
      <c r="V658">
        <v>0</v>
      </c>
      <c r="W658">
        <v>0</v>
      </c>
      <c r="X658">
        <v>19.679658593022285</v>
      </c>
      <c r="Y658">
        <v>0</v>
      </c>
      <c r="Z658">
        <v>0</v>
      </c>
      <c r="AA658">
        <v>0</v>
      </c>
      <c r="AB658">
        <v>11.243913347750109</v>
      </c>
      <c r="AC658">
        <v>0</v>
      </c>
      <c r="AD658">
        <v>0</v>
      </c>
      <c r="AE658">
        <v>30.923571940772394</v>
      </c>
    </row>
    <row r="659" spans="1:31" x14ac:dyDescent="0.25">
      <c r="A659">
        <v>1666348</v>
      </c>
      <c r="B659">
        <v>1</v>
      </c>
      <c r="C659" t="s">
        <v>80</v>
      </c>
      <c r="D659" t="s">
        <v>106</v>
      </c>
      <c r="E659" t="s">
        <v>140</v>
      </c>
      <c r="F659" t="s">
        <v>2128</v>
      </c>
      <c r="G659" t="s">
        <v>142</v>
      </c>
      <c r="H659" t="s">
        <v>134</v>
      </c>
      <c r="I659" t="s">
        <v>135</v>
      </c>
      <c r="J659" t="s">
        <v>136</v>
      </c>
      <c r="K659" t="s">
        <v>143</v>
      </c>
      <c r="L659" t="s">
        <v>2129</v>
      </c>
      <c r="M659" t="s">
        <v>2130</v>
      </c>
      <c r="N659">
        <v>1.920555555</v>
      </c>
      <c r="O659">
        <v>3</v>
      </c>
      <c r="P659">
        <v>17791</v>
      </c>
      <c r="Q659">
        <v>155</v>
      </c>
      <c r="R659">
        <v>845</v>
      </c>
      <c r="S659">
        <v>73</v>
      </c>
      <c r="T659">
        <v>1953</v>
      </c>
      <c r="U659">
        <v>11</v>
      </c>
      <c r="V659">
        <v>6</v>
      </c>
      <c r="W659">
        <v>0.72589982865422498</v>
      </c>
      <c r="X659">
        <v>7230.485237763558</v>
      </c>
      <c r="Y659">
        <v>1060.3583172289332</v>
      </c>
      <c r="Z659">
        <v>648.47114795715015</v>
      </c>
      <c r="AA659">
        <v>1167.8931882324327</v>
      </c>
      <c r="AB659">
        <v>4719.5296612117418</v>
      </c>
      <c r="AC659">
        <v>2311.0199339674291</v>
      </c>
      <c r="AD659">
        <v>774.93172554164607</v>
      </c>
      <c r="AE659">
        <v>17913.415111731545</v>
      </c>
    </row>
    <row r="660" spans="1:31" x14ac:dyDescent="0.25">
      <c r="A660">
        <v>1666703</v>
      </c>
      <c r="B660">
        <v>1</v>
      </c>
      <c r="C660" t="s">
        <v>80</v>
      </c>
      <c r="D660" t="s">
        <v>88</v>
      </c>
      <c r="E660" t="s">
        <v>178</v>
      </c>
      <c r="F660" t="s">
        <v>2131</v>
      </c>
      <c r="G660" t="s">
        <v>227</v>
      </c>
      <c r="H660" t="s">
        <v>149</v>
      </c>
      <c r="I660" t="s">
        <v>135</v>
      </c>
      <c r="J660" t="s">
        <v>136</v>
      </c>
      <c r="K660" t="s">
        <v>137</v>
      </c>
      <c r="L660" t="s">
        <v>2132</v>
      </c>
      <c r="M660" t="s">
        <v>2133</v>
      </c>
      <c r="N660">
        <v>1.4750000000000001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1</v>
      </c>
      <c r="U660">
        <v>0</v>
      </c>
      <c r="V660">
        <v>0</v>
      </c>
      <c r="W660">
        <v>0</v>
      </c>
      <c r="X660">
        <v>5.6788491683500003E-2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5.6788491683500003E-2</v>
      </c>
    </row>
    <row r="661" spans="1:31" x14ac:dyDescent="0.25">
      <c r="A661">
        <v>1666208</v>
      </c>
      <c r="B661">
        <v>1</v>
      </c>
      <c r="C661" t="s">
        <v>80</v>
      </c>
      <c r="D661" t="s">
        <v>106</v>
      </c>
      <c r="E661" t="s">
        <v>146</v>
      </c>
      <c r="F661" t="s">
        <v>2134</v>
      </c>
      <c r="G661" t="s">
        <v>260</v>
      </c>
      <c r="H661" t="s">
        <v>149</v>
      </c>
      <c r="I661" t="s">
        <v>135</v>
      </c>
      <c r="J661" t="s">
        <v>136</v>
      </c>
      <c r="K661" t="s">
        <v>137</v>
      </c>
      <c r="L661" t="s">
        <v>2135</v>
      </c>
      <c r="M661" t="s">
        <v>2136</v>
      </c>
      <c r="N661">
        <v>1.433611111</v>
      </c>
      <c r="O661">
        <v>0</v>
      </c>
      <c r="P661">
        <v>19</v>
      </c>
      <c r="Q661">
        <v>0</v>
      </c>
      <c r="R661">
        <v>10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2.8464040356402882</v>
      </c>
      <c r="Y661">
        <v>0</v>
      </c>
      <c r="Z661">
        <v>0.22562780577447222</v>
      </c>
      <c r="AA661">
        <v>0</v>
      </c>
      <c r="AB661">
        <v>0</v>
      </c>
      <c r="AC661">
        <v>0</v>
      </c>
      <c r="AD661">
        <v>0</v>
      </c>
      <c r="AE661">
        <v>3.0720318414147605</v>
      </c>
    </row>
    <row r="662" spans="1:31" x14ac:dyDescent="0.25">
      <c r="A662">
        <v>1666789</v>
      </c>
      <c r="B662">
        <v>1</v>
      </c>
      <c r="C662" t="s">
        <v>81</v>
      </c>
      <c r="D662" t="s">
        <v>112</v>
      </c>
      <c r="E662" t="s">
        <v>178</v>
      </c>
      <c r="F662" t="s">
        <v>2137</v>
      </c>
      <c r="G662" t="s">
        <v>227</v>
      </c>
      <c r="H662" t="s">
        <v>149</v>
      </c>
      <c r="I662" t="s">
        <v>135</v>
      </c>
      <c r="J662" t="s">
        <v>136</v>
      </c>
      <c r="K662" t="s">
        <v>137</v>
      </c>
      <c r="L662" t="s">
        <v>2138</v>
      </c>
      <c r="M662" t="s">
        <v>2139</v>
      </c>
      <c r="N662">
        <v>2.3827777769999998</v>
      </c>
      <c r="O662">
        <v>0</v>
      </c>
      <c r="P662">
        <v>37</v>
      </c>
      <c r="Q662">
        <v>0</v>
      </c>
      <c r="R662">
        <v>0</v>
      </c>
      <c r="S662">
        <v>0</v>
      </c>
      <c r="T662">
        <v>14</v>
      </c>
      <c r="U662">
        <v>0</v>
      </c>
      <c r="V662">
        <v>0</v>
      </c>
      <c r="W662">
        <v>0</v>
      </c>
      <c r="X662">
        <v>71.710222891732144</v>
      </c>
      <c r="Y662">
        <v>0</v>
      </c>
      <c r="Z662">
        <v>0</v>
      </c>
      <c r="AA662">
        <v>0</v>
      </c>
      <c r="AB662">
        <v>15.128740296581144</v>
      </c>
      <c r="AC662">
        <v>0</v>
      </c>
      <c r="AD662">
        <v>0</v>
      </c>
      <c r="AE662">
        <v>86.838963188313286</v>
      </c>
    </row>
    <row r="663" spans="1:31" x14ac:dyDescent="0.25">
      <c r="A663">
        <v>1666889</v>
      </c>
      <c r="B663">
        <v>1</v>
      </c>
      <c r="C663" t="s">
        <v>80</v>
      </c>
      <c r="D663" t="s">
        <v>90</v>
      </c>
      <c r="E663" t="s">
        <v>362</v>
      </c>
      <c r="F663" t="s">
        <v>2140</v>
      </c>
      <c r="G663" t="s">
        <v>900</v>
      </c>
      <c r="H663" t="s">
        <v>149</v>
      </c>
      <c r="I663" t="s">
        <v>135</v>
      </c>
      <c r="J663" t="s">
        <v>136</v>
      </c>
      <c r="K663" t="s">
        <v>137</v>
      </c>
      <c r="L663" t="s">
        <v>2141</v>
      </c>
      <c r="M663" t="s">
        <v>2142</v>
      </c>
      <c r="N663">
        <v>4.1797222219999997</v>
      </c>
      <c r="O663">
        <v>0</v>
      </c>
      <c r="P663">
        <v>39</v>
      </c>
      <c r="Q663">
        <v>0</v>
      </c>
      <c r="R663">
        <v>0</v>
      </c>
      <c r="S663">
        <v>0</v>
      </c>
      <c r="T663">
        <v>4</v>
      </c>
      <c r="U663">
        <v>0</v>
      </c>
      <c r="V663">
        <v>0</v>
      </c>
      <c r="W663">
        <v>0</v>
      </c>
      <c r="X663">
        <v>63.426411896185144</v>
      </c>
      <c r="Y663">
        <v>0</v>
      </c>
      <c r="Z663">
        <v>0</v>
      </c>
      <c r="AA663">
        <v>0</v>
      </c>
      <c r="AB663">
        <v>8.0372157483305209</v>
      </c>
      <c r="AC663">
        <v>0</v>
      </c>
      <c r="AD663">
        <v>0</v>
      </c>
      <c r="AE663">
        <v>71.463627644515668</v>
      </c>
    </row>
    <row r="664" spans="1:31" x14ac:dyDescent="0.25">
      <c r="A664">
        <v>1666743</v>
      </c>
      <c r="B664">
        <v>1</v>
      </c>
      <c r="C664" t="s">
        <v>80</v>
      </c>
      <c r="D664" t="s">
        <v>84</v>
      </c>
      <c r="E664" t="s">
        <v>152</v>
      </c>
      <c r="F664" t="s">
        <v>2143</v>
      </c>
      <c r="G664" t="s">
        <v>154</v>
      </c>
      <c r="H664" t="s">
        <v>149</v>
      </c>
      <c r="I664" t="s">
        <v>135</v>
      </c>
      <c r="J664" t="s">
        <v>136</v>
      </c>
      <c r="K664" t="s">
        <v>137</v>
      </c>
      <c r="L664" t="s">
        <v>2144</v>
      </c>
      <c r="M664" t="s">
        <v>2145</v>
      </c>
      <c r="N664">
        <v>5.0408333330000001</v>
      </c>
      <c r="O664">
        <v>0</v>
      </c>
      <c r="P664">
        <v>9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8.5268309336973331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8.5268309336973331</v>
      </c>
    </row>
    <row r="665" spans="1:31" x14ac:dyDescent="0.25">
      <c r="A665">
        <v>1666852</v>
      </c>
      <c r="B665">
        <v>1</v>
      </c>
      <c r="C665" t="s">
        <v>80</v>
      </c>
      <c r="D665" t="s">
        <v>82</v>
      </c>
      <c r="E665" t="s">
        <v>140</v>
      </c>
      <c r="F665" t="s">
        <v>2146</v>
      </c>
      <c r="G665" t="s">
        <v>2147</v>
      </c>
      <c r="H665" t="s">
        <v>134</v>
      </c>
      <c r="I665" t="s">
        <v>135</v>
      </c>
      <c r="J665" t="s">
        <v>136</v>
      </c>
      <c r="K665" t="s">
        <v>137</v>
      </c>
      <c r="L665" t="s">
        <v>2148</v>
      </c>
      <c r="M665" t="s">
        <v>2149</v>
      </c>
      <c r="N665">
        <v>1.0377777770000001</v>
      </c>
      <c r="O665">
        <v>0</v>
      </c>
      <c r="P665">
        <v>23532</v>
      </c>
      <c r="Q665">
        <v>0</v>
      </c>
      <c r="R665">
        <v>0</v>
      </c>
      <c r="S665">
        <v>12</v>
      </c>
      <c r="T665">
        <v>2814</v>
      </c>
      <c r="U665">
        <v>0</v>
      </c>
      <c r="V665">
        <v>9</v>
      </c>
      <c r="W665">
        <v>0</v>
      </c>
      <c r="X665">
        <v>11629.284150703319</v>
      </c>
      <c r="Y665">
        <v>0</v>
      </c>
      <c r="Z665">
        <v>0</v>
      </c>
      <c r="AA665">
        <v>493.60081287260732</v>
      </c>
      <c r="AB665">
        <v>2077.0183394959276</v>
      </c>
      <c r="AC665">
        <v>0</v>
      </c>
      <c r="AD665">
        <v>200.87683457545288</v>
      </c>
      <c r="AE665">
        <v>14400.780137647307</v>
      </c>
    </row>
    <row r="666" spans="1:31" x14ac:dyDescent="0.25">
      <c r="A666">
        <v>1666972</v>
      </c>
      <c r="B666">
        <v>1</v>
      </c>
      <c r="C666" t="s">
        <v>80</v>
      </c>
      <c r="D666" t="s">
        <v>90</v>
      </c>
      <c r="E666" t="s">
        <v>178</v>
      </c>
      <c r="F666" t="s">
        <v>2150</v>
      </c>
      <c r="G666" t="s">
        <v>227</v>
      </c>
      <c r="H666" t="s">
        <v>149</v>
      </c>
      <c r="I666" t="s">
        <v>135</v>
      </c>
      <c r="J666" t="s">
        <v>136</v>
      </c>
      <c r="K666" t="s">
        <v>137</v>
      </c>
      <c r="L666" t="s">
        <v>2151</v>
      </c>
      <c r="M666" t="s">
        <v>2152</v>
      </c>
      <c r="N666">
        <v>5.81</v>
      </c>
      <c r="O666">
        <v>0</v>
      </c>
      <c r="P666">
        <v>287</v>
      </c>
      <c r="Q666">
        <v>0</v>
      </c>
      <c r="R666">
        <v>0</v>
      </c>
      <c r="S666">
        <v>0</v>
      </c>
      <c r="T666">
        <v>9</v>
      </c>
      <c r="U666">
        <v>0</v>
      </c>
      <c r="V666">
        <v>0</v>
      </c>
      <c r="W666">
        <v>0</v>
      </c>
      <c r="X666">
        <v>709.23625697155376</v>
      </c>
      <c r="Y666">
        <v>0</v>
      </c>
      <c r="Z666">
        <v>0</v>
      </c>
      <c r="AA666">
        <v>0</v>
      </c>
      <c r="AB666">
        <v>19.158746322389309</v>
      </c>
      <c r="AC666">
        <v>0</v>
      </c>
      <c r="AD666">
        <v>0</v>
      </c>
      <c r="AE666">
        <v>728.39500329394309</v>
      </c>
    </row>
    <row r="667" spans="1:31" x14ac:dyDescent="0.25">
      <c r="A667">
        <v>1666331</v>
      </c>
      <c r="B667">
        <v>1</v>
      </c>
      <c r="C667" t="s">
        <v>80</v>
      </c>
      <c r="D667" t="s">
        <v>96</v>
      </c>
      <c r="E667" t="s">
        <v>140</v>
      </c>
      <c r="F667" t="s">
        <v>2153</v>
      </c>
      <c r="G667" t="s">
        <v>161</v>
      </c>
      <c r="H667" t="s">
        <v>134</v>
      </c>
      <c r="I667" t="s">
        <v>135</v>
      </c>
      <c r="J667" t="s">
        <v>136</v>
      </c>
      <c r="K667" t="s">
        <v>137</v>
      </c>
      <c r="L667" t="s">
        <v>2154</v>
      </c>
      <c r="M667" t="s">
        <v>2155</v>
      </c>
      <c r="N667">
        <v>0.55083333300000004</v>
      </c>
      <c r="O667">
        <v>0</v>
      </c>
      <c r="P667">
        <v>0</v>
      </c>
      <c r="Q667">
        <v>0</v>
      </c>
      <c r="R667">
        <v>0</v>
      </c>
      <c r="S667">
        <v>1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118.39029773512607</v>
      </c>
      <c r="AB667">
        <v>1.2957453753577668</v>
      </c>
      <c r="AC667">
        <v>0</v>
      </c>
      <c r="AD667">
        <v>0</v>
      </c>
      <c r="AE667">
        <v>119.68604311048384</v>
      </c>
    </row>
    <row r="668" spans="1:31" x14ac:dyDescent="0.25">
      <c r="A668">
        <v>1666660</v>
      </c>
      <c r="B668">
        <v>1</v>
      </c>
      <c r="C668" t="s">
        <v>80</v>
      </c>
      <c r="D668" t="s">
        <v>104</v>
      </c>
      <c r="E668" t="s">
        <v>362</v>
      </c>
      <c r="F668" t="s">
        <v>2156</v>
      </c>
      <c r="G668" t="s">
        <v>359</v>
      </c>
      <c r="H668" t="s">
        <v>149</v>
      </c>
      <c r="I668" t="s">
        <v>135</v>
      </c>
      <c r="J668" t="s">
        <v>136</v>
      </c>
      <c r="K668" t="s">
        <v>137</v>
      </c>
      <c r="L668" t="s">
        <v>2157</v>
      </c>
      <c r="M668" t="s">
        <v>2158</v>
      </c>
      <c r="N668">
        <v>0.58694444400000001</v>
      </c>
      <c r="O668">
        <v>0</v>
      </c>
      <c r="P668">
        <v>239</v>
      </c>
      <c r="Q668">
        <v>0</v>
      </c>
      <c r="R668">
        <v>0</v>
      </c>
      <c r="S668">
        <v>0</v>
      </c>
      <c r="T668">
        <v>19</v>
      </c>
      <c r="U668">
        <v>0</v>
      </c>
      <c r="V668">
        <v>0</v>
      </c>
      <c r="W668">
        <v>0</v>
      </c>
      <c r="X668">
        <v>32.702217195698317</v>
      </c>
      <c r="Y668">
        <v>0</v>
      </c>
      <c r="Z668">
        <v>0</v>
      </c>
      <c r="AA668">
        <v>0</v>
      </c>
      <c r="AB668">
        <v>9.0641531204920369</v>
      </c>
      <c r="AC668">
        <v>0</v>
      </c>
      <c r="AD668">
        <v>0</v>
      </c>
      <c r="AE668">
        <v>41.766370316190354</v>
      </c>
    </row>
    <row r="669" spans="1:31" x14ac:dyDescent="0.25">
      <c r="A669">
        <v>1666311</v>
      </c>
      <c r="B669">
        <v>1</v>
      </c>
      <c r="C669" t="s">
        <v>80</v>
      </c>
      <c r="D669" t="s">
        <v>92</v>
      </c>
      <c r="E669" t="s">
        <v>204</v>
      </c>
      <c r="F669" t="s">
        <v>2159</v>
      </c>
      <c r="G669" t="s">
        <v>148</v>
      </c>
      <c r="H669" t="s">
        <v>134</v>
      </c>
      <c r="I669" t="s">
        <v>135</v>
      </c>
      <c r="J669" t="s">
        <v>136</v>
      </c>
      <c r="K669" t="s">
        <v>143</v>
      </c>
      <c r="L669" t="s">
        <v>2160</v>
      </c>
      <c r="M669" t="s">
        <v>2161</v>
      </c>
      <c r="N669">
        <v>7.8371944439999996</v>
      </c>
      <c r="O669">
        <v>0</v>
      </c>
      <c r="P669">
        <v>84</v>
      </c>
      <c r="Q669">
        <v>0</v>
      </c>
      <c r="R669">
        <v>1</v>
      </c>
      <c r="S669">
        <v>0</v>
      </c>
      <c r="T669">
        <v>15</v>
      </c>
      <c r="U669">
        <v>0</v>
      </c>
      <c r="V669">
        <v>0</v>
      </c>
      <c r="W669">
        <v>0</v>
      </c>
      <c r="X669">
        <v>158.14794425347858</v>
      </c>
      <c r="Y669">
        <v>0</v>
      </c>
      <c r="Z669">
        <v>0</v>
      </c>
      <c r="AA669">
        <v>0</v>
      </c>
      <c r="AB669">
        <v>99.968510509491153</v>
      </c>
      <c r="AC669">
        <v>0</v>
      </c>
      <c r="AD669">
        <v>0</v>
      </c>
      <c r="AE669">
        <v>258.11645476296974</v>
      </c>
    </row>
    <row r="670" spans="1:31" x14ac:dyDescent="0.25">
      <c r="A670">
        <v>1666288</v>
      </c>
      <c r="B670">
        <v>1</v>
      </c>
      <c r="C670" t="s">
        <v>80</v>
      </c>
      <c r="D670" t="s">
        <v>96</v>
      </c>
      <c r="E670" t="s">
        <v>146</v>
      </c>
      <c r="F670" t="s">
        <v>2162</v>
      </c>
      <c r="G670" t="s">
        <v>142</v>
      </c>
      <c r="H670" t="s">
        <v>149</v>
      </c>
      <c r="I670" t="s">
        <v>135</v>
      </c>
      <c r="J670" t="s">
        <v>136</v>
      </c>
      <c r="K670" t="s">
        <v>143</v>
      </c>
      <c r="L670" t="s">
        <v>2163</v>
      </c>
      <c r="M670" t="s">
        <v>2164</v>
      </c>
      <c r="N670">
        <v>4.042094444</v>
      </c>
      <c r="O670">
        <v>0</v>
      </c>
      <c r="P670">
        <v>320</v>
      </c>
      <c r="Q670">
        <v>0</v>
      </c>
      <c r="R670">
        <v>1</v>
      </c>
      <c r="S670">
        <v>0</v>
      </c>
      <c r="T670">
        <v>33</v>
      </c>
      <c r="U670">
        <v>0</v>
      </c>
      <c r="V670">
        <v>0</v>
      </c>
      <c r="W670">
        <v>0</v>
      </c>
      <c r="X670">
        <v>545.70225477013821</v>
      </c>
      <c r="Y670">
        <v>0</v>
      </c>
      <c r="Z670">
        <v>0.81631990662469145</v>
      </c>
      <c r="AA670">
        <v>0</v>
      </c>
      <c r="AB670">
        <v>79.829822097053324</v>
      </c>
      <c r="AC670">
        <v>0</v>
      </c>
      <c r="AD670">
        <v>0</v>
      </c>
      <c r="AE670">
        <v>626.34839677381626</v>
      </c>
    </row>
    <row r="671" spans="1:31" x14ac:dyDescent="0.25">
      <c r="A671">
        <v>1666829</v>
      </c>
      <c r="B671">
        <v>1</v>
      </c>
      <c r="C671" t="s">
        <v>80</v>
      </c>
      <c r="D671" t="s">
        <v>96</v>
      </c>
      <c r="E671" t="s">
        <v>152</v>
      </c>
      <c r="F671" t="s">
        <v>2165</v>
      </c>
      <c r="G671" t="s">
        <v>154</v>
      </c>
      <c r="H671" t="s">
        <v>149</v>
      </c>
      <c r="I671" t="s">
        <v>135</v>
      </c>
      <c r="J671" t="s">
        <v>136</v>
      </c>
      <c r="K671" t="s">
        <v>137</v>
      </c>
      <c r="L671" t="s">
        <v>2166</v>
      </c>
      <c r="M671" t="s">
        <v>2167</v>
      </c>
      <c r="N671">
        <v>4.3402777769999998</v>
      </c>
      <c r="O671">
        <v>0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7.7052180745944441E-3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7.7052180745944441E-3</v>
      </c>
    </row>
    <row r="672" spans="1:31" x14ac:dyDescent="0.25">
      <c r="A672">
        <v>1666952</v>
      </c>
      <c r="B672">
        <v>1</v>
      </c>
      <c r="C672" t="s">
        <v>80</v>
      </c>
      <c r="D672" t="s">
        <v>82</v>
      </c>
      <c r="E672" t="s">
        <v>178</v>
      </c>
      <c r="F672" t="s">
        <v>251</v>
      </c>
      <c r="G672" t="s">
        <v>227</v>
      </c>
      <c r="H672" t="s">
        <v>149</v>
      </c>
      <c r="I672" t="s">
        <v>135</v>
      </c>
      <c r="J672" t="s">
        <v>136</v>
      </c>
      <c r="K672" t="s">
        <v>137</v>
      </c>
      <c r="L672" t="s">
        <v>2168</v>
      </c>
      <c r="M672" t="s">
        <v>2169</v>
      </c>
      <c r="N672">
        <v>1.405277777</v>
      </c>
      <c r="O672">
        <v>0</v>
      </c>
      <c r="P672">
        <v>112</v>
      </c>
      <c r="Q672">
        <v>0</v>
      </c>
      <c r="R672">
        <v>0</v>
      </c>
      <c r="S672">
        <v>0</v>
      </c>
      <c r="T672">
        <v>8</v>
      </c>
      <c r="U672">
        <v>0</v>
      </c>
      <c r="V672">
        <v>0</v>
      </c>
      <c r="W672">
        <v>0</v>
      </c>
      <c r="X672">
        <v>52.567686420464575</v>
      </c>
      <c r="Y672">
        <v>0</v>
      </c>
      <c r="Z672">
        <v>0</v>
      </c>
      <c r="AA672">
        <v>0</v>
      </c>
      <c r="AB672">
        <v>0.74410072737253175</v>
      </c>
      <c r="AC672">
        <v>0</v>
      </c>
      <c r="AD672">
        <v>0</v>
      </c>
      <c r="AE672">
        <v>53.311787147837109</v>
      </c>
    </row>
    <row r="673" spans="1:31" x14ac:dyDescent="0.25">
      <c r="A673">
        <v>1666431</v>
      </c>
      <c r="B673">
        <v>1</v>
      </c>
      <c r="C673" t="s">
        <v>80</v>
      </c>
      <c r="D673" t="s">
        <v>96</v>
      </c>
      <c r="E673" t="s">
        <v>178</v>
      </c>
      <c r="F673" t="s">
        <v>2170</v>
      </c>
      <c r="G673" t="s">
        <v>148</v>
      </c>
      <c r="H673" t="s">
        <v>149</v>
      </c>
      <c r="I673" t="s">
        <v>135</v>
      </c>
      <c r="J673" t="s">
        <v>136</v>
      </c>
      <c r="K673" t="s">
        <v>143</v>
      </c>
      <c r="L673" t="s">
        <v>2171</v>
      </c>
      <c r="M673" t="s">
        <v>2172</v>
      </c>
      <c r="N673">
        <v>4.4927777769999997</v>
      </c>
      <c r="O673">
        <v>0</v>
      </c>
      <c r="P673">
        <v>92</v>
      </c>
      <c r="Q673">
        <v>0</v>
      </c>
      <c r="R673">
        <v>0</v>
      </c>
      <c r="S673">
        <v>0</v>
      </c>
      <c r="T673">
        <v>7</v>
      </c>
      <c r="U673">
        <v>0</v>
      </c>
      <c r="V673">
        <v>0</v>
      </c>
      <c r="W673">
        <v>0</v>
      </c>
      <c r="X673">
        <v>96.478152647460206</v>
      </c>
      <c r="Y673">
        <v>0</v>
      </c>
      <c r="Z673">
        <v>0</v>
      </c>
      <c r="AA673">
        <v>0</v>
      </c>
      <c r="AB673">
        <v>22.636060352602509</v>
      </c>
      <c r="AC673">
        <v>0</v>
      </c>
      <c r="AD673">
        <v>0</v>
      </c>
      <c r="AE673">
        <v>119.11421300006272</v>
      </c>
    </row>
    <row r="674" spans="1:31" x14ac:dyDescent="0.25">
      <c r="A674">
        <v>1666766</v>
      </c>
      <c r="B674">
        <v>1</v>
      </c>
      <c r="C674" t="s">
        <v>80</v>
      </c>
      <c r="D674" t="s">
        <v>82</v>
      </c>
      <c r="E674" t="s">
        <v>140</v>
      </c>
      <c r="F674" t="s">
        <v>2173</v>
      </c>
      <c r="G674" t="s">
        <v>161</v>
      </c>
      <c r="H674" t="s">
        <v>134</v>
      </c>
      <c r="I674" t="s">
        <v>135</v>
      </c>
      <c r="J674" t="s">
        <v>136</v>
      </c>
      <c r="K674" t="s">
        <v>137</v>
      </c>
      <c r="L674" t="s">
        <v>2174</v>
      </c>
      <c r="M674" t="s">
        <v>2175</v>
      </c>
      <c r="N674">
        <v>0.89194444399999995</v>
      </c>
      <c r="O674">
        <v>0</v>
      </c>
      <c r="P674">
        <v>15809</v>
      </c>
      <c r="Q674">
        <v>0</v>
      </c>
      <c r="R674">
        <v>0</v>
      </c>
      <c r="S674">
        <v>11</v>
      </c>
      <c r="T674">
        <v>1992</v>
      </c>
      <c r="U674">
        <v>0</v>
      </c>
      <c r="V674">
        <v>9</v>
      </c>
      <c r="W674">
        <v>0</v>
      </c>
      <c r="X674">
        <v>6260.078886903254</v>
      </c>
      <c r="Y674">
        <v>0</v>
      </c>
      <c r="Z674">
        <v>0</v>
      </c>
      <c r="AA674">
        <v>447.63554107329009</v>
      </c>
      <c r="AB674">
        <v>1481.0890923220325</v>
      </c>
      <c r="AC674">
        <v>0</v>
      </c>
      <c r="AD674">
        <v>224.1404627771868</v>
      </c>
      <c r="AE674">
        <v>8412.9439830757638</v>
      </c>
    </row>
    <row r="675" spans="1:31" x14ac:dyDescent="0.25">
      <c r="A675">
        <v>1666517</v>
      </c>
      <c r="B675">
        <v>1</v>
      </c>
      <c r="C675" t="s">
        <v>80</v>
      </c>
      <c r="D675" t="s">
        <v>97</v>
      </c>
      <c r="E675" t="s">
        <v>152</v>
      </c>
      <c r="F675" t="s">
        <v>2176</v>
      </c>
      <c r="G675" t="s">
        <v>168</v>
      </c>
      <c r="H675" t="s">
        <v>149</v>
      </c>
      <c r="I675" t="s">
        <v>135</v>
      </c>
      <c r="J675" t="s">
        <v>136</v>
      </c>
      <c r="K675" t="s">
        <v>137</v>
      </c>
      <c r="L675" t="s">
        <v>2177</v>
      </c>
      <c r="M675" t="s">
        <v>2178</v>
      </c>
      <c r="N675">
        <v>4.108055555</v>
      </c>
      <c r="O675">
        <v>0</v>
      </c>
      <c r="P675">
        <v>1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2.6082307253353516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2.6082307253353516</v>
      </c>
    </row>
    <row r="676" spans="1:31" x14ac:dyDescent="0.25">
      <c r="A676">
        <v>1666666</v>
      </c>
      <c r="B676">
        <v>1</v>
      </c>
      <c r="C676" t="s">
        <v>80</v>
      </c>
      <c r="D676" t="s">
        <v>96</v>
      </c>
      <c r="E676" t="s">
        <v>152</v>
      </c>
      <c r="F676" t="s">
        <v>2179</v>
      </c>
      <c r="G676" t="s">
        <v>507</v>
      </c>
      <c r="H676" t="s">
        <v>149</v>
      </c>
      <c r="I676" t="s">
        <v>135</v>
      </c>
      <c r="J676" t="s">
        <v>136</v>
      </c>
      <c r="K676" t="s">
        <v>137</v>
      </c>
      <c r="L676" t="s">
        <v>2180</v>
      </c>
      <c r="M676" t="s">
        <v>2181</v>
      </c>
      <c r="N676">
        <v>5.1791666660000004</v>
      </c>
      <c r="O676">
        <v>0</v>
      </c>
      <c r="P676">
        <v>1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1.1571998564474884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1.1571998564474884</v>
      </c>
    </row>
    <row r="677" spans="1:31" x14ac:dyDescent="0.25">
      <c r="A677">
        <v>1666225</v>
      </c>
      <c r="B677">
        <v>1</v>
      </c>
      <c r="C677" t="s">
        <v>80</v>
      </c>
      <c r="D677" t="s">
        <v>96</v>
      </c>
      <c r="E677" t="s">
        <v>178</v>
      </c>
      <c r="F677" t="s">
        <v>2182</v>
      </c>
      <c r="G677" t="s">
        <v>227</v>
      </c>
      <c r="H677" t="s">
        <v>149</v>
      </c>
      <c r="I677" t="s">
        <v>135</v>
      </c>
      <c r="J677" t="s">
        <v>136</v>
      </c>
      <c r="K677" t="s">
        <v>137</v>
      </c>
      <c r="L677" t="s">
        <v>2183</v>
      </c>
      <c r="M677" t="s">
        <v>2184</v>
      </c>
      <c r="N677">
        <v>1.8997222220000001</v>
      </c>
      <c r="O677">
        <v>0</v>
      </c>
      <c r="P677">
        <v>84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75.656194348891916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75.656194348891916</v>
      </c>
    </row>
    <row r="678" spans="1:31" x14ac:dyDescent="0.25">
      <c r="A678">
        <v>1666374</v>
      </c>
      <c r="B678">
        <v>1</v>
      </c>
      <c r="C678" t="s">
        <v>80</v>
      </c>
      <c r="D678" t="s">
        <v>83</v>
      </c>
      <c r="E678" t="s">
        <v>178</v>
      </c>
      <c r="F678" t="s">
        <v>2063</v>
      </c>
      <c r="G678" t="s">
        <v>227</v>
      </c>
      <c r="H678" t="s">
        <v>149</v>
      </c>
      <c r="I678" t="s">
        <v>135</v>
      </c>
      <c r="J678" t="s">
        <v>136</v>
      </c>
      <c r="K678" t="s">
        <v>137</v>
      </c>
      <c r="L678" t="s">
        <v>2185</v>
      </c>
      <c r="M678" t="s">
        <v>2186</v>
      </c>
      <c r="N678">
        <v>3.7547222219999998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4</v>
      </c>
      <c r="U678">
        <v>0</v>
      </c>
      <c r="V678">
        <v>1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13.826055653865897</v>
      </c>
      <c r="AC678">
        <v>0</v>
      </c>
      <c r="AD678">
        <v>94.185799353609738</v>
      </c>
      <c r="AE678">
        <v>108.01185500747563</v>
      </c>
    </row>
    <row r="679" spans="1:31" x14ac:dyDescent="0.25">
      <c r="A679">
        <v>1666675</v>
      </c>
      <c r="B679">
        <v>1</v>
      </c>
      <c r="C679" t="s">
        <v>80</v>
      </c>
      <c r="D679" t="s">
        <v>84</v>
      </c>
      <c r="E679" t="s">
        <v>140</v>
      </c>
      <c r="F679" t="s">
        <v>2187</v>
      </c>
      <c r="G679" t="s">
        <v>161</v>
      </c>
      <c r="H679" t="s">
        <v>134</v>
      </c>
      <c r="I679" t="s">
        <v>135</v>
      </c>
      <c r="J679" t="s">
        <v>136</v>
      </c>
      <c r="K679" t="s">
        <v>137</v>
      </c>
      <c r="L679" t="s">
        <v>2188</v>
      </c>
      <c r="M679" t="s">
        <v>2189</v>
      </c>
      <c r="N679">
        <v>0.94722222199999995</v>
      </c>
      <c r="O679">
        <v>0</v>
      </c>
      <c r="P679">
        <v>2632</v>
      </c>
      <c r="Q679">
        <v>0</v>
      </c>
      <c r="R679">
        <v>0</v>
      </c>
      <c r="S679">
        <v>1</v>
      </c>
      <c r="T679">
        <v>139</v>
      </c>
      <c r="U679">
        <v>0</v>
      </c>
      <c r="V679">
        <v>0</v>
      </c>
      <c r="W679">
        <v>0</v>
      </c>
      <c r="X679">
        <v>704.38909199059901</v>
      </c>
      <c r="Y679">
        <v>0</v>
      </c>
      <c r="Z679">
        <v>0</v>
      </c>
      <c r="AA679">
        <v>109.23136707183497</v>
      </c>
      <c r="AB679">
        <v>139.10831299927963</v>
      </c>
      <c r="AC679">
        <v>0</v>
      </c>
      <c r="AD679">
        <v>0</v>
      </c>
      <c r="AE679">
        <v>952.72877206171358</v>
      </c>
    </row>
    <row r="680" spans="1:31" x14ac:dyDescent="0.25">
      <c r="A680">
        <v>1666529</v>
      </c>
      <c r="B680">
        <v>1</v>
      </c>
      <c r="C680" t="s">
        <v>81</v>
      </c>
      <c r="D680" t="s">
        <v>122</v>
      </c>
      <c r="E680" t="s">
        <v>178</v>
      </c>
      <c r="F680" t="s">
        <v>2190</v>
      </c>
      <c r="G680" t="s">
        <v>288</v>
      </c>
      <c r="H680" t="s">
        <v>149</v>
      </c>
      <c r="I680" t="s">
        <v>135</v>
      </c>
      <c r="J680" t="s">
        <v>136</v>
      </c>
      <c r="K680" t="s">
        <v>137</v>
      </c>
      <c r="L680" t="s">
        <v>2191</v>
      </c>
      <c r="M680" t="s">
        <v>2192</v>
      </c>
      <c r="N680">
        <v>1.475833333</v>
      </c>
      <c r="O680">
        <v>0</v>
      </c>
      <c r="P680">
        <v>107</v>
      </c>
      <c r="Q680">
        <v>0</v>
      </c>
      <c r="R680">
        <v>0</v>
      </c>
      <c r="S680">
        <v>0</v>
      </c>
      <c r="T680">
        <v>7</v>
      </c>
      <c r="U680">
        <v>0</v>
      </c>
      <c r="V680">
        <v>0</v>
      </c>
      <c r="W680">
        <v>0</v>
      </c>
      <c r="X680">
        <v>34.425685083599319</v>
      </c>
      <c r="Y680">
        <v>0</v>
      </c>
      <c r="Z680">
        <v>0</v>
      </c>
      <c r="AA680">
        <v>0</v>
      </c>
      <c r="AB680">
        <v>6.8330901099120682</v>
      </c>
      <c r="AC680">
        <v>0</v>
      </c>
      <c r="AD680">
        <v>0</v>
      </c>
      <c r="AE680">
        <v>41.25877519351139</v>
      </c>
    </row>
    <row r="681" spans="1:31" x14ac:dyDescent="0.25">
      <c r="A681">
        <v>1666314</v>
      </c>
      <c r="B681">
        <v>1</v>
      </c>
      <c r="C681" t="s">
        <v>80</v>
      </c>
      <c r="D681" t="s">
        <v>101</v>
      </c>
      <c r="E681" t="s">
        <v>131</v>
      </c>
      <c r="F681" t="s">
        <v>2193</v>
      </c>
      <c r="G681" t="s">
        <v>161</v>
      </c>
      <c r="H681" t="s">
        <v>134</v>
      </c>
      <c r="I681" t="s">
        <v>135</v>
      </c>
      <c r="J681" t="s">
        <v>136</v>
      </c>
      <c r="K681" t="s">
        <v>137</v>
      </c>
      <c r="L681" t="s">
        <v>2194</v>
      </c>
      <c r="M681" t="s">
        <v>2195</v>
      </c>
      <c r="N681">
        <v>1.3149999999999999</v>
      </c>
      <c r="O681">
        <v>0</v>
      </c>
      <c r="P681">
        <v>671</v>
      </c>
      <c r="Q681">
        <v>0</v>
      </c>
      <c r="R681">
        <v>1</v>
      </c>
      <c r="S681">
        <v>0</v>
      </c>
      <c r="T681">
        <v>39</v>
      </c>
      <c r="U681">
        <v>0</v>
      </c>
      <c r="V681">
        <v>0</v>
      </c>
      <c r="W681">
        <v>0</v>
      </c>
      <c r="X681">
        <v>137.48965259178823</v>
      </c>
      <c r="Y681">
        <v>0</v>
      </c>
      <c r="Z681">
        <v>1.6891258222499999E-3</v>
      </c>
      <c r="AA681">
        <v>0</v>
      </c>
      <c r="AB681">
        <v>79.771439176290187</v>
      </c>
      <c r="AC681">
        <v>0</v>
      </c>
      <c r="AD681">
        <v>0</v>
      </c>
      <c r="AE681">
        <v>217.26278089390067</v>
      </c>
    </row>
    <row r="682" spans="1:31" x14ac:dyDescent="0.25">
      <c r="A682">
        <v>1666460</v>
      </c>
      <c r="B682">
        <v>1</v>
      </c>
      <c r="C682" t="s">
        <v>81</v>
      </c>
      <c r="D682" t="s">
        <v>121</v>
      </c>
      <c r="E682" t="s">
        <v>131</v>
      </c>
      <c r="F682" t="s">
        <v>2196</v>
      </c>
      <c r="G682" t="s">
        <v>195</v>
      </c>
      <c r="H682" t="s">
        <v>134</v>
      </c>
      <c r="I682" t="s">
        <v>135</v>
      </c>
      <c r="J682" t="s">
        <v>136</v>
      </c>
      <c r="K682" t="s">
        <v>137</v>
      </c>
      <c r="L682" t="s">
        <v>2197</v>
      </c>
      <c r="M682" t="s">
        <v>2198</v>
      </c>
      <c r="N682">
        <v>1.173888888</v>
      </c>
      <c r="O682">
        <v>0</v>
      </c>
      <c r="P682">
        <v>9</v>
      </c>
      <c r="Q682">
        <v>0</v>
      </c>
      <c r="R682">
        <v>34</v>
      </c>
      <c r="S682">
        <v>0</v>
      </c>
      <c r="T682">
        <v>4</v>
      </c>
      <c r="U682">
        <v>0</v>
      </c>
      <c r="V682">
        <v>0</v>
      </c>
      <c r="W682">
        <v>0</v>
      </c>
      <c r="X682">
        <v>1.1311673470943842</v>
      </c>
      <c r="Y682">
        <v>0</v>
      </c>
      <c r="Z682">
        <v>5.1974527120994924</v>
      </c>
      <c r="AA682">
        <v>0</v>
      </c>
      <c r="AB682">
        <v>8.2239195895240744</v>
      </c>
      <c r="AC682">
        <v>0</v>
      </c>
      <c r="AD682">
        <v>0</v>
      </c>
      <c r="AE682">
        <v>14.55253964871795</v>
      </c>
    </row>
    <row r="683" spans="1:31" x14ac:dyDescent="0.25">
      <c r="A683">
        <v>1666337</v>
      </c>
      <c r="B683">
        <v>1</v>
      </c>
      <c r="C683" t="s">
        <v>81</v>
      </c>
      <c r="D683" t="s">
        <v>112</v>
      </c>
      <c r="E683" t="s">
        <v>146</v>
      </c>
      <c r="F683" t="s">
        <v>2199</v>
      </c>
      <c r="G683" t="s">
        <v>142</v>
      </c>
      <c r="H683" t="s">
        <v>149</v>
      </c>
      <c r="I683" t="s">
        <v>135</v>
      </c>
      <c r="J683" t="s">
        <v>136</v>
      </c>
      <c r="K683" t="s">
        <v>143</v>
      </c>
      <c r="L683" t="s">
        <v>2200</v>
      </c>
      <c r="M683" t="s">
        <v>2201</v>
      </c>
      <c r="N683">
        <v>4.2513888880000001</v>
      </c>
      <c r="O683">
        <v>0</v>
      </c>
      <c r="P683">
        <v>175</v>
      </c>
      <c r="Q683">
        <v>0</v>
      </c>
      <c r="R683">
        <v>4</v>
      </c>
      <c r="S683">
        <v>0</v>
      </c>
      <c r="T683">
        <v>10</v>
      </c>
      <c r="U683">
        <v>0</v>
      </c>
      <c r="V683">
        <v>0</v>
      </c>
      <c r="W683">
        <v>0</v>
      </c>
      <c r="X683">
        <v>137.44488867845521</v>
      </c>
      <c r="Y683">
        <v>0</v>
      </c>
      <c r="Z683">
        <v>0.64421704641502953</v>
      </c>
      <c r="AA683">
        <v>0</v>
      </c>
      <c r="AB683">
        <v>31.571034037955265</v>
      </c>
      <c r="AC683">
        <v>0</v>
      </c>
      <c r="AD683">
        <v>0</v>
      </c>
      <c r="AE683">
        <v>169.66013976282551</v>
      </c>
    </row>
    <row r="684" spans="1:31" x14ac:dyDescent="0.25">
      <c r="A684">
        <v>1666443</v>
      </c>
      <c r="B684">
        <v>1</v>
      </c>
      <c r="C684" t="s">
        <v>80</v>
      </c>
      <c r="D684" t="s">
        <v>95</v>
      </c>
      <c r="E684" t="s">
        <v>152</v>
      </c>
      <c r="F684" t="s">
        <v>2202</v>
      </c>
      <c r="G684" t="s">
        <v>507</v>
      </c>
      <c r="H684" t="s">
        <v>149</v>
      </c>
      <c r="I684" t="s">
        <v>135</v>
      </c>
      <c r="J684" t="s">
        <v>136</v>
      </c>
      <c r="K684" t="s">
        <v>137</v>
      </c>
      <c r="L684" t="s">
        <v>2203</v>
      </c>
      <c r="M684" t="s">
        <v>2204</v>
      </c>
      <c r="N684">
        <v>2.7202777770000002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2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7.3333927635286882</v>
      </c>
      <c r="AC684">
        <v>0</v>
      </c>
      <c r="AD684">
        <v>0</v>
      </c>
      <c r="AE684">
        <v>7.3333927635286882</v>
      </c>
    </row>
    <row r="685" spans="1:31" x14ac:dyDescent="0.25">
      <c r="A685">
        <v>1666752</v>
      </c>
      <c r="B685">
        <v>1</v>
      </c>
      <c r="C685" t="s">
        <v>80</v>
      </c>
      <c r="D685" t="s">
        <v>99</v>
      </c>
      <c r="E685" t="s">
        <v>131</v>
      </c>
      <c r="F685" t="s">
        <v>2205</v>
      </c>
      <c r="G685" t="s">
        <v>161</v>
      </c>
      <c r="H685" t="s">
        <v>134</v>
      </c>
      <c r="I685" t="s">
        <v>135</v>
      </c>
      <c r="J685" t="s">
        <v>136</v>
      </c>
      <c r="K685" t="s">
        <v>137</v>
      </c>
      <c r="L685" t="s">
        <v>2206</v>
      </c>
      <c r="M685" t="s">
        <v>2207</v>
      </c>
      <c r="N685">
        <v>9.7777776999999996E-2</v>
      </c>
      <c r="O685">
        <v>1</v>
      </c>
      <c r="P685">
        <v>1553</v>
      </c>
      <c r="Q685">
        <v>0</v>
      </c>
      <c r="R685">
        <v>28</v>
      </c>
      <c r="S685">
        <v>3</v>
      </c>
      <c r="T685">
        <v>84</v>
      </c>
      <c r="U685">
        <v>0</v>
      </c>
      <c r="V685">
        <v>0</v>
      </c>
      <c r="W685">
        <v>0.12987106564226669</v>
      </c>
      <c r="X685">
        <v>25.875472370830146</v>
      </c>
      <c r="Y685">
        <v>0</v>
      </c>
      <c r="Z685">
        <v>1.249099007523351</v>
      </c>
      <c r="AA685">
        <v>2.352827449185547</v>
      </c>
      <c r="AB685">
        <v>5.6216617406172187</v>
      </c>
      <c r="AC685">
        <v>0</v>
      </c>
      <c r="AD685">
        <v>0</v>
      </c>
      <c r="AE685">
        <v>35.228931633798531</v>
      </c>
    </row>
    <row r="686" spans="1:31" x14ac:dyDescent="0.25">
      <c r="A686">
        <v>1666944</v>
      </c>
      <c r="B686">
        <v>1</v>
      </c>
      <c r="C686" t="s">
        <v>80</v>
      </c>
      <c r="D686" t="s">
        <v>99</v>
      </c>
      <c r="E686" t="s">
        <v>146</v>
      </c>
      <c r="F686" t="s">
        <v>2208</v>
      </c>
      <c r="G686" t="s">
        <v>231</v>
      </c>
      <c r="H686" t="s">
        <v>149</v>
      </c>
      <c r="I686" t="s">
        <v>135</v>
      </c>
      <c r="J686" t="s">
        <v>136</v>
      </c>
      <c r="K686" t="s">
        <v>137</v>
      </c>
      <c r="L686" t="s">
        <v>2209</v>
      </c>
      <c r="M686" t="s">
        <v>2210</v>
      </c>
      <c r="N686">
        <v>1.5677777770000001</v>
      </c>
      <c r="O686">
        <v>0</v>
      </c>
      <c r="P686">
        <v>85</v>
      </c>
      <c r="Q686">
        <v>0</v>
      </c>
      <c r="R686">
        <v>1</v>
      </c>
      <c r="S686">
        <v>0</v>
      </c>
      <c r="T686">
        <v>8</v>
      </c>
      <c r="U686">
        <v>0</v>
      </c>
      <c r="V686">
        <v>0</v>
      </c>
      <c r="W686">
        <v>0</v>
      </c>
      <c r="X686">
        <v>27.231756029530565</v>
      </c>
      <c r="Y686">
        <v>0</v>
      </c>
      <c r="Z686">
        <v>0</v>
      </c>
      <c r="AA686">
        <v>0</v>
      </c>
      <c r="AB686">
        <v>2.2048999526721755</v>
      </c>
      <c r="AC686">
        <v>0</v>
      </c>
      <c r="AD686">
        <v>0</v>
      </c>
      <c r="AE686">
        <v>29.43665598220274</v>
      </c>
    </row>
    <row r="687" spans="1:31" x14ac:dyDescent="0.25">
      <c r="A687">
        <v>1666297</v>
      </c>
      <c r="B687">
        <v>1</v>
      </c>
      <c r="C687" t="s">
        <v>80</v>
      </c>
      <c r="D687" t="s">
        <v>96</v>
      </c>
      <c r="E687" t="s">
        <v>178</v>
      </c>
      <c r="F687" t="s">
        <v>2211</v>
      </c>
      <c r="G687" t="s">
        <v>148</v>
      </c>
      <c r="H687" t="s">
        <v>149</v>
      </c>
      <c r="I687" t="s">
        <v>135</v>
      </c>
      <c r="J687" t="s">
        <v>136</v>
      </c>
      <c r="K687" t="s">
        <v>143</v>
      </c>
      <c r="L687" t="s">
        <v>2212</v>
      </c>
      <c r="M687" t="s">
        <v>2213</v>
      </c>
      <c r="N687">
        <v>6.0561111109999999</v>
      </c>
      <c r="O687">
        <v>0</v>
      </c>
      <c r="P687">
        <v>32</v>
      </c>
      <c r="Q687">
        <v>0</v>
      </c>
      <c r="R687">
        <v>0</v>
      </c>
      <c r="S687">
        <v>0</v>
      </c>
      <c r="T687">
        <v>4</v>
      </c>
      <c r="U687">
        <v>0</v>
      </c>
      <c r="V687">
        <v>0</v>
      </c>
      <c r="W687">
        <v>0</v>
      </c>
      <c r="X687">
        <v>20.803713210930404</v>
      </c>
      <c r="Y687">
        <v>0</v>
      </c>
      <c r="Z687">
        <v>0</v>
      </c>
      <c r="AA687">
        <v>0</v>
      </c>
      <c r="AB687">
        <v>51.507463284394632</v>
      </c>
      <c r="AC687">
        <v>0</v>
      </c>
      <c r="AD687">
        <v>0</v>
      </c>
      <c r="AE687">
        <v>72.311176495325043</v>
      </c>
    </row>
    <row r="688" spans="1:31" x14ac:dyDescent="0.25">
      <c r="A688">
        <v>1668107</v>
      </c>
      <c r="B688">
        <v>1</v>
      </c>
      <c r="C688" t="s">
        <v>80</v>
      </c>
      <c r="D688" t="s">
        <v>106</v>
      </c>
      <c r="E688" t="s">
        <v>146</v>
      </c>
      <c r="F688" t="s">
        <v>2214</v>
      </c>
      <c r="G688" t="s">
        <v>227</v>
      </c>
      <c r="H688" t="s">
        <v>149</v>
      </c>
      <c r="I688" t="s">
        <v>135</v>
      </c>
      <c r="J688" t="s">
        <v>136</v>
      </c>
      <c r="K688" t="s">
        <v>137</v>
      </c>
      <c r="L688" t="s">
        <v>2215</v>
      </c>
      <c r="M688" t="s">
        <v>2216</v>
      </c>
      <c r="N688">
        <v>2.8133333330000001</v>
      </c>
      <c r="O688">
        <v>0</v>
      </c>
      <c r="P688">
        <v>0</v>
      </c>
      <c r="Q688">
        <v>0</v>
      </c>
      <c r="R688">
        <v>12</v>
      </c>
      <c r="S688">
        <v>0</v>
      </c>
      <c r="T688">
        <v>7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27.652741262960962</v>
      </c>
      <c r="AA688">
        <v>0</v>
      </c>
      <c r="AB688">
        <v>9.2608640255471997</v>
      </c>
      <c r="AC688">
        <v>0</v>
      </c>
      <c r="AD688">
        <v>0</v>
      </c>
      <c r="AE688">
        <v>36.913605288508165</v>
      </c>
    </row>
    <row r="689" spans="1:31" x14ac:dyDescent="0.25">
      <c r="A689">
        <v>1667566</v>
      </c>
      <c r="B689">
        <v>1</v>
      </c>
      <c r="C689" t="s">
        <v>81</v>
      </c>
      <c r="D689" t="s">
        <v>118</v>
      </c>
      <c r="E689" t="s">
        <v>152</v>
      </c>
      <c r="F689" t="s">
        <v>2217</v>
      </c>
      <c r="G689" t="s">
        <v>154</v>
      </c>
      <c r="H689" t="s">
        <v>149</v>
      </c>
      <c r="I689" t="s">
        <v>135</v>
      </c>
      <c r="J689" t="s">
        <v>136</v>
      </c>
      <c r="K689" t="s">
        <v>137</v>
      </c>
      <c r="L689" t="s">
        <v>2218</v>
      </c>
      <c r="M689" t="s">
        <v>2219</v>
      </c>
      <c r="N689">
        <v>8.8055555549999998</v>
      </c>
      <c r="O689">
        <v>0</v>
      </c>
      <c r="P689">
        <v>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1.3060169688897207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1.3060169688897207</v>
      </c>
    </row>
    <row r="690" spans="1:31" x14ac:dyDescent="0.25">
      <c r="A690">
        <v>1667795</v>
      </c>
      <c r="B690">
        <v>1</v>
      </c>
      <c r="C690" t="s">
        <v>80</v>
      </c>
      <c r="D690" t="s">
        <v>106</v>
      </c>
      <c r="E690" t="s">
        <v>204</v>
      </c>
      <c r="F690" t="s">
        <v>2220</v>
      </c>
      <c r="G690" t="s">
        <v>195</v>
      </c>
      <c r="H690" t="s">
        <v>134</v>
      </c>
      <c r="I690" t="s">
        <v>135</v>
      </c>
      <c r="J690" t="s">
        <v>136</v>
      </c>
      <c r="K690" t="s">
        <v>137</v>
      </c>
      <c r="L690" t="s">
        <v>2221</v>
      </c>
      <c r="M690" t="s">
        <v>2222</v>
      </c>
      <c r="N690">
        <v>3.8802777769999999</v>
      </c>
      <c r="O690">
        <v>0</v>
      </c>
      <c r="P690">
        <v>345</v>
      </c>
      <c r="Q690">
        <v>2</v>
      </c>
      <c r="R690">
        <v>14</v>
      </c>
      <c r="S690">
        <v>4</v>
      </c>
      <c r="T690">
        <v>39</v>
      </c>
      <c r="U690">
        <v>0</v>
      </c>
      <c r="V690">
        <v>0</v>
      </c>
      <c r="W690">
        <v>0</v>
      </c>
      <c r="X690">
        <v>236.50046682212636</v>
      </c>
      <c r="Y690">
        <v>0.72723004614666675</v>
      </c>
      <c r="Z690">
        <v>3.6874615043033301</v>
      </c>
      <c r="AA690">
        <v>74.641833879076728</v>
      </c>
      <c r="AB690">
        <v>56.320571328909693</v>
      </c>
      <c r="AC690">
        <v>0</v>
      </c>
      <c r="AD690">
        <v>0</v>
      </c>
      <c r="AE690">
        <v>371.87756358056282</v>
      </c>
    </row>
    <row r="691" spans="1:31" x14ac:dyDescent="0.25">
      <c r="A691">
        <v>1667546</v>
      </c>
      <c r="B691">
        <v>1</v>
      </c>
      <c r="C691" t="s">
        <v>80</v>
      </c>
      <c r="D691" t="s">
        <v>105</v>
      </c>
      <c r="E691" t="s">
        <v>362</v>
      </c>
      <c r="F691" t="s">
        <v>2072</v>
      </c>
      <c r="G691" t="s">
        <v>900</v>
      </c>
      <c r="H691" t="s">
        <v>149</v>
      </c>
      <c r="I691" t="s">
        <v>135</v>
      </c>
      <c r="J691" t="s">
        <v>136</v>
      </c>
      <c r="K691" t="s">
        <v>137</v>
      </c>
      <c r="L691" t="s">
        <v>2223</v>
      </c>
      <c r="M691" t="s">
        <v>2224</v>
      </c>
      <c r="N691">
        <v>2.7383333329999999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3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34.236641662209102</v>
      </c>
      <c r="AC691">
        <v>0</v>
      </c>
      <c r="AD691">
        <v>0</v>
      </c>
      <c r="AE691">
        <v>34.236641662209102</v>
      </c>
    </row>
    <row r="692" spans="1:31" x14ac:dyDescent="0.25">
      <c r="A692">
        <v>1667403</v>
      </c>
      <c r="B692">
        <v>1</v>
      </c>
      <c r="C692" t="s">
        <v>81</v>
      </c>
      <c r="D692" t="s">
        <v>122</v>
      </c>
      <c r="E692" t="s">
        <v>131</v>
      </c>
      <c r="F692" t="s">
        <v>2225</v>
      </c>
      <c r="G692" t="s">
        <v>161</v>
      </c>
      <c r="H692" t="s">
        <v>134</v>
      </c>
      <c r="I692" t="s">
        <v>135</v>
      </c>
      <c r="J692" t="s">
        <v>136</v>
      </c>
      <c r="K692" t="s">
        <v>137</v>
      </c>
      <c r="L692" t="s">
        <v>2226</v>
      </c>
      <c r="M692" t="s">
        <v>2227</v>
      </c>
      <c r="N692">
        <v>0.67944444400000004</v>
      </c>
      <c r="O692">
        <v>0</v>
      </c>
      <c r="P692">
        <v>1322</v>
      </c>
      <c r="Q692">
        <v>0</v>
      </c>
      <c r="R692">
        <v>0</v>
      </c>
      <c r="S692">
        <v>0</v>
      </c>
      <c r="T692">
        <v>123</v>
      </c>
      <c r="U692">
        <v>0</v>
      </c>
      <c r="V692">
        <v>0</v>
      </c>
      <c r="W692">
        <v>0</v>
      </c>
      <c r="X692">
        <v>145.23054409488984</v>
      </c>
      <c r="Y692">
        <v>0</v>
      </c>
      <c r="Z692">
        <v>0</v>
      </c>
      <c r="AA692">
        <v>0</v>
      </c>
      <c r="AB692">
        <v>23.356881239606686</v>
      </c>
      <c r="AC692">
        <v>0</v>
      </c>
      <c r="AD692">
        <v>0</v>
      </c>
      <c r="AE692">
        <v>168.58742533449652</v>
      </c>
    </row>
    <row r="693" spans="1:31" x14ac:dyDescent="0.25">
      <c r="A693">
        <v>1667509</v>
      </c>
      <c r="B693">
        <v>1</v>
      </c>
      <c r="C693" t="s">
        <v>80</v>
      </c>
      <c r="D693" t="s">
        <v>94</v>
      </c>
      <c r="E693" t="s">
        <v>140</v>
      </c>
      <c r="F693" t="s">
        <v>2228</v>
      </c>
      <c r="G693" t="s">
        <v>161</v>
      </c>
      <c r="H693" t="s">
        <v>134</v>
      </c>
      <c r="I693" t="s">
        <v>135</v>
      </c>
      <c r="J693" t="s">
        <v>136</v>
      </c>
      <c r="K693" t="s">
        <v>137</v>
      </c>
      <c r="L693" t="s">
        <v>2229</v>
      </c>
      <c r="M693" t="s">
        <v>2230</v>
      </c>
      <c r="N693">
        <v>0.48222222199999998</v>
      </c>
      <c r="O693">
        <v>0</v>
      </c>
      <c r="P693">
        <v>972</v>
      </c>
      <c r="Q693">
        <v>63</v>
      </c>
      <c r="R693">
        <v>314</v>
      </c>
      <c r="S693">
        <v>20</v>
      </c>
      <c r="T693">
        <v>159</v>
      </c>
      <c r="U693">
        <v>9</v>
      </c>
      <c r="V693">
        <v>0</v>
      </c>
      <c r="W693">
        <v>0</v>
      </c>
      <c r="X693">
        <v>106.56247264663178</v>
      </c>
      <c r="Y693">
        <v>33.522617977372086</v>
      </c>
      <c r="Z693">
        <v>137.96932800124736</v>
      </c>
      <c r="AA693">
        <v>121.96840827734538</v>
      </c>
      <c r="AB693">
        <v>47.57287312705666</v>
      </c>
      <c r="AC693">
        <v>131.72288154630905</v>
      </c>
      <c r="AD693">
        <v>0</v>
      </c>
      <c r="AE693">
        <v>579.3185815759623</v>
      </c>
    </row>
    <row r="694" spans="1:31" x14ac:dyDescent="0.25">
      <c r="A694">
        <v>1667154</v>
      </c>
      <c r="B694">
        <v>1</v>
      </c>
      <c r="C694" t="s">
        <v>80</v>
      </c>
      <c r="D694" t="s">
        <v>92</v>
      </c>
      <c r="E694" t="s">
        <v>178</v>
      </c>
      <c r="F694" t="s">
        <v>2231</v>
      </c>
      <c r="G694" t="s">
        <v>227</v>
      </c>
      <c r="H694" t="s">
        <v>149</v>
      </c>
      <c r="I694" t="s">
        <v>135</v>
      </c>
      <c r="J694" t="s">
        <v>136</v>
      </c>
      <c r="K694" t="s">
        <v>137</v>
      </c>
      <c r="L694" t="s">
        <v>2232</v>
      </c>
      <c r="M694" t="s">
        <v>2233</v>
      </c>
      <c r="N694">
        <v>4.4669444440000001</v>
      </c>
      <c r="O694">
        <v>0</v>
      </c>
      <c r="P694">
        <v>26</v>
      </c>
      <c r="Q694">
        <v>0</v>
      </c>
      <c r="R694">
        <v>1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31.32135132284796</v>
      </c>
      <c r="Y694">
        <v>0</v>
      </c>
      <c r="Z694">
        <v>2.1462208061053727</v>
      </c>
      <c r="AA694">
        <v>0</v>
      </c>
      <c r="AB694">
        <v>3.2174491560533333E-3</v>
      </c>
      <c r="AC694">
        <v>0</v>
      </c>
      <c r="AD694">
        <v>0</v>
      </c>
      <c r="AE694">
        <v>33.47078957810939</v>
      </c>
    </row>
    <row r="695" spans="1:31" x14ac:dyDescent="0.25">
      <c r="A695">
        <v>1668150</v>
      </c>
      <c r="B695">
        <v>1</v>
      </c>
      <c r="C695" t="s">
        <v>81</v>
      </c>
      <c r="D695" t="s">
        <v>118</v>
      </c>
      <c r="E695" t="s">
        <v>152</v>
      </c>
      <c r="F695" t="s">
        <v>2234</v>
      </c>
      <c r="G695" t="s">
        <v>168</v>
      </c>
      <c r="H695" t="s">
        <v>149</v>
      </c>
      <c r="I695" t="s">
        <v>135</v>
      </c>
      <c r="J695" t="s">
        <v>136</v>
      </c>
      <c r="K695" t="s">
        <v>137</v>
      </c>
      <c r="L695" t="s">
        <v>2235</v>
      </c>
      <c r="M695" t="s">
        <v>2236</v>
      </c>
      <c r="N695">
        <v>1.994722222</v>
      </c>
      <c r="O695">
        <v>0</v>
      </c>
      <c r="P695">
        <v>5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2.0051426601872788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2.0051426601872788</v>
      </c>
    </row>
    <row r="696" spans="1:31" x14ac:dyDescent="0.25">
      <c r="A696">
        <v>1667360</v>
      </c>
      <c r="B696">
        <v>1</v>
      </c>
      <c r="C696" t="s">
        <v>81</v>
      </c>
      <c r="D696" t="s">
        <v>128</v>
      </c>
      <c r="E696" t="s">
        <v>140</v>
      </c>
      <c r="F696" t="s">
        <v>2237</v>
      </c>
      <c r="G696" t="s">
        <v>161</v>
      </c>
      <c r="H696" t="s">
        <v>134</v>
      </c>
      <c r="I696" t="s">
        <v>135</v>
      </c>
      <c r="J696" t="s">
        <v>136</v>
      </c>
      <c r="K696" t="s">
        <v>137</v>
      </c>
      <c r="L696" t="s">
        <v>2238</v>
      </c>
      <c r="M696" t="s">
        <v>2239</v>
      </c>
      <c r="N696">
        <v>0.896666666</v>
      </c>
      <c r="O696">
        <v>0</v>
      </c>
      <c r="P696">
        <v>1002</v>
      </c>
      <c r="Q696">
        <v>3</v>
      </c>
      <c r="R696">
        <v>12</v>
      </c>
      <c r="S696">
        <v>13</v>
      </c>
      <c r="T696">
        <v>127</v>
      </c>
      <c r="U696">
        <v>0</v>
      </c>
      <c r="V696">
        <v>0</v>
      </c>
      <c r="W696">
        <v>0</v>
      </c>
      <c r="X696">
        <v>106.51358020359915</v>
      </c>
      <c r="Y696">
        <v>35.30252664430251</v>
      </c>
      <c r="Z696">
        <v>4.5037262171981682</v>
      </c>
      <c r="AA696">
        <v>42.366912321491718</v>
      </c>
      <c r="AB696">
        <v>52.240906746110277</v>
      </c>
      <c r="AC696">
        <v>0</v>
      </c>
      <c r="AD696">
        <v>0</v>
      </c>
      <c r="AE696">
        <v>240.92765213270184</v>
      </c>
    </row>
    <row r="697" spans="1:31" x14ac:dyDescent="0.25">
      <c r="A697">
        <v>1667503</v>
      </c>
      <c r="B697">
        <v>1</v>
      </c>
      <c r="C697" t="s">
        <v>81</v>
      </c>
      <c r="D697" t="s">
        <v>124</v>
      </c>
      <c r="E697" t="s">
        <v>204</v>
      </c>
      <c r="F697" t="s">
        <v>2240</v>
      </c>
      <c r="G697" t="s">
        <v>161</v>
      </c>
      <c r="H697" t="s">
        <v>134</v>
      </c>
      <c r="I697" t="s">
        <v>191</v>
      </c>
      <c r="J697" t="s">
        <v>136</v>
      </c>
      <c r="K697" t="s">
        <v>137</v>
      </c>
      <c r="L697" t="s">
        <v>2241</v>
      </c>
      <c r="M697" t="s">
        <v>2242</v>
      </c>
      <c r="N697">
        <v>1.3611111E-2</v>
      </c>
      <c r="O697">
        <v>10</v>
      </c>
      <c r="P697">
        <v>720</v>
      </c>
      <c r="Q697">
        <v>349</v>
      </c>
      <c r="R697">
        <v>66</v>
      </c>
      <c r="S697">
        <v>28</v>
      </c>
      <c r="T697">
        <v>41</v>
      </c>
      <c r="U697">
        <v>1</v>
      </c>
      <c r="V697">
        <v>0</v>
      </c>
      <c r="W697">
        <v>2.9366955262182221E-2</v>
      </c>
      <c r="X697">
        <v>1.379685775378042</v>
      </c>
      <c r="Y697">
        <v>2.6800293554613224</v>
      </c>
      <c r="Z697">
        <v>0.37262532927484271</v>
      </c>
      <c r="AA697">
        <v>3.7568134397565953</v>
      </c>
      <c r="AB697">
        <v>0.32791254632355343</v>
      </c>
      <c r="AC697">
        <v>0.29916409459604693</v>
      </c>
      <c r="AD697">
        <v>0</v>
      </c>
      <c r="AE697">
        <v>8.8455974960525854</v>
      </c>
    </row>
    <row r="698" spans="1:31" x14ac:dyDescent="0.25">
      <c r="A698">
        <v>1667552</v>
      </c>
      <c r="B698">
        <v>1</v>
      </c>
      <c r="C698" t="s">
        <v>80</v>
      </c>
      <c r="D698" t="s">
        <v>106</v>
      </c>
      <c r="E698" t="s">
        <v>140</v>
      </c>
      <c r="F698" t="s">
        <v>2243</v>
      </c>
      <c r="G698" t="s">
        <v>161</v>
      </c>
      <c r="H698" t="s">
        <v>134</v>
      </c>
      <c r="I698" t="s">
        <v>135</v>
      </c>
      <c r="J698" t="s">
        <v>136</v>
      </c>
      <c r="K698" t="s">
        <v>137</v>
      </c>
      <c r="L698" t="s">
        <v>2244</v>
      </c>
      <c r="M698" t="s">
        <v>2245</v>
      </c>
      <c r="N698">
        <v>1.6444444439999999</v>
      </c>
      <c r="O698">
        <v>1</v>
      </c>
      <c r="P698">
        <v>2</v>
      </c>
      <c r="Q698">
        <v>18</v>
      </c>
      <c r="R698">
        <v>269</v>
      </c>
      <c r="S698">
        <v>11</v>
      </c>
      <c r="T698">
        <v>57</v>
      </c>
      <c r="U698">
        <v>0</v>
      </c>
      <c r="V698">
        <v>0</v>
      </c>
      <c r="W698">
        <v>0.68660380572243052</v>
      </c>
      <c r="X698">
        <v>7.1936330369044459</v>
      </c>
      <c r="Y698">
        <v>14.593792952903261</v>
      </c>
      <c r="Z698">
        <v>365.09665957262041</v>
      </c>
      <c r="AA698">
        <v>67.582501537961775</v>
      </c>
      <c r="AB698">
        <v>67.731649487611207</v>
      </c>
      <c r="AC698">
        <v>0</v>
      </c>
      <c r="AD698">
        <v>0</v>
      </c>
      <c r="AE698">
        <v>522.88484039372361</v>
      </c>
    </row>
    <row r="699" spans="1:31" x14ac:dyDescent="0.25">
      <c r="A699">
        <v>1667220</v>
      </c>
      <c r="B699">
        <v>1</v>
      </c>
      <c r="C699" t="s">
        <v>81</v>
      </c>
      <c r="D699" t="s">
        <v>113</v>
      </c>
      <c r="E699" t="s">
        <v>152</v>
      </c>
      <c r="F699" t="s">
        <v>2246</v>
      </c>
      <c r="G699" t="s">
        <v>154</v>
      </c>
      <c r="H699" t="s">
        <v>149</v>
      </c>
      <c r="I699" t="s">
        <v>135</v>
      </c>
      <c r="J699" t="s">
        <v>136</v>
      </c>
      <c r="K699" t="s">
        <v>137</v>
      </c>
      <c r="L699" t="s">
        <v>2247</v>
      </c>
      <c r="M699" t="s">
        <v>2248</v>
      </c>
      <c r="N699">
        <v>6.7713888879999997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0.30787084315125834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0.30787084315125834</v>
      </c>
    </row>
    <row r="700" spans="1:31" x14ac:dyDescent="0.25">
      <c r="A700">
        <v>1667575</v>
      </c>
      <c r="B700">
        <v>1</v>
      </c>
      <c r="C700" t="s">
        <v>81</v>
      </c>
      <c r="D700" t="s">
        <v>115</v>
      </c>
      <c r="E700" t="s">
        <v>204</v>
      </c>
      <c r="F700" t="s">
        <v>2249</v>
      </c>
      <c r="G700" t="s">
        <v>161</v>
      </c>
      <c r="H700" t="s">
        <v>134</v>
      </c>
      <c r="I700" t="s">
        <v>135</v>
      </c>
      <c r="J700" t="s">
        <v>136</v>
      </c>
      <c r="K700" t="s">
        <v>137</v>
      </c>
      <c r="L700" t="s">
        <v>2250</v>
      </c>
      <c r="M700" t="s">
        <v>2251</v>
      </c>
      <c r="N700">
        <v>1.9813888879999999</v>
      </c>
      <c r="O700">
        <v>0</v>
      </c>
      <c r="P700">
        <v>407</v>
      </c>
      <c r="Q700">
        <v>2</v>
      </c>
      <c r="R700">
        <v>18</v>
      </c>
      <c r="S700">
        <v>1</v>
      </c>
      <c r="T700">
        <v>24</v>
      </c>
      <c r="U700">
        <v>0</v>
      </c>
      <c r="V700">
        <v>0</v>
      </c>
      <c r="W700">
        <v>0</v>
      </c>
      <c r="X700">
        <v>54.088861298475905</v>
      </c>
      <c r="Y700">
        <v>9.0009450471744188</v>
      </c>
      <c r="Z700">
        <v>7.4440395841462603</v>
      </c>
      <c r="AA700">
        <v>35.724587230771988</v>
      </c>
      <c r="AB700">
        <v>8.528267269766987</v>
      </c>
      <c r="AC700">
        <v>0</v>
      </c>
      <c r="AD700">
        <v>0</v>
      </c>
      <c r="AE700">
        <v>114.78670043033556</v>
      </c>
    </row>
    <row r="701" spans="1:31" x14ac:dyDescent="0.25">
      <c r="A701">
        <v>1667266</v>
      </c>
      <c r="B701">
        <v>1</v>
      </c>
      <c r="C701" t="s">
        <v>80</v>
      </c>
      <c r="D701" t="s">
        <v>108</v>
      </c>
      <c r="E701" t="s">
        <v>178</v>
      </c>
      <c r="F701" t="s">
        <v>2252</v>
      </c>
      <c r="G701" t="s">
        <v>403</v>
      </c>
      <c r="H701" t="s">
        <v>149</v>
      </c>
      <c r="I701" t="s">
        <v>135</v>
      </c>
      <c r="J701" t="s">
        <v>136</v>
      </c>
      <c r="K701" t="s">
        <v>137</v>
      </c>
      <c r="L701" t="s">
        <v>2253</v>
      </c>
      <c r="M701" t="s">
        <v>2254</v>
      </c>
      <c r="N701">
        <v>2.8691666659999999</v>
      </c>
      <c r="O701">
        <v>0</v>
      </c>
      <c r="P701">
        <v>12</v>
      </c>
      <c r="Q701">
        <v>0</v>
      </c>
      <c r="R701">
        <v>3</v>
      </c>
      <c r="S701">
        <v>0</v>
      </c>
      <c r="T701">
        <v>4</v>
      </c>
      <c r="U701">
        <v>0</v>
      </c>
      <c r="V701">
        <v>0</v>
      </c>
      <c r="W701">
        <v>0</v>
      </c>
      <c r="X701">
        <v>3.8924365125971252</v>
      </c>
      <c r="Y701">
        <v>0</v>
      </c>
      <c r="Z701">
        <v>0.22770855705063053</v>
      </c>
      <c r="AA701">
        <v>0</v>
      </c>
      <c r="AB701">
        <v>10.136902846184707</v>
      </c>
      <c r="AC701">
        <v>0</v>
      </c>
      <c r="AD701">
        <v>0</v>
      </c>
      <c r="AE701">
        <v>14.257047915832462</v>
      </c>
    </row>
    <row r="702" spans="1:31" x14ac:dyDescent="0.25">
      <c r="A702">
        <v>1667598</v>
      </c>
      <c r="B702">
        <v>1</v>
      </c>
      <c r="C702" t="s">
        <v>81</v>
      </c>
      <c r="D702" t="s">
        <v>123</v>
      </c>
      <c r="E702" t="s">
        <v>140</v>
      </c>
      <c r="F702" t="s">
        <v>2255</v>
      </c>
      <c r="G702" t="s">
        <v>161</v>
      </c>
      <c r="H702" t="s">
        <v>134</v>
      </c>
      <c r="I702" t="s">
        <v>135</v>
      </c>
      <c r="J702" t="s">
        <v>136</v>
      </c>
      <c r="K702" t="s">
        <v>137</v>
      </c>
      <c r="L702" t="s">
        <v>2256</v>
      </c>
      <c r="M702" t="s">
        <v>2257</v>
      </c>
      <c r="N702">
        <v>1.4822222220000001</v>
      </c>
      <c r="O702">
        <v>0</v>
      </c>
      <c r="P702">
        <v>2236</v>
      </c>
      <c r="Q702">
        <v>3</v>
      </c>
      <c r="R702">
        <v>11</v>
      </c>
      <c r="S702">
        <v>28</v>
      </c>
      <c r="T702">
        <v>783</v>
      </c>
      <c r="U702">
        <v>6</v>
      </c>
      <c r="V702">
        <v>9</v>
      </c>
      <c r="W702">
        <v>0</v>
      </c>
      <c r="X702">
        <v>796.28969680003115</v>
      </c>
      <c r="Y702">
        <v>2.1304626332252834</v>
      </c>
      <c r="Z702">
        <v>2.2017903136336141</v>
      </c>
      <c r="AA702">
        <v>333.01342132242871</v>
      </c>
      <c r="AB702">
        <v>895.08581534699931</v>
      </c>
      <c r="AC702">
        <v>1496.4497210698632</v>
      </c>
      <c r="AD702">
        <v>55.805707874536658</v>
      </c>
      <c r="AE702">
        <v>3580.9766153607179</v>
      </c>
    </row>
    <row r="703" spans="1:31" x14ac:dyDescent="0.25">
      <c r="A703">
        <v>1667767</v>
      </c>
      <c r="B703">
        <v>1</v>
      </c>
      <c r="C703" t="s">
        <v>80</v>
      </c>
      <c r="D703" t="s">
        <v>97</v>
      </c>
      <c r="E703" t="s">
        <v>140</v>
      </c>
      <c r="F703" t="s">
        <v>2258</v>
      </c>
      <c r="G703" t="s">
        <v>161</v>
      </c>
      <c r="H703" t="s">
        <v>134</v>
      </c>
      <c r="I703" t="s">
        <v>135</v>
      </c>
      <c r="J703" t="s">
        <v>136</v>
      </c>
      <c r="K703" t="s">
        <v>137</v>
      </c>
      <c r="L703" t="s">
        <v>2259</v>
      </c>
      <c r="M703" t="s">
        <v>2260</v>
      </c>
      <c r="N703">
        <v>6.9166666000000002E-2</v>
      </c>
      <c r="O703">
        <v>2</v>
      </c>
      <c r="P703">
        <v>6505</v>
      </c>
      <c r="Q703">
        <v>2</v>
      </c>
      <c r="R703">
        <v>57</v>
      </c>
      <c r="S703">
        <v>14</v>
      </c>
      <c r="T703">
        <v>555</v>
      </c>
      <c r="U703">
        <v>1</v>
      </c>
      <c r="V703">
        <v>3</v>
      </c>
      <c r="W703">
        <v>10.680446453250001</v>
      </c>
      <c r="X703">
        <v>390.95011517101267</v>
      </c>
      <c r="Y703">
        <v>0.10708118159981003</v>
      </c>
      <c r="Z703">
        <v>1.1215266781149968</v>
      </c>
      <c r="AA703">
        <v>10.111060571287894</v>
      </c>
      <c r="AB703">
        <v>98.819634136628252</v>
      </c>
      <c r="AC703">
        <v>0.66405911485759994</v>
      </c>
      <c r="AD703">
        <v>5.7925709792049496</v>
      </c>
      <c r="AE703">
        <v>518.24649428595626</v>
      </c>
    </row>
    <row r="704" spans="1:31" x14ac:dyDescent="0.25">
      <c r="A704">
        <v>1667080</v>
      </c>
      <c r="B704">
        <v>1</v>
      </c>
      <c r="C704" t="s">
        <v>81</v>
      </c>
      <c r="D704" t="s">
        <v>116</v>
      </c>
      <c r="E704" t="s">
        <v>146</v>
      </c>
      <c r="F704" t="s">
        <v>2261</v>
      </c>
      <c r="G704" t="s">
        <v>231</v>
      </c>
      <c r="H704" t="s">
        <v>149</v>
      </c>
      <c r="I704" t="s">
        <v>135</v>
      </c>
      <c r="J704" t="s">
        <v>136</v>
      </c>
      <c r="K704" t="s">
        <v>137</v>
      </c>
      <c r="L704" t="s">
        <v>2262</v>
      </c>
      <c r="M704" t="s">
        <v>2263</v>
      </c>
      <c r="N704">
        <v>0.175277777</v>
      </c>
      <c r="O704">
        <v>0</v>
      </c>
      <c r="P704">
        <v>256</v>
      </c>
      <c r="Q704">
        <v>0</v>
      </c>
      <c r="R704">
        <v>2</v>
      </c>
      <c r="S704">
        <v>0</v>
      </c>
      <c r="T704">
        <v>26</v>
      </c>
      <c r="U704">
        <v>0</v>
      </c>
      <c r="V704">
        <v>0</v>
      </c>
      <c r="W704">
        <v>0</v>
      </c>
      <c r="X704">
        <v>7.44985735108206</v>
      </c>
      <c r="Y704">
        <v>0</v>
      </c>
      <c r="Z704">
        <v>1.0917841569457781E-2</v>
      </c>
      <c r="AA704">
        <v>0</v>
      </c>
      <c r="AB704">
        <v>2.3636360824695015</v>
      </c>
      <c r="AC704">
        <v>0</v>
      </c>
      <c r="AD704">
        <v>0</v>
      </c>
      <c r="AE704">
        <v>9.8244112751210189</v>
      </c>
    </row>
    <row r="705" spans="1:31" x14ac:dyDescent="0.25">
      <c r="A705">
        <v>1667621</v>
      </c>
      <c r="B705">
        <v>1</v>
      </c>
      <c r="C705" t="s">
        <v>80</v>
      </c>
      <c r="D705" t="s">
        <v>108</v>
      </c>
      <c r="E705" t="s">
        <v>140</v>
      </c>
      <c r="F705" t="s">
        <v>2264</v>
      </c>
      <c r="G705" t="s">
        <v>918</v>
      </c>
      <c r="H705" t="s">
        <v>134</v>
      </c>
      <c r="I705" t="s">
        <v>191</v>
      </c>
      <c r="J705" t="s">
        <v>136</v>
      </c>
      <c r="K705" t="s">
        <v>137</v>
      </c>
      <c r="L705" t="s">
        <v>2265</v>
      </c>
      <c r="M705" t="s">
        <v>2266</v>
      </c>
      <c r="N705">
        <v>3.8333332999999997E-2</v>
      </c>
      <c r="O705">
        <v>0</v>
      </c>
      <c r="P705">
        <v>1885</v>
      </c>
      <c r="Q705">
        <v>3</v>
      </c>
      <c r="R705">
        <v>902</v>
      </c>
      <c r="S705">
        <v>13</v>
      </c>
      <c r="T705">
        <v>461</v>
      </c>
      <c r="U705">
        <v>2</v>
      </c>
      <c r="V705">
        <v>0</v>
      </c>
      <c r="W705">
        <v>0</v>
      </c>
      <c r="X705">
        <v>13.237750215466965</v>
      </c>
      <c r="Y705">
        <v>3.3037072646815005E-2</v>
      </c>
      <c r="Z705">
        <v>9.3358521481546859</v>
      </c>
      <c r="AA705">
        <v>4.0753891894577121</v>
      </c>
      <c r="AB705">
        <v>14.884529410048515</v>
      </c>
      <c r="AC705">
        <v>2.53199226840443</v>
      </c>
      <c r="AD705">
        <v>0</v>
      </c>
      <c r="AE705">
        <v>44.09855030417912</v>
      </c>
    </row>
    <row r="706" spans="1:31" x14ac:dyDescent="0.25">
      <c r="A706">
        <v>1667744</v>
      </c>
      <c r="B706">
        <v>1</v>
      </c>
      <c r="C706" t="s">
        <v>80</v>
      </c>
      <c r="D706" t="s">
        <v>102</v>
      </c>
      <c r="E706" t="s">
        <v>146</v>
      </c>
      <c r="F706" t="s">
        <v>2267</v>
      </c>
      <c r="G706" t="s">
        <v>260</v>
      </c>
      <c r="H706" t="s">
        <v>149</v>
      </c>
      <c r="I706" t="s">
        <v>135</v>
      </c>
      <c r="J706" t="s">
        <v>136</v>
      </c>
      <c r="K706" t="s">
        <v>137</v>
      </c>
      <c r="L706" t="s">
        <v>2268</v>
      </c>
      <c r="M706" t="s">
        <v>2269</v>
      </c>
      <c r="N706">
        <v>6.0638888880000001</v>
      </c>
      <c r="O706">
        <v>0</v>
      </c>
      <c r="P706">
        <v>0</v>
      </c>
      <c r="Q706">
        <v>0</v>
      </c>
      <c r="R706">
        <v>22</v>
      </c>
      <c r="S706">
        <v>1</v>
      </c>
      <c r="T706">
        <v>2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43.34084843599814</v>
      </c>
      <c r="AA706">
        <v>0</v>
      </c>
      <c r="AB706">
        <v>16.5054118124844</v>
      </c>
      <c r="AC706">
        <v>0</v>
      </c>
      <c r="AD706">
        <v>0</v>
      </c>
      <c r="AE706">
        <v>59.846260248482537</v>
      </c>
    </row>
    <row r="707" spans="1:31" x14ac:dyDescent="0.25">
      <c r="A707">
        <v>1668076</v>
      </c>
      <c r="B707">
        <v>1</v>
      </c>
      <c r="C707" t="s">
        <v>80</v>
      </c>
      <c r="D707" t="s">
        <v>98</v>
      </c>
      <c r="E707" t="s">
        <v>131</v>
      </c>
      <c r="F707" t="s">
        <v>2270</v>
      </c>
      <c r="G707" t="s">
        <v>585</v>
      </c>
      <c r="H707" t="s">
        <v>134</v>
      </c>
      <c r="I707" t="s">
        <v>135</v>
      </c>
      <c r="J707" t="s">
        <v>136</v>
      </c>
      <c r="K707" t="s">
        <v>137</v>
      </c>
      <c r="L707" t="s">
        <v>2271</v>
      </c>
      <c r="M707" t="s">
        <v>2272</v>
      </c>
      <c r="N707">
        <v>3.8705555550000001</v>
      </c>
      <c r="O707">
        <v>0</v>
      </c>
      <c r="P707">
        <v>0</v>
      </c>
      <c r="Q707">
        <v>0</v>
      </c>
      <c r="R707">
        <v>4</v>
      </c>
      <c r="S707">
        <v>0</v>
      </c>
      <c r="T707">
        <v>3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55.937923921412057</v>
      </c>
      <c r="AA707">
        <v>0</v>
      </c>
      <c r="AB707">
        <v>3.9796264414503999</v>
      </c>
      <c r="AC707">
        <v>0</v>
      </c>
      <c r="AD707">
        <v>0</v>
      </c>
      <c r="AE707">
        <v>59.917550362862457</v>
      </c>
    </row>
    <row r="708" spans="1:31" x14ac:dyDescent="0.25">
      <c r="A708">
        <v>1667389</v>
      </c>
      <c r="B708">
        <v>1</v>
      </c>
      <c r="C708" t="s">
        <v>80</v>
      </c>
      <c r="D708" t="s">
        <v>91</v>
      </c>
      <c r="E708" t="s">
        <v>152</v>
      </c>
      <c r="F708" t="s">
        <v>2273</v>
      </c>
      <c r="G708" t="s">
        <v>154</v>
      </c>
      <c r="H708" t="s">
        <v>149</v>
      </c>
      <c r="I708" t="s">
        <v>135</v>
      </c>
      <c r="J708" t="s">
        <v>136</v>
      </c>
      <c r="K708" t="s">
        <v>137</v>
      </c>
      <c r="L708" t="s">
        <v>2274</v>
      </c>
      <c r="M708" t="s">
        <v>2275</v>
      </c>
      <c r="N708">
        <v>10.804444444</v>
      </c>
      <c r="O708">
        <v>0</v>
      </c>
      <c r="P708">
        <v>2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5.3464916600051238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5.3464916600051238</v>
      </c>
    </row>
    <row r="709" spans="1:31" x14ac:dyDescent="0.25">
      <c r="A709">
        <v>1667074</v>
      </c>
      <c r="B709">
        <v>1</v>
      </c>
      <c r="C709" t="s">
        <v>80</v>
      </c>
      <c r="D709" t="s">
        <v>83</v>
      </c>
      <c r="E709" t="s">
        <v>131</v>
      </c>
      <c r="F709" t="s">
        <v>2276</v>
      </c>
      <c r="G709" t="s">
        <v>235</v>
      </c>
      <c r="H709" t="s">
        <v>134</v>
      </c>
      <c r="I709" t="s">
        <v>135</v>
      </c>
      <c r="J709" t="s">
        <v>136</v>
      </c>
      <c r="K709" t="s">
        <v>143</v>
      </c>
      <c r="L709" t="s">
        <v>2277</v>
      </c>
      <c r="M709" t="s">
        <v>2278</v>
      </c>
      <c r="N709">
        <v>1.5480555549999999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172</v>
      </c>
      <c r="U709">
        <v>0</v>
      </c>
      <c r="V709">
        <v>8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547.93254119040546</v>
      </c>
      <c r="AC709">
        <v>0</v>
      </c>
      <c r="AD709">
        <v>396.66517104732696</v>
      </c>
      <c r="AE709">
        <v>944.59771223773237</v>
      </c>
    </row>
    <row r="710" spans="1:31" x14ac:dyDescent="0.25">
      <c r="A710">
        <v>1667475</v>
      </c>
      <c r="B710">
        <v>1</v>
      </c>
      <c r="C710" t="s">
        <v>81</v>
      </c>
      <c r="D710" t="s">
        <v>112</v>
      </c>
      <c r="E710" t="s">
        <v>204</v>
      </c>
      <c r="F710" t="s">
        <v>2279</v>
      </c>
      <c r="G710" t="s">
        <v>161</v>
      </c>
      <c r="H710" t="s">
        <v>134</v>
      </c>
      <c r="I710" t="s">
        <v>135</v>
      </c>
      <c r="J710" t="s">
        <v>136</v>
      </c>
      <c r="K710" t="s">
        <v>137</v>
      </c>
      <c r="L710" t="s">
        <v>2280</v>
      </c>
      <c r="M710" t="s">
        <v>2281</v>
      </c>
      <c r="N710">
        <v>2.0836111110000002</v>
      </c>
      <c r="O710">
        <v>0</v>
      </c>
      <c r="P710">
        <v>719</v>
      </c>
      <c r="Q710">
        <v>22</v>
      </c>
      <c r="R710">
        <v>143</v>
      </c>
      <c r="S710">
        <v>8</v>
      </c>
      <c r="T710">
        <v>114</v>
      </c>
      <c r="U710">
        <v>0</v>
      </c>
      <c r="V710">
        <v>0</v>
      </c>
      <c r="W710">
        <v>0</v>
      </c>
      <c r="X710">
        <v>336.20733211496645</v>
      </c>
      <c r="Y710">
        <v>5.8700870501500466</v>
      </c>
      <c r="Z710">
        <v>75.447478622027589</v>
      </c>
      <c r="AA710">
        <v>14.702510292827069</v>
      </c>
      <c r="AB710">
        <v>160.92591636610106</v>
      </c>
      <c r="AC710">
        <v>0</v>
      </c>
      <c r="AD710">
        <v>0</v>
      </c>
      <c r="AE710">
        <v>593.15332444607225</v>
      </c>
    </row>
    <row r="711" spans="1:31" x14ac:dyDescent="0.25">
      <c r="A711">
        <v>1667226</v>
      </c>
      <c r="B711">
        <v>1</v>
      </c>
      <c r="C711" t="s">
        <v>81</v>
      </c>
      <c r="D711" t="s">
        <v>123</v>
      </c>
      <c r="E711" t="s">
        <v>204</v>
      </c>
      <c r="F711" t="s">
        <v>2282</v>
      </c>
      <c r="G711" t="s">
        <v>161</v>
      </c>
      <c r="H711" t="s">
        <v>134</v>
      </c>
      <c r="I711" t="s">
        <v>135</v>
      </c>
      <c r="J711" t="s">
        <v>136</v>
      </c>
      <c r="K711" t="s">
        <v>137</v>
      </c>
      <c r="L711" t="s">
        <v>2283</v>
      </c>
      <c r="M711" t="s">
        <v>2284</v>
      </c>
      <c r="N711">
        <v>1.6530555549999999</v>
      </c>
      <c r="O711">
        <v>0</v>
      </c>
      <c r="P711">
        <v>358</v>
      </c>
      <c r="Q711">
        <v>140</v>
      </c>
      <c r="R711">
        <v>52</v>
      </c>
      <c r="S711">
        <v>10</v>
      </c>
      <c r="T711">
        <v>32</v>
      </c>
      <c r="U711">
        <v>0</v>
      </c>
      <c r="V711">
        <v>0</v>
      </c>
      <c r="W711">
        <v>0</v>
      </c>
      <c r="X711">
        <v>57.334319688356018</v>
      </c>
      <c r="Y711">
        <v>147.88240193954141</v>
      </c>
      <c r="Z711">
        <v>24.462749721956527</v>
      </c>
      <c r="AA711">
        <v>13.906577570799193</v>
      </c>
      <c r="AB711">
        <v>42.262919122502723</v>
      </c>
      <c r="AC711">
        <v>0</v>
      </c>
      <c r="AD711">
        <v>0</v>
      </c>
      <c r="AE711">
        <v>285.84896804315588</v>
      </c>
    </row>
    <row r="712" spans="1:31" x14ac:dyDescent="0.25">
      <c r="A712">
        <v>1667784</v>
      </c>
      <c r="B712">
        <v>1</v>
      </c>
      <c r="C712" t="s">
        <v>80</v>
      </c>
      <c r="D712" t="s">
        <v>90</v>
      </c>
      <c r="E712" t="s">
        <v>178</v>
      </c>
      <c r="F712" t="s">
        <v>2285</v>
      </c>
      <c r="G712" t="s">
        <v>227</v>
      </c>
      <c r="H712" t="s">
        <v>149</v>
      </c>
      <c r="I712" t="s">
        <v>135</v>
      </c>
      <c r="J712" t="s">
        <v>136</v>
      </c>
      <c r="K712" t="s">
        <v>137</v>
      </c>
      <c r="L712" t="s">
        <v>2286</v>
      </c>
      <c r="M712" t="s">
        <v>2287</v>
      </c>
      <c r="N712">
        <v>2.477222222</v>
      </c>
      <c r="O712">
        <v>0</v>
      </c>
      <c r="P712">
        <v>103</v>
      </c>
      <c r="Q712">
        <v>0</v>
      </c>
      <c r="R712">
        <v>0</v>
      </c>
      <c r="S712">
        <v>0</v>
      </c>
      <c r="T712">
        <v>13</v>
      </c>
      <c r="U712">
        <v>0</v>
      </c>
      <c r="V712">
        <v>0</v>
      </c>
      <c r="W712">
        <v>0</v>
      </c>
      <c r="X712">
        <v>83.130324767526972</v>
      </c>
      <c r="Y712">
        <v>0</v>
      </c>
      <c r="Z712">
        <v>0</v>
      </c>
      <c r="AA712">
        <v>0</v>
      </c>
      <c r="AB712">
        <v>10.930983795007567</v>
      </c>
      <c r="AC712">
        <v>0</v>
      </c>
      <c r="AD712">
        <v>0</v>
      </c>
      <c r="AE712">
        <v>94.061308562534535</v>
      </c>
    </row>
    <row r="713" spans="1:31" x14ac:dyDescent="0.25">
      <c r="A713">
        <v>1667180</v>
      </c>
      <c r="B713">
        <v>1</v>
      </c>
      <c r="C713" t="s">
        <v>81</v>
      </c>
      <c r="D713" t="s">
        <v>128</v>
      </c>
      <c r="E713" t="s">
        <v>140</v>
      </c>
      <c r="F713" t="s">
        <v>2288</v>
      </c>
      <c r="G713" t="s">
        <v>161</v>
      </c>
      <c r="H713" t="s">
        <v>134</v>
      </c>
      <c r="I713" t="s">
        <v>135</v>
      </c>
      <c r="J713" t="s">
        <v>136</v>
      </c>
      <c r="K713" t="s">
        <v>137</v>
      </c>
      <c r="L713" t="s">
        <v>2289</v>
      </c>
      <c r="M713" t="s">
        <v>2290</v>
      </c>
      <c r="N713">
        <v>0.10249999999999999</v>
      </c>
      <c r="O713">
        <v>9</v>
      </c>
      <c r="P713">
        <v>1526</v>
      </c>
      <c r="Q713">
        <v>68</v>
      </c>
      <c r="R713">
        <v>99</v>
      </c>
      <c r="S713">
        <v>18</v>
      </c>
      <c r="T713">
        <v>133</v>
      </c>
      <c r="U713">
        <v>3</v>
      </c>
      <c r="V713">
        <v>1</v>
      </c>
      <c r="W713">
        <v>0.21980557854584998</v>
      </c>
      <c r="X713">
        <v>20.615652363859407</v>
      </c>
      <c r="Y713">
        <v>2.2925695283338627</v>
      </c>
      <c r="Z713">
        <v>0.91837149032189747</v>
      </c>
      <c r="AA713">
        <v>35.702569021808479</v>
      </c>
      <c r="AB713">
        <v>6.4278674838369403</v>
      </c>
      <c r="AC713">
        <v>0.62342880017692004</v>
      </c>
      <c r="AD713">
        <v>0.46229895324140002</v>
      </c>
      <c r="AE713">
        <v>67.262563220124761</v>
      </c>
    </row>
    <row r="714" spans="1:31" x14ac:dyDescent="0.25">
      <c r="A714">
        <v>1667535</v>
      </c>
      <c r="B714">
        <v>1</v>
      </c>
      <c r="C714" t="s">
        <v>81</v>
      </c>
      <c r="D714" t="s">
        <v>118</v>
      </c>
      <c r="E714" t="s">
        <v>204</v>
      </c>
      <c r="F714" t="s">
        <v>1018</v>
      </c>
      <c r="G714" t="s">
        <v>161</v>
      </c>
      <c r="H714" t="s">
        <v>134</v>
      </c>
      <c r="I714" t="s">
        <v>135</v>
      </c>
      <c r="J714" t="s">
        <v>136</v>
      </c>
      <c r="K714" t="s">
        <v>137</v>
      </c>
      <c r="L714" t="s">
        <v>2291</v>
      </c>
      <c r="M714" t="s">
        <v>2292</v>
      </c>
      <c r="N714">
        <v>0.161111111</v>
      </c>
      <c r="O714">
        <v>3</v>
      </c>
      <c r="P714">
        <v>8268</v>
      </c>
      <c r="Q714">
        <v>169</v>
      </c>
      <c r="R714">
        <v>1228</v>
      </c>
      <c r="S714">
        <v>70</v>
      </c>
      <c r="T714">
        <v>1029</v>
      </c>
      <c r="U714">
        <v>7</v>
      </c>
      <c r="V714">
        <v>9</v>
      </c>
      <c r="W714">
        <v>0.2406267896997778</v>
      </c>
      <c r="X714">
        <v>149.12626461939601</v>
      </c>
      <c r="Y714">
        <v>47.642535893381321</v>
      </c>
      <c r="Z714">
        <v>28.20401422445369</v>
      </c>
      <c r="AA714">
        <v>49.489289793049252</v>
      </c>
      <c r="AB714">
        <v>116.26123247299331</v>
      </c>
      <c r="AC714">
        <v>18.769947392827426</v>
      </c>
      <c r="AD714">
        <v>1.3778254867113</v>
      </c>
      <c r="AE714">
        <v>411.11173667251205</v>
      </c>
    </row>
    <row r="715" spans="1:31" x14ac:dyDescent="0.25">
      <c r="A715">
        <v>1667830</v>
      </c>
      <c r="B715">
        <v>1</v>
      </c>
      <c r="C715" t="s">
        <v>81</v>
      </c>
      <c r="D715" t="s">
        <v>118</v>
      </c>
      <c r="E715" t="s">
        <v>146</v>
      </c>
      <c r="F715" t="s">
        <v>2293</v>
      </c>
      <c r="G715" t="s">
        <v>260</v>
      </c>
      <c r="H715" t="s">
        <v>149</v>
      </c>
      <c r="I715" t="s">
        <v>135</v>
      </c>
      <c r="J715" t="s">
        <v>136</v>
      </c>
      <c r="K715" t="s">
        <v>137</v>
      </c>
      <c r="L715" t="s">
        <v>2294</v>
      </c>
      <c r="M715" t="s">
        <v>2295</v>
      </c>
      <c r="N715">
        <v>3.2069444439999999</v>
      </c>
      <c r="O715">
        <v>0</v>
      </c>
      <c r="P715">
        <v>5</v>
      </c>
      <c r="Q715">
        <v>0</v>
      </c>
      <c r="R715">
        <v>12</v>
      </c>
      <c r="S715">
        <v>0</v>
      </c>
      <c r="T715">
        <v>6</v>
      </c>
      <c r="U715">
        <v>0</v>
      </c>
      <c r="V715">
        <v>0</v>
      </c>
      <c r="W715">
        <v>0</v>
      </c>
      <c r="X715">
        <v>1.1098152012145335</v>
      </c>
      <c r="Y715">
        <v>0</v>
      </c>
      <c r="Z715">
        <v>17.221463089542603</v>
      </c>
      <c r="AA715">
        <v>0</v>
      </c>
      <c r="AB715">
        <v>33.609410166423679</v>
      </c>
      <c r="AC715">
        <v>0</v>
      </c>
      <c r="AD715">
        <v>0</v>
      </c>
      <c r="AE715">
        <v>51.940688457180812</v>
      </c>
    </row>
    <row r="716" spans="1:31" x14ac:dyDescent="0.25">
      <c r="A716">
        <v>1667329</v>
      </c>
      <c r="B716">
        <v>1</v>
      </c>
      <c r="C716" t="s">
        <v>80</v>
      </c>
      <c r="D716" t="s">
        <v>99</v>
      </c>
      <c r="E716" t="s">
        <v>140</v>
      </c>
      <c r="F716" t="s">
        <v>2296</v>
      </c>
      <c r="G716" t="s">
        <v>161</v>
      </c>
      <c r="H716" t="s">
        <v>134</v>
      </c>
      <c r="I716" t="s">
        <v>135</v>
      </c>
      <c r="J716" t="s">
        <v>136</v>
      </c>
      <c r="K716" t="s">
        <v>137</v>
      </c>
      <c r="L716" t="s">
        <v>2297</v>
      </c>
      <c r="M716" t="s">
        <v>2298</v>
      </c>
      <c r="N716">
        <v>0.6925</v>
      </c>
      <c r="O716">
        <v>7</v>
      </c>
      <c r="P716">
        <v>1338</v>
      </c>
      <c r="Q716">
        <v>0</v>
      </c>
      <c r="R716">
        <v>26</v>
      </c>
      <c r="S716">
        <v>11</v>
      </c>
      <c r="T716">
        <v>159</v>
      </c>
      <c r="U716">
        <v>0</v>
      </c>
      <c r="V716">
        <v>3</v>
      </c>
      <c r="W716">
        <v>23.576660203368487</v>
      </c>
      <c r="X716">
        <v>183.41412042657041</v>
      </c>
      <c r="Y716">
        <v>0</v>
      </c>
      <c r="Z716">
        <v>1.8855874063872671</v>
      </c>
      <c r="AA716">
        <v>106.38041229384498</v>
      </c>
      <c r="AB716">
        <v>54.672592256361149</v>
      </c>
      <c r="AC716">
        <v>0</v>
      </c>
      <c r="AD716">
        <v>0.29074183335102505</v>
      </c>
      <c r="AE716">
        <v>370.22011441988332</v>
      </c>
    </row>
    <row r="717" spans="1:31" x14ac:dyDescent="0.25">
      <c r="A717">
        <v>1667429</v>
      </c>
      <c r="B717">
        <v>1</v>
      </c>
      <c r="C717" t="s">
        <v>80</v>
      </c>
      <c r="D717" t="s">
        <v>106</v>
      </c>
      <c r="E717" t="s">
        <v>178</v>
      </c>
      <c r="F717" t="s">
        <v>2299</v>
      </c>
      <c r="G717" t="s">
        <v>1115</v>
      </c>
      <c r="H717" t="s">
        <v>149</v>
      </c>
      <c r="I717" t="s">
        <v>135</v>
      </c>
      <c r="J717" t="s">
        <v>136</v>
      </c>
      <c r="K717" t="s">
        <v>137</v>
      </c>
      <c r="L717" t="s">
        <v>2300</v>
      </c>
      <c r="M717" t="s">
        <v>2301</v>
      </c>
      <c r="N717">
        <v>1.3091666660000001</v>
      </c>
      <c r="O717">
        <v>0</v>
      </c>
      <c r="P717">
        <v>42</v>
      </c>
      <c r="Q717">
        <v>0</v>
      </c>
      <c r="R717">
        <v>1</v>
      </c>
      <c r="S717">
        <v>0</v>
      </c>
      <c r="T717">
        <v>4</v>
      </c>
      <c r="U717">
        <v>0</v>
      </c>
      <c r="V717">
        <v>0</v>
      </c>
      <c r="W717">
        <v>0</v>
      </c>
      <c r="X717">
        <v>4.6682513521328541</v>
      </c>
      <c r="Y717">
        <v>0</v>
      </c>
      <c r="Z717">
        <v>4.0269504269921666E-2</v>
      </c>
      <c r="AA717">
        <v>0</v>
      </c>
      <c r="AB717">
        <v>7.9861620303054526</v>
      </c>
      <c r="AC717">
        <v>0</v>
      </c>
      <c r="AD717">
        <v>0</v>
      </c>
      <c r="AE717">
        <v>12.694682886708229</v>
      </c>
    </row>
    <row r="718" spans="1:31" x14ac:dyDescent="0.25">
      <c r="A718">
        <v>1667283</v>
      </c>
      <c r="B718">
        <v>1</v>
      </c>
      <c r="C718" t="s">
        <v>80</v>
      </c>
      <c r="D718" t="s">
        <v>82</v>
      </c>
      <c r="E718" t="s">
        <v>146</v>
      </c>
      <c r="F718" t="s">
        <v>2302</v>
      </c>
      <c r="G718" t="s">
        <v>231</v>
      </c>
      <c r="H718" t="s">
        <v>149</v>
      </c>
      <c r="I718" t="s">
        <v>135</v>
      </c>
      <c r="J718" t="s">
        <v>136</v>
      </c>
      <c r="K718" t="s">
        <v>137</v>
      </c>
      <c r="L718" t="s">
        <v>2303</v>
      </c>
      <c r="M718" t="s">
        <v>2304</v>
      </c>
      <c r="N718">
        <v>0.35861111099999998</v>
      </c>
      <c r="O718">
        <v>0</v>
      </c>
      <c r="P718">
        <v>547</v>
      </c>
      <c r="Q718">
        <v>0</v>
      </c>
      <c r="R718">
        <v>0</v>
      </c>
      <c r="S718">
        <v>0</v>
      </c>
      <c r="T718">
        <v>165</v>
      </c>
      <c r="U718">
        <v>0</v>
      </c>
      <c r="V718">
        <v>0</v>
      </c>
      <c r="W718">
        <v>0</v>
      </c>
      <c r="X718">
        <v>57.9218392165943</v>
      </c>
      <c r="Y718">
        <v>0</v>
      </c>
      <c r="Z718">
        <v>0</v>
      </c>
      <c r="AA718">
        <v>0</v>
      </c>
      <c r="AB718">
        <v>62.091539186968689</v>
      </c>
      <c r="AC718">
        <v>0</v>
      </c>
      <c r="AD718">
        <v>0</v>
      </c>
      <c r="AE718">
        <v>120.013378403563</v>
      </c>
    </row>
    <row r="719" spans="1:31" x14ac:dyDescent="0.25">
      <c r="A719">
        <v>1667469</v>
      </c>
      <c r="B719">
        <v>1</v>
      </c>
      <c r="C719" t="s">
        <v>80</v>
      </c>
      <c r="D719" t="s">
        <v>94</v>
      </c>
      <c r="E719" t="s">
        <v>178</v>
      </c>
      <c r="F719" t="s">
        <v>2305</v>
      </c>
      <c r="G719" t="s">
        <v>227</v>
      </c>
      <c r="H719" t="s">
        <v>149</v>
      </c>
      <c r="I719" t="s">
        <v>135</v>
      </c>
      <c r="J719" t="s">
        <v>136</v>
      </c>
      <c r="K719" t="s">
        <v>137</v>
      </c>
      <c r="L719" t="s">
        <v>2306</v>
      </c>
      <c r="M719" t="s">
        <v>2307</v>
      </c>
      <c r="N719">
        <v>0.72111111100000003</v>
      </c>
      <c r="O719">
        <v>0</v>
      </c>
      <c r="P719">
        <v>41</v>
      </c>
      <c r="Q719">
        <v>0</v>
      </c>
      <c r="R719">
        <v>0</v>
      </c>
      <c r="S719">
        <v>0</v>
      </c>
      <c r="T719">
        <v>9</v>
      </c>
      <c r="U719">
        <v>0</v>
      </c>
      <c r="V719">
        <v>0</v>
      </c>
      <c r="W719">
        <v>0</v>
      </c>
      <c r="X719">
        <v>4.3100248639021697</v>
      </c>
      <c r="Y719">
        <v>0</v>
      </c>
      <c r="Z719">
        <v>0</v>
      </c>
      <c r="AA719">
        <v>0</v>
      </c>
      <c r="AB719">
        <v>4.1329930203411429</v>
      </c>
      <c r="AC719">
        <v>0</v>
      </c>
      <c r="AD719">
        <v>0</v>
      </c>
      <c r="AE719">
        <v>8.4430178842433126</v>
      </c>
    </row>
    <row r="720" spans="1:31" x14ac:dyDescent="0.25">
      <c r="A720">
        <v>1666971</v>
      </c>
      <c r="B720">
        <v>1</v>
      </c>
      <c r="C720" t="s">
        <v>80</v>
      </c>
      <c r="D720" t="s">
        <v>84</v>
      </c>
      <c r="E720" t="s">
        <v>146</v>
      </c>
      <c r="F720" t="s">
        <v>2308</v>
      </c>
      <c r="G720" t="s">
        <v>231</v>
      </c>
      <c r="H720" t="s">
        <v>149</v>
      </c>
      <c r="I720" t="s">
        <v>135</v>
      </c>
      <c r="J720" t="s">
        <v>136</v>
      </c>
      <c r="K720" t="s">
        <v>137</v>
      </c>
      <c r="L720" t="s">
        <v>2309</v>
      </c>
      <c r="M720" t="s">
        <v>2310</v>
      </c>
      <c r="N720">
        <v>0.239166666</v>
      </c>
      <c r="O720">
        <v>0</v>
      </c>
      <c r="P720">
        <v>584</v>
      </c>
      <c r="Q720">
        <v>0</v>
      </c>
      <c r="R720">
        <v>0</v>
      </c>
      <c r="S720">
        <v>0</v>
      </c>
      <c r="T720">
        <v>33</v>
      </c>
      <c r="U720">
        <v>0</v>
      </c>
      <c r="V720">
        <v>0</v>
      </c>
      <c r="W720">
        <v>0</v>
      </c>
      <c r="X720">
        <v>33.449215939512449</v>
      </c>
      <c r="Y720">
        <v>0</v>
      </c>
      <c r="Z720">
        <v>0</v>
      </c>
      <c r="AA720">
        <v>0</v>
      </c>
      <c r="AB720">
        <v>6.0180583600257398</v>
      </c>
      <c r="AC720">
        <v>0</v>
      </c>
      <c r="AD720">
        <v>0</v>
      </c>
      <c r="AE720">
        <v>39.46727429953819</v>
      </c>
    </row>
    <row r="721" spans="1:31" x14ac:dyDescent="0.25">
      <c r="A721">
        <v>1667635</v>
      </c>
      <c r="B721">
        <v>1</v>
      </c>
      <c r="C721" t="s">
        <v>80</v>
      </c>
      <c r="D721" t="s">
        <v>94</v>
      </c>
      <c r="E721" t="s">
        <v>140</v>
      </c>
      <c r="F721" t="s">
        <v>2311</v>
      </c>
      <c r="G721" t="s">
        <v>161</v>
      </c>
      <c r="H721" t="s">
        <v>134</v>
      </c>
      <c r="I721" t="s">
        <v>135</v>
      </c>
      <c r="J721" t="s">
        <v>136</v>
      </c>
      <c r="K721" t="s">
        <v>137</v>
      </c>
      <c r="L721" t="s">
        <v>2312</v>
      </c>
      <c r="M721" t="s">
        <v>2313</v>
      </c>
      <c r="N721">
        <v>1.727777777</v>
      </c>
      <c r="O721">
        <v>0</v>
      </c>
      <c r="P721">
        <v>238</v>
      </c>
      <c r="Q721">
        <v>6</v>
      </c>
      <c r="R721">
        <v>110</v>
      </c>
      <c r="S721">
        <v>2</v>
      </c>
      <c r="T721">
        <v>27</v>
      </c>
      <c r="U721">
        <v>0</v>
      </c>
      <c r="V721">
        <v>0</v>
      </c>
      <c r="W721">
        <v>0</v>
      </c>
      <c r="X721">
        <v>58.846461182042766</v>
      </c>
      <c r="Y721">
        <v>1.4450278182651877</v>
      </c>
      <c r="Z721">
        <v>30.667018240285323</v>
      </c>
      <c r="AA721">
        <v>15.567685776706663</v>
      </c>
      <c r="AB721">
        <v>64.743672864093696</v>
      </c>
      <c r="AC721">
        <v>0</v>
      </c>
      <c r="AD721">
        <v>0</v>
      </c>
      <c r="AE721">
        <v>171.26986588139363</v>
      </c>
    </row>
    <row r="722" spans="1:31" x14ac:dyDescent="0.25">
      <c r="A722">
        <v>1667137</v>
      </c>
      <c r="B722">
        <v>1</v>
      </c>
      <c r="C722" t="s">
        <v>80</v>
      </c>
      <c r="D722" t="s">
        <v>94</v>
      </c>
      <c r="E722" t="s">
        <v>152</v>
      </c>
      <c r="F722" t="s">
        <v>2314</v>
      </c>
      <c r="G722" t="s">
        <v>154</v>
      </c>
      <c r="H722" t="s">
        <v>149</v>
      </c>
      <c r="I722" t="s">
        <v>135</v>
      </c>
      <c r="J722" t="s">
        <v>136</v>
      </c>
      <c r="K722" t="s">
        <v>137</v>
      </c>
      <c r="L722" t="s">
        <v>2315</v>
      </c>
      <c r="M722" t="s">
        <v>2316</v>
      </c>
      <c r="N722">
        <v>4.8055555549999998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1.3431551623909002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1.3431551623909002</v>
      </c>
    </row>
    <row r="723" spans="1:31" x14ac:dyDescent="0.25">
      <c r="A723">
        <v>1666994</v>
      </c>
      <c r="B723">
        <v>1</v>
      </c>
      <c r="C723" t="s">
        <v>80</v>
      </c>
      <c r="D723" t="s">
        <v>85</v>
      </c>
      <c r="E723" t="s">
        <v>178</v>
      </c>
      <c r="F723" t="s">
        <v>2317</v>
      </c>
      <c r="G723" t="s">
        <v>2318</v>
      </c>
      <c r="H723" t="s">
        <v>149</v>
      </c>
      <c r="I723" t="s">
        <v>135</v>
      </c>
      <c r="J723" t="s">
        <v>136</v>
      </c>
      <c r="K723" t="s">
        <v>137</v>
      </c>
      <c r="L723" t="s">
        <v>2319</v>
      </c>
      <c r="M723" t="s">
        <v>2320</v>
      </c>
      <c r="N723">
        <v>2.2061111109999998</v>
      </c>
      <c r="O723">
        <v>0</v>
      </c>
      <c r="P723">
        <v>113</v>
      </c>
      <c r="Q723">
        <v>0</v>
      </c>
      <c r="R723">
        <v>0</v>
      </c>
      <c r="S723">
        <v>0</v>
      </c>
      <c r="T723">
        <v>35</v>
      </c>
      <c r="U723">
        <v>0</v>
      </c>
      <c r="V723">
        <v>0</v>
      </c>
      <c r="W723">
        <v>0</v>
      </c>
      <c r="X723">
        <v>72.243286867860505</v>
      </c>
      <c r="Y723">
        <v>0</v>
      </c>
      <c r="Z723">
        <v>0</v>
      </c>
      <c r="AA723">
        <v>0</v>
      </c>
      <c r="AB723">
        <v>50.427740462782033</v>
      </c>
      <c r="AC723">
        <v>0</v>
      </c>
      <c r="AD723">
        <v>0</v>
      </c>
      <c r="AE723">
        <v>122.67102733064254</v>
      </c>
    </row>
    <row r="724" spans="1:31" x14ac:dyDescent="0.25">
      <c r="A724">
        <v>1667369</v>
      </c>
      <c r="B724">
        <v>1</v>
      </c>
      <c r="C724" t="s">
        <v>80</v>
      </c>
      <c r="D724" t="s">
        <v>96</v>
      </c>
      <c r="E724" t="s">
        <v>140</v>
      </c>
      <c r="F724" t="s">
        <v>2321</v>
      </c>
      <c r="G724" t="s">
        <v>161</v>
      </c>
      <c r="H724" t="s">
        <v>134</v>
      </c>
      <c r="I724" t="s">
        <v>135</v>
      </c>
      <c r="J724" t="s">
        <v>136</v>
      </c>
      <c r="K724" t="s">
        <v>137</v>
      </c>
      <c r="L724" t="s">
        <v>2322</v>
      </c>
      <c r="M724" t="s">
        <v>2323</v>
      </c>
      <c r="N724">
        <v>1.125277777</v>
      </c>
      <c r="O724">
        <v>9</v>
      </c>
      <c r="P724">
        <v>1031</v>
      </c>
      <c r="Q724">
        <v>20</v>
      </c>
      <c r="R724">
        <v>60</v>
      </c>
      <c r="S724">
        <v>7</v>
      </c>
      <c r="T724">
        <v>21</v>
      </c>
      <c r="U724">
        <v>0</v>
      </c>
      <c r="V724">
        <v>1</v>
      </c>
      <c r="W724">
        <v>20.70710975520181</v>
      </c>
      <c r="X724">
        <v>100.47405978148865</v>
      </c>
      <c r="Y724">
        <v>23.241027044887872</v>
      </c>
      <c r="Z724">
        <v>29.431383235636176</v>
      </c>
      <c r="AA724">
        <v>11.245245597653495</v>
      </c>
      <c r="AB724">
        <v>18.620985137388427</v>
      </c>
      <c r="AC724">
        <v>0</v>
      </c>
      <c r="AD724">
        <v>0.25762991994964579</v>
      </c>
      <c r="AE724">
        <v>203.97744047220607</v>
      </c>
    </row>
    <row r="725" spans="1:31" x14ac:dyDescent="0.25">
      <c r="A725">
        <v>1667492</v>
      </c>
      <c r="B725">
        <v>1</v>
      </c>
      <c r="C725" t="s">
        <v>80</v>
      </c>
      <c r="D725" t="s">
        <v>97</v>
      </c>
      <c r="E725" t="s">
        <v>131</v>
      </c>
      <c r="F725" t="s">
        <v>2324</v>
      </c>
      <c r="G725" t="s">
        <v>195</v>
      </c>
      <c r="H725" t="s">
        <v>134</v>
      </c>
      <c r="I725" t="s">
        <v>135</v>
      </c>
      <c r="J725" t="s">
        <v>136</v>
      </c>
      <c r="K725" t="s">
        <v>137</v>
      </c>
      <c r="L725" t="s">
        <v>2325</v>
      </c>
      <c r="M725" t="s">
        <v>2326</v>
      </c>
      <c r="N725">
        <v>2.4705555549999998</v>
      </c>
      <c r="O725">
        <v>0</v>
      </c>
      <c r="P725">
        <v>373</v>
      </c>
      <c r="Q725">
        <v>0</v>
      </c>
      <c r="R725">
        <v>6</v>
      </c>
      <c r="S725">
        <v>0</v>
      </c>
      <c r="T725">
        <v>29</v>
      </c>
      <c r="U725">
        <v>0</v>
      </c>
      <c r="V725">
        <v>0</v>
      </c>
      <c r="W725">
        <v>0</v>
      </c>
      <c r="X725">
        <v>327.59819809284721</v>
      </c>
      <c r="Y725">
        <v>0</v>
      </c>
      <c r="Z725">
        <v>6.2825501301080369</v>
      </c>
      <c r="AA725">
        <v>0</v>
      </c>
      <c r="AB725">
        <v>80.245380649025719</v>
      </c>
      <c r="AC725">
        <v>0</v>
      </c>
      <c r="AD725">
        <v>0</v>
      </c>
      <c r="AE725">
        <v>414.126128871981</v>
      </c>
    </row>
    <row r="726" spans="1:31" x14ac:dyDescent="0.25">
      <c r="A726">
        <v>1667641</v>
      </c>
      <c r="B726">
        <v>1</v>
      </c>
      <c r="C726" t="s">
        <v>81</v>
      </c>
      <c r="D726" t="s">
        <v>113</v>
      </c>
      <c r="E726" t="s">
        <v>131</v>
      </c>
      <c r="F726" t="s">
        <v>2327</v>
      </c>
      <c r="G726" t="s">
        <v>161</v>
      </c>
      <c r="H726" t="s">
        <v>134</v>
      </c>
      <c r="I726" t="s">
        <v>135</v>
      </c>
      <c r="J726" t="s">
        <v>136</v>
      </c>
      <c r="K726" t="s">
        <v>137</v>
      </c>
      <c r="L726" t="s">
        <v>2328</v>
      </c>
      <c r="M726" t="s">
        <v>2329</v>
      </c>
      <c r="N726">
        <v>1.8194444439999999</v>
      </c>
      <c r="O726">
        <v>0</v>
      </c>
      <c r="P726">
        <v>750</v>
      </c>
      <c r="Q726">
        <v>1</v>
      </c>
      <c r="R726">
        <v>22</v>
      </c>
      <c r="S726">
        <v>1</v>
      </c>
      <c r="T726">
        <v>101</v>
      </c>
      <c r="U726">
        <v>1</v>
      </c>
      <c r="V726">
        <v>0</v>
      </c>
      <c r="W726">
        <v>0</v>
      </c>
      <c r="X726">
        <v>173.38802484072227</v>
      </c>
      <c r="Y726">
        <v>0.41057622536666671</v>
      </c>
      <c r="Z726">
        <v>6.4980517214226996</v>
      </c>
      <c r="AA726">
        <v>21.6182783471872</v>
      </c>
      <c r="AB726">
        <v>91.803256441616327</v>
      </c>
      <c r="AC726">
        <v>53.420101726961846</v>
      </c>
      <c r="AD726">
        <v>0</v>
      </c>
      <c r="AE726">
        <v>347.13828930327702</v>
      </c>
    </row>
    <row r="727" spans="1:31" x14ac:dyDescent="0.25">
      <c r="A727">
        <v>1667120</v>
      </c>
      <c r="B727">
        <v>1</v>
      </c>
      <c r="C727" t="s">
        <v>81</v>
      </c>
      <c r="D727" t="s">
        <v>118</v>
      </c>
      <c r="E727" t="s">
        <v>178</v>
      </c>
      <c r="F727" t="s">
        <v>2330</v>
      </c>
      <c r="G727" t="s">
        <v>227</v>
      </c>
      <c r="H727" t="s">
        <v>149</v>
      </c>
      <c r="I727" t="s">
        <v>135</v>
      </c>
      <c r="J727" t="s">
        <v>136</v>
      </c>
      <c r="K727" t="s">
        <v>137</v>
      </c>
      <c r="L727" t="s">
        <v>2331</v>
      </c>
      <c r="M727" t="s">
        <v>2332</v>
      </c>
      <c r="N727">
        <v>0.84861111099999997</v>
      </c>
      <c r="O727">
        <v>0</v>
      </c>
      <c r="P727">
        <v>8</v>
      </c>
      <c r="Q727">
        <v>0</v>
      </c>
      <c r="R727">
        <v>0</v>
      </c>
      <c r="S727">
        <v>0</v>
      </c>
      <c r="T727">
        <v>1</v>
      </c>
      <c r="U727">
        <v>0</v>
      </c>
      <c r="V727">
        <v>0</v>
      </c>
      <c r="W727">
        <v>0</v>
      </c>
      <c r="X727">
        <v>1.9231593155070377</v>
      </c>
      <c r="Y727">
        <v>0</v>
      </c>
      <c r="Z727">
        <v>0</v>
      </c>
      <c r="AA727">
        <v>0</v>
      </c>
      <c r="AB727">
        <v>1.6332770306731668</v>
      </c>
      <c r="AC727">
        <v>0</v>
      </c>
      <c r="AD727">
        <v>0</v>
      </c>
      <c r="AE727">
        <v>3.5564363461802042</v>
      </c>
    </row>
    <row r="728" spans="1:31" x14ac:dyDescent="0.25">
      <c r="A728">
        <v>1667263</v>
      </c>
      <c r="B728">
        <v>1</v>
      </c>
      <c r="C728" t="s">
        <v>80</v>
      </c>
      <c r="D728" t="s">
        <v>99</v>
      </c>
      <c r="E728" t="s">
        <v>178</v>
      </c>
      <c r="F728" t="s">
        <v>2333</v>
      </c>
      <c r="G728" t="s">
        <v>172</v>
      </c>
      <c r="H728" t="s">
        <v>149</v>
      </c>
      <c r="I728" t="s">
        <v>135</v>
      </c>
      <c r="J728" t="s">
        <v>3</v>
      </c>
      <c r="K728" t="s">
        <v>137</v>
      </c>
      <c r="L728" t="s">
        <v>2334</v>
      </c>
      <c r="M728" t="s">
        <v>2335</v>
      </c>
      <c r="N728">
        <v>3.5433333330000001</v>
      </c>
      <c r="O728">
        <v>0</v>
      </c>
      <c r="P728">
        <v>57</v>
      </c>
      <c r="Q728">
        <v>0</v>
      </c>
      <c r="R728">
        <v>0</v>
      </c>
      <c r="S728">
        <v>0</v>
      </c>
      <c r="T728">
        <v>12</v>
      </c>
      <c r="U728">
        <v>0</v>
      </c>
      <c r="V728">
        <v>0</v>
      </c>
      <c r="W728">
        <v>0</v>
      </c>
      <c r="X728">
        <v>41.209454095801377</v>
      </c>
      <c r="Y728">
        <v>0</v>
      </c>
      <c r="Z728">
        <v>0</v>
      </c>
      <c r="AA728">
        <v>0</v>
      </c>
      <c r="AB728">
        <v>12.386560701365909</v>
      </c>
      <c r="AC728">
        <v>0</v>
      </c>
      <c r="AD728">
        <v>0</v>
      </c>
      <c r="AE728">
        <v>53.596014797167285</v>
      </c>
    </row>
    <row r="729" spans="1:31" x14ac:dyDescent="0.25">
      <c r="A729">
        <v>1667449</v>
      </c>
      <c r="B729">
        <v>1</v>
      </c>
      <c r="C729" t="s">
        <v>80</v>
      </c>
      <c r="D729" t="s">
        <v>100</v>
      </c>
      <c r="E729" t="s">
        <v>204</v>
      </c>
      <c r="F729" t="s">
        <v>2336</v>
      </c>
      <c r="G729" t="s">
        <v>161</v>
      </c>
      <c r="H729" t="s">
        <v>134</v>
      </c>
      <c r="I729" t="s">
        <v>135</v>
      </c>
      <c r="J729" t="s">
        <v>136</v>
      </c>
      <c r="K729" t="s">
        <v>137</v>
      </c>
      <c r="L729" t="s">
        <v>2337</v>
      </c>
      <c r="M729" t="s">
        <v>2338</v>
      </c>
      <c r="N729">
        <v>0.65277777699999995</v>
      </c>
      <c r="O729">
        <v>5</v>
      </c>
      <c r="P729">
        <v>157</v>
      </c>
      <c r="Q729">
        <v>8</v>
      </c>
      <c r="R729">
        <v>76</v>
      </c>
      <c r="S729">
        <v>15</v>
      </c>
      <c r="T729">
        <v>66</v>
      </c>
      <c r="U729">
        <v>6</v>
      </c>
      <c r="V729">
        <v>0</v>
      </c>
      <c r="W729">
        <v>0.63738524187500012</v>
      </c>
      <c r="X729">
        <v>22.375430471977204</v>
      </c>
      <c r="Y729">
        <v>14.759423862545557</v>
      </c>
      <c r="Z729">
        <v>7.108681670060502</v>
      </c>
      <c r="AA729">
        <v>51.125248522123115</v>
      </c>
      <c r="AB729">
        <v>31.246589835670576</v>
      </c>
      <c r="AC729">
        <v>195.79616581616824</v>
      </c>
      <c r="AD729">
        <v>0</v>
      </c>
      <c r="AE729">
        <v>323.04892542042023</v>
      </c>
    </row>
    <row r="730" spans="1:31" x14ac:dyDescent="0.25">
      <c r="A730">
        <v>1667306</v>
      </c>
      <c r="B730">
        <v>1</v>
      </c>
      <c r="C730" t="s">
        <v>80</v>
      </c>
      <c r="D730" t="s">
        <v>95</v>
      </c>
      <c r="E730" t="s">
        <v>642</v>
      </c>
      <c r="F730" t="s">
        <v>2339</v>
      </c>
      <c r="G730" t="s">
        <v>161</v>
      </c>
      <c r="H730" t="s">
        <v>134</v>
      </c>
      <c r="I730" t="s">
        <v>135</v>
      </c>
      <c r="J730" t="s">
        <v>136</v>
      </c>
      <c r="K730" t="s">
        <v>137</v>
      </c>
      <c r="L730" t="s">
        <v>2340</v>
      </c>
      <c r="M730" t="s">
        <v>2341</v>
      </c>
      <c r="N730">
        <v>0.62444444399999999</v>
      </c>
      <c r="O730">
        <v>4</v>
      </c>
      <c r="P730">
        <v>5185</v>
      </c>
      <c r="Q730">
        <v>26</v>
      </c>
      <c r="R730">
        <v>7</v>
      </c>
      <c r="S730">
        <v>82</v>
      </c>
      <c r="T730">
        <v>314</v>
      </c>
      <c r="U730">
        <v>8</v>
      </c>
      <c r="V730">
        <v>0</v>
      </c>
      <c r="W730">
        <v>1.6537631691295112</v>
      </c>
      <c r="X730">
        <v>797.28596799701222</v>
      </c>
      <c r="Y730">
        <v>68.025942848914866</v>
      </c>
      <c r="Z730">
        <v>0.64466347770568888</v>
      </c>
      <c r="AA730">
        <v>580.09603641961314</v>
      </c>
      <c r="AB730">
        <v>320.71656488915744</v>
      </c>
      <c r="AC730">
        <v>509.56469522958059</v>
      </c>
      <c r="AD730">
        <v>0</v>
      </c>
      <c r="AE730">
        <v>2277.9876340311134</v>
      </c>
    </row>
    <row r="731" spans="1:31" x14ac:dyDescent="0.25">
      <c r="A731">
        <v>1667555</v>
      </c>
      <c r="B731">
        <v>1</v>
      </c>
      <c r="C731" t="s">
        <v>80</v>
      </c>
      <c r="D731" t="s">
        <v>106</v>
      </c>
      <c r="E731" t="s">
        <v>140</v>
      </c>
      <c r="F731" t="s">
        <v>1771</v>
      </c>
      <c r="G731" t="s">
        <v>161</v>
      </c>
      <c r="H731" t="s">
        <v>134</v>
      </c>
      <c r="I731" t="s">
        <v>135</v>
      </c>
      <c r="J731" t="s">
        <v>136</v>
      </c>
      <c r="K731" t="s">
        <v>137</v>
      </c>
      <c r="L731" t="s">
        <v>2342</v>
      </c>
      <c r="M731" t="s">
        <v>2343</v>
      </c>
      <c r="N731">
        <v>0.36805555499999998</v>
      </c>
      <c r="O731">
        <v>0</v>
      </c>
      <c r="P731">
        <v>3</v>
      </c>
      <c r="Q731">
        <v>58</v>
      </c>
      <c r="R731">
        <v>232</v>
      </c>
      <c r="S731">
        <v>16</v>
      </c>
      <c r="T731">
        <v>46</v>
      </c>
      <c r="U731">
        <v>0</v>
      </c>
      <c r="V731">
        <v>0</v>
      </c>
      <c r="W731">
        <v>0</v>
      </c>
      <c r="X731">
        <v>0.30794431554144447</v>
      </c>
      <c r="Y731">
        <v>122.98066600299251</v>
      </c>
      <c r="Z731">
        <v>44.037069525888946</v>
      </c>
      <c r="AA731">
        <v>13.537560481992445</v>
      </c>
      <c r="AB731">
        <v>19.932850459439496</v>
      </c>
      <c r="AC731">
        <v>0</v>
      </c>
      <c r="AD731">
        <v>0</v>
      </c>
      <c r="AE731">
        <v>200.79609078585483</v>
      </c>
    </row>
    <row r="732" spans="1:31" x14ac:dyDescent="0.25">
      <c r="A732">
        <v>1667804</v>
      </c>
      <c r="B732">
        <v>1</v>
      </c>
      <c r="C732" t="s">
        <v>80</v>
      </c>
      <c r="D732" t="s">
        <v>103</v>
      </c>
      <c r="E732" t="s">
        <v>178</v>
      </c>
      <c r="F732" t="s">
        <v>2344</v>
      </c>
      <c r="G732" t="s">
        <v>187</v>
      </c>
      <c r="H732" t="s">
        <v>149</v>
      </c>
      <c r="I732" t="s">
        <v>135</v>
      </c>
      <c r="J732" t="s">
        <v>136</v>
      </c>
      <c r="K732" t="s">
        <v>137</v>
      </c>
      <c r="L732" t="s">
        <v>2345</v>
      </c>
      <c r="M732" t="s">
        <v>2346</v>
      </c>
      <c r="N732">
        <v>2.9372222219999999</v>
      </c>
      <c r="O732">
        <v>0</v>
      </c>
      <c r="P732">
        <v>95</v>
      </c>
      <c r="Q732">
        <v>0</v>
      </c>
      <c r="R732">
        <v>3</v>
      </c>
      <c r="S732">
        <v>0</v>
      </c>
      <c r="T732">
        <v>12</v>
      </c>
      <c r="U732">
        <v>0</v>
      </c>
      <c r="V732">
        <v>0</v>
      </c>
      <c r="W732">
        <v>0</v>
      </c>
      <c r="X732">
        <v>90.784512624547403</v>
      </c>
      <c r="Y732">
        <v>0</v>
      </c>
      <c r="Z732">
        <v>0.32190969360242788</v>
      </c>
      <c r="AA732">
        <v>0</v>
      </c>
      <c r="AB732">
        <v>40.015695805249784</v>
      </c>
      <c r="AC732">
        <v>0</v>
      </c>
      <c r="AD732">
        <v>0</v>
      </c>
      <c r="AE732">
        <v>131.12211812339962</v>
      </c>
    </row>
    <row r="733" spans="1:31" x14ac:dyDescent="0.25">
      <c r="A733">
        <v>1667163</v>
      </c>
      <c r="B733">
        <v>1</v>
      </c>
      <c r="C733" t="s">
        <v>81</v>
      </c>
      <c r="D733" t="s">
        <v>127</v>
      </c>
      <c r="E733" t="s">
        <v>152</v>
      </c>
      <c r="F733" t="s">
        <v>2347</v>
      </c>
      <c r="G733" t="s">
        <v>507</v>
      </c>
      <c r="H733" t="s">
        <v>149</v>
      </c>
      <c r="I733" t="s">
        <v>135</v>
      </c>
      <c r="J733" t="s">
        <v>136</v>
      </c>
      <c r="K733" t="s">
        <v>137</v>
      </c>
      <c r="L733" t="s">
        <v>2348</v>
      </c>
      <c r="M733" t="s">
        <v>2349</v>
      </c>
      <c r="N733">
        <v>7.1802777769999997</v>
      </c>
      <c r="O733">
        <v>0</v>
      </c>
      <c r="P733">
        <v>11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15.928881114095443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15.928881114095443</v>
      </c>
    </row>
    <row r="734" spans="1:31" x14ac:dyDescent="0.25">
      <c r="A734">
        <v>1667704</v>
      </c>
      <c r="B734">
        <v>1</v>
      </c>
      <c r="C734" t="s">
        <v>80</v>
      </c>
      <c r="D734" t="s">
        <v>103</v>
      </c>
      <c r="E734" t="s">
        <v>140</v>
      </c>
      <c r="F734" t="s">
        <v>2350</v>
      </c>
      <c r="G734" t="s">
        <v>161</v>
      </c>
      <c r="H734" t="s">
        <v>134</v>
      </c>
      <c r="I734" t="s">
        <v>135</v>
      </c>
      <c r="J734" t="s">
        <v>136</v>
      </c>
      <c r="K734" t="s">
        <v>137</v>
      </c>
      <c r="L734" t="s">
        <v>2351</v>
      </c>
      <c r="M734" t="s">
        <v>2352</v>
      </c>
      <c r="N734">
        <v>9.1666665999999994E-2</v>
      </c>
      <c r="O734">
        <v>2</v>
      </c>
      <c r="P734">
        <v>1872</v>
      </c>
      <c r="Q734">
        <v>56</v>
      </c>
      <c r="R734">
        <v>186</v>
      </c>
      <c r="S734">
        <v>24</v>
      </c>
      <c r="T734">
        <v>269</v>
      </c>
      <c r="U734">
        <v>8</v>
      </c>
      <c r="V734">
        <v>0</v>
      </c>
      <c r="W734">
        <v>0.312142756800875</v>
      </c>
      <c r="X734">
        <v>58.261215908989605</v>
      </c>
      <c r="Y734">
        <v>27.160583257947696</v>
      </c>
      <c r="Z734">
        <v>9.8669864728852996</v>
      </c>
      <c r="AA734">
        <v>35.297160852864899</v>
      </c>
      <c r="AB734">
        <v>21.598838679516817</v>
      </c>
      <c r="AC734">
        <v>27.494419709811631</v>
      </c>
      <c r="AD734">
        <v>0</v>
      </c>
      <c r="AE734">
        <v>179.99134763881685</v>
      </c>
    </row>
    <row r="735" spans="1:31" x14ac:dyDescent="0.25">
      <c r="A735">
        <v>1667996</v>
      </c>
      <c r="B735">
        <v>1</v>
      </c>
      <c r="C735" t="s">
        <v>80</v>
      </c>
      <c r="D735" t="s">
        <v>99</v>
      </c>
      <c r="E735" t="s">
        <v>140</v>
      </c>
      <c r="F735" t="s">
        <v>2353</v>
      </c>
      <c r="G735" t="s">
        <v>133</v>
      </c>
      <c r="H735" t="s">
        <v>134</v>
      </c>
      <c r="I735" t="s">
        <v>135</v>
      </c>
      <c r="J735" t="s">
        <v>136</v>
      </c>
      <c r="K735" t="s">
        <v>137</v>
      </c>
      <c r="L735" t="s">
        <v>2354</v>
      </c>
      <c r="M735" t="s">
        <v>2355</v>
      </c>
      <c r="N735">
        <v>4.7891666659999999</v>
      </c>
      <c r="O735">
        <v>1</v>
      </c>
      <c r="P735">
        <v>3186</v>
      </c>
      <c r="Q735">
        <v>0</v>
      </c>
      <c r="R735">
        <v>38</v>
      </c>
      <c r="S735">
        <v>8</v>
      </c>
      <c r="T735">
        <v>307</v>
      </c>
      <c r="U735">
        <v>0</v>
      </c>
      <c r="V735">
        <v>0</v>
      </c>
      <c r="W735">
        <v>6.5521095793885378</v>
      </c>
      <c r="X735">
        <v>3361.7048507680202</v>
      </c>
      <c r="Y735">
        <v>0</v>
      </c>
      <c r="Z735">
        <v>54.680673216446863</v>
      </c>
      <c r="AA735">
        <v>149.96054186448373</v>
      </c>
      <c r="AB735">
        <v>1217.9321090811825</v>
      </c>
      <c r="AC735">
        <v>0</v>
      </c>
      <c r="AD735">
        <v>0</v>
      </c>
      <c r="AE735">
        <v>4790.8302845095213</v>
      </c>
    </row>
    <row r="736" spans="1:31" x14ac:dyDescent="0.25">
      <c r="A736">
        <v>1667386</v>
      </c>
      <c r="B736">
        <v>1</v>
      </c>
      <c r="C736" t="s">
        <v>81</v>
      </c>
      <c r="D736" t="s">
        <v>128</v>
      </c>
      <c r="E736" t="s">
        <v>152</v>
      </c>
      <c r="F736" t="s">
        <v>2356</v>
      </c>
      <c r="G736" t="s">
        <v>168</v>
      </c>
      <c r="H736" t="s">
        <v>149</v>
      </c>
      <c r="I736" t="s">
        <v>135</v>
      </c>
      <c r="J736" t="s">
        <v>136</v>
      </c>
      <c r="K736" t="s">
        <v>137</v>
      </c>
      <c r="L736" t="s">
        <v>2357</v>
      </c>
      <c r="M736" t="s">
        <v>2358</v>
      </c>
      <c r="N736">
        <v>5.8905555549999997</v>
      </c>
      <c r="O736">
        <v>0</v>
      </c>
      <c r="P736">
        <v>11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16.541921790807134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16.541921790807134</v>
      </c>
    </row>
    <row r="737" spans="1:31" x14ac:dyDescent="0.25">
      <c r="A737">
        <v>1667054</v>
      </c>
      <c r="B737">
        <v>1</v>
      </c>
      <c r="C737" t="s">
        <v>80</v>
      </c>
      <c r="D737" t="s">
        <v>95</v>
      </c>
      <c r="E737" t="s">
        <v>152</v>
      </c>
      <c r="F737" t="s">
        <v>2359</v>
      </c>
      <c r="G737" t="s">
        <v>168</v>
      </c>
      <c r="H737" t="s">
        <v>149</v>
      </c>
      <c r="I737" t="s">
        <v>135</v>
      </c>
      <c r="J737" t="s">
        <v>136</v>
      </c>
      <c r="K737" t="s">
        <v>137</v>
      </c>
      <c r="L737" t="s">
        <v>2360</v>
      </c>
      <c r="M737" t="s">
        <v>2361</v>
      </c>
      <c r="N737">
        <v>156.128611111</v>
      </c>
      <c r="O737">
        <v>0</v>
      </c>
      <c r="P737">
        <v>1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</row>
    <row r="738" spans="1:31" x14ac:dyDescent="0.25">
      <c r="A738">
        <v>1667077</v>
      </c>
      <c r="B738">
        <v>1</v>
      </c>
      <c r="C738" t="s">
        <v>80</v>
      </c>
      <c r="D738" t="s">
        <v>96</v>
      </c>
      <c r="E738" t="s">
        <v>178</v>
      </c>
      <c r="F738" t="s">
        <v>2362</v>
      </c>
      <c r="G738" t="s">
        <v>187</v>
      </c>
      <c r="H738" t="s">
        <v>149</v>
      </c>
      <c r="I738" t="s">
        <v>135</v>
      </c>
      <c r="J738" t="s">
        <v>136</v>
      </c>
      <c r="K738" t="s">
        <v>137</v>
      </c>
      <c r="L738" t="s">
        <v>2363</v>
      </c>
      <c r="M738" t="s">
        <v>2364</v>
      </c>
      <c r="N738">
        <v>3.2636111109999999</v>
      </c>
      <c r="O738">
        <v>0</v>
      </c>
      <c r="P738">
        <v>2</v>
      </c>
      <c r="Q738">
        <v>0</v>
      </c>
      <c r="R738">
        <v>2</v>
      </c>
      <c r="S738">
        <v>0</v>
      </c>
      <c r="T738">
        <v>1</v>
      </c>
      <c r="U738">
        <v>0</v>
      </c>
      <c r="V738">
        <v>0</v>
      </c>
      <c r="W738">
        <v>0</v>
      </c>
      <c r="X738">
        <v>3.7006660692019238</v>
      </c>
      <c r="Y738">
        <v>0</v>
      </c>
      <c r="Z738">
        <v>0.10399130861101584</v>
      </c>
      <c r="AA738">
        <v>0</v>
      </c>
      <c r="AB738">
        <v>4.8420722151406981</v>
      </c>
      <c r="AC738">
        <v>0</v>
      </c>
      <c r="AD738">
        <v>0</v>
      </c>
      <c r="AE738">
        <v>8.646729592953637</v>
      </c>
    </row>
    <row r="739" spans="1:31" x14ac:dyDescent="0.25">
      <c r="A739">
        <v>1667741</v>
      </c>
      <c r="B739">
        <v>1</v>
      </c>
      <c r="C739" t="s">
        <v>81</v>
      </c>
      <c r="D739" t="s">
        <v>113</v>
      </c>
      <c r="E739" t="s">
        <v>204</v>
      </c>
      <c r="F739" t="s">
        <v>2365</v>
      </c>
      <c r="G739" t="s">
        <v>195</v>
      </c>
      <c r="H739" t="s">
        <v>134</v>
      </c>
      <c r="I739" t="s">
        <v>135</v>
      </c>
      <c r="J739" t="s">
        <v>136</v>
      </c>
      <c r="K739" t="s">
        <v>137</v>
      </c>
      <c r="L739" t="s">
        <v>2366</v>
      </c>
      <c r="M739" t="s">
        <v>2367</v>
      </c>
      <c r="N739">
        <v>3.341111111</v>
      </c>
      <c r="O739">
        <v>0</v>
      </c>
      <c r="P739">
        <v>486</v>
      </c>
      <c r="Q739">
        <v>0</v>
      </c>
      <c r="R739">
        <v>53</v>
      </c>
      <c r="S739">
        <v>3</v>
      </c>
      <c r="T739">
        <v>10</v>
      </c>
      <c r="U739">
        <v>0</v>
      </c>
      <c r="V739">
        <v>0</v>
      </c>
      <c r="W739">
        <v>0</v>
      </c>
      <c r="X739">
        <v>185.96454298320859</v>
      </c>
      <c r="Y739">
        <v>0</v>
      </c>
      <c r="Z739">
        <v>23.335611893487428</v>
      </c>
      <c r="AA739">
        <v>24.171526741323071</v>
      </c>
      <c r="AB739">
        <v>13.620816163766136</v>
      </c>
      <c r="AC739">
        <v>0</v>
      </c>
      <c r="AD739">
        <v>0</v>
      </c>
      <c r="AE739">
        <v>247.09249778178523</v>
      </c>
    </row>
    <row r="740" spans="1:31" x14ac:dyDescent="0.25">
      <c r="A740">
        <v>1668073</v>
      </c>
      <c r="B740">
        <v>1</v>
      </c>
      <c r="C740" t="s">
        <v>80</v>
      </c>
      <c r="D740" t="s">
        <v>100</v>
      </c>
      <c r="E740" t="s">
        <v>146</v>
      </c>
      <c r="F740" t="s">
        <v>2368</v>
      </c>
      <c r="G740" t="s">
        <v>195</v>
      </c>
      <c r="H740" t="s">
        <v>134</v>
      </c>
      <c r="I740" t="s">
        <v>135</v>
      </c>
      <c r="J740" t="s">
        <v>136</v>
      </c>
      <c r="K740" t="s">
        <v>137</v>
      </c>
      <c r="L740" t="s">
        <v>2369</v>
      </c>
      <c r="M740" t="s">
        <v>2370</v>
      </c>
      <c r="N740">
        <v>2.4197222219999999</v>
      </c>
      <c r="O740">
        <v>0</v>
      </c>
      <c r="P740">
        <v>64</v>
      </c>
      <c r="Q740">
        <v>0</v>
      </c>
      <c r="R740">
        <v>0</v>
      </c>
      <c r="S740">
        <v>0</v>
      </c>
      <c r="T740">
        <v>2</v>
      </c>
      <c r="U740">
        <v>0</v>
      </c>
      <c r="V740">
        <v>0</v>
      </c>
      <c r="W740">
        <v>0</v>
      </c>
      <c r="X740">
        <v>33.792089506251997</v>
      </c>
      <c r="Y740">
        <v>0</v>
      </c>
      <c r="Z740">
        <v>0</v>
      </c>
      <c r="AA740">
        <v>0</v>
      </c>
      <c r="AB740">
        <v>6.2191794589491669E-3</v>
      </c>
      <c r="AC740">
        <v>0</v>
      </c>
      <c r="AD740">
        <v>0</v>
      </c>
      <c r="AE740">
        <v>33.79830868571095</v>
      </c>
    </row>
    <row r="741" spans="1:31" x14ac:dyDescent="0.25">
      <c r="A741">
        <v>1667409</v>
      </c>
      <c r="B741">
        <v>1</v>
      </c>
      <c r="C741" t="s">
        <v>80</v>
      </c>
      <c r="D741" t="s">
        <v>103</v>
      </c>
      <c r="E741" t="s">
        <v>152</v>
      </c>
      <c r="F741" t="s">
        <v>2371</v>
      </c>
      <c r="G741" t="s">
        <v>507</v>
      </c>
      <c r="H741" t="s">
        <v>149</v>
      </c>
      <c r="I741" t="s">
        <v>135</v>
      </c>
      <c r="J741" t="s">
        <v>136</v>
      </c>
      <c r="K741" t="s">
        <v>137</v>
      </c>
      <c r="L741" t="s">
        <v>2372</v>
      </c>
      <c r="M741" t="s">
        <v>2373</v>
      </c>
      <c r="N741">
        <v>0.53583333300000002</v>
      </c>
      <c r="O741">
        <v>0</v>
      </c>
      <c r="P741">
        <v>11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0.90082727664062512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0.90082727664062512</v>
      </c>
    </row>
    <row r="742" spans="1:31" x14ac:dyDescent="0.25">
      <c r="A742">
        <v>1667200</v>
      </c>
      <c r="B742">
        <v>1</v>
      </c>
      <c r="C742" t="s">
        <v>80</v>
      </c>
      <c r="D742" t="s">
        <v>93</v>
      </c>
      <c r="E742" t="s">
        <v>178</v>
      </c>
      <c r="F742" t="s">
        <v>2374</v>
      </c>
      <c r="G742" t="s">
        <v>227</v>
      </c>
      <c r="H742" t="s">
        <v>149</v>
      </c>
      <c r="I742" t="s">
        <v>135</v>
      </c>
      <c r="J742" t="s">
        <v>136</v>
      </c>
      <c r="K742" t="s">
        <v>137</v>
      </c>
      <c r="L742" t="s">
        <v>2375</v>
      </c>
      <c r="M742" t="s">
        <v>2376</v>
      </c>
      <c r="N742">
        <v>3.5625</v>
      </c>
      <c r="O742">
        <v>0</v>
      </c>
      <c r="P742">
        <v>12</v>
      </c>
      <c r="Q742">
        <v>0</v>
      </c>
      <c r="R742">
        <v>13</v>
      </c>
      <c r="S742">
        <v>0</v>
      </c>
      <c r="T742">
        <v>3</v>
      </c>
      <c r="U742">
        <v>0</v>
      </c>
      <c r="V742">
        <v>0</v>
      </c>
      <c r="W742">
        <v>0</v>
      </c>
      <c r="X742">
        <v>7.3790825652160752</v>
      </c>
      <c r="Y742">
        <v>0</v>
      </c>
      <c r="Z742">
        <v>8.0404506451551647</v>
      </c>
      <c r="AA742">
        <v>0</v>
      </c>
      <c r="AB742">
        <v>7.4923799112034501</v>
      </c>
      <c r="AC742">
        <v>0</v>
      </c>
      <c r="AD742">
        <v>0</v>
      </c>
      <c r="AE742">
        <v>22.911913121574692</v>
      </c>
    </row>
    <row r="743" spans="1:31" x14ac:dyDescent="0.25">
      <c r="A743">
        <v>1667864</v>
      </c>
      <c r="B743">
        <v>1</v>
      </c>
      <c r="C743" t="s">
        <v>81</v>
      </c>
      <c r="D743" t="s">
        <v>117</v>
      </c>
      <c r="E743" t="s">
        <v>178</v>
      </c>
      <c r="F743" t="s">
        <v>2377</v>
      </c>
      <c r="G743" t="s">
        <v>403</v>
      </c>
      <c r="H743" t="s">
        <v>149</v>
      </c>
      <c r="I743" t="s">
        <v>135</v>
      </c>
      <c r="J743" t="s">
        <v>136</v>
      </c>
      <c r="K743" t="s">
        <v>137</v>
      </c>
      <c r="L743" t="s">
        <v>2378</v>
      </c>
      <c r="M743" t="s">
        <v>2379</v>
      </c>
      <c r="N743">
        <v>8.7544444440000007</v>
      </c>
      <c r="O743">
        <v>0</v>
      </c>
      <c r="P743">
        <v>9</v>
      </c>
      <c r="Q743">
        <v>0</v>
      </c>
      <c r="R743">
        <v>32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17.646780943117378</v>
      </c>
      <c r="Y743">
        <v>0</v>
      </c>
      <c r="Z743">
        <v>65.67645363989439</v>
      </c>
      <c r="AA743">
        <v>0</v>
      </c>
      <c r="AB743">
        <v>0</v>
      </c>
      <c r="AC743">
        <v>0</v>
      </c>
      <c r="AD743">
        <v>0</v>
      </c>
      <c r="AE743">
        <v>83.323234583011768</v>
      </c>
    </row>
    <row r="744" spans="1:31" x14ac:dyDescent="0.25">
      <c r="A744">
        <v>1667933</v>
      </c>
      <c r="B744">
        <v>1</v>
      </c>
      <c r="C744" t="s">
        <v>80</v>
      </c>
      <c r="D744" t="s">
        <v>83</v>
      </c>
      <c r="E744" t="s">
        <v>146</v>
      </c>
      <c r="F744" t="s">
        <v>2380</v>
      </c>
      <c r="G744" t="s">
        <v>227</v>
      </c>
      <c r="H744" t="s">
        <v>149</v>
      </c>
      <c r="I744" t="s">
        <v>135</v>
      </c>
      <c r="J744" t="s">
        <v>136</v>
      </c>
      <c r="K744" t="s">
        <v>137</v>
      </c>
      <c r="L744" t="s">
        <v>2381</v>
      </c>
      <c r="M744" t="s">
        <v>2382</v>
      </c>
      <c r="N744">
        <v>1.3363888880000001</v>
      </c>
      <c r="O744">
        <v>0</v>
      </c>
      <c r="P744">
        <v>700</v>
      </c>
      <c r="Q744">
        <v>0</v>
      </c>
      <c r="R744">
        <v>0</v>
      </c>
      <c r="S744">
        <v>0</v>
      </c>
      <c r="T744">
        <v>36</v>
      </c>
      <c r="U744">
        <v>0</v>
      </c>
      <c r="V744">
        <v>0</v>
      </c>
      <c r="W744">
        <v>0</v>
      </c>
      <c r="X744">
        <v>460.24811424556344</v>
      </c>
      <c r="Y744">
        <v>0</v>
      </c>
      <c r="Z744">
        <v>0</v>
      </c>
      <c r="AA744">
        <v>0</v>
      </c>
      <c r="AB744">
        <v>31.308539955291092</v>
      </c>
      <c r="AC744">
        <v>0</v>
      </c>
      <c r="AD744">
        <v>0</v>
      </c>
      <c r="AE744">
        <v>491.55665420085455</v>
      </c>
    </row>
    <row r="745" spans="1:31" x14ac:dyDescent="0.25">
      <c r="A745">
        <v>1667618</v>
      </c>
      <c r="B745">
        <v>1</v>
      </c>
      <c r="C745" t="s">
        <v>80</v>
      </c>
      <c r="D745" t="s">
        <v>100</v>
      </c>
      <c r="E745" t="s">
        <v>642</v>
      </c>
      <c r="F745" t="s">
        <v>2383</v>
      </c>
      <c r="G745" t="s">
        <v>161</v>
      </c>
      <c r="H745" t="s">
        <v>134</v>
      </c>
      <c r="I745" t="s">
        <v>135</v>
      </c>
      <c r="J745" t="s">
        <v>136</v>
      </c>
      <c r="K745" t="s">
        <v>137</v>
      </c>
      <c r="L745" t="s">
        <v>2384</v>
      </c>
      <c r="M745" t="s">
        <v>2385</v>
      </c>
      <c r="N745">
        <v>7.3052776999999999E-2</v>
      </c>
      <c r="O745">
        <v>30</v>
      </c>
      <c r="P745">
        <v>14722</v>
      </c>
      <c r="Q745">
        <v>8</v>
      </c>
      <c r="R745">
        <v>349</v>
      </c>
      <c r="S745">
        <v>44</v>
      </c>
      <c r="T745">
        <v>1299</v>
      </c>
      <c r="U745">
        <v>4</v>
      </c>
      <c r="V745">
        <v>1</v>
      </c>
      <c r="W745">
        <v>9.7306726065918685</v>
      </c>
      <c r="X745">
        <v>183.566755803896</v>
      </c>
      <c r="Y745">
        <v>0.71642798291353671</v>
      </c>
      <c r="Z745">
        <v>5.2953945180081492</v>
      </c>
      <c r="AA745">
        <v>39.318200378673858</v>
      </c>
      <c r="AB745">
        <v>62.445079236969669</v>
      </c>
      <c r="AC745">
        <v>15.30508537231216</v>
      </c>
      <c r="AD745">
        <v>2.9133316193333337E-5</v>
      </c>
      <c r="AE745">
        <v>316.37764503268141</v>
      </c>
    </row>
    <row r="746" spans="1:31" x14ac:dyDescent="0.25">
      <c r="A746">
        <v>1667927</v>
      </c>
      <c r="B746">
        <v>1</v>
      </c>
      <c r="C746" t="s">
        <v>80</v>
      </c>
      <c r="D746" t="s">
        <v>103</v>
      </c>
      <c r="E746" t="s">
        <v>146</v>
      </c>
      <c r="F746" t="s">
        <v>2386</v>
      </c>
      <c r="G746" t="s">
        <v>260</v>
      </c>
      <c r="H746" t="s">
        <v>149</v>
      </c>
      <c r="I746" t="s">
        <v>135</v>
      </c>
      <c r="J746" t="s">
        <v>136</v>
      </c>
      <c r="K746" t="s">
        <v>137</v>
      </c>
      <c r="L746" t="s">
        <v>2387</v>
      </c>
      <c r="M746" t="s">
        <v>2388</v>
      </c>
      <c r="N746">
        <v>3.915277777</v>
      </c>
      <c r="O746">
        <v>0</v>
      </c>
      <c r="P746">
        <v>295</v>
      </c>
      <c r="Q746">
        <v>0</v>
      </c>
      <c r="R746">
        <v>1</v>
      </c>
      <c r="S746">
        <v>0</v>
      </c>
      <c r="T746">
        <v>9</v>
      </c>
      <c r="U746">
        <v>0</v>
      </c>
      <c r="V746">
        <v>0</v>
      </c>
      <c r="W746">
        <v>0</v>
      </c>
      <c r="X746">
        <v>384.52836959153819</v>
      </c>
      <c r="Y746">
        <v>0</v>
      </c>
      <c r="Z746">
        <v>3.1557094246395971</v>
      </c>
      <c r="AA746">
        <v>0</v>
      </c>
      <c r="AB746">
        <v>31.426261294076298</v>
      </c>
      <c r="AC746">
        <v>0</v>
      </c>
      <c r="AD746">
        <v>0</v>
      </c>
      <c r="AE746">
        <v>419.11034031025412</v>
      </c>
    </row>
    <row r="747" spans="1:31" x14ac:dyDescent="0.25">
      <c r="A747">
        <v>1667094</v>
      </c>
      <c r="B747">
        <v>1</v>
      </c>
      <c r="C747" t="s">
        <v>80</v>
      </c>
      <c r="D747" t="s">
        <v>90</v>
      </c>
      <c r="E747" t="s">
        <v>178</v>
      </c>
      <c r="F747" t="s">
        <v>2389</v>
      </c>
      <c r="G747" t="s">
        <v>231</v>
      </c>
      <c r="H747" t="s">
        <v>149</v>
      </c>
      <c r="I747" t="s">
        <v>135</v>
      </c>
      <c r="J747" t="s">
        <v>136</v>
      </c>
      <c r="K747" t="s">
        <v>137</v>
      </c>
      <c r="L747" t="s">
        <v>2390</v>
      </c>
      <c r="M747" t="s">
        <v>2391</v>
      </c>
      <c r="N747">
        <v>0.92555555499999997</v>
      </c>
      <c r="O747">
        <v>0</v>
      </c>
      <c r="P747">
        <v>35</v>
      </c>
      <c r="Q747">
        <v>0</v>
      </c>
      <c r="R747">
        <v>0</v>
      </c>
      <c r="S747">
        <v>0</v>
      </c>
      <c r="T747">
        <v>2</v>
      </c>
      <c r="U747">
        <v>0</v>
      </c>
      <c r="V747">
        <v>0</v>
      </c>
      <c r="W747">
        <v>0</v>
      </c>
      <c r="X747">
        <v>7.7301979290353415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7.7301979290353415</v>
      </c>
    </row>
    <row r="748" spans="1:31" x14ac:dyDescent="0.25">
      <c r="A748">
        <v>1667140</v>
      </c>
      <c r="B748">
        <v>1</v>
      </c>
      <c r="C748" t="s">
        <v>81</v>
      </c>
      <c r="D748" t="s">
        <v>116</v>
      </c>
      <c r="E748" t="s">
        <v>146</v>
      </c>
      <c r="F748" t="s">
        <v>2392</v>
      </c>
      <c r="G748" t="s">
        <v>227</v>
      </c>
      <c r="H748" t="s">
        <v>149</v>
      </c>
      <c r="I748" t="s">
        <v>135</v>
      </c>
      <c r="J748" t="s">
        <v>136</v>
      </c>
      <c r="K748" t="s">
        <v>137</v>
      </c>
      <c r="L748" t="s">
        <v>2393</v>
      </c>
      <c r="M748" t="s">
        <v>2394</v>
      </c>
      <c r="N748">
        <v>1.723333333</v>
      </c>
      <c r="O748">
        <v>0</v>
      </c>
      <c r="P748">
        <v>147</v>
      </c>
      <c r="Q748">
        <v>0</v>
      </c>
      <c r="R748">
        <v>0</v>
      </c>
      <c r="S748">
        <v>0</v>
      </c>
      <c r="T748">
        <v>26</v>
      </c>
      <c r="U748">
        <v>0</v>
      </c>
      <c r="V748">
        <v>0</v>
      </c>
      <c r="W748">
        <v>0</v>
      </c>
      <c r="X748">
        <v>48.151049605662095</v>
      </c>
      <c r="Y748">
        <v>0</v>
      </c>
      <c r="Z748">
        <v>0</v>
      </c>
      <c r="AA748">
        <v>0</v>
      </c>
      <c r="AB748">
        <v>12.735311624253368</v>
      </c>
      <c r="AC748">
        <v>0</v>
      </c>
      <c r="AD748">
        <v>0</v>
      </c>
      <c r="AE748">
        <v>60.886361229915465</v>
      </c>
    </row>
    <row r="749" spans="1:31" x14ac:dyDescent="0.25">
      <c r="A749">
        <v>1667532</v>
      </c>
      <c r="B749">
        <v>1</v>
      </c>
      <c r="C749" t="s">
        <v>80</v>
      </c>
      <c r="D749" t="s">
        <v>98</v>
      </c>
      <c r="E749" t="s">
        <v>140</v>
      </c>
      <c r="F749" t="s">
        <v>2395</v>
      </c>
      <c r="G749" t="s">
        <v>1322</v>
      </c>
      <c r="H749" t="s">
        <v>134</v>
      </c>
      <c r="I749" t="s">
        <v>135</v>
      </c>
      <c r="J749" t="s">
        <v>136</v>
      </c>
      <c r="K749" t="s">
        <v>137</v>
      </c>
      <c r="L749" t="s">
        <v>2396</v>
      </c>
      <c r="M749" t="s">
        <v>2397</v>
      </c>
      <c r="N749">
        <v>4.909444444</v>
      </c>
      <c r="O749">
        <v>0</v>
      </c>
      <c r="P749">
        <v>0</v>
      </c>
      <c r="Q749">
        <v>10</v>
      </c>
      <c r="R749">
        <v>98</v>
      </c>
      <c r="S749">
        <v>4</v>
      </c>
      <c r="T749">
        <v>22</v>
      </c>
      <c r="U749">
        <v>0</v>
      </c>
      <c r="V749">
        <v>0</v>
      </c>
      <c r="W749">
        <v>0</v>
      </c>
      <c r="X749">
        <v>0</v>
      </c>
      <c r="Y749">
        <v>289.2363258760123</v>
      </c>
      <c r="Z749">
        <v>399.41403331213712</v>
      </c>
      <c r="AA749">
        <v>28.996462126201745</v>
      </c>
      <c r="AB749">
        <v>115.82682080892035</v>
      </c>
      <c r="AC749">
        <v>0</v>
      </c>
      <c r="AD749">
        <v>0</v>
      </c>
      <c r="AE749">
        <v>833.47364212327159</v>
      </c>
    </row>
    <row r="750" spans="1:31" x14ac:dyDescent="0.25">
      <c r="A750">
        <v>1667678</v>
      </c>
      <c r="B750">
        <v>1</v>
      </c>
      <c r="C750" t="s">
        <v>80</v>
      </c>
      <c r="D750" t="s">
        <v>103</v>
      </c>
      <c r="E750" t="s">
        <v>204</v>
      </c>
      <c r="F750" t="s">
        <v>2398</v>
      </c>
      <c r="G750" t="s">
        <v>161</v>
      </c>
      <c r="H750" t="s">
        <v>134</v>
      </c>
      <c r="I750" t="s">
        <v>135</v>
      </c>
      <c r="J750" t="s">
        <v>136</v>
      </c>
      <c r="K750" t="s">
        <v>137</v>
      </c>
      <c r="L750" t="s">
        <v>2399</v>
      </c>
      <c r="M750" t="s">
        <v>2400</v>
      </c>
      <c r="N750">
        <v>2.1958333329999999</v>
      </c>
      <c r="O750">
        <v>0</v>
      </c>
      <c r="P750">
        <v>543</v>
      </c>
      <c r="Q750">
        <v>20</v>
      </c>
      <c r="R750">
        <v>2</v>
      </c>
      <c r="S750">
        <v>2</v>
      </c>
      <c r="T750">
        <v>59</v>
      </c>
      <c r="U750">
        <v>2</v>
      </c>
      <c r="V750">
        <v>5</v>
      </c>
      <c r="W750">
        <v>0</v>
      </c>
      <c r="X750">
        <v>392.95006298933475</v>
      </c>
      <c r="Y750">
        <v>61.785510414001294</v>
      </c>
      <c r="Z750">
        <v>3.4429551285137849</v>
      </c>
      <c r="AA750">
        <v>159.9895352148022</v>
      </c>
      <c r="AB750">
        <v>57.88134206689756</v>
      </c>
      <c r="AC750">
        <v>214.01950743318579</v>
      </c>
      <c r="AD750">
        <v>241.30384950149815</v>
      </c>
      <c r="AE750">
        <v>1131.3727627482335</v>
      </c>
    </row>
    <row r="751" spans="1:31" x14ac:dyDescent="0.25">
      <c r="A751">
        <v>1667183</v>
      </c>
      <c r="B751">
        <v>1</v>
      </c>
      <c r="C751" t="s">
        <v>81</v>
      </c>
      <c r="D751" t="s">
        <v>113</v>
      </c>
      <c r="E751" t="s">
        <v>178</v>
      </c>
      <c r="F751" t="s">
        <v>2401</v>
      </c>
      <c r="G751" t="s">
        <v>187</v>
      </c>
      <c r="H751" t="s">
        <v>149</v>
      </c>
      <c r="I751" t="s">
        <v>135</v>
      </c>
      <c r="J751" t="s">
        <v>136</v>
      </c>
      <c r="K751" t="s">
        <v>137</v>
      </c>
      <c r="L751" t="s">
        <v>2402</v>
      </c>
      <c r="M751" t="s">
        <v>2403</v>
      </c>
      <c r="N751">
        <v>5.3574999999999999</v>
      </c>
      <c r="O751">
        <v>0</v>
      </c>
      <c r="P751">
        <v>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1.0793372216001882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1.0793372216001882</v>
      </c>
    </row>
    <row r="752" spans="1:31" x14ac:dyDescent="0.25">
      <c r="A752">
        <v>1667432</v>
      </c>
      <c r="B752">
        <v>1</v>
      </c>
      <c r="C752" t="s">
        <v>80</v>
      </c>
      <c r="D752" t="s">
        <v>101</v>
      </c>
      <c r="E752" t="s">
        <v>131</v>
      </c>
      <c r="F752" t="s">
        <v>2404</v>
      </c>
      <c r="G752" t="s">
        <v>161</v>
      </c>
      <c r="H752" t="s">
        <v>134</v>
      </c>
      <c r="I752" t="s">
        <v>135</v>
      </c>
      <c r="J752" t="s">
        <v>136</v>
      </c>
      <c r="K752" t="s">
        <v>137</v>
      </c>
      <c r="L752" t="s">
        <v>2405</v>
      </c>
      <c r="M752" t="s">
        <v>2406</v>
      </c>
      <c r="N752">
        <v>0.87305555499999998</v>
      </c>
      <c r="O752">
        <v>0</v>
      </c>
      <c r="P752">
        <v>1607</v>
      </c>
      <c r="Q752">
        <v>0</v>
      </c>
      <c r="R752">
        <v>1</v>
      </c>
      <c r="S752">
        <v>1</v>
      </c>
      <c r="T752">
        <v>70</v>
      </c>
      <c r="U752">
        <v>1</v>
      </c>
      <c r="V752">
        <v>0</v>
      </c>
      <c r="W752">
        <v>0</v>
      </c>
      <c r="X752">
        <v>222.19218043081474</v>
      </c>
      <c r="Y752">
        <v>0</v>
      </c>
      <c r="Z752">
        <v>1.5529462121292779E-2</v>
      </c>
      <c r="AA752">
        <v>16.391076047484923</v>
      </c>
      <c r="AB752">
        <v>75.895471847669782</v>
      </c>
      <c r="AC752">
        <v>110.81869611450166</v>
      </c>
      <c r="AD752">
        <v>0</v>
      </c>
      <c r="AE752">
        <v>425.31295390259243</v>
      </c>
    </row>
    <row r="753" spans="1:31" x14ac:dyDescent="0.25">
      <c r="A753">
        <v>1667578</v>
      </c>
      <c r="B753">
        <v>1</v>
      </c>
      <c r="C753" t="s">
        <v>80</v>
      </c>
      <c r="D753" t="s">
        <v>100</v>
      </c>
      <c r="E753" t="s">
        <v>152</v>
      </c>
      <c r="F753" t="s">
        <v>2407</v>
      </c>
      <c r="G753" t="s">
        <v>154</v>
      </c>
      <c r="H753" t="s">
        <v>149</v>
      </c>
      <c r="I753" t="s">
        <v>135</v>
      </c>
      <c r="J753" t="s">
        <v>136</v>
      </c>
      <c r="K753" t="s">
        <v>137</v>
      </c>
      <c r="L753" t="s">
        <v>2408</v>
      </c>
      <c r="M753" t="s">
        <v>2409</v>
      </c>
      <c r="N753">
        <v>3.5166666659999999</v>
      </c>
      <c r="O753">
        <v>0</v>
      </c>
      <c r="P753">
        <v>2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5.2275931368401123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5.2275931368401123</v>
      </c>
    </row>
    <row r="754" spans="1:31" x14ac:dyDescent="0.25">
      <c r="A754">
        <v>1667824</v>
      </c>
      <c r="B754">
        <v>1</v>
      </c>
      <c r="C754" t="s">
        <v>80</v>
      </c>
      <c r="D754" t="s">
        <v>97</v>
      </c>
      <c r="E754" t="s">
        <v>131</v>
      </c>
      <c r="F754" t="s">
        <v>2410</v>
      </c>
      <c r="G754" t="s">
        <v>195</v>
      </c>
      <c r="H754" t="s">
        <v>134</v>
      </c>
      <c r="I754" t="s">
        <v>135</v>
      </c>
      <c r="J754" t="s">
        <v>136</v>
      </c>
      <c r="K754" t="s">
        <v>137</v>
      </c>
      <c r="L754" t="s">
        <v>2411</v>
      </c>
      <c r="M754" t="s">
        <v>2412</v>
      </c>
      <c r="N754">
        <v>4.318888888</v>
      </c>
      <c r="O754">
        <v>0</v>
      </c>
      <c r="P754">
        <v>52</v>
      </c>
      <c r="Q754">
        <v>0</v>
      </c>
      <c r="R754">
        <v>37</v>
      </c>
      <c r="S754">
        <v>0</v>
      </c>
      <c r="T754">
        <v>9</v>
      </c>
      <c r="U754">
        <v>0</v>
      </c>
      <c r="V754">
        <v>0</v>
      </c>
      <c r="W754">
        <v>0</v>
      </c>
      <c r="X754">
        <v>83.709104331613261</v>
      </c>
      <c r="Y754">
        <v>0</v>
      </c>
      <c r="Z754">
        <v>60.634506915649254</v>
      </c>
      <c r="AA754">
        <v>0</v>
      </c>
      <c r="AB754">
        <v>59.386467634125836</v>
      </c>
      <c r="AC754">
        <v>0</v>
      </c>
      <c r="AD754">
        <v>0</v>
      </c>
      <c r="AE754">
        <v>203.73007888138835</v>
      </c>
    </row>
    <row r="755" spans="1:31" x14ac:dyDescent="0.25">
      <c r="A755">
        <v>1667681</v>
      </c>
      <c r="B755">
        <v>1</v>
      </c>
      <c r="C755" t="s">
        <v>81</v>
      </c>
      <c r="D755" t="s">
        <v>115</v>
      </c>
      <c r="E755" t="s">
        <v>204</v>
      </c>
      <c r="F755" t="s">
        <v>2413</v>
      </c>
      <c r="G755" t="s">
        <v>161</v>
      </c>
      <c r="H755" t="s">
        <v>134</v>
      </c>
      <c r="I755" t="s">
        <v>135</v>
      </c>
      <c r="J755" t="s">
        <v>136</v>
      </c>
      <c r="K755" t="s">
        <v>137</v>
      </c>
      <c r="L755" t="s">
        <v>2414</v>
      </c>
      <c r="M755" t="s">
        <v>2415</v>
      </c>
      <c r="N755">
        <v>6.9913888880000004</v>
      </c>
      <c r="O755">
        <v>0</v>
      </c>
      <c r="P755">
        <v>949</v>
      </c>
      <c r="Q755">
        <v>1</v>
      </c>
      <c r="R755">
        <v>39</v>
      </c>
      <c r="S755">
        <v>2</v>
      </c>
      <c r="T755">
        <v>45</v>
      </c>
      <c r="U755">
        <v>1</v>
      </c>
      <c r="V755">
        <v>0</v>
      </c>
      <c r="W755">
        <v>0</v>
      </c>
      <c r="X755">
        <v>487.79152723818407</v>
      </c>
      <c r="Y755">
        <v>2.0164235798767929</v>
      </c>
      <c r="Z755">
        <v>46.760243511183432</v>
      </c>
      <c r="AA755">
        <v>24.835697313558207</v>
      </c>
      <c r="AB755">
        <v>102.43401858293792</v>
      </c>
      <c r="AC755">
        <v>83.038691468825576</v>
      </c>
      <c r="AD755">
        <v>0</v>
      </c>
      <c r="AE755">
        <v>746.87660169456603</v>
      </c>
    </row>
    <row r="756" spans="1:31" x14ac:dyDescent="0.25">
      <c r="A756">
        <v>1668136</v>
      </c>
      <c r="B756">
        <v>1</v>
      </c>
      <c r="C756" t="s">
        <v>80</v>
      </c>
      <c r="D756" t="s">
        <v>83</v>
      </c>
      <c r="E756" t="s">
        <v>152</v>
      </c>
      <c r="F756" t="s">
        <v>2416</v>
      </c>
      <c r="G756" t="s">
        <v>154</v>
      </c>
      <c r="H756" t="s">
        <v>149</v>
      </c>
      <c r="I756" t="s">
        <v>135</v>
      </c>
      <c r="J756" t="s">
        <v>136</v>
      </c>
      <c r="K756" t="s">
        <v>137</v>
      </c>
      <c r="L756" t="s">
        <v>2417</v>
      </c>
      <c r="M756" t="s">
        <v>2418</v>
      </c>
      <c r="N756">
        <v>3.5808333330000002</v>
      </c>
      <c r="O756">
        <v>0</v>
      </c>
      <c r="P756">
        <v>1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3.531695964464705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3.531695964464705</v>
      </c>
    </row>
    <row r="757" spans="1:31" x14ac:dyDescent="0.25">
      <c r="A757">
        <v>1667372</v>
      </c>
      <c r="B757">
        <v>1</v>
      </c>
      <c r="C757" t="s">
        <v>81</v>
      </c>
      <c r="D757" t="s">
        <v>120</v>
      </c>
      <c r="E757" t="s">
        <v>131</v>
      </c>
      <c r="F757" t="s">
        <v>2419</v>
      </c>
      <c r="G757" t="s">
        <v>161</v>
      </c>
      <c r="H757" t="s">
        <v>134</v>
      </c>
      <c r="I757" t="s">
        <v>191</v>
      </c>
      <c r="J757" t="s">
        <v>136</v>
      </c>
      <c r="K757" t="s">
        <v>137</v>
      </c>
      <c r="L757" t="s">
        <v>2420</v>
      </c>
      <c r="M757" t="s">
        <v>2421</v>
      </c>
      <c r="N757">
        <v>8.3333330000000001E-3</v>
      </c>
      <c r="O757">
        <v>1</v>
      </c>
      <c r="P757">
        <v>1164</v>
      </c>
      <c r="Q757">
        <v>86</v>
      </c>
      <c r="R757">
        <v>59</v>
      </c>
      <c r="S757">
        <v>19</v>
      </c>
      <c r="T757">
        <v>64</v>
      </c>
      <c r="U757">
        <v>2</v>
      </c>
      <c r="V757">
        <v>0</v>
      </c>
      <c r="W757">
        <v>8.1117557374166672E-4</v>
      </c>
      <c r="X757">
        <v>1.2605871761843011</v>
      </c>
      <c r="Y757">
        <v>0.33556164304745828</v>
      </c>
      <c r="Z757">
        <v>0.14938587038741674</v>
      </c>
      <c r="AA757">
        <v>0.31522124807737506</v>
      </c>
      <c r="AB757">
        <v>0.35159313740276665</v>
      </c>
      <c r="AC757">
        <v>0.48057422329018329</v>
      </c>
      <c r="AD757">
        <v>0</v>
      </c>
      <c r="AE757">
        <v>2.8937344739632431</v>
      </c>
    </row>
    <row r="758" spans="1:31" x14ac:dyDescent="0.25">
      <c r="A758">
        <v>1667538</v>
      </c>
      <c r="B758">
        <v>1</v>
      </c>
      <c r="C758" t="s">
        <v>81</v>
      </c>
      <c r="D758" t="s">
        <v>128</v>
      </c>
      <c r="E758" t="s">
        <v>131</v>
      </c>
      <c r="F758" t="s">
        <v>2422</v>
      </c>
      <c r="G758" t="s">
        <v>585</v>
      </c>
      <c r="H758" t="s">
        <v>134</v>
      </c>
      <c r="I758" t="s">
        <v>135</v>
      </c>
      <c r="J758" t="s">
        <v>136</v>
      </c>
      <c r="K758" t="s">
        <v>137</v>
      </c>
      <c r="L758" t="s">
        <v>2423</v>
      </c>
      <c r="M758" t="s">
        <v>2424</v>
      </c>
      <c r="N758">
        <v>26.503333333</v>
      </c>
      <c r="O758">
        <v>0</v>
      </c>
      <c r="P758">
        <v>15</v>
      </c>
      <c r="Q758">
        <v>0</v>
      </c>
      <c r="R758">
        <v>21</v>
      </c>
      <c r="S758">
        <v>11</v>
      </c>
      <c r="T758">
        <v>6</v>
      </c>
      <c r="U758">
        <v>2</v>
      </c>
      <c r="V758">
        <v>0</v>
      </c>
      <c r="W758">
        <v>0</v>
      </c>
      <c r="X758">
        <v>128.72301847694126</v>
      </c>
      <c r="Y758">
        <v>0</v>
      </c>
      <c r="Z758">
        <v>237.06126383493145</v>
      </c>
      <c r="AA758">
        <v>20329.671098466853</v>
      </c>
      <c r="AB758">
        <v>611.1486060645268</v>
      </c>
      <c r="AC758">
        <v>2469.2730598259386</v>
      </c>
      <c r="AD758">
        <v>0</v>
      </c>
      <c r="AE758">
        <v>23775.877046669193</v>
      </c>
    </row>
    <row r="759" spans="1:31" x14ac:dyDescent="0.25">
      <c r="A759">
        <v>1667515</v>
      </c>
      <c r="B759">
        <v>1</v>
      </c>
      <c r="C759" t="s">
        <v>81</v>
      </c>
      <c r="D759" t="s">
        <v>128</v>
      </c>
      <c r="E759" t="s">
        <v>178</v>
      </c>
      <c r="F759" t="s">
        <v>2425</v>
      </c>
      <c r="G759" t="s">
        <v>227</v>
      </c>
      <c r="H759" t="s">
        <v>149</v>
      </c>
      <c r="I759" t="s">
        <v>135</v>
      </c>
      <c r="J759" t="s">
        <v>136</v>
      </c>
      <c r="K759" t="s">
        <v>137</v>
      </c>
      <c r="L759" t="s">
        <v>2241</v>
      </c>
      <c r="M759" t="s">
        <v>2426</v>
      </c>
      <c r="N759">
        <v>26.997222222000001</v>
      </c>
      <c r="O759">
        <v>0</v>
      </c>
      <c r="P759">
        <v>6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10.157894569019541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10.157894569019541</v>
      </c>
    </row>
    <row r="760" spans="1:31" x14ac:dyDescent="0.25">
      <c r="A760">
        <v>1627558</v>
      </c>
      <c r="B760">
        <v>1</v>
      </c>
      <c r="C760" t="s">
        <v>80</v>
      </c>
      <c r="D760" t="s">
        <v>103</v>
      </c>
      <c r="E760" t="s">
        <v>178</v>
      </c>
      <c r="F760" t="s">
        <v>2427</v>
      </c>
      <c r="G760" t="s">
        <v>187</v>
      </c>
      <c r="H760" t="s">
        <v>149</v>
      </c>
      <c r="I760" t="s">
        <v>135</v>
      </c>
      <c r="J760" t="s">
        <v>136</v>
      </c>
      <c r="K760" t="s">
        <v>137</v>
      </c>
      <c r="L760" t="s">
        <v>2428</v>
      </c>
      <c r="M760" t="s">
        <v>2429</v>
      </c>
      <c r="N760">
        <v>1.3544444440000001</v>
      </c>
      <c r="O760">
        <v>0</v>
      </c>
      <c r="P760">
        <v>66</v>
      </c>
      <c r="Q760">
        <v>0</v>
      </c>
      <c r="R760">
        <v>0</v>
      </c>
      <c r="S760">
        <v>0</v>
      </c>
      <c r="T760">
        <v>6</v>
      </c>
      <c r="U760">
        <v>0</v>
      </c>
      <c r="V760">
        <v>0</v>
      </c>
      <c r="W760">
        <v>0</v>
      </c>
      <c r="X760">
        <v>15.35077105913364</v>
      </c>
      <c r="Y760">
        <v>0</v>
      </c>
      <c r="Z760">
        <v>0</v>
      </c>
      <c r="AA760">
        <v>0</v>
      </c>
      <c r="AB760">
        <v>3.9707032371594244</v>
      </c>
      <c r="AC760">
        <v>0</v>
      </c>
      <c r="AD760">
        <v>0</v>
      </c>
      <c r="AE760">
        <v>19.321474296293065</v>
      </c>
    </row>
    <row r="761" spans="1:31" x14ac:dyDescent="0.25">
      <c r="A761">
        <v>1627559</v>
      </c>
      <c r="B761">
        <v>1</v>
      </c>
      <c r="C761" t="s">
        <v>80</v>
      </c>
      <c r="D761" t="s">
        <v>92</v>
      </c>
      <c r="E761" t="s">
        <v>152</v>
      </c>
      <c r="F761" t="s">
        <v>2430</v>
      </c>
      <c r="G761" t="s">
        <v>507</v>
      </c>
      <c r="H761" t="s">
        <v>149</v>
      </c>
      <c r="I761" t="s">
        <v>135</v>
      </c>
      <c r="J761" t="s">
        <v>136</v>
      </c>
      <c r="K761" t="s">
        <v>137</v>
      </c>
      <c r="L761" t="s">
        <v>2431</v>
      </c>
      <c r="M761" t="s">
        <v>2432</v>
      </c>
      <c r="N761">
        <v>0.68416666599999998</v>
      </c>
      <c r="O761">
        <v>0</v>
      </c>
      <c r="P761">
        <v>11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4.1040562825479556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4.1040562825479556</v>
      </c>
    </row>
    <row r="762" spans="1:31" x14ac:dyDescent="0.25">
      <c r="A762">
        <v>1627560</v>
      </c>
      <c r="B762">
        <v>1</v>
      </c>
      <c r="C762" t="s">
        <v>80</v>
      </c>
      <c r="D762" t="s">
        <v>87</v>
      </c>
      <c r="E762" t="s">
        <v>178</v>
      </c>
      <c r="F762" t="s">
        <v>2433</v>
      </c>
      <c r="G762" t="s">
        <v>187</v>
      </c>
      <c r="H762" t="s">
        <v>149</v>
      </c>
      <c r="I762" t="s">
        <v>135</v>
      </c>
      <c r="J762" t="s">
        <v>136</v>
      </c>
      <c r="K762" t="s">
        <v>137</v>
      </c>
      <c r="L762" t="s">
        <v>2434</v>
      </c>
      <c r="M762" t="s">
        <v>2435</v>
      </c>
      <c r="N762">
        <v>1.5938888879999999</v>
      </c>
      <c r="O762">
        <v>0</v>
      </c>
      <c r="P762">
        <v>212</v>
      </c>
      <c r="Q762">
        <v>0</v>
      </c>
      <c r="R762">
        <v>0</v>
      </c>
      <c r="S762">
        <v>0</v>
      </c>
      <c r="T762">
        <v>6</v>
      </c>
      <c r="U762">
        <v>0</v>
      </c>
      <c r="V762">
        <v>0</v>
      </c>
      <c r="W762">
        <v>0</v>
      </c>
      <c r="X762">
        <v>110.23723337638241</v>
      </c>
      <c r="Y762">
        <v>0</v>
      </c>
      <c r="Z762">
        <v>0</v>
      </c>
      <c r="AA762">
        <v>0</v>
      </c>
      <c r="AB762">
        <v>4.6067266694427218</v>
      </c>
      <c r="AC762">
        <v>0</v>
      </c>
      <c r="AD762">
        <v>0</v>
      </c>
      <c r="AE762">
        <v>114.84396004582513</v>
      </c>
    </row>
    <row r="763" spans="1:31" x14ac:dyDescent="0.25">
      <c r="A763">
        <v>1627562</v>
      </c>
      <c r="B763">
        <v>1</v>
      </c>
      <c r="C763" t="s">
        <v>81</v>
      </c>
      <c r="D763" t="s">
        <v>125</v>
      </c>
      <c r="E763" t="s">
        <v>146</v>
      </c>
      <c r="F763" t="s">
        <v>2436</v>
      </c>
      <c r="G763" t="s">
        <v>1115</v>
      </c>
      <c r="H763" t="s">
        <v>149</v>
      </c>
      <c r="I763" t="s">
        <v>135</v>
      </c>
      <c r="J763" t="s">
        <v>136</v>
      </c>
      <c r="K763" t="s">
        <v>137</v>
      </c>
      <c r="L763" t="s">
        <v>2437</v>
      </c>
      <c r="M763" t="s">
        <v>2435</v>
      </c>
      <c r="N763">
        <v>1.323611111</v>
      </c>
      <c r="O763">
        <v>0</v>
      </c>
      <c r="P763">
        <v>36</v>
      </c>
      <c r="Q763">
        <v>0</v>
      </c>
      <c r="R763">
        <v>4</v>
      </c>
      <c r="S763">
        <v>0</v>
      </c>
      <c r="T763">
        <v>1</v>
      </c>
      <c r="U763">
        <v>0</v>
      </c>
      <c r="V763">
        <v>0</v>
      </c>
      <c r="W763">
        <v>0</v>
      </c>
      <c r="X763">
        <v>10.036994794052456</v>
      </c>
      <c r="Y763">
        <v>0</v>
      </c>
      <c r="Z763">
        <v>0.12474513172044444</v>
      </c>
      <c r="AA763">
        <v>0</v>
      </c>
      <c r="AB763">
        <v>9.2336706901648608E-2</v>
      </c>
      <c r="AC763">
        <v>0</v>
      </c>
      <c r="AD763">
        <v>0</v>
      </c>
      <c r="AE763">
        <v>10.254076632674549</v>
      </c>
    </row>
    <row r="764" spans="1:31" x14ac:dyDescent="0.25">
      <c r="A764">
        <v>1627563</v>
      </c>
      <c r="B764">
        <v>1</v>
      </c>
      <c r="C764" t="s">
        <v>80</v>
      </c>
      <c r="D764" t="s">
        <v>103</v>
      </c>
      <c r="E764" t="s">
        <v>146</v>
      </c>
      <c r="F764" t="s">
        <v>2438</v>
      </c>
      <c r="G764" t="s">
        <v>187</v>
      </c>
      <c r="H764" t="s">
        <v>149</v>
      </c>
      <c r="I764" t="s">
        <v>135</v>
      </c>
      <c r="J764" t="s">
        <v>136</v>
      </c>
      <c r="K764" t="s">
        <v>137</v>
      </c>
      <c r="L764" t="s">
        <v>2439</v>
      </c>
      <c r="M764" t="s">
        <v>2440</v>
      </c>
      <c r="N764">
        <v>2.2397222220000002</v>
      </c>
      <c r="O764">
        <v>0</v>
      </c>
      <c r="P764">
        <v>161</v>
      </c>
      <c r="Q764">
        <v>0</v>
      </c>
      <c r="R764">
        <v>0</v>
      </c>
      <c r="S764">
        <v>0</v>
      </c>
      <c r="T764">
        <v>5</v>
      </c>
      <c r="U764">
        <v>0</v>
      </c>
      <c r="V764">
        <v>0</v>
      </c>
      <c r="W764">
        <v>0</v>
      </c>
      <c r="X764">
        <v>105.04451367333442</v>
      </c>
      <c r="Y764">
        <v>0</v>
      </c>
      <c r="Z764">
        <v>0</v>
      </c>
      <c r="AA764">
        <v>0</v>
      </c>
      <c r="AB764">
        <v>1.2716005022586432</v>
      </c>
      <c r="AC764">
        <v>0</v>
      </c>
      <c r="AD764">
        <v>0</v>
      </c>
      <c r="AE764">
        <v>106.31611417559307</v>
      </c>
    </row>
    <row r="765" spans="1:31" x14ac:dyDescent="0.25">
      <c r="A765">
        <v>1627568</v>
      </c>
      <c r="B765">
        <v>1</v>
      </c>
      <c r="C765" t="s">
        <v>81</v>
      </c>
      <c r="D765" t="s">
        <v>118</v>
      </c>
      <c r="E765" t="s">
        <v>204</v>
      </c>
      <c r="F765" t="s">
        <v>2441</v>
      </c>
      <c r="G765" t="s">
        <v>161</v>
      </c>
      <c r="H765" t="s">
        <v>134</v>
      </c>
      <c r="I765" t="s">
        <v>135</v>
      </c>
      <c r="J765" t="s">
        <v>136</v>
      </c>
      <c r="K765" t="s">
        <v>137</v>
      </c>
      <c r="L765" t="s">
        <v>2442</v>
      </c>
      <c r="M765" t="s">
        <v>2443</v>
      </c>
      <c r="N765">
        <v>1.473333333</v>
      </c>
      <c r="O765">
        <v>10</v>
      </c>
      <c r="P765">
        <v>179</v>
      </c>
      <c r="Q765">
        <v>33</v>
      </c>
      <c r="R765">
        <v>37</v>
      </c>
      <c r="S765">
        <v>4</v>
      </c>
      <c r="T765">
        <v>27</v>
      </c>
      <c r="U765">
        <v>0</v>
      </c>
      <c r="V765">
        <v>0</v>
      </c>
      <c r="W765">
        <v>2.5256113913939999</v>
      </c>
      <c r="X765">
        <v>57.883519152701545</v>
      </c>
      <c r="Y765">
        <v>22.620800178203762</v>
      </c>
      <c r="Z765">
        <v>4.4276871510485618</v>
      </c>
      <c r="AA765">
        <v>3.3024065903117665</v>
      </c>
      <c r="AB765">
        <v>20.330715282081016</v>
      </c>
      <c r="AC765">
        <v>0</v>
      </c>
      <c r="AD765">
        <v>0</v>
      </c>
      <c r="AE765">
        <v>111.09073974574065</v>
      </c>
    </row>
    <row r="766" spans="1:31" x14ac:dyDescent="0.25">
      <c r="A766">
        <v>1627570</v>
      </c>
      <c r="B766">
        <v>1</v>
      </c>
      <c r="C766" t="s">
        <v>80</v>
      </c>
      <c r="D766" t="s">
        <v>96</v>
      </c>
      <c r="E766" t="s">
        <v>1154</v>
      </c>
      <c r="F766" t="s">
        <v>2444</v>
      </c>
      <c r="G766" t="s">
        <v>161</v>
      </c>
      <c r="H766" t="s">
        <v>134</v>
      </c>
      <c r="I766" t="s">
        <v>135</v>
      </c>
      <c r="J766" t="s">
        <v>136</v>
      </c>
      <c r="K766" t="s">
        <v>137</v>
      </c>
      <c r="L766" t="s">
        <v>2445</v>
      </c>
      <c r="M766" t="s">
        <v>2446</v>
      </c>
      <c r="N766">
        <v>1.359722222</v>
      </c>
      <c r="O766">
        <v>3</v>
      </c>
      <c r="P766">
        <v>657</v>
      </c>
      <c r="Q766">
        <v>0</v>
      </c>
      <c r="R766">
        <v>24</v>
      </c>
      <c r="S766">
        <v>1</v>
      </c>
      <c r="T766">
        <v>192</v>
      </c>
      <c r="U766">
        <v>0</v>
      </c>
      <c r="V766">
        <v>0</v>
      </c>
      <c r="W766">
        <v>17.121975174546161</v>
      </c>
      <c r="X766">
        <v>325.86211671401378</v>
      </c>
      <c r="Y766">
        <v>0</v>
      </c>
      <c r="Z766">
        <v>22.18945976190853</v>
      </c>
      <c r="AA766">
        <v>5.370801028505058</v>
      </c>
      <c r="AB766">
        <v>168.68866770221308</v>
      </c>
      <c r="AC766">
        <v>0</v>
      </c>
      <c r="AD766">
        <v>0</v>
      </c>
      <c r="AE766">
        <v>539.23302038118663</v>
      </c>
    </row>
    <row r="767" spans="1:31" x14ac:dyDescent="0.25">
      <c r="A767">
        <v>1627571</v>
      </c>
      <c r="B767">
        <v>1</v>
      </c>
      <c r="C767" t="s">
        <v>80</v>
      </c>
      <c r="D767" t="s">
        <v>84</v>
      </c>
      <c r="E767" t="s">
        <v>362</v>
      </c>
      <c r="F767" t="s">
        <v>2447</v>
      </c>
      <c r="G767" t="s">
        <v>900</v>
      </c>
      <c r="H767" t="s">
        <v>149</v>
      </c>
      <c r="I767" t="s">
        <v>135</v>
      </c>
      <c r="J767" t="s">
        <v>136</v>
      </c>
      <c r="K767" t="s">
        <v>137</v>
      </c>
      <c r="L767" t="s">
        <v>2448</v>
      </c>
      <c r="M767" t="s">
        <v>2449</v>
      </c>
      <c r="N767">
        <v>3.7652777770000001</v>
      </c>
      <c r="O767">
        <v>0</v>
      </c>
      <c r="P767">
        <v>24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27.848932639742259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27.848932639742259</v>
      </c>
    </row>
    <row r="768" spans="1:31" x14ac:dyDescent="0.25">
      <c r="A768">
        <v>1627572</v>
      </c>
      <c r="B768">
        <v>1</v>
      </c>
      <c r="C768" t="s">
        <v>80</v>
      </c>
      <c r="D768" t="s">
        <v>107</v>
      </c>
      <c r="E768" t="s">
        <v>140</v>
      </c>
      <c r="F768" t="s">
        <v>2450</v>
      </c>
      <c r="G768" t="s">
        <v>161</v>
      </c>
      <c r="H768" t="s">
        <v>134</v>
      </c>
      <c r="I768" t="s">
        <v>135</v>
      </c>
      <c r="J768" t="s">
        <v>136</v>
      </c>
      <c r="K768" t="s">
        <v>137</v>
      </c>
      <c r="L768" t="s">
        <v>2451</v>
      </c>
      <c r="M768" t="s">
        <v>2452</v>
      </c>
      <c r="N768">
        <v>0.104166666</v>
      </c>
      <c r="O768">
        <v>21</v>
      </c>
      <c r="P768">
        <v>8547</v>
      </c>
      <c r="Q768">
        <v>24</v>
      </c>
      <c r="R768">
        <v>94</v>
      </c>
      <c r="S768">
        <v>36</v>
      </c>
      <c r="T768">
        <v>503</v>
      </c>
      <c r="U768">
        <v>0</v>
      </c>
      <c r="V768">
        <v>11</v>
      </c>
      <c r="W768">
        <v>7.051848167469168</v>
      </c>
      <c r="X768">
        <v>84.483739417797338</v>
      </c>
      <c r="Y768">
        <v>2.7036746015677084</v>
      </c>
      <c r="Z768">
        <v>5.4578015583299999</v>
      </c>
      <c r="AA768">
        <v>31.463408247204377</v>
      </c>
      <c r="AB768">
        <v>21.75455238007083</v>
      </c>
      <c r="AC768">
        <v>0</v>
      </c>
      <c r="AD768">
        <v>0.55890747167999999</v>
      </c>
      <c r="AE768">
        <v>153.47393184411942</v>
      </c>
    </row>
    <row r="769" spans="1:31" x14ac:dyDescent="0.25">
      <c r="A769">
        <v>1627573</v>
      </c>
      <c r="B769">
        <v>1</v>
      </c>
      <c r="C769" t="s">
        <v>80</v>
      </c>
      <c r="D769" t="s">
        <v>98</v>
      </c>
      <c r="E769" t="s">
        <v>140</v>
      </c>
      <c r="F769" t="s">
        <v>2395</v>
      </c>
      <c r="G769" t="s">
        <v>161</v>
      </c>
      <c r="H769" t="s">
        <v>134</v>
      </c>
      <c r="I769" t="s">
        <v>135</v>
      </c>
      <c r="J769" t="s">
        <v>136</v>
      </c>
      <c r="K769" t="s">
        <v>137</v>
      </c>
      <c r="L769" t="s">
        <v>2453</v>
      </c>
      <c r="M769" t="s">
        <v>2454</v>
      </c>
      <c r="N769">
        <v>0.35499999999999998</v>
      </c>
      <c r="O769">
        <v>0</v>
      </c>
      <c r="P769">
        <v>0</v>
      </c>
      <c r="Q769">
        <v>10</v>
      </c>
      <c r="R769">
        <v>98</v>
      </c>
      <c r="S769">
        <v>4</v>
      </c>
      <c r="T769">
        <v>22</v>
      </c>
      <c r="U769">
        <v>0</v>
      </c>
      <c r="V769">
        <v>0</v>
      </c>
      <c r="W769">
        <v>0</v>
      </c>
      <c r="X769">
        <v>0</v>
      </c>
      <c r="Y769">
        <v>21.515926141649256</v>
      </c>
      <c r="Z769">
        <v>32.562846202451993</v>
      </c>
      <c r="AA769">
        <v>1.6377858026932111</v>
      </c>
      <c r="AB769">
        <v>5.4614307596285379</v>
      </c>
      <c r="AC769">
        <v>0</v>
      </c>
      <c r="AD769">
        <v>0</v>
      </c>
      <c r="AE769">
        <v>61.177988906422996</v>
      </c>
    </row>
    <row r="770" spans="1:31" x14ac:dyDescent="0.25">
      <c r="A770">
        <v>1627574</v>
      </c>
      <c r="B770">
        <v>1</v>
      </c>
      <c r="C770" t="s">
        <v>80</v>
      </c>
      <c r="D770" t="s">
        <v>97</v>
      </c>
      <c r="E770" t="s">
        <v>140</v>
      </c>
      <c r="F770" t="s">
        <v>2455</v>
      </c>
      <c r="G770" t="s">
        <v>161</v>
      </c>
      <c r="H770" t="s">
        <v>134</v>
      </c>
      <c r="I770" t="s">
        <v>135</v>
      </c>
      <c r="J770" t="s">
        <v>136</v>
      </c>
      <c r="K770" t="s">
        <v>137</v>
      </c>
      <c r="L770" t="s">
        <v>2456</v>
      </c>
      <c r="M770" t="s">
        <v>2457</v>
      </c>
      <c r="N770">
        <v>0.29222222199999998</v>
      </c>
      <c r="O770">
        <v>3</v>
      </c>
      <c r="P770">
        <v>3168</v>
      </c>
      <c r="Q770">
        <v>2</v>
      </c>
      <c r="R770">
        <v>303</v>
      </c>
      <c r="S770">
        <v>9</v>
      </c>
      <c r="T770">
        <v>433</v>
      </c>
      <c r="U770">
        <v>0</v>
      </c>
      <c r="V770">
        <v>1</v>
      </c>
      <c r="W770">
        <v>6.6269449781437988</v>
      </c>
      <c r="X770">
        <v>439.05764952073008</v>
      </c>
      <c r="Y770">
        <v>0.37262765845913326</v>
      </c>
      <c r="Z770">
        <v>35.985483189311552</v>
      </c>
      <c r="AA770">
        <v>35.655566714996425</v>
      </c>
      <c r="AB770">
        <v>124.16583254892456</v>
      </c>
      <c r="AC770">
        <v>0</v>
      </c>
      <c r="AD770">
        <v>0.26439442439862221</v>
      </c>
      <c r="AE770">
        <v>642.12849903496408</v>
      </c>
    </row>
    <row r="771" spans="1:31" x14ac:dyDescent="0.25">
      <c r="A771">
        <v>1627575</v>
      </c>
      <c r="B771">
        <v>1</v>
      </c>
      <c r="C771" t="s">
        <v>80</v>
      </c>
      <c r="D771" t="s">
        <v>97</v>
      </c>
      <c r="E771" t="s">
        <v>140</v>
      </c>
      <c r="F771" t="s">
        <v>2458</v>
      </c>
      <c r="G771" t="s">
        <v>161</v>
      </c>
      <c r="H771" t="s">
        <v>134</v>
      </c>
      <c r="I771" t="s">
        <v>135</v>
      </c>
      <c r="J771" t="s">
        <v>136</v>
      </c>
      <c r="K771" t="s">
        <v>137</v>
      </c>
      <c r="L771" t="s">
        <v>2459</v>
      </c>
      <c r="M771" t="s">
        <v>2460</v>
      </c>
      <c r="N771">
        <v>0.44305555499999999</v>
      </c>
      <c r="O771">
        <v>2</v>
      </c>
      <c r="P771">
        <v>738</v>
      </c>
      <c r="Q771">
        <v>0</v>
      </c>
      <c r="R771">
        <v>56</v>
      </c>
      <c r="S771">
        <v>1</v>
      </c>
      <c r="T771">
        <v>68</v>
      </c>
      <c r="U771">
        <v>0</v>
      </c>
      <c r="V771">
        <v>0</v>
      </c>
      <c r="W771">
        <v>36.614893598905432</v>
      </c>
      <c r="X771">
        <v>163.81308274259379</v>
      </c>
      <c r="Y771">
        <v>0</v>
      </c>
      <c r="Z771">
        <v>9.3158851677669556</v>
      </c>
      <c r="AA771">
        <v>38.693386360064636</v>
      </c>
      <c r="AB771">
        <v>24.996801053179308</v>
      </c>
      <c r="AC771">
        <v>0</v>
      </c>
      <c r="AD771">
        <v>0</v>
      </c>
      <c r="AE771">
        <v>273.43404892251016</v>
      </c>
    </row>
    <row r="772" spans="1:31" x14ac:dyDescent="0.25">
      <c r="A772">
        <v>1627578</v>
      </c>
      <c r="B772">
        <v>1</v>
      </c>
      <c r="C772" t="s">
        <v>81</v>
      </c>
      <c r="D772" t="s">
        <v>119</v>
      </c>
      <c r="E772" t="s">
        <v>131</v>
      </c>
      <c r="F772" t="s">
        <v>2461</v>
      </c>
      <c r="G772" t="s">
        <v>161</v>
      </c>
      <c r="H772" t="s">
        <v>134</v>
      </c>
      <c r="I772" t="s">
        <v>135</v>
      </c>
      <c r="J772" t="s">
        <v>136</v>
      </c>
      <c r="K772" t="s">
        <v>137</v>
      </c>
      <c r="L772" t="s">
        <v>2462</v>
      </c>
      <c r="M772" t="s">
        <v>2463</v>
      </c>
      <c r="N772">
        <v>0.48472222199999998</v>
      </c>
      <c r="O772">
        <v>0</v>
      </c>
      <c r="P772">
        <v>1413</v>
      </c>
      <c r="Q772">
        <v>0</v>
      </c>
      <c r="R772">
        <v>133</v>
      </c>
      <c r="S772">
        <v>1</v>
      </c>
      <c r="T772">
        <v>63</v>
      </c>
      <c r="U772">
        <v>0</v>
      </c>
      <c r="V772">
        <v>0</v>
      </c>
      <c r="W772">
        <v>0</v>
      </c>
      <c r="X772">
        <v>148.66005205554507</v>
      </c>
      <c r="Y772">
        <v>0</v>
      </c>
      <c r="Z772">
        <v>18.581580902656299</v>
      </c>
      <c r="AA772">
        <v>2.7468966630125999</v>
      </c>
      <c r="AB772">
        <v>15.970435256716835</v>
      </c>
      <c r="AC772">
        <v>0</v>
      </c>
      <c r="AD772">
        <v>0</v>
      </c>
      <c r="AE772">
        <v>185.95896487793078</v>
      </c>
    </row>
    <row r="773" spans="1:31" x14ac:dyDescent="0.25">
      <c r="A773">
        <v>1627580</v>
      </c>
      <c r="B773">
        <v>1</v>
      </c>
      <c r="C773" t="s">
        <v>80</v>
      </c>
      <c r="D773" t="s">
        <v>97</v>
      </c>
      <c r="E773" t="s">
        <v>152</v>
      </c>
      <c r="F773" t="s">
        <v>2464</v>
      </c>
      <c r="G773" t="s">
        <v>507</v>
      </c>
      <c r="H773" t="s">
        <v>149</v>
      </c>
      <c r="I773" t="s">
        <v>135</v>
      </c>
      <c r="J773" t="s">
        <v>136</v>
      </c>
      <c r="K773" t="s">
        <v>137</v>
      </c>
      <c r="L773" t="s">
        <v>2465</v>
      </c>
      <c r="M773" t="s">
        <v>2466</v>
      </c>
      <c r="N773">
        <v>1.748888888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1.0341070653032367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1.0341070653032367</v>
      </c>
    </row>
    <row r="774" spans="1:31" x14ac:dyDescent="0.25">
      <c r="A774">
        <v>1627581</v>
      </c>
      <c r="B774">
        <v>1</v>
      </c>
      <c r="C774" t="s">
        <v>80</v>
      </c>
      <c r="D774" t="s">
        <v>107</v>
      </c>
      <c r="E774" t="s">
        <v>204</v>
      </c>
      <c r="F774" t="s">
        <v>2467</v>
      </c>
      <c r="G774" t="s">
        <v>161</v>
      </c>
      <c r="H774" t="s">
        <v>134</v>
      </c>
      <c r="I774" t="s">
        <v>135</v>
      </c>
      <c r="J774" t="s">
        <v>136</v>
      </c>
      <c r="K774" t="s">
        <v>137</v>
      </c>
      <c r="L774" t="s">
        <v>2468</v>
      </c>
      <c r="M774" t="s">
        <v>2469</v>
      </c>
      <c r="N774">
        <v>8.3333332999999996E-2</v>
      </c>
      <c r="O774">
        <v>21</v>
      </c>
      <c r="P774">
        <v>8065</v>
      </c>
      <c r="Q774">
        <v>20</v>
      </c>
      <c r="R774">
        <v>48</v>
      </c>
      <c r="S774">
        <v>34</v>
      </c>
      <c r="T774">
        <v>477</v>
      </c>
      <c r="U774">
        <v>0</v>
      </c>
      <c r="V774">
        <v>10</v>
      </c>
      <c r="W774">
        <v>5.5135101711823333</v>
      </c>
      <c r="X774">
        <v>61.432327426247241</v>
      </c>
      <c r="Y774">
        <v>2.4605651631495</v>
      </c>
      <c r="Z774">
        <v>3.7502609258922499</v>
      </c>
      <c r="AA774">
        <v>26.67385254925766</v>
      </c>
      <c r="AB774">
        <v>18.411895623889695</v>
      </c>
      <c r="AC774">
        <v>0</v>
      </c>
      <c r="AD774">
        <v>0.50217615851483333</v>
      </c>
      <c r="AE774">
        <v>118.7445880181335</v>
      </c>
    </row>
    <row r="775" spans="1:31" x14ac:dyDescent="0.25">
      <c r="A775">
        <v>1627582</v>
      </c>
      <c r="B775">
        <v>1</v>
      </c>
      <c r="C775" t="s">
        <v>80</v>
      </c>
      <c r="D775" t="s">
        <v>96</v>
      </c>
      <c r="E775" t="s">
        <v>642</v>
      </c>
      <c r="F775" t="s">
        <v>2470</v>
      </c>
      <c r="G775" t="s">
        <v>161</v>
      </c>
      <c r="H775" t="s">
        <v>134</v>
      </c>
      <c r="I775" t="s">
        <v>135</v>
      </c>
      <c r="J775" t="s">
        <v>136</v>
      </c>
      <c r="K775" t="s">
        <v>137</v>
      </c>
      <c r="L775" t="s">
        <v>2471</v>
      </c>
      <c r="M775" t="s">
        <v>2472</v>
      </c>
      <c r="N775">
        <v>1.5075000000000001</v>
      </c>
      <c r="O775">
        <v>0</v>
      </c>
      <c r="P775">
        <v>108</v>
      </c>
      <c r="Q775">
        <v>0</v>
      </c>
      <c r="R775">
        <v>1</v>
      </c>
      <c r="S775">
        <v>6</v>
      </c>
      <c r="T775">
        <v>33</v>
      </c>
      <c r="U775">
        <v>0</v>
      </c>
      <c r="V775">
        <v>0</v>
      </c>
      <c r="W775">
        <v>0</v>
      </c>
      <c r="X775">
        <v>50.393707106952967</v>
      </c>
      <c r="Y775">
        <v>0</v>
      </c>
      <c r="Z775">
        <v>1.7491367384773332E-2</v>
      </c>
      <c r="AA775">
        <v>1204.2842306335272</v>
      </c>
      <c r="AB775">
        <v>122.05203907725335</v>
      </c>
      <c r="AC775">
        <v>0</v>
      </c>
      <c r="AD775">
        <v>0</v>
      </c>
      <c r="AE775">
        <v>1376.7474681851181</v>
      </c>
    </row>
    <row r="776" spans="1:31" x14ac:dyDescent="0.25">
      <c r="A776">
        <v>1627583</v>
      </c>
      <c r="B776">
        <v>1</v>
      </c>
      <c r="C776" t="s">
        <v>80</v>
      </c>
      <c r="D776" t="s">
        <v>106</v>
      </c>
      <c r="E776" t="s">
        <v>178</v>
      </c>
      <c r="F776" t="s">
        <v>2473</v>
      </c>
      <c r="G776" t="s">
        <v>227</v>
      </c>
      <c r="H776" t="s">
        <v>149</v>
      </c>
      <c r="I776" t="s">
        <v>135</v>
      </c>
      <c r="J776" t="s">
        <v>136</v>
      </c>
      <c r="K776" t="s">
        <v>137</v>
      </c>
      <c r="L776" t="s">
        <v>2474</v>
      </c>
      <c r="M776" t="s">
        <v>2475</v>
      </c>
      <c r="N776">
        <v>2.679444444</v>
      </c>
      <c r="O776">
        <v>0</v>
      </c>
      <c r="P776">
        <v>5</v>
      </c>
      <c r="Q776">
        <v>0</v>
      </c>
      <c r="R776">
        <v>2</v>
      </c>
      <c r="S776">
        <v>0</v>
      </c>
      <c r="T776">
        <v>2</v>
      </c>
      <c r="U776">
        <v>0</v>
      </c>
      <c r="V776">
        <v>0</v>
      </c>
      <c r="W776">
        <v>0</v>
      </c>
      <c r="X776">
        <v>7.7031141948616657</v>
      </c>
      <c r="Y776">
        <v>0</v>
      </c>
      <c r="Z776">
        <v>1.9279784136421734</v>
      </c>
      <c r="AA776">
        <v>0</v>
      </c>
      <c r="AB776">
        <v>6.621035008823684</v>
      </c>
      <c r="AC776">
        <v>0</v>
      </c>
      <c r="AD776">
        <v>0</v>
      </c>
      <c r="AE776">
        <v>16.252127617327524</v>
      </c>
    </row>
    <row r="777" spans="1:31" x14ac:dyDescent="0.25">
      <c r="A777">
        <v>1627584</v>
      </c>
      <c r="B777">
        <v>1</v>
      </c>
      <c r="C777" t="s">
        <v>80</v>
      </c>
      <c r="D777" t="s">
        <v>85</v>
      </c>
      <c r="E777" t="s">
        <v>152</v>
      </c>
      <c r="F777" t="s">
        <v>2476</v>
      </c>
      <c r="G777" t="s">
        <v>168</v>
      </c>
      <c r="H777" t="s">
        <v>149</v>
      </c>
      <c r="I777" t="s">
        <v>135</v>
      </c>
      <c r="J777" t="s">
        <v>136</v>
      </c>
      <c r="K777" t="s">
        <v>137</v>
      </c>
      <c r="L777" t="s">
        <v>2477</v>
      </c>
      <c r="M777" t="s">
        <v>2478</v>
      </c>
      <c r="N777">
        <v>5.0136111110000003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12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234.3441223650274</v>
      </c>
      <c r="AC777">
        <v>0</v>
      </c>
      <c r="AD777">
        <v>0</v>
      </c>
      <c r="AE777">
        <v>234.3441223650274</v>
      </c>
    </row>
    <row r="778" spans="1:31" x14ac:dyDescent="0.25">
      <c r="A778">
        <v>1627585</v>
      </c>
      <c r="B778">
        <v>1</v>
      </c>
      <c r="C778" t="s">
        <v>81</v>
      </c>
      <c r="D778" t="s">
        <v>122</v>
      </c>
      <c r="E778" t="s">
        <v>204</v>
      </c>
      <c r="F778" t="s">
        <v>2479</v>
      </c>
      <c r="G778" t="s">
        <v>161</v>
      </c>
      <c r="H778" t="s">
        <v>134</v>
      </c>
      <c r="I778" t="s">
        <v>135</v>
      </c>
      <c r="J778" t="s">
        <v>136</v>
      </c>
      <c r="K778" t="s">
        <v>137</v>
      </c>
      <c r="L778" t="s">
        <v>2480</v>
      </c>
      <c r="M778" t="s">
        <v>2481</v>
      </c>
      <c r="N778">
        <v>1.4069444440000001</v>
      </c>
      <c r="O778">
        <v>0</v>
      </c>
      <c r="P778">
        <v>117</v>
      </c>
      <c r="Q778">
        <v>0</v>
      </c>
      <c r="R778">
        <v>0</v>
      </c>
      <c r="S778">
        <v>0</v>
      </c>
      <c r="T778">
        <v>14</v>
      </c>
      <c r="U778">
        <v>0</v>
      </c>
      <c r="V778">
        <v>0</v>
      </c>
      <c r="W778">
        <v>0</v>
      </c>
      <c r="X778">
        <v>16.574312482900876</v>
      </c>
      <c r="Y778">
        <v>0</v>
      </c>
      <c r="Z778">
        <v>0</v>
      </c>
      <c r="AA778">
        <v>0</v>
      </c>
      <c r="AB778">
        <v>5.5327291319011334</v>
      </c>
      <c r="AC778">
        <v>0</v>
      </c>
      <c r="AD778">
        <v>0</v>
      </c>
      <c r="AE778">
        <v>22.107041614802007</v>
      </c>
    </row>
    <row r="779" spans="1:31" x14ac:dyDescent="0.25">
      <c r="A779">
        <v>1627586</v>
      </c>
      <c r="B779">
        <v>1</v>
      </c>
      <c r="C779" t="s">
        <v>80</v>
      </c>
      <c r="D779" t="s">
        <v>100</v>
      </c>
      <c r="E779" t="s">
        <v>152</v>
      </c>
      <c r="F779" t="s">
        <v>2482</v>
      </c>
      <c r="G779" t="s">
        <v>168</v>
      </c>
      <c r="H779" t="s">
        <v>149</v>
      </c>
      <c r="I779" t="s">
        <v>135</v>
      </c>
      <c r="J779" t="s">
        <v>136</v>
      </c>
      <c r="K779" t="s">
        <v>137</v>
      </c>
      <c r="L779" t="s">
        <v>2483</v>
      </c>
      <c r="M779" t="s">
        <v>2484</v>
      </c>
      <c r="N779">
        <v>3.0808333330000002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1.7966893751905746</v>
      </c>
      <c r="AC779">
        <v>0</v>
      </c>
      <c r="AD779">
        <v>0</v>
      </c>
      <c r="AE779">
        <v>1.7966893751905746</v>
      </c>
    </row>
    <row r="780" spans="1:31" x14ac:dyDescent="0.25">
      <c r="A780">
        <v>1627589</v>
      </c>
      <c r="B780">
        <v>1</v>
      </c>
      <c r="C780" t="s">
        <v>80</v>
      </c>
      <c r="D780" t="s">
        <v>90</v>
      </c>
      <c r="E780" t="s">
        <v>152</v>
      </c>
      <c r="F780" t="s">
        <v>2078</v>
      </c>
      <c r="G780" t="s">
        <v>154</v>
      </c>
      <c r="H780" t="s">
        <v>149</v>
      </c>
      <c r="I780" t="s">
        <v>135</v>
      </c>
      <c r="J780" t="s">
        <v>136</v>
      </c>
      <c r="K780" t="s">
        <v>137</v>
      </c>
      <c r="L780" t="s">
        <v>2485</v>
      </c>
      <c r="M780" t="s">
        <v>2486</v>
      </c>
      <c r="N780">
        <v>1.3941666660000001</v>
      </c>
      <c r="O780">
        <v>0</v>
      </c>
      <c r="P780">
        <v>1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0.400805937677705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0.400805937677705</v>
      </c>
    </row>
    <row r="781" spans="1:31" x14ac:dyDescent="0.25">
      <c r="A781">
        <v>1627590</v>
      </c>
      <c r="B781">
        <v>1</v>
      </c>
      <c r="C781" t="s">
        <v>80</v>
      </c>
      <c r="D781" t="s">
        <v>95</v>
      </c>
      <c r="E781" t="s">
        <v>131</v>
      </c>
      <c r="F781" t="s">
        <v>2487</v>
      </c>
      <c r="G781" t="s">
        <v>195</v>
      </c>
      <c r="H781" t="s">
        <v>134</v>
      </c>
      <c r="I781" t="s">
        <v>135</v>
      </c>
      <c r="J781" t="s">
        <v>136</v>
      </c>
      <c r="K781" t="s">
        <v>137</v>
      </c>
      <c r="L781" t="s">
        <v>2488</v>
      </c>
      <c r="M781" t="s">
        <v>2489</v>
      </c>
      <c r="N781">
        <v>0.66472222199999997</v>
      </c>
      <c r="O781">
        <v>0</v>
      </c>
      <c r="P781">
        <v>447</v>
      </c>
      <c r="Q781">
        <v>0</v>
      </c>
      <c r="R781">
        <v>0</v>
      </c>
      <c r="S781">
        <v>0</v>
      </c>
      <c r="T781">
        <v>39</v>
      </c>
      <c r="U781">
        <v>0</v>
      </c>
      <c r="V781">
        <v>0</v>
      </c>
      <c r="W781">
        <v>0</v>
      </c>
      <c r="X781">
        <v>77.725402948262143</v>
      </c>
      <c r="Y781">
        <v>0</v>
      </c>
      <c r="Z781">
        <v>0</v>
      </c>
      <c r="AA781">
        <v>0</v>
      </c>
      <c r="AB781">
        <v>8.3258258469650634</v>
      </c>
      <c r="AC781">
        <v>0</v>
      </c>
      <c r="AD781">
        <v>0</v>
      </c>
      <c r="AE781">
        <v>86.051228795227203</v>
      </c>
    </row>
    <row r="782" spans="1:31" x14ac:dyDescent="0.25">
      <c r="A782">
        <v>1627593</v>
      </c>
      <c r="B782">
        <v>1</v>
      </c>
      <c r="C782" t="s">
        <v>80</v>
      </c>
      <c r="D782" t="s">
        <v>97</v>
      </c>
      <c r="E782" t="s">
        <v>362</v>
      </c>
      <c r="F782" t="s">
        <v>2490</v>
      </c>
      <c r="G782" t="s">
        <v>900</v>
      </c>
      <c r="H782" t="s">
        <v>149</v>
      </c>
      <c r="I782" t="s">
        <v>135</v>
      </c>
      <c r="J782" t="s">
        <v>136</v>
      </c>
      <c r="K782" t="s">
        <v>137</v>
      </c>
      <c r="L782" t="s">
        <v>2491</v>
      </c>
      <c r="M782" t="s">
        <v>2492</v>
      </c>
      <c r="N782">
        <v>1.6944444439999999</v>
      </c>
      <c r="O782">
        <v>0</v>
      </c>
      <c r="P782">
        <v>12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16.973878105291305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16.973878105291305</v>
      </c>
    </row>
    <row r="783" spans="1:31" x14ac:dyDescent="0.25">
      <c r="A783">
        <v>1627598</v>
      </c>
      <c r="B783">
        <v>1</v>
      </c>
      <c r="C783" t="s">
        <v>80</v>
      </c>
      <c r="D783" t="s">
        <v>110</v>
      </c>
      <c r="E783" t="s">
        <v>152</v>
      </c>
      <c r="F783" t="s">
        <v>2493</v>
      </c>
      <c r="G783" t="s">
        <v>154</v>
      </c>
      <c r="H783" t="s">
        <v>149</v>
      </c>
      <c r="I783" t="s">
        <v>135</v>
      </c>
      <c r="J783" t="s">
        <v>136</v>
      </c>
      <c r="K783" t="s">
        <v>137</v>
      </c>
      <c r="L783" t="s">
        <v>2494</v>
      </c>
      <c r="M783" t="s">
        <v>2495</v>
      </c>
      <c r="N783">
        <v>2.0719444440000001</v>
      </c>
      <c r="O783">
        <v>0</v>
      </c>
      <c r="P783">
        <v>3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0.7250221871629956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0.7250221871629956</v>
      </c>
    </row>
    <row r="784" spans="1:31" x14ac:dyDescent="0.25">
      <c r="A784">
        <v>1627600</v>
      </c>
      <c r="B784">
        <v>1</v>
      </c>
      <c r="C784" t="s">
        <v>80</v>
      </c>
      <c r="D784" t="s">
        <v>97</v>
      </c>
      <c r="E784" t="s">
        <v>362</v>
      </c>
      <c r="F784" t="s">
        <v>2496</v>
      </c>
      <c r="G784" t="s">
        <v>900</v>
      </c>
      <c r="H784" t="s">
        <v>149</v>
      </c>
      <c r="I784" t="s">
        <v>135</v>
      </c>
      <c r="J784" t="s">
        <v>136</v>
      </c>
      <c r="K784" t="s">
        <v>137</v>
      </c>
      <c r="L784" t="s">
        <v>2497</v>
      </c>
      <c r="M784" t="s">
        <v>2498</v>
      </c>
      <c r="N784">
        <v>3.3144444439999998</v>
      </c>
      <c r="O784">
        <v>0</v>
      </c>
      <c r="P784">
        <v>47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85.40311103491571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85.40311103491571</v>
      </c>
    </row>
    <row r="785" spans="1:31" x14ac:dyDescent="0.25">
      <c r="A785">
        <v>1627601</v>
      </c>
      <c r="B785">
        <v>1</v>
      </c>
      <c r="C785" t="s">
        <v>80</v>
      </c>
      <c r="D785" t="s">
        <v>85</v>
      </c>
      <c r="E785" t="s">
        <v>152</v>
      </c>
      <c r="F785" t="s">
        <v>2499</v>
      </c>
      <c r="G785" t="s">
        <v>168</v>
      </c>
      <c r="H785" t="s">
        <v>149</v>
      </c>
      <c r="I785" t="s">
        <v>135</v>
      </c>
      <c r="J785" t="s">
        <v>136</v>
      </c>
      <c r="K785" t="s">
        <v>137</v>
      </c>
      <c r="L785" t="s">
        <v>2500</v>
      </c>
      <c r="M785" t="s">
        <v>2501</v>
      </c>
      <c r="N785">
        <v>4.079722222</v>
      </c>
      <c r="O785">
        <v>0</v>
      </c>
      <c r="P785">
        <v>1</v>
      </c>
      <c r="Q785">
        <v>0</v>
      </c>
      <c r="R785">
        <v>0</v>
      </c>
      <c r="S785">
        <v>0</v>
      </c>
      <c r="T785">
        <v>22</v>
      </c>
      <c r="U785">
        <v>0</v>
      </c>
      <c r="V785">
        <v>0</v>
      </c>
      <c r="W785">
        <v>0</v>
      </c>
      <c r="X785">
        <v>3.0775824025471183</v>
      </c>
      <c r="Y785">
        <v>0</v>
      </c>
      <c r="Z785">
        <v>0</v>
      </c>
      <c r="AA785">
        <v>0</v>
      </c>
      <c r="AB785">
        <v>115.81339204300838</v>
      </c>
      <c r="AC785">
        <v>0</v>
      </c>
      <c r="AD785">
        <v>0</v>
      </c>
      <c r="AE785">
        <v>118.8909744455555</v>
      </c>
    </row>
    <row r="786" spans="1:31" x14ac:dyDescent="0.25">
      <c r="A786">
        <v>1627603</v>
      </c>
      <c r="B786">
        <v>1</v>
      </c>
      <c r="C786" t="s">
        <v>81</v>
      </c>
      <c r="D786" t="s">
        <v>113</v>
      </c>
      <c r="E786" t="s">
        <v>178</v>
      </c>
      <c r="F786" t="s">
        <v>2502</v>
      </c>
      <c r="G786" t="s">
        <v>187</v>
      </c>
      <c r="H786" t="s">
        <v>149</v>
      </c>
      <c r="I786" t="s">
        <v>135</v>
      </c>
      <c r="J786" t="s">
        <v>136</v>
      </c>
      <c r="K786" t="s">
        <v>137</v>
      </c>
      <c r="L786" t="s">
        <v>2503</v>
      </c>
      <c r="M786" t="s">
        <v>2504</v>
      </c>
      <c r="N786">
        <v>2.1383333329999998</v>
      </c>
      <c r="O786">
        <v>0</v>
      </c>
      <c r="P786">
        <v>43</v>
      </c>
      <c r="Q786">
        <v>0</v>
      </c>
      <c r="R786">
        <v>5</v>
      </c>
      <c r="S786">
        <v>0</v>
      </c>
      <c r="T786">
        <v>2</v>
      </c>
      <c r="U786">
        <v>0</v>
      </c>
      <c r="V786">
        <v>0</v>
      </c>
      <c r="W786">
        <v>0</v>
      </c>
      <c r="X786">
        <v>16.548272141635124</v>
      </c>
      <c r="Y786">
        <v>0</v>
      </c>
      <c r="Z786">
        <v>2.8916185384322839</v>
      </c>
      <c r="AA786">
        <v>0</v>
      </c>
      <c r="AB786">
        <v>1.4233863637740001</v>
      </c>
      <c r="AC786">
        <v>0</v>
      </c>
      <c r="AD786">
        <v>0</v>
      </c>
      <c r="AE786">
        <v>20.863277043841407</v>
      </c>
    </row>
    <row r="787" spans="1:31" x14ac:dyDescent="0.25">
      <c r="A787">
        <v>1627604</v>
      </c>
      <c r="B787">
        <v>1</v>
      </c>
      <c r="C787" t="s">
        <v>80</v>
      </c>
      <c r="D787" t="s">
        <v>110</v>
      </c>
      <c r="E787" t="s">
        <v>152</v>
      </c>
      <c r="F787" t="s">
        <v>2505</v>
      </c>
      <c r="G787" t="s">
        <v>168</v>
      </c>
      <c r="H787" t="s">
        <v>149</v>
      </c>
      <c r="I787" t="s">
        <v>135</v>
      </c>
      <c r="J787" t="s">
        <v>136</v>
      </c>
      <c r="K787" t="s">
        <v>137</v>
      </c>
      <c r="L787" t="s">
        <v>2506</v>
      </c>
      <c r="M787" t="s">
        <v>2507</v>
      </c>
      <c r="N787">
        <v>5.0327777769999997</v>
      </c>
      <c r="O787">
        <v>0</v>
      </c>
      <c r="P787">
        <v>10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20.735378111906009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20.735378111906009</v>
      </c>
    </row>
    <row r="788" spans="1:31" x14ac:dyDescent="0.25">
      <c r="A788">
        <v>1627606</v>
      </c>
      <c r="B788">
        <v>1</v>
      </c>
      <c r="C788" t="s">
        <v>81</v>
      </c>
      <c r="D788" t="s">
        <v>113</v>
      </c>
      <c r="E788" t="s">
        <v>146</v>
      </c>
      <c r="F788" t="s">
        <v>2508</v>
      </c>
      <c r="G788" t="s">
        <v>260</v>
      </c>
      <c r="H788" t="s">
        <v>149</v>
      </c>
      <c r="I788" t="s">
        <v>135</v>
      </c>
      <c r="J788" t="s">
        <v>136</v>
      </c>
      <c r="K788" t="s">
        <v>137</v>
      </c>
      <c r="L788" t="s">
        <v>2509</v>
      </c>
      <c r="M788" t="s">
        <v>2510</v>
      </c>
      <c r="N788">
        <v>2.1580555549999998</v>
      </c>
      <c r="O788">
        <v>0</v>
      </c>
      <c r="P788">
        <v>176</v>
      </c>
      <c r="Q788">
        <v>0</v>
      </c>
      <c r="R788">
        <v>3</v>
      </c>
      <c r="S788">
        <v>0</v>
      </c>
      <c r="T788">
        <v>11</v>
      </c>
      <c r="U788">
        <v>0</v>
      </c>
      <c r="V788">
        <v>0</v>
      </c>
      <c r="W788">
        <v>0</v>
      </c>
      <c r="X788">
        <v>49.284202343626639</v>
      </c>
      <c r="Y788">
        <v>0</v>
      </c>
      <c r="Z788">
        <v>2.5061842416713057E-2</v>
      </c>
      <c r="AA788">
        <v>0</v>
      </c>
      <c r="AB788">
        <v>4.0524358206293334</v>
      </c>
      <c r="AC788">
        <v>0</v>
      </c>
      <c r="AD788">
        <v>0</v>
      </c>
      <c r="AE788">
        <v>53.361700006672685</v>
      </c>
    </row>
    <row r="789" spans="1:31" x14ac:dyDescent="0.25">
      <c r="A789">
        <v>1627607</v>
      </c>
      <c r="B789">
        <v>1</v>
      </c>
      <c r="C789" t="s">
        <v>80</v>
      </c>
      <c r="D789" t="s">
        <v>99</v>
      </c>
      <c r="E789" t="s">
        <v>152</v>
      </c>
      <c r="F789" t="s">
        <v>2511</v>
      </c>
      <c r="G789" t="s">
        <v>154</v>
      </c>
      <c r="H789" t="s">
        <v>149</v>
      </c>
      <c r="I789" t="s">
        <v>135</v>
      </c>
      <c r="J789" t="s">
        <v>136</v>
      </c>
      <c r="K789" t="s">
        <v>137</v>
      </c>
      <c r="L789" t="s">
        <v>2512</v>
      </c>
      <c r="M789" t="s">
        <v>2513</v>
      </c>
      <c r="N789">
        <v>6.1958333330000004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2</v>
      </c>
      <c r="U789">
        <v>0</v>
      </c>
      <c r="V789">
        <v>0</v>
      </c>
      <c r="W789">
        <v>0</v>
      </c>
      <c r="X789">
        <v>9.634027628438336E-3</v>
      </c>
      <c r="Y789">
        <v>0</v>
      </c>
      <c r="Z789">
        <v>0</v>
      </c>
      <c r="AA789">
        <v>0</v>
      </c>
      <c r="AB789">
        <v>23.443125637726705</v>
      </c>
      <c r="AC789">
        <v>0</v>
      </c>
      <c r="AD789">
        <v>0</v>
      </c>
      <c r="AE789">
        <v>23.452759665355142</v>
      </c>
    </row>
    <row r="790" spans="1:31" x14ac:dyDescent="0.25">
      <c r="A790">
        <v>1627609</v>
      </c>
      <c r="B790">
        <v>1</v>
      </c>
      <c r="C790" t="s">
        <v>80</v>
      </c>
      <c r="D790" t="s">
        <v>100</v>
      </c>
      <c r="E790" t="s">
        <v>152</v>
      </c>
      <c r="F790" t="s">
        <v>2514</v>
      </c>
      <c r="G790" t="s">
        <v>154</v>
      </c>
      <c r="H790" t="s">
        <v>149</v>
      </c>
      <c r="I790" t="s">
        <v>135</v>
      </c>
      <c r="J790" t="s">
        <v>136</v>
      </c>
      <c r="K790" t="s">
        <v>137</v>
      </c>
      <c r="L790" t="s">
        <v>2515</v>
      </c>
      <c r="M790" t="s">
        <v>2516</v>
      </c>
      <c r="N790">
        <v>2.6977777770000002</v>
      </c>
      <c r="O790">
        <v>0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1.8100404497618892</v>
      </c>
      <c r="AA790">
        <v>0</v>
      </c>
      <c r="AB790">
        <v>0</v>
      </c>
      <c r="AC790">
        <v>0</v>
      </c>
      <c r="AD790">
        <v>0</v>
      </c>
      <c r="AE790">
        <v>1.8100404497618892</v>
      </c>
    </row>
    <row r="791" spans="1:31" x14ac:dyDescent="0.25">
      <c r="A791">
        <v>1627610</v>
      </c>
      <c r="B791">
        <v>1</v>
      </c>
      <c r="C791" t="s">
        <v>81</v>
      </c>
      <c r="D791" t="s">
        <v>128</v>
      </c>
      <c r="E791" t="s">
        <v>131</v>
      </c>
      <c r="F791" t="s">
        <v>2517</v>
      </c>
      <c r="G791" t="s">
        <v>148</v>
      </c>
      <c r="H791" t="s">
        <v>134</v>
      </c>
      <c r="I791" t="s">
        <v>135</v>
      </c>
      <c r="J791" t="s">
        <v>136</v>
      </c>
      <c r="K791" t="s">
        <v>143</v>
      </c>
      <c r="L791" t="s">
        <v>2518</v>
      </c>
      <c r="M791" t="s">
        <v>2519</v>
      </c>
      <c r="N791">
        <v>6.1681119439999996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10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214.97326570167962</v>
      </c>
      <c r="AC791">
        <v>0</v>
      </c>
      <c r="AD791">
        <v>0</v>
      </c>
      <c r="AE791">
        <v>214.97326570167962</v>
      </c>
    </row>
    <row r="792" spans="1:31" x14ac:dyDescent="0.25">
      <c r="A792">
        <v>1627612</v>
      </c>
      <c r="B792">
        <v>1</v>
      </c>
      <c r="C792" t="s">
        <v>81</v>
      </c>
      <c r="D792" t="s">
        <v>121</v>
      </c>
      <c r="E792" t="s">
        <v>204</v>
      </c>
      <c r="F792" t="s">
        <v>2520</v>
      </c>
      <c r="G792" t="s">
        <v>161</v>
      </c>
      <c r="H792" t="s">
        <v>134</v>
      </c>
      <c r="I792" t="s">
        <v>135</v>
      </c>
      <c r="J792" t="s">
        <v>136</v>
      </c>
      <c r="K792" t="s">
        <v>137</v>
      </c>
      <c r="L792" t="s">
        <v>2521</v>
      </c>
      <c r="M792" t="s">
        <v>2522</v>
      </c>
      <c r="N792">
        <v>0.84027777699999995</v>
      </c>
      <c r="O792">
        <v>0</v>
      </c>
      <c r="P792">
        <v>508</v>
      </c>
      <c r="Q792">
        <v>0</v>
      </c>
      <c r="R792">
        <v>0</v>
      </c>
      <c r="S792">
        <v>2</v>
      </c>
      <c r="T792">
        <v>32</v>
      </c>
      <c r="U792">
        <v>0</v>
      </c>
      <c r="V792">
        <v>0</v>
      </c>
      <c r="W792">
        <v>0</v>
      </c>
      <c r="X792">
        <v>36.889889194010664</v>
      </c>
      <c r="Y792">
        <v>0</v>
      </c>
      <c r="Z792">
        <v>0</v>
      </c>
      <c r="AA792">
        <v>7.8056775861153893</v>
      </c>
      <c r="AB792">
        <v>4.6482250403705523</v>
      </c>
      <c r="AC792">
        <v>0</v>
      </c>
      <c r="AD792">
        <v>0</v>
      </c>
      <c r="AE792">
        <v>49.343791820496605</v>
      </c>
    </row>
    <row r="793" spans="1:31" x14ac:dyDescent="0.25">
      <c r="A793">
        <v>1627613</v>
      </c>
      <c r="B793">
        <v>1</v>
      </c>
      <c r="C793" t="s">
        <v>81</v>
      </c>
      <c r="D793" t="s">
        <v>112</v>
      </c>
      <c r="E793" t="s">
        <v>178</v>
      </c>
      <c r="F793" t="s">
        <v>2523</v>
      </c>
      <c r="G793" t="s">
        <v>227</v>
      </c>
      <c r="H793" t="s">
        <v>149</v>
      </c>
      <c r="I793" t="s">
        <v>135</v>
      </c>
      <c r="J793" t="s">
        <v>136</v>
      </c>
      <c r="K793" t="s">
        <v>137</v>
      </c>
      <c r="L793" t="s">
        <v>2524</v>
      </c>
      <c r="M793" t="s">
        <v>2525</v>
      </c>
      <c r="N793">
        <v>1.693888888</v>
      </c>
      <c r="O793">
        <v>0</v>
      </c>
      <c r="P793">
        <v>100</v>
      </c>
      <c r="Q793">
        <v>0</v>
      </c>
      <c r="R793">
        <v>0</v>
      </c>
      <c r="S793">
        <v>0</v>
      </c>
      <c r="T793">
        <v>35</v>
      </c>
      <c r="U793">
        <v>0</v>
      </c>
      <c r="V793">
        <v>0</v>
      </c>
      <c r="W793">
        <v>0</v>
      </c>
      <c r="X793">
        <v>36.178838140226794</v>
      </c>
      <c r="Y793">
        <v>0</v>
      </c>
      <c r="Z793">
        <v>0</v>
      </c>
      <c r="AA793">
        <v>0</v>
      </c>
      <c r="AB793">
        <v>102.86576924665989</v>
      </c>
      <c r="AC793">
        <v>0</v>
      </c>
      <c r="AD793">
        <v>0</v>
      </c>
      <c r="AE793">
        <v>139.0446073868867</v>
      </c>
    </row>
    <row r="794" spans="1:31" x14ac:dyDescent="0.25">
      <c r="A794">
        <v>1627614</v>
      </c>
      <c r="B794">
        <v>1</v>
      </c>
      <c r="C794" t="s">
        <v>80</v>
      </c>
      <c r="D794" t="s">
        <v>102</v>
      </c>
      <c r="E794" t="s">
        <v>140</v>
      </c>
      <c r="F794" t="s">
        <v>2526</v>
      </c>
      <c r="G794" t="s">
        <v>161</v>
      </c>
      <c r="H794" t="s">
        <v>134</v>
      </c>
      <c r="I794" t="s">
        <v>135</v>
      </c>
      <c r="J794" t="s">
        <v>136</v>
      </c>
      <c r="K794" t="s">
        <v>137</v>
      </c>
      <c r="L794" t="s">
        <v>2527</v>
      </c>
      <c r="M794" t="s">
        <v>2528</v>
      </c>
      <c r="N794">
        <v>0.17611111099999999</v>
      </c>
      <c r="O794">
        <v>0</v>
      </c>
      <c r="P794">
        <v>1724</v>
      </c>
      <c r="Q794">
        <v>11</v>
      </c>
      <c r="R794">
        <v>511</v>
      </c>
      <c r="S794">
        <v>15</v>
      </c>
      <c r="T794">
        <v>214</v>
      </c>
      <c r="U794">
        <v>8</v>
      </c>
      <c r="V794">
        <v>0</v>
      </c>
      <c r="W794">
        <v>0</v>
      </c>
      <c r="X794">
        <v>47.505331524010444</v>
      </c>
      <c r="Y794">
        <v>1.7620283725299002</v>
      </c>
      <c r="Z794">
        <v>29.057937747255494</v>
      </c>
      <c r="AA794">
        <v>16.873120716797125</v>
      </c>
      <c r="AB794">
        <v>30.167245672204384</v>
      </c>
      <c r="AC794">
        <v>49.271080631038316</v>
      </c>
      <c r="AD794">
        <v>0</v>
      </c>
      <c r="AE794">
        <v>174.63674466383566</v>
      </c>
    </row>
    <row r="795" spans="1:31" x14ac:dyDescent="0.25">
      <c r="A795">
        <v>1627615</v>
      </c>
      <c r="B795">
        <v>1</v>
      </c>
      <c r="C795" t="s">
        <v>81</v>
      </c>
      <c r="D795" t="s">
        <v>128</v>
      </c>
      <c r="E795" t="s">
        <v>131</v>
      </c>
      <c r="F795" t="s">
        <v>2529</v>
      </c>
      <c r="G795" t="s">
        <v>148</v>
      </c>
      <c r="H795" t="s">
        <v>134</v>
      </c>
      <c r="I795" t="s">
        <v>135</v>
      </c>
      <c r="J795" t="s">
        <v>136</v>
      </c>
      <c r="K795" t="s">
        <v>143</v>
      </c>
      <c r="L795" t="s">
        <v>2530</v>
      </c>
      <c r="M795" t="s">
        <v>2531</v>
      </c>
      <c r="N795">
        <v>5.8560027769999996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176</v>
      </c>
      <c r="U795">
        <v>0</v>
      </c>
      <c r="V795">
        <v>2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669.12095893251296</v>
      </c>
      <c r="AC795">
        <v>0</v>
      </c>
      <c r="AD795">
        <v>13.920467594997644</v>
      </c>
      <c r="AE795">
        <v>683.04142652751057</v>
      </c>
    </row>
    <row r="796" spans="1:31" x14ac:dyDescent="0.25">
      <c r="A796">
        <v>1627616</v>
      </c>
      <c r="B796">
        <v>1</v>
      </c>
      <c r="C796" t="s">
        <v>80</v>
      </c>
      <c r="D796" t="s">
        <v>100</v>
      </c>
      <c r="E796" t="s">
        <v>140</v>
      </c>
      <c r="F796" t="s">
        <v>2532</v>
      </c>
      <c r="G796" t="s">
        <v>161</v>
      </c>
      <c r="H796" t="s">
        <v>134</v>
      </c>
      <c r="I796" t="s">
        <v>135</v>
      </c>
      <c r="J796" t="s">
        <v>136</v>
      </c>
      <c r="K796" t="s">
        <v>137</v>
      </c>
      <c r="L796" t="s">
        <v>2533</v>
      </c>
      <c r="M796" t="s">
        <v>2534</v>
      </c>
      <c r="N796">
        <v>0.54305555500000002</v>
      </c>
      <c r="O796">
        <v>1</v>
      </c>
      <c r="P796">
        <v>16</v>
      </c>
      <c r="Q796">
        <v>1</v>
      </c>
      <c r="R796">
        <v>31</v>
      </c>
      <c r="S796">
        <v>4</v>
      </c>
      <c r="T796">
        <v>6</v>
      </c>
      <c r="U796">
        <v>1</v>
      </c>
      <c r="V796">
        <v>0</v>
      </c>
      <c r="W796">
        <v>3.7150464831020749</v>
      </c>
      <c r="X796">
        <v>1.422942096417207</v>
      </c>
      <c r="Y796">
        <v>3.4812152376532506</v>
      </c>
      <c r="Z796">
        <v>4.0403677090531716</v>
      </c>
      <c r="AA796">
        <v>7.1137592650858501</v>
      </c>
      <c r="AB796">
        <v>5.1354724622052883</v>
      </c>
      <c r="AC796">
        <v>3.2455352467570089</v>
      </c>
      <c r="AD796">
        <v>0</v>
      </c>
      <c r="AE796">
        <v>28.154338500273852</v>
      </c>
    </row>
    <row r="797" spans="1:31" x14ac:dyDescent="0.25">
      <c r="A797">
        <v>1627617</v>
      </c>
      <c r="B797">
        <v>1</v>
      </c>
      <c r="C797" t="s">
        <v>80</v>
      </c>
      <c r="D797" t="s">
        <v>100</v>
      </c>
      <c r="E797" t="s">
        <v>140</v>
      </c>
      <c r="F797" t="s">
        <v>2535</v>
      </c>
      <c r="G797" t="s">
        <v>161</v>
      </c>
      <c r="H797" t="s">
        <v>134</v>
      </c>
      <c r="I797" t="s">
        <v>135</v>
      </c>
      <c r="J797" t="s">
        <v>136</v>
      </c>
      <c r="K797" t="s">
        <v>137</v>
      </c>
      <c r="L797" t="s">
        <v>2533</v>
      </c>
      <c r="M797" t="s">
        <v>2536</v>
      </c>
      <c r="N797">
        <v>0.42638888800000002</v>
      </c>
      <c r="O797">
        <v>1</v>
      </c>
      <c r="P797">
        <v>412</v>
      </c>
      <c r="Q797">
        <v>26</v>
      </c>
      <c r="R797">
        <v>120</v>
      </c>
      <c r="S797">
        <v>10</v>
      </c>
      <c r="T797">
        <v>92</v>
      </c>
      <c r="U797">
        <v>0</v>
      </c>
      <c r="V797">
        <v>0</v>
      </c>
      <c r="W797">
        <v>2.6543558004513891E-2</v>
      </c>
      <c r="X797">
        <v>43.168634184969555</v>
      </c>
      <c r="Y797">
        <v>61.726866823451161</v>
      </c>
      <c r="Z797">
        <v>25.27695383708275</v>
      </c>
      <c r="AA797">
        <v>5.8811306786755013</v>
      </c>
      <c r="AB797">
        <v>21.709681632856519</v>
      </c>
      <c r="AC797">
        <v>0</v>
      </c>
      <c r="AD797">
        <v>0</v>
      </c>
      <c r="AE797">
        <v>157.78981071504001</v>
      </c>
    </row>
    <row r="798" spans="1:31" x14ac:dyDescent="0.25">
      <c r="A798">
        <v>1627619</v>
      </c>
      <c r="B798">
        <v>1</v>
      </c>
      <c r="C798" t="s">
        <v>80</v>
      </c>
      <c r="D798" t="s">
        <v>87</v>
      </c>
      <c r="E798" t="s">
        <v>131</v>
      </c>
      <c r="F798" t="s">
        <v>2537</v>
      </c>
      <c r="G798" t="s">
        <v>142</v>
      </c>
      <c r="H798" t="s">
        <v>134</v>
      </c>
      <c r="I798" t="s">
        <v>135</v>
      </c>
      <c r="J798" t="s">
        <v>136</v>
      </c>
      <c r="K798" t="s">
        <v>143</v>
      </c>
      <c r="L798" t="s">
        <v>2538</v>
      </c>
      <c r="M798" t="s">
        <v>2539</v>
      </c>
      <c r="N798">
        <v>1.007046111</v>
      </c>
      <c r="O798">
        <v>2</v>
      </c>
      <c r="P798">
        <v>753</v>
      </c>
      <c r="Q798">
        <v>1</v>
      </c>
      <c r="R798">
        <v>26</v>
      </c>
      <c r="S798">
        <v>21</v>
      </c>
      <c r="T798">
        <v>95</v>
      </c>
      <c r="U798">
        <v>9</v>
      </c>
      <c r="V798">
        <v>1</v>
      </c>
      <c r="W798">
        <v>7.0911475804639995E-2</v>
      </c>
      <c r="X798">
        <v>317.3974885673619</v>
      </c>
      <c r="Y798">
        <v>0.17708481126811337</v>
      </c>
      <c r="Z798">
        <v>10.358987092313679</v>
      </c>
      <c r="AA798">
        <v>270.23046182716809</v>
      </c>
      <c r="AB798">
        <v>99.145845070007425</v>
      </c>
      <c r="AC798">
        <v>122.27037294039123</v>
      </c>
      <c r="AD798">
        <v>11.875185373450559</v>
      </c>
      <c r="AE798">
        <v>831.52633715776562</v>
      </c>
    </row>
    <row r="799" spans="1:31" x14ac:dyDescent="0.25">
      <c r="A799">
        <v>1627620</v>
      </c>
      <c r="B799">
        <v>1</v>
      </c>
      <c r="C799" t="s">
        <v>80</v>
      </c>
      <c r="D799" t="s">
        <v>101</v>
      </c>
      <c r="E799" t="s">
        <v>131</v>
      </c>
      <c r="F799" t="s">
        <v>2540</v>
      </c>
      <c r="G799" t="s">
        <v>161</v>
      </c>
      <c r="H799" t="s">
        <v>134</v>
      </c>
      <c r="I799" t="s">
        <v>135</v>
      </c>
      <c r="J799" t="s">
        <v>136</v>
      </c>
      <c r="K799" t="s">
        <v>137</v>
      </c>
      <c r="L799" t="s">
        <v>2541</v>
      </c>
      <c r="M799" t="s">
        <v>2542</v>
      </c>
      <c r="N799">
        <v>1.2894444439999999</v>
      </c>
      <c r="O799">
        <v>0</v>
      </c>
      <c r="P799">
        <v>1305</v>
      </c>
      <c r="Q799">
        <v>0</v>
      </c>
      <c r="R799">
        <v>0</v>
      </c>
      <c r="S799">
        <v>1</v>
      </c>
      <c r="T799">
        <v>31</v>
      </c>
      <c r="U799">
        <v>0</v>
      </c>
      <c r="V799">
        <v>0</v>
      </c>
      <c r="W799">
        <v>0</v>
      </c>
      <c r="X799">
        <v>273.18304376271914</v>
      </c>
      <c r="Y799">
        <v>0</v>
      </c>
      <c r="Z799">
        <v>0</v>
      </c>
      <c r="AA799">
        <v>3.9871755648076999</v>
      </c>
      <c r="AB799">
        <v>17.208533004103373</v>
      </c>
      <c r="AC799">
        <v>0</v>
      </c>
      <c r="AD799">
        <v>0</v>
      </c>
      <c r="AE799">
        <v>294.37875233163027</v>
      </c>
    </row>
    <row r="800" spans="1:31" x14ac:dyDescent="0.25">
      <c r="A800">
        <v>1627621</v>
      </c>
      <c r="B800">
        <v>1</v>
      </c>
      <c r="C800" t="s">
        <v>80</v>
      </c>
      <c r="D800" t="s">
        <v>85</v>
      </c>
      <c r="E800" t="s">
        <v>152</v>
      </c>
      <c r="F800" t="s">
        <v>2543</v>
      </c>
      <c r="G800" t="s">
        <v>507</v>
      </c>
      <c r="H800" t="s">
        <v>149</v>
      </c>
      <c r="I800" t="s">
        <v>135</v>
      </c>
      <c r="J800" t="s">
        <v>136</v>
      </c>
      <c r="K800" t="s">
        <v>137</v>
      </c>
      <c r="L800" t="s">
        <v>2544</v>
      </c>
      <c r="M800" t="s">
        <v>2545</v>
      </c>
      <c r="N800">
        <v>0.45694444400000001</v>
      </c>
      <c r="O800">
        <v>0</v>
      </c>
      <c r="P800">
        <v>9</v>
      </c>
      <c r="Q800">
        <v>0</v>
      </c>
      <c r="R800">
        <v>0</v>
      </c>
      <c r="S800">
        <v>0</v>
      </c>
      <c r="T800">
        <v>2</v>
      </c>
      <c r="U800">
        <v>0</v>
      </c>
      <c r="V800">
        <v>0</v>
      </c>
      <c r="W800">
        <v>0</v>
      </c>
      <c r="X800">
        <v>1.2730917052575002</v>
      </c>
      <c r="Y800">
        <v>0</v>
      </c>
      <c r="Z800">
        <v>0</v>
      </c>
      <c r="AA800">
        <v>0</v>
      </c>
      <c r="AB800">
        <v>1.191784324406</v>
      </c>
      <c r="AC800">
        <v>0</v>
      </c>
      <c r="AD800">
        <v>0</v>
      </c>
      <c r="AE800">
        <v>2.4648760296635004</v>
      </c>
    </row>
    <row r="801" spans="1:31" x14ac:dyDescent="0.25">
      <c r="A801">
        <v>1627622</v>
      </c>
      <c r="B801">
        <v>1</v>
      </c>
      <c r="C801" t="s">
        <v>80</v>
      </c>
      <c r="D801" t="s">
        <v>105</v>
      </c>
      <c r="E801" t="s">
        <v>204</v>
      </c>
      <c r="F801" t="s">
        <v>2546</v>
      </c>
      <c r="G801" t="s">
        <v>161</v>
      </c>
      <c r="H801" t="s">
        <v>134</v>
      </c>
      <c r="I801" t="s">
        <v>135</v>
      </c>
      <c r="J801" t="s">
        <v>136</v>
      </c>
      <c r="K801" t="s">
        <v>137</v>
      </c>
      <c r="L801" t="s">
        <v>2547</v>
      </c>
      <c r="M801" t="s">
        <v>2548</v>
      </c>
      <c r="N801">
        <v>0.77666666600000001</v>
      </c>
      <c r="O801">
        <v>4</v>
      </c>
      <c r="P801">
        <v>43</v>
      </c>
      <c r="Q801">
        <v>1</v>
      </c>
      <c r="R801">
        <v>8</v>
      </c>
      <c r="S801">
        <v>11</v>
      </c>
      <c r="T801">
        <v>38</v>
      </c>
      <c r="U801">
        <v>1</v>
      </c>
      <c r="V801">
        <v>0</v>
      </c>
      <c r="W801">
        <v>7.5785131304261171</v>
      </c>
      <c r="X801">
        <v>8.3016189907943119</v>
      </c>
      <c r="Y801">
        <v>7.9968184757253731</v>
      </c>
      <c r="Z801">
        <v>4.1661086078259437</v>
      </c>
      <c r="AA801">
        <v>48.647996578717056</v>
      </c>
      <c r="AB801">
        <v>26.903641409842418</v>
      </c>
      <c r="AC801">
        <v>41.988906950719041</v>
      </c>
      <c r="AD801">
        <v>0</v>
      </c>
      <c r="AE801">
        <v>145.58360414405027</v>
      </c>
    </row>
    <row r="802" spans="1:31" x14ac:dyDescent="0.25">
      <c r="A802">
        <v>1627624</v>
      </c>
      <c r="B802">
        <v>1</v>
      </c>
      <c r="C802" t="s">
        <v>81</v>
      </c>
      <c r="D802" t="s">
        <v>113</v>
      </c>
      <c r="E802" t="s">
        <v>146</v>
      </c>
      <c r="F802" t="s">
        <v>2549</v>
      </c>
      <c r="G802" t="s">
        <v>260</v>
      </c>
      <c r="H802" t="s">
        <v>149</v>
      </c>
      <c r="I802" t="s">
        <v>135</v>
      </c>
      <c r="J802" t="s">
        <v>136</v>
      </c>
      <c r="K802" t="s">
        <v>137</v>
      </c>
      <c r="L802" t="s">
        <v>2550</v>
      </c>
      <c r="M802" t="s">
        <v>2551</v>
      </c>
      <c r="N802">
        <v>1.9402777769999999</v>
      </c>
      <c r="O802">
        <v>0</v>
      </c>
      <c r="P802">
        <v>25</v>
      </c>
      <c r="Q802">
        <v>0</v>
      </c>
      <c r="R802">
        <v>4</v>
      </c>
      <c r="S802">
        <v>0</v>
      </c>
      <c r="T802">
        <v>1</v>
      </c>
      <c r="U802">
        <v>0</v>
      </c>
      <c r="V802">
        <v>0</v>
      </c>
      <c r="W802">
        <v>0</v>
      </c>
      <c r="X802">
        <v>11.433469619300643</v>
      </c>
      <c r="Y802">
        <v>0</v>
      </c>
      <c r="Z802">
        <v>2.7254908756593914</v>
      </c>
      <c r="AA802">
        <v>0</v>
      </c>
      <c r="AB802">
        <v>0.33739595815325557</v>
      </c>
      <c r="AC802">
        <v>0</v>
      </c>
      <c r="AD802">
        <v>0</v>
      </c>
      <c r="AE802">
        <v>14.49635645311329</v>
      </c>
    </row>
    <row r="803" spans="1:31" x14ac:dyDescent="0.25">
      <c r="A803">
        <v>1627625</v>
      </c>
      <c r="B803">
        <v>1</v>
      </c>
      <c r="C803" t="s">
        <v>80</v>
      </c>
      <c r="D803" t="s">
        <v>83</v>
      </c>
      <c r="E803" t="s">
        <v>131</v>
      </c>
      <c r="F803" t="s">
        <v>2552</v>
      </c>
      <c r="G803" t="s">
        <v>195</v>
      </c>
      <c r="H803" t="s">
        <v>134</v>
      </c>
      <c r="I803" t="s">
        <v>135</v>
      </c>
      <c r="J803" t="s">
        <v>136</v>
      </c>
      <c r="K803" t="s">
        <v>137</v>
      </c>
      <c r="L803" t="s">
        <v>2553</v>
      </c>
      <c r="M803" t="s">
        <v>2554</v>
      </c>
      <c r="N803">
        <v>2.3138888880000001</v>
      </c>
      <c r="O803">
        <v>0</v>
      </c>
      <c r="P803">
        <v>0</v>
      </c>
      <c r="Q803">
        <v>0</v>
      </c>
      <c r="R803">
        <v>0</v>
      </c>
      <c r="S803">
        <v>11</v>
      </c>
      <c r="T803">
        <v>0</v>
      </c>
      <c r="U803">
        <v>3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90.415079235674312</v>
      </c>
      <c r="AB803">
        <v>0</v>
      </c>
      <c r="AC803">
        <v>281.12924136477062</v>
      </c>
      <c r="AD803">
        <v>0</v>
      </c>
      <c r="AE803">
        <v>371.54432060044496</v>
      </c>
    </row>
    <row r="804" spans="1:31" x14ac:dyDescent="0.25">
      <c r="A804">
        <v>1627626</v>
      </c>
      <c r="B804">
        <v>1</v>
      </c>
      <c r="C804" t="s">
        <v>80</v>
      </c>
      <c r="D804" t="s">
        <v>107</v>
      </c>
      <c r="E804" t="s">
        <v>140</v>
      </c>
      <c r="F804" t="s">
        <v>2045</v>
      </c>
      <c r="G804" t="s">
        <v>161</v>
      </c>
      <c r="H804" t="s">
        <v>134</v>
      </c>
      <c r="I804" t="s">
        <v>135</v>
      </c>
      <c r="J804" t="s">
        <v>136</v>
      </c>
      <c r="K804" t="s">
        <v>137</v>
      </c>
      <c r="L804" t="s">
        <v>2555</v>
      </c>
      <c r="M804" t="s">
        <v>2556</v>
      </c>
      <c r="N804">
        <v>1.739166666</v>
      </c>
      <c r="O804">
        <v>0</v>
      </c>
      <c r="P804">
        <v>1</v>
      </c>
      <c r="Q804">
        <v>8</v>
      </c>
      <c r="R804">
        <v>47</v>
      </c>
      <c r="S804">
        <v>1</v>
      </c>
      <c r="T804">
        <v>8</v>
      </c>
      <c r="U804">
        <v>0</v>
      </c>
      <c r="V804">
        <v>0</v>
      </c>
      <c r="W804">
        <v>0</v>
      </c>
      <c r="X804">
        <v>0.8595021255133084</v>
      </c>
      <c r="Y804">
        <v>128.21631302927659</v>
      </c>
      <c r="Z804">
        <v>102.61202057490446</v>
      </c>
      <c r="AA804">
        <v>2.4866832623118</v>
      </c>
      <c r="AB804">
        <v>0.74359786450120224</v>
      </c>
      <c r="AC804">
        <v>0</v>
      </c>
      <c r="AD804">
        <v>0</v>
      </c>
      <c r="AE804">
        <v>234.91811685650737</v>
      </c>
    </row>
    <row r="805" spans="1:31" x14ac:dyDescent="0.25">
      <c r="A805">
        <v>1627628</v>
      </c>
      <c r="B805">
        <v>1</v>
      </c>
      <c r="C805" t="s">
        <v>80</v>
      </c>
      <c r="D805" t="s">
        <v>99</v>
      </c>
      <c r="E805" t="s">
        <v>152</v>
      </c>
      <c r="F805" t="s">
        <v>2557</v>
      </c>
      <c r="G805" t="s">
        <v>154</v>
      </c>
      <c r="H805" t="s">
        <v>149</v>
      </c>
      <c r="I805" t="s">
        <v>135</v>
      </c>
      <c r="J805" t="s">
        <v>136</v>
      </c>
      <c r="K805" t="s">
        <v>137</v>
      </c>
      <c r="L805" t="s">
        <v>2558</v>
      </c>
      <c r="M805" t="s">
        <v>2559</v>
      </c>
      <c r="N805">
        <v>3.0469444440000002</v>
      </c>
      <c r="O805">
        <v>0</v>
      </c>
      <c r="P805">
        <v>1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0.29628793694161337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0.29628793694161337</v>
      </c>
    </row>
    <row r="806" spans="1:31" x14ac:dyDescent="0.25">
      <c r="A806">
        <v>1627629</v>
      </c>
      <c r="B806">
        <v>1</v>
      </c>
      <c r="C806" t="s">
        <v>80</v>
      </c>
      <c r="D806" t="s">
        <v>96</v>
      </c>
      <c r="E806" t="s">
        <v>178</v>
      </c>
      <c r="F806" t="s">
        <v>2560</v>
      </c>
      <c r="G806" t="s">
        <v>227</v>
      </c>
      <c r="H806" t="s">
        <v>149</v>
      </c>
      <c r="I806" t="s">
        <v>135</v>
      </c>
      <c r="J806" t="s">
        <v>136</v>
      </c>
      <c r="K806" t="s">
        <v>137</v>
      </c>
      <c r="L806" t="s">
        <v>2561</v>
      </c>
      <c r="M806" t="s">
        <v>2562</v>
      </c>
      <c r="N806">
        <v>1.4175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1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</row>
    <row r="807" spans="1:31" x14ac:dyDescent="0.25">
      <c r="A807">
        <v>1627631</v>
      </c>
      <c r="B807">
        <v>1</v>
      </c>
      <c r="C807" t="s">
        <v>80</v>
      </c>
      <c r="D807" t="s">
        <v>97</v>
      </c>
      <c r="E807" t="s">
        <v>131</v>
      </c>
      <c r="F807" t="s">
        <v>2563</v>
      </c>
      <c r="G807" t="s">
        <v>2147</v>
      </c>
      <c r="H807" t="s">
        <v>134</v>
      </c>
      <c r="I807" t="s">
        <v>135</v>
      </c>
      <c r="J807" t="s">
        <v>136</v>
      </c>
      <c r="K807" t="s">
        <v>137</v>
      </c>
      <c r="L807" t="s">
        <v>2564</v>
      </c>
      <c r="M807" t="s">
        <v>2565</v>
      </c>
      <c r="N807">
        <v>8.6125000000000007</v>
      </c>
      <c r="O807">
        <v>0</v>
      </c>
      <c r="P807">
        <v>19</v>
      </c>
      <c r="Q807">
        <v>0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27.771608426768459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27.771608426768459</v>
      </c>
    </row>
    <row r="808" spans="1:31" x14ac:dyDescent="0.25">
      <c r="A808">
        <v>1627632</v>
      </c>
      <c r="B808">
        <v>1</v>
      </c>
      <c r="C808" t="s">
        <v>81</v>
      </c>
      <c r="D808" t="s">
        <v>122</v>
      </c>
      <c r="E808" t="s">
        <v>131</v>
      </c>
      <c r="F808" t="s">
        <v>2566</v>
      </c>
      <c r="G808" t="s">
        <v>195</v>
      </c>
      <c r="H808" t="s">
        <v>134</v>
      </c>
      <c r="I808" t="s">
        <v>135</v>
      </c>
      <c r="J808" t="s">
        <v>136</v>
      </c>
      <c r="K808" t="s">
        <v>137</v>
      </c>
      <c r="L808" t="s">
        <v>2567</v>
      </c>
      <c r="M808" t="s">
        <v>2568</v>
      </c>
      <c r="N808">
        <v>1.986388888</v>
      </c>
      <c r="O808">
        <v>0</v>
      </c>
      <c r="P808">
        <v>547</v>
      </c>
      <c r="Q808">
        <v>0</v>
      </c>
      <c r="R808">
        <v>2</v>
      </c>
      <c r="S808">
        <v>0</v>
      </c>
      <c r="T808">
        <v>134</v>
      </c>
      <c r="U808">
        <v>0</v>
      </c>
      <c r="V808">
        <v>1</v>
      </c>
      <c r="W808">
        <v>0</v>
      </c>
      <c r="X808">
        <v>225.09161907202076</v>
      </c>
      <c r="Y808">
        <v>0</v>
      </c>
      <c r="Z808">
        <v>6.9013192207217786E-2</v>
      </c>
      <c r="AA808">
        <v>0</v>
      </c>
      <c r="AB808">
        <v>190.13285145501271</v>
      </c>
      <c r="AC808">
        <v>0</v>
      </c>
      <c r="AD808">
        <v>0</v>
      </c>
      <c r="AE808">
        <v>415.29348371924073</v>
      </c>
    </row>
    <row r="809" spans="1:31" x14ac:dyDescent="0.25">
      <c r="A809">
        <v>1627634</v>
      </c>
      <c r="B809">
        <v>1</v>
      </c>
      <c r="C809" t="s">
        <v>80</v>
      </c>
      <c r="D809" t="s">
        <v>110</v>
      </c>
      <c r="E809" t="s">
        <v>131</v>
      </c>
      <c r="F809" t="s">
        <v>2569</v>
      </c>
      <c r="G809" t="s">
        <v>133</v>
      </c>
      <c r="H809" t="s">
        <v>134</v>
      </c>
      <c r="I809" t="s">
        <v>135</v>
      </c>
      <c r="J809" t="s">
        <v>136</v>
      </c>
      <c r="K809" t="s">
        <v>137</v>
      </c>
      <c r="L809" t="s">
        <v>2570</v>
      </c>
      <c r="M809" t="s">
        <v>2571</v>
      </c>
      <c r="N809">
        <v>1.739166666</v>
      </c>
      <c r="O809">
        <v>0</v>
      </c>
      <c r="P809">
        <v>509</v>
      </c>
      <c r="Q809">
        <v>0</v>
      </c>
      <c r="R809">
        <v>0</v>
      </c>
      <c r="S809">
        <v>0</v>
      </c>
      <c r="T809">
        <v>27</v>
      </c>
      <c r="U809">
        <v>0</v>
      </c>
      <c r="V809">
        <v>0</v>
      </c>
      <c r="W809">
        <v>0</v>
      </c>
      <c r="X809">
        <v>280.49277695734878</v>
      </c>
      <c r="Y809">
        <v>0</v>
      </c>
      <c r="Z809">
        <v>0</v>
      </c>
      <c r="AA809">
        <v>0</v>
      </c>
      <c r="AB809">
        <v>54.748881473405525</v>
      </c>
      <c r="AC809">
        <v>0</v>
      </c>
      <c r="AD809">
        <v>0</v>
      </c>
      <c r="AE809">
        <v>335.24165843075428</v>
      </c>
    </row>
    <row r="810" spans="1:31" x14ac:dyDescent="0.25">
      <c r="A810">
        <v>1627637</v>
      </c>
      <c r="B810">
        <v>1</v>
      </c>
      <c r="C810" t="s">
        <v>80</v>
      </c>
      <c r="D810" t="s">
        <v>97</v>
      </c>
      <c r="E810" t="s">
        <v>146</v>
      </c>
      <c r="F810" t="s">
        <v>2572</v>
      </c>
      <c r="G810" t="s">
        <v>260</v>
      </c>
      <c r="H810" t="s">
        <v>149</v>
      </c>
      <c r="I810" t="s">
        <v>135</v>
      </c>
      <c r="J810" t="s">
        <v>136</v>
      </c>
      <c r="K810" t="s">
        <v>137</v>
      </c>
      <c r="L810" t="s">
        <v>2573</v>
      </c>
      <c r="M810" t="s">
        <v>2574</v>
      </c>
      <c r="N810">
        <v>2.21</v>
      </c>
      <c r="O810">
        <v>0</v>
      </c>
      <c r="P810">
        <v>220</v>
      </c>
      <c r="Q810">
        <v>0</v>
      </c>
      <c r="R810">
        <v>0</v>
      </c>
      <c r="S810">
        <v>0</v>
      </c>
      <c r="T810">
        <v>35</v>
      </c>
      <c r="U810">
        <v>0</v>
      </c>
      <c r="V810">
        <v>0</v>
      </c>
      <c r="W810">
        <v>0</v>
      </c>
      <c r="X810">
        <v>268.0586451190905</v>
      </c>
      <c r="Y810">
        <v>0</v>
      </c>
      <c r="Z810">
        <v>0</v>
      </c>
      <c r="AA810">
        <v>0</v>
      </c>
      <c r="AB810">
        <v>24.152921095461689</v>
      </c>
      <c r="AC810">
        <v>0</v>
      </c>
      <c r="AD810">
        <v>0</v>
      </c>
      <c r="AE810">
        <v>292.21156621455219</v>
      </c>
    </row>
    <row r="811" spans="1:31" x14ac:dyDescent="0.25">
      <c r="A811">
        <v>1627638</v>
      </c>
      <c r="B811">
        <v>1</v>
      </c>
      <c r="C811" t="s">
        <v>80</v>
      </c>
      <c r="D811" t="s">
        <v>82</v>
      </c>
      <c r="E811" t="s">
        <v>131</v>
      </c>
      <c r="F811" t="s">
        <v>2575</v>
      </c>
      <c r="G811" t="s">
        <v>2147</v>
      </c>
      <c r="H811" t="s">
        <v>134</v>
      </c>
      <c r="I811" t="s">
        <v>135</v>
      </c>
      <c r="J811" t="s">
        <v>136</v>
      </c>
      <c r="K811" t="s">
        <v>137</v>
      </c>
      <c r="L811" t="s">
        <v>2576</v>
      </c>
      <c r="M811" t="s">
        <v>2577</v>
      </c>
      <c r="N811">
        <v>3.7911111110000002</v>
      </c>
      <c r="O811">
        <v>17</v>
      </c>
      <c r="P811">
        <v>0</v>
      </c>
      <c r="Q811">
        <v>0</v>
      </c>
      <c r="R811">
        <v>0</v>
      </c>
      <c r="S811">
        <v>101</v>
      </c>
      <c r="T811">
        <v>0</v>
      </c>
      <c r="U811">
        <v>0</v>
      </c>
      <c r="V811">
        <v>0</v>
      </c>
      <c r="W811">
        <v>8.4216681060887986</v>
      </c>
      <c r="X811">
        <v>0</v>
      </c>
      <c r="Y811">
        <v>0</v>
      </c>
      <c r="Z811">
        <v>0</v>
      </c>
      <c r="AA811">
        <v>692.67102802126055</v>
      </c>
      <c r="AB811">
        <v>0</v>
      </c>
      <c r="AC811">
        <v>0</v>
      </c>
      <c r="AD811">
        <v>0</v>
      </c>
      <c r="AE811">
        <v>701.09269612734931</v>
      </c>
    </row>
    <row r="812" spans="1:31" x14ac:dyDescent="0.25">
      <c r="A812">
        <v>1627640</v>
      </c>
      <c r="B812">
        <v>1</v>
      </c>
      <c r="C812" t="s">
        <v>80</v>
      </c>
      <c r="D812" t="s">
        <v>82</v>
      </c>
      <c r="E812" t="s">
        <v>362</v>
      </c>
      <c r="F812" t="s">
        <v>2578</v>
      </c>
      <c r="G812" t="s">
        <v>507</v>
      </c>
      <c r="H812" t="s">
        <v>149</v>
      </c>
      <c r="I812" t="s">
        <v>135</v>
      </c>
      <c r="J812" t="s">
        <v>136</v>
      </c>
      <c r="K812" t="s">
        <v>137</v>
      </c>
      <c r="L812" t="s">
        <v>2579</v>
      </c>
      <c r="M812" t="s">
        <v>2580</v>
      </c>
      <c r="N812">
        <v>1.5552777769999999</v>
      </c>
      <c r="O812">
        <v>0</v>
      </c>
      <c r="P812">
        <v>82</v>
      </c>
      <c r="Q812">
        <v>0</v>
      </c>
      <c r="R812">
        <v>0</v>
      </c>
      <c r="S812">
        <v>0</v>
      </c>
      <c r="T812">
        <v>10</v>
      </c>
      <c r="U812">
        <v>0</v>
      </c>
      <c r="V812">
        <v>0</v>
      </c>
      <c r="W812">
        <v>0</v>
      </c>
      <c r="X812">
        <v>46.866105045456287</v>
      </c>
      <c r="Y812">
        <v>0</v>
      </c>
      <c r="Z812">
        <v>0</v>
      </c>
      <c r="AA812">
        <v>0</v>
      </c>
      <c r="AB812">
        <v>9.3764870428531566</v>
      </c>
      <c r="AC812">
        <v>0</v>
      </c>
      <c r="AD812">
        <v>0</v>
      </c>
      <c r="AE812">
        <v>56.242592088309443</v>
      </c>
    </row>
    <row r="813" spans="1:31" x14ac:dyDescent="0.25">
      <c r="A813">
        <v>1627643</v>
      </c>
      <c r="B813">
        <v>1</v>
      </c>
      <c r="C813" t="s">
        <v>81</v>
      </c>
      <c r="D813" t="s">
        <v>128</v>
      </c>
      <c r="E813" t="s">
        <v>152</v>
      </c>
      <c r="F813" t="s">
        <v>2581</v>
      </c>
      <c r="G813" t="s">
        <v>154</v>
      </c>
      <c r="H813" t="s">
        <v>149</v>
      </c>
      <c r="I813" t="s">
        <v>135</v>
      </c>
      <c r="J813" t="s">
        <v>136</v>
      </c>
      <c r="K813" t="s">
        <v>137</v>
      </c>
      <c r="L813" t="s">
        <v>2582</v>
      </c>
      <c r="M813" t="s">
        <v>2583</v>
      </c>
      <c r="N813">
        <v>1.9158333329999999</v>
      </c>
      <c r="O813">
        <v>0</v>
      </c>
      <c r="P813">
        <v>1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0.228671608872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0.228671608872</v>
      </c>
    </row>
    <row r="814" spans="1:31" x14ac:dyDescent="0.25">
      <c r="A814">
        <v>1627646</v>
      </c>
      <c r="B814">
        <v>1</v>
      </c>
      <c r="C814" t="s">
        <v>80</v>
      </c>
      <c r="D814" t="s">
        <v>101</v>
      </c>
      <c r="E814" t="s">
        <v>178</v>
      </c>
      <c r="F814" t="s">
        <v>2584</v>
      </c>
      <c r="G814" t="s">
        <v>227</v>
      </c>
      <c r="H814" t="s">
        <v>149</v>
      </c>
      <c r="I814" t="s">
        <v>135</v>
      </c>
      <c r="J814" t="s">
        <v>136</v>
      </c>
      <c r="K814" t="s">
        <v>137</v>
      </c>
      <c r="L814" t="s">
        <v>2585</v>
      </c>
      <c r="M814" t="s">
        <v>2586</v>
      </c>
      <c r="N814">
        <v>1.9724999999999999</v>
      </c>
      <c r="O814">
        <v>0</v>
      </c>
      <c r="P814">
        <v>17</v>
      </c>
      <c r="Q814">
        <v>0</v>
      </c>
      <c r="R814">
        <v>0</v>
      </c>
      <c r="S814">
        <v>0</v>
      </c>
      <c r="T814">
        <v>3</v>
      </c>
      <c r="U814">
        <v>0</v>
      </c>
      <c r="V814">
        <v>0</v>
      </c>
      <c r="W814">
        <v>0</v>
      </c>
      <c r="X814">
        <v>8.919705589954372</v>
      </c>
      <c r="Y814">
        <v>0</v>
      </c>
      <c r="Z814">
        <v>0</v>
      </c>
      <c r="AA814">
        <v>0</v>
      </c>
      <c r="AB814">
        <v>4.6551923861326614</v>
      </c>
      <c r="AC814">
        <v>0</v>
      </c>
      <c r="AD814">
        <v>0</v>
      </c>
      <c r="AE814">
        <v>13.574897976087033</v>
      </c>
    </row>
    <row r="815" spans="1:31" x14ac:dyDescent="0.25">
      <c r="A815">
        <v>1627648</v>
      </c>
      <c r="B815">
        <v>1</v>
      </c>
      <c r="C815" t="s">
        <v>80</v>
      </c>
      <c r="D815" t="s">
        <v>83</v>
      </c>
      <c r="E815" t="s">
        <v>152</v>
      </c>
      <c r="F815" t="s">
        <v>2587</v>
      </c>
      <c r="G815" t="s">
        <v>507</v>
      </c>
      <c r="H815" t="s">
        <v>149</v>
      </c>
      <c r="I815" t="s">
        <v>135</v>
      </c>
      <c r="J815" t="s">
        <v>136</v>
      </c>
      <c r="K815" t="s">
        <v>137</v>
      </c>
      <c r="L815" t="s">
        <v>2588</v>
      </c>
      <c r="M815" t="s">
        <v>2589</v>
      </c>
      <c r="N815">
        <v>2.0738888879999999</v>
      </c>
      <c r="O815">
        <v>0</v>
      </c>
      <c r="P815">
        <v>7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3.6224263402903389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3.6224263402903389</v>
      </c>
    </row>
    <row r="816" spans="1:31" x14ac:dyDescent="0.25">
      <c r="A816">
        <v>1627650</v>
      </c>
      <c r="B816">
        <v>1</v>
      </c>
      <c r="C816" t="s">
        <v>81</v>
      </c>
      <c r="D816" t="s">
        <v>122</v>
      </c>
      <c r="E816" t="s">
        <v>152</v>
      </c>
      <c r="F816" t="s">
        <v>2590</v>
      </c>
      <c r="G816" t="s">
        <v>154</v>
      </c>
      <c r="H816" t="s">
        <v>149</v>
      </c>
      <c r="I816" t="s">
        <v>135</v>
      </c>
      <c r="J816" t="s">
        <v>136</v>
      </c>
      <c r="K816" t="s">
        <v>137</v>
      </c>
      <c r="L816" t="s">
        <v>2591</v>
      </c>
      <c r="M816" t="s">
        <v>2592</v>
      </c>
      <c r="N816">
        <v>2.4966666659999999</v>
      </c>
      <c r="O816">
        <v>0</v>
      </c>
      <c r="P816">
        <v>1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0.91957893787056899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0.91957893787056899</v>
      </c>
    </row>
    <row r="817" spans="1:31" x14ac:dyDescent="0.25">
      <c r="A817">
        <v>1627654</v>
      </c>
      <c r="B817">
        <v>1</v>
      </c>
      <c r="C817" t="s">
        <v>81</v>
      </c>
      <c r="D817" t="s">
        <v>112</v>
      </c>
      <c r="E817" t="s">
        <v>140</v>
      </c>
      <c r="F817" t="s">
        <v>2593</v>
      </c>
      <c r="G817" t="s">
        <v>161</v>
      </c>
      <c r="H817" t="s">
        <v>134</v>
      </c>
      <c r="I817" t="s">
        <v>191</v>
      </c>
      <c r="J817" t="s">
        <v>136</v>
      </c>
      <c r="K817" t="s">
        <v>137</v>
      </c>
      <c r="L817" t="s">
        <v>2594</v>
      </c>
      <c r="M817" t="s">
        <v>2595</v>
      </c>
      <c r="N817">
        <v>5.5555550000000002E-3</v>
      </c>
      <c r="O817">
        <v>1</v>
      </c>
      <c r="P817">
        <v>818</v>
      </c>
      <c r="Q817">
        <v>84</v>
      </c>
      <c r="R817">
        <v>144</v>
      </c>
      <c r="S817">
        <v>11</v>
      </c>
      <c r="T817">
        <v>104</v>
      </c>
      <c r="U817">
        <v>0</v>
      </c>
      <c r="V817">
        <v>1</v>
      </c>
      <c r="W817">
        <v>4.7243122441666672E-4</v>
      </c>
      <c r="X817">
        <v>1.0527523400257259</v>
      </c>
      <c r="Y817">
        <v>0.34327898669735019</v>
      </c>
      <c r="Z817">
        <v>0.75286223969248367</v>
      </c>
      <c r="AA817">
        <v>0.34625140355552775</v>
      </c>
      <c r="AB817">
        <v>0.20691221014394443</v>
      </c>
      <c r="AC817">
        <v>0</v>
      </c>
      <c r="AD817">
        <v>2.8344208231111112E-4</v>
      </c>
      <c r="AE817">
        <v>2.7028130534217598</v>
      </c>
    </row>
    <row r="818" spans="1:31" x14ac:dyDescent="0.25">
      <c r="A818">
        <v>1627657</v>
      </c>
      <c r="B818">
        <v>1</v>
      </c>
      <c r="C818" t="s">
        <v>81</v>
      </c>
      <c r="D818" t="s">
        <v>120</v>
      </c>
      <c r="E818" t="s">
        <v>152</v>
      </c>
      <c r="F818" t="s">
        <v>2596</v>
      </c>
      <c r="G818" t="s">
        <v>507</v>
      </c>
      <c r="H818" t="s">
        <v>149</v>
      </c>
      <c r="I818" t="s">
        <v>135</v>
      </c>
      <c r="J818" t="s">
        <v>136</v>
      </c>
      <c r="K818" t="s">
        <v>137</v>
      </c>
      <c r="L818" t="s">
        <v>2597</v>
      </c>
      <c r="M818" t="s">
        <v>2598</v>
      </c>
      <c r="N818">
        <v>0.568333333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1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2.2761152538162501</v>
      </c>
      <c r="AC818">
        <v>0</v>
      </c>
      <c r="AD818">
        <v>0</v>
      </c>
      <c r="AE818">
        <v>2.2761152538162501</v>
      </c>
    </row>
    <row r="819" spans="1:31" x14ac:dyDescent="0.25">
      <c r="A819">
        <v>1627658</v>
      </c>
      <c r="B819">
        <v>1</v>
      </c>
      <c r="C819" t="s">
        <v>81</v>
      </c>
      <c r="D819" t="s">
        <v>128</v>
      </c>
      <c r="E819" t="s">
        <v>204</v>
      </c>
      <c r="F819" t="s">
        <v>552</v>
      </c>
      <c r="G819" t="s">
        <v>161</v>
      </c>
      <c r="H819" t="s">
        <v>134</v>
      </c>
      <c r="I819" t="s">
        <v>135</v>
      </c>
      <c r="J819" t="s">
        <v>136</v>
      </c>
      <c r="K819" t="s">
        <v>137</v>
      </c>
      <c r="L819" t="s">
        <v>2599</v>
      </c>
      <c r="M819" t="s">
        <v>2600</v>
      </c>
      <c r="N819">
        <v>0.336666666</v>
      </c>
      <c r="O819">
        <v>6</v>
      </c>
      <c r="P819">
        <v>1289</v>
      </c>
      <c r="Q819">
        <v>22</v>
      </c>
      <c r="R819">
        <v>15</v>
      </c>
      <c r="S819">
        <v>23</v>
      </c>
      <c r="T819">
        <v>120</v>
      </c>
      <c r="U819">
        <v>0</v>
      </c>
      <c r="V819">
        <v>0</v>
      </c>
      <c r="W819">
        <v>0.77228602045816008</v>
      </c>
      <c r="X819">
        <v>53.36245642115545</v>
      </c>
      <c r="Y819">
        <v>30.805456116966909</v>
      </c>
      <c r="Z819">
        <v>0.41495041603608673</v>
      </c>
      <c r="AA819">
        <v>35.56330242927433</v>
      </c>
      <c r="AB819">
        <v>14.506333202955398</v>
      </c>
      <c r="AC819">
        <v>0</v>
      </c>
      <c r="AD819">
        <v>0</v>
      </c>
      <c r="AE819">
        <v>135.42478460684634</v>
      </c>
    </row>
    <row r="820" spans="1:31" x14ac:dyDescent="0.25">
      <c r="A820">
        <v>1627660</v>
      </c>
      <c r="B820">
        <v>1</v>
      </c>
      <c r="C820" t="s">
        <v>80</v>
      </c>
      <c r="D820" t="s">
        <v>96</v>
      </c>
      <c r="E820" t="s">
        <v>152</v>
      </c>
      <c r="F820" t="s">
        <v>2601</v>
      </c>
      <c r="G820" t="s">
        <v>172</v>
      </c>
      <c r="H820" t="s">
        <v>149</v>
      </c>
      <c r="I820" t="s">
        <v>135</v>
      </c>
      <c r="J820" t="s">
        <v>136</v>
      </c>
      <c r="K820" t="s">
        <v>137</v>
      </c>
      <c r="L820" t="s">
        <v>2602</v>
      </c>
      <c r="M820" t="s">
        <v>2603</v>
      </c>
      <c r="N820">
        <v>5.0394444439999999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4.0249374735282428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4.0249374735282428</v>
      </c>
    </row>
    <row r="821" spans="1:31" x14ac:dyDescent="0.25">
      <c r="A821">
        <v>1627663</v>
      </c>
      <c r="B821">
        <v>1</v>
      </c>
      <c r="C821" t="s">
        <v>81</v>
      </c>
      <c r="D821" t="s">
        <v>128</v>
      </c>
      <c r="E821" t="s">
        <v>178</v>
      </c>
      <c r="F821" t="s">
        <v>2604</v>
      </c>
      <c r="G821" t="s">
        <v>180</v>
      </c>
      <c r="H821" t="s">
        <v>149</v>
      </c>
      <c r="I821" t="s">
        <v>135</v>
      </c>
      <c r="J821" t="s">
        <v>136</v>
      </c>
      <c r="K821" t="s">
        <v>137</v>
      </c>
      <c r="L821" t="s">
        <v>2605</v>
      </c>
      <c r="M821" t="s">
        <v>2606</v>
      </c>
      <c r="N821">
        <v>11.306388888000001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2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14.783130196078519</v>
      </c>
      <c r="AC821">
        <v>0</v>
      </c>
      <c r="AD821">
        <v>0</v>
      </c>
      <c r="AE821">
        <v>14.783130196078519</v>
      </c>
    </row>
    <row r="822" spans="1:31" x14ac:dyDescent="0.25">
      <c r="A822">
        <v>1627664</v>
      </c>
      <c r="B822">
        <v>1</v>
      </c>
      <c r="C822" t="s">
        <v>81</v>
      </c>
      <c r="D822" t="s">
        <v>127</v>
      </c>
      <c r="E822" t="s">
        <v>204</v>
      </c>
      <c r="F822" t="s">
        <v>2607</v>
      </c>
      <c r="G822" t="s">
        <v>161</v>
      </c>
      <c r="H822" t="s">
        <v>134</v>
      </c>
      <c r="I822" t="s">
        <v>191</v>
      </c>
      <c r="J822" t="s">
        <v>136</v>
      </c>
      <c r="K822" t="s">
        <v>137</v>
      </c>
      <c r="L822" t="s">
        <v>2608</v>
      </c>
      <c r="M822" t="s">
        <v>2609</v>
      </c>
      <c r="N822">
        <v>1.3888888E-2</v>
      </c>
      <c r="O822">
        <v>2</v>
      </c>
      <c r="P822">
        <v>1324</v>
      </c>
      <c r="Q822">
        <v>30</v>
      </c>
      <c r="R822">
        <v>80</v>
      </c>
      <c r="S822">
        <v>14</v>
      </c>
      <c r="T822">
        <v>114</v>
      </c>
      <c r="U822">
        <v>2</v>
      </c>
      <c r="V822">
        <v>0</v>
      </c>
      <c r="W822">
        <v>4.1467496765138891E-3</v>
      </c>
      <c r="X822">
        <v>2.6101392414043736</v>
      </c>
      <c r="Y822">
        <v>0.21270333095462501</v>
      </c>
      <c r="Z822">
        <v>0.10747397887056943</v>
      </c>
      <c r="AA822">
        <v>0.6555161612927638</v>
      </c>
      <c r="AB822">
        <v>0.59134433375493056</v>
      </c>
      <c r="AC822">
        <v>1.0694498316666667E-2</v>
      </c>
      <c r="AD822">
        <v>0</v>
      </c>
      <c r="AE822">
        <v>4.1920182942704436</v>
      </c>
    </row>
    <row r="823" spans="1:31" x14ac:dyDescent="0.25">
      <c r="A823">
        <v>1627666</v>
      </c>
      <c r="B823">
        <v>1</v>
      </c>
      <c r="C823" t="s">
        <v>81</v>
      </c>
      <c r="D823" t="s">
        <v>115</v>
      </c>
      <c r="E823" t="s">
        <v>140</v>
      </c>
      <c r="F823" t="s">
        <v>2610</v>
      </c>
      <c r="G823" t="s">
        <v>161</v>
      </c>
      <c r="H823" t="s">
        <v>134</v>
      </c>
      <c r="I823" t="s">
        <v>135</v>
      </c>
      <c r="J823" t="s">
        <v>136</v>
      </c>
      <c r="K823" t="s">
        <v>137</v>
      </c>
      <c r="L823" t="s">
        <v>2611</v>
      </c>
      <c r="M823" t="s">
        <v>2612</v>
      </c>
      <c r="N823">
        <v>8.8055554999999994E-2</v>
      </c>
      <c r="O823">
        <v>0</v>
      </c>
      <c r="P823">
        <v>3245</v>
      </c>
      <c r="Q823">
        <v>0</v>
      </c>
      <c r="R823">
        <v>54</v>
      </c>
      <c r="S823">
        <v>10</v>
      </c>
      <c r="T823">
        <v>571</v>
      </c>
      <c r="U823">
        <v>0</v>
      </c>
      <c r="V823">
        <v>0</v>
      </c>
      <c r="W823">
        <v>0</v>
      </c>
      <c r="X823">
        <v>256.07874704522663</v>
      </c>
      <c r="Y823">
        <v>0</v>
      </c>
      <c r="Z823">
        <v>0.88382526551784102</v>
      </c>
      <c r="AA823">
        <v>7.5835763845521855</v>
      </c>
      <c r="AB823">
        <v>27.933150743549078</v>
      </c>
      <c r="AC823">
        <v>0</v>
      </c>
      <c r="AD823">
        <v>0</v>
      </c>
      <c r="AE823">
        <v>292.47929943884571</v>
      </c>
    </row>
    <row r="824" spans="1:31" x14ac:dyDescent="0.25">
      <c r="A824">
        <v>1627668</v>
      </c>
      <c r="B824">
        <v>1</v>
      </c>
      <c r="C824" t="s">
        <v>81</v>
      </c>
      <c r="D824" t="s">
        <v>115</v>
      </c>
      <c r="E824" t="s">
        <v>152</v>
      </c>
      <c r="F824" t="s">
        <v>2613</v>
      </c>
      <c r="G824" t="s">
        <v>154</v>
      </c>
      <c r="H824" t="s">
        <v>149</v>
      </c>
      <c r="I824" t="s">
        <v>135</v>
      </c>
      <c r="J824" t="s">
        <v>136</v>
      </c>
      <c r="K824" t="s">
        <v>137</v>
      </c>
      <c r="L824" t="s">
        <v>2614</v>
      </c>
      <c r="M824" t="s">
        <v>2615</v>
      </c>
      <c r="N824">
        <v>3.8988888880000001</v>
      </c>
      <c r="O824">
        <v>0</v>
      </c>
      <c r="P824">
        <v>1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0.3382081980100245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0.3382081980100245</v>
      </c>
    </row>
    <row r="825" spans="1:31" x14ac:dyDescent="0.25">
      <c r="A825">
        <v>1627671</v>
      </c>
      <c r="B825">
        <v>1</v>
      </c>
      <c r="C825" t="s">
        <v>80</v>
      </c>
      <c r="D825" t="s">
        <v>94</v>
      </c>
      <c r="E825" t="s">
        <v>152</v>
      </c>
      <c r="F825" t="s">
        <v>2616</v>
      </c>
      <c r="G825" t="s">
        <v>154</v>
      </c>
      <c r="H825" t="s">
        <v>149</v>
      </c>
      <c r="I825" t="s">
        <v>135</v>
      </c>
      <c r="J825" t="s">
        <v>136</v>
      </c>
      <c r="K825" t="s">
        <v>137</v>
      </c>
      <c r="L825" t="s">
        <v>2617</v>
      </c>
      <c r="M825" t="s">
        <v>2618</v>
      </c>
      <c r="N825">
        <v>3.1616666659999999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3.4522344820260002E-2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3.4522344820260002E-2</v>
      </c>
    </row>
    <row r="826" spans="1:31" x14ac:dyDescent="0.25">
      <c r="A826">
        <v>1627673</v>
      </c>
      <c r="B826">
        <v>1</v>
      </c>
      <c r="C826" t="s">
        <v>81</v>
      </c>
      <c r="D826" t="s">
        <v>128</v>
      </c>
      <c r="E826" t="s">
        <v>140</v>
      </c>
      <c r="F826" t="s">
        <v>2619</v>
      </c>
      <c r="G826" t="s">
        <v>148</v>
      </c>
      <c r="H826" t="s">
        <v>134</v>
      </c>
      <c r="I826" t="s">
        <v>135</v>
      </c>
      <c r="J826" t="s">
        <v>136</v>
      </c>
      <c r="K826" t="s">
        <v>143</v>
      </c>
      <c r="L826" t="s">
        <v>2620</v>
      </c>
      <c r="M826" t="s">
        <v>2621</v>
      </c>
      <c r="N826">
        <v>4.8491016660000001</v>
      </c>
      <c r="O826">
        <v>0</v>
      </c>
      <c r="P826">
        <v>0</v>
      </c>
      <c r="Q826">
        <v>0</v>
      </c>
      <c r="R826">
        <v>0</v>
      </c>
      <c r="S826">
        <v>6</v>
      </c>
      <c r="T826">
        <v>11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1916.8387171622767</v>
      </c>
      <c r="AB826">
        <v>178.76330382883032</v>
      </c>
      <c r="AC826">
        <v>0</v>
      </c>
      <c r="AD826">
        <v>0</v>
      </c>
      <c r="AE826">
        <v>2095.6020209911071</v>
      </c>
    </row>
    <row r="827" spans="1:31" x14ac:dyDescent="0.25">
      <c r="A827">
        <v>1627676</v>
      </c>
      <c r="B827">
        <v>1</v>
      </c>
      <c r="C827" t="s">
        <v>80</v>
      </c>
      <c r="D827" t="s">
        <v>110</v>
      </c>
      <c r="E827" t="s">
        <v>178</v>
      </c>
      <c r="F827" t="s">
        <v>2622</v>
      </c>
      <c r="G827" t="s">
        <v>231</v>
      </c>
      <c r="H827" t="s">
        <v>149</v>
      </c>
      <c r="I827" t="s">
        <v>135</v>
      </c>
      <c r="J827" t="s">
        <v>136</v>
      </c>
      <c r="K827" t="s">
        <v>137</v>
      </c>
      <c r="L827" t="s">
        <v>2623</v>
      </c>
      <c r="M827" t="s">
        <v>2624</v>
      </c>
      <c r="N827">
        <v>1.163333333</v>
      </c>
      <c r="O827">
        <v>0</v>
      </c>
      <c r="P827">
        <v>228</v>
      </c>
      <c r="Q827">
        <v>0</v>
      </c>
      <c r="R827">
        <v>0</v>
      </c>
      <c r="S827">
        <v>0</v>
      </c>
      <c r="T827">
        <v>22</v>
      </c>
      <c r="U827">
        <v>0</v>
      </c>
      <c r="V827">
        <v>0</v>
      </c>
      <c r="W827">
        <v>0</v>
      </c>
      <c r="X827">
        <v>92.814348419492546</v>
      </c>
      <c r="Y827">
        <v>0</v>
      </c>
      <c r="Z827">
        <v>0</v>
      </c>
      <c r="AA827">
        <v>0</v>
      </c>
      <c r="AB827">
        <v>27.692318903694911</v>
      </c>
      <c r="AC827">
        <v>0</v>
      </c>
      <c r="AD827">
        <v>0</v>
      </c>
      <c r="AE827">
        <v>120.50666732318746</v>
      </c>
    </row>
    <row r="828" spans="1:31" x14ac:dyDescent="0.25">
      <c r="A828">
        <v>1627680</v>
      </c>
      <c r="B828">
        <v>1</v>
      </c>
      <c r="C828" t="s">
        <v>80</v>
      </c>
      <c r="D828" t="s">
        <v>92</v>
      </c>
      <c r="E828" t="s">
        <v>140</v>
      </c>
      <c r="F828" t="s">
        <v>2625</v>
      </c>
      <c r="G828" t="s">
        <v>161</v>
      </c>
      <c r="H828" t="s">
        <v>134</v>
      </c>
      <c r="I828" t="s">
        <v>135</v>
      </c>
      <c r="J828" t="s">
        <v>136</v>
      </c>
      <c r="K828" t="s">
        <v>137</v>
      </c>
      <c r="L828" t="s">
        <v>2626</v>
      </c>
      <c r="M828" t="s">
        <v>2627</v>
      </c>
      <c r="N828">
        <v>9.0277777000000003E-2</v>
      </c>
      <c r="O828">
        <v>5</v>
      </c>
      <c r="P828">
        <v>15356</v>
      </c>
      <c r="Q828">
        <v>11</v>
      </c>
      <c r="R828">
        <v>641</v>
      </c>
      <c r="S828">
        <v>45</v>
      </c>
      <c r="T828">
        <v>1804</v>
      </c>
      <c r="U828">
        <v>1</v>
      </c>
      <c r="V828">
        <v>7</v>
      </c>
      <c r="W828">
        <v>2.1194650978038059</v>
      </c>
      <c r="X828">
        <v>468.81205548905683</v>
      </c>
      <c r="Y828">
        <v>0.87641097593842354</v>
      </c>
      <c r="Z828">
        <v>13.33086140957494</v>
      </c>
      <c r="AA828">
        <v>72.141037875549131</v>
      </c>
      <c r="AB828">
        <v>172.36047546918792</v>
      </c>
      <c r="AC828">
        <v>1.3833967992000004E-2</v>
      </c>
      <c r="AD828">
        <v>6.709139764022222E-2</v>
      </c>
      <c r="AE828">
        <v>729.72123168274322</v>
      </c>
    </row>
    <row r="829" spans="1:31" x14ac:dyDescent="0.25">
      <c r="A829">
        <v>1627682</v>
      </c>
      <c r="B829">
        <v>1</v>
      </c>
      <c r="C829" t="s">
        <v>81</v>
      </c>
      <c r="D829" t="s">
        <v>127</v>
      </c>
      <c r="E829" t="s">
        <v>178</v>
      </c>
      <c r="F829" t="s">
        <v>2628</v>
      </c>
      <c r="G829" t="s">
        <v>227</v>
      </c>
      <c r="H829" t="s">
        <v>149</v>
      </c>
      <c r="I829" t="s">
        <v>135</v>
      </c>
      <c r="J829" t="s">
        <v>136</v>
      </c>
      <c r="K829" t="s">
        <v>137</v>
      </c>
      <c r="L829" t="s">
        <v>2629</v>
      </c>
      <c r="M829" t="s">
        <v>2630</v>
      </c>
      <c r="N829">
        <v>0.87333333300000004</v>
      </c>
      <c r="O829">
        <v>0</v>
      </c>
      <c r="P829">
        <v>17</v>
      </c>
      <c r="Q829">
        <v>0</v>
      </c>
      <c r="R829">
        <v>6</v>
      </c>
      <c r="S829">
        <v>0</v>
      </c>
      <c r="T829">
        <v>1</v>
      </c>
      <c r="U829">
        <v>0</v>
      </c>
      <c r="V829">
        <v>0</v>
      </c>
      <c r="W829">
        <v>0</v>
      </c>
      <c r="X829">
        <v>3.0831681911819588</v>
      </c>
      <c r="Y829">
        <v>0</v>
      </c>
      <c r="Z829">
        <v>0.1450532664579422</v>
      </c>
      <c r="AA829">
        <v>0</v>
      </c>
      <c r="AB829">
        <v>0.77831630487336001</v>
      </c>
      <c r="AC829">
        <v>0</v>
      </c>
      <c r="AD829">
        <v>0</v>
      </c>
      <c r="AE829">
        <v>4.0065377625132612</v>
      </c>
    </row>
    <row r="830" spans="1:31" x14ac:dyDescent="0.25">
      <c r="A830">
        <v>1627685</v>
      </c>
      <c r="B830">
        <v>1</v>
      </c>
      <c r="C830" t="s">
        <v>80</v>
      </c>
      <c r="D830" t="s">
        <v>97</v>
      </c>
      <c r="E830" t="s">
        <v>152</v>
      </c>
      <c r="F830" t="s">
        <v>2631</v>
      </c>
      <c r="G830" t="s">
        <v>154</v>
      </c>
      <c r="H830" t="s">
        <v>149</v>
      </c>
      <c r="I830" t="s">
        <v>135</v>
      </c>
      <c r="J830" t="s">
        <v>136</v>
      </c>
      <c r="K830" t="s">
        <v>137</v>
      </c>
      <c r="L830" t="s">
        <v>2632</v>
      </c>
      <c r="M830" t="s">
        <v>2633</v>
      </c>
      <c r="N830">
        <v>4.1102777770000003</v>
      </c>
      <c r="O830">
        <v>0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0.4749822883743397</v>
      </c>
      <c r="AA830">
        <v>0</v>
      </c>
      <c r="AB830">
        <v>0</v>
      </c>
      <c r="AC830">
        <v>0</v>
      </c>
      <c r="AD830">
        <v>0</v>
      </c>
      <c r="AE830">
        <v>0.4749822883743397</v>
      </c>
    </row>
    <row r="831" spans="1:31" x14ac:dyDescent="0.25">
      <c r="A831">
        <v>1627687</v>
      </c>
      <c r="B831">
        <v>1</v>
      </c>
      <c r="C831" t="s">
        <v>80</v>
      </c>
      <c r="D831" t="s">
        <v>93</v>
      </c>
      <c r="E831" t="s">
        <v>178</v>
      </c>
      <c r="F831" t="s">
        <v>2634</v>
      </c>
      <c r="G831" t="s">
        <v>227</v>
      </c>
      <c r="H831" t="s">
        <v>149</v>
      </c>
      <c r="I831" t="s">
        <v>135</v>
      </c>
      <c r="J831" t="s">
        <v>136</v>
      </c>
      <c r="K831" t="s">
        <v>137</v>
      </c>
      <c r="L831" t="s">
        <v>2635</v>
      </c>
      <c r="M831" t="s">
        <v>2636</v>
      </c>
      <c r="N831">
        <v>0.80694444399999998</v>
      </c>
      <c r="O831">
        <v>0</v>
      </c>
      <c r="P831">
        <v>319</v>
      </c>
      <c r="Q831">
        <v>0</v>
      </c>
      <c r="R831">
        <v>0</v>
      </c>
      <c r="S831">
        <v>0</v>
      </c>
      <c r="T831">
        <v>20</v>
      </c>
      <c r="U831">
        <v>0</v>
      </c>
      <c r="V831">
        <v>0</v>
      </c>
      <c r="W831">
        <v>0</v>
      </c>
      <c r="X831">
        <v>77.299505615698948</v>
      </c>
      <c r="Y831">
        <v>0</v>
      </c>
      <c r="Z831">
        <v>0</v>
      </c>
      <c r="AA831">
        <v>0</v>
      </c>
      <c r="AB831">
        <v>9.5895498444440062</v>
      </c>
      <c r="AC831">
        <v>0</v>
      </c>
      <c r="AD831">
        <v>0</v>
      </c>
      <c r="AE831">
        <v>86.889055460142956</v>
      </c>
    </row>
    <row r="832" spans="1:31" x14ac:dyDescent="0.25">
      <c r="A832">
        <v>1627688</v>
      </c>
      <c r="B832">
        <v>1</v>
      </c>
      <c r="C832" t="s">
        <v>80</v>
      </c>
      <c r="D832" t="s">
        <v>101</v>
      </c>
      <c r="E832" t="s">
        <v>152</v>
      </c>
      <c r="F832" t="s">
        <v>2637</v>
      </c>
      <c r="G832" t="s">
        <v>168</v>
      </c>
      <c r="H832" t="s">
        <v>149</v>
      </c>
      <c r="I832" t="s">
        <v>135</v>
      </c>
      <c r="J832" t="s">
        <v>136</v>
      </c>
      <c r="K832" t="s">
        <v>137</v>
      </c>
      <c r="L832" t="s">
        <v>2638</v>
      </c>
      <c r="M832" t="s">
        <v>2639</v>
      </c>
      <c r="N832">
        <v>9.9736111110000003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14.824514395366002</v>
      </c>
      <c r="AC832">
        <v>0</v>
      </c>
      <c r="AD832">
        <v>0</v>
      </c>
      <c r="AE832">
        <v>14.824514395366002</v>
      </c>
    </row>
    <row r="833" spans="1:31" x14ac:dyDescent="0.25">
      <c r="A833">
        <v>1627697</v>
      </c>
      <c r="B833">
        <v>1</v>
      </c>
      <c r="C833" t="s">
        <v>80</v>
      </c>
      <c r="D833" t="s">
        <v>95</v>
      </c>
      <c r="E833" t="s">
        <v>140</v>
      </c>
      <c r="F833" t="s">
        <v>2640</v>
      </c>
      <c r="G833" t="s">
        <v>161</v>
      </c>
      <c r="H833" t="s">
        <v>134</v>
      </c>
      <c r="I833" t="s">
        <v>135</v>
      </c>
      <c r="J833" t="s">
        <v>136</v>
      </c>
      <c r="K833" t="s">
        <v>137</v>
      </c>
      <c r="L833" t="s">
        <v>2641</v>
      </c>
      <c r="M833" t="s">
        <v>2642</v>
      </c>
      <c r="N833">
        <v>0.14027777699999999</v>
      </c>
      <c r="O833">
        <v>0</v>
      </c>
      <c r="P833">
        <v>4224</v>
      </c>
      <c r="Q833">
        <v>0</v>
      </c>
      <c r="R833">
        <v>0</v>
      </c>
      <c r="S833">
        <v>4</v>
      </c>
      <c r="T833">
        <v>235</v>
      </c>
      <c r="U833">
        <v>0</v>
      </c>
      <c r="V833">
        <v>0</v>
      </c>
      <c r="W833">
        <v>0</v>
      </c>
      <c r="X833">
        <v>165.06501684122472</v>
      </c>
      <c r="Y833">
        <v>0</v>
      </c>
      <c r="Z833">
        <v>0</v>
      </c>
      <c r="AA833">
        <v>16.899704930576327</v>
      </c>
      <c r="AB833">
        <v>32.551906211878126</v>
      </c>
      <c r="AC833">
        <v>0</v>
      </c>
      <c r="AD833">
        <v>0</v>
      </c>
      <c r="AE833">
        <v>214.51662798367917</v>
      </c>
    </row>
    <row r="834" spans="1:31" x14ac:dyDescent="0.25">
      <c r="A834">
        <v>1627698</v>
      </c>
      <c r="B834">
        <v>1</v>
      </c>
      <c r="C834" t="s">
        <v>80</v>
      </c>
      <c r="D834" t="s">
        <v>97</v>
      </c>
      <c r="E834" t="s">
        <v>152</v>
      </c>
      <c r="F834" t="s">
        <v>2643</v>
      </c>
      <c r="G834" t="s">
        <v>154</v>
      </c>
      <c r="H834" t="s">
        <v>149</v>
      </c>
      <c r="I834" t="s">
        <v>135</v>
      </c>
      <c r="J834" t="s">
        <v>136</v>
      </c>
      <c r="K834" t="s">
        <v>137</v>
      </c>
      <c r="L834" t="s">
        <v>2644</v>
      </c>
      <c r="M834" t="s">
        <v>2645</v>
      </c>
      <c r="N834">
        <v>5.7169444440000001</v>
      </c>
      <c r="O834">
        <v>0</v>
      </c>
      <c r="P834">
        <v>2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</row>
    <row r="835" spans="1:31" x14ac:dyDescent="0.25">
      <c r="A835">
        <v>1627701</v>
      </c>
      <c r="B835">
        <v>1</v>
      </c>
      <c r="C835" t="s">
        <v>80</v>
      </c>
      <c r="D835" t="s">
        <v>83</v>
      </c>
      <c r="E835" t="s">
        <v>178</v>
      </c>
      <c r="F835" t="s">
        <v>2646</v>
      </c>
      <c r="G835" t="s">
        <v>227</v>
      </c>
      <c r="H835" t="s">
        <v>149</v>
      </c>
      <c r="I835" t="s">
        <v>135</v>
      </c>
      <c r="J835" t="s">
        <v>136</v>
      </c>
      <c r="K835" t="s">
        <v>137</v>
      </c>
      <c r="L835" t="s">
        <v>2647</v>
      </c>
      <c r="M835" t="s">
        <v>2648</v>
      </c>
      <c r="N835">
        <v>0.88916666600000005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5</v>
      </c>
      <c r="U835">
        <v>0</v>
      </c>
      <c r="V835">
        <v>2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22.358266012913127</v>
      </c>
      <c r="AC835">
        <v>0</v>
      </c>
      <c r="AD835">
        <v>9.8666730986640605</v>
      </c>
      <c r="AE835">
        <v>32.224939111577186</v>
      </c>
    </row>
    <row r="836" spans="1:31" x14ac:dyDescent="0.25">
      <c r="A836">
        <v>1627703</v>
      </c>
      <c r="B836">
        <v>1</v>
      </c>
      <c r="C836" t="s">
        <v>80</v>
      </c>
      <c r="D836" t="s">
        <v>97</v>
      </c>
      <c r="E836" t="s">
        <v>178</v>
      </c>
      <c r="F836" t="s">
        <v>2649</v>
      </c>
      <c r="G836" t="s">
        <v>288</v>
      </c>
      <c r="H836" t="s">
        <v>149</v>
      </c>
      <c r="I836" t="s">
        <v>135</v>
      </c>
      <c r="J836" t="s">
        <v>136</v>
      </c>
      <c r="K836" t="s">
        <v>137</v>
      </c>
      <c r="L836" t="s">
        <v>2650</v>
      </c>
      <c r="M836" t="s">
        <v>2651</v>
      </c>
      <c r="N836">
        <v>1.199166666</v>
      </c>
      <c r="O836">
        <v>0</v>
      </c>
      <c r="P836">
        <v>96</v>
      </c>
      <c r="Q836">
        <v>0</v>
      </c>
      <c r="R836">
        <v>2</v>
      </c>
      <c r="S836">
        <v>0</v>
      </c>
      <c r="T836">
        <v>13</v>
      </c>
      <c r="U836">
        <v>0</v>
      </c>
      <c r="V836">
        <v>0</v>
      </c>
      <c r="W836">
        <v>0</v>
      </c>
      <c r="X836">
        <v>28.607542737666268</v>
      </c>
      <c r="Y836">
        <v>0</v>
      </c>
      <c r="Z836">
        <v>0.55550406292015009</v>
      </c>
      <c r="AA836">
        <v>0</v>
      </c>
      <c r="AB836">
        <v>5.7186841898981253</v>
      </c>
      <c r="AC836">
        <v>0</v>
      </c>
      <c r="AD836">
        <v>0</v>
      </c>
      <c r="AE836">
        <v>34.881730990484542</v>
      </c>
    </row>
    <row r="837" spans="1:31" x14ac:dyDescent="0.25">
      <c r="A837">
        <v>1627704</v>
      </c>
      <c r="B837">
        <v>1</v>
      </c>
      <c r="C837" t="s">
        <v>80</v>
      </c>
      <c r="D837" t="s">
        <v>104</v>
      </c>
      <c r="E837" t="s">
        <v>178</v>
      </c>
      <c r="F837" t="s">
        <v>2652</v>
      </c>
      <c r="G837" t="s">
        <v>227</v>
      </c>
      <c r="H837" t="s">
        <v>149</v>
      </c>
      <c r="I837" t="s">
        <v>135</v>
      </c>
      <c r="J837" t="s">
        <v>136</v>
      </c>
      <c r="K837" t="s">
        <v>137</v>
      </c>
      <c r="L837" t="s">
        <v>2653</v>
      </c>
      <c r="M837" t="s">
        <v>2654</v>
      </c>
      <c r="N837">
        <v>2.293055555</v>
      </c>
      <c r="O837">
        <v>0</v>
      </c>
      <c r="P837">
        <v>95</v>
      </c>
      <c r="Q837">
        <v>0</v>
      </c>
      <c r="R837">
        <v>2</v>
      </c>
      <c r="S837">
        <v>0</v>
      </c>
      <c r="T837">
        <v>19</v>
      </c>
      <c r="U837">
        <v>0</v>
      </c>
      <c r="V837">
        <v>0</v>
      </c>
      <c r="W837">
        <v>0</v>
      </c>
      <c r="X837">
        <v>51.130840340331439</v>
      </c>
      <c r="Y837">
        <v>0</v>
      </c>
      <c r="Z837">
        <v>0.15453530766081752</v>
      </c>
      <c r="AA837">
        <v>0</v>
      </c>
      <c r="AB837">
        <v>19.301297176013989</v>
      </c>
      <c r="AC837">
        <v>0</v>
      </c>
      <c r="AD837">
        <v>0</v>
      </c>
      <c r="AE837">
        <v>70.586672824006243</v>
      </c>
    </row>
    <row r="838" spans="1:31" x14ac:dyDescent="0.25">
      <c r="A838">
        <v>1627705</v>
      </c>
      <c r="B838">
        <v>1</v>
      </c>
      <c r="C838" t="s">
        <v>80</v>
      </c>
      <c r="D838" t="s">
        <v>92</v>
      </c>
      <c r="E838" t="s">
        <v>152</v>
      </c>
      <c r="F838" t="s">
        <v>2655</v>
      </c>
      <c r="G838" t="s">
        <v>507</v>
      </c>
      <c r="H838" t="s">
        <v>149</v>
      </c>
      <c r="I838" t="s">
        <v>135</v>
      </c>
      <c r="J838" t="s">
        <v>136</v>
      </c>
      <c r="K838" t="s">
        <v>137</v>
      </c>
      <c r="L838" t="s">
        <v>2656</v>
      </c>
      <c r="M838" t="s">
        <v>2657</v>
      </c>
      <c r="N838">
        <v>1.785833333</v>
      </c>
      <c r="O838">
        <v>0</v>
      </c>
      <c r="P838">
        <v>10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3.2269377383036675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3.2269377383036675</v>
      </c>
    </row>
    <row r="839" spans="1:31" x14ac:dyDescent="0.25">
      <c r="A839">
        <v>1627706</v>
      </c>
      <c r="B839">
        <v>1</v>
      </c>
      <c r="C839" t="s">
        <v>81</v>
      </c>
      <c r="D839" t="s">
        <v>112</v>
      </c>
      <c r="E839" t="s">
        <v>152</v>
      </c>
      <c r="F839" t="s">
        <v>2658</v>
      </c>
      <c r="G839" t="s">
        <v>154</v>
      </c>
      <c r="H839" t="s">
        <v>149</v>
      </c>
      <c r="I839" t="s">
        <v>135</v>
      </c>
      <c r="J839" t="s">
        <v>136</v>
      </c>
      <c r="K839" t="s">
        <v>137</v>
      </c>
      <c r="L839" t="s">
        <v>2659</v>
      </c>
      <c r="M839" t="s">
        <v>2660</v>
      </c>
      <c r="N839">
        <v>2.0211111110000002</v>
      </c>
      <c r="O839">
        <v>0</v>
      </c>
      <c r="P839">
        <v>3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1.7023359240460001E-2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1.7023359240460001E-2</v>
      </c>
    </row>
    <row r="840" spans="1:31" x14ac:dyDescent="0.25">
      <c r="A840">
        <v>1627707</v>
      </c>
      <c r="B840">
        <v>1</v>
      </c>
      <c r="C840" t="s">
        <v>80</v>
      </c>
      <c r="D840" t="s">
        <v>100</v>
      </c>
      <c r="E840" t="s">
        <v>146</v>
      </c>
      <c r="F840" t="s">
        <v>2661</v>
      </c>
      <c r="G840" t="s">
        <v>260</v>
      </c>
      <c r="H840" t="s">
        <v>149</v>
      </c>
      <c r="I840" t="s">
        <v>135</v>
      </c>
      <c r="J840" t="s">
        <v>136</v>
      </c>
      <c r="K840" t="s">
        <v>137</v>
      </c>
      <c r="L840" t="s">
        <v>2662</v>
      </c>
      <c r="M840" t="s">
        <v>2663</v>
      </c>
      <c r="N840">
        <v>2.0580555550000001</v>
      </c>
      <c r="O840">
        <v>0</v>
      </c>
      <c r="P840">
        <v>385</v>
      </c>
      <c r="Q840">
        <v>0</v>
      </c>
      <c r="R840">
        <v>0</v>
      </c>
      <c r="S840">
        <v>0</v>
      </c>
      <c r="T840">
        <v>8</v>
      </c>
      <c r="U840">
        <v>0</v>
      </c>
      <c r="V840">
        <v>0</v>
      </c>
      <c r="W840">
        <v>0</v>
      </c>
      <c r="X840">
        <v>244.78656506671021</v>
      </c>
      <c r="Y840">
        <v>0</v>
      </c>
      <c r="Z840">
        <v>0</v>
      </c>
      <c r="AA840">
        <v>0</v>
      </c>
      <c r="AB840">
        <v>51.249267795765732</v>
      </c>
      <c r="AC840">
        <v>0</v>
      </c>
      <c r="AD840">
        <v>0</v>
      </c>
      <c r="AE840">
        <v>296.03583286247596</v>
      </c>
    </row>
    <row r="841" spans="1:31" x14ac:dyDescent="0.25">
      <c r="A841">
        <v>1627708</v>
      </c>
      <c r="B841">
        <v>1</v>
      </c>
      <c r="C841" t="s">
        <v>80</v>
      </c>
      <c r="D841" t="s">
        <v>106</v>
      </c>
      <c r="E841" t="s">
        <v>178</v>
      </c>
      <c r="F841" t="s">
        <v>2664</v>
      </c>
      <c r="G841" t="s">
        <v>227</v>
      </c>
      <c r="H841" t="s">
        <v>149</v>
      </c>
      <c r="I841" t="s">
        <v>135</v>
      </c>
      <c r="J841" t="s">
        <v>136</v>
      </c>
      <c r="K841" t="s">
        <v>137</v>
      </c>
      <c r="L841" t="s">
        <v>2665</v>
      </c>
      <c r="M841" t="s">
        <v>2666</v>
      </c>
      <c r="N841">
        <v>0.91583333300000003</v>
      </c>
      <c r="O841">
        <v>0</v>
      </c>
      <c r="P841">
        <v>1</v>
      </c>
      <c r="Q841">
        <v>0</v>
      </c>
      <c r="R841">
        <v>11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1.3656296707969067</v>
      </c>
      <c r="Y841">
        <v>0</v>
      </c>
      <c r="Z841">
        <v>11.328344596517656</v>
      </c>
      <c r="AA841">
        <v>0</v>
      </c>
      <c r="AB841">
        <v>0</v>
      </c>
      <c r="AC841">
        <v>0</v>
      </c>
      <c r="AD841">
        <v>0</v>
      </c>
      <c r="AE841">
        <v>12.693974267314562</v>
      </c>
    </row>
    <row r="842" spans="1:31" x14ac:dyDescent="0.25">
      <c r="A842">
        <v>1627709</v>
      </c>
      <c r="B842">
        <v>1</v>
      </c>
      <c r="C842" t="s">
        <v>80</v>
      </c>
      <c r="D842" t="s">
        <v>105</v>
      </c>
      <c r="E842" t="s">
        <v>178</v>
      </c>
      <c r="F842" t="s">
        <v>2667</v>
      </c>
      <c r="G842" t="s">
        <v>187</v>
      </c>
      <c r="H842" t="s">
        <v>149</v>
      </c>
      <c r="I842" t="s">
        <v>135</v>
      </c>
      <c r="J842" t="s">
        <v>136</v>
      </c>
      <c r="K842" t="s">
        <v>137</v>
      </c>
      <c r="L842" t="s">
        <v>2668</v>
      </c>
      <c r="M842" t="s">
        <v>2669</v>
      </c>
      <c r="N842">
        <v>1.023055555</v>
      </c>
      <c r="O842">
        <v>0</v>
      </c>
      <c r="P842">
        <v>126</v>
      </c>
      <c r="Q842">
        <v>0</v>
      </c>
      <c r="R842">
        <v>0</v>
      </c>
      <c r="S842">
        <v>0</v>
      </c>
      <c r="T842">
        <v>2</v>
      </c>
      <c r="U842">
        <v>0</v>
      </c>
      <c r="V842">
        <v>0</v>
      </c>
      <c r="W842">
        <v>0</v>
      </c>
      <c r="X842">
        <v>50.798769945984453</v>
      </c>
      <c r="Y842">
        <v>0</v>
      </c>
      <c r="Z842">
        <v>0</v>
      </c>
      <c r="AA842">
        <v>0</v>
      </c>
      <c r="AB842">
        <v>7.9490275372414194</v>
      </c>
      <c r="AC842">
        <v>0</v>
      </c>
      <c r="AD842">
        <v>0</v>
      </c>
      <c r="AE842">
        <v>58.747797483225874</v>
      </c>
    </row>
    <row r="843" spans="1:31" x14ac:dyDescent="0.25">
      <c r="A843">
        <v>1627711</v>
      </c>
      <c r="B843">
        <v>1</v>
      </c>
      <c r="C843" t="s">
        <v>81</v>
      </c>
      <c r="D843" t="s">
        <v>118</v>
      </c>
      <c r="E843" t="s">
        <v>152</v>
      </c>
      <c r="F843" t="s">
        <v>2670</v>
      </c>
      <c r="G843" t="s">
        <v>154</v>
      </c>
      <c r="H843" t="s">
        <v>149</v>
      </c>
      <c r="I843" t="s">
        <v>135</v>
      </c>
      <c r="J843" t="s">
        <v>136</v>
      </c>
      <c r="K843" t="s">
        <v>137</v>
      </c>
      <c r="L843" t="s">
        <v>2671</v>
      </c>
      <c r="M843" t="s">
        <v>2672</v>
      </c>
      <c r="N843">
        <v>1.0261111110000001</v>
      </c>
      <c r="O843">
        <v>0</v>
      </c>
      <c r="P843">
        <v>6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1.2229830807519129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1.2229830807519129</v>
      </c>
    </row>
    <row r="844" spans="1:31" x14ac:dyDescent="0.25">
      <c r="A844">
        <v>1627712</v>
      </c>
      <c r="B844">
        <v>1</v>
      </c>
      <c r="C844" t="s">
        <v>80</v>
      </c>
      <c r="D844" t="s">
        <v>105</v>
      </c>
      <c r="E844" t="s">
        <v>178</v>
      </c>
      <c r="F844" t="s">
        <v>2673</v>
      </c>
      <c r="G844" t="s">
        <v>288</v>
      </c>
      <c r="H844" t="s">
        <v>149</v>
      </c>
      <c r="I844" t="s">
        <v>135</v>
      </c>
      <c r="J844" t="s">
        <v>136</v>
      </c>
      <c r="K844" t="s">
        <v>137</v>
      </c>
      <c r="L844" t="s">
        <v>2674</v>
      </c>
      <c r="M844" t="s">
        <v>2675</v>
      </c>
      <c r="N844">
        <v>1.5763888880000001</v>
      </c>
      <c r="O844">
        <v>0</v>
      </c>
      <c r="P844">
        <v>166</v>
      </c>
      <c r="Q844">
        <v>0</v>
      </c>
      <c r="R844">
        <v>0</v>
      </c>
      <c r="S844">
        <v>0</v>
      </c>
      <c r="T844">
        <v>2</v>
      </c>
      <c r="U844">
        <v>0</v>
      </c>
      <c r="V844">
        <v>0</v>
      </c>
      <c r="W844">
        <v>0</v>
      </c>
      <c r="X844">
        <v>73.047897495110149</v>
      </c>
      <c r="Y844">
        <v>0</v>
      </c>
      <c r="Z844">
        <v>0</v>
      </c>
      <c r="AA844">
        <v>0</v>
      </c>
      <c r="AB844">
        <v>4.2358557468653997</v>
      </c>
      <c r="AC844">
        <v>0</v>
      </c>
      <c r="AD844">
        <v>0</v>
      </c>
      <c r="AE844">
        <v>77.283753241975546</v>
      </c>
    </row>
    <row r="845" spans="1:31" x14ac:dyDescent="0.25">
      <c r="A845">
        <v>1627713</v>
      </c>
      <c r="B845">
        <v>1</v>
      </c>
      <c r="C845" t="s">
        <v>80</v>
      </c>
      <c r="D845" t="s">
        <v>97</v>
      </c>
      <c r="E845" t="s">
        <v>152</v>
      </c>
      <c r="F845" t="s">
        <v>2676</v>
      </c>
      <c r="G845" t="s">
        <v>154</v>
      </c>
      <c r="H845" t="s">
        <v>149</v>
      </c>
      <c r="I845" t="s">
        <v>135</v>
      </c>
      <c r="J845" t="s">
        <v>136</v>
      </c>
      <c r="K845" t="s">
        <v>137</v>
      </c>
      <c r="L845" t="s">
        <v>2677</v>
      </c>
      <c r="M845" t="s">
        <v>2678</v>
      </c>
      <c r="N845">
        <v>10.148888888</v>
      </c>
      <c r="O845">
        <v>0</v>
      </c>
      <c r="P845">
        <v>1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5.5063048715763703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5.5063048715763703</v>
      </c>
    </row>
    <row r="846" spans="1:31" x14ac:dyDescent="0.25">
      <c r="A846">
        <v>1627715</v>
      </c>
      <c r="B846">
        <v>1</v>
      </c>
      <c r="C846" t="s">
        <v>80</v>
      </c>
      <c r="D846" t="s">
        <v>100</v>
      </c>
      <c r="E846" t="s">
        <v>131</v>
      </c>
      <c r="F846" t="s">
        <v>2679</v>
      </c>
      <c r="G846" t="s">
        <v>133</v>
      </c>
      <c r="H846" t="s">
        <v>134</v>
      </c>
      <c r="I846" t="s">
        <v>135</v>
      </c>
      <c r="J846" t="s">
        <v>136</v>
      </c>
      <c r="K846" t="s">
        <v>137</v>
      </c>
      <c r="L846" t="s">
        <v>2680</v>
      </c>
      <c r="M846" t="s">
        <v>2681</v>
      </c>
      <c r="N846">
        <v>1.1369444440000001</v>
      </c>
      <c r="O846">
        <v>0</v>
      </c>
      <c r="P846">
        <v>0</v>
      </c>
      <c r="Q846">
        <v>0</v>
      </c>
      <c r="R846">
        <v>0</v>
      </c>
      <c r="S846">
        <v>6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77.015308611136376</v>
      </c>
      <c r="AB846">
        <v>0</v>
      </c>
      <c r="AC846">
        <v>0</v>
      </c>
      <c r="AD846">
        <v>0</v>
      </c>
      <c r="AE846">
        <v>77.015308611136376</v>
      </c>
    </row>
    <row r="847" spans="1:31" x14ac:dyDescent="0.25">
      <c r="A847">
        <v>1627716</v>
      </c>
      <c r="B847">
        <v>1</v>
      </c>
      <c r="C847" t="s">
        <v>81</v>
      </c>
      <c r="D847" t="s">
        <v>112</v>
      </c>
      <c r="E847" t="s">
        <v>140</v>
      </c>
      <c r="F847" t="s">
        <v>2682</v>
      </c>
      <c r="G847" t="s">
        <v>161</v>
      </c>
      <c r="H847" t="s">
        <v>134</v>
      </c>
      <c r="I847" t="s">
        <v>135</v>
      </c>
      <c r="J847" t="s">
        <v>136</v>
      </c>
      <c r="K847" t="s">
        <v>137</v>
      </c>
      <c r="L847" t="s">
        <v>2683</v>
      </c>
      <c r="M847" t="s">
        <v>2684</v>
      </c>
      <c r="N847">
        <v>0.89333333299999995</v>
      </c>
      <c r="O847">
        <v>0</v>
      </c>
      <c r="P847">
        <v>0</v>
      </c>
      <c r="Q847">
        <v>24</v>
      </c>
      <c r="R847">
        <v>17</v>
      </c>
      <c r="S847">
        <v>4</v>
      </c>
      <c r="T847">
        <v>1</v>
      </c>
      <c r="U847">
        <v>0</v>
      </c>
      <c r="V847">
        <v>0</v>
      </c>
      <c r="W847">
        <v>0</v>
      </c>
      <c r="X847">
        <v>0</v>
      </c>
      <c r="Y847">
        <v>10.519893174793726</v>
      </c>
      <c r="Z847">
        <v>36.722823071508721</v>
      </c>
      <c r="AA847">
        <v>47.756390492554061</v>
      </c>
      <c r="AB847">
        <v>2.3161949232139669</v>
      </c>
      <c r="AC847">
        <v>0</v>
      </c>
      <c r="AD847">
        <v>0</v>
      </c>
      <c r="AE847">
        <v>97.315301662070482</v>
      </c>
    </row>
    <row r="848" spans="1:31" x14ac:dyDescent="0.25">
      <c r="A848">
        <v>1627717</v>
      </c>
      <c r="B848">
        <v>1</v>
      </c>
      <c r="C848" t="s">
        <v>80</v>
      </c>
      <c r="D848" t="s">
        <v>110</v>
      </c>
      <c r="E848" t="s">
        <v>152</v>
      </c>
      <c r="F848" t="s">
        <v>2685</v>
      </c>
      <c r="G848" t="s">
        <v>154</v>
      </c>
      <c r="H848" t="s">
        <v>149</v>
      </c>
      <c r="I848" t="s">
        <v>135</v>
      </c>
      <c r="J848" t="s">
        <v>136</v>
      </c>
      <c r="K848" t="s">
        <v>137</v>
      </c>
      <c r="L848" t="s">
        <v>2686</v>
      </c>
      <c r="M848" t="s">
        <v>2687</v>
      </c>
      <c r="N848">
        <v>1.929166666</v>
      </c>
      <c r="O848">
        <v>0</v>
      </c>
      <c r="P848">
        <v>1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0.61186896241137512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0.61186896241137512</v>
      </c>
    </row>
    <row r="849" spans="1:31" x14ac:dyDescent="0.25">
      <c r="A849">
        <v>1627719</v>
      </c>
      <c r="B849">
        <v>1</v>
      </c>
      <c r="C849" t="s">
        <v>80</v>
      </c>
      <c r="D849" t="s">
        <v>97</v>
      </c>
      <c r="E849" t="s">
        <v>152</v>
      </c>
      <c r="F849" t="s">
        <v>2688</v>
      </c>
      <c r="G849" t="s">
        <v>154</v>
      </c>
      <c r="H849" t="s">
        <v>149</v>
      </c>
      <c r="I849" t="s">
        <v>135</v>
      </c>
      <c r="J849" t="s">
        <v>136</v>
      </c>
      <c r="K849" t="s">
        <v>137</v>
      </c>
      <c r="L849" t="s">
        <v>2689</v>
      </c>
      <c r="M849" t="s">
        <v>2690</v>
      </c>
      <c r="N849">
        <v>8.1244444439999999</v>
      </c>
      <c r="O849">
        <v>0</v>
      </c>
      <c r="P849">
        <v>1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2.8023911057898623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2.8023911057898623</v>
      </c>
    </row>
    <row r="850" spans="1:31" x14ac:dyDescent="0.25">
      <c r="A850">
        <v>1627720</v>
      </c>
      <c r="B850">
        <v>1</v>
      </c>
      <c r="C850" t="s">
        <v>80</v>
      </c>
      <c r="D850" t="s">
        <v>92</v>
      </c>
      <c r="E850" t="s">
        <v>152</v>
      </c>
      <c r="F850" t="s">
        <v>2691</v>
      </c>
      <c r="G850" t="s">
        <v>507</v>
      </c>
      <c r="H850" t="s">
        <v>149</v>
      </c>
      <c r="I850" t="s">
        <v>135</v>
      </c>
      <c r="J850" t="s">
        <v>136</v>
      </c>
      <c r="K850" t="s">
        <v>137</v>
      </c>
      <c r="L850" t="s">
        <v>2692</v>
      </c>
      <c r="M850" t="s">
        <v>2693</v>
      </c>
      <c r="N850">
        <v>0.51416666600000005</v>
      </c>
      <c r="O850">
        <v>0</v>
      </c>
      <c r="P850">
        <v>3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0.98352465400156008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0.98352465400156008</v>
      </c>
    </row>
    <row r="851" spans="1:31" x14ac:dyDescent="0.25">
      <c r="A851">
        <v>1627721</v>
      </c>
      <c r="B851">
        <v>1</v>
      </c>
      <c r="C851" t="s">
        <v>80</v>
      </c>
      <c r="D851" t="s">
        <v>85</v>
      </c>
      <c r="E851" t="s">
        <v>152</v>
      </c>
      <c r="F851" t="s">
        <v>2694</v>
      </c>
      <c r="G851" t="s">
        <v>507</v>
      </c>
      <c r="H851" t="s">
        <v>149</v>
      </c>
      <c r="I851" t="s">
        <v>135</v>
      </c>
      <c r="J851" t="s">
        <v>136</v>
      </c>
      <c r="K851" t="s">
        <v>137</v>
      </c>
      <c r="L851" t="s">
        <v>2695</v>
      </c>
      <c r="M851" t="s">
        <v>2696</v>
      </c>
      <c r="N851">
        <v>0.72888888799999996</v>
      </c>
      <c r="O851">
        <v>0</v>
      </c>
      <c r="P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0.59912993331965281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0.59912993331965281</v>
      </c>
    </row>
    <row r="852" spans="1:31" x14ac:dyDescent="0.25">
      <c r="A852">
        <v>1627722</v>
      </c>
      <c r="B852">
        <v>1</v>
      </c>
      <c r="C852" t="s">
        <v>80</v>
      </c>
      <c r="D852" t="s">
        <v>104</v>
      </c>
      <c r="E852" t="s">
        <v>178</v>
      </c>
      <c r="F852" t="s">
        <v>2697</v>
      </c>
      <c r="G852" t="s">
        <v>1967</v>
      </c>
      <c r="H852" t="s">
        <v>149</v>
      </c>
      <c r="I852" t="s">
        <v>135</v>
      </c>
      <c r="J852" t="s">
        <v>136</v>
      </c>
      <c r="K852" t="s">
        <v>137</v>
      </c>
      <c r="L852" t="s">
        <v>2698</v>
      </c>
      <c r="M852" t="s">
        <v>2699</v>
      </c>
      <c r="N852">
        <v>1.110833333</v>
      </c>
      <c r="O852">
        <v>0</v>
      </c>
      <c r="P852">
        <v>13</v>
      </c>
      <c r="Q852">
        <v>0</v>
      </c>
      <c r="R852">
        <v>0</v>
      </c>
      <c r="S852">
        <v>0</v>
      </c>
      <c r="T852">
        <v>2</v>
      </c>
      <c r="U852">
        <v>0</v>
      </c>
      <c r="V852">
        <v>0</v>
      </c>
      <c r="W852">
        <v>0</v>
      </c>
      <c r="X852">
        <v>1.7339844660355916</v>
      </c>
      <c r="Y852">
        <v>0</v>
      </c>
      <c r="Z852">
        <v>0</v>
      </c>
      <c r="AA852">
        <v>0</v>
      </c>
      <c r="AB852">
        <v>0.52536153249798745</v>
      </c>
      <c r="AC852">
        <v>0</v>
      </c>
      <c r="AD852">
        <v>0</v>
      </c>
      <c r="AE852">
        <v>2.2593459985335791</v>
      </c>
    </row>
    <row r="853" spans="1:31" x14ac:dyDescent="0.25">
      <c r="A853">
        <v>1627723</v>
      </c>
      <c r="B853">
        <v>1</v>
      </c>
      <c r="C853" t="s">
        <v>80</v>
      </c>
      <c r="D853" t="s">
        <v>83</v>
      </c>
      <c r="E853" t="s">
        <v>152</v>
      </c>
      <c r="F853" t="s">
        <v>2700</v>
      </c>
      <c r="G853" t="s">
        <v>154</v>
      </c>
      <c r="H853" t="s">
        <v>149</v>
      </c>
      <c r="I853" t="s">
        <v>135</v>
      </c>
      <c r="J853" t="s">
        <v>136</v>
      </c>
      <c r="K853" t="s">
        <v>137</v>
      </c>
      <c r="L853" t="s">
        <v>2701</v>
      </c>
      <c r="M853" t="s">
        <v>2702</v>
      </c>
      <c r="N853">
        <v>1.469166666</v>
      </c>
      <c r="O853">
        <v>0</v>
      </c>
      <c r="P853">
        <v>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0.72808487230410346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0.72808487230410346</v>
      </c>
    </row>
    <row r="854" spans="1:31" x14ac:dyDescent="0.25">
      <c r="A854">
        <v>1627724</v>
      </c>
      <c r="B854">
        <v>1</v>
      </c>
      <c r="C854" t="s">
        <v>81</v>
      </c>
      <c r="D854" t="s">
        <v>113</v>
      </c>
      <c r="E854" t="s">
        <v>178</v>
      </c>
      <c r="F854" t="s">
        <v>2703</v>
      </c>
      <c r="G854" t="s">
        <v>227</v>
      </c>
      <c r="H854" t="s">
        <v>149</v>
      </c>
      <c r="I854" t="s">
        <v>135</v>
      </c>
      <c r="J854" t="s">
        <v>136</v>
      </c>
      <c r="K854" t="s">
        <v>137</v>
      </c>
      <c r="L854" t="s">
        <v>2704</v>
      </c>
      <c r="M854" t="s">
        <v>2705</v>
      </c>
      <c r="N854">
        <v>4.0261111109999996</v>
      </c>
      <c r="O854">
        <v>0</v>
      </c>
      <c r="P854">
        <v>109</v>
      </c>
      <c r="Q854">
        <v>0</v>
      </c>
      <c r="R854">
        <v>0</v>
      </c>
      <c r="S854">
        <v>0</v>
      </c>
      <c r="T854">
        <v>9</v>
      </c>
      <c r="U854">
        <v>0</v>
      </c>
      <c r="V854">
        <v>0</v>
      </c>
      <c r="W854">
        <v>0</v>
      </c>
      <c r="X854">
        <v>56.104057772762587</v>
      </c>
      <c r="Y854">
        <v>0</v>
      </c>
      <c r="Z854">
        <v>0</v>
      </c>
      <c r="AA854">
        <v>0</v>
      </c>
      <c r="AB854">
        <v>8.5671592619188637</v>
      </c>
      <c r="AC854">
        <v>0</v>
      </c>
      <c r="AD854">
        <v>0</v>
      </c>
      <c r="AE854">
        <v>64.671217034681447</v>
      </c>
    </row>
    <row r="855" spans="1:31" x14ac:dyDescent="0.25">
      <c r="A855">
        <v>1627725</v>
      </c>
      <c r="B855">
        <v>1</v>
      </c>
      <c r="C855" t="s">
        <v>80</v>
      </c>
      <c r="D855" t="s">
        <v>95</v>
      </c>
      <c r="E855" t="s">
        <v>140</v>
      </c>
      <c r="F855" t="s">
        <v>2706</v>
      </c>
      <c r="G855" t="s">
        <v>161</v>
      </c>
      <c r="H855" t="s">
        <v>134</v>
      </c>
      <c r="I855" t="s">
        <v>135</v>
      </c>
      <c r="J855" t="s">
        <v>136</v>
      </c>
      <c r="K855" t="s">
        <v>137</v>
      </c>
      <c r="L855" t="s">
        <v>2707</v>
      </c>
      <c r="M855" t="s">
        <v>2708</v>
      </c>
      <c r="N855">
        <v>1.150833333</v>
      </c>
      <c r="O855">
        <v>0</v>
      </c>
      <c r="P855">
        <v>0</v>
      </c>
      <c r="Q855">
        <v>0</v>
      </c>
      <c r="R855">
        <v>0</v>
      </c>
      <c r="S855">
        <v>3</v>
      </c>
      <c r="T855">
        <v>0</v>
      </c>
      <c r="U855">
        <v>3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70.753144970360054</v>
      </c>
      <c r="AB855">
        <v>0</v>
      </c>
      <c r="AC855">
        <v>164.75399439357687</v>
      </c>
      <c r="AD855">
        <v>0</v>
      </c>
      <c r="AE855">
        <v>235.50713936393691</v>
      </c>
    </row>
    <row r="856" spans="1:31" x14ac:dyDescent="0.25">
      <c r="A856">
        <v>1627726</v>
      </c>
      <c r="B856">
        <v>1</v>
      </c>
      <c r="C856" t="s">
        <v>81</v>
      </c>
      <c r="D856" t="s">
        <v>120</v>
      </c>
      <c r="E856" t="s">
        <v>146</v>
      </c>
      <c r="F856" t="s">
        <v>2709</v>
      </c>
      <c r="G856" t="s">
        <v>288</v>
      </c>
      <c r="H856" t="s">
        <v>149</v>
      </c>
      <c r="I856" t="s">
        <v>135</v>
      </c>
      <c r="J856" t="s">
        <v>136</v>
      </c>
      <c r="K856" t="s">
        <v>137</v>
      </c>
      <c r="L856" t="s">
        <v>2710</v>
      </c>
      <c r="M856" t="s">
        <v>2711</v>
      </c>
      <c r="N856">
        <v>1.3644444440000001</v>
      </c>
      <c r="O856">
        <v>0</v>
      </c>
      <c r="P856">
        <v>298</v>
      </c>
      <c r="Q856">
        <v>0</v>
      </c>
      <c r="R856">
        <v>1</v>
      </c>
      <c r="S856">
        <v>0</v>
      </c>
      <c r="T856">
        <v>30</v>
      </c>
      <c r="U856">
        <v>0</v>
      </c>
      <c r="V856">
        <v>0</v>
      </c>
      <c r="W856">
        <v>0</v>
      </c>
      <c r="X856">
        <v>124.69743145126711</v>
      </c>
      <c r="Y856">
        <v>0</v>
      </c>
      <c r="Z856">
        <v>9.4839029525919161E-2</v>
      </c>
      <c r="AA856">
        <v>0</v>
      </c>
      <c r="AB856">
        <v>40.473728610463112</v>
      </c>
      <c r="AC856">
        <v>0</v>
      </c>
      <c r="AD856">
        <v>0</v>
      </c>
      <c r="AE856">
        <v>165.26599909125613</v>
      </c>
    </row>
    <row r="857" spans="1:31" x14ac:dyDescent="0.25">
      <c r="A857">
        <v>1627729</v>
      </c>
      <c r="B857">
        <v>1</v>
      </c>
      <c r="C857" t="s">
        <v>81</v>
      </c>
      <c r="D857" t="s">
        <v>128</v>
      </c>
      <c r="E857" t="s">
        <v>146</v>
      </c>
      <c r="F857" t="s">
        <v>2712</v>
      </c>
      <c r="G857" t="s">
        <v>260</v>
      </c>
      <c r="H857" t="s">
        <v>149</v>
      </c>
      <c r="I857" t="s">
        <v>135</v>
      </c>
      <c r="J857" t="s">
        <v>136</v>
      </c>
      <c r="K857" t="s">
        <v>137</v>
      </c>
      <c r="L857" t="s">
        <v>2713</v>
      </c>
      <c r="M857" t="s">
        <v>2714</v>
      </c>
      <c r="N857">
        <v>2.048888888</v>
      </c>
      <c r="O857">
        <v>0</v>
      </c>
      <c r="P857">
        <v>299</v>
      </c>
      <c r="Q857">
        <v>0</v>
      </c>
      <c r="R857">
        <v>3</v>
      </c>
      <c r="S857">
        <v>0</v>
      </c>
      <c r="T857">
        <v>27</v>
      </c>
      <c r="U857">
        <v>0</v>
      </c>
      <c r="V857">
        <v>0</v>
      </c>
      <c r="W857">
        <v>0</v>
      </c>
      <c r="X857">
        <v>171.06236049966409</v>
      </c>
      <c r="Y857">
        <v>0</v>
      </c>
      <c r="Z857">
        <v>4.8647850151973329E-2</v>
      </c>
      <c r="AA857">
        <v>0</v>
      </c>
      <c r="AB857">
        <v>45.5503095591557</v>
      </c>
      <c r="AC857">
        <v>0</v>
      </c>
      <c r="AD857">
        <v>0</v>
      </c>
      <c r="AE857">
        <v>216.66131790897177</v>
      </c>
    </row>
    <row r="858" spans="1:31" x14ac:dyDescent="0.25">
      <c r="A858">
        <v>1627731</v>
      </c>
      <c r="B858">
        <v>1</v>
      </c>
      <c r="C858" t="s">
        <v>80</v>
      </c>
      <c r="D858" t="s">
        <v>101</v>
      </c>
      <c r="E858" t="s">
        <v>204</v>
      </c>
      <c r="F858" t="s">
        <v>2715</v>
      </c>
      <c r="G858" t="s">
        <v>161</v>
      </c>
      <c r="H858" t="s">
        <v>134</v>
      </c>
      <c r="I858" t="s">
        <v>135</v>
      </c>
      <c r="J858" t="s">
        <v>136</v>
      </c>
      <c r="K858" t="s">
        <v>137</v>
      </c>
      <c r="L858" t="s">
        <v>2716</v>
      </c>
      <c r="M858" t="s">
        <v>2717</v>
      </c>
      <c r="N858">
        <v>2.4249999999999998</v>
      </c>
      <c r="O858">
        <v>9</v>
      </c>
      <c r="P858">
        <v>0</v>
      </c>
      <c r="Q858">
        <v>9</v>
      </c>
      <c r="R858">
        <v>0</v>
      </c>
      <c r="S858">
        <v>9</v>
      </c>
      <c r="T858">
        <v>0</v>
      </c>
      <c r="U858">
        <v>0</v>
      </c>
      <c r="V858">
        <v>0</v>
      </c>
      <c r="W858">
        <v>5.4057214788404746</v>
      </c>
      <c r="X858">
        <v>0</v>
      </c>
      <c r="Y858">
        <v>171.34305605707797</v>
      </c>
      <c r="Z858">
        <v>0</v>
      </c>
      <c r="AA858">
        <v>385.1577866313466</v>
      </c>
      <c r="AB858">
        <v>0</v>
      </c>
      <c r="AC858">
        <v>0</v>
      </c>
      <c r="AD858">
        <v>0</v>
      </c>
      <c r="AE858">
        <v>561.90656416726506</v>
      </c>
    </row>
    <row r="859" spans="1:31" x14ac:dyDescent="0.25">
      <c r="A859">
        <v>1627732</v>
      </c>
      <c r="B859">
        <v>1</v>
      </c>
      <c r="C859" t="s">
        <v>80</v>
      </c>
      <c r="D859" t="s">
        <v>82</v>
      </c>
      <c r="E859" t="s">
        <v>146</v>
      </c>
      <c r="F859" t="s">
        <v>2718</v>
      </c>
      <c r="G859" t="s">
        <v>231</v>
      </c>
      <c r="H859" t="s">
        <v>149</v>
      </c>
      <c r="I859" t="s">
        <v>135</v>
      </c>
      <c r="J859" t="s">
        <v>136</v>
      </c>
      <c r="K859" t="s">
        <v>137</v>
      </c>
      <c r="L859" t="s">
        <v>2719</v>
      </c>
      <c r="M859" t="s">
        <v>2720</v>
      </c>
      <c r="N859">
        <v>0.46333333300000001</v>
      </c>
      <c r="O859">
        <v>0</v>
      </c>
      <c r="P859">
        <v>885</v>
      </c>
      <c r="Q859">
        <v>0</v>
      </c>
      <c r="R859">
        <v>0</v>
      </c>
      <c r="S859">
        <v>0</v>
      </c>
      <c r="T859">
        <v>50</v>
      </c>
      <c r="U859">
        <v>0</v>
      </c>
      <c r="V859">
        <v>0</v>
      </c>
      <c r="W859">
        <v>0</v>
      </c>
      <c r="X859">
        <v>139.72156441991737</v>
      </c>
      <c r="Y859">
        <v>0</v>
      </c>
      <c r="Z859">
        <v>0</v>
      </c>
      <c r="AA859">
        <v>0</v>
      </c>
      <c r="AB859">
        <v>8.0745823289195418</v>
      </c>
      <c r="AC859">
        <v>0</v>
      </c>
      <c r="AD859">
        <v>0</v>
      </c>
      <c r="AE859">
        <v>147.79614674883692</v>
      </c>
    </row>
    <row r="860" spans="1:31" x14ac:dyDescent="0.25">
      <c r="A860">
        <v>1627735</v>
      </c>
      <c r="B860">
        <v>1</v>
      </c>
      <c r="C860" t="s">
        <v>81</v>
      </c>
      <c r="D860" t="s">
        <v>113</v>
      </c>
      <c r="E860" t="s">
        <v>178</v>
      </c>
      <c r="F860" t="s">
        <v>2721</v>
      </c>
      <c r="G860" t="s">
        <v>187</v>
      </c>
      <c r="H860" t="s">
        <v>149</v>
      </c>
      <c r="I860" t="s">
        <v>135</v>
      </c>
      <c r="J860" t="s">
        <v>136</v>
      </c>
      <c r="K860" t="s">
        <v>137</v>
      </c>
      <c r="L860" t="s">
        <v>2722</v>
      </c>
      <c r="M860" t="s">
        <v>2723</v>
      </c>
      <c r="N860">
        <v>0.86805555499999998</v>
      </c>
      <c r="O860">
        <v>0</v>
      </c>
      <c r="P860">
        <v>60</v>
      </c>
      <c r="Q860">
        <v>0</v>
      </c>
      <c r="R860">
        <v>0</v>
      </c>
      <c r="S860">
        <v>0</v>
      </c>
      <c r="T860">
        <v>5</v>
      </c>
      <c r="U860">
        <v>0</v>
      </c>
      <c r="V860">
        <v>0</v>
      </c>
      <c r="W860">
        <v>0</v>
      </c>
      <c r="X860">
        <v>15.244227928580516</v>
      </c>
      <c r="Y860">
        <v>0</v>
      </c>
      <c r="Z860">
        <v>0</v>
      </c>
      <c r="AA860">
        <v>0</v>
      </c>
      <c r="AB860">
        <v>2.3228882788052081</v>
      </c>
      <c r="AC860">
        <v>0</v>
      </c>
      <c r="AD860">
        <v>0</v>
      </c>
      <c r="AE860">
        <v>17.567116207385723</v>
      </c>
    </row>
    <row r="861" spans="1:31" x14ac:dyDescent="0.25">
      <c r="A861">
        <v>1627737</v>
      </c>
      <c r="B861">
        <v>1</v>
      </c>
      <c r="C861" t="s">
        <v>81</v>
      </c>
      <c r="D861" t="s">
        <v>118</v>
      </c>
      <c r="E861" t="s">
        <v>178</v>
      </c>
      <c r="F861" t="s">
        <v>2724</v>
      </c>
      <c r="G861" t="s">
        <v>227</v>
      </c>
      <c r="H861" t="s">
        <v>149</v>
      </c>
      <c r="I861" t="s">
        <v>135</v>
      </c>
      <c r="J861" t="s">
        <v>136</v>
      </c>
      <c r="K861" t="s">
        <v>137</v>
      </c>
      <c r="L861" t="s">
        <v>2725</v>
      </c>
      <c r="M861" t="s">
        <v>2726</v>
      </c>
      <c r="N861">
        <v>1.9608333330000001</v>
      </c>
      <c r="O861">
        <v>0</v>
      </c>
      <c r="P861">
        <v>3</v>
      </c>
      <c r="Q861">
        <v>0</v>
      </c>
      <c r="R861">
        <v>0</v>
      </c>
      <c r="S861">
        <v>0</v>
      </c>
      <c r="T861">
        <v>1</v>
      </c>
      <c r="U861">
        <v>0</v>
      </c>
      <c r="V861">
        <v>0</v>
      </c>
      <c r="W861">
        <v>0</v>
      </c>
      <c r="X861">
        <v>0.77914791997800847</v>
      </c>
      <c r="Y861">
        <v>0</v>
      </c>
      <c r="Z861">
        <v>0</v>
      </c>
      <c r="AA861">
        <v>0</v>
      </c>
      <c r="AB861">
        <v>3.0516538396079667</v>
      </c>
      <c r="AC861">
        <v>0</v>
      </c>
      <c r="AD861">
        <v>0</v>
      </c>
      <c r="AE861">
        <v>3.8308017595859751</v>
      </c>
    </row>
    <row r="862" spans="1:31" x14ac:dyDescent="0.25">
      <c r="A862">
        <v>1627738</v>
      </c>
      <c r="B862">
        <v>1</v>
      </c>
      <c r="C862" t="s">
        <v>80</v>
      </c>
      <c r="D862" t="s">
        <v>95</v>
      </c>
      <c r="E862" t="s">
        <v>642</v>
      </c>
      <c r="F862" t="s">
        <v>2727</v>
      </c>
      <c r="G862" t="s">
        <v>785</v>
      </c>
      <c r="H862" t="s">
        <v>134</v>
      </c>
      <c r="I862" t="s">
        <v>135</v>
      </c>
      <c r="J862" t="s">
        <v>136</v>
      </c>
      <c r="K862" t="s">
        <v>137</v>
      </c>
      <c r="L862" t="s">
        <v>2728</v>
      </c>
      <c r="M862" t="s">
        <v>2729</v>
      </c>
      <c r="N862">
        <v>1.177777777</v>
      </c>
      <c r="O862">
        <v>0</v>
      </c>
      <c r="P862">
        <v>0</v>
      </c>
      <c r="Q862">
        <v>0</v>
      </c>
      <c r="R862">
        <v>0</v>
      </c>
      <c r="S862">
        <v>2</v>
      </c>
      <c r="T862">
        <v>0</v>
      </c>
      <c r="U862">
        <v>1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10.076076573327867</v>
      </c>
      <c r="AB862">
        <v>0</v>
      </c>
      <c r="AC862">
        <v>689.60674117227472</v>
      </c>
      <c r="AD862">
        <v>0</v>
      </c>
      <c r="AE862">
        <v>699.68281774560262</v>
      </c>
    </row>
    <row r="863" spans="1:31" x14ac:dyDescent="0.25">
      <c r="A863">
        <v>1627739</v>
      </c>
      <c r="B863">
        <v>1</v>
      </c>
      <c r="C863" t="s">
        <v>81</v>
      </c>
      <c r="D863" t="s">
        <v>127</v>
      </c>
      <c r="E863" t="s">
        <v>152</v>
      </c>
      <c r="F863" t="s">
        <v>2730</v>
      </c>
      <c r="G863" t="s">
        <v>154</v>
      </c>
      <c r="H863" t="s">
        <v>149</v>
      </c>
      <c r="I863" t="s">
        <v>135</v>
      </c>
      <c r="J863" t="s">
        <v>136</v>
      </c>
      <c r="K863" t="s">
        <v>137</v>
      </c>
      <c r="L863" t="s">
        <v>2731</v>
      </c>
      <c r="M863" t="s">
        <v>2732</v>
      </c>
      <c r="N863">
        <v>3.7813888879999999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5.703802434083209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5.703802434083209</v>
      </c>
    </row>
    <row r="864" spans="1:31" x14ac:dyDescent="0.25">
      <c r="A864">
        <v>1627743</v>
      </c>
      <c r="B864">
        <v>1</v>
      </c>
      <c r="C864" t="s">
        <v>80</v>
      </c>
      <c r="D864" t="s">
        <v>93</v>
      </c>
      <c r="E864" t="s">
        <v>152</v>
      </c>
      <c r="F864" t="s">
        <v>2733</v>
      </c>
      <c r="G864" t="s">
        <v>154</v>
      </c>
      <c r="H864" t="s">
        <v>149</v>
      </c>
      <c r="I864" t="s">
        <v>135</v>
      </c>
      <c r="J864" t="s">
        <v>136</v>
      </c>
      <c r="K864" t="s">
        <v>137</v>
      </c>
      <c r="L864" t="s">
        <v>2734</v>
      </c>
      <c r="M864" t="s">
        <v>2735</v>
      </c>
      <c r="N864">
        <v>9.5950000000000006</v>
      </c>
      <c r="O864">
        <v>0</v>
      </c>
      <c r="P864">
        <v>0</v>
      </c>
      <c r="Q864">
        <v>0</v>
      </c>
      <c r="R864">
        <v>3</v>
      </c>
      <c r="S864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5.9357020469919393</v>
      </c>
      <c r="AA864">
        <v>0</v>
      </c>
      <c r="AB864">
        <v>2.7974526290947277</v>
      </c>
      <c r="AC864">
        <v>0</v>
      </c>
      <c r="AD864">
        <v>0</v>
      </c>
      <c r="AE864">
        <v>8.7331546760866665</v>
      </c>
    </row>
    <row r="865" spans="1:31" x14ac:dyDescent="0.25">
      <c r="A865">
        <v>1627745</v>
      </c>
      <c r="B865">
        <v>1</v>
      </c>
      <c r="C865" t="s">
        <v>80</v>
      </c>
      <c r="D865" t="s">
        <v>101</v>
      </c>
      <c r="E865" t="s">
        <v>152</v>
      </c>
      <c r="F865" t="s">
        <v>2736</v>
      </c>
      <c r="G865" t="s">
        <v>168</v>
      </c>
      <c r="H865" t="s">
        <v>149</v>
      </c>
      <c r="I865" t="s">
        <v>135</v>
      </c>
      <c r="J865" t="s">
        <v>136</v>
      </c>
      <c r="K865" t="s">
        <v>137</v>
      </c>
      <c r="L865" t="s">
        <v>2737</v>
      </c>
      <c r="M865" t="s">
        <v>2738</v>
      </c>
      <c r="N865">
        <v>24.798611111</v>
      </c>
      <c r="O865">
        <v>0</v>
      </c>
      <c r="P865">
        <v>1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0.59458809234434939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0.59458809234434939</v>
      </c>
    </row>
    <row r="866" spans="1:31" x14ac:dyDescent="0.25">
      <c r="A866">
        <v>1627746</v>
      </c>
      <c r="B866">
        <v>1</v>
      </c>
      <c r="C866" t="s">
        <v>81</v>
      </c>
      <c r="D866" t="s">
        <v>119</v>
      </c>
      <c r="E866" t="s">
        <v>178</v>
      </c>
      <c r="F866" t="s">
        <v>2739</v>
      </c>
      <c r="G866" t="s">
        <v>403</v>
      </c>
      <c r="H866" t="s">
        <v>149</v>
      </c>
      <c r="I866" t="s">
        <v>135</v>
      </c>
      <c r="J866" t="s">
        <v>136</v>
      </c>
      <c r="K866" t="s">
        <v>137</v>
      </c>
      <c r="L866" t="s">
        <v>2740</v>
      </c>
      <c r="M866" t="s">
        <v>2741</v>
      </c>
      <c r="N866">
        <v>1.6816666659999999</v>
      </c>
      <c r="O866">
        <v>0</v>
      </c>
      <c r="P866">
        <v>5</v>
      </c>
      <c r="Q866">
        <v>0</v>
      </c>
      <c r="R866">
        <v>2</v>
      </c>
      <c r="S866">
        <v>0</v>
      </c>
      <c r="T866">
        <v>1</v>
      </c>
      <c r="U866">
        <v>0</v>
      </c>
      <c r="V866">
        <v>0</v>
      </c>
      <c r="W866">
        <v>0</v>
      </c>
      <c r="X866">
        <v>1.9680223234544341</v>
      </c>
      <c r="Y866">
        <v>0</v>
      </c>
      <c r="Z866">
        <v>1.6554286626244554</v>
      </c>
      <c r="AA866">
        <v>0</v>
      </c>
      <c r="AB866">
        <v>0</v>
      </c>
      <c r="AC866">
        <v>0</v>
      </c>
      <c r="AD866">
        <v>0</v>
      </c>
      <c r="AE866">
        <v>3.6234509860788897</v>
      </c>
    </row>
    <row r="867" spans="1:31" x14ac:dyDescent="0.25">
      <c r="A867">
        <v>1627747</v>
      </c>
      <c r="B867">
        <v>1</v>
      </c>
      <c r="C867" t="s">
        <v>80</v>
      </c>
      <c r="D867" t="s">
        <v>103</v>
      </c>
      <c r="E867" t="s">
        <v>204</v>
      </c>
      <c r="F867" t="s">
        <v>2742</v>
      </c>
      <c r="G867" t="s">
        <v>195</v>
      </c>
      <c r="H867" t="s">
        <v>134</v>
      </c>
      <c r="I867" t="s">
        <v>135</v>
      </c>
      <c r="J867" t="s">
        <v>136</v>
      </c>
      <c r="K867" t="s">
        <v>137</v>
      </c>
      <c r="L867" t="s">
        <v>2743</v>
      </c>
      <c r="M867" t="s">
        <v>2744</v>
      </c>
      <c r="N867">
        <v>3.2102777769999999</v>
      </c>
      <c r="O867">
        <v>15</v>
      </c>
      <c r="P867">
        <v>1729</v>
      </c>
      <c r="Q867">
        <v>9</v>
      </c>
      <c r="R867">
        <v>239</v>
      </c>
      <c r="S867">
        <v>14</v>
      </c>
      <c r="T867">
        <v>203</v>
      </c>
      <c r="U867">
        <v>0</v>
      </c>
      <c r="V867">
        <v>0</v>
      </c>
      <c r="W867">
        <v>12.76554213690248</v>
      </c>
      <c r="X867">
        <v>1333.7260417082293</v>
      </c>
      <c r="Y867">
        <v>83.588651958714379</v>
      </c>
      <c r="Z867">
        <v>208.71094190389573</v>
      </c>
      <c r="AA867">
        <v>58.482040972591292</v>
      </c>
      <c r="AB867">
        <v>339.24678587983726</v>
      </c>
      <c r="AC867">
        <v>0</v>
      </c>
      <c r="AD867">
        <v>0</v>
      </c>
      <c r="AE867">
        <v>2036.5200045601703</v>
      </c>
    </row>
    <row r="868" spans="1:31" x14ac:dyDescent="0.25">
      <c r="A868">
        <v>1627748</v>
      </c>
      <c r="B868">
        <v>1</v>
      </c>
      <c r="C868" t="s">
        <v>81</v>
      </c>
      <c r="D868" t="s">
        <v>116</v>
      </c>
      <c r="E868" t="s">
        <v>140</v>
      </c>
      <c r="F868" t="s">
        <v>2745</v>
      </c>
      <c r="G868" t="s">
        <v>161</v>
      </c>
      <c r="H868" t="s">
        <v>134</v>
      </c>
      <c r="I868" t="s">
        <v>135</v>
      </c>
      <c r="J868" t="s">
        <v>136</v>
      </c>
      <c r="K868" t="s">
        <v>137</v>
      </c>
      <c r="L868" t="s">
        <v>2746</v>
      </c>
      <c r="M868" t="s">
        <v>2747</v>
      </c>
      <c r="N868">
        <v>0.19027777700000001</v>
      </c>
      <c r="O868">
        <v>0</v>
      </c>
      <c r="P868">
        <v>0</v>
      </c>
      <c r="Q868">
        <v>328</v>
      </c>
      <c r="R868">
        <v>0</v>
      </c>
      <c r="S868">
        <v>1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4.5831679452105698</v>
      </c>
      <c r="Z868">
        <v>0</v>
      </c>
      <c r="AA868">
        <v>0.26436498173149997</v>
      </c>
      <c r="AB868">
        <v>0</v>
      </c>
      <c r="AC868">
        <v>0</v>
      </c>
      <c r="AD868">
        <v>0</v>
      </c>
      <c r="AE868">
        <v>4.8475329269420699</v>
      </c>
    </row>
    <row r="869" spans="1:31" x14ac:dyDescent="0.25">
      <c r="A869">
        <v>1627749</v>
      </c>
      <c r="B869">
        <v>1</v>
      </c>
      <c r="C869" t="s">
        <v>81</v>
      </c>
      <c r="D869" t="s">
        <v>122</v>
      </c>
      <c r="E869" t="s">
        <v>131</v>
      </c>
      <c r="F869" t="s">
        <v>2748</v>
      </c>
      <c r="G869" t="s">
        <v>161</v>
      </c>
      <c r="H869" t="s">
        <v>134</v>
      </c>
      <c r="I869" t="s">
        <v>135</v>
      </c>
      <c r="J869" t="s">
        <v>136</v>
      </c>
      <c r="K869" t="s">
        <v>137</v>
      </c>
      <c r="L869" t="s">
        <v>2749</v>
      </c>
      <c r="M869" t="s">
        <v>2750</v>
      </c>
      <c r="N869">
        <v>0.59305555499999996</v>
      </c>
      <c r="O869">
        <v>0</v>
      </c>
      <c r="P869">
        <v>368</v>
      </c>
      <c r="Q869">
        <v>1</v>
      </c>
      <c r="R869">
        <v>16</v>
      </c>
      <c r="S869">
        <v>2</v>
      </c>
      <c r="T869">
        <v>47</v>
      </c>
      <c r="U869">
        <v>1</v>
      </c>
      <c r="V869">
        <v>0</v>
      </c>
      <c r="W869">
        <v>0</v>
      </c>
      <c r="X869">
        <v>26.54449095807102</v>
      </c>
      <c r="Y869">
        <v>9.3107346126055681</v>
      </c>
      <c r="Z869">
        <v>1.3219056238956943</v>
      </c>
      <c r="AA869">
        <v>8.1654780835467129</v>
      </c>
      <c r="AB869">
        <v>22.719615700833089</v>
      </c>
      <c r="AC869">
        <v>6.8743398792777919</v>
      </c>
      <c r="AD869">
        <v>0</v>
      </c>
      <c r="AE869">
        <v>74.936564858229886</v>
      </c>
    </row>
    <row r="870" spans="1:31" x14ac:dyDescent="0.25">
      <c r="A870">
        <v>1627750</v>
      </c>
      <c r="B870">
        <v>1</v>
      </c>
      <c r="C870" t="s">
        <v>80</v>
      </c>
      <c r="D870" t="s">
        <v>92</v>
      </c>
      <c r="E870" t="s">
        <v>152</v>
      </c>
      <c r="F870" t="s">
        <v>2751</v>
      </c>
      <c r="G870" t="s">
        <v>507</v>
      </c>
      <c r="H870" t="s">
        <v>149</v>
      </c>
      <c r="I870" t="s">
        <v>135</v>
      </c>
      <c r="J870" t="s">
        <v>136</v>
      </c>
      <c r="K870" t="s">
        <v>137</v>
      </c>
      <c r="L870" t="s">
        <v>2752</v>
      </c>
      <c r="M870" t="s">
        <v>2753</v>
      </c>
      <c r="N870">
        <v>2.0916666660000001</v>
      </c>
      <c r="O870">
        <v>0</v>
      </c>
      <c r="P870">
        <v>1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2.3889353006326668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2.3889353006326668</v>
      </c>
    </row>
    <row r="871" spans="1:31" x14ac:dyDescent="0.25">
      <c r="A871">
        <v>1627751</v>
      </c>
      <c r="B871">
        <v>1</v>
      </c>
      <c r="C871" t="s">
        <v>81</v>
      </c>
      <c r="D871" t="s">
        <v>122</v>
      </c>
      <c r="E871" t="s">
        <v>140</v>
      </c>
      <c r="F871" t="s">
        <v>2754</v>
      </c>
      <c r="G871" t="s">
        <v>161</v>
      </c>
      <c r="H871" t="s">
        <v>134</v>
      </c>
      <c r="I871" t="s">
        <v>135</v>
      </c>
      <c r="J871" t="s">
        <v>136</v>
      </c>
      <c r="K871" t="s">
        <v>137</v>
      </c>
      <c r="L871" t="s">
        <v>2755</v>
      </c>
      <c r="M871" t="s">
        <v>2756</v>
      </c>
      <c r="N871">
        <v>0.58194444400000001</v>
      </c>
      <c r="O871">
        <v>2</v>
      </c>
      <c r="P871">
        <v>110</v>
      </c>
      <c r="Q871">
        <v>11</v>
      </c>
      <c r="R871">
        <v>0</v>
      </c>
      <c r="S871">
        <v>7</v>
      </c>
      <c r="T871">
        <v>3</v>
      </c>
      <c r="U871">
        <v>2</v>
      </c>
      <c r="V871">
        <v>0</v>
      </c>
      <c r="W871">
        <v>0.231998409399225</v>
      </c>
      <c r="X871">
        <v>6.3755878180773049</v>
      </c>
      <c r="Y871">
        <v>4.8794111524926267</v>
      </c>
      <c r="Z871">
        <v>0</v>
      </c>
      <c r="AA871">
        <v>37.055710356966735</v>
      </c>
      <c r="AB871">
        <v>0.11547655891844168</v>
      </c>
      <c r="AC871">
        <v>29.631756719720485</v>
      </c>
      <c r="AD871">
        <v>0</v>
      </c>
      <c r="AE871">
        <v>78.289941015574826</v>
      </c>
    </row>
    <row r="872" spans="1:31" x14ac:dyDescent="0.25">
      <c r="A872">
        <v>1627754</v>
      </c>
      <c r="B872">
        <v>1</v>
      </c>
      <c r="C872" t="s">
        <v>80</v>
      </c>
      <c r="D872" t="s">
        <v>97</v>
      </c>
      <c r="E872" t="s">
        <v>152</v>
      </c>
      <c r="F872" t="s">
        <v>2464</v>
      </c>
      <c r="G872" t="s">
        <v>507</v>
      </c>
      <c r="H872" t="s">
        <v>149</v>
      </c>
      <c r="I872" t="s">
        <v>135</v>
      </c>
      <c r="J872" t="s">
        <v>136</v>
      </c>
      <c r="K872" t="s">
        <v>137</v>
      </c>
      <c r="L872" t="s">
        <v>2757</v>
      </c>
      <c r="M872" t="s">
        <v>2758</v>
      </c>
      <c r="N872">
        <v>3.8224999999999998</v>
      </c>
      <c r="O872">
        <v>0</v>
      </c>
      <c r="P872">
        <v>1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2.5618267039365268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2.5618267039365268</v>
      </c>
    </row>
    <row r="873" spans="1:31" x14ac:dyDescent="0.25">
      <c r="A873">
        <v>1627755</v>
      </c>
      <c r="B873">
        <v>1</v>
      </c>
      <c r="C873" t="s">
        <v>80</v>
      </c>
      <c r="D873" t="s">
        <v>100</v>
      </c>
      <c r="E873" t="s">
        <v>140</v>
      </c>
      <c r="F873" t="s">
        <v>1970</v>
      </c>
      <c r="G873" t="s">
        <v>161</v>
      </c>
      <c r="H873" t="s">
        <v>134</v>
      </c>
      <c r="I873" t="s">
        <v>135</v>
      </c>
      <c r="J873" t="s">
        <v>136</v>
      </c>
      <c r="K873" t="s">
        <v>137</v>
      </c>
      <c r="L873" t="s">
        <v>2759</v>
      </c>
      <c r="M873" t="s">
        <v>2760</v>
      </c>
      <c r="N873">
        <v>0.65138888800000005</v>
      </c>
      <c r="O873">
        <v>4</v>
      </c>
      <c r="P873">
        <v>323</v>
      </c>
      <c r="Q873">
        <v>5</v>
      </c>
      <c r="R873">
        <v>67</v>
      </c>
      <c r="S873">
        <v>17</v>
      </c>
      <c r="T873">
        <v>90</v>
      </c>
      <c r="U873">
        <v>5</v>
      </c>
      <c r="V873">
        <v>0</v>
      </c>
      <c r="W873">
        <v>3.0278286687244131</v>
      </c>
      <c r="X873">
        <v>70.449383263483938</v>
      </c>
      <c r="Y873">
        <v>1.9341710331568862</v>
      </c>
      <c r="Z873">
        <v>26.288561022762039</v>
      </c>
      <c r="AA873">
        <v>35.29746744922911</v>
      </c>
      <c r="AB873">
        <v>55.738131361945065</v>
      </c>
      <c r="AC873">
        <v>76.020576030617036</v>
      </c>
      <c r="AD873">
        <v>0</v>
      </c>
      <c r="AE873">
        <v>268.75611882991848</v>
      </c>
    </row>
    <row r="874" spans="1:31" x14ac:dyDescent="0.25">
      <c r="A874">
        <v>1627756</v>
      </c>
      <c r="B874">
        <v>1</v>
      </c>
      <c r="C874" t="s">
        <v>80</v>
      </c>
      <c r="D874" t="s">
        <v>92</v>
      </c>
      <c r="E874" t="s">
        <v>152</v>
      </c>
      <c r="F874" t="s">
        <v>2761</v>
      </c>
      <c r="G874" t="s">
        <v>507</v>
      </c>
      <c r="H874" t="s">
        <v>149</v>
      </c>
      <c r="I874" t="s">
        <v>135</v>
      </c>
      <c r="J874" t="s">
        <v>136</v>
      </c>
      <c r="K874" t="s">
        <v>137</v>
      </c>
      <c r="L874" t="s">
        <v>2762</v>
      </c>
      <c r="M874" t="s">
        <v>2763</v>
      </c>
      <c r="N874">
        <v>1.2977777770000001</v>
      </c>
      <c r="O874">
        <v>0</v>
      </c>
      <c r="P874">
        <v>1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0.32021456446911556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0.32021456446911556</v>
      </c>
    </row>
    <row r="875" spans="1:31" x14ac:dyDescent="0.25">
      <c r="A875">
        <v>1627760</v>
      </c>
      <c r="B875">
        <v>1</v>
      </c>
      <c r="C875" t="s">
        <v>81</v>
      </c>
      <c r="D875" t="s">
        <v>116</v>
      </c>
      <c r="E875" t="s">
        <v>140</v>
      </c>
      <c r="F875" t="s">
        <v>2764</v>
      </c>
      <c r="G875" t="s">
        <v>1322</v>
      </c>
      <c r="H875" t="s">
        <v>134</v>
      </c>
      <c r="I875" t="s">
        <v>135</v>
      </c>
      <c r="J875" t="s">
        <v>136</v>
      </c>
      <c r="K875" t="s">
        <v>137</v>
      </c>
      <c r="L875" t="s">
        <v>2765</v>
      </c>
      <c r="M875" t="s">
        <v>2766</v>
      </c>
      <c r="N875">
        <v>3.6402777770000001</v>
      </c>
      <c r="O875">
        <v>8</v>
      </c>
      <c r="P875">
        <v>4478</v>
      </c>
      <c r="Q875">
        <v>527</v>
      </c>
      <c r="R875">
        <v>417</v>
      </c>
      <c r="S875">
        <v>53</v>
      </c>
      <c r="T875">
        <v>508</v>
      </c>
      <c r="U875">
        <v>6</v>
      </c>
      <c r="V875">
        <v>0</v>
      </c>
      <c r="W875">
        <v>6.7638853656294238</v>
      </c>
      <c r="X875">
        <v>2059.2590502592529</v>
      </c>
      <c r="Y875">
        <v>552.48087310249582</v>
      </c>
      <c r="Z875">
        <v>152.7097648319259</v>
      </c>
      <c r="AA875">
        <v>944.66248694017168</v>
      </c>
      <c r="AB875">
        <v>609.71686314140607</v>
      </c>
      <c r="AC875">
        <v>125.67197206228639</v>
      </c>
      <c r="AD875">
        <v>0</v>
      </c>
      <c r="AE875">
        <v>4451.2648957031688</v>
      </c>
    </row>
    <row r="876" spans="1:31" x14ac:dyDescent="0.25">
      <c r="A876">
        <v>1627761</v>
      </c>
      <c r="B876">
        <v>1</v>
      </c>
      <c r="C876" t="s">
        <v>80</v>
      </c>
      <c r="D876" t="s">
        <v>103</v>
      </c>
      <c r="E876" t="s">
        <v>178</v>
      </c>
      <c r="F876" t="s">
        <v>2767</v>
      </c>
      <c r="G876" t="s">
        <v>227</v>
      </c>
      <c r="H876" t="s">
        <v>149</v>
      </c>
      <c r="I876" t="s">
        <v>135</v>
      </c>
      <c r="J876" t="s">
        <v>136</v>
      </c>
      <c r="K876" t="s">
        <v>137</v>
      </c>
      <c r="L876" t="s">
        <v>2768</v>
      </c>
      <c r="M876" t="s">
        <v>2769</v>
      </c>
      <c r="N876">
        <v>0.63527777699999999</v>
      </c>
      <c r="O876">
        <v>0</v>
      </c>
      <c r="P876">
        <v>38</v>
      </c>
      <c r="Q876">
        <v>0</v>
      </c>
      <c r="R876">
        <v>2</v>
      </c>
      <c r="S876">
        <v>0</v>
      </c>
      <c r="T876">
        <v>17</v>
      </c>
      <c r="U876">
        <v>0</v>
      </c>
      <c r="V876">
        <v>0</v>
      </c>
      <c r="W876">
        <v>0</v>
      </c>
      <c r="X876">
        <v>6.8360268436803411</v>
      </c>
      <c r="Y876">
        <v>0</v>
      </c>
      <c r="Z876">
        <v>6.6063393144423901E-2</v>
      </c>
      <c r="AA876">
        <v>0</v>
      </c>
      <c r="AB876">
        <v>4.0234163714579925</v>
      </c>
      <c r="AC876">
        <v>0</v>
      </c>
      <c r="AD876">
        <v>0</v>
      </c>
      <c r="AE876">
        <v>10.925506608282758</v>
      </c>
    </row>
    <row r="877" spans="1:31" x14ac:dyDescent="0.25">
      <c r="A877">
        <v>1627762</v>
      </c>
      <c r="B877">
        <v>1</v>
      </c>
      <c r="C877" t="s">
        <v>80</v>
      </c>
      <c r="D877" t="s">
        <v>93</v>
      </c>
      <c r="E877" t="s">
        <v>204</v>
      </c>
      <c r="F877" t="s">
        <v>2770</v>
      </c>
      <c r="G877" t="s">
        <v>161</v>
      </c>
      <c r="H877" t="s">
        <v>134</v>
      </c>
      <c r="I877" t="s">
        <v>135</v>
      </c>
      <c r="J877" t="s">
        <v>136</v>
      </c>
      <c r="K877" t="s">
        <v>137</v>
      </c>
      <c r="L877" t="s">
        <v>2771</v>
      </c>
      <c r="M877" t="s">
        <v>2772</v>
      </c>
      <c r="N877">
        <v>0.38750000000000001</v>
      </c>
      <c r="O877">
        <v>2</v>
      </c>
      <c r="P877">
        <v>371</v>
      </c>
      <c r="Q877">
        <v>24</v>
      </c>
      <c r="R877">
        <v>80</v>
      </c>
      <c r="S877">
        <v>6</v>
      </c>
      <c r="T877">
        <v>88</v>
      </c>
      <c r="U877">
        <v>0</v>
      </c>
      <c r="V877">
        <v>0</v>
      </c>
      <c r="W877">
        <v>0.13288343824245</v>
      </c>
      <c r="X877">
        <v>38.397663218731957</v>
      </c>
      <c r="Y877">
        <v>7.5835003632838998</v>
      </c>
      <c r="Z877">
        <v>19.527523905265689</v>
      </c>
      <c r="AA877">
        <v>1.0146000086911751</v>
      </c>
      <c r="AB877">
        <v>16.332134486526726</v>
      </c>
      <c r="AC877">
        <v>0</v>
      </c>
      <c r="AD877">
        <v>0</v>
      </c>
      <c r="AE877">
        <v>82.988305420741909</v>
      </c>
    </row>
    <row r="878" spans="1:31" x14ac:dyDescent="0.25">
      <c r="A878">
        <v>1627763</v>
      </c>
      <c r="B878">
        <v>1</v>
      </c>
      <c r="C878" t="s">
        <v>80</v>
      </c>
      <c r="D878" t="s">
        <v>93</v>
      </c>
      <c r="E878" t="s">
        <v>152</v>
      </c>
      <c r="F878" t="s">
        <v>2773</v>
      </c>
      <c r="G878" t="s">
        <v>154</v>
      </c>
      <c r="H878" t="s">
        <v>149</v>
      </c>
      <c r="I878" t="s">
        <v>135</v>
      </c>
      <c r="J878" t="s">
        <v>136</v>
      </c>
      <c r="K878" t="s">
        <v>137</v>
      </c>
      <c r="L878" t="s">
        <v>2774</v>
      </c>
      <c r="M878" t="s">
        <v>2775</v>
      </c>
      <c r="N878">
        <v>6.4352777769999996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</row>
    <row r="879" spans="1:31" x14ac:dyDescent="0.25">
      <c r="A879">
        <v>1627767</v>
      </c>
      <c r="B879">
        <v>1</v>
      </c>
      <c r="C879" t="s">
        <v>81</v>
      </c>
      <c r="D879" t="s">
        <v>123</v>
      </c>
      <c r="E879" t="s">
        <v>140</v>
      </c>
      <c r="F879" t="s">
        <v>2776</v>
      </c>
      <c r="G879" t="s">
        <v>161</v>
      </c>
      <c r="H879" t="s">
        <v>134</v>
      </c>
      <c r="I879" t="s">
        <v>135</v>
      </c>
      <c r="J879" t="s">
        <v>136</v>
      </c>
      <c r="K879" t="s">
        <v>137</v>
      </c>
      <c r="L879" t="s">
        <v>2777</v>
      </c>
      <c r="M879" t="s">
        <v>2778</v>
      </c>
      <c r="N879">
        <v>0.48749999999999999</v>
      </c>
      <c r="O879">
        <v>0</v>
      </c>
      <c r="P879">
        <v>631</v>
      </c>
      <c r="Q879">
        <v>0</v>
      </c>
      <c r="R879">
        <v>0</v>
      </c>
      <c r="S879">
        <v>2</v>
      </c>
      <c r="T879">
        <v>52</v>
      </c>
      <c r="U879">
        <v>6</v>
      </c>
      <c r="V879">
        <v>0</v>
      </c>
      <c r="W879">
        <v>0</v>
      </c>
      <c r="X879">
        <v>75.126021891402218</v>
      </c>
      <c r="Y879">
        <v>0</v>
      </c>
      <c r="Z879">
        <v>0</v>
      </c>
      <c r="AA879">
        <v>12.093207155511786</v>
      </c>
      <c r="AB879">
        <v>35.752069676680506</v>
      </c>
      <c r="AC879">
        <v>253.11342628730046</v>
      </c>
      <c r="AD879">
        <v>0</v>
      </c>
      <c r="AE879">
        <v>376.084725010895</v>
      </c>
    </row>
    <row r="880" spans="1:31" x14ac:dyDescent="0.25">
      <c r="A880">
        <v>1627770</v>
      </c>
      <c r="B880">
        <v>1</v>
      </c>
      <c r="C880" t="s">
        <v>80</v>
      </c>
      <c r="D880" t="s">
        <v>106</v>
      </c>
      <c r="E880" t="s">
        <v>146</v>
      </c>
      <c r="F880" t="s">
        <v>2779</v>
      </c>
      <c r="G880" t="s">
        <v>260</v>
      </c>
      <c r="H880" t="s">
        <v>149</v>
      </c>
      <c r="I880" t="s">
        <v>135</v>
      </c>
      <c r="J880" t="s">
        <v>136</v>
      </c>
      <c r="K880" t="s">
        <v>137</v>
      </c>
      <c r="L880" t="s">
        <v>2780</v>
      </c>
      <c r="M880" t="s">
        <v>2781</v>
      </c>
      <c r="N880">
        <v>0.83805555499999995</v>
      </c>
      <c r="O880">
        <v>0</v>
      </c>
      <c r="P880">
        <v>29</v>
      </c>
      <c r="Q880">
        <v>0</v>
      </c>
      <c r="R880">
        <v>3</v>
      </c>
      <c r="S880">
        <v>0</v>
      </c>
      <c r="T880">
        <v>3</v>
      </c>
      <c r="U880">
        <v>0</v>
      </c>
      <c r="V880">
        <v>0</v>
      </c>
      <c r="W880">
        <v>0</v>
      </c>
      <c r="X880">
        <v>2.1014970997609645</v>
      </c>
      <c r="Y880">
        <v>0</v>
      </c>
      <c r="Z880">
        <v>9.2097605120680572E-3</v>
      </c>
      <c r="AA880">
        <v>0</v>
      </c>
      <c r="AB880">
        <v>1.4502229983454344</v>
      </c>
      <c r="AC880">
        <v>0</v>
      </c>
      <c r="AD880">
        <v>0</v>
      </c>
      <c r="AE880">
        <v>3.5609298586184672</v>
      </c>
    </row>
    <row r="881" spans="1:31" x14ac:dyDescent="0.25">
      <c r="A881">
        <v>1627771</v>
      </c>
      <c r="B881">
        <v>1</v>
      </c>
      <c r="C881" t="s">
        <v>80</v>
      </c>
      <c r="D881" t="s">
        <v>106</v>
      </c>
      <c r="E881" t="s">
        <v>178</v>
      </c>
      <c r="F881" t="s">
        <v>2782</v>
      </c>
      <c r="G881" t="s">
        <v>227</v>
      </c>
      <c r="H881" t="s">
        <v>149</v>
      </c>
      <c r="I881" t="s">
        <v>135</v>
      </c>
      <c r="J881" t="s">
        <v>136</v>
      </c>
      <c r="K881" t="s">
        <v>137</v>
      </c>
      <c r="L881" t="s">
        <v>2783</v>
      </c>
      <c r="M881" t="s">
        <v>2784</v>
      </c>
      <c r="N881">
        <v>1.2652777770000001</v>
      </c>
      <c r="O881">
        <v>0</v>
      </c>
      <c r="P881">
        <v>72</v>
      </c>
      <c r="Q881">
        <v>0</v>
      </c>
      <c r="R881">
        <v>0</v>
      </c>
      <c r="S881">
        <v>0</v>
      </c>
      <c r="T881">
        <v>11</v>
      </c>
      <c r="U881">
        <v>0</v>
      </c>
      <c r="V881">
        <v>0</v>
      </c>
      <c r="W881">
        <v>0</v>
      </c>
      <c r="X881">
        <v>18.884367065871078</v>
      </c>
      <c r="Y881">
        <v>0</v>
      </c>
      <c r="Z881">
        <v>0</v>
      </c>
      <c r="AA881">
        <v>0</v>
      </c>
      <c r="AB881">
        <v>23.969932598954745</v>
      </c>
      <c r="AC881">
        <v>0</v>
      </c>
      <c r="AD881">
        <v>0</v>
      </c>
      <c r="AE881">
        <v>42.854299664825824</v>
      </c>
    </row>
    <row r="882" spans="1:31" x14ac:dyDescent="0.25">
      <c r="A882">
        <v>1627775</v>
      </c>
      <c r="B882">
        <v>1</v>
      </c>
      <c r="C882" t="s">
        <v>81</v>
      </c>
      <c r="D882" t="s">
        <v>127</v>
      </c>
      <c r="E882" t="s">
        <v>131</v>
      </c>
      <c r="F882" t="s">
        <v>2785</v>
      </c>
      <c r="G882" t="s">
        <v>161</v>
      </c>
      <c r="H882" t="s">
        <v>134</v>
      </c>
      <c r="I882" t="s">
        <v>191</v>
      </c>
      <c r="J882" t="s">
        <v>136</v>
      </c>
      <c r="K882" t="s">
        <v>137</v>
      </c>
      <c r="L882" t="s">
        <v>2786</v>
      </c>
      <c r="M882" t="s">
        <v>2787</v>
      </c>
      <c r="N882">
        <v>1.3888888E-2</v>
      </c>
      <c r="O882">
        <v>0</v>
      </c>
      <c r="P882">
        <v>949</v>
      </c>
      <c r="Q882">
        <v>11</v>
      </c>
      <c r="R882">
        <v>31</v>
      </c>
      <c r="S882">
        <v>7</v>
      </c>
      <c r="T882">
        <v>130</v>
      </c>
      <c r="U882">
        <v>6</v>
      </c>
      <c r="V882">
        <v>1</v>
      </c>
      <c r="W882">
        <v>0</v>
      </c>
      <c r="X882">
        <v>4.4785805441367783</v>
      </c>
      <c r="Y882">
        <v>3.150812344469444E-2</v>
      </c>
      <c r="Z882">
        <v>4.3003611825958327E-2</v>
      </c>
      <c r="AA882">
        <v>0.17196818707290279</v>
      </c>
      <c r="AB882">
        <v>0.8931467842297216</v>
      </c>
      <c r="AC882">
        <v>2.7613302470509584</v>
      </c>
      <c r="AD882">
        <v>0.11198912799600001</v>
      </c>
      <c r="AE882">
        <v>8.4915266257570146</v>
      </c>
    </row>
    <row r="883" spans="1:31" x14ac:dyDescent="0.25">
      <c r="A883">
        <v>1627776</v>
      </c>
      <c r="B883">
        <v>1</v>
      </c>
      <c r="C883" t="s">
        <v>80</v>
      </c>
      <c r="D883" t="s">
        <v>107</v>
      </c>
      <c r="E883" t="s">
        <v>152</v>
      </c>
      <c r="F883" t="s">
        <v>2788</v>
      </c>
      <c r="G883" t="s">
        <v>507</v>
      </c>
      <c r="H883" t="s">
        <v>149</v>
      </c>
      <c r="I883" t="s">
        <v>135</v>
      </c>
      <c r="J883" t="s">
        <v>136</v>
      </c>
      <c r="K883" t="s">
        <v>137</v>
      </c>
      <c r="L883" t="s">
        <v>2789</v>
      </c>
      <c r="M883" t="s">
        <v>2790</v>
      </c>
      <c r="N883">
        <v>1.1233333329999999</v>
      </c>
      <c r="O883">
        <v>0</v>
      </c>
      <c r="P883">
        <v>7</v>
      </c>
      <c r="Q883">
        <v>0</v>
      </c>
      <c r="R883">
        <v>0</v>
      </c>
      <c r="S883">
        <v>0</v>
      </c>
      <c r="T883">
        <v>1</v>
      </c>
      <c r="U883">
        <v>0</v>
      </c>
      <c r="V883">
        <v>0</v>
      </c>
      <c r="W883">
        <v>0</v>
      </c>
      <c r="X883">
        <v>4.5784172801064296</v>
      </c>
      <c r="Y883">
        <v>0</v>
      </c>
      <c r="Z883">
        <v>0</v>
      </c>
      <c r="AA883">
        <v>0</v>
      </c>
      <c r="AB883">
        <v>1.8533620142938335E-2</v>
      </c>
      <c r="AC883">
        <v>0</v>
      </c>
      <c r="AD883">
        <v>0</v>
      </c>
      <c r="AE883">
        <v>4.596950900249368</v>
      </c>
    </row>
    <row r="884" spans="1:31" x14ac:dyDescent="0.25">
      <c r="A884">
        <v>1627777</v>
      </c>
      <c r="B884">
        <v>1</v>
      </c>
      <c r="C884" t="s">
        <v>80</v>
      </c>
      <c r="D884" t="s">
        <v>89</v>
      </c>
      <c r="E884" t="s">
        <v>152</v>
      </c>
      <c r="F884" t="s">
        <v>2791</v>
      </c>
      <c r="G884" t="s">
        <v>154</v>
      </c>
      <c r="H884" t="s">
        <v>149</v>
      </c>
      <c r="I884" t="s">
        <v>135</v>
      </c>
      <c r="J884" t="s">
        <v>136</v>
      </c>
      <c r="K884" t="s">
        <v>137</v>
      </c>
      <c r="L884" t="s">
        <v>2769</v>
      </c>
      <c r="M884" t="s">
        <v>2792</v>
      </c>
      <c r="N884">
        <v>3.2577777769999998</v>
      </c>
      <c r="O884">
        <v>0</v>
      </c>
      <c r="P884">
        <v>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0.36485140866429333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0.36485140866429333</v>
      </c>
    </row>
    <row r="885" spans="1:31" x14ac:dyDescent="0.25">
      <c r="A885">
        <v>1627783</v>
      </c>
      <c r="B885">
        <v>1</v>
      </c>
      <c r="C885" t="s">
        <v>81</v>
      </c>
      <c r="D885" t="s">
        <v>120</v>
      </c>
      <c r="E885" t="s">
        <v>140</v>
      </c>
      <c r="F885" t="s">
        <v>2793</v>
      </c>
      <c r="G885" t="s">
        <v>161</v>
      </c>
      <c r="H885" t="s">
        <v>134</v>
      </c>
      <c r="I885" t="s">
        <v>135</v>
      </c>
      <c r="J885" t="s">
        <v>136</v>
      </c>
      <c r="K885" t="s">
        <v>137</v>
      </c>
      <c r="L885" t="s">
        <v>2794</v>
      </c>
      <c r="M885" t="s">
        <v>2795</v>
      </c>
      <c r="N885">
        <v>0.52083333300000001</v>
      </c>
      <c r="O885">
        <v>0</v>
      </c>
      <c r="P885">
        <v>1125</v>
      </c>
      <c r="Q885">
        <v>0</v>
      </c>
      <c r="R885">
        <v>8</v>
      </c>
      <c r="S885">
        <v>1</v>
      </c>
      <c r="T885">
        <v>149</v>
      </c>
      <c r="U885">
        <v>0</v>
      </c>
      <c r="V885">
        <v>0</v>
      </c>
      <c r="W885">
        <v>0</v>
      </c>
      <c r="X885">
        <v>127.31542398457987</v>
      </c>
      <c r="Y885">
        <v>0</v>
      </c>
      <c r="Z885">
        <v>0.98765612416493764</v>
      </c>
      <c r="AA885">
        <v>18.218347359756397</v>
      </c>
      <c r="AB885">
        <v>23.843335215392184</v>
      </c>
      <c r="AC885">
        <v>0</v>
      </c>
      <c r="AD885">
        <v>0</v>
      </c>
      <c r="AE885">
        <v>170.36476268389339</v>
      </c>
    </row>
    <row r="886" spans="1:31" x14ac:dyDescent="0.25">
      <c r="A886">
        <v>1627784</v>
      </c>
      <c r="B886">
        <v>1</v>
      </c>
      <c r="C886" t="s">
        <v>80</v>
      </c>
      <c r="D886" t="s">
        <v>93</v>
      </c>
      <c r="E886" t="s">
        <v>146</v>
      </c>
      <c r="F886" t="s">
        <v>2796</v>
      </c>
      <c r="G886" t="s">
        <v>239</v>
      </c>
      <c r="H886" t="s">
        <v>149</v>
      </c>
      <c r="I886" t="s">
        <v>135</v>
      </c>
      <c r="J886" t="s">
        <v>136</v>
      </c>
      <c r="K886" t="s">
        <v>137</v>
      </c>
      <c r="L886" t="s">
        <v>2797</v>
      </c>
      <c r="M886" t="s">
        <v>2798</v>
      </c>
      <c r="N886">
        <v>0.92611111099999999</v>
      </c>
      <c r="O886">
        <v>0</v>
      </c>
      <c r="P886">
        <v>11</v>
      </c>
      <c r="Q886">
        <v>0</v>
      </c>
      <c r="R886">
        <v>17</v>
      </c>
      <c r="S886">
        <v>0</v>
      </c>
      <c r="T886">
        <v>16</v>
      </c>
      <c r="U886">
        <v>0</v>
      </c>
      <c r="V886">
        <v>0</v>
      </c>
      <c r="W886">
        <v>0</v>
      </c>
      <c r="X886">
        <v>2.3650546318368462</v>
      </c>
      <c r="Y886">
        <v>0</v>
      </c>
      <c r="Z886">
        <v>12.791038608905636</v>
      </c>
      <c r="AA886">
        <v>0</v>
      </c>
      <c r="AB886">
        <v>33.993939456388226</v>
      </c>
      <c r="AC886">
        <v>0</v>
      </c>
      <c r="AD886">
        <v>0</v>
      </c>
      <c r="AE886">
        <v>49.150032697130712</v>
      </c>
    </row>
    <row r="887" spans="1:31" x14ac:dyDescent="0.25">
      <c r="A887">
        <v>1627786</v>
      </c>
      <c r="B887">
        <v>1</v>
      </c>
      <c r="C887" t="s">
        <v>80</v>
      </c>
      <c r="D887" t="s">
        <v>107</v>
      </c>
      <c r="E887" t="s">
        <v>152</v>
      </c>
      <c r="F887" t="s">
        <v>2799</v>
      </c>
      <c r="G887" t="s">
        <v>507</v>
      </c>
      <c r="H887" t="s">
        <v>149</v>
      </c>
      <c r="I887" t="s">
        <v>135</v>
      </c>
      <c r="J887" t="s">
        <v>136</v>
      </c>
      <c r="K887" t="s">
        <v>137</v>
      </c>
      <c r="L887" t="s">
        <v>2800</v>
      </c>
      <c r="M887" t="s">
        <v>2801</v>
      </c>
      <c r="N887">
        <v>2.6033333330000001</v>
      </c>
      <c r="O887">
        <v>0</v>
      </c>
      <c r="P887">
        <v>0</v>
      </c>
      <c r="Q887">
        <v>0</v>
      </c>
      <c r="R887">
        <v>7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7.2261905895863894</v>
      </c>
      <c r="AA887">
        <v>0</v>
      </c>
      <c r="AB887">
        <v>0</v>
      </c>
      <c r="AC887">
        <v>0</v>
      </c>
      <c r="AD887">
        <v>0</v>
      </c>
      <c r="AE887">
        <v>7.2261905895863894</v>
      </c>
    </row>
    <row r="888" spans="1:31" x14ac:dyDescent="0.25">
      <c r="A888">
        <v>1627787</v>
      </c>
      <c r="B888">
        <v>1</v>
      </c>
      <c r="C888" t="s">
        <v>80</v>
      </c>
      <c r="D888" t="s">
        <v>105</v>
      </c>
      <c r="E888" t="s">
        <v>204</v>
      </c>
      <c r="F888" t="s">
        <v>2802</v>
      </c>
      <c r="G888" t="s">
        <v>161</v>
      </c>
      <c r="H888" t="s">
        <v>134</v>
      </c>
      <c r="I888" t="s">
        <v>135</v>
      </c>
      <c r="J888" t="s">
        <v>136</v>
      </c>
      <c r="K888" t="s">
        <v>137</v>
      </c>
      <c r="L888" t="s">
        <v>2803</v>
      </c>
      <c r="M888" t="s">
        <v>2804</v>
      </c>
      <c r="N888">
        <v>1.7538888880000001</v>
      </c>
      <c r="O888">
        <v>1</v>
      </c>
      <c r="P888">
        <v>127</v>
      </c>
      <c r="Q888">
        <v>3</v>
      </c>
      <c r="R888">
        <v>3</v>
      </c>
      <c r="S888">
        <v>7</v>
      </c>
      <c r="T888">
        <v>41</v>
      </c>
      <c r="U888">
        <v>0</v>
      </c>
      <c r="V888">
        <v>0</v>
      </c>
      <c r="W888">
        <v>2.1307640704231599</v>
      </c>
      <c r="X888">
        <v>104.58775049881619</v>
      </c>
      <c r="Y888">
        <v>50.604906595034883</v>
      </c>
      <c r="Z888">
        <v>1.3807497811602572</v>
      </c>
      <c r="AA888">
        <v>78.691255835792205</v>
      </c>
      <c r="AB888">
        <v>63.330608275462843</v>
      </c>
      <c r="AC888">
        <v>0</v>
      </c>
      <c r="AD888">
        <v>0</v>
      </c>
      <c r="AE888">
        <v>300.72603505668957</v>
      </c>
    </row>
    <row r="889" spans="1:31" x14ac:dyDescent="0.25">
      <c r="A889">
        <v>1627788</v>
      </c>
      <c r="B889">
        <v>1</v>
      </c>
      <c r="C889" t="s">
        <v>80</v>
      </c>
      <c r="D889" t="s">
        <v>104</v>
      </c>
      <c r="E889" t="s">
        <v>204</v>
      </c>
      <c r="F889" t="s">
        <v>2805</v>
      </c>
      <c r="G889" t="s">
        <v>2806</v>
      </c>
      <c r="H889" t="s">
        <v>134</v>
      </c>
      <c r="I889" t="s">
        <v>135</v>
      </c>
      <c r="J889" t="s">
        <v>136</v>
      </c>
      <c r="K889" t="s">
        <v>137</v>
      </c>
      <c r="L889" t="s">
        <v>2807</v>
      </c>
      <c r="M889" t="s">
        <v>2808</v>
      </c>
      <c r="N889">
        <v>3.5177777770000001</v>
      </c>
      <c r="O889">
        <v>0</v>
      </c>
      <c r="P889">
        <v>347</v>
      </c>
      <c r="Q889">
        <v>7</v>
      </c>
      <c r="R889">
        <v>1</v>
      </c>
      <c r="S889">
        <v>16</v>
      </c>
      <c r="T889">
        <v>31</v>
      </c>
      <c r="U889">
        <v>5</v>
      </c>
      <c r="V889">
        <v>0</v>
      </c>
      <c r="W889">
        <v>0</v>
      </c>
      <c r="X889">
        <v>308.34284878636123</v>
      </c>
      <c r="Y889">
        <v>224.1266370325468</v>
      </c>
      <c r="Z889">
        <v>2.3103595225664053</v>
      </c>
      <c r="AA889">
        <v>881.69620083097686</v>
      </c>
      <c r="AB889">
        <v>54.145749090013794</v>
      </c>
      <c r="AC889">
        <v>449.7877049949351</v>
      </c>
      <c r="AD889">
        <v>0</v>
      </c>
      <c r="AE889">
        <v>1920.4095002574004</v>
      </c>
    </row>
    <row r="890" spans="1:31" x14ac:dyDescent="0.25">
      <c r="A890">
        <v>1627790</v>
      </c>
      <c r="B890">
        <v>1</v>
      </c>
      <c r="C890" t="s">
        <v>80</v>
      </c>
      <c r="D890" t="s">
        <v>93</v>
      </c>
      <c r="E890" t="s">
        <v>178</v>
      </c>
      <c r="F890" t="s">
        <v>2634</v>
      </c>
      <c r="G890" t="s">
        <v>227</v>
      </c>
      <c r="H890" t="s">
        <v>149</v>
      </c>
      <c r="I890" t="s">
        <v>135</v>
      </c>
      <c r="J890" t="s">
        <v>136</v>
      </c>
      <c r="K890" t="s">
        <v>137</v>
      </c>
      <c r="L890" t="s">
        <v>2809</v>
      </c>
      <c r="M890" t="s">
        <v>2810</v>
      </c>
      <c r="N890">
        <v>0.50333333300000005</v>
      </c>
      <c r="O890">
        <v>0</v>
      </c>
      <c r="P890">
        <v>319</v>
      </c>
      <c r="Q890">
        <v>0</v>
      </c>
      <c r="R890">
        <v>0</v>
      </c>
      <c r="S890">
        <v>0</v>
      </c>
      <c r="T890">
        <v>20</v>
      </c>
      <c r="U890">
        <v>0</v>
      </c>
      <c r="V890">
        <v>0</v>
      </c>
      <c r="W890">
        <v>0</v>
      </c>
      <c r="X890">
        <v>48.047804816870674</v>
      </c>
      <c r="Y890">
        <v>0</v>
      </c>
      <c r="Z890">
        <v>0</v>
      </c>
      <c r="AA890">
        <v>0</v>
      </c>
      <c r="AB890">
        <v>6.1362038878842942</v>
      </c>
      <c r="AC890">
        <v>0</v>
      </c>
      <c r="AD890">
        <v>0</v>
      </c>
      <c r="AE890">
        <v>54.184008704754966</v>
      </c>
    </row>
    <row r="891" spans="1:31" x14ac:dyDescent="0.25">
      <c r="A891">
        <v>1627791</v>
      </c>
      <c r="B891">
        <v>1</v>
      </c>
      <c r="C891" t="s">
        <v>81</v>
      </c>
      <c r="D891" t="s">
        <v>112</v>
      </c>
      <c r="E891" t="s">
        <v>140</v>
      </c>
      <c r="F891" t="s">
        <v>2811</v>
      </c>
      <c r="G891" t="s">
        <v>161</v>
      </c>
      <c r="H891" t="s">
        <v>134</v>
      </c>
      <c r="I891" t="s">
        <v>135</v>
      </c>
      <c r="J891" t="s">
        <v>136</v>
      </c>
      <c r="K891" t="s">
        <v>137</v>
      </c>
      <c r="L891" t="s">
        <v>2812</v>
      </c>
      <c r="M891" t="s">
        <v>2813</v>
      </c>
      <c r="N891">
        <v>0.230555555</v>
      </c>
      <c r="O891">
        <v>2</v>
      </c>
      <c r="P891">
        <v>375</v>
      </c>
      <c r="Q891">
        <v>176</v>
      </c>
      <c r="R891">
        <v>501</v>
      </c>
      <c r="S891">
        <v>16</v>
      </c>
      <c r="T891">
        <v>43</v>
      </c>
      <c r="U891">
        <v>10</v>
      </c>
      <c r="V891">
        <v>2</v>
      </c>
      <c r="W891">
        <v>8.1942321279777769E-3</v>
      </c>
      <c r="X891">
        <v>17.080844508094199</v>
      </c>
      <c r="Y891">
        <v>18.388571894052358</v>
      </c>
      <c r="Z891">
        <v>13.986871291793399</v>
      </c>
      <c r="AA891">
        <v>9.3751604150190797</v>
      </c>
      <c r="AB891">
        <v>11.336552950113953</v>
      </c>
      <c r="AC891">
        <v>43.317833437063733</v>
      </c>
      <c r="AD891">
        <v>1.6304308126190503</v>
      </c>
      <c r="AE891">
        <v>115.12445954088376</v>
      </c>
    </row>
    <row r="892" spans="1:31" x14ac:dyDescent="0.25">
      <c r="A892">
        <v>1627794</v>
      </c>
      <c r="B892">
        <v>1</v>
      </c>
      <c r="C892" t="s">
        <v>80</v>
      </c>
      <c r="D892" t="s">
        <v>99</v>
      </c>
      <c r="E892" t="s">
        <v>152</v>
      </c>
      <c r="F892" t="s">
        <v>2814</v>
      </c>
      <c r="G892" t="s">
        <v>154</v>
      </c>
      <c r="H892" t="s">
        <v>149</v>
      </c>
      <c r="I892" t="s">
        <v>135</v>
      </c>
      <c r="J892" t="s">
        <v>136</v>
      </c>
      <c r="K892" t="s">
        <v>137</v>
      </c>
      <c r="L892" t="s">
        <v>2815</v>
      </c>
      <c r="M892" t="s">
        <v>2816</v>
      </c>
      <c r="N892">
        <v>3.6588888879999999</v>
      </c>
      <c r="O892">
        <v>0</v>
      </c>
      <c r="P892">
        <v>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0.19523111963959003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0.19523111963959003</v>
      </c>
    </row>
    <row r="893" spans="1:31" x14ac:dyDescent="0.25">
      <c r="A893">
        <v>1627796</v>
      </c>
      <c r="B893">
        <v>1</v>
      </c>
      <c r="C893" t="s">
        <v>81</v>
      </c>
      <c r="D893" t="s">
        <v>128</v>
      </c>
      <c r="E893" t="s">
        <v>152</v>
      </c>
      <c r="F893" t="s">
        <v>2817</v>
      </c>
      <c r="G893" t="s">
        <v>154</v>
      </c>
      <c r="H893" t="s">
        <v>149</v>
      </c>
      <c r="I893" t="s">
        <v>135</v>
      </c>
      <c r="J893" t="s">
        <v>136</v>
      </c>
      <c r="K893" t="s">
        <v>137</v>
      </c>
      <c r="L893" t="s">
        <v>2818</v>
      </c>
      <c r="M893" t="s">
        <v>2819</v>
      </c>
      <c r="N893">
        <v>2.7594444440000001</v>
      </c>
      <c r="O893">
        <v>0</v>
      </c>
      <c r="P893">
        <v>3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1.4805509818833447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1.4805509818833447</v>
      </c>
    </row>
    <row r="894" spans="1:31" x14ac:dyDescent="0.25">
      <c r="A894">
        <v>1627798</v>
      </c>
      <c r="B894">
        <v>1</v>
      </c>
      <c r="C894" t="s">
        <v>80</v>
      </c>
      <c r="D894" t="s">
        <v>110</v>
      </c>
      <c r="E894" t="s">
        <v>152</v>
      </c>
      <c r="F894" t="s">
        <v>2820</v>
      </c>
      <c r="G894" t="s">
        <v>154</v>
      </c>
      <c r="H894" t="s">
        <v>149</v>
      </c>
      <c r="I894" t="s">
        <v>135</v>
      </c>
      <c r="J894" t="s">
        <v>136</v>
      </c>
      <c r="K894" t="s">
        <v>137</v>
      </c>
      <c r="L894" t="s">
        <v>2821</v>
      </c>
      <c r="M894" t="s">
        <v>2822</v>
      </c>
      <c r="N894">
        <v>1.278333333</v>
      </c>
      <c r="O894">
        <v>0</v>
      </c>
      <c r="P894">
        <v>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0.40926676748070001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0.40926676748070001</v>
      </c>
    </row>
    <row r="895" spans="1:31" x14ac:dyDescent="0.25">
      <c r="A895">
        <v>1627800</v>
      </c>
      <c r="B895">
        <v>1</v>
      </c>
      <c r="C895" t="s">
        <v>81</v>
      </c>
      <c r="D895" t="s">
        <v>119</v>
      </c>
      <c r="E895" t="s">
        <v>152</v>
      </c>
      <c r="F895" t="s">
        <v>2823</v>
      </c>
      <c r="G895" t="s">
        <v>154</v>
      </c>
      <c r="H895" t="s">
        <v>149</v>
      </c>
      <c r="I895" t="s">
        <v>135</v>
      </c>
      <c r="J895" t="s">
        <v>136</v>
      </c>
      <c r="K895" t="s">
        <v>137</v>
      </c>
      <c r="L895" t="s">
        <v>2824</v>
      </c>
      <c r="M895" t="s">
        <v>2825</v>
      </c>
      <c r="N895">
        <v>0.58805555499999995</v>
      </c>
      <c r="O895">
        <v>0</v>
      </c>
      <c r="P895">
        <v>2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0.27958647772554968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0.27958647772554968</v>
      </c>
    </row>
    <row r="896" spans="1:31" x14ac:dyDescent="0.25">
      <c r="A896">
        <v>1627801</v>
      </c>
      <c r="B896">
        <v>1</v>
      </c>
      <c r="C896" t="s">
        <v>81</v>
      </c>
      <c r="D896" t="s">
        <v>115</v>
      </c>
      <c r="E896" t="s">
        <v>204</v>
      </c>
      <c r="F896" t="s">
        <v>2826</v>
      </c>
      <c r="G896" t="s">
        <v>161</v>
      </c>
      <c r="H896" t="s">
        <v>134</v>
      </c>
      <c r="I896" t="s">
        <v>191</v>
      </c>
      <c r="J896" t="s">
        <v>136</v>
      </c>
      <c r="K896" t="s">
        <v>137</v>
      </c>
      <c r="L896" t="s">
        <v>2827</v>
      </c>
      <c r="M896" t="s">
        <v>2828</v>
      </c>
      <c r="N896">
        <v>3.0555555000000002E-2</v>
      </c>
      <c r="O896">
        <v>0</v>
      </c>
      <c r="P896">
        <v>464</v>
      </c>
      <c r="Q896">
        <v>0</v>
      </c>
      <c r="R896">
        <v>10</v>
      </c>
      <c r="S896">
        <v>4</v>
      </c>
      <c r="T896">
        <v>39</v>
      </c>
      <c r="U896">
        <v>0</v>
      </c>
      <c r="V896">
        <v>0</v>
      </c>
      <c r="W896">
        <v>0</v>
      </c>
      <c r="X896">
        <v>1.2435238279613714</v>
      </c>
      <c r="Y896">
        <v>0</v>
      </c>
      <c r="Z896">
        <v>9.7580481569999988E-4</v>
      </c>
      <c r="AA896">
        <v>0.62094138794196674</v>
      </c>
      <c r="AB896">
        <v>0.50473584711965547</v>
      </c>
      <c r="AC896">
        <v>0</v>
      </c>
      <c r="AD896">
        <v>0</v>
      </c>
      <c r="AE896">
        <v>2.3701768678386936</v>
      </c>
    </row>
    <row r="897" spans="1:31" x14ac:dyDescent="0.25">
      <c r="A897">
        <v>1627806</v>
      </c>
      <c r="B897">
        <v>1</v>
      </c>
      <c r="C897" t="s">
        <v>80</v>
      </c>
      <c r="D897" t="s">
        <v>93</v>
      </c>
      <c r="E897" t="s">
        <v>152</v>
      </c>
      <c r="F897" t="s">
        <v>2829</v>
      </c>
      <c r="G897" t="s">
        <v>168</v>
      </c>
      <c r="H897" t="s">
        <v>149</v>
      </c>
      <c r="I897" t="s">
        <v>135</v>
      </c>
      <c r="J897" t="s">
        <v>136</v>
      </c>
      <c r="K897" t="s">
        <v>137</v>
      </c>
      <c r="L897" t="s">
        <v>2830</v>
      </c>
      <c r="M897" t="s">
        <v>2831</v>
      </c>
      <c r="N897">
        <v>4.1730555550000004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1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1.32841572449872</v>
      </c>
      <c r="AC897">
        <v>0</v>
      </c>
      <c r="AD897">
        <v>0</v>
      </c>
      <c r="AE897">
        <v>1.32841572449872</v>
      </c>
    </row>
    <row r="898" spans="1:31" x14ac:dyDescent="0.25">
      <c r="A898">
        <v>1627808</v>
      </c>
      <c r="B898">
        <v>1</v>
      </c>
      <c r="C898" t="s">
        <v>80</v>
      </c>
      <c r="D898" t="s">
        <v>108</v>
      </c>
      <c r="E898" t="s">
        <v>152</v>
      </c>
      <c r="F898" t="s">
        <v>2832</v>
      </c>
      <c r="G898" t="s">
        <v>154</v>
      </c>
      <c r="H898" t="s">
        <v>149</v>
      </c>
      <c r="I898" t="s">
        <v>135</v>
      </c>
      <c r="J898" t="s">
        <v>136</v>
      </c>
      <c r="K898" t="s">
        <v>137</v>
      </c>
      <c r="L898" t="s">
        <v>2833</v>
      </c>
      <c r="M898" t="s">
        <v>2834</v>
      </c>
      <c r="N898">
        <v>4.0724999999999998</v>
      </c>
      <c r="O898">
        <v>0</v>
      </c>
      <c r="P898">
        <v>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8.9645836280333332E-4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8.9645836280333332E-4</v>
      </c>
    </row>
    <row r="899" spans="1:31" x14ac:dyDescent="0.25">
      <c r="A899">
        <v>1627811</v>
      </c>
      <c r="B899">
        <v>1</v>
      </c>
      <c r="C899" t="s">
        <v>80</v>
      </c>
      <c r="D899" t="s">
        <v>100</v>
      </c>
      <c r="E899" t="s">
        <v>131</v>
      </c>
      <c r="F899" t="s">
        <v>2835</v>
      </c>
      <c r="G899" t="s">
        <v>195</v>
      </c>
      <c r="H899" t="s">
        <v>134</v>
      </c>
      <c r="I899" t="s">
        <v>135</v>
      </c>
      <c r="J899" t="s">
        <v>136</v>
      </c>
      <c r="K899" t="s">
        <v>137</v>
      </c>
      <c r="L899" t="s">
        <v>2836</v>
      </c>
      <c r="M899" t="s">
        <v>2837</v>
      </c>
      <c r="N899">
        <v>3.1152777770000002</v>
      </c>
      <c r="O899">
        <v>0</v>
      </c>
      <c r="P899">
        <v>0</v>
      </c>
      <c r="Q899">
        <v>0</v>
      </c>
      <c r="R899">
        <v>0</v>
      </c>
      <c r="S899">
        <v>1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4.9192066832419936</v>
      </c>
      <c r="AB899">
        <v>0</v>
      </c>
      <c r="AC899">
        <v>0</v>
      </c>
      <c r="AD899">
        <v>0</v>
      </c>
      <c r="AE899">
        <v>4.9192066832419936</v>
      </c>
    </row>
    <row r="900" spans="1:31" x14ac:dyDescent="0.25">
      <c r="A900">
        <v>1627812</v>
      </c>
      <c r="B900">
        <v>1</v>
      </c>
      <c r="C900" t="s">
        <v>80</v>
      </c>
      <c r="D900" t="s">
        <v>97</v>
      </c>
      <c r="E900" t="s">
        <v>152</v>
      </c>
      <c r="F900" t="s">
        <v>2838</v>
      </c>
      <c r="G900" t="s">
        <v>168</v>
      </c>
      <c r="H900" t="s">
        <v>149</v>
      </c>
      <c r="I900" t="s">
        <v>135</v>
      </c>
      <c r="J900" t="s">
        <v>136</v>
      </c>
      <c r="K900" t="s">
        <v>137</v>
      </c>
      <c r="L900" t="s">
        <v>2839</v>
      </c>
      <c r="M900" t="s">
        <v>2840</v>
      </c>
      <c r="N900">
        <v>2.2066666659999998</v>
      </c>
      <c r="O900">
        <v>0</v>
      </c>
      <c r="P900">
        <v>2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1.5103815878541216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1.5103815878541216</v>
      </c>
    </row>
    <row r="901" spans="1:31" x14ac:dyDescent="0.25">
      <c r="A901">
        <v>1627815</v>
      </c>
      <c r="B901">
        <v>1</v>
      </c>
      <c r="C901" t="s">
        <v>81</v>
      </c>
      <c r="D901" t="s">
        <v>123</v>
      </c>
      <c r="E901" t="s">
        <v>131</v>
      </c>
      <c r="F901" t="s">
        <v>2841</v>
      </c>
      <c r="G901" t="s">
        <v>256</v>
      </c>
      <c r="H901" t="s">
        <v>134</v>
      </c>
      <c r="I901" t="s">
        <v>135</v>
      </c>
      <c r="J901" t="s">
        <v>136</v>
      </c>
      <c r="K901" t="s">
        <v>137</v>
      </c>
      <c r="L901" t="s">
        <v>2842</v>
      </c>
      <c r="M901" t="s">
        <v>2843</v>
      </c>
      <c r="N901">
        <v>0.77666666600000001</v>
      </c>
      <c r="O901">
        <v>0</v>
      </c>
      <c r="P901">
        <v>239</v>
      </c>
      <c r="Q901">
        <v>0</v>
      </c>
      <c r="R901">
        <v>0</v>
      </c>
      <c r="S901">
        <v>0</v>
      </c>
      <c r="T901">
        <v>81</v>
      </c>
      <c r="U901">
        <v>0</v>
      </c>
      <c r="V901">
        <v>0</v>
      </c>
      <c r="W901">
        <v>0</v>
      </c>
      <c r="X901">
        <v>45.012039665721112</v>
      </c>
      <c r="Y901">
        <v>0</v>
      </c>
      <c r="Z901">
        <v>0</v>
      </c>
      <c r="AA901">
        <v>0</v>
      </c>
      <c r="AB901">
        <v>44.357722007676138</v>
      </c>
      <c r="AC901">
        <v>0</v>
      </c>
      <c r="AD901">
        <v>0</v>
      </c>
      <c r="AE901">
        <v>89.36976167339725</v>
      </c>
    </row>
    <row r="902" spans="1:31" x14ac:dyDescent="0.25">
      <c r="A902">
        <v>1627817</v>
      </c>
      <c r="B902">
        <v>1</v>
      </c>
      <c r="C902" t="s">
        <v>80</v>
      </c>
      <c r="D902" t="s">
        <v>84</v>
      </c>
      <c r="E902" t="s">
        <v>152</v>
      </c>
      <c r="F902" t="s">
        <v>2844</v>
      </c>
      <c r="G902" t="s">
        <v>507</v>
      </c>
      <c r="H902" t="s">
        <v>149</v>
      </c>
      <c r="I902" t="s">
        <v>135</v>
      </c>
      <c r="J902" t="s">
        <v>136</v>
      </c>
      <c r="K902" t="s">
        <v>137</v>
      </c>
      <c r="L902" t="s">
        <v>2845</v>
      </c>
      <c r="M902" t="s">
        <v>2846</v>
      </c>
      <c r="N902">
        <v>2.0530555549999998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0.4043099159332178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0.4043099159332178</v>
      </c>
    </row>
    <row r="903" spans="1:31" x14ac:dyDescent="0.25">
      <c r="A903">
        <v>1627818</v>
      </c>
      <c r="B903">
        <v>1</v>
      </c>
      <c r="C903" t="s">
        <v>80</v>
      </c>
      <c r="D903" t="s">
        <v>99</v>
      </c>
      <c r="E903" t="s">
        <v>152</v>
      </c>
      <c r="F903" t="s">
        <v>2847</v>
      </c>
      <c r="G903" t="s">
        <v>154</v>
      </c>
      <c r="H903" t="s">
        <v>149</v>
      </c>
      <c r="I903" t="s">
        <v>135</v>
      </c>
      <c r="J903" t="s">
        <v>136</v>
      </c>
      <c r="K903" t="s">
        <v>137</v>
      </c>
      <c r="L903" t="s">
        <v>2848</v>
      </c>
      <c r="M903" t="s">
        <v>2849</v>
      </c>
      <c r="N903">
        <v>6.1397222219999996</v>
      </c>
      <c r="O903">
        <v>0</v>
      </c>
      <c r="P903">
        <v>3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8.0205023014272001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8.0205023014272001</v>
      </c>
    </row>
    <row r="904" spans="1:31" x14ac:dyDescent="0.25">
      <c r="A904">
        <v>1627821</v>
      </c>
      <c r="B904">
        <v>1</v>
      </c>
      <c r="C904" t="s">
        <v>81</v>
      </c>
      <c r="D904" t="s">
        <v>115</v>
      </c>
      <c r="E904" t="s">
        <v>131</v>
      </c>
      <c r="F904" t="s">
        <v>2850</v>
      </c>
      <c r="G904" t="s">
        <v>161</v>
      </c>
      <c r="H904" t="s">
        <v>134</v>
      </c>
      <c r="I904" t="s">
        <v>135</v>
      </c>
      <c r="J904" t="s">
        <v>136</v>
      </c>
      <c r="K904" t="s">
        <v>137</v>
      </c>
      <c r="L904" t="s">
        <v>2851</v>
      </c>
      <c r="M904" t="s">
        <v>2852</v>
      </c>
      <c r="N904">
        <v>3.13</v>
      </c>
      <c r="O904">
        <v>0</v>
      </c>
      <c r="P904">
        <v>802</v>
      </c>
      <c r="Q904">
        <v>0</v>
      </c>
      <c r="R904">
        <v>0</v>
      </c>
      <c r="S904">
        <v>2</v>
      </c>
      <c r="T904">
        <v>267</v>
      </c>
      <c r="U904">
        <v>0</v>
      </c>
      <c r="V904">
        <v>2</v>
      </c>
      <c r="W904">
        <v>0</v>
      </c>
      <c r="X904">
        <v>443.25513555619006</v>
      </c>
      <c r="Y904">
        <v>0</v>
      </c>
      <c r="Z904">
        <v>0</v>
      </c>
      <c r="AA904">
        <v>17.809375460681323</v>
      </c>
      <c r="AB904">
        <v>539.69780740407214</v>
      </c>
      <c r="AC904">
        <v>0</v>
      </c>
      <c r="AD904">
        <v>6.4759736206120282</v>
      </c>
      <c r="AE904">
        <v>1007.2382920415556</v>
      </c>
    </row>
    <row r="905" spans="1:31" x14ac:dyDescent="0.25">
      <c r="A905">
        <v>1627822</v>
      </c>
      <c r="B905">
        <v>1</v>
      </c>
      <c r="C905" t="s">
        <v>80</v>
      </c>
      <c r="D905" t="s">
        <v>82</v>
      </c>
      <c r="E905" t="s">
        <v>178</v>
      </c>
      <c r="F905" t="s">
        <v>2853</v>
      </c>
      <c r="G905" t="s">
        <v>227</v>
      </c>
      <c r="H905" t="s">
        <v>149</v>
      </c>
      <c r="I905" t="s">
        <v>135</v>
      </c>
      <c r="J905" t="s">
        <v>136</v>
      </c>
      <c r="K905" t="s">
        <v>137</v>
      </c>
      <c r="L905" t="s">
        <v>2854</v>
      </c>
      <c r="M905" t="s">
        <v>2855</v>
      </c>
      <c r="N905">
        <v>0.90305555500000001</v>
      </c>
      <c r="O905">
        <v>0</v>
      </c>
      <c r="P905">
        <v>206</v>
      </c>
      <c r="Q905">
        <v>0</v>
      </c>
      <c r="R905">
        <v>0</v>
      </c>
      <c r="S905">
        <v>0</v>
      </c>
      <c r="T905">
        <v>27</v>
      </c>
      <c r="U905">
        <v>0</v>
      </c>
      <c r="V905">
        <v>0</v>
      </c>
      <c r="W905">
        <v>0</v>
      </c>
      <c r="X905">
        <v>58.12602148566296</v>
      </c>
      <c r="Y905">
        <v>0</v>
      </c>
      <c r="Z905">
        <v>0</v>
      </c>
      <c r="AA905">
        <v>0</v>
      </c>
      <c r="AB905">
        <v>18.21075918751205</v>
      </c>
      <c r="AC905">
        <v>0</v>
      </c>
      <c r="AD905">
        <v>0</v>
      </c>
      <c r="AE905">
        <v>76.336780673175014</v>
      </c>
    </row>
    <row r="906" spans="1:31" x14ac:dyDescent="0.25">
      <c r="A906">
        <v>1627825</v>
      </c>
      <c r="B906">
        <v>1</v>
      </c>
      <c r="C906" t="s">
        <v>81</v>
      </c>
      <c r="D906" t="s">
        <v>112</v>
      </c>
      <c r="E906" t="s">
        <v>131</v>
      </c>
      <c r="F906" t="s">
        <v>2856</v>
      </c>
      <c r="G906" t="s">
        <v>195</v>
      </c>
      <c r="H906" t="s">
        <v>134</v>
      </c>
      <c r="I906" t="s">
        <v>135</v>
      </c>
      <c r="J906" t="s">
        <v>136</v>
      </c>
      <c r="K906" t="s">
        <v>137</v>
      </c>
      <c r="L906" t="s">
        <v>2857</v>
      </c>
      <c r="M906" t="s">
        <v>2858</v>
      </c>
      <c r="N906">
        <v>1.9430555549999999</v>
      </c>
      <c r="O906">
        <v>0</v>
      </c>
      <c r="P906">
        <v>21</v>
      </c>
      <c r="Q906">
        <v>0</v>
      </c>
      <c r="R906">
        <v>2</v>
      </c>
      <c r="S906">
        <v>0</v>
      </c>
      <c r="T906">
        <v>3</v>
      </c>
      <c r="U906">
        <v>0</v>
      </c>
      <c r="V906">
        <v>0</v>
      </c>
      <c r="W906">
        <v>0</v>
      </c>
      <c r="X906">
        <v>6.2215584752438842</v>
      </c>
      <c r="Y906">
        <v>0</v>
      </c>
      <c r="Z906">
        <v>2.2664086536518138</v>
      </c>
      <c r="AA906">
        <v>0</v>
      </c>
      <c r="AB906">
        <v>4.3501935372796563</v>
      </c>
      <c r="AC906">
        <v>0</v>
      </c>
      <c r="AD906">
        <v>0</v>
      </c>
      <c r="AE906">
        <v>12.838160666175353</v>
      </c>
    </row>
    <row r="907" spans="1:31" x14ac:dyDescent="0.25">
      <c r="A907">
        <v>1627827</v>
      </c>
      <c r="B907">
        <v>1</v>
      </c>
      <c r="C907" t="s">
        <v>80</v>
      </c>
      <c r="D907" t="s">
        <v>105</v>
      </c>
      <c r="E907" t="s">
        <v>204</v>
      </c>
      <c r="F907" t="s">
        <v>2859</v>
      </c>
      <c r="G907" t="s">
        <v>161</v>
      </c>
      <c r="H907" t="s">
        <v>134</v>
      </c>
      <c r="I907" t="s">
        <v>135</v>
      </c>
      <c r="J907" t="s">
        <v>136</v>
      </c>
      <c r="K907" t="s">
        <v>137</v>
      </c>
      <c r="L907" t="s">
        <v>2860</v>
      </c>
      <c r="M907" t="s">
        <v>2861</v>
      </c>
      <c r="N907">
        <v>1.3802777770000001</v>
      </c>
      <c r="O907">
        <v>14</v>
      </c>
      <c r="P907">
        <v>32</v>
      </c>
      <c r="Q907">
        <v>5</v>
      </c>
      <c r="R907">
        <v>76</v>
      </c>
      <c r="S907">
        <v>12</v>
      </c>
      <c r="T907">
        <v>17</v>
      </c>
      <c r="U907">
        <v>3</v>
      </c>
      <c r="V907">
        <v>0</v>
      </c>
      <c r="W907">
        <v>10.868861107083557</v>
      </c>
      <c r="X907">
        <v>16.94064404947023</v>
      </c>
      <c r="Y907">
        <v>1.4703429845827241</v>
      </c>
      <c r="Z907">
        <v>41.156421558050731</v>
      </c>
      <c r="AA907">
        <v>37.607713643064585</v>
      </c>
      <c r="AB907">
        <v>20.41600959774523</v>
      </c>
      <c r="AC907">
        <v>225.54286458063365</v>
      </c>
      <c r="AD907">
        <v>0</v>
      </c>
      <c r="AE907">
        <v>354.0028575206307</v>
      </c>
    </row>
    <row r="908" spans="1:31" x14ac:dyDescent="0.25">
      <c r="A908">
        <v>1627829</v>
      </c>
      <c r="B908">
        <v>1</v>
      </c>
      <c r="C908" t="s">
        <v>80</v>
      </c>
      <c r="D908" t="s">
        <v>93</v>
      </c>
      <c r="E908" t="s">
        <v>178</v>
      </c>
      <c r="F908" t="s">
        <v>2862</v>
      </c>
      <c r="G908" t="s">
        <v>231</v>
      </c>
      <c r="H908" t="s">
        <v>149</v>
      </c>
      <c r="I908" t="s">
        <v>135</v>
      </c>
      <c r="J908" t="s">
        <v>136</v>
      </c>
      <c r="K908" t="s">
        <v>137</v>
      </c>
      <c r="L908" t="s">
        <v>2863</v>
      </c>
      <c r="M908" t="s">
        <v>2864</v>
      </c>
      <c r="N908">
        <v>2.5227777769999999</v>
      </c>
      <c r="O908">
        <v>0</v>
      </c>
      <c r="P908">
        <v>42</v>
      </c>
      <c r="Q908">
        <v>0</v>
      </c>
      <c r="R908">
        <v>1</v>
      </c>
      <c r="S908">
        <v>0</v>
      </c>
      <c r="T908">
        <v>2</v>
      </c>
      <c r="U908">
        <v>0</v>
      </c>
      <c r="V908">
        <v>0</v>
      </c>
      <c r="W908">
        <v>0</v>
      </c>
      <c r="X908">
        <v>41.94166307159329</v>
      </c>
      <c r="Y908">
        <v>0</v>
      </c>
      <c r="Z908">
        <v>0.73310155884299899</v>
      </c>
      <c r="AA908">
        <v>0</v>
      </c>
      <c r="AB908">
        <v>8.9988044332137207</v>
      </c>
      <c r="AC908">
        <v>0</v>
      </c>
      <c r="AD908">
        <v>0</v>
      </c>
      <c r="AE908">
        <v>51.673569063650007</v>
      </c>
    </row>
    <row r="909" spans="1:31" x14ac:dyDescent="0.25">
      <c r="A909">
        <v>1627830</v>
      </c>
      <c r="B909">
        <v>1</v>
      </c>
      <c r="C909" t="s">
        <v>80</v>
      </c>
      <c r="D909" t="s">
        <v>97</v>
      </c>
      <c r="E909" t="s">
        <v>152</v>
      </c>
      <c r="F909" t="s">
        <v>2865</v>
      </c>
      <c r="G909" t="s">
        <v>154</v>
      </c>
      <c r="H909" t="s">
        <v>149</v>
      </c>
      <c r="I909" t="s">
        <v>135</v>
      </c>
      <c r="J909" t="s">
        <v>136</v>
      </c>
      <c r="K909" t="s">
        <v>137</v>
      </c>
      <c r="L909" t="s">
        <v>2866</v>
      </c>
      <c r="M909" t="s">
        <v>2867</v>
      </c>
      <c r="N909">
        <v>1.714722222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0.61421693675344169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0.61421693675344169</v>
      </c>
    </row>
    <row r="910" spans="1:31" x14ac:dyDescent="0.25">
      <c r="A910">
        <v>1627832</v>
      </c>
      <c r="B910">
        <v>1</v>
      </c>
      <c r="C910" t="s">
        <v>80</v>
      </c>
      <c r="D910" t="s">
        <v>96</v>
      </c>
      <c r="E910" t="s">
        <v>152</v>
      </c>
      <c r="F910" t="s">
        <v>2868</v>
      </c>
      <c r="G910" t="s">
        <v>168</v>
      </c>
      <c r="H910" t="s">
        <v>149</v>
      </c>
      <c r="I910" t="s">
        <v>135</v>
      </c>
      <c r="J910" t="s">
        <v>136</v>
      </c>
      <c r="K910" t="s">
        <v>137</v>
      </c>
      <c r="L910" t="s">
        <v>2869</v>
      </c>
      <c r="M910" t="s">
        <v>2870</v>
      </c>
      <c r="N910">
        <v>6.5422222220000004</v>
      </c>
      <c r="O910">
        <v>0</v>
      </c>
      <c r="P910">
        <v>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8.1813533847922795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8.1813533847922795</v>
      </c>
    </row>
    <row r="911" spans="1:31" x14ac:dyDescent="0.25">
      <c r="A911">
        <v>1627833</v>
      </c>
      <c r="B911">
        <v>1</v>
      </c>
      <c r="C911" t="s">
        <v>81</v>
      </c>
      <c r="D911" t="s">
        <v>127</v>
      </c>
      <c r="E911" t="s">
        <v>140</v>
      </c>
      <c r="F911" t="s">
        <v>2871</v>
      </c>
      <c r="G911" t="s">
        <v>161</v>
      </c>
      <c r="H911" t="s">
        <v>134</v>
      </c>
      <c r="I911" t="s">
        <v>135</v>
      </c>
      <c r="J911" t="s">
        <v>136</v>
      </c>
      <c r="K911" t="s">
        <v>137</v>
      </c>
      <c r="L911" t="s">
        <v>2872</v>
      </c>
      <c r="M911" t="s">
        <v>2873</v>
      </c>
      <c r="N911">
        <v>0.35055555500000002</v>
      </c>
      <c r="O911">
        <v>0</v>
      </c>
      <c r="P911">
        <v>1337</v>
      </c>
      <c r="Q911">
        <v>0</v>
      </c>
      <c r="R911">
        <v>8</v>
      </c>
      <c r="S911">
        <v>15</v>
      </c>
      <c r="T911">
        <v>208</v>
      </c>
      <c r="U911">
        <v>0</v>
      </c>
      <c r="V911">
        <v>3</v>
      </c>
      <c r="W911">
        <v>0</v>
      </c>
      <c r="X911">
        <v>137.96457926971178</v>
      </c>
      <c r="Y911">
        <v>0</v>
      </c>
      <c r="Z911">
        <v>0.26579359944741554</v>
      </c>
      <c r="AA911">
        <v>114.5230686372071</v>
      </c>
      <c r="AB911">
        <v>76.067038446536159</v>
      </c>
      <c r="AC911">
        <v>0</v>
      </c>
      <c r="AD911">
        <v>4.6595340465452564</v>
      </c>
      <c r="AE911">
        <v>333.48001399944775</v>
      </c>
    </row>
    <row r="912" spans="1:31" x14ac:dyDescent="0.25">
      <c r="A912">
        <v>1627834</v>
      </c>
      <c r="B912">
        <v>1</v>
      </c>
      <c r="C912" t="s">
        <v>80</v>
      </c>
      <c r="D912" t="s">
        <v>96</v>
      </c>
      <c r="E912" t="s">
        <v>152</v>
      </c>
      <c r="F912" t="s">
        <v>2874</v>
      </c>
      <c r="G912" t="s">
        <v>168</v>
      </c>
      <c r="H912" t="s">
        <v>149</v>
      </c>
      <c r="I912" t="s">
        <v>135</v>
      </c>
      <c r="J912" t="s">
        <v>136</v>
      </c>
      <c r="K912" t="s">
        <v>137</v>
      </c>
      <c r="L912" t="s">
        <v>2875</v>
      </c>
      <c r="M912" t="s">
        <v>2876</v>
      </c>
      <c r="N912">
        <v>4.5897222219999998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</row>
    <row r="913" spans="1:31" x14ac:dyDescent="0.25">
      <c r="A913">
        <v>1627835</v>
      </c>
      <c r="B913">
        <v>1</v>
      </c>
      <c r="C913" t="s">
        <v>81</v>
      </c>
      <c r="D913" t="s">
        <v>118</v>
      </c>
      <c r="E913" t="s">
        <v>146</v>
      </c>
      <c r="F913" t="s">
        <v>1704</v>
      </c>
      <c r="G913" t="s">
        <v>260</v>
      </c>
      <c r="H913" t="s">
        <v>149</v>
      </c>
      <c r="I913" t="s">
        <v>135</v>
      </c>
      <c r="J913" t="s">
        <v>136</v>
      </c>
      <c r="K913" t="s">
        <v>137</v>
      </c>
      <c r="L913" t="s">
        <v>2877</v>
      </c>
      <c r="M913" t="s">
        <v>2878</v>
      </c>
      <c r="N913">
        <v>0.62416666600000004</v>
      </c>
      <c r="O913">
        <v>0</v>
      </c>
      <c r="P913">
        <v>86</v>
      </c>
      <c r="Q913">
        <v>0</v>
      </c>
      <c r="R913">
        <v>7</v>
      </c>
      <c r="S913">
        <v>0</v>
      </c>
      <c r="T913">
        <v>6</v>
      </c>
      <c r="U913">
        <v>0</v>
      </c>
      <c r="V913">
        <v>0</v>
      </c>
      <c r="W913">
        <v>0</v>
      </c>
      <c r="X913">
        <v>10.606867956718451</v>
      </c>
      <c r="Y913">
        <v>0</v>
      </c>
      <c r="Z913">
        <v>1.4663002978486204</v>
      </c>
      <c r="AA913">
        <v>0</v>
      </c>
      <c r="AB913">
        <v>1.2150184156518831</v>
      </c>
      <c r="AC913">
        <v>0</v>
      </c>
      <c r="AD913">
        <v>0</v>
      </c>
      <c r="AE913">
        <v>13.288186670218955</v>
      </c>
    </row>
    <row r="914" spans="1:31" x14ac:dyDescent="0.25">
      <c r="A914">
        <v>1627836</v>
      </c>
      <c r="B914">
        <v>1</v>
      </c>
      <c r="C914" t="s">
        <v>80</v>
      </c>
      <c r="D914" t="s">
        <v>96</v>
      </c>
      <c r="E914" t="s">
        <v>152</v>
      </c>
      <c r="F914" t="s">
        <v>2879</v>
      </c>
      <c r="G914" t="s">
        <v>154</v>
      </c>
      <c r="H914" t="s">
        <v>149</v>
      </c>
      <c r="I914" t="s">
        <v>135</v>
      </c>
      <c r="J914" t="s">
        <v>136</v>
      </c>
      <c r="K914" t="s">
        <v>137</v>
      </c>
      <c r="L914" t="s">
        <v>2880</v>
      </c>
      <c r="M914" t="s">
        <v>2881</v>
      </c>
      <c r="N914">
        <v>0.82305555500000005</v>
      </c>
      <c r="O914">
        <v>0</v>
      </c>
      <c r="P914">
        <v>6</v>
      </c>
      <c r="Q914">
        <v>0</v>
      </c>
      <c r="R914">
        <v>0</v>
      </c>
      <c r="S914">
        <v>0</v>
      </c>
      <c r="T914">
        <v>1</v>
      </c>
      <c r="U914">
        <v>0</v>
      </c>
      <c r="V914">
        <v>0</v>
      </c>
      <c r="W914">
        <v>0</v>
      </c>
      <c r="X914">
        <v>1.1262493259178203</v>
      </c>
      <c r="Y914">
        <v>0</v>
      </c>
      <c r="Z914">
        <v>0</v>
      </c>
      <c r="AA914">
        <v>0</v>
      </c>
      <c r="AB914">
        <v>0.26790673743880666</v>
      </c>
      <c r="AC914">
        <v>0</v>
      </c>
      <c r="AD914">
        <v>0</v>
      </c>
      <c r="AE914">
        <v>1.394156063356627</v>
      </c>
    </row>
    <row r="915" spans="1:31" x14ac:dyDescent="0.25">
      <c r="A915">
        <v>1627838</v>
      </c>
      <c r="B915">
        <v>1</v>
      </c>
      <c r="C915" t="s">
        <v>81</v>
      </c>
      <c r="D915" t="s">
        <v>126</v>
      </c>
      <c r="E915" t="s">
        <v>178</v>
      </c>
      <c r="F915" t="s">
        <v>2882</v>
      </c>
      <c r="G915" t="s">
        <v>227</v>
      </c>
      <c r="H915" t="s">
        <v>149</v>
      </c>
      <c r="I915" t="s">
        <v>135</v>
      </c>
      <c r="J915" t="s">
        <v>136</v>
      </c>
      <c r="K915" t="s">
        <v>137</v>
      </c>
      <c r="L915" t="s">
        <v>2883</v>
      </c>
      <c r="M915" t="s">
        <v>2884</v>
      </c>
      <c r="N915">
        <v>0.84944444399999997</v>
      </c>
      <c r="O915">
        <v>0</v>
      </c>
      <c r="P915">
        <v>21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3.9340888172720669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3.9340888172720669</v>
      </c>
    </row>
    <row r="916" spans="1:31" x14ac:dyDescent="0.25">
      <c r="A916">
        <v>1627839</v>
      </c>
      <c r="B916">
        <v>1</v>
      </c>
      <c r="C916" t="s">
        <v>81</v>
      </c>
      <c r="D916" t="s">
        <v>113</v>
      </c>
      <c r="E916" t="s">
        <v>131</v>
      </c>
      <c r="F916" t="s">
        <v>2885</v>
      </c>
      <c r="G916" t="s">
        <v>195</v>
      </c>
      <c r="H916" t="s">
        <v>134</v>
      </c>
      <c r="I916" t="s">
        <v>135</v>
      </c>
      <c r="J916" t="s">
        <v>136</v>
      </c>
      <c r="K916" t="s">
        <v>137</v>
      </c>
      <c r="L916" t="s">
        <v>2886</v>
      </c>
      <c r="M916" t="s">
        <v>2887</v>
      </c>
      <c r="N916">
        <v>2.116666666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15.157702927571252</v>
      </c>
      <c r="AD916">
        <v>0</v>
      </c>
      <c r="AE916">
        <v>15.157702927571252</v>
      </c>
    </row>
    <row r="917" spans="1:31" x14ac:dyDescent="0.25">
      <c r="A917">
        <v>1627840</v>
      </c>
      <c r="B917">
        <v>1</v>
      </c>
      <c r="C917" t="s">
        <v>80</v>
      </c>
      <c r="D917" t="s">
        <v>83</v>
      </c>
      <c r="E917" t="s">
        <v>178</v>
      </c>
      <c r="F917" t="s">
        <v>2888</v>
      </c>
      <c r="G917" t="s">
        <v>227</v>
      </c>
      <c r="H917" t="s">
        <v>149</v>
      </c>
      <c r="I917" t="s">
        <v>135</v>
      </c>
      <c r="J917" t="s">
        <v>136</v>
      </c>
      <c r="K917" t="s">
        <v>137</v>
      </c>
      <c r="L917" t="s">
        <v>2889</v>
      </c>
      <c r="M917" t="s">
        <v>2890</v>
      </c>
      <c r="N917">
        <v>0.9</v>
      </c>
      <c r="O917">
        <v>0</v>
      </c>
      <c r="P917">
        <v>83</v>
      </c>
      <c r="Q917">
        <v>0</v>
      </c>
      <c r="R917">
        <v>0</v>
      </c>
      <c r="S917">
        <v>0</v>
      </c>
      <c r="T917">
        <v>13</v>
      </c>
      <c r="U917">
        <v>0</v>
      </c>
      <c r="V917">
        <v>0</v>
      </c>
      <c r="W917">
        <v>0</v>
      </c>
      <c r="X917">
        <v>37.013098564890775</v>
      </c>
      <c r="Y917">
        <v>0</v>
      </c>
      <c r="Z917">
        <v>0</v>
      </c>
      <c r="AA917">
        <v>0</v>
      </c>
      <c r="AB917">
        <v>24.542568941105632</v>
      </c>
      <c r="AC917">
        <v>0</v>
      </c>
      <c r="AD917">
        <v>0</v>
      </c>
      <c r="AE917">
        <v>61.555667505996411</v>
      </c>
    </row>
    <row r="918" spans="1:31" x14ac:dyDescent="0.25">
      <c r="A918">
        <v>1627842</v>
      </c>
      <c r="B918">
        <v>1</v>
      </c>
      <c r="C918" t="s">
        <v>81</v>
      </c>
      <c r="D918" t="s">
        <v>112</v>
      </c>
      <c r="E918" t="s">
        <v>152</v>
      </c>
      <c r="F918" t="s">
        <v>2891</v>
      </c>
      <c r="G918" t="s">
        <v>154</v>
      </c>
      <c r="H918" t="s">
        <v>149</v>
      </c>
      <c r="I918" t="s">
        <v>135</v>
      </c>
      <c r="J918" t="s">
        <v>136</v>
      </c>
      <c r="K918" t="s">
        <v>137</v>
      </c>
      <c r="L918" t="s">
        <v>2892</v>
      </c>
      <c r="M918" t="s">
        <v>2893</v>
      </c>
      <c r="N918">
        <v>2.0205555550000001</v>
      </c>
      <c r="O918">
        <v>0</v>
      </c>
      <c r="P918">
        <v>1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2.0085208942934446E-2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2.0085208942934446E-2</v>
      </c>
    </row>
    <row r="919" spans="1:31" x14ac:dyDescent="0.25">
      <c r="A919">
        <v>1627845</v>
      </c>
      <c r="B919">
        <v>1</v>
      </c>
      <c r="C919" t="s">
        <v>81</v>
      </c>
      <c r="D919" t="s">
        <v>115</v>
      </c>
      <c r="E919" t="s">
        <v>131</v>
      </c>
      <c r="F919" t="s">
        <v>1476</v>
      </c>
      <c r="G919" t="s">
        <v>785</v>
      </c>
      <c r="H919" t="s">
        <v>134</v>
      </c>
      <c r="I919" t="s">
        <v>135</v>
      </c>
      <c r="J919" t="s">
        <v>136</v>
      </c>
      <c r="K919" t="s">
        <v>137</v>
      </c>
      <c r="L919" t="s">
        <v>2894</v>
      </c>
      <c r="M919" t="s">
        <v>2895</v>
      </c>
      <c r="N919">
        <v>1.2008333330000001</v>
      </c>
      <c r="O919">
        <v>0</v>
      </c>
      <c r="P919">
        <v>256</v>
      </c>
      <c r="Q919">
        <v>0</v>
      </c>
      <c r="R919">
        <v>0</v>
      </c>
      <c r="S919">
        <v>0</v>
      </c>
      <c r="T919">
        <v>3</v>
      </c>
      <c r="U919">
        <v>0</v>
      </c>
      <c r="V919">
        <v>0</v>
      </c>
      <c r="W919">
        <v>0</v>
      </c>
      <c r="X919">
        <v>49.919190854532054</v>
      </c>
      <c r="Y919">
        <v>0</v>
      </c>
      <c r="Z919">
        <v>0</v>
      </c>
      <c r="AA919">
        <v>0</v>
      </c>
      <c r="AB919">
        <v>1.0412671121278949</v>
      </c>
      <c r="AC919">
        <v>0</v>
      </c>
      <c r="AD919">
        <v>0</v>
      </c>
      <c r="AE919">
        <v>50.960457966659952</v>
      </c>
    </row>
    <row r="920" spans="1:31" x14ac:dyDescent="0.25">
      <c r="A920">
        <v>1627846</v>
      </c>
      <c r="B920">
        <v>1</v>
      </c>
      <c r="C920" t="s">
        <v>81</v>
      </c>
      <c r="D920" t="s">
        <v>128</v>
      </c>
      <c r="E920" t="s">
        <v>204</v>
      </c>
      <c r="F920" t="s">
        <v>2896</v>
      </c>
      <c r="G920" t="s">
        <v>161</v>
      </c>
      <c r="H920" t="s">
        <v>134</v>
      </c>
      <c r="I920" t="s">
        <v>135</v>
      </c>
      <c r="J920" t="s">
        <v>136</v>
      </c>
      <c r="K920" t="s">
        <v>137</v>
      </c>
      <c r="L920" t="s">
        <v>2897</v>
      </c>
      <c r="M920" t="s">
        <v>2898</v>
      </c>
      <c r="N920">
        <v>2.2972222219999998</v>
      </c>
      <c r="O920">
        <v>3</v>
      </c>
      <c r="P920">
        <v>1</v>
      </c>
      <c r="Q920">
        <v>26</v>
      </c>
      <c r="R920">
        <v>7</v>
      </c>
      <c r="S920">
        <v>7</v>
      </c>
      <c r="T920">
        <v>0</v>
      </c>
      <c r="U920">
        <v>0</v>
      </c>
      <c r="V920">
        <v>0</v>
      </c>
      <c r="W920">
        <v>3.2531164393014667</v>
      </c>
      <c r="X920">
        <v>5.2992688863233335E-2</v>
      </c>
      <c r="Y920">
        <v>24.193576691845472</v>
      </c>
      <c r="Z920">
        <v>3.5095270871923532</v>
      </c>
      <c r="AA920">
        <v>174.07258082249641</v>
      </c>
      <c r="AB920">
        <v>0</v>
      </c>
      <c r="AC920">
        <v>0</v>
      </c>
      <c r="AD920">
        <v>0</v>
      </c>
      <c r="AE920">
        <v>205.08179372969892</v>
      </c>
    </row>
    <row r="921" spans="1:31" x14ac:dyDescent="0.25">
      <c r="A921">
        <v>1627847</v>
      </c>
      <c r="B921">
        <v>1</v>
      </c>
      <c r="C921" t="s">
        <v>81</v>
      </c>
      <c r="D921" t="s">
        <v>128</v>
      </c>
      <c r="E921" t="s">
        <v>131</v>
      </c>
      <c r="F921" t="s">
        <v>2899</v>
      </c>
      <c r="G921" t="s">
        <v>161</v>
      </c>
      <c r="H921" t="s">
        <v>134</v>
      </c>
      <c r="I921" t="s">
        <v>135</v>
      </c>
      <c r="J921" t="s">
        <v>136</v>
      </c>
      <c r="K921" t="s">
        <v>137</v>
      </c>
      <c r="L921" t="s">
        <v>2900</v>
      </c>
      <c r="M921" t="s">
        <v>2901</v>
      </c>
      <c r="N921">
        <v>1.915277777</v>
      </c>
      <c r="O921">
        <v>5</v>
      </c>
      <c r="P921">
        <v>39</v>
      </c>
      <c r="Q921">
        <v>15</v>
      </c>
      <c r="R921">
        <v>96</v>
      </c>
      <c r="S921">
        <v>10</v>
      </c>
      <c r="T921">
        <v>5</v>
      </c>
      <c r="U921">
        <v>2</v>
      </c>
      <c r="V921">
        <v>0</v>
      </c>
      <c r="W921">
        <v>5.029154677970709</v>
      </c>
      <c r="X921">
        <v>9.8997835564777006</v>
      </c>
      <c r="Y921">
        <v>19.008912777219194</v>
      </c>
      <c r="Z921">
        <v>66.024500063254422</v>
      </c>
      <c r="AA921">
        <v>79.927445918817696</v>
      </c>
      <c r="AB921">
        <v>10.85866897925696</v>
      </c>
      <c r="AC921">
        <v>21.522241276109177</v>
      </c>
      <c r="AD921">
        <v>0</v>
      </c>
      <c r="AE921">
        <v>212.27070724910584</v>
      </c>
    </row>
    <row r="922" spans="1:31" x14ac:dyDescent="0.25">
      <c r="A922">
        <v>1627848</v>
      </c>
      <c r="B922">
        <v>1</v>
      </c>
      <c r="C922" t="s">
        <v>80</v>
      </c>
      <c r="D922" t="s">
        <v>110</v>
      </c>
      <c r="E922" t="s">
        <v>152</v>
      </c>
      <c r="F922" t="s">
        <v>2902</v>
      </c>
      <c r="G922" t="s">
        <v>154</v>
      </c>
      <c r="H922" t="s">
        <v>149</v>
      </c>
      <c r="I922" t="s">
        <v>135</v>
      </c>
      <c r="J922" t="s">
        <v>136</v>
      </c>
      <c r="K922" t="s">
        <v>137</v>
      </c>
      <c r="L922" t="s">
        <v>2903</v>
      </c>
      <c r="M922" t="s">
        <v>2904</v>
      </c>
      <c r="N922">
        <v>1.6741666660000001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0.50233153323892399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0.50233153323892399</v>
      </c>
    </row>
    <row r="923" spans="1:31" x14ac:dyDescent="0.25">
      <c r="A923">
        <v>1627849</v>
      </c>
      <c r="B923">
        <v>1</v>
      </c>
      <c r="C923" t="s">
        <v>80</v>
      </c>
      <c r="D923" t="s">
        <v>97</v>
      </c>
      <c r="E923" t="s">
        <v>152</v>
      </c>
      <c r="F923" t="s">
        <v>2905</v>
      </c>
      <c r="G923" t="s">
        <v>507</v>
      </c>
      <c r="H923" t="s">
        <v>149</v>
      </c>
      <c r="I923" t="s">
        <v>135</v>
      </c>
      <c r="J923" t="s">
        <v>136</v>
      </c>
      <c r="K923" t="s">
        <v>137</v>
      </c>
      <c r="L923" t="s">
        <v>2906</v>
      </c>
      <c r="M923" t="s">
        <v>2907</v>
      </c>
      <c r="N923">
        <v>3.1172222220000001</v>
      </c>
      <c r="O923">
        <v>0</v>
      </c>
      <c r="P923">
        <v>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0.18257888897253419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0.18257888897253419</v>
      </c>
    </row>
    <row r="924" spans="1:31" x14ac:dyDescent="0.25">
      <c r="A924">
        <v>1627850</v>
      </c>
      <c r="B924">
        <v>1</v>
      </c>
      <c r="C924" t="s">
        <v>81</v>
      </c>
      <c r="D924" t="s">
        <v>112</v>
      </c>
      <c r="E924" t="s">
        <v>152</v>
      </c>
      <c r="F924" t="s">
        <v>2908</v>
      </c>
      <c r="G924" t="s">
        <v>154</v>
      </c>
      <c r="H924" t="s">
        <v>149</v>
      </c>
      <c r="I924" t="s">
        <v>135</v>
      </c>
      <c r="J924" t="s">
        <v>136</v>
      </c>
      <c r="K924" t="s">
        <v>137</v>
      </c>
      <c r="L924" t="s">
        <v>2909</v>
      </c>
      <c r="M924" t="s">
        <v>2910</v>
      </c>
      <c r="N924">
        <v>0.92500000000000004</v>
      </c>
      <c r="O924">
        <v>0</v>
      </c>
      <c r="P924">
        <v>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7.567844376805001E-3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7.567844376805001E-3</v>
      </c>
    </row>
    <row r="925" spans="1:31" x14ac:dyDescent="0.25">
      <c r="A925">
        <v>1627851</v>
      </c>
      <c r="B925">
        <v>1</v>
      </c>
      <c r="C925" t="s">
        <v>80</v>
      </c>
      <c r="D925" t="s">
        <v>83</v>
      </c>
      <c r="E925" t="s">
        <v>178</v>
      </c>
      <c r="F925" t="s">
        <v>2911</v>
      </c>
      <c r="G925" t="s">
        <v>227</v>
      </c>
      <c r="H925" t="s">
        <v>149</v>
      </c>
      <c r="I925" t="s">
        <v>135</v>
      </c>
      <c r="J925" t="s">
        <v>136</v>
      </c>
      <c r="K925" t="s">
        <v>137</v>
      </c>
      <c r="L925" t="s">
        <v>2912</v>
      </c>
      <c r="M925" t="s">
        <v>2913</v>
      </c>
      <c r="N925">
        <v>1.1941666660000001</v>
      </c>
      <c r="O925">
        <v>0</v>
      </c>
      <c r="P925">
        <v>1</v>
      </c>
      <c r="Q925">
        <v>0</v>
      </c>
      <c r="R925">
        <v>0</v>
      </c>
      <c r="S925">
        <v>0</v>
      </c>
      <c r="T925">
        <v>33</v>
      </c>
      <c r="U925">
        <v>0</v>
      </c>
      <c r="V925">
        <v>0</v>
      </c>
      <c r="W925">
        <v>0</v>
      </c>
      <c r="X925">
        <v>0.2848900692976411</v>
      </c>
      <c r="Y925">
        <v>0</v>
      </c>
      <c r="Z925">
        <v>0</v>
      </c>
      <c r="AA925">
        <v>0</v>
      </c>
      <c r="AB925">
        <v>20.394256750899064</v>
      </c>
      <c r="AC925">
        <v>0</v>
      </c>
      <c r="AD925">
        <v>0</v>
      </c>
      <c r="AE925">
        <v>20.679146820196706</v>
      </c>
    </row>
    <row r="926" spans="1:31" x14ac:dyDescent="0.25">
      <c r="A926">
        <v>1627852</v>
      </c>
      <c r="B926">
        <v>1</v>
      </c>
      <c r="C926" t="s">
        <v>81</v>
      </c>
      <c r="D926" t="s">
        <v>123</v>
      </c>
      <c r="E926" t="s">
        <v>131</v>
      </c>
      <c r="F926" t="s">
        <v>2841</v>
      </c>
      <c r="G926" t="s">
        <v>2914</v>
      </c>
      <c r="H926" t="s">
        <v>134</v>
      </c>
      <c r="I926" t="s">
        <v>135</v>
      </c>
      <c r="J926" t="s">
        <v>136</v>
      </c>
      <c r="K926" t="s">
        <v>137</v>
      </c>
      <c r="L926" t="s">
        <v>2915</v>
      </c>
      <c r="M926" t="s">
        <v>2916</v>
      </c>
      <c r="N926">
        <v>1.046944444</v>
      </c>
      <c r="O926">
        <v>0</v>
      </c>
      <c r="P926">
        <v>239</v>
      </c>
      <c r="Q926">
        <v>0</v>
      </c>
      <c r="R926">
        <v>0</v>
      </c>
      <c r="S926">
        <v>0</v>
      </c>
      <c r="T926">
        <v>81</v>
      </c>
      <c r="U926">
        <v>0</v>
      </c>
      <c r="V926">
        <v>0</v>
      </c>
      <c r="W926">
        <v>0</v>
      </c>
      <c r="X926">
        <v>66.966223760515106</v>
      </c>
      <c r="Y926">
        <v>0</v>
      </c>
      <c r="Z926">
        <v>0</v>
      </c>
      <c r="AA926">
        <v>0</v>
      </c>
      <c r="AB926">
        <v>60.46921650773794</v>
      </c>
      <c r="AC926">
        <v>0</v>
      </c>
      <c r="AD926">
        <v>0</v>
      </c>
      <c r="AE926">
        <v>127.43544026825305</v>
      </c>
    </row>
    <row r="927" spans="1:31" x14ac:dyDescent="0.25">
      <c r="A927">
        <v>1627854</v>
      </c>
      <c r="B927">
        <v>1</v>
      </c>
      <c r="C927" t="s">
        <v>80</v>
      </c>
      <c r="D927" t="s">
        <v>92</v>
      </c>
      <c r="E927" t="s">
        <v>152</v>
      </c>
      <c r="F927" t="s">
        <v>2917</v>
      </c>
      <c r="G927" t="s">
        <v>154</v>
      </c>
      <c r="H927" t="s">
        <v>149</v>
      </c>
      <c r="I927" t="s">
        <v>135</v>
      </c>
      <c r="J927" t="s">
        <v>136</v>
      </c>
      <c r="K927" t="s">
        <v>137</v>
      </c>
      <c r="L927" t="s">
        <v>2918</v>
      </c>
      <c r="M927" t="s">
        <v>2919</v>
      </c>
      <c r="N927">
        <v>1.0816666660000001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0.22892490719995504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0.22892490719995504</v>
      </c>
    </row>
    <row r="928" spans="1:31" x14ac:dyDescent="0.25">
      <c r="A928">
        <v>1627857</v>
      </c>
      <c r="B928">
        <v>1</v>
      </c>
      <c r="C928" t="s">
        <v>80</v>
      </c>
      <c r="D928" t="s">
        <v>83</v>
      </c>
      <c r="E928" t="s">
        <v>152</v>
      </c>
      <c r="F928" t="s">
        <v>2920</v>
      </c>
      <c r="G928" t="s">
        <v>154</v>
      </c>
      <c r="H928" t="s">
        <v>149</v>
      </c>
      <c r="I928" t="s">
        <v>135</v>
      </c>
      <c r="J928" t="s">
        <v>136</v>
      </c>
      <c r="K928" t="s">
        <v>137</v>
      </c>
      <c r="L928" t="s">
        <v>2921</v>
      </c>
      <c r="M928" t="s">
        <v>2922</v>
      </c>
      <c r="N928">
        <v>0.71055555500000001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0.28870686425664005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0.28870686425664005</v>
      </c>
    </row>
    <row r="929" spans="1:31" x14ac:dyDescent="0.25">
      <c r="A929">
        <v>1627858</v>
      </c>
      <c r="B929">
        <v>1</v>
      </c>
      <c r="C929" t="s">
        <v>80</v>
      </c>
      <c r="D929" t="s">
        <v>102</v>
      </c>
      <c r="E929" t="s">
        <v>152</v>
      </c>
      <c r="F929" t="s">
        <v>2923</v>
      </c>
      <c r="G929" t="s">
        <v>154</v>
      </c>
      <c r="H929" t="s">
        <v>149</v>
      </c>
      <c r="I929" t="s">
        <v>135</v>
      </c>
      <c r="J929" t="s">
        <v>136</v>
      </c>
      <c r="K929" t="s">
        <v>137</v>
      </c>
      <c r="L929" t="s">
        <v>2924</v>
      </c>
      <c r="M929" t="s">
        <v>2925</v>
      </c>
      <c r="N929">
        <v>2.6580555549999998</v>
      </c>
      <c r="O929">
        <v>0</v>
      </c>
      <c r="P929">
        <v>14</v>
      </c>
      <c r="Q929">
        <v>0</v>
      </c>
      <c r="R929">
        <v>0</v>
      </c>
      <c r="S929">
        <v>0</v>
      </c>
      <c r="T929">
        <v>1</v>
      </c>
      <c r="U929">
        <v>0</v>
      </c>
      <c r="V929">
        <v>0</v>
      </c>
      <c r="W929">
        <v>0</v>
      </c>
      <c r="X929">
        <v>9.4413902453709451</v>
      </c>
      <c r="Y929">
        <v>0</v>
      </c>
      <c r="Z929">
        <v>0</v>
      </c>
      <c r="AA929">
        <v>0</v>
      </c>
      <c r="AB929">
        <v>2.208518053172138</v>
      </c>
      <c r="AC929">
        <v>0</v>
      </c>
      <c r="AD929">
        <v>0</v>
      </c>
      <c r="AE929">
        <v>11.649908298543084</v>
      </c>
    </row>
    <row r="930" spans="1:31" x14ac:dyDescent="0.25">
      <c r="A930">
        <v>1627862</v>
      </c>
      <c r="B930">
        <v>1</v>
      </c>
      <c r="C930" t="s">
        <v>80</v>
      </c>
      <c r="D930" t="s">
        <v>92</v>
      </c>
      <c r="E930" t="s">
        <v>152</v>
      </c>
      <c r="F930" t="s">
        <v>2926</v>
      </c>
      <c r="G930" t="s">
        <v>507</v>
      </c>
      <c r="H930" t="s">
        <v>149</v>
      </c>
      <c r="I930" t="s">
        <v>135</v>
      </c>
      <c r="J930" t="s">
        <v>136</v>
      </c>
      <c r="K930" t="s">
        <v>137</v>
      </c>
      <c r="L930" t="s">
        <v>2927</v>
      </c>
      <c r="M930" t="s">
        <v>2928</v>
      </c>
      <c r="N930">
        <v>1.0819444439999999</v>
      </c>
      <c r="O930">
        <v>0</v>
      </c>
      <c r="P930">
        <v>1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0.53663122583975831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0.53663122583975831</v>
      </c>
    </row>
    <row r="931" spans="1:31" x14ac:dyDescent="0.25">
      <c r="A931">
        <v>1627863</v>
      </c>
      <c r="B931">
        <v>1</v>
      </c>
      <c r="C931" t="s">
        <v>81</v>
      </c>
      <c r="D931" t="s">
        <v>127</v>
      </c>
      <c r="E931" t="s">
        <v>131</v>
      </c>
      <c r="F931" t="s">
        <v>2929</v>
      </c>
      <c r="G931" t="s">
        <v>2930</v>
      </c>
      <c r="H931" t="s">
        <v>134</v>
      </c>
      <c r="I931" t="s">
        <v>135</v>
      </c>
      <c r="J931" t="s">
        <v>136</v>
      </c>
      <c r="K931" t="s">
        <v>137</v>
      </c>
      <c r="L931" t="s">
        <v>2931</v>
      </c>
      <c r="M931" t="s">
        <v>2932</v>
      </c>
      <c r="N931">
        <v>0.92777777699999997</v>
      </c>
      <c r="O931">
        <v>0</v>
      </c>
      <c r="P931">
        <v>338</v>
      </c>
      <c r="Q931">
        <v>0</v>
      </c>
      <c r="R931">
        <v>3</v>
      </c>
      <c r="S931">
        <v>4</v>
      </c>
      <c r="T931">
        <v>12</v>
      </c>
      <c r="U931">
        <v>0</v>
      </c>
      <c r="V931">
        <v>0</v>
      </c>
      <c r="W931">
        <v>0</v>
      </c>
      <c r="X931">
        <v>90.139317496523105</v>
      </c>
      <c r="Y931">
        <v>0</v>
      </c>
      <c r="Z931">
        <v>0.43068978815507786</v>
      </c>
      <c r="AA931">
        <v>47.447192320206568</v>
      </c>
      <c r="AB931">
        <v>4.0263640053870287</v>
      </c>
      <c r="AC931">
        <v>0</v>
      </c>
      <c r="AD931">
        <v>0</v>
      </c>
      <c r="AE931">
        <v>142.04356361027178</v>
      </c>
    </row>
    <row r="932" spans="1:31" x14ac:dyDescent="0.25">
      <c r="A932">
        <v>1627864</v>
      </c>
      <c r="B932">
        <v>1</v>
      </c>
      <c r="C932" t="s">
        <v>80</v>
      </c>
      <c r="D932" t="s">
        <v>103</v>
      </c>
      <c r="E932" t="s">
        <v>204</v>
      </c>
      <c r="F932" t="s">
        <v>2933</v>
      </c>
      <c r="G932" t="s">
        <v>195</v>
      </c>
      <c r="H932" t="s">
        <v>134</v>
      </c>
      <c r="I932" t="s">
        <v>135</v>
      </c>
      <c r="J932" t="s">
        <v>136</v>
      </c>
      <c r="K932" t="s">
        <v>137</v>
      </c>
      <c r="L932" t="s">
        <v>2934</v>
      </c>
      <c r="M932" t="s">
        <v>2935</v>
      </c>
      <c r="N932">
        <v>0.77666666600000001</v>
      </c>
      <c r="O932">
        <v>15</v>
      </c>
      <c r="P932">
        <v>327</v>
      </c>
      <c r="Q932">
        <v>18</v>
      </c>
      <c r="R932">
        <v>45</v>
      </c>
      <c r="S932">
        <v>10</v>
      </c>
      <c r="T932">
        <v>57</v>
      </c>
      <c r="U932">
        <v>0</v>
      </c>
      <c r="V932">
        <v>0</v>
      </c>
      <c r="W932">
        <v>11.700901562082533</v>
      </c>
      <c r="X932">
        <v>105.24425923396208</v>
      </c>
      <c r="Y932">
        <v>37.132208753916615</v>
      </c>
      <c r="Z932">
        <v>7.4647899789629388</v>
      </c>
      <c r="AA932">
        <v>17.237406481263854</v>
      </c>
      <c r="AB932">
        <v>27.389970768609075</v>
      </c>
      <c r="AC932">
        <v>0</v>
      </c>
      <c r="AD932">
        <v>0</v>
      </c>
      <c r="AE932">
        <v>206.16953677879712</v>
      </c>
    </row>
    <row r="933" spans="1:31" x14ac:dyDescent="0.25">
      <c r="A933">
        <v>1627865</v>
      </c>
      <c r="B933">
        <v>1</v>
      </c>
      <c r="C933" t="s">
        <v>80</v>
      </c>
      <c r="D933" t="s">
        <v>82</v>
      </c>
      <c r="E933" t="s">
        <v>131</v>
      </c>
      <c r="F933" t="s">
        <v>2936</v>
      </c>
      <c r="G933" t="s">
        <v>585</v>
      </c>
      <c r="H933" t="s">
        <v>134</v>
      </c>
      <c r="I933" t="s">
        <v>135</v>
      </c>
      <c r="J933" t="s">
        <v>136</v>
      </c>
      <c r="K933" t="s">
        <v>137</v>
      </c>
      <c r="L933" t="s">
        <v>2937</v>
      </c>
      <c r="M933" t="s">
        <v>2938</v>
      </c>
      <c r="N933">
        <v>1.338333333</v>
      </c>
      <c r="O933">
        <v>0</v>
      </c>
      <c r="P933">
        <v>181</v>
      </c>
      <c r="Q933">
        <v>0</v>
      </c>
      <c r="R933">
        <v>0</v>
      </c>
      <c r="S933">
        <v>0</v>
      </c>
      <c r="T933">
        <v>6</v>
      </c>
      <c r="U933">
        <v>0</v>
      </c>
      <c r="V933">
        <v>0</v>
      </c>
      <c r="W933">
        <v>0</v>
      </c>
      <c r="X933">
        <v>95.29324652151827</v>
      </c>
      <c r="Y933">
        <v>0</v>
      </c>
      <c r="Z933">
        <v>0</v>
      </c>
      <c r="AA933">
        <v>0</v>
      </c>
      <c r="AB933">
        <v>4.9123895970950198</v>
      </c>
      <c r="AC933">
        <v>0</v>
      </c>
      <c r="AD933">
        <v>0</v>
      </c>
      <c r="AE933">
        <v>100.20563611861328</v>
      </c>
    </row>
    <row r="934" spans="1:31" x14ac:dyDescent="0.25">
      <c r="A934">
        <v>1627871</v>
      </c>
      <c r="B934">
        <v>1</v>
      </c>
      <c r="C934" t="s">
        <v>80</v>
      </c>
      <c r="D934" t="s">
        <v>88</v>
      </c>
      <c r="E934" t="s">
        <v>131</v>
      </c>
      <c r="F934" t="s">
        <v>2939</v>
      </c>
      <c r="G934" t="s">
        <v>2930</v>
      </c>
      <c r="H934" t="s">
        <v>134</v>
      </c>
      <c r="I934" t="s">
        <v>135</v>
      </c>
      <c r="J934" t="s">
        <v>136</v>
      </c>
      <c r="K934" t="s">
        <v>137</v>
      </c>
      <c r="L934" t="s">
        <v>2940</v>
      </c>
      <c r="M934" t="s">
        <v>2941</v>
      </c>
      <c r="N934">
        <v>1.9597222219999999</v>
      </c>
      <c r="O934">
        <v>1</v>
      </c>
      <c r="P934">
        <v>490</v>
      </c>
      <c r="Q934">
        <v>1</v>
      </c>
      <c r="R934">
        <v>0</v>
      </c>
      <c r="S934">
        <v>9</v>
      </c>
      <c r="T934">
        <v>103</v>
      </c>
      <c r="U934">
        <v>3</v>
      </c>
      <c r="V934">
        <v>3</v>
      </c>
      <c r="W934">
        <v>33.610519769435584</v>
      </c>
      <c r="X934">
        <v>545.6597556207463</v>
      </c>
      <c r="Y934">
        <v>0</v>
      </c>
      <c r="Z934">
        <v>0</v>
      </c>
      <c r="AA934">
        <v>169.21315462988863</v>
      </c>
      <c r="AB934">
        <v>266.38414415460181</v>
      </c>
      <c r="AC934">
        <v>33.798026606839144</v>
      </c>
      <c r="AD934">
        <v>10.055455979833308</v>
      </c>
      <c r="AE934">
        <v>1058.7210567613449</v>
      </c>
    </row>
    <row r="935" spans="1:31" x14ac:dyDescent="0.25">
      <c r="A935">
        <v>1627873</v>
      </c>
      <c r="B935">
        <v>1</v>
      </c>
      <c r="C935" t="s">
        <v>81</v>
      </c>
      <c r="D935" t="s">
        <v>118</v>
      </c>
      <c r="E935" t="s">
        <v>152</v>
      </c>
      <c r="F935" t="s">
        <v>2670</v>
      </c>
      <c r="G935" t="s">
        <v>168</v>
      </c>
      <c r="H935" t="s">
        <v>149</v>
      </c>
      <c r="I935" t="s">
        <v>135</v>
      </c>
      <c r="J935" t="s">
        <v>136</v>
      </c>
      <c r="K935" t="s">
        <v>137</v>
      </c>
      <c r="L935" t="s">
        <v>2942</v>
      </c>
      <c r="M935" t="s">
        <v>2943</v>
      </c>
      <c r="N935">
        <v>0.85916666600000002</v>
      </c>
      <c r="O935">
        <v>0</v>
      </c>
      <c r="P935">
        <v>6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1.1819664093988351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1.1819664093988351</v>
      </c>
    </row>
    <row r="936" spans="1:31" x14ac:dyDescent="0.25">
      <c r="A936">
        <v>1627875</v>
      </c>
      <c r="B936">
        <v>1</v>
      </c>
      <c r="C936" t="s">
        <v>80</v>
      </c>
      <c r="D936" t="s">
        <v>93</v>
      </c>
      <c r="E936" t="s">
        <v>152</v>
      </c>
      <c r="F936" t="s">
        <v>2944</v>
      </c>
      <c r="G936" t="s">
        <v>154</v>
      </c>
      <c r="H936" t="s">
        <v>149</v>
      </c>
      <c r="I936" t="s">
        <v>135</v>
      </c>
      <c r="J936" t="s">
        <v>136</v>
      </c>
      <c r="K936" t="s">
        <v>137</v>
      </c>
      <c r="L936" t="s">
        <v>2945</v>
      </c>
      <c r="M936" t="s">
        <v>2946</v>
      </c>
      <c r="N936">
        <v>1.7022222220000001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</row>
    <row r="937" spans="1:31" x14ac:dyDescent="0.25">
      <c r="A937">
        <v>1627876</v>
      </c>
      <c r="B937">
        <v>1</v>
      </c>
      <c r="C937" t="s">
        <v>80</v>
      </c>
      <c r="D937" t="s">
        <v>97</v>
      </c>
      <c r="E937" t="s">
        <v>152</v>
      </c>
      <c r="F937" t="s">
        <v>2947</v>
      </c>
      <c r="G937" t="s">
        <v>154</v>
      </c>
      <c r="H937" t="s">
        <v>149</v>
      </c>
      <c r="I937" t="s">
        <v>135</v>
      </c>
      <c r="J937" t="s">
        <v>136</v>
      </c>
      <c r="K937" t="s">
        <v>137</v>
      </c>
      <c r="L937" t="s">
        <v>2948</v>
      </c>
      <c r="M937" t="s">
        <v>2949</v>
      </c>
      <c r="N937">
        <v>1.128333333</v>
      </c>
      <c r="O937">
        <v>0</v>
      </c>
      <c r="P937">
        <v>2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0.27417928182429913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0.27417928182429913</v>
      </c>
    </row>
    <row r="938" spans="1:31" x14ac:dyDescent="0.25">
      <c r="A938">
        <v>1627877</v>
      </c>
      <c r="B938">
        <v>1</v>
      </c>
      <c r="C938" t="s">
        <v>81</v>
      </c>
      <c r="D938" t="s">
        <v>120</v>
      </c>
      <c r="E938" t="s">
        <v>140</v>
      </c>
      <c r="F938" t="s">
        <v>2950</v>
      </c>
      <c r="G938" t="s">
        <v>161</v>
      </c>
      <c r="H938" t="s">
        <v>134</v>
      </c>
      <c r="I938" t="s">
        <v>135</v>
      </c>
      <c r="J938" t="s">
        <v>136</v>
      </c>
      <c r="K938" t="s">
        <v>137</v>
      </c>
      <c r="L938" t="s">
        <v>2951</v>
      </c>
      <c r="M938" t="s">
        <v>2952</v>
      </c>
      <c r="N938">
        <v>0.57250000000000001</v>
      </c>
      <c r="O938">
        <v>3</v>
      </c>
      <c r="P938">
        <v>883</v>
      </c>
      <c r="Q938">
        <v>268</v>
      </c>
      <c r="R938">
        <v>89</v>
      </c>
      <c r="S938">
        <v>23</v>
      </c>
      <c r="T938">
        <v>112</v>
      </c>
      <c r="U938">
        <v>5</v>
      </c>
      <c r="V938">
        <v>1</v>
      </c>
      <c r="W938">
        <v>0.69146213644800003</v>
      </c>
      <c r="X938">
        <v>117.50531469795369</v>
      </c>
      <c r="Y938">
        <v>658.17665358550767</v>
      </c>
      <c r="Z938">
        <v>43.924120962645375</v>
      </c>
      <c r="AA938">
        <v>139.92966409346934</v>
      </c>
      <c r="AB938">
        <v>53.92859652245626</v>
      </c>
      <c r="AC938">
        <v>78.333121046011684</v>
      </c>
      <c r="AD938">
        <v>0.16316862553015998</v>
      </c>
      <c r="AE938">
        <v>1092.6521016700224</v>
      </c>
    </row>
    <row r="939" spans="1:31" x14ac:dyDescent="0.25">
      <c r="A939">
        <v>1627879</v>
      </c>
      <c r="B939">
        <v>1</v>
      </c>
      <c r="C939" t="s">
        <v>81</v>
      </c>
      <c r="D939" t="s">
        <v>116</v>
      </c>
      <c r="E939" t="s">
        <v>178</v>
      </c>
      <c r="F939" t="s">
        <v>2953</v>
      </c>
      <c r="G939" t="s">
        <v>227</v>
      </c>
      <c r="H939" t="s">
        <v>149</v>
      </c>
      <c r="I939" t="s">
        <v>135</v>
      </c>
      <c r="J939" t="s">
        <v>136</v>
      </c>
      <c r="K939" t="s">
        <v>137</v>
      </c>
      <c r="L939" t="s">
        <v>2954</v>
      </c>
      <c r="M939" t="s">
        <v>2955</v>
      </c>
      <c r="N939">
        <v>1.632222222</v>
      </c>
      <c r="O939">
        <v>0</v>
      </c>
      <c r="P939">
        <v>9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1.2327753341052772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1.2327753341052772</v>
      </c>
    </row>
    <row r="940" spans="1:31" x14ac:dyDescent="0.25">
      <c r="A940">
        <v>1627880</v>
      </c>
      <c r="B940">
        <v>1</v>
      </c>
      <c r="C940" t="s">
        <v>80</v>
      </c>
      <c r="D940" t="s">
        <v>106</v>
      </c>
      <c r="E940" t="s">
        <v>131</v>
      </c>
      <c r="F940" t="s">
        <v>2956</v>
      </c>
      <c r="G940" t="s">
        <v>161</v>
      </c>
      <c r="H940" t="s">
        <v>134</v>
      </c>
      <c r="I940" t="s">
        <v>135</v>
      </c>
      <c r="J940" t="s">
        <v>136</v>
      </c>
      <c r="K940" t="s">
        <v>137</v>
      </c>
      <c r="L940" t="s">
        <v>2957</v>
      </c>
      <c r="M940" t="s">
        <v>2958</v>
      </c>
      <c r="N940">
        <v>0.94722222199999995</v>
      </c>
      <c r="O940">
        <v>0</v>
      </c>
      <c r="P940">
        <v>0</v>
      </c>
      <c r="Q940">
        <v>0</v>
      </c>
      <c r="R940">
        <v>16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4.9096323142793104</v>
      </c>
      <c r="AA940">
        <v>0</v>
      </c>
      <c r="AB940">
        <v>0</v>
      </c>
      <c r="AC940">
        <v>0</v>
      </c>
      <c r="AD940">
        <v>0</v>
      </c>
      <c r="AE940">
        <v>4.9096323142793104</v>
      </c>
    </row>
    <row r="941" spans="1:31" x14ac:dyDescent="0.25">
      <c r="A941">
        <v>1627885</v>
      </c>
      <c r="B941">
        <v>1</v>
      </c>
      <c r="C941" t="s">
        <v>80</v>
      </c>
      <c r="D941" t="s">
        <v>95</v>
      </c>
      <c r="E941" t="s">
        <v>178</v>
      </c>
      <c r="F941" t="s">
        <v>2959</v>
      </c>
      <c r="G941" t="s">
        <v>227</v>
      </c>
      <c r="H941" t="s">
        <v>149</v>
      </c>
      <c r="I941" t="s">
        <v>135</v>
      </c>
      <c r="J941" t="s">
        <v>136</v>
      </c>
      <c r="K941" t="s">
        <v>137</v>
      </c>
      <c r="L941" t="s">
        <v>2960</v>
      </c>
      <c r="M941" t="s">
        <v>2961</v>
      </c>
      <c r="N941">
        <v>0.81194444399999999</v>
      </c>
      <c r="O941">
        <v>0</v>
      </c>
      <c r="P941">
        <v>12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3.600591925215626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3.600591925215626</v>
      </c>
    </row>
    <row r="942" spans="1:31" x14ac:dyDescent="0.25">
      <c r="A942">
        <v>1627886</v>
      </c>
      <c r="B942">
        <v>1</v>
      </c>
      <c r="C942" t="s">
        <v>81</v>
      </c>
      <c r="D942" t="s">
        <v>123</v>
      </c>
      <c r="E942" t="s">
        <v>152</v>
      </c>
      <c r="F942" t="s">
        <v>2962</v>
      </c>
      <c r="G942" t="s">
        <v>154</v>
      </c>
      <c r="H942" t="s">
        <v>149</v>
      </c>
      <c r="I942" t="s">
        <v>135</v>
      </c>
      <c r="J942" t="s">
        <v>136</v>
      </c>
      <c r="K942" t="s">
        <v>137</v>
      </c>
      <c r="L942" t="s">
        <v>2963</v>
      </c>
      <c r="M942" t="s">
        <v>2964</v>
      </c>
      <c r="N942">
        <v>0.95527777700000005</v>
      </c>
      <c r="O942">
        <v>0</v>
      </c>
      <c r="P942">
        <v>2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0.4802298310681839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0.4802298310681839</v>
      </c>
    </row>
    <row r="943" spans="1:31" x14ac:dyDescent="0.25">
      <c r="A943">
        <v>1627887</v>
      </c>
      <c r="B943">
        <v>1</v>
      </c>
      <c r="C943" t="s">
        <v>80</v>
      </c>
      <c r="D943" t="s">
        <v>93</v>
      </c>
      <c r="E943" t="s">
        <v>146</v>
      </c>
      <c r="F943" t="s">
        <v>2965</v>
      </c>
      <c r="G943" t="s">
        <v>239</v>
      </c>
      <c r="H943" t="s">
        <v>149</v>
      </c>
      <c r="I943" t="s">
        <v>135</v>
      </c>
      <c r="J943" t="s">
        <v>136</v>
      </c>
      <c r="K943" t="s">
        <v>137</v>
      </c>
      <c r="L943" t="s">
        <v>2966</v>
      </c>
      <c r="M943" t="s">
        <v>2967</v>
      </c>
      <c r="N943">
        <v>1.7833333330000001</v>
      </c>
      <c r="O943">
        <v>0</v>
      </c>
      <c r="P943">
        <v>47</v>
      </c>
      <c r="Q943">
        <v>0</v>
      </c>
      <c r="R943">
        <v>6</v>
      </c>
      <c r="S943">
        <v>0</v>
      </c>
      <c r="T943">
        <v>9</v>
      </c>
      <c r="U943">
        <v>0</v>
      </c>
      <c r="V943">
        <v>0</v>
      </c>
      <c r="W943">
        <v>0</v>
      </c>
      <c r="X943">
        <v>20.063417603625791</v>
      </c>
      <c r="Y943">
        <v>0</v>
      </c>
      <c r="Z943">
        <v>1.1248505785499701</v>
      </c>
      <c r="AA943">
        <v>0</v>
      </c>
      <c r="AB943">
        <v>6.40150817037736</v>
      </c>
      <c r="AC943">
        <v>0</v>
      </c>
      <c r="AD943">
        <v>0</v>
      </c>
      <c r="AE943">
        <v>27.589776352553123</v>
      </c>
    </row>
    <row r="944" spans="1:31" x14ac:dyDescent="0.25">
      <c r="A944">
        <v>1627888</v>
      </c>
      <c r="B944">
        <v>1</v>
      </c>
      <c r="C944" t="s">
        <v>81</v>
      </c>
      <c r="D944" t="s">
        <v>127</v>
      </c>
      <c r="E944" t="s">
        <v>131</v>
      </c>
      <c r="F944" t="s">
        <v>2929</v>
      </c>
      <c r="G944" t="s">
        <v>161</v>
      </c>
      <c r="H944" t="s">
        <v>134</v>
      </c>
      <c r="I944" t="s">
        <v>135</v>
      </c>
      <c r="J944" t="s">
        <v>136</v>
      </c>
      <c r="K944" t="s">
        <v>137</v>
      </c>
      <c r="L944" t="s">
        <v>2968</v>
      </c>
      <c r="M944" t="s">
        <v>2969</v>
      </c>
      <c r="N944">
        <v>3.0525000000000002</v>
      </c>
      <c r="O944">
        <v>0</v>
      </c>
      <c r="P944">
        <v>338</v>
      </c>
      <c r="Q944">
        <v>0</v>
      </c>
      <c r="R944">
        <v>3</v>
      </c>
      <c r="S944">
        <v>4</v>
      </c>
      <c r="T944">
        <v>12</v>
      </c>
      <c r="U944">
        <v>0</v>
      </c>
      <c r="V944">
        <v>0</v>
      </c>
      <c r="W944">
        <v>0</v>
      </c>
      <c r="X944">
        <v>305.5157103615195</v>
      </c>
      <c r="Y944">
        <v>0</v>
      </c>
      <c r="Z944">
        <v>1.2343041312006708</v>
      </c>
      <c r="AA944">
        <v>151.09894525466416</v>
      </c>
      <c r="AB944">
        <v>11.900681923144891</v>
      </c>
      <c r="AC944">
        <v>0</v>
      </c>
      <c r="AD944">
        <v>0</v>
      </c>
      <c r="AE944">
        <v>469.74964167052917</v>
      </c>
    </row>
    <row r="945" spans="1:31" x14ac:dyDescent="0.25">
      <c r="A945">
        <v>1627890</v>
      </c>
      <c r="B945">
        <v>1</v>
      </c>
      <c r="C945" t="s">
        <v>81</v>
      </c>
      <c r="D945" t="s">
        <v>114</v>
      </c>
      <c r="E945" t="s">
        <v>131</v>
      </c>
      <c r="F945" t="s">
        <v>2970</v>
      </c>
      <c r="G945" t="s">
        <v>195</v>
      </c>
      <c r="H945" t="s">
        <v>134</v>
      </c>
      <c r="I945" t="s">
        <v>135</v>
      </c>
      <c r="J945" t="s">
        <v>136</v>
      </c>
      <c r="K945" t="s">
        <v>137</v>
      </c>
      <c r="L945" t="s">
        <v>2971</v>
      </c>
      <c r="M945" t="s">
        <v>2972</v>
      </c>
      <c r="N945">
        <v>1.5219444440000001</v>
      </c>
      <c r="O945">
        <v>0</v>
      </c>
      <c r="P945">
        <v>77</v>
      </c>
      <c r="Q945">
        <v>0</v>
      </c>
      <c r="R945">
        <v>0</v>
      </c>
      <c r="S945">
        <v>0</v>
      </c>
      <c r="T945">
        <v>8</v>
      </c>
      <c r="U945">
        <v>0</v>
      </c>
      <c r="V945">
        <v>0</v>
      </c>
      <c r="W945">
        <v>0</v>
      </c>
      <c r="X945">
        <v>15.408951297253941</v>
      </c>
      <c r="Y945">
        <v>0</v>
      </c>
      <c r="Z945">
        <v>0</v>
      </c>
      <c r="AA945">
        <v>0</v>
      </c>
      <c r="AB945">
        <v>2.5066633389243886</v>
      </c>
      <c r="AC945">
        <v>0</v>
      </c>
      <c r="AD945">
        <v>0</v>
      </c>
      <c r="AE945">
        <v>17.915614636178329</v>
      </c>
    </row>
    <row r="946" spans="1:31" x14ac:dyDescent="0.25">
      <c r="A946">
        <v>1627891</v>
      </c>
      <c r="B946">
        <v>1</v>
      </c>
      <c r="C946" t="s">
        <v>80</v>
      </c>
      <c r="D946" t="s">
        <v>99</v>
      </c>
      <c r="E946" t="s">
        <v>178</v>
      </c>
      <c r="F946" t="s">
        <v>2973</v>
      </c>
      <c r="G946" t="s">
        <v>231</v>
      </c>
      <c r="H946" t="s">
        <v>149</v>
      </c>
      <c r="I946" t="s">
        <v>135</v>
      </c>
      <c r="J946" t="s">
        <v>136</v>
      </c>
      <c r="K946" t="s">
        <v>137</v>
      </c>
      <c r="L946" t="s">
        <v>2974</v>
      </c>
      <c r="M946" t="s">
        <v>2975</v>
      </c>
      <c r="N946">
        <v>0.97916666600000002</v>
      </c>
      <c r="O946">
        <v>0</v>
      </c>
      <c r="P946">
        <v>67</v>
      </c>
      <c r="Q946">
        <v>0</v>
      </c>
      <c r="R946">
        <v>0</v>
      </c>
      <c r="S946">
        <v>0</v>
      </c>
      <c r="T946">
        <v>4</v>
      </c>
      <c r="U946">
        <v>0</v>
      </c>
      <c r="V946">
        <v>0</v>
      </c>
      <c r="W946">
        <v>0</v>
      </c>
      <c r="X946">
        <v>12.304001141540615</v>
      </c>
      <c r="Y946">
        <v>0</v>
      </c>
      <c r="Z946">
        <v>0</v>
      </c>
      <c r="AA946">
        <v>0</v>
      </c>
      <c r="AB946">
        <v>0.2373190656858</v>
      </c>
      <c r="AC946">
        <v>0</v>
      </c>
      <c r="AD946">
        <v>0</v>
      </c>
      <c r="AE946">
        <v>12.541320207226414</v>
      </c>
    </row>
    <row r="947" spans="1:31" x14ac:dyDescent="0.25">
      <c r="A947">
        <v>1627893</v>
      </c>
      <c r="B947">
        <v>1</v>
      </c>
      <c r="C947" t="s">
        <v>81</v>
      </c>
      <c r="D947" t="s">
        <v>113</v>
      </c>
      <c r="E947" t="s">
        <v>178</v>
      </c>
      <c r="F947" t="s">
        <v>2976</v>
      </c>
      <c r="G947" t="s">
        <v>227</v>
      </c>
      <c r="H947" t="s">
        <v>149</v>
      </c>
      <c r="I947" t="s">
        <v>135</v>
      </c>
      <c r="J947" t="s">
        <v>136</v>
      </c>
      <c r="K947" t="s">
        <v>137</v>
      </c>
      <c r="L947" t="s">
        <v>2977</v>
      </c>
      <c r="M947" t="s">
        <v>2978</v>
      </c>
      <c r="N947">
        <v>1.259166666</v>
      </c>
      <c r="O947">
        <v>0</v>
      </c>
      <c r="P947">
        <v>6</v>
      </c>
      <c r="Q947">
        <v>0</v>
      </c>
      <c r="R947">
        <v>1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0.60033032428745337</v>
      </c>
      <c r="Y947">
        <v>0</v>
      </c>
      <c r="Z947">
        <v>0.18842622623080055</v>
      </c>
      <c r="AA947">
        <v>0</v>
      </c>
      <c r="AB947">
        <v>0</v>
      </c>
      <c r="AC947">
        <v>0</v>
      </c>
      <c r="AD947">
        <v>0</v>
      </c>
      <c r="AE947">
        <v>0.78875655051825388</v>
      </c>
    </row>
    <row r="948" spans="1:31" x14ac:dyDescent="0.25">
      <c r="A948">
        <v>1627895</v>
      </c>
      <c r="B948">
        <v>1</v>
      </c>
      <c r="C948" t="s">
        <v>80</v>
      </c>
      <c r="D948" t="s">
        <v>100</v>
      </c>
      <c r="E948" t="s">
        <v>178</v>
      </c>
      <c r="F948" t="s">
        <v>2979</v>
      </c>
      <c r="G948" t="s">
        <v>252</v>
      </c>
      <c r="H948" t="s">
        <v>149</v>
      </c>
      <c r="I948" t="s">
        <v>135</v>
      </c>
      <c r="J948" t="s">
        <v>136</v>
      </c>
      <c r="K948" t="s">
        <v>137</v>
      </c>
      <c r="L948" t="s">
        <v>2980</v>
      </c>
      <c r="M948" t="s">
        <v>2981</v>
      </c>
      <c r="N948">
        <v>0.88777777700000005</v>
      </c>
      <c r="O948">
        <v>0</v>
      </c>
      <c r="P948">
        <v>87</v>
      </c>
      <c r="Q948">
        <v>0</v>
      </c>
      <c r="R948">
        <v>0</v>
      </c>
      <c r="S948">
        <v>0</v>
      </c>
      <c r="T948">
        <v>4</v>
      </c>
      <c r="U948">
        <v>0</v>
      </c>
      <c r="V948">
        <v>0</v>
      </c>
      <c r="W948">
        <v>0</v>
      </c>
      <c r="X948">
        <v>10.045560756357423</v>
      </c>
      <c r="Y948">
        <v>0</v>
      </c>
      <c r="Z948">
        <v>0</v>
      </c>
      <c r="AA948">
        <v>0</v>
      </c>
      <c r="AB948">
        <v>4.1310262843927674</v>
      </c>
      <c r="AC948">
        <v>0</v>
      </c>
      <c r="AD948">
        <v>0</v>
      </c>
      <c r="AE948">
        <v>14.17658704075019</v>
      </c>
    </row>
    <row r="949" spans="1:31" x14ac:dyDescent="0.25">
      <c r="A949">
        <v>1627896</v>
      </c>
      <c r="B949">
        <v>1</v>
      </c>
      <c r="C949" t="s">
        <v>80</v>
      </c>
      <c r="D949" t="s">
        <v>100</v>
      </c>
      <c r="E949" t="s">
        <v>152</v>
      </c>
      <c r="F949" t="s">
        <v>2982</v>
      </c>
      <c r="G949" t="s">
        <v>154</v>
      </c>
      <c r="H949" t="s">
        <v>149</v>
      </c>
      <c r="I949" t="s">
        <v>135</v>
      </c>
      <c r="J949" t="s">
        <v>136</v>
      </c>
      <c r="K949" t="s">
        <v>137</v>
      </c>
      <c r="L949" t="s">
        <v>2983</v>
      </c>
      <c r="M949" t="s">
        <v>2984</v>
      </c>
      <c r="N949">
        <v>1.3425</v>
      </c>
      <c r="O949">
        <v>0</v>
      </c>
      <c r="P949">
        <v>1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0.14070176870688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0.14070176870688</v>
      </c>
    </row>
    <row r="950" spans="1:31" x14ac:dyDescent="0.25">
      <c r="A950">
        <v>1627899</v>
      </c>
      <c r="B950">
        <v>1</v>
      </c>
      <c r="C950" t="s">
        <v>80</v>
      </c>
      <c r="D950" t="s">
        <v>106</v>
      </c>
      <c r="E950" t="s">
        <v>152</v>
      </c>
      <c r="F950" t="s">
        <v>2985</v>
      </c>
      <c r="G950" t="s">
        <v>154</v>
      </c>
      <c r="H950" t="s">
        <v>149</v>
      </c>
      <c r="I950" t="s">
        <v>135</v>
      </c>
      <c r="J950" t="s">
        <v>136</v>
      </c>
      <c r="K950" t="s">
        <v>137</v>
      </c>
      <c r="L950" t="s">
        <v>2986</v>
      </c>
      <c r="M950" t="s">
        <v>2987</v>
      </c>
      <c r="N950">
        <v>2.0119444440000001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1.5590407246111112E-4</v>
      </c>
      <c r="AC950">
        <v>0</v>
      </c>
      <c r="AD950">
        <v>0</v>
      </c>
      <c r="AE950">
        <v>1.5590407246111112E-4</v>
      </c>
    </row>
    <row r="951" spans="1:31" x14ac:dyDescent="0.25">
      <c r="A951">
        <v>1627901</v>
      </c>
      <c r="B951">
        <v>1</v>
      </c>
      <c r="C951" t="s">
        <v>80</v>
      </c>
      <c r="D951" t="s">
        <v>94</v>
      </c>
      <c r="E951" t="s">
        <v>152</v>
      </c>
      <c r="F951" t="s">
        <v>2988</v>
      </c>
      <c r="G951" t="s">
        <v>154</v>
      </c>
      <c r="H951" t="s">
        <v>149</v>
      </c>
      <c r="I951" t="s">
        <v>135</v>
      </c>
      <c r="J951" t="s">
        <v>136</v>
      </c>
      <c r="K951" t="s">
        <v>137</v>
      </c>
      <c r="L951" t="s">
        <v>2989</v>
      </c>
      <c r="M951" t="s">
        <v>2990</v>
      </c>
      <c r="N951">
        <v>1.6525000000000001</v>
      </c>
      <c r="O951">
        <v>0</v>
      </c>
      <c r="P951">
        <v>2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1.1836937085093502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1.1836937085093502</v>
      </c>
    </row>
    <row r="952" spans="1:31" x14ac:dyDescent="0.25">
      <c r="A952">
        <v>1627902</v>
      </c>
      <c r="B952">
        <v>1</v>
      </c>
      <c r="C952" t="s">
        <v>80</v>
      </c>
      <c r="D952" t="s">
        <v>101</v>
      </c>
      <c r="E952" t="s">
        <v>178</v>
      </c>
      <c r="F952" t="s">
        <v>2991</v>
      </c>
      <c r="G952" t="s">
        <v>231</v>
      </c>
      <c r="H952" t="s">
        <v>149</v>
      </c>
      <c r="I952" t="s">
        <v>135</v>
      </c>
      <c r="J952" t="s">
        <v>136</v>
      </c>
      <c r="K952" t="s">
        <v>137</v>
      </c>
      <c r="L952" t="s">
        <v>2992</v>
      </c>
      <c r="M952" t="s">
        <v>2993</v>
      </c>
      <c r="N952">
        <v>2.4080555549999998</v>
      </c>
      <c r="O952">
        <v>0</v>
      </c>
      <c r="P952">
        <v>34</v>
      </c>
      <c r="Q952">
        <v>0</v>
      </c>
      <c r="R952">
        <v>0</v>
      </c>
      <c r="S952">
        <v>0</v>
      </c>
      <c r="T952">
        <v>1</v>
      </c>
      <c r="U952">
        <v>0</v>
      </c>
      <c r="V952">
        <v>0</v>
      </c>
      <c r="W952">
        <v>0</v>
      </c>
      <c r="X952">
        <v>24.888353023770609</v>
      </c>
      <c r="Y952">
        <v>0</v>
      </c>
      <c r="Z952">
        <v>0</v>
      </c>
      <c r="AA952">
        <v>0</v>
      </c>
      <c r="AB952">
        <v>4.3692204826691849</v>
      </c>
      <c r="AC952">
        <v>0</v>
      </c>
      <c r="AD952">
        <v>0</v>
      </c>
      <c r="AE952">
        <v>29.257573506439794</v>
      </c>
    </row>
    <row r="953" spans="1:31" x14ac:dyDescent="0.25">
      <c r="A953">
        <v>1627903</v>
      </c>
      <c r="B953">
        <v>1</v>
      </c>
      <c r="C953" t="s">
        <v>80</v>
      </c>
      <c r="D953" t="s">
        <v>101</v>
      </c>
      <c r="E953" t="s">
        <v>146</v>
      </c>
      <c r="F953" t="s">
        <v>2994</v>
      </c>
      <c r="G953" t="s">
        <v>231</v>
      </c>
      <c r="H953" t="s">
        <v>149</v>
      </c>
      <c r="I953" t="s">
        <v>135</v>
      </c>
      <c r="J953" t="s">
        <v>136</v>
      </c>
      <c r="K953" t="s">
        <v>137</v>
      </c>
      <c r="L953" t="s">
        <v>2992</v>
      </c>
      <c r="M953" t="s">
        <v>2995</v>
      </c>
      <c r="N953">
        <v>0.399166666</v>
      </c>
      <c r="O953">
        <v>0</v>
      </c>
      <c r="P953">
        <v>34</v>
      </c>
      <c r="Q953">
        <v>1</v>
      </c>
      <c r="R953">
        <v>0</v>
      </c>
      <c r="S953">
        <v>0</v>
      </c>
      <c r="T953">
        <v>1</v>
      </c>
      <c r="U953">
        <v>0</v>
      </c>
      <c r="V953">
        <v>0</v>
      </c>
      <c r="W953">
        <v>0</v>
      </c>
      <c r="X953">
        <v>4.1987598218658189</v>
      </c>
      <c r="Y953">
        <v>0.46673980445260255</v>
      </c>
      <c r="Z953">
        <v>0</v>
      </c>
      <c r="AA953">
        <v>0</v>
      </c>
      <c r="AB953">
        <v>0.80288222766466011</v>
      </c>
      <c r="AC953">
        <v>0</v>
      </c>
      <c r="AD953">
        <v>0</v>
      </c>
      <c r="AE953">
        <v>5.4683818539830815</v>
      </c>
    </row>
    <row r="954" spans="1:31" x14ac:dyDescent="0.25">
      <c r="A954">
        <v>1627904</v>
      </c>
      <c r="B954">
        <v>1</v>
      </c>
      <c r="C954" t="s">
        <v>80</v>
      </c>
      <c r="D954" t="s">
        <v>96</v>
      </c>
      <c r="E954" t="s">
        <v>178</v>
      </c>
      <c r="F954" t="s">
        <v>2996</v>
      </c>
      <c r="G954" t="s">
        <v>252</v>
      </c>
      <c r="H954" t="s">
        <v>149</v>
      </c>
      <c r="I954" t="s">
        <v>135</v>
      </c>
      <c r="J954" t="s">
        <v>136</v>
      </c>
      <c r="K954" t="s">
        <v>137</v>
      </c>
      <c r="L954" t="s">
        <v>2997</v>
      </c>
      <c r="M954" t="s">
        <v>2998</v>
      </c>
      <c r="N954">
        <v>1.5119444440000001</v>
      </c>
      <c r="O954">
        <v>0</v>
      </c>
      <c r="P954">
        <v>75</v>
      </c>
      <c r="Q954">
        <v>0</v>
      </c>
      <c r="R954">
        <v>1</v>
      </c>
      <c r="S954">
        <v>0</v>
      </c>
      <c r="T954">
        <v>5</v>
      </c>
      <c r="U954">
        <v>0</v>
      </c>
      <c r="V954">
        <v>0</v>
      </c>
      <c r="W954">
        <v>0</v>
      </c>
      <c r="X954">
        <v>17.720719290653467</v>
      </c>
      <c r="Y954">
        <v>0</v>
      </c>
      <c r="Z954">
        <v>0.63437625262630282</v>
      </c>
      <c r="AA954">
        <v>0</v>
      </c>
      <c r="AB954">
        <v>5.3591047729173109</v>
      </c>
      <c r="AC954">
        <v>0</v>
      </c>
      <c r="AD954">
        <v>0</v>
      </c>
      <c r="AE954">
        <v>23.714200316197079</v>
      </c>
    </row>
    <row r="955" spans="1:31" x14ac:dyDescent="0.25">
      <c r="A955">
        <v>1627905</v>
      </c>
      <c r="B955">
        <v>1</v>
      </c>
      <c r="C955" t="s">
        <v>81</v>
      </c>
      <c r="D955" t="s">
        <v>122</v>
      </c>
      <c r="E955" t="s">
        <v>152</v>
      </c>
      <c r="F955" t="s">
        <v>2999</v>
      </c>
      <c r="G955" t="s">
        <v>154</v>
      </c>
      <c r="H955" t="s">
        <v>149</v>
      </c>
      <c r="I955" t="s">
        <v>135</v>
      </c>
      <c r="J955" t="s">
        <v>136</v>
      </c>
      <c r="K955" t="s">
        <v>137</v>
      </c>
      <c r="L955" t="s">
        <v>3000</v>
      </c>
      <c r="M955" t="s">
        <v>3001</v>
      </c>
      <c r="N955">
        <v>1.118333333</v>
      </c>
      <c r="O955">
        <v>0</v>
      </c>
      <c r="P955">
        <v>2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0.30775786275008832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0.30775786275008832</v>
      </c>
    </row>
    <row r="956" spans="1:31" x14ac:dyDescent="0.25">
      <c r="A956">
        <v>1627907</v>
      </c>
      <c r="B956">
        <v>1</v>
      </c>
      <c r="C956" t="s">
        <v>80</v>
      </c>
      <c r="D956" t="s">
        <v>100</v>
      </c>
      <c r="E956" t="s">
        <v>146</v>
      </c>
      <c r="F956" t="s">
        <v>3002</v>
      </c>
      <c r="G956" t="s">
        <v>3003</v>
      </c>
      <c r="H956" t="s">
        <v>149</v>
      </c>
      <c r="I956" t="s">
        <v>135</v>
      </c>
      <c r="J956" t="s">
        <v>136</v>
      </c>
      <c r="K956" t="s">
        <v>137</v>
      </c>
      <c r="L956" t="s">
        <v>3004</v>
      </c>
      <c r="M956" t="s">
        <v>3005</v>
      </c>
      <c r="N956">
        <v>7.0241666660000002</v>
      </c>
      <c r="O956">
        <v>0</v>
      </c>
      <c r="P956">
        <v>490</v>
      </c>
      <c r="Q956">
        <v>0</v>
      </c>
      <c r="R956">
        <v>0</v>
      </c>
      <c r="S956">
        <v>0</v>
      </c>
      <c r="T956">
        <v>5</v>
      </c>
      <c r="U956">
        <v>0</v>
      </c>
      <c r="V956">
        <v>0</v>
      </c>
      <c r="W956">
        <v>0</v>
      </c>
      <c r="X956">
        <v>891.74414673431488</v>
      </c>
      <c r="Y956">
        <v>0</v>
      </c>
      <c r="Z956">
        <v>0</v>
      </c>
      <c r="AA956">
        <v>0</v>
      </c>
      <c r="AB956">
        <v>60.890396502208205</v>
      </c>
      <c r="AC956">
        <v>0</v>
      </c>
      <c r="AD956">
        <v>0</v>
      </c>
      <c r="AE956">
        <v>952.63454323652309</v>
      </c>
    </row>
    <row r="957" spans="1:31" x14ac:dyDescent="0.25">
      <c r="A957">
        <v>1627909</v>
      </c>
      <c r="B957">
        <v>1</v>
      </c>
      <c r="C957" t="s">
        <v>80</v>
      </c>
      <c r="D957" t="s">
        <v>96</v>
      </c>
      <c r="E957" t="s">
        <v>178</v>
      </c>
      <c r="F957" t="s">
        <v>3006</v>
      </c>
      <c r="G957" t="s">
        <v>2318</v>
      </c>
      <c r="H957" t="s">
        <v>149</v>
      </c>
      <c r="I957" t="s">
        <v>135</v>
      </c>
      <c r="J957" t="s">
        <v>136</v>
      </c>
      <c r="K957" t="s">
        <v>137</v>
      </c>
      <c r="L957" t="s">
        <v>3007</v>
      </c>
      <c r="M957" t="s">
        <v>3008</v>
      </c>
      <c r="N957">
        <v>4.0199999999999996</v>
      </c>
      <c r="O957">
        <v>0</v>
      </c>
      <c r="P957">
        <v>73</v>
      </c>
      <c r="Q957">
        <v>0</v>
      </c>
      <c r="R957">
        <v>0</v>
      </c>
      <c r="S957">
        <v>0</v>
      </c>
      <c r="T957">
        <v>7</v>
      </c>
      <c r="U957">
        <v>0</v>
      </c>
      <c r="V957">
        <v>0</v>
      </c>
      <c r="W957">
        <v>0</v>
      </c>
      <c r="X957">
        <v>128.09507891012959</v>
      </c>
      <c r="Y957">
        <v>0</v>
      </c>
      <c r="Z957">
        <v>0</v>
      </c>
      <c r="AA957">
        <v>0</v>
      </c>
      <c r="AB957">
        <v>17.557058973403254</v>
      </c>
      <c r="AC957">
        <v>0</v>
      </c>
      <c r="AD957">
        <v>0</v>
      </c>
      <c r="AE957">
        <v>145.65213788353284</v>
      </c>
    </row>
    <row r="958" spans="1:31" x14ac:dyDescent="0.25">
      <c r="A958">
        <v>1627910</v>
      </c>
      <c r="B958">
        <v>1</v>
      </c>
      <c r="C958" t="s">
        <v>81</v>
      </c>
      <c r="D958" t="s">
        <v>115</v>
      </c>
      <c r="E958" t="s">
        <v>152</v>
      </c>
      <c r="F958" t="s">
        <v>3009</v>
      </c>
      <c r="G958" t="s">
        <v>3010</v>
      </c>
      <c r="H958" t="s">
        <v>149</v>
      </c>
      <c r="I958" t="s">
        <v>135</v>
      </c>
      <c r="J958" t="s">
        <v>136</v>
      </c>
      <c r="K958" t="s">
        <v>137</v>
      </c>
      <c r="L958" t="s">
        <v>3011</v>
      </c>
      <c r="M958" t="s">
        <v>3012</v>
      </c>
      <c r="N958">
        <v>0.30666666599999998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9.1418664090200011E-2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9.1418664090200011E-2</v>
      </c>
    </row>
    <row r="959" spans="1:31" x14ac:dyDescent="0.25">
      <c r="A959">
        <v>1627911</v>
      </c>
      <c r="B959">
        <v>1</v>
      </c>
      <c r="C959" t="s">
        <v>81</v>
      </c>
      <c r="D959" t="s">
        <v>127</v>
      </c>
      <c r="E959" t="s">
        <v>140</v>
      </c>
      <c r="F959" t="s">
        <v>2871</v>
      </c>
      <c r="G959" t="s">
        <v>161</v>
      </c>
      <c r="H959" t="s">
        <v>134</v>
      </c>
      <c r="I959" t="s">
        <v>135</v>
      </c>
      <c r="J959" t="s">
        <v>136</v>
      </c>
      <c r="K959" t="s">
        <v>137</v>
      </c>
      <c r="L959" t="s">
        <v>3013</v>
      </c>
      <c r="M959" t="s">
        <v>3014</v>
      </c>
      <c r="N959">
        <v>0.34166666600000001</v>
      </c>
      <c r="O959">
        <v>0</v>
      </c>
      <c r="P959">
        <v>1337</v>
      </c>
      <c r="Q959">
        <v>0</v>
      </c>
      <c r="R959">
        <v>8</v>
      </c>
      <c r="S959">
        <v>15</v>
      </c>
      <c r="T959">
        <v>208</v>
      </c>
      <c r="U959">
        <v>0</v>
      </c>
      <c r="V959">
        <v>3</v>
      </c>
      <c r="W959">
        <v>0</v>
      </c>
      <c r="X959">
        <v>148.19511772275681</v>
      </c>
      <c r="Y959">
        <v>0</v>
      </c>
      <c r="Z959">
        <v>0.23126172064361608</v>
      </c>
      <c r="AA959">
        <v>110.34034418938045</v>
      </c>
      <c r="AB959">
        <v>67.747689859973761</v>
      </c>
      <c r="AC959">
        <v>0</v>
      </c>
      <c r="AD959">
        <v>4.5572583655498935</v>
      </c>
      <c r="AE959">
        <v>331.07167185830457</v>
      </c>
    </row>
    <row r="960" spans="1:31" x14ac:dyDescent="0.25">
      <c r="A960">
        <v>1627912</v>
      </c>
      <c r="B960">
        <v>1</v>
      </c>
      <c r="C960" t="s">
        <v>80</v>
      </c>
      <c r="D960" t="s">
        <v>99</v>
      </c>
      <c r="E960" t="s">
        <v>152</v>
      </c>
      <c r="F960" t="s">
        <v>3015</v>
      </c>
      <c r="G960" t="s">
        <v>154</v>
      </c>
      <c r="H960" t="s">
        <v>149</v>
      </c>
      <c r="I960" t="s">
        <v>135</v>
      </c>
      <c r="J960" t="s">
        <v>136</v>
      </c>
      <c r="K960" t="s">
        <v>137</v>
      </c>
      <c r="L960" t="s">
        <v>3016</v>
      </c>
      <c r="M960" t="s">
        <v>3017</v>
      </c>
      <c r="N960">
        <v>4.1924999999999999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2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5.4044895301930698</v>
      </c>
      <c r="AC960">
        <v>0</v>
      </c>
      <c r="AD960">
        <v>0</v>
      </c>
      <c r="AE960">
        <v>5.4044895301930698</v>
      </c>
    </row>
    <row r="961" spans="1:31" x14ac:dyDescent="0.25">
      <c r="A961">
        <v>1627916</v>
      </c>
      <c r="B961">
        <v>1</v>
      </c>
      <c r="C961" t="s">
        <v>80</v>
      </c>
      <c r="D961" t="s">
        <v>97</v>
      </c>
      <c r="E961" t="s">
        <v>362</v>
      </c>
      <c r="F961" t="s">
        <v>3018</v>
      </c>
      <c r="G961" t="s">
        <v>900</v>
      </c>
      <c r="H961" t="s">
        <v>149</v>
      </c>
      <c r="I961" t="s">
        <v>135</v>
      </c>
      <c r="J961" t="s">
        <v>136</v>
      </c>
      <c r="K961" t="s">
        <v>137</v>
      </c>
      <c r="L961" t="s">
        <v>3019</v>
      </c>
      <c r="M961" t="s">
        <v>3020</v>
      </c>
      <c r="N961">
        <v>1.1902777769999999</v>
      </c>
      <c r="O961">
        <v>0</v>
      </c>
      <c r="P961">
        <v>4</v>
      </c>
      <c r="Q961">
        <v>0</v>
      </c>
      <c r="R961">
        <v>0</v>
      </c>
      <c r="S961">
        <v>0</v>
      </c>
      <c r="T961">
        <v>1</v>
      </c>
      <c r="U961">
        <v>0</v>
      </c>
      <c r="V961">
        <v>0</v>
      </c>
      <c r="W961">
        <v>0</v>
      </c>
      <c r="X961">
        <v>1.5224049439471128</v>
      </c>
      <c r="Y961">
        <v>0</v>
      </c>
      <c r="Z961">
        <v>0</v>
      </c>
      <c r="AA961">
        <v>0</v>
      </c>
      <c r="AB961">
        <v>1.3000275246732791</v>
      </c>
      <c r="AC961">
        <v>0</v>
      </c>
      <c r="AD961">
        <v>0</v>
      </c>
      <c r="AE961">
        <v>2.8224324686203919</v>
      </c>
    </row>
    <row r="962" spans="1:31" x14ac:dyDescent="0.25">
      <c r="A962">
        <v>1627917</v>
      </c>
      <c r="B962">
        <v>1</v>
      </c>
      <c r="C962" t="s">
        <v>80</v>
      </c>
      <c r="D962" t="s">
        <v>100</v>
      </c>
      <c r="E962" t="s">
        <v>152</v>
      </c>
      <c r="F962" t="s">
        <v>3021</v>
      </c>
      <c r="G962" t="s">
        <v>168</v>
      </c>
      <c r="H962" t="s">
        <v>149</v>
      </c>
      <c r="I962" t="s">
        <v>135</v>
      </c>
      <c r="J962" t="s">
        <v>136</v>
      </c>
      <c r="K962" t="s">
        <v>137</v>
      </c>
      <c r="L962" t="s">
        <v>3022</v>
      </c>
      <c r="M962" t="s">
        <v>3023</v>
      </c>
      <c r="N962">
        <v>4.8327777770000004</v>
      </c>
      <c r="O962">
        <v>0</v>
      </c>
      <c r="P962">
        <v>9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10.60270189784757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10.60270189784757</v>
      </c>
    </row>
    <row r="963" spans="1:31" x14ac:dyDescent="0.25">
      <c r="A963">
        <v>1627919</v>
      </c>
      <c r="B963">
        <v>1</v>
      </c>
      <c r="C963" t="s">
        <v>80</v>
      </c>
      <c r="D963" t="s">
        <v>106</v>
      </c>
      <c r="E963" t="s">
        <v>146</v>
      </c>
      <c r="F963" t="s">
        <v>3024</v>
      </c>
      <c r="G963" t="s">
        <v>231</v>
      </c>
      <c r="H963" t="s">
        <v>149</v>
      </c>
      <c r="I963" t="s">
        <v>135</v>
      </c>
      <c r="J963" t="s">
        <v>136</v>
      </c>
      <c r="K963" t="s">
        <v>137</v>
      </c>
      <c r="L963" t="s">
        <v>3025</v>
      </c>
      <c r="M963" t="s">
        <v>3026</v>
      </c>
      <c r="N963">
        <v>0.90305555500000001</v>
      </c>
      <c r="O963">
        <v>0</v>
      </c>
      <c r="P963">
        <v>471</v>
      </c>
      <c r="Q963">
        <v>0</v>
      </c>
      <c r="R963">
        <v>3</v>
      </c>
      <c r="S963">
        <v>0</v>
      </c>
      <c r="T963">
        <v>77</v>
      </c>
      <c r="U963">
        <v>0</v>
      </c>
      <c r="V963">
        <v>0</v>
      </c>
      <c r="W963">
        <v>0</v>
      </c>
      <c r="X963">
        <v>97.406402507181895</v>
      </c>
      <c r="Y963">
        <v>0</v>
      </c>
      <c r="Z963">
        <v>0.44066900120778563</v>
      </c>
      <c r="AA963">
        <v>0</v>
      </c>
      <c r="AB963">
        <v>53.303023703854862</v>
      </c>
      <c r="AC963">
        <v>0</v>
      </c>
      <c r="AD963">
        <v>0</v>
      </c>
      <c r="AE963">
        <v>151.15009521224454</v>
      </c>
    </row>
    <row r="964" spans="1:31" x14ac:dyDescent="0.25">
      <c r="A964">
        <v>1627921</v>
      </c>
      <c r="B964">
        <v>1</v>
      </c>
      <c r="C964" t="s">
        <v>80</v>
      </c>
      <c r="D964" t="s">
        <v>82</v>
      </c>
      <c r="E964" t="s">
        <v>178</v>
      </c>
      <c r="F964" t="s">
        <v>2853</v>
      </c>
      <c r="G964" t="s">
        <v>227</v>
      </c>
      <c r="H964" t="s">
        <v>149</v>
      </c>
      <c r="I964" t="s">
        <v>135</v>
      </c>
      <c r="J964" t="s">
        <v>136</v>
      </c>
      <c r="K964" t="s">
        <v>137</v>
      </c>
      <c r="L964" t="s">
        <v>3027</v>
      </c>
      <c r="M964" t="s">
        <v>3028</v>
      </c>
      <c r="N964">
        <v>1.304166666</v>
      </c>
      <c r="O964">
        <v>0</v>
      </c>
      <c r="P964">
        <v>206</v>
      </c>
      <c r="Q964">
        <v>0</v>
      </c>
      <c r="R964">
        <v>0</v>
      </c>
      <c r="S964">
        <v>0</v>
      </c>
      <c r="T964">
        <v>27</v>
      </c>
      <c r="U964">
        <v>0</v>
      </c>
      <c r="V964">
        <v>0</v>
      </c>
      <c r="W964">
        <v>0</v>
      </c>
      <c r="X964">
        <v>90.306724663515993</v>
      </c>
      <c r="Y964">
        <v>0</v>
      </c>
      <c r="Z964">
        <v>0</v>
      </c>
      <c r="AA964">
        <v>0</v>
      </c>
      <c r="AB964">
        <v>20.468561864057552</v>
      </c>
      <c r="AC964">
        <v>0</v>
      </c>
      <c r="AD964">
        <v>0</v>
      </c>
      <c r="AE964">
        <v>110.77528652757354</v>
      </c>
    </row>
    <row r="965" spans="1:31" x14ac:dyDescent="0.25">
      <c r="A965">
        <v>1627922</v>
      </c>
      <c r="B965">
        <v>1</v>
      </c>
      <c r="C965" t="s">
        <v>81</v>
      </c>
      <c r="D965" t="s">
        <v>112</v>
      </c>
      <c r="E965" t="s">
        <v>152</v>
      </c>
      <c r="F965" t="s">
        <v>3029</v>
      </c>
      <c r="G965" t="s">
        <v>154</v>
      </c>
      <c r="H965" t="s">
        <v>149</v>
      </c>
      <c r="I965" t="s">
        <v>135</v>
      </c>
      <c r="J965" t="s">
        <v>136</v>
      </c>
      <c r="K965" t="s">
        <v>137</v>
      </c>
      <c r="L965" t="s">
        <v>3030</v>
      </c>
      <c r="M965" t="s">
        <v>3031</v>
      </c>
      <c r="N965">
        <v>1.525833333</v>
      </c>
      <c r="O965">
        <v>0</v>
      </c>
      <c r="P965">
        <v>1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0.46897214028110501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0.46897214028110501</v>
      </c>
    </row>
    <row r="966" spans="1:31" x14ac:dyDescent="0.25">
      <c r="A966">
        <v>1627923</v>
      </c>
      <c r="B966">
        <v>1</v>
      </c>
      <c r="C966" t="s">
        <v>80</v>
      </c>
      <c r="D966" t="s">
        <v>104</v>
      </c>
      <c r="E966" t="s">
        <v>152</v>
      </c>
      <c r="F966" t="s">
        <v>3032</v>
      </c>
      <c r="G966" t="s">
        <v>154</v>
      </c>
      <c r="H966" t="s">
        <v>149</v>
      </c>
      <c r="I966" t="s">
        <v>135</v>
      </c>
      <c r="J966" t="s">
        <v>136</v>
      </c>
      <c r="K966" t="s">
        <v>137</v>
      </c>
      <c r="L966" t="s">
        <v>3033</v>
      </c>
      <c r="M966" t="s">
        <v>3034</v>
      </c>
      <c r="N966">
        <v>1.3863888879999999</v>
      </c>
      <c r="O966">
        <v>0</v>
      </c>
      <c r="P966">
        <v>5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4.7132425616713247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4.7132425616713247</v>
      </c>
    </row>
    <row r="967" spans="1:31" x14ac:dyDescent="0.25">
      <c r="A967">
        <v>1627924</v>
      </c>
      <c r="B967">
        <v>1</v>
      </c>
      <c r="C967" t="s">
        <v>81</v>
      </c>
      <c r="D967" t="s">
        <v>126</v>
      </c>
      <c r="E967" t="s">
        <v>152</v>
      </c>
      <c r="F967" t="s">
        <v>3035</v>
      </c>
      <c r="G967" t="s">
        <v>154</v>
      </c>
      <c r="H967" t="s">
        <v>149</v>
      </c>
      <c r="I967" t="s">
        <v>135</v>
      </c>
      <c r="J967" t="s">
        <v>136</v>
      </c>
      <c r="K967" t="s">
        <v>137</v>
      </c>
      <c r="L967" t="s">
        <v>3036</v>
      </c>
      <c r="M967" t="s">
        <v>3037</v>
      </c>
      <c r="N967">
        <v>1.391388888</v>
      </c>
      <c r="O967">
        <v>0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1.0020692716901012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1.0020692716901012</v>
      </c>
    </row>
    <row r="968" spans="1:31" x14ac:dyDescent="0.25">
      <c r="A968">
        <v>1627926</v>
      </c>
      <c r="B968">
        <v>1</v>
      </c>
      <c r="C968" t="s">
        <v>80</v>
      </c>
      <c r="D968" t="s">
        <v>82</v>
      </c>
      <c r="E968" t="s">
        <v>152</v>
      </c>
      <c r="F968" t="s">
        <v>3038</v>
      </c>
      <c r="G968" t="s">
        <v>154</v>
      </c>
      <c r="H968" t="s">
        <v>149</v>
      </c>
      <c r="I968" t="s">
        <v>135</v>
      </c>
      <c r="J968" t="s">
        <v>136</v>
      </c>
      <c r="K968" t="s">
        <v>137</v>
      </c>
      <c r="L968" t="s">
        <v>3039</v>
      </c>
      <c r="M968" t="s">
        <v>3040</v>
      </c>
      <c r="N968">
        <v>1.7547222220000001</v>
      </c>
      <c r="O968">
        <v>0</v>
      </c>
      <c r="P968">
        <v>1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1.0486799833042002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1.0486799833042002</v>
      </c>
    </row>
    <row r="969" spans="1:31" x14ac:dyDescent="0.25">
      <c r="A969">
        <v>1627932</v>
      </c>
      <c r="B969">
        <v>1</v>
      </c>
      <c r="C969" t="s">
        <v>81</v>
      </c>
      <c r="D969" t="s">
        <v>127</v>
      </c>
      <c r="E969" t="s">
        <v>131</v>
      </c>
      <c r="F969" t="s">
        <v>3041</v>
      </c>
      <c r="G969" t="s">
        <v>161</v>
      </c>
      <c r="H969" t="s">
        <v>134</v>
      </c>
      <c r="I969" t="s">
        <v>135</v>
      </c>
      <c r="J969" t="s">
        <v>136</v>
      </c>
      <c r="K969" t="s">
        <v>137</v>
      </c>
      <c r="L969" t="s">
        <v>3042</v>
      </c>
      <c r="M969" t="s">
        <v>3043</v>
      </c>
      <c r="N969">
        <v>2.6611111109999999</v>
      </c>
      <c r="O969">
        <v>0</v>
      </c>
      <c r="P969">
        <v>0</v>
      </c>
      <c r="Q969">
        <v>0</v>
      </c>
      <c r="R969">
        <v>2</v>
      </c>
      <c r="S969">
        <v>3</v>
      </c>
      <c r="T969">
        <v>8</v>
      </c>
      <c r="U969">
        <v>6</v>
      </c>
      <c r="V969">
        <v>0</v>
      </c>
      <c r="W969">
        <v>0</v>
      </c>
      <c r="X969">
        <v>0</v>
      </c>
      <c r="Y969">
        <v>0</v>
      </c>
      <c r="Z969">
        <v>0.55051160669980015</v>
      </c>
      <c r="AA969">
        <v>15.314262636229845</v>
      </c>
      <c r="AB969">
        <v>12.717582367274511</v>
      </c>
      <c r="AC969">
        <v>731.1314477304453</v>
      </c>
      <c r="AD969">
        <v>0</v>
      </c>
      <c r="AE969">
        <v>759.7138043406494</v>
      </c>
    </row>
    <row r="970" spans="1:31" x14ac:dyDescent="0.25">
      <c r="A970">
        <v>1627934</v>
      </c>
      <c r="B970">
        <v>1</v>
      </c>
      <c r="C970" t="s">
        <v>80</v>
      </c>
      <c r="D970" t="s">
        <v>98</v>
      </c>
      <c r="E970" t="s">
        <v>178</v>
      </c>
      <c r="F970" t="s">
        <v>3044</v>
      </c>
      <c r="G970" t="s">
        <v>227</v>
      </c>
      <c r="H970" t="s">
        <v>149</v>
      </c>
      <c r="I970" t="s">
        <v>135</v>
      </c>
      <c r="J970" t="s">
        <v>136</v>
      </c>
      <c r="K970" t="s">
        <v>137</v>
      </c>
      <c r="L970" t="s">
        <v>3045</v>
      </c>
      <c r="M970" t="s">
        <v>3046</v>
      </c>
      <c r="N970">
        <v>0.95250000000000001</v>
      </c>
      <c r="O970">
        <v>0</v>
      </c>
      <c r="P970">
        <v>2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0.77590351194392837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0.77590351194392837</v>
      </c>
    </row>
    <row r="971" spans="1:31" x14ac:dyDescent="0.25">
      <c r="A971">
        <v>1627936</v>
      </c>
      <c r="B971">
        <v>1</v>
      </c>
      <c r="C971" t="s">
        <v>80</v>
      </c>
      <c r="D971" t="s">
        <v>82</v>
      </c>
      <c r="E971" t="s">
        <v>178</v>
      </c>
      <c r="F971" t="s">
        <v>3047</v>
      </c>
      <c r="G971" t="s">
        <v>180</v>
      </c>
      <c r="H971" t="s">
        <v>149</v>
      </c>
      <c r="I971" t="s">
        <v>135</v>
      </c>
      <c r="J971" t="s">
        <v>136</v>
      </c>
      <c r="K971" t="s">
        <v>137</v>
      </c>
      <c r="L971" t="s">
        <v>3048</v>
      </c>
      <c r="M971" t="s">
        <v>3049</v>
      </c>
      <c r="N971">
        <v>11.580277776999999</v>
      </c>
      <c r="O971">
        <v>0</v>
      </c>
      <c r="P971">
        <v>34</v>
      </c>
      <c r="Q971">
        <v>0</v>
      </c>
      <c r="R971">
        <v>0</v>
      </c>
      <c r="S971">
        <v>0</v>
      </c>
      <c r="T971">
        <v>8</v>
      </c>
      <c r="U971">
        <v>0</v>
      </c>
      <c r="V971">
        <v>0</v>
      </c>
      <c r="W971">
        <v>0</v>
      </c>
      <c r="X971">
        <v>124.70309890504714</v>
      </c>
      <c r="Y971">
        <v>0</v>
      </c>
      <c r="Z971">
        <v>0</v>
      </c>
      <c r="AA971">
        <v>0</v>
      </c>
      <c r="AB971">
        <v>61.228609256374675</v>
      </c>
      <c r="AC971">
        <v>0</v>
      </c>
      <c r="AD971">
        <v>0</v>
      </c>
      <c r="AE971">
        <v>185.93170816142182</v>
      </c>
    </row>
    <row r="972" spans="1:31" x14ac:dyDescent="0.25">
      <c r="A972">
        <v>1627938</v>
      </c>
      <c r="B972">
        <v>1</v>
      </c>
      <c r="C972" t="s">
        <v>80</v>
      </c>
      <c r="D972" t="s">
        <v>96</v>
      </c>
      <c r="E972" t="s">
        <v>140</v>
      </c>
      <c r="F972" t="s">
        <v>3050</v>
      </c>
      <c r="G972" t="s">
        <v>161</v>
      </c>
      <c r="H972" t="s">
        <v>134</v>
      </c>
      <c r="I972" t="s">
        <v>135</v>
      </c>
      <c r="J972" t="s">
        <v>136</v>
      </c>
      <c r="K972" t="s">
        <v>137</v>
      </c>
      <c r="L972" t="s">
        <v>3051</v>
      </c>
      <c r="M972" t="s">
        <v>3052</v>
      </c>
      <c r="N972">
        <v>0.12416666599999999</v>
      </c>
      <c r="O972">
        <v>0</v>
      </c>
      <c r="P972">
        <v>59</v>
      </c>
      <c r="Q972">
        <v>0</v>
      </c>
      <c r="R972">
        <v>3</v>
      </c>
      <c r="S972">
        <v>0</v>
      </c>
      <c r="T972">
        <v>9</v>
      </c>
      <c r="U972">
        <v>0</v>
      </c>
      <c r="V972">
        <v>0</v>
      </c>
      <c r="W972">
        <v>0</v>
      </c>
      <c r="X972">
        <v>1.4438522358482238</v>
      </c>
      <c r="Y972">
        <v>0</v>
      </c>
      <c r="Z972">
        <v>6.9385228974320007E-2</v>
      </c>
      <c r="AA972">
        <v>0</v>
      </c>
      <c r="AB972">
        <v>0.36881859176283338</v>
      </c>
      <c r="AC972">
        <v>0</v>
      </c>
      <c r="AD972">
        <v>0</v>
      </c>
      <c r="AE972">
        <v>1.8820560565853772</v>
      </c>
    </row>
    <row r="973" spans="1:31" x14ac:dyDescent="0.25">
      <c r="A973">
        <v>1627939</v>
      </c>
      <c r="B973">
        <v>1</v>
      </c>
      <c r="C973" t="s">
        <v>80</v>
      </c>
      <c r="D973" t="s">
        <v>85</v>
      </c>
      <c r="E973" t="s">
        <v>362</v>
      </c>
      <c r="F973" t="s">
        <v>3053</v>
      </c>
      <c r="G973" t="s">
        <v>227</v>
      </c>
      <c r="H973" t="s">
        <v>149</v>
      </c>
      <c r="I973" t="s">
        <v>135</v>
      </c>
      <c r="J973" t="s">
        <v>136</v>
      </c>
      <c r="K973" t="s">
        <v>137</v>
      </c>
      <c r="L973" t="s">
        <v>3054</v>
      </c>
      <c r="M973" t="s">
        <v>3055</v>
      </c>
      <c r="N973">
        <v>0.47083333300000002</v>
      </c>
      <c r="O973">
        <v>0</v>
      </c>
      <c r="P973">
        <v>99</v>
      </c>
      <c r="Q973">
        <v>0</v>
      </c>
      <c r="R973">
        <v>0</v>
      </c>
      <c r="S973">
        <v>0</v>
      </c>
      <c r="T973">
        <v>33</v>
      </c>
      <c r="U973">
        <v>0</v>
      </c>
      <c r="V973">
        <v>0</v>
      </c>
      <c r="W973">
        <v>0</v>
      </c>
      <c r="X973">
        <v>14.953515102561543</v>
      </c>
      <c r="Y973">
        <v>0</v>
      </c>
      <c r="Z973">
        <v>0</v>
      </c>
      <c r="AA973">
        <v>0</v>
      </c>
      <c r="AB973">
        <v>6.6916353593848212</v>
      </c>
      <c r="AC973">
        <v>0</v>
      </c>
      <c r="AD973">
        <v>0</v>
      </c>
      <c r="AE973">
        <v>21.645150461946365</v>
      </c>
    </row>
    <row r="974" spans="1:31" x14ac:dyDescent="0.25">
      <c r="A974">
        <v>1627941</v>
      </c>
      <c r="B974">
        <v>1</v>
      </c>
      <c r="C974" t="s">
        <v>80</v>
      </c>
      <c r="D974" t="s">
        <v>82</v>
      </c>
      <c r="E974" t="s">
        <v>152</v>
      </c>
      <c r="F974" t="s">
        <v>3056</v>
      </c>
      <c r="G974" t="s">
        <v>507</v>
      </c>
      <c r="H974" t="s">
        <v>149</v>
      </c>
      <c r="I974" t="s">
        <v>135</v>
      </c>
      <c r="J974" t="s">
        <v>136</v>
      </c>
      <c r="K974" t="s">
        <v>137</v>
      </c>
      <c r="L974" t="s">
        <v>3057</v>
      </c>
      <c r="M974" t="s">
        <v>3058</v>
      </c>
      <c r="N974">
        <v>3.1324999999999998</v>
      </c>
      <c r="O974">
        <v>0</v>
      </c>
      <c r="P974">
        <v>5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6.3980819626258061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6.3980819626258061</v>
      </c>
    </row>
    <row r="975" spans="1:31" x14ac:dyDescent="0.25">
      <c r="A975">
        <v>1628163</v>
      </c>
      <c r="B975">
        <v>1</v>
      </c>
      <c r="C975" t="s">
        <v>81</v>
      </c>
      <c r="D975" t="s">
        <v>127</v>
      </c>
      <c r="E975" t="s">
        <v>152</v>
      </c>
      <c r="F975" t="s">
        <v>3059</v>
      </c>
      <c r="G975" t="s">
        <v>154</v>
      </c>
      <c r="H975" t="s">
        <v>149</v>
      </c>
      <c r="I975" t="s">
        <v>135</v>
      </c>
      <c r="J975" t="s">
        <v>136</v>
      </c>
      <c r="K975" t="s">
        <v>137</v>
      </c>
      <c r="L975" t="s">
        <v>3060</v>
      </c>
      <c r="M975" t="s">
        <v>3061</v>
      </c>
      <c r="N975">
        <v>20.428055555</v>
      </c>
      <c r="O975">
        <v>0</v>
      </c>
      <c r="P975">
        <v>3</v>
      </c>
      <c r="Q975">
        <v>0</v>
      </c>
      <c r="R975">
        <v>0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4.6477830861088387</v>
      </c>
      <c r="Y975">
        <v>0</v>
      </c>
      <c r="Z975">
        <v>0</v>
      </c>
      <c r="AA975">
        <v>0</v>
      </c>
      <c r="AB975">
        <v>0.96238532159651957</v>
      </c>
      <c r="AC975">
        <v>0</v>
      </c>
      <c r="AD975">
        <v>0</v>
      </c>
      <c r="AE975">
        <v>5.6101684077053582</v>
      </c>
    </row>
    <row r="976" spans="1:31" x14ac:dyDescent="0.25">
      <c r="A976">
        <v>1627944</v>
      </c>
      <c r="B976">
        <v>1</v>
      </c>
      <c r="C976" t="s">
        <v>80</v>
      </c>
      <c r="D976" t="s">
        <v>94</v>
      </c>
      <c r="E976" t="s">
        <v>152</v>
      </c>
      <c r="F976" t="s">
        <v>3062</v>
      </c>
      <c r="G976" t="s">
        <v>154</v>
      </c>
      <c r="H976" t="s">
        <v>149</v>
      </c>
      <c r="I976" t="s">
        <v>135</v>
      </c>
      <c r="J976" t="s">
        <v>136</v>
      </c>
      <c r="K976" t="s">
        <v>137</v>
      </c>
      <c r="L976" t="s">
        <v>3063</v>
      </c>
      <c r="M976" t="s">
        <v>3064</v>
      </c>
      <c r="N976">
        <v>1.237777777</v>
      </c>
      <c r="O976">
        <v>0</v>
      </c>
      <c r="P976">
        <v>1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0.16827860619705554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0.16827860619705554</v>
      </c>
    </row>
    <row r="977" spans="1:31" x14ac:dyDescent="0.25">
      <c r="A977">
        <v>1627945</v>
      </c>
      <c r="B977">
        <v>1</v>
      </c>
      <c r="C977" t="s">
        <v>80</v>
      </c>
      <c r="D977" t="s">
        <v>84</v>
      </c>
      <c r="E977" t="s">
        <v>362</v>
      </c>
      <c r="F977" t="s">
        <v>3065</v>
      </c>
      <c r="G977" t="s">
        <v>227</v>
      </c>
      <c r="H977" t="s">
        <v>149</v>
      </c>
      <c r="I977" t="s">
        <v>135</v>
      </c>
      <c r="J977" t="s">
        <v>136</v>
      </c>
      <c r="K977" t="s">
        <v>137</v>
      </c>
      <c r="L977" t="s">
        <v>3066</v>
      </c>
      <c r="M977" t="s">
        <v>3067</v>
      </c>
      <c r="N977">
        <v>5.0444444439999998</v>
      </c>
      <c r="O977">
        <v>0</v>
      </c>
      <c r="P977">
        <v>108</v>
      </c>
      <c r="Q977">
        <v>0</v>
      </c>
      <c r="R977">
        <v>0</v>
      </c>
      <c r="S977">
        <v>0</v>
      </c>
      <c r="T977">
        <v>5</v>
      </c>
      <c r="U977">
        <v>0</v>
      </c>
      <c r="V977">
        <v>0</v>
      </c>
      <c r="W977">
        <v>0</v>
      </c>
      <c r="X977">
        <v>140.22757386026373</v>
      </c>
      <c r="Y977">
        <v>0</v>
      </c>
      <c r="Z977">
        <v>0</v>
      </c>
      <c r="AA977">
        <v>0</v>
      </c>
      <c r="AB977">
        <v>7.2781001713213866</v>
      </c>
      <c r="AC977">
        <v>0</v>
      </c>
      <c r="AD977">
        <v>0</v>
      </c>
      <c r="AE977">
        <v>147.50567403158513</v>
      </c>
    </row>
    <row r="978" spans="1:31" x14ac:dyDescent="0.25">
      <c r="A978">
        <v>1627946</v>
      </c>
      <c r="B978">
        <v>1</v>
      </c>
      <c r="C978" t="s">
        <v>81</v>
      </c>
      <c r="D978" t="s">
        <v>127</v>
      </c>
      <c r="E978" t="s">
        <v>178</v>
      </c>
      <c r="F978" t="s">
        <v>3068</v>
      </c>
      <c r="G978" t="s">
        <v>227</v>
      </c>
      <c r="H978" t="s">
        <v>149</v>
      </c>
      <c r="I978" t="s">
        <v>135</v>
      </c>
      <c r="J978" t="s">
        <v>136</v>
      </c>
      <c r="K978" t="s">
        <v>137</v>
      </c>
      <c r="L978" t="s">
        <v>3069</v>
      </c>
      <c r="M978" t="s">
        <v>3070</v>
      </c>
      <c r="N978">
        <v>1.9158333329999999</v>
      </c>
      <c r="O978">
        <v>0</v>
      </c>
      <c r="P978">
        <v>23</v>
      </c>
      <c r="Q978">
        <v>0</v>
      </c>
      <c r="R978">
        <v>8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7.326583942831201</v>
      </c>
      <c r="Y978">
        <v>0</v>
      </c>
      <c r="Z978">
        <v>4.0842884044454806</v>
      </c>
      <c r="AA978">
        <v>0</v>
      </c>
      <c r="AB978">
        <v>0</v>
      </c>
      <c r="AC978">
        <v>0</v>
      </c>
      <c r="AD978">
        <v>0</v>
      </c>
      <c r="AE978">
        <v>11.410872347276682</v>
      </c>
    </row>
    <row r="979" spans="1:31" x14ac:dyDescent="0.25">
      <c r="A979">
        <v>1627947</v>
      </c>
      <c r="B979">
        <v>1</v>
      </c>
      <c r="C979" t="s">
        <v>81</v>
      </c>
      <c r="D979" t="s">
        <v>121</v>
      </c>
      <c r="E979" t="s">
        <v>146</v>
      </c>
      <c r="F979" t="s">
        <v>3071</v>
      </c>
      <c r="G979" t="s">
        <v>260</v>
      </c>
      <c r="H979" t="s">
        <v>149</v>
      </c>
      <c r="I979" t="s">
        <v>135</v>
      </c>
      <c r="J979" t="s">
        <v>136</v>
      </c>
      <c r="K979" t="s">
        <v>137</v>
      </c>
      <c r="L979" t="s">
        <v>3072</v>
      </c>
      <c r="M979" t="s">
        <v>3073</v>
      </c>
      <c r="N979">
        <v>1.628333333</v>
      </c>
      <c r="O979">
        <v>0</v>
      </c>
      <c r="P979">
        <v>49</v>
      </c>
      <c r="Q979">
        <v>0</v>
      </c>
      <c r="R979">
        <v>0</v>
      </c>
      <c r="S979">
        <v>0</v>
      </c>
      <c r="T979">
        <v>4</v>
      </c>
      <c r="U979">
        <v>0</v>
      </c>
      <c r="V979">
        <v>0</v>
      </c>
      <c r="W979">
        <v>0</v>
      </c>
      <c r="X979">
        <v>6.1187632179593079</v>
      </c>
      <c r="Y979">
        <v>0</v>
      </c>
      <c r="Z979">
        <v>0</v>
      </c>
      <c r="AA979">
        <v>0</v>
      </c>
      <c r="AB979">
        <v>0.21857571974315917</v>
      </c>
      <c r="AC979">
        <v>0</v>
      </c>
      <c r="AD979">
        <v>0</v>
      </c>
      <c r="AE979">
        <v>6.3373389377024667</v>
      </c>
    </row>
    <row r="980" spans="1:31" x14ac:dyDescent="0.25">
      <c r="A980">
        <v>1627948</v>
      </c>
      <c r="B980">
        <v>1</v>
      </c>
      <c r="C980" t="s">
        <v>81</v>
      </c>
      <c r="D980" t="s">
        <v>127</v>
      </c>
      <c r="E980" t="s">
        <v>131</v>
      </c>
      <c r="F980" t="s">
        <v>3074</v>
      </c>
      <c r="G980" t="s">
        <v>161</v>
      </c>
      <c r="H980" t="s">
        <v>134</v>
      </c>
      <c r="I980" t="s">
        <v>135</v>
      </c>
      <c r="J980" t="s">
        <v>136</v>
      </c>
      <c r="K980" t="s">
        <v>137</v>
      </c>
      <c r="L980" t="s">
        <v>3075</v>
      </c>
      <c r="M980" t="s">
        <v>3076</v>
      </c>
      <c r="N980">
        <v>0.61777777700000003</v>
      </c>
      <c r="O980">
        <v>0</v>
      </c>
      <c r="P980">
        <v>363</v>
      </c>
      <c r="Q980">
        <v>0</v>
      </c>
      <c r="R980">
        <v>24</v>
      </c>
      <c r="S980">
        <v>0</v>
      </c>
      <c r="T980">
        <v>26</v>
      </c>
      <c r="U980">
        <v>0</v>
      </c>
      <c r="V980">
        <v>0</v>
      </c>
      <c r="W980">
        <v>0</v>
      </c>
      <c r="X980">
        <v>63.965769052542974</v>
      </c>
      <c r="Y980">
        <v>0</v>
      </c>
      <c r="Z980">
        <v>1.7618049394139506</v>
      </c>
      <c r="AA980">
        <v>0</v>
      </c>
      <c r="AB980">
        <v>4.9896575715455072</v>
      </c>
      <c r="AC980">
        <v>0</v>
      </c>
      <c r="AD980">
        <v>0</v>
      </c>
      <c r="AE980">
        <v>70.717231563502438</v>
      </c>
    </row>
    <row r="981" spans="1:31" x14ac:dyDescent="0.25">
      <c r="A981">
        <v>1627949</v>
      </c>
      <c r="B981">
        <v>1</v>
      </c>
      <c r="C981" t="s">
        <v>80</v>
      </c>
      <c r="D981" t="s">
        <v>83</v>
      </c>
      <c r="E981" t="s">
        <v>152</v>
      </c>
      <c r="F981" t="s">
        <v>3077</v>
      </c>
      <c r="G981" t="s">
        <v>507</v>
      </c>
      <c r="H981" t="s">
        <v>149</v>
      </c>
      <c r="I981" t="s">
        <v>135</v>
      </c>
      <c r="J981" t="s">
        <v>136</v>
      </c>
      <c r="K981" t="s">
        <v>137</v>
      </c>
      <c r="L981" t="s">
        <v>3078</v>
      </c>
      <c r="M981" t="s">
        <v>3079</v>
      </c>
      <c r="N981">
        <v>0.61138888800000002</v>
      </c>
      <c r="O981">
        <v>0</v>
      </c>
      <c r="P981">
        <v>8</v>
      </c>
      <c r="Q981">
        <v>0</v>
      </c>
      <c r="R981">
        <v>0</v>
      </c>
      <c r="S981">
        <v>0</v>
      </c>
      <c r="T981">
        <v>1</v>
      </c>
      <c r="U981">
        <v>0</v>
      </c>
      <c r="V981">
        <v>0</v>
      </c>
      <c r="W981">
        <v>0</v>
      </c>
      <c r="X981">
        <v>0.69308313590013992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0.69308313590013992</v>
      </c>
    </row>
    <row r="982" spans="1:31" x14ac:dyDescent="0.25">
      <c r="A982">
        <v>1627951</v>
      </c>
      <c r="B982">
        <v>1</v>
      </c>
      <c r="C982" t="s">
        <v>81</v>
      </c>
      <c r="D982" t="s">
        <v>128</v>
      </c>
      <c r="E982" t="s">
        <v>140</v>
      </c>
      <c r="F982" t="s">
        <v>2237</v>
      </c>
      <c r="G982" t="s">
        <v>161</v>
      </c>
      <c r="H982" t="s">
        <v>134</v>
      </c>
      <c r="I982" t="s">
        <v>135</v>
      </c>
      <c r="J982" t="s">
        <v>136</v>
      </c>
      <c r="K982" t="s">
        <v>137</v>
      </c>
      <c r="L982" t="s">
        <v>3080</v>
      </c>
      <c r="M982" t="s">
        <v>3081</v>
      </c>
      <c r="N982">
        <v>0.65777777699999995</v>
      </c>
      <c r="O982">
        <v>0</v>
      </c>
      <c r="P982">
        <v>1000</v>
      </c>
      <c r="Q982">
        <v>3</v>
      </c>
      <c r="R982">
        <v>12</v>
      </c>
      <c r="S982">
        <v>13</v>
      </c>
      <c r="T982">
        <v>126</v>
      </c>
      <c r="U982">
        <v>0</v>
      </c>
      <c r="V982">
        <v>0</v>
      </c>
      <c r="W982">
        <v>0</v>
      </c>
      <c r="X982">
        <v>81.280394433418948</v>
      </c>
      <c r="Y982">
        <v>24.988308852175734</v>
      </c>
      <c r="Z982">
        <v>2.9697935300124754</v>
      </c>
      <c r="AA982">
        <v>22.974806572109355</v>
      </c>
      <c r="AB982">
        <v>21.600112669997621</v>
      </c>
      <c r="AC982">
        <v>0</v>
      </c>
      <c r="AD982">
        <v>0</v>
      </c>
      <c r="AE982">
        <v>153.81341605771414</v>
      </c>
    </row>
    <row r="983" spans="1:31" x14ac:dyDescent="0.25">
      <c r="A983">
        <v>1627952</v>
      </c>
      <c r="B983">
        <v>1</v>
      </c>
      <c r="C983" t="s">
        <v>81</v>
      </c>
      <c r="D983" t="s">
        <v>128</v>
      </c>
      <c r="E983" t="s">
        <v>140</v>
      </c>
      <c r="F983" t="s">
        <v>3082</v>
      </c>
      <c r="G983" t="s">
        <v>161</v>
      </c>
      <c r="H983" t="s">
        <v>134</v>
      </c>
      <c r="I983" t="s">
        <v>135</v>
      </c>
      <c r="J983" t="s">
        <v>136</v>
      </c>
      <c r="K983" t="s">
        <v>137</v>
      </c>
      <c r="L983" t="s">
        <v>3080</v>
      </c>
      <c r="M983" t="s">
        <v>3083</v>
      </c>
      <c r="N983">
        <v>0.67916666599999997</v>
      </c>
      <c r="O983">
        <v>0</v>
      </c>
      <c r="P983">
        <v>0</v>
      </c>
      <c r="Q983">
        <v>0</v>
      </c>
      <c r="R983">
        <v>0</v>
      </c>
      <c r="S983">
        <v>9</v>
      </c>
      <c r="T983">
        <v>470</v>
      </c>
      <c r="U983">
        <v>4</v>
      </c>
      <c r="V983">
        <v>32</v>
      </c>
      <c r="W983">
        <v>0</v>
      </c>
      <c r="X983">
        <v>0</v>
      </c>
      <c r="Y983">
        <v>0</v>
      </c>
      <c r="Z983">
        <v>0</v>
      </c>
      <c r="AA983">
        <v>45.96795458552171</v>
      </c>
      <c r="AB983">
        <v>186.18511064606207</v>
      </c>
      <c r="AC983">
        <v>36.691132994200665</v>
      </c>
      <c r="AD983">
        <v>139.29558790645319</v>
      </c>
      <c r="AE983">
        <v>408.13978613223765</v>
      </c>
    </row>
    <row r="984" spans="1:31" x14ac:dyDescent="0.25">
      <c r="A984">
        <v>1627953</v>
      </c>
      <c r="B984">
        <v>1</v>
      </c>
      <c r="C984" t="s">
        <v>80</v>
      </c>
      <c r="D984" t="s">
        <v>84</v>
      </c>
      <c r="E984" t="s">
        <v>178</v>
      </c>
      <c r="F984" t="s">
        <v>3084</v>
      </c>
      <c r="G984" t="s">
        <v>227</v>
      </c>
      <c r="H984" t="s">
        <v>149</v>
      </c>
      <c r="I984" t="s">
        <v>135</v>
      </c>
      <c r="J984" t="s">
        <v>136</v>
      </c>
      <c r="K984" t="s">
        <v>137</v>
      </c>
      <c r="L984" t="s">
        <v>3085</v>
      </c>
      <c r="M984" t="s">
        <v>3086</v>
      </c>
      <c r="N984">
        <v>1.383888888</v>
      </c>
      <c r="O984">
        <v>0</v>
      </c>
      <c r="P984">
        <v>157</v>
      </c>
      <c r="Q984">
        <v>0</v>
      </c>
      <c r="R984">
        <v>0</v>
      </c>
      <c r="S984">
        <v>0</v>
      </c>
      <c r="T984">
        <v>17</v>
      </c>
      <c r="U984">
        <v>0</v>
      </c>
      <c r="V984">
        <v>0</v>
      </c>
      <c r="W984">
        <v>0</v>
      </c>
      <c r="X984">
        <v>50.890577752920144</v>
      </c>
      <c r="Y984">
        <v>0</v>
      </c>
      <c r="Z984">
        <v>0</v>
      </c>
      <c r="AA984">
        <v>0</v>
      </c>
      <c r="AB984">
        <v>36.360829647642667</v>
      </c>
      <c r="AC984">
        <v>0</v>
      </c>
      <c r="AD984">
        <v>0</v>
      </c>
      <c r="AE984">
        <v>87.251407400562812</v>
      </c>
    </row>
    <row r="985" spans="1:31" x14ac:dyDescent="0.25">
      <c r="A985">
        <v>1627954</v>
      </c>
      <c r="B985">
        <v>1</v>
      </c>
      <c r="C985" t="s">
        <v>80</v>
      </c>
      <c r="D985" t="s">
        <v>102</v>
      </c>
      <c r="E985" t="s">
        <v>140</v>
      </c>
      <c r="F985" t="s">
        <v>2526</v>
      </c>
      <c r="G985" t="s">
        <v>161</v>
      </c>
      <c r="H985" t="s">
        <v>134</v>
      </c>
      <c r="I985" t="s">
        <v>135</v>
      </c>
      <c r="J985" t="s">
        <v>136</v>
      </c>
      <c r="K985" t="s">
        <v>137</v>
      </c>
      <c r="L985" t="s">
        <v>3087</v>
      </c>
      <c r="M985" t="s">
        <v>3088</v>
      </c>
      <c r="N985">
        <v>0.55694444399999998</v>
      </c>
      <c r="O985">
        <v>0</v>
      </c>
      <c r="P985">
        <v>1724</v>
      </c>
      <c r="Q985">
        <v>11</v>
      </c>
      <c r="R985">
        <v>511</v>
      </c>
      <c r="S985">
        <v>15</v>
      </c>
      <c r="T985">
        <v>214</v>
      </c>
      <c r="U985">
        <v>8</v>
      </c>
      <c r="V985">
        <v>0</v>
      </c>
      <c r="W985">
        <v>0</v>
      </c>
      <c r="X985">
        <v>134.47548295546954</v>
      </c>
      <c r="Y985">
        <v>5.6656486889630715</v>
      </c>
      <c r="Z985">
        <v>58.52009653392777</v>
      </c>
      <c r="AA985">
        <v>48.157788496751806</v>
      </c>
      <c r="AB985">
        <v>76.438658343903526</v>
      </c>
      <c r="AC985">
        <v>303.49206410109292</v>
      </c>
      <c r="AD985">
        <v>0</v>
      </c>
      <c r="AE985">
        <v>626.74973912010864</v>
      </c>
    </row>
    <row r="986" spans="1:31" x14ac:dyDescent="0.25">
      <c r="A986">
        <v>1627955</v>
      </c>
      <c r="B986">
        <v>1</v>
      </c>
      <c r="C986" t="s">
        <v>81</v>
      </c>
      <c r="D986" t="s">
        <v>127</v>
      </c>
      <c r="E986" t="s">
        <v>131</v>
      </c>
      <c r="F986" t="s">
        <v>3074</v>
      </c>
      <c r="G986" t="s">
        <v>161</v>
      </c>
      <c r="H986" t="s">
        <v>134</v>
      </c>
      <c r="I986" t="s">
        <v>135</v>
      </c>
      <c r="J986" t="s">
        <v>136</v>
      </c>
      <c r="K986" t="s">
        <v>137</v>
      </c>
      <c r="L986" t="s">
        <v>3089</v>
      </c>
      <c r="M986" t="s">
        <v>3090</v>
      </c>
      <c r="N986">
        <v>0.71583333299999996</v>
      </c>
      <c r="O986">
        <v>0</v>
      </c>
      <c r="P986">
        <v>363</v>
      </c>
      <c r="Q986">
        <v>0</v>
      </c>
      <c r="R986">
        <v>24</v>
      </c>
      <c r="S986">
        <v>0</v>
      </c>
      <c r="T986">
        <v>26</v>
      </c>
      <c r="U986">
        <v>0</v>
      </c>
      <c r="V986">
        <v>0</v>
      </c>
      <c r="W986">
        <v>0</v>
      </c>
      <c r="X986">
        <v>72.552185030482278</v>
      </c>
      <c r="Y986">
        <v>0</v>
      </c>
      <c r="Z986">
        <v>1.9690821428147425</v>
      </c>
      <c r="AA986">
        <v>0</v>
      </c>
      <c r="AB986">
        <v>5.6603158919953529</v>
      </c>
      <c r="AC986">
        <v>0</v>
      </c>
      <c r="AD986">
        <v>0</v>
      </c>
      <c r="AE986">
        <v>80.181583065292372</v>
      </c>
    </row>
    <row r="987" spans="1:31" x14ac:dyDescent="0.25">
      <c r="A987">
        <v>1627956</v>
      </c>
      <c r="B987">
        <v>1</v>
      </c>
      <c r="C987" t="s">
        <v>81</v>
      </c>
      <c r="D987" t="s">
        <v>128</v>
      </c>
      <c r="E987" t="s">
        <v>140</v>
      </c>
      <c r="F987" t="s">
        <v>3091</v>
      </c>
      <c r="G987" t="s">
        <v>161</v>
      </c>
      <c r="H987" t="s">
        <v>134</v>
      </c>
      <c r="I987" t="s">
        <v>135</v>
      </c>
      <c r="J987" t="s">
        <v>136</v>
      </c>
      <c r="K987" t="s">
        <v>137</v>
      </c>
      <c r="L987" t="s">
        <v>3092</v>
      </c>
      <c r="M987" t="s">
        <v>3093</v>
      </c>
      <c r="N987">
        <v>0.99083333299999998</v>
      </c>
      <c r="O987">
        <v>0</v>
      </c>
      <c r="P987">
        <v>1270</v>
      </c>
      <c r="Q987">
        <v>0</v>
      </c>
      <c r="R987">
        <v>3</v>
      </c>
      <c r="S987">
        <v>1</v>
      </c>
      <c r="T987">
        <v>63</v>
      </c>
      <c r="U987">
        <v>0</v>
      </c>
      <c r="V987">
        <v>0</v>
      </c>
      <c r="W987">
        <v>0</v>
      </c>
      <c r="X987">
        <v>275.15804095889928</v>
      </c>
      <c r="Y987">
        <v>0</v>
      </c>
      <c r="Z987">
        <v>0.57704536733264999</v>
      </c>
      <c r="AA987">
        <v>22.490938310769067</v>
      </c>
      <c r="AB987">
        <v>62.08693484427117</v>
      </c>
      <c r="AC987">
        <v>0</v>
      </c>
      <c r="AD987">
        <v>0</v>
      </c>
      <c r="AE987">
        <v>360.31295948127217</v>
      </c>
    </row>
    <row r="988" spans="1:31" x14ac:dyDescent="0.25">
      <c r="A988">
        <v>1627958</v>
      </c>
      <c r="B988">
        <v>1</v>
      </c>
      <c r="C988" t="s">
        <v>81</v>
      </c>
      <c r="D988" t="s">
        <v>128</v>
      </c>
      <c r="E988" t="s">
        <v>204</v>
      </c>
      <c r="F988" t="s">
        <v>3094</v>
      </c>
      <c r="G988" t="s">
        <v>161</v>
      </c>
      <c r="H988" t="s">
        <v>134</v>
      </c>
      <c r="I988" t="s">
        <v>135</v>
      </c>
      <c r="J988" t="s">
        <v>136</v>
      </c>
      <c r="K988" t="s">
        <v>137</v>
      </c>
      <c r="L988" t="s">
        <v>3095</v>
      </c>
      <c r="M988" t="s">
        <v>3096</v>
      </c>
      <c r="N988">
        <v>8.2863888879999994</v>
      </c>
      <c r="O988">
        <v>0</v>
      </c>
      <c r="P988">
        <v>212</v>
      </c>
      <c r="Q988">
        <v>4</v>
      </c>
      <c r="R988">
        <v>3</v>
      </c>
      <c r="S988">
        <v>14</v>
      </c>
      <c r="T988">
        <v>21</v>
      </c>
      <c r="U988">
        <v>1</v>
      </c>
      <c r="V988">
        <v>0</v>
      </c>
      <c r="W988">
        <v>0</v>
      </c>
      <c r="X988">
        <v>382.78753007452462</v>
      </c>
      <c r="Y988">
        <v>41.635070170556162</v>
      </c>
      <c r="Z988">
        <v>39.546570701294691</v>
      </c>
      <c r="AA988">
        <v>277.08543374496463</v>
      </c>
      <c r="AB988">
        <v>135.90717714626939</v>
      </c>
      <c r="AC988">
        <v>107.12134952886373</v>
      </c>
      <c r="AD988">
        <v>0</v>
      </c>
      <c r="AE988">
        <v>984.08313136647325</v>
      </c>
    </row>
    <row r="989" spans="1:31" x14ac:dyDescent="0.25">
      <c r="A989">
        <v>1627959</v>
      </c>
      <c r="B989">
        <v>1</v>
      </c>
      <c r="C989" t="s">
        <v>81</v>
      </c>
      <c r="D989" t="s">
        <v>128</v>
      </c>
      <c r="E989" t="s">
        <v>131</v>
      </c>
      <c r="F989" t="s">
        <v>1297</v>
      </c>
      <c r="G989" t="s">
        <v>785</v>
      </c>
      <c r="H989" t="s">
        <v>134</v>
      </c>
      <c r="I989" t="s">
        <v>135</v>
      </c>
      <c r="J989" t="s">
        <v>136</v>
      </c>
      <c r="K989" t="s">
        <v>137</v>
      </c>
      <c r="L989" t="s">
        <v>3097</v>
      </c>
      <c r="M989" t="s">
        <v>3098</v>
      </c>
      <c r="N989">
        <v>8.3963888880000006</v>
      </c>
      <c r="O989">
        <v>0</v>
      </c>
      <c r="P989">
        <v>0</v>
      </c>
      <c r="Q989">
        <v>0</v>
      </c>
      <c r="R989">
        <v>0</v>
      </c>
      <c r="S989">
        <v>2</v>
      </c>
      <c r="T989">
        <v>164</v>
      </c>
      <c r="U989">
        <v>1</v>
      </c>
      <c r="V989">
        <v>9</v>
      </c>
      <c r="W989">
        <v>0</v>
      </c>
      <c r="X989">
        <v>0</v>
      </c>
      <c r="Y989">
        <v>0</v>
      </c>
      <c r="Z989">
        <v>0</v>
      </c>
      <c r="AA989">
        <v>20.029727633497277</v>
      </c>
      <c r="AB989">
        <v>1017.1601579237525</v>
      </c>
      <c r="AC989">
        <v>199.61853251722295</v>
      </c>
      <c r="AD989">
        <v>266.28329317320612</v>
      </c>
      <c r="AE989">
        <v>1503.0917112476791</v>
      </c>
    </row>
    <row r="990" spans="1:31" x14ac:dyDescent="0.25">
      <c r="A990">
        <v>1627961</v>
      </c>
      <c r="B990">
        <v>1</v>
      </c>
      <c r="C990" t="s">
        <v>80</v>
      </c>
      <c r="D990" t="s">
        <v>102</v>
      </c>
      <c r="E990" t="s">
        <v>140</v>
      </c>
      <c r="F990" t="s">
        <v>2526</v>
      </c>
      <c r="G990" t="s">
        <v>161</v>
      </c>
      <c r="H990" t="s">
        <v>134</v>
      </c>
      <c r="I990" t="s">
        <v>135</v>
      </c>
      <c r="J990" t="s">
        <v>136</v>
      </c>
      <c r="K990" t="s">
        <v>137</v>
      </c>
      <c r="L990" t="s">
        <v>3099</v>
      </c>
      <c r="M990" t="s">
        <v>3100</v>
      </c>
      <c r="N990">
        <v>2.7569444440000002</v>
      </c>
      <c r="O990">
        <v>0</v>
      </c>
      <c r="P990">
        <v>1724</v>
      </c>
      <c r="Q990">
        <v>11</v>
      </c>
      <c r="R990">
        <v>511</v>
      </c>
      <c r="S990">
        <v>15</v>
      </c>
      <c r="T990">
        <v>214</v>
      </c>
      <c r="U990">
        <v>8</v>
      </c>
      <c r="V990">
        <v>0</v>
      </c>
      <c r="W990">
        <v>0</v>
      </c>
      <c r="X990">
        <v>667.199036617616</v>
      </c>
      <c r="Y990">
        <v>28.68749298904433</v>
      </c>
      <c r="Z990">
        <v>318.90975967945684</v>
      </c>
      <c r="AA990">
        <v>241.2009779143429</v>
      </c>
      <c r="AB990">
        <v>386.12311927774982</v>
      </c>
      <c r="AC990">
        <v>1453.7444976140966</v>
      </c>
      <c r="AD990">
        <v>0</v>
      </c>
      <c r="AE990">
        <v>3095.8648840923065</v>
      </c>
    </row>
    <row r="991" spans="1:31" x14ac:dyDescent="0.25">
      <c r="A991">
        <v>1627962</v>
      </c>
      <c r="B991">
        <v>1</v>
      </c>
      <c r="C991" t="s">
        <v>81</v>
      </c>
      <c r="D991" t="s">
        <v>128</v>
      </c>
      <c r="E991" t="s">
        <v>140</v>
      </c>
      <c r="F991" t="s">
        <v>3082</v>
      </c>
      <c r="G991" t="s">
        <v>161</v>
      </c>
      <c r="H991" t="s">
        <v>134</v>
      </c>
      <c r="I991" t="s">
        <v>135</v>
      </c>
      <c r="J991" t="s">
        <v>136</v>
      </c>
      <c r="K991" t="s">
        <v>137</v>
      </c>
      <c r="L991" t="s">
        <v>3101</v>
      </c>
      <c r="M991" t="s">
        <v>3102</v>
      </c>
      <c r="N991">
        <v>0.29361111099999998</v>
      </c>
      <c r="O991">
        <v>0</v>
      </c>
      <c r="P991">
        <v>0</v>
      </c>
      <c r="Q991">
        <v>0</v>
      </c>
      <c r="R991">
        <v>0</v>
      </c>
      <c r="S991">
        <v>9</v>
      </c>
      <c r="T991">
        <v>470</v>
      </c>
      <c r="U991">
        <v>4</v>
      </c>
      <c r="V991">
        <v>32</v>
      </c>
      <c r="W991">
        <v>0</v>
      </c>
      <c r="X991">
        <v>0</v>
      </c>
      <c r="Y991">
        <v>0</v>
      </c>
      <c r="Z991">
        <v>0</v>
      </c>
      <c r="AA991">
        <v>19.712141038543439</v>
      </c>
      <c r="AB991">
        <v>80.206931202909161</v>
      </c>
      <c r="AC991">
        <v>15.417175486477872</v>
      </c>
      <c r="AD991">
        <v>59.790465315934689</v>
      </c>
      <c r="AE991">
        <v>175.12671304386515</v>
      </c>
    </row>
    <row r="992" spans="1:31" x14ac:dyDescent="0.25">
      <c r="A992">
        <v>1627965</v>
      </c>
      <c r="B992">
        <v>1</v>
      </c>
      <c r="C992" t="s">
        <v>81</v>
      </c>
      <c r="D992" t="s">
        <v>127</v>
      </c>
      <c r="E992" t="s">
        <v>152</v>
      </c>
      <c r="F992" t="s">
        <v>3103</v>
      </c>
      <c r="G992" t="s">
        <v>507</v>
      </c>
      <c r="H992" t="s">
        <v>149</v>
      </c>
      <c r="I992" t="s">
        <v>135</v>
      </c>
      <c r="J992" t="s">
        <v>136</v>
      </c>
      <c r="K992" t="s">
        <v>137</v>
      </c>
      <c r="L992" t="s">
        <v>3104</v>
      </c>
      <c r="M992" t="s">
        <v>3105</v>
      </c>
      <c r="N992">
        <v>1.1816666659999999</v>
      </c>
      <c r="O992">
        <v>0</v>
      </c>
      <c r="P992">
        <v>6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1.1750933101876442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1.1750933101876442</v>
      </c>
    </row>
    <row r="993" spans="1:31" x14ac:dyDescent="0.25">
      <c r="A993">
        <v>1627966</v>
      </c>
      <c r="B993">
        <v>1</v>
      </c>
      <c r="C993" t="s">
        <v>81</v>
      </c>
      <c r="D993" t="s">
        <v>128</v>
      </c>
      <c r="E993" t="s">
        <v>204</v>
      </c>
      <c r="F993" t="s">
        <v>3106</v>
      </c>
      <c r="G993" t="s">
        <v>161</v>
      </c>
      <c r="H993" t="s">
        <v>134</v>
      </c>
      <c r="I993" t="s">
        <v>135</v>
      </c>
      <c r="J993" t="s">
        <v>136</v>
      </c>
      <c r="K993" t="s">
        <v>137</v>
      </c>
      <c r="L993" t="s">
        <v>3107</v>
      </c>
      <c r="M993" t="s">
        <v>3108</v>
      </c>
      <c r="N993">
        <v>2.6613888879999998</v>
      </c>
      <c r="O993">
        <v>5</v>
      </c>
      <c r="P993">
        <v>293</v>
      </c>
      <c r="Q993">
        <v>2</v>
      </c>
      <c r="R993">
        <v>13</v>
      </c>
      <c r="S993">
        <v>14</v>
      </c>
      <c r="T993">
        <v>12</v>
      </c>
      <c r="U993">
        <v>0</v>
      </c>
      <c r="V993">
        <v>0</v>
      </c>
      <c r="W993">
        <v>2.5496908611879912</v>
      </c>
      <c r="X993">
        <v>125.36861936716188</v>
      </c>
      <c r="Y993">
        <v>2.7366425700520254</v>
      </c>
      <c r="Z993">
        <v>13.460670368149882</v>
      </c>
      <c r="AA993">
        <v>161.61535678143568</v>
      </c>
      <c r="AB993">
        <v>12.988579528699388</v>
      </c>
      <c r="AC993">
        <v>0</v>
      </c>
      <c r="AD993">
        <v>0</v>
      </c>
      <c r="AE993">
        <v>318.71955947668687</v>
      </c>
    </row>
    <row r="994" spans="1:31" x14ac:dyDescent="0.25">
      <c r="A994">
        <v>1627967</v>
      </c>
      <c r="B994">
        <v>1</v>
      </c>
      <c r="C994" t="s">
        <v>80</v>
      </c>
      <c r="D994" t="s">
        <v>82</v>
      </c>
      <c r="E994" t="s">
        <v>140</v>
      </c>
      <c r="F994" t="s">
        <v>3109</v>
      </c>
      <c r="G994" t="s">
        <v>387</v>
      </c>
      <c r="H994" t="s">
        <v>134</v>
      </c>
      <c r="I994" t="s">
        <v>135</v>
      </c>
      <c r="J994" t="s">
        <v>136</v>
      </c>
      <c r="K994" t="s">
        <v>137</v>
      </c>
      <c r="L994" t="s">
        <v>3110</v>
      </c>
      <c r="M994" t="s">
        <v>3111</v>
      </c>
      <c r="N994">
        <v>0.81444444400000005</v>
      </c>
      <c r="O994">
        <v>0</v>
      </c>
      <c r="P994">
        <v>3796</v>
      </c>
      <c r="Q994">
        <v>0</v>
      </c>
      <c r="R994">
        <v>0</v>
      </c>
      <c r="S994">
        <v>2</v>
      </c>
      <c r="T994">
        <v>747</v>
      </c>
      <c r="U994">
        <v>0</v>
      </c>
      <c r="V994">
        <v>2</v>
      </c>
      <c r="W994">
        <v>0</v>
      </c>
      <c r="X994">
        <v>1091.4929073937271</v>
      </c>
      <c r="Y994">
        <v>0</v>
      </c>
      <c r="Z994">
        <v>0</v>
      </c>
      <c r="AA994">
        <v>624.20491165571207</v>
      </c>
      <c r="AB994">
        <v>189.75372405485444</v>
      </c>
      <c r="AC994">
        <v>0</v>
      </c>
      <c r="AD994">
        <v>9.3627594012513597</v>
      </c>
      <c r="AE994">
        <v>1914.8143025055451</v>
      </c>
    </row>
    <row r="995" spans="1:31" x14ac:dyDescent="0.25">
      <c r="A995">
        <v>1627969</v>
      </c>
      <c r="B995">
        <v>1</v>
      </c>
      <c r="C995" t="s">
        <v>81</v>
      </c>
      <c r="D995" t="s">
        <v>128</v>
      </c>
      <c r="E995" t="s">
        <v>146</v>
      </c>
      <c r="F995" t="s">
        <v>3112</v>
      </c>
      <c r="G995" t="s">
        <v>260</v>
      </c>
      <c r="H995" t="s">
        <v>149</v>
      </c>
      <c r="I995" t="s">
        <v>135</v>
      </c>
      <c r="J995" t="s">
        <v>136</v>
      </c>
      <c r="K995" t="s">
        <v>137</v>
      </c>
      <c r="L995" t="s">
        <v>3113</v>
      </c>
      <c r="M995" t="s">
        <v>3114</v>
      </c>
      <c r="N995">
        <v>2.1808333329999998</v>
      </c>
      <c r="O995">
        <v>0</v>
      </c>
      <c r="P995">
        <v>11</v>
      </c>
      <c r="Q995">
        <v>0</v>
      </c>
      <c r="R995">
        <v>13</v>
      </c>
      <c r="S995">
        <v>0</v>
      </c>
      <c r="T995">
        <v>4</v>
      </c>
      <c r="U995">
        <v>0</v>
      </c>
      <c r="V995">
        <v>0</v>
      </c>
      <c r="W995">
        <v>0</v>
      </c>
      <c r="X995">
        <v>7.0147848154180945</v>
      </c>
      <c r="Y995">
        <v>0</v>
      </c>
      <c r="Z995">
        <v>12.258959334416408</v>
      </c>
      <c r="AA995">
        <v>0</v>
      </c>
      <c r="AB995">
        <v>27.420724383155182</v>
      </c>
      <c r="AC995">
        <v>0</v>
      </c>
      <c r="AD995">
        <v>0</v>
      </c>
      <c r="AE995">
        <v>46.694468532989688</v>
      </c>
    </row>
    <row r="996" spans="1:31" x14ac:dyDescent="0.25">
      <c r="A996">
        <v>1627976</v>
      </c>
      <c r="B996">
        <v>1</v>
      </c>
      <c r="C996" t="s">
        <v>80</v>
      </c>
      <c r="D996" t="s">
        <v>100</v>
      </c>
      <c r="E996" t="s">
        <v>152</v>
      </c>
      <c r="F996" t="s">
        <v>3115</v>
      </c>
      <c r="G996" t="s">
        <v>168</v>
      </c>
      <c r="H996" t="s">
        <v>149</v>
      </c>
      <c r="I996" t="s">
        <v>135</v>
      </c>
      <c r="J996" t="s">
        <v>136</v>
      </c>
      <c r="K996" t="s">
        <v>137</v>
      </c>
      <c r="L996" t="s">
        <v>3116</v>
      </c>
      <c r="M996" t="s">
        <v>3117</v>
      </c>
      <c r="N996">
        <v>10.209722222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0.94841910618670011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0.94841910618670011</v>
      </c>
    </row>
    <row r="997" spans="1:31" x14ac:dyDescent="0.25">
      <c r="A997">
        <v>1627977</v>
      </c>
      <c r="B997">
        <v>1</v>
      </c>
      <c r="C997" t="s">
        <v>80</v>
      </c>
      <c r="D997" t="s">
        <v>102</v>
      </c>
      <c r="E997" t="s">
        <v>140</v>
      </c>
      <c r="F997" t="s">
        <v>3118</v>
      </c>
      <c r="G997" t="s">
        <v>161</v>
      </c>
      <c r="H997" t="s">
        <v>134</v>
      </c>
      <c r="I997" t="s">
        <v>135</v>
      </c>
      <c r="J997" t="s">
        <v>136</v>
      </c>
      <c r="K997" t="s">
        <v>137</v>
      </c>
      <c r="L997" t="s">
        <v>3119</v>
      </c>
      <c r="M997" t="s">
        <v>3120</v>
      </c>
      <c r="N997">
        <v>0.5</v>
      </c>
      <c r="O997">
        <v>0</v>
      </c>
      <c r="P997">
        <v>47</v>
      </c>
      <c r="Q997">
        <v>0</v>
      </c>
      <c r="R997">
        <v>9</v>
      </c>
      <c r="S997">
        <v>3</v>
      </c>
      <c r="T997">
        <v>4</v>
      </c>
      <c r="U997">
        <v>3</v>
      </c>
      <c r="V997">
        <v>0</v>
      </c>
      <c r="W997">
        <v>0</v>
      </c>
      <c r="X997">
        <v>4.8238196027785998</v>
      </c>
      <c r="Y997">
        <v>0</v>
      </c>
      <c r="Z997">
        <v>0.92910920687999998</v>
      </c>
      <c r="AA997">
        <v>5.5223407492638001</v>
      </c>
      <c r="AB997">
        <v>0.70975330819839988</v>
      </c>
      <c r="AC997">
        <v>62.137520036485206</v>
      </c>
      <c r="AD997">
        <v>0</v>
      </c>
      <c r="AE997">
        <v>74.122542903606004</v>
      </c>
    </row>
    <row r="998" spans="1:31" x14ac:dyDescent="0.25">
      <c r="A998">
        <v>1627978</v>
      </c>
      <c r="B998">
        <v>1</v>
      </c>
      <c r="C998" t="s">
        <v>80</v>
      </c>
      <c r="D998" t="s">
        <v>93</v>
      </c>
      <c r="E998" t="s">
        <v>140</v>
      </c>
      <c r="F998" t="s">
        <v>3121</v>
      </c>
      <c r="G998" t="s">
        <v>161</v>
      </c>
      <c r="H998" t="s">
        <v>134</v>
      </c>
      <c r="I998" t="s">
        <v>135</v>
      </c>
      <c r="J998" t="s">
        <v>136</v>
      </c>
      <c r="K998" t="s">
        <v>137</v>
      </c>
      <c r="L998" t="s">
        <v>3122</v>
      </c>
      <c r="M998" t="s">
        <v>3123</v>
      </c>
      <c r="N998">
        <v>0.66555555499999997</v>
      </c>
      <c r="O998">
        <v>0</v>
      </c>
      <c r="P998">
        <v>1067</v>
      </c>
      <c r="Q998">
        <v>1</v>
      </c>
      <c r="R998">
        <v>273</v>
      </c>
      <c r="S998">
        <v>4</v>
      </c>
      <c r="T998">
        <v>284</v>
      </c>
      <c r="U998">
        <v>0</v>
      </c>
      <c r="V998">
        <v>0</v>
      </c>
      <c r="W998">
        <v>0</v>
      </c>
      <c r="X998">
        <v>104.75066306488621</v>
      </c>
      <c r="Y998">
        <v>0</v>
      </c>
      <c r="Z998">
        <v>21.362472602034163</v>
      </c>
      <c r="AA998">
        <v>3.6753894484387022</v>
      </c>
      <c r="AB998">
        <v>54.079619697098408</v>
      </c>
      <c r="AC998">
        <v>0</v>
      </c>
      <c r="AD998">
        <v>0</v>
      </c>
      <c r="AE998">
        <v>183.8681448124575</v>
      </c>
    </row>
    <row r="999" spans="1:31" x14ac:dyDescent="0.25">
      <c r="A999">
        <v>1627979</v>
      </c>
      <c r="B999">
        <v>1</v>
      </c>
      <c r="C999" t="s">
        <v>80</v>
      </c>
      <c r="D999" t="s">
        <v>102</v>
      </c>
      <c r="E999" t="s">
        <v>140</v>
      </c>
      <c r="F999" t="s">
        <v>2526</v>
      </c>
      <c r="G999" t="s">
        <v>161</v>
      </c>
      <c r="H999" t="s">
        <v>134</v>
      </c>
      <c r="I999" t="s">
        <v>135</v>
      </c>
      <c r="J999" t="s">
        <v>136</v>
      </c>
      <c r="K999" t="s">
        <v>137</v>
      </c>
      <c r="L999" t="s">
        <v>3124</v>
      </c>
      <c r="M999" t="s">
        <v>3125</v>
      </c>
      <c r="N999">
        <v>9.8611111000000001E-2</v>
      </c>
      <c r="O999">
        <v>0</v>
      </c>
      <c r="P999">
        <v>1677</v>
      </c>
      <c r="Q999">
        <v>11</v>
      </c>
      <c r="R999">
        <v>502</v>
      </c>
      <c r="S999">
        <v>12</v>
      </c>
      <c r="T999">
        <v>210</v>
      </c>
      <c r="U999">
        <v>5</v>
      </c>
      <c r="V999">
        <v>0</v>
      </c>
      <c r="W999">
        <v>0</v>
      </c>
      <c r="X999">
        <v>24.489287014915924</v>
      </c>
      <c r="Y999">
        <v>1.1557224310008778</v>
      </c>
      <c r="Z999">
        <v>14.933389206073068</v>
      </c>
      <c r="AA999">
        <v>8.5654991779917573</v>
      </c>
      <c r="AB999">
        <v>15.357969908997797</v>
      </c>
      <c r="AC999">
        <v>42.981136217679634</v>
      </c>
      <c r="AD999">
        <v>0</v>
      </c>
      <c r="AE999">
        <v>107.48300395665906</v>
      </c>
    </row>
    <row r="1000" spans="1:31" x14ac:dyDescent="0.25">
      <c r="A1000">
        <v>1627980</v>
      </c>
      <c r="B1000">
        <v>1</v>
      </c>
      <c r="C1000" t="s">
        <v>81</v>
      </c>
      <c r="D1000" t="s">
        <v>128</v>
      </c>
      <c r="E1000" t="s">
        <v>140</v>
      </c>
      <c r="F1000" t="s">
        <v>3126</v>
      </c>
      <c r="G1000" t="s">
        <v>161</v>
      </c>
      <c r="H1000" t="s">
        <v>134</v>
      </c>
      <c r="I1000" t="s">
        <v>135</v>
      </c>
      <c r="J1000" t="s">
        <v>136</v>
      </c>
      <c r="K1000" t="s">
        <v>137</v>
      </c>
      <c r="L1000" t="s">
        <v>3127</v>
      </c>
      <c r="M1000" t="s">
        <v>3128</v>
      </c>
      <c r="N1000">
        <v>1.4197222220000001</v>
      </c>
      <c r="O1000">
        <v>7</v>
      </c>
      <c r="P1000">
        <v>75</v>
      </c>
      <c r="Q1000">
        <v>38</v>
      </c>
      <c r="R1000">
        <v>8</v>
      </c>
      <c r="S1000">
        <v>5</v>
      </c>
      <c r="T1000">
        <v>8</v>
      </c>
      <c r="U1000">
        <v>0</v>
      </c>
      <c r="V1000">
        <v>0</v>
      </c>
      <c r="W1000">
        <v>1.8664176936912886</v>
      </c>
      <c r="X1000">
        <v>9.6341448990517193</v>
      </c>
      <c r="Y1000">
        <v>28.062126108131707</v>
      </c>
      <c r="Z1000">
        <v>3.117214079195052</v>
      </c>
      <c r="AA1000">
        <v>23.926368709586221</v>
      </c>
      <c r="AB1000">
        <v>3.2110061336933668</v>
      </c>
      <c r="AC1000">
        <v>0</v>
      </c>
      <c r="AD1000">
        <v>0</v>
      </c>
      <c r="AE1000">
        <v>69.817277623349355</v>
      </c>
    </row>
    <row r="1001" spans="1:31" x14ac:dyDescent="0.25">
      <c r="A1001">
        <v>1627982</v>
      </c>
      <c r="B1001">
        <v>1</v>
      </c>
      <c r="C1001" t="s">
        <v>81</v>
      </c>
      <c r="D1001" t="s">
        <v>128</v>
      </c>
      <c r="E1001" t="s">
        <v>140</v>
      </c>
      <c r="F1001" t="s">
        <v>3129</v>
      </c>
      <c r="G1001" t="s">
        <v>161</v>
      </c>
      <c r="H1001" t="s">
        <v>134</v>
      </c>
      <c r="I1001" t="s">
        <v>135</v>
      </c>
      <c r="J1001" t="s">
        <v>136</v>
      </c>
      <c r="K1001" t="s">
        <v>137</v>
      </c>
      <c r="L1001" t="s">
        <v>3130</v>
      </c>
      <c r="M1001" t="s">
        <v>3131</v>
      </c>
      <c r="N1001">
        <v>0.995</v>
      </c>
      <c r="O1001">
        <v>0</v>
      </c>
      <c r="P1001">
        <v>0</v>
      </c>
      <c r="Q1001">
        <v>0</v>
      </c>
      <c r="R1001">
        <v>0</v>
      </c>
      <c r="S1001">
        <v>7</v>
      </c>
      <c r="T1001">
        <v>0</v>
      </c>
      <c r="U1001">
        <v>8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68.498567300172795</v>
      </c>
      <c r="AB1001">
        <v>0</v>
      </c>
      <c r="AC1001">
        <v>261.24381438601154</v>
      </c>
      <c r="AD1001">
        <v>0</v>
      </c>
      <c r="AE1001">
        <v>329.74238168618433</v>
      </c>
    </row>
    <row r="1002" spans="1:31" x14ac:dyDescent="0.25">
      <c r="A1002">
        <v>1627983</v>
      </c>
      <c r="B1002">
        <v>1</v>
      </c>
      <c r="C1002" t="s">
        <v>80</v>
      </c>
      <c r="D1002" t="s">
        <v>84</v>
      </c>
      <c r="E1002" t="s">
        <v>362</v>
      </c>
      <c r="F1002" t="s">
        <v>3065</v>
      </c>
      <c r="G1002" t="s">
        <v>227</v>
      </c>
      <c r="H1002" t="s">
        <v>149</v>
      </c>
      <c r="I1002" t="s">
        <v>135</v>
      </c>
      <c r="J1002" t="s">
        <v>136</v>
      </c>
      <c r="K1002" t="s">
        <v>137</v>
      </c>
      <c r="L1002" t="s">
        <v>3132</v>
      </c>
      <c r="M1002" t="s">
        <v>3133</v>
      </c>
      <c r="N1002">
        <v>4.7836111109999999</v>
      </c>
      <c r="O1002">
        <v>0</v>
      </c>
      <c r="P1002">
        <v>108</v>
      </c>
      <c r="Q1002">
        <v>0</v>
      </c>
      <c r="R1002">
        <v>0</v>
      </c>
      <c r="S1002">
        <v>0</v>
      </c>
      <c r="T1002">
        <v>5</v>
      </c>
      <c r="U1002">
        <v>0</v>
      </c>
      <c r="V1002">
        <v>0</v>
      </c>
      <c r="W1002">
        <v>0</v>
      </c>
      <c r="X1002">
        <v>152.63754139956228</v>
      </c>
      <c r="Y1002">
        <v>0</v>
      </c>
      <c r="Z1002">
        <v>0</v>
      </c>
      <c r="AA1002">
        <v>0</v>
      </c>
      <c r="AB1002">
        <v>12.926218952720026</v>
      </c>
      <c r="AC1002">
        <v>0</v>
      </c>
      <c r="AD1002">
        <v>0</v>
      </c>
      <c r="AE1002">
        <v>165.56376035228232</v>
      </c>
    </row>
    <row r="1003" spans="1:31" x14ac:dyDescent="0.25">
      <c r="A1003">
        <v>1627985</v>
      </c>
      <c r="B1003">
        <v>1</v>
      </c>
      <c r="C1003" t="s">
        <v>81</v>
      </c>
      <c r="D1003" t="s">
        <v>128</v>
      </c>
      <c r="E1003" t="s">
        <v>131</v>
      </c>
      <c r="F1003" t="s">
        <v>3134</v>
      </c>
      <c r="G1003" t="s">
        <v>161</v>
      </c>
      <c r="H1003" t="s">
        <v>134</v>
      </c>
      <c r="I1003" t="s">
        <v>135</v>
      </c>
      <c r="J1003" t="s">
        <v>136</v>
      </c>
      <c r="K1003" t="s">
        <v>137</v>
      </c>
      <c r="L1003" t="s">
        <v>3135</v>
      </c>
      <c r="M1003" t="s">
        <v>3136</v>
      </c>
      <c r="N1003">
        <v>5.5366666660000003</v>
      </c>
      <c r="O1003">
        <v>0</v>
      </c>
      <c r="P1003">
        <v>15</v>
      </c>
      <c r="Q1003">
        <v>0</v>
      </c>
      <c r="R1003">
        <v>21</v>
      </c>
      <c r="S1003">
        <v>11</v>
      </c>
      <c r="T1003">
        <v>6</v>
      </c>
      <c r="U1003">
        <v>2</v>
      </c>
      <c r="V1003">
        <v>0</v>
      </c>
      <c r="W1003">
        <v>0</v>
      </c>
      <c r="X1003">
        <v>27.678958244526438</v>
      </c>
      <c r="Y1003">
        <v>0</v>
      </c>
      <c r="Z1003">
        <v>55.519254696795322</v>
      </c>
      <c r="AA1003">
        <v>4436.1553261888039</v>
      </c>
      <c r="AB1003">
        <v>149.95183670567741</v>
      </c>
      <c r="AC1003">
        <v>882.66524934201755</v>
      </c>
      <c r="AD1003">
        <v>0</v>
      </c>
      <c r="AE1003">
        <v>5551.9706251778207</v>
      </c>
    </row>
    <row r="1004" spans="1:31" x14ac:dyDescent="0.25">
      <c r="A1004">
        <v>1627988</v>
      </c>
      <c r="B1004">
        <v>1</v>
      </c>
      <c r="C1004" t="s">
        <v>81</v>
      </c>
      <c r="D1004" t="s">
        <v>121</v>
      </c>
      <c r="E1004" t="s">
        <v>178</v>
      </c>
      <c r="F1004" t="s">
        <v>3137</v>
      </c>
      <c r="G1004" t="s">
        <v>227</v>
      </c>
      <c r="H1004" t="s">
        <v>149</v>
      </c>
      <c r="I1004" t="s">
        <v>135</v>
      </c>
      <c r="J1004" t="s">
        <v>136</v>
      </c>
      <c r="K1004" t="s">
        <v>137</v>
      </c>
      <c r="L1004" t="s">
        <v>3138</v>
      </c>
      <c r="M1004" t="s">
        <v>3139</v>
      </c>
      <c r="N1004">
        <v>1.9797222219999999</v>
      </c>
      <c r="O1004">
        <v>0</v>
      </c>
      <c r="P1004">
        <v>15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2.2149695537095946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2.2149695537095946</v>
      </c>
    </row>
    <row r="1005" spans="1:31" x14ac:dyDescent="0.25">
      <c r="A1005">
        <v>1627989</v>
      </c>
      <c r="B1005">
        <v>1</v>
      </c>
      <c r="C1005" t="s">
        <v>80</v>
      </c>
      <c r="D1005" t="s">
        <v>95</v>
      </c>
      <c r="E1005" t="s">
        <v>140</v>
      </c>
      <c r="F1005" t="s">
        <v>2640</v>
      </c>
      <c r="G1005" t="s">
        <v>161</v>
      </c>
      <c r="H1005" t="s">
        <v>134</v>
      </c>
      <c r="I1005" t="s">
        <v>135</v>
      </c>
      <c r="J1005" t="s">
        <v>136</v>
      </c>
      <c r="K1005" t="s">
        <v>137</v>
      </c>
      <c r="L1005" t="s">
        <v>3140</v>
      </c>
      <c r="M1005" t="s">
        <v>3141</v>
      </c>
      <c r="N1005">
        <v>0.39611111100000002</v>
      </c>
      <c r="O1005">
        <v>0</v>
      </c>
      <c r="P1005">
        <v>4224</v>
      </c>
      <c r="Q1005">
        <v>0</v>
      </c>
      <c r="R1005">
        <v>0</v>
      </c>
      <c r="S1005">
        <v>4</v>
      </c>
      <c r="T1005">
        <v>235</v>
      </c>
      <c r="U1005">
        <v>0</v>
      </c>
      <c r="V1005">
        <v>0</v>
      </c>
      <c r="W1005">
        <v>0</v>
      </c>
      <c r="X1005">
        <v>485.16891845881054</v>
      </c>
      <c r="Y1005">
        <v>0</v>
      </c>
      <c r="Z1005">
        <v>0</v>
      </c>
      <c r="AA1005">
        <v>59.072829502725668</v>
      </c>
      <c r="AB1005">
        <v>111.82466052388918</v>
      </c>
      <c r="AC1005">
        <v>0</v>
      </c>
      <c r="AD1005">
        <v>0</v>
      </c>
      <c r="AE1005">
        <v>656.06640848542543</v>
      </c>
    </row>
    <row r="1006" spans="1:31" x14ac:dyDescent="0.25">
      <c r="A1006">
        <v>1627990</v>
      </c>
      <c r="B1006">
        <v>1</v>
      </c>
      <c r="C1006" t="s">
        <v>80</v>
      </c>
      <c r="D1006" t="s">
        <v>96</v>
      </c>
      <c r="E1006" t="s">
        <v>178</v>
      </c>
      <c r="F1006" t="s">
        <v>3142</v>
      </c>
      <c r="G1006" t="s">
        <v>187</v>
      </c>
      <c r="H1006" t="s">
        <v>149</v>
      </c>
      <c r="I1006" t="s">
        <v>135</v>
      </c>
      <c r="J1006" t="s">
        <v>136</v>
      </c>
      <c r="K1006" t="s">
        <v>137</v>
      </c>
      <c r="L1006" t="s">
        <v>3143</v>
      </c>
      <c r="M1006" t="s">
        <v>3144</v>
      </c>
      <c r="N1006">
        <v>1.7280555550000001</v>
      </c>
      <c r="O1006">
        <v>0</v>
      </c>
      <c r="P1006">
        <v>83</v>
      </c>
      <c r="Q1006">
        <v>0</v>
      </c>
      <c r="R1006">
        <v>0</v>
      </c>
      <c r="S1006">
        <v>0</v>
      </c>
      <c r="T1006">
        <v>3</v>
      </c>
      <c r="U1006">
        <v>0</v>
      </c>
      <c r="V1006">
        <v>0</v>
      </c>
      <c r="W1006">
        <v>0</v>
      </c>
      <c r="X1006">
        <v>38.779608557596681</v>
      </c>
      <c r="Y1006">
        <v>0</v>
      </c>
      <c r="Z1006">
        <v>0</v>
      </c>
      <c r="AA1006">
        <v>0</v>
      </c>
      <c r="AB1006">
        <v>9.3955010738025848</v>
      </c>
      <c r="AC1006">
        <v>0</v>
      </c>
      <c r="AD1006">
        <v>0</v>
      </c>
      <c r="AE1006">
        <v>48.175109631399266</v>
      </c>
    </row>
    <row r="1007" spans="1:31" x14ac:dyDescent="0.25">
      <c r="A1007">
        <v>1627991</v>
      </c>
      <c r="B1007">
        <v>1</v>
      </c>
      <c r="C1007" t="s">
        <v>80</v>
      </c>
      <c r="D1007" t="s">
        <v>111</v>
      </c>
      <c r="E1007" t="s">
        <v>131</v>
      </c>
      <c r="F1007" t="s">
        <v>3145</v>
      </c>
      <c r="G1007" t="s">
        <v>235</v>
      </c>
      <c r="H1007" t="s">
        <v>134</v>
      </c>
      <c r="I1007" t="s">
        <v>135</v>
      </c>
      <c r="J1007" t="s">
        <v>136</v>
      </c>
      <c r="K1007" t="s">
        <v>143</v>
      </c>
      <c r="L1007" t="s">
        <v>3146</v>
      </c>
      <c r="M1007" t="s">
        <v>3147</v>
      </c>
      <c r="N1007">
        <v>1.3312972219999999</v>
      </c>
      <c r="O1007">
        <v>0</v>
      </c>
      <c r="P1007">
        <v>0</v>
      </c>
      <c r="Q1007">
        <v>0</v>
      </c>
      <c r="R1007">
        <v>0</v>
      </c>
      <c r="S1007">
        <v>1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1091.9165146900307</v>
      </c>
      <c r="AB1007">
        <v>0</v>
      </c>
      <c r="AC1007">
        <v>0</v>
      </c>
      <c r="AD1007">
        <v>0</v>
      </c>
      <c r="AE1007">
        <v>1091.9165146900307</v>
      </c>
    </row>
    <row r="1008" spans="1:31" x14ac:dyDescent="0.25">
      <c r="A1008">
        <v>1627992</v>
      </c>
      <c r="B1008">
        <v>1</v>
      </c>
      <c r="C1008" t="s">
        <v>81</v>
      </c>
      <c r="D1008" t="s">
        <v>118</v>
      </c>
      <c r="E1008" t="s">
        <v>204</v>
      </c>
      <c r="F1008" t="s">
        <v>3148</v>
      </c>
      <c r="G1008" t="s">
        <v>148</v>
      </c>
      <c r="H1008" t="s">
        <v>134</v>
      </c>
      <c r="I1008" t="s">
        <v>135</v>
      </c>
      <c r="J1008" t="s">
        <v>136</v>
      </c>
      <c r="K1008" t="s">
        <v>143</v>
      </c>
      <c r="L1008" t="s">
        <v>3149</v>
      </c>
      <c r="M1008" t="s">
        <v>3150</v>
      </c>
      <c r="N1008">
        <v>9.2349722219999997</v>
      </c>
      <c r="O1008">
        <v>0</v>
      </c>
      <c r="P1008">
        <v>324</v>
      </c>
      <c r="Q1008">
        <v>14</v>
      </c>
      <c r="R1008">
        <v>61</v>
      </c>
      <c r="S1008">
        <v>3</v>
      </c>
      <c r="T1008">
        <v>36</v>
      </c>
      <c r="U1008">
        <v>1</v>
      </c>
      <c r="V1008">
        <v>0</v>
      </c>
      <c r="W1008">
        <v>0</v>
      </c>
      <c r="X1008">
        <v>334.76699138962107</v>
      </c>
      <c r="Y1008">
        <v>47.307496202594038</v>
      </c>
      <c r="Z1008">
        <v>53.718077183900014</v>
      </c>
      <c r="AA1008">
        <v>81.043256800639782</v>
      </c>
      <c r="AB1008">
        <v>88.490579842023294</v>
      </c>
      <c r="AC1008">
        <v>5.0843667361351246</v>
      </c>
      <c r="AD1008">
        <v>0</v>
      </c>
      <c r="AE1008">
        <v>610.4107681549134</v>
      </c>
    </row>
    <row r="1009" spans="1:31" x14ac:dyDescent="0.25">
      <c r="A1009">
        <v>1627993</v>
      </c>
      <c r="B1009">
        <v>1</v>
      </c>
      <c r="C1009" t="s">
        <v>80</v>
      </c>
      <c r="D1009" t="s">
        <v>103</v>
      </c>
      <c r="E1009" t="s">
        <v>178</v>
      </c>
      <c r="F1009" t="s">
        <v>3151</v>
      </c>
      <c r="G1009" t="s">
        <v>148</v>
      </c>
      <c r="H1009" t="s">
        <v>149</v>
      </c>
      <c r="I1009" t="s">
        <v>135</v>
      </c>
      <c r="J1009" t="s">
        <v>136</v>
      </c>
      <c r="K1009" t="s">
        <v>143</v>
      </c>
      <c r="L1009" t="s">
        <v>3152</v>
      </c>
      <c r="M1009" t="s">
        <v>3153</v>
      </c>
      <c r="N1009">
        <v>8.5291777769999992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4.2347087097666672E-4</v>
      </c>
      <c r="AA1009">
        <v>0</v>
      </c>
      <c r="AB1009">
        <v>0</v>
      </c>
      <c r="AC1009">
        <v>0</v>
      </c>
      <c r="AD1009">
        <v>0</v>
      </c>
      <c r="AE1009">
        <v>4.2347087097666672E-4</v>
      </c>
    </row>
    <row r="1010" spans="1:31" x14ac:dyDescent="0.25">
      <c r="A1010">
        <v>1627994</v>
      </c>
      <c r="B1010">
        <v>1</v>
      </c>
      <c r="C1010" t="s">
        <v>80</v>
      </c>
      <c r="D1010" t="s">
        <v>93</v>
      </c>
      <c r="E1010" t="s">
        <v>178</v>
      </c>
      <c r="F1010" t="s">
        <v>3154</v>
      </c>
      <c r="G1010" t="s">
        <v>231</v>
      </c>
      <c r="H1010" t="s">
        <v>149</v>
      </c>
      <c r="I1010" t="s">
        <v>135</v>
      </c>
      <c r="J1010" t="s">
        <v>136</v>
      </c>
      <c r="K1010" t="s">
        <v>137</v>
      </c>
      <c r="L1010" t="s">
        <v>3155</v>
      </c>
      <c r="M1010" t="s">
        <v>3156</v>
      </c>
      <c r="N1010">
        <v>4.8</v>
      </c>
      <c r="O1010">
        <v>0</v>
      </c>
      <c r="P1010">
        <v>0</v>
      </c>
      <c r="Q1010">
        <v>0</v>
      </c>
      <c r="R1010">
        <v>17</v>
      </c>
      <c r="S1010">
        <v>0</v>
      </c>
      <c r="T1010">
        <v>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45.655662499342448</v>
      </c>
      <c r="AA1010">
        <v>0</v>
      </c>
      <c r="AB1010">
        <v>0</v>
      </c>
      <c r="AC1010">
        <v>0</v>
      </c>
      <c r="AD1010">
        <v>0</v>
      </c>
      <c r="AE1010">
        <v>45.655662499342448</v>
      </c>
    </row>
    <row r="1011" spans="1:31" x14ac:dyDescent="0.25">
      <c r="A1011">
        <v>1627995</v>
      </c>
      <c r="B1011">
        <v>1</v>
      </c>
      <c r="C1011" t="s">
        <v>81</v>
      </c>
      <c r="D1011" t="s">
        <v>118</v>
      </c>
      <c r="E1011" t="s">
        <v>146</v>
      </c>
      <c r="F1011" t="s">
        <v>2293</v>
      </c>
      <c r="G1011" t="s">
        <v>148</v>
      </c>
      <c r="H1011" t="s">
        <v>149</v>
      </c>
      <c r="I1011" t="s">
        <v>135</v>
      </c>
      <c r="J1011" t="s">
        <v>136</v>
      </c>
      <c r="K1011" t="s">
        <v>143</v>
      </c>
      <c r="L1011" t="s">
        <v>3157</v>
      </c>
      <c r="M1011" t="s">
        <v>3158</v>
      </c>
      <c r="N1011">
        <v>2.0881702770000001</v>
      </c>
      <c r="O1011">
        <v>0</v>
      </c>
      <c r="P1011">
        <v>5</v>
      </c>
      <c r="Q1011">
        <v>0</v>
      </c>
      <c r="R1011">
        <v>12</v>
      </c>
      <c r="S1011">
        <v>0</v>
      </c>
      <c r="T1011">
        <v>6</v>
      </c>
      <c r="U1011">
        <v>0</v>
      </c>
      <c r="V1011">
        <v>0</v>
      </c>
      <c r="W1011">
        <v>0</v>
      </c>
      <c r="X1011">
        <v>0.66770524835848899</v>
      </c>
      <c r="Y1011">
        <v>0</v>
      </c>
      <c r="Z1011">
        <v>10.935279550973821</v>
      </c>
      <c r="AA1011">
        <v>0</v>
      </c>
      <c r="AB1011">
        <v>27.368381214784328</v>
      </c>
      <c r="AC1011">
        <v>0</v>
      </c>
      <c r="AD1011">
        <v>0</v>
      </c>
      <c r="AE1011">
        <v>38.97136601411664</v>
      </c>
    </row>
    <row r="1012" spans="1:31" x14ac:dyDescent="0.25">
      <c r="A1012">
        <v>1627997</v>
      </c>
      <c r="B1012">
        <v>1</v>
      </c>
      <c r="C1012" t="s">
        <v>80</v>
      </c>
      <c r="D1012" t="s">
        <v>90</v>
      </c>
      <c r="E1012" t="s">
        <v>146</v>
      </c>
      <c r="F1012" t="s">
        <v>3159</v>
      </c>
      <c r="G1012" t="s">
        <v>260</v>
      </c>
      <c r="H1012" t="s">
        <v>149</v>
      </c>
      <c r="I1012" t="s">
        <v>135</v>
      </c>
      <c r="J1012" t="s">
        <v>136</v>
      </c>
      <c r="K1012" t="s">
        <v>137</v>
      </c>
      <c r="L1012" t="s">
        <v>3160</v>
      </c>
      <c r="M1012" t="s">
        <v>3161</v>
      </c>
      <c r="N1012">
        <v>1.0766666659999999</v>
      </c>
      <c r="O1012">
        <v>0</v>
      </c>
      <c r="P1012">
        <v>739</v>
      </c>
      <c r="Q1012">
        <v>0</v>
      </c>
      <c r="R1012">
        <v>0</v>
      </c>
      <c r="S1012">
        <v>0</v>
      </c>
      <c r="T1012">
        <v>63</v>
      </c>
      <c r="U1012">
        <v>0</v>
      </c>
      <c r="V1012">
        <v>1</v>
      </c>
      <c r="W1012">
        <v>0</v>
      </c>
      <c r="X1012">
        <v>347.65315342888368</v>
      </c>
      <c r="Y1012">
        <v>0</v>
      </c>
      <c r="Z1012">
        <v>0</v>
      </c>
      <c r="AA1012">
        <v>0</v>
      </c>
      <c r="AB1012">
        <v>46.124420168955041</v>
      </c>
      <c r="AC1012">
        <v>0</v>
      </c>
      <c r="AD1012">
        <v>21.499241436494568</v>
      </c>
      <c r="AE1012">
        <v>415.27681503433331</v>
      </c>
    </row>
    <row r="1013" spans="1:31" x14ac:dyDescent="0.25">
      <c r="A1013">
        <v>1627998</v>
      </c>
      <c r="B1013">
        <v>1</v>
      </c>
      <c r="C1013" t="s">
        <v>80</v>
      </c>
      <c r="D1013" t="s">
        <v>83</v>
      </c>
      <c r="E1013" t="s">
        <v>178</v>
      </c>
      <c r="F1013" t="s">
        <v>3162</v>
      </c>
      <c r="G1013" t="s">
        <v>148</v>
      </c>
      <c r="H1013" t="s">
        <v>149</v>
      </c>
      <c r="I1013" t="s">
        <v>135</v>
      </c>
      <c r="J1013" t="s">
        <v>136</v>
      </c>
      <c r="K1013" t="s">
        <v>143</v>
      </c>
      <c r="L1013" t="s">
        <v>3163</v>
      </c>
      <c r="M1013" t="s">
        <v>3164</v>
      </c>
      <c r="N1013">
        <v>3.0177369440000001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38</v>
      </c>
      <c r="U1013">
        <v>0</v>
      </c>
      <c r="V1013">
        <v>3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180.60269681147949</v>
      </c>
      <c r="AC1013">
        <v>0</v>
      </c>
      <c r="AD1013">
        <v>158.35678863019817</v>
      </c>
      <c r="AE1013">
        <v>338.95948544167766</v>
      </c>
    </row>
    <row r="1014" spans="1:31" x14ac:dyDescent="0.25">
      <c r="A1014">
        <v>1628000</v>
      </c>
      <c r="B1014">
        <v>1</v>
      </c>
      <c r="C1014" t="s">
        <v>81</v>
      </c>
      <c r="D1014" t="s">
        <v>127</v>
      </c>
      <c r="E1014" t="s">
        <v>152</v>
      </c>
      <c r="F1014" t="s">
        <v>3165</v>
      </c>
      <c r="G1014" t="s">
        <v>168</v>
      </c>
      <c r="H1014" t="s">
        <v>149</v>
      </c>
      <c r="I1014" t="s">
        <v>135</v>
      </c>
      <c r="J1014" t="s">
        <v>136</v>
      </c>
      <c r="K1014" t="s">
        <v>137</v>
      </c>
      <c r="L1014" t="s">
        <v>3166</v>
      </c>
      <c r="M1014" t="s">
        <v>3167</v>
      </c>
      <c r="N1014">
        <v>10.321944444</v>
      </c>
      <c r="O1014">
        <v>0</v>
      </c>
      <c r="P1014">
        <v>6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13.312972094563564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13.312972094563564</v>
      </c>
    </row>
    <row r="1015" spans="1:31" x14ac:dyDescent="0.25">
      <c r="A1015">
        <v>1628001</v>
      </c>
      <c r="B1015">
        <v>1</v>
      </c>
      <c r="C1015" t="s">
        <v>81</v>
      </c>
      <c r="D1015" t="s">
        <v>121</v>
      </c>
      <c r="E1015" t="s">
        <v>204</v>
      </c>
      <c r="F1015" t="s">
        <v>3168</v>
      </c>
      <c r="G1015" t="s">
        <v>148</v>
      </c>
      <c r="H1015" t="s">
        <v>134</v>
      </c>
      <c r="I1015" t="s">
        <v>135</v>
      </c>
      <c r="J1015" t="s">
        <v>136</v>
      </c>
      <c r="K1015" t="s">
        <v>143</v>
      </c>
      <c r="L1015" t="s">
        <v>3169</v>
      </c>
      <c r="M1015" t="s">
        <v>3170</v>
      </c>
      <c r="N1015">
        <v>8.2353813880000004</v>
      </c>
      <c r="O1015">
        <v>0</v>
      </c>
      <c r="P1015">
        <v>979</v>
      </c>
      <c r="Q1015">
        <v>6</v>
      </c>
      <c r="R1015">
        <v>28</v>
      </c>
      <c r="S1015">
        <v>7</v>
      </c>
      <c r="T1015">
        <v>41</v>
      </c>
      <c r="U1015">
        <v>0</v>
      </c>
      <c r="V1015">
        <v>0</v>
      </c>
      <c r="W1015">
        <v>0</v>
      </c>
      <c r="X1015">
        <v>842.75467513256751</v>
      </c>
      <c r="Y1015">
        <v>15.637429893354302</v>
      </c>
      <c r="Z1015">
        <v>21.653640820312916</v>
      </c>
      <c r="AA1015">
        <v>268.81389337383189</v>
      </c>
      <c r="AB1015">
        <v>220.73819770598976</v>
      </c>
      <c r="AC1015">
        <v>0</v>
      </c>
      <c r="AD1015">
        <v>0</v>
      </c>
      <c r="AE1015">
        <v>1369.5978369260563</v>
      </c>
    </row>
    <row r="1016" spans="1:31" x14ac:dyDescent="0.25">
      <c r="A1016">
        <v>1628002</v>
      </c>
      <c r="B1016">
        <v>1</v>
      </c>
      <c r="C1016" t="s">
        <v>80</v>
      </c>
      <c r="D1016" t="s">
        <v>95</v>
      </c>
      <c r="E1016" t="s">
        <v>178</v>
      </c>
      <c r="F1016" t="s">
        <v>3171</v>
      </c>
      <c r="G1016" t="s">
        <v>359</v>
      </c>
      <c r="H1016" t="s">
        <v>149</v>
      </c>
      <c r="I1016" t="s">
        <v>135</v>
      </c>
      <c r="J1016" t="s">
        <v>136</v>
      </c>
      <c r="K1016" t="s">
        <v>137</v>
      </c>
      <c r="L1016" t="s">
        <v>3172</v>
      </c>
      <c r="M1016" t="s">
        <v>3173</v>
      </c>
      <c r="N1016">
        <v>0.55333333299999998</v>
      </c>
      <c r="O1016">
        <v>0</v>
      </c>
      <c r="P1016">
        <v>71</v>
      </c>
      <c r="Q1016">
        <v>0</v>
      </c>
      <c r="R1016">
        <v>0</v>
      </c>
      <c r="S1016">
        <v>0</v>
      </c>
      <c r="T1016">
        <v>6</v>
      </c>
      <c r="U1016">
        <v>0</v>
      </c>
      <c r="V1016">
        <v>0</v>
      </c>
      <c r="W1016">
        <v>0</v>
      </c>
      <c r="X1016">
        <v>12.118007775924717</v>
      </c>
      <c r="Y1016">
        <v>0</v>
      </c>
      <c r="Z1016">
        <v>0</v>
      </c>
      <c r="AA1016">
        <v>0</v>
      </c>
      <c r="AB1016">
        <v>0.58553847113164015</v>
      </c>
      <c r="AC1016">
        <v>0</v>
      </c>
      <c r="AD1016">
        <v>0</v>
      </c>
      <c r="AE1016">
        <v>12.703546247056357</v>
      </c>
    </row>
    <row r="1017" spans="1:31" x14ac:dyDescent="0.25">
      <c r="A1017">
        <v>1628003</v>
      </c>
      <c r="B1017">
        <v>1</v>
      </c>
      <c r="C1017" t="s">
        <v>80</v>
      </c>
      <c r="D1017" t="s">
        <v>84</v>
      </c>
      <c r="E1017" t="s">
        <v>131</v>
      </c>
      <c r="F1017" t="s">
        <v>3174</v>
      </c>
      <c r="G1017" t="s">
        <v>256</v>
      </c>
      <c r="H1017" t="s">
        <v>134</v>
      </c>
      <c r="I1017" t="s">
        <v>135</v>
      </c>
      <c r="J1017" t="s">
        <v>136</v>
      </c>
      <c r="K1017" t="s">
        <v>137</v>
      </c>
      <c r="L1017" t="s">
        <v>3175</v>
      </c>
      <c r="M1017" t="s">
        <v>3176</v>
      </c>
      <c r="N1017">
        <v>0.39750000000000002</v>
      </c>
      <c r="O1017">
        <v>0</v>
      </c>
      <c r="P1017">
        <v>514</v>
      </c>
      <c r="Q1017">
        <v>0</v>
      </c>
      <c r="R1017">
        <v>0</v>
      </c>
      <c r="S1017">
        <v>0</v>
      </c>
      <c r="T1017">
        <v>41</v>
      </c>
      <c r="U1017">
        <v>0</v>
      </c>
      <c r="V1017">
        <v>0</v>
      </c>
      <c r="W1017">
        <v>0</v>
      </c>
      <c r="X1017">
        <v>65.807386249095686</v>
      </c>
      <c r="Y1017">
        <v>0</v>
      </c>
      <c r="Z1017">
        <v>0</v>
      </c>
      <c r="AA1017">
        <v>0</v>
      </c>
      <c r="AB1017">
        <v>34.814875230528315</v>
      </c>
      <c r="AC1017">
        <v>0</v>
      </c>
      <c r="AD1017">
        <v>0</v>
      </c>
      <c r="AE1017">
        <v>100.622261479624</v>
      </c>
    </row>
    <row r="1018" spans="1:31" x14ac:dyDescent="0.25">
      <c r="A1018">
        <v>1628004</v>
      </c>
      <c r="B1018">
        <v>1</v>
      </c>
      <c r="C1018" t="s">
        <v>80</v>
      </c>
      <c r="D1018" t="s">
        <v>83</v>
      </c>
      <c r="E1018" t="s">
        <v>152</v>
      </c>
      <c r="F1018" t="s">
        <v>3177</v>
      </c>
      <c r="G1018" t="s">
        <v>172</v>
      </c>
      <c r="H1018" t="s">
        <v>149</v>
      </c>
      <c r="I1018" t="s">
        <v>135</v>
      </c>
      <c r="J1018" t="s">
        <v>136</v>
      </c>
      <c r="K1018" t="s">
        <v>137</v>
      </c>
      <c r="L1018" t="s">
        <v>3178</v>
      </c>
      <c r="M1018" t="s">
        <v>3179</v>
      </c>
      <c r="N1018">
        <v>5.0427777770000004</v>
      </c>
      <c r="O1018">
        <v>0</v>
      </c>
      <c r="P1018">
        <v>2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3.2915662730022888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3.2915662730022888</v>
      </c>
    </row>
    <row r="1019" spans="1:31" x14ac:dyDescent="0.25">
      <c r="A1019">
        <v>1628007</v>
      </c>
      <c r="B1019">
        <v>1</v>
      </c>
      <c r="C1019" t="s">
        <v>81</v>
      </c>
      <c r="D1019" t="s">
        <v>128</v>
      </c>
      <c r="E1019" t="s">
        <v>140</v>
      </c>
      <c r="F1019" t="s">
        <v>3082</v>
      </c>
      <c r="G1019" t="s">
        <v>161</v>
      </c>
      <c r="H1019" t="s">
        <v>134</v>
      </c>
      <c r="I1019" t="s">
        <v>135</v>
      </c>
      <c r="J1019" t="s">
        <v>136</v>
      </c>
      <c r="K1019" t="s">
        <v>137</v>
      </c>
      <c r="L1019" t="s">
        <v>3180</v>
      </c>
      <c r="M1019" t="s">
        <v>3181</v>
      </c>
      <c r="N1019">
        <v>0.36083333299999998</v>
      </c>
      <c r="O1019">
        <v>0</v>
      </c>
      <c r="P1019">
        <v>0</v>
      </c>
      <c r="Q1019">
        <v>0</v>
      </c>
      <c r="R1019">
        <v>0</v>
      </c>
      <c r="S1019">
        <v>7</v>
      </c>
      <c r="T1019">
        <v>306</v>
      </c>
      <c r="U1019">
        <v>3</v>
      </c>
      <c r="V1019">
        <v>23</v>
      </c>
      <c r="W1019">
        <v>0</v>
      </c>
      <c r="X1019">
        <v>0</v>
      </c>
      <c r="Y1019">
        <v>0</v>
      </c>
      <c r="Z1019">
        <v>0</v>
      </c>
      <c r="AA1019">
        <v>36.255009964640116</v>
      </c>
      <c r="AB1019">
        <v>141.51063338309609</v>
      </c>
      <c r="AC1019">
        <v>20.039979595960453</v>
      </c>
      <c r="AD1019">
        <v>165.65642474973117</v>
      </c>
      <c r="AE1019">
        <v>363.46204769342785</v>
      </c>
    </row>
    <row r="1020" spans="1:31" x14ac:dyDescent="0.25">
      <c r="A1020">
        <v>1628008</v>
      </c>
      <c r="B1020">
        <v>1</v>
      </c>
      <c r="C1020" t="s">
        <v>80</v>
      </c>
      <c r="D1020" t="s">
        <v>111</v>
      </c>
      <c r="E1020" t="s">
        <v>152</v>
      </c>
      <c r="F1020" t="s">
        <v>3182</v>
      </c>
      <c r="G1020" t="s">
        <v>154</v>
      </c>
      <c r="H1020" t="s">
        <v>149</v>
      </c>
      <c r="I1020" t="s">
        <v>135</v>
      </c>
      <c r="J1020" t="s">
        <v>136</v>
      </c>
      <c r="K1020" t="s">
        <v>137</v>
      </c>
      <c r="L1020" t="s">
        <v>3183</v>
      </c>
      <c r="M1020" t="s">
        <v>3184</v>
      </c>
      <c r="N1020">
        <v>2.3661111109999999</v>
      </c>
      <c r="O1020">
        <v>0</v>
      </c>
      <c r="P1020">
        <v>7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6.5334487125657246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6.5334487125657246</v>
      </c>
    </row>
    <row r="1021" spans="1:31" x14ac:dyDescent="0.25">
      <c r="A1021">
        <v>1628010</v>
      </c>
      <c r="B1021">
        <v>1</v>
      </c>
      <c r="C1021" t="s">
        <v>80</v>
      </c>
      <c r="D1021" t="s">
        <v>104</v>
      </c>
      <c r="E1021" t="s">
        <v>642</v>
      </c>
      <c r="F1021" t="s">
        <v>3185</v>
      </c>
      <c r="G1021" t="s">
        <v>918</v>
      </c>
      <c r="H1021" t="s">
        <v>134</v>
      </c>
      <c r="I1021" t="s">
        <v>135</v>
      </c>
      <c r="J1021" t="s">
        <v>136</v>
      </c>
      <c r="K1021" t="s">
        <v>143</v>
      </c>
      <c r="L1021" t="s">
        <v>3186</v>
      </c>
      <c r="M1021" t="s">
        <v>3187</v>
      </c>
      <c r="N1021">
        <v>0.53555555499999996</v>
      </c>
      <c r="O1021">
        <v>14</v>
      </c>
      <c r="P1021">
        <v>2800</v>
      </c>
      <c r="Q1021">
        <v>60</v>
      </c>
      <c r="R1021">
        <v>47</v>
      </c>
      <c r="S1021">
        <v>104</v>
      </c>
      <c r="T1021">
        <v>321</v>
      </c>
      <c r="U1021">
        <v>21</v>
      </c>
      <c r="V1021">
        <v>0</v>
      </c>
      <c r="W1021">
        <v>1.4376714852458932</v>
      </c>
      <c r="X1021">
        <v>438.23890419862209</v>
      </c>
      <c r="Y1021">
        <v>52.230799449474716</v>
      </c>
      <c r="Z1021">
        <v>7.0612083358984972</v>
      </c>
      <c r="AA1021">
        <v>649.8789567311278</v>
      </c>
      <c r="AB1021">
        <v>127.06977199144575</v>
      </c>
      <c r="AC1021">
        <v>1261.7157488451685</v>
      </c>
      <c r="AD1021">
        <v>0</v>
      </c>
      <c r="AE1021">
        <v>2537.6330610369832</v>
      </c>
    </row>
    <row r="1022" spans="1:31" x14ac:dyDescent="0.25">
      <c r="A1022">
        <v>1628012</v>
      </c>
      <c r="B1022">
        <v>1</v>
      </c>
      <c r="C1022" t="s">
        <v>80</v>
      </c>
      <c r="D1022" t="s">
        <v>82</v>
      </c>
      <c r="E1022" t="s">
        <v>152</v>
      </c>
      <c r="F1022" t="s">
        <v>3188</v>
      </c>
      <c r="G1022" t="s">
        <v>507</v>
      </c>
      <c r="H1022" t="s">
        <v>149</v>
      </c>
      <c r="I1022" t="s">
        <v>135</v>
      </c>
      <c r="J1022" t="s">
        <v>136</v>
      </c>
      <c r="K1022" t="s">
        <v>137</v>
      </c>
      <c r="L1022" t="s">
        <v>3189</v>
      </c>
      <c r="M1022" t="s">
        <v>3190</v>
      </c>
      <c r="N1022">
        <v>1.2633333330000001</v>
      </c>
      <c r="O1022">
        <v>0</v>
      </c>
      <c r="P1022">
        <v>5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2.4696112045387149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2.4696112045387149</v>
      </c>
    </row>
    <row r="1023" spans="1:31" x14ac:dyDescent="0.25">
      <c r="A1023">
        <v>1628013</v>
      </c>
      <c r="B1023">
        <v>1</v>
      </c>
      <c r="C1023" t="s">
        <v>80</v>
      </c>
      <c r="D1023" t="s">
        <v>108</v>
      </c>
      <c r="E1023" t="s">
        <v>146</v>
      </c>
      <c r="F1023" t="s">
        <v>3191</v>
      </c>
      <c r="G1023" t="s">
        <v>142</v>
      </c>
      <c r="H1023" t="s">
        <v>149</v>
      </c>
      <c r="I1023" t="s">
        <v>135</v>
      </c>
      <c r="J1023" t="s">
        <v>136</v>
      </c>
      <c r="K1023" t="s">
        <v>143</v>
      </c>
      <c r="L1023" t="s">
        <v>3192</v>
      </c>
      <c r="M1023" t="s">
        <v>3193</v>
      </c>
      <c r="N1023">
        <v>6.2206805550000004</v>
      </c>
      <c r="O1023">
        <v>0</v>
      </c>
      <c r="P1023">
        <v>39</v>
      </c>
      <c r="Q1023">
        <v>0</v>
      </c>
      <c r="R1023">
        <v>6</v>
      </c>
      <c r="S1023">
        <v>0</v>
      </c>
      <c r="T1023">
        <v>9</v>
      </c>
      <c r="U1023">
        <v>0</v>
      </c>
      <c r="V1023">
        <v>0</v>
      </c>
      <c r="W1023">
        <v>0</v>
      </c>
      <c r="X1023">
        <v>26.234373506768016</v>
      </c>
      <c r="Y1023">
        <v>0</v>
      </c>
      <c r="Z1023">
        <v>1.8020018004317584</v>
      </c>
      <c r="AA1023">
        <v>0</v>
      </c>
      <c r="AB1023">
        <v>74.315940152046778</v>
      </c>
      <c r="AC1023">
        <v>0</v>
      </c>
      <c r="AD1023">
        <v>0</v>
      </c>
      <c r="AE1023">
        <v>102.35231545924655</v>
      </c>
    </row>
    <row r="1024" spans="1:31" x14ac:dyDescent="0.25">
      <c r="A1024">
        <v>1628014</v>
      </c>
      <c r="B1024">
        <v>1</v>
      </c>
      <c r="C1024" t="s">
        <v>80</v>
      </c>
      <c r="D1024" t="s">
        <v>98</v>
      </c>
      <c r="E1024" t="s">
        <v>152</v>
      </c>
      <c r="F1024" t="s">
        <v>3194</v>
      </c>
      <c r="G1024" t="s">
        <v>154</v>
      </c>
      <c r="H1024" t="s">
        <v>149</v>
      </c>
      <c r="I1024" t="s">
        <v>135</v>
      </c>
      <c r="J1024" t="s">
        <v>136</v>
      </c>
      <c r="K1024" t="s">
        <v>137</v>
      </c>
      <c r="L1024" t="s">
        <v>3195</v>
      </c>
      <c r="M1024" t="s">
        <v>3196</v>
      </c>
      <c r="N1024">
        <v>2.1352777770000002</v>
      </c>
      <c r="O1024">
        <v>0</v>
      </c>
      <c r="P1024">
        <v>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0.91663891832505784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0.91663891832505784</v>
      </c>
    </row>
    <row r="1025" spans="1:31" x14ac:dyDescent="0.25">
      <c r="A1025">
        <v>1628015</v>
      </c>
      <c r="B1025">
        <v>1</v>
      </c>
      <c r="C1025" t="s">
        <v>80</v>
      </c>
      <c r="D1025" t="s">
        <v>104</v>
      </c>
      <c r="E1025" t="s">
        <v>642</v>
      </c>
      <c r="F1025" t="s">
        <v>3185</v>
      </c>
      <c r="G1025" t="s">
        <v>918</v>
      </c>
      <c r="H1025" t="s">
        <v>134</v>
      </c>
      <c r="I1025" t="s">
        <v>135</v>
      </c>
      <c r="J1025" t="s">
        <v>136</v>
      </c>
      <c r="K1025" t="s">
        <v>143</v>
      </c>
      <c r="L1025" t="s">
        <v>3197</v>
      </c>
      <c r="M1025" t="s">
        <v>3198</v>
      </c>
      <c r="N1025">
        <v>0.56666666600000004</v>
      </c>
      <c r="O1025">
        <v>14</v>
      </c>
      <c r="P1025">
        <v>2800</v>
      </c>
      <c r="Q1025">
        <v>60</v>
      </c>
      <c r="R1025">
        <v>47</v>
      </c>
      <c r="S1025">
        <v>104</v>
      </c>
      <c r="T1025">
        <v>321</v>
      </c>
      <c r="U1025">
        <v>21</v>
      </c>
      <c r="V1025">
        <v>0</v>
      </c>
      <c r="W1025">
        <v>1.4890981320292003</v>
      </c>
      <c r="X1025">
        <v>453.91506380432719</v>
      </c>
      <c r="Y1025">
        <v>54.241082658051923</v>
      </c>
      <c r="Z1025">
        <v>7.1548646019057323</v>
      </c>
      <c r="AA1025">
        <v>686.29508379096762</v>
      </c>
      <c r="AB1025">
        <v>134.83983624779145</v>
      </c>
      <c r="AC1025">
        <v>1337.9431005045446</v>
      </c>
      <c r="AD1025">
        <v>0</v>
      </c>
      <c r="AE1025">
        <v>2675.8781297396181</v>
      </c>
    </row>
    <row r="1026" spans="1:31" x14ac:dyDescent="0.25">
      <c r="A1026">
        <v>1628016</v>
      </c>
      <c r="B1026">
        <v>1</v>
      </c>
      <c r="C1026" t="s">
        <v>81</v>
      </c>
      <c r="D1026" t="s">
        <v>113</v>
      </c>
      <c r="E1026" t="s">
        <v>152</v>
      </c>
      <c r="F1026" t="s">
        <v>3199</v>
      </c>
      <c r="G1026" t="s">
        <v>154</v>
      </c>
      <c r="H1026" t="s">
        <v>149</v>
      </c>
      <c r="I1026" t="s">
        <v>135</v>
      </c>
      <c r="J1026" t="s">
        <v>136</v>
      </c>
      <c r="K1026" t="s">
        <v>137</v>
      </c>
      <c r="L1026" t="s">
        <v>3200</v>
      </c>
      <c r="M1026" t="s">
        <v>3201</v>
      </c>
      <c r="N1026">
        <v>1.788333333</v>
      </c>
      <c r="O1026">
        <v>0</v>
      </c>
      <c r="P1026">
        <v>1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5.4810324384391672E-3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5.4810324384391672E-3</v>
      </c>
    </row>
    <row r="1027" spans="1:31" x14ac:dyDescent="0.25">
      <c r="A1027">
        <v>1628018</v>
      </c>
      <c r="B1027">
        <v>1</v>
      </c>
      <c r="C1027" t="s">
        <v>80</v>
      </c>
      <c r="D1027" t="s">
        <v>94</v>
      </c>
      <c r="E1027" t="s">
        <v>140</v>
      </c>
      <c r="F1027" t="s">
        <v>3202</v>
      </c>
      <c r="G1027" t="s">
        <v>161</v>
      </c>
      <c r="H1027" t="s">
        <v>134</v>
      </c>
      <c r="I1027" t="s">
        <v>135</v>
      </c>
      <c r="J1027" t="s">
        <v>136</v>
      </c>
      <c r="K1027" t="s">
        <v>137</v>
      </c>
      <c r="L1027" t="s">
        <v>3203</v>
      </c>
      <c r="M1027" t="s">
        <v>3204</v>
      </c>
      <c r="N1027">
        <v>0.41249999999999998</v>
      </c>
      <c r="O1027">
        <v>0</v>
      </c>
      <c r="P1027">
        <v>226</v>
      </c>
      <c r="Q1027">
        <v>0</v>
      </c>
      <c r="R1027">
        <v>46</v>
      </c>
      <c r="S1027">
        <v>0</v>
      </c>
      <c r="T1027">
        <v>39</v>
      </c>
      <c r="U1027">
        <v>2</v>
      </c>
      <c r="V1027">
        <v>0</v>
      </c>
      <c r="W1027">
        <v>0</v>
      </c>
      <c r="X1027">
        <v>25.917294357598834</v>
      </c>
      <c r="Y1027">
        <v>0</v>
      </c>
      <c r="Z1027">
        <v>6.363270350117717</v>
      </c>
      <c r="AA1027">
        <v>0</v>
      </c>
      <c r="AB1027">
        <v>11.018804839892383</v>
      </c>
      <c r="AC1027">
        <v>50.686684944615166</v>
      </c>
      <c r="AD1027">
        <v>0</v>
      </c>
      <c r="AE1027">
        <v>93.986054492224099</v>
      </c>
    </row>
    <row r="1028" spans="1:31" x14ac:dyDescent="0.25">
      <c r="A1028">
        <v>1628019</v>
      </c>
      <c r="B1028">
        <v>1</v>
      </c>
      <c r="C1028" t="s">
        <v>81</v>
      </c>
      <c r="D1028" t="s">
        <v>127</v>
      </c>
      <c r="E1028" t="s">
        <v>178</v>
      </c>
      <c r="F1028" t="s">
        <v>1124</v>
      </c>
      <c r="G1028" t="s">
        <v>227</v>
      </c>
      <c r="H1028" t="s">
        <v>149</v>
      </c>
      <c r="I1028" t="s">
        <v>135</v>
      </c>
      <c r="J1028" t="s">
        <v>136</v>
      </c>
      <c r="K1028" t="s">
        <v>137</v>
      </c>
      <c r="L1028" t="s">
        <v>3205</v>
      </c>
      <c r="M1028" t="s">
        <v>3206</v>
      </c>
      <c r="N1028">
        <v>2.079722222</v>
      </c>
      <c r="O1028">
        <v>0</v>
      </c>
      <c r="P1028">
        <v>52</v>
      </c>
      <c r="Q1028">
        <v>0</v>
      </c>
      <c r="R1028">
        <v>4</v>
      </c>
      <c r="S1028">
        <v>0</v>
      </c>
      <c r="T1028">
        <v>2</v>
      </c>
      <c r="U1028">
        <v>0</v>
      </c>
      <c r="V1028">
        <v>0</v>
      </c>
      <c r="W1028">
        <v>0</v>
      </c>
      <c r="X1028">
        <v>23.733032472417058</v>
      </c>
      <c r="Y1028">
        <v>0</v>
      </c>
      <c r="Z1028">
        <v>2.1199905953828</v>
      </c>
      <c r="AA1028">
        <v>0</v>
      </c>
      <c r="AB1028">
        <v>0.55266898435234313</v>
      </c>
      <c r="AC1028">
        <v>0</v>
      </c>
      <c r="AD1028">
        <v>0</v>
      </c>
      <c r="AE1028">
        <v>26.405692052152201</v>
      </c>
    </row>
    <row r="1029" spans="1:31" x14ac:dyDescent="0.25">
      <c r="A1029">
        <v>1628020</v>
      </c>
      <c r="B1029">
        <v>1</v>
      </c>
      <c r="C1029" t="s">
        <v>81</v>
      </c>
      <c r="D1029" t="s">
        <v>128</v>
      </c>
      <c r="E1029" t="s">
        <v>131</v>
      </c>
      <c r="F1029" t="s">
        <v>3207</v>
      </c>
      <c r="G1029" t="s">
        <v>148</v>
      </c>
      <c r="H1029" t="s">
        <v>134</v>
      </c>
      <c r="I1029" t="s">
        <v>135</v>
      </c>
      <c r="J1029" t="s">
        <v>136</v>
      </c>
      <c r="K1029" t="s">
        <v>143</v>
      </c>
      <c r="L1029" t="s">
        <v>3208</v>
      </c>
      <c r="M1029" t="s">
        <v>3209</v>
      </c>
      <c r="N1029">
        <v>7.1469980550000001</v>
      </c>
      <c r="O1029">
        <v>0</v>
      </c>
      <c r="P1029">
        <v>71</v>
      </c>
      <c r="Q1029">
        <v>0</v>
      </c>
      <c r="R1029">
        <v>2</v>
      </c>
      <c r="S1029">
        <v>0</v>
      </c>
      <c r="T1029">
        <v>6</v>
      </c>
      <c r="U1029">
        <v>0</v>
      </c>
      <c r="V1029">
        <v>0</v>
      </c>
      <c r="W1029">
        <v>0</v>
      </c>
      <c r="X1029">
        <v>82.246950790138229</v>
      </c>
      <c r="Y1029">
        <v>0</v>
      </c>
      <c r="Z1029">
        <v>1.4273476740277335</v>
      </c>
      <c r="AA1029">
        <v>0</v>
      </c>
      <c r="AB1029">
        <v>26.976278048952476</v>
      </c>
      <c r="AC1029">
        <v>0</v>
      </c>
      <c r="AD1029">
        <v>0</v>
      </c>
      <c r="AE1029">
        <v>110.65057651311844</v>
      </c>
    </row>
    <row r="1030" spans="1:31" x14ac:dyDescent="0.25">
      <c r="A1030">
        <v>1628021</v>
      </c>
      <c r="B1030">
        <v>1</v>
      </c>
      <c r="C1030" t="s">
        <v>81</v>
      </c>
      <c r="D1030" t="s">
        <v>122</v>
      </c>
      <c r="E1030" t="s">
        <v>140</v>
      </c>
      <c r="F1030" t="s">
        <v>3210</v>
      </c>
      <c r="G1030" t="s">
        <v>161</v>
      </c>
      <c r="H1030" t="s">
        <v>134</v>
      </c>
      <c r="I1030" t="s">
        <v>191</v>
      </c>
      <c r="J1030" t="s">
        <v>136</v>
      </c>
      <c r="K1030" t="s">
        <v>137</v>
      </c>
      <c r="L1030" t="s">
        <v>3211</v>
      </c>
      <c r="M1030" t="s">
        <v>3212</v>
      </c>
      <c r="N1030">
        <v>4.1666665999999998E-2</v>
      </c>
      <c r="O1030">
        <v>14</v>
      </c>
      <c r="P1030">
        <v>900</v>
      </c>
      <c r="Q1030">
        <v>1</v>
      </c>
      <c r="R1030">
        <v>20</v>
      </c>
      <c r="S1030">
        <v>6</v>
      </c>
      <c r="T1030">
        <v>69</v>
      </c>
      <c r="U1030">
        <v>1</v>
      </c>
      <c r="V1030">
        <v>0</v>
      </c>
      <c r="W1030">
        <v>6.6972113606499989E-2</v>
      </c>
      <c r="X1030">
        <v>3.8232127794755777</v>
      </c>
      <c r="Y1030">
        <v>1.1974950733333331E-3</v>
      </c>
      <c r="Z1030">
        <v>8.0129270983000003E-2</v>
      </c>
      <c r="AA1030">
        <v>4.0134265455883327</v>
      </c>
      <c r="AB1030">
        <v>0.79073875115258341</v>
      </c>
      <c r="AC1030">
        <v>7.2869321524999989E-2</v>
      </c>
      <c r="AD1030">
        <v>0</v>
      </c>
      <c r="AE1030">
        <v>8.848546277404326</v>
      </c>
    </row>
    <row r="1031" spans="1:31" x14ac:dyDescent="0.25">
      <c r="A1031">
        <v>1628023</v>
      </c>
      <c r="B1031">
        <v>1</v>
      </c>
      <c r="C1031" t="s">
        <v>81</v>
      </c>
      <c r="D1031" t="s">
        <v>117</v>
      </c>
      <c r="E1031" t="s">
        <v>140</v>
      </c>
      <c r="F1031" t="s">
        <v>3213</v>
      </c>
      <c r="G1031" t="s">
        <v>161</v>
      </c>
      <c r="H1031" t="s">
        <v>134</v>
      </c>
      <c r="I1031" t="s">
        <v>135</v>
      </c>
      <c r="J1031" t="s">
        <v>136</v>
      </c>
      <c r="K1031" t="s">
        <v>137</v>
      </c>
      <c r="L1031" t="s">
        <v>3214</v>
      </c>
      <c r="M1031" t="s">
        <v>3215</v>
      </c>
      <c r="N1031">
        <v>5.8055555000000002E-2</v>
      </c>
      <c r="O1031">
        <v>1</v>
      </c>
      <c r="P1031">
        <v>437</v>
      </c>
      <c r="Q1031">
        <v>40</v>
      </c>
      <c r="R1031">
        <v>42</v>
      </c>
      <c r="S1031">
        <v>11</v>
      </c>
      <c r="T1031">
        <v>34</v>
      </c>
      <c r="U1031">
        <v>2</v>
      </c>
      <c r="V1031">
        <v>0</v>
      </c>
      <c r="W1031">
        <v>1.020736485344889E-2</v>
      </c>
      <c r="X1031">
        <v>3.7425029196565633</v>
      </c>
      <c r="Y1031">
        <v>3.0599179514817836</v>
      </c>
      <c r="Z1031">
        <v>0.33425224863456554</v>
      </c>
      <c r="AA1031">
        <v>16.852290419397551</v>
      </c>
      <c r="AB1031">
        <v>1.3973221139985801</v>
      </c>
      <c r="AC1031">
        <v>3.7421231932721941</v>
      </c>
      <c r="AD1031">
        <v>0</v>
      </c>
      <c r="AE1031">
        <v>29.138616211294689</v>
      </c>
    </row>
    <row r="1032" spans="1:31" x14ac:dyDescent="0.25">
      <c r="A1032">
        <v>1628024</v>
      </c>
      <c r="B1032">
        <v>1</v>
      </c>
      <c r="C1032" t="s">
        <v>80</v>
      </c>
      <c r="D1032" t="s">
        <v>92</v>
      </c>
      <c r="E1032" t="s">
        <v>178</v>
      </c>
      <c r="F1032" t="s">
        <v>3216</v>
      </c>
      <c r="G1032" t="s">
        <v>187</v>
      </c>
      <c r="H1032" t="s">
        <v>149</v>
      </c>
      <c r="I1032" t="s">
        <v>135</v>
      </c>
      <c r="J1032" t="s">
        <v>136</v>
      </c>
      <c r="K1032" t="s">
        <v>137</v>
      </c>
      <c r="L1032" t="s">
        <v>3217</v>
      </c>
      <c r="M1032" t="s">
        <v>3218</v>
      </c>
      <c r="N1032">
        <v>2.744722222</v>
      </c>
      <c r="O1032">
        <v>0</v>
      </c>
      <c r="P1032">
        <v>19</v>
      </c>
      <c r="Q1032">
        <v>0</v>
      </c>
      <c r="R1032">
        <v>3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7.7166428626600316</v>
      </c>
      <c r="Y1032">
        <v>0</v>
      </c>
      <c r="Z1032">
        <v>3.6726970139750001E-4</v>
      </c>
      <c r="AA1032">
        <v>0</v>
      </c>
      <c r="AB1032">
        <v>0</v>
      </c>
      <c r="AC1032">
        <v>0</v>
      </c>
      <c r="AD1032">
        <v>0</v>
      </c>
      <c r="AE1032">
        <v>7.7170101323614295</v>
      </c>
    </row>
    <row r="1033" spans="1:31" x14ac:dyDescent="0.25">
      <c r="A1033">
        <v>1628025</v>
      </c>
      <c r="B1033">
        <v>1</v>
      </c>
      <c r="C1033" t="s">
        <v>81</v>
      </c>
      <c r="D1033" t="s">
        <v>118</v>
      </c>
      <c r="E1033" t="s">
        <v>152</v>
      </c>
      <c r="F1033" t="s">
        <v>3219</v>
      </c>
      <c r="G1033" t="s">
        <v>168</v>
      </c>
      <c r="H1033" t="s">
        <v>149</v>
      </c>
      <c r="I1033" t="s">
        <v>135</v>
      </c>
      <c r="J1033" t="s">
        <v>136</v>
      </c>
      <c r="K1033" t="s">
        <v>137</v>
      </c>
      <c r="L1033" t="s">
        <v>3220</v>
      </c>
      <c r="M1033" t="s">
        <v>3221</v>
      </c>
      <c r="N1033">
        <v>1.8525</v>
      </c>
      <c r="O1033">
        <v>0</v>
      </c>
      <c r="P1033">
        <v>6</v>
      </c>
      <c r="Q1033">
        <v>0</v>
      </c>
      <c r="R1033">
        <v>0</v>
      </c>
      <c r="S1033">
        <v>0</v>
      </c>
      <c r="T1033">
        <v>1</v>
      </c>
      <c r="U1033">
        <v>0</v>
      </c>
      <c r="V1033">
        <v>0</v>
      </c>
      <c r="W1033">
        <v>0</v>
      </c>
      <c r="X1033">
        <v>2.0498718250718895</v>
      </c>
      <c r="Y1033">
        <v>0</v>
      </c>
      <c r="Z1033">
        <v>0</v>
      </c>
      <c r="AA1033">
        <v>0</v>
      </c>
      <c r="AB1033">
        <v>3.5679710376037002</v>
      </c>
      <c r="AC1033">
        <v>0</v>
      </c>
      <c r="AD1033">
        <v>0</v>
      </c>
      <c r="AE1033">
        <v>5.6178428626755892</v>
      </c>
    </row>
    <row r="1034" spans="1:31" x14ac:dyDescent="0.25">
      <c r="A1034">
        <v>1628026</v>
      </c>
      <c r="B1034">
        <v>1</v>
      </c>
      <c r="C1034" t="s">
        <v>81</v>
      </c>
      <c r="D1034" t="s">
        <v>128</v>
      </c>
      <c r="E1034" t="s">
        <v>131</v>
      </c>
      <c r="F1034" t="s">
        <v>3222</v>
      </c>
      <c r="G1034" t="s">
        <v>148</v>
      </c>
      <c r="H1034" t="s">
        <v>134</v>
      </c>
      <c r="I1034" t="s">
        <v>135</v>
      </c>
      <c r="J1034" t="s">
        <v>136</v>
      </c>
      <c r="K1034" t="s">
        <v>143</v>
      </c>
      <c r="L1034" t="s">
        <v>3223</v>
      </c>
      <c r="M1034" t="s">
        <v>3224</v>
      </c>
      <c r="N1034">
        <v>7.7921730550000001</v>
      </c>
      <c r="O1034">
        <v>0</v>
      </c>
      <c r="P1034">
        <v>0</v>
      </c>
      <c r="Q1034">
        <v>0</v>
      </c>
      <c r="R1034">
        <v>0</v>
      </c>
      <c r="S1034">
        <v>6</v>
      </c>
      <c r="T1034">
        <v>1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3514.4186226589932</v>
      </c>
      <c r="AB1034">
        <v>4.8351464842247065</v>
      </c>
      <c r="AC1034">
        <v>0</v>
      </c>
      <c r="AD1034">
        <v>0</v>
      </c>
      <c r="AE1034">
        <v>3519.2537691432181</v>
      </c>
    </row>
    <row r="1035" spans="1:31" x14ac:dyDescent="0.25">
      <c r="A1035">
        <v>1628027</v>
      </c>
      <c r="B1035">
        <v>1</v>
      </c>
      <c r="C1035" t="s">
        <v>80</v>
      </c>
      <c r="D1035" t="s">
        <v>88</v>
      </c>
      <c r="E1035" t="s">
        <v>362</v>
      </c>
      <c r="F1035" t="s">
        <v>3225</v>
      </c>
      <c r="G1035" t="s">
        <v>172</v>
      </c>
      <c r="H1035" t="s">
        <v>149</v>
      </c>
      <c r="I1035" t="s">
        <v>135</v>
      </c>
      <c r="J1035" t="s">
        <v>136</v>
      </c>
      <c r="K1035" t="s">
        <v>137</v>
      </c>
      <c r="L1035" t="s">
        <v>3226</v>
      </c>
      <c r="M1035" t="s">
        <v>3227</v>
      </c>
      <c r="N1035">
        <v>2.9966666659999999</v>
      </c>
      <c r="O1035">
        <v>0</v>
      </c>
      <c r="P1035">
        <v>66</v>
      </c>
      <c r="Q1035">
        <v>0</v>
      </c>
      <c r="R1035">
        <v>0</v>
      </c>
      <c r="S1035">
        <v>0</v>
      </c>
      <c r="T1035">
        <v>1</v>
      </c>
      <c r="U1035">
        <v>0</v>
      </c>
      <c r="V1035">
        <v>0</v>
      </c>
      <c r="W1035">
        <v>0</v>
      </c>
      <c r="X1035">
        <v>50.386709637112496</v>
      </c>
      <c r="Y1035">
        <v>0</v>
      </c>
      <c r="Z1035">
        <v>0</v>
      </c>
      <c r="AA1035">
        <v>0</v>
      </c>
      <c r="AB1035">
        <v>0.99966381337013333</v>
      </c>
      <c r="AC1035">
        <v>0</v>
      </c>
      <c r="AD1035">
        <v>0</v>
      </c>
      <c r="AE1035">
        <v>51.38637345048263</v>
      </c>
    </row>
    <row r="1036" spans="1:31" x14ac:dyDescent="0.25">
      <c r="A1036">
        <v>1628028</v>
      </c>
      <c r="B1036">
        <v>1</v>
      </c>
      <c r="C1036" t="s">
        <v>81</v>
      </c>
      <c r="D1036" t="s">
        <v>123</v>
      </c>
      <c r="E1036" t="s">
        <v>204</v>
      </c>
      <c r="F1036" t="s">
        <v>3228</v>
      </c>
      <c r="G1036" t="s">
        <v>161</v>
      </c>
      <c r="H1036" t="s">
        <v>134</v>
      </c>
      <c r="I1036" t="s">
        <v>135</v>
      </c>
      <c r="J1036" t="s">
        <v>136</v>
      </c>
      <c r="K1036" t="s">
        <v>137</v>
      </c>
      <c r="L1036" t="s">
        <v>3229</v>
      </c>
      <c r="M1036" t="s">
        <v>3230</v>
      </c>
      <c r="N1036">
        <v>0.90083333300000001</v>
      </c>
      <c r="O1036">
        <v>0</v>
      </c>
      <c r="P1036">
        <v>4</v>
      </c>
      <c r="Q1036">
        <v>1</v>
      </c>
      <c r="R1036">
        <v>136</v>
      </c>
      <c r="S1036">
        <v>0</v>
      </c>
      <c r="T1036">
        <v>11</v>
      </c>
      <c r="U1036">
        <v>0</v>
      </c>
      <c r="V1036">
        <v>0</v>
      </c>
      <c r="W1036">
        <v>0</v>
      </c>
      <c r="X1036">
        <v>0.49901281885347581</v>
      </c>
      <c r="Y1036">
        <v>0.52352202768468326</v>
      </c>
      <c r="Z1036">
        <v>28.457154995208178</v>
      </c>
      <c r="AA1036">
        <v>0</v>
      </c>
      <c r="AB1036">
        <v>15.756395654278339</v>
      </c>
      <c r="AC1036">
        <v>0</v>
      </c>
      <c r="AD1036">
        <v>0</v>
      </c>
      <c r="AE1036">
        <v>45.236085496024671</v>
      </c>
    </row>
    <row r="1037" spans="1:31" x14ac:dyDescent="0.25">
      <c r="A1037">
        <v>1628029</v>
      </c>
      <c r="B1037">
        <v>1</v>
      </c>
      <c r="C1037" t="s">
        <v>80</v>
      </c>
      <c r="D1037" t="s">
        <v>109</v>
      </c>
      <c r="E1037" t="s">
        <v>146</v>
      </c>
      <c r="F1037" t="s">
        <v>3231</v>
      </c>
      <c r="G1037" t="s">
        <v>142</v>
      </c>
      <c r="H1037" t="s">
        <v>149</v>
      </c>
      <c r="I1037" t="s">
        <v>135</v>
      </c>
      <c r="J1037" t="s">
        <v>136</v>
      </c>
      <c r="K1037" t="s">
        <v>143</v>
      </c>
      <c r="L1037" t="s">
        <v>3232</v>
      </c>
      <c r="M1037" t="s">
        <v>3233</v>
      </c>
      <c r="N1037">
        <v>5.0753702770000002</v>
      </c>
      <c r="O1037">
        <v>0</v>
      </c>
      <c r="P1037">
        <v>13</v>
      </c>
      <c r="Q1037">
        <v>0</v>
      </c>
      <c r="R1037">
        <v>6</v>
      </c>
      <c r="S1037">
        <v>0</v>
      </c>
      <c r="T1037">
        <v>12</v>
      </c>
      <c r="U1037">
        <v>0</v>
      </c>
      <c r="V1037">
        <v>0</v>
      </c>
      <c r="W1037">
        <v>0</v>
      </c>
      <c r="X1037">
        <v>20.594289947563357</v>
      </c>
      <c r="Y1037">
        <v>0</v>
      </c>
      <c r="Z1037">
        <v>14.966958988729816</v>
      </c>
      <c r="AA1037">
        <v>0</v>
      </c>
      <c r="AB1037">
        <v>29.107879721542886</v>
      </c>
      <c r="AC1037">
        <v>0</v>
      </c>
      <c r="AD1037">
        <v>0</v>
      </c>
      <c r="AE1037">
        <v>64.669128657836069</v>
      </c>
    </row>
    <row r="1038" spans="1:31" x14ac:dyDescent="0.25">
      <c r="A1038">
        <v>1628031</v>
      </c>
      <c r="B1038">
        <v>1</v>
      </c>
      <c r="C1038" t="s">
        <v>80</v>
      </c>
      <c r="D1038" t="s">
        <v>95</v>
      </c>
      <c r="E1038" t="s">
        <v>178</v>
      </c>
      <c r="F1038" t="s">
        <v>3234</v>
      </c>
      <c r="G1038" t="s">
        <v>359</v>
      </c>
      <c r="H1038" t="s">
        <v>149</v>
      </c>
      <c r="I1038" t="s">
        <v>135</v>
      </c>
      <c r="J1038" t="s">
        <v>136</v>
      </c>
      <c r="K1038" t="s">
        <v>137</v>
      </c>
      <c r="L1038" t="s">
        <v>3235</v>
      </c>
      <c r="M1038" t="s">
        <v>3236</v>
      </c>
      <c r="N1038">
        <v>0.29583333299999998</v>
      </c>
      <c r="O1038">
        <v>0</v>
      </c>
      <c r="P1038">
        <v>70</v>
      </c>
      <c r="Q1038">
        <v>0</v>
      </c>
      <c r="R1038">
        <v>0</v>
      </c>
      <c r="S1038">
        <v>0</v>
      </c>
      <c r="T1038">
        <v>3</v>
      </c>
      <c r="U1038">
        <v>0</v>
      </c>
      <c r="V1038">
        <v>0</v>
      </c>
      <c r="W1038">
        <v>0</v>
      </c>
      <c r="X1038">
        <v>5.0060707793103845</v>
      </c>
      <c r="Y1038">
        <v>0</v>
      </c>
      <c r="Z1038">
        <v>0</v>
      </c>
      <c r="AA1038">
        <v>0</v>
      </c>
      <c r="AB1038">
        <v>8.5792580598741921</v>
      </c>
      <c r="AC1038">
        <v>0</v>
      </c>
      <c r="AD1038">
        <v>0</v>
      </c>
      <c r="AE1038">
        <v>13.585328839184577</v>
      </c>
    </row>
    <row r="1039" spans="1:31" x14ac:dyDescent="0.25">
      <c r="A1039">
        <v>1628032</v>
      </c>
      <c r="B1039">
        <v>1</v>
      </c>
      <c r="C1039" t="s">
        <v>81</v>
      </c>
      <c r="D1039" t="s">
        <v>128</v>
      </c>
      <c r="E1039" t="s">
        <v>131</v>
      </c>
      <c r="F1039" t="s">
        <v>3237</v>
      </c>
      <c r="G1039" t="s">
        <v>585</v>
      </c>
      <c r="H1039" t="s">
        <v>134</v>
      </c>
      <c r="I1039" t="s">
        <v>135</v>
      </c>
      <c r="J1039" t="s">
        <v>136</v>
      </c>
      <c r="K1039" t="s">
        <v>137</v>
      </c>
      <c r="L1039" t="s">
        <v>3238</v>
      </c>
      <c r="M1039" t="s">
        <v>3239</v>
      </c>
      <c r="N1039">
        <v>2.048611111</v>
      </c>
      <c r="O1039">
        <v>0</v>
      </c>
      <c r="P1039">
        <v>83</v>
      </c>
      <c r="Q1039">
        <v>0</v>
      </c>
      <c r="R1039">
        <v>7</v>
      </c>
      <c r="S1039">
        <v>0</v>
      </c>
      <c r="T1039">
        <v>4</v>
      </c>
      <c r="U1039">
        <v>0</v>
      </c>
      <c r="V1039">
        <v>0</v>
      </c>
      <c r="W1039">
        <v>0</v>
      </c>
      <c r="X1039">
        <v>20.184185111914957</v>
      </c>
      <c r="Y1039">
        <v>0</v>
      </c>
      <c r="Z1039">
        <v>1.1376443929507771</v>
      </c>
      <c r="AA1039">
        <v>0</v>
      </c>
      <c r="AB1039">
        <v>3.9795475935611009</v>
      </c>
      <c r="AC1039">
        <v>0</v>
      </c>
      <c r="AD1039">
        <v>0</v>
      </c>
      <c r="AE1039">
        <v>25.301377098426833</v>
      </c>
    </row>
    <row r="1040" spans="1:31" x14ac:dyDescent="0.25">
      <c r="A1040">
        <v>1628033</v>
      </c>
      <c r="B1040">
        <v>1</v>
      </c>
      <c r="C1040" t="s">
        <v>80</v>
      </c>
      <c r="D1040" t="s">
        <v>96</v>
      </c>
      <c r="E1040" t="s">
        <v>152</v>
      </c>
      <c r="F1040" t="s">
        <v>3240</v>
      </c>
      <c r="G1040" t="s">
        <v>168</v>
      </c>
      <c r="H1040" t="s">
        <v>149</v>
      </c>
      <c r="I1040" t="s">
        <v>135</v>
      </c>
      <c r="J1040" t="s">
        <v>136</v>
      </c>
      <c r="K1040" t="s">
        <v>137</v>
      </c>
      <c r="L1040" t="s">
        <v>3241</v>
      </c>
      <c r="M1040" t="s">
        <v>3242</v>
      </c>
      <c r="N1040">
        <v>2.1444444439999999</v>
      </c>
      <c r="O1040">
        <v>0</v>
      </c>
      <c r="P1040">
        <v>1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7.2257611520027784E-2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7.2257611520027784E-2</v>
      </c>
    </row>
    <row r="1041" spans="1:31" x14ac:dyDescent="0.25">
      <c r="A1041">
        <v>1628034</v>
      </c>
      <c r="B1041">
        <v>1</v>
      </c>
      <c r="C1041" t="s">
        <v>80</v>
      </c>
      <c r="D1041" t="s">
        <v>100</v>
      </c>
      <c r="E1041" t="s">
        <v>204</v>
      </c>
      <c r="F1041" t="s">
        <v>3243</v>
      </c>
      <c r="G1041" t="s">
        <v>161</v>
      </c>
      <c r="H1041" t="s">
        <v>134</v>
      </c>
      <c r="I1041" t="s">
        <v>135</v>
      </c>
      <c r="J1041" t="s">
        <v>136</v>
      </c>
      <c r="K1041" t="s">
        <v>137</v>
      </c>
      <c r="L1041" t="s">
        <v>3244</v>
      </c>
      <c r="M1041" t="s">
        <v>3245</v>
      </c>
      <c r="N1041">
        <v>0.61944444399999998</v>
      </c>
      <c r="O1041">
        <v>0</v>
      </c>
      <c r="P1041">
        <v>182</v>
      </c>
      <c r="Q1041">
        <v>0</v>
      </c>
      <c r="R1041">
        <v>24</v>
      </c>
      <c r="S1041">
        <v>4</v>
      </c>
      <c r="T1041">
        <v>54</v>
      </c>
      <c r="U1041">
        <v>2</v>
      </c>
      <c r="V1041">
        <v>2</v>
      </c>
      <c r="W1041">
        <v>0</v>
      </c>
      <c r="X1041">
        <v>43.216791219602619</v>
      </c>
      <c r="Y1041">
        <v>0</v>
      </c>
      <c r="Z1041">
        <v>6.4961184456684125</v>
      </c>
      <c r="AA1041">
        <v>66.592493806103036</v>
      </c>
      <c r="AB1041">
        <v>54.502041221192179</v>
      </c>
      <c r="AC1041">
        <v>86.080359063587167</v>
      </c>
      <c r="AD1041">
        <v>188.52311691873331</v>
      </c>
      <c r="AE1041">
        <v>445.41092067488671</v>
      </c>
    </row>
    <row r="1042" spans="1:31" x14ac:dyDescent="0.25">
      <c r="A1042">
        <v>1628035</v>
      </c>
      <c r="B1042">
        <v>1</v>
      </c>
      <c r="C1042" t="s">
        <v>80</v>
      </c>
      <c r="D1042" t="s">
        <v>90</v>
      </c>
      <c r="E1042" t="s">
        <v>146</v>
      </c>
      <c r="F1042" t="s">
        <v>3246</v>
      </c>
      <c r="G1042" t="s">
        <v>260</v>
      </c>
      <c r="H1042" t="s">
        <v>149</v>
      </c>
      <c r="I1042" t="s">
        <v>135</v>
      </c>
      <c r="J1042" t="s">
        <v>136</v>
      </c>
      <c r="K1042" t="s">
        <v>137</v>
      </c>
      <c r="L1042" t="s">
        <v>3247</v>
      </c>
      <c r="M1042" t="s">
        <v>3248</v>
      </c>
      <c r="N1042">
        <v>1.296944444</v>
      </c>
      <c r="O1042">
        <v>0</v>
      </c>
      <c r="P1042">
        <v>15</v>
      </c>
      <c r="Q1042">
        <v>0</v>
      </c>
      <c r="R1042">
        <v>0</v>
      </c>
      <c r="S1042">
        <v>0</v>
      </c>
      <c r="T1042">
        <v>206</v>
      </c>
      <c r="U1042">
        <v>0</v>
      </c>
      <c r="V1042">
        <v>3</v>
      </c>
      <c r="W1042">
        <v>0</v>
      </c>
      <c r="X1042">
        <v>5.1859944209910402</v>
      </c>
      <c r="Y1042">
        <v>0</v>
      </c>
      <c r="Z1042">
        <v>0</v>
      </c>
      <c r="AA1042">
        <v>0</v>
      </c>
      <c r="AB1042">
        <v>234.38572367958122</v>
      </c>
      <c r="AC1042">
        <v>0</v>
      </c>
      <c r="AD1042">
        <v>201.67157148668326</v>
      </c>
      <c r="AE1042">
        <v>441.2432895872555</v>
      </c>
    </row>
    <row r="1043" spans="1:31" x14ac:dyDescent="0.25">
      <c r="A1043">
        <v>1628036</v>
      </c>
      <c r="B1043">
        <v>1</v>
      </c>
      <c r="C1043" t="s">
        <v>81</v>
      </c>
      <c r="D1043" t="s">
        <v>127</v>
      </c>
      <c r="E1043" t="s">
        <v>131</v>
      </c>
      <c r="F1043" t="s">
        <v>3249</v>
      </c>
      <c r="G1043" t="s">
        <v>195</v>
      </c>
      <c r="H1043" t="s">
        <v>134</v>
      </c>
      <c r="I1043" t="s">
        <v>135</v>
      </c>
      <c r="J1043" t="s">
        <v>136</v>
      </c>
      <c r="K1043" t="s">
        <v>137</v>
      </c>
      <c r="L1043" t="s">
        <v>3250</v>
      </c>
      <c r="M1043" t="s">
        <v>3251</v>
      </c>
      <c r="N1043">
        <v>2.0041666660000002</v>
      </c>
      <c r="O1043">
        <v>0</v>
      </c>
      <c r="P1043">
        <v>109</v>
      </c>
      <c r="Q1043">
        <v>0</v>
      </c>
      <c r="R1043">
        <v>0</v>
      </c>
      <c r="S1043">
        <v>0</v>
      </c>
      <c r="T1043">
        <v>1</v>
      </c>
      <c r="U1043">
        <v>0</v>
      </c>
      <c r="V1043">
        <v>0</v>
      </c>
      <c r="W1043">
        <v>0</v>
      </c>
      <c r="X1043">
        <v>47.128275018722128</v>
      </c>
      <c r="Y1043">
        <v>0</v>
      </c>
      <c r="Z1043">
        <v>0</v>
      </c>
      <c r="AA1043">
        <v>0</v>
      </c>
      <c r="AB1043">
        <v>0.25017346561554998</v>
      </c>
      <c r="AC1043">
        <v>0</v>
      </c>
      <c r="AD1043">
        <v>0</v>
      </c>
      <c r="AE1043">
        <v>47.378448484337682</v>
      </c>
    </row>
    <row r="1044" spans="1:31" x14ac:dyDescent="0.25">
      <c r="A1044">
        <v>1628038</v>
      </c>
      <c r="B1044">
        <v>1</v>
      </c>
      <c r="C1044" t="s">
        <v>81</v>
      </c>
      <c r="D1044" t="s">
        <v>120</v>
      </c>
      <c r="E1044" t="s">
        <v>178</v>
      </c>
      <c r="F1044" t="s">
        <v>3252</v>
      </c>
      <c r="G1044" t="s">
        <v>148</v>
      </c>
      <c r="H1044" t="s">
        <v>149</v>
      </c>
      <c r="I1044" t="s">
        <v>135</v>
      </c>
      <c r="J1044" t="s">
        <v>136</v>
      </c>
      <c r="K1044" t="s">
        <v>143</v>
      </c>
      <c r="L1044" t="s">
        <v>3253</v>
      </c>
      <c r="M1044" t="s">
        <v>3254</v>
      </c>
      <c r="N1044">
        <v>6.6959572219999997</v>
      </c>
      <c r="O1044">
        <v>0</v>
      </c>
      <c r="P1044">
        <v>104</v>
      </c>
      <c r="Q1044">
        <v>0</v>
      </c>
      <c r="R1044">
        <v>0</v>
      </c>
      <c r="S1044">
        <v>0</v>
      </c>
      <c r="T1044">
        <v>4</v>
      </c>
      <c r="U1044">
        <v>0</v>
      </c>
      <c r="V1044">
        <v>0</v>
      </c>
      <c r="W1044">
        <v>0</v>
      </c>
      <c r="X1044">
        <v>156.58581327035265</v>
      </c>
      <c r="Y1044">
        <v>0</v>
      </c>
      <c r="Z1044">
        <v>0</v>
      </c>
      <c r="AA1044">
        <v>0</v>
      </c>
      <c r="AB1044">
        <v>8.2663820511838253</v>
      </c>
      <c r="AC1044">
        <v>0</v>
      </c>
      <c r="AD1044">
        <v>0</v>
      </c>
      <c r="AE1044">
        <v>164.85219532153647</v>
      </c>
    </row>
    <row r="1045" spans="1:31" x14ac:dyDescent="0.25">
      <c r="A1045">
        <v>1628042</v>
      </c>
      <c r="B1045">
        <v>1</v>
      </c>
      <c r="C1045" t="s">
        <v>80</v>
      </c>
      <c r="D1045" t="s">
        <v>82</v>
      </c>
      <c r="E1045" t="s">
        <v>152</v>
      </c>
      <c r="F1045" t="s">
        <v>3255</v>
      </c>
      <c r="G1045" t="s">
        <v>168</v>
      </c>
      <c r="H1045" t="s">
        <v>149</v>
      </c>
      <c r="I1045" t="s">
        <v>135</v>
      </c>
      <c r="J1045" t="s">
        <v>136</v>
      </c>
      <c r="K1045" t="s">
        <v>137</v>
      </c>
      <c r="L1045" t="s">
        <v>3256</v>
      </c>
      <c r="M1045" t="s">
        <v>3257</v>
      </c>
      <c r="N1045">
        <v>8.5913888879999991</v>
      </c>
      <c r="O1045">
        <v>0</v>
      </c>
      <c r="P1045">
        <v>4</v>
      </c>
      <c r="Q1045">
        <v>0</v>
      </c>
      <c r="R1045">
        <v>0</v>
      </c>
      <c r="S1045">
        <v>0</v>
      </c>
      <c r="T1045">
        <v>1</v>
      </c>
      <c r="U1045">
        <v>0</v>
      </c>
      <c r="V1045">
        <v>0</v>
      </c>
      <c r="W1045">
        <v>0</v>
      </c>
      <c r="X1045">
        <v>5.4543894564168296</v>
      </c>
      <c r="Y1045">
        <v>0</v>
      </c>
      <c r="Z1045">
        <v>0</v>
      </c>
      <c r="AA1045">
        <v>0</v>
      </c>
      <c r="AB1045">
        <v>3.3023042243637786</v>
      </c>
      <c r="AC1045">
        <v>0</v>
      </c>
      <c r="AD1045">
        <v>0</v>
      </c>
      <c r="AE1045">
        <v>8.7566936807806073</v>
      </c>
    </row>
    <row r="1046" spans="1:31" x14ac:dyDescent="0.25">
      <c r="A1046">
        <v>1628043</v>
      </c>
      <c r="B1046">
        <v>1</v>
      </c>
      <c r="C1046" t="s">
        <v>80</v>
      </c>
      <c r="D1046" t="s">
        <v>84</v>
      </c>
      <c r="E1046" t="s">
        <v>152</v>
      </c>
      <c r="F1046" t="s">
        <v>3258</v>
      </c>
      <c r="G1046" t="s">
        <v>154</v>
      </c>
      <c r="H1046" t="s">
        <v>149</v>
      </c>
      <c r="I1046" t="s">
        <v>135</v>
      </c>
      <c r="J1046" t="s">
        <v>136</v>
      </c>
      <c r="K1046" t="s">
        <v>137</v>
      </c>
      <c r="L1046" t="s">
        <v>3259</v>
      </c>
      <c r="M1046" t="s">
        <v>3260</v>
      </c>
      <c r="N1046">
        <v>2.2038888879999998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0.64416564158458423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0.64416564158458423</v>
      </c>
    </row>
    <row r="1047" spans="1:31" x14ac:dyDescent="0.25">
      <c r="A1047">
        <v>1628044</v>
      </c>
      <c r="B1047">
        <v>1</v>
      </c>
      <c r="C1047" t="s">
        <v>80</v>
      </c>
      <c r="D1047" t="s">
        <v>107</v>
      </c>
      <c r="E1047" t="s">
        <v>131</v>
      </c>
      <c r="F1047" t="s">
        <v>3261</v>
      </c>
      <c r="G1047" t="s">
        <v>2147</v>
      </c>
      <c r="H1047" t="s">
        <v>134</v>
      </c>
      <c r="I1047" t="s">
        <v>135</v>
      </c>
      <c r="J1047" t="s">
        <v>136</v>
      </c>
      <c r="K1047" t="s">
        <v>137</v>
      </c>
      <c r="L1047" t="s">
        <v>3262</v>
      </c>
      <c r="M1047" t="s">
        <v>3263</v>
      </c>
      <c r="N1047">
        <v>4.74</v>
      </c>
      <c r="O1047">
        <v>0</v>
      </c>
      <c r="P1047">
        <v>0</v>
      </c>
      <c r="Q1047">
        <v>0</v>
      </c>
      <c r="R1047">
        <v>7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10.468138379944001</v>
      </c>
      <c r="AA1047">
        <v>0</v>
      </c>
      <c r="AB1047">
        <v>0</v>
      </c>
      <c r="AC1047">
        <v>0</v>
      </c>
      <c r="AD1047">
        <v>0</v>
      </c>
      <c r="AE1047">
        <v>10.468138379944001</v>
      </c>
    </row>
    <row r="1048" spans="1:31" x14ac:dyDescent="0.25">
      <c r="A1048">
        <v>1628046</v>
      </c>
      <c r="B1048">
        <v>1</v>
      </c>
      <c r="C1048" t="s">
        <v>80</v>
      </c>
      <c r="D1048" t="s">
        <v>96</v>
      </c>
      <c r="E1048" t="s">
        <v>178</v>
      </c>
      <c r="F1048" t="s">
        <v>3264</v>
      </c>
      <c r="G1048" t="s">
        <v>675</v>
      </c>
      <c r="H1048" t="s">
        <v>149</v>
      </c>
      <c r="I1048" t="s">
        <v>135</v>
      </c>
      <c r="J1048" t="s">
        <v>136</v>
      </c>
      <c r="K1048" t="s">
        <v>137</v>
      </c>
      <c r="L1048" t="s">
        <v>3265</v>
      </c>
      <c r="M1048" t="s">
        <v>3266</v>
      </c>
      <c r="N1048">
        <v>1.4083333330000001</v>
      </c>
      <c r="O1048">
        <v>0</v>
      </c>
      <c r="P1048">
        <v>26</v>
      </c>
      <c r="Q1048">
        <v>0</v>
      </c>
      <c r="R1048">
        <v>0</v>
      </c>
      <c r="S1048">
        <v>0</v>
      </c>
      <c r="T1048">
        <v>1</v>
      </c>
      <c r="U1048">
        <v>0</v>
      </c>
      <c r="V1048">
        <v>0</v>
      </c>
      <c r="W1048">
        <v>0</v>
      </c>
      <c r="X1048">
        <v>4.8860459093893338</v>
      </c>
      <c r="Y1048">
        <v>0</v>
      </c>
      <c r="Z1048">
        <v>0</v>
      </c>
      <c r="AA1048">
        <v>0</v>
      </c>
      <c r="AB1048">
        <v>0.46300132146538331</v>
      </c>
      <c r="AC1048">
        <v>0</v>
      </c>
      <c r="AD1048">
        <v>0</v>
      </c>
      <c r="AE1048">
        <v>5.3490472308547172</v>
      </c>
    </row>
    <row r="1049" spans="1:31" x14ac:dyDescent="0.25">
      <c r="A1049">
        <v>1628048</v>
      </c>
      <c r="B1049">
        <v>1</v>
      </c>
      <c r="C1049" t="s">
        <v>81</v>
      </c>
      <c r="D1049" t="s">
        <v>114</v>
      </c>
      <c r="E1049" t="s">
        <v>152</v>
      </c>
      <c r="F1049" t="s">
        <v>3267</v>
      </c>
      <c r="G1049" t="s">
        <v>154</v>
      </c>
      <c r="H1049" t="s">
        <v>149</v>
      </c>
      <c r="I1049" t="s">
        <v>135</v>
      </c>
      <c r="J1049" t="s">
        <v>136</v>
      </c>
      <c r="K1049" t="s">
        <v>137</v>
      </c>
      <c r="L1049" t="s">
        <v>3268</v>
      </c>
      <c r="M1049" t="s">
        <v>3269</v>
      </c>
      <c r="N1049">
        <v>2.3541666659999998</v>
      </c>
      <c r="O1049">
        <v>0</v>
      </c>
      <c r="P1049">
        <v>1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1.7639090836733887E-2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1.7639090836733887E-2</v>
      </c>
    </row>
    <row r="1050" spans="1:31" x14ac:dyDescent="0.25">
      <c r="A1050">
        <v>1628049</v>
      </c>
      <c r="B1050">
        <v>1</v>
      </c>
      <c r="C1050" t="s">
        <v>80</v>
      </c>
      <c r="D1050" t="s">
        <v>97</v>
      </c>
      <c r="E1050" t="s">
        <v>152</v>
      </c>
      <c r="F1050" t="s">
        <v>3270</v>
      </c>
      <c r="G1050" t="s">
        <v>154</v>
      </c>
      <c r="H1050" t="s">
        <v>149</v>
      </c>
      <c r="I1050" t="s">
        <v>135</v>
      </c>
      <c r="J1050" t="s">
        <v>136</v>
      </c>
      <c r="K1050" t="s">
        <v>137</v>
      </c>
      <c r="L1050" t="s">
        <v>3271</v>
      </c>
      <c r="M1050" t="s">
        <v>3272</v>
      </c>
      <c r="N1050">
        <v>3.332222222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</row>
    <row r="1051" spans="1:31" x14ac:dyDescent="0.25">
      <c r="A1051">
        <v>1628050</v>
      </c>
      <c r="B1051">
        <v>1</v>
      </c>
      <c r="C1051" t="s">
        <v>80</v>
      </c>
      <c r="D1051" t="s">
        <v>93</v>
      </c>
      <c r="E1051" t="s">
        <v>178</v>
      </c>
      <c r="F1051" t="s">
        <v>3273</v>
      </c>
      <c r="G1051" t="s">
        <v>187</v>
      </c>
      <c r="H1051" t="s">
        <v>149</v>
      </c>
      <c r="I1051" t="s">
        <v>135</v>
      </c>
      <c r="J1051" t="s">
        <v>136</v>
      </c>
      <c r="K1051" t="s">
        <v>137</v>
      </c>
      <c r="L1051" t="s">
        <v>3274</v>
      </c>
      <c r="M1051" t="s">
        <v>3275</v>
      </c>
      <c r="N1051">
        <v>1.2547222220000001</v>
      </c>
      <c r="O1051">
        <v>0</v>
      </c>
      <c r="P1051">
        <v>7</v>
      </c>
      <c r="Q1051">
        <v>0</v>
      </c>
      <c r="R1051">
        <v>2</v>
      </c>
      <c r="S1051">
        <v>0</v>
      </c>
      <c r="T1051">
        <v>5</v>
      </c>
      <c r="U1051">
        <v>0</v>
      </c>
      <c r="V1051">
        <v>0</v>
      </c>
      <c r="W1051">
        <v>0</v>
      </c>
      <c r="X1051">
        <v>0.77297747033272379</v>
      </c>
      <c r="Y1051">
        <v>0</v>
      </c>
      <c r="Z1051">
        <v>1.2589767885541039</v>
      </c>
      <c r="AA1051">
        <v>0</v>
      </c>
      <c r="AB1051">
        <v>4.7572726537487435</v>
      </c>
      <c r="AC1051">
        <v>0</v>
      </c>
      <c r="AD1051">
        <v>0</v>
      </c>
      <c r="AE1051">
        <v>6.7892269126355718</v>
      </c>
    </row>
    <row r="1052" spans="1:31" x14ac:dyDescent="0.25">
      <c r="A1052">
        <v>1628051</v>
      </c>
      <c r="B1052">
        <v>1</v>
      </c>
      <c r="C1052" t="s">
        <v>80</v>
      </c>
      <c r="D1052" t="s">
        <v>84</v>
      </c>
      <c r="E1052" t="s">
        <v>152</v>
      </c>
      <c r="F1052" t="s">
        <v>3276</v>
      </c>
      <c r="G1052" t="s">
        <v>168</v>
      </c>
      <c r="H1052" t="s">
        <v>149</v>
      </c>
      <c r="I1052" t="s">
        <v>135</v>
      </c>
      <c r="J1052" t="s">
        <v>136</v>
      </c>
      <c r="K1052" t="s">
        <v>137</v>
      </c>
      <c r="L1052" t="s">
        <v>3277</v>
      </c>
      <c r="M1052" t="s">
        <v>3278</v>
      </c>
      <c r="N1052">
        <v>2.1402777770000001</v>
      </c>
      <c r="O1052">
        <v>0</v>
      </c>
      <c r="P1052">
        <v>4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5.5178993437614388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5.5178993437614388</v>
      </c>
    </row>
    <row r="1053" spans="1:31" x14ac:dyDescent="0.25">
      <c r="A1053">
        <v>1628052</v>
      </c>
      <c r="B1053">
        <v>1</v>
      </c>
      <c r="C1053" t="s">
        <v>80</v>
      </c>
      <c r="D1053" t="s">
        <v>105</v>
      </c>
      <c r="E1053" t="s">
        <v>152</v>
      </c>
      <c r="F1053" t="s">
        <v>3279</v>
      </c>
      <c r="G1053" t="s">
        <v>168</v>
      </c>
      <c r="H1053" t="s">
        <v>149</v>
      </c>
      <c r="I1053" t="s">
        <v>135</v>
      </c>
      <c r="J1053" t="s">
        <v>136</v>
      </c>
      <c r="K1053" t="s">
        <v>137</v>
      </c>
      <c r="L1053" t="s">
        <v>3280</v>
      </c>
      <c r="M1053" t="s">
        <v>3281</v>
      </c>
      <c r="N1053">
        <v>3.509166666</v>
      </c>
      <c r="O1053">
        <v>0</v>
      </c>
      <c r="P1053">
        <v>5</v>
      </c>
      <c r="Q1053">
        <v>0</v>
      </c>
      <c r="R1053">
        <v>0</v>
      </c>
      <c r="S1053">
        <v>0</v>
      </c>
      <c r="T1053">
        <v>3</v>
      </c>
      <c r="U1053">
        <v>0</v>
      </c>
      <c r="V1053">
        <v>0</v>
      </c>
      <c r="W1053">
        <v>0</v>
      </c>
      <c r="X1053">
        <v>3.2968889779694535</v>
      </c>
      <c r="Y1053">
        <v>0</v>
      </c>
      <c r="Z1053">
        <v>0</v>
      </c>
      <c r="AA1053">
        <v>0</v>
      </c>
      <c r="AB1053">
        <v>4.3023662696795917</v>
      </c>
      <c r="AC1053">
        <v>0</v>
      </c>
      <c r="AD1053">
        <v>0</v>
      </c>
      <c r="AE1053">
        <v>7.5992552476490456</v>
      </c>
    </row>
    <row r="1054" spans="1:31" x14ac:dyDescent="0.25">
      <c r="A1054">
        <v>1628053</v>
      </c>
      <c r="B1054">
        <v>1</v>
      </c>
      <c r="C1054" t="s">
        <v>81</v>
      </c>
      <c r="D1054" t="s">
        <v>128</v>
      </c>
      <c r="E1054" t="s">
        <v>204</v>
      </c>
      <c r="F1054" t="s">
        <v>3282</v>
      </c>
      <c r="G1054" t="s">
        <v>161</v>
      </c>
      <c r="H1054" t="s">
        <v>134</v>
      </c>
      <c r="I1054" t="s">
        <v>135</v>
      </c>
      <c r="J1054" t="s">
        <v>136</v>
      </c>
      <c r="K1054" t="s">
        <v>137</v>
      </c>
      <c r="L1054" t="s">
        <v>3283</v>
      </c>
      <c r="M1054" t="s">
        <v>3284</v>
      </c>
      <c r="N1054">
        <v>0.453333333</v>
      </c>
      <c r="O1054">
        <v>0</v>
      </c>
      <c r="P1054">
        <v>0</v>
      </c>
      <c r="Q1054">
        <v>0</v>
      </c>
      <c r="R1054">
        <v>0</v>
      </c>
      <c r="S1054">
        <v>4</v>
      </c>
      <c r="T1054">
        <v>0</v>
      </c>
      <c r="U1054">
        <v>8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12.837553852569467</v>
      </c>
      <c r="AB1054">
        <v>0</v>
      </c>
      <c r="AC1054">
        <v>338.67502290358362</v>
      </c>
      <c r="AD1054">
        <v>0</v>
      </c>
      <c r="AE1054">
        <v>351.51257675615307</v>
      </c>
    </row>
    <row r="1055" spans="1:31" x14ac:dyDescent="0.25">
      <c r="A1055">
        <v>1628055</v>
      </c>
      <c r="B1055">
        <v>1</v>
      </c>
      <c r="C1055" t="s">
        <v>80</v>
      </c>
      <c r="D1055" t="s">
        <v>104</v>
      </c>
      <c r="E1055" t="s">
        <v>152</v>
      </c>
      <c r="F1055" t="s">
        <v>3285</v>
      </c>
      <c r="G1055" t="s">
        <v>154</v>
      </c>
      <c r="H1055" t="s">
        <v>149</v>
      </c>
      <c r="I1055" t="s">
        <v>135</v>
      </c>
      <c r="J1055" t="s">
        <v>136</v>
      </c>
      <c r="K1055" t="s">
        <v>137</v>
      </c>
      <c r="L1055" t="s">
        <v>3286</v>
      </c>
      <c r="M1055" t="s">
        <v>3287</v>
      </c>
      <c r="N1055">
        <v>2.5672222219999998</v>
      </c>
      <c r="O1055">
        <v>0</v>
      </c>
      <c r="P1055">
        <v>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6.224783869666667E-4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6.224783869666667E-4</v>
      </c>
    </row>
    <row r="1056" spans="1:31" x14ac:dyDescent="0.25">
      <c r="A1056">
        <v>1628058</v>
      </c>
      <c r="B1056">
        <v>1</v>
      </c>
      <c r="C1056" t="s">
        <v>80</v>
      </c>
      <c r="D1056" t="s">
        <v>93</v>
      </c>
      <c r="E1056" t="s">
        <v>152</v>
      </c>
      <c r="F1056" t="s">
        <v>3288</v>
      </c>
      <c r="G1056" t="s">
        <v>3010</v>
      </c>
      <c r="H1056" t="s">
        <v>149</v>
      </c>
      <c r="I1056" t="s">
        <v>135</v>
      </c>
      <c r="J1056" t="s">
        <v>136</v>
      </c>
      <c r="K1056" t="s">
        <v>137</v>
      </c>
      <c r="L1056" t="s">
        <v>3289</v>
      </c>
      <c r="M1056" t="s">
        <v>3290</v>
      </c>
      <c r="N1056">
        <v>1.228888888</v>
      </c>
      <c r="O1056">
        <v>0</v>
      </c>
      <c r="P1056">
        <v>1</v>
      </c>
      <c r="Q1056">
        <v>0</v>
      </c>
      <c r="R1056">
        <v>0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</row>
    <row r="1057" spans="1:31" x14ac:dyDescent="0.25">
      <c r="A1057">
        <v>1628059</v>
      </c>
      <c r="B1057">
        <v>1</v>
      </c>
      <c r="C1057" t="s">
        <v>81</v>
      </c>
      <c r="D1057" t="s">
        <v>112</v>
      </c>
      <c r="E1057" t="s">
        <v>152</v>
      </c>
      <c r="F1057" t="s">
        <v>3291</v>
      </c>
      <c r="G1057" t="s">
        <v>154</v>
      </c>
      <c r="H1057" t="s">
        <v>149</v>
      </c>
      <c r="I1057" t="s">
        <v>135</v>
      </c>
      <c r="J1057" t="s">
        <v>136</v>
      </c>
      <c r="K1057" t="s">
        <v>137</v>
      </c>
      <c r="L1057" t="s">
        <v>3292</v>
      </c>
      <c r="M1057" t="s">
        <v>3293</v>
      </c>
      <c r="N1057">
        <v>0.63166666599999999</v>
      </c>
      <c r="O1057">
        <v>0</v>
      </c>
      <c r="P1057">
        <v>8</v>
      </c>
      <c r="Q1057">
        <v>0</v>
      </c>
      <c r="R1057">
        <v>0</v>
      </c>
      <c r="S1057">
        <v>0</v>
      </c>
      <c r="T1057">
        <v>2</v>
      </c>
      <c r="U1057">
        <v>0</v>
      </c>
      <c r="V1057">
        <v>0</v>
      </c>
      <c r="W1057">
        <v>0</v>
      </c>
      <c r="X1057">
        <v>1.3591110540866103</v>
      </c>
      <c r="Y1057">
        <v>0</v>
      </c>
      <c r="Z1057">
        <v>0</v>
      </c>
      <c r="AA1057">
        <v>0</v>
      </c>
      <c r="AB1057">
        <v>0.37822405655009506</v>
      </c>
      <c r="AC1057">
        <v>0</v>
      </c>
      <c r="AD1057">
        <v>0</v>
      </c>
      <c r="AE1057">
        <v>1.7373351106367054</v>
      </c>
    </row>
    <row r="1058" spans="1:31" x14ac:dyDescent="0.25">
      <c r="A1058">
        <v>1628060</v>
      </c>
      <c r="B1058">
        <v>1</v>
      </c>
      <c r="C1058" t="s">
        <v>81</v>
      </c>
      <c r="D1058" t="s">
        <v>128</v>
      </c>
      <c r="E1058" t="s">
        <v>178</v>
      </c>
      <c r="F1058" t="s">
        <v>3294</v>
      </c>
      <c r="G1058" t="s">
        <v>227</v>
      </c>
      <c r="H1058" t="s">
        <v>149</v>
      </c>
      <c r="I1058" t="s">
        <v>135</v>
      </c>
      <c r="J1058" t="s">
        <v>136</v>
      </c>
      <c r="K1058" t="s">
        <v>137</v>
      </c>
      <c r="L1058" t="s">
        <v>3295</v>
      </c>
      <c r="M1058" t="s">
        <v>3296</v>
      </c>
      <c r="N1058">
        <v>2.3675000000000002</v>
      </c>
      <c r="O1058">
        <v>0</v>
      </c>
      <c r="P1058">
        <v>78</v>
      </c>
      <c r="Q1058">
        <v>0</v>
      </c>
      <c r="R1058">
        <v>0</v>
      </c>
      <c r="S1058">
        <v>0</v>
      </c>
      <c r="T1058">
        <v>3</v>
      </c>
      <c r="U1058">
        <v>0</v>
      </c>
      <c r="V1058">
        <v>0</v>
      </c>
      <c r="W1058">
        <v>0</v>
      </c>
      <c r="X1058">
        <v>43.212502247602558</v>
      </c>
      <c r="Y1058">
        <v>0</v>
      </c>
      <c r="Z1058">
        <v>0</v>
      </c>
      <c r="AA1058">
        <v>0</v>
      </c>
      <c r="AB1058">
        <v>1.0818961328816985</v>
      </c>
      <c r="AC1058">
        <v>0</v>
      </c>
      <c r="AD1058">
        <v>0</v>
      </c>
      <c r="AE1058">
        <v>44.294398380484253</v>
      </c>
    </row>
    <row r="1059" spans="1:31" x14ac:dyDescent="0.25">
      <c r="A1059">
        <v>1628062</v>
      </c>
      <c r="B1059">
        <v>1</v>
      </c>
      <c r="C1059" t="s">
        <v>81</v>
      </c>
      <c r="D1059" t="s">
        <v>112</v>
      </c>
      <c r="E1059" t="s">
        <v>152</v>
      </c>
      <c r="F1059" t="s">
        <v>3297</v>
      </c>
      <c r="G1059" t="s">
        <v>154</v>
      </c>
      <c r="H1059" t="s">
        <v>149</v>
      </c>
      <c r="I1059" t="s">
        <v>135</v>
      </c>
      <c r="J1059" t="s">
        <v>136</v>
      </c>
      <c r="K1059" t="s">
        <v>137</v>
      </c>
      <c r="L1059" t="s">
        <v>3298</v>
      </c>
      <c r="M1059" t="s">
        <v>3299</v>
      </c>
      <c r="N1059">
        <v>0.54388888800000001</v>
      </c>
      <c r="O1059">
        <v>0</v>
      </c>
      <c r="P1059">
        <v>1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4.8860605933809996E-2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4.8860605933809996E-2</v>
      </c>
    </row>
    <row r="1060" spans="1:31" x14ac:dyDescent="0.25">
      <c r="A1060">
        <v>1628065</v>
      </c>
      <c r="B1060">
        <v>1</v>
      </c>
      <c r="C1060" t="s">
        <v>80</v>
      </c>
      <c r="D1060" t="s">
        <v>98</v>
      </c>
      <c r="E1060" t="s">
        <v>131</v>
      </c>
      <c r="F1060" t="s">
        <v>3300</v>
      </c>
      <c r="G1060" t="s">
        <v>195</v>
      </c>
      <c r="H1060" t="s">
        <v>134</v>
      </c>
      <c r="I1060" t="s">
        <v>135</v>
      </c>
      <c r="J1060" t="s">
        <v>136</v>
      </c>
      <c r="K1060" t="s">
        <v>137</v>
      </c>
      <c r="L1060" t="s">
        <v>3301</v>
      </c>
      <c r="M1060" t="s">
        <v>3302</v>
      </c>
      <c r="N1060">
        <v>1.415</v>
      </c>
      <c r="O1060">
        <v>0</v>
      </c>
      <c r="P1060">
        <v>10</v>
      </c>
      <c r="Q1060">
        <v>0</v>
      </c>
      <c r="R1060">
        <v>38</v>
      </c>
      <c r="S1060">
        <v>0</v>
      </c>
      <c r="T1060">
        <v>11</v>
      </c>
      <c r="U1060">
        <v>0</v>
      </c>
      <c r="V1060">
        <v>0</v>
      </c>
      <c r="W1060">
        <v>0</v>
      </c>
      <c r="X1060">
        <v>5.7430426980957581</v>
      </c>
      <c r="Y1060">
        <v>0</v>
      </c>
      <c r="Z1060">
        <v>23.104133775013352</v>
      </c>
      <c r="AA1060">
        <v>0</v>
      </c>
      <c r="AB1060">
        <v>4.5899955211225913</v>
      </c>
      <c r="AC1060">
        <v>0</v>
      </c>
      <c r="AD1060">
        <v>0</v>
      </c>
      <c r="AE1060">
        <v>33.437171994231697</v>
      </c>
    </row>
    <row r="1061" spans="1:31" x14ac:dyDescent="0.25">
      <c r="A1061">
        <v>1628067</v>
      </c>
      <c r="B1061">
        <v>1</v>
      </c>
      <c r="C1061" t="s">
        <v>80</v>
      </c>
      <c r="D1061" t="s">
        <v>93</v>
      </c>
      <c r="E1061" t="s">
        <v>140</v>
      </c>
      <c r="F1061" t="s">
        <v>3303</v>
      </c>
      <c r="G1061" t="s">
        <v>2806</v>
      </c>
      <c r="H1061" t="s">
        <v>134</v>
      </c>
      <c r="I1061" t="s">
        <v>135</v>
      </c>
      <c r="J1061" t="s">
        <v>136</v>
      </c>
      <c r="K1061" t="s">
        <v>137</v>
      </c>
      <c r="L1061" t="s">
        <v>3304</v>
      </c>
      <c r="M1061" t="s">
        <v>3305</v>
      </c>
      <c r="N1061">
        <v>1.025833333</v>
      </c>
      <c r="O1061">
        <v>3</v>
      </c>
      <c r="P1061">
        <v>245</v>
      </c>
      <c r="Q1061">
        <v>41</v>
      </c>
      <c r="R1061">
        <v>28</v>
      </c>
      <c r="S1061">
        <v>6</v>
      </c>
      <c r="T1061">
        <v>33</v>
      </c>
      <c r="U1061">
        <v>0</v>
      </c>
      <c r="V1061">
        <v>0</v>
      </c>
      <c r="W1061">
        <v>2.4764763441900759</v>
      </c>
      <c r="X1061">
        <v>38.748505717165656</v>
      </c>
      <c r="Y1061">
        <v>13.777817460300923</v>
      </c>
      <c r="Z1061">
        <v>21.92944019081666</v>
      </c>
      <c r="AA1061">
        <v>16.607681221132083</v>
      </c>
      <c r="AB1061">
        <v>30.534180428553945</v>
      </c>
      <c r="AC1061">
        <v>0</v>
      </c>
      <c r="AD1061">
        <v>0</v>
      </c>
      <c r="AE1061">
        <v>124.07410136215935</v>
      </c>
    </row>
    <row r="1062" spans="1:31" x14ac:dyDescent="0.25">
      <c r="A1062">
        <v>1628068</v>
      </c>
      <c r="B1062">
        <v>1</v>
      </c>
      <c r="C1062" t="s">
        <v>81</v>
      </c>
      <c r="D1062" t="s">
        <v>117</v>
      </c>
      <c r="E1062" t="s">
        <v>140</v>
      </c>
      <c r="F1062" t="s">
        <v>3306</v>
      </c>
      <c r="G1062" t="s">
        <v>161</v>
      </c>
      <c r="H1062" t="s">
        <v>134</v>
      </c>
      <c r="I1062" t="s">
        <v>135</v>
      </c>
      <c r="J1062" t="s">
        <v>136</v>
      </c>
      <c r="K1062" t="s">
        <v>137</v>
      </c>
      <c r="L1062" t="s">
        <v>3307</v>
      </c>
      <c r="M1062" t="s">
        <v>3308</v>
      </c>
      <c r="N1062">
        <v>0.103888888</v>
      </c>
      <c r="O1062">
        <v>1</v>
      </c>
      <c r="P1062">
        <v>542</v>
      </c>
      <c r="Q1062">
        <v>11</v>
      </c>
      <c r="R1062">
        <v>36</v>
      </c>
      <c r="S1062">
        <v>9</v>
      </c>
      <c r="T1062">
        <v>18</v>
      </c>
      <c r="U1062">
        <v>1</v>
      </c>
      <c r="V1062">
        <v>0</v>
      </c>
      <c r="W1062">
        <v>6.2509469804265014E-2</v>
      </c>
      <c r="X1062">
        <v>5.7530275473963322</v>
      </c>
      <c r="Y1062">
        <v>0.35230135242187732</v>
      </c>
      <c r="Z1062">
        <v>0.1959798491561594</v>
      </c>
      <c r="AA1062">
        <v>2.9660533534155951</v>
      </c>
      <c r="AB1062">
        <v>1.0483710933909154</v>
      </c>
      <c r="AC1062">
        <v>0.32282919647392949</v>
      </c>
      <c r="AD1062">
        <v>0</v>
      </c>
      <c r="AE1062">
        <v>10.701071862059074</v>
      </c>
    </row>
    <row r="1063" spans="1:31" x14ac:dyDescent="0.25">
      <c r="A1063">
        <v>1628070</v>
      </c>
      <c r="B1063">
        <v>1</v>
      </c>
      <c r="C1063" t="s">
        <v>81</v>
      </c>
      <c r="D1063" t="s">
        <v>128</v>
      </c>
      <c r="E1063" t="s">
        <v>204</v>
      </c>
      <c r="F1063" t="s">
        <v>552</v>
      </c>
      <c r="G1063" t="s">
        <v>161</v>
      </c>
      <c r="H1063" t="s">
        <v>134</v>
      </c>
      <c r="I1063" t="s">
        <v>135</v>
      </c>
      <c r="J1063" t="s">
        <v>136</v>
      </c>
      <c r="K1063" t="s">
        <v>137</v>
      </c>
      <c r="L1063" t="s">
        <v>3309</v>
      </c>
      <c r="M1063" t="s">
        <v>3310</v>
      </c>
      <c r="N1063">
        <v>0.21333333300000001</v>
      </c>
      <c r="O1063">
        <v>6</v>
      </c>
      <c r="P1063">
        <v>1289</v>
      </c>
      <c r="Q1063">
        <v>22</v>
      </c>
      <c r="R1063">
        <v>15</v>
      </c>
      <c r="S1063">
        <v>23</v>
      </c>
      <c r="T1063">
        <v>120</v>
      </c>
      <c r="U1063">
        <v>0</v>
      </c>
      <c r="V1063">
        <v>0</v>
      </c>
      <c r="W1063">
        <v>0.44668115859477342</v>
      </c>
      <c r="X1063">
        <v>30.864216887274587</v>
      </c>
      <c r="Y1063">
        <v>19.950160663205068</v>
      </c>
      <c r="Z1063">
        <v>0.21410812291260894</v>
      </c>
      <c r="AA1063">
        <v>28.238131333852461</v>
      </c>
      <c r="AB1063">
        <v>11.727570928274549</v>
      </c>
      <c r="AC1063">
        <v>0</v>
      </c>
      <c r="AD1063">
        <v>0</v>
      </c>
      <c r="AE1063">
        <v>91.440869094114049</v>
      </c>
    </row>
    <row r="1064" spans="1:31" x14ac:dyDescent="0.25">
      <c r="A1064">
        <v>1628071</v>
      </c>
      <c r="B1064">
        <v>1</v>
      </c>
      <c r="C1064" t="s">
        <v>80</v>
      </c>
      <c r="D1064" t="s">
        <v>97</v>
      </c>
      <c r="E1064" t="s">
        <v>140</v>
      </c>
      <c r="F1064" t="s">
        <v>3311</v>
      </c>
      <c r="G1064" t="s">
        <v>161</v>
      </c>
      <c r="H1064" t="s">
        <v>134</v>
      </c>
      <c r="I1064" t="s">
        <v>135</v>
      </c>
      <c r="J1064" t="s">
        <v>136</v>
      </c>
      <c r="K1064" t="s">
        <v>137</v>
      </c>
      <c r="L1064" t="s">
        <v>3312</v>
      </c>
      <c r="M1064" t="s">
        <v>3313</v>
      </c>
      <c r="N1064">
        <v>0.21444444400000001</v>
      </c>
      <c r="O1064">
        <v>5</v>
      </c>
      <c r="P1064">
        <v>2519</v>
      </c>
      <c r="Q1064">
        <v>4</v>
      </c>
      <c r="R1064">
        <v>461</v>
      </c>
      <c r="S1064">
        <v>28</v>
      </c>
      <c r="T1064">
        <v>628</v>
      </c>
      <c r="U1064">
        <v>6</v>
      </c>
      <c r="V1064">
        <v>1</v>
      </c>
      <c r="W1064">
        <v>25.389650865831555</v>
      </c>
      <c r="X1064">
        <v>220.81254676755421</v>
      </c>
      <c r="Y1064">
        <v>2.2368401383759999</v>
      </c>
      <c r="Z1064">
        <v>32.937443060252797</v>
      </c>
      <c r="AA1064">
        <v>130.14549771327793</v>
      </c>
      <c r="AB1064">
        <v>138.24146631124643</v>
      </c>
      <c r="AC1064">
        <v>27.426272370086515</v>
      </c>
      <c r="AD1064">
        <v>0.50316041150254454</v>
      </c>
      <c r="AE1064">
        <v>577.69287763812804</v>
      </c>
    </row>
    <row r="1065" spans="1:31" x14ac:dyDescent="0.25">
      <c r="A1065">
        <v>1628074</v>
      </c>
      <c r="B1065">
        <v>1</v>
      </c>
      <c r="C1065" t="s">
        <v>80</v>
      </c>
      <c r="D1065" t="s">
        <v>110</v>
      </c>
      <c r="E1065" t="s">
        <v>146</v>
      </c>
      <c r="F1065" t="s">
        <v>3314</v>
      </c>
      <c r="G1065" t="s">
        <v>187</v>
      </c>
      <c r="H1065" t="s">
        <v>149</v>
      </c>
      <c r="I1065" t="s">
        <v>135</v>
      </c>
      <c r="J1065" t="s">
        <v>136</v>
      </c>
      <c r="K1065" t="s">
        <v>137</v>
      </c>
      <c r="L1065" t="s">
        <v>3315</v>
      </c>
      <c r="M1065" t="s">
        <v>3316</v>
      </c>
      <c r="N1065">
        <v>1.339722222</v>
      </c>
      <c r="O1065">
        <v>0</v>
      </c>
      <c r="P1065">
        <v>569</v>
      </c>
      <c r="Q1065">
        <v>0</v>
      </c>
      <c r="R1065">
        <v>0</v>
      </c>
      <c r="S1065">
        <v>0</v>
      </c>
      <c r="T1065">
        <v>27</v>
      </c>
      <c r="U1065">
        <v>0</v>
      </c>
      <c r="V1065">
        <v>0</v>
      </c>
      <c r="W1065">
        <v>0</v>
      </c>
      <c r="X1065">
        <v>309.74355620836053</v>
      </c>
      <c r="Y1065">
        <v>0</v>
      </c>
      <c r="Z1065">
        <v>0</v>
      </c>
      <c r="AA1065">
        <v>0</v>
      </c>
      <c r="AB1065">
        <v>23.690366090652102</v>
      </c>
      <c r="AC1065">
        <v>0</v>
      </c>
      <c r="AD1065">
        <v>0</v>
      </c>
      <c r="AE1065">
        <v>333.43392229901264</v>
      </c>
    </row>
    <row r="1066" spans="1:31" x14ac:dyDescent="0.25">
      <c r="A1066">
        <v>1628077</v>
      </c>
      <c r="B1066">
        <v>1</v>
      </c>
      <c r="C1066" t="s">
        <v>80</v>
      </c>
      <c r="D1066" t="s">
        <v>93</v>
      </c>
      <c r="E1066" t="s">
        <v>152</v>
      </c>
      <c r="F1066" t="s">
        <v>3317</v>
      </c>
      <c r="G1066" t="s">
        <v>154</v>
      </c>
      <c r="H1066" t="s">
        <v>149</v>
      </c>
      <c r="I1066" t="s">
        <v>135</v>
      </c>
      <c r="J1066" t="s">
        <v>136</v>
      </c>
      <c r="K1066" t="s">
        <v>137</v>
      </c>
      <c r="L1066" t="s">
        <v>3318</v>
      </c>
      <c r="M1066" t="s">
        <v>3319</v>
      </c>
      <c r="N1066">
        <v>1.293055555</v>
      </c>
      <c r="O1066">
        <v>0</v>
      </c>
      <c r="P1066">
        <v>2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0.64389078424045709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0.64389078424045709</v>
      </c>
    </row>
    <row r="1067" spans="1:31" x14ac:dyDescent="0.25">
      <c r="A1067">
        <v>1628079</v>
      </c>
      <c r="B1067">
        <v>1</v>
      </c>
      <c r="C1067" t="s">
        <v>80</v>
      </c>
      <c r="D1067" t="s">
        <v>103</v>
      </c>
      <c r="E1067" t="s">
        <v>204</v>
      </c>
      <c r="F1067" t="s">
        <v>3320</v>
      </c>
      <c r="G1067" t="s">
        <v>585</v>
      </c>
      <c r="H1067" t="s">
        <v>134</v>
      </c>
      <c r="I1067" t="s">
        <v>135</v>
      </c>
      <c r="J1067" t="s">
        <v>136</v>
      </c>
      <c r="K1067" t="s">
        <v>137</v>
      </c>
      <c r="L1067" t="s">
        <v>3321</v>
      </c>
      <c r="M1067" t="s">
        <v>3322</v>
      </c>
      <c r="N1067">
        <v>0.69055555499999999</v>
      </c>
      <c r="O1067">
        <v>21</v>
      </c>
      <c r="P1067">
        <v>5562</v>
      </c>
      <c r="Q1067">
        <v>68</v>
      </c>
      <c r="R1067">
        <v>641</v>
      </c>
      <c r="S1067">
        <v>110</v>
      </c>
      <c r="T1067">
        <v>1362</v>
      </c>
      <c r="U1067">
        <v>19</v>
      </c>
      <c r="V1067">
        <v>4</v>
      </c>
      <c r="W1067">
        <v>8.5174143945240548</v>
      </c>
      <c r="X1067">
        <v>647.05794765916983</v>
      </c>
      <c r="Y1067">
        <v>162.2167401716151</v>
      </c>
      <c r="Z1067">
        <v>61.687909087039095</v>
      </c>
      <c r="AA1067">
        <v>469.06668825064588</v>
      </c>
      <c r="AB1067">
        <v>531.75974715142991</v>
      </c>
      <c r="AC1067">
        <v>1084.3255563857813</v>
      </c>
      <c r="AD1067">
        <v>176.4291812356818</v>
      </c>
      <c r="AE1067">
        <v>3141.061184335887</v>
      </c>
    </row>
    <row r="1068" spans="1:31" x14ac:dyDescent="0.25">
      <c r="A1068">
        <v>1628082</v>
      </c>
      <c r="B1068">
        <v>1</v>
      </c>
      <c r="C1068" t="s">
        <v>80</v>
      </c>
      <c r="D1068" t="s">
        <v>106</v>
      </c>
      <c r="E1068" t="s">
        <v>140</v>
      </c>
      <c r="F1068" t="s">
        <v>1771</v>
      </c>
      <c r="G1068" t="s">
        <v>161</v>
      </c>
      <c r="H1068" t="s">
        <v>134</v>
      </c>
      <c r="I1068" t="s">
        <v>135</v>
      </c>
      <c r="J1068" t="s">
        <v>136</v>
      </c>
      <c r="K1068" t="s">
        <v>137</v>
      </c>
      <c r="L1068" t="s">
        <v>3323</v>
      </c>
      <c r="M1068" t="s">
        <v>3324</v>
      </c>
      <c r="N1068">
        <v>0.170555555</v>
      </c>
      <c r="O1068">
        <v>0</v>
      </c>
      <c r="P1068">
        <v>3</v>
      </c>
      <c r="Q1068">
        <v>58</v>
      </c>
      <c r="R1068">
        <v>233</v>
      </c>
      <c r="S1068">
        <v>16</v>
      </c>
      <c r="T1068">
        <v>45</v>
      </c>
      <c r="U1068">
        <v>0</v>
      </c>
      <c r="V1068">
        <v>0</v>
      </c>
      <c r="W1068">
        <v>0</v>
      </c>
      <c r="X1068">
        <v>0.15267313088567278</v>
      </c>
      <c r="Y1068">
        <v>58.269252625970438</v>
      </c>
      <c r="Z1068">
        <v>18.152895527447431</v>
      </c>
      <c r="AA1068">
        <v>6.7819548762968589</v>
      </c>
      <c r="AB1068">
        <v>10.156418813184411</v>
      </c>
      <c r="AC1068">
        <v>0</v>
      </c>
      <c r="AD1068">
        <v>0</v>
      </c>
      <c r="AE1068">
        <v>93.51319497378482</v>
      </c>
    </row>
    <row r="1069" spans="1:31" x14ac:dyDescent="0.25">
      <c r="A1069">
        <v>1628083</v>
      </c>
      <c r="B1069">
        <v>1</v>
      </c>
      <c r="C1069" t="s">
        <v>80</v>
      </c>
      <c r="D1069" t="s">
        <v>98</v>
      </c>
      <c r="E1069" t="s">
        <v>152</v>
      </c>
      <c r="F1069" t="s">
        <v>3325</v>
      </c>
      <c r="G1069" t="s">
        <v>154</v>
      </c>
      <c r="H1069" t="s">
        <v>149</v>
      </c>
      <c r="I1069" t="s">
        <v>135</v>
      </c>
      <c r="J1069" t="s">
        <v>136</v>
      </c>
      <c r="K1069" t="s">
        <v>137</v>
      </c>
      <c r="L1069" t="s">
        <v>3326</v>
      </c>
      <c r="M1069" t="s">
        <v>3327</v>
      </c>
      <c r="N1069">
        <v>3.0519444440000001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</row>
    <row r="1070" spans="1:31" x14ac:dyDescent="0.25">
      <c r="A1070">
        <v>1628084</v>
      </c>
      <c r="B1070">
        <v>1</v>
      </c>
      <c r="C1070" t="s">
        <v>81</v>
      </c>
      <c r="D1070" t="s">
        <v>120</v>
      </c>
      <c r="E1070" t="s">
        <v>204</v>
      </c>
      <c r="F1070" t="s">
        <v>3328</v>
      </c>
      <c r="G1070" t="s">
        <v>161</v>
      </c>
      <c r="H1070" t="s">
        <v>134</v>
      </c>
      <c r="I1070" t="s">
        <v>135</v>
      </c>
      <c r="J1070" t="s">
        <v>136</v>
      </c>
      <c r="K1070" t="s">
        <v>137</v>
      </c>
      <c r="L1070" t="s">
        <v>3329</v>
      </c>
      <c r="M1070" t="s">
        <v>3330</v>
      </c>
      <c r="N1070">
        <v>0.43333333299999999</v>
      </c>
      <c r="O1070">
        <v>0</v>
      </c>
      <c r="P1070">
        <v>444</v>
      </c>
      <c r="Q1070">
        <v>0</v>
      </c>
      <c r="R1070">
        <v>14</v>
      </c>
      <c r="S1070">
        <v>1</v>
      </c>
      <c r="T1070">
        <v>27</v>
      </c>
      <c r="U1070">
        <v>0</v>
      </c>
      <c r="V1070">
        <v>0</v>
      </c>
      <c r="W1070">
        <v>0</v>
      </c>
      <c r="X1070">
        <v>36.393824888324829</v>
      </c>
      <c r="Y1070">
        <v>0</v>
      </c>
      <c r="Z1070">
        <v>1.0642052598138001</v>
      </c>
      <c r="AA1070">
        <v>7.4905625909633997</v>
      </c>
      <c r="AB1070">
        <v>4.2977893053476333</v>
      </c>
      <c r="AC1070">
        <v>0</v>
      </c>
      <c r="AD1070">
        <v>0</v>
      </c>
      <c r="AE1070">
        <v>49.246382044449668</v>
      </c>
    </row>
    <row r="1071" spans="1:31" x14ac:dyDescent="0.25">
      <c r="A1071">
        <v>1628087</v>
      </c>
      <c r="B1071">
        <v>1</v>
      </c>
      <c r="C1071" t="s">
        <v>80</v>
      </c>
      <c r="D1071" t="s">
        <v>90</v>
      </c>
      <c r="E1071" t="s">
        <v>178</v>
      </c>
      <c r="F1071" t="s">
        <v>3331</v>
      </c>
      <c r="G1071" t="s">
        <v>172</v>
      </c>
      <c r="H1071" t="s">
        <v>149</v>
      </c>
      <c r="I1071" t="s">
        <v>135</v>
      </c>
      <c r="J1071" t="s">
        <v>136</v>
      </c>
      <c r="K1071" t="s">
        <v>137</v>
      </c>
      <c r="L1071" t="s">
        <v>3332</v>
      </c>
      <c r="M1071" t="s">
        <v>3333</v>
      </c>
      <c r="N1071">
        <v>0.78972222199999997</v>
      </c>
      <c r="O1071">
        <v>0</v>
      </c>
      <c r="P1071">
        <v>134</v>
      </c>
      <c r="Q1071">
        <v>0</v>
      </c>
      <c r="R1071">
        <v>0</v>
      </c>
      <c r="S1071">
        <v>0</v>
      </c>
      <c r="T1071">
        <v>3</v>
      </c>
      <c r="U1071">
        <v>0</v>
      </c>
      <c r="V1071">
        <v>0</v>
      </c>
      <c r="W1071">
        <v>0</v>
      </c>
      <c r="X1071">
        <v>35.907980535334907</v>
      </c>
      <c r="Y1071">
        <v>0</v>
      </c>
      <c r="Z1071">
        <v>0</v>
      </c>
      <c r="AA1071">
        <v>0</v>
      </c>
      <c r="AB1071">
        <v>4.7908795757505667</v>
      </c>
      <c r="AC1071">
        <v>0</v>
      </c>
      <c r="AD1071">
        <v>0</v>
      </c>
      <c r="AE1071">
        <v>40.698860111085473</v>
      </c>
    </row>
    <row r="1072" spans="1:31" x14ac:dyDescent="0.25">
      <c r="A1072">
        <v>1628088</v>
      </c>
      <c r="B1072">
        <v>1</v>
      </c>
      <c r="C1072" t="s">
        <v>81</v>
      </c>
      <c r="D1072" t="s">
        <v>118</v>
      </c>
      <c r="E1072" t="s">
        <v>146</v>
      </c>
      <c r="F1072" t="s">
        <v>3334</v>
      </c>
      <c r="G1072" t="s">
        <v>148</v>
      </c>
      <c r="H1072" t="s">
        <v>149</v>
      </c>
      <c r="I1072" t="s">
        <v>135</v>
      </c>
      <c r="J1072" t="s">
        <v>136</v>
      </c>
      <c r="K1072" t="s">
        <v>143</v>
      </c>
      <c r="L1072" t="s">
        <v>3335</v>
      </c>
      <c r="M1072" t="s">
        <v>3336</v>
      </c>
      <c r="N1072">
        <v>1.195883333</v>
      </c>
      <c r="O1072">
        <v>0</v>
      </c>
      <c r="P1072">
        <v>111</v>
      </c>
      <c r="Q1072">
        <v>0</v>
      </c>
      <c r="R1072">
        <v>8</v>
      </c>
      <c r="S1072">
        <v>0</v>
      </c>
      <c r="T1072">
        <v>12</v>
      </c>
      <c r="U1072">
        <v>0</v>
      </c>
      <c r="V1072">
        <v>0</v>
      </c>
      <c r="W1072">
        <v>0</v>
      </c>
      <c r="X1072">
        <v>40.620365437964537</v>
      </c>
      <c r="Y1072">
        <v>0</v>
      </c>
      <c r="Z1072">
        <v>0.73526787367218771</v>
      </c>
      <c r="AA1072">
        <v>0</v>
      </c>
      <c r="AB1072">
        <v>14.754905711407888</v>
      </c>
      <c r="AC1072">
        <v>0</v>
      </c>
      <c r="AD1072">
        <v>0</v>
      </c>
      <c r="AE1072">
        <v>56.110539023044609</v>
      </c>
    </row>
    <row r="1073" spans="1:31" x14ac:dyDescent="0.25">
      <c r="A1073">
        <v>1628089</v>
      </c>
      <c r="B1073">
        <v>1</v>
      </c>
      <c r="C1073" t="s">
        <v>81</v>
      </c>
      <c r="D1073" t="s">
        <v>128</v>
      </c>
      <c r="E1073" t="s">
        <v>131</v>
      </c>
      <c r="F1073" t="s">
        <v>3337</v>
      </c>
      <c r="G1073" t="s">
        <v>431</v>
      </c>
      <c r="H1073" t="s">
        <v>134</v>
      </c>
      <c r="I1073" t="s">
        <v>135</v>
      </c>
      <c r="J1073" t="s">
        <v>136</v>
      </c>
      <c r="K1073" t="s">
        <v>137</v>
      </c>
      <c r="L1073" t="s">
        <v>3338</v>
      </c>
      <c r="M1073" t="s">
        <v>3339</v>
      </c>
      <c r="N1073">
        <v>6.1386111110000003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65</v>
      </c>
      <c r="U1073">
        <v>0</v>
      </c>
      <c r="V1073">
        <v>3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460.61315685856295</v>
      </c>
      <c r="AC1073">
        <v>0</v>
      </c>
      <c r="AD1073">
        <v>517.22090674436276</v>
      </c>
      <c r="AE1073">
        <v>977.83406360292565</v>
      </c>
    </row>
    <row r="1074" spans="1:31" x14ac:dyDescent="0.25">
      <c r="A1074">
        <v>1628090</v>
      </c>
      <c r="B1074">
        <v>1</v>
      </c>
      <c r="C1074" t="s">
        <v>81</v>
      </c>
      <c r="D1074" t="s">
        <v>112</v>
      </c>
      <c r="E1074" t="s">
        <v>178</v>
      </c>
      <c r="F1074" t="s">
        <v>3340</v>
      </c>
      <c r="G1074" t="s">
        <v>252</v>
      </c>
      <c r="H1074" t="s">
        <v>149</v>
      </c>
      <c r="I1074" t="s">
        <v>135</v>
      </c>
      <c r="J1074" t="s">
        <v>136</v>
      </c>
      <c r="K1074" t="s">
        <v>137</v>
      </c>
      <c r="L1074" t="s">
        <v>3341</v>
      </c>
      <c r="M1074" t="s">
        <v>3342</v>
      </c>
      <c r="N1074">
        <v>1.9444444439999999</v>
      </c>
      <c r="O1074">
        <v>0</v>
      </c>
      <c r="P1074">
        <v>18</v>
      </c>
      <c r="Q1074">
        <v>0</v>
      </c>
      <c r="R1074">
        <v>2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7.2591988100456808</v>
      </c>
      <c r="Y1074">
        <v>0</v>
      </c>
      <c r="Z1074">
        <v>0.47354121724644893</v>
      </c>
      <c r="AA1074">
        <v>0</v>
      </c>
      <c r="AB1074">
        <v>0</v>
      </c>
      <c r="AC1074">
        <v>0</v>
      </c>
      <c r="AD1074">
        <v>0</v>
      </c>
      <c r="AE1074">
        <v>7.7327400272921301</v>
      </c>
    </row>
    <row r="1075" spans="1:31" x14ac:dyDescent="0.25">
      <c r="A1075">
        <v>1628091</v>
      </c>
      <c r="B1075">
        <v>1</v>
      </c>
      <c r="C1075" t="s">
        <v>81</v>
      </c>
      <c r="D1075" t="s">
        <v>128</v>
      </c>
      <c r="E1075" t="s">
        <v>204</v>
      </c>
      <c r="F1075" t="s">
        <v>3343</v>
      </c>
      <c r="G1075" t="s">
        <v>161</v>
      </c>
      <c r="H1075" t="s">
        <v>134</v>
      </c>
      <c r="I1075" t="s">
        <v>135</v>
      </c>
      <c r="J1075" t="s">
        <v>136</v>
      </c>
      <c r="K1075" t="s">
        <v>137</v>
      </c>
      <c r="L1075" t="s">
        <v>3344</v>
      </c>
      <c r="M1075" t="s">
        <v>3345</v>
      </c>
      <c r="N1075">
        <v>1.6924999999999999</v>
      </c>
      <c r="O1075">
        <v>0</v>
      </c>
      <c r="P1075">
        <v>15</v>
      </c>
      <c r="Q1075">
        <v>0</v>
      </c>
      <c r="R1075">
        <v>21</v>
      </c>
      <c r="S1075">
        <v>5</v>
      </c>
      <c r="T1075">
        <v>6</v>
      </c>
      <c r="U1075">
        <v>1</v>
      </c>
      <c r="V1075">
        <v>0</v>
      </c>
      <c r="W1075">
        <v>0</v>
      </c>
      <c r="X1075">
        <v>7.435784085462652</v>
      </c>
      <c r="Y1075">
        <v>0</v>
      </c>
      <c r="Z1075">
        <v>13.400249560204374</v>
      </c>
      <c r="AA1075">
        <v>93.572865671942651</v>
      </c>
      <c r="AB1075">
        <v>52.718885568609011</v>
      </c>
      <c r="AC1075">
        <v>16.08080348745322</v>
      </c>
      <c r="AD1075">
        <v>0</v>
      </c>
      <c r="AE1075">
        <v>183.20858837367192</v>
      </c>
    </row>
    <row r="1076" spans="1:31" x14ac:dyDescent="0.25">
      <c r="A1076">
        <v>1628094</v>
      </c>
      <c r="B1076">
        <v>1</v>
      </c>
      <c r="C1076" t="s">
        <v>80</v>
      </c>
      <c r="D1076" t="s">
        <v>97</v>
      </c>
      <c r="E1076" t="s">
        <v>131</v>
      </c>
      <c r="F1076" t="s">
        <v>3346</v>
      </c>
      <c r="G1076" t="s">
        <v>431</v>
      </c>
      <c r="H1076" t="s">
        <v>134</v>
      </c>
      <c r="I1076" t="s">
        <v>135</v>
      </c>
      <c r="J1076" t="s">
        <v>136</v>
      </c>
      <c r="K1076" t="s">
        <v>137</v>
      </c>
      <c r="L1076" t="s">
        <v>3347</v>
      </c>
      <c r="M1076" t="s">
        <v>3348</v>
      </c>
      <c r="N1076">
        <v>1.2255555549999999</v>
      </c>
      <c r="O1076">
        <v>0</v>
      </c>
      <c r="P1076">
        <v>68</v>
      </c>
      <c r="Q1076">
        <v>0</v>
      </c>
      <c r="R1076">
        <v>1</v>
      </c>
      <c r="S1076">
        <v>0</v>
      </c>
      <c r="T1076">
        <v>3</v>
      </c>
      <c r="U1076">
        <v>0</v>
      </c>
      <c r="V1076">
        <v>0</v>
      </c>
      <c r="W1076">
        <v>0</v>
      </c>
      <c r="X1076">
        <v>45.107369243997873</v>
      </c>
      <c r="Y1076">
        <v>0</v>
      </c>
      <c r="Z1076">
        <v>0.59693343622406669</v>
      </c>
      <c r="AA1076">
        <v>0</v>
      </c>
      <c r="AB1076">
        <v>0.35524281618092224</v>
      </c>
      <c r="AC1076">
        <v>0</v>
      </c>
      <c r="AD1076">
        <v>0</v>
      </c>
      <c r="AE1076">
        <v>46.059545496402862</v>
      </c>
    </row>
    <row r="1077" spans="1:31" x14ac:dyDescent="0.25">
      <c r="A1077">
        <v>1628096</v>
      </c>
      <c r="B1077">
        <v>1</v>
      </c>
      <c r="C1077" t="s">
        <v>80</v>
      </c>
      <c r="D1077" t="s">
        <v>83</v>
      </c>
      <c r="E1077" t="s">
        <v>178</v>
      </c>
      <c r="F1077" t="s">
        <v>3162</v>
      </c>
      <c r="G1077" t="s">
        <v>148</v>
      </c>
      <c r="H1077" t="s">
        <v>149</v>
      </c>
      <c r="I1077" t="s">
        <v>135</v>
      </c>
      <c r="J1077" t="s">
        <v>136</v>
      </c>
      <c r="K1077" t="s">
        <v>143</v>
      </c>
      <c r="L1077" t="s">
        <v>3349</v>
      </c>
      <c r="M1077" t="s">
        <v>3350</v>
      </c>
      <c r="N1077">
        <v>3.1443322220000001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38</v>
      </c>
      <c r="U1077">
        <v>0</v>
      </c>
      <c r="V1077">
        <v>3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170.42835313726414</v>
      </c>
      <c r="AC1077">
        <v>0</v>
      </c>
      <c r="AD1077">
        <v>117.24497920349489</v>
      </c>
      <c r="AE1077">
        <v>287.67333234075903</v>
      </c>
    </row>
    <row r="1078" spans="1:31" x14ac:dyDescent="0.25">
      <c r="A1078">
        <v>1628097</v>
      </c>
      <c r="B1078">
        <v>1</v>
      </c>
      <c r="C1078" t="s">
        <v>80</v>
      </c>
      <c r="D1078" t="s">
        <v>94</v>
      </c>
      <c r="E1078" t="s">
        <v>178</v>
      </c>
      <c r="F1078" t="s">
        <v>3351</v>
      </c>
      <c r="G1078" t="s">
        <v>227</v>
      </c>
      <c r="H1078" t="s">
        <v>149</v>
      </c>
      <c r="I1078" t="s">
        <v>135</v>
      </c>
      <c r="J1078" t="s">
        <v>136</v>
      </c>
      <c r="K1078" t="s">
        <v>137</v>
      </c>
      <c r="L1078" t="s">
        <v>3352</v>
      </c>
      <c r="M1078" t="s">
        <v>3353</v>
      </c>
      <c r="N1078">
        <v>2.2452777770000001</v>
      </c>
      <c r="O1078">
        <v>0</v>
      </c>
      <c r="P1078">
        <v>16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4.1345616986290592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4.1345616986290592</v>
      </c>
    </row>
    <row r="1079" spans="1:31" x14ac:dyDescent="0.25">
      <c r="A1079">
        <v>1628098</v>
      </c>
      <c r="B1079">
        <v>1</v>
      </c>
      <c r="C1079" t="s">
        <v>80</v>
      </c>
      <c r="D1079" t="s">
        <v>100</v>
      </c>
      <c r="E1079" t="s">
        <v>140</v>
      </c>
      <c r="F1079" t="s">
        <v>3354</v>
      </c>
      <c r="G1079" t="s">
        <v>161</v>
      </c>
      <c r="H1079" t="s">
        <v>134</v>
      </c>
      <c r="I1079" t="s">
        <v>135</v>
      </c>
      <c r="J1079" t="s">
        <v>136</v>
      </c>
      <c r="K1079" t="s">
        <v>137</v>
      </c>
      <c r="L1079" t="s">
        <v>3355</v>
      </c>
      <c r="M1079" t="s">
        <v>3356</v>
      </c>
      <c r="N1079">
        <v>0.75555555500000005</v>
      </c>
      <c r="O1079">
        <v>1</v>
      </c>
      <c r="P1079">
        <v>412</v>
      </c>
      <c r="Q1079">
        <v>26</v>
      </c>
      <c r="R1079">
        <v>120</v>
      </c>
      <c r="S1079">
        <v>10</v>
      </c>
      <c r="T1079">
        <v>92</v>
      </c>
      <c r="U1079">
        <v>0</v>
      </c>
      <c r="V1079">
        <v>0</v>
      </c>
      <c r="W1079">
        <v>4.2741406894444445E-2</v>
      </c>
      <c r="X1079">
        <v>69.511769144562621</v>
      </c>
      <c r="Y1079">
        <v>106.00278947966426</v>
      </c>
      <c r="Z1079">
        <v>32.169672054834791</v>
      </c>
      <c r="AA1079">
        <v>13.241442085728</v>
      </c>
      <c r="AB1079">
        <v>53.289184659194895</v>
      </c>
      <c r="AC1079">
        <v>0</v>
      </c>
      <c r="AD1079">
        <v>0</v>
      </c>
      <c r="AE1079">
        <v>274.25759883087903</v>
      </c>
    </row>
    <row r="1080" spans="1:31" x14ac:dyDescent="0.25">
      <c r="A1080">
        <v>1628099</v>
      </c>
      <c r="B1080">
        <v>1</v>
      </c>
      <c r="C1080" t="s">
        <v>81</v>
      </c>
      <c r="D1080" t="s">
        <v>120</v>
      </c>
      <c r="E1080" t="s">
        <v>152</v>
      </c>
      <c r="F1080" t="s">
        <v>3357</v>
      </c>
      <c r="G1080" t="s">
        <v>154</v>
      </c>
      <c r="H1080" t="s">
        <v>149</v>
      </c>
      <c r="I1080" t="s">
        <v>135</v>
      </c>
      <c r="J1080" t="s">
        <v>136</v>
      </c>
      <c r="K1080" t="s">
        <v>137</v>
      </c>
      <c r="L1080" t="s">
        <v>3358</v>
      </c>
      <c r="M1080" t="s">
        <v>3359</v>
      </c>
      <c r="N1080">
        <v>1.1427777770000001</v>
      </c>
      <c r="O1080">
        <v>0</v>
      </c>
      <c r="P1080">
        <v>1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0.24878826005020502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0.24878826005020502</v>
      </c>
    </row>
    <row r="1081" spans="1:31" x14ac:dyDescent="0.25">
      <c r="A1081">
        <v>1628101</v>
      </c>
      <c r="B1081">
        <v>1</v>
      </c>
      <c r="C1081" t="s">
        <v>80</v>
      </c>
      <c r="D1081" t="s">
        <v>93</v>
      </c>
      <c r="E1081" t="s">
        <v>362</v>
      </c>
      <c r="F1081" t="s">
        <v>3360</v>
      </c>
      <c r="G1081" t="s">
        <v>3361</v>
      </c>
      <c r="H1081" t="s">
        <v>149</v>
      </c>
      <c r="I1081" t="s">
        <v>135</v>
      </c>
      <c r="J1081" t="s">
        <v>136</v>
      </c>
      <c r="K1081" t="s">
        <v>137</v>
      </c>
      <c r="L1081" t="s">
        <v>3362</v>
      </c>
      <c r="M1081" t="s">
        <v>3363</v>
      </c>
      <c r="N1081">
        <v>3.69</v>
      </c>
      <c r="O1081">
        <v>0</v>
      </c>
      <c r="P1081">
        <v>59</v>
      </c>
      <c r="Q1081">
        <v>0</v>
      </c>
      <c r="R1081">
        <v>0</v>
      </c>
      <c r="S1081">
        <v>0</v>
      </c>
      <c r="T1081">
        <v>14</v>
      </c>
      <c r="U1081">
        <v>0</v>
      </c>
      <c r="V1081">
        <v>0</v>
      </c>
      <c r="W1081">
        <v>0</v>
      </c>
      <c r="X1081">
        <v>65.674313176040883</v>
      </c>
      <c r="Y1081">
        <v>0</v>
      </c>
      <c r="Z1081">
        <v>0</v>
      </c>
      <c r="AA1081">
        <v>0</v>
      </c>
      <c r="AB1081">
        <v>68.949710784140123</v>
      </c>
      <c r="AC1081">
        <v>0</v>
      </c>
      <c r="AD1081">
        <v>0</v>
      </c>
      <c r="AE1081">
        <v>134.62402396018101</v>
      </c>
    </row>
    <row r="1082" spans="1:31" x14ac:dyDescent="0.25">
      <c r="A1082">
        <v>1628103</v>
      </c>
      <c r="B1082">
        <v>1</v>
      </c>
      <c r="C1082" t="s">
        <v>80</v>
      </c>
      <c r="D1082" t="s">
        <v>85</v>
      </c>
      <c r="E1082" t="s">
        <v>152</v>
      </c>
      <c r="F1082" t="s">
        <v>3364</v>
      </c>
      <c r="G1082" t="s">
        <v>168</v>
      </c>
      <c r="H1082" t="s">
        <v>149</v>
      </c>
      <c r="I1082" t="s">
        <v>135</v>
      </c>
      <c r="J1082" t="s">
        <v>136</v>
      </c>
      <c r="K1082" t="s">
        <v>137</v>
      </c>
      <c r="L1082" t="s">
        <v>3365</v>
      </c>
      <c r="M1082" t="s">
        <v>3366</v>
      </c>
      <c r="N1082">
        <v>4.5072222220000002</v>
      </c>
      <c r="O1082">
        <v>0</v>
      </c>
      <c r="P1082">
        <v>7</v>
      </c>
      <c r="Q1082">
        <v>0</v>
      </c>
      <c r="R1082">
        <v>0</v>
      </c>
      <c r="S1082">
        <v>0</v>
      </c>
      <c r="T1082">
        <v>3</v>
      </c>
      <c r="U1082">
        <v>0</v>
      </c>
      <c r="V1082">
        <v>0</v>
      </c>
      <c r="W1082">
        <v>0</v>
      </c>
      <c r="X1082">
        <v>6.5001598425730727</v>
      </c>
      <c r="Y1082">
        <v>0</v>
      </c>
      <c r="Z1082">
        <v>0</v>
      </c>
      <c r="AA1082">
        <v>0</v>
      </c>
      <c r="AB1082">
        <v>4.3935533076407349</v>
      </c>
      <c r="AC1082">
        <v>0</v>
      </c>
      <c r="AD1082">
        <v>0</v>
      </c>
      <c r="AE1082">
        <v>10.893713150213808</v>
      </c>
    </row>
    <row r="1083" spans="1:31" x14ac:dyDescent="0.25">
      <c r="A1083">
        <v>1628106</v>
      </c>
      <c r="B1083">
        <v>1</v>
      </c>
      <c r="C1083" t="s">
        <v>80</v>
      </c>
      <c r="D1083" t="s">
        <v>84</v>
      </c>
      <c r="E1083" t="s">
        <v>152</v>
      </c>
      <c r="F1083" t="s">
        <v>3367</v>
      </c>
      <c r="G1083" t="s">
        <v>507</v>
      </c>
      <c r="H1083" t="s">
        <v>149</v>
      </c>
      <c r="I1083" t="s">
        <v>135</v>
      </c>
      <c r="J1083" t="s">
        <v>136</v>
      </c>
      <c r="K1083" t="s">
        <v>137</v>
      </c>
      <c r="L1083" t="s">
        <v>3368</v>
      </c>
      <c r="M1083" t="s">
        <v>3369</v>
      </c>
      <c r="N1083">
        <v>1.8302777770000001</v>
      </c>
      <c r="O1083">
        <v>0</v>
      </c>
      <c r="P1083">
        <v>3</v>
      </c>
      <c r="Q1083">
        <v>0</v>
      </c>
      <c r="R1083">
        <v>0</v>
      </c>
      <c r="S1083">
        <v>0</v>
      </c>
      <c r="T1083">
        <v>1</v>
      </c>
      <c r="U1083">
        <v>0</v>
      </c>
      <c r="V1083">
        <v>0</v>
      </c>
      <c r="W1083">
        <v>0</v>
      </c>
      <c r="X1083">
        <v>5.0584168823508078</v>
      </c>
      <c r="Y1083">
        <v>0</v>
      </c>
      <c r="Z1083">
        <v>0</v>
      </c>
      <c r="AA1083">
        <v>0</v>
      </c>
      <c r="AB1083">
        <v>3.2839354420621265</v>
      </c>
      <c r="AC1083">
        <v>0</v>
      </c>
      <c r="AD1083">
        <v>0</v>
      </c>
      <c r="AE1083">
        <v>8.3423523244129338</v>
      </c>
    </row>
    <row r="1084" spans="1:31" x14ac:dyDescent="0.25">
      <c r="A1084">
        <v>1628107</v>
      </c>
      <c r="B1084">
        <v>1</v>
      </c>
      <c r="C1084" t="s">
        <v>80</v>
      </c>
      <c r="D1084" t="s">
        <v>100</v>
      </c>
      <c r="E1084" t="s">
        <v>152</v>
      </c>
      <c r="F1084" t="s">
        <v>3370</v>
      </c>
      <c r="G1084" t="s">
        <v>154</v>
      </c>
      <c r="H1084" t="s">
        <v>149</v>
      </c>
      <c r="I1084" t="s">
        <v>135</v>
      </c>
      <c r="J1084" t="s">
        <v>136</v>
      </c>
      <c r="K1084" t="s">
        <v>137</v>
      </c>
      <c r="L1084" t="s">
        <v>3371</v>
      </c>
      <c r="M1084" t="s">
        <v>3372</v>
      </c>
      <c r="N1084">
        <v>1.9711111109999999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0.1310409753408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0.1310409753408</v>
      </c>
    </row>
    <row r="1085" spans="1:31" x14ac:dyDescent="0.25">
      <c r="A1085">
        <v>1628108</v>
      </c>
      <c r="B1085">
        <v>1</v>
      </c>
      <c r="C1085" t="s">
        <v>80</v>
      </c>
      <c r="D1085" t="s">
        <v>106</v>
      </c>
      <c r="E1085" t="s">
        <v>131</v>
      </c>
      <c r="F1085" t="s">
        <v>3373</v>
      </c>
      <c r="G1085" t="s">
        <v>195</v>
      </c>
      <c r="H1085" t="s">
        <v>134</v>
      </c>
      <c r="I1085" t="s">
        <v>135</v>
      </c>
      <c r="J1085" t="s">
        <v>136</v>
      </c>
      <c r="K1085" t="s">
        <v>137</v>
      </c>
      <c r="L1085" t="s">
        <v>3374</v>
      </c>
      <c r="M1085" t="s">
        <v>3375</v>
      </c>
      <c r="N1085">
        <v>2.906666666</v>
      </c>
      <c r="O1085">
        <v>0</v>
      </c>
      <c r="P1085">
        <v>0</v>
      </c>
      <c r="Q1085">
        <v>0</v>
      </c>
      <c r="R1085">
        <v>9</v>
      </c>
      <c r="S1085">
        <v>0</v>
      </c>
      <c r="T1085">
        <v>3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19.478545188224569</v>
      </c>
      <c r="AA1085">
        <v>0</v>
      </c>
      <c r="AB1085">
        <v>1.1915593849435413</v>
      </c>
      <c r="AC1085">
        <v>0</v>
      </c>
      <c r="AD1085">
        <v>0</v>
      </c>
      <c r="AE1085">
        <v>20.670104573168111</v>
      </c>
    </row>
    <row r="1086" spans="1:31" x14ac:dyDescent="0.25">
      <c r="A1086">
        <v>1628109</v>
      </c>
      <c r="B1086">
        <v>1</v>
      </c>
      <c r="C1086" t="s">
        <v>80</v>
      </c>
      <c r="D1086" t="s">
        <v>82</v>
      </c>
      <c r="E1086" t="s">
        <v>152</v>
      </c>
      <c r="F1086" t="s">
        <v>3376</v>
      </c>
      <c r="G1086" t="s">
        <v>154</v>
      </c>
      <c r="H1086" t="s">
        <v>149</v>
      </c>
      <c r="I1086" t="s">
        <v>135</v>
      </c>
      <c r="J1086" t="s">
        <v>136</v>
      </c>
      <c r="K1086" t="s">
        <v>137</v>
      </c>
      <c r="L1086" t="s">
        <v>3377</v>
      </c>
      <c r="M1086" t="s">
        <v>3378</v>
      </c>
      <c r="N1086">
        <v>1.5205555550000001</v>
      </c>
      <c r="O1086">
        <v>0</v>
      </c>
      <c r="P1086">
        <v>1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</row>
    <row r="1087" spans="1:31" x14ac:dyDescent="0.25">
      <c r="A1087">
        <v>1628114</v>
      </c>
      <c r="B1087">
        <v>1</v>
      </c>
      <c r="C1087" t="s">
        <v>80</v>
      </c>
      <c r="D1087" t="s">
        <v>106</v>
      </c>
      <c r="E1087" t="s">
        <v>204</v>
      </c>
      <c r="F1087" t="s">
        <v>3379</v>
      </c>
      <c r="G1087" t="s">
        <v>161</v>
      </c>
      <c r="H1087" t="s">
        <v>134</v>
      </c>
      <c r="I1087" t="s">
        <v>135</v>
      </c>
      <c r="J1087" t="s">
        <v>136</v>
      </c>
      <c r="K1087" t="s">
        <v>137</v>
      </c>
      <c r="L1087" t="s">
        <v>3380</v>
      </c>
      <c r="M1087" t="s">
        <v>3381</v>
      </c>
      <c r="N1087">
        <v>1.2975000000000001</v>
      </c>
      <c r="O1087">
        <v>1</v>
      </c>
      <c r="P1087">
        <v>545</v>
      </c>
      <c r="Q1087">
        <v>42</v>
      </c>
      <c r="R1087">
        <v>30</v>
      </c>
      <c r="S1087">
        <v>8</v>
      </c>
      <c r="T1087">
        <v>52</v>
      </c>
      <c r="U1087">
        <v>0</v>
      </c>
      <c r="V1087">
        <v>0</v>
      </c>
      <c r="W1087">
        <v>0.39415259651684004</v>
      </c>
      <c r="X1087">
        <v>128.61158186127537</v>
      </c>
      <c r="Y1087">
        <v>156.61083912952506</v>
      </c>
      <c r="Z1087">
        <v>6.979274960960951</v>
      </c>
      <c r="AA1087">
        <v>28.399938163922883</v>
      </c>
      <c r="AB1087">
        <v>35.256939357055892</v>
      </c>
      <c r="AC1087">
        <v>0</v>
      </c>
      <c r="AD1087">
        <v>0</v>
      </c>
      <c r="AE1087">
        <v>356.25272606925694</v>
      </c>
    </row>
    <row r="1088" spans="1:31" x14ac:dyDescent="0.25">
      <c r="A1088">
        <v>1628115</v>
      </c>
      <c r="B1088">
        <v>1</v>
      </c>
      <c r="C1088" t="s">
        <v>80</v>
      </c>
      <c r="D1088" t="s">
        <v>92</v>
      </c>
      <c r="E1088" t="s">
        <v>131</v>
      </c>
      <c r="F1088" t="s">
        <v>3382</v>
      </c>
      <c r="G1088" t="s">
        <v>387</v>
      </c>
      <c r="H1088" t="s">
        <v>134</v>
      </c>
      <c r="I1088" t="s">
        <v>135</v>
      </c>
      <c r="J1088" t="s">
        <v>136</v>
      </c>
      <c r="K1088" t="s">
        <v>137</v>
      </c>
      <c r="L1088" t="s">
        <v>3383</v>
      </c>
      <c r="M1088" t="s">
        <v>3384</v>
      </c>
      <c r="N1088">
        <v>0.74388888799999997</v>
      </c>
      <c r="O1088">
        <v>0</v>
      </c>
      <c r="P1088">
        <v>21</v>
      </c>
      <c r="Q1088">
        <v>0</v>
      </c>
      <c r="R1088">
        <v>4</v>
      </c>
      <c r="S1088">
        <v>0</v>
      </c>
      <c r="T1088">
        <v>6</v>
      </c>
      <c r="U1088">
        <v>0</v>
      </c>
      <c r="V1088">
        <v>0</v>
      </c>
      <c r="W1088">
        <v>0</v>
      </c>
      <c r="X1088">
        <v>4.5881999047816606</v>
      </c>
      <c r="Y1088">
        <v>0</v>
      </c>
      <c r="Z1088">
        <v>1.4492975572291669E-2</v>
      </c>
      <c r="AA1088">
        <v>0</v>
      </c>
      <c r="AB1088">
        <v>1.9211038127693967</v>
      </c>
      <c r="AC1088">
        <v>0</v>
      </c>
      <c r="AD1088">
        <v>0</v>
      </c>
      <c r="AE1088">
        <v>6.5237966931233498</v>
      </c>
    </row>
    <row r="1089" spans="1:31" x14ac:dyDescent="0.25">
      <c r="A1089">
        <v>1628118</v>
      </c>
      <c r="B1089">
        <v>1</v>
      </c>
      <c r="C1089" t="s">
        <v>81</v>
      </c>
      <c r="D1089" t="s">
        <v>120</v>
      </c>
      <c r="E1089" t="s">
        <v>140</v>
      </c>
      <c r="F1089" t="s">
        <v>1136</v>
      </c>
      <c r="G1089" t="s">
        <v>161</v>
      </c>
      <c r="H1089" t="s">
        <v>134</v>
      </c>
      <c r="I1089" t="s">
        <v>135</v>
      </c>
      <c r="J1089" t="s">
        <v>136</v>
      </c>
      <c r="K1089" t="s">
        <v>137</v>
      </c>
      <c r="L1089" t="s">
        <v>3385</v>
      </c>
      <c r="M1089" t="s">
        <v>3386</v>
      </c>
      <c r="N1089">
        <v>0.441111111</v>
      </c>
      <c r="O1089">
        <v>7</v>
      </c>
      <c r="P1089">
        <v>1131</v>
      </c>
      <c r="Q1089">
        <v>410</v>
      </c>
      <c r="R1089">
        <v>140</v>
      </c>
      <c r="S1089">
        <v>37</v>
      </c>
      <c r="T1089">
        <v>133</v>
      </c>
      <c r="U1089">
        <v>5</v>
      </c>
      <c r="V1089">
        <v>2</v>
      </c>
      <c r="W1089">
        <v>0.8918215345566689</v>
      </c>
      <c r="X1089">
        <v>95.420192091071556</v>
      </c>
      <c r="Y1089">
        <v>138.09652664225817</v>
      </c>
      <c r="Z1089">
        <v>31.780618795417908</v>
      </c>
      <c r="AA1089">
        <v>72.550103638340715</v>
      </c>
      <c r="AB1089">
        <v>30.290606713218178</v>
      </c>
      <c r="AC1089">
        <v>110.09574935797809</v>
      </c>
      <c r="AD1089">
        <v>4.1173285130173616</v>
      </c>
      <c r="AE1089">
        <v>483.24294728585863</v>
      </c>
    </row>
    <row r="1090" spans="1:31" x14ac:dyDescent="0.25">
      <c r="A1090">
        <v>1628120</v>
      </c>
      <c r="B1090">
        <v>1</v>
      </c>
      <c r="C1090" t="s">
        <v>81</v>
      </c>
      <c r="D1090" t="s">
        <v>120</v>
      </c>
      <c r="E1090" t="s">
        <v>131</v>
      </c>
      <c r="F1090" t="s">
        <v>3387</v>
      </c>
      <c r="G1090" t="s">
        <v>161</v>
      </c>
      <c r="H1090" t="s">
        <v>134</v>
      </c>
      <c r="I1090" t="s">
        <v>135</v>
      </c>
      <c r="J1090" t="s">
        <v>136</v>
      </c>
      <c r="K1090" t="s">
        <v>137</v>
      </c>
      <c r="L1090" t="s">
        <v>3388</v>
      </c>
      <c r="M1090" t="s">
        <v>3389</v>
      </c>
      <c r="N1090">
        <v>1.1233333329999999</v>
      </c>
      <c r="O1090">
        <v>0</v>
      </c>
      <c r="P1090">
        <v>688</v>
      </c>
      <c r="Q1090">
        <v>0</v>
      </c>
      <c r="R1090">
        <v>9</v>
      </c>
      <c r="S1090">
        <v>1</v>
      </c>
      <c r="T1090">
        <v>83</v>
      </c>
      <c r="U1090">
        <v>3</v>
      </c>
      <c r="V1090">
        <v>3</v>
      </c>
      <c r="W1090">
        <v>0</v>
      </c>
      <c r="X1090">
        <v>168.00273550048354</v>
      </c>
      <c r="Y1090">
        <v>0</v>
      </c>
      <c r="Z1090">
        <v>2.0729098496493177</v>
      </c>
      <c r="AA1090">
        <v>10.463237314526152</v>
      </c>
      <c r="AB1090">
        <v>59.210930964815354</v>
      </c>
      <c r="AC1090">
        <v>99.83607365721133</v>
      </c>
      <c r="AD1090">
        <v>0.39369097415060111</v>
      </c>
      <c r="AE1090">
        <v>339.97957826083626</v>
      </c>
    </row>
    <row r="1091" spans="1:31" x14ac:dyDescent="0.25">
      <c r="A1091">
        <v>1628121</v>
      </c>
      <c r="B1091">
        <v>1</v>
      </c>
      <c r="C1091" t="s">
        <v>81</v>
      </c>
      <c r="D1091" t="s">
        <v>120</v>
      </c>
      <c r="E1091" t="s">
        <v>152</v>
      </c>
      <c r="F1091" t="s">
        <v>3390</v>
      </c>
      <c r="G1091" t="s">
        <v>154</v>
      </c>
      <c r="H1091" t="s">
        <v>149</v>
      </c>
      <c r="I1091" t="s">
        <v>135</v>
      </c>
      <c r="J1091" t="s">
        <v>136</v>
      </c>
      <c r="K1091" t="s">
        <v>137</v>
      </c>
      <c r="L1091" t="s">
        <v>3391</v>
      </c>
      <c r="M1091" t="s">
        <v>3392</v>
      </c>
      <c r="N1091">
        <v>0.84333333300000002</v>
      </c>
      <c r="O1091">
        <v>0</v>
      </c>
      <c r="P1091">
        <v>1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3.3509248681866673E-2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3.3509248681866673E-2</v>
      </c>
    </row>
    <row r="1092" spans="1:31" x14ac:dyDescent="0.25">
      <c r="A1092">
        <v>1628123</v>
      </c>
      <c r="B1092">
        <v>1</v>
      </c>
      <c r="C1092" t="s">
        <v>80</v>
      </c>
      <c r="D1092" t="s">
        <v>103</v>
      </c>
      <c r="E1092" t="s">
        <v>204</v>
      </c>
      <c r="F1092" t="s">
        <v>3393</v>
      </c>
      <c r="G1092" t="s">
        <v>148</v>
      </c>
      <c r="H1092" t="s">
        <v>134</v>
      </c>
      <c r="I1092" t="s">
        <v>135</v>
      </c>
      <c r="J1092" t="s">
        <v>136</v>
      </c>
      <c r="K1092" t="s">
        <v>143</v>
      </c>
      <c r="L1092" t="s">
        <v>3394</v>
      </c>
      <c r="M1092" t="s">
        <v>3395</v>
      </c>
      <c r="N1092">
        <v>0.74611111100000005</v>
      </c>
      <c r="O1092">
        <v>0</v>
      </c>
      <c r="P1092">
        <v>0</v>
      </c>
      <c r="Q1092">
        <v>0</v>
      </c>
      <c r="R1092">
        <v>0</v>
      </c>
      <c r="S1092">
        <v>7</v>
      </c>
      <c r="T1092">
        <v>1</v>
      </c>
      <c r="U1092">
        <v>4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85.205058631068226</v>
      </c>
      <c r="AB1092">
        <v>1.3184167411635999</v>
      </c>
      <c r="AC1092">
        <v>87.016899816006685</v>
      </c>
      <c r="AD1092">
        <v>0</v>
      </c>
      <c r="AE1092">
        <v>173.5403751882385</v>
      </c>
    </row>
    <row r="1093" spans="1:31" x14ac:dyDescent="0.25">
      <c r="A1093">
        <v>1628125</v>
      </c>
      <c r="B1093">
        <v>1</v>
      </c>
      <c r="C1093" t="s">
        <v>80</v>
      </c>
      <c r="D1093" t="s">
        <v>92</v>
      </c>
      <c r="E1093" t="s">
        <v>152</v>
      </c>
      <c r="F1093" t="s">
        <v>3396</v>
      </c>
      <c r="G1093" t="s">
        <v>507</v>
      </c>
      <c r="H1093" t="s">
        <v>149</v>
      </c>
      <c r="I1093" t="s">
        <v>135</v>
      </c>
      <c r="J1093" t="s">
        <v>136</v>
      </c>
      <c r="K1093" t="s">
        <v>137</v>
      </c>
      <c r="L1093" t="s">
        <v>3397</v>
      </c>
      <c r="M1093" t="s">
        <v>3398</v>
      </c>
      <c r="N1093">
        <v>1.6077777769999999</v>
      </c>
      <c r="O1093">
        <v>0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3.9755236723678047E-2</v>
      </c>
      <c r="AA1093">
        <v>0</v>
      </c>
      <c r="AB1093">
        <v>0</v>
      </c>
      <c r="AC1093">
        <v>0</v>
      </c>
      <c r="AD1093">
        <v>0</v>
      </c>
      <c r="AE1093">
        <v>3.9755236723678047E-2</v>
      </c>
    </row>
    <row r="1094" spans="1:31" x14ac:dyDescent="0.25">
      <c r="A1094">
        <v>1628126</v>
      </c>
      <c r="B1094">
        <v>1</v>
      </c>
      <c r="C1094" t="s">
        <v>80</v>
      </c>
      <c r="D1094" t="s">
        <v>110</v>
      </c>
      <c r="E1094" t="s">
        <v>178</v>
      </c>
      <c r="F1094" t="s">
        <v>3399</v>
      </c>
      <c r="G1094" t="s">
        <v>227</v>
      </c>
      <c r="H1094" t="s">
        <v>149</v>
      </c>
      <c r="I1094" t="s">
        <v>135</v>
      </c>
      <c r="J1094" t="s">
        <v>136</v>
      </c>
      <c r="K1094" t="s">
        <v>137</v>
      </c>
      <c r="L1094" t="s">
        <v>3400</v>
      </c>
      <c r="M1094" t="s">
        <v>3401</v>
      </c>
      <c r="N1094">
        <v>0.76555555500000005</v>
      </c>
      <c r="O1094">
        <v>0</v>
      </c>
      <c r="P1094">
        <v>149</v>
      </c>
      <c r="Q1094">
        <v>0</v>
      </c>
      <c r="R1094">
        <v>0</v>
      </c>
      <c r="S1094">
        <v>0</v>
      </c>
      <c r="T1094">
        <v>37</v>
      </c>
      <c r="U1094">
        <v>0</v>
      </c>
      <c r="V1094">
        <v>1</v>
      </c>
      <c r="W1094">
        <v>0</v>
      </c>
      <c r="X1094">
        <v>26.363981705658524</v>
      </c>
      <c r="Y1094">
        <v>0</v>
      </c>
      <c r="Z1094">
        <v>0</v>
      </c>
      <c r="AA1094">
        <v>0</v>
      </c>
      <c r="AB1094">
        <v>16.172934212637369</v>
      </c>
      <c r="AC1094">
        <v>0</v>
      </c>
      <c r="AD1094">
        <v>0.70394945217319671</v>
      </c>
      <c r="AE1094">
        <v>43.240865370469088</v>
      </c>
    </row>
    <row r="1095" spans="1:31" x14ac:dyDescent="0.25">
      <c r="A1095">
        <v>1628127</v>
      </c>
      <c r="B1095">
        <v>1</v>
      </c>
      <c r="C1095" t="s">
        <v>80</v>
      </c>
      <c r="D1095" t="s">
        <v>93</v>
      </c>
      <c r="E1095" t="s">
        <v>140</v>
      </c>
      <c r="F1095" t="s">
        <v>3303</v>
      </c>
      <c r="G1095" t="s">
        <v>161</v>
      </c>
      <c r="H1095" t="s">
        <v>134</v>
      </c>
      <c r="I1095" t="s">
        <v>191</v>
      </c>
      <c r="J1095" t="s">
        <v>136</v>
      </c>
      <c r="K1095" t="s">
        <v>137</v>
      </c>
      <c r="L1095" t="s">
        <v>3402</v>
      </c>
      <c r="M1095" t="s">
        <v>3403</v>
      </c>
      <c r="N1095">
        <v>2.5000000000000001E-3</v>
      </c>
      <c r="O1095">
        <v>3</v>
      </c>
      <c r="P1095">
        <v>245</v>
      </c>
      <c r="Q1095">
        <v>41</v>
      </c>
      <c r="R1095">
        <v>28</v>
      </c>
      <c r="S1095">
        <v>6</v>
      </c>
      <c r="T1095">
        <v>33</v>
      </c>
      <c r="U1095">
        <v>0</v>
      </c>
      <c r="V1095">
        <v>0</v>
      </c>
      <c r="W1095">
        <v>5.6836287733825009E-3</v>
      </c>
      <c r="X1095">
        <v>8.8929628799537461E-2</v>
      </c>
      <c r="Y1095">
        <v>3.3946662578845002E-2</v>
      </c>
      <c r="Z1095">
        <v>5.1886435786487509E-2</v>
      </c>
      <c r="AA1095">
        <v>3.9641776843450008E-2</v>
      </c>
      <c r="AB1095">
        <v>7.135672341265499E-2</v>
      </c>
      <c r="AC1095">
        <v>0</v>
      </c>
      <c r="AD1095">
        <v>0</v>
      </c>
      <c r="AE1095">
        <v>0.29144485619435745</v>
      </c>
    </row>
    <row r="1096" spans="1:31" x14ac:dyDescent="0.25">
      <c r="A1096">
        <v>1628128</v>
      </c>
      <c r="B1096">
        <v>1</v>
      </c>
      <c r="C1096" t="s">
        <v>80</v>
      </c>
      <c r="D1096" t="s">
        <v>89</v>
      </c>
      <c r="E1096" t="s">
        <v>152</v>
      </c>
      <c r="F1096" t="s">
        <v>3404</v>
      </c>
      <c r="G1096" t="s">
        <v>507</v>
      </c>
      <c r="H1096" t="s">
        <v>149</v>
      </c>
      <c r="I1096" t="s">
        <v>135</v>
      </c>
      <c r="J1096" t="s">
        <v>136</v>
      </c>
      <c r="K1096" t="s">
        <v>137</v>
      </c>
      <c r="L1096" t="s">
        <v>3405</v>
      </c>
      <c r="M1096" t="s">
        <v>3406</v>
      </c>
      <c r="N1096">
        <v>0.70722222199999996</v>
      </c>
      <c r="O1096">
        <v>0</v>
      </c>
      <c r="P1096">
        <v>1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0.19054310852765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0.19054310852765</v>
      </c>
    </row>
    <row r="1097" spans="1:31" x14ac:dyDescent="0.25">
      <c r="A1097">
        <v>1628129</v>
      </c>
      <c r="B1097">
        <v>1</v>
      </c>
      <c r="C1097" t="s">
        <v>80</v>
      </c>
      <c r="D1097" t="s">
        <v>93</v>
      </c>
      <c r="E1097" t="s">
        <v>140</v>
      </c>
      <c r="F1097" t="s">
        <v>3303</v>
      </c>
      <c r="G1097" t="s">
        <v>2806</v>
      </c>
      <c r="H1097" t="s">
        <v>134</v>
      </c>
      <c r="I1097" t="s">
        <v>135</v>
      </c>
      <c r="J1097" t="s">
        <v>136</v>
      </c>
      <c r="K1097" t="s">
        <v>137</v>
      </c>
      <c r="L1097" t="s">
        <v>3407</v>
      </c>
      <c r="M1097" t="s">
        <v>3408</v>
      </c>
      <c r="N1097">
        <v>1.4302777769999999</v>
      </c>
      <c r="O1097">
        <v>3</v>
      </c>
      <c r="P1097">
        <v>245</v>
      </c>
      <c r="Q1097">
        <v>41</v>
      </c>
      <c r="R1097">
        <v>28</v>
      </c>
      <c r="S1097">
        <v>6</v>
      </c>
      <c r="T1097">
        <v>33</v>
      </c>
      <c r="U1097">
        <v>0</v>
      </c>
      <c r="V1097">
        <v>0</v>
      </c>
      <c r="W1097">
        <v>3.2185462745539501</v>
      </c>
      <c r="X1097">
        <v>50.35939834963505</v>
      </c>
      <c r="Y1097">
        <v>19.084979345161084</v>
      </c>
      <c r="Z1097">
        <v>29.9639409414137</v>
      </c>
      <c r="AA1097">
        <v>22.247533448558784</v>
      </c>
      <c r="AB1097">
        <v>39.981506242260075</v>
      </c>
      <c r="AC1097">
        <v>0</v>
      </c>
      <c r="AD1097">
        <v>0</v>
      </c>
      <c r="AE1097">
        <v>164.85590460158264</v>
      </c>
    </row>
    <row r="1098" spans="1:31" x14ac:dyDescent="0.25">
      <c r="A1098">
        <v>1628131</v>
      </c>
      <c r="B1098">
        <v>1</v>
      </c>
      <c r="C1098" t="s">
        <v>80</v>
      </c>
      <c r="D1098" t="s">
        <v>100</v>
      </c>
      <c r="E1098" t="s">
        <v>152</v>
      </c>
      <c r="F1098" t="s">
        <v>3409</v>
      </c>
      <c r="G1098" t="s">
        <v>168</v>
      </c>
      <c r="H1098" t="s">
        <v>149</v>
      </c>
      <c r="I1098" t="s">
        <v>135</v>
      </c>
      <c r="J1098" t="s">
        <v>136</v>
      </c>
      <c r="K1098" t="s">
        <v>137</v>
      </c>
      <c r="L1098" t="s">
        <v>3410</v>
      </c>
      <c r="M1098" t="s">
        <v>3411</v>
      </c>
      <c r="N1098">
        <v>2.486388888</v>
      </c>
      <c r="O1098">
        <v>0</v>
      </c>
      <c r="P1098">
        <v>1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8.4949923725166666E-3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8.4949923725166666E-3</v>
      </c>
    </row>
    <row r="1099" spans="1:31" x14ac:dyDescent="0.25">
      <c r="A1099">
        <v>1628132</v>
      </c>
      <c r="B1099">
        <v>1</v>
      </c>
      <c r="C1099" t="s">
        <v>80</v>
      </c>
      <c r="D1099" t="s">
        <v>96</v>
      </c>
      <c r="E1099" t="s">
        <v>152</v>
      </c>
      <c r="F1099" t="s">
        <v>3412</v>
      </c>
      <c r="G1099" t="s">
        <v>168</v>
      </c>
      <c r="H1099" t="s">
        <v>149</v>
      </c>
      <c r="I1099" t="s">
        <v>135</v>
      </c>
      <c r="J1099" t="s">
        <v>136</v>
      </c>
      <c r="K1099" t="s">
        <v>137</v>
      </c>
      <c r="L1099" t="s">
        <v>3413</v>
      </c>
      <c r="M1099" t="s">
        <v>3414</v>
      </c>
      <c r="N1099">
        <v>5.176388888</v>
      </c>
      <c r="O1099">
        <v>0</v>
      </c>
      <c r="P1099">
        <v>2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0.65198128967205005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0.65198128967205005</v>
      </c>
    </row>
    <row r="1100" spans="1:31" x14ac:dyDescent="0.25">
      <c r="A1100">
        <v>1628133</v>
      </c>
      <c r="B1100">
        <v>1</v>
      </c>
      <c r="C1100" t="s">
        <v>80</v>
      </c>
      <c r="D1100" t="s">
        <v>97</v>
      </c>
      <c r="E1100" t="s">
        <v>131</v>
      </c>
      <c r="F1100" t="s">
        <v>3415</v>
      </c>
      <c r="G1100" t="s">
        <v>161</v>
      </c>
      <c r="H1100" t="s">
        <v>134</v>
      </c>
      <c r="I1100" t="s">
        <v>135</v>
      </c>
      <c r="J1100" t="s">
        <v>136</v>
      </c>
      <c r="K1100" t="s">
        <v>137</v>
      </c>
      <c r="L1100" t="s">
        <v>3348</v>
      </c>
      <c r="M1100" t="s">
        <v>3416</v>
      </c>
      <c r="N1100">
        <v>0.98333333300000003</v>
      </c>
      <c r="O1100">
        <v>5</v>
      </c>
      <c r="P1100">
        <v>1830</v>
      </c>
      <c r="Q1100">
        <v>3</v>
      </c>
      <c r="R1100">
        <v>270</v>
      </c>
      <c r="S1100">
        <v>14</v>
      </c>
      <c r="T1100">
        <v>258</v>
      </c>
      <c r="U1100">
        <v>0</v>
      </c>
      <c r="V1100">
        <v>0</v>
      </c>
      <c r="W1100">
        <v>107.2990420272381</v>
      </c>
      <c r="X1100">
        <v>604.33268087830857</v>
      </c>
      <c r="Y1100">
        <v>1.3190240537362501</v>
      </c>
      <c r="Z1100">
        <v>73.468293555752567</v>
      </c>
      <c r="AA1100">
        <v>491.2316027003618</v>
      </c>
      <c r="AB1100">
        <v>175.35272845678446</v>
      </c>
      <c r="AC1100">
        <v>0</v>
      </c>
      <c r="AD1100">
        <v>0</v>
      </c>
      <c r="AE1100">
        <v>1453.0033716721819</v>
      </c>
    </row>
    <row r="1101" spans="1:31" x14ac:dyDescent="0.25">
      <c r="A1101">
        <v>1628134</v>
      </c>
      <c r="B1101">
        <v>1</v>
      </c>
      <c r="C1101" t="s">
        <v>80</v>
      </c>
      <c r="D1101" t="s">
        <v>104</v>
      </c>
      <c r="E1101" t="s">
        <v>152</v>
      </c>
      <c r="F1101" t="s">
        <v>3417</v>
      </c>
      <c r="G1101" t="s">
        <v>154</v>
      </c>
      <c r="H1101" t="s">
        <v>149</v>
      </c>
      <c r="I1101" t="s">
        <v>135</v>
      </c>
      <c r="J1101" t="s">
        <v>136</v>
      </c>
      <c r="K1101" t="s">
        <v>137</v>
      </c>
      <c r="L1101" t="s">
        <v>3418</v>
      </c>
      <c r="M1101" t="s">
        <v>3419</v>
      </c>
      <c r="N1101">
        <v>1.3888888880000001</v>
      </c>
      <c r="O1101">
        <v>0</v>
      </c>
      <c r="P1101">
        <v>1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0.25464750313666196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0.25464750313666196</v>
      </c>
    </row>
    <row r="1102" spans="1:31" x14ac:dyDescent="0.25">
      <c r="A1102">
        <v>1628135</v>
      </c>
      <c r="B1102">
        <v>1</v>
      </c>
      <c r="C1102" t="s">
        <v>80</v>
      </c>
      <c r="D1102" t="s">
        <v>104</v>
      </c>
      <c r="E1102" t="s">
        <v>152</v>
      </c>
      <c r="F1102" t="s">
        <v>3420</v>
      </c>
      <c r="G1102" t="s">
        <v>154</v>
      </c>
      <c r="H1102" t="s">
        <v>149</v>
      </c>
      <c r="I1102" t="s">
        <v>135</v>
      </c>
      <c r="J1102" t="s">
        <v>136</v>
      </c>
      <c r="K1102" t="s">
        <v>137</v>
      </c>
      <c r="L1102" t="s">
        <v>3421</v>
      </c>
      <c r="M1102" t="s">
        <v>3422</v>
      </c>
      <c r="N1102">
        <v>1.7297222219999999</v>
      </c>
      <c r="O1102">
        <v>0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6.780609303883334E-4</v>
      </c>
      <c r="AA1102">
        <v>0</v>
      </c>
      <c r="AB1102">
        <v>0</v>
      </c>
      <c r="AC1102">
        <v>0</v>
      </c>
      <c r="AD1102">
        <v>0</v>
      </c>
      <c r="AE1102">
        <v>6.780609303883334E-4</v>
      </c>
    </row>
    <row r="1103" spans="1:31" x14ac:dyDescent="0.25">
      <c r="A1103">
        <v>1628136</v>
      </c>
      <c r="B1103">
        <v>1</v>
      </c>
      <c r="C1103" t="s">
        <v>80</v>
      </c>
      <c r="D1103" t="s">
        <v>93</v>
      </c>
      <c r="E1103" t="s">
        <v>140</v>
      </c>
      <c r="F1103" t="s">
        <v>3121</v>
      </c>
      <c r="G1103" t="s">
        <v>161</v>
      </c>
      <c r="H1103" t="s">
        <v>134</v>
      </c>
      <c r="I1103" t="s">
        <v>135</v>
      </c>
      <c r="J1103" t="s">
        <v>136</v>
      </c>
      <c r="K1103" t="s">
        <v>137</v>
      </c>
      <c r="L1103" t="s">
        <v>3423</v>
      </c>
      <c r="M1103" t="s">
        <v>3424</v>
      </c>
      <c r="N1103">
        <v>2.321388888</v>
      </c>
      <c r="O1103">
        <v>0</v>
      </c>
      <c r="P1103">
        <v>1050</v>
      </c>
      <c r="Q1103">
        <v>1</v>
      </c>
      <c r="R1103">
        <v>261</v>
      </c>
      <c r="S1103">
        <v>4</v>
      </c>
      <c r="T1103">
        <v>275</v>
      </c>
      <c r="U1103">
        <v>0</v>
      </c>
      <c r="V1103">
        <v>0</v>
      </c>
      <c r="W1103">
        <v>0</v>
      </c>
      <c r="X1103">
        <v>326.00531154741913</v>
      </c>
      <c r="Y1103">
        <v>0</v>
      </c>
      <c r="Z1103">
        <v>56.332067279448637</v>
      </c>
      <c r="AA1103">
        <v>15.09441938803098</v>
      </c>
      <c r="AB1103">
        <v>253.90282640923999</v>
      </c>
      <c r="AC1103">
        <v>0</v>
      </c>
      <c r="AD1103">
        <v>0</v>
      </c>
      <c r="AE1103">
        <v>651.33462462413877</v>
      </c>
    </row>
    <row r="1104" spans="1:31" x14ac:dyDescent="0.25">
      <c r="A1104">
        <v>1628138</v>
      </c>
      <c r="B1104">
        <v>1</v>
      </c>
      <c r="C1104" t="s">
        <v>81</v>
      </c>
      <c r="D1104" t="s">
        <v>128</v>
      </c>
      <c r="E1104" t="s">
        <v>204</v>
      </c>
      <c r="F1104" t="s">
        <v>3425</v>
      </c>
      <c r="G1104" t="s">
        <v>161</v>
      </c>
      <c r="H1104" t="s">
        <v>134</v>
      </c>
      <c r="I1104" t="s">
        <v>135</v>
      </c>
      <c r="J1104" t="s">
        <v>136</v>
      </c>
      <c r="K1104" t="s">
        <v>137</v>
      </c>
      <c r="L1104" t="s">
        <v>3426</v>
      </c>
      <c r="M1104" t="s">
        <v>3427</v>
      </c>
      <c r="N1104">
        <v>1.1225000000000001</v>
      </c>
      <c r="O1104">
        <v>0</v>
      </c>
      <c r="P1104">
        <v>0</v>
      </c>
      <c r="Q1104">
        <v>0</v>
      </c>
      <c r="R1104">
        <v>0</v>
      </c>
      <c r="S1104">
        <v>2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1130.0727048840122</v>
      </c>
      <c r="AB1104">
        <v>0</v>
      </c>
      <c r="AC1104">
        <v>0</v>
      </c>
      <c r="AD1104">
        <v>0</v>
      </c>
      <c r="AE1104">
        <v>1130.0727048840122</v>
      </c>
    </row>
    <row r="1105" spans="1:31" x14ac:dyDescent="0.25">
      <c r="A1105">
        <v>1628139</v>
      </c>
      <c r="B1105">
        <v>1</v>
      </c>
      <c r="C1105" t="s">
        <v>80</v>
      </c>
      <c r="D1105" t="s">
        <v>101</v>
      </c>
      <c r="E1105" t="s">
        <v>178</v>
      </c>
      <c r="F1105" t="s">
        <v>2991</v>
      </c>
      <c r="G1105" t="s">
        <v>231</v>
      </c>
      <c r="H1105" t="s">
        <v>149</v>
      </c>
      <c r="I1105" t="s">
        <v>135</v>
      </c>
      <c r="J1105" t="s">
        <v>136</v>
      </c>
      <c r="K1105" t="s">
        <v>137</v>
      </c>
      <c r="L1105" t="s">
        <v>3428</v>
      </c>
      <c r="M1105" t="s">
        <v>3429</v>
      </c>
      <c r="N1105">
        <v>0.54388888800000001</v>
      </c>
      <c r="O1105">
        <v>0</v>
      </c>
      <c r="P1105">
        <v>34</v>
      </c>
      <c r="Q1105">
        <v>0</v>
      </c>
      <c r="R1105">
        <v>0</v>
      </c>
      <c r="S1105">
        <v>0</v>
      </c>
      <c r="T1105">
        <v>1</v>
      </c>
      <c r="U1105">
        <v>0</v>
      </c>
      <c r="V1105">
        <v>0</v>
      </c>
      <c r="W1105">
        <v>0</v>
      </c>
      <c r="X1105">
        <v>5.1152661899174685</v>
      </c>
      <c r="Y1105">
        <v>0</v>
      </c>
      <c r="Z1105">
        <v>0</v>
      </c>
      <c r="AA1105">
        <v>0</v>
      </c>
      <c r="AB1105">
        <v>1.2804787071493879</v>
      </c>
      <c r="AC1105">
        <v>0</v>
      </c>
      <c r="AD1105">
        <v>0</v>
      </c>
      <c r="AE1105">
        <v>6.3957448970668569</v>
      </c>
    </row>
    <row r="1106" spans="1:31" x14ac:dyDescent="0.25">
      <c r="A1106">
        <v>1628142</v>
      </c>
      <c r="B1106">
        <v>1</v>
      </c>
      <c r="C1106" t="s">
        <v>81</v>
      </c>
      <c r="D1106" t="s">
        <v>128</v>
      </c>
      <c r="E1106" t="s">
        <v>204</v>
      </c>
      <c r="F1106" t="s">
        <v>3430</v>
      </c>
      <c r="G1106" t="s">
        <v>161</v>
      </c>
      <c r="H1106" t="s">
        <v>134</v>
      </c>
      <c r="I1106" t="s">
        <v>135</v>
      </c>
      <c r="J1106" t="s">
        <v>136</v>
      </c>
      <c r="K1106" t="s">
        <v>137</v>
      </c>
      <c r="L1106" t="s">
        <v>3431</v>
      </c>
      <c r="M1106" t="s">
        <v>3432</v>
      </c>
      <c r="N1106">
        <v>0.15555555500000001</v>
      </c>
      <c r="O1106">
        <v>0</v>
      </c>
      <c r="P1106">
        <v>0</v>
      </c>
      <c r="Q1106">
        <v>0</v>
      </c>
      <c r="R1106">
        <v>0</v>
      </c>
      <c r="S1106">
        <v>29</v>
      </c>
      <c r="T1106">
        <v>0</v>
      </c>
      <c r="U1106">
        <v>25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67.122905331370788</v>
      </c>
      <c r="AB1106">
        <v>0</v>
      </c>
      <c r="AC1106">
        <v>327.55744432199037</v>
      </c>
      <c r="AD1106">
        <v>0</v>
      </c>
      <c r="AE1106">
        <v>394.68034965336119</v>
      </c>
    </row>
    <row r="1107" spans="1:31" x14ac:dyDescent="0.25">
      <c r="A1107">
        <v>1628145</v>
      </c>
      <c r="B1107">
        <v>1</v>
      </c>
      <c r="C1107" t="s">
        <v>81</v>
      </c>
      <c r="D1107" t="s">
        <v>125</v>
      </c>
      <c r="E1107" t="s">
        <v>152</v>
      </c>
      <c r="F1107" t="s">
        <v>3433</v>
      </c>
      <c r="G1107" t="s">
        <v>154</v>
      </c>
      <c r="H1107" t="s">
        <v>149</v>
      </c>
      <c r="I1107" t="s">
        <v>135</v>
      </c>
      <c r="J1107" t="s">
        <v>136</v>
      </c>
      <c r="K1107" t="s">
        <v>137</v>
      </c>
      <c r="L1107" t="s">
        <v>3434</v>
      </c>
      <c r="M1107" t="s">
        <v>3435</v>
      </c>
      <c r="N1107">
        <v>0.99222222199999999</v>
      </c>
      <c r="O1107">
        <v>0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2.1906927044277778E-4</v>
      </c>
      <c r="AA1107">
        <v>0</v>
      </c>
      <c r="AB1107">
        <v>0</v>
      </c>
      <c r="AC1107">
        <v>0</v>
      </c>
      <c r="AD1107">
        <v>0</v>
      </c>
      <c r="AE1107">
        <v>2.1906927044277778E-4</v>
      </c>
    </row>
    <row r="1108" spans="1:31" x14ac:dyDescent="0.25">
      <c r="A1108">
        <v>1628146</v>
      </c>
      <c r="B1108">
        <v>1</v>
      </c>
      <c r="C1108" t="s">
        <v>81</v>
      </c>
      <c r="D1108" t="s">
        <v>127</v>
      </c>
      <c r="E1108" t="s">
        <v>131</v>
      </c>
      <c r="F1108" t="s">
        <v>3249</v>
      </c>
      <c r="G1108" t="s">
        <v>195</v>
      </c>
      <c r="H1108" t="s">
        <v>134</v>
      </c>
      <c r="I1108" t="s">
        <v>135</v>
      </c>
      <c r="J1108" t="s">
        <v>136</v>
      </c>
      <c r="K1108" t="s">
        <v>137</v>
      </c>
      <c r="L1108" t="s">
        <v>3436</v>
      </c>
      <c r="M1108" t="s">
        <v>3437</v>
      </c>
      <c r="N1108">
        <v>0.56805555500000005</v>
      </c>
      <c r="O1108">
        <v>0</v>
      </c>
      <c r="P1108">
        <v>109</v>
      </c>
      <c r="Q1108">
        <v>0</v>
      </c>
      <c r="R1108">
        <v>0</v>
      </c>
      <c r="S1108">
        <v>0</v>
      </c>
      <c r="T1108">
        <v>1</v>
      </c>
      <c r="U1108">
        <v>0</v>
      </c>
      <c r="V1108">
        <v>0</v>
      </c>
      <c r="W1108">
        <v>0</v>
      </c>
      <c r="X1108">
        <v>11.840282645457149</v>
      </c>
      <c r="Y1108">
        <v>0</v>
      </c>
      <c r="Z1108">
        <v>0</v>
      </c>
      <c r="AA1108">
        <v>0</v>
      </c>
      <c r="AB1108">
        <v>6.3695661670308337E-2</v>
      </c>
      <c r="AC1108">
        <v>0</v>
      </c>
      <c r="AD1108">
        <v>0</v>
      </c>
      <c r="AE1108">
        <v>11.903978307127458</v>
      </c>
    </row>
    <row r="1109" spans="1:31" x14ac:dyDescent="0.25">
      <c r="A1109">
        <v>1628147</v>
      </c>
      <c r="B1109">
        <v>1</v>
      </c>
      <c r="C1109" t="s">
        <v>80</v>
      </c>
      <c r="D1109" t="s">
        <v>101</v>
      </c>
      <c r="E1109" t="s">
        <v>362</v>
      </c>
      <c r="F1109" t="s">
        <v>3438</v>
      </c>
      <c r="G1109" t="s">
        <v>172</v>
      </c>
      <c r="H1109" t="s">
        <v>149</v>
      </c>
      <c r="I1109" t="s">
        <v>135</v>
      </c>
      <c r="J1109" t="s">
        <v>136</v>
      </c>
      <c r="K1109" t="s">
        <v>137</v>
      </c>
      <c r="L1109" t="s">
        <v>3439</v>
      </c>
      <c r="M1109" t="s">
        <v>3440</v>
      </c>
      <c r="N1109">
        <v>2.9952777770000001</v>
      </c>
      <c r="O1109">
        <v>0</v>
      </c>
      <c r="P1109">
        <v>34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18.707279075069195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18.707279075069195</v>
      </c>
    </row>
    <row r="1110" spans="1:31" x14ac:dyDescent="0.25">
      <c r="A1110">
        <v>1628149</v>
      </c>
      <c r="B1110">
        <v>1</v>
      </c>
      <c r="C1110" t="s">
        <v>81</v>
      </c>
      <c r="D1110" t="s">
        <v>112</v>
      </c>
      <c r="E1110" t="s">
        <v>204</v>
      </c>
      <c r="F1110" t="s">
        <v>3441</v>
      </c>
      <c r="G1110" t="s">
        <v>161</v>
      </c>
      <c r="H1110" t="s">
        <v>134</v>
      </c>
      <c r="I1110" t="s">
        <v>135</v>
      </c>
      <c r="J1110" t="s">
        <v>136</v>
      </c>
      <c r="K1110" t="s">
        <v>137</v>
      </c>
      <c r="L1110" t="s">
        <v>3442</v>
      </c>
      <c r="M1110" t="s">
        <v>3443</v>
      </c>
      <c r="N1110">
        <v>1.0366666659999999</v>
      </c>
      <c r="O1110">
        <v>0</v>
      </c>
      <c r="P1110">
        <v>0</v>
      </c>
      <c r="Q1110">
        <v>26</v>
      </c>
      <c r="R1110">
        <v>0</v>
      </c>
      <c r="S1110">
        <v>1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24.108126830272838</v>
      </c>
      <c r="Z1110">
        <v>0</v>
      </c>
      <c r="AA1110">
        <v>0.70042267233184008</v>
      </c>
      <c r="AB1110">
        <v>0</v>
      </c>
      <c r="AC1110">
        <v>0</v>
      </c>
      <c r="AD1110">
        <v>0</v>
      </c>
      <c r="AE1110">
        <v>24.808549502604677</v>
      </c>
    </row>
    <row r="1111" spans="1:31" x14ac:dyDescent="0.25">
      <c r="A1111">
        <v>1628150</v>
      </c>
      <c r="B1111">
        <v>1</v>
      </c>
      <c r="C1111" t="s">
        <v>80</v>
      </c>
      <c r="D1111" t="s">
        <v>100</v>
      </c>
      <c r="E1111" t="s">
        <v>152</v>
      </c>
      <c r="F1111" t="s">
        <v>3444</v>
      </c>
      <c r="G1111" t="s">
        <v>154</v>
      </c>
      <c r="H1111" t="s">
        <v>149</v>
      </c>
      <c r="I1111" t="s">
        <v>135</v>
      </c>
      <c r="J1111" t="s">
        <v>136</v>
      </c>
      <c r="K1111" t="s">
        <v>137</v>
      </c>
      <c r="L1111" t="s">
        <v>3445</v>
      </c>
      <c r="M1111" t="s">
        <v>3446</v>
      </c>
      <c r="N1111">
        <v>1.405277777</v>
      </c>
      <c r="O1111">
        <v>0</v>
      </c>
      <c r="P1111">
        <v>1</v>
      </c>
      <c r="Q1111">
        <v>0</v>
      </c>
      <c r="R1111">
        <v>0</v>
      </c>
      <c r="S1111">
        <v>0</v>
      </c>
      <c r="T1111">
        <v>1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0.21564627810981279</v>
      </c>
      <c r="AC1111">
        <v>0</v>
      </c>
      <c r="AD1111">
        <v>0</v>
      </c>
      <c r="AE1111">
        <v>0.21564627810981279</v>
      </c>
    </row>
    <row r="1112" spans="1:31" x14ac:dyDescent="0.25">
      <c r="A1112">
        <v>1628151</v>
      </c>
      <c r="B1112">
        <v>1</v>
      </c>
      <c r="C1112" t="s">
        <v>80</v>
      </c>
      <c r="D1112" t="s">
        <v>108</v>
      </c>
      <c r="E1112" t="s">
        <v>178</v>
      </c>
      <c r="F1112" t="s">
        <v>3447</v>
      </c>
      <c r="G1112" t="s">
        <v>187</v>
      </c>
      <c r="H1112" t="s">
        <v>149</v>
      </c>
      <c r="I1112" t="s">
        <v>135</v>
      </c>
      <c r="J1112" t="s">
        <v>136</v>
      </c>
      <c r="K1112" t="s">
        <v>137</v>
      </c>
      <c r="L1112" t="s">
        <v>3448</v>
      </c>
      <c r="M1112" t="s">
        <v>3449</v>
      </c>
      <c r="N1112">
        <v>1.740277777</v>
      </c>
      <c r="O1112">
        <v>0</v>
      </c>
      <c r="P1112">
        <v>11</v>
      </c>
      <c r="Q1112">
        <v>0</v>
      </c>
      <c r="R1112">
        <v>7</v>
      </c>
      <c r="S1112">
        <v>0</v>
      </c>
      <c r="T1112">
        <v>1</v>
      </c>
      <c r="U1112">
        <v>0</v>
      </c>
      <c r="V1112">
        <v>0</v>
      </c>
      <c r="W1112">
        <v>0</v>
      </c>
      <c r="X1112">
        <v>5.0201253934823455</v>
      </c>
      <c r="Y1112">
        <v>0</v>
      </c>
      <c r="Z1112">
        <v>3.6350121901230472</v>
      </c>
      <c r="AA1112">
        <v>0</v>
      </c>
      <c r="AB1112">
        <v>0</v>
      </c>
      <c r="AC1112">
        <v>0</v>
      </c>
      <c r="AD1112">
        <v>0</v>
      </c>
      <c r="AE1112">
        <v>8.6551375836053932</v>
      </c>
    </row>
    <row r="1113" spans="1:31" x14ac:dyDescent="0.25">
      <c r="A1113">
        <v>1628153</v>
      </c>
      <c r="B1113">
        <v>1</v>
      </c>
      <c r="C1113" t="s">
        <v>80</v>
      </c>
      <c r="D1113" t="s">
        <v>103</v>
      </c>
      <c r="E1113" t="s">
        <v>140</v>
      </c>
      <c r="F1113" t="s">
        <v>3450</v>
      </c>
      <c r="G1113" t="s">
        <v>161</v>
      </c>
      <c r="H1113" t="s">
        <v>134</v>
      </c>
      <c r="I1113" t="s">
        <v>135</v>
      </c>
      <c r="J1113" t="s">
        <v>136</v>
      </c>
      <c r="K1113" t="s">
        <v>137</v>
      </c>
      <c r="L1113" t="s">
        <v>3451</v>
      </c>
      <c r="M1113" t="s">
        <v>3452</v>
      </c>
      <c r="N1113">
        <v>0.68222222200000004</v>
      </c>
      <c r="O1113">
        <v>0</v>
      </c>
      <c r="P1113">
        <v>27</v>
      </c>
      <c r="Q1113">
        <v>5</v>
      </c>
      <c r="R1113">
        <v>12</v>
      </c>
      <c r="S1113">
        <v>23</v>
      </c>
      <c r="T1113">
        <v>45</v>
      </c>
      <c r="U1113">
        <v>31</v>
      </c>
      <c r="V1113">
        <v>9</v>
      </c>
      <c r="W1113">
        <v>0</v>
      </c>
      <c r="X1113">
        <v>15.786542826052779</v>
      </c>
      <c r="Y1113">
        <v>32.111056684844797</v>
      </c>
      <c r="Z1113">
        <v>15.791686173272142</v>
      </c>
      <c r="AA1113">
        <v>315.30315596781185</v>
      </c>
      <c r="AB1113">
        <v>44.352199165832623</v>
      </c>
      <c r="AC1113">
        <v>1228.5379050695592</v>
      </c>
      <c r="AD1113">
        <v>435.84263857622256</v>
      </c>
      <c r="AE1113">
        <v>2087.7251844635962</v>
      </c>
    </row>
    <row r="1114" spans="1:31" x14ac:dyDescent="0.25">
      <c r="A1114">
        <v>1628154</v>
      </c>
      <c r="B1114">
        <v>1</v>
      </c>
      <c r="C1114" t="s">
        <v>81</v>
      </c>
      <c r="D1114" t="s">
        <v>113</v>
      </c>
      <c r="E1114" t="s">
        <v>152</v>
      </c>
      <c r="F1114" t="s">
        <v>3453</v>
      </c>
      <c r="G1114" t="s">
        <v>507</v>
      </c>
      <c r="H1114" t="s">
        <v>149</v>
      </c>
      <c r="I1114" t="s">
        <v>135</v>
      </c>
      <c r="J1114" t="s">
        <v>136</v>
      </c>
      <c r="K1114" t="s">
        <v>137</v>
      </c>
      <c r="L1114" t="s">
        <v>3454</v>
      </c>
      <c r="M1114" t="s">
        <v>3455</v>
      </c>
      <c r="N1114">
        <v>0.67416666599999997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7.9297211728125011E-2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7.9297211728125011E-2</v>
      </c>
    </row>
    <row r="1115" spans="1:31" x14ac:dyDescent="0.25">
      <c r="A1115">
        <v>1628155</v>
      </c>
      <c r="B1115">
        <v>1</v>
      </c>
      <c r="C1115" t="s">
        <v>81</v>
      </c>
      <c r="D1115" t="s">
        <v>118</v>
      </c>
      <c r="E1115" t="s">
        <v>178</v>
      </c>
      <c r="F1115" t="s">
        <v>3456</v>
      </c>
      <c r="G1115" t="s">
        <v>148</v>
      </c>
      <c r="H1115" t="s">
        <v>149</v>
      </c>
      <c r="I1115" t="s">
        <v>135</v>
      </c>
      <c r="J1115" t="s">
        <v>136</v>
      </c>
      <c r="K1115" t="s">
        <v>143</v>
      </c>
      <c r="L1115" t="s">
        <v>3457</v>
      </c>
      <c r="M1115" t="s">
        <v>3458</v>
      </c>
      <c r="N1115">
        <v>2.3530508330000002</v>
      </c>
      <c r="O1115">
        <v>0</v>
      </c>
      <c r="P1115">
        <v>30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3.1668858245351075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3.1668858245351075</v>
      </c>
    </row>
    <row r="1116" spans="1:31" x14ac:dyDescent="0.25">
      <c r="A1116">
        <v>1628157</v>
      </c>
      <c r="B1116">
        <v>1</v>
      </c>
      <c r="C1116" t="s">
        <v>80</v>
      </c>
      <c r="D1116" t="s">
        <v>89</v>
      </c>
      <c r="E1116" t="s">
        <v>178</v>
      </c>
      <c r="F1116" t="s">
        <v>3459</v>
      </c>
      <c r="G1116" t="s">
        <v>227</v>
      </c>
      <c r="H1116" t="s">
        <v>149</v>
      </c>
      <c r="I1116" t="s">
        <v>135</v>
      </c>
      <c r="J1116" t="s">
        <v>136</v>
      </c>
      <c r="K1116" t="s">
        <v>137</v>
      </c>
      <c r="L1116" t="s">
        <v>3460</v>
      </c>
      <c r="M1116" t="s">
        <v>3461</v>
      </c>
      <c r="N1116">
        <v>0.52055555499999995</v>
      </c>
      <c r="O1116">
        <v>0</v>
      </c>
      <c r="P1116">
        <v>42</v>
      </c>
      <c r="Q1116">
        <v>0</v>
      </c>
      <c r="R1116">
        <v>0</v>
      </c>
      <c r="S1116">
        <v>0</v>
      </c>
      <c r="T1116">
        <v>4</v>
      </c>
      <c r="U1116">
        <v>0</v>
      </c>
      <c r="V1116">
        <v>0</v>
      </c>
      <c r="W1116">
        <v>0</v>
      </c>
      <c r="X1116">
        <v>24.47961507182222</v>
      </c>
      <c r="Y1116">
        <v>0</v>
      </c>
      <c r="Z1116">
        <v>0</v>
      </c>
      <c r="AA1116">
        <v>0</v>
      </c>
      <c r="AB1116">
        <v>1.2967720404823935</v>
      </c>
      <c r="AC1116">
        <v>0</v>
      </c>
      <c r="AD1116">
        <v>0</v>
      </c>
      <c r="AE1116">
        <v>25.776387112304615</v>
      </c>
    </row>
    <row r="1117" spans="1:31" x14ac:dyDescent="0.25">
      <c r="A1117">
        <v>1628159</v>
      </c>
      <c r="B1117">
        <v>1</v>
      </c>
      <c r="C1117" t="s">
        <v>80</v>
      </c>
      <c r="D1117" t="s">
        <v>83</v>
      </c>
      <c r="E1117" t="s">
        <v>131</v>
      </c>
      <c r="F1117" t="s">
        <v>3462</v>
      </c>
      <c r="G1117" t="s">
        <v>161</v>
      </c>
      <c r="H1117" t="s">
        <v>134</v>
      </c>
      <c r="I1117" t="s">
        <v>135</v>
      </c>
      <c r="J1117" t="s">
        <v>136</v>
      </c>
      <c r="K1117" t="s">
        <v>137</v>
      </c>
      <c r="L1117" t="s">
        <v>3463</v>
      </c>
      <c r="M1117" t="s">
        <v>3464</v>
      </c>
      <c r="N1117">
        <v>1.5225</v>
      </c>
      <c r="O1117">
        <v>0</v>
      </c>
      <c r="P1117">
        <v>0</v>
      </c>
      <c r="Q1117">
        <v>0</v>
      </c>
      <c r="R1117">
        <v>0</v>
      </c>
      <c r="S1117">
        <v>1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39.445446400568159</v>
      </c>
      <c r="AB1117">
        <v>0</v>
      </c>
      <c r="AC1117">
        <v>0</v>
      </c>
      <c r="AD1117">
        <v>0</v>
      </c>
      <c r="AE1117">
        <v>39.445446400568159</v>
      </c>
    </row>
    <row r="1118" spans="1:31" x14ac:dyDescent="0.25">
      <c r="A1118">
        <v>1628161</v>
      </c>
      <c r="B1118">
        <v>1</v>
      </c>
      <c r="C1118" t="s">
        <v>80</v>
      </c>
      <c r="D1118" t="s">
        <v>100</v>
      </c>
      <c r="E1118" t="s">
        <v>140</v>
      </c>
      <c r="F1118" t="s">
        <v>3465</v>
      </c>
      <c r="G1118" t="s">
        <v>918</v>
      </c>
      <c r="H1118" t="s">
        <v>134</v>
      </c>
      <c r="I1118" t="s">
        <v>135</v>
      </c>
      <c r="J1118" t="s">
        <v>5</v>
      </c>
      <c r="K1118" t="s">
        <v>137</v>
      </c>
      <c r="L1118" t="s">
        <v>3466</v>
      </c>
      <c r="M1118" t="s">
        <v>3467</v>
      </c>
      <c r="N1118">
        <v>0.495</v>
      </c>
      <c r="O1118">
        <v>3</v>
      </c>
      <c r="P1118">
        <v>1352</v>
      </c>
      <c r="Q1118">
        <v>17</v>
      </c>
      <c r="R1118">
        <v>167</v>
      </c>
      <c r="S1118">
        <v>30</v>
      </c>
      <c r="T1118">
        <v>128</v>
      </c>
      <c r="U1118">
        <v>2</v>
      </c>
      <c r="V1118">
        <v>0</v>
      </c>
      <c r="W1118">
        <v>0.14045035798024003</v>
      </c>
      <c r="X1118">
        <v>201.6773611458745</v>
      </c>
      <c r="Y1118">
        <v>11.193123176472756</v>
      </c>
      <c r="Z1118">
        <v>34.343878899037485</v>
      </c>
      <c r="AA1118">
        <v>70.619394533149901</v>
      </c>
      <c r="AB1118">
        <v>49.950833414957437</v>
      </c>
      <c r="AC1118">
        <v>51.897857467881181</v>
      </c>
      <c r="AD1118">
        <v>0</v>
      </c>
      <c r="AE1118">
        <v>419.82289899535351</v>
      </c>
    </row>
    <row r="1119" spans="1:31" x14ac:dyDescent="0.25">
      <c r="A1119">
        <v>1628162</v>
      </c>
      <c r="B1119">
        <v>1</v>
      </c>
      <c r="C1119" t="s">
        <v>80</v>
      </c>
      <c r="D1119" t="s">
        <v>99</v>
      </c>
      <c r="E1119" t="s">
        <v>131</v>
      </c>
      <c r="F1119" t="s">
        <v>3468</v>
      </c>
      <c r="G1119" t="s">
        <v>256</v>
      </c>
      <c r="H1119" t="s">
        <v>134</v>
      </c>
      <c r="I1119" t="s">
        <v>135</v>
      </c>
      <c r="J1119" t="s">
        <v>136</v>
      </c>
      <c r="K1119" t="s">
        <v>137</v>
      </c>
      <c r="L1119" t="s">
        <v>3469</v>
      </c>
      <c r="M1119" t="s">
        <v>3470</v>
      </c>
      <c r="N1119">
        <v>0.388333333</v>
      </c>
      <c r="O1119">
        <v>0</v>
      </c>
      <c r="P1119">
        <v>119</v>
      </c>
      <c r="Q1119">
        <v>0</v>
      </c>
      <c r="R1119">
        <v>1</v>
      </c>
      <c r="S1119">
        <v>0</v>
      </c>
      <c r="T1119">
        <v>8</v>
      </c>
      <c r="U1119">
        <v>0</v>
      </c>
      <c r="V1119">
        <v>0</v>
      </c>
      <c r="W1119">
        <v>0</v>
      </c>
      <c r="X1119">
        <v>10.551873185000199</v>
      </c>
      <c r="Y1119">
        <v>0</v>
      </c>
      <c r="Z1119">
        <v>6.7475749370466669E-3</v>
      </c>
      <c r="AA1119">
        <v>0</v>
      </c>
      <c r="AB1119">
        <v>0.85998413894100678</v>
      </c>
      <c r="AC1119">
        <v>0</v>
      </c>
      <c r="AD1119">
        <v>0</v>
      </c>
      <c r="AE1119">
        <v>11.418604898878252</v>
      </c>
    </row>
    <row r="1120" spans="1:31" x14ac:dyDescent="0.25">
      <c r="A1120">
        <v>1628165</v>
      </c>
      <c r="B1120">
        <v>1</v>
      </c>
      <c r="C1120" t="s">
        <v>81</v>
      </c>
      <c r="D1120" t="s">
        <v>127</v>
      </c>
      <c r="E1120" t="s">
        <v>131</v>
      </c>
      <c r="F1120" t="s">
        <v>3471</v>
      </c>
      <c r="G1120" t="s">
        <v>1992</v>
      </c>
      <c r="H1120" t="s">
        <v>134</v>
      </c>
      <c r="I1120" t="s">
        <v>135</v>
      </c>
      <c r="J1120" t="s">
        <v>136</v>
      </c>
      <c r="K1120" t="s">
        <v>137</v>
      </c>
      <c r="L1120" t="s">
        <v>3472</v>
      </c>
      <c r="M1120" t="s">
        <v>3473</v>
      </c>
      <c r="N1120">
        <v>9.0469444439999993</v>
      </c>
      <c r="O1120">
        <v>1</v>
      </c>
      <c r="P1120">
        <v>0</v>
      </c>
      <c r="Q1120">
        <v>24</v>
      </c>
      <c r="R1120">
        <v>0</v>
      </c>
      <c r="S1120">
        <v>3</v>
      </c>
      <c r="T1120">
        <v>0</v>
      </c>
      <c r="U1120">
        <v>0</v>
      </c>
      <c r="V1120">
        <v>0</v>
      </c>
      <c r="W1120">
        <v>18.277047106648496</v>
      </c>
      <c r="X1120">
        <v>0</v>
      </c>
      <c r="Y1120">
        <v>162.86765966741643</v>
      </c>
      <c r="Z1120">
        <v>0</v>
      </c>
      <c r="AA1120">
        <v>102.74788465099068</v>
      </c>
      <c r="AB1120">
        <v>0</v>
      </c>
      <c r="AC1120">
        <v>0</v>
      </c>
      <c r="AD1120">
        <v>0</v>
      </c>
      <c r="AE1120">
        <v>283.89259142505563</v>
      </c>
    </row>
    <row r="1121" spans="1:31" x14ac:dyDescent="0.25">
      <c r="A1121">
        <v>1628166</v>
      </c>
      <c r="B1121">
        <v>1</v>
      </c>
      <c r="C1121" t="s">
        <v>81</v>
      </c>
      <c r="D1121" t="s">
        <v>115</v>
      </c>
      <c r="E1121" t="s">
        <v>152</v>
      </c>
      <c r="F1121" t="s">
        <v>3474</v>
      </c>
      <c r="G1121" t="s">
        <v>507</v>
      </c>
      <c r="H1121" t="s">
        <v>149</v>
      </c>
      <c r="I1121" t="s">
        <v>135</v>
      </c>
      <c r="J1121" t="s">
        <v>136</v>
      </c>
      <c r="K1121" t="s">
        <v>137</v>
      </c>
      <c r="L1121" t="s">
        <v>3475</v>
      </c>
      <c r="M1121" t="s">
        <v>3476</v>
      </c>
      <c r="N1121">
        <v>0.67361111100000004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2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0.35026828307333335</v>
      </c>
      <c r="AC1121">
        <v>0</v>
      </c>
      <c r="AD1121">
        <v>0</v>
      </c>
      <c r="AE1121">
        <v>0.35026828307333335</v>
      </c>
    </row>
    <row r="1122" spans="1:31" x14ac:dyDescent="0.25">
      <c r="A1122">
        <v>1628168</v>
      </c>
      <c r="B1122">
        <v>1</v>
      </c>
      <c r="C1122" t="s">
        <v>81</v>
      </c>
      <c r="D1122" t="s">
        <v>128</v>
      </c>
      <c r="E1122" t="s">
        <v>204</v>
      </c>
      <c r="F1122" t="s">
        <v>3477</v>
      </c>
      <c r="G1122" t="s">
        <v>161</v>
      </c>
      <c r="H1122" t="s">
        <v>134</v>
      </c>
      <c r="I1122" t="s">
        <v>135</v>
      </c>
      <c r="J1122" t="s">
        <v>136</v>
      </c>
      <c r="K1122" t="s">
        <v>137</v>
      </c>
      <c r="L1122" t="s">
        <v>3478</v>
      </c>
      <c r="M1122" t="s">
        <v>3479</v>
      </c>
      <c r="N1122">
        <v>2.4080555549999998</v>
      </c>
      <c r="O1122">
        <v>0</v>
      </c>
      <c r="P1122">
        <v>0</v>
      </c>
      <c r="Q1122">
        <v>0</v>
      </c>
      <c r="R1122">
        <v>0</v>
      </c>
      <c r="S1122">
        <v>9</v>
      </c>
      <c r="T1122">
        <v>0</v>
      </c>
      <c r="U1122">
        <v>8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145.99394748365958</v>
      </c>
      <c r="AB1122">
        <v>0</v>
      </c>
      <c r="AC1122">
        <v>1275.3052964993133</v>
      </c>
      <c r="AD1122">
        <v>0</v>
      </c>
      <c r="AE1122">
        <v>1421.2992439829729</v>
      </c>
    </row>
    <row r="1123" spans="1:31" x14ac:dyDescent="0.25">
      <c r="A1123">
        <v>1628170</v>
      </c>
      <c r="B1123">
        <v>1</v>
      </c>
      <c r="C1123" t="s">
        <v>80</v>
      </c>
      <c r="D1123" t="s">
        <v>82</v>
      </c>
      <c r="E1123" t="s">
        <v>362</v>
      </c>
      <c r="F1123" t="s">
        <v>3480</v>
      </c>
      <c r="G1123" t="s">
        <v>172</v>
      </c>
      <c r="H1123" t="s">
        <v>149</v>
      </c>
      <c r="I1123" t="s">
        <v>135</v>
      </c>
      <c r="J1123" t="s">
        <v>136</v>
      </c>
      <c r="K1123" t="s">
        <v>137</v>
      </c>
      <c r="L1123" t="s">
        <v>3481</v>
      </c>
      <c r="M1123" t="s">
        <v>3482</v>
      </c>
      <c r="N1123">
        <v>2.1236111110000002</v>
      </c>
      <c r="O1123">
        <v>0</v>
      </c>
      <c r="P1123">
        <v>31</v>
      </c>
      <c r="Q1123">
        <v>0</v>
      </c>
      <c r="R1123">
        <v>0</v>
      </c>
      <c r="S1123">
        <v>0</v>
      </c>
      <c r="T1123">
        <v>1</v>
      </c>
      <c r="U1123">
        <v>0</v>
      </c>
      <c r="V1123">
        <v>0</v>
      </c>
      <c r="W1123">
        <v>0</v>
      </c>
      <c r="X1123">
        <v>13.817180150200086</v>
      </c>
      <c r="Y1123">
        <v>0</v>
      </c>
      <c r="Z1123">
        <v>0</v>
      </c>
      <c r="AA1123">
        <v>0</v>
      </c>
      <c r="AB1123">
        <v>4.7900263036625007E-3</v>
      </c>
      <c r="AC1123">
        <v>0</v>
      </c>
      <c r="AD1123">
        <v>0</v>
      </c>
      <c r="AE1123">
        <v>13.821970176503749</v>
      </c>
    </row>
    <row r="1124" spans="1:31" x14ac:dyDescent="0.25">
      <c r="A1124">
        <v>1628171</v>
      </c>
      <c r="B1124">
        <v>1</v>
      </c>
      <c r="C1124" t="s">
        <v>81</v>
      </c>
      <c r="D1124" t="s">
        <v>113</v>
      </c>
      <c r="E1124" t="s">
        <v>152</v>
      </c>
      <c r="F1124" t="s">
        <v>3483</v>
      </c>
      <c r="G1124" t="s">
        <v>154</v>
      </c>
      <c r="H1124" t="s">
        <v>149</v>
      </c>
      <c r="I1124" t="s">
        <v>135</v>
      </c>
      <c r="J1124" t="s">
        <v>136</v>
      </c>
      <c r="K1124" t="s">
        <v>137</v>
      </c>
      <c r="L1124" t="s">
        <v>3484</v>
      </c>
      <c r="M1124" t="s">
        <v>3485</v>
      </c>
      <c r="N1124">
        <v>0.88972222199999995</v>
      </c>
      <c r="O1124">
        <v>0</v>
      </c>
      <c r="P1124">
        <v>2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0.43784143866488667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0.43784143866488667</v>
      </c>
    </row>
    <row r="1125" spans="1:31" x14ac:dyDescent="0.25">
      <c r="A1125">
        <v>1628175</v>
      </c>
      <c r="B1125">
        <v>1</v>
      </c>
      <c r="C1125" t="s">
        <v>80</v>
      </c>
      <c r="D1125" t="s">
        <v>104</v>
      </c>
      <c r="E1125" t="s">
        <v>362</v>
      </c>
      <c r="F1125" t="s">
        <v>3486</v>
      </c>
      <c r="G1125" t="s">
        <v>900</v>
      </c>
      <c r="H1125" t="s">
        <v>149</v>
      </c>
      <c r="I1125" t="s">
        <v>135</v>
      </c>
      <c r="J1125" t="s">
        <v>136</v>
      </c>
      <c r="K1125" t="s">
        <v>137</v>
      </c>
      <c r="L1125" t="s">
        <v>3487</v>
      </c>
      <c r="M1125" t="s">
        <v>3488</v>
      </c>
      <c r="N1125">
        <v>0.62055555500000004</v>
      </c>
      <c r="O1125">
        <v>0</v>
      </c>
      <c r="P1125">
        <v>121</v>
      </c>
      <c r="Q1125">
        <v>0</v>
      </c>
      <c r="R1125">
        <v>0</v>
      </c>
      <c r="S1125">
        <v>0</v>
      </c>
      <c r="T1125">
        <v>33</v>
      </c>
      <c r="U1125">
        <v>0</v>
      </c>
      <c r="V1125">
        <v>1</v>
      </c>
      <c r="W1125">
        <v>0</v>
      </c>
      <c r="X1125">
        <v>17.88077654888545</v>
      </c>
      <c r="Y1125">
        <v>0</v>
      </c>
      <c r="Z1125">
        <v>0</v>
      </c>
      <c r="AA1125">
        <v>0</v>
      </c>
      <c r="AB1125">
        <v>9.9328707193724863</v>
      </c>
      <c r="AC1125">
        <v>0</v>
      </c>
      <c r="AD1125">
        <v>0</v>
      </c>
      <c r="AE1125">
        <v>27.813647268257938</v>
      </c>
    </row>
    <row r="1126" spans="1:31" x14ac:dyDescent="0.25">
      <c r="A1126">
        <v>1628176</v>
      </c>
      <c r="B1126">
        <v>1</v>
      </c>
      <c r="C1126" t="s">
        <v>80</v>
      </c>
      <c r="D1126" t="s">
        <v>93</v>
      </c>
      <c r="E1126" t="s">
        <v>140</v>
      </c>
      <c r="F1126" t="s">
        <v>3489</v>
      </c>
      <c r="G1126" t="s">
        <v>2806</v>
      </c>
      <c r="H1126" t="s">
        <v>134</v>
      </c>
      <c r="I1126" t="s">
        <v>135</v>
      </c>
      <c r="J1126" t="s">
        <v>136</v>
      </c>
      <c r="K1126" t="s">
        <v>137</v>
      </c>
      <c r="L1126" t="s">
        <v>3490</v>
      </c>
      <c r="M1126" t="s">
        <v>3491</v>
      </c>
      <c r="N1126">
        <v>0.7</v>
      </c>
      <c r="O1126">
        <v>3</v>
      </c>
      <c r="P1126">
        <v>259</v>
      </c>
      <c r="Q1126">
        <v>41</v>
      </c>
      <c r="R1126">
        <v>28</v>
      </c>
      <c r="S1126">
        <v>6</v>
      </c>
      <c r="T1126">
        <v>34</v>
      </c>
      <c r="U1126">
        <v>0</v>
      </c>
      <c r="V1126">
        <v>0</v>
      </c>
      <c r="W1126">
        <v>1.5581529509487</v>
      </c>
      <c r="X1126">
        <v>25.520856555098987</v>
      </c>
      <c r="Y1126">
        <v>9.2097269671867004</v>
      </c>
      <c r="Z1126">
        <v>15.867332064109899</v>
      </c>
      <c r="AA1126">
        <v>10.521478660970669</v>
      </c>
      <c r="AB1126">
        <v>18.893716658755086</v>
      </c>
      <c r="AC1126">
        <v>0</v>
      </c>
      <c r="AD1126">
        <v>0</v>
      </c>
      <c r="AE1126">
        <v>81.571263857070036</v>
      </c>
    </row>
    <row r="1127" spans="1:31" x14ac:dyDescent="0.25">
      <c r="A1127">
        <v>1628177</v>
      </c>
      <c r="B1127">
        <v>1</v>
      </c>
      <c r="C1127" t="s">
        <v>80</v>
      </c>
      <c r="D1127" t="s">
        <v>106</v>
      </c>
      <c r="E1127" t="s">
        <v>178</v>
      </c>
      <c r="F1127" t="s">
        <v>3492</v>
      </c>
      <c r="G1127" t="s">
        <v>187</v>
      </c>
      <c r="H1127" t="s">
        <v>149</v>
      </c>
      <c r="I1127" t="s">
        <v>135</v>
      </c>
      <c r="J1127" t="s">
        <v>136</v>
      </c>
      <c r="K1127" t="s">
        <v>137</v>
      </c>
      <c r="L1127" t="s">
        <v>3493</v>
      </c>
      <c r="M1127" t="s">
        <v>3494</v>
      </c>
      <c r="N1127">
        <v>1.9913888879999999</v>
      </c>
      <c r="O1127">
        <v>0</v>
      </c>
      <c r="P1127">
        <v>130</v>
      </c>
      <c r="Q1127">
        <v>0</v>
      </c>
      <c r="R1127">
        <v>0</v>
      </c>
      <c r="S1127">
        <v>0</v>
      </c>
      <c r="T1127">
        <v>3</v>
      </c>
      <c r="U1127">
        <v>0</v>
      </c>
      <c r="V1127">
        <v>0</v>
      </c>
      <c r="W1127">
        <v>0</v>
      </c>
      <c r="X1127">
        <v>52.966017231122038</v>
      </c>
      <c r="Y1127">
        <v>0</v>
      </c>
      <c r="Z1127">
        <v>0</v>
      </c>
      <c r="AA1127">
        <v>0</v>
      </c>
      <c r="AB1127">
        <v>0.37360584245979583</v>
      </c>
      <c r="AC1127">
        <v>0</v>
      </c>
      <c r="AD1127">
        <v>0</v>
      </c>
      <c r="AE1127">
        <v>53.339623073581834</v>
      </c>
    </row>
    <row r="1128" spans="1:31" x14ac:dyDescent="0.25">
      <c r="A1128">
        <v>1628178</v>
      </c>
      <c r="B1128">
        <v>1</v>
      </c>
      <c r="C1128" t="s">
        <v>80</v>
      </c>
      <c r="D1128" t="s">
        <v>85</v>
      </c>
      <c r="E1128" t="s">
        <v>1154</v>
      </c>
      <c r="F1128" t="s">
        <v>3495</v>
      </c>
      <c r="G1128" t="s">
        <v>187</v>
      </c>
      <c r="H1128" t="s">
        <v>149</v>
      </c>
      <c r="I1128" t="s">
        <v>135</v>
      </c>
      <c r="J1128" t="s">
        <v>136</v>
      </c>
      <c r="K1128" t="s">
        <v>137</v>
      </c>
      <c r="L1128" t="s">
        <v>3496</v>
      </c>
      <c r="M1128" t="s">
        <v>3497</v>
      </c>
      <c r="N1128">
        <v>3.5861111110000001</v>
      </c>
      <c r="O1128">
        <v>0</v>
      </c>
      <c r="P1128">
        <v>259</v>
      </c>
      <c r="Q1128">
        <v>0</v>
      </c>
      <c r="R1128">
        <v>0</v>
      </c>
      <c r="S1128">
        <v>0</v>
      </c>
      <c r="T1128">
        <v>17</v>
      </c>
      <c r="U1128">
        <v>0</v>
      </c>
      <c r="V1128">
        <v>0</v>
      </c>
      <c r="W1128">
        <v>0</v>
      </c>
      <c r="X1128">
        <v>287.30977321116313</v>
      </c>
      <c r="Y1128">
        <v>0</v>
      </c>
      <c r="Z1128">
        <v>0</v>
      </c>
      <c r="AA1128">
        <v>0</v>
      </c>
      <c r="AB1128">
        <v>49.414295820784275</v>
      </c>
      <c r="AC1128">
        <v>0</v>
      </c>
      <c r="AD1128">
        <v>0</v>
      </c>
      <c r="AE1128">
        <v>336.72406903194741</v>
      </c>
    </row>
    <row r="1129" spans="1:31" x14ac:dyDescent="0.25">
      <c r="A1129">
        <v>1628181</v>
      </c>
      <c r="B1129">
        <v>1</v>
      </c>
      <c r="C1129" t="s">
        <v>80</v>
      </c>
      <c r="D1129" t="s">
        <v>84</v>
      </c>
      <c r="E1129" t="s">
        <v>152</v>
      </c>
      <c r="F1129" t="s">
        <v>3498</v>
      </c>
      <c r="G1129" t="s">
        <v>168</v>
      </c>
      <c r="H1129" t="s">
        <v>149</v>
      </c>
      <c r="I1129" t="s">
        <v>135</v>
      </c>
      <c r="J1129" t="s">
        <v>136</v>
      </c>
      <c r="K1129" t="s">
        <v>137</v>
      </c>
      <c r="L1129" t="s">
        <v>3499</v>
      </c>
      <c r="M1129" t="s">
        <v>3500</v>
      </c>
      <c r="N1129">
        <v>6.8863888879999999</v>
      </c>
      <c r="O1129">
        <v>0</v>
      </c>
      <c r="P1129">
        <v>2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1.99883373789958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1.99883373789958</v>
      </c>
    </row>
    <row r="1130" spans="1:31" x14ac:dyDescent="0.25">
      <c r="A1130">
        <v>1628182</v>
      </c>
      <c r="B1130">
        <v>1</v>
      </c>
      <c r="C1130" t="s">
        <v>80</v>
      </c>
      <c r="D1130" t="s">
        <v>103</v>
      </c>
      <c r="E1130" t="s">
        <v>204</v>
      </c>
      <c r="F1130" t="s">
        <v>3501</v>
      </c>
      <c r="G1130" t="s">
        <v>161</v>
      </c>
      <c r="H1130" t="s">
        <v>134</v>
      </c>
      <c r="I1130" t="s">
        <v>135</v>
      </c>
      <c r="J1130" t="s">
        <v>136</v>
      </c>
      <c r="K1130" t="s">
        <v>137</v>
      </c>
      <c r="L1130" t="s">
        <v>3502</v>
      </c>
      <c r="M1130" t="s">
        <v>3503</v>
      </c>
      <c r="N1130">
        <v>0.97888888799999996</v>
      </c>
      <c r="O1130">
        <v>2</v>
      </c>
      <c r="P1130">
        <v>0</v>
      </c>
      <c r="Q1130">
        <v>3</v>
      </c>
      <c r="R1130">
        <v>0</v>
      </c>
      <c r="S1130">
        <v>6</v>
      </c>
      <c r="T1130">
        <v>0</v>
      </c>
      <c r="U1130">
        <v>3</v>
      </c>
      <c r="V1130">
        <v>0</v>
      </c>
      <c r="W1130">
        <v>10.033551802163807</v>
      </c>
      <c r="X1130">
        <v>0</v>
      </c>
      <c r="Y1130">
        <v>0.74838518504237883</v>
      </c>
      <c r="Z1130">
        <v>0</v>
      </c>
      <c r="AA1130">
        <v>68.988943225224205</v>
      </c>
      <c r="AB1130">
        <v>0</v>
      </c>
      <c r="AC1130">
        <v>110.45968222936786</v>
      </c>
      <c r="AD1130">
        <v>0</v>
      </c>
      <c r="AE1130">
        <v>190.23056244179824</v>
      </c>
    </row>
    <row r="1131" spans="1:31" x14ac:dyDescent="0.25">
      <c r="A1131">
        <v>1628183</v>
      </c>
      <c r="B1131">
        <v>1</v>
      </c>
      <c r="C1131" t="s">
        <v>80</v>
      </c>
      <c r="D1131" t="s">
        <v>101</v>
      </c>
      <c r="E1131" t="s">
        <v>152</v>
      </c>
      <c r="F1131" t="s">
        <v>3504</v>
      </c>
      <c r="G1131" t="s">
        <v>168</v>
      </c>
      <c r="H1131" t="s">
        <v>149</v>
      </c>
      <c r="I1131" t="s">
        <v>135</v>
      </c>
      <c r="J1131" t="s">
        <v>136</v>
      </c>
      <c r="K1131" t="s">
        <v>137</v>
      </c>
      <c r="L1131" t="s">
        <v>3505</v>
      </c>
      <c r="M1131" t="s">
        <v>3506</v>
      </c>
      <c r="N1131">
        <v>22.077500000000001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0.84376749981034505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0.84376749981034505</v>
      </c>
    </row>
    <row r="1132" spans="1:31" x14ac:dyDescent="0.25">
      <c r="A1132">
        <v>1628184</v>
      </c>
      <c r="B1132">
        <v>1</v>
      </c>
      <c r="C1132" t="s">
        <v>81</v>
      </c>
      <c r="D1132" t="s">
        <v>117</v>
      </c>
      <c r="E1132" t="s">
        <v>152</v>
      </c>
      <c r="F1132" t="s">
        <v>3507</v>
      </c>
      <c r="G1132" t="s">
        <v>154</v>
      </c>
      <c r="H1132" t="s">
        <v>149</v>
      </c>
      <c r="I1132" t="s">
        <v>135</v>
      </c>
      <c r="J1132" t="s">
        <v>136</v>
      </c>
      <c r="K1132" t="s">
        <v>137</v>
      </c>
      <c r="L1132" t="s">
        <v>3508</v>
      </c>
      <c r="M1132" t="s">
        <v>3509</v>
      </c>
      <c r="N1132">
        <v>0.76972222199999996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0.10603358930900667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0.10603358930900667</v>
      </c>
    </row>
    <row r="1133" spans="1:31" x14ac:dyDescent="0.25">
      <c r="A1133">
        <v>1628186</v>
      </c>
      <c r="B1133">
        <v>1</v>
      </c>
      <c r="C1133" t="s">
        <v>80</v>
      </c>
      <c r="D1133" t="s">
        <v>84</v>
      </c>
      <c r="E1133" t="s">
        <v>152</v>
      </c>
      <c r="F1133" t="s">
        <v>3510</v>
      </c>
      <c r="G1133" t="s">
        <v>154</v>
      </c>
      <c r="H1133" t="s">
        <v>149</v>
      </c>
      <c r="I1133" t="s">
        <v>135</v>
      </c>
      <c r="J1133" t="s">
        <v>136</v>
      </c>
      <c r="K1133" t="s">
        <v>137</v>
      </c>
      <c r="L1133" t="s">
        <v>3511</v>
      </c>
      <c r="M1133" t="s">
        <v>3512</v>
      </c>
      <c r="N1133">
        <v>0.703333333</v>
      </c>
      <c r="O1133">
        <v>0</v>
      </c>
      <c r="P1133">
        <v>2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0.29369225789584169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0.29369225789584169</v>
      </c>
    </row>
    <row r="1134" spans="1:31" x14ac:dyDescent="0.25">
      <c r="A1134">
        <v>1628190</v>
      </c>
      <c r="B1134">
        <v>1</v>
      </c>
      <c r="C1134" t="s">
        <v>80</v>
      </c>
      <c r="D1134" t="s">
        <v>99</v>
      </c>
      <c r="E1134" t="s">
        <v>152</v>
      </c>
      <c r="F1134" t="s">
        <v>3513</v>
      </c>
      <c r="G1134" t="s">
        <v>507</v>
      </c>
      <c r="H1134" t="s">
        <v>149</v>
      </c>
      <c r="I1134" t="s">
        <v>135</v>
      </c>
      <c r="J1134" t="s">
        <v>136</v>
      </c>
      <c r="K1134" t="s">
        <v>137</v>
      </c>
      <c r="L1134" t="s">
        <v>3514</v>
      </c>
      <c r="M1134" t="s">
        <v>3515</v>
      </c>
      <c r="N1134">
        <v>1.2413888879999999</v>
      </c>
      <c r="O1134">
        <v>0</v>
      </c>
      <c r="P1134">
        <v>2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0.35702454906421111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0.35702454906421111</v>
      </c>
    </row>
    <row r="1135" spans="1:31" x14ac:dyDescent="0.25">
      <c r="A1135">
        <v>1628192</v>
      </c>
      <c r="B1135">
        <v>1</v>
      </c>
      <c r="C1135" t="s">
        <v>80</v>
      </c>
      <c r="D1135" t="s">
        <v>98</v>
      </c>
      <c r="E1135" t="s">
        <v>152</v>
      </c>
      <c r="F1135" t="s">
        <v>3516</v>
      </c>
      <c r="G1135" t="s">
        <v>154</v>
      </c>
      <c r="H1135" t="s">
        <v>149</v>
      </c>
      <c r="I1135" t="s">
        <v>135</v>
      </c>
      <c r="J1135" t="s">
        <v>136</v>
      </c>
      <c r="K1135" t="s">
        <v>137</v>
      </c>
      <c r="L1135" t="s">
        <v>3517</v>
      </c>
      <c r="M1135" t="s">
        <v>3518</v>
      </c>
      <c r="N1135">
        <v>1.3488888880000001</v>
      </c>
      <c r="O1135">
        <v>0</v>
      </c>
      <c r="P1135">
        <v>1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0.2520972466953022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0.2520972466953022</v>
      </c>
    </row>
    <row r="1136" spans="1:31" x14ac:dyDescent="0.25">
      <c r="A1136">
        <v>1628196</v>
      </c>
      <c r="B1136">
        <v>1</v>
      </c>
      <c r="C1136" t="s">
        <v>81</v>
      </c>
      <c r="D1136" t="s">
        <v>123</v>
      </c>
      <c r="E1136" t="s">
        <v>178</v>
      </c>
      <c r="F1136" t="s">
        <v>3519</v>
      </c>
      <c r="G1136" t="s">
        <v>1492</v>
      </c>
      <c r="H1136" t="s">
        <v>149</v>
      </c>
      <c r="I1136" t="s">
        <v>135</v>
      </c>
      <c r="J1136" t="s">
        <v>136</v>
      </c>
      <c r="K1136" t="s">
        <v>137</v>
      </c>
      <c r="L1136" t="s">
        <v>3520</v>
      </c>
      <c r="M1136" t="s">
        <v>3521</v>
      </c>
      <c r="N1136">
        <v>3.3941666659999998</v>
      </c>
      <c r="O1136">
        <v>0</v>
      </c>
      <c r="P1136">
        <v>49</v>
      </c>
      <c r="Q1136">
        <v>0</v>
      </c>
      <c r="R1136">
        <v>1</v>
      </c>
      <c r="S1136">
        <v>0</v>
      </c>
      <c r="T1136">
        <v>1</v>
      </c>
      <c r="U1136">
        <v>0</v>
      </c>
      <c r="V1136">
        <v>0</v>
      </c>
      <c r="W1136">
        <v>0</v>
      </c>
      <c r="X1136">
        <v>16.175406856116609</v>
      </c>
      <c r="Y1136">
        <v>0</v>
      </c>
      <c r="Z1136">
        <v>1.976710232654667E-2</v>
      </c>
      <c r="AA1136">
        <v>0</v>
      </c>
      <c r="AB1136">
        <v>0.18542435922431999</v>
      </c>
      <c r="AC1136">
        <v>0</v>
      </c>
      <c r="AD1136">
        <v>0</v>
      </c>
      <c r="AE1136">
        <v>16.380598317667477</v>
      </c>
    </row>
    <row r="1137" spans="1:31" x14ac:dyDescent="0.25">
      <c r="A1137">
        <v>1628197</v>
      </c>
      <c r="B1137">
        <v>1</v>
      </c>
      <c r="C1137" t="s">
        <v>80</v>
      </c>
      <c r="D1137" t="s">
        <v>90</v>
      </c>
      <c r="E1137" t="s">
        <v>152</v>
      </c>
      <c r="F1137" t="s">
        <v>3522</v>
      </c>
      <c r="G1137" t="s">
        <v>507</v>
      </c>
      <c r="H1137" t="s">
        <v>149</v>
      </c>
      <c r="I1137" t="s">
        <v>135</v>
      </c>
      <c r="J1137" t="s">
        <v>136</v>
      </c>
      <c r="K1137" t="s">
        <v>137</v>
      </c>
      <c r="L1137" t="s">
        <v>3523</v>
      </c>
      <c r="M1137" t="s">
        <v>3524</v>
      </c>
      <c r="N1137">
        <v>1.0722222219999999</v>
      </c>
      <c r="O1137">
        <v>0</v>
      </c>
      <c r="P1137">
        <v>5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1.3865005576848954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1.3865005576848954</v>
      </c>
    </row>
    <row r="1138" spans="1:31" x14ac:dyDescent="0.25">
      <c r="A1138">
        <v>1628198</v>
      </c>
      <c r="B1138">
        <v>1</v>
      </c>
      <c r="C1138" t="s">
        <v>80</v>
      </c>
      <c r="D1138" t="s">
        <v>86</v>
      </c>
      <c r="E1138" t="s">
        <v>152</v>
      </c>
      <c r="F1138" t="s">
        <v>3525</v>
      </c>
      <c r="G1138" t="s">
        <v>154</v>
      </c>
      <c r="H1138" t="s">
        <v>149</v>
      </c>
      <c r="I1138" t="s">
        <v>135</v>
      </c>
      <c r="J1138" t="s">
        <v>136</v>
      </c>
      <c r="K1138" t="s">
        <v>137</v>
      </c>
      <c r="L1138" t="s">
        <v>3526</v>
      </c>
      <c r="M1138" t="s">
        <v>3527</v>
      </c>
      <c r="N1138">
        <v>1.9444444439999999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0.42500646883615556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0.42500646883615556</v>
      </c>
    </row>
    <row r="1139" spans="1:31" x14ac:dyDescent="0.25">
      <c r="A1139">
        <v>1628199</v>
      </c>
      <c r="B1139">
        <v>1</v>
      </c>
      <c r="C1139" t="s">
        <v>80</v>
      </c>
      <c r="D1139" t="s">
        <v>90</v>
      </c>
      <c r="E1139" t="s">
        <v>152</v>
      </c>
      <c r="F1139" t="s">
        <v>3528</v>
      </c>
      <c r="G1139" t="s">
        <v>168</v>
      </c>
      <c r="H1139" t="s">
        <v>149</v>
      </c>
      <c r="I1139" t="s">
        <v>135</v>
      </c>
      <c r="J1139" t="s">
        <v>136</v>
      </c>
      <c r="K1139" t="s">
        <v>137</v>
      </c>
      <c r="L1139" t="s">
        <v>3529</v>
      </c>
      <c r="M1139" t="s">
        <v>3530</v>
      </c>
      <c r="N1139">
        <v>5.8480555550000002</v>
      </c>
      <c r="O1139">
        <v>0</v>
      </c>
      <c r="P1139">
        <v>3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4.8469193982038714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4.8469193982038714</v>
      </c>
    </row>
    <row r="1140" spans="1:31" x14ac:dyDescent="0.25">
      <c r="A1140">
        <v>1628204</v>
      </c>
      <c r="B1140">
        <v>1</v>
      </c>
      <c r="C1140" t="s">
        <v>81</v>
      </c>
      <c r="D1140" t="s">
        <v>115</v>
      </c>
      <c r="E1140" t="s">
        <v>152</v>
      </c>
      <c r="F1140" t="s">
        <v>3531</v>
      </c>
      <c r="G1140" t="s">
        <v>168</v>
      </c>
      <c r="H1140" t="s">
        <v>149</v>
      </c>
      <c r="I1140" t="s">
        <v>135</v>
      </c>
      <c r="J1140" t="s">
        <v>136</v>
      </c>
      <c r="K1140" t="s">
        <v>137</v>
      </c>
      <c r="L1140" t="s">
        <v>3532</v>
      </c>
      <c r="M1140" t="s">
        <v>3533</v>
      </c>
      <c r="N1140">
        <v>0.41138888800000001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1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2.2596442005860001E-2</v>
      </c>
      <c r="AC1140">
        <v>0</v>
      </c>
      <c r="AD1140">
        <v>0</v>
      </c>
      <c r="AE1140">
        <v>2.2596442005860001E-2</v>
      </c>
    </row>
    <row r="1141" spans="1:31" x14ac:dyDescent="0.25">
      <c r="A1141">
        <v>1628207</v>
      </c>
      <c r="B1141">
        <v>1</v>
      </c>
      <c r="C1141" t="s">
        <v>80</v>
      </c>
      <c r="D1141" t="s">
        <v>96</v>
      </c>
      <c r="E1141" t="s">
        <v>152</v>
      </c>
      <c r="F1141" t="s">
        <v>3534</v>
      </c>
      <c r="G1141" t="s">
        <v>168</v>
      </c>
      <c r="H1141" t="s">
        <v>149</v>
      </c>
      <c r="I1141" t="s">
        <v>135</v>
      </c>
      <c r="J1141" t="s">
        <v>136</v>
      </c>
      <c r="K1141" t="s">
        <v>137</v>
      </c>
      <c r="L1141" t="s">
        <v>3535</v>
      </c>
      <c r="M1141" t="s">
        <v>3536</v>
      </c>
      <c r="N1141">
        <v>2.150833333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0.28814469488777006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0.28814469488777006</v>
      </c>
    </row>
    <row r="1142" spans="1:31" x14ac:dyDescent="0.25">
      <c r="A1142">
        <v>1628208</v>
      </c>
      <c r="B1142">
        <v>1</v>
      </c>
      <c r="C1142" t="s">
        <v>80</v>
      </c>
      <c r="D1142" t="s">
        <v>103</v>
      </c>
      <c r="E1142" t="s">
        <v>178</v>
      </c>
      <c r="F1142" t="s">
        <v>3537</v>
      </c>
      <c r="G1142" t="s">
        <v>227</v>
      </c>
      <c r="H1142" t="s">
        <v>149</v>
      </c>
      <c r="I1142" t="s">
        <v>135</v>
      </c>
      <c r="J1142" t="s">
        <v>136</v>
      </c>
      <c r="K1142" t="s">
        <v>137</v>
      </c>
      <c r="L1142" t="s">
        <v>3538</v>
      </c>
      <c r="M1142" t="s">
        <v>3539</v>
      </c>
      <c r="N1142">
        <v>1.4227777770000001</v>
      </c>
      <c r="O1142">
        <v>0</v>
      </c>
      <c r="P1142">
        <v>21</v>
      </c>
      <c r="Q1142">
        <v>0</v>
      </c>
      <c r="R1142">
        <v>2</v>
      </c>
      <c r="S1142">
        <v>0</v>
      </c>
      <c r="T1142">
        <v>7</v>
      </c>
      <c r="U1142">
        <v>0</v>
      </c>
      <c r="V1142">
        <v>0</v>
      </c>
      <c r="W1142">
        <v>0</v>
      </c>
      <c r="X1142">
        <v>6.0704930172317306</v>
      </c>
      <c r="Y1142">
        <v>0</v>
      </c>
      <c r="Z1142">
        <v>0.37839324965106164</v>
      </c>
      <c r="AA1142">
        <v>0</v>
      </c>
      <c r="AB1142">
        <v>4.1456044069175455</v>
      </c>
      <c r="AC1142">
        <v>0</v>
      </c>
      <c r="AD1142">
        <v>0</v>
      </c>
      <c r="AE1142">
        <v>10.594490673800337</v>
      </c>
    </row>
    <row r="1143" spans="1:31" x14ac:dyDescent="0.25">
      <c r="A1143">
        <v>1628209</v>
      </c>
      <c r="B1143">
        <v>1</v>
      </c>
      <c r="C1143" t="s">
        <v>81</v>
      </c>
      <c r="D1143" t="s">
        <v>115</v>
      </c>
      <c r="E1143" t="s">
        <v>152</v>
      </c>
      <c r="F1143" t="s">
        <v>3540</v>
      </c>
      <c r="G1143" t="s">
        <v>154</v>
      </c>
      <c r="H1143" t="s">
        <v>149</v>
      </c>
      <c r="I1143" t="s">
        <v>135</v>
      </c>
      <c r="J1143" t="s">
        <v>136</v>
      </c>
      <c r="K1143" t="s">
        <v>137</v>
      </c>
      <c r="L1143" t="s">
        <v>3541</v>
      </c>
      <c r="M1143" t="s">
        <v>3542</v>
      </c>
      <c r="N1143">
        <v>2.4733333329999998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8.6509322024720003E-2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8.6509322024720003E-2</v>
      </c>
    </row>
    <row r="1144" spans="1:31" x14ac:dyDescent="0.25">
      <c r="A1144">
        <v>1628210</v>
      </c>
      <c r="B1144">
        <v>1</v>
      </c>
      <c r="C1144" t="s">
        <v>81</v>
      </c>
      <c r="D1144" t="s">
        <v>128</v>
      </c>
      <c r="E1144" t="s">
        <v>204</v>
      </c>
      <c r="F1144" t="s">
        <v>3543</v>
      </c>
      <c r="G1144" t="s">
        <v>161</v>
      </c>
      <c r="H1144" t="s">
        <v>134</v>
      </c>
      <c r="I1144" t="s">
        <v>135</v>
      </c>
      <c r="J1144" t="s">
        <v>136</v>
      </c>
      <c r="K1144" t="s">
        <v>137</v>
      </c>
      <c r="L1144" t="s">
        <v>3544</v>
      </c>
      <c r="M1144" t="s">
        <v>3545</v>
      </c>
      <c r="N1144">
        <v>0.118888888</v>
      </c>
      <c r="O1144">
        <v>0</v>
      </c>
      <c r="P1144">
        <v>0</v>
      </c>
      <c r="Q1144">
        <v>0</v>
      </c>
      <c r="R1144">
        <v>0</v>
      </c>
      <c r="S1144">
        <v>22</v>
      </c>
      <c r="T1144">
        <v>0</v>
      </c>
      <c r="U1144">
        <v>17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43.770319676577294</v>
      </c>
      <c r="AB1144">
        <v>0</v>
      </c>
      <c r="AC1144">
        <v>136.72603885311565</v>
      </c>
      <c r="AD1144">
        <v>0</v>
      </c>
      <c r="AE1144">
        <v>180.49635852969294</v>
      </c>
    </row>
    <row r="1145" spans="1:31" x14ac:dyDescent="0.25">
      <c r="A1145">
        <v>1628211</v>
      </c>
      <c r="B1145">
        <v>1</v>
      </c>
      <c r="C1145" t="s">
        <v>81</v>
      </c>
      <c r="D1145" t="s">
        <v>112</v>
      </c>
      <c r="E1145" t="s">
        <v>178</v>
      </c>
      <c r="F1145" t="s">
        <v>3546</v>
      </c>
      <c r="G1145" t="s">
        <v>227</v>
      </c>
      <c r="H1145" t="s">
        <v>149</v>
      </c>
      <c r="I1145" t="s">
        <v>135</v>
      </c>
      <c r="J1145" t="s">
        <v>136</v>
      </c>
      <c r="K1145" t="s">
        <v>137</v>
      </c>
      <c r="L1145" t="s">
        <v>3547</v>
      </c>
      <c r="M1145" t="s">
        <v>3548</v>
      </c>
      <c r="N1145">
        <v>2.7174999999999998</v>
      </c>
      <c r="O1145">
        <v>0</v>
      </c>
      <c r="P1145">
        <v>235</v>
      </c>
      <c r="Q1145">
        <v>0</v>
      </c>
      <c r="R1145">
        <v>2</v>
      </c>
      <c r="S1145">
        <v>0</v>
      </c>
      <c r="T1145">
        <v>7</v>
      </c>
      <c r="U1145">
        <v>0</v>
      </c>
      <c r="V1145">
        <v>0</v>
      </c>
      <c r="W1145">
        <v>0</v>
      </c>
      <c r="X1145">
        <v>115.03289354313584</v>
      </c>
      <c r="Y1145">
        <v>0</v>
      </c>
      <c r="Z1145">
        <v>5.5958949353500008E-2</v>
      </c>
      <c r="AA1145">
        <v>0</v>
      </c>
      <c r="AB1145">
        <v>7.173986089442594</v>
      </c>
      <c r="AC1145">
        <v>0</v>
      </c>
      <c r="AD1145">
        <v>0</v>
      </c>
      <c r="AE1145">
        <v>122.26283858193193</v>
      </c>
    </row>
    <row r="1146" spans="1:31" x14ac:dyDescent="0.25">
      <c r="A1146">
        <v>1628212</v>
      </c>
      <c r="B1146">
        <v>1</v>
      </c>
      <c r="C1146" t="s">
        <v>80</v>
      </c>
      <c r="D1146" t="s">
        <v>98</v>
      </c>
      <c r="E1146" t="s">
        <v>152</v>
      </c>
      <c r="F1146" t="s">
        <v>3549</v>
      </c>
      <c r="G1146" t="s">
        <v>154</v>
      </c>
      <c r="H1146" t="s">
        <v>149</v>
      </c>
      <c r="I1146" t="s">
        <v>135</v>
      </c>
      <c r="J1146" t="s">
        <v>136</v>
      </c>
      <c r="K1146" t="s">
        <v>137</v>
      </c>
      <c r="L1146" t="s">
        <v>3550</v>
      </c>
      <c r="M1146" t="s">
        <v>3551</v>
      </c>
      <c r="N1146">
        <v>0.765833333</v>
      </c>
      <c r="O1146">
        <v>0</v>
      </c>
      <c r="P1146">
        <v>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8.9216859401741122E-2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8.9216859401741122E-2</v>
      </c>
    </row>
    <row r="1147" spans="1:31" x14ac:dyDescent="0.25">
      <c r="A1147">
        <v>1628214</v>
      </c>
      <c r="B1147">
        <v>1</v>
      </c>
      <c r="C1147" t="s">
        <v>80</v>
      </c>
      <c r="D1147" t="s">
        <v>106</v>
      </c>
      <c r="E1147" t="s">
        <v>178</v>
      </c>
      <c r="F1147" t="s">
        <v>3552</v>
      </c>
      <c r="G1147" t="s">
        <v>227</v>
      </c>
      <c r="H1147" t="s">
        <v>149</v>
      </c>
      <c r="I1147" t="s">
        <v>135</v>
      </c>
      <c r="J1147" t="s">
        <v>136</v>
      </c>
      <c r="K1147" t="s">
        <v>137</v>
      </c>
      <c r="L1147" t="s">
        <v>3553</v>
      </c>
      <c r="M1147" t="s">
        <v>3554</v>
      </c>
      <c r="N1147">
        <v>1.0208333329999999</v>
      </c>
      <c r="O1147">
        <v>0</v>
      </c>
      <c r="P1147">
        <v>33</v>
      </c>
      <c r="Q1147">
        <v>0</v>
      </c>
      <c r="R1147">
        <v>0</v>
      </c>
      <c r="S1147">
        <v>0</v>
      </c>
      <c r="T1147">
        <v>11</v>
      </c>
      <c r="U1147">
        <v>0</v>
      </c>
      <c r="V1147">
        <v>0</v>
      </c>
      <c r="W1147">
        <v>0</v>
      </c>
      <c r="X1147">
        <v>8.9349806676519972</v>
      </c>
      <c r="Y1147">
        <v>0</v>
      </c>
      <c r="Z1147">
        <v>0</v>
      </c>
      <c r="AA1147">
        <v>0</v>
      </c>
      <c r="AB1147">
        <v>4.9042098620510544</v>
      </c>
      <c r="AC1147">
        <v>0</v>
      </c>
      <c r="AD1147">
        <v>0</v>
      </c>
      <c r="AE1147">
        <v>13.839190529703052</v>
      </c>
    </row>
    <row r="1148" spans="1:31" x14ac:dyDescent="0.25">
      <c r="A1148">
        <v>1628216</v>
      </c>
      <c r="B1148">
        <v>1</v>
      </c>
      <c r="C1148" t="s">
        <v>80</v>
      </c>
      <c r="D1148" t="s">
        <v>85</v>
      </c>
      <c r="E1148" t="s">
        <v>362</v>
      </c>
      <c r="F1148" t="s">
        <v>3053</v>
      </c>
      <c r="G1148" t="s">
        <v>227</v>
      </c>
      <c r="H1148" t="s">
        <v>149</v>
      </c>
      <c r="I1148" t="s">
        <v>135</v>
      </c>
      <c r="J1148" t="s">
        <v>136</v>
      </c>
      <c r="K1148" t="s">
        <v>137</v>
      </c>
      <c r="L1148" t="s">
        <v>3555</v>
      </c>
      <c r="M1148" t="s">
        <v>3556</v>
      </c>
      <c r="N1148">
        <v>0.55444444400000004</v>
      </c>
      <c r="O1148">
        <v>0</v>
      </c>
      <c r="P1148">
        <v>99</v>
      </c>
      <c r="Q1148">
        <v>0</v>
      </c>
      <c r="R1148">
        <v>0</v>
      </c>
      <c r="S1148">
        <v>0</v>
      </c>
      <c r="T1148">
        <v>33</v>
      </c>
      <c r="U1148">
        <v>0</v>
      </c>
      <c r="V1148">
        <v>0</v>
      </c>
      <c r="W1148">
        <v>0</v>
      </c>
      <c r="X1148">
        <v>17.242255063506427</v>
      </c>
      <c r="Y1148">
        <v>0</v>
      </c>
      <c r="Z1148">
        <v>0</v>
      </c>
      <c r="AA1148">
        <v>0</v>
      </c>
      <c r="AB1148">
        <v>13.064528055655334</v>
      </c>
      <c r="AC1148">
        <v>0</v>
      </c>
      <c r="AD1148">
        <v>0</v>
      </c>
      <c r="AE1148">
        <v>30.306783119161761</v>
      </c>
    </row>
    <row r="1149" spans="1:31" x14ac:dyDescent="0.25">
      <c r="A1149">
        <v>1628223</v>
      </c>
      <c r="B1149">
        <v>1</v>
      </c>
      <c r="C1149" t="s">
        <v>81</v>
      </c>
      <c r="D1149" t="s">
        <v>112</v>
      </c>
      <c r="E1149" t="s">
        <v>178</v>
      </c>
      <c r="F1149" t="s">
        <v>3557</v>
      </c>
      <c r="G1149" t="s">
        <v>227</v>
      </c>
      <c r="H1149" t="s">
        <v>149</v>
      </c>
      <c r="I1149" t="s">
        <v>135</v>
      </c>
      <c r="J1149" t="s">
        <v>136</v>
      </c>
      <c r="K1149" t="s">
        <v>137</v>
      </c>
      <c r="L1149" t="s">
        <v>3558</v>
      </c>
      <c r="M1149" t="s">
        <v>3559</v>
      </c>
      <c r="N1149">
        <v>2.5847222219999999</v>
      </c>
      <c r="O1149">
        <v>0</v>
      </c>
      <c r="P1149">
        <v>51</v>
      </c>
      <c r="Q1149">
        <v>0</v>
      </c>
      <c r="R1149">
        <v>0</v>
      </c>
      <c r="S1149">
        <v>0</v>
      </c>
      <c r="T1149">
        <v>33</v>
      </c>
      <c r="U1149">
        <v>0</v>
      </c>
      <c r="V1149">
        <v>0</v>
      </c>
      <c r="W1149">
        <v>0</v>
      </c>
      <c r="X1149">
        <v>33.319253575118331</v>
      </c>
      <c r="Y1149">
        <v>0</v>
      </c>
      <c r="Z1149">
        <v>0</v>
      </c>
      <c r="AA1149">
        <v>0</v>
      </c>
      <c r="AB1149">
        <v>54.958523185784038</v>
      </c>
      <c r="AC1149">
        <v>0</v>
      </c>
      <c r="AD1149">
        <v>0</v>
      </c>
      <c r="AE1149">
        <v>88.27777676090237</v>
      </c>
    </row>
    <row r="1150" spans="1:31" x14ac:dyDescent="0.25">
      <c r="A1150">
        <v>1628226</v>
      </c>
      <c r="B1150">
        <v>1</v>
      </c>
      <c r="C1150" t="s">
        <v>81</v>
      </c>
      <c r="D1150" t="s">
        <v>128</v>
      </c>
      <c r="E1150" t="s">
        <v>178</v>
      </c>
      <c r="F1150" t="s">
        <v>3560</v>
      </c>
      <c r="G1150" t="s">
        <v>187</v>
      </c>
      <c r="H1150" t="s">
        <v>149</v>
      </c>
      <c r="I1150" t="s">
        <v>135</v>
      </c>
      <c r="J1150" t="s">
        <v>136</v>
      </c>
      <c r="K1150" t="s">
        <v>137</v>
      </c>
      <c r="L1150" t="s">
        <v>3561</v>
      </c>
      <c r="M1150" t="s">
        <v>3562</v>
      </c>
      <c r="N1150">
        <v>4.2458333330000002</v>
      </c>
      <c r="O1150">
        <v>0</v>
      </c>
      <c r="P1150">
        <v>22</v>
      </c>
      <c r="Q1150">
        <v>0</v>
      </c>
      <c r="R1150">
        <v>0</v>
      </c>
      <c r="S1150">
        <v>0</v>
      </c>
      <c r="T1150">
        <v>2</v>
      </c>
      <c r="U1150">
        <v>0</v>
      </c>
      <c r="V1150">
        <v>0</v>
      </c>
      <c r="W1150">
        <v>0</v>
      </c>
      <c r="X1150">
        <v>9.7907121709842091</v>
      </c>
      <c r="Y1150">
        <v>0</v>
      </c>
      <c r="Z1150">
        <v>0</v>
      </c>
      <c r="AA1150">
        <v>0</v>
      </c>
      <c r="AB1150">
        <v>1.3773098228104168E-2</v>
      </c>
      <c r="AC1150">
        <v>0</v>
      </c>
      <c r="AD1150">
        <v>0</v>
      </c>
      <c r="AE1150">
        <v>9.8044852692123126</v>
      </c>
    </row>
    <row r="1151" spans="1:31" x14ac:dyDescent="0.25">
      <c r="A1151">
        <v>1628227</v>
      </c>
      <c r="B1151">
        <v>1</v>
      </c>
      <c r="C1151" t="s">
        <v>81</v>
      </c>
      <c r="D1151" t="s">
        <v>128</v>
      </c>
      <c r="E1151" t="s">
        <v>204</v>
      </c>
      <c r="F1151" t="s">
        <v>3563</v>
      </c>
      <c r="G1151" t="s">
        <v>161</v>
      </c>
      <c r="H1151" t="s">
        <v>134</v>
      </c>
      <c r="I1151" t="s">
        <v>135</v>
      </c>
      <c r="J1151" t="s">
        <v>136</v>
      </c>
      <c r="K1151" t="s">
        <v>137</v>
      </c>
      <c r="L1151" t="s">
        <v>3564</v>
      </c>
      <c r="M1151" t="s">
        <v>3565</v>
      </c>
      <c r="N1151">
        <v>0.88916666600000005</v>
      </c>
      <c r="O1151">
        <v>3</v>
      </c>
      <c r="P1151">
        <v>1</v>
      </c>
      <c r="Q1151">
        <v>26</v>
      </c>
      <c r="R1151">
        <v>7</v>
      </c>
      <c r="S1151">
        <v>7</v>
      </c>
      <c r="T1151">
        <v>0</v>
      </c>
      <c r="U1151">
        <v>0</v>
      </c>
      <c r="V1151">
        <v>0</v>
      </c>
      <c r="W1151">
        <v>1.13223688023248</v>
      </c>
      <c r="X1151">
        <v>1.8443937631240002E-2</v>
      </c>
      <c r="Y1151">
        <v>9.2926153160075415</v>
      </c>
      <c r="Z1151">
        <v>1.2763885547828848</v>
      </c>
      <c r="AA1151">
        <v>69.735917886035111</v>
      </c>
      <c r="AB1151">
        <v>0</v>
      </c>
      <c r="AC1151">
        <v>0</v>
      </c>
      <c r="AD1151">
        <v>0</v>
      </c>
      <c r="AE1151">
        <v>81.455602574689252</v>
      </c>
    </row>
    <row r="1152" spans="1:31" x14ac:dyDescent="0.25">
      <c r="A1152">
        <v>1628228</v>
      </c>
      <c r="B1152">
        <v>1</v>
      </c>
      <c r="C1152" t="s">
        <v>81</v>
      </c>
      <c r="D1152" t="s">
        <v>127</v>
      </c>
      <c r="E1152" t="s">
        <v>131</v>
      </c>
      <c r="F1152" t="s">
        <v>2785</v>
      </c>
      <c r="G1152" t="s">
        <v>161</v>
      </c>
      <c r="H1152" t="s">
        <v>134</v>
      </c>
      <c r="I1152" t="s">
        <v>191</v>
      </c>
      <c r="J1152" t="s">
        <v>136</v>
      </c>
      <c r="K1152" t="s">
        <v>137</v>
      </c>
      <c r="L1152" t="s">
        <v>3566</v>
      </c>
      <c r="M1152" t="s">
        <v>3567</v>
      </c>
      <c r="N1152">
        <v>1.4999999999999999E-2</v>
      </c>
      <c r="O1152">
        <v>0</v>
      </c>
      <c r="P1152">
        <v>949</v>
      </c>
      <c r="Q1152">
        <v>11</v>
      </c>
      <c r="R1152">
        <v>31</v>
      </c>
      <c r="S1152">
        <v>7</v>
      </c>
      <c r="T1152">
        <v>130</v>
      </c>
      <c r="U1152">
        <v>6</v>
      </c>
      <c r="V1152">
        <v>1</v>
      </c>
      <c r="W1152">
        <v>0</v>
      </c>
      <c r="X1152">
        <v>4.992112746628222</v>
      </c>
      <c r="Y1152">
        <v>3.4392953068380007E-2</v>
      </c>
      <c r="Z1152">
        <v>4.4470005505994996E-2</v>
      </c>
      <c r="AA1152">
        <v>0.19754644911798</v>
      </c>
      <c r="AB1152">
        <v>1.0155851774287203</v>
      </c>
      <c r="AC1152">
        <v>5.6726442078223798</v>
      </c>
      <c r="AD1152">
        <v>0.15767440562241</v>
      </c>
      <c r="AE1152">
        <v>12.114425945194087</v>
      </c>
    </row>
    <row r="1153" spans="1:31" x14ac:dyDescent="0.25">
      <c r="A1153">
        <v>1628229</v>
      </c>
      <c r="B1153">
        <v>1</v>
      </c>
      <c r="C1153" t="s">
        <v>81</v>
      </c>
      <c r="D1153" t="s">
        <v>127</v>
      </c>
      <c r="E1153" t="s">
        <v>131</v>
      </c>
      <c r="F1153" t="s">
        <v>485</v>
      </c>
      <c r="G1153" t="s">
        <v>161</v>
      </c>
      <c r="H1153" t="s">
        <v>134</v>
      </c>
      <c r="I1153" t="s">
        <v>191</v>
      </c>
      <c r="J1153" t="s">
        <v>136</v>
      </c>
      <c r="K1153" t="s">
        <v>137</v>
      </c>
      <c r="L1153" t="s">
        <v>3566</v>
      </c>
      <c r="M1153" t="s">
        <v>3568</v>
      </c>
      <c r="N1153">
        <v>6.6666659999999999E-3</v>
      </c>
      <c r="O1153">
        <v>0</v>
      </c>
      <c r="P1153">
        <v>438</v>
      </c>
      <c r="Q1153">
        <v>113</v>
      </c>
      <c r="R1153">
        <v>73</v>
      </c>
      <c r="S1153">
        <v>6</v>
      </c>
      <c r="T1153">
        <v>53</v>
      </c>
      <c r="U1153">
        <v>1</v>
      </c>
      <c r="V1153">
        <v>1</v>
      </c>
      <c r="W1153">
        <v>0</v>
      </c>
      <c r="X1153">
        <v>0.64277095362826597</v>
      </c>
      <c r="Y1153">
        <v>0.44017743743040033</v>
      </c>
      <c r="Z1153">
        <v>4.9541456669259985E-2</v>
      </c>
      <c r="AA1153">
        <v>0.27970227914186668</v>
      </c>
      <c r="AB1153">
        <v>7.4419663043733347E-2</v>
      </c>
      <c r="AC1153">
        <v>0</v>
      </c>
      <c r="AD1153">
        <v>1.181140091432E-2</v>
      </c>
      <c r="AE1153">
        <v>1.4984231908278463</v>
      </c>
    </row>
    <row r="1154" spans="1:31" x14ac:dyDescent="0.25">
      <c r="A1154">
        <v>1628231</v>
      </c>
      <c r="B1154">
        <v>1</v>
      </c>
      <c r="C1154" t="s">
        <v>81</v>
      </c>
      <c r="D1154" t="s">
        <v>112</v>
      </c>
      <c r="E1154" t="s">
        <v>152</v>
      </c>
      <c r="F1154" t="s">
        <v>3569</v>
      </c>
      <c r="G1154" t="s">
        <v>154</v>
      </c>
      <c r="H1154" t="s">
        <v>149</v>
      </c>
      <c r="I1154" t="s">
        <v>135</v>
      </c>
      <c r="J1154" t="s">
        <v>136</v>
      </c>
      <c r="K1154" t="s">
        <v>137</v>
      </c>
      <c r="L1154" t="s">
        <v>3570</v>
      </c>
      <c r="M1154" t="s">
        <v>3571</v>
      </c>
      <c r="N1154">
        <v>1.1969444440000001</v>
      </c>
      <c r="O1154">
        <v>0</v>
      </c>
      <c r="P1154">
        <v>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1.4018817314860257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1.4018817314860257</v>
      </c>
    </row>
    <row r="1155" spans="1:31" x14ac:dyDescent="0.25">
      <c r="A1155">
        <v>1628233</v>
      </c>
      <c r="B1155">
        <v>1</v>
      </c>
      <c r="C1155" t="s">
        <v>80</v>
      </c>
      <c r="D1155" t="s">
        <v>89</v>
      </c>
      <c r="E1155" t="s">
        <v>362</v>
      </c>
      <c r="F1155" t="s">
        <v>3572</v>
      </c>
      <c r="G1155" t="s">
        <v>227</v>
      </c>
      <c r="H1155" t="s">
        <v>149</v>
      </c>
      <c r="I1155" t="s">
        <v>135</v>
      </c>
      <c r="J1155" t="s">
        <v>136</v>
      </c>
      <c r="K1155" t="s">
        <v>137</v>
      </c>
      <c r="L1155" t="s">
        <v>3573</v>
      </c>
      <c r="M1155" t="s">
        <v>3574</v>
      </c>
      <c r="N1155">
        <v>0.89777777700000005</v>
      </c>
      <c r="O1155">
        <v>0</v>
      </c>
      <c r="P1155">
        <v>17</v>
      </c>
      <c r="Q1155">
        <v>0</v>
      </c>
      <c r="R1155">
        <v>0</v>
      </c>
      <c r="S1155">
        <v>0</v>
      </c>
      <c r="T1155">
        <v>2</v>
      </c>
      <c r="U1155">
        <v>0</v>
      </c>
      <c r="V1155">
        <v>0</v>
      </c>
      <c r="W1155">
        <v>0</v>
      </c>
      <c r="X1155">
        <v>22.121800029377614</v>
      </c>
      <c r="Y1155">
        <v>0</v>
      </c>
      <c r="Z1155">
        <v>0</v>
      </c>
      <c r="AA1155">
        <v>0</v>
      </c>
      <c r="AB1155">
        <v>42.621859220420134</v>
      </c>
      <c r="AC1155">
        <v>0</v>
      </c>
      <c r="AD1155">
        <v>0</v>
      </c>
      <c r="AE1155">
        <v>64.743659249797744</v>
      </c>
    </row>
    <row r="1156" spans="1:31" x14ac:dyDescent="0.25">
      <c r="A1156">
        <v>1628235</v>
      </c>
      <c r="B1156">
        <v>1</v>
      </c>
      <c r="C1156" t="s">
        <v>80</v>
      </c>
      <c r="D1156" t="s">
        <v>90</v>
      </c>
      <c r="E1156" t="s">
        <v>152</v>
      </c>
      <c r="F1156" t="s">
        <v>3575</v>
      </c>
      <c r="G1156" t="s">
        <v>154</v>
      </c>
      <c r="H1156" t="s">
        <v>149</v>
      </c>
      <c r="I1156" t="s">
        <v>135</v>
      </c>
      <c r="J1156" t="s">
        <v>136</v>
      </c>
      <c r="K1156" t="s">
        <v>137</v>
      </c>
      <c r="L1156" t="s">
        <v>3576</v>
      </c>
      <c r="M1156" t="s">
        <v>3577</v>
      </c>
      <c r="N1156">
        <v>1.1930555549999999</v>
      </c>
      <c r="O1156">
        <v>0</v>
      </c>
      <c r="P1156">
        <v>2</v>
      </c>
      <c r="Q1156">
        <v>0</v>
      </c>
      <c r="R1156">
        <v>0</v>
      </c>
      <c r="S1156">
        <v>0</v>
      </c>
      <c r="T1156">
        <v>1</v>
      </c>
      <c r="U1156">
        <v>0</v>
      </c>
      <c r="V1156">
        <v>0</v>
      </c>
      <c r="W1156">
        <v>0</v>
      </c>
      <c r="X1156">
        <v>0.80274354452274577</v>
      </c>
      <c r="Y1156">
        <v>0</v>
      </c>
      <c r="Z1156">
        <v>0</v>
      </c>
      <c r="AA1156">
        <v>0</v>
      </c>
      <c r="AB1156">
        <v>9.0362532663887496E-2</v>
      </c>
      <c r="AC1156">
        <v>0</v>
      </c>
      <c r="AD1156">
        <v>0</v>
      </c>
      <c r="AE1156">
        <v>0.89310607718663326</v>
      </c>
    </row>
    <row r="1157" spans="1:31" x14ac:dyDescent="0.25">
      <c r="A1157">
        <v>1628236</v>
      </c>
      <c r="B1157">
        <v>1</v>
      </c>
      <c r="C1157" t="s">
        <v>81</v>
      </c>
      <c r="D1157" t="s">
        <v>128</v>
      </c>
      <c r="E1157" t="s">
        <v>140</v>
      </c>
      <c r="F1157" t="s">
        <v>3578</v>
      </c>
      <c r="G1157" t="s">
        <v>161</v>
      </c>
      <c r="H1157" t="s">
        <v>134</v>
      </c>
      <c r="I1157" t="s">
        <v>135</v>
      </c>
      <c r="J1157" t="s">
        <v>136</v>
      </c>
      <c r="K1157" t="s">
        <v>137</v>
      </c>
      <c r="L1157" t="s">
        <v>3579</v>
      </c>
      <c r="M1157" t="s">
        <v>3580</v>
      </c>
      <c r="N1157">
        <v>0.15472222199999999</v>
      </c>
      <c r="O1157">
        <v>0</v>
      </c>
      <c r="P1157">
        <v>18</v>
      </c>
      <c r="Q1157">
        <v>1</v>
      </c>
      <c r="R1157">
        <v>0</v>
      </c>
      <c r="S1157">
        <v>36</v>
      </c>
      <c r="T1157">
        <v>44</v>
      </c>
      <c r="U1157">
        <v>38</v>
      </c>
      <c r="V1157">
        <v>43</v>
      </c>
      <c r="W1157">
        <v>0</v>
      </c>
      <c r="X1157">
        <v>1.1696162078646737</v>
      </c>
      <c r="Y1157">
        <v>0.16437486994522335</v>
      </c>
      <c r="Z1157">
        <v>0</v>
      </c>
      <c r="AA1157">
        <v>59.137575479105614</v>
      </c>
      <c r="AB1157">
        <v>80.030588144113693</v>
      </c>
      <c r="AC1157">
        <v>368.23563516020982</v>
      </c>
      <c r="AD1157">
        <v>117.27068384283525</v>
      </c>
      <c r="AE1157">
        <v>626.00847370407428</v>
      </c>
    </row>
    <row r="1158" spans="1:31" x14ac:dyDescent="0.25">
      <c r="A1158">
        <v>1628238</v>
      </c>
      <c r="B1158">
        <v>1</v>
      </c>
      <c r="C1158" t="s">
        <v>81</v>
      </c>
      <c r="D1158" t="s">
        <v>127</v>
      </c>
      <c r="E1158" t="s">
        <v>140</v>
      </c>
      <c r="F1158" t="s">
        <v>3581</v>
      </c>
      <c r="G1158" t="s">
        <v>161</v>
      </c>
      <c r="H1158" t="s">
        <v>134</v>
      </c>
      <c r="I1158" t="s">
        <v>135</v>
      </c>
      <c r="J1158" t="s">
        <v>136</v>
      </c>
      <c r="K1158" t="s">
        <v>137</v>
      </c>
      <c r="L1158" t="s">
        <v>3582</v>
      </c>
      <c r="M1158" t="s">
        <v>3583</v>
      </c>
      <c r="N1158">
        <v>1.5661111109999999</v>
      </c>
      <c r="O1158">
        <v>0</v>
      </c>
      <c r="P1158">
        <v>270</v>
      </c>
      <c r="Q1158">
        <v>1</v>
      </c>
      <c r="R1158">
        <v>17</v>
      </c>
      <c r="S1158">
        <v>3</v>
      </c>
      <c r="T1158">
        <v>30</v>
      </c>
      <c r="U1158">
        <v>1</v>
      </c>
      <c r="V1158">
        <v>0</v>
      </c>
      <c r="W1158">
        <v>0</v>
      </c>
      <c r="X1158">
        <v>118.03588919012071</v>
      </c>
      <c r="Y1158">
        <v>0.46781624952032008</v>
      </c>
      <c r="Z1158">
        <v>7.725024607253828</v>
      </c>
      <c r="AA1158">
        <v>15.709145574796793</v>
      </c>
      <c r="AB1158">
        <v>25.496664658976098</v>
      </c>
      <c r="AC1158">
        <v>28.920575341575308</v>
      </c>
      <c r="AD1158">
        <v>0</v>
      </c>
      <c r="AE1158">
        <v>196.35511562224306</v>
      </c>
    </row>
    <row r="1159" spans="1:31" x14ac:dyDescent="0.25">
      <c r="A1159">
        <v>1628239</v>
      </c>
      <c r="B1159">
        <v>1</v>
      </c>
      <c r="C1159" t="s">
        <v>80</v>
      </c>
      <c r="D1159" t="s">
        <v>106</v>
      </c>
      <c r="E1159" t="s">
        <v>140</v>
      </c>
      <c r="F1159" t="s">
        <v>1771</v>
      </c>
      <c r="G1159" t="s">
        <v>161</v>
      </c>
      <c r="H1159" t="s">
        <v>134</v>
      </c>
      <c r="I1159" t="s">
        <v>135</v>
      </c>
      <c r="J1159" t="s">
        <v>136</v>
      </c>
      <c r="K1159" t="s">
        <v>137</v>
      </c>
      <c r="L1159" t="s">
        <v>3584</v>
      </c>
      <c r="M1159" t="s">
        <v>3585</v>
      </c>
      <c r="N1159">
        <v>0.234166666</v>
      </c>
      <c r="O1159">
        <v>0</v>
      </c>
      <c r="P1159">
        <v>3</v>
      </c>
      <c r="Q1159">
        <v>58</v>
      </c>
      <c r="R1159">
        <v>233</v>
      </c>
      <c r="S1159">
        <v>16</v>
      </c>
      <c r="T1159">
        <v>45</v>
      </c>
      <c r="U1159">
        <v>0</v>
      </c>
      <c r="V1159">
        <v>0</v>
      </c>
      <c r="W1159">
        <v>0</v>
      </c>
      <c r="X1159">
        <v>0.23840794487599251</v>
      </c>
      <c r="Y1159">
        <v>82.697211166486156</v>
      </c>
      <c r="Z1159">
        <v>30.932872007309903</v>
      </c>
      <c r="AA1159">
        <v>8.4302187335827927</v>
      </c>
      <c r="AB1159">
        <v>12.858587439267605</v>
      </c>
      <c r="AC1159">
        <v>0</v>
      </c>
      <c r="AD1159">
        <v>0</v>
      </c>
      <c r="AE1159">
        <v>135.15729729152244</v>
      </c>
    </row>
    <row r="1160" spans="1:31" x14ac:dyDescent="0.25">
      <c r="A1160">
        <v>1628240</v>
      </c>
      <c r="B1160">
        <v>1</v>
      </c>
      <c r="C1160" t="s">
        <v>80</v>
      </c>
      <c r="D1160" t="s">
        <v>94</v>
      </c>
      <c r="E1160" t="s">
        <v>362</v>
      </c>
      <c r="F1160" t="s">
        <v>3586</v>
      </c>
      <c r="G1160" t="s">
        <v>288</v>
      </c>
      <c r="H1160" t="s">
        <v>149</v>
      </c>
      <c r="I1160" t="s">
        <v>135</v>
      </c>
      <c r="J1160" t="s">
        <v>136</v>
      </c>
      <c r="K1160" t="s">
        <v>137</v>
      </c>
      <c r="L1160" t="s">
        <v>3587</v>
      </c>
      <c r="M1160" t="s">
        <v>3588</v>
      </c>
      <c r="N1160">
        <v>1.184722222</v>
      </c>
      <c r="O1160">
        <v>0</v>
      </c>
      <c r="P1160">
        <v>33</v>
      </c>
      <c r="Q1160">
        <v>0</v>
      </c>
      <c r="R1160">
        <v>0</v>
      </c>
      <c r="S1160">
        <v>0</v>
      </c>
      <c r="T1160">
        <v>10</v>
      </c>
      <c r="U1160">
        <v>0</v>
      </c>
      <c r="V1160">
        <v>0</v>
      </c>
      <c r="W1160">
        <v>0</v>
      </c>
      <c r="X1160">
        <v>16.679440505707333</v>
      </c>
      <c r="Y1160">
        <v>0</v>
      </c>
      <c r="Z1160">
        <v>0</v>
      </c>
      <c r="AA1160">
        <v>0</v>
      </c>
      <c r="AB1160">
        <v>9.6173898778469802</v>
      </c>
      <c r="AC1160">
        <v>0</v>
      </c>
      <c r="AD1160">
        <v>0</v>
      </c>
      <c r="AE1160">
        <v>26.296830383554315</v>
      </c>
    </row>
    <row r="1161" spans="1:31" x14ac:dyDescent="0.25">
      <c r="A1161">
        <v>1628242</v>
      </c>
      <c r="B1161">
        <v>1</v>
      </c>
      <c r="C1161" t="s">
        <v>81</v>
      </c>
      <c r="D1161" t="s">
        <v>121</v>
      </c>
      <c r="E1161" t="s">
        <v>131</v>
      </c>
      <c r="F1161" t="s">
        <v>3589</v>
      </c>
      <c r="G1161" t="s">
        <v>256</v>
      </c>
      <c r="H1161" t="s">
        <v>134</v>
      </c>
      <c r="I1161" t="s">
        <v>135</v>
      </c>
      <c r="J1161" t="s">
        <v>136</v>
      </c>
      <c r="K1161" t="s">
        <v>137</v>
      </c>
      <c r="L1161" t="s">
        <v>3590</v>
      </c>
      <c r="M1161" t="s">
        <v>3591</v>
      </c>
      <c r="N1161">
        <v>0.163333333</v>
      </c>
      <c r="O1161">
        <v>0</v>
      </c>
      <c r="P1161">
        <v>383</v>
      </c>
      <c r="Q1161">
        <v>0</v>
      </c>
      <c r="R1161">
        <v>7</v>
      </c>
      <c r="S1161">
        <v>0</v>
      </c>
      <c r="T1161">
        <v>37</v>
      </c>
      <c r="U1161">
        <v>0</v>
      </c>
      <c r="V1161">
        <v>0</v>
      </c>
      <c r="W1161">
        <v>0</v>
      </c>
      <c r="X1161">
        <v>14.316550321833732</v>
      </c>
      <c r="Y1161">
        <v>0</v>
      </c>
      <c r="Z1161">
        <v>3.0517143785893333E-2</v>
      </c>
      <c r="AA1161">
        <v>0</v>
      </c>
      <c r="AB1161">
        <v>3.1384442874135634</v>
      </c>
      <c r="AC1161">
        <v>0</v>
      </c>
      <c r="AD1161">
        <v>0</v>
      </c>
      <c r="AE1161">
        <v>17.48551175303319</v>
      </c>
    </row>
    <row r="1162" spans="1:31" x14ac:dyDescent="0.25">
      <c r="A1162">
        <v>1628243</v>
      </c>
      <c r="B1162">
        <v>1</v>
      </c>
      <c r="C1162" t="s">
        <v>80</v>
      </c>
      <c r="D1162" t="s">
        <v>93</v>
      </c>
      <c r="E1162" t="s">
        <v>178</v>
      </c>
      <c r="F1162" t="s">
        <v>3592</v>
      </c>
      <c r="G1162" t="s">
        <v>227</v>
      </c>
      <c r="H1162" t="s">
        <v>149</v>
      </c>
      <c r="I1162" t="s">
        <v>135</v>
      </c>
      <c r="J1162" t="s">
        <v>136</v>
      </c>
      <c r="K1162" t="s">
        <v>137</v>
      </c>
      <c r="L1162" t="s">
        <v>3593</v>
      </c>
      <c r="M1162" t="s">
        <v>3594</v>
      </c>
      <c r="N1162">
        <v>1.4813888879999999</v>
      </c>
      <c r="O1162">
        <v>0</v>
      </c>
      <c r="P1162">
        <v>202</v>
      </c>
      <c r="Q1162">
        <v>0</v>
      </c>
      <c r="R1162">
        <v>0</v>
      </c>
      <c r="S1162">
        <v>0</v>
      </c>
      <c r="T1162">
        <v>25</v>
      </c>
      <c r="U1162">
        <v>0</v>
      </c>
      <c r="V1162">
        <v>0</v>
      </c>
      <c r="W1162">
        <v>0</v>
      </c>
      <c r="X1162">
        <v>110.18036420028726</v>
      </c>
      <c r="Y1162">
        <v>0</v>
      </c>
      <c r="Z1162">
        <v>0</v>
      </c>
      <c r="AA1162">
        <v>0</v>
      </c>
      <c r="AB1162">
        <v>38.42246904317598</v>
      </c>
      <c r="AC1162">
        <v>0</v>
      </c>
      <c r="AD1162">
        <v>0</v>
      </c>
      <c r="AE1162">
        <v>148.60283324346324</v>
      </c>
    </row>
    <row r="1163" spans="1:31" x14ac:dyDescent="0.25">
      <c r="A1163">
        <v>1628246</v>
      </c>
      <c r="B1163">
        <v>1</v>
      </c>
      <c r="C1163" t="s">
        <v>80</v>
      </c>
      <c r="D1163" t="s">
        <v>96</v>
      </c>
      <c r="E1163" t="s">
        <v>152</v>
      </c>
      <c r="F1163" t="s">
        <v>3595</v>
      </c>
      <c r="G1163" t="s">
        <v>154</v>
      </c>
      <c r="H1163" t="s">
        <v>149</v>
      </c>
      <c r="I1163" t="s">
        <v>135</v>
      </c>
      <c r="J1163" t="s">
        <v>136</v>
      </c>
      <c r="K1163" t="s">
        <v>137</v>
      </c>
      <c r="L1163" t="s">
        <v>3596</v>
      </c>
      <c r="M1163" t="s">
        <v>3597</v>
      </c>
      <c r="N1163">
        <v>5.5519444440000001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0.46065593694973755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0.46065593694973755</v>
      </c>
    </row>
    <row r="1164" spans="1:31" x14ac:dyDescent="0.25">
      <c r="A1164">
        <v>1628248</v>
      </c>
      <c r="B1164">
        <v>1</v>
      </c>
      <c r="C1164" t="s">
        <v>81</v>
      </c>
      <c r="D1164" t="s">
        <v>120</v>
      </c>
      <c r="E1164" t="s">
        <v>178</v>
      </c>
      <c r="F1164" t="s">
        <v>3598</v>
      </c>
      <c r="G1164" t="s">
        <v>227</v>
      </c>
      <c r="H1164" t="s">
        <v>149</v>
      </c>
      <c r="I1164" t="s">
        <v>135</v>
      </c>
      <c r="J1164" t="s">
        <v>136</v>
      </c>
      <c r="K1164" t="s">
        <v>137</v>
      </c>
      <c r="L1164" t="s">
        <v>3599</v>
      </c>
      <c r="M1164" t="s">
        <v>3600</v>
      </c>
      <c r="N1164">
        <v>0.72194444400000002</v>
      </c>
      <c r="O1164">
        <v>0</v>
      </c>
      <c r="P1164">
        <v>1</v>
      </c>
      <c r="Q1164">
        <v>0</v>
      </c>
      <c r="R1164">
        <v>0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0.23865642456590003</v>
      </c>
      <c r="Y1164">
        <v>0</v>
      </c>
      <c r="Z1164">
        <v>0</v>
      </c>
      <c r="AA1164">
        <v>0</v>
      </c>
      <c r="AB1164">
        <v>3.2143149713888893E-3</v>
      </c>
      <c r="AC1164">
        <v>0</v>
      </c>
      <c r="AD1164">
        <v>0</v>
      </c>
      <c r="AE1164">
        <v>0.24187073953728891</v>
      </c>
    </row>
    <row r="1165" spans="1:31" x14ac:dyDescent="0.25">
      <c r="A1165">
        <v>1628250</v>
      </c>
      <c r="B1165">
        <v>1</v>
      </c>
      <c r="C1165" t="s">
        <v>80</v>
      </c>
      <c r="D1165" t="s">
        <v>83</v>
      </c>
      <c r="E1165" t="s">
        <v>362</v>
      </c>
      <c r="F1165" t="s">
        <v>3601</v>
      </c>
      <c r="G1165" t="s">
        <v>507</v>
      </c>
      <c r="H1165" t="s">
        <v>149</v>
      </c>
      <c r="I1165" t="s">
        <v>135</v>
      </c>
      <c r="J1165" t="s">
        <v>136</v>
      </c>
      <c r="K1165" t="s">
        <v>137</v>
      </c>
      <c r="L1165" t="s">
        <v>3602</v>
      </c>
      <c r="M1165" t="s">
        <v>3603</v>
      </c>
      <c r="N1165">
        <v>1.7338888880000001</v>
      </c>
      <c r="O1165">
        <v>0</v>
      </c>
      <c r="P1165">
        <v>169</v>
      </c>
      <c r="Q1165">
        <v>0</v>
      </c>
      <c r="R1165">
        <v>0</v>
      </c>
      <c r="S1165">
        <v>0</v>
      </c>
      <c r="T1165">
        <v>21</v>
      </c>
      <c r="U1165">
        <v>0</v>
      </c>
      <c r="V1165">
        <v>0</v>
      </c>
      <c r="W1165">
        <v>0</v>
      </c>
      <c r="X1165">
        <v>114.17774666504536</v>
      </c>
      <c r="Y1165">
        <v>0</v>
      </c>
      <c r="Z1165">
        <v>0</v>
      </c>
      <c r="AA1165">
        <v>0</v>
      </c>
      <c r="AB1165">
        <v>30.782303564087503</v>
      </c>
      <c r="AC1165">
        <v>0</v>
      </c>
      <c r="AD1165">
        <v>0</v>
      </c>
      <c r="AE1165">
        <v>144.96005022913286</v>
      </c>
    </row>
    <row r="1166" spans="1:31" x14ac:dyDescent="0.25">
      <c r="A1166">
        <v>1628251</v>
      </c>
      <c r="B1166">
        <v>1</v>
      </c>
      <c r="C1166" t="s">
        <v>81</v>
      </c>
      <c r="D1166" t="s">
        <v>115</v>
      </c>
      <c r="E1166" t="s">
        <v>131</v>
      </c>
      <c r="F1166" t="s">
        <v>3604</v>
      </c>
      <c r="G1166" t="s">
        <v>195</v>
      </c>
      <c r="H1166" t="s">
        <v>134</v>
      </c>
      <c r="I1166" t="s">
        <v>135</v>
      </c>
      <c r="J1166" t="s">
        <v>136</v>
      </c>
      <c r="K1166" t="s">
        <v>137</v>
      </c>
      <c r="L1166" t="s">
        <v>3605</v>
      </c>
      <c r="M1166" t="s">
        <v>3606</v>
      </c>
      <c r="N1166">
        <v>1.7236111110000001</v>
      </c>
      <c r="O1166">
        <v>0</v>
      </c>
      <c r="P1166">
        <v>136</v>
      </c>
      <c r="Q1166">
        <v>0</v>
      </c>
      <c r="R1166">
        <v>1</v>
      </c>
      <c r="S1166">
        <v>0</v>
      </c>
      <c r="T1166">
        <v>13</v>
      </c>
      <c r="U1166">
        <v>0</v>
      </c>
      <c r="V1166">
        <v>0</v>
      </c>
      <c r="W1166">
        <v>0</v>
      </c>
      <c r="X1166">
        <v>25.465416514557148</v>
      </c>
      <c r="Y1166">
        <v>0</v>
      </c>
      <c r="Z1166">
        <v>6.503893138208333E-3</v>
      </c>
      <c r="AA1166">
        <v>0</v>
      </c>
      <c r="AB1166">
        <v>4.5990496785001902</v>
      </c>
      <c r="AC1166">
        <v>0</v>
      </c>
      <c r="AD1166">
        <v>0</v>
      </c>
      <c r="AE1166">
        <v>30.070970086195548</v>
      </c>
    </row>
    <row r="1167" spans="1:31" x14ac:dyDescent="0.25">
      <c r="A1167">
        <v>1628253</v>
      </c>
      <c r="B1167">
        <v>1</v>
      </c>
      <c r="C1167" t="s">
        <v>81</v>
      </c>
      <c r="D1167" t="s">
        <v>121</v>
      </c>
      <c r="E1167" t="s">
        <v>178</v>
      </c>
      <c r="F1167" t="s">
        <v>3607</v>
      </c>
      <c r="G1167" t="s">
        <v>227</v>
      </c>
      <c r="H1167" t="s">
        <v>149</v>
      </c>
      <c r="I1167" t="s">
        <v>135</v>
      </c>
      <c r="J1167" t="s">
        <v>136</v>
      </c>
      <c r="K1167" t="s">
        <v>137</v>
      </c>
      <c r="L1167" t="s">
        <v>3608</v>
      </c>
      <c r="M1167" t="s">
        <v>3609</v>
      </c>
      <c r="N1167">
        <v>0.88</v>
      </c>
      <c r="O1167">
        <v>0</v>
      </c>
      <c r="P1167">
        <v>1</v>
      </c>
      <c r="Q1167">
        <v>0</v>
      </c>
      <c r="R1167">
        <v>21</v>
      </c>
      <c r="S1167">
        <v>0</v>
      </c>
      <c r="T1167">
        <v>2</v>
      </c>
      <c r="U1167">
        <v>0</v>
      </c>
      <c r="V1167">
        <v>0</v>
      </c>
      <c r="W1167">
        <v>0</v>
      </c>
      <c r="X1167">
        <v>0.1793129998409328</v>
      </c>
      <c r="Y1167">
        <v>0</v>
      </c>
      <c r="Z1167">
        <v>2.8794698519976389</v>
      </c>
      <c r="AA1167">
        <v>0</v>
      </c>
      <c r="AB1167">
        <v>3.0929301954198358</v>
      </c>
      <c r="AC1167">
        <v>0</v>
      </c>
      <c r="AD1167">
        <v>0</v>
      </c>
      <c r="AE1167">
        <v>6.1517130472584078</v>
      </c>
    </row>
    <row r="1168" spans="1:31" x14ac:dyDescent="0.25">
      <c r="A1168">
        <v>1628254</v>
      </c>
      <c r="B1168">
        <v>1</v>
      </c>
      <c r="C1168" t="s">
        <v>80</v>
      </c>
      <c r="D1168" t="s">
        <v>89</v>
      </c>
      <c r="E1168" t="s">
        <v>152</v>
      </c>
      <c r="F1168" t="s">
        <v>3610</v>
      </c>
      <c r="G1168" t="s">
        <v>154</v>
      </c>
      <c r="H1168" t="s">
        <v>149</v>
      </c>
      <c r="I1168" t="s">
        <v>135</v>
      </c>
      <c r="J1168" t="s">
        <v>136</v>
      </c>
      <c r="K1168" t="s">
        <v>137</v>
      </c>
      <c r="L1168" t="s">
        <v>3611</v>
      </c>
      <c r="M1168" t="s">
        <v>3612</v>
      </c>
      <c r="N1168">
        <v>0.73861111099999999</v>
      </c>
      <c r="O1168">
        <v>0</v>
      </c>
      <c r="P1168">
        <v>11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8.1831518526074518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8.1831518526074518</v>
      </c>
    </row>
    <row r="1169" spans="1:31" x14ac:dyDescent="0.25">
      <c r="A1169">
        <v>1628256</v>
      </c>
      <c r="B1169">
        <v>1</v>
      </c>
      <c r="C1169" t="s">
        <v>80</v>
      </c>
      <c r="D1169" t="s">
        <v>104</v>
      </c>
      <c r="E1169" t="s">
        <v>131</v>
      </c>
      <c r="F1169" t="s">
        <v>3613</v>
      </c>
      <c r="G1169" t="s">
        <v>195</v>
      </c>
      <c r="H1169" t="s">
        <v>134</v>
      </c>
      <c r="I1169" t="s">
        <v>135</v>
      </c>
      <c r="J1169" t="s">
        <v>136</v>
      </c>
      <c r="K1169" t="s">
        <v>137</v>
      </c>
      <c r="L1169" t="s">
        <v>3614</v>
      </c>
      <c r="M1169" t="s">
        <v>3615</v>
      </c>
      <c r="N1169">
        <v>1.1205555549999999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35.958294019832834</v>
      </c>
      <c r="AD1169">
        <v>0</v>
      </c>
      <c r="AE1169">
        <v>35.958294019832834</v>
      </c>
    </row>
    <row r="1170" spans="1:31" x14ac:dyDescent="0.25">
      <c r="A1170">
        <v>1628257</v>
      </c>
      <c r="B1170">
        <v>1</v>
      </c>
      <c r="C1170" t="s">
        <v>80</v>
      </c>
      <c r="D1170" t="s">
        <v>102</v>
      </c>
      <c r="E1170" t="s">
        <v>131</v>
      </c>
      <c r="F1170" t="s">
        <v>3616</v>
      </c>
      <c r="G1170" t="s">
        <v>195</v>
      </c>
      <c r="H1170" t="s">
        <v>134</v>
      </c>
      <c r="I1170" t="s">
        <v>135</v>
      </c>
      <c r="J1170" t="s">
        <v>136</v>
      </c>
      <c r="K1170" t="s">
        <v>137</v>
      </c>
      <c r="L1170" t="s">
        <v>3617</v>
      </c>
      <c r="M1170" t="s">
        <v>3618</v>
      </c>
      <c r="N1170">
        <v>1.3463888879999999</v>
      </c>
      <c r="O1170">
        <v>0</v>
      </c>
      <c r="P1170">
        <v>49</v>
      </c>
      <c r="Q1170">
        <v>0</v>
      </c>
      <c r="R1170">
        <v>47</v>
      </c>
      <c r="S1170">
        <v>0</v>
      </c>
      <c r="T1170">
        <v>2</v>
      </c>
      <c r="U1170">
        <v>0</v>
      </c>
      <c r="V1170">
        <v>0</v>
      </c>
      <c r="W1170">
        <v>0</v>
      </c>
      <c r="X1170">
        <v>11.420329155913366</v>
      </c>
      <c r="Y1170">
        <v>0</v>
      </c>
      <c r="Z1170">
        <v>8.2977178212143219</v>
      </c>
      <c r="AA1170">
        <v>0</v>
      </c>
      <c r="AB1170">
        <v>5.2699288543980147</v>
      </c>
      <c r="AC1170">
        <v>0</v>
      </c>
      <c r="AD1170">
        <v>0</v>
      </c>
      <c r="AE1170">
        <v>24.987975831525702</v>
      </c>
    </row>
    <row r="1171" spans="1:31" x14ac:dyDescent="0.25">
      <c r="A1171">
        <v>1628259</v>
      </c>
      <c r="B1171">
        <v>1</v>
      </c>
      <c r="C1171" t="s">
        <v>80</v>
      </c>
      <c r="D1171" t="s">
        <v>96</v>
      </c>
      <c r="E1171" t="s">
        <v>131</v>
      </c>
      <c r="F1171" t="s">
        <v>3619</v>
      </c>
      <c r="G1171" t="s">
        <v>195</v>
      </c>
      <c r="H1171" t="s">
        <v>134</v>
      </c>
      <c r="I1171" t="s">
        <v>135</v>
      </c>
      <c r="J1171" t="s">
        <v>136</v>
      </c>
      <c r="K1171" t="s">
        <v>137</v>
      </c>
      <c r="L1171" t="s">
        <v>3620</v>
      </c>
      <c r="M1171" t="s">
        <v>3621</v>
      </c>
      <c r="N1171">
        <v>1.846666666</v>
      </c>
      <c r="O1171">
        <v>0</v>
      </c>
      <c r="P1171">
        <v>59</v>
      </c>
      <c r="Q1171">
        <v>0</v>
      </c>
      <c r="R1171">
        <v>3</v>
      </c>
      <c r="S1171">
        <v>0</v>
      </c>
      <c r="T1171">
        <v>9</v>
      </c>
      <c r="U1171">
        <v>0</v>
      </c>
      <c r="V1171">
        <v>0</v>
      </c>
      <c r="W1171">
        <v>0</v>
      </c>
      <c r="X1171">
        <v>24.497188363942495</v>
      </c>
      <c r="Y1171">
        <v>0</v>
      </c>
      <c r="Z1171">
        <v>1.1298601730740268</v>
      </c>
      <c r="AA1171">
        <v>0</v>
      </c>
      <c r="AB1171">
        <v>8.3427450744698675</v>
      </c>
      <c r="AC1171">
        <v>0</v>
      </c>
      <c r="AD1171">
        <v>0</v>
      </c>
      <c r="AE1171">
        <v>33.969793611486388</v>
      </c>
    </row>
    <row r="1172" spans="1:31" x14ac:dyDescent="0.25">
      <c r="A1172">
        <v>1628260</v>
      </c>
      <c r="B1172">
        <v>1</v>
      </c>
      <c r="C1172" t="s">
        <v>80</v>
      </c>
      <c r="D1172" t="s">
        <v>83</v>
      </c>
      <c r="E1172" t="s">
        <v>152</v>
      </c>
      <c r="F1172" t="s">
        <v>3622</v>
      </c>
      <c r="G1172" t="s">
        <v>507</v>
      </c>
      <c r="H1172" t="s">
        <v>149</v>
      </c>
      <c r="I1172" t="s">
        <v>135</v>
      </c>
      <c r="J1172" t="s">
        <v>136</v>
      </c>
      <c r="K1172" t="s">
        <v>137</v>
      </c>
      <c r="L1172" t="s">
        <v>3623</v>
      </c>
      <c r="M1172" t="s">
        <v>3624</v>
      </c>
      <c r="N1172">
        <v>1.5133333330000001</v>
      </c>
      <c r="O1172">
        <v>0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0.4879488398069376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0.4879488398069376</v>
      </c>
    </row>
    <row r="1173" spans="1:31" x14ac:dyDescent="0.25">
      <c r="A1173">
        <v>1628264</v>
      </c>
      <c r="B1173">
        <v>1</v>
      </c>
      <c r="C1173" t="s">
        <v>80</v>
      </c>
      <c r="D1173" t="s">
        <v>92</v>
      </c>
      <c r="E1173" t="s">
        <v>152</v>
      </c>
      <c r="F1173" t="s">
        <v>3625</v>
      </c>
      <c r="G1173" t="s">
        <v>507</v>
      </c>
      <c r="H1173" t="s">
        <v>149</v>
      </c>
      <c r="I1173" t="s">
        <v>135</v>
      </c>
      <c r="J1173" t="s">
        <v>136</v>
      </c>
      <c r="K1173" t="s">
        <v>137</v>
      </c>
      <c r="L1173" t="s">
        <v>3626</v>
      </c>
      <c r="M1173" t="s">
        <v>3627</v>
      </c>
      <c r="N1173">
        <v>0.65194444399999996</v>
      </c>
      <c r="O1173">
        <v>0</v>
      </c>
      <c r="P1173">
        <v>5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1.6711346886045468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1.6711346886045468</v>
      </c>
    </row>
    <row r="1174" spans="1:31" x14ac:dyDescent="0.25">
      <c r="A1174">
        <v>1628265</v>
      </c>
      <c r="B1174">
        <v>1</v>
      </c>
      <c r="C1174" t="s">
        <v>80</v>
      </c>
      <c r="D1174" t="s">
        <v>89</v>
      </c>
      <c r="E1174" t="s">
        <v>362</v>
      </c>
      <c r="F1174" t="s">
        <v>3572</v>
      </c>
      <c r="G1174" t="s">
        <v>180</v>
      </c>
      <c r="H1174" t="s">
        <v>149</v>
      </c>
      <c r="I1174" t="s">
        <v>135</v>
      </c>
      <c r="J1174" t="s">
        <v>136</v>
      </c>
      <c r="K1174" t="s">
        <v>137</v>
      </c>
      <c r="L1174" t="s">
        <v>3628</v>
      </c>
      <c r="M1174" t="s">
        <v>3629</v>
      </c>
      <c r="N1174">
        <v>10.009444444</v>
      </c>
      <c r="O1174">
        <v>0</v>
      </c>
      <c r="P1174">
        <v>17</v>
      </c>
      <c r="Q1174">
        <v>0</v>
      </c>
      <c r="R1174">
        <v>0</v>
      </c>
      <c r="S1174">
        <v>0</v>
      </c>
      <c r="T1174">
        <v>2</v>
      </c>
      <c r="U1174">
        <v>0</v>
      </c>
      <c r="V1174">
        <v>0</v>
      </c>
      <c r="W1174">
        <v>0</v>
      </c>
      <c r="X1174">
        <v>236.07489503793514</v>
      </c>
      <c r="Y1174">
        <v>0</v>
      </c>
      <c r="Z1174">
        <v>0</v>
      </c>
      <c r="AA1174">
        <v>0</v>
      </c>
      <c r="AB1174">
        <v>333.47648489808546</v>
      </c>
      <c r="AC1174">
        <v>0</v>
      </c>
      <c r="AD1174">
        <v>0</v>
      </c>
      <c r="AE1174">
        <v>569.55137993602057</v>
      </c>
    </row>
    <row r="1175" spans="1:31" x14ac:dyDescent="0.25">
      <c r="A1175">
        <v>1628271</v>
      </c>
      <c r="B1175">
        <v>1</v>
      </c>
      <c r="C1175" t="s">
        <v>81</v>
      </c>
      <c r="D1175" t="s">
        <v>113</v>
      </c>
      <c r="E1175" t="s">
        <v>178</v>
      </c>
      <c r="F1175" t="s">
        <v>3630</v>
      </c>
      <c r="G1175" t="s">
        <v>227</v>
      </c>
      <c r="H1175" t="s">
        <v>149</v>
      </c>
      <c r="I1175" t="s">
        <v>135</v>
      </c>
      <c r="J1175" t="s">
        <v>136</v>
      </c>
      <c r="K1175" t="s">
        <v>137</v>
      </c>
      <c r="L1175" t="s">
        <v>3631</v>
      </c>
      <c r="M1175" t="s">
        <v>3632</v>
      </c>
      <c r="N1175">
        <v>1.677777777</v>
      </c>
      <c r="O1175">
        <v>0</v>
      </c>
      <c r="P1175">
        <v>14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3.7188631221425719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3.7188631221425719</v>
      </c>
    </row>
    <row r="1176" spans="1:31" x14ac:dyDescent="0.25">
      <c r="A1176">
        <v>1628272</v>
      </c>
      <c r="B1176">
        <v>1</v>
      </c>
      <c r="C1176" t="s">
        <v>80</v>
      </c>
      <c r="D1176" t="s">
        <v>96</v>
      </c>
      <c r="E1176" t="s">
        <v>146</v>
      </c>
      <c r="F1176" t="s">
        <v>3633</v>
      </c>
      <c r="G1176" t="s">
        <v>231</v>
      </c>
      <c r="H1176" t="s">
        <v>149</v>
      </c>
      <c r="I1176" t="s">
        <v>135</v>
      </c>
      <c r="J1176" t="s">
        <v>136</v>
      </c>
      <c r="K1176" t="s">
        <v>137</v>
      </c>
      <c r="L1176" t="s">
        <v>3634</v>
      </c>
      <c r="M1176" t="s">
        <v>3635</v>
      </c>
      <c r="N1176">
        <v>0.35111111099999998</v>
      </c>
      <c r="O1176">
        <v>0</v>
      </c>
      <c r="P1176">
        <v>124</v>
      </c>
      <c r="Q1176">
        <v>0</v>
      </c>
      <c r="R1176">
        <v>0</v>
      </c>
      <c r="S1176">
        <v>0</v>
      </c>
      <c r="T1176">
        <v>4</v>
      </c>
      <c r="U1176">
        <v>0</v>
      </c>
      <c r="V1176">
        <v>0</v>
      </c>
      <c r="W1176">
        <v>0</v>
      </c>
      <c r="X1176">
        <v>11.106878531064247</v>
      </c>
      <c r="Y1176">
        <v>0</v>
      </c>
      <c r="Z1176">
        <v>0</v>
      </c>
      <c r="AA1176">
        <v>0</v>
      </c>
      <c r="AB1176">
        <v>3.1009705491460355</v>
      </c>
      <c r="AC1176">
        <v>0</v>
      </c>
      <c r="AD1176">
        <v>0</v>
      </c>
      <c r="AE1176">
        <v>14.207849080210282</v>
      </c>
    </row>
    <row r="1177" spans="1:31" x14ac:dyDescent="0.25">
      <c r="A1177">
        <v>1628275</v>
      </c>
      <c r="B1177">
        <v>1</v>
      </c>
      <c r="C1177" t="s">
        <v>81</v>
      </c>
      <c r="D1177" t="s">
        <v>128</v>
      </c>
      <c r="E1177" t="s">
        <v>178</v>
      </c>
      <c r="F1177" t="s">
        <v>3636</v>
      </c>
      <c r="G1177" t="s">
        <v>227</v>
      </c>
      <c r="H1177" t="s">
        <v>149</v>
      </c>
      <c r="I1177" t="s">
        <v>135</v>
      </c>
      <c r="J1177" t="s">
        <v>136</v>
      </c>
      <c r="K1177" t="s">
        <v>137</v>
      </c>
      <c r="L1177" t="s">
        <v>3637</v>
      </c>
      <c r="M1177" t="s">
        <v>3638</v>
      </c>
      <c r="N1177">
        <v>1.4541666660000001</v>
      </c>
      <c r="O1177">
        <v>0</v>
      </c>
      <c r="P1177">
        <v>8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1.4604364520514233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1.4604364520514233</v>
      </c>
    </row>
    <row r="1178" spans="1:31" x14ac:dyDescent="0.25">
      <c r="A1178">
        <v>1628278</v>
      </c>
      <c r="B1178">
        <v>1</v>
      </c>
      <c r="C1178" t="s">
        <v>81</v>
      </c>
      <c r="D1178" t="s">
        <v>123</v>
      </c>
      <c r="E1178" t="s">
        <v>152</v>
      </c>
      <c r="F1178" t="s">
        <v>3639</v>
      </c>
      <c r="G1178" t="s">
        <v>154</v>
      </c>
      <c r="H1178" t="s">
        <v>149</v>
      </c>
      <c r="I1178" t="s">
        <v>135</v>
      </c>
      <c r="J1178" t="s">
        <v>136</v>
      </c>
      <c r="K1178" t="s">
        <v>137</v>
      </c>
      <c r="L1178" t="s">
        <v>3640</v>
      </c>
      <c r="M1178" t="s">
        <v>3641</v>
      </c>
      <c r="N1178">
        <v>1.9936111110000001</v>
      </c>
      <c r="O1178">
        <v>0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0.59738682866528725</v>
      </c>
      <c r="AA1178">
        <v>0</v>
      </c>
      <c r="AB1178">
        <v>0</v>
      </c>
      <c r="AC1178">
        <v>0</v>
      </c>
      <c r="AD1178">
        <v>0</v>
      </c>
      <c r="AE1178">
        <v>0.59738682866528725</v>
      </c>
    </row>
    <row r="1179" spans="1:31" x14ac:dyDescent="0.25">
      <c r="A1179">
        <v>1628279</v>
      </c>
      <c r="B1179">
        <v>1</v>
      </c>
      <c r="C1179" t="s">
        <v>80</v>
      </c>
      <c r="D1179" t="s">
        <v>90</v>
      </c>
      <c r="E1179" t="s">
        <v>146</v>
      </c>
      <c r="F1179" t="s">
        <v>3642</v>
      </c>
      <c r="G1179" t="s">
        <v>260</v>
      </c>
      <c r="H1179" t="s">
        <v>149</v>
      </c>
      <c r="I1179" t="s">
        <v>135</v>
      </c>
      <c r="J1179" t="s">
        <v>136</v>
      </c>
      <c r="K1179" t="s">
        <v>137</v>
      </c>
      <c r="L1179" t="s">
        <v>3643</v>
      </c>
      <c r="M1179" t="s">
        <v>3644</v>
      </c>
      <c r="N1179">
        <v>0.68416666599999998</v>
      </c>
      <c r="O1179">
        <v>0</v>
      </c>
      <c r="P1179">
        <v>465</v>
      </c>
      <c r="Q1179">
        <v>0</v>
      </c>
      <c r="R1179">
        <v>0</v>
      </c>
      <c r="S1179">
        <v>0</v>
      </c>
      <c r="T1179">
        <v>12</v>
      </c>
      <c r="U1179">
        <v>0</v>
      </c>
      <c r="V1179">
        <v>0</v>
      </c>
      <c r="W1179">
        <v>0</v>
      </c>
      <c r="X1179">
        <v>139.13297623093828</v>
      </c>
      <c r="Y1179">
        <v>0</v>
      </c>
      <c r="Z1179">
        <v>0</v>
      </c>
      <c r="AA1179">
        <v>0</v>
      </c>
      <c r="AB1179">
        <v>3.4234201829576669</v>
      </c>
      <c r="AC1179">
        <v>0</v>
      </c>
      <c r="AD1179">
        <v>0</v>
      </c>
      <c r="AE1179">
        <v>142.55639641389595</v>
      </c>
    </row>
    <row r="1180" spans="1:31" x14ac:dyDescent="0.25">
      <c r="A1180">
        <v>1628280</v>
      </c>
      <c r="B1180">
        <v>1</v>
      </c>
      <c r="C1180" t="s">
        <v>80</v>
      </c>
      <c r="D1180" t="s">
        <v>105</v>
      </c>
      <c r="E1180" t="s">
        <v>178</v>
      </c>
      <c r="F1180" t="s">
        <v>3645</v>
      </c>
      <c r="G1180" t="s">
        <v>227</v>
      </c>
      <c r="H1180" t="s">
        <v>149</v>
      </c>
      <c r="I1180" t="s">
        <v>135</v>
      </c>
      <c r="J1180" t="s">
        <v>136</v>
      </c>
      <c r="K1180" t="s">
        <v>137</v>
      </c>
      <c r="L1180" t="s">
        <v>3646</v>
      </c>
      <c r="M1180" t="s">
        <v>3647</v>
      </c>
      <c r="N1180">
        <v>0.53305555500000001</v>
      </c>
      <c r="O1180">
        <v>0</v>
      </c>
      <c r="P1180">
        <v>234</v>
      </c>
      <c r="Q1180">
        <v>0</v>
      </c>
      <c r="R1180">
        <v>0</v>
      </c>
      <c r="S1180">
        <v>0</v>
      </c>
      <c r="T1180">
        <v>10</v>
      </c>
      <c r="U1180">
        <v>0</v>
      </c>
      <c r="V1180">
        <v>0</v>
      </c>
      <c r="W1180">
        <v>0</v>
      </c>
      <c r="X1180">
        <v>39.394332916567144</v>
      </c>
      <c r="Y1180">
        <v>0</v>
      </c>
      <c r="Z1180">
        <v>0</v>
      </c>
      <c r="AA1180">
        <v>0</v>
      </c>
      <c r="AB1180">
        <v>5.8700156872767293</v>
      </c>
      <c r="AC1180">
        <v>0</v>
      </c>
      <c r="AD1180">
        <v>0</v>
      </c>
      <c r="AE1180">
        <v>45.264348603843871</v>
      </c>
    </row>
    <row r="1181" spans="1:31" x14ac:dyDescent="0.25">
      <c r="A1181">
        <v>1628281</v>
      </c>
      <c r="B1181">
        <v>1</v>
      </c>
      <c r="C1181" t="s">
        <v>80</v>
      </c>
      <c r="D1181" t="s">
        <v>90</v>
      </c>
      <c r="E1181" t="s">
        <v>152</v>
      </c>
      <c r="F1181" t="s">
        <v>3648</v>
      </c>
      <c r="G1181" t="s">
        <v>154</v>
      </c>
      <c r="H1181" t="s">
        <v>149</v>
      </c>
      <c r="I1181" t="s">
        <v>135</v>
      </c>
      <c r="J1181" t="s">
        <v>136</v>
      </c>
      <c r="K1181" t="s">
        <v>137</v>
      </c>
      <c r="L1181" t="s">
        <v>3649</v>
      </c>
      <c r="M1181" t="s">
        <v>3650</v>
      </c>
      <c r="N1181">
        <v>1.1363888879999999</v>
      </c>
      <c r="O1181">
        <v>0</v>
      </c>
      <c r="P1181">
        <v>2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1.074286783184714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1.074286783184714</v>
      </c>
    </row>
    <row r="1182" spans="1:31" x14ac:dyDescent="0.25">
      <c r="A1182">
        <v>1628282</v>
      </c>
      <c r="B1182">
        <v>1</v>
      </c>
      <c r="C1182" t="s">
        <v>80</v>
      </c>
      <c r="D1182" t="s">
        <v>94</v>
      </c>
      <c r="E1182" t="s">
        <v>140</v>
      </c>
      <c r="F1182" t="s">
        <v>3651</v>
      </c>
      <c r="G1182" t="s">
        <v>918</v>
      </c>
      <c r="H1182" t="s">
        <v>134</v>
      </c>
      <c r="I1182" t="s">
        <v>135</v>
      </c>
      <c r="J1182" t="s">
        <v>136</v>
      </c>
      <c r="K1182" t="s">
        <v>137</v>
      </c>
      <c r="L1182" t="s">
        <v>3652</v>
      </c>
      <c r="M1182" t="s">
        <v>3653</v>
      </c>
      <c r="N1182">
        <v>0.18555555500000001</v>
      </c>
      <c r="O1182">
        <v>0</v>
      </c>
      <c r="P1182">
        <v>509</v>
      </c>
      <c r="Q1182">
        <v>16</v>
      </c>
      <c r="R1182">
        <v>296</v>
      </c>
      <c r="S1182">
        <v>5</v>
      </c>
      <c r="T1182">
        <v>46</v>
      </c>
      <c r="U1182">
        <v>0</v>
      </c>
      <c r="V1182">
        <v>0</v>
      </c>
      <c r="W1182">
        <v>0</v>
      </c>
      <c r="X1182">
        <v>22.206799621674097</v>
      </c>
      <c r="Y1182">
        <v>0.25859776602192897</v>
      </c>
      <c r="Z1182">
        <v>13.132005554005495</v>
      </c>
      <c r="AA1182">
        <v>2.9094900320990869</v>
      </c>
      <c r="AB1182">
        <v>4.4862894176514976</v>
      </c>
      <c r="AC1182">
        <v>0</v>
      </c>
      <c r="AD1182">
        <v>0</v>
      </c>
      <c r="AE1182">
        <v>42.993182391452102</v>
      </c>
    </row>
    <row r="1183" spans="1:31" x14ac:dyDescent="0.25">
      <c r="A1183">
        <v>1628283</v>
      </c>
      <c r="B1183">
        <v>1</v>
      </c>
      <c r="C1183" t="s">
        <v>80</v>
      </c>
      <c r="D1183" t="s">
        <v>93</v>
      </c>
      <c r="E1183" t="s">
        <v>152</v>
      </c>
      <c r="F1183" t="s">
        <v>3654</v>
      </c>
      <c r="G1183" t="s">
        <v>154</v>
      </c>
      <c r="H1183" t="s">
        <v>149</v>
      </c>
      <c r="I1183" t="s">
        <v>135</v>
      </c>
      <c r="J1183" t="s">
        <v>136</v>
      </c>
      <c r="K1183" t="s">
        <v>137</v>
      </c>
      <c r="L1183" t="s">
        <v>3655</v>
      </c>
      <c r="M1183" t="s">
        <v>3656</v>
      </c>
      <c r="N1183">
        <v>2.3516666659999999</v>
      </c>
      <c r="O1183">
        <v>0</v>
      </c>
      <c r="P1183">
        <v>7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4.0877189067991253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4.0877189067991253</v>
      </c>
    </row>
    <row r="1184" spans="1:31" x14ac:dyDescent="0.25">
      <c r="A1184">
        <v>1628284</v>
      </c>
      <c r="B1184">
        <v>1</v>
      </c>
      <c r="C1184" t="s">
        <v>80</v>
      </c>
      <c r="D1184" t="s">
        <v>90</v>
      </c>
      <c r="E1184" t="s">
        <v>152</v>
      </c>
      <c r="F1184" t="s">
        <v>3657</v>
      </c>
      <c r="G1184" t="s">
        <v>154</v>
      </c>
      <c r="H1184" t="s">
        <v>149</v>
      </c>
      <c r="I1184" t="s">
        <v>135</v>
      </c>
      <c r="J1184" t="s">
        <v>136</v>
      </c>
      <c r="K1184" t="s">
        <v>137</v>
      </c>
      <c r="L1184" t="s">
        <v>3658</v>
      </c>
      <c r="M1184" t="s">
        <v>3659</v>
      </c>
      <c r="N1184">
        <v>1.9569444439999999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0.10424012093795224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0.10424012093795224</v>
      </c>
    </row>
    <row r="1185" spans="1:31" x14ac:dyDescent="0.25">
      <c r="A1185">
        <v>1628286</v>
      </c>
      <c r="B1185">
        <v>1</v>
      </c>
      <c r="C1185" t="s">
        <v>80</v>
      </c>
      <c r="D1185" t="s">
        <v>89</v>
      </c>
      <c r="E1185" t="s">
        <v>152</v>
      </c>
      <c r="F1185" t="s">
        <v>3660</v>
      </c>
      <c r="G1185" t="s">
        <v>507</v>
      </c>
      <c r="H1185" t="s">
        <v>149</v>
      </c>
      <c r="I1185" t="s">
        <v>135</v>
      </c>
      <c r="J1185" t="s">
        <v>136</v>
      </c>
      <c r="K1185" t="s">
        <v>137</v>
      </c>
      <c r="L1185" t="s">
        <v>3661</v>
      </c>
      <c r="M1185" t="s">
        <v>3662</v>
      </c>
      <c r="N1185">
        <v>2.1697222219999999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5.749803968889017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5.749803968889017</v>
      </c>
    </row>
    <row r="1186" spans="1:31" x14ac:dyDescent="0.25">
      <c r="A1186">
        <v>1628288</v>
      </c>
      <c r="B1186">
        <v>1</v>
      </c>
      <c r="C1186" t="s">
        <v>80</v>
      </c>
      <c r="D1186" t="s">
        <v>92</v>
      </c>
      <c r="E1186" t="s">
        <v>152</v>
      </c>
      <c r="F1186" t="s">
        <v>3663</v>
      </c>
      <c r="G1186" t="s">
        <v>154</v>
      </c>
      <c r="H1186" t="s">
        <v>149</v>
      </c>
      <c r="I1186" t="s">
        <v>135</v>
      </c>
      <c r="J1186" t="s">
        <v>136</v>
      </c>
      <c r="K1186" t="s">
        <v>137</v>
      </c>
      <c r="L1186" t="s">
        <v>3664</v>
      </c>
      <c r="M1186" t="s">
        <v>3665</v>
      </c>
      <c r="N1186">
        <v>1.5349999999999999</v>
      </c>
      <c r="O1186">
        <v>0</v>
      </c>
      <c r="P1186">
        <v>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2.3565354838647225E-2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2.3565354838647225E-2</v>
      </c>
    </row>
    <row r="1187" spans="1:31" x14ac:dyDescent="0.25">
      <c r="A1187">
        <v>1628289</v>
      </c>
      <c r="B1187">
        <v>1</v>
      </c>
      <c r="C1187" t="s">
        <v>80</v>
      </c>
      <c r="D1187" t="s">
        <v>96</v>
      </c>
      <c r="E1187" t="s">
        <v>140</v>
      </c>
      <c r="F1187" t="s">
        <v>3050</v>
      </c>
      <c r="G1187" t="s">
        <v>161</v>
      </c>
      <c r="H1187" t="s">
        <v>134</v>
      </c>
      <c r="I1187" t="s">
        <v>135</v>
      </c>
      <c r="J1187" t="s">
        <v>136</v>
      </c>
      <c r="K1187" t="s">
        <v>137</v>
      </c>
      <c r="L1187" t="s">
        <v>3666</v>
      </c>
      <c r="M1187" t="s">
        <v>3667</v>
      </c>
      <c r="N1187">
        <v>0.699722222</v>
      </c>
      <c r="O1187">
        <v>0</v>
      </c>
      <c r="P1187">
        <v>59</v>
      </c>
      <c r="Q1187">
        <v>0</v>
      </c>
      <c r="R1187">
        <v>3</v>
      </c>
      <c r="S1187">
        <v>0</v>
      </c>
      <c r="T1187">
        <v>9</v>
      </c>
      <c r="U1187">
        <v>0</v>
      </c>
      <c r="V1187">
        <v>0</v>
      </c>
      <c r="W1187">
        <v>0</v>
      </c>
      <c r="X1187">
        <v>9.2813006531694633</v>
      </c>
      <c r="Y1187">
        <v>0</v>
      </c>
      <c r="Z1187">
        <v>0.41883273477628002</v>
      </c>
      <c r="AA1187">
        <v>0</v>
      </c>
      <c r="AB1187">
        <v>3.0812697445974888</v>
      </c>
      <c r="AC1187">
        <v>0</v>
      </c>
      <c r="AD1187">
        <v>0</v>
      </c>
      <c r="AE1187">
        <v>12.781403132543232</v>
      </c>
    </row>
    <row r="1188" spans="1:31" x14ac:dyDescent="0.25">
      <c r="A1188">
        <v>1628293</v>
      </c>
      <c r="B1188">
        <v>1</v>
      </c>
      <c r="C1188" t="s">
        <v>81</v>
      </c>
      <c r="D1188" t="s">
        <v>112</v>
      </c>
      <c r="E1188" t="s">
        <v>178</v>
      </c>
      <c r="F1188" t="s">
        <v>3668</v>
      </c>
      <c r="G1188" t="s">
        <v>3669</v>
      </c>
      <c r="H1188" t="s">
        <v>149</v>
      </c>
      <c r="I1188" t="s">
        <v>135</v>
      </c>
      <c r="J1188" t="s">
        <v>136</v>
      </c>
      <c r="K1188" t="s">
        <v>137</v>
      </c>
      <c r="L1188" t="s">
        <v>3670</v>
      </c>
      <c r="M1188" t="s">
        <v>3671</v>
      </c>
      <c r="N1188">
        <v>2.4877777769999998</v>
      </c>
      <c r="O1188">
        <v>0</v>
      </c>
      <c r="P1188">
        <v>27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5.7213352692052091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5.7213352692052091</v>
      </c>
    </row>
    <row r="1189" spans="1:31" x14ac:dyDescent="0.25">
      <c r="A1189">
        <v>1628294</v>
      </c>
      <c r="B1189">
        <v>1</v>
      </c>
      <c r="C1189" t="s">
        <v>81</v>
      </c>
      <c r="D1189" t="s">
        <v>121</v>
      </c>
      <c r="E1189" t="s">
        <v>131</v>
      </c>
      <c r="F1189" t="s">
        <v>3672</v>
      </c>
      <c r="G1189" t="s">
        <v>195</v>
      </c>
      <c r="H1189" t="s">
        <v>134</v>
      </c>
      <c r="I1189" t="s">
        <v>135</v>
      </c>
      <c r="J1189" t="s">
        <v>136</v>
      </c>
      <c r="K1189" t="s">
        <v>137</v>
      </c>
      <c r="L1189" t="s">
        <v>3673</v>
      </c>
      <c r="M1189" t="s">
        <v>3674</v>
      </c>
      <c r="N1189">
        <v>1.0166666660000001</v>
      </c>
      <c r="O1189">
        <v>0</v>
      </c>
      <c r="P1189">
        <v>162</v>
      </c>
      <c r="Q1189">
        <v>0</v>
      </c>
      <c r="R1189">
        <v>0</v>
      </c>
      <c r="S1189">
        <v>2</v>
      </c>
      <c r="T1189">
        <v>4</v>
      </c>
      <c r="U1189">
        <v>0</v>
      </c>
      <c r="V1189">
        <v>0</v>
      </c>
      <c r="W1189">
        <v>0</v>
      </c>
      <c r="X1189">
        <v>18.060081883042042</v>
      </c>
      <c r="Y1189">
        <v>0</v>
      </c>
      <c r="Z1189">
        <v>0</v>
      </c>
      <c r="AA1189">
        <v>3.5727378858342949</v>
      </c>
      <c r="AB1189">
        <v>1.8565700079230936</v>
      </c>
      <c r="AC1189">
        <v>0</v>
      </c>
      <c r="AD1189">
        <v>0</v>
      </c>
      <c r="AE1189">
        <v>23.489389776799431</v>
      </c>
    </row>
    <row r="1190" spans="1:31" x14ac:dyDescent="0.25">
      <c r="A1190">
        <v>1628295</v>
      </c>
      <c r="B1190">
        <v>1</v>
      </c>
      <c r="C1190" t="s">
        <v>80</v>
      </c>
      <c r="D1190" t="s">
        <v>99</v>
      </c>
      <c r="E1190" t="s">
        <v>146</v>
      </c>
      <c r="F1190" t="s">
        <v>2208</v>
      </c>
      <c r="G1190" t="s">
        <v>260</v>
      </c>
      <c r="H1190" t="s">
        <v>149</v>
      </c>
      <c r="I1190" t="s">
        <v>135</v>
      </c>
      <c r="J1190" t="s">
        <v>136</v>
      </c>
      <c r="K1190" t="s">
        <v>137</v>
      </c>
      <c r="L1190" t="s">
        <v>3675</v>
      </c>
      <c r="M1190" t="s">
        <v>3676</v>
      </c>
      <c r="N1190">
        <v>1.0047222220000001</v>
      </c>
      <c r="O1190">
        <v>0</v>
      </c>
      <c r="P1190">
        <v>84</v>
      </c>
      <c r="Q1190">
        <v>0</v>
      </c>
      <c r="R1190">
        <v>1</v>
      </c>
      <c r="S1190">
        <v>0</v>
      </c>
      <c r="T1190">
        <v>8</v>
      </c>
      <c r="U1190">
        <v>0</v>
      </c>
      <c r="V1190">
        <v>0</v>
      </c>
      <c r="W1190">
        <v>0</v>
      </c>
      <c r="X1190">
        <v>20.147033435211078</v>
      </c>
      <c r="Y1190">
        <v>0</v>
      </c>
      <c r="Z1190">
        <v>0</v>
      </c>
      <c r="AA1190">
        <v>0</v>
      </c>
      <c r="AB1190">
        <v>1.9486887729327202</v>
      </c>
      <c r="AC1190">
        <v>0</v>
      </c>
      <c r="AD1190">
        <v>0</v>
      </c>
      <c r="AE1190">
        <v>22.095722208143798</v>
      </c>
    </row>
    <row r="1191" spans="1:31" x14ac:dyDescent="0.25">
      <c r="A1191">
        <v>1628296</v>
      </c>
      <c r="B1191">
        <v>1</v>
      </c>
      <c r="C1191" t="s">
        <v>81</v>
      </c>
      <c r="D1191" t="s">
        <v>120</v>
      </c>
      <c r="E1191" t="s">
        <v>178</v>
      </c>
      <c r="F1191" t="s">
        <v>3252</v>
      </c>
      <c r="G1191" t="s">
        <v>227</v>
      </c>
      <c r="H1191" t="s">
        <v>149</v>
      </c>
      <c r="I1191" t="s">
        <v>135</v>
      </c>
      <c r="J1191" t="s">
        <v>136</v>
      </c>
      <c r="K1191" t="s">
        <v>137</v>
      </c>
      <c r="L1191" t="s">
        <v>3677</v>
      </c>
      <c r="M1191" t="s">
        <v>3678</v>
      </c>
      <c r="N1191">
        <v>1.0947222219999999</v>
      </c>
      <c r="O1191">
        <v>0</v>
      </c>
      <c r="P1191">
        <v>104</v>
      </c>
      <c r="Q1191">
        <v>0</v>
      </c>
      <c r="R1191">
        <v>0</v>
      </c>
      <c r="S1191">
        <v>0</v>
      </c>
      <c r="T1191">
        <v>4</v>
      </c>
      <c r="U1191">
        <v>0</v>
      </c>
      <c r="V1191">
        <v>0</v>
      </c>
      <c r="W1191">
        <v>0</v>
      </c>
      <c r="X1191">
        <v>32.140404853078316</v>
      </c>
      <c r="Y1191">
        <v>0</v>
      </c>
      <c r="Z1191">
        <v>0</v>
      </c>
      <c r="AA1191">
        <v>0</v>
      </c>
      <c r="AB1191">
        <v>1.1008666180641495</v>
      </c>
      <c r="AC1191">
        <v>0</v>
      </c>
      <c r="AD1191">
        <v>0</v>
      </c>
      <c r="AE1191">
        <v>33.241271471142468</v>
      </c>
    </row>
    <row r="1192" spans="1:31" x14ac:dyDescent="0.25">
      <c r="A1192">
        <v>1628300</v>
      </c>
      <c r="B1192">
        <v>1</v>
      </c>
      <c r="C1192" t="s">
        <v>81</v>
      </c>
      <c r="D1192" t="s">
        <v>123</v>
      </c>
      <c r="E1192" t="s">
        <v>178</v>
      </c>
      <c r="F1192" t="s">
        <v>3679</v>
      </c>
      <c r="G1192" t="s">
        <v>227</v>
      </c>
      <c r="H1192" t="s">
        <v>149</v>
      </c>
      <c r="I1192" t="s">
        <v>135</v>
      </c>
      <c r="J1192" t="s">
        <v>136</v>
      </c>
      <c r="K1192" t="s">
        <v>137</v>
      </c>
      <c r="L1192" t="s">
        <v>3680</v>
      </c>
      <c r="M1192" t="s">
        <v>3681</v>
      </c>
      <c r="N1192">
        <v>1.281666666</v>
      </c>
      <c r="O1192">
        <v>0</v>
      </c>
      <c r="P1192">
        <v>41</v>
      </c>
      <c r="Q1192">
        <v>0</v>
      </c>
      <c r="R1192">
        <v>0</v>
      </c>
      <c r="S1192">
        <v>0</v>
      </c>
      <c r="T1192">
        <v>6</v>
      </c>
      <c r="U1192">
        <v>0</v>
      </c>
      <c r="V1192">
        <v>0</v>
      </c>
      <c r="W1192">
        <v>0</v>
      </c>
      <c r="X1192">
        <v>13.023134049376891</v>
      </c>
      <c r="Y1192">
        <v>0</v>
      </c>
      <c r="Z1192">
        <v>0</v>
      </c>
      <c r="AA1192">
        <v>0</v>
      </c>
      <c r="AB1192">
        <v>7.8701768604178044</v>
      </c>
      <c r="AC1192">
        <v>0</v>
      </c>
      <c r="AD1192">
        <v>0</v>
      </c>
      <c r="AE1192">
        <v>20.893310909794696</v>
      </c>
    </row>
    <row r="1193" spans="1:31" x14ac:dyDescent="0.25">
      <c r="A1193">
        <v>1628301</v>
      </c>
      <c r="B1193">
        <v>1</v>
      </c>
      <c r="C1193" t="s">
        <v>80</v>
      </c>
      <c r="D1193" t="s">
        <v>96</v>
      </c>
      <c r="E1193" t="s">
        <v>146</v>
      </c>
      <c r="F1193" t="s">
        <v>3682</v>
      </c>
      <c r="G1193" t="s">
        <v>260</v>
      </c>
      <c r="H1193" t="s">
        <v>149</v>
      </c>
      <c r="I1193" t="s">
        <v>135</v>
      </c>
      <c r="J1193" t="s">
        <v>136</v>
      </c>
      <c r="K1193" t="s">
        <v>137</v>
      </c>
      <c r="L1193" t="s">
        <v>3683</v>
      </c>
      <c r="M1193" t="s">
        <v>3684</v>
      </c>
      <c r="N1193">
        <v>0.51388888799999999</v>
      </c>
      <c r="O1193">
        <v>0</v>
      </c>
      <c r="P1193">
        <v>255</v>
      </c>
      <c r="Q1193">
        <v>0</v>
      </c>
      <c r="R1193">
        <v>1</v>
      </c>
      <c r="S1193">
        <v>0</v>
      </c>
      <c r="T1193">
        <v>28</v>
      </c>
      <c r="U1193">
        <v>0</v>
      </c>
      <c r="V1193">
        <v>0</v>
      </c>
      <c r="W1193">
        <v>0</v>
      </c>
      <c r="X1193">
        <v>32.059532686488588</v>
      </c>
      <c r="Y1193">
        <v>0</v>
      </c>
      <c r="Z1193">
        <v>0</v>
      </c>
      <c r="AA1193">
        <v>0</v>
      </c>
      <c r="AB1193">
        <v>9.7661869987738594</v>
      </c>
      <c r="AC1193">
        <v>0</v>
      </c>
      <c r="AD1193">
        <v>0</v>
      </c>
      <c r="AE1193">
        <v>41.825719685262449</v>
      </c>
    </row>
    <row r="1194" spans="1:31" x14ac:dyDescent="0.25">
      <c r="A1194">
        <v>1628302</v>
      </c>
      <c r="B1194">
        <v>1</v>
      </c>
      <c r="C1194" t="s">
        <v>80</v>
      </c>
      <c r="D1194" t="s">
        <v>96</v>
      </c>
      <c r="E1194" t="s">
        <v>178</v>
      </c>
      <c r="F1194" t="s">
        <v>3685</v>
      </c>
      <c r="G1194" t="s">
        <v>227</v>
      </c>
      <c r="H1194" t="s">
        <v>149</v>
      </c>
      <c r="I1194" t="s">
        <v>135</v>
      </c>
      <c r="J1194" t="s">
        <v>136</v>
      </c>
      <c r="K1194" t="s">
        <v>137</v>
      </c>
      <c r="L1194" t="s">
        <v>3686</v>
      </c>
      <c r="M1194" t="s">
        <v>3687</v>
      </c>
      <c r="N1194">
        <v>1.1941666660000001</v>
      </c>
      <c r="O1194">
        <v>0</v>
      </c>
      <c r="P1194">
        <v>51</v>
      </c>
      <c r="Q1194">
        <v>0</v>
      </c>
      <c r="R1194">
        <v>0</v>
      </c>
      <c r="S1194">
        <v>0</v>
      </c>
      <c r="T1194">
        <v>3</v>
      </c>
      <c r="U1194">
        <v>0</v>
      </c>
      <c r="V1194">
        <v>0</v>
      </c>
      <c r="W1194">
        <v>0</v>
      </c>
      <c r="X1194">
        <v>14.021982445668895</v>
      </c>
      <c r="Y1194">
        <v>0</v>
      </c>
      <c r="Z1194">
        <v>0</v>
      </c>
      <c r="AA1194">
        <v>0</v>
      </c>
      <c r="AB1194">
        <v>7.8110376833995687</v>
      </c>
      <c r="AC1194">
        <v>0</v>
      </c>
      <c r="AD1194">
        <v>0</v>
      </c>
      <c r="AE1194">
        <v>21.833020129068466</v>
      </c>
    </row>
    <row r="1195" spans="1:31" x14ac:dyDescent="0.25">
      <c r="A1195">
        <v>1628304</v>
      </c>
      <c r="B1195">
        <v>1</v>
      </c>
      <c r="C1195" t="s">
        <v>80</v>
      </c>
      <c r="D1195" t="s">
        <v>99</v>
      </c>
      <c r="E1195" t="s">
        <v>146</v>
      </c>
      <c r="F1195" t="s">
        <v>3688</v>
      </c>
      <c r="G1195" t="s">
        <v>260</v>
      </c>
      <c r="H1195" t="s">
        <v>149</v>
      </c>
      <c r="I1195" t="s">
        <v>135</v>
      </c>
      <c r="J1195" t="s">
        <v>136</v>
      </c>
      <c r="K1195" t="s">
        <v>137</v>
      </c>
      <c r="L1195" t="s">
        <v>3689</v>
      </c>
      <c r="M1195" t="s">
        <v>3690</v>
      </c>
      <c r="N1195">
        <v>0.22083333299999999</v>
      </c>
      <c r="O1195">
        <v>0</v>
      </c>
      <c r="P1195">
        <v>76</v>
      </c>
      <c r="Q1195">
        <v>0</v>
      </c>
      <c r="R1195">
        <v>7</v>
      </c>
      <c r="S1195">
        <v>0</v>
      </c>
      <c r="T1195">
        <v>9</v>
      </c>
      <c r="U1195">
        <v>0</v>
      </c>
      <c r="V1195">
        <v>0</v>
      </c>
      <c r="W1195">
        <v>0</v>
      </c>
      <c r="X1195">
        <v>4.0941126273953126</v>
      </c>
      <c r="Y1195">
        <v>0</v>
      </c>
      <c r="Z1195">
        <v>0.4440901912602917</v>
      </c>
      <c r="AA1195">
        <v>0</v>
      </c>
      <c r="AB1195">
        <v>0.14900815277489166</v>
      </c>
      <c r="AC1195">
        <v>0</v>
      </c>
      <c r="AD1195">
        <v>0</v>
      </c>
      <c r="AE1195">
        <v>4.6872109714304955</v>
      </c>
    </row>
    <row r="1196" spans="1:31" x14ac:dyDescent="0.25">
      <c r="A1196">
        <v>1628307</v>
      </c>
      <c r="B1196">
        <v>1</v>
      </c>
      <c r="C1196" t="s">
        <v>80</v>
      </c>
      <c r="D1196" t="s">
        <v>99</v>
      </c>
      <c r="E1196" t="s">
        <v>131</v>
      </c>
      <c r="F1196" t="s">
        <v>3691</v>
      </c>
      <c r="G1196" t="s">
        <v>161</v>
      </c>
      <c r="H1196" t="s">
        <v>134</v>
      </c>
      <c r="I1196" t="s">
        <v>135</v>
      </c>
      <c r="J1196" t="s">
        <v>136</v>
      </c>
      <c r="K1196" t="s">
        <v>137</v>
      </c>
      <c r="L1196" t="s">
        <v>3692</v>
      </c>
      <c r="M1196" t="s">
        <v>3693</v>
      </c>
      <c r="N1196">
        <v>1.4741666659999999</v>
      </c>
      <c r="O1196">
        <v>0</v>
      </c>
      <c r="P1196">
        <v>196</v>
      </c>
      <c r="Q1196">
        <v>0</v>
      </c>
      <c r="R1196">
        <v>7</v>
      </c>
      <c r="S1196">
        <v>3</v>
      </c>
      <c r="T1196">
        <v>16</v>
      </c>
      <c r="U1196">
        <v>0</v>
      </c>
      <c r="V1196">
        <v>0</v>
      </c>
      <c r="W1196">
        <v>0</v>
      </c>
      <c r="X1196">
        <v>71.863652118038971</v>
      </c>
      <c r="Y1196">
        <v>0</v>
      </c>
      <c r="Z1196">
        <v>2.8282458052147961</v>
      </c>
      <c r="AA1196">
        <v>28.378840204410594</v>
      </c>
      <c r="AB1196">
        <v>3.9076129909955997</v>
      </c>
      <c r="AC1196">
        <v>0</v>
      </c>
      <c r="AD1196">
        <v>0</v>
      </c>
      <c r="AE1196">
        <v>106.97835111865996</v>
      </c>
    </row>
    <row r="1197" spans="1:31" x14ac:dyDescent="0.25">
      <c r="A1197">
        <v>1628308</v>
      </c>
      <c r="B1197">
        <v>1</v>
      </c>
      <c r="C1197" t="s">
        <v>81</v>
      </c>
      <c r="D1197" t="s">
        <v>112</v>
      </c>
      <c r="E1197" t="s">
        <v>152</v>
      </c>
      <c r="F1197" t="s">
        <v>3694</v>
      </c>
      <c r="G1197" t="s">
        <v>154</v>
      </c>
      <c r="H1197" t="s">
        <v>149</v>
      </c>
      <c r="I1197" t="s">
        <v>135</v>
      </c>
      <c r="J1197" t="s">
        <v>136</v>
      </c>
      <c r="K1197" t="s">
        <v>137</v>
      </c>
      <c r="L1197" t="s">
        <v>3695</v>
      </c>
      <c r="M1197" t="s">
        <v>3696</v>
      </c>
      <c r="N1197">
        <v>0.834166666</v>
      </c>
      <c r="O1197">
        <v>0</v>
      </c>
      <c r="P1197">
        <v>1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0.41715240632064998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0.41715240632064998</v>
      </c>
    </row>
    <row r="1198" spans="1:31" x14ac:dyDescent="0.25">
      <c r="A1198">
        <v>1628309</v>
      </c>
      <c r="B1198">
        <v>1</v>
      </c>
      <c r="C1198" t="s">
        <v>80</v>
      </c>
      <c r="D1198" t="s">
        <v>85</v>
      </c>
      <c r="E1198" t="s">
        <v>152</v>
      </c>
      <c r="F1198" t="s">
        <v>3697</v>
      </c>
      <c r="G1198" t="s">
        <v>227</v>
      </c>
      <c r="H1198" t="s">
        <v>149</v>
      </c>
      <c r="I1198" t="s">
        <v>135</v>
      </c>
      <c r="J1198" t="s">
        <v>136</v>
      </c>
      <c r="K1198" t="s">
        <v>137</v>
      </c>
      <c r="L1198" t="s">
        <v>3698</v>
      </c>
      <c r="M1198" t="s">
        <v>3699</v>
      </c>
      <c r="N1198">
        <v>0.64333333299999995</v>
      </c>
      <c r="O1198">
        <v>0</v>
      </c>
      <c r="P1198">
        <v>16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3.5649617830502707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3.5649617830502707</v>
      </c>
    </row>
    <row r="1199" spans="1:31" x14ac:dyDescent="0.25">
      <c r="A1199">
        <v>1628314</v>
      </c>
      <c r="B1199">
        <v>1</v>
      </c>
      <c r="C1199" t="s">
        <v>81</v>
      </c>
      <c r="D1199" t="s">
        <v>127</v>
      </c>
      <c r="E1199" t="s">
        <v>131</v>
      </c>
      <c r="F1199" t="s">
        <v>3700</v>
      </c>
      <c r="G1199" t="s">
        <v>161</v>
      </c>
      <c r="H1199" t="s">
        <v>134</v>
      </c>
      <c r="I1199" t="s">
        <v>135</v>
      </c>
      <c r="J1199" t="s">
        <v>136</v>
      </c>
      <c r="K1199" t="s">
        <v>137</v>
      </c>
      <c r="L1199" t="s">
        <v>3701</v>
      </c>
      <c r="M1199" t="s">
        <v>3702</v>
      </c>
      <c r="N1199">
        <v>1.1958333329999999</v>
      </c>
      <c r="O1199">
        <v>0</v>
      </c>
      <c r="P1199">
        <v>866</v>
      </c>
      <c r="Q1199">
        <v>0</v>
      </c>
      <c r="R1199">
        <v>6</v>
      </c>
      <c r="S1199">
        <v>0</v>
      </c>
      <c r="T1199">
        <v>51</v>
      </c>
      <c r="U1199">
        <v>0</v>
      </c>
      <c r="V1199">
        <v>0</v>
      </c>
      <c r="W1199">
        <v>0</v>
      </c>
      <c r="X1199">
        <v>287.32888234735816</v>
      </c>
      <c r="Y1199">
        <v>0</v>
      </c>
      <c r="Z1199">
        <v>2.6059671779520417</v>
      </c>
      <c r="AA1199">
        <v>0</v>
      </c>
      <c r="AB1199">
        <v>30.521599622860574</v>
      </c>
      <c r="AC1199">
        <v>0</v>
      </c>
      <c r="AD1199">
        <v>0</v>
      </c>
      <c r="AE1199">
        <v>320.45644914817075</v>
      </c>
    </row>
    <row r="1200" spans="1:31" x14ac:dyDescent="0.25">
      <c r="A1200">
        <v>1628315</v>
      </c>
      <c r="B1200">
        <v>1</v>
      </c>
      <c r="C1200" t="s">
        <v>80</v>
      </c>
      <c r="D1200" t="s">
        <v>85</v>
      </c>
      <c r="E1200" t="s">
        <v>152</v>
      </c>
      <c r="F1200" t="s">
        <v>3703</v>
      </c>
      <c r="G1200" t="s">
        <v>227</v>
      </c>
      <c r="H1200" t="s">
        <v>149</v>
      </c>
      <c r="I1200" t="s">
        <v>135</v>
      </c>
      <c r="J1200" t="s">
        <v>136</v>
      </c>
      <c r="K1200" t="s">
        <v>137</v>
      </c>
      <c r="L1200" t="s">
        <v>3704</v>
      </c>
      <c r="M1200" t="s">
        <v>3705</v>
      </c>
      <c r="N1200">
        <v>1.936388888</v>
      </c>
      <c r="O1200">
        <v>0</v>
      </c>
      <c r="P1200">
        <v>2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3.1945867196484903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3.1945867196484903</v>
      </c>
    </row>
    <row r="1201" spans="1:31" x14ac:dyDescent="0.25">
      <c r="A1201">
        <v>1628316</v>
      </c>
      <c r="B1201">
        <v>1</v>
      </c>
      <c r="C1201" t="s">
        <v>81</v>
      </c>
      <c r="D1201" t="s">
        <v>128</v>
      </c>
      <c r="E1201" t="s">
        <v>131</v>
      </c>
      <c r="F1201" t="s">
        <v>3706</v>
      </c>
      <c r="G1201" t="s">
        <v>161</v>
      </c>
      <c r="H1201" t="s">
        <v>134</v>
      </c>
      <c r="I1201" t="s">
        <v>135</v>
      </c>
      <c r="J1201" t="s">
        <v>136</v>
      </c>
      <c r="K1201" t="s">
        <v>137</v>
      </c>
      <c r="L1201" t="s">
        <v>3707</v>
      </c>
      <c r="M1201" t="s">
        <v>3708</v>
      </c>
      <c r="N1201">
        <v>0.25138888799999998</v>
      </c>
      <c r="O1201">
        <v>0</v>
      </c>
      <c r="P1201">
        <v>47</v>
      </c>
      <c r="Q1201">
        <v>1</v>
      </c>
      <c r="R1201">
        <v>24</v>
      </c>
      <c r="S1201">
        <v>2</v>
      </c>
      <c r="T1201">
        <v>11</v>
      </c>
      <c r="U1201">
        <v>0</v>
      </c>
      <c r="V1201">
        <v>0</v>
      </c>
      <c r="W1201">
        <v>0</v>
      </c>
      <c r="X1201">
        <v>3.4986902650436038</v>
      </c>
      <c r="Y1201">
        <v>1.0883299933916669E-2</v>
      </c>
      <c r="Z1201">
        <v>1.7895680828563696</v>
      </c>
      <c r="AA1201">
        <v>4.309480097269355</v>
      </c>
      <c r="AB1201">
        <v>2.2841523096179892</v>
      </c>
      <c r="AC1201">
        <v>0</v>
      </c>
      <c r="AD1201">
        <v>0</v>
      </c>
      <c r="AE1201">
        <v>11.892774054721235</v>
      </c>
    </row>
    <row r="1202" spans="1:31" x14ac:dyDescent="0.25">
      <c r="A1202">
        <v>1628322</v>
      </c>
      <c r="B1202">
        <v>1</v>
      </c>
      <c r="C1202" t="s">
        <v>80</v>
      </c>
      <c r="D1202" t="s">
        <v>97</v>
      </c>
      <c r="E1202" t="s">
        <v>178</v>
      </c>
      <c r="F1202" t="s">
        <v>3709</v>
      </c>
      <c r="G1202" t="s">
        <v>187</v>
      </c>
      <c r="H1202" t="s">
        <v>149</v>
      </c>
      <c r="I1202" t="s">
        <v>135</v>
      </c>
      <c r="J1202" t="s">
        <v>136</v>
      </c>
      <c r="K1202" t="s">
        <v>137</v>
      </c>
      <c r="L1202" t="s">
        <v>3710</v>
      </c>
      <c r="M1202" t="s">
        <v>3711</v>
      </c>
      <c r="N1202">
        <v>0.89611111099999996</v>
      </c>
      <c r="O1202">
        <v>0</v>
      </c>
      <c r="P1202">
        <v>25</v>
      </c>
      <c r="Q1202">
        <v>0</v>
      </c>
      <c r="R1202">
        <v>0</v>
      </c>
      <c r="S1202">
        <v>0</v>
      </c>
      <c r="T1202">
        <v>5</v>
      </c>
      <c r="U1202">
        <v>0</v>
      </c>
      <c r="V1202">
        <v>0</v>
      </c>
      <c r="W1202">
        <v>0</v>
      </c>
      <c r="X1202">
        <v>11.122209586384843</v>
      </c>
      <c r="Y1202">
        <v>0</v>
      </c>
      <c r="Z1202">
        <v>0</v>
      </c>
      <c r="AA1202">
        <v>0</v>
      </c>
      <c r="AB1202">
        <v>2.5846368707443625</v>
      </c>
      <c r="AC1202">
        <v>0</v>
      </c>
      <c r="AD1202">
        <v>0</v>
      </c>
      <c r="AE1202">
        <v>13.706846457129206</v>
      </c>
    </row>
    <row r="1203" spans="1:31" x14ac:dyDescent="0.25">
      <c r="A1203">
        <v>1628325</v>
      </c>
      <c r="B1203">
        <v>1</v>
      </c>
      <c r="C1203" t="s">
        <v>80</v>
      </c>
      <c r="D1203" t="s">
        <v>88</v>
      </c>
      <c r="E1203" t="s">
        <v>152</v>
      </c>
      <c r="F1203" t="s">
        <v>3712</v>
      </c>
      <c r="G1203" t="s">
        <v>168</v>
      </c>
      <c r="H1203" t="s">
        <v>149</v>
      </c>
      <c r="I1203" t="s">
        <v>135</v>
      </c>
      <c r="J1203" t="s">
        <v>136</v>
      </c>
      <c r="K1203" t="s">
        <v>137</v>
      </c>
      <c r="L1203" t="s">
        <v>3713</v>
      </c>
      <c r="M1203" t="s">
        <v>3714</v>
      </c>
      <c r="N1203">
        <v>9.9769444440000008</v>
      </c>
      <c r="O1203">
        <v>0</v>
      </c>
      <c r="P1203">
        <v>6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11.275253365700825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11.275253365700825</v>
      </c>
    </row>
    <row r="1204" spans="1:31" x14ac:dyDescent="0.25">
      <c r="A1204">
        <v>1628329</v>
      </c>
      <c r="B1204">
        <v>1</v>
      </c>
      <c r="C1204" t="s">
        <v>80</v>
      </c>
      <c r="D1204" t="s">
        <v>84</v>
      </c>
      <c r="E1204" t="s">
        <v>152</v>
      </c>
      <c r="F1204" t="s">
        <v>3715</v>
      </c>
      <c r="G1204" t="s">
        <v>154</v>
      </c>
      <c r="H1204" t="s">
        <v>149</v>
      </c>
      <c r="I1204" t="s">
        <v>135</v>
      </c>
      <c r="J1204" t="s">
        <v>136</v>
      </c>
      <c r="K1204" t="s">
        <v>137</v>
      </c>
      <c r="L1204" t="s">
        <v>3716</v>
      </c>
      <c r="M1204" t="s">
        <v>3717</v>
      </c>
      <c r="N1204">
        <v>0.66027777700000001</v>
      </c>
      <c r="O1204">
        <v>0</v>
      </c>
      <c r="P1204">
        <v>9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1.5298377746409804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1.5298377746409804</v>
      </c>
    </row>
    <row r="1205" spans="1:31" x14ac:dyDescent="0.25">
      <c r="A1205">
        <v>1628331</v>
      </c>
      <c r="B1205">
        <v>1</v>
      </c>
      <c r="C1205" t="s">
        <v>80</v>
      </c>
      <c r="D1205" t="s">
        <v>96</v>
      </c>
      <c r="E1205" t="s">
        <v>152</v>
      </c>
      <c r="F1205" t="s">
        <v>3718</v>
      </c>
      <c r="G1205" t="s">
        <v>154</v>
      </c>
      <c r="H1205" t="s">
        <v>149</v>
      </c>
      <c r="I1205" t="s">
        <v>135</v>
      </c>
      <c r="J1205" t="s">
        <v>136</v>
      </c>
      <c r="K1205" t="s">
        <v>137</v>
      </c>
      <c r="L1205" t="s">
        <v>3719</v>
      </c>
      <c r="M1205" t="s">
        <v>3720</v>
      </c>
      <c r="N1205">
        <v>1.355</v>
      </c>
      <c r="O1205">
        <v>0</v>
      </c>
      <c r="P1205">
        <v>2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2.31323802402E-3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2.31323802402E-3</v>
      </c>
    </row>
    <row r="1206" spans="1:31" x14ac:dyDescent="0.25">
      <c r="A1206">
        <v>1628332</v>
      </c>
      <c r="B1206">
        <v>1</v>
      </c>
      <c r="C1206" t="s">
        <v>80</v>
      </c>
      <c r="D1206" t="s">
        <v>96</v>
      </c>
      <c r="E1206" t="s">
        <v>140</v>
      </c>
      <c r="F1206" t="s">
        <v>3721</v>
      </c>
      <c r="G1206" t="s">
        <v>161</v>
      </c>
      <c r="H1206" t="s">
        <v>134</v>
      </c>
      <c r="I1206" t="s">
        <v>135</v>
      </c>
      <c r="J1206" t="s">
        <v>136</v>
      </c>
      <c r="K1206" t="s">
        <v>137</v>
      </c>
      <c r="L1206" t="s">
        <v>3722</v>
      </c>
      <c r="M1206" t="s">
        <v>3723</v>
      </c>
      <c r="N1206">
        <v>0.39972222200000002</v>
      </c>
      <c r="O1206">
        <v>0</v>
      </c>
      <c r="P1206">
        <v>1230</v>
      </c>
      <c r="Q1206">
        <v>0</v>
      </c>
      <c r="R1206">
        <v>1</v>
      </c>
      <c r="S1206">
        <v>0</v>
      </c>
      <c r="T1206">
        <v>101</v>
      </c>
      <c r="U1206">
        <v>0</v>
      </c>
      <c r="V1206">
        <v>0</v>
      </c>
      <c r="W1206">
        <v>0</v>
      </c>
      <c r="X1206">
        <v>131.25347667768048</v>
      </c>
      <c r="Y1206">
        <v>0</v>
      </c>
      <c r="Z1206">
        <v>0.38623413617041663</v>
      </c>
      <c r="AA1206">
        <v>0</v>
      </c>
      <c r="AB1206">
        <v>21.85601105756534</v>
      </c>
      <c r="AC1206">
        <v>0</v>
      </c>
      <c r="AD1206">
        <v>0</v>
      </c>
      <c r="AE1206">
        <v>153.49572187141627</v>
      </c>
    </row>
    <row r="1207" spans="1:31" x14ac:dyDescent="0.25">
      <c r="A1207">
        <v>1628336</v>
      </c>
      <c r="B1207">
        <v>1</v>
      </c>
      <c r="C1207" t="s">
        <v>80</v>
      </c>
      <c r="D1207" t="s">
        <v>104</v>
      </c>
      <c r="E1207" t="s">
        <v>178</v>
      </c>
      <c r="F1207" t="s">
        <v>3724</v>
      </c>
      <c r="G1207" t="s">
        <v>227</v>
      </c>
      <c r="H1207" t="s">
        <v>149</v>
      </c>
      <c r="I1207" t="s">
        <v>135</v>
      </c>
      <c r="J1207" t="s">
        <v>136</v>
      </c>
      <c r="K1207" t="s">
        <v>137</v>
      </c>
      <c r="L1207" t="s">
        <v>3725</v>
      </c>
      <c r="M1207" t="s">
        <v>3726</v>
      </c>
      <c r="N1207">
        <v>2.7549999999999999</v>
      </c>
      <c r="O1207">
        <v>0</v>
      </c>
      <c r="P1207">
        <v>83</v>
      </c>
      <c r="Q1207">
        <v>0</v>
      </c>
      <c r="R1207">
        <v>1</v>
      </c>
      <c r="S1207">
        <v>0</v>
      </c>
      <c r="T1207">
        <v>4</v>
      </c>
      <c r="U1207">
        <v>0</v>
      </c>
      <c r="V1207">
        <v>0</v>
      </c>
      <c r="W1207">
        <v>0</v>
      </c>
      <c r="X1207">
        <v>56.631572789769677</v>
      </c>
      <c r="Y1207">
        <v>0</v>
      </c>
      <c r="Z1207">
        <v>0.60631340915481002</v>
      </c>
      <c r="AA1207">
        <v>0</v>
      </c>
      <c r="AB1207">
        <v>0.20815383263687998</v>
      </c>
      <c r="AC1207">
        <v>0</v>
      </c>
      <c r="AD1207">
        <v>0</v>
      </c>
      <c r="AE1207">
        <v>57.446040031561367</v>
      </c>
    </row>
    <row r="1208" spans="1:31" x14ac:dyDescent="0.25">
      <c r="A1208">
        <v>1628337</v>
      </c>
      <c r="B1208">
        <v>1</v>
      </c>
      <c r="C1208" t="s">
        <v>81</v>
      </c>
      <c r="D1208" t="s">
        <v>128</v>
      </c>
      <c r="E1208" t="s">
        <v>152</v>
      </c>
      <c r="F1208" t="s">
        <v>3727</v>
      </c>
      <c r="G1208" t="s">
        <v>154</v>
      </c>
      <c r="H1208" t="s">
        <v>149</v>
      </c>
      <c r="I1208" t="s">
        <v>135</v>
      </c>
      <c r="J1208" t="s">
        <v>136</v>
      </c>
      <c r="K1208" t="s">
        <v>137</v>
      </c>
      <c r="L1208" t="s">
        <v>3728</v>
      </c>
      <c r="M1208" t="s">
        <v>3729</v>
      </c>
      <c r="N1208">
        <v>3.193333333</v>
      </c>
      <c r="O1208">
        <v>0</v>
      </c>
      <c r="P1208">
        <v>10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7.4078062028632194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7.4078062028632194</v>
      </c>
    </row>
    <row r="1209" spans="1:31" x14ac:dyDescent="0.25">
      <c r="A1209">
        <v>1628338</v>
      </c>
      <c r="B1209">
        <v>1</v>
      </c>
      <c r="C1209" t="s">
        <v>80</v>
      </c>
      <c r="D1209" t="s">
        <v>94</v>
      </c>
      <c r="E1209" t="s">
        <v>146</v>
      </c>
      <c r="F1209" t="s">
        <v>3730</v>
      </c>
      <c r="G1209" t="s">
        <v>260</v>
      </c>
      <c r="H1209" t="s">
        <v>149</v>
      </c>
      <c r="I1209" t="s">
        <v>135</v>
      </c>
      <c r="J1209" t="s">
        <v>136</v>
      </c>
      <c r="K1209" t="s">
        <v>137</v>
      </c>
      <c r="L1209" t="s">
        <v>3731</v>
      </c>
      <c r="M1209" t="s">
        <v>3732</v>
      </c>
      <c r="N1209">
        <v>2.3172222219999998</v>
      </c>
      <c r="O1209">
        <v>0</v>
      </c>
      <c r="P1209">
        <v>0</v>
      </c>
      <c r="Q1209">
        <v>0</v>
      </c>
      <c r="R1209">
        <v>12</v>
      </c>
      <c r="S1209">
        <v>0</v>
      </c>
      <c r="T1209">
        <v>1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20.670317387605067</v>
      </c>
      <c r="AA1209">
        <v>0</v>
      </c>
      <c r="AB1209">
        <v>5.7878853749119523</v>
      </c>
      <c r="AC1209">
        <v>0</v>
      </c>
      <c r="AD1209">
        <v>0</v>
      </c>
      <c r="AE1209">
        <v>26.458202762517018</v>
      </c>
    </row>
    <row r="1210" spans="1:31" x14ac:dyDescent="0.25">
      <c r="A1210">
        <v>1628339</v>
      </c>
      <c r="B1210">
        <v>1</v>
      </c>
      <c r="C1210" t="s">
        <v>80</v>
      </c>
      <c r="D1210" t="s">
        <v>96</v>
      </c>
      <c r="E1210" t="s">
        <v>131</v>
      </c>
      <c r="F1210" t="s">
        <v>3733</v>
      </c>
      <c r="G1210" t="s">
        <v>1992</v>
      </c>
      <c r="H1210" t="s">
        <v>134</v>
      </c>
      <c r="I1210" t="s">
        <v>135</v>
      </c>
      <c r="J1210" t="s">
        <v>136</v>
      </c>
      <c r="K1210" t="s">
        <v>137</v>
      </c>
      <c r="L1210" t="s">
        <v>3734</v>
      </c>
      <c r="M1210" t="s">
        <v>3735</v>
      </c>
      <c r="N1210">
        <v>1.1419444439999999</v>
      </c>
      <c r="O1210">
        <v>0</v>
      </c>
      <c r="P1210">
        <v>307</v>
      </c>
      <c r="Q1210">
        <v>0</v>
      </c>
      <c r="R1210">
        <v>0</v>
      </c>
      <c r="S1210">
        <v>0</v>
      </c>
      <c r="T1210">
        <v>8</v>
      </c>
      <c r="U1210">
        <v>0</v>
      </c>
      <c r="V1210">
        <v>0</v>
      </c>
      <c r="W1210">
        <v>0</v>
      </c>
      <c r="X1210">
        <v>111.1501566739437</v>
      </c>
      <c r="Y1210">
        <v>0</v>
      </c>
      <c r="Z1210">
        <v>0</v>
      </c>
      <c r="AA1210">
        <v>0</v>
      </c>
      <c r="AB1210">
        <v>7.5602375304099487</v>
      </c>
      <c r="AC1210">
        <v>0</v>
      </c>
      <c r="AD1210">
        <v>0</v>
      </c>
      <c r="AE1210">
        <v>118.71039420435365</v>
      </c>
    </row>
    <row r="1211" spans="1:31" x14ac:dyDescent="0.25">
      <c r="A1211">
        <v>1628341</v>
      </c>
      <c r="B1211">
        <v>1</v>
      </c>
      <c r="C1211" t="s">
        <v>80</v>
      </c>
      <c r="D1211" t="s">
        <v>82</v>
      </c>
      <c r="E1211" t="s">
        <v>146</v>
      </c>
      <c r="F1211" t="s">
        <v>3736</v>
      </c>
      <c r="G1211" t="s">
        <v>1115</v>
      </c>
      <c r="H1211" t="s">
        <v>149</v>
      </c>
      <c r="I1211" t="s">
        <v>135</v>
      </c>
      <c r="J1211" t="s">
        <v>136</v>
      </c>
      <c r="K1211" t="s">
        <v>137</v>
      </c>
      <c r="L1211" t="s">
        <v>3737</v>
      </c>
      <c r="M1211" t="s">
        <v>3738</v>
      </c>
      <c r="N1211">
        <v>2.5547222220000001</v>
      </c>
      <c r="O1211">
        <v>0</v>
      </c>
      <c r="P1211">
        <v>973</v>
      </c>
      <c r="Q1211">
        <v>0</v>
      </c>
      <c r="R1211">
        <v>0</v>
      </c>
      <c r="S1211">
        <v>0</v>
      </c>
      <c r="T1211">
        <v>54</v>
      </c>
      <c r="U1211">
        <v>0</v>
      </c>
      <c r="V1211">
        <v>0</v>
      </c>
      <c r="W1211">
        <v>0</v>
      </c>
      <c r="X1211">
        <v>933.32540417894347</v>
      </c>
      <c r="Y1211">
        <v>0</v>
      </c>
      <c r="Z1211">
        <v>0</v>
      </c>
      <c r="AA1211">
        <v>0</v>
      </c>
      <c r="AB1211">
        <v>55.51325665340056</v>
      </c>
      <c r="AC1211">
        <v>0</v>
      </c>
      <c r="AD1211">
        <v>0</v>
      </c>
      <c r="AE1211">
        <v>988.83866083234398</v>
      </c>
    </row>
    <row r="1212" spans="1:31" x14ac:dyDescent="0.25">
      <c r="A1212">
        <v>1628345</v>
      </c>
      <c r="B1212">
        <v>1</v>
      </c>
      <c r="C1212" t="s">
        <v>80</v>
      </c>
      <c r="D1212" t="s">
        <v>98</v>
      </c>
      <c r="E1212" t="s">
        <v>152</v>
      </c>
      <c r="F1212" t="s">
        <v>3739</v>
      </c>
      <c r="G1212" t="s">
        <v>154</v>
      </c>
      <c r="H1212" t="s">
        <v>149</v>
      </c>
      <c r="I1212" t="s">
        <v>135</v>
      </c>
      <c r="J1212" t="s">
        <v>136</v>
      </c>
      <c r="K1212" t="s">
        <v>137</v>
      </c>
      <c r="L1212" t="s">
        <v>3740</v>
      </c>
      <c r="M1212" t="s">
        <v>3741</v>
      </c>
      <c r="N1212">
        <v>5.6683333329999996</v>
      </c>
      <c r="O1212">
        <v>0</v>
      </c>
      <c r="P1212">
        <v>1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3.3251585713888892E-4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3.3251585713888892E-4</v>
      </c>
    </row>
    <row r="1213" spans="1:31" x14ac:dyDescent="0.25">
      <c r="A1213">
        <v>1628346</v>
      </c>
      <c r="B1213">
        <v>1</v>
      </c>
      <c r="C1213" t="s">
        <v>80</v>
      </c>
      <c r="D1213" t="s">
        <v>105</v>
      </c>
      <c r="E1213" t="s">
        <v>146</v>
      </c>
      <c r="F1213" t="s">
        <v>3742</v>
      </c>
      <c r="G1213" t="s">
        <v>235</v>
      </c>
      <c r="H1213" t="s">
        <v>149</v>
      </c>
      <c r="I1213" t="s">
        <v>135</v>
      </c>
      <c r="J1213" t="s">
        <v>136</v>
      </c>
      <c r="K1213" t="s">
        <v>143</v>
      </c>
      <c r="L1213" t="s">
        <v>3743</v>
      </c>
      <c r="M1213" t="s">
        <v>3744</v>
      </c>
      <c r="N1213">
        <v>1.904722222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22</v>
      </c>
      <c r="U1213">
        <v>0</v>
      </c>
      <c r="V1213">
        <v>7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76.339793635347533</v>
      </c>
      <c r="AC1213">
        <v>0</v>
      </c>
      <c r="AD1213">
        <v>15.230795141174115</v>
      </c>
      <c r="AE1213">
        <v>91.570588776521646</v>
      </c>
    </row>
    <row r="1214" spans="1:31" x14ac:dyDescent="0.25">
      <c r="A1214">
        <v>1628347</v>
      </c>
      <c r="B1214">
        <v>1</v>
      </c>
      <c r="C1214" t="s">
        <v>80</v>
      </c>
      <c r="D1214" t="s">
        <v>89</v>
      </c>
      <c r="E1214" t="s">
        <v>362</v>
      </c>
      <c r="F1214" t="s">
        <v>3745</v>
      </c>
      <c r="G1214" t="s">
        <v>227</v>
      </c>
      <c r="H1214" t="s">
        <v>149</v>
      </c>
      <c r="I1214" t="s">
        <v>135</v>
      </c>
      <c r="J1214" t="s">
        <v>136</v>
      </c>
      <c r="K1214" t="s">
        <v>137</v>
      </c>
      <c r="L1214" t="s">
        <v>3746</v>
      </c>
      <c r="M1214" t="s">
        <v>3747</v>
      </c>
      <c r="N1214">
        <v>0.59694444400000002</v>
      </c>
      <c r="O1214">
        <v>0</v>
      </c>
      <c r="P1214">
        <v>36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16.100188647936911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16.100188647936911</v>
      </c>
    </row>
    <row r="1215" spans="1:31" x14ac:dyDescent="0.25">
      <c r="A1215">
        <v>1628348</v>
      </c>
      <c r="B1215">
        <v>1</v>
      </c>
      <c r="C1215" t="s">
        <v>81</v>
      </c>
      <c r="D1215" t="s">
        <v>128</v>
      </c>
      <c r="E1215" t="s">
        <v>178</v>
      </c>
      <c r="F1215" t="s">
        <v>3748</v>
      </c>
      <c r="G1215" t="s">
        <v>148</v>
      </c>
      <c r="H1215" t="s">
        <v>149</v>
      </c>
      <c r="I1215" t="s">
        <v>135</v>
      </c>
      <c r="J1215" t="s">
        <v>136</v>
      </c>
      <c r="K1215" t="s">
        <v>143</v>
      </c>
      <c r="L1215" t="s">
        <v>3749</v>
      </c>
      <c r="M1215" t="s">
        <v>3750</v>
      </c>
      <c r="N1215">
        <v>7.4763758329999996</v>
      </c>
      <c r="O1215">
        <v>0</v>
      </c>
      <c r="P1215">
        <v>1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1.4770683571339256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1.4770683571339256</v>
      </c>
    </row>
    <row r="1216" spans="1:31" x14ac:dyDescent="0.25">
      <c r="A1216">
        <v>1628349</v>
      </c>
      <c r="B1216">
        <v>1</v>
      </c>
      <c r="C1216" t="s">
        <v>81</v>
      </c>
      <c r="D1216" t="s">
        <v>113</v>
      </c>
      <c r="E1216" t="s">
        <v>152</v>
      </c>
      <c r="F1216" t="s">
        <v>3751</v>
      </c>
      <c r="G1216" t="s">
        <v>507</v>
      </c>
      <c r="H1216" t="s">
        <v>149</v>
      </c>
      <c r="I1216" t="s">
        <v>135</v>
      </c>
      <c r="J1216" t="s">
        <v>136</v>
      </c>
      <c r="K1216" t="s">
        <v>137</v>
      </c>
      <c r="L1216" t="s">
        <v>3752</v>
      </c>
      <c r="M1216" t="s">
        <v>3753</v>
      </c>
      <c r="N1216">
        <v>0.78749999999999998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6.3143998276975005E-2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6.3143998276975005E-2</v>
      </c>
    </row>
    <row r="1217" spans="1:31" x14ac:dyDescent="0.25">
      <c r="A1217">
        <v>1628352</v>
      </c>
      <c r="B1217">
        <v>1</v>
      </c>
      <c r="C1217" t="s">
        <v>80</v>
      </c>
      <c r="D1217" t="s">
        <v>96</v>
      </c>
      <c r="E1217" t="s">
        <v>140</v>
      </c>
      <c r="F1217" t="s">
        <v>3721</v>
      </c>
      <c r="G1217" t="s">
        <v>161</v>
      </c>
      <c r="H1217" t="s">
        <v>134</v>
      </c>
      <c r="I1217" t="s">
        <v>135</v>
      </c>
      <c r="J1217" t="s">
        <v>136</v>
      </c>
      <c r="K1217" t="s">
        <v>137</v>
      </c>
      <c r="L1217" t="s">
        <v>3754</v>
      </c>
      <c r="M1217" t="s">
        <v>3755</v>
      </c>
      <c r="N1217">
        <v>0.50472222200000005</v>
      </c>
      <c r="O1217">
        <v>0</v>
      </c>
      <c r="P1217">
        <v>1230</v>
      </c>
      <c r="Q1217">
        <v>0</v>
      </c>
      <c r="R1217">
        <v>1</v>
      </c>
      <c r="S1217">
        <v>0</v>
      </c>
      <c r="T1217">
        <v>101</v>
      </c>
      <c r="U1217">
        <v>0</v>
      </c>
      <c r="V1217">
        <v>0</v>
      </c>
      <c r="W1217">
        <v>0</v>
      </c>
      <c r="X1217">
        <v>198.8982699686365</v>
      </c>
      <c r="Y1217">
        <v>0</v>
      </c>
      <c r="Z1217">
        <v>0.52016737326341655</v>
      </c>
      <c r="AA1217">
        <v>0</v>
      </c>
      <c r="AB1217">
        <v>45.387916563076573</v>
      </c>
      <c r="AC1217">
        <v>0</v>
      </c>
      <c r="AD1217">
        <v>0</v>
      </c>
      <c r="AE1217">
        <v>244.80635390497648</v>
      </c>
    </row>
    <row r="1218" spans="1:31" x14ac:dyDescent="0.25">
      <c r="A1218">
        <v>1628353</v>
      </c>
      <c r="B1218">
        <v>1</v>
      </c>
      <c r="C1218" t="s">
        <v>80</v>
      </c>
      <c r="D1218" t="s">
        <v>83</v>
      </c>
      <c r="E1218" t="s">
        <v>131</v>
      </c>
      <c r="F1218" t="s">
        <v>3756</v>
      </c>
      <c r="G1218" t="s">
        <v>235</v>
      </c>
      <c r="H1218" t="s">
        <v>134</v>
      </c>
      <c r="I1218" t="s">
        <v>135</v>
      </c>
      <c r="J1218" t="s">
        <v>136</v>
      </c>
      <c r="K1218" t="s">
        <v>143</v>
      </c>
      <c r="L1218" t="s">
        <v>3757</v>
      </c>
      <c r="M1218" t="s">
        <v>3758</v>
      </c>
      <c r="N1218">
        <v>0.64391472199999999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100</v>
      </c>
      <c r="U1218">
        <v>0</v>
      </c>
      <c r="V1218">
        <v>11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61.715836847883807</v>
      </c>
      <c r="AC1218">
        <v>0</v>
      </c>
      <c r="AD1218">
        <v>11.514873053450801</v>
      </c>
      <c r="AE1218">
        <v>73.230709901334606</v>
      </c>
    </row>
    <row r="1219" spans="1:31" x14ac:dyDescent="0.25">
      <c r="A1219">
        <v>1628356</v>
      </c>
      <c r="B1219">
        <v>1</v>
      </c>
      <c r="C1219" t="s">
        <v>80</v>
      </c>
      <c r="D1219" t="s">
        <v>100</v>
      </c>
      <c r="E1219" t="s">
        <v>131</v>
      </c>
      <c r="F1219" t="s">
        <v>3759</v>
      </c>
      <c r="G1219" t="s">
        <v>195</v>
      </c>
      <c r="H1219" t="s">
        <v>134</v>
      </c>
      <c r="I1219" t="s">
        <v>135</v>
      </c>
      <c r="J1219" t="s">
        <v>136</v>
      </c>
      <c r="K1219" t="s">
        <v>137</v>
      </c>
      <c r="L1219" t="s">
        <v>3760</v>
      </c>
      <c r="M1219" t="s">
        <v>3761</v>
      </c>
      <c r="N1219">
        <v>0.41333333300000002</v>
      </c>
      <c r="O1219">
        <v>0</v>
      </c>
      <c r="P1219">
        <v>71</v>
      </c>
      <c r="Q1219">
        <v>0</v>
      </c>
      <c r="R1219">
        <v>1</v>
      </c>
      <c r="S1219">
        <v>0</v>
      </c>
      <c r="T1219">
        <v>5</v>
      </c>
      <c r="U1219">
        <v>0</v>
      </c>
      <c r="V1219">
        <v>0</v>
      </c>
      <c r="W1219">
        <v>0</v>
      </c>
      <c r="X1219">
        <v>10.524512152178563</v>
      </c>
      <c r="Y1219">
        <v>0</v>
      </c>
      <c r="Z1219">
        <v>3.9912636399999993E-4</v>
      </c>
      <c r="AA1219">
        <v>0</v>
      </c>
      <c r="AB1219">
        <v>0.20829287017391998</v>
      </c>
      <c r="AC1219">
        <v>0</v>
      </c>
      <c r="AD1219">
        <v>0</v>
      </c>
      <c r="AE1219">
        <v>10.733204148716483</v>
      </c>
    </row>
    <row r="1220" spans="1:31" x14ac:dyDescent="0.25">
      <c r="A1220">
        <v>1628357</v>
      </c>
      <c r="B1220">
        <v>1</v>
      </c>
      <c r="C1220" t="s">
        <v>80</v>
      </c>
      <c r="D1220" t="s">
        <v>85</v>
      </c>
      <c r="E1220" t="s">
        <v>362</v>
      </c>
      <c r="F1220" t="s">
        <v>3053</v>
      </c>
      <c r="G1220" t="s">
        <v>180</v>
      </c>
      <c r="H1220" t="s">
        <v>149</v>
      </c>
      <c r="I1220" t="s">
        <v>135</v>
      </c>
      <c r="J1220" t="s">
        <v>136</v>
      </c>
      <c r="K1220" t="s">
        <v>137</v>
      </c>
      <c r="L1220" t="s">
        <v>3762</v>
      </c>
      <c r="M1220" t="s">
        <v>3763</v>
      </c>
      <c r="N1220">
        <v>3.7183333329999999</v>
      </c>
      <c r="O1220">
        <v>0</v>
      </c>
      <c r="P1220">
        <v>99</v>
      </c>
      <c r="Q1220">
        <v>0</v>
      </c>
      <c r="R1220">
        <v>0</v>
      </c>
      <c r="S1220">
        <v>0</v>
      </c>
      <c r="T1220">
        <v>33</v>
      </c>
      <c r="U1220">
        <v>0</v>
      </c>
      <c r="V1220">
        <v>0</v>
      </c>
      <c r="W1220">
        <v>0</v>
      </c>
      <c r="X1220">
        <v>121.90318519983025</v>
      </c>
      <c r="Y1220">
        <v>0</v>
      </c>
      <c r="Z1220">
        <v>0</v>
      </c>
      <c r="AA1220">
        <v>0</v>
      </c>
      <c r="AB1220">
        <v>86.42475078753904</v>
      </c>
      <c r="AC1220">
        <v>0</v>
      </c>
      <c r="AD1220">
        <v>0</v>
      </c>
      <c r="AE1220">
        <v>208.3279359873693</v>
      </c>
    </row>
    <row r="1221" spans="1:31" x14ac:dyDescent="0.25">
      <c r="A1221">
        <v>1628358</v>
      </c>
      <c r="B1221">
        <v>1</v>
      </c>
      <c r="C1221" t="s">
        <v>80</v>
      </c>
      <c r="D1221" t="s">
        <v>83</v>
      </c>
      <c r="E1221" t="s">
        <v>131</v>
      </c>
      <c r="F1221" t="s">
        <v>3764</v>
      </c>
      <c r="G1221" t="s">
        <v>142</v>
      </c>
      <c r="H1221" t="s">
        <v>134</v>
      </c>
      <c r="I1221" t="s">
        <v>135</v>
      </c>
      <c r="J1221" t="s">
        <v>136</v>
      </c>
      <c r="K1221" t="s">
        <v>143</v>
      </c>
      <c r="L1221" t="s">
        <v>3765</v>
      </c>
      <c r="M1221" t="s">
        <v>3766</v>
      </c>
      <c r="N1221">
        <v>2.4252777769999998</v>
      </c>
      <c r="O1221">
        <v>0</v>
      </c>
      <c r="P1221">
        <v>1090</v>
      </c>
      <c r="Q1221">
        <v>0</v>
      </c>
      <c r="R1221">
        <v>0</v>
      </c>
      <c r="S1221">
        <v>0</v>
      </c>
      <c r="T1221">
        <v>100</v>
      </c>
      <c r="U1221">
        <v>0</v>
      </c>
      <c r="V1221">
        <v>0</v>
      </c>
      <c r="W1221">
        <v>0</v>
      </c>
      <c r="X1221">
        <v>657.86360311647786</v>
      </c>
      <c r="Y1221">
        <v>0</v>
      </c>
      <c r="Z1221">
        <v>0</v>
      </c>
      <c r="AA1221">
        <v>0</v>
      </c>
      <c r="AB1221">
        <v>138.5438707612299</v>
      </c>
      <c r="AC1221">
        <v>0</v>
      </c>
      <c r="AD1221">
        <v>0</v>
      </c>
      <c r="AE1221">
        <v>796.40747387770773</v>
      </c>
    </row>
    <row r="1222" spans="1:31" x14ac:dyDescent="0.25">
      <c r="A1222">
        <v>1628359</v>
      </c>
      <c r="B1222">
        <v>1</v>
      </c>
      <c r="C1222" t="s">
        <v>80</v>
      </c>
      <c r="D1222" t="s">
        <v>103</v>
      </c>
      <c r="E1222" t="s">
        <v>642</v>
      </c>
      <c r="F1222" t="s">
        <v>3767</v>
      </c>
      <c r="G1222" t="s">
        <v>148</v>
      </c>
      <c r="H1222" t="s">
        <v>134</v>
      </c>
      <c r="I1222" t="s">
        <v>135</v>
      </c>
      <c r="J1222" t="s">
        <v>136</v>
      </c>
      <c r="K1222" t="s">
        <v>143</v>
      </c>
      <c r="L1222" t="s">
        <v>3768</v>
      </c>
      <c r="M1222" t="s">
        <v>3769</v>
      </c>
      <c r="N1222">
        <v>3.6191666659999999</v>
      </c>
      <c r="O1222">
        <v>0</v>
      </c>
      <c r="P1222">
        <v>0</v>
      </c>
      <c r="Q1222">
        <v>4</v>
      </c>
      <c r="R1222">
        <v>0</v>
      </c>
      <c r="S1222">
        <v>10</v>
      </c>
      <c r="T1222">
        <v>0</v>
      </c>
      <c r="U1222">
        <v>12</v>
      </c>
      <c r="V1222">
        <v>0</v>
      </c>
      <c r="W1222">
        <v>0</v>
      </c>
      <c r="X1222">
        <v>0</v>
      </c>
      <c r="Y1222">
        <v>101.5042629231984</v>
      </c>
      <c r="Z1222">
        <v>0</v>
      </c>
      <c r="AA1222">
        <v>878.11434668992285</v>
      </c>
      <c r="AB1222">
        <v>0</v>
      </c>
      <c r="AC1222">
        <v>3512.2105612999576</v>
      </c>
      <c r="AD1222">
        <v>0</v>
      </c>
      <c r="AE1222">
        <v>4491.829170913079</v>
      </c>
    </row>
    <row r="1223" spans="1:31" x14ac:dyDescent="0.25">
      <c r="A1223">
        <v>1628360</v>
      </c>
      <c r="B1223">
        <v>1</v>
      </c>
      <c r="C1223" t="s">
        <v>80</v>
      </c>
      <c r="D1223" t="s">
        <v>103</v>
      </c>
      <c r="E1223" t="s">
        <v>178</v>
      </c>
      <c r="F1223" t="s">
        <v>3770</v>
      </c>
      <c r="G1223" t="s">
        <v>148</v>
      </c>
      <c r="H1223" t="s">
        <v>149</v>
      </c>
      <c r="I1223" t="s">
        <v>135</v>
      </c>
      <c r="J1223" t="s">
        <v>136</v>
      </c>
      <c r="K1223" t="s">
        <v>143</v>
      </c>
      <c r="L1223" t="s">
        <v>3771</v>
      </c>
      <c r="M1223" t="s">
        <v>3772</v>
      </c>
      <c r="N1223">
        <v>2.3266666659999999</v>
      </c>
      <c r="O1223">
        <v>0</v>
      </c>
      <c r="P1223">
        <v>34</v>
      </c>
      <c r="Q1223">
        <v>0</v>
      </c>
      <c r="R1223">
        <v>10</v>
      </c>
      <c r="S1223">
        <v>0</v>
      </c>
      <c r="T1223">
        <v>3</v>
      </c>
      <c r="U1223">
        <v>0</v>
      </c>
      <c r="V1223">
        <v>0</v>
      </c>
      <c r="W1223">
        <v>0</v>
      </c>
      <c r="X1223">
        <v>15.645099254318216</v>
      </c>
      <c r="Y1223">
        <v>0</v>
      </c>
      <c r="Z1223">
        <v>22.446371424687829</v>
      </c>
      <c r="AA1223">
        <v>0</v>
      </c>
      <c r="AB1223">
        <v>3.881225669459015</v>
      </c>
      <c r="AC1223">
        <v>0</v>
      </c>
      <c r="AD1223">
        <v>0</v>
      </c>
      <c r="AE1223">
        <v>41.972696348465057</v>
      </c>
    </row>
    <row r="1224" spans="1:31" x14ac:dyDescent="0.25">
      <c r="A1224">
        <v>1628362</v>
      </c>
      <c r="B1224">
        <v>1</v>
      </c>
      <c r="C1224" t="s">
        <v>80</v>
      </c>
      <c r="D1224" t="s">
        <v>103</v>
      </c>
      <c r="E1224" t="s">
        <v>642</v>
      </c>
      <c r="F1224" t="s">
        <v>3773</v>
      </c>
      <c r="G1224" t="s">
        <v>148</v>
      </c>
      <c r="H1224" t="s">
        <v>134</v>
      </c>
      <c r="I1224" t="s">
        <v>135</v>
      </c>
      <c r="J1224" t="s">
        <v>136</v>
      </c>
      <c r="K1224" t="s">
        <v>143</v>
      </c>
      <c r="L1224" t="s">
        <v>3774</v>
      </c>
      <c r="M1224" t="s">
        <v>3775</v>
      </c>
      <c r="N1224">
        <v>0.66833333299999997</v>
      </c>
      <c r="O1224">
        <v>0</v>
      </c>
      <c r="P1224">
        <v>1792</v>
      </c>
      <c r="Q1224">
        <v>8</v>
      </c>
      <c r="R1224">
        <v>19</v>
      </c>
      <c r="S1224">
        <v>80</v>
      </c>
      <c r="T1224">
        <v>216</v>
      </c>
      <c r="U1224">
        <v>110</v>
      </c>
      <c r="V1224">
        <v>9</v>
      </c>
      <c r="W1224">
        <v>0</v>
      </c>
      <c r="X1224">
        <v>385.47822556963365</v>
      </c>
      <c r="Y1224">
        <v>1.3439306831409665</v>
      </c>
      <c r="Z1224">
        <v>2.6203778222134453</v>
      </c>
      <c r="AA1224">
        <v>602.94335838532515</v>
      </c>
      <c r="AB1224">
        <v>109.01440344104414</v>
      </c>
      <c r="AC1224">
        <v>3591.6239298470655</v>
      </c>
      <c r="AD1224">
        <v>26.227775923275033</v>
      </c>
      <c r="AE1224">
        <v>4719.2520016716971</v>
      </c>
    </row>
    <row r="1225" spans="1:31" x14ac:dyDescent="0.25">
      <c r="A1225">
        <v>1628364</v>
      </c>
      <c r="B1225">
        <v>1</v>
      </c>
      <c r="C1225" t="s">
        <v>80</v>
      </c>
      <c r="D1225" t="s">
        <v>103</v>
      </c>
      <c r="E1225" t="s">
        <v>642</v>
      </c>
      <c r="F1225" t="s">
        <v>3776</v>
      </c>
      <c r="G1225" t="s">
        <v>148</v>
      </c>
      <c r="H1225" t="s">
        <v>134</v>
      </c>
      <c r="I1225" t="s">
        <v>135</v>
      </c>
      <c r="J1225" t="s">
        <v>136</v>
      </c>
      <c r="K1225" t="s">
        <v>143</v>
      </c>
      <c r="L1225" t="s">
        <v>3777</v>
      </c>
      <c r="M1225" t="s">
        <v>3775</v>
      </c>
      <c r="N1225">
        <v>0.7</v>
      </c>
      <c r="O1225">
        <v>0</v>
      </c>
      <c r="P1225">
        <v>666</v>
      </c>
      <c r="Q1225">
        <v>2</v>
      </c>
      <c r="R1225">
        <v>9</v>
      </c>
      <c r="S1225">
        <v>4</v>
      </c>
      <c r="T1225">
        <v>92</v>
      </c>
      <c r="U1225">
        <v>21</v>
      </c>
      <c r="V1225">
        <v>2</v>
      </c>
      <c r="W1225">
        <v>0</v>
      </c>
      <c r="X1225">
        <v>134.50315600595792</v>
      </c>
      <c r="Y1225">
        <v>14.6605219374005</v>
      </c>
      <c r="Z1225">
        <v>0.43389542032199996</v>
      </c>
      <c r="AA1225">
        <v>8.4091702581711996</v>
      </c>
      <c r="AB1225">
        <v>77.445425152267887</v>
      </c>
      <c r="AC1225">
        <v>1482.3766330535461</v>
      </c>
      <c r="AD1225">
        <v>29.201625946324992</v>
      </c>
      <c r="AE1225">
        <v>1747.0304277739906</v>
      </c>
    </row>
    <row r="1226" spans="1:31" x14ac:dyDescent="0.25">
      <c r="A1226">
        <v>1628365</v>
      </c>
      <c r="B1226">
        <v>1</v>
      </c>
      <c r="C1226" t="s">
        <v>81</v>
      </c>
      <c r="D1226" t="s">
        <v>126</v>
      </c>
      <c r="E1226" t="s">
        <v>146</v>
      </c>
      <c r="F1226" t="s">
        <v>3778</v>
      </c>
      <c r="G1226" t="s">
        <v>148</v>
      </c>
      <c r="H1226" t="s">
        <v>149</v>
      </c>
      <c r="I1226" t="s">
        <v>135</v>
      </c>
      <c r="J1226" t="s">
        <v>136</v>
      </c>
      <c r="K1226" t="s">
        <v>143</v>
      </c>
      <c r="L1226" t="s">
        <v>3779</v>
      </c>
      <c r="M1226" t="s">
        <v>3780</v>
      </c>
      <c r="N1226">
        <v>0.81388888800000003</v>
      </c>
      <c r="O1226">
        <v>0</v>
      </c>
      <c r="P1226">
        <v>123</v>
      </c>
      <c r="Q1226">
        <v>0</v>
      </c>
      <c r="R1226">
        <v>43</v>
      </c>
      <c r="S1226">
        <v>0</v>
      </c>
      <c r="T1226">
        <v>6</v>
      </c>
      <c r="U1226">
        <v>0</v>
      </c>
      <c r="V1226">
        <v>0</v>
      </c>
      <c r="W1226">
        <v>0</v>
      </c>
      <c r="X1226">
        <v>8.491493569256173</v>
      </c>
      <c r="Y1226">
        <v>0</v>
      </c>
      <c r="Z1226">
        <v>0.54491861954421406</v>
      </c>
      <c r="AA1226">
        <v>0</v>
      </c>
      <c r="AB1226">
        <v>2.2968082233369973</v>
      </c>
      <c r="AC1226">
        <v>0</v>
      </c>
      <c r="AD1226">
        <v>0</v>
      </c>
      <c r="AE1226">
        <v>11.333220412137385</v>
      </c>
    </row>
    <row r="1227" spans="1:31" x14ac:dyDescent="0.25">
      <c r="A1227">
        <v>1628366</v>
      </c>
      <c r="B1227">
        <v>1</v>
      </c>
      <c r="C1227" t="s">
        <v>80</v>
      </c>
      <c r="D1227" t="s">
        <v>83</v>
      </c>
      <c r="E1227" t="s">
        <v>131</v>
      </c>
      <c r="F1227" t="s">
        <v>3462</v>
      </c>
      <c r="G1227" t="s">
        <v>161</v>
      </c>
      <c r="H1227" t="s">
        <v>134</v>
      </c>
      <c r="I1227" t="s">
        <v>135</v>
      </c>
      <c r="J1227" t="s">
        <v>136</v>
      </c>
      <c r="K1227" t="s">
        <v>137</v>
      </c>
      <c r="L1227" t="s">
        <v>3781</v>
      </c>
      <c r="M1227" t="s">
        <v>3782</v>
      </c>
      <c r="N1227">
        <v>0.163333333</v>
      </c>
      <c r="O1227">
        <v>0</v>
      </c>
      <c r="P1227">
        <v>0</v>
      </c>
      <c r="Q1227">
        <v>0</v>
      </c>
      <c r="R1227">
        <v>0</v>
      </c>
      <c r="S1227">
        <v>1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3.9661054785276164</v>
      </c>
      <c r="AB1227">
        <v>0</v>
      </c>
      <c r="AC1227">
        <v>0</v>
      </c>
      <c r="AD1227">
        <v>0</v>
      </c>
      <c r="AE1227">
        <v>3.9661054785276164</v>
      </c>
    </row>
    <row r="1228" spans="1:31" x14ac:dyDescent="0.25">
      <c r="A1228">
        <v>1628368</v>
      </c>
      <c r="B1228">
        <v>1</v>
      </c>
      <c r="C1228" t="s">
        <v>81</v>
      </c>
      <c r="D1228" t="s">
        <v>127</v>
      </c>
      <c r="E1228" t="s">
        <v>131</v>
      </c>
      <c r="F1228" t="s">
        <v>3783</v>
      </c>
      <c r="G1228" t="s">
        <v>161</v>
      </c>
      <c r="H1228" t="s">
        <v>134</v>
      </c>
      <c r="I1228" t="s">
        <v>135</v>
      </c>
      <c r="J1228" t="s">
        <v>136</v>
      </c>
      <c r="K1228" t="s">
        <v>137</v>
      </c>
      <c r="L1228" t="s">
        <v>3784</v>
      </c>
      <c r="M1228" t="s">
        <v>3785</v>
      </c>
      <c r="N1228">
        <v>0.73</v>
      </c>
      <c r="O1228">
        <v>0</v>
      </c>
      <c r="P1228">
        <v>892</v>
      </c>
      <c r="Q1228">
        <v>11</v>
      </c>
      <c r="R1228">
        <v>28</v>
      </c>
      <c r="S1228">
        <v>3</v>
      </c>
      <c r="T1228">
        <v>114</v>
      </c>
      <c r="U1228">
        <v>0</v>
      </c>
      <c r="V1228">
        <v>1</v>
      </c>
      <c r="W1228">
        <v>0</v>
      </c>
      <c r="X1228">
        <v>219.66929106629684</v>
      </c>
      <c r="Y1228">
        <v>1.6787227642843801</v>
      </c>
      <c r="Z1228">
        <v>1.9118166561407999</v>
      </c>
      <c r="AA1228">
        <v>4.5447436525033194</v>
      </c>
      <c r="AB1228">
        <v>38.933672313354315</v>
      </c>
      <c r="AC1228">
        <v>0</v>
      </c>
      <c r="AD1228">
        <v>6.3129879650311196</v>
      </c>
      <c r="AE1228">
        <v>273.05123441761077</v>
      </c>
    </row>
    <row r="1229" spans="1:31" x14ac:dyDescent="0.25">
      <c r="A1229">
        <v>1628369</v>
      </c>
      <c r="B1229">
        <v>1</v>
      </c>
      <c r="C1229" t="s">
        <v>81</v>
      </c>
      <c r="D1229" t="s">
        <v>112</v>
      </c>
      <c r="E1229" t="s">
        <v>131</v>
      </c>
      <c r="F1229" t="s">
        <v>3786</v>
      </c>
      <c r="G1229" t="s">
        <v>148</v>
      </c>
      <c r="H1229" t="s">
        <v>134</v>
      </c>
      <c r="I1229" t="s">
        <v>135</v>
      </c>
      <c r="J1229" t="s">
        <v>136</v>
      </c>
      <c r="K1229" t="s">
        <v>143</v>
      </c>
      <c r="L1229" t="s">
        <v>3787</v>
      </c>
      <c r="M1229" t="s">
        <v>3788</v>
      </c>
      <c r="N1229">
        <v>1.466111111</v>
      </c>
      <c r="O1229">
        <v>0</v>
      </c>
      <c r="P1229">
        <v>299</v>
      </c>
      <c r="Q1229">
        <v>17</v>
      </c>
      <c r="R1229">
        <v>98</v>
      </c>
      <c r="S1229">
        <v>19</v>
      </c>
      <c r="T1229">
        <v>280</v>
      </c>
      <c r="U1229">
        <v>4</v>
      </c>
      <c r="V1229">
        <v>0</v>
      </c>
      <c r="W1229">
        <v>0</v>
      </c>
      <c r="X1229">
        <v>90.070076233043793</v>
      </c>
      <c r="Y1229">
        <v>9.1998170198326044</v>
      </c>
      <c r="Z1229">
        <v>42.346866723504256</v>
      </c>
      <c r="AA1229">
        <v>213.98705527948749</v>
      </c>
      <c r="AB1229">
        <v>360.00753829374236</v>
      </c>
      <c r="AC1229">
        <v>554.94957227207817</v>
      </c>
      <c r="AD1229">
        <v>0</v>
      </c>
      <c r="AE1229">
        <v>1270.5609258216887</v>
      </c>
    </row>
    <row r="1230" spans="1:31" x14ac:dyDescent="0.25">
      <c r="A1230">
        <v>1628370</v>
      </c>
      <c r="B1230">
        <v>1</v>
      </c>
      <c r="C1230" t="s">
        <v>80</v>
      </c>
      <c r="D1230" t="s">
        <v>101</v>
      </c>
      <c r="E1230" t="s">
        <v>152</v>
      </c>
      <c r="F1230" t="s">
        <v>3789</v>
      </c>
      <c r="G1230" t="s">
        <v>172</v>
      </c>
      <c r="H1230" t="s">
        <v>149</v>
      </c>
      <c r="I1230" t="s">
        <v>135</v>
      </c>
      <c r="J1230" t="s">
        <v>136</v>
      </c>
      <c r="K1230" t="s">
        <v>137</v>
      </c>
      <c r="L1230" t="s">
        <v>3790</v>
      </c>
      <c r="M1230" t="s">
        <v>3791</v>
      </c>
      <c r="N1230">
        <v>1.8574999999999999</v>
      </c>
      <c r="O1230">
        <v>0</v>
      </c>
      <c r="P1230">
        <v>2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0.65365065355840635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0.65365065355840635</v>
      </c>
    </row>
    <row r="1231" spans="1:31" x14ac:dyDescent="0.25">
      <c r="A1231">
        <v>1628371</v>
      </c>
      <c r="B1231">
        <v>1</v>
      </c>
      <c r="C1231" t="s">
        <v>80</v>
      </c>
      <c r="D1231" t="s">
        <v>100</v>
      </c>
      <c r="E1231" t="s">
        <v>140</v>
      </c>
      <c r="F1231" t="s">
        <v>3792</v>
      </c>
      <c r="G1231" t="s">
        <v>161</v>
      </c>
      <c r="H1231" t="s">
        <v>134</v>
      </c>
      <c r="I1231" t="s">
        <v>135</v>
      </c>
      <c r="J1231" t="s">
        <v>136</v>
      </c>
      <c r="K1231" t="s">
        <v>137</v>
      </c>
      <c r="L1231" t="s">
        <v>3793</v>
      </c>
      <c r="M1231" t="s">
        <v>3794</v>
      </c>
      <c r="N1231">
        <v>2.4283333329999999</v>
      </c>
      <c r="O1231">
        <v>0</v>
      </c>
      <c r="P1231">
        <v>955</v>
      </c>
      <c r="Q1231">
        <v>15</v>
      </c>
      <c r="R1231">
        <v>32</v>
      </c>
      <c r="S1231">
        <v>2</v>
      </c>
      <c r="T1231">
        <v>127</v>
      </c>
      <c r="U1231">
        <v>0</v>
      </c>
      <c r="V1231">
        <v>0</v>
      </c>
      <c r="W1231">
        <v>0</v>
      </c>
      <c r="X1231">
        <v>785.91036992534748</v>
      </c>
      <c r="Y1231">
        <v>23.530569993555098</v>
      </c>
      <c r="Z1231">
        <v>19.597602484322731</v>
      </c>
      <c r="AA1231">
        <v>34.304504459152319</v>
      </c>
      <c r="AB1231">
        <v>325.01410474643507</v>
      </c>
      <c r="AC1231">
        <v>0</v>
      </c>
      <c r="AD1231">
        <v>0</v>
      </c>
      <c r="AE1231">
        <v>1188.3571516088127</v>
      </c>
    </row>
    <row r="1232" spans="1:31" x14ac:dyDescent="0.25">
      <c r="A1232">
        <v>1628372</v>
      </c>
      <c r="B1232">
        <v>1</v>
      </c>
      <c r="C1232" t="s">
        <v>80</v>
      </c>
      <c r="D1232" t="s">
        <v>100</v>
      </c>
      <c r="E1232" t="s">
        <v>642</v>
      </c>
      <c r="F1232" t="s">
        <v>3795</v>
      </c>
      <c r="G1232" t="s">
        <v>161</v>
      </c>
      <c r="H1232" t="s">
        <v>134</v>
      </c>
      <c r="I1232" t="s">
        <v>135</v>
      </c>
      <c r="J1232" t="s">
        <v>136</v>
      </c>
      <c r="K1232" t="s">
        <v>137</v>
      </c>
      <c r="L1232" t="s">
        <v>3796</v>
      </c>
      <c r="M1232" t="s">
        <v>3797</v>
      </c>
      <c r="N1232">
        <v>0.16888888799999999</v>
      </c>
      <c r="O1232">
        <v>13</v>
      </c>
      <c r="P1232">
        <v>4713</v>
      </c>
      <c r="Q1232">
        <v>312</v>
      </c>
      <c r="R1232">
        <v>1375</v>
      </c>
      <c r="S1232">
        <v>51</v>
      </c>
      <c r="T1232">
        <v>861</v>
      </c>
      <c r="U1232">
        <v>1</v>
      </c>
      <c r="V1232">
        <v>1</v>
      </c>
      <c r="W1232">
        <v>3.2051098243160361</v>
      </c>
      <c r="X1232">
        <v>210.20444971550978</v>
      </c>
      <c r="Y1232">
        <v>181.91659817839783</v>
      </c>
      <c r="Z1232">
        <v>118.81156821529397</v>
      </c>
      <c r="AA1232">
        <v>32.346047062779832</v>
      </c>
      <c r="AB1232">
        <v>103.80657544863082</v>
      </c>
      <c r="AC1232">
        <v>0.99884371109041792</v>
      </c>
      <c r="AD1232">
        <v>7.0454716568911104</v>
      </c>
      <c r="AE1232">
        <v>658.33466381290975</v>
      </c>
    </row>
    <row r="1233" spans="1:31" x14ac:dyDescent="0.25">
      <c r="A1233">
        <v>1628374</v>
      </c>
      <c r="B1233">
        <v>1</v>
      </c>
      <c r="C1233" t="s">
        <v>81</v>
      </c>
      <c r="D1233" t="s">
        <v>123</v>
      </c>
      <c r="E1233" t="s">
        <v>140</v>
      </c>
      <c r="F1233" t="s">
        <v>3798</v>
      </c>
      <c r="G1233" t="s">
        <v>161</v>
      </c>
      <c r="H1233" t="s">
        <v>134</v>
      </c>
      <c r="I1233" t="s">
        <v>135</v>
      </c>
      <c r="J1233" t="s">
        <v>136</v>
      </c>
      <c r="K1233" t="s">
        <v>137</v>
      </c>
      <c r="L1233" t="s">
        <v>3799</v>
      </c>
      <c r="M1233" t="s">
        <v>3800</v>
      </c>
      <c r="N1233">
        <v>0.89555555499999995</v>
      </c>
      <c r="O1233">
        <v>0</v>
      </c>
      <c r="P1233">
        <v>113</v>
      </c>
      <c r="Q1233">
        <v>0</v>
      </c>
      <c r="R1233">
        <v>41</v>
      </c>
      <c r="S1233">
        <v>0</v>
      </c>
      <c r="T1233">
        <v>15</v>
      </c>
      <c r="U1233">
        <v>0</v>
      </c>
      <c r="V1233">
        <v>0</v>
      </c>
      <c r="W1233">
        <v>0</v>
      </c>
      <c r="X1233">
        <v>10.318933912840576</v>
      </c>
      <c r="Y1233">
        <v>0</v>
      </c>
      <c r="Z1233">
        <v>12.504483321239816</v>
      </c>
      <c r="AA1233">
        <v>0</v>
      </c>
      <c r="AB1233">
        <v>6.9673218463557802</v>
      </c>
      <c r="AC1233">
        <v>0</v>
      </c>
      <c r="AD1233">
        <v>0</v>
      </c>
      <c r="AE1233">
        <v>29.790739080436172</v>
      </c>
    </row>
    <row r="1234" spans="1:31" x14ac:dyDescent="0.25">
      <c r="A1234">
        <v>1628375</v>
      </c>
      <c r="B1234">
        <v>1</v>
      </c>
      <c r="C1234" t="s">
        <v>80</v>
      </c>
      <c r="D1234" t="s">
        <v>83</v>
      </c>
      <c r="E1234" t="s">
        <v>146</v>
      </c>
      <c r="F1234" t="s">
        <v>713</v>
      </c>
      <c r="G1234" t="s">
        <v>142</v>
      </c>
      <c r="H1234" t="s">
        <v>149</v>
      </c>
      <c r="I1234" t="s">
        <v>135</v>
      </c>
      <c r="J1234" t="s">
        <v>136</v>
      </c>
      <c r="K1234" t="s">
        <v>143</v>
      </c>
      <c r="L1234" t="s">
        <v>3801</v>
      </c>
      <c r="M1234" t="s">
        <v>3802</v>
      </c>
      <c r="N1234">
        <v>3.9206722219999999</v>
      </c>
      <c r="O1234">
        <v>0</v>
      </c>
      <c r="P1234">
        <v>0</v>
      </c>
      <c r="Q1234">
        <v>0</v>
      </c>
      <c r="R1234">
        <v>1</v>
      </c>
      <c r="S1234">
        <v>0</v>
      </c>
      <c r="T1234">
        <v>14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2.3299065386400003E-3</v>
      </c>
      <c r="AA1234">
        <v>0</v>
      </c>
      <c r="AB1234">
        <v>130.4405659164207</v>
      </c>
      <c r="AC1234">
        <v>0</v>
      </c>
      <c r="AD1234">
        <v>0</v>
      </c>
      <c r="AE1234">
        <v>130.44289582295934</v>
      </c>
    </row>
    <row r="1235" spans="1:31" x14ac:dyDescent="0.25">
      <c r="A1235">
        <v>1628376</v>
      </c>
      <c r="B1235">
        <v>1</v>
      </c>
      <c r="C1235" t="s">
        <v>80</v>
      </c>
      <c r="D1235" t="s">
        <v>100</v>
      </c>
      <c r="E1235" t="s">
        <v>140</v>
      </c>
      <c r="F1235" t="s">
        <v>575</v>
      </c>
      <c r="G1235" t="s">
        <v>133</v>
      </c>
      <c r="H1235" t="s">
        <v>134</v>
      </c>
      <c r="I1235" t="s">
        <v>135</v>
      </c>
      <c r="J1235" t="s">
        <v>136</v>
      </c>
      <c r="K1235" t="s">
        <v>137</v>
      </c>
      <c r="L1235" t="s">
        <v>3803</v>
      </c>
      <c r="M1235" t="s">
        <v>3804</v>
      </c>
      <c r="N1235">
        <v>2.2152777769999998</v>
      </c>
      <c r="O1235">
        <v>0</v>
      </c>
      <c r="P1235">
        <v>4227</v>
      </c>
      <c r="Q1235">
        <v>2</v>
      </c>
      <c r="R1235">
        <v>175</v>
      </c>
      <c r="S1235">
        <v>10</v>
      </c>
      <c r="T1235">
        <v>449</v>
      </c>
      <c r="U1235">
        <v>5</v>
      </c>
      <c r="V1235">
        <v>5</v>
      </c>
      <c r="W1235">
        <v>0</v>
      </c>
      <c r="X1235">
        <v>2995.9846886259998</v>
      </c>
      <c r="Y1235">
        <v>1.3916358885233209</v>
      </c>
      <c r="Z1235">
        <v>239.02795804619845</v>
      </c>
      <c r="AA1235">
        <v>191.86214125696114</v>
      </c>
      <c r="AB1235">
        <v>910.57643793753755</v>
      </c>
      <c r="AC1235">
        <v>44.600162528621098</v>
      </c>
      <c r="AD1235">
        <v>23.743681974217512</v>
      </c>
      <c r="AE1235">
        <v>4407.1867062580586</v>
      </c>
    </row>
    <row r="1236" spans="1:31" x14ac:dyDescent="0.25">
      <c r="A1236">
        <v>1628377</v>
      </c>
      <c r="B1236">
        <v>1</v>
      </c>
      <c r="C1236" t="s">
        <v>80</v>
      </c>
      <c r="D1236" t="s">
        <v>96</v>
      </c>
      <c r="E1236" t="s">
        <v>152</v>
      </c>
      <c r="F1236" t="s">
        <v>3805</v>
      </c>
      <c r="G1236" t="s">
        <v>168</v>
      </c>
      <c r="H1236" t="s">
        <v>149</v>
      </c>
      <c r="I1236" t="s">
        <v>135</v>
      </c>
      <c r="J1236" t="s">
        <v>136</v>
      </c>
      <c r="K1236" t="s">
        <v>137</v>
      </c>
      <c r="L1236" t="s">
        <v>3806</v>
      </c>
      <c r="M1236" t="s">
        <v>3807</v>
      </c>
      <c r="N1236">
        <v>1.969166666</v>
      </c>
      <c r="O1236">
        <v>0</v>
      </c>
      <c r="P1236">
        <v>1</v>
      </c>
      <c r="Q1236">
        <v>0</v>
      </c>
      <c r="R1236">
        <v>0</v>
      </c>
      <c r="S1236">
        <v>0</v>
      </c>
      <c r="T1236">
        <v>1</v>
      </c>
      <c r="U1236">
        <v>0</v>
      </c>
      <c r="V1236">
        <v>0</v>
      </c>
      <c r="W1236">
        <v>0</v>
      </c>
      <c r="X1236">
        <v>1.1693050499992876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1.1693050499992876</v>
      </c>
    </row>
    <row r="1237" spans="1:31" x14ac:dyDescent="0.25">
      <c r="A1237">
        <v>1628379</v>
      </c>
      <c r="B1237">
        <v>1</v>
      </c>
      <c r="C1237" t="s">
        <v>80</v>
      </c>
      <c r="D1237" t="s">
        <v>92</v>
      </c>
      <c r="E1237" t="s">
        <v>131</v>
      </c>
      <c r="F1237" t="s">
        <v>3808</v>
      </c>
      <c r="G1237" t="s">
        <v>195</v>
      </c>
      <c r="H1237" t="s">
        <v>134</v>
      </c>
      <c r="I1237" t="s">
        <v>135</v>
      </c>
      <c r="J1237" t="s">
        <v>136</v>
      </c>
      <c r="K1237" t="s">
        <v>137</v>
      </c>
      <c r="L1237" t="s">
        <v>3809</v>
      </c>
      <c r="M1237" t="s">
        <v>3810</v>
      </c>
      <c r="N1237">
        <v>1.491944444</v>
      </c>
      <c r="O1237">
        <v>0</v>
      </c>
      <c r="P1237">
        <v>23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5.6963331029673068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5.6963331029673068</v>
      </c>
    </row>
    <row r="1238" spans="1:31" x14ac:dyDescent="0.25">
      <c r="A1238">
        <v>1628381</v>
      </c>
      <c r="B1238">
        <v>1</v>
      </c>
      <c r="C1238" t="s">
        <v>81</v>
      </c>
      <c r="D1238" t="s">
        <v>124</v>
      </c>
      <c r="E1238" t="s">
        <v>152</v>
      </c>
      <c r="F1238" t="s">
        <v>3811</v>
      </c>
      <c r="G1238" t="s">
        <v>154</v>
      </c>
      <c r="H1238" t="s">
        <v>149</v>
      </c>
      <c r="I1238" t="s">
        <v>135</v>
      </c>
      <c r="J1238" t="s">
        <v>136</v>
      </c>
      <c r="K1238" t="s">
        <v>137</v>
      </c>
      <c r="L1238" t="s">
        <v>3812</v>
      </c>
      <c r="M1238" t="s">
        <v>3813</v>
      </c>
      <c r="N1238">
        <v>2.224444444</v>
      </c>
      <c r="O1238">
        <v>0</v>
      </c>
      <c r="P1238">
        <v>1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0.44322593268511118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0.44322593268511118</v>
      </c>
    </row>
    <row r="1239" spans="1:31" x14ac:dyDescent="0.25">
      <c r="A1239">
        <v>1628383</v>
      </c>
      <c r="B1239">
        <v>1</v>
      </c>
      <c r="C1239" t="s">
        <v>80</v>
      </c>
      <c r="D1239" t="s">
        <v>94</v>
      </c>
      <c r="E1239" t="s">
        <v>140</v>
      </c>
      <c r="F1239" t="s">
        <v>3814</v>
      </c>
      <c r="G1239" t="s">
        <v>161</v>
      </c>
      <c r="H1239" t="s">
        <v>134</v>
      </c>
      <c r="I1239" t="s">
        <v>135</v>
      </c>
      <c r="J1239" t="s">
        <v>136</v>
      </c>
      <c r="K1239" t="s">
        <v>137</v>
      </c>
      <c r="L1239" t="s">
        <v>3815</v>
      </c>
      <c r="M1239" t="s">
        <v>3816</v>
      </c>
      <c r="N1239">
        <v>0.60277777700000001</v>
      </c>
      <c r="O1239">
        <v>0</v>
      </c>
      <c r="P1239">
        <v>396</v>
      </c>
      <c r="Q1239">
        <v>2</v>
      </c>
      <c r="R1239">
        <v>30</v>
      </c>
      <c r="S1239">
        <v>2</v>
      </c>
      <c r="T1239">
        <v>63</v>
      </c>
      <c r="U1239">
        <v>1</v>
      </c>
      <c r="V1239">
        <v>0</v>
      </c>
      <c r="W1239">
        <v>0</v>
      </c>
      <c r="X1239">
        <v>45.469318600565025</v>
      </c>
      <c r="Y1239">
        <v>0.32560715452766664</v>
      </c>
      <c r="Z1239">
        <v>5.5425997384320889</v>
      </c>
      <c r="AA1239">
        <v>2.296169206909433</v>
      </c>
      <c r="AB1239">
        <v>16.479705873370776</v>
      </c>
      <c r="AC1239">
        <v>1.9282367984807667</v>
      </c>
      <c r="AD1239">
        <v>0</v>
      </c>
      <c r="AE1239">
        <v>72.041637372285763</v>
      </c>
    </row>
    <row r="1240" spans="1:31" x14ac:dyDescent="0.25">
      <c r="A1240">
        <v>1628384</v>
      </c>
      <c r="B1240">
        <v>1</v>
      </c>
      <c r="C1240" t="s">
        <v>80</v>
      </c>
      <c r="D1240" t="s">
        <v>84</v>
      </c>
      <c r="E1240" t="s">
        <v>178</v>
      </c>
      <c r="F1240" t="s">
        <v>1727</v>
      </c>
      <c r="G1240" t="s">
        <v>148</v>
      </c>
      <c r="H1240" t="s">
        <v>149</v>
      </c>
      <c r="I1240" t="s">
        <v>135</v>
      </c>
      <c r="J1240" t="s">
        <v>136</v>
      </c>
      <c r="K1240" t="s">
        <v>143</v>
      </c>
      <c r="L1240" t="s">
        <v>3817</v>
      </c>
      <c r="M1240" t="s">
        <v>3818</v>
      </c>
      <c r="N1240">
        <v>4.1166666660000004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13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36.788107083373205</v>
      </c>
      <c r="AC1240">
        <v>0</v>
      </c>
      <c r="AD1240">
        <v>0</v>
      </c>
      <c r="AE1240">
        <v>36.788107083373205</v>
      </c>
    </row>
    <row r="1241" spans="1:31" x14ac:dyDescent="0.25">
      <c r="A1241">
        <v>1628385</v>
      </c>
      <c r="B1241">
        <v>1</v>
      </c>
      <c r="C1241" t="s">
        <v>80</v>
      </c>
      <c r="D1241" t="s">
        <v>100</v>
      </c>
      <c r="E1241" t="s">
        <v>178</v>
      </c>
      <c r="F1241" t="s">
        <v>3819</v>
      </c>
      <c r="G1241" t="s">
        <v>288</v>
      </c>
      <c r="H1241" t="s">
        <v>149</v>
      </c>
      <c r="I1241" t="s">
        <v>135</v>
      </c>
      <c r="J1241" t="s">
        <v>136</v>
      </c>
      <c r="K1241" t="s">
        <v>137</v>
      </c>
      <c r="L1241" t="s">
        <v>3820</v>
      </c>
      <c r="M1241" t="s">
        <v>3821</v>
      </c>
      <c r="N1241">
        <v>5.130833333</v>
      </c>
      <c r="O1241">
        <v>0</v>
      </c>
      <c r="P1241">
        <v>10</v>
      </c>
      <c r="Q1241">
        <v>0</v>
      </c>
      <c r="R1241">
        <v>2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9.9379038779691165</v>
      </c>
      <c r="Y1241">
        <v>0</v>
      </c>
      <c r="Z1241">
        <v>1.3350146168221753</v>
      </c>
      <c r="AA1241">
        <v>0</v>
      </c>
      <c r="AB1241">
        <v>0</v>
      </c>
      <c r="AC1241">
        <v>0</v>
      </c>
      <c r="AD1241">
        <v>0</v>
      </c>
      <c r="AE1241">
        <v>11.272918494791291</v>
      </c>
    </row>
    <row r="1242" spans="1:31" x14ac:dyDescent="0.25">
      <c r="A1242">
        <v>1628386</v>
      </c>
      <c r="B1242">
        <v>1</v>
      </c>
      <c r="C1242" t="s">
        <v>80</v>
      </c>
      <c r="D1242" t="s">
        <v>97</v>
      </c>
      <c r="E1242" t="s">
        <v>178</v>
      </c>
      <c r="F1242" t="s">
        <v>3709</v>
      </c>
      <c r="G1242" t="s">
        <v>403</v>
      </c>
      <c r="H1242" t="s">
        <v>149</v>
      </c>
      <c r="I1242" t="s">
        <v>135</v>
      </c>
      <c r="J1242" t="s">
        <v>136</v>
      </c>
      <c r="K1242" t="s">
        <v>137</v>
      </c>
      <c r="L1242" t="s">
        <v>3822</v>
      </c>
      <c r="M1242" t="s">
        <v>3823</v>
      </c>
      <c r="N1242">
        <v>0.76749999999999996</v>
      </c>
      <c r="O1242">
        <v>0</v>
      </c>
      <c r="P1242">
        <v>25</v>
      </c>
      <c r="Q1242">
        <v>0</v>
      </c>
      <c r="R1242">
        <v>0</v>
      </c>
      <c r="S1242">
        <v>0</v>
      </c>
      <c r="T1242">
        <v>5</v>
      </c>
      <c r="U1242">
        <v>0</v>
      </c>
      <c r="V1242">
        <v>0</v>
      </c>
      <c r="W1242">
        <v>0</v>
      </c>
      <c r="X1242">
        <v>9.9795392298022172</v>
      </c>
      <c r="Y1242">
        <v>0</v>
      </c>
      <c r="Z1242">
        <v>0</v>
      </c>
      <c r="AA1242">
        <v>0</v>
      </c>
      <c r="AB1242">
        <v>3.6160725776575573</v>
      </c>
      <c r="AC1242">
        <v>0</v>
      </c>
      <c r="AD1242">
        <v>0</v>
      </c>
      <c r="AE1242">
        <v>13.595611807459775</v>
      </c>
    </row>
    <row r="1243" spans="1:31" x14ac:dyDescent="0.25">
      <c r="A1243">
        <v>1628388</v>
      </c>
      <c r="B1243">
        <v>1</v>
      </c>
      <c r="C1243" t="s">
        <v>80</v>
      </c>
      <c r="D1243" t="s">
        <v>104</v>
      </c>
      <c r="E1243" t="s">
        <v>146</v>
      </c>
      <c r="F1243" t="s">
        <v>3824</v>
      </c>
      <c r="G1243" t="s">
        <v>142</v>
      </c>
      <c r="H1243" t="s">
        <v>149</v>
      </c>
      <c r="I1243" t="s">
        <v>135</v>
      </c>
      <c r="J1243" t="s">
        <v>136</v>
      </c>
      <c r="K1243" t="s">
        <v>143</v>
      </c>
      <c r="L1243" t="s">
        <v>3825</v>
      </c>
      <c r="M1243" t="s">
        <v>3826</v>
      </c>
      <c r="N1243">
        <v>5.7</v>
      </c>
      <c r="O1243">
        <v>0</v>
      </c>
      <c r="P1243">
        <v>11</v>
      </c>
      <c r="Q1243">
        <v>0</v>
      </c>
      <c r="R1243">
        <v>21</v>
      </c>
      <c r="S1243">
        <v>0</v>
      </c>
      <c r="T1243">
        <v>12</v>
      </c>
      <c r="U1243">
        <v>0</v>
      </c>
      <c r="V1243">
        <v>0</v>
      </c>
      <c r="W1243">
        <v>0</v>
      </c>
      <c r="X1243">
        <v>18.879089064311472</v>
      </c>
      <c r="Y1243">
        <v>0</v>
      </c>
      <c r="Z1243">
        <v>42.571881587349665</v>
      </c>
      <c r="AA1243">
        <v>0</v>
      </c>
      <c r="AB1243">
        <v>91.344470832775329</v>
      </c>
      <c r="AC1243">
        <v>0</v>
      </c>
      <c r="AD1243">
        <v>0</v>
      </c>
      <c r="AE1243">
        <v>152.79544148443648</v>
      </c>
    </row>
    <row r="1244" spans="1:31" x14ac:dyDescent="0.25">
      <c r="A1244">
        <v>1628389</v>
      </c>
      <c r="B1244">
        <v>1</v>
      </c>
      <c r="C1244" t="s">
        <v>80</v>
      </c>
      <c r="D1244" t="s">
        <v>110</v>
      </c>
      <c r="E1244" t="s">
        <v>140</v>
      </c>
      <c r="F1244" t="s">
        <v>3827</v>
      </c>
      <c r="G1244" t="s">
        <v>431</v>
      </c>
      <c r="H1244" t="s">
        <v>134</v>
      </c>
      <c r="I1244" t="s">
        <v>135</v>
      </c>
      <c r="J1244" t="s">
        <v>136</v>
      </c>
      <c r="K1244" t="s">
        <v>137</v>
      </c>
      <c r="L1244" t="s">
        <v>3828</v>
      </c>
      <c r="M1244" t="s">
        <v>3829</v>
      </c>
      <c r="N1244">
        <v>0.95861111099999996</v>
      </c>
      <c r="O1244">
        <v>0</v>
      </c>
      <c r="P1244">
        <v>73</v>
      </c>
      <c r="Q1244">
        <v>0</v>
      </c>
      <c r="R1244">
        <v>0</v>
      </c>
      <c r="S1244">
        <v>1</v>
      </c>
      <c r="T1244">
        <v>5</v>
      </c>
      <c r="U1244">
        <v>0</v>
      </c>
      <c r="V1244">
        <v>0</v>
      </c>
      <c r="W1244">
        <v>0</v>
      </c>
      <c r="X1244">
        <v>29.692579993714158</v>
      </c>
      <c r="Y1244">
        <v>0</v>
      </c>
      <c r="Z1244">
        <v>0</v>
      </c>
      <c r="AA1244">
        <v>390.5488532225225</v>
      </c>
      <c r="AB1244">
        <v>86.060842945473155</v>
      </c>
      <c r="AC1244">
        <v>0</v>
      </c>
      <c r="AD1244">
        <v>0</v>
      </c>
      <c r="AE1244">
        <v>506.30227616170981</v>
      </c>
    </row>
    <row r="1245" spans="1:31" x14ac:dyDescent="0.25">
      <c r="A1245">
        <v>1628391</v>
      </c>
      <c r="B1245">
        <v>1</v>
      </c>
      <c r="C1245" t="s">
        <v>80</v>
      </c>
      <c r="D1245" t="s">
        <v>108</v>
      </c>
      <c r="E1245" t="s">
        <v>146</v>
      </c>
      <c r="F1245" t="s">
        <v>3830</v>
      </c>
      <c r="G1245" t="s">
        <v>142</v>
      </c>
      <c r="H1245" t="s">
        <v>149</v>
      </c>
      <c r="I1245" t="s">
        <v>135</v>
      </c>
      <c r="J1245" t="s">
        <v>136</v>
      </c>
      <c r="K1245" t="s">
        <v>143</v>
      </c>
      <c r="L1245" t="s">
        <v>3831</v>
      </c>
      <c r="M1245" t="s">
        <v>3832</v>
      </c>
      <c r="N1245">
        <v>5.6833333330000002</v>
      </c>
      <c r="O1245">
        <v>0</v>
      </c>
      <c r="P1245">
        <v>25</v>
      </c>
      <c r="Q1245">
        <v>0</v>
      </c>
      <c r="R1245">
        <v>6</v>
      </c>
      <c r="S1245">
        <v>0</v>
      </c>
      <c r="T1245">
        <v>4</v>
      </c>
      <c r="U1245">
        <v>0</v>
      </c>
      <c r="V1245">
        <v>0</v>
      </c>
      <c r="W1245">
        <v>0</v>
      </c>
      <c r="X1245">
        <v>12.75853826415408</v>
      </c>
      <c r="Y1245">
        <v>0</v>
      </c>
      <c r="Z1245">
        <v>1.8896456205482668</v>
      </c>
      <c r="AA1245">
        <v>0</v>
      </c>
      <c r="AB1245">
        <v>9.7327994363038339</v>
      </c>
      <c r="AC1245">
        <v>0</v>
      </c>
      <c r="AD1245">
        <v>0</v>
      </c>
      <c r="AE1245">
        <v>24.38098332100618</v>
      </c>
    </row>
    <row r="1246" spans="1:31" x14ac:dyDescent="0.25">
      <c r="A1246">
        <v>1628392</v>
      </c>
      <c r="B1246">
        <v>1</v>
      </c>
      <c r="C1246" t="s">
        <v>80</v>
      </c>
      <c r="D1246" t="s">
        <v>95</v>
      </c>
      <c r="E1246" t="s">
        <v>152</v>
      </c>
      <c r="F1246" t="s">
        <v>3833</v>
      </c>
      <c r="G1246" t="s">
        <v>154</v>
      </c>
      <c r="H1246" t="s">
        <v>149</v>
      </c>
      <c r="I1246" t="s">
        <v>135</v>
      </c>
      <c r="J1246" t="s">
        <v>136</v>
      </c>
      <c r="K1246" t="s">
        <v>137</v>
      </c>
      <c r="L1246" t="s">
        <v>3834</v>
      </c>
      <c r="M1246" t="s">
        <v>3835</v>
      </c>
      <c r="N1246">
        <v>2.0052777769999999</v>
      </c>
      <c r="O1246">
        <v>0</v>
      </c>
      <c r="P1246">
        <v>2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1.3576052573104049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1.3576052573104049</v>
      </c>
    </row>
    <row r="1247" spans="1:31" x14ac:dyDescent="0.25">
      <c r="A1247">
        <v>1628393</v>
      </c>
      <c r="B1247">
        <v>1</v>
      </c>
      <c r="C1247" t="s">
        <v>80</v>
      </c>
      <c r="D1247" t="s">
        <v>103</v>
      </c>
      <c r="E1247" t="s">
        <v>204</v>
      </c>
      <c r="F1247" t="s">
        <v>3836</v>
      </c>
      <c r="G1247" t="s">
        <v>235</v>
      </c>
      <c r="H1247" t="s">
        <v>134</v>
      </c>
      <c r="I1247" t="s">
        <v>135</v>
      </c>
      <c r="J1247" t="s">
        <v>136</v>
      </c>
      <c r="K1247" t="s">
        <v>143</v>
      </c>
      <c r="L1247" t="s">
        <v>3837</v>
      </c>
      <c r="M1247" t="s">
        <v>3838</v>
      </c>
      <c r="N1247">
        <v>3.6333333329999999</v>
      </c>
      <c r="O1247">
        <v>0</v>
      </c>
      <c r="P1247">
        <v>0</v>
      </c>
      <c r="Q1247">
        <v>2</v>
      </c>
      <c r="R1247">
        <v>0</v>
      </c>
      <c r="S1247">
        <v>3</v>
      </c>
      <c r="T1247">
        <v>28</v>
      </c>
      <c r="U1247">
        <v>10</v>
      </c>
      <c r="V1247">
        <v>2</v>
      </c>
      <c r="W1247">
        <v>0</v>
      </c>
      <c r="X1247">
        <v>0</v>
      </c>
      <c r="Y1247">
        <v>70.477369361117994</v>
      </c>
      <c r="Z1247">
        <v>0</v>
      </c>
      <c r="AA1247">
        <v>815.29273648350625</v>
      </c>
      <c r="AB1247">
        <v>163.52837236818033</v>
      </c>
      <c r="AC1247">
        <v>6111.6182929982633</v>
      </c>
      <c r="AD1247">
        <v>127.40875035933894</v>
      </c>
      <c r="AE1247">
        <v>7288.3255215704075</v>
      </c>
    </row>
    <row r="1248" spans="1:31" x14ac:dyDescent="0.25">
      <c r="A1248">
        <v>1628394</v>
      </c>
      <c r="B1248">
        <v>1</v>
      </c>
      <c r="C1248" t="s">
        <v>80</v>
      </c>
      <c r="D1248" t="s">
        <v>101</v>
      </c>
      <c r="E1248" t="s">
        <v>178</v>
      </c>
      <c r="F1248" t="s">
        <v>3839</v>
      </c>
      <c r="G1248" t="s">
        <v>231</v>
      </c>
      <c r="H1248" t="s">
        <v>149</v>
      </c>
      <c r="I1248" t="s">
        <v>135</v>
      </c>
      <c r="J1248" t="s">
        <v>136</v>
      </c>
      <c r="K1248" t="s">
        <v>137</v>
      </c>
      <c r="L1248" t="s">
        <v>3788</v>
      </c>
      <c r="M1248" t="s">
        <v>3840</v>
      </c>
      <c r="N1248">
        <v>1.0022222220000001</v>
      </c>
      <c r="O1248">
        <v>0</v>
      </c>
      <c r="P1248">
        <v>188</v>
      </c>
      <c r="Q1248">
        <v>0</v>
      </c>
      <c r="R1248">
        <v>0</v>
      </c>
      <c r="S1248">
        <v>0</v>
      </c>
      <c r="T1248">
        <v>6</v>
      </c>
      <c r="U1248">
        <v>0</v>
      </c>
      <c r="V1248">
        <v>0</v>
      </c>
      <c r="W1248">
        <v>0</v>
      </c>
      <c r="X1248">
        <v>36.708054141398279</v>
      </c>
      <c r="Y1248">
        <v>0</v>
      </c>
      <c r="Z1248">
        <v>0</v>
      </c>
      <c r="AA1248">
        <v>0</v>
      </c>
      <c r="AB1248">
        <v>9.1714931637381003</v>
      </c>
      <c r="AC1248">
        <v>0</v>
      </c>
      <c r="AD1248">
        <v>0</v>
      </c>
      <c r="AE1248">
        <v>45.879547305136377</v>
      </c>
    </row>
    <row r="1249" spans="1:31" x14ac:dyDescent="0.25">
      <c r="A1249">
        <v>1628395</v>
      </c>
      <c r="B1249">
        <v>1</v>
      </c>
      <c r="C1249" t="s">
        <v>80</v>
      </c>
      <c r="D1249" t="s">
        <v>106</v>
      </c>
      <c r="E1249" t="s">
        <v>204</v>
      </c>
      <c r="F1249" t="s">
        <v>3841</v>
      </c>
      <c r="G1249" t="s">
        <v>148</v>
      </c>
      <c r="H1249" t="s">
        <v>134</v>
      </c>
      <c r="I1249" t="s">
        <v>135</v>
      </c>
      <c r="J1249" t="s">
        <v>136</v>
      </c>
      <c r="K1249" t="s">
        <v>137</v>
      </c>
      <c r="L1249" t="s">
        <v>3842</v>
      </c>
      <c r="M1249" t="s">
        <v>3843</v>
      </c>
      <c r="N1249">
        <v>3.187777777</v>
      </c>
      <c r="O1249">
        <v>1</v>
      </c>
      <c r="P1249">
        <v>80</v>
      </c>
      <c r="Q1249">
        <v>6</v>
      </c>
      <c r="R1249">
        <v>54</v>
      </c>
      <c r="S1249">
        <v>11</v>
      </c>
      <c r="T1249">
        <v>23</v>
      </c>
      <c r="U1249">
        <v>0</v>
      </c>
      <c r="V1249">
        <v>0</v>
      </c>
      <c r="W1249">
        <v>0.41185036864928004</v>
      </c>
      <c r="X1249">
        <v>53.431575924072071</v>
      </c>
      <c r="Y1249">
        <v>51.628069738419356</v>
      </c>
      <c r="Z1249">
        <v>53.4220326520594</v>
      </c>
      <c r="AA1249">
        <v>111.36123461912291</v>
      </c>
      <c r="AB1249">
        <v>19.122129151375706</v>
      </c>
      <c r="AC1249">
        <v>0</v>
      </c>
      <c r="AD1249">
        <v>0</v>
      </c>
      <c r="AE1249">
        <v>289.3768924536987</v>
      </c>
    </row>
    <row r="1250" spans="1:31" x14ac:dyDescent="0.25">
      <c r="A1250">
        <v>1628396</v>
      </c>
      <c r="B1250">
        <v>1</v>
      </c>
      <c r="C1250" t="s">
        <v>80</v>
      </c>
      <c r="D1250" t="s">
        <v>91</v>
      </c>
      <c r="E1250" t="s">
        <v>178</v>
      </c>
      <c r="F1250" t="s">
        <v>316</v>
      </c>
      <c r="G1250" t="s">
        <v>180</v>
      </c>
      <c r="H1250" t="s">
        <v>149</v>
      </c>
      <c r="I1250" t="s">
        <v>135</v>
      </c>
      <c r="J1250" t="s">
        <v>136</v>
      </c>
      <c r="K1250" t="s">
        <v>137</v>
      </c>
      <c r="L1250" t="s">
        <v>3844</v>
      </c>
      <c r="M1250" t="s">
        <v>3845</v>
      </c>
      <c r="N1250">
        <v>2.634166666</v>
      </c>
      <c r="O1250">
        <v>0</v>
      </c>
      <c r="P1250">
        <v>254</v>
      </c>
      <c r="Q1250">
        <v>0</v>
      </c>
      <c r="R1250">
        <v>0</v>
      </c>
      <c r="S1250">
        <v>0</v>
      </c>
      <c r="T1250">
        <v>10</v>
      </c>
      <c r="U1250">
        <v>0</v>
      </c>
      <c r="V1250">
        <v>0</v>
      </c>
      <c r="W1250">
        <v>0</v>
      </c>
      <c r="X1250">
        <v>254.33782496395546</v>
      </c>
      <c r="Y1250">
        <v>0</v>
      </c>
      <c r="Z1250">
        <v>0</v>
      </c>
      <c r="AA1250">
        <v>0</v>
      </c>
      <c r="AB1250">
        <v>22.330070162285651</v>
      </c>
      <c r="AC1250">
        <v>0</v>
      </c>
      <c r="AD1250">
        <v>0</v>
      </c>
      <c r="AE1250">
        <v>276.66789512624109</v>
      </c>
    </row>
    <row r="1251" spans="1:31" x14ac:dyDescent="0.25">
      <c r="A1251">
        <v>1628398</v>
      </c>
      <c r="B1251">
        <v>1</v>
      </c>
      <c r="C1251" t="s">
        <v>80</v>
      </c>
      <c r="D1251" t="s">
        <v>90</v>
      </c>
      <c r="E1251" t="s">
        <v>131</v>
      </c>
      <c r="F1251" t="s">
        <v>3846</v>
      </c>
      <c r="G1251" t="s">
        <v>133</v>
      </c>
      <c r="H1251" t="s">
        <v>134</v>
      </c>
      <c r="I1251" t="s">
        <v>135</v>
      </c>
      <c r="J1251" t="s">
        <v>136</v>
      </c>
      <c r="K1251" t="s">
        <v>137</v>
      </c>
      <c r="L1251" t="s">
        <v>3847</v>
      </c>
      <c r="M1251" t="s">
        <v>3848</v>
      </c>
      <c r="N1251">
        <v>3.6063888880000001</v>
      </c>
      <c r="O1251">
        <v>0</v>
      </c>
      <c r="P1251">
        <v>1922</v>
      </c>
      <c r="Q1251">
        <v>0</v>
      </c>
      <c r="R1251">
        <v>0</v>
      </c>
      <c r="S1251">
        <v>2</v>
      </c>
      <c r="T1251">
        <v>143</v>
      </c>
      <c r="U1251">
        <v>0</v>
      </c>
      <c r="V1251">
        <v>1</v>
      </c>
      <c r="W1251">
        <v>0</v>
      </c>
      <c r="X1251">
        <v>1986.5400059241547</v>
      </c>
      <c r="Y1251">
        <v>0</v>
      </c>
      <c r="Z1251">
        <v>0</v>
      </c>
      <c r="AA1251">
        <v>384.08367330108075</v>
      </c>
      <c r="AB1251">
        <v>317.28828711253976</v>
      </c>
      <c r="AC1251">
        <v>0</v>
      </c>
      <c r="AD1251">
        <v>13.337659668052201</v>
      </c>
      <c r="AE1251">
        <v>2701.2496260058274</v>
      </c>
    </row>
    <row r="1252" spans="1:31" x14ac:dyDescent="0.25">
      <c r="A1252">
        <v>1628401</v>
      </c>
      <c r="B1252">
        <v>1</v>
      </c>
      <c r="C1252" t="s">
        <v>80</v>
      </c>
      <c r="D1252" t="s">
        <v>109</v>
      </c>
      <c r="E1252" t="s">
        <v>146</v>
      </c>
      <c r="F1252" t="s">
        <v>3849</v>
      </c>
      <c r="G1252" t="s">
        <v>142</v>
      </c>
      <c r="H1252" t="s">
        <v>149</v>
      </c>
      <c r="I1252" t="s">
        <v>135</v>
      </c>
      <c r="J1252" t="s">
        <v>136</v>
      </c>
      <c r="K1252" t="s">
        <v>143</v>
      </c>
      <c r="L1252" t="s">
        <v>3850</v>
      </c>
      <c r="M1252" t="s">
        <v>3851</v>
      </c>
      <c r="N1252">
        <v>4.5166666659999999</v>
      </c>
      <c r="O1252">
        <v>0</v>
      </c>
      <c r="P1252">
        <v>7</v>
      </c>
      <c r="Q1252">
        <v>0</v>
      </c>
      <c r="R1252">
        <v>7</v>
      </c>
      <c r="S1252">
        <v>0</v>
      </c>
      <c r="T1252">
        <v>10</v>
      </c>
      <c r="U1252">
        <v>0</v>
      </c>
      <c r="V1252">
        <v>0</v>
      </c>
      <c r="W1252">
        <v>0</v>
      </c>
      <c r="X1252">
        <v>3.5705876013896174</v>
      </c>
      <c r="Y1252">
        <v>0</v>
      </c>
      <c r="Z1252">
        <v>12.815434799128537</v>
      </c>
      <c r="AA1252">
        <v>0</v>
      </c>
      <c r="AB1252">
        <v>7.5937931068535178</v>
      </c>
      <c r="AC1252">
        <v>0</v>
      </c>
      <c r="AD1252">
        <v>0</v>
      </c>
      <c r="AE1252">
        <v>23.979815507371672</v>
      </c>
    </row>
    <row r="1253" spans="1:31" x14ac:dyDescent="0.25">
      <c r="A1253">
        <v>1628402</v>
      </c>
      <c r="B1253">
        <v>1</v>
      </c>
      <c r="C1253" t="s">
        <v>80</v>
      </c>
      <c r="D1253" t="s">
        <v>103</v>
      </c>
      <c r="E1253" t="s">
        <v>178</v>
      </c>
      <c r="F1253" t="s">
        <v>3852</v>
      </c>
      <c r="G1253" t="s">
        <v>227</v>
      </c>
      <c r="H1253" t="s">
        <v>149</v>
      </c>
      <c r="I1253" t="s">
        <v>135</v>
      </c>
      <c r="J1253" t="s">
        <v>136</v>
      </c>
      <c r="K1253" t="s">
        <v>137</v>
      </c>
      <c r="L1253" t="s">
        <v>3853</v>
      </c>
      <c r="M1253" t="s">
        <v>3854</v>
      </c>
      <c r="N1253">
        <v>0.97305555499999996</v>
      </c>
      <c r="O1253">
        <v>0</v>
      </c>
      <c r="P1253">
        <v>56</v>
      </c>
      <c r="Q1253">
        <v>0</v>
      </c>
      <c r="R1253">
        <v>5</v>
      </c>
      <c r="S1253">
        <v>0</v>
      </c>
      <c r="T1253">
        <v>2</v>
      </c>
      <c r="U1253">
        <v>0</v>
      </c>
      <c r="V1253">
        <v>0</v>
      </c>
      <c r="W1253">
        <v>0</v>
      </c>
      <c r="X1253">
        <v>16.123087202760011</v>
      </c>
      <c r="Y1253">
        <v>0</v>
      </c>
      <c r="Z1253">
        <v>2.394812143370781</v>
      </c>
      <c r="AA1253">
        <v>0</v>
      </c>
      <c r="AB1253">
        <v>3.2346521599479625</v>
      </c>
      <c r="AC1253">
        <v>0</v>
      </c>
      <c r="AD1253">
        <v>0</v>
      </c>
      <c r="AE1253">
        <v>21.752551506078756</v>
      </c>
    </row>
    <row r="1254" spans="1:31" x14ac:dyDescent="0.25">
      <c r="A1254">
        <v>1628403</v>
      </c>
      <c r="B1254">
        <v>1</v>
      </c>
      <c r="C1254" t="s">
        <v>80</v>
      </c>
      <c r="D1254" t="s">
        <v>83</v>
      </c>
      <c r="E1254" t="s">
        <v>146</v>
      </c>
      <c r="F1254" t="s">
        <v>3855</v>
      </c>
      <c r="G1254" t="s">
        <v>260</v>
      </c>
      <c r="H1254" t="s">
        <v>149</v>
      </c>
      <c r="I1254" t="s">
        <v>135</v>
      </c>
      <c r="J1254" t="s">
        <v>136</v>
      </c>
      <c r="K1254" t="s">
        <v>137</v>
      </c>
      <c r="L1254" t="s">
        <v>3856</v>
      </c>
      <c r="M1254" t="s">
        <v>3857</v>
      </c>
      <c r="N1254">
        <v>0.54805555500000003</v>
      </c>
      <c r="O1254">
        <v>0</v>
      </c>
      <c r="P1254">
        <v>274</v>
      </c>
      <c r="Q1254">
        <v>0</v>
      </c>
      <c r="R1254">
        <v>0</v>
      </c>
      <c r="S1254">
        <v>0</v>
      </c>
      <c r="T1254">
        <v>144</v>
      </c>
      <c r="U1254">
        <v>0</v>
      </c>
      <c r="V1254">
        <v>0</v>
      </c>
      <c r="W1254">
        <v>0</v>
      </c>
      <c r="X1254">
        <v>47.021587629034158</v>
      </c>
      <c r="Y1254">
        <v>0</v>
      </c>
      <c r="Z1254">
        <v>0</v>
      </c>
      <c r="AA1254">
        <v>0</v>
      </c>
      <c r="AB1254">
        <v>40.254756516099398</v>
      </c>
      <c r="AC1254">
        <v>0</v>
      </c>
      <c r="AD1254">
        <v>0</v>
      </c>
      <c r="AE1254">
        <v>87.27634414513355</v>
      </c>
    </row>
    <row r="1255" spans="1:31" x14ac:dyDescent="0.25">
      <c r="A1255">
        <v>1628404</v>
      </c>
      <c r="B1255">
        <v>1</v>
      </c>
      <c r="C1255" t="s">
        <v>80</v>
      </c>
      <c r="D1255" t="s">
        <v>105</v>
      </c>
      <c r="E1255" t="s">
        <v>131</v>
      </c>
      <c r="F1255" t="s">
        <v>3858</v>
      </c>
      <c r="G1255" t="s">
        <v>161</v>
      </c>
      <c r="H1255" t="s">
        <v>134</v>
      </c>
      <c r="I1255" t="s">
        <v>135</v>
      </c>
      <c r="J1255" t="s">
        <v>136</v>
      </c>
      <c r="K1255" t="s">
        <v>137</v>
      </c>
      <c r="L1255" t="s">
        <v>3859</v>
      </c>
      <c r="M1255" t="s">
        <v>3860</v>
      </c>
      <c r="N1255">
        <v>0.44083333299999999</v>
      </c>
      <c r="O1255">
        <v>1</v>
      </c>
      <c r="P1255">
        <v>2304</v>
      </c>
      <c r="Q1255">
        <v>3</v>
      </c>
      <c r="R1255">
        <v>265</v>
      </c>
      <c r="S1255">
        <v>27</v>
      </c>
      <c r="T1255">
        <v>306</v>
      </c>
      <c r="U1255">
        <v>6</v>
      </c>
      <c r="V1255">
        <v>4</v>
      </c>
      <c r="W1255">
        <v>0.34081583850754504</v>
      </c>
      <c r="X1255">
        <v>283.81888333296212</v>
      </c>
      <c r="Y1255">
        <v>0.90241348698739177</v>
      </c>
      <c r="Z1255">
        <v>17.516016502588105</v>
      </c>
      <c r="AA1255">
        <v>83.494577128518131</v>
      </c>
      <c r="AB1255">
        <v>111.60285487275802</v>
      </c>
      <c r="AC1255">
        <v>72.266226138699651</v>
      </c>
      <c r="AD1255">
        <v>18.898297411299964</v>
      </c>
      <c r="AE1255">
        <v>588.84008471232085</v>
      </c>
    </row>
    <row r="1256" spans="1:31" x14ac:dyDescent="0.25">
      <c r="A1256">
        <v>1628405</v>
      </c>
      <c r="B1256">
        <v>1</v>
      </c>
      <c r="C1256" t="s">
        <v>81</v>
      </c>
      <c r="D1256" t="s">
        <v>112</v>
      </c>
      <c r="E1256" t="s">
        <v>131</v>
      </c>
      <c r="F1256" t="s">
        <v>3861</v>
      </c>
      <c r="G1256" t="s">
        <v>148</v>
      </c>
      <c r="H1256" t="s">
        <v>134</v>
      </c>
      <c r="I1256" t="s">
        <v>135</v>
      </c>
      <c r="J1256" t="s">
        <v>136</v>
      </c>
      <c r="K1256" t="s">
        <v>143</v>
      </c>
      <c r="L1256" t="s">
        <v>3862</v>
      </c>
      <c r="M1256" t="s">
        <v>3863</v>
      </c>
      <c r="N1256">
        <v>4.4522222219999996</v>
      </c>
      <c r="O1256">
        <v>0</v>
      </c>
      <c r="P1256">
        <v>299</v>
      </c>
      <c r="Q1256">
        <v>17</v>
      </c>
      <c r="R1256">
        <v>98</v>
      </c>
      <c r="S1256">
        <v>19</v>
      </c>
      <c r="T1256">
        <v>280</v>
      </c>
      <c r="U1256">
        <v>4</v>
      </c>
      <c r="V1256">
        <v>0</v>
      </c>
      <c r="W1256">
        <v>0</v>
      </c>
      <c r="X1256">
        <v>252.02649404719463</v>
      </c>
      <c r="Y1256">
        <v>26.297187169629932</v>
      </c>
      <c r="Z1256">
        <v>115.97072902817622</v>
      </c>
      <c r="AA1256">
        <v>640.51020762254143</v>
      </c>
      <c r="AB1256">
        <v>1102.0466587757335</v>
      </c>
      <c r="AC1256">
        <v>1646.8463869329062</v>
      </c>
      <c r="AD1256">
        <v>0</v>
      </c>
      <c r="AE1256">
        <v>3783.6976635761821</v>
      </c>
    </row>
    <row r="1257" spans="1:31" x14ac:dyDescent="0.25">
      <c r="A1257">
        <v>1628406</v>
      </c>
      <c r="B1257">
        <v>1</v>
      </c>
      <c r="C1257" t="s">
        <v>81</v>
      </c>
      <c r="D1257" t="s">
        <v>123</v>
      </c>
      <c r="E1257" t="s">
        <v>140</v>
      </c>
      <c r="F1257" t="s">
        <v>3864</v>
      </c>
      <c r="G1257" t="s">
        <v>161</v>
      </c>
      <c r="H1257" t="s">
        <v>134</v>
      </c>
      <c r="I1257" t="s">
        <v>135</v>
      </c>
      <c r="J1257" t="s">
        <v>136</v>
      </c>
      <c r="K1257" t="s">
        <v>137</v>
      </c>
      <c r="L1257" t="s">
        <v>3865</v>
      </c>
      <c r="M1257" t="s">
        <v>3866</v>
      </c>
      <c r="N1257">
        <v>0.73388888799999996</v>
      </c>
      <c r="O1257">
        <v>0</v>
      </c>
      <c r="P1257">
        <v>1</v>
      </c>
      <c r="Q1257">
        <v>1</v>
      </c>
      <c r="R1257">
        <v>1</v>
      </c>
      <c r="S1257">
        <v>8</v>
      </c>
      <c r="T1257">
        <v>140</v>
      </c>
      <c r="U1257">
        <v>11</v>
      </c>
      <c r="V1257">
        <v>3</v>
      </c>
      <c r="W1257">
        <v>0</v>
      </c>
      <c r="X1257">
        <v>0.15607111150652309</v>
      </c>
      <c r="Y1257">
        <v>0.53336402758194579</v>
      </c>
      <c r="Z1257">
        <v>4.8436345078208334E-3</v>
      </c>
      <c r="AA1257">
        <v>63.505324647087342</v>
      </c>
      <c r="AB1257">
        <v>104.61014530902031</v>
      </c>
      <c r="AC1257">
        <v>322.96262197123411</v>
      </c>
      <c r="AD1257">
        <v>6.8224889478281439</v>
      </c>
      <c r="AE1257">
        <v>498.5948596487662</v>
      </c>
    </row>
    <row r="1258" spans="1:31" x14ac:dyDescent="0.25">
      <c r="A1258">
        <v>1628407</v>
      </c>
      <c r="B1258">
        <v>1</v>
      </c>
      <c r="C1258" t="s">
        <v>80</v>
      </c>
      <c r="D1258" t="s">
        <v>96</v>
      </c>
      <c r="E1258" t="s">
        <v>152</v>
      </c>
      <c r="F1258" t="s">
        <v>3867</v>
      </c>
      <c r="G1258" t="s">
        <v>168</v>
      </c>
      <c r="H1258" t="s">
        <v>149</v>
      </c>
      <c r="I1258" t="s">
        <v>135</v>
      </c>
      <c r="J1258" t="s">
        <v>136</v>
      </c>
      <c r="K1258" t="s">
        <v>137</v>
      </c>
      <c r="L1258" t="s">
        <v>3868</v>
      </c>
      <c r="M1258" t="s">
        <v>3869</v>
      </c>
      <c r="N1258">
        <v>2.0366666659999999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3.8374036004648893E-2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3.8374036004648893E-2</v>
      </c>
    </row>
    <row r="1259" spans="1:31" x14ac:dyDescent="0.25">
      <c r="A1259">
        <v>1628408</v>
      </c>
      <c r="B1259">
        <v>1</v>
      </c>
      <c r="C1259" t="s">
        <v>81</v>
      </c>
      <c r="D1259" t="s">
        <v>128</v>
      </c>
      <c r="E1259" t="s">
        <v>140</v>
      </c>
      <c r="F1259" t="s">
        <v>3870</v>
      </c>
      <c r="G1259" t="s">
        <v>161</v>
      </c>
      <c r="H1259" t="s">
        <v>134</v>
      </c>
      <c r="I1259" t="s">
        <v>135</v>
      </c>
      <c r="J1259" t="s">
        <v>136</v>
      </c>
      <c r="K1259" t="s">
        <v>137</v>
      </c>
      <c r="L1259" t="s">
        <v>3871</v>
      </c>
      <c r="M1259" t="s">
        <v>3872</v>
      </c>
      <c r="N1259">
        <v>0.20972222200000001</v>
      </c>
      <c r="O1259">
        <v>0</v>
      </c>
      <c r="P1259">
        <v>532</v>
      </c>
      <c r="Q1259">
        <v>1</v>
      </c>
      <c r="R1259">
        <v>69</v>
      </c>
      <c r="S1259">
        <v>3</v>
      </c>
      <c r="T1259">
        <v>127</v>
      </c>
      <c r="U1259">
        <v>1</v>
      </c>
      <c r="V1259">
        <v>0</v>
      </c>
      <c r="W1259">
        <v>0</v>
      </c>
      <c r="X1259">
        <v>28.643863516678859</v>
      </c>
      <c r="Y1259">
        <v>2.3268404771516487</v>
      </c>
      <c r="Z1259">
        <v>1.9175296160802369</v>
      </c>
      <c r="AA1259">
        <v>1.0860207387393239</v>
      </c>
      <c r="AB1259">
        <v>18.934897825734119</v>
      </c>
      <c r="AC1259">
        <v>2.2908339329150449</v>
      </c>
      <c r="AD1259">
        <v>0</v>
      </c>
      <c r="AE1259">
        <v>55.199986107299225</v>
      </c>
    </row>
    <row r="1260" spans="1:31" x14ac:dyDescent="0.25">
      <c r="A1260">
        <v>1628412</v>
      </c>
      <c r="B1260">
        <v>1</v>
      </c>
      <c r="C1260" t="s">
        <v>81</v>
      </c>
      <c r="D1260" t="s">
        <v>112</v>
      </c>
      <c r="E1260" t="s">
        <v>204</v>
      </c>
      <c r="F1260" t="s">
        <v>3873</v>
      </c>
      <c r="G1260" t="s">
        <v>161</v>
      </c>
      <c r="H1260" t="s">
        <v>134</v>
      </c>
      <c r="I1260" t="s">
        <v>191</v>
      </c>
      <c r="J1260" t="s">
        <v>136</v>
      </c>
      <c r="K1260" t="s">
        <v>137</v>
      </c>
      <c r="L1260" t="s">
        <v>3874</v>
      </c>
      <c r="M1260" t="s">
        <v>3875</v>
      </c>
      <c r="N1260">
        <v>5.5555550000000002E-3</v>
      </c>
      <c r="O1260">
        <v>0</v>
      </c>
      <c r="P1260">
        <v>718</v>
      </c>
      <c r="Q1260">
        <v>22</v>
      </c>
      <c r="R1260">
        <v>143</v>
      </c>
      <c r="S1260">
        <v>8</v>
      </c>
      <c r="T1260">
        <v>114</v>
      </c>
      <c r="U1260">
        <v>0</v>
      </c>
      <c r="V1260">
        <v>0</v>
      </c>
      <c r="W1260">
        <v>0</v>
      </c>
      <c r="X1260">
        <v>0.99101882971933875</v>
      </c>
      <c r="Y1260">
        <v>1.5053639222772223E-2</v>
      </c>
      <c r="Z1260">
        <v>0.19748954965993887</v>
      </c>
      <c r="AA1260">
        <v>3.7240897126133335E-2</v>
      </c>
      <c r="AB1260">
        <v>0.42082325217160571</v>
      </c>
      <c r="AC1260">
        <v>0</v>
      </c>
      <c r="AD1260">
        <v>0</v>
      </c>
      <c r="AE1260">
        <v>1.661626167899789</v>
      </c>
    </row>
    <row r="1261" spans="1:31" x14ac:dyDescent="0.25">
      <c r="A1261">
        <v>1628413</v>
      </c>
      <c r="B1261">
        <v>1</v>
      </c>
      <c r="C1261" t="s">
        <v>81</v>
      </c>
      <c r="D1261" t="s">
        <v>128</v>
      </c>
      <c r="E1261" t="s">
        <v>140</v>
      </c>
      <c r="F1261" t="s">
        <v>3129</v>
      </c>
      <c r="G1261" t="s">
        <v>691</v>
      </c>
      <c r="H1261" t="s">
        <v>134</v>
      </c>
      <c r="I1261" t="s">
        <v>135</v>
      </c>
      <c r="J1261" t="s">
        <v>136</v>
      </c>
      <c r="K1261" t="s">
        <v>137</v>
      </c>
      <c r="L1261" t="s">
        <v>3876</v>
      </c>
      <c r="M1261" t="s">
        <v>3877</v>
      </c>
      <c r="N1261">
        <v>2.3247222220000001</v>
      </c>
      <c r="O1261">
        <v>0</v>
      </c>
      <c r="P1261">
        <v>0</v>
      </c>
      <c r="Q1261">
        <v>0</v>
      </c>
      <c r="R1261">
        <v>0</v>
      </c>
      <c r="S1261">
        <v>7</v>
      </c>
      <c r="T1261">
        <v>0</v>
      </c>
      <c r="U1261">
        <v>8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163.92980081810092</v>
      </c>
      <c r="AB1261">
        <v>0</v>
      </c>
      <c r="AC1261">
        <v>376.67754751145532</v>
      </c>
      <c r="AD1261">
        <v>0</v>
      </c>
      <c r="AE1261">
        <v>540.6073483295562</v>
      </c>
    </row>
    <row r="1262" spans="1:31" x14ac:dyDescent="0.25">
      <c r="A1262">
        <v>1628414</v>
      </c>
      <c r="B1262">
        <v>1</v>
      </c>
      <c r="C1262" t="s">
        <v>80</v>
      </c>
      <c r="D1262" t="s">
        <v>100</v>
      </c>
      <c r="E1262" t="s">
        <v>140</v>
      </c>
      <c r="F1262" t="s">
        <v>3878</v>
      </c>
      <c r="G1262" t="s">
        <v>161</v>
      </c>
      <c r="H1262" t="s">
        <v>134</v>
      </c>
      <c r="I1262" t="s">
        <v>135</v>
      </c>
      <c r="J1262" t="s">
        <v>136</v>
      </c>
      <c r="K1262" t="s">
        <v>137</v>
      </c>
      <c r="L1262" t="s">
        <v>3879</v>
      </c>
      <c r="M1262" t="s">
        <v>3880</v>
      </c>
      <c r="N1262">
        <v>1.088055555</v>
      </c>
      <c r="O1262">
        <v>0</v>
      </c>
      <c r="P1262">
        <v>115</v>
      </c>
      <c r="Q1262">
        <v>0</v>
      </c>
      <c r="R1262">
        <v>0</v>
      </c>
      <c r="S1262">
        <v>0</v>
      </c>
      <c r="T1262">
        <v>52</v>
      </c>
      <c r="U1262">
        <v>0</v>
      </c>
      <c r="V1262">
        <v>0</v>
      </c>
      <c r="W1262">
        <v>0</v>
      </c>
      <c r="X1262">
        <v>44.042181304145814</v>
      </c>
      <c r="Y1262">
        <v>0</v>
      </c>
      <c r="Z1262">
        <v>0</v>
      </c>
      <c r="AA1262">
        <v>0</v>
      </c>
      <c r="AB1262">
        <v>67.571502376429535</v>
      </c>
      <c r="AC1262">
        <v>0</v>
      </c>
      <c r="AD1262">
        <v>0</v>
      </c>
      <c r="AE1262">
        <v>111.61368368057535</v>
      </c>
    </row>
    <row r="1263" spans="1:31" x14ac:dyDescent="0.25">
      <c r="A1263">
        <v>1628418</v>
      </c>
      <c r="B1263">
        <v>1</v>
      </c>
      <c r="C1263" t="s">
        <v>80</v>
      </c>
      <c r="D1263" t="s">
        <v>88</v>
      </c>
      <c r="E1263" t="s">
        <v>152</v>
      </c>
      <c r="F1263" t="s">
        <v>3881</v>
      </c>
      <c r="G1263" t="s">
        <v>168</v>
      </c>
      <c r="H1263" t="s">
        <v>149</v>
      </c>
      <c r="I1263" t="s">
        <v>135</v>
      </c>
      <c r="J1263" t="s">
        <v>136</v>
      </c>
      <c r="K1263" t="s">
        <v>137</v>
      </c>
      <c r="L1263" t="s">
        <v>3882</v>
      </c>
      <c r="M1263" t="s">
        <v>3883</v>
      </c>
      <c r="N1263">
        <v>7.4983333329999997</v>
      </c>
      <c r="O1263">
        <v>0</v>
      </c>
      <c r="P1263">
        <v>4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47.334613791740793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47.334613791740793</v>
      </c>
    </row>
    <row r="1264" spans="1:31" x14ac:dyDescent="0.25">
      <c r="A1264">
        <v>1628421</v>
      </c>
      <c r="B1264">
        <v>1</v>
      </c>
      <c r="C1264" t="s">
        <v>81</v>
      </c>
      <c r="D1264" t="s">
        <v>127</v>
      </c>
      <c r="E1264" t="s">
        <v>178</v>
      </c>
      <c r="F1264" t="s">
        <v>3884</v>
      </c>
      <c r="G1264" t="s">
        <v>227</v>
      </c>
      <c r="H1264" t="s">
        <v>149</v>
      </c>
      <c r="I1264" t="s">
        <v>135</v>
      </c>
      <c r="J1264" t="s">
        <v>136</v>
      </c>
      <c r="K1264" t="s">
        <v>137</v>
      </c>
      <c r="L1264" t="s">
        <v>3885</v>
      </c>
      <c r="M1264" t="s">
        <v>3886</v>
      </c>
      <c r="N1264">
        <v>1.5877777769999999</v>
      </c>
      <c r="O1264">
        <v>0</v>
      </c>
      <c r="P1264">
        <v>39</v>
      </c>
      <c r="Q1264">
        <v>0</v>
      </c>
      <c r="R1264">
        <v>0</v>
      </c>
      <c r="S1264">
        <v>0</v>
      </c>
      <c r="T1264">
        <v>9</v>
      </c>
      <c r="U1264">
        <v>0</v>
      </c>
      <c r="V1264">
        <v>0</v>
      </c>
      <c r="W1264">
        <v>0</v>
      </c>
      <c r="X1264">
        <v>6.619911979319749</v>
      </c>
      <c r="Y1264">
        <v>0</v>
      </c>
      <c r="Z1264">
        <v>0</v>
      </c>
      <c r="AA1264">
        <v>0</v>
      </c>
      <c r="AB1264">
        <v>3.6066630259552515</v>
      </c>
      <c r="AC1264">
        <v>0</v>
      </c>
      <c r="AD1264">
        <v>0</v>
      </c>
      <c r="AE1264">
        <v>10.226575005275</v>
      </c>
    </row>
    <row r="1265" spans="1:31" x14ac:dyDescent="0.25">
      <c r="A1265">
        <v>1628423</v>
      </c>
      <c r="B1265">
        <v>1</v>
      </c>
      <c r="C1265" t="s">
        <v>81</v>
      </c>
      <c r="D1265" t="s">
        <v>112</v>
      </c>
      <c r="E1265" t="s">
        <v>131</v>
      </c>
      <c r="F1265" t="s">
        <v>3887</v>
      </c>
      <c r="G1265" t="s">
        <v>2147</v>
      </c>
      <c r="H1265" t="s">
        <v>134</v>
      </c>
      <c r="I1265" t="s">
        <v>135</v>
      </c>
      <c r="J1265" t="s">
        <v>136</v>
      </c>
      <c r="K1265" t="s">
        <v>137</v>
      </c>
      <c r="L1265" t="s">
        <v>3888</v>
      </c>
      <c r="M1265" t="s">
        <v>3889</v>
      </c>
      <c r="N1265">
        <v>3.3686111109999999</v>
      </c>
      <c r="O1265">
        <v>0</v>
      </c>
      <c r="P1265">
        <v>955</v>
      </c>
      <c r="Q1265">
        <v>0</v>
      </c>
      <c r="R1265">
        <v>11</v>
      </c>
      <c r="S1265">
        <v>0</v>
      </c>
      <c r="T1265">
        <v>51</v>
      </c>
      <c r="U1265">
        <v>0</v>
      </c>
      <c r="V1265">
        <v>0</v>
      </c>
      <c r="W1265">
        <v>0</v>
      </c>
      <c r="X1265">
        <v>564.96116751065904</v>
      </c>
      <c r="Y1265">
        <v>0</v>
      </c>
      <c r="Z1265">
        <v>1.657603992333831</v>
      </c>
      <c r="AA1265">
        <v>0</v>
      </c>
      <c r="AB1265">
        <v>146.0173470953988</v>
      </c>
      <c r="AC1265">
        <v>0</v>
      </c>
      <c r="AD1265">
        <v>0</v>
      </c>
      <c r="AE1265">
        <v>712.6361185983917</v>
      </c>
    </row>
    <row r="1266" spans="1:31" x14ac:dyDescent="0.25">
      <c r="A1266">
        <v>1628424</v>
      </c>
      <c r="B1266">
        <v>1</v>
      </c>
      <c r="C1266" t="s">
        <v>81</v>
      </c>
      <c r="D1266" t="s">
        <v>123</v>
      </c>
      <c r="E1266" t="s">
        <v>131</v>
      </c>
      <c r="F1266" t="s">
        <v>3890</v>
      </c>
      <c r="G1266" t="s">
        <v>161</v>
      </c>
      <c r="H1266" t="s">
        <v>134</v>
      </c>
      <c r="I1266" t="s">
        <v>135</v>
      </c>
      <c r="J1266" t="s">
        <v>136</v>
      </c>
      <c r="K1266" t="s">
        <v>137</v>
      </c>
      <c r="L1266" t="s">
        <v>3891</v>
      </c>
      <c r="M1266" t="s">
        <v>3892</v>
      </c>
      <c r="N1266">
        <v>0.86222222199999998</v>
      </c>
      <c r="O1266">
        <v>7</v>
      </c>
      <c r="P1266">
        <v>7</v>
      </c>
      <c r="Q1266">
        <v>210</v>
      </c>
      <c r="R1266">
        <v>147</v>
      </c>
      <c r="S1266">
        <v>39</v>
      </c>
      <c r="T1266">
        <v>18</v>
      </c>
      <c r="U1266">
        <v>0</v>
      </c>
      <c r="V1266">
        <v>0</v>
      </c>
      <c r="W1266">
        <v>1.4651039965976445</v>
      </c>
      <c r="X1266">
        <v>4.1985136757481341</v>
      </c>
      <c r="Y1266">
        <v>47.294294140625645</v>
      </c>
      <c r="Z1266">
        <v>55.582941345532255</v>
      </c>
      <c r="AA1266">
        <v>163.65773002918857</v>
      </c>
      <c r="AB1266">
        <v>5.4723473278979995</v>
      </c>
      <c r="AC1266">
        <v>0</v>
      </c>
      <c r="AD1266">
        <v>0</v>
      </c>
      <c r="AE1266">
        <v>277.67093051559021</v>
      </c>
    </row>
    <row r="1267" spans="1:31" x14ac:dyDescent="0.25">
      <c r="A1267">
        <v>1628425</v>
      </c>
      <c r="B1267">
        <v>1</v>
      </c>
      <c r="C1267" t="s">
        <v>80</v>
      </c>
      <c r="D1267" t="s">
        <v>103</v>
      </c>
      <c r="E1267" t="s">
        <v>140</v>
      </c>
      <c r="F1267" t="s">
        <v>3893</v>
      </c>
      <c r="G1267" t="s">
        <v>161</v>
      </c>
      <c r="H1267" t="s">
        <v>134</v>
      </c>
      <c r="I1267" t="s">
        <v>135</v>
      </c>
      <c r="J1267" t="s">
        <v>136</v>
      </c>
      <c r="K1267" t="s">
        <v>137</v>
      </c>
      <c r="L1267" t="s">
        <v>3894</v>
      </c>
      <c r="M1267" t="s">
        <v>3895</v>
      </c>
      <c r="N1267">
        <v>0.56499999999999995</v>
      </c>
      <c r="O1267">
        <v>0</v>
      </c>
      <c r="P1267">
        <v>3</v>
      </c>
      <c r="Q1267">
        <v>9</v>
      </c>
      <c r="R1267">
        <v>51</v>
      </c>
      <c r="S1267">
        <v>8</v>
      </c>
      <c r="T1267">
        <v>5</v>
      </c>
      <c r="U1267">
        <v>0</v>
      </c>
      <c r="V1267">
        <v>0</v>
      </c>
      <c r="W1267">
        <v>0</v>
      </c>
      <c r="X1267">
        <v>0.44327941393022452</v>
      </c>
      <c r="Y1267">
        <v>4.2491141065932458</v>
      </c>
      <c r="Z1267">
        <v>17.659344367373919</v>
      </c>
      <c r="AA1267">
        <v>2.0912037542820001</v>
      </c>
      <c r="AB1267">
        <v>1.6505023553029525</v>
      </c>
      <c r="AC1267">
        <v>0</v>
      </c>
      <c r="AD1267">
        <v>0</v>
      </c>
      <c r="AE1267">
        <v>26.093443997482339</v>
      </c>
    </row>
    <row r="1268" spans="1:31" x14ac:dyDescent="0.25">
      <c r="A1268">
        <v>1628426</v>
      </c>
      <c r="B1268">
        <v>1</v>
      </c>
      <c r="C1268" t="s">
        <v>80</v>
      </c>
      <c r="D1268" t="s">
        <v>108</v>
      </c>
      <c r="E1268" t="s">
        <v>152</v>
      </c>
      <c r="F1268" t="s">
        <v>3896</v>
      </c>
      <c r="G1268" t="s">
        <v>154</v>
      </c>
      <c r="H1268" t="s">
        <v>149</v>
      </c>
      <c r="I1268" t="s">
        <v>135</v>
      </c>
      <c r="J1268" t="s">
        <v>136</v>
      </c>
      <c r="K1268" t="s">
        <v>137</v>
      </c>
      <c r="L1268" t="s">
        <v>3897</v>
      </c>
      <c r="M1268" t="s">
        <v>3898</v>
      </c>
      <c r="N1268">
        <v>1.159444444</v>
      </c>
      <c r="O1268">
        <v>0</v>
      </c>
      <c r="P1268">
        <v>4</v>
      </c>
      <c r="Q1268">
        <v>0</v>
      </c>
      <c r="R1268">
        <v>0</v>
      </c>
      <c r="S1268">
        <v>0</v>
      </c>
      <c r="T1268">
        <v>1</v>
      </c>
      <c r="U1268">
        <v>0</v>
      </c>
      <c r="V1268">
        <v>0</v>
      </c>
      <c r="W1268">
        <v>0</v>
      </c>
      <c r="X1268">
        <v>1.6241392917825692</v>
      </c>
      <c r="Y1268">
        <v>0</v>
      </c>
      <c r="Z1268">
        <v>0</v>
      </c>
      <c r="AA1268">
        <v>0</v>
      </c>
      <c r="AB1268">
        <v>8.3573499512444452E-4</v>
      </c>
      <c r="AC1268">
        <v>0</v>
      </c>
      <c r="AD1268">
        <v>0</v>
      </c>
      <c r="AE1268">
        <v>1.6249750267776937</v>
      </c>
    </row>
    <row r="1269" spans="1:31" x14ac:dyDescent="0.25">
      <c r="A1269">
        <v>1628428</v>
      </c>
      <c r="B1269">
        <v>1</v>
      </c>
      <c r="C1269" t="s">
        <v>81</v>
      </c>
      <c r="D1269" t="s">
        <v>123</v>
      </c>
      <c r="E1269" t="s">
        <v>131</v>
      </c>
      <c r="F1269" t="s">
        <v>3899</v>
      </c>
      <c r="G1269" t="s">
        <v>161</v>
      </c>
      <c r="H1269" t="s">
        <v>134</v>
      </c>
      <c r="I1269" t="s">
        <v>135</v>
      </c>
      <c r="J1269" t="s">
        <v>136</v>
      </c>
      <c r="K1269" t="s">
        <v>137</v>
      </c>
      <c r="L1269" t="s">
        <v>3900</v>
      </c>
      <c r="M1269" t="s">
        <v>3901</v>
      </c>
      <c r="N1269">
        <v>0.89944444400000001</v>
      </c>
      <c r="O1269">
        <v>0</v>
      </c>
      <c r="P1269">
        <v>0</v>
      </c>
      <c r="Q1269">
        <v>0</v>
      </c>
      <c r="R1269">
        <v>0</v>
      </c>
      <c r="S1269">
        <v>1</v>
      </c>
      <c r="T1269">
        <v>0</v>
      </c>
      <c r="U1269">
        <v>3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1.7640612570241556</v>
      </c>
      <c r="AB1269">
        <v>0</v>
      </c>
      <c r="AC1269">
        <v>86.0160672802714</v>
      </c>
      <c r="AD1269">
        <v>0</v>
      </c>
      <c r="AE1269">
        <v>87.780128537295553</v>
      </c>
    </row>
    <row r="1270" spans="1:31" x14ac:dyDescent="0.25">
      <c r="A1270">
        <v>1628429</v>
      </c>
      <c r="B1270">
        <v>1</v>
      </c>
      <c r="C1270" t="s">
        <v>81</v>
      </c>
      <c r="D1270" t="s">
        <v>128</v>
      </c>
      <c r="E1270" t="s">
        <v>146</v>
      </c>
      <c r="F1270" t="s">
        <v>3902</v>
      </c>
      <c r="G1270" t="s">
        <v>260</v>
      </c>
      <c r="H1270" t="s">
        <v>149</v>
      </c>
      <c r="I1270" t="s">
        <v>135</v>
      </c>
      <c r="J1270" t="s">
        <v>136</v>
      </c>
      <c r="K1270" t="s">
        <v>137</v>
      </c>
      <c r="L1270" t="s">
        <v>3903</v>
      </c>
      <c r="M1270" t="s">
        <v>3904</v>
      </c>
      <c r="N1270">
        <v>0.823333333</v>
      </c>
      <c r="O1270">
        <v>0</v>
      </c>
      <c r="P1270">
        <v>11</v>
      </c>
      <c r="Q1270">
        <v>0</v>
      </c>
      <c r="R1270">
        <v>34</v>
      </c>
      <c r="S1270">
        <v>0</v>
      </c>
      <c r="T1270">
        <v>2</v>
      </c>
      <c r="U1270">
        <v>0</v>
      </c>
      <c r="V1270">
        <v>0</v>
      </c>
      <c r="W1270">
        <v>0</v>
      </c>
      <c r="X1270">
        <v>1.3710732966322867</v>
      </c>
      <c r="Y1270">
        <v>0</v>
      </c>
      <c r="Z1270">
        <v>3.1795525790711001</v>
      </c>
      <c r="AA1270">
        <v>0</v>
      </c>
      <c r="AB1270">
        <v>3.6883609997899998E-3</v>
      </c>
      <c r="AC1270">
        <v>0</v>
      </c>
      <c r="AD1270">
        <v>0</v>
      </c>
      <c r="AE1270">
        <v>4.5543142367031777</v>
      </c>
    </row>
    <row r="1271" spans="1:31" x14ac:dyDescent="0.25">
      <c r="A1271">
        <v>1628431</v>
      </c>
      <c r="B1271">
        <v>1</v>
      </c>
      <c r="C1271" t="s">
        <v>80</v>
      </c>
      <c r="D1271" t="s">
        <v>100</v>
      </c>
      <c r="E1271" t="s">
        <v>140</v>
      </c>
      <c r="F1271" t="s">
        <v>3905</v>
      </c>
      <c r="G1271" t="s">
        <v>133</v>
      </c>
      <c r="H1271" t="s">
        <v>134</v>
      </c>
      <c r="I1271" t="s">
        <v>135</v>
      </c>
      <c r="J1271" t="s">
        <v>136</v>
      </c>
      <c r="K1271" t="s">
        <v>137</v>
      </c>
      <c r="L1271" t="s">
        <v>3906</v>
      </c>
      <c r="M1271" t="s">
        <v>3907</v>
      </c>
      <c r="N1271">
        <v>1.4097222220000001</v>
      </c>
      <c r="O1271">
        <v>0</v>
      </c>
      <c r="P1271">
        <v>4227</v>
      </c>
      <c r="Q1271">
        <v>2</v>
      </c>
      <c r="R1271">
        <v>175</v>
      </c>
      <c r="S1271">
        <v>10</v>
      </c>
      <c r="T1271">
        <v>449</v>
      </c>
      <c r="U1271">
        <v>5</v>
      </c>
      <c r="V1271">
        <v>5</v>
      </c>
      <c r="W1271">
        <v>0</v>
      </c>
      <c r="X1271">
        <v>1796.5094635108578</v>
      </c>
      <c r="Y1271">
        <v>0.8616138459179874</v>
      </c>
      <c r="Z1271">
        <v>138.41675806125815</v>
      </c>
      <c r="AA1271">
        <v>120.37953547766404</v>
      </c>
      <c r="AB1271">
        <v>573.32154964561221</v>
      </c>
      <c r="AC1271">
        <v>28.363590696131514</v>
      </c>
      <c r="AD1271">
        <v>14.456237461795585</v>
      </c>
      <c r="AE1271">
        <v>2672.3087486992381</v>
      </c>
    </row>
    <row r="1272" spans="1:31" x14ac:dyDescent="0.25">
      <c r="A1272">
        <v>1628432</v>
      </c>
      <c r="B1272">
        <v>1</v>
      </c>
      <c r="C1272" t="s">
        <v>80</v>
      </c>
      <c r="D1272" t="s">
        <v>85</v>
      </c>
      <c r="E1272" t="s">
        <v>362</v>
      </c>
      <c r="F1272" t="s">
        <v>3908</v>
      </c>
      <c r="G1272" t="s">
        <v>3669</v>
      </c>
      <c r="H1272" t="s">
        <v>149</v>
      </c>
      <c r="I1272" t="s">
        <v>135</v>
      </c>
      <c r="J1272" t="s">
        <v>136</v>
      </c>
      <c r="K1272" t="s">
        <v>137</v>
      </c>
      <c r="L1272" t="s">
        <v>3909</v>
      </c>
      <c r="M1272" t="s">
        <v>3910</v>
      </c>
      <c r="N1272">
        <v>1.571666666</v>
      </c>
      <c r="O1272">
        <v>0</v>
      </c>
      <c r="P1272">
        <v>153</v>
      </c>
      <c r="Q1272">
        <v>0</v>
      </c>
      <c r="R1272">
        <v>0</v>
      </c>
      <c r="S1272">
        <v>0</v>
      </c>
      <c r="T1272">
        <v>20</v>
      </c>
      <c r="U1272">
        <v>0</v>
      </c>
      <c r="V1272">
        <v>0</v>
      </c>
      <c r="W1272">
        <v>0</v>
      </c>
      <c r="X1272">
        <v>74.960898033988187</v>
      </c>
      <c r="Y1272">
        <v>0</v>
      </c>
      <c r="Z1272">
        <v>0</v>
      </c>
      <c r="AA1272">
        <v>0</v>
      </c>
      <c r="AB1272">
        <v>30.981278441003202</v>
      </c>
      <c r="AC1272">
        <v>0</v>
      </c>
      <c r="AD1272">
        <v>0</v>
      </c>
      <c r="AE1272">
        <v>105.94217647499138</v>
      </c>
    </row>
    <row r="1273" spans="1:31" x14ac:dyDescent="0.25">
      <c r="A1273">
        <v>1628434</v>
      </c>
      <c r="B1273">
        <v>1</v>
      </c>
      <c r="C1273" t="s">
        <v>80</v>
      </c>
      <c r="D1273" t="s">
        <v>107</v>
      </c>
      <c r="E1273" t="s">
        <v>204</v>
      </c>
      <c r="F1273" t="s">
        <v>3911</v>
      </c>
      <c r="G1273" t="s">
        <v>161</v>
      </c>
      <c r="H1273" t="s">
        <v>134</v>
      </c>
      <c r="I1273" t="s">
        <v>135</v>
      </c>
      <c r="J1273" t="s">
        <v>136</v>
      </c>
      <c r="K1273" t="s">
        <v>137</v>
      </c>
      <c r="L1273" t="s">
        <v>3912</v>
      </c>
      <c r="M1273" t="s">
        <v>3913</v>
      </c>
      <c r="N1273">
        <v>0.50083333299999999</v>
      </c>
      <c r="O1273">
        <v>2</v>
      </c>
      <c r="P1273">
        <v>319</v>
      </c>
      <c r="Q1273">
        <v>49</v>
      </c>
      <c r="R1273">
        <v>19</v>
      </c>
      <c r="S1273">
        <v>8</v>
      </c>
      <c r="T1273">
        <v>48</v>
      </c>
      <c r="U1273">
        <v>0</v>
      </c>
      <c r="V1273">
        <v>0</v>
      </c>
      <c r="W1273">
        <v>0.22721885488718169</v>
      </c>
      <c r="X1273">
        <v>25.084449749195063</v>
      </c>
      <c r="Y1273">
        <v>12.387465423502622</v>
      </c>
      <c r="Z1273">
        <v>0.96568103246944337</v>
      </c>
      <c r="AA1273">
        <v>54.670059175534561</v>
      </c>
      <c r="AB1273">
        <v>20.362340942960994</v>
      </c>
      <c r="AC1273">
        <v>0</v>
      </c>
      <c r="AD1273">
        <v>0</v>
      </c>
      <c r="AE1273">
        <v>113.69721517854987</v>
      </c>
    </row>
    <row r="1274" spans="1:31" x14ac:dyDescent="0.25">
      <c r="A1274">
        <v>1628436</v>
      </c>
      <c r="B1274">
        <v>1</v>
      </c>
      <c r="C1274" t="s">
        <v>80</v>
      </c>
      <c r="D1274" t="s">
        <v>84</v>
      </c>
      <c r="E1274" t="s">
        <v>152</v>
      </c>
      <c r="F1274" t="s">
        <v>3914</v>
      </c>
      <c r="G1274" t="s">
        <v>154</v>
      </c>
      <c r="H1274" t="s">
        <v>149</v>
      </c>
      <c r="I1274" t="s">
        <v>135</v>
      </c>
      <c r="J1274" t="s">
        <v>136</v>
      </c>
      <c r="K1274" t="s">
        <v>137</v>
      </c>
      <c r="L1274" t="s">
        <v>3915</v>
      </c>
      <c r="M1274" t="s">
        <v>3916</v>
      </c>
      <c r="N1274">
        <v>1.6177777769999999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1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0.48488315171342228</v>
      </c>
      <c r="AC1274">
        <v>0</v>
      </c>
      <c r="AD1274">
        <v>0</v>
      </c>
      <c r="AE1274">
        <v>0.48488315171342228</v>
      </c>
    </row>
    <row r="1275" spans="1:31" x14ac:dyDescent="0.25">
      <c r="A1275">
        <v>1628437</v>
      </c>
      <c r="B1275">
        <v>1</v>
      </c>
      <c r="C1275" t="s">
        <v>80</v>
      </c>
      <c r="D1275" t="s">
        <v>90</v>
      </c>
      <c r="E1275" t="s">
        <v>152</v>
      </c>
      <c r="F1275" t="s">
        <v>3917</v>
      </c>
      <c r="G1275" t="s">
        <v>154</v>
      </c>
      <c r="H1275" t="s">
        <v>149</v>
      </c>
      <c r="I1275" t="s">
        <v>135</v>
      </c>
      <c r="J1275" t="s">
        <v>136</v>
      </c>
      <c r="K1275" t="s">
        <v>137</v>
      </c>
      <c r="L1275" t="s">
        <v>3918</v>
      </c>
      <c r="M1275" t="s">
        <v>3919</v>
      </c>
      <c r="N1275">
        <v>3.2194444440000001</v>
      </c>
      <c r="O1275">
        <v>0</v>
      </c>
      <c r="P1275">
        <v>5</v>
      </c>
      <c r="Q1275">
        <v>0</v>
      </c>
      <c r="R1275">
        <v>0</v>
      </c>
      <c r="S1275">
        <v>0</v>
      </c>
      <c r="T1275">
        <v>1</v>
      </c>
      <c r="U1275">
        <v>0</v>
      </c>
      <c r="V1275">
        <v>0</v>
      </c>
      <c r="W1275">
        <v>0</v>
      </c>
      <c r="X1275">
        <v>6.1392124412990636</v>
      </c>
      <c r="Y1275">
        <v>0</v>
      </c>
      <c r="Z1275">
        <v>0</v>
      </c>
      <c r="AA1275">
        <v>0</v>
      </c>
      <c r="AB1275">
        <v>3.6769319016731865</v>
      </c>
      <c r="AC1275">
        <v>0</v>
      </c>
      <c r="AD1275">
        <v>0</v>
      </c>
      <c r="AE1275">
        <v>9.816144342972251</v>
      </c>
    </row>
    <row r="1276" spans="1:31" x14ac:dyDescent="0.25">
      <c r="A1276">
        <v>1628438</v>
      </c>
      <c r="B1276">
        <v>1</v>
      </c>
      <c r="C1276" t="s">
        <v>80</v>
      </c>
      <c r="D1276" t="s">
        <v>108</v>
      </c>
      <c r="E1276" t="s">
        <v>178</v>
      </c>
      <c r="F1276" t="s">
        <v>3920</v>
      </c>
      <c r="G1276" t="s">
        <v>227</v>
      </c>
      <c r="H1276" t="s">
        <v>149</v>
      </c>
      <c r="I1276" t="s">
        <v>135</v>
      </c>
      <c r="J1276" t="s">
        <v>136</v>
      </c>
      <c r="K1276" t="s">
        <v>137</v>
      </c>
      <c r="L1276" t="s">
        <v>3921</v>
      </c>
      <c r="M1276" t="s">
        <v>3922</v>
      </c>
      <c r="N1276">
        <v>1.437777777</v>
      </c>
      <c r="O1276">
        <v>0</v>
      </c>
      <c r="P1276">
        <v>150</v>
      </c>
      <c r="Q1276">
        <v>0</v>
      </c>
      <c r="R1276">
        <v>1</v>
      </c>
      <c r="S1276">
        <v>0</v>
      </c>
      <c r="T1276">
        <v>47</v>
      </c>
      <c r="U1276">
        <v>0</v>
      </c>
      <c r="V1276">
        <v>0</v>
      </c>
      <c r="W1276">
        <v>0</v>
      </c>
      <c r="X1276">
        <v>55.407307355328811</v>
      </c>
      <c r="Y1276">
        <v>0</v>
      </c>
      <c r="Z1276">
        <v>9.0689922283440277E-2</v>
      </c>
      <c r="AA1276">
        <v>0</v>
      </c>
      <c r="AB1276">
        <v>33.72989868214357</v>
      </c>
      <c r="AC1276">
        <v>0</v>
      </c>
      <c r="AD1276">
        <v>0</v>
      </c>
      <c r="AE1276">
        <v>89.227895959755813</v>
      </c>
    </row>
    <row r="1277" spans="1:31" x14ac:dyDescent="0.25">
      <c r="A1277">
        <v>1628440</v>
      </c>
      <c r="B1277">
        <v>1</v>
      </c>
      <c r="C1277" t="s">
        <v>80</v>
      </c>
      <c r="D1277" t="s">
        <v>99</v>
      </c>
      <c r="E1277" t="s">
        <v>131</v>
      </c>
      <c r="F1277" t="s">
        <v>3923</v>
      </c>
      <c r="G1277" t="s">
        <v>785</v>
      </c>
      <c r="H1277" t="s">
        <v>134</v>
      </c>
      <c r="I1277" t="s">
        <v>135</v>
      </c>
      <c r="J1277" t="s">
        <v>136</v>
      </c>
      <c r="K1277" t="s">
        <v>137</v>
      </c>
      <c r="L1277" t="s">
        <v>3924</v>
      </c>
      <c r="M1277" t="s">
        <v>3925</v>
      </c>
      <c r="N1277">
        <v>1.0466666659999999</v>
      </c>
      <c r="O1277">
        <v>0</v>
      </c>
      <c r="P1277">
        <v>172</v>
      </c>
      <c r="Q1277">
        <v>0</v>
      </c>
      <c r="R1277">
        <v>11</v>
      </c>
      <c r="S1277">
        <v>0</v>
      </c>
      <c r="T1277">
        <v>15</v>
      </c>
      <c r="U1277">
        <v>0</v>
      </c>
      <c r="V1277">
        <v>0</v>
      </c>
      <c r="W1277">
        <v>0</v>
      </c>
      <c r="X1277">
        <v>22.28876769790401</v>
      </c>
      <c r="Y1277">
        <v>0</v>
      </c>
      <c r="Z1277">
        <v>7.3196143834043541</v>
      </c>
      <c r="AA1277">
        <v>0</v>
      </c>
      <c r="AB1277">
        <v>5.2341974117455434</v>
      </c>
      <c r="AC1277">
        <v>0</v>
      </c>
      <c r="AD1277">
        <v>0</v>
      </c>
      <c r="AE1277">
        <v>34.842579493053904</v>
      </c>
    </row>
    <row r="1278" spans="1:31" x14ac:dyDescent="0.25">
      <c r="A1278">
        <v>1628441</v>
      </c>
      <c r="B1278">
        <v>1</v>
      </c>
      <c r="C1278" t="s">
        <v>80</v>
      </c>
      <c r="D1278" t="s">
        <v>96</v>
      </c>
      <c r="E1278" t="s">
        <v>152</v>
      </c>
      <c r="F1278" t="s">
        <v>3926</v>
      </c>
      <c r="G1278" t="s">
        <v>154</v>
      </c>
      <c r="H1278" t="s">
        <v>149</v>
      </c>
      <c r="I1278" t="s">
        <v>135</v>
      </c>
      <c r="J1278" t="s">
        <v>136</v>
      </c>
      <c r="K1278" t="s">
        <v>137</v>
      </c>
      <c r="L1278" t="s">
        <v>3927</v>
      </c>
      <c r="M1278" t="s">
        <v>3928</v>
      </c>
      <c r="N1278">
        <v>5.7305555549999996</v>
      </c>
      <c r="O1278">
        <v>0</v>
      </c>
      <c r="P1278">
        <v>1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0.12161737725992473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0.12161737725992473</v>
      </c>
    </row>
    <row r="1279" spans="1:31" x14ac:dyDescent="0.25">
      <c r="A1279">
        <v>1628443</v>
      </c>
      <c r="B1279">
        <v>1</v>
      </c>
      <c r="C1279" t="s">
        <v>80</v>
      </c>
      <c r="D1279" t="s">
        <v>95</v>
      </c>
      <c r="E1279" t="s">
        <v>1154</v>
      </c>
      <c r="F1279" t="s">
        <v>3929</v>
      </c>
      <c r="G1279" t="s">
        <v>195</v>
      </c>
      <c r="H1279" t="s">
        <v>134</v>
      </c>
      <c r="I1279" t="s">
        <v>135</v>
      </c>
      <c r="J1279" t="s">
        <v>136</v>
      </c>
      <c r="K1279" t="s">
        <v>137</v>
      </c>
      <c r="L1279" t="s">
        <v>3930</v>
      </c>
      <c r="M1279" t="s">
        <v>3931</v>
      </c>
      <c r="N1279">
        <v>1.193888888</v>
      </c>
      <c r="O1279">
        <v>0</v>
      </c>
      <c r="P1279">
        <v>0</v>
      </c>
      <c r="Q1279">
        <v>1</v>
      </c>
      <c r="R1279">
        <v>0</v>
      </c>
      <c r="S1279">
        <v>1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52.893247933995639</v>
      </c>
      <c r="Z1279">
        <v>0</v>
      </c>
      <c r="AA1279">
        <v>1.6798677488540998</v>
      </c>
      <c r="AB1279">
        <v>0</v>
      </c>
      <c r="AC1279">
        <v>0</v>
      </c>
      <c r="AD1279">
        <v>0</v>
      </c>
      <c r="AE1279">
        <v>54.573115682849739</v>
      </c>
    </row>
    <row r="1280" spans="1:31" x14ac:dyDescent="0.25">
      <c r="A1280">
        <v>1628444</v>
      </c>
      <c r="B1280">
        <v>1</v>
      </c>
      <c r="C1280" t="s">
        <v>80</v>
      </c>
      <c r="D1280" t="s">
        <v>96</v>
      </c>
      <c r="E1280" t="s">
        <v>152</v>
      </c>
      <c r="F1280" t="s">
        <v>3932</v>
      </c>
      <c r="G1280" t="s">
        <v>154</v>
      </c>
      <c r="H1280" t="s">
        <v>149</v>
      </c>
      <c r="I1280" t="s">
        <v>135</v>
      </c>
      <c r="J1280" t="s">
        <v>136</v>
      </c>
      <c r="K1280" t="s">
        <v>137</v>
      </c>
      <c r="L1280" t="s">
        <v>3933</v>
      </c>
      <c r="M1280" t="s">
        <v>3934</v>
      </c>
      <c r="N1280">
        <v>3.4102777770000001</v>
      </c>
      <c r="O1280">
        <v>0</v>
      </c>
      <c r="P1280">
        <v>2</v>
      </c>
      <c r="Q1280">
        <v>0</v>
      </c>
      <c r="R1280">
        <v>0</v>
      </c>
      <c r="S1280">
        <v>0</v>
      </c>
      <c r="T1280">
        <v>2</v>
      </c>
      <c r="U1280">
        <v>0</v>
      </c>
      <c r="V1280">
        <v>0</v>
      </c>
      <c r="W1280">
        <v>0</v>
      </c>
      <c r="X1280">
        <v>4.7081446393854627</v>
      </c>
      <c r="Y1280">
        <v>0</v>
      </c>
      <c r="Z1280">
        <v>0</v>
      </c>
      <c r="AA1280">
        <v>0</v>
      </c>
      <c r="AB1280">
        <v>1.8292867543362112</v>
      </c>
      <c r="AC1280">
        <v>0</v>
      </c>
      <c r="AD1280">
        <v>0</v>
      </c>
      <c r="AE1280">
        <v>6.5374313937216737</v>
      </c>
    </row>
    <row r="1281" spans="1:31" x14ac:dyDescent="0.25">
      <c r="A1281">
        <v>1628445</v>
      </c>
      <c r="B1281">
        <v>1</v>
      </c>
      <c r="C1281" t="s">
        <v>81</v>
      </c>
      <c r="D1281" t="s">
        <v>128</v>
      </c>
      <c r="E1281" t="s">
        <v>131</v>
      </c>
      <c r="F1281" t="s">
        <v>3935</v>
      </c>
      <c r="G1281" t="s">
        <v>148</v>
      </c>
      <c r="H1281" t="s">
        <v>134</v>
      </c>
      <c r="I1281" t="s">
        <v>135</v>
      </c>
      <c r="J1281" t="s">
        <v>136</v>
      </c>
      <c r="K1281" t="s">
        <v>143</v>
      </c>
      <c r="L1281" t="s">
        <v>3936</v>
      </c>
      <c r="M1281" t="s">
        <v>3937</v>
      </c>
      <c r="N1281">
        <v>0.4536</v>
      </c>
      <c r="O1281">
        <v>0</v>
      </c>
      <c r="P1281">
        <v>0</v>
      </c>
      <c r="Q1281">
        <v>0</v>
      </c>
      <c r="R1281">
        <v>0</v>
      </c>
      <c r="S1281">
        <v>5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384.1780258409575</v>
      </c>
      <c r="AB1281">
        <v>0</v>
      </c>
      <c r="AC1281">
        <v>0</v>
      </c>
      <c r="AD1281">
        <v>0</v>
      </c>
      <c r="AE1281">
        <v>384.1780258409575</v>
      </c>
    </row>
    <row r="1282" spans="1:31" x14ac:dyDescent="0.25">
      <c r="A1282">
        <v>1628448</v>
      </c>
      <c r="B1282">
        <v>1</v>
      </c>
      <c r="C1282" t="s">
        <v>80</v>
      </c>
      <c r="D1282" t="s">
        <v>82</v>
      </c>
      <c r="E1282" t="s">
        <v>131</v>
      </c>
      <c r="F1282" t="s">
        <v>3938</v>
      </c>
      <c r="G1282" t="s">
        <v>133</v>
      </c>
      <c r="H1282" t="s">
        <v>134</v>
      </c>
      <c r="I1282" t="s">
        <v>135</v>
      </c>
      <c r="J1282" t="s">
        <v>136</v>
      </c>
      <c r="K1282" t="s">
        <v>137</v>
      </c>
      <c r="L1282" t="s">
        <v>3939</v>
      </c>
      <c r="M1282" t="s">
        <v>3940</v>
      </c>
      <c r="N1282">
        <v>1.0475000000000001</v>
      </c>
      <c r="O1282">
        <v>0</v>
      </c>
      <c r="P1282">
        <v>1510</v>
      </c>
      <c r="Q1282">
        <v>0</v>
      </c>
      <c r="R1282">
        <v>0</v>
      </c>
      <c r="S1282">
        <v>0</v>
      </c>
      <c r="T1282">
        <v>59</v>
      </c>
      <c r="U1282">
        <v>0</v>
      </c>
      <c r="V1282">
        <v>0</v>
      </c>
      <c r="W1282">
        <v>0</v>
      </c>
      <c r="X1282">
        <v>406.27698758221248</v>
      </c>
      <c r="Y1282">
        <v>0</v>
      </c>
      <c r="Z1282">
        <v>0</v>
      </c>
      <c r="AA1282">
        <v>0</v>
      </c>
      <c r="AB1282">
        <v>64.917341223937058</v>
      </c>
      <c r="AC1282">
        <v>0</v>
      </c>
      <c r="AD1282">
        <v>0</v>
      </c>
      <c r="AE1282">
        <v>471.19432880614954</v>
      </c>
    </row>
    <row r="1283" spans="1:31" x14ac:dyDescent="0.25">
      <c r="A1283">
        <v>1628449</v>
      </c>
      <c r="B1283">
        <v>1</v>
      </c>
      <c r="C1283" t="s">
        <v>80</v>
      </c>
      <c r="D1283" t="s">
        <v>90</v>
      </c>
      <c r="E1283" t="s">
        <v>152</v>
      </c>
      <c r="F1283" t="s">
        <v>3941</v>
      </c>
      <c r="G1283" t="s">
        <v>154</v>
      </c>
      <c r="H1283" t="s">
        <v>149</v>
      </c>
      <c r="I1283" t="s">
        <v>135</v>
      </c>
      <c r="J1283" t="s">
        <v>136</v>
      </c>
      <c r="K1283" t="s">
        <v>137</v>
      </c>
      <c r="L1283" t="s">
        <v>3942</v>
      </c>
      <c r="M1283" t="s">
        <v>3943</v>
      </c>
      <c r="N1283">
        <v>1.7775000000000001</v>
      </c>
      <c r="O1283">
        <v>0</v>
      </c>
      <c r="P1283">
        <v>4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2.6375072765652003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2.6375072765652003</v>
      </c>
    </row>
    <row r="1284" spans="1:31" x14ac:dyDescent="0.25">
      <c r="A1284">
        <v>1628450</v>
      </c>
      <c r="B1284">
        <v>1</v>
      </c>
      <c r="C1284" t="s">
        <v>81</v>
      </c>
      <c r="D1284" t="s">
        <v>126</v>
      </c>
      <c r="E1284" t="s">
        <v>178</v>
      </c>
      <c r="F1284" t="s">
        <v>3944</v>
      </c>
      <c r="G1284" t="s">
        <v>148</v>
      </c>
      <c r="H1284" t="s">
        <v>149</v>
      </c>
      <c r="I1284" t="s">
        <v>135</v>
      </c>
      <c r="J1284" t="s">
        <v>136</v>
      </c>
      <c r="K1284" t="s">
        <v>143</v>
      </c>
      <c r="L1284" t="s">
        <v>3945</v>
      </c>
      <c r="M1284" t="s">
        <v>3946</v>
      </c>
      <c r="N1284">
        <v>1.112222222</v>
      </c>
      <c r="O1284">
        <v>0</v>
      </c>
      <c r="P1284">
        <v>1</v>
      </c>
      <c r="Q1284">
        <v>0</v>
      </c>
      <c r="R1284">
        <v>9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7.2993041549602206E-2</v>
      </c>
      <c r="Y1284">
        <v>0</v>
      </c>
      <c r="Z1284">
        <v>0.81631178988360564</v>
      </c>
      <c r="AA1284">
        <v>0</v>
      </c>
      <c r="AB1284">
        <v>0</v>
      </c>
      <c r="AC1284">
        <v>0</v>
      </c>
      <c r="AD1284">
        <v>0</v>
      </c>
      <c r="AE1284">
        <v>0.88930483143320782</v>
      </c>
    </row>
    <row r="1285" spans="1:31" x14ac:dyDescent="0.25">
      <c r="A1285">
        <v>1628451</v>
      </c>
      <c r="B1285">
        <v>1</v>
      </c>
      <c r="C1285" t="s">
        <v>80</v>
      </c>
      <c r="D1285" t="s">
        <v>103</v>
      </c>
      <c r="E1285" t="s">
        <v>140</v>
      </c>
      <c r="F1285" t="s">
        <v>3947</v>
      </c>
      <c r="G1285" t="s">
        <v>161</v>
      </c>
      <c r="H1285" t="s">
        <v>134</v>
      </c>
      <c r="I1285" t="s">
        <v>135</v>
      </c>
      <c r="J1285" t="s">
        <v>136</v>
      </c>
      <c r="K1285" t="s">
        <v>137</v>
      </c>
      <c r="L1285" t="s">
        <v>3948</v>
      </c>
      <c r="M1285" t="s">
        <v>3949</v>
      </c>
      <c r="N1285">
        <v>0.95388888800000005</v>
      </c>
      <c r="O1285">
        <v>0</v>
      </c>
      <c r="P1285">
        <v>0</v>
      </c>
      <c r="Q1285">
        <v>3</v>
      </c>
      <c r="R1285">
        <v>0</v>
      </c>
      <c r="S1285">
        <v>28</v>
      </c>
      <c r="T1285">
        <v>12</v>
      </c>
      <c r="U1285">
        <v>36</v>
      </c>
      <c r="V1285">
        <v>5</v>
      </c>
      <c r="W1285">
        <v>0</v>
      </c>
      <c r="X1285">
        <v>0</v>
      </c>
      <c r="Y1285">
        <v>0.47860563349155333</v>
      </c>
      <c r="Z1285">
        <v>0</v>
      </c>
      <c r="AA1285">
        <v>424.84460968699949</v>
      </c>
      <c r="AB1285">
        <v>31.597690710683519</v>
      </c>
      <c r="AC1285">
        <v>1328.1929072411253</v>
      </c>
      <c r="AD1285">
        <v>26.471438760899538</v>
      </c>
      <c r="AE1285">
        <v>1811.5852520331994</v>
      </c>
    </row>
    <row r="1286" spans="1:31" x14ac:dyDescent="0.25">
      <c r="A1286">
        <v>1628453</v>
      </c>
      <c r="B1286">
        <v>1</v>
      </c>
      <c r="C1286" t="s">
        <v>81</v>
      </c>
      <c r="D1286" t="s">
        <v>112</v>
      </c>
      <c r="E1286" t="s">
        <v>152</v>
      </c>
      <c r="F1286" t="s">
        <v>3950</v>
      </c>
      <c r="G1286" t="s">
        <v>507</v>
      </c>
      <c r="H1286" t="s">
        <v>149</v>
      </c>
      <c r="I1286" t="s">
        <v>135</v>
      </c>
      <c r="J1286" t="s">
        <v>136</v>
      </c>
      <c r="K1286" t="s">
        <v>137</v>
      </c>
      <c r="L1286" t="s">
        <v>3951</v>
      </c>
      <c r="M1286" t="s">
        <v>3952</v>
      </c>
      <c r="N1286">
        <v>2.9811111110000001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2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1.6620041067521834</v>
      </c>
      <c r="AC1286">
        <v>0</v>
      </c>
      <c r="AD1286">
        <v>0</v>
      </c>
      <c r="AE1286">
        <v>1.6620041067521834</v>
      </c>
    </row>
    <row r="1287" spans="1:31" x14ac:dyDescent="0.25">
      <c r="A1287">
        <v>1628454</v>
      </c>
      <c r="B1287">
        <v>1</v>
      </c>
      <c r="C1287" t="s">
        <v>80</v>
      </c>
      <c r="D1287" t="s">
        <v>92</v>
      </c>
      <c r="E1287" t="s">
        <v>178</v>
      </c>
      <c r="F1287" t="s">
        <v>3953</v>
      </c>
      <c r="G1287" t="s">
        <v>252</v>
      </c>
      <c r="H1287" t="s">
        <v>149</v>
      </c>
      <c r="I1287" t="s">
        <v>135</v>
      </c>
      <c r="J1287" t="s">
        <v>136</v>
      </c>
      <c r="K1287" t="s">
        <v>137</v>
      </c>
      <c r="L1287" t="s">
        <v>3954</v>
      </c>
      <c r="M1287" t="s">
        <v>3955</v>
      </c>
      <c r="N1287">
        <v>1.591111111</v>
      </c>
      <c r="O1287">
        <v>0</v>
      </c>
      <c r="P1287">
        <v>140</v>
      </c>
      <c r="Q1287">
        <v>0</v>
      </c>
      <c r="R1287">
        <v>0</v>
      </c>
      <c r="S1287">
        <v>0</v>
      </c>
      <c r="T1287">
        <v>3</v>
      </c>
      <c r="U1287">
        <v>0</v>
      </c>
      <c r="V1287">
        <v>0</v>
      </c>
      <c r="W1287">
        <v>0</v>
      </c>
      <c r="X1287">
        <v>39.923681900739737</v>
      </c>
      <c r="Y1287">
        <v>0</v>
      </c>
      <c r="Z1287">
        <v>0</v>
      </c>
      <c r="AA1287">
        <v>0</v>
      </c>
      <c r="AB1287">
        <v>6.4465812179151399E-2</v>
      </c>
      <c r="AC1287">
        <v>0</v>
      </c>
      <c r="AD1287">
        <v>0</v>
      </c>
      <c r="AE1287">
        <v>39.988147712918888</v>
      </c>
    </row>
    <row r="1288" spans="1:31" x14ac:dyDescent="0.25">
      <c r="A1288">
        <v>1628455</v>
      </c>
      <c r="B1288">
        <v>1</v>
      </c>
      <c r="C1288" t="s">
        <v>80</v>
      </c>
      <c r="D1288" t="s">
        <v>101</v>
      </c>
      <c r="E1288" t="s">
        <v>152</v>
      </c>
      <c r="F1288" t="s">
        <v>3956</v>
      </c>
      <c r="G1288" t="s">
        <v>172</v>
      </c>
      <c r="H1288" t="s">
        <v>149</v>
      </c>
      <c r="I1288" t="s">
        <v>135</v>
      </c>
      <c r="J1288" t="s">
        <v>136</v>
      </c>
      <c r="K1288" t="s">
        <v>137</v>
      </c>
      <c r="L1288" t="s">
        <v>3957</v>
      </c>
      <c r="M1288" t="s">
        <v>3958</v>
      </c>
      <c r="N1288">
        <v>3.2922222219999999</v>
      </c>
      <c r="O1288">
        <v>0</v>
      </c>
      <c r="P1288">
        <v>1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0.13856740433834558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0.13856740433834558</v>
      </c>
    </row>
    <row r="1289" spans="1:31" x14ac:dyDescent="0.25">
      <c r="A1289">
        <v>1628456</v>
      </c>
      <c r="B1289">
        <v>1</v>
      </c>
      <c r="C1289" t="s">
        <v>80</v>
      </c>
      <c r="D1289" t="s">
        <v>100</v>
      </c>
      <c r="E1289" t="s">
        <v>140</v>
      </c>
      <c r="F1289" t="s">
        <v>3959</v>
      </c>
      <c r="G1289" t="s">
        <v>918</v>
      </c>
      <c r="H1289" t="s">
        <v>134</v>
      </c>
      <c r="I1289" t="s">
        <v>135</v>
      </c>
      <c r="J1289" t="s">
        <v>136</v>
      </c>
      <c r="K1289" t="s">
        <v>137</v>
      </c>
      <c r="L1289" t="s">
        <v>3960</v>
      </c>
      <c r="M1289" t="s">
        <v>3961</v>
      </c>
      <c r="N1289">
        <v>0.39472222200000001</v>
      </c>
      <c r="O1289">
        <v>0</v>
      </c>
      <c r="P1289">
        <v>741</v>
      </c>
      <c r="Q1289">
        <v>2</v>
      </c>
      <c r="R1289">
        <v>42</v>
      </c>
      <c r="S1289">
        <v>10</v>
      </c>
      <c r="T1289">
        <v>129</v>
      </c>
      <c r="U1289">
        <v>5</v>
      </c>
      <c r="V1289">
        <v>3</v>
      </c>
      <c r="W1289">
        <v>0</v>
      </c>
      <c r="X1289">
        <v>99.905303595755939</v>
      </c>
      <c r="Y1289">
        <v>0.24469696451931497</v>
      </c>
      <c r="Z1289">
        <v>5.7188722986981748</v>
      </c>
      <c r="AA1289">
        <v>33.528278094087007</v>
      </c>
      <c r="AB1289">
        <v>62.957199850179045</v>
      </c>
      <c r="AC1289">
        <v>7.9616534908506749</v>
      </c>
      <c r="AD1289">
        <v>1.8576071650226922</v>
      </c>
      <c r="AE1289">
        <v>212.17361145911286</v>
      </c>
    </row>
    <row r="1290" spans="1:31" x14ac:dyDescent="0.25">
      <c r="A1290">
        <v>1628458</v>
      </c>
      <c r="B1290">
        <v>1</v>
      </c>
      <c r="C1290" t="s">
        <v>80</v>
      </c>
      <c r="D1290" t="s">
        <v>87</v>
      </c>
      <c r="E1290" t="s">
        <v>152</v>
      </c>
      <c r="F1290" t="s">
        <v>3962</v>
      </c>
      <c r="G1290" t="s">
        <v>154</v>
      </c>
      <c r="H1290" t="s">
        <v>149</v>
      </c>
      <c r="I1290" t="s">
        <v>135</v>
      </c>
      <c r="J1290" t="s">
        <v>136</v>
      </c>
      <c r="K1290" t="s">
        <v>137</v>
      </c>
      <c r="L1290" t="s">
        <v>3963</v>
      </c>
      <c r="M1290" t="s">
        <v>3964</v>
      </c>
      <c r="N1290">
        <v>1.644722222</v>
      </c>
      <c r="O1290">
        <v>0</v>
      </c>
      <c r="P1290">
        <v>2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1.2727875211613813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1.2727875211613813</v>
      </c>
    </row>
    <row r="1291" spans="1:31" x14ac:dyDescent="0.25">
      <c r="A1291">
        <v>1628459</v>
      </c>
      <c r="B1291">
        <v>1</v>
      </c>
      <c r="C1291" t="s">
        <v>81</v>
      </c>
      <c r="D1291" t="s">
        <v>122</v>
      </c>
      <c r="E1291" t="s">
        <v>178</v>
      </c>
      <c r="F1291" t="s">
        <v>3965</v>
      </c>
      <c r="G1291" t="s">
        <v>172</v>
      </c>
      <c r="H1291" t="s">
        <v>149</v>
      </c>
      <c r="I1291" t="s">
        <v>135</v>
      </c>
      <c r="J1291" t="s">
        <v>136</v>
      </c>
      <c r="K1291" t="s">
        <v>137</v>
      </c>
      <c r="L1291" t="s">
        <v>3966</v>
      </c>
      <c r="M1291" t="s">
        <v>3967</v>
      </c>
      <c r="N1291">
        <v>1.809722222</v>
      </c>
      <c r="O1291">
        <v>0</v>
      </c>
      <c r="P1291">
        <v>104</v>
      </c>
      <c r="Q1291">
        <v>0</v>
      </c>
      <c r="R1291">
        <v>7</v>
      </c>
      <c r="S1291">
        <v>0</v>
      </c>
      <c r="T1291">
        <v>13</v>
      </c>
      <c r="U1291">
        <v>0</v>
      </c>
      <c r="V1291">
        <v>0</v>
      </c>
      <c r="W1291">
        <v>0</v>
      </c>
      <c r="X1291">
        <v>34.228435823819652</v>
      </c>
      <c r="Y1291">
        <v>0</v>
      </c>
      <c r="Z1291">
        <v>5.889129199115545</v>
      </c>
      <c r="AA1291">
        <v>0</v>
      </c>
      <c r="AB1291">
        <v>10.059290253315288</v>
      </c>
      <c r="AC1291">
        <v>0</v>
      </c>
      <c r="AD1291">
        <v>0</v>
      </c>
      <c r="AE1291">
        <v>50.176855276250485</v>
      </c>
    </row>
    <row r="1292" spans="1:31" x14ac:dyDescent="0.25">
      <c r="A1292">
        <v>1628461</v>
      </c>
      <c r="B1292">
        <v>1</v>
      </c>
      <c r="C1292" t="s">
        <v>80</v>
      </c>
      <c r="D1292" t="s">
        <v>99</v>
      </c>
      <c r="E1292" t="s">
        <v>131</v>
      </c>
      <c r="F1292" t="s">
        <v>2205</v>
      </c>
      <c r="G1292" t="s">
        <v>161</v>
      </c>
      <c r="H1292" t="s">
        <v>134</v>
      </c>
      <c r="I1292" t="s">
        <v>135</v>
      </c>
      <c r="J1292" t="s">
        <v>136</v>
      </c>
      <c r="K1292" t="s">
        <v>137</v>
      </c>
      <c r="L1292" t="s">
        <v>3968</v>
      </c>
      <c r="M1292" t="s">
        <v>3969</v>
      </c>
      <c r="N1292">
        <v>1.0436111109999999</v>
      </c>
      <c r="O1292">
        <v>1</v>
      </c>
      <c r="P1292">
        <v>1551</v>
      </c>
      <c r="Q1292">
        <v>0</v>
      </c>
      <c r="R1292">
        <v>27</v>
      </c>
      <c r="S1292">
        <v>3</v>
      </c>
      <c r="T1292">
        <v>85</v>
      </c>
      <c r="U1292">
        <v>0</v>
      </c>
      <c r="V1292">
        <v>0</v>
      </c>
      <c r="W1292">
        <v>1.2315711630617414</v>
      </c>
      <c r="X1292">
        <v>239.45854940093801</v>
      </c>
      <c r="Y1292">
        <v>0</v>
      </c>
      <c r="Z1292">
        <v>10.377642743106383</v>
      </c>
      <c r="AA1292">
        <v>21.958863276133073</v>
      </c>
      <c r="AB1292">
        <v>49.666383871675279</v>
      </c>
      <c r="AC1292">
        <v>0</v>
      </c>
      <c r="AD1292">
        <v>0</v>
      </c>
      <c r="AE1292">
        <v>322.69301045491449</v>
      </c>
    </row>
    <row r="1293" spans="1:31" x14ac:dyDescent="0.25">
      <c r="A1293">
        <v>1628464</v>
      </c>
      <c r="B1293">
        <v>1</v>
      </c>
      <c r="C1293" t="s">
        <v>80</v>
      </c>
      <c r="D1293" t="s">
        <v>100</v>
      </c>
      <c r="E1293" t="s">
        <v>140</v>
      </c>
      <c r="F1293" t="s">
        <v>3905</v>
      </c>
      <c r="G1293" t="s">
        <v>133</v>
      </c>
      <c r="H1293" t="s">
        <v>134</v>
      </c>
      <c r="I1293" t="s">
        <v>135</v>
      </c>
      <c r="J1293" t="s">
        <v>136</v>
      </c>
      <c r="K1293" t="s">
        <v>137</v>
      </c>
      <c r="L1293" t="s">
        <v>3970</v>
      </c>
      <c r="M1293" t="s">
        <v>3971</v>
      </c>
      <c r="N1293">
        <v>1.6061111109999999</v>
      </c>
      <c r="O1293">
        <v>0</v>
      </c>
      <c r="P1293">
        <v>4227</v>
      </c>
      <c r="Q1293">
        <v>2</v>
      </c>
      <c r="R1293">
        <v>175</v>
      </c>
      <c r="S1293">
        <v>10</v>
      </c>
      <c r="T1293">
        <v>449</v>
      </c>
      <c r="U1293">
        <v>5</v>
      </c>
      <c r="V1293">
        <v>5</v>
      </c>
      <c r="W1293">
        <v>0</v>
      </c>
      <c r="X1293">
        <v>1965.5523113489094</v>
      </c>
      <c r="Y1293">
        <v>0.9852040704004299</v>
      </c>
      <c r="Z1293">
        <v>162.55720301793187</v>
      </c>
      <c r="AA1293">
        <v>135.80691187519267</v>
      </c>
      <c r="AB1293">
        <v>640.30689268359481</v>
      </c>
      <c r="AC1293">
        <v>31.761243305585548</v>
      </c>
      <c r="AD1293">
        <v>15.948646149038808</v>
      </c>
      <c r="AE1293">
        <v>2952.9184124506537</v>
      </c>
    </row>
    <row r="1294" spans="1:31" x14ac:dyDescent="0.25">
      <c r="A1294">
        <v>1628467</v>
      </c>
      <c r="B1294">
        <v>1</v>
      </c>
      <c r="C1294" t="s">
        <v>80</v>
      </c>
      <c r="D1294" t="s">
        <v>90</v>
      </c>
      <c r="E1294" t="s">
        <v>152</v>
      </c>
      <c r="F1294" t="s">
        <v>3972</v>
      </c>
      <c r="G1294" t="s">
        <v>154</v>
      </c>
      <c r="H1294" t="s">
        <v>149</v>
      </c>
      <c r="I1294" t="s">
        <v>135</v>
      </c>
      <c r="J1294" t="s">
        <v>136</v>
      </c>
      <c r="K1294" t="s">
        <v>137</v>
      </c>
      <c r="L1294" t="s">
        <v>3973</v>
      </c>
      <c r="M1294" t="s">
        <v>3974</v>
      </c>
      <c r="N1294">
        <v>2.5613888880000002</v>
      </c>
      <c r="O1294">
        <v>0</v>
      </c>
      <c r="P1294">
        <v>3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5.1500615429485972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5.1500615429485972</v>
      </c>
    </row>
    <row r="1295" spans="1:31" x14ac:dyDescent="0.25">
      <c r="A1295">
        <v>1628469</v>
      </c>
      <c r="B1295">
        <v>1</v>
      </c>
      <c r="C1295" t="s">
        <v>80</v>
      </c>
      <c r="D1295" t="s">
        <v>82</v>
      </c>
      <c r="E1295" t="s">
        <v>152</v>
      </c>
      <c r="F1295" t="s">
        <v>3975</v>
      </c>
      <c r="G1295" t="s">
        <v>154</v>
      </c>
      <c r="H1295" t="s">
        <v>149</v>
      </c>
      <c r="I1295" t="s">
        <v>135</v>
      </c>
      <c r="J1295" t="s">
        <v>136</v>
      </c>
      <c r="K1295" t="s">
        <v>137</v>
      </c>
      <c r="L1295" t="s">
        <v>3976</v>
      </c>
      <c r="M1295" t="s">
        <v>3977</v>
      </c>
      <c r="N1295">
        <v>0.67916666599999997</v>
      </c>
      <c r="O1295">
        <v>0</v>
      </c>
      <c r="P1295">
        <v>1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9.5446933062599992E-2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9.5446933062599992E-2</v>
      </c>
    </row>
    <row r="1296" spans="1:31" x14ac:dyDescent="0.25">
      <c r="A1296">
        <v>1628470</v>
      </c>
      <c r="B1296">
        <v>1</v>
      </c>
      <c r="C1296" t="s">
        <v>80</v>
      </c>
      <c r="D1296" t="s">
        <v>105</v>
      </c>
      <c r="E1296" t="s">
        <v>131</v>
      </c>
      <c r="F1296" t="s">
        <v>3978</v>
      </c>
      <c r="G1296" t="s">
        <v>195</v>
      </c>
      <c r="H1296" t="s">
        <v>134</v>
      </c>
      <c r="I1296" t="s">
        <v>135</v>
      </c>
      <c r="J1296" t="s">
        <v>136</v>
      </c>
      <c r="K1296" t="s">
        <v>137</v>
      </c>
      <c r="L1296" t="s">
        <v>3979</v>
      </c>
      <c r="M1296" t="s">
        <v>3980</v>
      </c>
      <c r="N1296">
        <v>3.1477777769999999</v>
      </c>
      <c r="O1296">
        <v>0</v>
      </c>
      <c r="P1296">
        <v>0</v>
      </c>
      <c r="Q1296">
        <v>0</v>
      </c>
      <c r="R1296">
        <v>0</v>
      </c>
      <c r="S1296">
        <v>1</v>
      </c>
      <c r="T1296">
        <v>1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0.779005680624</v>
      </c>
      <c r="AB1296">
        <v>4.883899289379066</v>
      </c>
      <c r="AC1296">
        <v>0</v>
      </c>
      <c r="AD1296">
        <v>0</v>
      </c>
      <c r="AE1296">
        <v>5.6629049700030656</v>
      </c>
    </row>
    <row r="1297" spans="1:31" x14ac:dyDescent="0.25">
      <c r="A1297">
        <v>1628472</v>
      </c>
      <c r="B1297">
        <v>1</v>
      </c>
      <c r="C1297" t="s">
        <v>80</v>
      </c>
      <c r="D1297" t="s">
        <v>92</v>
      </c>
      <c r="E1297" t="s">
        <v>178</v>
      </c>
      <c r="F1297" t="s">
        <v>3981</v>
      </c>
      <c r="G1297" t="s">
        <v>227</v>
      </c>
      <c r="H1297" t="s">
        <v>149</v>
      </c>
      <c r="I1297" t="s">
        <v>135</v>
      </c>
      <c r="J1297" t="s">
        <v>136</v>
      </c>
      <c r="K1297" t="s">
        <v>137</v>
      </c>
      <c r="L1297" t="s">
        <v>3982</v>
      </c>
      <c r="M1297" t="s">
        <v>3983</v>
      </c>
      <c r="N1297">
        <v>1.7080555550000001</v>
      </c>
      <c r="O1297">
        <v>0</v>
      </c>
      <c r="P1297">
        <v>5</v>
      </c>
      <c r="Q1297">
        <v>0</v>
      </c>
      <c r="R1297">
        <v>1</v>
      </c>
      <c r="S1297">
        <v>0</v>
      </c>
      <c r="T1297">
        <v>1</v>
      </c>
      <c r="U1297">
        <v>0</v>
      </c>
      <c r="V1297">
        <v>0</v>
      </c>
      <c r="W1297">
        <v>0</v>
      </c>
      <c r="X1297">
        <v>0.84582401077589997</v>
      </c>
      <c r="Y1297">
        <v>0</v>
      </c>
      <c r="Z1297">
        <v>4.3839785613117552</v>
      </c>
      <c r="AA1297">
        <v>0</v>
      </c>
      <c r="AB1297">
        <v>0.1246571313922725</v>
      </c>
      <c r="AC1297">
        <v>0</v>
      </c>
      <c r="AD1297">
        <v>0</v>
      </c>
      <c r="AE1297">
        <v>5.3544597034799271</v>
      </c>
    </row>
    <row r="1298" spans="1:31" x14ac:dyDescent="0.25">
      <c r="A1298">
        <v>1628474</v>
      </c>
      <c r="B1298">
        <v>1</v>
      </c>
      <c r="C1298" t="s">
        <v>81</v>
      </c>
      <c r="D1298" t="s">
        <v>120</v>
      </c>
      <c r="E1298" t="s">
        <v>204</v>
      </c>
      <c r="F1298" t="s">
        <v>3984</v>
      </c>
      <c r="G1298" t="s">
        <v>161</v>
      </c>
      <c r="H1298" t="s">
        <v>134</v>
      </c>
      <c r="I1298" t="s">
        <v>191</v>
      </c>
      <c r="J1298" t="s">
        <v>136</v>
      </c>
      <c r="K1298" t="s">
        <v>137</v>
      </c>
      <c r="L1298" t="s">
        <v>3985</v>
      </c>
      <c r="M1298" t="s">
        <v>3986</v>
      </c>
      <c r="N1298">
        <v>2.7777769999999999E-3</v>
      </c>
      <c r="O1298">
        <v>1</v>
      </c>
      <c r="P1298">
        <v>817</v>
      </c>
      <c r="Q1298">
        <v>56</v>
      </c>
      <c r="R1298">
        <v>93</v>
      </c>
      <c r="S1298">
        <v>5</v>
      </c>
      <c r="T1298">
        <v>98</v>
      </c>
      <c r="U1298">
        <v>0</v>
      </c>
      <c r="V1298">
        <v>1</v>
      </c>
      <c r="W1298">
        <v>2.0419603254166668E-4</v>
      </c>
      <c r="X1298">
        <v>0.45477144757014193</v>
      </c>
      <c r="Y1298">
        <v>6.6639330206349989E-2</v>
      </c>
      <c r="Z1298">
        <v>9.5733567720975049E-2</v>
      </c>
      <c r="AA1298">
        <v>7.9469748088330572E-2</v>
      </c>
      <c r="AB1298">
        <v>0.1010671381582</v>
      </c>
      <c r="AC1298">
        <v>0</v>
      </c>
      <c r="AD1298">
        <v>1.3825845895555557E-4</v>
      </c>
      <c r="AE1298">
        <v>0.7980236862354948</v>
      </c>
    </row>
    <row r="1299" spans="1:31" x14ac:dyDescent="0.25">
      <c r="A1299">
        <v>1628475</v>
      </c>
      <c r="B1299">
        <v>1</v>
      </c>
      <c r="C1299" t="s">
        <v>81</v>
      </c>
      <c r="D1299" t="s">
        <v>121</v>
      </c>
      <c r="E1299" t="s">
        <v>204</v>
      </c>
      <c r="F1299" t="s">
        <v>3987</v>
      </c>
      <c r="G1299" t="s">
        <v>161</v>
      </c>
      <c r="H1299" t="s">
        <v>134</v>
      </c>
      <c r="I1299" t="s">
        <v>135</v>
      </c>
      <c r="J1299" t="s">
        <v>136</v>
      </c>
      <c r="K1299" t="s">
        <v>137</v>
      </c>
      <c r="L1299" t="s">
        <v>3988</v>
      </c>
      <c r="M1299" t="s">
        <v>3989</v>
      </c>
      <c r="N1299">
        <v>0.70444444399999995</v>
      </c>
      <c r="O1299">
        <v>0</v>
      </c>
      <c r="P1299">
        <v>269</v>
      </c>
      <c r="Q1299">
        <v>0</v>
      </c>
      <c r="R1299">
        <v>56</v>
      </c>
      <c r="S1299">
        <v>8</v>
      </c>
      <c r="T1299">
        <v>11</v>
      </c>
      <c r="U1299">
        <v>0</v>
      </c>
      <c r="V1299">
        <v>0</v>
      </c>
      <c r="W1299">
        <v>0</v>
      </c>
      <c r="X1299">
        <v>20.524712031645787</v>
      </c>
      <c r="Y1299">
        <v>0</v>
      </c>
      <c r="Z1299">
        <v>2.1387992181479634</v>
      </c>
      <c r="AA1299">
        <v>10.185778908485995</v>
      </c>
      <c r="AB1299">
        <v>8.5272801899174127</v>
      </c>
      <c r="AC1299">
        <v>0</v>
      </c>
      <c r="AD1299">
        <v>0</v>
      </c>
      <c r="AE1299">
        <v>41.376570348197156</v>
      </c>
    </row>
    <row r="1300" spans="1:31" x14ac:dyDescent="0.25">
      <c r="A1300">
        <v>1628476</v>
      </c>
      <c r="B1300">
        <v>1</v>
      </c>
      <c r="C1300" t="s">
        <v>81</v>
      </c>
      <c r="D1300" t="s">
        <v>123</v>
      </c>
      <c r="E1300" t="s">
        <v>178</v>
      </c>
      <c r="F1300" t="s">
        <v>3990</v>
      </c>
      <c r="G1300" t="s">
        <v>1115</v>
      </c>
      <c r="H1300" t="s">
        <v>149</v>
      </c>
      <c r="I1300" t="s">
        <v>135</v>
      </c>
      <c r="J1300" t="s">
        <v>136</v>
      </c>
      <c r="K1300" t="s">
        <v>137</v>
      </c>
      <c r="L1300" t="s">
        <v>3991</v>
      </c>
      <c r="M1300" t="s">
        <v>3992</v>
      </c>
      <c r="N1300">
        <v>0.91777777699999996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8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5.1457167977487064</v>
      </c>
      <c r="AC1300">
        <v>0</v>
      </c>
      <c r="AD1300">
        <v>0</v>
      </c>
      <c r="AE1300">
        <v>5.1457167977487064</v>
      </c>
    </row>
    <row r="1301" spans="1:31" x14ac:dyDescent="0.25">
      <c r="A1301">
        <v>1628477</v>
      </c>
      <c r="B1301">
        <v>1</v>
      </c>
      <c r="C1301" t="s">
        <v>80</v>
      </c>
      <c r="D1301" t="s">
        <v>84</v>
      </c>
      <c r="E1301" t="s">
        <v>152</v>
      </c>
      <c r="F1301" t="s">
        <v>3993</v>
      </c>
      <c r="G1301" t="s">
        <v>507</v>
      </c>
      <c r="H1301" t="s">
        <v>149</v>
      </c>
      <c r="I1301" t="s">
        <v>135</v>
      </c>
      <c r="J1301" t="s">
        <v>136</v>
      </c>
      <c r="K1301" t="s">
        <v>137</v>
      </c>
      <c r="L1301" t="s">
        <v>3994</v>
      </c>
      <c r="M1301" t="s">
        <v>3995</v>
      </c>
      <c r="N1301">
        <v>0.74416666600000003</v>
      </c>
      <c r="O1301">
        <v>0</v>
      </c>
      <c r="P1301">
        <v>23</v>
      </c>
      <c r="Q1301">
        <v>0</v>
      </c>
      <c r="R1301">
        <v>0</v>
      </c>
      <c r="S1301">
        <v>0</v>
      </c>
      <c r="T1301">
        <v>4</v>
      </c>
      <c r="U1301">
        <v>0</v>
      </c>
      <c r="V1301">
        <v>0</v>
      </c>
      <c r="W1301">
        <v>0</v>
      </c>
      <c r="X1301">
        <v>5.2295794401100171</v>
      </c>
      <c r="Y1301">
        <v>0</v>
      </c>
      <c r="Z1301">
        <v>0</v>
      </c>
      <c r="AA1301">
        <v>0</v>
      </c>
      <c r="AB1301">
        <v>2.6567091591333911</v>
      </c>
      <c r="AC1301">
        <v>0</v>
      </c>
      <c r="AD1301">
        <v>0</v>
      </c>
      <c r="AE1301">
        <v>7.8862885992434082</v>
      </c>
    </row>
    <row r="1302" spans="1:31" x14ac:dyDescent="0.25">
      <c r="A1302">
        <v>1628479</v>
      </c>
      <c r="B1302">
        <v>1</v>
      </c>
      <c r="C1302" t="s">
        <v>80</v>
      </c>
      <c r="D1302" t="s">
        <v>94</v>
      </c>
      <c r="E1302" t="s">
        <v>152</v>
      </c>
      <c r="F1302" t="s">
        <v>3996</v>
      </c>
      <c r="G1302" t="s">
        <v>154</v>
      </c>
      <c r="H1302" t="s">
        <v>149</v>
      </c>
      <c r="I1302" t="s">
        <v>135</v>
      </c>
      <c r="J1302" t="s">
        <v>136</v>
      </c>
      <c r="K1302" t="s">
        <v>137</v>
      </c>
      <c r="L1302" t="s">
        <v>3997</v>
      </c>
      <c r="M1302" t="s">
        <v>3998</v>
      </c>
      <c r="N1302">
        <v>1.214444444</v>
      </c>
      <c r="O1302">
        <v>0</v>
      </c>
      <c r="P1302">
        <v>1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0.23688322851929777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0.23688322851929777</v>
      </c>
    </row>
    <row r="1303" spans="1:31" x14ac:dyDescent="0.25">
      <c r="A1303">
        <v>1628480</v>
      </c>
      <c r="B1303">
        <v>1</v>
      </c>
      <c r="C1303" t="s">
        <v>80</v>
      </c>
      <c r="D1303" t="s">
        <v>110</v>
      </c>
      <c r="E1303" t="s">
        <v>152</v>
      </c>
      <c r="F1303" t="s">
        <v>3999</v>
      </c>
      <c r="G1303" t="s">
        <v>154</v>
      </c>
      <c r="H1303" t="s">
        <v>149</v>
      </c>
      <c r="I1303" t="s">
        <v>135</v>
      </c>
      <c r="J1303" t="s">
        <v>136</v>
      </c>
      <c r="K1303" t="s">
        <v>137</v>
      </c>
      <c r="L1303" t="s">
        <v>4000</v>
      </c>
      <c r="M1303" t="s">
        <v>4001</v>
      </c>
      <c r="N1303">
        <v>5.4594444439999998</v>
      </c>
      <c r="O1303">
        <v>0</v>
      </c>
      <c r="P1303">
        <v>2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5.6232498132063036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5.6232498132063036</v>
      </c>
    </row>
    <row r="1304" spans="1:31" x14ac:dyDescent="0.25">
      <c r="A1304">
        <v>1628481</v>
      </c>
      <c r="B1304">
        <v>1</v>
      </c>
      <c r="C1304" t="s">
        <v>81</v>
      </c>
      <c r="D1304" t="s">
        <v>127</v>
      </c>
      <c r="E1304" t="s">
        <v>140</v>
      </c>
      <c r="F1304" t="s">
        <v>3581</v>
      </c>
      <c r="G1304" t="s">
        <v>161</v>
      </c>
      <c r="H1304" t="s">
        <v>134</v>
      </c>
      <c r="I1304" t="s">
        <v>135</v>
      </c>
      <c r="J1304" t="s">
        <v>136</v>
      </c>
      <c r="K1304" t="s">
        <v>137</v>
      </c>
      <c r="L1304" t="s">
        <v>4002</v>
      </c>
      <c r="M1304" t="s">
        <v>4003</v>
      </c>
      <c r="N1304">
        <v>1.323055555</v>
      </c>
      <c r="O1304">
        <v>0</v>
      </c>
      <c r="P1304">
        <v>270</v>
      </c>
      <c r="Q1304">
        <v>1</v>
      </c>
      <c r="R1304">
        <v>17</v>
      </c>
      <c r="S1304">
        <v>3</v>
      </c>
      <c r="T1304">
        <v>30</v>
      </c>
      <c r="U1304">
        <v>1</v>
      </c>
      <c r="V1304">
        <v>0</v>
      </c>
      <c r="W1304">
        <v>0</v>
      </c>
      <c r="X1304">
        <v>80.250607407104852</v>
      </c>
      <c r="Y1304">
        <v>0.36676779306751006</v>
      </c>
      <c r="Z1304">
        <v>6.1495268766318265</v>
      </c>
      <c r="AA1304">
        <v>12.402083836625337</v>
      </c>
      <c r="AB1304">
        <v>19.11540215207302</v>
      </c>
      <c r="AC1304">
        <v>17.342037342508611</v>
      </c>
      <c r="AD1304">
        <v>0</v>
      </c>
      <c r="AE1304">
        <v>135.62642540801116</v>
      </c>
    </row>
    <row r="1305" spans="1:31" x14ac:dyDescent="0.25">
      <c r="A1305">
        <v>1628482</v>
      </c>
      <c r="B1305">
        <v>1</v>
      </c>
      <c r="C1305" t="s">
        <v>81</v>
      </c>
      <c r="D1305" t="s">
        <v>120</v>
      </c>
      <c r="E1305" t="s">
        <v>152</v>
      </c>
      <c r="F1305" t="s">
        <v>4004</v>
      </c>
      <c r="G1305" t="s">
        <v>154</v>
      </c>
      <c r="H1305" t="s">
        <v>149</v>
      </c>
      <c r="I1305" t="s">
        <v>135</v>
      </c>
      <c r="J1305" t="s">
        <v>136</v>
      </c>
      <c r="K1305" t="s">
        <v>137</v>
      </c>
      <c r="L1305" t="s">
        <v>4005</v>
      </c>
      <c r="M1305" t="s">
        <v>4006</v>
      </c>
      <c r="N1305">
        <v>0.633611111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1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2.5652752641388887E-4</v>
      </c>
      <c r="AC1305">
        <v>0</v>
      </c>
      <c r="AD1305">
        <v>0</v>
      </c>
      <c r="AE1305">
        <v>2.5652752641388887E-4</v>
      </c>
    </row>
    <row r="1306" spans="1:31" x14ac:dyDescent="0.25">
      <c r="A1306">
        <v>1628484</v>
      </c>
      <c r="B1306">
        <v>1</v>
      </c>
      <c r="C1306" t="s">
        <v>80</v>
      </c>
      <c r="D1306" t="s">
        <v>100</v>
      </c>
      <c r="E1306" t="s">
        <v>152</v>
      </c>
      <c r="F1306" t="s">
        <v>4007</v>
      </c>
      <c r="G1306" t="s">
        <v>154</v>
      </c>
      <c r="H1306" t="s">
        <v>149</v>
      </c>
      <c r="I1306" t="s">
        <v>135</v>
      </c>
      <c r="J1306" t="s">
        <v>136</v>
      </c>
      <c r="K1306" t="s">
        <v>137</v>
      </c>
      <c r="L1306" t="s">
        <v>4008</v>
      </c>
      <c r="M1306" t="s">
        <v>4009</v>
      </c>
      <c r="N1306">
        <v>2.97</v>
      </c>
      <c r="O1306">
        <v>0</v>
      </c>
      <c r="P1306">
        <v>1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3.2177849420600001E-2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3.2177849420600001E-2</v>
      </c>
    </row>
    <row r="1307" spans="1:31" x14ac:dyDescent="0.25">
      <c r="A1307">
        <v>1628485</v>
      </c>
      <c r="B1307">
        <v>1</v>
      </c>
      <c r="C1307" t="s">
        <v>80</v>
      </c>
      <c r="D1307" t="s">
        <v>96</v>
      </c>
      <c r="E1307" t="s">
        <v>152</v>
      </c>
      <c r="F1307" t="s">
        <v>4010</v>
      </c>
      <c r="G1307" t="s">
        <v>154</v>
      </c>
      <c r="H1307" t="s">
        <v>149</v>
      </c>
      <c r="I1307" t="s">
        <v>135</v>
      </c>
      <c r="J1307" t="s">
        <v>136</v>
      </c>
      <c r="K1307" t="s">
        <v>137</v>
      </c>
      <c r="L1307" t="s">
        <v>4011</v>
      </c>
      <c r="M1307" t="s">
        <v>4012</v>
      </c>
      <c r="N1307">
        <v>1.7705555550000001</v>
      </c>
      <c r="O1307">
        <v>0</v>
      </c>
      <c r="P1307">
        <v>6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3.1023616550329169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3.1023616550329169</v>
      </c>
    </row>
    <row r="1308" spans="1:31" x14ac:dyDescent="0.25">
      <c r="A1308">
        <v>1628486</v>
      </c>
      <c r="B1308">
        <v>1</v>
      </c>
      <c r="C1308" t="s">
        <v>80</v>
      </c>
      <c r="D1308" t="s">
        <v>82</v>
      </c>
      <c r="E1308" t="s">
        <v>146</v>
      </c>
      <c r="F1308" t="s">
        <v>4013</v>
      </c>
      <c r="G1308" t="s">
        <v>260</v>
      </c>
      <c r="H1308" t="s">
        <v>149</v>
      </c>
      <c r="I1308" t="s">
        <v>135</v>
      </c>
      <c r="J1308" t="s">
        <v>136</v>
      </c>
      <c r="K1308" t="s">
        <v>137</v>
      </c>
      <c r="L1308" t="s">
        <v>4014</v>
      </c>
      <c r="M1308" t="s">
        <v>4015</v>
      </c>
      <c r="N1308">
        <v>0.949722222</v>
      </c>
      <c r="O1308">
        <v>0</v>
      </c>
      <c r="P1308">
        <v>1289</v>
      </c>
      <c r="Q1308">
        <v>0</v>
      </c>
      <c r="R1308">
        <v>0</v>
      </c>
      <c r="S1308">
        <v>0</v>
      </c>
      <c r="T1308">
        <v>52</v>
      </c>
      <c r="U1308">
        <v>0</v>
      </c>
      <c r="V1308">
        <v>0</v>
      </c>
      <c r="W1308">
        <v>0</v>
      </c>
      <c r="X1308">
        <v>309.44394370827246</v>
      </c>
      <c r="Y1308">
        <v>0</v>
      </c>
      <c r="Z1308">
        <v>0</v>
      </c>
      <c r="AA1308">
        <v>0</v>
      </c>
      <c r="AB1308">
        <v>56.106962380409563</v>
      </c>
      <c r="AC1308">
        <v>0</v>
      </c>
      <c r="AD1308">
        <v>0</v>
      </c>
      <c r="AE1308">
        <v>365.55090608868204</v>
      </c>
    </row>
    <row r="1309" spans="1:31" x14ac:dyDescent="0.25">
      <c r="A1309">
        <v>1628488</v>
      </c>
      <c r="B1309">
        <v>1</v>
      </c>
      <c r="C1309" t="s">
        <v>81</v>
      </c>
      <c r="D1309" t="s">
        <v>115</v>
      </c>
      <c r="E1309" t="s">
        <v>178</v>
      </c>
      <c r="F1309" t="s">
        <v>4016</v>
      </c>
      <c r="G1309" t="s">
        <v>227</v>
      </c>
      <c r="H1309" t="s">
        <v>149</v>
      </c>
      <c r="I1309" t="s">
        <v>135</v>
      </c>
      <c r="J1309" t="s">
        <v>136</v>
      </c>
      <c r="K1309" t="s">
        <v>137</v>
      </c>
      <c r="L1309" t="s">
        <v>4017</v>
      </c>
      <c r="M1309" t="s">
        <v>4018</v>
      </c>
      <c r="N1309">
        <v>0.37</v>
      </c>
      <c r="O1309">
        <v>0</v>
      </c>
      <c r="P1309">
        <v>22</v>
      </c>
      <c r="Q1309">
        <v>0</v>
      </c>
      <c r="R1309">
        <v>0</v>
      </c>
      <c r="S1309">
        <v>0</v>
      </c>
      <c r="T1309">
        <v>3</v>
      </c>
      <c r="U1309">
        <v>0</v>
      </c>
      <c r="V1309">
        <v>0</v>
      </c>
      <c r="W1309">
        <v>0</v>
      </c>
      <c r="X1309">
        <v>1.2632237065652403</v>
      </c>
      <c r="Y1309">
        <v>0</v>
      </c>
      <c r="Z1309">
        <v>0</v>
      </c>
      <c r="AA1309">
        <v>0</v>
      </c>
      <c r="AB1309">
        <v>0.15328194569633</v>
      </c>
      <c r="AC1309">
        <v>0</v>
      </c>
      <c r="AD1309">
        <v>0</v>
      </c>
      <c r="AE1309">
        <v>1.4165056522615702</v>
      </c>
    </row>
    <row r="1310" spans="1:31" x14ac:dyDescent="0.25">
      <c r="A1310">
        <v>1628489</v>
      </c>
      <c r="B1310">
        <v>1</v>
      </c>
      <c r="C1310" t="s">
        <v>80</v>
      </c>
      <c r="D1310" t="s">
        <v>106</v>
      </c>
      <c r="E1310" t="s">
        <v>152</v>
      </c>
      <c r="F1310" t="s">
        <v>4019</v>
      </c>
      <c r="G1310" t="s">
        <v>154</v>
      </c>
      <c r="H1310" t="s">
        <v>149</v>
      </c>
      <c r="I1310" t="s">
        <v>135</v>
      </c>
      <c r="J1310" t="s">
        <v>136</v>
      </c>
      <c r="K1310" t="s">
        <v>137</v>
      </c>
      <c r="L1310" t="s">
        <v>4020</v>
      </c>
      <c r="M1310" t="s">
        <v>4021</v>
      </c>
      <c r="N1310">
        <v>1.0313888879999999</v>
      </c>
      <c r="O1310">
        <v>0</v>
      </c>
      <c r="P1310">
        <v>8</v>
      </c>
      <c r="Q1310">
        <v>0</v>
      </c>
      <c r="R1310">
        <v>0</v>
      </c>
      <c r="S1310">
        <v>0</v>
      </c>
      <c r="T1310">
        <v>2</v>
      </c>
      <c r="U1310">
        <v>0</v>
      </c>
      <c r="V1310">
        <v>0</v>
      </c>
      <c r="W1310">
        <v>0</v>
      </c>
      <c r="X1310">
        <v>1.5916768284960239</v>
      </c>
      <c r="Y1310">
        <v>0</v>
      </c>
      <c r="Z1310">
        <v>0</v>
      </c>
      <c r="AA1310">
        <v>0</v>
      </c>
      <c r="AB1310">
        <v>2.1711314397196904</v>
      </c>
      <c r="AC1310">
        <v>0</v>
      </c>
      <c r="AD1310">
        <v>0</v>
      </c>
      <c r="AE1310">
        <v>3.7628082682157142</v>
      </c>
    </row>
    <row r="1311" spans="1:31" x14ac:dyDescent="0.25">
      <c r="A1311">
        <v>1628491</v>
      </c>
      <c r="B1311">
        <v>1</v>
      </c>
      <c r="C1311" t="s">
        <v>81</v>
      </c>
      <c r="D1311" t="s">
        <v>118</v>
      </c>
      <c r="E1311" t="s">
        <v>178</v>
      </c>
      <c r="F1311" t="s">
        <v>4022</v>
      </c>
      <c r="G1311" t="s">
        <v>187</v>
      </c>
      <c r="H1311" t="s">
        <v>149</v>
      </c>
      <c r="I1311" t="s">
        <v>135</v>
      </c>
      <c r="J1311" t="s">
        <v>136</v>
      </c>
      <c r="K1311" t="s">
        <v>137</v>
      </c>
      <c r="L1311" t="s">
        <v>4023</v>
      </c>
      <c r="M1311" t="s">
        <v>4024</v>
      </c>
      <c r="N1311">
        <v>0.78583333300000002</v>
      </c>
      <c r="O1311">
        <v>0</v>
      </c>
      <c r="P1311">
        <v>80</v>
      </c>
      <c r="Q1311">
        <v>0</v>
      </c>
      <c r="R1311">
        <v>0</v>
      </c>
      <c r="S1311">
        <v>0</v>
      </c>
      <c r="T1311">
        <v>2</v>
      </c>
      <c r="U1311">
        <v>0</v>
      </c>
      <c r="V1311">
        <v>0</v>
      </c>
      <c r="W1311">
        <v>0</v>
      </c>
      <c r="X1311">
        <v>22.079247971615828</v>
      </c>
      <c r="Y1311">
        <v>0</v>
      </c>
      <c r="Z1311">
        <v>0</v>
      </c>
      <c r="AA1311">
        <v>0</v>
      </c>
      <c r="AB1311">
        <v>1.3511663797217901</v>
      </c>
      <c r="AC1311">
        <v>0</v>
      </c>
      <c r="AD1311">
        <v>0</v>
      </c>
      <c r="AE1311">
        <v>23.430414351337618</v>
      </c>
    </row>
    <row r="1312" spans="1:31" x14ac:dyDescent="0.25">
      <c r="A1312">
        <v>1628492</v>
      </c>
      <c r="B1312">
        <v>1</v>
      </c>
      <c r="C1312" t="s">
        <v>81</v>
      </c>
      <c r="D1312" t="s">
        <v>115</v>
      </c>
      <c r="E1312" t="s">
        <v>178</v>
      </c>
      <c r="F1312" t="s">
        <v>4025</v>
      </c>
      <c r="G1312" t="s">
        <v>227</v>
      </c>
      <c r="H1312" t="s">
        <v>149</v>
      </c>
      <c r="I1312" t="s">
        <v>135</v>
      </c>
      <c r="J1312" t="s">
        <v>136</v>
      </c>
      <c r="K1312" t="s">
        <v>137</v>
      </c>
      <c r="L1312" t="s">
        <v>4026</v>
      </c>
      <c r="M1312" t="s">
        <v>4027</v>
      </c>
      <c r="N1312">
        <v>3.4080555549999998</v>
      </c>
      <c r="O1312">
        <v>0</v>
      </c>
      <c r="P1312">
        <v>19</v>
      </c>
      <c r="Q1312">
        <v>0</v>
      </c>
      <c r="R1312">
        <v>1</v>
      </c>
      <c r="S1312">
        <v>0</v>
      </c>
      <c r="T1312">
        <v>2</v>
      </c>
      <c r="U1312">
        <v>0</v>
      </c>
      <c r="V1312">
        <v>0</v>
      </c>
      <c r="W1312">
        <v>0</v>
      </c>
      <c r="X1312">
        <v>5.8979323840843207</v>
      </c>
      <c r="Y1312">
        <v>0</v>
      </c>
      <c r="Z1312">
        <v>2.0717758044918888</v>
      </c>
      <c r="AA1312">
        <v>0</v>
      </c>
      <c r="AB1312">
        <v>17.513083199048907</v>
      </c>
      <c r="AC1312">
        <v>0</v>
      </c>
      <c r="AD1312">
        <v>0</v>
      </c>
      <c r="AE1312">
        <v>25.482791387625117</v>
      </c>
    </row>
    <row r="1313" spans="1:31" x14ac:dyDescent="0.25">
      <c r="A1313">
        <v>1628493</v>
      </c>
      <c r="B1313">
        <v>1</v>
      </c>
      <c r="C1313" t="s">
        <v>80</v>
      </c>
      <c r="D1313" t="s">
        <v>106</v>
      </c>
      <c r="E1313" t="s">
        <v>362</v>
      </c>
      <c r="F1313" t="s">
        <v>4028</v>
      </c>
      <c r="G1313" t="s">
        <v>172</v>
      </c>
      <c r="H1313" t="s">
        <v>149</v>
      </c>
      <c r="I1313" t="s">
        <v>135</v>
      </c>
      <c r="J1313" t="s">
        <v>136</v>
      </c>
      <c r="K1313" t="s">
        <v>137</v>
      </c>
      <c r="L1313" t="s">
        <v>4029</v>
      </c>
      <c r="M1313" t="s">
        <v>4030</v>
      </c>
      <c r="N1313">
        <v>1.088333333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3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23.773023700698392</v>
      </c>
      <c r="AC1313">
        <v>0</v>
      </c>
      <c r="AD1313">
        <v>0</v>
      </c>
      <c r="AE1313">
        <v>23.773023700698392</v>
      </c>
    </row>
    <row r="1314" spans="1:31" x14ac:dyDescent="0.25">
      <c r="A1314">
        <v>1628494</v>
      </c>
      <c r="B1314">
        <v>1</v>
      </c>
      <c r="C1314" t="s">
        <v>80</v>
      </c>
      <c r="D1314" t="s">
        <v>108</v>
      </c>
      <c r="E1314" t="s">
        <v>152</v>
      </c>
      <c r="F1314" t="s">
        <v>4031</v>
      </c>
      <c r="G1314" t="s">
        <v>168</v>
      </c>
      <c r="H1314" t="s">
        <v>149</v>
      </c>
      <c r="I1314" t="s">
        <v>135</v>
      </c>
      <c r="J1314" t="s">
        <v>136</v>
      </c>
      <c r="K1314" t="s">
        <v>137</v>
      </c>
      <c r="L1314" t="s">
        <v>4029</v>
      </c>
      <c r="M1314" t="s">
        <v>4032</v>
      </c>
      <c r="N1314">
        <v>1.3691666659999999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1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0.6966896123554801</v>
      </c>
      <c r="AC1314">
        <v>0</v>
      </c>
      <c r="AD1314">
        <v>0</v>
      </c>
      <c r="AE1314">
        <v>0.6966896123554801</v>
      </c>
    </row>
    <row r="1315" spans="1:31" x14ac:dyDescent="0.25">
      <c r="A1315">
        <v>1628499</v>
      </c>
      <c r="B1315">
        <v>1</v>
      </c>
      <c r="C1315" t="s">
        <v>80</v>
      </c>
      <c r="D1315" t="s">
        <v>100</v>
      </c>
      <c r="E1315" t="s">
        <v>140</v>
      </c>
      <c r="F1315" t="s">
        <v>3465</v>
      </c>
      <c r="G1315" t="s">
        <v>161</v>
      </c>
      <c r="H1315" t="s">
        <v>134</v>
      </c>
      <c r="I1315" t="s">
        <v>135</v>
      </c>
      <c r="J1315" t="s">
        <v>136</v>
      </c>
      <c r="K1315" t="s">
        <v>137</v>
      </c>
      <c r="L1315" t="s">
        <v>4033</v>
      </c>
      <c r="M1315" t="s">
        <v>4034</v>
      </c>
      <c r="N1315">
        <v>0.109166666</v>
      </c>
      <c r="O1315">
        <v>3</v>
      </c>
      <c r="P1315">
        <v>1352</v>
      </c>
      <c r="Q1315">
        <v>17</v>
      </c>
      <c r="R1315">
        <v>167</v>
      </c>
      <c r="S1315">
        <v>30</v>
      </c>
      <c r="T1315">
        <v>128</v>
      </c>
      <c r="U1315">
        <v>2</v>
      </c>
      <c r="V1315">
        <v>0</v>
      </c>
      <c r="W1315">
        <v>3.2474466377998334E-2</v>
      </c>
      <c r="X1315">
        <v>46.631111502607332</v>
      </c>
      <c r="Y1315">
        <v>2.4011004023068141</v>
      </c>
      <c r="Z1315">
        <v>8.8659983405525047</v>
      </c>
      <c r="AA1315">
        <v>13.923887519613228</v>
      </c>
      <c r="AB1315">
        <v>10.034087316464763</v>
      </c>
      <c r="AC1315">
        <v>5.746341813761755</v>
      </c>
      <c r="AD1315">
        <v>0</v>
      </c>
      <c r="AE1315">
        <v>87.635001361684402</v>
      </c>
    </row>
    <row r="1316" spans="1:31" x14ac:dyDescent="0.25">
      <c r="A1316">
        <v>1628501</v>
      </c>
      <c r="B1316">
        <v>1</v>
      </c>
      <c r="C1316" t="s">
        <v>80</v>
      </c>
      <c r="D1316" t="s">
        <v>99</v>
      </c>
      <c r="E1316" t="s">
        <v>152</v>
      </c>
      <c r="F1316" t="s">
        <v>4035</v>
      </c>
      <c r="G1316" t="s">
        <v>507</v>
      </c>
      <c r="H1316" t="s">
        <v>149</v>
      </c>
      <c r="I1316" t="s">
        <v>135</v>
      </c>
      <c r="J1316" t="s">
        <v>136</v>
      </c>
      <c r="K1316" t="s">
        <v>137</v>
      </c>
      <c r="L1316" t="s">
        <v>4036</v>
      </c>
      <c r="M1316" t="s">
        <v>4037</v>
      </c>
      <c r="N1316">
        <v>2.9527777770000001</v>
      </c>
      <c r="O1316">
        <v>0</v>
      </c>
      <c r="P1316">
        <v>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0.38857713457583998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0.38857713457583998</v>
      </c>
    </row>
    <row r="1317" spans="1:31" x14ac:dyDescent="0.25">
      <c r="A1317">
        <v>1628502</v>
      </c>
      <c r="B1317">
        <v>1</v>
      </c>
      <c r="C1317" t="s">
        <v>80</v>
      </c>
      <c r="D1317" t="s">
        <v>103</v>
      </c>
      <c r="E1317" t="s">
        <v>152</v>
      </c>
      <c r="F1317" t="s">
        <v>4038</v>
      </c>
      <c r="G1317" t="s">
        <v>154</v>
      </c>
      <c r="H1317" t="s">
        <v>149</v>
      </c>
      <c r="I1317" t="s">
        <v>135</v>
      </c>
      <c r="J1317" t="s">
        <v>136</v>
      </c>
      <c r="K1317" t="s">
        <v>137</v>
      </c>
      <c r="L1317" t="s">
        <v>4039</v>
      </c>
      <c r="M1317" t="s">
        <v>4040</v>
      </c>
      <c r="N1317">
        <v>1.071111111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1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1.6552176181215998</v>
      </c>
      <c r="AC1317">
        <v>0</v>
      </c>
      <c r="AD1317">
        <v>0</v>
      </c>
      <c r="AE1317">
        <v>1.6552176181215998</v>
      </c>
    </row>
    <row r="1318" spans="1:31" x14ac:dyDescent="0.25">
      <c r="A1318">
        <v>1628504</v>
      </c>
      <c r="B1318">
        <v>1</v>
      </c>
      <c r="C1318" t="s">
        <v>80</v>
      </c>
      <c r="D1318" t="s">
        <v>105</v>
      </c>
      <c r="E1318" t="s">
        <v>362</v>
      </c>
      <c r="F1318" t="s">
        <v>4041</v>
      </c>
      <c r="G1318" t="s">
        <v>900</v>
      </c>
      <c r="H1318" t="s">
        <v>149</v>
      </c>
      <c r="I1318" t="s">
        <v>135</v>
      </c>
      <c r="J1318" t="s">
        <v>136</v>
      </c>
      <c r="K1318" t="s">
        <v>137</v>
      </c>
      <c r="L1318" t="s">
        <v>4042</v>
      </c>
      <c r="M1318" t="s">
        <v>4043</v>
      </c>
      <c r="N1318">
        <v>1.7722222219999999</v>
      </c>
      <c r="O1318">
        <v>0</v>
      </c>
      <c r="P1318">
        <v>18</v>
      </c>
      <c r="Q1318">
        <v>0</v>
      </c>
      <c r="R1318">
        <v>0</v>
      </c>
      <c r="S1318">
        <v>0</v>
      </c>
      <c r="T1318">
        <v>4</v>
      </c>
      <c r="U1318">
        <v>0</v>
      </c>
      <c r="V1318">
        <v>0</v>
      </c>
      <c r="W1318">
        <v>0</v>
      </c>
      <c r="X1318">
        <v>6.3183336230363505</v>
      </c>
      <c r="Y1318">
        <v>0</v>
      </c>
      <c r="Z1318">
        <v>0</v>
      </c>
      <c r="AA1318">
        <v>0</v>
      </c>
      <c r="AB1318">
        <v>13.258257359289537</v>
      </c>
      <c r="AC1318">
        <v>0</v>
      </c>
      <c r="AD1318">
        <v>0</v>
      </c>
      <c r="AE1318">
        <v>19.576590982325889</v>
      </c>
    </row>
    <row r="1319" spans="1:31" x14ac:dyDescent="0.25">
      <c r="A1319">
        <v>1628505</v>
      </c>
      <c r="B1319">
        <v>1</v>
      </c>
      <c r="C1319" t="s">
        <v>81</v>
      </c>
      <c r="D1319" t="s">
        <v>127</v>
      </c>
      <c r="E1319" t="s">
        <v>131</v>
      </c>
      <c r="F1319" t="s">
        <v>2785</v>
      </c>
      <c r="G1319" t="s">
        <v>161</v>
      </c>
      <c r="H1319" t="s">
        <v>134</v>
      </c>
      <c r="I1319" t="s">
        <v>191</v>
      </c>
      <c r="J1319" t="s">
        <v>136</v>
      </c>
      <c r="K1319" t="s">
        <v>137</v>
      </c>
      <c r="L1319" t="s">
        <v>4044</v>
      </c>
      <c r="M1319" t="s">
        <v>4045</v>
      </c>
      <c r="N1319">
        <v>1.5555555E-2</v>
      </c>
      <c r="O1319">
        <v>0</v>
      </c>
      <c r="P1319">
        <v>949</v>
      </c>
      <c r="Q1319">
        <v>11</v>
      </c>
      <c r="R1319">
        <v>31</v>
      </c>
      <c r="S1319">
        <v>7</v>
      </c>
      <c r="T1319">
        <v>130</v>
      </c>
      <c r="U1319">
        <v>6</v>
      </c>
      <c r="V1319">
        <v>1</v>
      </c>
      <c r="W1319">
        <v>0</v>
      </c>
      <c r="X1319">
        <v>4.4473798225756029</v>
      </c>
      <c r="Y1319">
        <v>3.3843034707688888E-2</v>
      </c>
      <c r="Z1319">
        <v>4.5173873938277792E-2</v>
      </c>
      <c r="AA1319">
        <v>0.19111166340779331</v>
      </c>
      <c r="AB1319">
        <v>0.9924987705675471</v>
      </c>
      <c r="AC1319">
        <v>3.8454217356347642</v>
      </c>
      <c r="AD1319">
        <v>0.11265579956736001</v>
      </c>
      <c r="AE1319">
        <v>9.6680847003990333</v>
      </c>
    </row>
    <row r="1320" spans="1:31" x14ac:dyDescent="0.25">
      <c r="A1320">
        <v>1628508</v>
      </c>
      <c r="B1320">
        <v>1</v>
      </c>
      <c r="C1320" t="s">
        <v>81</v>
      </c>
      <c r="D1320" t="s">
        <v>120</v>
      </c>
      <c r="E1320" t="s">
        <v>140</v>
      </c>
      <c r="F1320" t="s">
        <v>4046</v>
      </c>
      <c r="G1320" t="s">
        <v>161</v>
      </c>
      <c r="H1320" t="s">
        <v>134</v>
      </c>
      <c r="I1320" t="s">
        <v>135</v>
      </c>
      <c r="J1320" t="s">
        <v>136</v>
      </c>
      <c r="K1320" t="s">
        <v>137</v>
      </c>
      <c r="L1320" t="s">
        <v>4047</v>
      </c>
      <c r="M1320" t="s">
        <v>4048</v>
      </c>
      <c r="N1320">
        <v>1.3772222220000001</v>
      </c>
      <c r="O1320">
        <v>0</v>
      </c>
      <c r="P1320">
        <v>0</v>
      </c>
      <c r="Q1320">
        <v>52</v>
      </c>
      <c r="R1320">
        <v>120</v>
      </c>
      <c r="S1320">
        <v>3</v>
      </c>
      <c r="T1320">
        <v>9</v>
      </c>
      <c r="U1320">
        <v>0</v>
      </c>
      <c r="V1320">
        <v>0</v>
      </c>
      <c r="W1320">
        <v>0</v>
      </c>
      <c r="X1320">
        <v>0</v>
      </c>
      <c r="Y1320">
        <v>130.74956339130421</v>
      </c>
      <c r="Z1320">
        <v>48.814081328971064</v>
      </c>
      <c r="AA1320">
        <v>2.6604692103791607</v>
      </c>
      <c r="AB1320">
        <v>11.843345774950391</v>
      </c>
      <c r="AC1320">
        <v>0</v>
      </c>
      <c r="AD1320">
        <v>0</v>
      </c>
      <c r="AE1320">
        <v>194.06745970560482</v>
      </c>
    </row>
    <row r="1321" spans="1:31" x14ac:dyDescent="0.25">
      <c r="A1321">
        <v>1628509</v>
      </c>
      <c r="B1321">
        <v>1</v>
      </c>
      <c r="C1321" t="s">
        <v>80</v>
      </c>
      <c r="D1321" t="s">
        <v>82</v>
      </c>
      <c r="E1321" t="s">
        <v>362</v>
      </c>
      <c r="F1321" t="s">
        <v>4049</v>
      </c>
      <c r="G1321" t="s">
        <v>180</v>
      </c>
      <c r="H1321" t="s">
        <v>149</v>
      </c>
      <c r="I1321" t="s">
        <v>135</v>
      </c>
      <c r="J1321" t="s">
        <v>136</v>
      </c>
      <c r="K1321" t="s">
        <v>137</v>
      </c>
      <c r="L1321" t="s">
        <v>4050</v>
      </c>
      <c r="M1321" t="s">
        <v>4051</v>
      </c>
      <c r="N1321">
        <v>5.0802777770000001</v>
      </c>
      <c r="O1321">
        <v>0</v>
      </c>
      <c r="P1321">
        <v>221</v>
      </c>
      <c r="Q1321">
        <v>0</v>
      </c>
      <c r="R1321">
        <v>0</v>
      </c>
      <c r="S1321">
        <v>0</v>
      </c>
      <c r="T1321">
        <v>7</v>
      </c>
      <c r="U1321">
        <v>0</v>
      </c>
      <c r="V1321">
        <v>0</v>
      </c>
      <c r="W1321">
        <v>0</v>
      </c>
      <c r="X1321">
        <v>340.95755362761474</v>
      </c>
      <c r="Y1321">
        <v>0</v>
      </c>
      <c r="Z1321">
        <v>0</v>
      </c>
      <c r="AA1321">
        <v>0</v>
      </c>
      <c r="AB1321">
        <v>8.6623887240687996</v>
      </c>
      <c r="AC1321">
        <v>0</v>
      </c>
      <c r="AD1321">
        <v>0</v>
      </c>
      <c r="AE1321">
        <v>349.61994235168356</v>
      </c>
    </row>
    <row r="1322" spans="1:31" x14ac:dyDescent="0.25">
      <c r="A1322">
        <v>1628510</v>
      </c>
      <c r="B1322">
        <v>1</v>
      </c>
      <c r="C1322" t="s">
        <v>81</v>
      </c>
      <c r="D1322" t="s">
        <v>127</v>
      </c>
      <c r="E1322" t="s">
        <v>131</v>
      </c>
      <c r="F1322" t="s">
        <v>3783</v>
      </c>
      <c r="G1322" t="s">
        <v>161</v>
      </c>
      <c r="H1322" t="s">
        <v>134</v>
      </c>
      <c r="I1322" t="s">
        <v>135</v>
      </c>
      <c r="J1322" t="s">
        <v>136</v>
      </c>
      <c r="K1322" t="s">
        <v>137</v>
      </c>
      <c r="L1322" t="s">
        <v>4052</v>
      </c>
      <c r="M1322" t="s">
        <v>4053</v>
      </c>
      <c r="N1322">
        <v>1.1727777770000001</v>
      </c>
      <c r="O1322">
        <v>0</v>
      </c>
      <c r="P1322">
        <v>892</v>
      </c>
      <c r="Q1322">
        <v>11</v>
      </c>
      <c r="R1322">
        <v>28</v>
      </c>
      <c r="S1322">
        <v>3</v>
      </c>
      <c r="T1322">
        <v>114</v>
      </c>
      <c r="U1322">
        <v>0</v>
      </c>
      <c r="V1322">
        <v>1</v>
      </c>
      <c r="W1322">
        <v>0</v>
      </c>
      <c r="X1322">
        <v>321.21131385179876</v>
      </c>
      <c r="Y1322">
        <v>2.5630109794804619</v>
      </c>
      <c r="Z1322">
        <v>3.2278077712829054</v>
      </c>
      <c r="AA1322">
        <v>7.0191269418258431</v>
      </c>
      <c r="AB1322">
        <v>61.152740337079187</v>
      </c>
      <c r="AC1322">
        <v>0</v>
      </c>
      <c r="AD1322">
        <v>8.260302486328321</v>
      </c>
      <c r="AE1322">
        <v>403.43430236779551</v>
      </c>
    </row>
    <row r="1323" spans="1:31" x14ac:dyDescent="0.25">
      <c r="A1323">
        <v>1628512</v>
      </c>
      <c r="B1323">
        <v>1</v>
      </c>
      <c r="C1323" t="s">
        <v>81</v>
      </c>
      <c r="D1323" t="s">
        <v>112</v>
      </c>
      <c r="E1323" t="s">
        <v>152</v>
      </c>
      <c r="F1323" t="s">
        <v>4054</v>
      </c>
      <c r="G1323" t="s">
        <v>154</v>
      </c>
      <c r="H1323" t="s">
        <v>149</v>
      </c>
      <c r="I1323" t="s">
        <v>135</v>
      </c>
      <c r="J1323" t="s">
        <v>136</v>
      </c>
      <c r="K1323" t="s">
        <v>137</v>
      </c>
      <c r="L1323" t="s">
        <v>4055</v>
      </c>
      <c r="M1323" t="s">
        <v>4056</v>
      </c>
      <c r="N1323">
        <v>1.26</v>
      </c>
      <c r="O1323">
        <v>0</v>
      </c>
      <c r="P1323">
        <v>1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0.18237571267341918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0.18237571267341918</v>
      </c>
    </row>
    <row r="1324" spans="1:31" x14ac:dyDescent="0.25">
      <c r="A1324">
        <v>1628513</v>
      </c>
      <c r="B1324">
        <v>1</v>
      </c>
      <c r="C1324" t="s">
        <v>80</v>
      </c>
      <c r="D1324" t="s">
        <v>104</v>
      </c>
      <c r="E1324" t="s">
        <v>204</v>
      </c>
      <c r="F1324" t="s">
        <v>4057</v>
      </c>
      <c r="G1324" t="s">
        <v>161</v>
      </c>
      <c r="H1324" t="s">
        <v>134</v>
      </c>
      <c r="I1324" t="s">
        <v>135</v>
      </c>
      <c r="J1324" t="s">
        <v>136</v>
      </c>
      <c r="K1324" t="s">
        <v>137</v>
      </c>
      <c r="L1324" t="s">
        <v>4058</v>
      </c>
      <c r="M1324" t="s">
        <v>4059</v>
      </c>
      <c r="N1324">
        <v>0.65638888799999995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107.08647032769882</v>
      </c>
      <c r="AD1324">
        <v>0</v>
      </c>
      <c r="AE1324">
        <v>107.08647032769882</v>
      </c>
    </row>
    <row r="1325" spans="1:31" x14ac:dyDescent="0.25">
      <c r="A1325">
        <v>1628516</v>
      </c>
      <c r="B1325">
        <v>1</v>
      </c>
      <c r="C1325" t="s">
        <v>80</v>
      </c>
      <c r="D1325" t="s">
        <v>88</v>
      </c>
      <c r="E1325" t="s">
        <v>152</v>
      </c>
      <c r="F1325" t="s">
        <v>4060</v>
      </c>
      <c r="G1325" t="s">
        <v>507</v>
      </c>
      <c r="H1325" t="s">
        <v>149</v>
      </c>
      <c r="I1325" t="s">
        <v>135</v>
      </c>
      <c r="J1325" t="s">
        <v>136</v>
      </c>
      <c r="K1325" t="s">
        <v>137</v>
      </c>
      <c r="L1325" t="s">
        <v>4061</v>
      </c>
      <c r="M1325" t="s">
        <v>4062</v>
      </c>
      <c r="N1325">
        <v>2.1549999999999998</v>
      </c>
      <c r="O1325">
        <v>0</v>
      </c>
      <c r="P1325">
        <v>28</v>
      </c>
      <c r="Q1325">
        <v>0</v>
      </c>
      <c r="R1325">
        <v>0</v>
      </c>
      <c r="S1325">
        <v>0</v>
      </c>
      <c r="T1325">
        <v>2</v>
      </c>
      <c r="U1325">
        <v>0</v>
      </c>
      <c r="V1325">
        <v>0</v>
      </c>
      <c r="W1325">
        <v>0</v>
      </c>
      <c r="X1325">
        <v>28.537354954465833</v>
      </c>
      <c r="Y1325">
        <v>0</v>
      </c>
      <c r="Z1325">
        <v>0</v>
      </c>
      <c r="AA1325">
        <v>0</v>
      </c>
      <c r="AB1325">
        <v>5.8013570400022934</v>
      </c>
      <c r="AC1325">
        <v>0</v>
      </c>
      <c r="AD1325">
        <v>0</v>
      </c>
      <c r="AE1325">
        <v>34.338711994468127</v>
      </c>
    </row>
    <row r="1326" spans="1:31" x14ac:dyDescent="0.25">
      <c r="A1326">
        <v>1628518</v>
      </c>
      <c r="B1326">
        <v>1</v>
      </c>
      <c r="C1326" t="s">
        <v>80</v>
      </c>
      <c r="D1326" t="s">
        <v>88</v>
      </c>
      <c r="E1326" t="s">
        <v>152</v>
      </c>
      <c r="F1326" t="s">
        <v>4063</v>
      </c>
      <c r="G1326" t="s">
        <v>507</v>
      </c>
      <c r="H1326" t="s">
        <v>149</v>
      </c>
      <c r="I1326" t="s">
        <v>135</v>
      </c>
      <c r="J1326" t="s">
        <v>136</v>
      </c>
      <c r="K1326" t="s">
        <v>137</v>
      </c>
      <c r="L1326" t="s">
        <v>4064</v>
      </c>
      <c r="M1326" t="s">
        <v>4065</v>
      </c>
      <c r="N1326">
        <v>2.1575000000000002</v>
      </c>
      <c r="O1326">
        <v>0</v>
      </c>
      <c r="P1326">
        <v>4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1.304541858500865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1.304541858500865</v>
      </c>
    </row>
    <row r="1327" spans="1:31" x14ac:dyDescent="0.25">
      <c r="A1327">
        <v>1628519</v>
      </c>
      <c r="B1327">
        <v>1</v>
      </c>
      <c r="C1327" t="s">
        <v>80</v>
      </c>
      <c r="D1327" t="s">
        <v>83</v>
      </c>
      <c r="E1327" t="s">
        <v>131</v>
      </c>
      <c r="F1327" t="s">
        <v>4066</v>
      </c>
      <c r="G1327" t="s">
        <v>161</v>
      </c>
      <c r="H1327" t="s">
        <v>134</v>
      </c>
      <c r="I1327" t="s">
        <v>135</v>
      </c>
      <c r="J1327" t="s">
        <v>136</v>
      </c>
      <c r="K1327" t="s">
        <v>137</v>
      </c>
      <c r="L1327" t="s">
        <v>4067</v>
      </c>
      <c r="M1327" t="s">
        <v>4068</v>
      </c>
      <c r="N1327">
        <v>1.4424999999999999</v>
      </c>
      <c r="O1327">
        <v>0</v>
      </c>
      <c r="P1327">
        <v>1452</v>
      </c>
      <c r="Q1327">
        <v>0</v>
      </c>
      <c r="R1327">
        <v>0</v>
      </c>
      <c r="S1327">
        <v>12</v>
      </c>
      <c r="T1327">
        <v>174</v>
      </c>
      <c r="U1327">
        <v>10</v>
      </c>
      <c r="V1327">
        <v>0</v>
      </c>
      <c r="W1327">
        <v>0</v>
      </c>
      <c r="X1327">
        <v>715.05839074391827</v>
      </c>
      <c r="Y1327">
        <v>0</v>
      </c>
      <c r="Z1327">
        <v>0</v>
      </c>
      <c r="AA1327">
        <v>432.09375405728974</v>
      </c>
      <c r="AB1327">
        <v>177.04815970746512</v>
      </c>
      <c r="AC1327">
        <v>242.15744557047853</v>
      </c>
      <c r="AD1327">
        <v>0</v>
      </c>
      <c r="AE1327">
        <v>1566.3577500791519</v>
      </c>
    </row>
    <row r="1328" spans="1:31" x14ac:dyDescent="0.25">
      <c r="A1328">
        <v>1628520</v>
      </c>
      <c r="B1328">
        <v>1</v>
      </c>
      <c r="C1328" t="s">
        <v>80</v>
      </c>
      <c r="D1328" t="s">
        <v>83</v>
      </c>
      <c r="E1328" t="s">
        <v>131</v>
      </c>
      <c r="F1328" t="s">
        <v>4069</v>
      </c>
      <c r="G1328" t="s">
        <v>172</v>
      </c>
      <c r="H1328" t="s">
        <v>134</v>
      </c>
      <c r="I1328" t="s">
        <v>135</v>
      </c>
      <c r="J1328" t="s">
        <v>3</v>
      </c>
      <c r="K1328" t="s">
        <v>137</v>
      </c>
      <c r="L1328" t="s">
        <v>4067</v>
      </c>
      <c r="M1328" t="s">
        <v>4070</v>
      </c>
      <c r="N1328">
        <v>0.85611111100000004</v>
      </c>
      <c r="O1328">
        <v>0</v>
      </c>
      <c r="P1328">
        <v>40</v>
      </c>
      <c r="Q1328">
        <v>0</v>
      </c>
      <c r="R1328">
        <v>0</v>
      </c>
      <c r="S1328">
        <v>0</v>
      </c>
      <c r="T1328">
        <v>5</v>
      </c>
      <c r="U1328">
        <v>0</v>
      </c>
      <c r="V1328">
        <v>0</v>
      </c>
      <c r="W1328">
        <v>0</v>
      </c>
      <c r="X1328">
        <v>9.7123743192450025</v>
      </c>
      <c r="Y1328">
        <v>0</v>
      </c>
      <c r="Z1328">
        <v>0</v>
      </c>
      <c r="AA1328">
        <v>0</v>
      </c>
      <c r="AB1328">
        <v>6.5380988858423343</v>
      </c>
      <c r="AC1328">
        <v>0</v>
      </c>
      <c r="AD1328">
        <v>0</v>
      </c>
      <c r="AE1328">
        <v>16.250473205087339</v>
      </c>
    </row>
    <row r="1329" spans="1:31" x14ac:dyDescent="0.25">
      <c r="A1329">
        <v>1628523</v>
      </c>
      <c r="B1329">
        <v>1</v>
      </c>
      <c r="C1329" t="s">
        <v>81</v>
      </c>
      <c r="D1329" t="s">
        <v>116</v>
      </c>
      <c r="E1329" t="s">
        <v>152</v>
      </c>
      <c r="F1329" t="s">
        <v>4071</v>
      </c>
      <c r="G1329" t="s">
        <v>154</v>
      </c>
      <c r="H1329" t="s">
        <v>149</v>
      </c>
      <c r="I1329" t="s">
        <v>135</v>
      </c>
      <c r="J1329" t="s">
        <v>136</v>
      </c>
      <c r="K1329" t="s">
        <v>137</v>
      </c>
      <c r="L1329" t="s">
        <v>4072</v>
      </c>
      <c r="M1329" t="s">
        <v>4073</v>
      </c>
      <c r="N1329">
        <v>1.404722222</v>
      </c>
      <c r="O1329">
        <v>0</v>
      </c>
      <c r="P1329">
        <v>1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0.25032489869532393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0.25032489869532393</v>
      </c>
    </row>
    <row r="1330" spans="1:31" x14ac:dyDescent="0.25">
      <c r="A1330">
        <v>1628526</v>
      </c>
      <c r="B1330">
        <v>1</v>
      </c>
      <c r="C1330" t="s">
        <v>80</v>
      </c>
      <c r="D1330" t="s">
        <v>92</v>
      </c>
      <c r="E1330" t="s">
        <v>178</v>
      </c>
      <c r="F1330" t="s">
        <v>4074</v>
      </c>
      <c r="G1330" t="s">
        <v>172</v>
      </c>
      <c r="H1330" t="s">
        <v>149</v>
      </c>
      <c r="I1330" t="s">
        <v>135</v>
      </c>
      <c r="J1330" t="s">
        <v>3</v>
      </c>
      <c r="K1330" t="s">
        <v>137</v>
      </c>
      <c r="L1330" t="s">
        <v>4075</v>
      </c>
      <c r="M1330" t="s">
        <v>4076</v>
      </c>
      <c r="N1330">
        <v>1.345555555</v>
      </c>
      <c r="O1330">
        <v>0</v>
      </c>
      <c r="P1330">
        <v>9</v>
      </c>
      <c r="Q1330">
        <v>0</v>
      </c>
      <c r="R1330">
        <v>5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3.5813224607693859</v>
      </c>
      <c r="Y1330">
        <v>0</v>
      </c>
      <c r="Z1330">
        <v>3.8033134328803477</v>
      </c>
      <c r="AA1330">
        <v>0</v>
      </c>
      <c r="AB1330">
        <v>0</v>
      </c>
      <c r="AC1330">
        <v>0</v>
      </c>
      <c r="AD1330">
        <v>0</v>
      </c>
      <c r="AE1330">
        <v>7.3846358936497332</v>
      </c>
    </row>
    <row r="1331" spans="1:31" x14ac:dyDescent="0.25">
      <c r="A1331">
        <v>1628527</v>
      </c>
      <c r="B1331">
        <v>1</v>
      </c>
      <c r="C1331" t="s">
        <v>80</v>
      </c>
      <c r="D1331" t="s">
        <v>83</v>
      </c>
      <c r="E1331" t="s">
        <v>152</v>
      </c>
      <c r="F1331" t="s">
        <v>4077</v>
      </c>
      <c r="G1331" t="s">
        <v>154</v>
      </c>
      <c r="H1331" t="s">
        <v>149</v>
      </c>
      <c r="I1331" t="s">
        <v>135</v>
      </c>
      <c r="J1331" t="s">
        <v>136</v>
      </c>
      <c r="K1331" t="s">
        <v>137</v>
      </c>
      <c r="L1331" t="s">
        <v>4078</v>
      </c>
      <c r="M1331" t="s">
        <v>4079</v>
      </c>
      <c r="N1331">
        <v>0.66944444400000003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1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0.48390124393297496</v>
      </c>
      <c r="AC1331">
        <v>0</v>
      </c>
      <c r="AD1331">
        <v>0</v>
      </c>
      <c r="AE1331">
        <v>0.48390124393297496</v>
      </c>
    </row>
    <row r="1332" spans="1:31" x14ac:dyDescent="0.25">
      <c r="A1332">
        <v>1628528</v>
      </c>
      <c r="B1332">
        <v>1</v>
      </c>
      <c r="C1332" t="s">
        <v>80</v>
      </c>
      <c r="D1332" t="s">
        <v>105</v>
      </c>
      <c r="E1332" t="s">
        <v>204</v>
      </c>
      <c r="F1332" t="s">
        <v>4080</v>
      </c>
      <c r="G1332" t="s">
        <v>161</v>
      </c>
      <c r="H1332" t="s">
        <v>134</v>
      </c>
      <c r="I1332" t="s">
        <v>135</v>
      </c>
      <c r="J1332" t="s">
        <v>136</v>
      </c>
      <c r="K1332" t="s">
        <v>137</v>
      </c>
      <c r="L1332" t="s">
        <v>4081</v>
      </c>
      <c r="M1332" t="s">
        <v>4082</v>
      </c>
      <c r="N1332">
        <v>0.318611111</v>
      </c>
      <c r="O1332">
        <v>1</v>
      </c>
      <c r="P1332">
        <v>852</v>
      </c>
      <c r="Q1332">
        <v>3</v>
      </c>
      <c r="R1332">
        <v>34</v>
      </c>
      <c r="S1332">
        <v>15</v>
      </c>
      <c r="T1332">
        <v>70</v>
      </c>
      <c r="U1332">
        <v>3</v>
      </c>
      <c r="V1332">
        <v>0</v>
      </c>
      <c r="W1332">
        <v>0.23775234767947223</v>
      </c>
      <c r="X1332">
        <v>58.176471383386762</v>
      </c>
      <c r="Y1332">
        <v>0.65662737314014441</v>
      </c>
      <c r="Z1332">
        <v>0.63806540466595785</v>
      </c>
      <c r="AA1332">
        <v>24.950930873451355</v>
      </c>
      <c r="AB1332">
        <v>12.453392034133827</v>
      </c>
      <c r="AC1332">
        <v>19.386779680078192</v>
      </c>
      <c r="AD1332">
        <v>0</v>
      </c>
      <c r="AE1332">
        <v>116.50001909653572</v>
      </c>
    </row>
    <row r="1333" spans="1:31" x14ac:dyDescent="0.25">
      <c r="A1333">
        <v>1628530</v>
      </c>
      <c r="B1333">
        <v>1</v>
      </c>
      <c r="C1333" t="s">
        <v>80</v>
      </c>
      <c r="D1333" t="s">
        <v>104</v>
      </c>
      <c r="E1333" t="s">
        <v>152</v>
      </c>
      <c r="F1333" t="s">
        <v>4083</v>
      </c>
      <c r="G1333" t="s">
        <v>154</v>
      </c>
      <c r="H1333" t="s">
        <v>149</v>
      </c>
      <c r="I1333" t="s">
        <v>135</v>
      </c>
      <c r="J1333" t="s">
        <v>136</v>
      </c>
      <c r="K1333" t="s">
        <v>137</v>
      </c>
      <c r="L1333" t="s">
        <v>4084</v>
      </c>
      <c r="M1333" t="s">
        <v>4085</v>
      </c>
      <c r="N1333">
        <v>2.8908333329999998</v>
      </c>
      <c r="O1333">
        <v>0</v>
      </c>
      <c r="P1333">
        <v>2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1.8548154338180136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1.8548154338180136</v>
      </c>
    </row>
    <row r="1334" spans="1:31" x14ac:dyDescent="0.25">
      <c r="A1334">
        <v>1628536</v>
      </c>
      <c r="B1334">
        <v>1</v>
      </c>
      <c r="C1334" t="s">
        <v>81</v>
      </c>
      <c r="D1334" t="s">
        <v>121</v>
      </c>
      <c r="E1334" t="s">
        <v>131</v>
      </c>
      <c r="F1334" t="s">
        <v>4086</v>
      </c>
      <c r="G1334" t="s">
        <v>195</v>
      </c>
      <c r="H1334" t="s">
        <v>134</v>
      </c>
      <c r="I1334" t="s">
        <v>135</v>
      </c>
      <c r="J1334" t="s">
        <v>136</v>
      </c>
      <c r="K1334" t="s">
        <v>137</v>
      </c>
      <c r="L1334" t="s">
        <v>4087</v>
      </c>
      <c r="M1334" t="s">
        <v>4088</v>
      </c>
      <c r="N1334">
        <v>0.92944444400000004</v>
      </c>
      <c r="O1334">
        <v>0</v>
      </c>
      <c r="P1334">
        <v>25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2.0311800355013712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2.0311800355013712</v>
      </c>
    </row>
    <row r="1335" spans="1:31" x14ac:dyDescent="0.25">
      <c r="A1335">
        <v>1628537</v>
      </c>
      <c r="B1335">
        <v>1</v>
      </c>
      <c r="C1335" t="s">
        <v>81</v>
      </c>
      <c r="D1335" t="s">
        <v>128</v>
      </c>
      <c r="E1335" t="s">
        <v>146</v>
      </c>
      <c r="F1335" t="s">
        <v>4089</v>
      </c>
      <c r="G1335" t="s">
        <v>1967</v>
      </c>
      <c r="H1335" t="s">
        <v>149</v>
      </c>
      <c r="I1335" t="s">
        <v>135</v>
      </c>
      <c r="J1335" t="s">
        <v>136</v>
      </c>
      <c r="K1335" t="s">
        <v>137</v>
      </c>
      <c r="L1335" t="s">
        <v>4090</v>
      </c>
      <c r="M1335" t="s">
        <v>4091</v>
      </c>
      <c r="N1335">
        <v>1.4063888879999999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46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34.446272858386763</v>
      </c>
      <c r="AC1335">
        <v>0</v>
      </c>
      <c r="AD1335">
        <v>0</v>
      </c>
      <c r="AE1335">
        <v>34.446272858386763</v>
      </c>
    </row>
    <row r="1336" spans="1:31" x14ac:dyDescent="0.25">
      <c r="A1336">
        <v>1628539</v>
      </c>
      <c r="B1336">
        <v>1</v>
      </c>
      <c r="C1336" t="s">
        <v>80</v>
      </c>
      <c r="D1336" t="s">
        <v>85</v>
      </c>
      <c r="E1336" t="s">
        <v>178</v>
      </c>
      <c r="F1336" t="s">
        <v>4092</v>
      </c>
      <c r="G1336" t="s">
        <v>187</v>
      </c>
      <c r="H1336" t="s">
        <v>149</v>
      </c>
      <c r="I1336" t="s">
        <v>135</v>
      </c>
      <c r="J1336" t="s">
        <v>136</v>
      </c>
      <c r="K1336" t="s">
        <v>137</v>
      </c>
      <c r="L1336" t="s">
        <v>4093</v>
      </c>
      <c r="M1336" t="s">
        <v>4094</v>
      </c>
      <c r="N1336">
        <v>2.6461111110000002</v>
      </c>
      <c r="O1336">
        <v>0</v>
      </c>
      <c r="P1336">
        <v>47</v>
      </c>
      <c r="Q1336">
        <v>0</v>
      </c>
      <c r="R1336">
        <v>0</v>
      </c>
      <c r="S1336">
        <v>0</v>
      </c>
      <c r="T1336">
        <v>13</v>
      </c>
      <c r="U1336">
        <v>0</v>
      </c>
      <c r="V1336">
        <v>0</v>
      </c>
      <c r="W1336">
        <v>0</v>
      </c>
      <c r="X1336">
        <v>49.223147250992639</v>
      </c>
      <c r="Y1336">
        <v>0</v>
      </c>
      <c r="Z1336">
        <v>0</v>
      </c>
      <c r="AA1336">
        <v>0</v>
      </c>
      <c r="AB1336">
        <v>54.396886064084775</v>
      </c>
      <c r="AC1336">
        <v>0</v>
      </c>
      <c r="AD1336">
        <v>0</v>
      </c>
      <c r="AE1336">
        <v>103.62003331507742</v>
      </c>
    </row>
    <row r="1337" spans="1:31" x14ac:dyDescent="0.25">
      <c r="A1337">
        <v>1628540</v>
      </c>
      <c r="B1337">
        <v>1</v>
      </c>
      <c r="C1337" t="s">
        <v>80</v>
      </c>
      <c r="D1337" t="s">
        <v>92</v>
      </c>
      <c r="E1337" t="s">
        <v>152</v>
      </c>
      <c r="F1337" t="s">
        <v>4095</v>
      </c>
      <c r="G1337" t="s">
        <v>168</v>
      </c>
      <c r="H1337" t="s">
        <v>149</v>
      </c>
      <c r="I1337" t="s">
        <v>135</v>
      </c>
      <c r="J1337" t="s">
        <v>136</v>
      </c>
      <c r="K1337" t="s">
        <v>137</v>
      </c>
      <c r="L1337" t="s">
        <v>4096</v>
      </c>
      <c r="M1337" t="s">
        <v>4097</v>
      </c>
      <c r="N1337">
        <v>1.440555555</v>
      </c>
      <c r="O1337">
        <v>0</v>
      </c>
      <c r="P1337">
        <v>1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1.2139452650730249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1.2139452650730249</v>
      </c>
    </row>
    <row r="1338" spans="1:31" x14ac:dyDescent="0.25">
      <c r="A1338">
        <v>1628542</v>
      </c>
      <c r="B1338">
        <v>1</v>
      </c>
      <c r="C1338" t="s">
        <v>80</v>
      </c>
      <c r="D1338" t="s">
        <v>105</v>
      </c>
      <c r="E1338" t="s">
        <v>152</v>
      </c>
      <c r="F1338" t="s">
        <v>4098</v>
      </c>
      <c r="G1338" t="s">
        <v>154</v>
      </c>
      <c r="H1338" t="s">
        <v>149</v>
      </c>
      <c r="I1338" t="s">
        <v>135</v>
      </c>
      <c r="J1338" t="s">
        <v>136</v>
      </c>
      <c r="K1338" t="s">
        <v>137</v>
      </c>
      <c r="L1338" t="s">
        <v>4099</v>
      </c>
      <c r="M1338" t="s">
        <v>4100</v>
      </c>
      <c r="N1338">
        <v>1.6377777769999999</v>
      </c>
      <c r="O1338">
        <v>0</v>
      </c>
      <c r="P1338">
        <v>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0.61759540340554586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0.61759540340554586</v>
      </c>
    </row>
    <row r="1339" spans="1:31" x14ac:dyDescent="0.25">
      <c r="A1339">
        <v>1628543</v>
      </c>
      <c r="B1339">
        <v>1</v>
      </c>
      <c r="C1339" t="s">
        <v>80</v>
      </c>
      <c r="D1339" t="s">
        <v>105</v>
      </c>
      <c r="E1339" t="s">
        <v>178</v>
      </c>
      <c r="F1339" t="s">
        <v>4101</v>
      </c>
      <c r="G1339" t="s">
        <v>172</v>
      </c>
      <c r="H1339" t="s">
        <v>149</v>
      </c>
      <c r="I1339" t="s">
        <v>135</v>
      </c>
      <c r="J1339" t="s">
        <v>136</v>
      </c>
      <c r="K1339" t="s">
        <v>137</v>
      </c>
      <c r="L1339" t="s">
        <v>4102</v>
      </c>
      <c r="M1339" t="s">
        <v>4103</v>
      </c>
      <c r="N1339">
        <v>2.009166666</v>
      </c>
      <c r="O1339">
        <v>0</v>
      </c>
      <c r="P1339">
        <v>0</v>
      </c>
      <c r="Q1339">
        <v>0</v>
      </c>
      <c r="R1339">
        <v>1</v>
      </c>
      <c r="S1339">
        <v>0</v>
      </c>
      <c r="T1339">
        <v>5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26.71598012953039</v>
      </c>
      <c r="AC1339">
        <v>0</v>
      </c>
      <c r="AD1339">
        <v>0</v>
      </c>
      <c r="AE1339">
        <v>26.71598012953039</v>
      </c>
    </row>
    <row r="1340" spans="1:31" x14ac:dyDescent="0.25">
      <c r="A1340">
        <v>1628544</v>
      </c>
      <c r="B1340">
        <v>1</v>
      </c>
      <c r="C1340" t="s">
        <v>81</v>
      </c>
      <c r="D1340" t="s">
        <v>121</v>
      </c>
      <c r="E1340" t="s">
        <v>140</v>
      </c>
      <c r="F1340" t="s">
        <v>665</v>
      </c>
      <c r="G1340" t="s">
        <v>161</v>
      </c>
      <c r="H1340" t="s">
        <v>134</v>
      </c>
      <c r="I1340" t="s">
        <v>191</v>
      </c>
      <c r="J1340" t="s">
        <v>136</v>
      </c>
      <c r="K1340" t="s">
        <v>137</v>
      </c>
      <c r="L1340" t="s">
        <v>4104</v>
      </c>
      <c r="M1340" t="s">
        <v>4105</v>
      </c>
      <c r="N1340">
        <v>8.3333330000000001E-3</v>
      </c>
      <c r="O1340">
        <v>0</v>
      </c>
      <c r="P1340">
        <v>314</v>
      </c>
      <c r="Q1340">
        <v>0</v>
      </c>
      <c r="R1340">
        <v>131</v>
      </c>
      <c r="S1340">
        <v>10</v>
      </c>
      <c r="T1340">
        <v>22</v>
      </c>
      <c r="U1340">
        <v>0</v>
      </c>
      <c r="V1340">
        <v>0</v>
      </c>
      <c r="W1340">
        <v>0</v>
      </c>
      <c r="X1340">
        <v>0.28592256741116673</v>
      </c>
      <c r="Y1340">
        <v>0</v>
      </c>
      <c r="Z1340">
        <v>0.1274474043086416</v>
      </c>
      <c r="AA1340">
        <v>0.12942247636285001</v>
      </c>
      <c r="AB1340">
        <v>0.16730524197346669</v>
      </c>
      <c r="AC1340">
        <v>0</v>
      </c>
      <c r="AD1340">
        <v>0</v>
      </c>
      <c r="AE1340">
        <v>0.71009769005612511</v>
      </c>
    </row>
    <row r="1341" spans="1:31" x14ac:dyDescent="0.25">
      <c r="A1341">
        <v>1628546</v>
      </c>
      <c r="B1341">
        <v>1</v>
      </c>
      <c r="C1341" t="s">
        <v>80</v>
      </c>
      <c r="D1341" t="s">
        <v>96</v>
      </c>
      <c r="E1341" t="s">
        <v>178</v>
      </c>
      <c r="F1341" t="s">
        <v>4106</v>
      </c>
      <c r="G1341" t="s">
        <v>180</v>
      </c>
      <c r="H1341" t="s">
        <v>149</v>
      </c>
      <c r="I1341" t="s">
        <v>135</v>
      </c>
      <c r="J1341" t="s">
        <v>136</v>
      </c>
      <c r="K1341" t="s">
        <v>137</v>
      </c>
      <c r="L1341" t="s">
        <v>4107</v>
      </c>
      <c r="M1341" t="s">
        <v>4108</v>
      </c>
      <c r="N1341">
        <v>5.2111111110000001</v>
      </c>
      <c r="O1341">
        <v>0</v>
      </c>
      <c r="P1341">
        <v>46</v>
      </c>
      <c r="Q1341">
        <v>0</v>
      </c>
      <c r="R1341">
        <v>0</v>
      </c>
      <c r="S1341">
        <v>0</v>
      </c>
      <c r="T1341">
        <v>7</v>
      </c>
      <c r="U1341">
        <v>0</v>
      </c>
      <c r="V1341">
        <v>0</v>
      </c>
      <c r="W1341">
        <v>0</v>
      </c>
      <c r="X1341">
        <v>71.832251098852055</v>
      </c>
      <c r="Y1341">
        <v>0</v>
      </c>
      <c r="Z1341">
        <v>0</v>
      </c>
      <c r="AA1341">
        <v>0</v>
      </c>
      <c r="AB1341">
        <v>49.671959699062946</v>
      </c>
      <c r="AC1341">
        <v>0</v>
      </c>
      <c r="AD1341">
        <v>0</v>
      </c>
      <c r="AE1341">
        <v>121.50421079791499</v>
      </c>
    </row>
    <row r="1342" spans="1:31" x14ac:dyDescent="0.25">
      <c r="A1342">
        <v>1628548</v>
      </c>
      <c r="B1342">
        <v>1</v>
      </c>
      <c r="C1342" t="s">
        <v>80</v>
      </c>
      <c r="D1342" t="s">
        <v>105</v>
      </c>
      <c r="E1342" t="s">
        <v>152</v>
      </c>
      <c r="F1342" t="s">
        <v>4109</v>
      </c>
      <c r="G1342" t="s">
        <v>154</v>
      </c>
      <c r="H1342" t="s">
        <v>149</v>
      </c>
      <c r="I1342" t="s">
        <v>135</v>
      </c>
      <c r="J1342" t="s">
        <v>136</v>
      </c>
      <c r="K1342" t="s">
        <v>137</v>
      </c>
      <c r="L1342" t="s">
        <v>4110</v>
      </c>
      <c r="M1342" t="s">
        <v>4111</v>
      </c>
      <c r="N1342">
        <v>1.2136111110000001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0.92576421992530777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0.92576421992530777</v>
      </c>
    </row>
    <row r="1343" spans="1:31" x14ac:dyDescent="0.25">
      <c r="A1343">
        <v>1628549</v>
      </c>
      <c r="B1343">
        <v>1</v>
      </c>
      <c r="C1343" t="s">
        <v>80</v>
      </c>
      <c r="D1343" t="s">
        <v>104</v>
      </c>
      <c r="E1343" t="s">
        <v>131</v>
      </c>
      <c r="F1343" t="s">
        <v>4112</v>
      </c>
      <c r="G1343" t="s">
        <v>195</v>
      </c>
      <c r="H1343" t="s">
        <v>134</v>
      </c>
      <c r="I1343" t="s">
        <v>135</v>
      </c>
      <c r="J1343" t="s">
        <v>136</v>
      </c>
      <c r="K1343" t="s">
        <v>137</v>
      </c>
      <c r="L1343" t="s">
        <v>4113</v>
      </c>
      <c r="M1343" t="s">
        <v>4114</v>
      </c>
      <c r="N1343">
        <v>1.2102777769999999</v>
      </c>
      <c r="O1343">
        <v>0</v>
      </c>
      <c r="P1343">
        <v>0</v>
      </c>
      <c r="Q1343">
        <v>0</v>
      </c>
      <c r="R1343">
        <v>0</v>
      </c>
      <c r="S1343">
        <v>1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14.072495206757232</v>
      </c>
      <c r="AB1343">
        <v>0</v>
      </c>
      <c r="AC1343">
        <v>0</v>
      </c>
      <c r="AD1343">
        <v>0</v>
      </c>
      <c r="AE1343">
        <v>14.072495206757232</v>
      </c>
    </row>
    <row r="1344" spans="1:31" x14ac:dyDescent="0.25">
      <c r="A1344">
        <v>1628551</v>
      </c>
      <c r="B1344">
        <v>1</v>
      </c>
      <c r="C1344" t="s">
        <v>81</v>
      </c>
      <c r="D1344" t="s">
        <v>123</v>
      </c>
      <c r="E1344" t="s">
        <v>152</v>
      </c>
      <c r="F1344" t="s">
        <v>4115</v>
      </c>
      <c r="G1344" t="s">
        <v>154</v>
      </c>
      <c r="H1344" t="s">
        <v>149</v>
      </c>
      <c r="I1344" t="s">
        <v>135</v>
      </c>
      <c r="J1344" t="s">
        <v>136</v>
      </c>
      <c r="K1344" t="s">
        <v>137</v>
      </c>
      <c r="L1344" t="s">
        <v>4116</v>
      </c>
      <c r="M1344" t="s">
        <v>4117</v>
      </c>
      <c r="N1344">
        <v>1.0408333329999999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1.6118367590064999</v>
      </c>
      <c r="AC1344">
        <v>0</v>
      </c>
      <c r="AD1344">
        <v>0</v>
      </c>
      <c r="AE1344">
        <v>1.6118367590064999</v>
      </c>
    </row>
    <row r="1345" spans="1:31" x14ac:dyDescent="0.25">
      <c r="A1345">
        <v>1628552</v>
      </c>
      <c r="B1345">
        <v>1</v>
      </c>
      <c r="C1345" t="s">
        <v>81</v>
      </c>
      <c r="D1345" t="s">
        <v>119</v>
      </c>
      <c r="E1345" t="s">
        <v>178</v>
      </c>
      <c r="F1345" t="s">
        <v>4118</v>
      </c>
      <c r="G1345" t="s">
        <v>227</v>
      </c>
      <c r="H1345" t="s">
        <v>149</v>
      </c>
      <c r="I1345" t="s">
        <v>135</v>
      </c>
      <c r="J1345" t="s">
        <v>136</v>
      </c>
      <c r="K1345" t="s">
        <v>137</v>
      </c>
      <c r="L1345" t="s">
        <v>4119</v>
      </c>
      <c r="M1345" t="s">
        <v>4120</v>
      </c>
      <c r="N1345">
        <v>0.92388888800000002</v>
      </c>
      <c r="O1345">
        <v>0</v>
      </c>
      <c r="P1345">
        <v>16</v>
      </c>
      <c r="Q1345">
        <v>0</v>
      </c>
      <c r="R1345">
        <v>1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1.7718140276014582</v>
      </c>
      <c r="Y1345">
        <v>0</v>
      </c>
      <c r="Z1345">
        <v>3.624039986094639E-2</v>
      </c>
      <c r="AA1345">
        <v>0</v>
      </c>
      <c r="AB1345">
        <v>0</v>
      </c>
      <c r="AC1345">
        <v>0</v>
      </c>
      <c r="AD1345">
        <v>0</v>
      </c>
      <c r="AE1345">
        <v>1.8080544274624046</v>
      </c>
    </row>
    <row r="1346" spans="1:31" x14ac:dyDescent="0.25">
      <c r="A1346">
        <v>1628553</v>
      </c>
      <c r="B1346">
        <v>1</v>
      </c>
      <c r="C1346" t="s">
        <v>80</v>
      </c>
      <c r="D1346" t="s">
        <v>92</v>
      </c>
      <c r="E1346" t="s">
        <v>152</v>
      </c>
      <c r="F1346" t="s">
        <v>4121</v>
      </c>
      <c r="G1346" t="s">
        <v>507</v>
      </c>
      <c r="H1346" t="s">
        <v>149</v>
      </c>
      <c r="I1346" t="s">
        <v>135</v>
      </c>
      <c r="J1346" t="s">
        <v>136</v>
      </c>
      <c r="K1346" t="s">
        <v>137</v>
      </c>
      <c r="L1346" t="s">
        <v>4122</v>
      </c>
      <c r="M1346" t="s">
        <v>4123</v>
      </c>
      <c r="N1346">
        <v>0.96916666600000001</v>
      </c>
      <c r="O1346">
        <v>0</v>
      </c>
      <c r="P1346">
        <v>0</v>
      </c>
      <c r="Q1346">
        <v>0</v>
      </c>
      <c r="R1346">
        <v>2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0.19193645176283752</v>
      </c>
      <c r="AA1346">
        <v>0</v>
      </c>
      <c r="AB1346">
        <v>0</v>
      </c>
      <c r="AC1346">
        <v>0</v>
      </c>
      <c r="AD1346">
        <v>0</v>
      </c>
      <c r="AE1346">
        <v>0.19193645176283752</v>
      </c>
    </row>
    <row r="1347" spans="1:31" x14ac:dyDescent="0.25">
      <c r="A1347">
        <v>1628554</v>
      </c>
      <c r="B1347">
        <v>1</v>
      </c>
      <c r="C1347" t="s">
        <v>81</v>
      </c>
      <c r="D1347" t="s">
        <v>128</v>
      </c>
      <c r="E1347" t="s">
        <v>140</v>
      </c>
      <c r="F1347" t="s">
        <v>3870</v>
      </c>
      <c r="G1347" t="s">
        <v>161</v>
      </c>
      <c r="H1347" t="s">
        <v>134</v>
      </c>
      <c r="I1347" t="s">
        <v>135</v>
      </c>
      <c r="J1347" t="s">
        <v>136</v>
      </c>
      <c r="K1347" t="s">
        <v>137</v>
      </c>
      <c r="L1347" t="s">
        <v>4124</v>
      </c>
      <c r="M1347" t="s">
        <v>4125</v>
      </c>
      <c r="N1347">
        <v>7.3611111000000007E-2</v>
      </c>
      <c r="O1347">
        <v>0</v>
      </c>
      <c r="P1347">
        <v>532</v>
      </c>
      <c r="Q1347">
        <v>1</v>
      </c>
      <c r="R1347">
        <v>69</v>
      </c>
      <c r="S1347">
        <v>3</v>
      </c>
      <c r="T1347">
        <v>127</v>
      </c>
      <c r="U1347">
        <v>1</v>
      </c>
      <c r="V1347">
        <v>0</v>
      </c>
      <c r="W1347">
        <v>0</v>
      </c>
      <c r="X1347">
        <v>10.961651030947506</v>
      </c>
      <c r="Y1347">
        <v>0.86321178433757795</v>
      </c>
      <c r="Z1347">
        <v>0.75952225941136109</v>
      </c>
      <c r="AA1347">
        <v>0.43369919232559029</v>
      </c>
      <c r="AB1347">
        <v>6.5013131854559152</v>
      </c>
      <c r="AC1347">
        <v>0.70878277848913196</v>
      </c>
      <c r="AD1347">
        <v>0</v>
      </c>
      <c r="AE1347">
        <v>20.22818023096708</v>
      </c>
    </row>
    <row r="1348" spans="1:31" x14ac:dyDescent="0.25">
      <c r="A1348">
        <v>1628555</v>
      </c>
      <c r="B1348">
        <v>1</v>
      </c>
      <c r="C1348" t="s">
        <v>80</v>
      </c>
      <c r="D1348" t="s">
        <v>83</v>
      </c>
      <c r="E1348" t="s">
        <v>204</v>
      </c>
      <c r="F1348" t="s">
        <v>4126</v>
      </c>
      <c r="G1348" t="s">
        <v>1322</v>
      </c>
      <c r="H1348" t="s">
        <v>134</v>
      </c>
      <c r="I1348" t="s">
        <v>135</v>
      </c>
      <c r="J1348" t="s">
        <v>136</v>
      </c>
      <c r="K1348" t="s">
        <v>137</v>
      </c>
      <c r="L1348" t="s">
        <v>4127</v>
      </c>
      <c r="M1348" t="s">
        <v>4128</v>
      </c>
      <c r="N1348">
        <v>1.4488888879999999</v>
      </c>
      <c r="O1348">
        <v>0</v>
      </c>
      <c r="P1348">
        <v>0</v>
      </c>
      <c r="Q1348">
        <v>0</v>
      </c>
      <c r="R1348">
        <v>0</v>
      </c>
      <c r="S1348">
        <v>6</v>
      </c>
      <c r="T1348">
        <v>0</v>
      </c>
      <c r="U1348">
        <v>4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103.79425078584586</v>
      </c>
      <c r="AB1348">
        <v>0</v>
      </c>
      <c r="AC1348">
        <v>108.96828554574145</v>
      </c>
      <c r="AD1348">
        <v>0</v>
      </c>
      <c r="AE1348">
        <v>212.76253633158731</v>
      </c>
    </row>
    <row r="1349" spans="1:31" x14ac:dyDescent="0.25">
      <c r="A1349">
        <v>1628556</v>
      </c>
      <c r="B1349">
        <v>1</v>
      </c>
      <c r="C1349" t="s">
        <v>81</v>
      </c>
      <c r="D1349" t="s">
        <v>128</v>
      </c>
      <c r="E1349" t="s">
        <v>152</v>
      </c>
      <c r="F1349" t="s">
        <v>4129</v>
      </c>
      <c r="G1349" t="s">
        <v>154</v>
      </c>
      <c r="H1349" t="s">
        <v>149</v>
      </c>
      <c r="I1349" t="s">
        <v>135</v>
      </c>
      <c r="J1349" t="s">
        <v>136</v>
      </c>
      <c r="K1349" t="s">
        <v>137</v>
      </c>
      <c r="L1349" t="s">
        <v>4130</v>
      </c>
      <c r="M1349" t="s">
        <v>4131</v>
      </c>
      <c r="N1349">
        <v>0.61777777700000003</v>
      </c>
      <c r="O1349">
        <v>0</v>
      </c>
      <c r="P1349">
        <v>4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0.67483036323944567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0.67483036323944567</v>
      </c>
    </row>
    <row r="1350" spans="1:31" x14ac:dyDescent="0.25">
      <c r="A1350">
        <v>1628557</v>
      </c>
      <c r="B1350">
        <v>1</v>
      </c>
      <c r="C1350" t="s">
        <v>80</v>
      </c>
      <c r="D1350" t="s">
        <v>96</v>
      </c>
      <c r="E1350" t="s">
        <v>152</v>
      </c>
      <c r="F1350" t="s">
        <v>4132</v>
      </c>
      <c r="G1350" t="s">
        <v>168</v>
      </c>
      <c r="H1350" t="s">
        <v>149</v>
      </c>
      <c r="I1350" t="s">
        <v>135</v>
      </c>
      <c r="J1350" t="s">
        <v>136</v>
      </c>
      <c r="K1350" t="s">
        <v>137</v>
      </c>
      <c r="L1350" t="s">
        <v>4133</v>
      </c>
      <c r="M1350" t="s">
        <v>4134</v>
      </c>
      <c r="N1350">
        <v>1.0152777770000001</v>
      </c>
      <c r="O1350">
        <v>0</v>
      </c>
      <c r="P1350">
        <v>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0.44701154322294856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0.44701154322294856</v>
      </c>
    </row>
    <row r="1351" spans="1:31" x14ac:dyDescent="0.25">
      <c r="A1351">
        <v>1628559</v>
      </c>
      <c r="B1351">
        <v>1</v>
      </c>
      <c r="C1351" t="s">
        <v>80</v>
      </c>
      <c r="D1351" t="s">
        <v>104</v>
      </c>
      <c r="E1351" t="s">
        <v>140</v>
      </c>
      <c r="F1351" t="s">
        <v>4135</v>
      </c>
      <c r="G1351" t="s">
        <v>161</v>
      </c>
      <c r="H1351" t="s">
        <v>134</v>
      </c>
      <c r="I1351" t="s">
        <v>135</v>
      </c>
      <c r="J1351" t="s">
        <v>136</v>
      </c>
      <c r="K1351" t="s">
        <v>137</v>
      </c>
      <c r="L1351" t="s">
        <v>4136</v>
      </c>
      <c r="M1351" t="s">
        <v>4137</v>
      </c>
      <c r="N1351">
        <v>0.45750000000000002</v>
      </c>
      <c r="O1351">
        <v>1</v>
      </c>
      <c r="P1351">
        <v>7</v>
      </c>
      <c r="Q1351">
        <v>22</v>
      </c>
      <c r="R1351">
        <v>47</v>
      </c>
      <c r="S1351">
        <v>17</v>
      </c>
      <c r="T1351">
        <v>6</v>
      </c>
      <c r="U1351">
        <v>5</v>
      </c>
      <c r="V1351">
        <v>0</v>
      </c>
      <c r="W1351">
        <v>0.16009166068942499</v>
      </c>
      <c r="X1351">
        <v>0.4086237611594925</v>
      </c>
      <c r="Y1351">
        <v>36.571695789525592</v>
      </c>
      <c r="Z1351">
        <v>4.3046439377579171</v>
      </c>
      <c r="AA1351">
        <v>64.657482753021327</v>
      </c>
      <c r="AB1351">
        <v>2.6037437619069377</v>
      </c>
      <c r="AC1351">
        <v>262.18634939570984</v>
      </c>
      <c r="AD1351">
        <v>0</v>
      </c>
      <c r="AE1351">
        <v>370.89263105977057</v>
      </c>
    </row>
    <row r="1352" spans="1:31" x14ac:dyDescent="0.25">
      <c r="A1352">
        <v>1628560</v>
      </c>
      <c r="B1352">
        <v>1</v>
      </c>
      <c r="C1352" t="s">
        <v>80</v>
      </c>
      <c r="D1352" t="s">
        <v>92</v>
      </c>
      <c r="E1352" t="s">
        <v>178</v>
      </c>
      <c r="F1352" t="s">
        <v>4138</v>
      </c>
      <c r="G1352" t="s">
        <v>227</v>
      </c>
      <c r="H1352" t="s">
        <v>149</v>
      </c>
      <c r="I1352" t="s">
        <v>135</v>
      </c>
      <c r="J1352" t="s">
        <v>136</v>
      </c>
      <c r="K1352" t="s">
        <v>137</v>
      </c>
      <c r="L1352" t="s">
        <v>4139</v>
      </c>
      <c r="M1352" t="s">
        <v>4140</v>
      </c>
      <c r="N1352">
        <v>1.226388888</v>
      </c>
      <c r="O1352">
        <v>0</v>
      </c>
      <c r="P1352">
        <v>48</v>
      </c>
      <c r="Q1352">
        <v>0</v>
      </c>
      <c r="R1352">
        <v>0</v>
      </c>
      <c r="S1352">
        <v>0</v>
      </c>
      <c r="T1352">
        <v>11</v>
      </c>
      <c r="U1352">
        <v>0</v>
      </c>
      <c r="V1352">
        <v>1</v>
      </c>
      <c r="W1352">
        <v>0</v>
      </c>
      <c r="X1352">
        <v>29.184084137036781</v>
      </c>
      <c r="Y1352">
        <v>0</v>
      </c>
      <c r="Z1352">
        <v>0</v>
      </c>
      <c r="AA1352">
        <v>0</v>
      </c>
      <c r="AB1352">
        <v>23.363883943746949</v>
      </c>
      <c r="AC1352">
        <v>0</v>
      </c>
      <c r="AD1352">
        <v>36.984643575874649</v>
      </c>
      <c r="AE1352">
        <v>89.532611656658389</v>
      </c>
    </row>
    <row r="1353" spans="1:31" x14ac:dyDescent="0.25">
      <c r="A1353">
        <v>1628563</v>
      </c>
      <c r="B1353">
        <v>1</v>
      </c>
      <c r="C1353" t="s">
        <v>80</v>
      </c>
      <c r="D1353" t="s">
        <v>100</v>
      </c>
      <c r="E1353" t="s">
        <v>178</v>
      </c>
      <c r="F1353" t="s">
        <v>4141</v>
      </c>
      <c r="G1353" t="s">
        <v>227</v>
      </c>
      <c r="H1353" t="s">
        <v>149</v>
      </c>
      <c r="I1353" t="s">
        <v>135</v>
      </c>
      <c r="J1353" t="s">
        <v>136</v>
      </c>
      <c r="K1353" t="s">
        <v>137</v>
      </c>
      <c r="L1353" t="s">
        <v>4142</v>
      </c>
      <c r="M1353" t="s">
        <v>4143</v>
      </c>
      <c r="N1353">
        <v>0.67749999999999999</v>
      </c>
      <c r="O1353">
        <v>0</v>
      </c>
      <c r="P1353">
        <v>9</v>
      </c>
      <c r="Q1353">
        <v>0</v>
      </c>
      <c r="R1353">
        <v>0</v>
      </c>
      <c r="S1353">
        <v>0</v>
      </c>
      <c r="T1353">
        <v>2</v>
      </c>
      <c r="U1353">
        <v>0</v>
      </c>
      <c r="V1353">
        <v>0</v>
      </c>
      <c r="W1353">
        <v>0</v>
      </c>
      <c r="X1353">
        <v>2.1411679451854484</v>
      </c>
      <c r="Y1353">
        <v>0</v>
      </c>
      <c r="Z1353">
        <v>0</v>
      </c>
      <c r="AA1353">
        <v>0</v>
      </c>
      <c r="AB1353">
        <v>1.2704730429880016</v>
      </c>
      <c r="AC1353">
        <v>0</v>
      </c>
      <c r="AD1353">
        <v>0</v>
      </c>
      <c r="AE1353">
        <v>3.41164098817345</v>
      </c>
    </row>
    <row r="1354" spans="1:31" x14ac:dyDescent="0.25">
      <c r="A1354">
        <v>1628564</v>
      </c>
      <c r="B1354">
        <v>1</v>
      </c>
      <c r="C1354" t="s">
        <v>80</v>
      </c>
      <c r="D1354" t="s">
        <v>100</v>
      </c>
      <c r="E1354" t="s">
        <v>178</v>
      </c>
      <c r="F1354" t="s">
        <v>4144</v>
      </c>
      <c r="G1354" t="s">
        <v>172</v>
      </c>
      <c r="H1354" t="s">
        <v>149</v>
      </c>
      <c r="I1354" t="s">
        <v>135</v>
      </c>
      <c r="J1354" t="s">
        <v>136</v>
      </c>
      <c r="K1354" t="s">
        <v>137</v>
      </c>
      <c r="L1354" t="s">
        <v>4145</v>
      </c>
      <c r="M1354" t="s">
        <v>4146</v>
      </c>
      <c r="N1354">
        <v>3.0433333330000001</v>
      </c>
      <c r="O1354">
        <v>0</v>
      </c>
      <c r="P1354">
        <v>0</v>
      </c>
      <c r="Q1354">
        <v>0</v>
      </c>
      <c r="R1354">
        <v>3</v>
      </c>
      <c r="S1354">
        <v>0</v>
      </c>
      <c r="T1354">
        <v>3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4.5684435231500675</v>
      </c>
      <c r="AA1354">
        <v>0</v>
      </c>
      <c r="AB1354">
        <v>8.5804143740119994</v>
      </c>
      <c r="AC1354">
        <v>0</v>
      </c>
      <c r="AD1354">
        <v>0</v>
      </c>
      <c r="AE1354">
        <v>13.148857897162067</v>
      </c>
    </row>
    <row r="1355" spans="1:31" x14ac:dyDescent="0.25">
      <c r="A1355">
        <v>1628566</v>
      </c>
      <c r="B1355">
        <v>1</v>
      </c>
      <c r="C1355" t="s">
        <v>80</v>
      </c>
      <c r="D1355" t="s">
        <v>99</v>
      </c>
      <c r="E1355" t="s">
        <v>152</v>
      </c>
      <c r="F1355" t="s">
        <v>4147</v>
      </c>
      <c r="G1355" t="s">
        <v>172</v>
      </c>
      <c r="H1355" t="s">
        <v>149</v>
      </c>
      <c r="I1355" t="s">
        <v>135</v>
      </c>
      <c r="J1355" t="s">
        <v>3</v>
      </c>
      <c r="K1355" t="s">
        <v>137</v>
      </c>
      <c r="L1355" t="s">
        <v>4148</v>
      </c>
      <c r="M1355" t="s">
        <v>4149</v>
      </c>
      <c r="N1355">
        <v>1.0861111109999999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3.9048373444833334E-2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3.9048373444833334E-2</v>
      </c>
    </row>
    <row r="1356" spans="1:31" x14ac:dyDescent="0.25">
      <c r="A1356">
        <v>1628568</v>
      </c>
      <c r="B1356">
        <v>1</v>
      </c>
      <c r="C1356" t="s">
        <v>80</v>
      </c>
      <c r="D1356" t="s">
        <v>86</v>
      </c>
      <c r="E1356" t="s">
        <v>362</v>
      </c>
      <c r="F1356" t="s">
        <v>4150</v>
      </c>
      <c r="G1356" t="s">
        <v>227</v>
      </c>
      <c r="H1356" t="s">
        <v>149</v>
      </c>
      <c r="I1356" t="s">
        <v>135</v>
      </c>
      <c r="J1356" t="s">
        <v>136</v>
      </c>
      <c r="K1356" t="s">
        <v>137</v>
      </c>
      <c r="L1356" t="s">
        <v>4151</v>
      </c>
      <c r="M1356" t="s">
        <v>4152</v>
      </c>
      <c r="N1356">
        <v>1.7833333330000001</v>
      </c>
      <c r="O1356">
        <v>0</v>
      </c>
      <c r="P1356">
        <v>6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16.31508147052665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16.31508147052665</v>
      </c>
    </row>
    <row r="1357" spans="1:31" x14ac:dyDescent="0.25">
      <c r="A1357">
        <v>1628569</v>
      </c>
      <c r="B1357">
        <v>1</v>
      </c>
      <c r="C1357" t="s">
        <v>80</v>
      </c>
      <c r="D1357" t="s">
        <v>104</v>
      </c>
      <c r="E1357" t="s">
        <v>178</v>
      </c>
      <c r="F1357" t="s">
        <v>4153</v>
      </c>
      <c r="G1357" t="s">
        <v>231</v>
      </c>
      <c r="H1357" t="s">
        <v>149</v>
      </c>
      <c r="I1357" t="s">
        <v>135</v>
      </c>
      <c r="J1357" t="s">
        <v>136</v>
      </c>
      <c r="K1357" t="s">
        <v>137</v>
      </c>
      <c r="L1357" t="s">
        <v>4154</v>
      </c>
      <c r="M1357" t="s">
        <v>4155</v>
      </c>
      <c r="N1357">
        <v>1.743333333</v>
      </c>
      <c r="O1357">
        <v>0</v>
      </c>
      <c r="P1357">
        <v>73</v>
      </c>
      <c r="Q1357">
        <v>0</v>
      </c>
      <c r="R1357">
        <v>0</v>
      </c>
      <c r="S1357">
        <v>0</v>
      </c>
      <c r="T1357">
        <v>3</v>
      </c>
      <c r="U1357">
        <v>0</v>
      </c>
      <c r="V1357">
        <v>0</v>
      </c>
      <c r="W1357">
        <v>0</v>
      </c>
      <c r="X1357">
        <v>42.496139577458635</v>
      </c>
      <c r="Y1357">
        <v>0</v>
      </c>
      <c r="Z1357">
        <v>0</v>
      </c>
      <c r="AA1357">
        <v>0</v>
      </c>
      <c r="AB1357">
        <v>1.1183543889937222</v>
      </c>
      <c r="AC1357">
        <v>0</v>
      </c>
      <c r="AD1357">
        <v>0</v>
      </c>
      <c r="AE1357">
        <v>43.614493966452358</v>
      </c>
    </row>
    <row r="1358" spans="1:31" x14ac:dyDescent="0.25">
      <c r="A1358">
        <v>1628576</v>
      </c>
      <c r="B1358">
        <v>1</v>
      </c>
      <c r="C1358" t="s">
        <v>80</v>
      </c>
      <c r="D1358" t="s">
        <v>84</v>
      </c>
      <c r="E1358" t="s">
        <v>146</v>
      </c>
      <c r="F1358" t="s">
        <v>4156</v>
      </c>
      <c r="G1358" t="s">
        <v>187</v>
      </c>
      <c r="H1358" t="s">
        <v>149</v>
      </c>
      <c r="I1358" t="s">
        <v>135</v>
      </c>
      <c r="J1358" t="s">
        <v>136</v>
      </c>
      <c r="K1358" t="s">
        <v>137</v>
      </c>
      <c r="L1358" t="s">
        <v>4157</v>
      </c>
      <c r="M1358" t="s">
        <v>4158</v>
      </c>
      <c r="N1358">
        <v>1.7227777769999999</v>
      </c>
      <c r="O1358">
        <v>0</v>
      </c>
      <c r="P1358">
        <v>755</v>
      </c>
      <c r="Q1358">
        <v>0</v>
      </c>
      <c r="R1358">
        <v>0</v>
      </c>
      <c r="S1358">
        <v>0</v>
      </c>
      <c r="T1358">
        <v>42</v>
      </c>
      <c r="U1358">
        <v>0</v>
      </c>
      <c r="V1358">
        <v>0</v>
      </c>
      <c r="W1358">
        <v>0</v>
      </c>
      <c r="X1358">
        <v>466.80521236029108</v>
      </c>
      <c r="Y1358">
        <v>0</v>
      </c>
      <c r="Z1358">
        <v>0</v>
      </c>
      <c r="AA1358">
        <v>0</v>
      </c>
      <c r="AB1358">
        <v>54.515211640543697</v>
      </c>
      <c r="AC1358">
        <v>0</v>
      </c>
      <c r="AD1358">
        <v>0</v>
      </c>
      <c r="AE1358">
        <v>521.32042400083481</v>
      </c>
    </row>
    <row r="1359" spans="1:31" x14ac:dyDescent="0.25">
      <c r="A1359">
        <v>1628577</v>
      </c>
      <c r="B1359">
        <v>1</v>
      </c>
      <c r="C1359" t="s">
        <v>80</v>
      </c>
      <c r="D1359" t="s">
        <v>84</v>
      </c>
      <c r="E1359" t="s">
        <v>152</v>
      </c>
      <c r="F1359" t="s">
        <v>4159</v>
      </c>
      <c r="G1359" t="s">
        <v>154</v>
      </c>
      <c r="H1359" t="s">
        <v>149</v>
      </c>
      <c r="I1359" t="s">
        <v>135</v>
      </c>
      <c r="J1359" t="s">
        <v>136</v>
      </c>
      <c r="K1359" t="s">
        <v>137</v>
      </c>
      <c r="L1359" t="s">
        <v>4160</v>
      </c>
      <c r="M1359" t="s">
        <v>4161</v>
      </c>
      <c r="N1359">
        <v>2.5383333330000002</v>
      </c>
      <c r="O1359">
        <v>0</v>
      </c>
      <c r="P1359">
        <v>3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0.42426590461418834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0.42426590461418834</v>
      </c>
    </row>
    <row r="1360" spans="1:31" x14ac:dyDescent="0.25">
      <c r="A1360">
        <v>1628578</v>
      </c>
      <c r="B1360">
        <v>1</v>
      </c>
      <c r="C1360" t="s">
        <v>80</v>
      </c>
      <c r="D1360" t="s">
        <v>98</v>
      </c>
      <c r="E1360" t="s">
        <v>178</v>
      </c>
      <c r="F1360" t="s">
        <v>4162</v>
      </c>
      <c r="G1360" t="s">
        <v>227</v>
      </c>
      <c r="H1360" t="s">
        <v>149</v>
      </c>
      <c r="I1360" t="s">
        <v>135</v>
      </c>
      <c r="J1360" t="s">
        <v>136</v>
      </c>
      <c r="K1360" t="s">
        <v>137</v>
      </c>
      <c r="L1360" t="s">
        <v>4163</v>
      </c>
      <c r="M1360" t="s">
        <v>4164</v>
      </c>
      <c r="N1360">
        <v>1.6816666659999999</v>
      </c>
      <c r="O1360">
        <v>0</v>
      </c>
      <c r="P1360">
        <v>64</v>
      </c>
      <c r="Q1360">
        <v>0</v>
      </c>
      <c r="R1360">
        <v>0</v>
      </c>
      <c r="S1360">
        <v>0</v>
      </c>
      <c r="T1360">
        <v>10</v>
      </c>
      <c r="U1360">
        <v>0</v>
      </c>
      <c r="V1360">
        <v>0</v>
      </c>
      <c r="W1360">
        <v>0</v>
      </c>
      <c r="X1360">
        <v>22.653818851754238</v>
      </c>
      <c r="Y1360">
        <v>0</v>
      </c>
      <c r="Z1360">
        <v>0</v>
      </c>
      <c r="AA1360">
        <v>0</v>
      </c>
      <c r="AB1360">
        <v>3.4052940185079672</v>
      </c>
      <c r="AC1360">
        <v>0</v>
      </c>
      <c r="AD1360">
        <v>0</v>
      </c>
      <c r="AE1360">
        <v>26.059112870262204</v>
      </c>
    </row>
    <row r="1361" spans="1:31" x14ac:dyDescent="0.25">
      <c r="A1361">
        <v>1628579</v>
      </c>
      <c r="B1361">
        <v>1</v>
      </c>
      <c r="C1361" t="s">
        <v>80</v>
      </c>
      <c r="D1361" t="s">
        <v>104</v>
      </c>
      <c r="E1361" t="s">
        <v>178</v>
      </c>
      <c r="F1361" t="s">
        <v>4165</v>
      </c>
      <c r="G1361" t="s">
        <v>227</v>
      </c>
      <c r="H1361" t="s">
        <v>149</v>
      </c>
      <c r="I1361" t="s">
        <v>135</v>
      </c>
      <c r="J1361" t="s">
        <v>136</v>
      </c>
      <c r="K1361" t="s">
        <v>137</v>
      </c>
      <c r="L1361" t="s">
        <v>4166</v>
      </c>
      <c r="M1361" t="s">
        <v>4167</v>
      </c>
      <c r="N1361">
        <v>2.3174999999999999</v>
      </c>
      <c r="O1361">
        <v>0</v>
      </c>
      <c r="P1361">
        <v>121</v>
      </c>
      <c r="Q1361">
        <v>0</v>
      </c>
      <c r="R1361">
        <v>1</v>
      </c>
      <c r="S1361">
        <v>0</v>
      </c>
      <c r="T1361">
        <v>10</v>
      </c>
      <c r="U1361">
        <v>0</v>
      </c>
      <c r="V1361">
        <v>0</v>
      </c>
      <c r="W1361">
        <v>0</v>
      </c>
      <c r="X1361">
        <v>62.051966411458025</v>
      </c>
      <c r="Y1361">
        <v>0</v>
      </c>
      <c r="Z1361">
        <v>0.17261361324052502</v>
      </c>
      <c r="AA1361">
        <v>0</v>
      </c>
      <c r="AB1361">
        <v>4.7613202203252003</v>
      </c>
      <c r="AC1361">
        <v>0</v>
      </c>
      <c r="AD1361">
        <v>0</v>
      </c>
      <c r="AE1361">
        <v>66.985900245023743</v>
      </c>
    </row>
    <row r="1362" spans="1:31" x14ac:dyDescent="0.25">
      <c r="A1362">
        <v>1628580</v>
      </c>
      <c r="B1362">
        <v>1</v>
      </c>
      <c r="C1362" t="s">
        <v>80</v>
      </c>
      <c r="D1362" t="s">
        <v>105</v>
      </c>
      <c r="E1362" t="s">
        <v>152</v>
      </c>
      <c r="F1362" t="s">
        <v>4168</v>
      </c>
      <c r="G1362" t="s">
        <v>507</v>
      </c>
      <c r="H1362" t="s">
        <v>149</v>
      </c>
      <c r="I1362" t="s">
        <v>135</v>
      </c>
      <c r="J1362" t="s">
        <v>136</v>
      </c>
      <c r="K1362" t="s">
        <v>137</v>
      </c>
      <c r="L1362" t="s">
        <v>4169</v>
      </c>
      <c r="M1362" t="s">
        <v>4170</v>
      </c>
      <c r="N1362">
        <v>1.1802777769999999</v>
      </c>
      <c r="O1362">
        <v>0</v>
      </c>
      <c r="P1362">
        <v>10</v>
      </c>
      <c r="Q1362">
        <v>0</v>
      </c>
      <c r="R1362">
        <v>0</v>
      </c>
      <c r="S1362">
        <v>0</v>
      </c>
      <c r="T1362">
        <v>3</v>
      </c>
      <c r="U1362">
        <v>0</v>
      </c>
      <c r="V1362">
        <v>0</v>
      </c>
      <c r="W1362">
        <v>0</v>
      </c>
      <c r="X1362">
        <v>10.654810283626462</v>
      </c>
      <c r="Y1362">
        <v>0</v>
      </c>
      <c r="Z1362">
        <v>0</v>
      </c>
      <c r="AA1362">
        <v>0</v>
      </c>
      <c r="AB1362">
        <v>5.4775289489151531</v>
      </c>
      <c r="AC1362">
        <v>0</v>
      </c>
      <c r="AD1362">
        <v>0</v>
      </c>
      <c r="AE1362">
        <v>16.132339232541614</v>
      </c>
    </row>
    <row r="1363" spans="1:31" x14ac:dyDescent="0.25">
      <c r="A1363">
        <v>1628582</v>
      </c>
      <c r="B1363">
        <v>1</v>
      </c>
      <c r="C1363" t="s">
        <v>81</v>
      </c>
      <c r="D1363" t="s">
        <v>120</v>
      </c>
      <c r="E1363" t="s">
        <v>178</v>
      </c>
      <c r="F1363" t="s">
        <v>3252</v>
      </c>
      <c r="G1363" t="s">
        <v>227</v>
      </c>
      <c r="H1363" t="s">
        <v>149</v>
      </c>
      <c r="I1363" t="s">
        <v>135</v>
      </c>
      <c r="J1363" t="s">
        <v>136</v>
      </c>
      <c r="K1363" t="s">
        <v>137</v>
      </c>
      <c r="L1363" t="s">
        <v>4171</v>
      </c>
      <c r="M1363" t="s">
        <v>4172</v>
      </c>
      <c r="N1363">
        <v>1.8447222219999999</v>
      </c>
      <c r="O1363">
        <v>0</v>
      </c>
      <c r="P1363">
        <v>104</v>
      </c>
      <c r="Q1363">
        <v>0</v>
      </c>
      <c r="R1363">
        <v>0</v>
      </c>
      <c r="S1363">
        <v>0</v>
      </c>
      <c r="T1363">
        <v>4</v>
      </c>
      <c r="U1363">
        <v>0</v>
      </c>
      <c r="V1363">
        <v>0</v>
      </c>
      <c r="W1363">
        <v>0</v>
      </c>
      <c r="X1363">
        <v>53.482800728208801</v>
      </c>
      <c r="Y1363">
        <v>0</v>
      </c>
      <c r="Z1363">
        <v>0</v>
      </c>
      <c r="AA1363">
        <v>0</v>
      </c>
      <c r="AB1363">
        <v>1.8632254485522759</v>
      </c>
      <c r="AC1363">
        <v>0</v>
      </c>
      <c r="AD1363">
        <v>0</v>
      </c>
      <c r="AE1363">
        <v>55.346026176761079</v>
      </c>
    </row>
    <row r="1364" spans="1:31" x14ac:dyDescent="0.25">
      <c r="A1364">
        <v>1628584</v>
      </c>
      <c r="B1364">
        <v>1</v>
      </c>
      <c r="C1364" t="s">
        <v>80</v>
      </c>
      <c r="D1364" t="s">
        <v>94</v>
      </c>
      <c r="E1364" t="s">
        <v>178</v>
      </c>
      <c r="F1364" t="s">
        <v>4173</v>
      </c>
      <c r="G1364" t="s">
        <v>227</v>
      </c>
      <c r="H1364" t="s">
        <v>149</v>
      </c>
      <c r="I1364" t="s">
        <v>135</v>
      </c>
      <c r="J1364" t="s">
        <v>136</v>
      </c>
      <c r="K1364" t="s">
        <v>137</v>
      </c>
      <c r="L1364" t="s">
        <v>4174</v>
      </c>
      <c r="M1364" t="s">
        <v>4175</v>
      </c>
      <c r="N1364">
        <v>1.4502777769999999</v>
      </c>
      <c r="O1364">
        <v>0</v>
      </c>
      <c r="P1364">
        <v>5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0.55886664530069752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0.55886664530069752</v>
      </c>
    </row>
    <row r="1365" spans="1:31" x14ac:dyDescent="0.25">
      <c r="A1365">
        <v>1628586</v>
      </c>
      <c r="B1365">
        <v>1</v>
      </c>
      <c r="C1365" t="s">
        <v>80</v>
      </c>
      <c r="D1365" t="s">
        <v>87</v>
      </c>
      <c r="E1365" t="s">
        <v>152</v>
      </c>
      <c r="F1365" t="s">
        <v>4176</v>
      </c>
      <c r="G1365" t="s">
        <v>507</v>
      </c>
      <c r="H1365" t="s">
        <v>149</v>
      </c>
      <c r="I1365" t="s">
        <v>135</v>
      </c>
      <c r="J1365" t="s">
        <v>136</v>
      </c>
      <c r="K1365" t="s">
        <v>137</v>
      </c>
      <c r="L1365" t="s">
        <v>4177</v>
      </c>
      <c r="M1365" t="s">
        <v>4178</v>
      </c>
      <c r="N1365">
        <v>1.288333333</v>
      </c>
      <c r="O1365">
        <v>0</v>
      </c>
      <c r="P1365">
        <v>1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0.21374611370476004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0.21374611370476004</v>
      </c>
    </row>
    <row r="1366" spans="1:31" x14ac:dyDescent="0.25">
      <c r="A1366">
        <v>1628588</v>
      </c>
      <c r="B1366">
        <v>1</v>
      </c>
      <c r="C1366" t="s">
        <v>80</v>
      </c>
      <c r="D1366" t="s">
        <v>106</v>
      </c>
      <c r="E1366" t="s">
        <v>178</v>
      </c>
      <c r="F1366" t="s">
        <v>4179</v>
      </c>
      <c r="G1366" t="s">
        <v>227</v>
      </c>
      <c r="H1366" t="s">
        <v>149</v>
      </c>
      <c r="I1366" t="s">
        <v>135</v>
      </c>
      <c r="J1366" t="s">
        <v>136</v>
      </c>
      <c r="K1366" t="s">
        <v>137</v>
      </c>
      <c r="L1366" t="s">
        <v>4180</v>
      </c>
      <c r="M1366" t="s">
        <v>4181</v>
      </c>
      <c r="N1366">
        <v>1.0777777770000001</v>
      </c>
      <c r="O1366">
        <v>0</v>
      </c>
      <c r="P1366">
        <v>27</v>
      </c>
      <c r="Q1366">
        <v>0</v>
      </c>
      <c r="R1366">
        <v>0</v>
      </c>
      <c r="S1366">
        <v>0</v>
      </c>
      <c r="T1366">
        <v>2</v>
      </c>
      <c r="U1366">
        <v>0</v>
      </c>
      <c r="V1366">
        <v>0</v>
      </c>
      <c r="W1366">
        <v>0</v>
      </c>
      <c r="X1366">
        <v>5.0815587017482011</v>
      </c>
      <c r="Y1366">
        <v>0</v>
      </c>
      <c r="Z1366">
        <v>0</v>
      </c>
      <c r="AA1366">
        <v>0</v>
      </c>
      <c r="AB1366">
        <v>0.28639559599680003</v>
      </c>
      <c r="AC1366">
        <v>0</v>
      </c>
      <c r="AD1366">
        <v>0</v>
      </c>
      <c r="AE1366">
        <v>5.3679542977450012</v>
      </c>
    </row>
    <row r="1367" spans="1:31" x14ac:dyDescent="0.25">
      <c r="A1367">
        <v>1628589</v>
      </c>
      <c r="B1367">
        <v>1</v>
      </c>
      <c r="C1367" t="s">
        <v>80</v>
      </c>
      <c r="D1367" t="s">
        <v>105</v>
      </c>
      <c r="E1367" t="s">
        <v>152</v>
      </c>
      <c r="F1367" t="s">
        <v>4182</v>
      </c>
      <c r="G1367" t="s">
        <v>168</v>
      </c>
      <c r="H1367" t="s">
        <v>149</v>
      </c>
      <c r="I1367" t="s">
        <v>135</v>
      </c>
      <c r="J1367" t="s">
        <v>136</v>
      </c>
      <c r="K1367" t="s">
        <v>137</v>
      </c>
      <c r="L1367" t="s">
        <v>4183</v>
      </c>
      <c r="M1367" t="s">
        <v>4184</v>
      </c>
      <c r="N1367">
        <v>2.673888888</v>
      </c>
      <c r="O1367">
        <v>0</v>
      </c>
      <c r="P1367">
        <v>11</v>
      </c>
      <c r="Q1367">
        <v>0</v>
      </c>
      <c r="R1367">
        <v>0</v>
      </c>
      <c r="S1367">
        <v>0</v>
      </c>
      <c r="T1367">
        <v>1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3.5503504053395587</v>
      </c>
      <c r="AC1367">
        <v>0</v>
      </c>
      <c r="AD1367">
        <v>0</v>
      </c>
      <c r="AE1367">
        <v>3.5503504053395587</v>
      </c>
    </row>
    <row r="1368" spans="1:31" x14ac:dyDescent="0.25">
      <c r="A1368">
        <v>1628590</v>
      </c>
      <c r="B1368">
        <v>1</v>
      </c>
      <c r="C1368" t="s">
        <v>81</v>
      </c>
      <c r="D1368" t="s">
        <v>118</v>
      </c>
      <c r="E1368" t="s">
        <v>152</v>
      </c>
      <c r="F1368" t="s">
        <v>4185</v>
      </c>
      <c r="G1368" t="s">
        <v>154</v>
      </c>
      <c r="H1368" t="s">
        <v>149</v>
      </c>
      <c r="I1368" t="s">
        <v>135</v>
      </c>
      <c r="J1368" t="s">
        <v>136</v>
      </c>
      <c r="K1368" t="s">
        <v>137</v>
      </c>
      <c r="L1368" t="s">
        <v>4186</v>
      </c>
      <c r="M1368" t="s">
        <v>4187</v>
      </c>
      <c r="N1368">
        <v>1.0494444439999999</v>
      </c>
      <c r="O1368">
        <v>0</v>
      </c>
      <c r="P1368">
        <v>1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0.24159118922897668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0.24159118922897668</v>
      </c>
    </row>
    <row r="1369" spans="1:31" x14ac:dyDescent="0.25">
      <c r="A1369">
        <v>1628591</v>
      </c>
      <c r="B1369">
        <v>1</v>
      </c>
      <c r="C1369" t="s">
        <v>80</v>
      </c>
      <c r="D1369" t="s">
        <v>92</v>
      </c>
      <c r="E1369" t="s">
        <v>178</v>
      </c>
      <c r="F1369" t="s">
        <v>3953</v>
      </c>
      <c r="G1369" t="s">
        <v>227</v>
      </c>
      <c r="H1369" t="s">
        <v>149</v>
      </c>
      <c r="I1369" t="s">
        <v>135</v>
      </c>
      <c r="J1369" t="s">
        <v>136</v>
      </c>
      <c r="K1369" t="s">
        <v>137</v>
      </c>
      <c r="L1369" t="s">
        <v>4188</v>
      </c>
      <c r="M1369" t="s">
        <v>4189</v>
      </c>
      <c r="N1369">
        <v>2.9338888879999998</v>
      </c>
      <c r="O1369">
        <v>0</v>
      </c>
      <c r="P1369">
        <v>140</v>
      </c>
      <c r="Q1369">
        <v>0</v>
      </c>
      <c r="R1369">
        <v>0</v>
      </c>
      <c r="S1369">
        <v>0</v>
      </c>
      <c r="T1369">
        <v>3</v>
      </c>
      <c r="U1369">
        <v>0</v>
      </c>
      <c r="V1369">
        <v>0</v>
      </c>
      <c r="W1369">
        <v>0</v>
      </c>
      <c r="X1369">
        <v>86.903652750316766</v>
      </c>
      <c r="Y1369">
        <v>0</v>
      </c>
      <c r="Z1369">
        <v>0</v>
      </c>
      <c r="AA1369">
        <v>0</v>
      </c>
      <c r="AB1369">
        <v>8.6890257107910013E-2</v>
      </c>
      <c r="AC1369">
        <v>0</v>
      </c>
      <c r="AD1369">
        <v>0</v>
      </c>
      <c r="AE1369">
        <v>86.990543007424677</v>
      </c>
    </row>
    <row r="1370" spans="1:31" x14ac:dyDescent="0.25">
      <c r="A1370">
        <v>1628592</v>
      </c>
      <c r="B1370">
        <v>1</v>
      </c>
      <c r="C1370" t="s">
        <v>80</v>
      </c>
      <c r="D1370" t="s">
        <v>107</v>
      </c>
      <c r="E1370" t="s">
        <v>178</v>
      </c>
      <c r="F1370" t="s">
        <v>4190</v>
      </c>
      <c r="G1370" t="s">
        <v>231</v>
      </c>
      <c r="H1370" t="s">
        <v>149</v>
      </c>
      <c r="I1370" t="s">
        <v>135</v>
      </c>
      <c r="J1370" t="s">
        <v>136</v>
      </c>
      <c r="K1370" t="s">
        <v>137</v>
      </c>
      <c r="L1370" t="s">
        <v>4191</v>
      </c>
      <c r="M1370" t="s">
        <v>4192</v>
      </c>
      <c r="N1370">
        <v>2.784444444</v>
      </c>
      <c r="O1370">
        <v>0</v>
      </c>
      <c r="P1370">
        <v>52</v>
      </c>
      <c r="Q1370">
        <v>0</v>
      </c>
      <c r="R1370">
        <v>0</v>
      </c>
      <c r="S1370">
        <v>0</v>
      </c>
      <c r="T1370">
        <v>2</v>
      </c>
      <c r="U1370">
        <v>0</v>
      </c>
      <c r="V1370">
        <v>0</v>
      </c>
      <c r="W1370">
        <v>0</v>
      </c>
      <c r="X1370">
        <v>29.186609261376503</v>
      </c>
      <c r="Y1370">
        <v>0</v>
      </c>
      <c r="Z1370">
        <v>0</v>
      </c>
      <c r="AA1370">
        <v>0</v>
      </c>
      <c r="AB1370">
        <v>1.2921928337328679</v>
      </c>
      <c r="AC1370">
        <v>0</v>
      </c>
      <c r="AD1370">
        <v>0</v>
      </c>
      <c r="AE1370">
        <v>30.478802095109373</v>
      </c>
    </row>
    <row r="1371" spans="1:31" x14ac:dyDescent="0.25">
      <c r="A1371">
        <v>1628593</v>
      </c>
      <c r="B1371">
        <v>1</v>
      </c>
      <c r="C1371" t="s">
        <v>80</v>
      </c>
      <c r="D1371" t="s">
        <v>97</v>
      </c>
      <c r="E1371" t="s">
        <v>178</v>
      </c>
      <c r="F1371" t="s">
        <v>4193</v>
      </c>
      <c r="G1371" t="s">
        <v>675</v>
      </c>
      <c r="H1371" t="s">
        <v>149</v>
      </c>
      <c r="I1371" t="s">
        <v>135</v>
      </c>
      <c r="J1371" t="s">
        <v>136</v>
      </c>
      <c r="K1371" t="s">
        <v>137</v>
      </c>
      <c r="L1371" t="s">
        <v>4194</v>
      </c>
      <c r="M1371" t="s">
        <v>4195</v>
      </c>
      <c r="N1371">
        <v>1.163888888</v>
      </c>
      <c r="O1371">
        <v>0</v>
      </c>
      <c r="P1371">
        <v>52</v>
      </c>
      <c r="Q1371">
        <v>0</v>
      </c>
      <c r="R1371">
        <v>0</v>
      </c>
      <c r="S1371">
        <v>0</v>
      </c>
      <c r="T1371">
        <v>1</v>
      </c>
      <c r="U1371">
        <v>0</v>
      </c>
      <c r="V1371">
        <v>0</v>
      </c>
      <c r="W1371">
        <v>0</v>
      </c>
      <c r="X1371">
        <v>31.255121779979778</v>
      </c>
      <c r="Y1371">
        <v>0</v>
      </c>
      <c r="Z1371">
        <v>0</v>
      </c>
      <c r="AA1371">
        <v>0</v>
      </c>
      <c r="AB1371">
        <v>1.4322611282304001</v>
      </c>
      <c r="AC1371">
        <v>0</v>
      </c>
      <c r="AD1371">
        <v>0</v>
      </c>
      <c r="AE1371">
        <v>32.687382908210175</v>
      </c>
    </row>
    <row r="1372" spans="1:31" x14ac:dyDescent="0.25">
      <c r="A1372">
        <v>1628594</v>
      </c>
      <c r="B1372">
        <v>1</v>
      </c>
      <c r="C1372" t="s">
        <v>80</v>
      </c>
      <c r="D1372" t="s">
        <v>100</v>
      </c>
      <c r="E1372" t="s">
        <v>131</v>
      </c>
      <c r="F1372" t="s">
        <v>4196</v>
      </c>
      <c r="G1372" t="s">
        <v>195</v>
      </c>
      <c r="H1372" t="s">
        <v>134</v>
      </c>
      <c r="I1372" t="s">
        <v>135</v>
      </c>
      <c r="J1372" t="s">
        <v>136</v>
      </c>
      <c r="K1372" t="s">
        <v>137</v>
      </c>
      <c r="L1372" t="s">
        <v>4197</v>
      </c>
      <c r="M1372" t="s">
        <v>4198</v>
      </c>
      <c r="N1372">
        <v>2.7458333330000002</v>
      </c>
      <c r="O1372">
        <v>0</v>
      </c>
      <c r="P1372">
        <v>175</v>
      </c>
      <c r="Q1372">
        <v>0</v>
      </c>
      <c r="R1372">
        <v>4</v>
      </c>
      <c r="S1372">
        <v>0</v>
      </c>
      <c r="T1372">
        <v>29</v>
      </c>
      <c r="U1372">
        <v>0</v>
      </c>
      <c r="V1372">
        <v>0</v>
      </c>
      <c r="W1372">
        <v>0</v>
      </c>
      <c r="X1372">
        <v>232.93794320228989</v>
      </c>
      <c r="Y1372">
        <v>0</v>
      </c>
      <c r="Z1372">
        <v>0.22860970523942667</v>
      </c>
      <c r="AA1372">
        <v>0</v>
      </c>
      <c r="AB1372">
        <v>56.336121423229251</v>
      </c>
      <c r="AC1372">
        <v>0</v>
      </c>
      <c r="AD1372">
        <v>0</v>
      </c>
      <c r="AE1372">
        <v>289.50267433075857</v>
      </c>
    </row>
    <row r="1373" spans="1:31" x14ac:dyDescent="0.25">
      <c r="A1373">
        <v>1628597</v>
      </c>
      <c r="B1373">
        <v>1</v>
      </c>
      <c r="C1373" t="s">
        <v>80</v>
      </c>
      <c r="D1373" t="s">
        <v>110</v>
      </c>
      <c r="E1373" t="s">
        <v>146</v>
      </c>
      <c r="F1373" t="s">
        <v>4199</v>
      </c>
      <c r="G1373" t="s">
        <v>260</v>
      </c>
      <c r="H1373" t="s">
        <v>149</v>
      </c>
      <c r="I1373" t="s">
        <v>135</v>
      </c>
      <c r="J1373" t="s">
        <v>136</v>
      </c>
      <c r="K1373" t="s">
        <v>137</v>
      </c>
      <c r="L1373" t="s">
        <v>4200</v>
      </c>
      <c r="M1373" t="s">
        <v>4201</v>
      </c>
      <c r="N1373">
        <v>0.53083333300000002</v>
      </c>
      <c r="O1373">
        <v>0</v>
      </c>
      <c r="P1373">
        <v>406</v>
      </c>
      <c r="Q1373">
        <v>0</v>
      </c>
      <c r="R1373">
        <v>0</v>
      </c>
      <c r="S1373">
        <v>0</v>
      </c>
      <c r="T1373">
        <v>16</v>
      </c>
      <c r="U1373">
        <v>0</v>
      </c>
      <c r="V1373">
        <v>0</v>
      </c>
      <c r="W1373">
        <v>0</v>
      </c>
      <c r="X1373">
        <v>115.89124052480975</v>
      </c>
      <c r="Y1373">
        <v>0</v>
      </c>
      <c r="Z1373">
        <v>0</v>
      </c>
      <c r="AA1373">
        <v>0</v>
      </c>
      <c r="AB1373">
        <v>9.9104844748950605</v>
      </c>
      <c r="AC1373">
        <v>0</v>
      </c>
      <c r="AD1373">
        <v>0</v>
      </c>
      <c r="AE1373">
        <v>125.8017249997048</v>
      </c>
    </row>
    <row r="1374" spans="1:31" x14ac:dyDescent="0.25">
      <c r="A1374">
        <v>1628598</v>
      </c>
      <c r="B1374">
        <v>1</v>
      </c>
      <c r="C1374" t="s">
        <v>80</v>
      </c>
      <c r="D1374" t="s">
        <v>102</v>
      </c>
      <c r="E1374" t="s">
        <v>131</v>
      </c>
      <c r="F1374" t="s">
        <v>4202</v>
      </c>
      <c r="G1374" t="s">
        <v>785</v>
      </c>
      <c r="H1374" t="s">
        <v>134</v>
      </c>
      <c r="I1374" t="s">
        <v>135</v>
      </c>
      <c r="J1374" t="s">
        <v>136</v>
      </c>
      <c r="K1374" t="s">
        <v>137</v>
      </c>
      <c r="L1374" t="s">
        <v>4203</v>
      </c>
      <c r="M1374" t="s">
        <v>4204</v>
      </c>
      <c r="N1374">
        <v>0.80222222200000004</v>
      </c>
      <c r="O1374">
        <v>0</v>
      </c>
      <c r="P1374">
        <v>2</v>
      </c>
      <c r="Q1374">
        <v>0</v>
      </c>
      <c r="R1374">
        <v>5</v>
      </c>
      <c r="S1374">
        <v>0</v>
      </c>
      <c r="T1374">
        <v>2</v>
      </c>
      <c r="U1374">
        <v>0</v>
      </c>
      <c r="V1374">
        <v>0</v>
      </c>
      <c r="W1374">
        <v>0</v>
      </c>
      <c r="X1374">
        <v>0.16677521900639999</v>
      </c>
      <c r="Y1374">
        <v>0</v>
      </c>
      <c r="Z1374">
        <v>1.2526519406424999</v>
      </c>
      <c r="AA1374">
        <v>0</v>
      </c>
      <c r="AB1374">
        <v>1.7581923195477334</v>
      </c>
      <c r="AC1374">
        <v>0</v>
      </c>
      <c r="AD1374">
        <v>0</v>
      </c>
      <c r="AE1374">
        <v>3.1776194791966335</v>
      </c>
    </row>
    <row r="1375" spans="1:31" x14ac:dyDescent="0.25">
      <c r="A1375">
        <v>1628599</v>
      </c>
      <c r="B1375">
        <v>1</v>
      </c>
      <c r="C1375" t="s">
        <v>81</v>
      </c>
      <c r="D1375" t="s">
        <v>127</v>
      </c>
      <c r="E1375" t="s">
        <v>152</v>
      </c>
      <c r="F1375" t="s">
        <v>4205</v>
      </c>
      <c r="G1375" t="s">
        <v>154</v>
      </c>
      <c r="H1375" t="s">
        <v>149</v>
      </c>
      <c r="I1375" t="s">
        <v>135</v>
      </c>
      <c r="J1375" t="s">
        <v>136</v>
      </c>
      <c r="K1375" t="s">
        <v>137</v>
      </c>
      <c r="L1375" t="s">
        <v>4206</v>
      </c>
      <c r="M1375" t="s">
        <v>4207</v>
      </c>
      <c r="N1375">
        <v>1.0069444439999999</v>
      </c>
      <c r="O1375">
        <v>0</v>
      </c>
      <c r="P1375">
        <v>2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0.19200946948640002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0.19200946948640002</v>
      </c>
    </row>
    <row r="1376" spans="1:31" x14ac:dyDescent="0.25">
      <c r="A1376">
        <v>1628601</v>
      </c>
      <c r="B1376">
        <v>1</v>
      </c>
      <c r="C1376" t="s">
        <v>80</v>
      </c>
      <c r="D1376" t="s">
        <v>83</v>
      </c>
      <c r="E1376" t="s">
        <v>131</v>
      </c>
      <c r="F1376" t="s">
        <v>4208</v>
      </c>
      <c r="G1376" t="s">
        <v>195</v>
      </c>
      <c r="H1376" t="s">
        <v>134</v>
      </c>
      <c r="I1376" t="s">
        <v>135</v>
      </c>
      <c r="J1376" t="s">
        <v>136</v>
      </c>
      <c r="K1376" t="s">
        <v>137</v>
      </c>
      <c r="L1376" t="s">
        <v>4209</v>
      </c>
      <c r="M1376" t="s">
        <v>4210</v>
      </c>
      <c r="N1376">
        <v>1.4183333330000001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24.432306799188012</v>
      </c>
      <c r="AD1376">
        <v>0</v>
      </c>
      <c r="AE1376">
        <v>24.432306799188012</v>
      </c>
    </row>
    <row r="1377" spans="1:31" x14ac:dyDescent="0.25">
      <c r="A1377">
        <v>1628602</v>
      </c>
      <c r="B1377">
        <v>1</v>
      </c>
      <c r="C1377" t="s">
        <v>80</v>
      </c>
      <c r="D1377" t="s">
        <v>94</v>
      </c>
      <c r="E1377" t="s">
        <v>152</v>
      </c>
      <c r="F1377" t="s">
        <v>4211</v>
      </c>
      <c r="G1377" t="s">
        <v>154</v>
      </c>
      <c r="H1377" t="s">
        <v>149</v>
      </c>
      <c r="I1377" t="s">
        <v>135</v>
      </c>
      <c r="J1377" t="s">
        <v>136</v>
      </c>
      <c r="K1377" t="s">
        <v>137</v>
      </c>
      <c r="L1377" t="s">
        <v>4212</v>
      </c>
      <c r="M1377" t="s">
        <v>4213</v>
      </c>
      <c r="N1377">
        <v>0.83444444399999995</v>
      </c>
      <c r="O1377">
        <v>0</v>
      </c>
      <c r="P1377">
        <v>3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0.53064324182864997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0.53064324182864997</v>
      </c>
    </row>
    <row r="1378" spans="1:31" x14ac:dyDescent="0.25">
      <c r="A1378">
        <v>1628603</v>
      </c>
      <c r="B1378">
        <v>1</v>
      </c>
      <c r="C1378" t="s">
        <v>81</v>
      </c>
      <c r="D1378" t="s">
        <v>114</v>
      </c>
      <c r="E1378" t="s">
        <v>152</v>
      </c>
      <c r="F1378" t="s">
        <v>4214</v>
      </c>
      <c r="G1378" t="s">
        <v>154</v>
      </c>
      <c r="H1378" t="s">
        <v>149</v>
      </c>
      <c r="I1378" t="s">
        <v>135</v>
      </c>
      <c r="J1378" t="s">
        <v>136</v>
      </c>
      <c r="K1378" t="s">
        <v>137</v>
      </c>
      <c r="L1378" t="s">
        <v>4215</v>
      </c>
      <c r="M1378" t="s">
        <v>4216</v>
      </c>
      <c r="N1378">
        <v>1.542777777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2.0428044424810554E-2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2.0428044424810554E-2</v>
      </c>
    </row>
    <row r="1379" spans="1:31" x14ac:dyDescent="0.25">
      <c r="A1379">
        <v>1628604</v>
      </c>
      <c r="B1379">
        <v>1</v>
      </c>
      <c r="C1379" t="s">
        <v>80</v>
      </c>
      <c r="D1379" t="s">
        <v>83</v>
      </c>
      <c r="E1379" t="s">
        <v>204</v>
      </c>
      <c r="F1379" t="s">
        <v>4126</v>
      </c>
      <c r="G1379" t="s">
        <v>918</v>
      </c>
      <c r="H1379" t="s">
        <v>134</v>
      </c>
      <c r="I1379" t="s">
        <v>135</v>
      </c>
      <c r="J1379" t="s">
        <v>136</v>
      </c>
      <c r="K1379" t="s">
        <v>137</v>
      </c>
      <c r="L1379" t="s">
        <v>4217</v>
      </c>
      <c r="M1379" t="s">
        <v>4218</v>
      </c>
      <c r="N1379">
        <v>0.35111111099999998</v>
      </c>
      <c r="O1379">
        <v>0</v>
      </c>
      <c r="P1379">
        <v>0</v>
      </c>
      <c r="Q1379">
        <v>0</v>
      </c>
      <c r="R1379">
        <v>0</v>
      </c>
      <c r="S1379">
        <v>6</v>
      </c>
      <c r="T1379">
        <v>0</v>
      </c>
      <c r="U1379">
        <v>3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21.467784117553713</v>
      </c>
      <c r="AB1379">
        <v>0</v>
      </c>
      <c r="AC1379">
        <v>21.72176944020832</v>
      </c>
      <c r="AD1379">
        <v>0</v>
      </c>
      <c r="AE1379">
        <v>43.189553557762032</v>
      </c>
    </row>
    <row r="1380" spans="1:31" x14ac:dyDescent="0.25">
      <c r="A1380">
        <v>1628605</v>
      </c>
      <c r="B1380">
        <v>1</v>
      </c>
      <c r="C1380" t="s">
        <v>81</v>
      </c>
      <c r="D1380" t="s">
        <v>113</v>
      </c>
      <c r="E1380" t="s">
        <v>178</v>
      </c>
      <c r="F1380" t="s">
        <v>4219</v>
      </c>
      <c r="G1380" t="s">
        <v>227</v>
      </c>
      <c r="H1380" t="s">
        <v>149</v>
      </c>
      <c r="I1380" t="s">
        <v>135</v>
      </c>
      <c r="J1380" t="s">
        <v>136</v>
      </c>
      <c r="K1380" t="s">
        <v>137</v>
      </c>
      <c r="L1380" t="s">
        <v>4220</v>
      </c>
      <c r="M1380" t="s">
        <v>4221</v>
      </c>
      <c r="N1380">
        <v>0.70583333299999995</v>
      </c>
      <c r="O1380">
        <v>0</v>
      </c>
      <c r="P1380">
        <v>69</v>
      </c>
      <c r="Q1380">
        <v>0</v>
      </c>
      <c r="R1380">
        <v>0</v>
      </c>
      <c r="S1380">
        <v>0</v>
      </c>
      <c r="T1380">
        <v>5</v>
      </c>
      <c r="U1380">
        <v>0</v>
      </c>
      <c r="V1380">
        <v>0</v>
      </c>
      <c r="W1380">
        <v>0</v>
      </c>
      <c r="X1380">
        <v>14.434040039507034</v>
      </c>
      <c r="Y1380">
        <v>0</v>
      </c>
      <c r="Z1380">
        <v>0</v>
      </c>
      <c r="AA1380">
        <v>0</v>
      </c>
      <c r="AB1380">
        <v>0.91502498717952385</v>
      </c>
      <c r="AC1380">
        <v>0</v>
      </c>
      <c r="AD1380">
        <v>0</v>
      </c>
      <c r="AE1380">
        <v>15.349065026686558</v>
      </c>
    </row>
    <row r="1381" spans="1:31" x14ac:dyDescent="0.25">
      <c r="A1381">
        <v>1628607</v>
      </c>
      <c r="B1381">
        <v>1</v>
      </c>
      <c r="C1381" t="s">
        <v>80</v>
      </c>
      <c r="D1381" t="s">
        <v>96</v>
      </c>
      <c r="E1381" t="s">
        <v>178</v>
      </c>
      <c r="F1381" t="s">
        <v>4106</v>
      </c>
      <c r="G1381" t="s">
        <v>180</v>
      </c>
      <c r="H1381" t="s">
        <v>149</v>
      </c>
      <c r="I1381" t="s">
        <v>135</v>
      </c>
      <c r="J1381" t="s">
        <v>136</v>
      </c>
      <c r="K1381" t="s">
        <v>137</v>
      </c>
      <c r="L1381" t="s">
        <v>4222</v>
      </c>
      <c r="M1381" t="s">
        <v>4223</v>
      </c>
      <c r="N1381">
        <v>2.2275</v>
      </c>
      <c r="O1381">
        <v>0</v>
      </c>
      <c r="P1381">
        <v>46</v>
      </c>
      <c r="Q1381">
        <v>0</v>
      </c>
      <c r="R1381">
        <v>0</v>
      </c>
      <c r="S1381">
        <v>0</v>
      </c>
      <c r="T1381">
        <v>7</v>
      </c>
      <c r="U1381">
        <v>0</v>
      </c>
      <c r="V1381">
        <v>0</v>
      </c>
      <c r="W1381">
        <v>0</v>
      </c>
      <c r="X1381">
        <v>25.169462741862276</v>
      </c>
      <c r="Y1381">
        <v>0</v>
      </c>
      <c r="Z1381">
        <v>0</v>
      </c>
      <c r="AA1381">
        <v>0</v>
      </c>
      <c r="AB1381">
        <v>14.643487265959367</v>
      </c>
      <c r="AC1381">
        <v>0</v>
      </c>
      <c r="AD1381">
        <v>0</v>
      </c>
      <c r="AE1381">
        <v>39.812950007821641</v>
      </c>
    </row>
    <row r="1382" spans="1:31" x14ac:dyDescent="0.25">
      <c r="A1382">
        <v>1628609</v>
      </c>
      <c r="B1382">
        <v>1</v>
      </c>
      <c r="C1382" t="s">
        <v>80</v>
      </c>
      <c r="D1382" t="s">
        <v>100</v>
      </c>
      <c r="E1382" t="s">
        <v>131</v>
      </c>
      <c r="F1382" t="s">
        <v>4224</v>
      </c>
      <c r="G1382" t="s">
        <v>133</v>
      </c>
      <c r="H1382" t="s">
        <v>134</v>
      </c>
      <c r="I1382" t="s">
        <v>135</v>
      </c>
      <c r="J1382" t="s">
        <v>136</v>
      </c>
      <c r="K1382" t="s">
        <v>137</v>
      </c>
      <c r="L1382" t="s">
        <v>4225</v>
      </c>
      <c r="M1382" t="s">
        <v>4226</v>
      </c>
      <c r="N1382">
        <v>5.58</v>
      </c>
      <c r="O1382">
        <v>0</v>
      </c>
      <c r="P1382">
        <v>139</v>
      </c>
      <c r="Q1382">
        <v>0</v>
      </c>
      <c r="R1382">
        <v>7</v>
      </c>
      <c r="S1382">
        <v>0</v>
      </c>
      <c r="T1382">
        <v>3</v>
      </c>
      <c r="U1382">
        <v>0</v>
      </c>
      <c r="V1382">
        <v>0</v>
      </c>
      <c r="W1382">
        <v>0</v>
      </c>
      <c r="X1382">
        <v>227.39736310362142</v>
      </c>
      <c r="Y1382">
        <v>0</v>
      </c>
      <c r="Z1382">
        <v>24.998807778632493</v>
      </c>
      <c r="AA1382">
        <v>0</v>
      </c>
      <c r="AB1382">
        <v>1.1390774735936535</v>
      </c>
      <c r="AC1382">
        <v>0</v>
      </c>
      <c r="AD1382">
        <v>0</v>
      </c>
      <c r="AE1382">
        <v>253.53524835584756</v>
      </c>
    </row>
    <row r="1383" spans="1:31" x14ac:dyDescent="0.25">
      <c r="A1383">
        <v>1628611</v>
      </c>
      <c r="B1383">
        <v>1</v>
      </c>
      <c r="C1383" t="s">
        <v>81</v>
      </c>
      <c r="D1383" t="s">
        <v>112</v>
      </c>
      <c r="E1383" t="s">
        <v>178</v>
      </c>
      <c r="F1383" t="s">
        <v>4227</v>
      </c>
      <c r="G1383" t="s">
        <v>227</v>
      </c>
      <c r="H1383" t="s">
        <v>149</v>
      </c>
      <c r="I1383" t="s">
        <v>135</v>
      </c>
      <c r="J1383" t="s">
        <v>136</v>
      </c>
      <c r="K1383" t="s">
        <v>137</v>
      </c>
      <c r="L1383" t="s">
        <v>4228</v>
      </c>
      <c r="M1383" t="s">
        <v>4229</v>
      </c>
      <c r="N1383">
        <v>1.194722222</v>
      </c>
      <c r="O1383">
        <v>0</v>
      </c>
      <c r="P1383">
        <v>27</v>
      </c>
      <c r="Q1383">
        <v>0</v>
      </c>
      <c r="R1383">
        <v>0</v>
      </c>
      <c r="S1383">
        <v>0</v>
      </c>
      <c r="T1383">
        <v>18</v>
      </c>
      <c r="U1383">
        <v>0</v>
      </c>
      <c r="V1383">
        <v>0</v>
      </c>
      <c r="W1383">
        <v>0</v>
      </c>
      <c r="X1383">
        <v>8.0512634782434755</v>
      </c>
      <c r="Y1383">
        <v>0</v>
      </c>
      <c r="Z1383">
        <v>0</v>
      </c>
      <c r="AA1383">
        <v>0</v>
      </c>
      <c r="AB1383">
        <v>10.516766532930047</v>
      </c>
      <c r="AC1383">
        <v>0</v>
      </c>
      <c r="AD1383">
        <v>0</v>
      </c>
      <c r="AE1383">
        <v>18.568030011173523</v>
      </c>
    </row>
    <row r="1384" spans="1:31" x14ac:dyDescent="0.25">
      <c r="A1384">
        <v>1628614</v>
      </c>
      <c r="B1384">
        <v>1</v>
      </c>
      <c r="C1384" t="s">
        <v>80</v>
      </c>
      <c r="D1384" t="s">
        <v>96</v>
      </c>
      <c r="E1384" t="s">
        <v>146</v>
      </c>
      <c r="F1384" t="s">
        <v>4230</v>
      </c>
      <c r="G1384" t="s">
        <v>227</v>
      </c>
      <c r="H1384" t="s">
        <v>149</v>
      </c>
      <c r="I1384" t="s">
        <v>135</v>
      </c>
      <c r="J1384" t="s">
        <v>136</v>
      </c>
      <c r="K1384" t="s">
        <v>137</v>
      </c>
      <c r="L1384" t="s">
        <v>4231</v>
      </c>
      <c r="M1384" t="s">
        <v>4232</v>
      </c>
      <c r="N1384">
        <v>1.145</v>
      </c>
      <c r="O1384">
        <v>0</v>
      </c>
      <c r="P1384">
        <v>224</v>
      </c>
      <c r="Q1384">
        <v>0</v>
      </c>
      <c r="R1384">
        <v>0</v>
      </c>
      <c r="S1384">
        <v>0</v>
      </c>
      <c r="T1384">
        <v>18</v>
      </c>
      <c r="U1384">
        <v>0</v>
      </c>
      <c r="V1384">
        <v>0</v>
      </c>
      <c r="W1384">
        <v>0</v>
      </c>
      <c r="X1384">
        <v>112.71283358258435</v>
      </c>
      <c r="Y1384">
        <v>0</v>
      </c>
      <c r="Z1384">
        <v>0</v>
      </c>
      <c r="AA1384">
        <v>0</v>
      </c>
      <c r="AB1384">
        <v>5.2723116119582603</v>
      </c>
      <c r="AC1384">
        <v>0</v>
      </c>
      <c r="AD1384">
        <v>0</v>
      </c>
      <c r="AE1384">
        <v>117.98514519454261</v>
      </c>
    </row>
    <row r="1385" spans="1:31" x14ac:dyDescent="0.25">
      <c r="A1385">
        <v>1628616</v>
      </c>
      <c r="B1385">
        <v>1</v>
      </c>
      <c r="C1385" t="s">
        <v>80</v>
      </c>
      <c r="D1385" t="s">
        <v>100</v>
      </c>
      <c r="E1385" t="s">
        <v>178</v>
      </c>
      <c r="F1385" t="s">
        <v>4233</v>
      </c>
      <c r="G1385" t="s">
        <v>227</v>
      </c>
      <c r="H1385" t="s">
        <v>149</v>
      </c>
      <c r="I1385" t="s">
        <v>135</v>
      </c>
      <c r="J1385" t="s">
        <v>136</v>
      </c>
      <c r="K1385" t="s">
        <v>137</v>
      </c>
      <c r="L1385" t="s">
        <v>4234</v>
      </c>
      <c r="M1385" t="s">
        <v>4235</v>
      </c>
      <c r="N1385">
        <v>0.73083333299999997</v>
      </c>
      <c r="O1385">
        <v>0</v>
      </c>
      <c r="P1385">
        <v>21</v>
      </c>
      <c r="Q1385">
        <v>0</v>
      </c>
      <c r="R1385">
        <v>26</v>
      </c>
      <c r="S1385">
        <v>0</v>
      </c>
      <c r="T1385">
        <v>5</v>
      </c>
      <c r="U1385">
        <v>0</v>
      </c>
      <c r="V1385">
        <v>0</v>
      </c>
      <c r="W1385">
        <v>0</v>
      </c>
      <c r="X1385">
        <v>5.2361023592428655</v>
      </c>
      <c r="Y1385">
        <v>0</v>
      </c>
      <c r="Z1385">
        <v>2.9000419275776448</v>
      </c>
      <c r="AA1385">
        <v>0</v>
      </c>
      <c r="AB1385">
        <v>4.6578745166096533</v>
      </c>
      <c r="AC1385">
        <v>0</v>
      </c>
      <c r="AD1385">
        <v>0</v>
      </c>
      <c r="AE1385">
        <v>12.794018803430163</v>
      </c>
    </row>
    <row r="1386" spans="1:31" x14ac:dyDescent="0.25">
      <c r="A1386">
        <v>1628623</v>
      </c>
      <c r="B1386">
        <v>1</v>
      </c>
      <c r="C1386" t="s">
        <v>80</v>
      </c>
      <c r="D1386" t="s">
        <v>92</v>
      </c>
      <c r="E1386" t="s">
        <v>178</v>
      </c>
      <c r="F1386" t="s">
        <v>3981</v>
      </c>
      <c r="G1386" t="s">
        <v>227</v>
      </c>
      <c r="H1386" t="s">
        <v>149</v>
      </c>
      <c r="I1386" t="s">
        <v>135</v>
      </c>
      <c r="J1386" t="s">
        <v>136</v>
      </c>
      <c r="K1386" t="s">
        <v>137</v>
      </c>
      <c r="L1386" t="s">
        <v>4236</v>
      </c>
      <c r="M1386" t="s">
        <v>4237</v>
      </c>
      <c r="N1386">
        <v>0.70861111099999996</v>
      </c>
      <c r="O1386">
        <v>0</v>
      </c>
      <c r="P1386">
        <v>5</v>
      </c>
      <c r="Q1386">
        <v>0</v>
      </c>
      <c r="R1386">
        <v>1</v>
      </c>
      <c r="S1386">
        <v>0</v>
      </c>
      <c r="T1386">
        <v>1</v>
      </c>
      <c r="U1386">
        <v>0</v>
      </c>
      <c r="V1386">
        <v>0</v>
      </c>
      <c r="W1386">
        <v>0</v>
      </c>
      <c r="X1386">
        <v>0.31378581862397698</v>
      </c>
      <c r="Y1386">
        <v>0</v>
      </c>
      <c r="Z1386">
        <v>1.5126151567217376</v>
      </c>
      <c r="AA1386">
        <v>0</v>
      </c>
      <c r="AB1386">
        <v>3.0545148039952501E-2</v>
      </c>
      <c r="AC1386">
        <v>0</v>
      </c>
      <c r="AD1386">
        <v>0</v>
      </c>
      <c r="AE1386">
        <v>1.8569461233856672</v>
      </c>
    </row>
    <row r="1387" spans="1:31" x14ac:dyDescent="0.25">
      <c r="A1387">
        <v>1628624</v>
      </c>
      <c r="B1387">
        <v>1</v>
      </c>
      <c r="C1387" t="s">
        <v>80</v>
      </c>
      <c r="D1387" t="s">
        <v>108</v>
      </c>
      <c r="E1387" t="s">
        <v>131</v>
      </c>
      <c r="F1387" t="s">
        <v>4238</v>
      </c>
      <c r="G1387" t="s">
        <v>195</v>
      </c>
      <c r="H1387" t="s">
        <v>134</v>
      </c>
      <c r="I1387" t="s">
        <v>135</v>
      </c>
      <c r="J1387" t="s">
        <v>136</v>
      </c>
      <c r="K1387" t="s">
        <v>137</v>
      </c>
      <c r="L1387" t="s">
        <v>4239</v>
      </c>
      <c r="M1387" t="s">
        <v>4240</v>
      </c>
      <c r="N1387">
        <v>0.90305555500000001</v>
      </c>
      <c r="O1387">
        <v>0</v>
      </c>
      <c r="P1387">
        <v>27</v>
      </c>
      <c r="Q1387">
        <v>0</v>
      </c>
      <c r="R1387">
        <v>26</v>
      </c>
      <c r="S1387">
        <v>0</v>
      </c>
      <c r="T1387">
        <v>5</v>
      </c>
      <c r="U1387">
        <v>0</v>
      </c>
      <c r="V1387">
        <v>0</v>
      </c>
      <c r="W1387">
        <v>0</v>
      </c>
      <c r="X1387">
        <v>5.3856025767365541</v>
      </c>
      <c r="Y1387">
        <v>0</v>
      </c>
      <c r="Z1387">
        <v>12.09866308999892</v>
      </c>
      <c r="AA1387">
        <v>0</v>
      </c>
      <c r="AB1387">
        <v>1.7823534251771498</v>
      </c>
      <c r="AC1387">
        <v>0</v>
      </c>
      <c r="AD1387">
        <v>0</v>
      </c>
      <c r="AE1387">
        <v>19.266619091912624</v>
      </c>
    </row>
    <row r="1388" spans="1:31" x14ac:dyDescent="0.25">
      <c r="A1388">
        <v>1628625</v>
      </c>
      <c r="B1388">
        <v>1</v>
      </c>
      <c r="C1388" t="s">
        <v>80</v>
      </c>
      <c r="D1388" t="s">
        <v>103</v>
      </c>
      <c r="E1388" t="s">
        <v>131</v>
      </c>
      <c r="F1388" t="s">
        <v>4241</v>
      </c>
      <c r="G1388" t="s">
        <v>195</v>
      </c>
      <c r="H1388" t="s">
        <v>134</v>
      </c>
      <c r="I1388" t="s">
        <v>135</v>
      </c>
      <c r="J1388" t="s">
        <v>136</v>
      </c>
      <c r="K1388" t="s">
        <v>137</v>
      </c>
      <c r="L1388" t="s">
        <v>4242</v>
      </c>
      <c r="M1388" t="s">
        <v>4243</v>
      </c>
      <c r="N1388">
        <v>1.2124999999999999</v>
      </c>
      <c r="O1388">
        <v>0</v>
      </c>
      <c r="P1388">
        <v>206</v>
      </c>
      <c r="Q1388">
        <v>0</v>
      </c>
      <c r="R1388">
        <v>21</v>
      </c>
      <c r="S1388">
        <v>0</v>
      </c>
      <c r="T1388">
        <v>44</v>
      </c>
      <c r="U1388">
        <v>0</v>
      </c>
      <c r="V1388">
        <v>0</v>
      </c>
      <c r="W1388">
        <v>0</v>
      </c>
      <c r="X1388">
        <v>36.818252506531977</v>
      </c>
      <c r="Y1388">
        <v>0</v>
      </c>
      <c r="Z1388">
        <v>9.3254443589045</v>
      </c>
      <c r="AA1388">
        <v>0</v>
      </c>
      <c r="AB1388">
        <v>16.580612144459895</v>
      </c>
      <c r="AC1388">
        <v>0</v>
      </c>
      <c r="AD1388">
        <v>0</v>
      </c>
      <c r="AE1388">
        <v>62.724309009896373</v>
      </c>
    </row>
    <row r="1389" spans="1:31" x14ac:dyDescent="0.25">
      <c r="A1389">
        <v>1628627</v>
      </c>
      <c r="B1389">
        <v>1</v>
      </c>
      <c r="C1389" t="s">
        <v>80</v>
      </c>
      <c r="D1389" t="s">
        <v>103</v>
      </c>
      <c r="E1389" t="s">
        <v>204</v>
      </c>
      <c r="F1389" t="s">
        <v>4244</v>
      </c>
      <c r="G1389" t="s">
        <v>918</v>
      </c>
      <c r="H1389" t="s">
        <v>134</v>
      </c>
      <c r="I1389" t="s">
        <v>135</v>
      </c>
      <c r="J1389" t="s">
        <v>136</v>
      </c>
      <c r="K1389" t="s">
        <v>137</v>
      </c>
      <c r="L1389" t="s">
        <v>4245</v>
      </c>
      <c r="M1389" t="s">
        <v>4246</v>
      </c>
      <c r="N1389">
        <v>0.06</v>
      </c>
      <c r="O1389">
        <v>18</v>
      </c>
      <c r="P1389">
        <v>2498</v>
      </c>
      <c r="Q1389">
        <v>33</v>
      </c>
      <c r="R1389">
        <v>198</v>
      </c>
      <c r="S1389">
        <v>55</v>
      </c>
      <c r="T1389">
        <v>512</v>
      </c>
      <c r="U1389">
        <v>7</v>
      </c>
      <c r="V1389">
        <v>1</v>
      </c>
      <c r="W1389">
        <v>0.67883014891302018</v>
      </c>
      <c r="X1389">
        <v>23.911358382196777</v>
      </c>
      <c r="Y1389">
        <v>7.6354524543582585</v>
      </c>
      <c r="Z1389">
        <v>3.4234821210023436</v>
      </c>
      <c r="AA1389">
        <v>12.486505594859997</v>
      </c>
      <c r="AB1389">
        <v>13.038520161426945</v>
      </c>
      <c r="AC1389">
        <v>17.711188938077044</v>
      </c>
      <c r="AD1389">
        <v>4.0405411439399996</v>
      </c>
      <c r="AE1389">
        <v>82.925878944774382</v>
      </c>
    </row>
    <row r="1390" spans="1:31" x14ac:dyDescent="0.25">
      <c r="A1390">
        <v>1628629</v>
      </c>
      <c r="B1390">
        <v>1</v>
      </c>
      <c r="C1390" t="s">
        <v>81</v>
      </c>
      <c r="D1390" t="s">
        <v>112</v>
      </c>
      <c r="E1390" t="s">
        <v>140</v>
      </c>
      <c r="F1390" t="s">
        <v>2593</v>
      </c>
      <c r="G1390" t="s">
        <v>161</v>
      </c>
      <c r="H1390" t="s">
        <v>134</v>
      </c>
      <c r="I1390" t="s">
        <v>191</v>
      </c>
      <c r="J1390" t="s">
        <v>136</v>
      </c>
      <c r="K1390" t="s">
        <v>137</v>
      </c>
      <c r="L1390" t="s">
        <v>4247</v>
      </c>
      <c r="M1390" t="s">
        <v>4248</v>
      </c>
      <c r="N1390">
        <v>3.8888880000000001E-3</v>
      </c>
      <c r="O1390">
        <v>1</v>
      </c>
      <c r="P1390">
        <v>818</v>
      </c>
      <c r="Q1390">
        <v>84</v>
      </c>
      <c r="R1390">
        <v>144</v>
      </c>
      <c r="S1390">
        <v>11</v>
      </c>
      <c r="T1390">
        <v>104</v>
      </c>
      <c r="U1390">
        <v>0</v>
      </c>
      <c r="V1390">
        <v>1</v>
      </c>
      <c r="W1390">
        <v>2.9865152671666669E-4</v>
      </c>
      <c r="X1390">
        <v>0.66550644931909364</v>
      </c>
      <c r="Y1390">
        <v>0.28518078553421733</v>
      </c>
      <c r="Z1390">
        <v>0.50318180457824213</v>
      </c>
      <c r="AA1390">
        <v>0.34028154113375719</v>
      </c>
      <c r="AB1390">
        <v>0.18745219410688568</v>
      </c>
      <c r="AC1390">
        <v>0</v>
      </c>
      <c r="AD1390">
        <v>7.7271543984444439E-4</v>
      </c>
      <c r="AE1390">
        <v>1.982674141638757</v>
      </c>
    </row>
    <row r="1391" spans="1:31" x14ac:dyDescent="0.25">
      <c r="A1391">
        <v>1628631</v>
      </c>
      <c r="B1391">
        <v>1</v>
      </c>
      <c r="C1391" t="s">
        <v>81</v>
      </c>
      <c r="D1391" t="s">
        <v>123</v>
      </c>
      <c r="E1391" t="s">
        <v>152</v>
      </c>
      <c r="F1391" t="s">
        <v>4249</v>
      </c>
      <c r="G1391" t="s">
        <v>154</v>
      </c>
      <c r="H1391" t="s">
        <v>149</v>
      </c>
      <c r="I1391" t="s">
        <v>135</v>
      </c>
      <c r="J1391" t="s">
        <v>136</v>
      </c>
      <c r="K1391" t="s">
        <v>137</v>
      </c>
      <c r="L1391" t="s">
        <v>4250</v>
      </c>
      <c r="M1391" t="s">
        <v>4251</v>
      </c>
      <c r="N1391">
        <v>1.186388888</v>
      </c>
      <c r="O1391">
        <v>0</v>
      </c>
      <c r="P1391">
        <v>3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1.2156402058174975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1.2156402058174975</v>
      </c>
    </row>
    <row r="1392" spans="1:31" x14ac:dyDescent="0.25">
      <c r="A1392">
        <v>1628633</v>
      </c>
      <c r="B1392">
        <v>1</v>
      </c>
      <c r="C1392" t="s">
        <v>81</v>
      </c>
      <c r="D1392" t="s">
        <v>115</v>
      </c>
      <c r="E1392" t="s">
        <v>131</v>
      </c>
      <c r="F1392" t="s">
        <v>4252</v>
      </c>
      <c r="G1392" t="s">
        <v>148</v>
      </c>
      <c r="H1392" t="s">
        <v>134</v>
      </c>
      <c r="I1392" t="s">
        <v>135</v>
      </c>
      <c r="J1392" t="s">
        <v>136</v>
      </c>
      <c r="K1392" t="s">
        <v>143</v>
      </c>
      <c r="L1392" t="s">
        <v>4253</v>
      </c>
      <c r="M1392" t="s">
        <v>4254</v>
      </c>
      <c r="N1392">
        <v>9.5869444440000002</v>
      </c>
      <c r="O1392">
        <v>0</v>
      </c>
      <c r="P1392">
        <v>370</v>
      </c>
      <c r="Q1392">
        <v>0</v>
      </c>
      <c r="R1392">
        <v>5</v>
      </c>
      <c r="S1392">
        <v>1</v>
      </c>
      <c r="T1392">
        <v>23</v>
      </c>
      <c r="U1392">
        <v>0</v>
      </c>
      <c r="V1392">
        <v>0</v>
      </c>
      <c r="W1392">
        <v>0</v>
      </c>
      <c r="X1392">
        <v>305.35948174993672</v>
      </c>
      <c r="Y1392">
        <v>0</v>
      </c>
      <c r="Z1392">
        <v>2.7866764356011577</v>
      </c>
      <c r="AA1392">
        <v>19.035295911314797</v>
      </c>
      <c r="AB1392">
        <v>83.761123026641059</v>
      </c>
      <c r="AC1392">
        <v>0</v>
      </c>
      <c r="AD1392">
        <v>0</v>
      </c>
      <c r="AE1392">
        <v>410.94257712349372</v>
      </c>
    </row>
    <row r="1393" spans="1:31" x14ac:dyDescent="0.25">
      <c r="A1393">
        <v>1628634</v>
      </c>
      <c r="B1393">
        <v>1</v>
      </c>
      <c r="C1393" t="s">
        <v>81</v>
      </c>
      <c r="D1393" t="s">
        <v>116</v>
      </c>
      <c r="E1393" t="s">
        <v>131</v>
      </c>
      <c r="F1393" t="s">
        <v>4255</v>
      </c>
      <c r="G1393" t="s">
        <v>148</v>
      </c>
      <c r="H1393" t="s">
        <v>134</v>
      </c>
      <c r="I1393" t="s">
        <v>135</v>
      </c>
      <c r="J1393" t="s">
        <v>136</v>
      </c>
      <c r="K1393" t="s">
        <v>143</v>
      </c>
      <c r="L1393" t="s">
        <v>4256</v>
      </c>
      <c r="M1393" t="s">
        <v>4257</v>
      </c>
      <c r="N1393">
        <v>8.4813888879999997</v>
      </c>
      <c r="O1393">
        <v>0</v>
      </c>
      <c r="P1393">
        <v>44</v>
      </c>
      <c r="Q1393">
        <v>0</v>
      </c>
      <c r="R1393">
        <v>17</v>
      </c>
      <c r="S1393">
        <v>0</v>
      </c>
      <c r="T1393">
        <v>3</v>
      </c>
      <c r="U1393">
        <v>0</v>
      </c>
      <c r="V1393">
        <v>0</v>
      </c>
      <c r="W1393">
        <v>0</v>
      </c>
      <c r="X1393">
        <v>50.889582940866504</v>
      </c>
      <c r="Y1393">
        <v>0</v>
      </c>
      <c r="Z1393">
        <v>12.864803388623825</v>
      </c>
      <c r="AA1393">
        <v>0</v>
      </c>
      <c r="AB1393">
        <v>20.465459205784502</v>
      </c>
      <c r="AC1393">
        <v>0</v>
      </c>
      <c r="AD1393">
        <v>0</v>
      </c>
      <c r="AE1393">
        <v>84.219845535274828</v>
      </c>
    </row>
    <row r="1394" spans="1:31" x14ac:dyDescent="0.25">
      <c r="A1394">
        <v>1628635</v>
      </c>
      <c r="B1394">
        <v>1</v>
      </c>
      <c r="C1394" t="s">
        <v>81</v>
      </c>
      <c r="D1394" t="s">
        <v>113</v>
      </c>
      <c r="E1394" t="s">
        <v>178</v>
      </c>
      <c r="F1394" t="s">
        <v>4258</v>
      </c>
      <c r="G1394" t="s">
        <v>710</v>
      </c>
      <c r="H1394" t="s">
        <v>149</v>
      </c>
      <c r="I1394" t="s">
        <v>135</v>
      </c>
      <c r="J1394" t="s">
        <v>136</v>
      </c>
      <c r="K1394" t="s">
        <v>137</v>
      </c>
      <c r="L1394" t="s">
        <v>4256</v>
      </c>
      <c r="M1394" t="s">
        <v>4259</v>
      </c>
      <c r="N1394">
        <v>5.9502777770000002</v>
      </c>
      <c r="O1394">
        <v>0</v>
      </c>
      <c r="P1394">
        <v>23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14.607858207239959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14.607858207239959</v>
      </c>
    </row>
    <row r="1395" spans="1:31" x14ac:dyDescent="0.25">
      <c r="A1395">
        <v>1628636</v>
      </c>
      <c r="B1395">
        <v>1</v>
      </c>
      <c r="C1395" t="s">
        <v>80</v>
      </c>
      <c r="D1395" t="s">
        <v>101</v>
      </c>
      <c r="E1395" t="s">
        <v>152</v>
      </c>
      <c r="F1395" t="s">
        <v>4260</v>
      </c>
      <c r="G1395" t="s">
        <v>154</v>
      </c>
      <c r="H1395" t="s">
        <v>149</v>
      </c>
      <c r="I1395" t="s">
        <v>135</v>
      </c>
      <c r="J1395" t="s">
        <v>136</v>
      </c>
      <c r="K1395" t="s">
        <v>137</v>
      </c>
      <c r="L1395" t="s">
        <v>4261</v>
      </c>
      <c r="M1395" t="s">
        <v>4262</v>
      </c>
      <c r="N1395">
        <v>2.3066666659999999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0.66722133753990009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0.66722133753990009</v>
      </c>
    </row>
    <row r="1396" spans="1:31" x14ac:dyDescent="0.25">
      <c r="A1396">
        <v>1628640</v>
      </c>
      <c r="B1396">
        <v>1</v>
      </c>
      <c r="C1396" t="s">
        <v>80</v>
      </c>
      <c r="D1396" t="s">
        <v>110</v>
      </c>
      <c r="E1396" t="s">
        <v>146</v>
      </c>
      <c r="F1396" t="s">
        <v>4263</v>
      </c>
      <c r="G1396" t="s">
        <v>235</v>
      </c>
      <c r="H1396" t="s">
        <v>149</v>
      </c>
      <c r="I1396" t="s">
        <v>135</v>
      </c>
      <c r="J1396" t="s">
        <v>136</v>
      </c>
      <c r="K1396" t="s">
        <v>143</v>
      </c>
      <c r="L1396" t="s">
        <v>4264</v>
      </c>
      <c r="M1396" t="s">
        <v>4265</v>
      </c>
      <c r="N1396">
        <v>1.1439388880000001</v>
      </c>
      <c r="O1396">
        <v>0</v>
      </c>
      <c r="P1396">
        <v>339</v>
      </c>
      <c r="Q1396">
        <v>0</v>
      </c>
      <c r="R1396">
        <v>0</v>
      </c>
      <c r="S1396">
        <v>0</v>
      </c>
      <c r="T1396">
        <v>24</v>
      </c>
      <c r="U1396">
        <v>0</v>
      </c>
      <c r="V1396">
        <v>0</v>
      </c>
      <c r="W1396">
        <v>0</v>
      </c>
      <c r="X1396">
        <v>151.83509513141459</v>
      </c>
      <c r="Y1396">
        <v>0</v>
      </c>
      <c r="Z1396">
        <v>0</v>
      </c>
      <c r="AA1396">
        <v>0</v>
      </c>
      <c r="AB1396">
        <v>54.030245618853087</v>
      </c>
      <c r="AC1396">
        <v>0</v>
      </c>
      <c r="AD1396">
        <v>0</v>
      </c>
      <c r="AE1396">
        <v>205.86534075026768</v>
      </c>
    </row>
    <row r="1397" spans="1:31" x14ac:dyDescent="0.25">
      <c r="A1397">
        <v>1628641</v>
      </c>
      <c r="B1397">
        <v>1</v>
      </c>
      <c r="C1397" t="s">
        <v>80</v>
      </c>
      <c r="D1397" t="s">
        <v>100</v>
      </c>
      <c r="E1397" t="s">
        <v>152</v>
      </c>
      <c r="F1397" t="s">
        <v>4266</v>
      </c>
      <c r="G1397" t="s">
        <v>3010</v>
      </c>
      <c r="H1397" t="s">
        <v>149</v>
      </c>
      <c r="I1397" t="s">
        <v>135</v>
      </c>
      <c r="J1397" t="s">
        <v>136</v>
      </c>
      <c r="K1397" t="s">
        <v>137</v>
      </c>
      <c r="L1397" t="s">
        <v>4267</v>
      </c>
      <c r="M1397" t="s">
        <v>4268</v>
      </c>
      <c r="N1397">
        <v>1.000555555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1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2.3434231329513335</v>
      </c>
      <c r="AC1397">
        <v>0</v>
      </c>
      <c r="AD1397">
        <v>0</v>
      </c>
      <c r="AE1397">
        <v>2.3434231329513335</v>
      </c>
    </row>
    <row r="1398" spans="1:31" x14ac:dyDescent="0.25">
      <c r="A1398">
        <v>1628646</v>
      </c>
      <c r="B1398">
        <v>1</v>
      </c>
      <c r="C1398" t="s">
        <v>81</v>
      </c>
      <c r="D1398" t="s">
        <v>119</v>
      </c>
      <c r="E1398" t="s">
        <v>204</v>
      </c>
      <c r="F1398" t="s">
        <v>205</v>
      </c>
      <c r="G1398" t="s">
        <v>161</v>
      </c>
      <c r="H1398" t="s">
        <v>134</v>
      </c>
      <c r="I1398" t="s">
        <v>191</v>
      </c>
      <c r="J1398" t="s">
        <v>136</v>
      </c>
      <c r="K1398" t="s">
        <v>137</v>
      </c>
      <c r="L1398" t="s">
        <v>4269</v>
      </c>
      <c r="M1398" t="s">
        <v>4270</v>
      </c>
      <c r="N1398">
        <v>7.2222220000000004E-3</v>
      </c>
      <c r="O1398">
        <v>0</v>
      </c>
      <c r="P1398">
        <v>1650</v>
      </c>
      <c r="Q1398">
        <v>102</v>
      </c>
      <c r="R1398">
        <v>359</v>
      </c>
      <c r="S1398">
        <v>7</v>
      </c>
      <c r="T1398">
        <v>88</v>
      </c>
      <c r="U1398">
        <v>0</v>
      </c>
      <c r="V1398">
        <v>0</v>
      </c>
      <c r="W1398">
        <v>0</v>
      </c>
      <c r="X1398">
        <v>1.8173193245365007</v>
      </c>
      <c r="Y1398">
        <v>0.34626013150227053</v>
      </c>
      <c r="Z1398">
        <v>0.69815921791182634</v>
      </c>
      <c r="AA1398">
        <v>0.40697648780418505</v>
      </c>
      <c r="AB1398">
        <v>0.4460968458470766</v>
      </c>
      <c r="AC1398">
        <v>0</v>
      </c>
      <c r="AD1398">
        <v>0</v>
      </c>
      <c r="AE1398">
        <v>3.7148120076018589</v>
      </c>
    </row>
    <row r="1399" spans="1:31" x14ac:dyDescent="0.25">
      <c r="A1399">
        <v>1628647</v>
      </c>
      <c r="B1399">
        <v>1</v>
      </c>
      <c r="C1399" t="s">
        <v>80</v>
      </c>
      <c r="D1399" t="s">
        <v>101</v>
      </c>
      <c r="E1399" t="s">
        <v>131</v>
      </c>
      <c r="F1399" t="s">
        <v>2540</v>
      </c>
      <c r="G1399" t="s">
        <v>161</v>
      </c>
      <c r="H1399" t="s">
        <v>134</v>
      </c>
      <c r="I1399" t="s">
        <v>135</v>
      </c>
      <c r="J1399" t="s">
        <v>136</v>
      </c>
      <c r="K1399" t="s">
        <v>137</v>
      </c>
      <c r="L1399" t="s">
        <v>4271</v>
      </c>
      <c r="M1399" t="s">
        <v>4272</v>
      </c>
      <c r="N1399">
        <v>0.953333333</v>
      </c>
      <c r="O1399">
        <v>0</v>
      </c>
      <c r="P1399">
        <v>1305</v>
      </c>
      <c r="Q1399">
        <v>0</v>
      </c>
      <c r="R1399">
        <v>0</v>
      </c>
      <c r="S1399">
        <v>1</v>
      </c>
      <c r="T1399">
        <v>31</v>
      </c>
      <c r="U1399">
        <v>0</v>
      </c>
      <c r="V1399">
        <v>0</v>
      </c>
      <c r="W1399">
        <v>0</v>
      </c>
      <c r="X1399">
        <v>191.53489933542144</v>
      </c>
      <c r="Y1399">
        <v>0</v>
      </c>
      <c r="Z1399">
        <v>0</v>
      </c>
      <c r="AA1399">
        <v>4.8928188616736001</v>
      </c>
      <c r="AB1399">
        <v>22.184629893965592</v>
      </c>
      <c r="AC1399">
        <v>0</v>
      </c>
      <c r="AD1399">
        <v>0</v>
      </c>
      <c r="AE1399">
        <v>218.61234809106062</v>
      </c>
    </row>
    <row r="1400" spans="1:31" x14ac:dyDescent="0.25">
      <c r="A1400">
        <v>1628648</v>
      </c>
      <c r="B1400">
        <v>1</v>
      </c>
      <c r="C1400" t="s">
        <v>81</v>
      </c>
      <c r="D1400" t="s">
        <v>128</v>
      </c>
      <c r="E1400" t="s">
        <v>131</v>
      </c>
      <c r="F1400" t="s">
        <v>4273</v>
      </c>
      <c r="G1400" t="s">
        <v>148</v>
      </c>
      <c r="H1400" t="s">
        <v>134</v>
      </c>
      <c r="I1400" t="s">
        <v>135</v>
      </c>
      <c r="J1400" t="s">
        <v>136</v>
      </c>
      <c r="K1400" t="s">
        <v>143</v>
      </c>
      <c r="L1400" t="s">
        <v>4274</v>
      </c>
      <c r="M1400" t="s">
        <v>4275</v>
      </c>
      <c r="N1400">
        <v>8.3361111109999992</v>
      </c>
      <c r="O1400">
        <v>0</v>
      </c>
      <c r="P1400">
        <v>71</v>
      </c>
      <c r="Q1400">
        <v>0</v>
      </c>
      <c r="R1400">
        <v>2</v>
      </c>
      <c r="S1400">
        <v>0</v>
      </c>
      <c r="T1400">
        <v>6</v>
      </c>
      <c r="U1400">
        <v>0</v>
      </c>
      <c r="V1400">
        <v>0</v>
      </c>
      <c r="W1400">
        <v>0</v>
      </c>
      <c r="X1400">
        <v>96.698254516272726</v>
      </c>
      <c r="Y1400">
        <v>0</v>
      </c>
      <c r="Z1400">
        <v>1.8166508822265468</v>
      </c>
      <c r="AA1400">
        <v>0</v>
      </c>
      <c r="AB1400">
        <v>39.285259273859793</v>
      </c>
      <c r="AC1400">
        <v>0</v>
      </c>
      <c r="AD1400">
        <v>0</v>
      </c>
      <c r="AE1400">
        <v>137.80016467235907</v>
      </c>
    </row>
    <row r="1401" spans="1:31" x14ac:dyDescent="0.25">
      <c r="A1401">
        <v>1628654</v>
      </c>
      <c r="B1401">
        <v>1</v>
      </c>
      <c r="C1401" t="s">
        <v>81</v>
      </c>
      <c r="D1401" t="s">
        <v>126</v>
      </c>
      <c r="E1401" t="s">
        <v>146</v>
      </c>
      <c r="F1401" t="s">
        <v>4276</v>
      </c>
      <c r="G1401" t="s">
        <v>148</v>
      </c>
      <c r="H1401" t="s">
        <v>149</v>
      </c>
      <c r="I1401" t="s">
        <v>135</v>
      </c>
      <c r="J1401" t="s">
        <v>136</v>
      </c>
      <c r="K1401" t="s">
        <v>143</v>
      </c>
      <c r="L1401" t="s">
        <v>4277</v>
      </c>
      <c r="M1401" t="s">
        <v>4278</v>
      </c>
      <c r="N1401">
        <v>7.929834166</v>
      </c>
      <c r="O1401">
        <v>0</v>
      </c>
      <c r="P1401">
        <v>33</v>
      </c>
      <c r="Q1401">
        <v>0</v>
      </c>
      <c r="R1401">
        <v>22</v>
      </c>
      <c r="S1401">
        <v>0</v>
      </c>
      <c r="T1401">
        <v>4</v>
      </c>
      <c r="U1401">
        <v>0</v>
      </c>
      <c r="V1401">
        <v>0</v>
      </c>
      <c r="W1401">
        <v>0</v>
      </c>
      <c r="X1401">
        <v>28.702227595735085</v>
      </c>
      <c r="Y1401">
        <v>0</v>
      </c>
      <c r="Z1401">
        <v>11.421385839471055</v>
      </c>
      <c r="AA1401">
        <v>0</v>
      </c>
      <c r="AB1401">
        <v>146.54857847943597</v>
      </c>
      <c r="AC1401">
        <v>0</v>
      </c>
      <c r="AD1401">
        <v>0</v>
      </c>
      <c r="AE1401">
        <v>186.6721919146421</v>
      </c>
    </row>
    <row r="1402" spans="1:31" x14ac:dyDescent="0.25">
      <c r="A1402">
        <v>1628658</v>
      </c>
      <c r="B1402">
        <v>1</v>
      </c>
      <c r="C1402" t="s">
        <v>80</v>
      </c>
      <c r="D1402" t="s">
        <v>106</v>
      </c>
      <c r="E1402" t="s">
        <v>204</v>
      </c>
      <c r="F1402" t="s">
        <v>4279</v>
      </c>
      <c r="G1402" t="s">
        <v>148</v>
      </c>
      <c r="H1402" t="s">
        <v>134</v>
      </c>
      <c r="I1402" t="s">
        <v>135</v>
      </c>
      <c r="J1402" t="s">
        <v>136</v>
      </c>
      <c r="K1402" t="s">
        <v>143</v>
      </c>
      <c r="L1402" t="s">
        <v>4280</v>
      </c>
      <c r="M1402" t="s">
        <v>4281</v>
      </c>
      <c r="N1402">
        <v>7.7938888879999997</v>
      </c>
      <c r="O1402">
        <v>0</v>
      </c>
      <c r="P1402">
        <v>169</v>
      </c>
      <c r="Q1402">
        <v>0</v>
      </c>
      <c r="R1402">
        <v>33</v>
      </c>
      <c r="S1402">
        <v>2</v>
      </c>
      <c r="T1402">
        <v>30</v>
      </c>
      <c r="U1402">
        <v>2</v>
      </c>
      <c r="V1402">
        <v>0</v>
      </c>
      <c r="W1402">
        <v>0</v>
      </c>
      <c r="X1402">
        <v>149.63186541683496</v>
      </c>
      <c r="Y1402">
        <v>0</v>
      </c>
      <c r="Z1402">
        <v>105.56982274007591</v>
      </c>
      <c r="AA1402">
        <v>242.42804564512201</v>
      </c>
      <c r="AB1402">
        <v>291.11226829102236</v>
      </c>
      <c r="AC1402">
        <v>2697.6121198953406</v>
      </c>
      <c r="AD1402">
        <v>0</v>
      </c>
      <c r="AE1402">
        <v>3486.3541219883959</v>
      </c>
    </row>
    <row r="1403" spans="1:31" x14ac:dyDescent="0.25">
      <c r="A1403">
        <v>1628660</v>
      </c>
      <c r="B1403">
        <v>1</v>
      </c>
      <c r="C1403" t="s">
        <v>80</v>
      </c>
      <c r="D1403" t="s">
        <v>111</v>
      </c>
      <c r="E1403" t="s">
        <v>146</v>
      </c>
      <c r="F1403" t="s">
        <v>4282</v>
      </c>
      <c r="G1403" t="s">
        <v>148</v>
      </c>
      <c r="H1403" t="s">
        <v>149</v>
      </c>
      <c r="I1403" t="s">
        <v>135</v>
      </c>
      <c r="J1403" t="s">
        <v>136</v>
      </c>
      <c r="K1403" t="s">
        <v>143</v>
      </c>
      <c r="L1403" t="s">
        <v>4283</v>
      </c>
      <c r="M1403" t="s">
        <v>4284</v>
      </c>
      <c r="N1403">
        <v>1.143333333</v>
      </c>
      <c r="O1403">
        <v>0</v>
      </c>
      <c r="P1403">
        <v>1028</v>
      </c>
      <c r="Q1403">
        <v>0</v>
      </c>
      <c r="R1403">
        <v>0</v>
      </c>
      <c r="S1403">
        <v>0</v>
      </c>
      <c r="T1403">
        <v>34</v>
      </c>
      <c r="U1403">
        <v>0</v>
      </c>
      <c r="V1403">
        <v>0</v>
      </c>
      <c r="W1403">
        <v>0</v>
      </c>
      <c r="X1403">
        <v>298.77091522289794</v>
      </c>
      <c r="Y1403">
        <v>0</v>
      </c>
      <c r="Z1403">
        <v>0</v>
      </c>
      <c r="AA1403">
        <v>0</v>
      </c>
      <c r="AB1403">
        <v>56.288644718313421</v>
      </c>
      <c r="AC1403">
        <v>0</v>
      </c>
      <c r="AD1403">
        <v>0</v>
      </c>
      <c r="AE1403">
        <v>355.05955994121138</v>
      </c>
    </row>
    <row r="1404" spans="1:31" x14ac:dyDescent="0.25">
      <c r="A1404">
        <v>1628662</v>
      </c>
      <c r="B1404">
        <v>1</v>
      </c>
      <c r="C1404" t="s">
        <v>80</v>
      </c>
      <c r="D1404" t="s">
        <v>94</v>
      </c>
      <c r="E1404" t="s">
        <v>204</v>
      </c>
      <c r="F1404" t="s">
        <v>4285</v>
      </c>
      <c r="G1404" t="s">
        <v>4286</v>
      </c>
      <c r="H1404" t="s">
        <v>967</v>
      </c>
      <c r="I1404" t="s">
        <v>135</v>
      </c>
      <c r="J1404" t="s">
        <v>136</v>
      </c>
      <c r="K1404" t="s">
        <v>143</v>
      </c>
      <c r="L1404" t="s">
        <v>4287</v>
      </c>
      <c r="M1404" t="s">
        <v>4288</v>
      </c>
      <c r="N1404">
        <v>3.7036111109999998</v>
      </c>
      <c r="O1404">
        <v>0</v>
      </c>
      <c r="P1404">
        <v>324</v>
      </c>
      <c r="Q1404">
        <v>0</v>
      </c>
      <c r="R1404">
        <v>1</v>
      </c>
      <c r="S1404">
        <v>4</v>
      </c>
      <c r="T1404">
        <v>13</v>
      </c>
      <c r="U1404">
        <v>1</v>
      </c>
      <c r="V1404">
        <v>0</v>
      </c>
      <c r="W1404">
        <v>0</v>
      </c>
      <c r="X1404">
        <v>93.161101586207934</v>
      </c>
      <c r="Y1404">
        <v>0</v>
      </c>
      <c r="Z1404">
        <v>2.1501897683999553</v>
      </c>
      <c r="AA1404">
        <v>236.54116573056541</v>
      </c>
      <c r="AB1404">
        <v>33.216731783877123</v>
      </c>
      <c r="AC1404">
        <v>716.16299499019181</v>
      </c>
      <c r="AD1404">
        <v>0</v>
      </c>
      <c r="AE1404">
        <v>1081.2321838592422</v>
      </c>
    </row>
    <row r="1405" spans="1:31" x14ac:dyDescent="0.25">
      <c r="A1405">
        <v>1628664</v>
      </c>
      <c r="B1405">
        <v>1</v>
      </c>
      <c r="C1405" t="s">
        <v>81</v>
      </c>
      <c r="D1405" t="s">
        <v>128</v>
      </c>
      <c r="E1405" t="s">
        <v>140</v>
      </c>
      <c r="F1405" t="s">
        <v>4289</v>
      </c>
      <c r="G1405" t="s">
        <v>161</v>
      </c>
      <c r="H1405" t="s">
        <v>134</v>
      </c>
      <c r="I1405" t="s">
        <v>135</v>
      </c>
      <c r="J1405" t="s">
        <v>136</v>
      </c>
      <c r="K1405" t="s">
        <v>137</v>
      </c>
      <c r="L1405" t="s">
        <v>4290</v>
      </c>
      <c r="M1405" t="s">
        <v>4291</v>
      </c>
      <c r="N1405">
        <v>0.44888888799999999</v>
      </c>
      <c r="O1405">
        <v>40</v>
      </c>
      <c r="P1405">
        <v>4429</v>
      </c>
      <c r="Q1405">
        <v>533</v>
      </c>
      <c r="R1405">
        <v>358</v>
      </c>
      <c r="S1405">
        <v>66</v>
      </c>
      <c r="T1405">
        <v>538</v>
      </c>
      <c r="U1405">
        <v>5</v>
      </c>
      <c r="V1405">
        <v>1</v>
      </c>
      <c r="W1405">
        <v>3.1922498083208621</v>
      </c>
      <c r="X1405">
        <v>327.79037906936014</v>
      </c>
      <c r="Y1405">
        <v>98.094489945849219</v>
      </c>
      <c r="Z1405">
        <v>28.568967470475684</v>
      </c>
      <c r="AA1405">
        <v>1040.2759287701374</v>
      </c>
      <c r="AB1405">
        <v>181.45288868101426</v>
      </c>
      <c r="AC1405">
        <v>197.99584354894321</v>
      </c>
      <c r="AD1405">
        <v>2.9187290362518445</v>
      </c>
      <c r="AE1405">
        <v>1880.2894763303525</v>
      </c>
    </row>
    <row r="1406" spans="1:31" x14ac:dyDescent="0.25">
      <c r="A1406">
        <v>1628665</v>
      </c>
      <c r="B1406">
        <v>1</v>
      </c>
      <c r="C1406" t="s">
        <v>80</v>
      </c>
      <c r="D1406" t="s">
        <v>92</v>
      </c>
      <c r="E1406" t="s">
        <v>178</v>
      </c>
      <c r="F1406" t="s">
        <v>4074</v>
      </c>
      <c r="G1406" t="s">
        <v>187</v>
      </c>
      <c r="H1406" t="s">
        <v>149</v>
      </c>
      <c r="I1406" t="s">
        <v>135</v>
      </c>
      <c r="J1406" t="s">
        <v>136</v>
      </c>
      <c r="K1406" t="s">
        <v>137</v>
      </c>
      <c r="L1406" t="s">
        <v>4292</v>
      </c>
      <c r="M1406" t="s">
        <v>4293</v>
      </c>
      <c r="N1406">
        <v>3.5986111109999999</v>
      </c>
      <c r="O1406">
        <v>0</v>
      </c>
      <c r="P1406">
        <v>9</v>
      </c>
      <c r="Q1406">
        <v>0</v>
      </c>
      <c r="R1406">
        <v>5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9.2443239750605333</v>
      </c>
      <c r="Y1406">
        <v>0</v>
      </c>
      <c r="Z1406">
        <v>9.2808906793756059</v>
      </c>
      <c r="AA1406">
        <v>0</v>
      </c>
      <c r="AB1406">
        <v>0</v>
      </c>
      <c r="AC1406">
        <v>0</v>
      </c>
      <c r="AD1406">
        <v>0</v>
      </c>
      <c r="AE1406">
        <v>18.525214654436141</v>
      </c>
    </row>
    <row r="1407" spans="1:31" x14ac:dyDescent="0.25">
      <c r="A1407">
        <v>1628666</v>
      </c>
      <c r="B1407">
        <v>1</v>
      </c>
      <c r="C1407" t="s">
        <v>80</v>
      </c>
      <c r="D1407" t="s">
        <v>93</v>
      </c>
      <c r="E1407" t="s">
        <v>131</v>
      </c>
      <c r="F1407" t="s">
        <v>4294</v>
      </c>
      <c r="G1407" t="s">
        <v>148</v>
      </c>
      <c r="H1407" t="s">
        <v>134</v>
      </c>
      <c r="I1407" t="s">
        <v>135</v>
      </c>
      <c r="J1407" t="s">
        <v>136</v>
      </c>
      <c r="K1407" t="s">
        <v>143</v>
      </c>
      <c r="L1407" t="s">
        <v>4295</v>
      </c>
      <c r="M1407" t="s">
        <v>4296</v>
      </c>
      <c r="N1407">
        <v>8.0916666660000001</v>
      </c>
      <c r="O1407">
        <v>0</v>
      </c>
      <c r="P1407">
        <v>560</v>
      </c>
      <c r="Q1407">
        <v>0</v>
      </c>
      <c r="R1407">
        <v>30</v>
      </c>
      <c r="S1407">
        <v>0</v>
      </c>
      <c r="T1407">
        <v>46</v>
      </c>
      <c r="U1407">
        <v>0</v>
      </c>
      <c r="V1407">
        <v>1</v>
      </c>
      <c r="W1407">
        <v>0</v>
      </c>
      <c r="X1407">
        <v>765.35263129540408</v>
      </c>
      <c r="Y1407">
        <v>0</v>
      </c>
      <c r="Z1407">
        <v>294.13269132893248</v>
      </c>
      <c r="AA1407">
        <v>0</v>
      </c>
      <c r="AB1407">
        <v>267.71149230302797</v>
      </c>
      <c r="AC1407">
        <v>0</v>
      </c>
      <c r="AD1407">
        <v>167.02475259040739</v>
      </c>
      <c r="AE1407">
        <v>1494.2215675177717</v>
      </c>
    </row>
    <row r="1408" spans="1:31" x14ac:dyDescent="0.25">
      <c r="A1408">
        <v>1628667</v>
      </c>
      <c r="B1408">
        <v>1</v>
      </c>
      <c r="C1408" t="s">
        <v>80</v>
      </c>
      <c r="D1408" t="s">
        <v>85</v>
      </c>
      <c r="E1408" t="s">
        <v>146</v>
      </c>
      <c r="F1408" t="s">
        <v>4297</v>
      </c>
      <c r="G1408" t="s">
        <v>148</v>
      </c>
      <c r="H1408" t="s">
        <v>149</v>
      </c>
      <c r="I1408" t="s">
        <v>135</v>
      </c>
      <c r="J1408" t="s">
        <v>136</v>
      </c>
      <c r="K1408" t="s">
        <v>143</v>
      </c>
      <c r="L1408" t="s">
        <v>4298</v>
      </c>
      <c r="M1408" t="s">
        <v>4299</v>
      </c>
      <c r="N1408">
        <v>7.688055555</v>
      </c>
      <c r="O1408">
        <v>0</v>
      </c>
      <c r="P1408">
        <v>804</v>
      </c>
      <c r="Q1408">
        <v>0</v>
      </c>
      <c r="R1408">
        <v>0</v>
      </c>
      <c r="S1408">
        <v>0</v>
      </c>
      <c r="T1408">
        <v>72</v>
      </c>
      <c r="U1408">
        <v>0</v>
      </c>
      <c r="V1408">
        <v>0</v>
      </c>
      <c r="W1408">
        <v>0</v>
      </c>
      <c r="X1408">
        <v>1588.1322840593868</v>
      </c>
      <c r="Y1408">
        <v>0</v>
      </c>
      <c r="Z1408">
        <v>0</v>
      </c>
      <c r="AA1408">
        <v>0</v>
      </c>
      <c r="AB1408">
        <v>426.45183293284202</v>
      </c>
      <c r="AC1408">
        <v>0</v>
      </c>
      <c r="AD1408">
        <v>0</v>
      </c>
      <c r="AE1408">
        <v>2014.5841169922289</v>
      </c>
    </row>
    <row r="1409" spans="1:31" x14ac:dyDescent="0.25">
      <c r="A1409">
        <v>1628668</v>
      </c>
      <c r="B1409">
        <v>1</v>
      </c>
      <c r="C1409" t="s">
        <v>80</v>
      </c>
      <c r="D1409" t="s">
        <v>97</v>
      </c>
      <c r="E1409" t="s">
        <v>152</v>
      </c>
      <c r="F1409" t="s">
        <v>4300</v>
      </c>
      <c r="G1409" t="s">
        <v>154</v>
      </c>
      <c r="H1409" t="s">
        <v>149</v>
      </c>
      <c r="I1409" t="s">
        <v>135</v>
      </c>
      <c r="J1409" t="s">
        <v>136</v>
      </c>
      <c r="K1409" t="s">
        <v>137</v>
      </c>
      <c r="L1409" t="s">
        <v>4301</v>
      </c>
      <c r="M1409" t="s">
        <v>4302</v>
      </c>
      <c r="N1409">
        <v>0.69083333300000005</v>
      </c>
      <c r="O1409">
        <v>0</v>
      </c>
      <c r="P1409">
        <v>3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0.25507672324179664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0.25507672324179664</v>
      </c>
    </row>
    <row r="1410" spans="1:31" x14ac:dyDescent="0.25">
      <c r="A1410">
        <v>1628669</v>
      </c>
      <c r="B1410">
        <v>1</v>
      </c>
      <c r="C1410" t="s">
        <v>80</v>
      </c>
      <c r="D1410" t="s">
        <v>90</v>
      </c>
      <c r="E1410" t="s">
        <v>152</v>
      </c>
      <c r="F1410" t="s">
        <v>4303</v>
      </c>
      <c r="G1410" t="s">
        <v>154</v>
      </c>
      <c r="H1410" t="s">
        <v>149</v>
      </c>
      <c r="I1410" t="s">
        <v>135</v>
      </c>
      <c r="J1410" t="s">
        <v>136</v>
      </c>
      <c r="K1410" t="s">
        <v>137</v>
      </c>
      <c r="L1410" t="s">
        <v>4304</v>
      </c>
      <c r="M1410" t="s">
        <v>4305</v>
      </c>
      <c r="N1410">
        <v>1.2455555549999999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2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0.31698580662824449</v>
      </c>
      <c r="AC1410">
        <v>0</v>
      </c>
      <c r="AD1410">
        <v>0</v>
      </c>
      <c r="AE1410">
        <v>0.31698580662824449</v>
      </c>
    </row>
    <row r="1411" spans="1:31" x14ac:dyDescent="0.25">
      <c r="A1411">
        <v>1628670</v>
      </c>
      <c r="B1411">
        <v>1</v>
      </c>
      <c r="C1411" t="s">
        <v>81</v>
      </c>
      <c r="D1411" t="s">
        <v>112</v>
      </c>
      <c r="E1411" t="s">
        <v>152</v>
      </c>
      <c r="F1411" t="s">
        <v>4306</v>
      </c>
      <c r="G1411" t="s">
        <v>168</v>
      </c>
      <c r="H1411" t="s">
        <v>149</v>
      </c>
      <c r="I1411" t="s">
        <v>135</v>
      </c>
      <c r="J1411" t="s">
        <v>136</v>
      </c>
      <c r="K1411" t="s">
        <v>137</v>
      </c>
      <c r="L1411" t="s">
        <v>4307</v>
      </c>
      <c r="M1411" t="s">
        <v>4308</v>
      </c>
      <c r="N1411">
        <v>5.5122222220000001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4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23.136017810495495</v>
      </c>
      <c r="AC1411">
        <v>0</v>
      </c>
      <c r="AD1411">
        <v>0</v>
      </c>
      <c r="AE1411">
        <v>23.136017810495495</v>
      </c>
    </row>
    <row r="1412" spans="1:31" x14ac:dyDescent="0.25">
      <c r="A1412">
        <v>1628671</v>
      </c>
      <c r="B1412">
        <v>1</v>
      </c>
      <c r="C1412" t="s">
        <v>80</v>
      </c>
      <c r="D1412" t="s">
        <v>82</v>
      </c>
      <c r="E1412" t="s">
        <v>152</v>
      </c>
      <c r="F1412" t="s">
        <v>4309</v>
      </c>
      <c r="G1412" t="s">
        <v>507</v>
      </c>
      <c r="H1412" t="s">
        <v>149</v>
      </c>
      <c r="I1412" t="s">
        <v>135</v>
      </c>
      <c r="J1412" t="s">
        <v>136</v>
      </c>
      <c r="K1412" t="s">
        <v>137</v>
      </c>
      <c r="L1412" t="s">
        <v>4310</v>
      </c>
      <c r="M1412" t="s">
        <v>4311</v>
      </c>
      <c r="N1412">
        <v>2.2127777769999999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2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3.741832338594417</v>
      </c>
      <c r="AC1412">
        <v>0</v>
      </c>
      <c r="AD1412">
        <v>0</v>
      </c>
      <c r="AE1412">
        <v>3.741832338594417</v>
      </c>
    </row>
    <row r="1413" spans="1:31" x14ac:dyDescent="0.25">
      <c r="A1413">
        <v>1628672</v>
      </c>
      <c r="B1413">
        <v>1</v>
      </c>
      <c r="C1413" t="s">
        <v>80</v>
      </c>
      <c r="D1413" t="s">
        <v>105</v>
      </c>
      <c r="E1413" t="s">
        <v>146</v>
      </c>
      <c r="F1413" t="s">
        <v>4312</v>
      </c>
      <c r="G1413" t="s">
        <v>142</v>
      </c>
      <c r="H1413" t="s">
        <v>149</v>
      </c>
      <c r="I1413" t="s">
        <v>135</v>
      </c>
      <c r="J1413" t="s">
        <v>136</v>
      </c>
      <c r="K1413" t="s">
        <v>143</v>
      </c>
      <c r="L1413" t="s">
        <v>4313</v>
      </c>
      <c r="M1413" t="s">
        <v>4314</v>
      </c>
      <c r="N1413">
        <v>2.2919444439999999</v>
      </c>
      <c r="O1413">
        <v>0</v>
      </c>
      <c r="P1413">
        <v>315</v>
      </c>
      <c r="Q1413">
        <v>0</v>
      </c>
      <c r="R1413">
        <v>0</v>
      </c>
      <c r="S1413">
        <v>0</v>
      </c>
      <c r="T1413">
        <v>18</v>
      </c>
      <c r="U1413">
        <v>0</v>
      </c>
      <c r="V1413">
        <v>0</v>
      </c>
      <c r="W1413">
        <v>0</v>
      </c>
      <c r="X1413">
        <v>205.09164496756489</v>
      </c>
      <c r="Y1413">
        <v>0</v>
      </c>
      <c r="Z1413">
        <v>0</v>
      </c>
      <c r="AA1413">
        <v>0</v>
      </c>
      <c r="AB1413">
        <v>81.393420957066866</v>
      </c>
      <c r="AC1413">
        <v>0</v>
      </c>
      <c r="AD1413">
        <v>0</v>
      </c>
      <c r="AE1413">
        <v>286.48506592463173</v>
      </c>
    </row>
    <row r="1414" spans="1:31" x14ac:dyDescent="0.25">
      <c r="A1414">
        <v>1628673</v>
      </c>
      <c r="B1414">
        <v>1</v>
      </c>
      <c r="C1414" t="s">
        <v>80</v>
      </c>
      <c r="D1414" t="s">
        <v>103</v>
      </c>
      <c r="E1414" t="s">
        <v>178</v>
      </c>
      <c r="F1414" t="s">
        <v>4315</v>
      </c>
      <c r="G1414" t="s">
        <v>148</v>
      </c>
      <c r="H1414" t="s">
        <v>149</v>
      </c>
      <c r="I1414" t="s">
        <v>135</v>
      </c>
      <c r="J1414" t="s">
        <v>136</v>
      </c>
      <c r="K1414" t="s">
        <v>143</v>
      </c>
      <c r="L1414" t="s">
        <v>4316</v>
      </c>
      <c r="M1414" t="s">
        <v>4317</v>
      </c>
      <c r="N1414">
        <v>3.3523833330000001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7</v>
      </c>
      <c r="U1414">
        <v>0</v>
      </c>
      <c r="V1414">
        <v>1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55.499407289882967</v>
      </c>
      <c r="AC1414">
        <v>0</v>
      </c>
      <c r="AD1414">
        <v>4.0842690927714109</v>
      </c>
      <c r="AE1414">
        <v>59.583676382654374</v>
      </c>
    </row>
    <row r="1415" spans="1:31" x14ac:dyDescent="0.25">
      <c r="A1415">
        <v>1628674</v>
      </c>
      <c r="B1415">
        <v>1</v>
      </c>
      <c r="C1415" t="s">
        <v>80</v>
      </c>
      <c r="D1415" t="s">
        <v>96</v>
      </c>
      <c r="E1415" t="s">
        <v>152</v>
      </c>
      <c r="F1415" t="s">
        <v>4318</v>
      </c>
      <c r="G1415" t="s">
        <v>168</v>
      </c>
      <c r="H1415" t="s">
        <v>149</v>
      </c>
      <c r="I1415" t="s">
        <v>135</v>
      </c>
      <c r="J1415" t="s">
        <v>136</v>
      </c>
      <c r="K1415" t="s">
        <v>137</v>
      </c>
      <c r="L1415" t="s">
        <v>4319</v>
      </c>
      <c r="M1415" t="s">
        <v>4320</v>
      </c>
      <c r="N1415">
        <v>1.1200000000000001</v>
      </c>
      <c r="O1415">
        <v>0</v>
      </c>
      <c r="P1415">
        <v>1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5.7770956191999993E-4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5.7770956191999993E-4</v>
      </c>
    </row>
    <row r="1416" spans="1:31" x14ac:dyDescent="0.25">
      <c r="A1416">
        <v>1628675</v>
      </c>
      <c r="B1416">
        <v>1</v>
      </c>
      <c r="C1416" t="s">
        <v>81</v>
      </c>
      <c r="D1416" t="s">
        <v>128</v>
      </c>
      <c r="E1416" t="s">
        <v>178</v>
      </c>
      <c r="F1416" t="s">
        <v>4321</v>
      </c>
      <c r="G1416" t="s">
        <v>148</v>
      </c>
      <c r="H1416" t="s">
        <v>149</v>
      </c>
      <c r="I1416" t="s">
        <v>135</v>
      </c>
      <c r="J1416" t="s">
        <v>136</v>
      </c>
      <c r="K1416" t="s">
        <v>143</v>
      </c>
      <c r="L1416" t="s">
        <v>4322</v>
      </c>
      <c r="M1416" t="s">
        <v>4323</v>
      </c>
      <c r="N1416">
        <v>6.9180555549999996</v>
      </c>
      <c r="O1416">
        <v>0</v>
      </c>
      <c r="P1416">
        <v>1155</v>
      </c>
      <c r="Q1416">
        <v>0</v>
      </c>
      <c r="R1416">
        <v>0</v>
      </c>
      <c r="S1416">
        <v>0</v>
      </c>
      <c r="T1416">
        <v>88</v>
      </c>
      <c r="U1416">
        <v>0</v>
      </c>
      <c r="V1416">
        <v>0</v>
      </c>
      <c r="W1416">
        <v>0</v>
      </c>
      <c r="X1416">
        <v>1721.9647388312196</v>
      </c>
      <c r="Y1416">
        <v>0</v>
      </c>
      <c r="Z1416">
        <v>0</v>
      </c>
      <c r="AA1416">
        <v>0</v>
      </c>
      <c r="AB1416">
        <v>1409.954527188399</v>
      </c>
      <c r="AC1416">
        <v>0</v>
      </c>
      <c r="AD1416">
        <v>0</v>
      </c>
      <c r="AE1416">
        <v>3131.9192660196186</v>
      </c>
    </row>
    <row r="1417" spans="1:31" x14ac:dyDescent="0.25">
      <c r="A1417">
        <v>1628676</v>
      </c>
      <c r="B1417">
        <v>1</v>
      </c>
      <c r="C1417" t="s">
        <v>80</v>
      </c>
      <c r="D1417" t="s">
        <v>103</v>
      </c>
      <c r="E1417" t="s">
        <v>146</v>
      </c>
      <c r="F1417" t="s">
        <v>4324</v>
      </c>
      <c r="G1417" t="s">
        <v>227</v>
      </c>
      <c r="H1417" t="s">
        <v>149</v>
      </c>
      <c r="I1417" t="s">
        <v>135</v>
      </c>
      <c r="J1417" t="s">
        <v>136</v>
      </c>
      <c r="K1417" t="s">
        <v>137</v>
      </c>
      <c r="L1417" t="s">
        <v>4325</v>
      </c>
      <c r="M1417" t="s">
        <v>4326</v>
      </c>
      <c r="N1417">
        <v>0.71805555499999996</v>
      </c>
      <c r="O1417">
        <v>0</v>
      </c>
      <c r="P1417">
        <v>0</v>
      </c>
      <c r="Q1417">
        <v>0</v>
      </c>
      <c r="R1417">
        <v>9</v>
      </c>
      <c r="S1417">
        <v>0</v>
      </c>
      <c r="T1417">
        <v>6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3.3541964528949224</v>
      </c>
      <c r="AA1417">
        <v>0</v>
      </c>
      <c r="AB1417">
        <v>4.0373109792443058</v>
      </c>
      <c r="AC1417">
        <v>0</v>
      </c>
      <c r="AD1417">
        <v>0</v>
      </c>
      <c r="AE1417">
        <v>7.3915074321392282</v>
      </c>
    </row>
    <row r="1418" spans="1:31" x14ac:dyDescent="0.25">
      <c r="A1418">
        <v>1628677</v>
      </c>
      <c r="B1418">
        <v>1</v>
      </c>
      <c r="C1418" t="s">
        <v>80</v>
      </c>
      <c r="D1418" t="s">
        <v>97</v>
      </c>
      <c r="E1418" t="s">
        <v>152</v>
      </c>
      <c r="F1418" t="s">
        <v>4327</v>
      </c>
      <c r="G1418" t="s">
        <v>507</v>
      </c>
      <c r="H1418" t="s">
        <v>149</v>
      </c>
      <c r="I1418" t="s">
        <v>135</v>
      </c>
      <c r="J1418" t="s">
        <v>136</v>
      </c>
      <c r="K1418" t="s">
        <v>137</v>
      </c>
      <c r="L1418" t="s">
        <v>4328</v>
      </c>
      <c r="M1418" t="s">
        <v>4329</v>
      </c>
      <c r="N1418">
        <v>1.3194444439999999</v>
      </c>
      <c r="O1418">
        <v>0</v>
      </c>
      <c r="P1418">
        <v>1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0.7556363922771101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0.7556363922771101</v>
      </c>
    </row>
    <row r="1419" spans="1:31" x14ac:dyDescent="0.25">
      <c r="A1419">
        <v>1628678</v>
      </c>
      <c r="B1419">
        <v>1</v>
      </c>
      <c r="C1419" t="s">
        <v>80</v>
      </c>
      <c r="D1419" t="s">
        <v>83</v>
      </c>
      <c r="E1419" t="s">
        <v>204</v>
      </c>
      <c r="F1419" t="s">
        <v>4330</v>
      </c>
      <c r="G1419" t="s">
        <v>161</v>
      </c>
      <c r="H1419" t="s">
        <v>134</v>
      </c>
      <c r="I1419" t="s">
        <v>135</v>
      </c>
      <c r="J1419" t="s">
        <v>136</v>
      </c>
      <c r="K1419" t="s">
        <v>137</v>
      </c>
      <c r="L1419" t="s">
        <v>4331</v>
      </c>
      <c r="M1419" t="s">
        <v>4332</v>
      </c>
      <c r="N1419">
        <v>0.61555555500000003</v>
      </c>
      <c r="O1419">
        <v>0</v>
      </c>
      <c r="P1419">
        <v>0</v>
      </c>
      <c r="Q1419">
        <v>1</v>
      </c>
      <c r="R1419">
        <v>0</v>
      </c>
      <c r="S1419">
        <v>4</v>
      </c>
      <c r="T1419">
        <v>12</v>
      </c>
      <c r="U1419">
        <v>6</v>
      </c>
      <c r="V1419">
        <v>5</v>
      </c>
      <c r="W1419">
        <v>0</v>
      </c>
      <c r="X1419">
        <v>0</v>
      </c>
      <c r="Y1419">
        <v>7.5937272230524433E-2</v>
      </c>
      <c r="Z1419">
        <v>0</v>
      </c>
      <c r="AA1419">
        <v>48.182241317212195</v>
      </c>
      <c r="AB1419">
        <v>35.176968845010613</v>
      </c>
      <c r="AC1419">
        <v>1494.1068793036566</v>
      </c>
      <c r="AD1419">
        <v>189.94013315228494</v>
      </c>
      <c r="AE1419">
        <v>1767.4821598903948</v>
      </c>
    </row>
    <row r="1420" spans="1:31" x14ac:dyDescent="0.25">
      <c r="A1420">
        <v>1628679</v>
      </c>
      <c r="B1420">
        <v>1</v>
      </c>
      <c r="C1420" t="s">
        <v>80</v>
      </c>
      <c r="D1420" t="s">
        <v>111</v>
      </c>
      <c r="E1420" t="s">
        <v>362</v>
      </c>
      <c r="F1420" t="s">
        <v>4333</v>
      </c>
      <c r="G1420" t="s">
        <v>231</v>
      </c>
      <c r="H1420" t="s">
        <v>149</v>
      </c>
      <c r="I1420" t="s">
        <v>135</v>
      </c>
      <c r="J1420" t="s">
        <v>136</v>
      </c>
      <c r="K1420" t="s">
        <v>137</v>
      </c>
      <c r="L1420" t="s">
        <v>4334</v>
      </c>
      <c r="M1420" t="s">
        <v>4335</v>
      </c>
      <c r="N1420">
        <v>0.92722222200000004</v>
      </c>
      <c r="O1420">
        <v>0</v>
      </c>
      <c r="P1420">
        <v>151</v>
      </c>
      <c r="Q1420">
        <v>0</v>
      </c>
      <c r="R1420">
        <v>0</v>
      </c>
      <c r="S1420">
        <v>0</v>
      </c>
      <c r="T1420">
        <v>5</v>
      </c>
      <c r="U1420">
        <v>0</v>
      </c>
      <c r="V1420">
        <v>0</v>
      </c>
      <c r="W1420">
        <v>0</v>
      </c>
      <c r="X1420">
        <v>36.530095097746795</v>
      </c>
      <c r="Y1420">
        <v>0</v>
      </c>
      <c r="Z1420">
        <v>0</v>
      </c>
      <c r="AA1420">
        <v>0</v>
      </c>
      <c r="AB1420">
        <v>2.7887583369509916</v>
      </c>
      <c r="AC1420">
        <v>0</v>
      </c>
      <c r="AD1420">
        <v>0</v>
      </c>
      <c r="AE1420">
        <v>39.318853434697786</v>
      </c>
    </row>
    <row r="1421" spans="1:31" x14ac:dyDescent="0.25">
      <c r="A1421">
        <v>1628680</v>
      </c>
      <c r="B1421">
        <v>1</v>
      </c>
      <c r="C1421" t="s">
        <v>81</v>
      </c>
      <c r="D1421" t="s">
        <v>118</v>
      </c>
      <c r="E1421" t="s">
        <v>204</v>
      </c>
      <c r="F1421" t="s">
        <v>4336</v>
      </c>
      <c r="G1421" t="s">
        <v>148</v>
      </c>
      <c r="H1421" t="s">
        <v>134</v>
      </c>
      <c r="I1421" t="s">
        <v>135</v>
      </c>
      <c r="J1421" t="s">
        <v>136</v>
      </c>
      <c r="K1421" t="s">
        <v>143</v>
      </c>
      <c r="L1421" t="s">
        <v>4337</v>
      </c>
      <c r="M1421" t="s">
        <v>4338</v>
      </c>
      <c r="N1421">
        <v>0.56045083299999998</v>
      </c>
      <c r="O1421">
        <v>0</v>
      </c>
      <c r="P1421">
        <v>118</v>
      </c>
      <c r="Q1421">
        <v>23</v>
      </c>
      <c r="R1421">
        <v>4</v>
      </c>
      <c r="S1421">
        <v>8</v>
      </c>
      <c r="T1421">
        <v>6</v>
      </c>
      <c r="U1421">
        <v>0</v>
      </c>
      <c r="V1421">
        <v>0</v>
      </c>
      <c r="W1421">
        <v>0</v>
      </c>
      <c r="X1421">
        <v>6.7905793352867452</v>
      </c>
      <c r="Y1421">
        <v>4.8904185758548815</v>
      </c>
      <c r="Z1421">
        <v>0.1227442878918</v>
      </c>
      <c r="AA1421">
        <v>20.328047902173267</v>
      </c>
      <c r="AB1421">
        <v>1.1598049563280568</v>
      </c>
      <c r="AC1421">
        <v>0</v>
      </c>
      <c r="AD1421">
        <v>0</v>
      </c>
      <c r="AE1421">
        <v>33.291595057534757</v>
      </c>
    </row>
    <row r="1422" spans="1:31" x14ac:dyDescent="0.25">
      <c r="A1422">
        <v>1628681</v>
      </c>
      <c r="B1422">
        <v>1</v>
      </c>
      <c r="C1422" t="s">
        <v>80</v>
      </c>
      <c r="D1422" t="s">
        <v>92</v>
      </c>
      <c r="E1422" t="s">
        <v>178</v>
      </c>
      <c r="F1422" t="s">
        <v>3981</v>
      </c>
      <c r="G1422" t="s">
        <v>227</v>
      </c>
      <c r="H1422" t="s">
        <v>149</v>
      </c>
      <c r="I1422" t="s">
        <v>135</v>
      </c>
      <c r="J1422" t="s">
        <v>136</v>
      </c>
      <c r="K1422" t="s">
        <v>137</v>
      </c>
      <c r="L1422" t="s">
        <v>4339</v>
      </c>
      <c r="M1422" t="s">
        <v>4340</v>
      </c>
      <c r="N1422">
        <v>3.4855555549999999</v>
      </c>
      <c r="O1422">
        <v>0</v>
      </c>
      <c r="P1422">
        <v>5</v>
      </c>
      <c r="Q1422">
        <v>0</v>
      </c>
      <c r="R1422">
        <v>1</v>
      </c>
      <c r="S1422">
        <v>0</v>
      </c>
      <c r="T1422">
        <v>1</v>
      </c>
      <c r="U1422">
        <v>0</v>
      </c>
      <c r="V1422">
        <v>0</v>
      </c>
      <c r="W1422">
        <v>0</v>
      </c>
      <c r="X1422">
        <v>1.8234363397076174</v>
      </c>
      <c r="Y1422">
        <v>0</v>
      </c>
      <c r="Z1422">
        <v>9.79592063209153</v>
      </c>
      <c r="AA1422">
        <v>0</v>
      </c>
      <c r="AB1422">
        <v>0.380804318435565</v>
      </c>
      <c r="AC1422">
        <v>0</v>
      </c>
      <c r="AD1422">
        <v>0</v>
      </c>
      <c r="AE1422">
        <v>12.000161290234713</v>
      </c>
    </row>
    <row r="1423" spans="1:31" x14ac:dyDescent="0.25">
      <c r="A1423">
        <v>1628682</v>
      </c>
      <c r="B1423">
        <v>1</v>
      </c>
      <c r="C1423" t="s">
        <v>81</v>
      </c>
      <c r="D1423" t="s">
        <v>114</v>
      </c>
      <c r="E1423" t="s">
        <v>131</v>
      </c>
      <c r="F1423" t="s">
        <v>4341</v>
      </c>
      <c r="G1423" t="s">
        <v>148</v>
      </c>
      <c r="H1423" t="s">
        <v>134</v>
      </c>
      <c r="I1423" t="s">
        <v>135</v>
      </c>
      <c r="J1423" t="s">
        <v>136</v>
      </c>
      <c r="K1423" t="s">
        <v>143</v>
      </c>
      <c r="L1423" t="s">
        <v>4342</v>
      </c>
      <c r="M1423" t="s">
        <v>4343</v>
      </c>
      <c r="N1423">
        <v>7.4739405550000004</v>
      </c>
      <c r="O1423">
        <v>0</v>
      </c>
      <c r="P1423">
        <v>169</v>
      </c>
      <c r="Q1423">
        <v>0</v>
      </c>
      <c r="R1423">
        <v>0</v>
      </c>
      <c r="S1423">
        <v>0</v>
      </c>
      <c r="T1423">
        <v>29</v>
      </c>
      <c r="U1423">
        <v>0</v>
      </c>
      <c r="V1423">
        <v>0</v>
      </c>
      <c r="W1423">
        <v>0</v>
      </c>
      <c r="X1423">
        <v>151.38438329684277</v>
      </c>
      <c r="Y1423">
        <v>0</v>
      </c>
      <c r="Z1423">
        <v>0</v>
      </c>
      <c r="AA1423">
        <v>0</v>
      </c>
      <c r="AB1423">
        <v>127.21904428341485</v>
      </c>
      <c r="AC1423">
        <v>0</v>
      </c>
      <c r="AD1423">
        <v>0</v>
      </c>
      <c r="AE1423">
        <v>278.60342758025763</v>
      </c>
    </row>
    <row r="1424" spans="1:31" x14ac:dyDescent="0.25">
      <c r="A1424">
        <v>1628683</v>
      </c>
      <c r="B1424">
        <v>1</v>
      </c>
      <c r="C1424" t="s">
        <v>81</v>
      </c>
      <c r="D1424" t="s">
        <v>127</v>
      </c>
      <c r="E1424" t="s">
        <v>131</v>
      </c>
      <c r="F1424" t="s">
        <v>4344</v>
      </c>
      <c r="G1424" t="s">
        <v>161</v>
      </c>
      <c r="H1424" t="s">
        <v>134</v>
      </c>
      <c r="I1424" t="s">
        <v>191</v>
      </c>
      <c r="J1424" t="s">
        <v>136</v>
      </c>
      <c r="K1424" t="s">
        <v>137</v>
      </c>
      <c r="L1424" t="s">
        <v>4345</v>
      </c>
      <c r="M1424" t="s">
        <v>4346</v>
      </c>
      <c r="N1424">
        <v>4.4444439999999997E-3</v>
      </c>
      <c r="O1424">
        <v>0</v>
      </c>
      <c r="P1424">
        <v>892</v>
      </c>
      <c r="Q1424">
        <v>11</v>
      </c>
      <c r="R1424">
        <v>28</v>
      </c>
      <c r="S1424">
        <v>2</v>
      </c>
      <c r="T1424">
        <v>114</v>
      </c>
      <c r="U1424">
        <v>0</v>
      </c>
      <c r="V1424">
        <v>1</v>
      </c>
      <c r="W1424">
        <v>0</v>
      </c>
      <c r="X1424">
        <v>1.2756498833898964</v>
      </c>
      <c r="Y1424">
        <v>1.0813622859040001E-2</v>
      </c>
      <c r="Z1424">
        <v>1.1794974398720001E-2</v>
      </c>
      <c r="AA1424">
        <v>9.5611717759999989E-3</v>
      </c>
      <c r="AB1424">
        <v>0.35635067553428434</v>
      </c>
      <c r="AC1424">
        <v>0</v>
      </c>
      <c r="AD1424">
        <v>0.17390446329832002</v>
      </c>
      <c r="AE1424">
        <v>1.8380747912562607</v>
      </c>
    </row>
    <row r="1425" spans="1:31" x14ac:dyDescent="0.25">
      <c r="A1425">
        <v>1628686</v>
      </c>
      <c r="B1425">
        <v>1</v>
      </c>
      <c r="C1425" t="s">
        <v>80</v>
      </c>
      <c r="D1425" t="s">
        <v>100</v>
      </c>
      <c r="E1425" t="s">
        <v>140</v>
      </c>
      <c r="F1425" t="s">
        <v>2535</v>
      </c>
      <c r="G1425" t="s">
        <v>161</v>
      </c>
      <c r="H1425" t="s">
        <v>134</v>
      </c>
      <c r="I1425" t="s">
        <v>135</v>
      </c>
      <c r="J1425" t="s">
        <v>136</v>
      </c>
      <c r="K1425" t="s">
        <v>137</v>
      </c>
      <c r="L1425" t="s">
        <v>4347</v>
      </c>
      <c r="M1425" t="s">
        <v>4348</v>
      </c>
      <c r="N1425">
        <v>0.72833333300000003</v>
      </c>
      <c r="O1425">
        <v>1</v>
      </c>
      <c r="P1425">
        <v>412</v>
      </c>
      <c r="Q1425">
        <v>26</v>
      </c>
      <c r="R1425">
        <v>120</v>
      </c>
      <c r="S1425">
        <v>10</v>
      </c>
      <c r="T1425">
        <v>92</v>
      </c>
      <c r="U1425">
        <v>0</v>
      </c>
      <c r="V1425">
        <v>0</v>
      </c>
      <c r="W1425">
        <v>4.2987865567986103E-2</v>
      </c>
      <c r="X1425">
        <v>69.912556400457191</v>
      </c>
      <c r="Y1425">
        <v>108.37673129349811</v>
      </c>
      <c r="Z1425">
        <v>37.538844178525814</v>
      </c>
      <c r="AA1425">
        <v>16.848340234204667</v>
      </c>
      <c r="AB1425">
        <v>67.196184113122143</v>
      </c>
      <c r="AC1425">
        <v>0</v>
      </c>
      <c r="AD1425">
        <v>0</v>
      </c>
      <c r="AE1425">
        <v>299.9156440853759</v>
      </c>
    </row>
    <row r="1426" spans="1:31" x14ac:dyDescent="0.25">
      <c r="A1426">
        <v>1628687</v>
      </c>
      <c r="B1426">
        <v>1</v>
      </c>
      <c r="C1426" t="s">
        <v>80</v>
      </c>
      <c r="D1426" t="s">
        <v>100</v>
      </c>
      <c r="E1426" t="s">
        <v>152</v>
      </c>
      <c r="F1426" t="s">
        <v>4349</v>
      </c>
      <c r="G1426" t="s">
        <v>154</v>
      </c>
      <c r="H1426" t="s">
        <v>149</v>
      </c>
      <c r="I1426" t="s">
        <v>135</v>
      </c>
      <c r="J1426" t="s">
        <v>136</v>
      </c>
      <c r="K1426" t="s">
        <v>137</v>
      </c>
      <c r="L1426" t="s">
        <v>4350</v>
      </c>
      <c r="M1426" t="s">
        <v>4351</v>
      </c>
      <c r="N1426">
        <v>1.248888888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1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3.9716571992223297</v>
      </c>
      <c r="AC1426">
        <v>0</v>
      </c>
      <c r="AD1426">
        <v>0</v>
      </c>
      <c r="AE1426">
        <v>3.9716571992223297</v>
      </c>
    </row>
    <row r="1427" spans="1:31" x14ac:dyDescent="0.25">
      <c r="A1427">
        <v>1628689</v>
      </c>
      <c r="B1427">
        <v>1</v>
      </c>
      <c r="C1427" t="s">
        <v>81</v>
      </c>
      <c r="D1427" t="s">
        <v>116</v>
      </c>
      <c r="E1427" t="s">
        <v>204</v>
      </c>
      <c r="F1427" t="s">
        <v>4352</v>
      </c>
      <c r="G1427" t="s">
        <v>161</v>
      </c>
      <c r="H1427" t="s">
        <v>134</v>
      </c>
      <c r="I1427" t="s">
        <v>191</v>
      </c>
      <c r="J1427" t="s">
        <v>136</v>
      </c>
      <c r="K1427" t="s">
        <v>137</v>
      </c>
      <c r="L1427" t="s">
        <v>4353</v>
      </c>
      <c r="M1427" t="s">
        <v>4354</v>
      </c>
      <c r="N1427">
        <v>2.7777769999999999E-3</v>
      </c>
      <c r="O1427">
        <v>0</v>
      </c>
      <c r="P1427">
        <v>885</v>
      </c>
      <c r="Q1427">
        <v>6</v>
      </c>
      <c r="R1427">
        <v>70</v>
      </c>
      <c r="S1427">
        <v>11</v>
      </c>
      <c r="T1427">
        <v>50</v>
      </c>
      <c r="U1427">
        <v>0</v>
      </c>
      <c r="V1427">
        <v>0</v>
      </c>
      <c r="W1427">
        <v>0</v>
      </c>
      <c r="X1427">
        <v>0.23003877071637766</v>
      </c>
      <c r="Y1427">
        <v>1.3032792869200003E-2</v>
      </c>
      <c r="Z1427">
        <v>1.9939531379708334E-2</v>
      </c>
      <c r="AA1427">
        <v>0.14697000386666667</v>
      </c>
      <c r="AB1427">
        <v>7.6187323637888951E-2</v>
      </c>
      <c r="AC1427">
        <v>0</v>
      </c>
      <c r="AD1427">
        <v>0</v>
      </c>
      <c r="AE1427">
        <v>0.4861684224698416</v>
      </c>
    </row>
    <row r="1428" spans="1:31" x14ac:dyDescent="0.25">
      <c r="A1428">
        <v>1628690</v>
      </c>
      <c r="B1428">
        <v>1</v>
      </c>
      <c r="C1428" t="s">
        <v>80</v>
      </c>
      <c r="D1428" t="s">
        <v>94</v>
      </c>
      <c r="E1428" t="s">
        <v>204</v>
      </c>
      <c r="F1428" t="s">
        <v>234</v>
      </c>
      <c r="G1428" t="s">
        <v>148</v>
      </c>
      <c r="H1428" t="s">
        <v>134</v>
      </c>
      <c r="I1428" t="s">
        <v>135</v>
      </c>
      <c r="J1428" t="s">
        <v>136</v>
      </c>
      <c r="K1428" t="s">
        <v>143</v>
      </c>
      <c r="L1428" t="s">
        <v>4355</v>
      </c>
      <c r="M1428" t="s">
        <v>4356</v>
      </c>
      <c r="N1428">
        <v>2.7232666659999998</v>
      </c>
      <c r="O1428">
        <v>0</v>
      </c>
      <c r="P1428">
        <v>174</v>
      </c>
      <c r="Q1428">
        <v>0</v>
      </c>
      <c r="R1428">
        <v>0</v>
      </c>
      <c r="S1428">
        <v>1</v>
      </c>
      <c r="T1428">
        <v>18</v>
      </c>
      <c r="U1428">
        <v>0</v>
      </c>
      <c r="V1428">
        <v>0</v>
      </c>
      <c r="W1428">
        <v>0</v>
      </c>
      <c r="X1428">
        <v>47.848266571463718</v>
      </c>
      <c r="Y1428">
        <v>0</v>
      </c>
      <c r="Z1428">
        <v>0</v>
      </c>
      <c r="AA1428">
        <v>0</v>
      </c>
      <c r="AB1428">
        <v>29.204472176089766</v>
      </c>
      <c r="AC1428">
        <v>0</v>
      </c>
      <c r="AD1428">
        <v>0</v>
      </c>
      <c r="AE1428">
        <v>77.052738747553491</v>
      </c>
    </row>
    <row r="1429" spans="1:31" x14ac:dyDescent="0.25">
      <c r="A1429">
        <v>1628694</v>
      </c>
      <c r="B1429">
        <v>1</v>
      </c>
      <c r="C1429" t="s">
        <v>80</v>
      </c>
      <c r="D1429" t="s">
        <v>88</v>
      </c>
      <c r="E1429" t="s">
        <v>152</v>
      </c>
      <c r="F1429" t="s">
        <v>4357</v>
      </c>
      <c r="G1429" t="s">
        <v>168</v>
      </c>
      <c r="H1429" t="s">
        <v>149</v>
      </c>
      <c r="I1429" t="s">
        <v>135</v>
      </c>
      <c r="J1429" t="s">
        <v>136</v>
      </c>
      <c r="K1429" t="s">
        <v>137</v>
      </c>
      <c r="L1429" t="s">
        <v>4358</v>
      </c>
      <c r="M1429" t="s">
        <v>4359</v>
      </c>
      <c r="N1429">
        <v>4.4766666659999999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35</v>
      </c>
      <c r="U1429">
        <v>0</v>
      </c>
      <c r="V1429">
        <v>1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440.99137043845752</v>
      </c>
      <c r="AC1429">
        <v>0</v>
      </c>
      <c r="AD1429">
        <v>834.2097362594302</v>
      </c>
      <c r="AE1429">
        <v>1275.2011066978878</v>
      </c>
    </row>
    <row r="1430" spans="1:31" x14ac:dyDescent="0.25">
      <c r="A1430">
        <v>1628695</v>
      </c>
      <c r="B1430">
        <v>1</v>
      </c>
      <c r="C1430" t="s">
        <v>81</v>
      </c>
      <c r="D1430" t="s">
        <v>128</v>
      </c>
      <c r="E1430" t="s">
        <v>146</v>
      </c>
      <c r="F1430" t="s">
        <v>694</v>
      </c>
      <c r="G1430" t="s">
        <v>148</v>
      </c>
      <c r="H1430" t="s">
        <v>149</v>
      </c>
      <c r="I1430" t="s">
        <v>135</v>
      </c>
      <c r="J1430" t="s">
        <v>136</v>
      </c>
      <c r="K1430" t="s">
        <v>143</v>
      </c>
      <c r="L1430" t="s">
        <v>4360</v>
      </c>
      <c r="M1430" t="s">
        <v>4361</v>
      </c>
      <c r="N1430">
        <v>7.5674999999999999</v>
      </c>
      <c r="O1430">
        <v>0</v>
      </c>
      <c r="P1430">
        <v>1</v>
      </c>
      <c r="Q1430">
        <v>0</v>
      </c>
      <c r="R1430">
        <v>0</v>
      </c>
      <c r="S1430">
        <v>0</v>
      </c>
      <c r="T1430">
        <v>76</v>
      </c>
      <c r="U1430">
        <v>0</v>
      </c>
      <c r="V1430">
        <v>6</v>
      </c>
      <c r="W1430">
        <v>0</v>
      </c>
      <c r="X1430">
        <v>5.8132778557154365</v>
      </c>
      <c r="Y1430">
        <v>0</v>
      </c>
      <c r="Z1430">
        <v>0</v>
      </c>
      <c r="AA1430">
        <v>0</v>
      </c>
      <c r="AB1430">
        <v>591.81926595803486</v>
      </c>
      <c r="AC1430">
        <v>0</v>
      </c>
      <c r="AD1430">
        <v>375.02567367526615</v>
      </c>
      <c r="AE1430">
        <v>972.65821748901647</v>
      </c>
    </row>
    <row r="1431" spans="1:31" x14ac:dyDescent="0.25">
      <c r="A1431">
        <v>1628696</v>
      </c>
      <c r="B1431">
        <v>1</v>
      </c>
      <c r="C1431" t="s">
        <v>80</v>
      </c>
      <c r="D1431" t="s">
        <v>82</v>
      </c>
      <c r="E1431" t="s">
        <v>178</v>
      </c>
      <c r="F1431" t="s">
        <v>4362</v>
      </c>
      <c r="G1431" t="s">
        <v>227</v>
      </c>
      <c r="H1431" t="s">
        <v>149</v>
      </c>
      <c r="I1431" t="s">
        <v>135</v>
      </c>
      <c r="J1431" t="s">
        <v>136</v>
      </c>
      <c r="K1431" t="s">
        <v>137</v>
      </c>
      <c r="L1431" t="s">
        <v>4363</v>
      </c>
      <c r="M1431" t="s">
        <v>4364</v>
      </c>
      <c r="N1431">
        <v>0.72</v>
      </c>
      <c r="O1431">
        <v>0</v>
      </c>
      <c r="P1431">
        <v>30</v>
      </c>
      <c r="Q1431">
        <v>0</v>
      </c>
      <c r="R1431">
        <v>0</v>
      </c>
      <c r="S1431">
        <v>0</v>
      </c>
      <c r="T1431">
        <v>6</v>
      </c>
      <c r="U1431">
        <v>0</v>
      </c>
      <c r="V1431">
        <v>0</v>
      </c>
      <c r="W1431">
        <v>0</v>
      </c>
      <c r="X1431">
        <v>5.7272962081159644</v>
      </c>
      <c r="Y1431">
        <v>0</v>
      </c>
      <c r="Z1431">
        <v>0</v>
      </c>
      <c r="AA1431">
        <v>0</v>
      </c>
      <c r="AB1431">
        <v>0.69958976817253349</v>
      </c>
      <c r="AC1431">
        <v>0</v>
      </c>
      <c r="AD1431">
        <v>0</v>
      </c>
      <c r="AE1431">
        <v>6.4268859762884976</v>
      </c>
    </row>
    <row r="1432" spans="1:31" x14ac:dyDescent="0.25">
      <c r="A1432">
        <v>1628697</v>
      </c>
      <c r="B1432">
        <v>1</v>
      </c>
      <c r="C1432" t="s">
        <v>81</v>
      </c>
      <c r="D1432" t="s">
        <v>113</v>
      </c>
      <c r="E1432" t="s">
        <v>146</v>
      </c>
      <c r="F1432" t="s">
        <v>4365</v>
      </c>
      <c r="G1432" t="s">
        <v>295</v>
      </c>
      <c r="H1432" t="s">
        <v>149</v>
      </c>
      <c r="I1432" t="s">
        <v>135</v>
      </c>
      <c r="J1432" t="s">
        <v>136</v>
      </c>
      <c r="K1432" t="s">
        <v>137</v>
      </c>
      <c r="L1432" t="s">
        <v>4366</v>
      </c>
      <c r="M1432" t="s">
        <v>4367</v>
      </c>
      <c r="N1432">
        <v>2.6608333329999998</v>
      </c>
      <c r="O1432">
        <v>0</v>
      </c>
      <c r="P1432">
        <v>65</v>
      </c>
      <c r="Q1432">
        <v>0</v>
      </c>
      <c r="R1432">
        <v>5</v>
      </c>
      <c r="S1432">
        <v>0</v>
      </c>
      <c r="T1432">
        <v>1</v>
      </c>
      <c r="U1432">
        <v>0</v>
      </c>
      <c r="V1432">
        <v>0</v>
      </c>
      <c r="W1432">
        <v>0</v>
      </c>
      <c r="X1432">
        <v>24.609766580626381</v>
      </c>
      <c r="Y1432">
        <v>0</v>
      </c>
      <c r="Z1432">
        <v>9.7477302629489326</v>
      </c>
      <c r="AA1432">
        <v>0</v>
      </c>
      <c r="AB1432">
        <v>9.700892265856001E-2</v>
      </c>
      <c r="AC1432">
        <v>0</v>
      </c>
      <c r="AD1432">
        <v>0</v>
      </c>
      <c r="AE1432">
        <v>34.454505766233872</v>
      </c>
    </row>
    <row r="1433" spans="1:31" x14ac:dyDescent="0.25">
      <c r="A1433">
        <v>1628699</v>
      </c>
      <c r="B1433">
        <v>1</v>
      </c>
      <c r="C1433" t="s">
        <v>81</v>
      </c>
      <c r="D1433" t="s">
        <v>128</v>
      </c>
      <c r="E1433" t="s">
        <v>178</v>
      </c>
      <c r="F1433" t="s">
        <v>4368</v>
      </c>
      <c r="G1433" t="s">
        <v>148</v>
      </c>
      <c r="H1433" t="s">
        <v>149</v>
      </c>
      <c r="I1433" t="s">
        <v>135</v>
      </c>
      <c r="J1433" t="s">
        <v>136</v>
      </c>
      <c r="K1433" t="s">
        <v>143</v>
      </c>
      <c r="L1433" t="s">
        <v>4369</v>
      </c>
      <c r="M1433" t="s">
        <v>4370</v>
      </c>
      <c r="N1433">
        <v>6.806650833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17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66.611108766946245</v>
      </c>
      <c r="AC1433">
        <v>0</v>
      </c>
      <c r="AD1433">
        <v>0</v>
      </c>
      <c r="AE1433">
        <v>66.611108766946245</v>
      </c>
    </row>
    <row r="1434" spans="1:31" x14ac:dyDescent="0.25">
      <c r="A1434">
        <v>1628700</v>
      </c>
      <c r="B1434">
        <v>1</v>
      </c>
      <c r="C1434" t="s">
        <v>80</v>
      </c>
      <c r="D1434" t="s">
        <v>111</v>
      </c>
      <c r="E1434" t="s">
        <v>131</v>
      </c>
      <c r="F1434" t="s">
        <v>4371</v>
      </c>
      <c r="G1434" t="s">
        <v>195</v>
      </c>
      <c r="H1434" t="s">
        <v>134</v>
      </c>
      <c r="I1434" t="s">
        <v>135</v>
      </c>
      <c r="J1434" t="s">
        <v>136</v>
      </c>
      <c r="K1434" t="s">
        <v>137</v>
      </c>
      <c r="L1434" t="s">
        <v>4372</v>
      </c>
      <c r="M1434" t="s">
        <v>4373</v>
      </c>
      <c r="N1434">
        <v>2.8305555550000001</v>
      </c>
      <c r="O1434">
        <v>0</v>
      </c>
      <c r="P1434">
        <v>20</v>
      </c>
      <c r="Q1434">
        <v>0</v>
      </c>
      <c r="R1434">
        <v>4</v>
      </c>
      <c r="S1434">
        <v>0</v>
      </c>
      <c r="T1434">
        <v>3</v>
      </c>
      <c r="U1434">
        <v>0</v>
      </c>
      <c r="V1434">
        <v>0</v>
      </c>
      <c r="W1434">
        <v>0</v>
      </c>
      <c r="X1434">
        <v>130.99878222707974</v>
      </c>
      <c r="Y1434">
        <v>0</v>
      </c>
      <c r="Z1434">
        <v>1.8912415548494168</v>
      </c>
      <c r="AA1434">
        <v>0</v>
      </c>
      <c r="AB1434">
        <v>6.0160942012056005</v>
      </c>
      <c r="AC1434">
        <v>0</v>
      </c>
      <c r="AD1434">
        <v>0</v>
      </c>
      <c r="AE1434">
        <v>138.90611798313475</v>
      </c>
    </row>
    <row r="1435" spans="1:31" x14ac:dyDescent="0.25">
      <c r="A1435">
        <v>1628701</v>
      </c>
      <c r="B1435">
        <v>1</v>
      </c>
      <c r="C1435" t="s">
        <v>80</v>
      </c>
      <c r="D1435" t="s">
        <v>82</v>
      </c>
      <c r="E1435" t="s">
        <v>362</v>
      </c>
      <c r="F1435" t="s">
        <v>4374</v>
      </c>
      <c r="G1435" t="s">
        <v>172</v>
      </c>
      <c r="H1435" t="s">
        <v>149</v>
      </c>
      <c r="I1435" t="s">
        <v>135</v>
      </c>
      <c r="J1435" t="s">
        <v>136</v>
      </c>
      <c r="K1435" t="s">
        <v>137</v>
      </c>
      <c r="L1435" t="s">
        <v>4375</v>
      </c>
      <c r="M1435" t="s">
        <v>4376</v>
      </c>
      <c r="N1435">
        <v>1.5852777769999999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13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22.045666548837879</v>
      </c>
      <c r="AC1435">
        <v>0</v>
      </c>
      <c r="AD1435">
        <v>0</v>
      </c>
      <c r="AE1435">
        <v>22.045666548837879</v>
      </c>
    </row>
    <row r="1436" spans="1:31" x14ac:dyDescent="0.25">
      <c r="A1436">
        <v>1628702</v>
      </c>
      <c r="B1436">
        <v>1</v>
      </c>
      <c r="C1436" t="s">
        <v>80</v>
      </c>
      <c r="D1436" t="s">
        <v>109</v>
      </c>
      <c r="E1436" t="s">
        <v>146</v>
      </c>
      <c r="F1436" t="s">
        <v>4377</v>
      </c>
      <c r="G1436" t="s">
        <v>142</v>
      </c>
      <c r="H1436" t="s">
        <v>149</v>
      </c>
      <c r="I1436" t="s">
        <v>135</v>
      </c>
      <c r="J1436" t="s">
        <v>136</v>
      </c>
      <c r="K1436" t="s">
        <v>143</v>
      </c>
      <c r="L1436" t="s">
        <v>4378</v>
      </c>
      <c r="M1436" t="s">
        <v>4379</v>
      </c>
      <c r="N1436">
        <v>4.5832100000000002</v>
      </c>
      <c r="O1436">
        <v>0</v>
      </c>
      <c r="P1436">
        <v>218</v>
      </c>
      <c r="Q1436">
        <v>0</v>
      </c>
      <c r="R1436">
        <v>2</v>
      </c>
      <c r="S1436">
        <v>0</v>
      </c>
      <c r="T1436">
        <v>14</v>
      </c>
      <c r="U1436">
        <v>0</v>
      </c>
      <c r="V1436">
        <v>0</v>
      </c>
      <c r="W1436">
        <v>0</v>
      </c>
      <c r="X1436">
        <v>168.88996853546467</v>
      </c>
      <c r="Y1436">
        <v>0</v>
      </c>
      <c r="Z1436">
        <v>0.61623052894346675</v>
      </c>
      <c r="AA1436">
        <v>0</v>
      </c>
      <c r="AB1436">
        <v>76.589656125708458</v>
      </c>
      <c r="AC1436">
        <v>0</v>
      </c>
      <c r="AD1436">
        <v>0</v>
      </c>
      <c r="AE1436">
        <v>246.09585519011659</v>
      </c>
    </row>
    <row r="1437" spans="1:31" x14ac:dyDescent="0.25">
      <c r="A1437">
        <v>1628705</v>
      </c>
      <c r="B1437">
        <v>1</v>
      </c>
      <c r="C1437" t="s">
        <v>80</v>
      </c>
      <c r="D1437" t="s">
        <v>99</v>
      </c>
      <c r="E1437" t="s">
        <v>178</v>
      </c>
      <c r="F1437" t="s">
        <v>4380</v>
      </c>
      <c r="G1437" t="s">
        <v>403</v>
      </c>
      <c r="H1437" t="s">
        <v>149</v>
      </c>
      <c r="I1437" t="s">
        <v>135</v>
      </c>
      <c r="J1437" t="s">
        <v>136</v>
      </c>
      <c r="K1437" t="s">
        <v>137</v>
      </c>
      <c r="L1437" t="s">
        <v>4381</v>
      </c>
      <c r="M1437" t="s">
        <v>4382</v>
      </c>
      <c r="N1437">
        <v>3.063055555</v>
      </c>
      <c r="O1437">
        <v>0</v>
      </c>
      <c r="P1437">
        <v>60</v>
      </c>
      <c r="Q1437">
        <v>0</v>
      </c>
      <c r="R1437">
        <v>1</v>
      </c>
      <c r="S1437">
        <v>0</v>
      </c>
      <c r="T1437">
        <v>6</v>
      </c>
      <c r="U1437">
        <v>0</v>
      </c>
      <c r="V1437">
        <v>0</v>
      </c>
      <c r="W1437">
        <v>0</v>
      </c>
      <c r="X1437">
        <v>32.057867986638108</v>
      </c>
      <c r="Y1437">
        <v>0</v>
      </c>
      <c r="Z1437">
        <v>6.5308350060045553E-2</v>
      </c>
      <c r="AA1437">
        <v>0</v>
      </c>
      <c r="AB1437">
        <v>0.52453111927034002</v>
      </c>
      <c r="AC1437">
        <v>0</v>
      </c>
      <c r="AD1437">
        <v>0</v>
      </c>
      <c r="AE1437">
        <v>32.647707455968494</v>
      </c>
    </row>
    <row r="1438" spans="1:31" x14ac:dyDescent="0.25">
      <c r="A1438">
        <v>1628706</v>
      </c>
      <c r="B1438">
        <v>1</v>
      </c>
      <c r="C1438" t="s">
        <v>81</v>
      </c>
      <c r="D1438" t="s">
        <v>128</v>
      </c>
      <c r="E1438" t="s">
        <v>152</v>
      </c>
      <c r="F1438" t="s">
        <v>4383</v>
      </c>
      <c r="G1438" t="s">
        <v>172</v>
      </c>
      <c r="H1438" t="s">
        <v>149</v>
      </c>
      <c r="I1438" t="s">
        <v>135</v>
      </c>
      <c r="J1438" t="s">
        <v>136</v>
      </c>
      <c r="K1438" t="s">
        <v>137</v>
      </c>
      <c r="L1438" t="s">
        <v>4384</v>
      </c>
      <c r="M1438" t="s">
        <v>4385</v>
      </c>
      <c r="N1438">
        <v>1.1602777769999999</v>
      </c>
      <c r="O1438">
        <v>0</v>
      </c>
      <c r="P1438">
        <v>2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0.68028721755635013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0.68028721755635013</v>
      </c>
    </row>
    <row r="1439" spans="1:31" x14ac:dyDescent="0.25">
      <c r="A1439">
        <v>1628707</v>
      </c>
      <c r="B1439">
        <v>1</v>
      </c>
      <c r="C1439" t="s">
        <v>81</v>
      </c>
      <c r="D1439" t="s">
        <v>122</v>
      </c>
      <c r="E1439" t="s">
        <v>140</v>
      </c>
      <c r="F1439" t="s">
        <v>4386</v>
      </c>
      <c r="G1439" t="s">
        <v>142</v>
      </c>
      <c r="H1439" t="s">
        <v>134</v>
      </c>
      <c r="I1439" t="s">
        <v>135</v>
      </c>
      <c r="J1439" t="s">
        <v>136</v>
      </c>
      <c r="K1439" t="s">
        <v>143</v>
      </c>
      <c r="L1439" t="s">
        <v>4387</v>
      </c>
      <c r="M1439" t="s">
        <v>4388</v>
      </c>
      <c r="N1439">
        <v>1.776272222</v>
      </c>
      <c r="O1439">
        <v>2</v>
      </c>
      <c r="P1439">
        <v>110</v>
      </c>
      <c r="Q1439">
        <v>11</v>
      </c>
      <c r="R1439">
        <v>0</v>
      </c>
      <c r="S1439">
        <v>7</v>
      </c>
      <c r="T1439">
        <v>3</v>
      </c>
      <c r="U1439">
        <v>2</v>
      </c>
      <c r="V1439">
        <v>0</v>
      </c>
      <c r="W1439">
        <v>0.65094536167313244</v>
      </c>
      <c r="X1439">
        <v>17.888740601778498</v>
      </c>
      <c r="Y1439">
        <v>15.073977701183669</v>
      </c>
      <c r="Z1439">
        <v>0</v>
      </c>
      <c r="AA1439">
        <v>170.93719300620882</v>
      </c>
      <c r="AB1439">
        <v>0.53114547543437896</v>
      </c>
      <c r="AC1439">
        <v>343.13786021012857</v>
      </c>
      <c r="AD1439">
        <v>0</v>
      </c>
      <c r="AE1439">
        <v>548.21986235640702</v>
      </c>
    </row>
    <row r="1440" spans="1:31" x14ac:dyDescent="0.25">
      <c r="A1440">
        <v>1628708</v>
      </c>
      <c r="B1440">
        <v>1</v>
      </c>
      <c r="C1440" t="s">
        <v>80</v>
      </c>
      <c r="D1440" t="s">
        <v>84</v>
      </c>
      <c r="E1440" t="s">
        <v>178</v>
      </c>
      <c r="F1440" t="s">
        <v>4389</v>
      </c>
      <c r="G1440" t="s">
        <v>252</v>
      </c>
      <c r="H1440" t="s">
        <v>149</v>
      </c>
      <c r="I1440" t="s">
        <v>135</v>
      </c>
      <c r="J1440" t="s">
        <v>136</v>
      </c>
      <c r="K1440" t="s">
        <v>137</v>
      </c>
      <c r="L1440" t="s">
        <v>4390</v>
      </c>
      <c r="M1440" t="s">
        <v>4391</v>
      </c>
      <c r="N1440">
        <v>1.8647222219999999</v>
      </c>
      <c r="O1440">
        <v>0</v>
      </c>
      <c r="P1440">
        <v>7</v>
      </c>
      <c r="Q1440">
        <v>0</v>
      </c>
      <c r="R1440">
        <v>0</v>
      </c>
      <c r="S1440">
        <v>0</v>
      </c>
      <c r="T1440">
        <v>88</v>
      </c>
      <c r="U1440">
        <v>0</v>
      </c>
      <c r="V1440">
        <v>0</v>
      </c>
      <c r="W1440">
        <v>0</v>
      </c>
      <c r="X1440">
        <v>0.20980560626187444</v>
      </c>
      <c r="Y1440">
        <v>0</v>
      </c>
      <c r="Z1440">
        <v>0</v>
      </c>
      <c r="AA1440">
        <v>0</v>
      </c>
      <c r="AB1440">
        <v>135.61146001381854</v>
      </c>
      <c r="AC1440">
        <v>0</v>
      </c>
      <c r="AD1440">
        <v>0</v>
      </c>
      <c r="AE1440">
        <v>135.82126562008042</v>
      </c>
    </row>
    <row r="1441" spans="1:31" x14ac:dyDescent="0.25">
      <c r="A1441">
        <v>1628711</v>
      </c>
      <c r="B1441">
        <v>1</v>
      </c>
      <c r="C1441" t="s">
        <v>81</v>
      </c>
      <c r="D1441" t="s">
        <v>126</v>
      </c>
      <c r="E1441" t="s">
        <v>204</v>
      </c>
      <c r="F1441" t="s">
        <v>4392</v>
      </c>
      <c r="G1441" t="s">
        <v>161</v>
      </c>
      <c r="H1441" t="s">
        <v>134</v>
      </c>
      <c r="I1441" t="s">
        <v>191</v>
      </c>
      <c r="J1441" t="s">
        <v>136</v>
      </c>
      <c r="K1441" t="s">
        <v>137</v>
      </c>
      <c r="L1441" t="s">
        <v>4393</v>
      </c>
      <c r="M1441" t="s">
        <v>4394</v>
      </c>
      <c r="N1441">
        <v>4.4444439999999997E-3</v>
      </c>
      <c r="O1441">
        <v>0</v>
      </c>
      <c r="P1441">
        <v>870</v>
      </c>
      <c r="Q1441">
        <v>36</v>
      </c>
      <c r="R1441">
        <v>112</v>
      </c>
      <c r="S1441">
        <v>16</v>
      </c>
      <c r="T1441">
        <v>59</v>
      </c>
      <c r="U1441">
        <v>1</v>
      </c>
      <c r="V1441">
        <v>0</v>
      </c>
      <c r="W1441">
        <v>0</v>
      </c>
      <c r="X1441">
        <v>0.37074341152884932</v>
      </c>
      <c r="Y1441">
        <v>0.30039099863403568</v>
      </c>
      <c r="Z1441">
        <v>0.11423331383972442</v>
      </c>
      <c r="AA1441">
        <v>0.4554490228925423</v>
      </c>
      <c r="AB1441">
        <v>0.15546772474100445</v>
      </c>
      <c r="AC1441">
        <v>7.4278104441200003E-3</v>
      </c>
      <c r="AD1441">
        <v>0</v>
      </c>
      <c r="AE1441">
        <v>1.4037122820802761</v>
      </c>
    </row>
    <row r="1442" spans="1:31" x14ac:dyDescent="0.25">
      <c r="A1442">
        <v>1628712</v>
      </c>
      <c r="B1442">
        <v>1</v>
      </c>
      <c r="C1442" t="s">
        <v>81</v>
      </c>
      <c r="D1442" t="s">
        <v>126</v>
      </c>
      <c r="E1442" t="s">
        <v>204</v>
      </c>
      <c r="F1442" t="s">
        <v>4392</v>
      </c>
      <c r="G1442" t="s">
        <v>148</v>
      </c>
      <c r="H1442" t="s">
        <v>134</v>
      </c>
      <c r="I1442" t="s">
        <v>135</v>
      </c>
      <c r="J1442" t="s">
        <v>136</v>
      </c>
      <c r="K1442" t="s">
        <v>143</v>
      </c>
      <c r="L1442" t="s">
        <v>4395</v>
      </c>
      <c r="M1442" t="s">
        <v>4396</v>
      </c>
      <c r="N1442">
        <v>0.456363888</v>
      </c>
      <c r="O1442">
        <v>0</v>
      </c>
      <c r="P1442">
        <v>194</v>
      </c>
      <c r="Q1442">
        <v>14</v>
      </c>
      <c r="R1442">
        <v>54</v>
      </c>
      <c r="S1442">
        <v>10</v>
      </c>
      <c r="T1442">
        <v>12</v>
      </c>
      <c r="U1442">
        <v>0</v>
      </c>
      <c r="V1442">
        <v>0</v>
      </c>
      <c r="W1442">
        <v>0</v>
      </c>
      <c r="X1442">
        <v>6.8560131665967585</v>
      </c>
      <c r="Y1442">
        <v>23.743865773348364</v>
      </c>
      <c r="Z1442">
        <v>10.205721158785279</v>
      </c>
      <c r="AA1442">
        <v>34.865358810135945</v>
      </c>
      <c r="AB1442">
        <v>1.079919297193153</v>
      </c>
      <c r="AC1442">
        <v>0</v>
      </c>
      <c r="AD1442">
        <v>0</v>
      </c>
      <c r="AE1442">
        <v>76.750878206059497</v>
      </c>
    </row>
    <row r="1443" spans="1:31" x14ac:dyDescent="0.25">
      <c r="A1443">
        <v>1628713</v>
      </c>
      <c r="B1443">
        <v>1</v>
      </c>
      <c r="C1443" t="s">
        <v>81</v>
      </c>
      <c r="D1443" t="s">
        <v>126</v>
      </c>
      <c r="E1443" t="s">
        <v>131</v>
      </c>
      <c r="F1443" t="s">
        <v>4397</v>
      </c>
      <c r="G1443" t="s">
        <v>148</v>
      </c>
      <c r="H1443" t="s">
        <v>134</v>
      </c>
      <c r="I1443" t="s">
        <v>135</v>
      </c>
      <c r="J1443" t="s">
        <v>136</v>
      </c>
      <c r="K1443" t="s">
        <v>143</v>
      </c>
      <c r="L1443" t="s">
        <v>4398</v>
      </c>
      <c r="M1443" t="s">
        <v>4399</v>
      </c>
      <c r="N1443">
        <v>3.3316055549999999</v>
      </c>
      <c r="O1443">
        <v>0</v>
      </c>
      <c r="P1443">
        <v>601</v>
      </c>
      <c r="Q1443">
        <v>22</v>
      </c>
      <c r="R1443">
        <v>58</v>
      </c>
      <c r="S1443">
        <v>6</v>
      </c>
      <c r="T1443">
        <v>41</v>
      </c>
      <c r="U1443">
        <v>1</v>
      </c>
      <c r="V1443">
        <v>0</v>
      </c>
      <c r="W1443">
        <v>0</v>
      </c>
      <c r="X1443">
        <v>199.43769799750214</v>
      </c>
      <c r="Y1443">
        <v>50.328921664364898</v>
      </c>
      <c r="Z1443">
        <v>10.746541854333403</v>
      </c>
      <c r="AA1443">
        <v>83.482540479427982</v>
      </c>
      <c r="AB1443">
        <v>86.304916950627558</v>
      </c>
      <c r="AC1443">
        <v>5.2219784289970201</v>
      </c>
      <c r="AD1443">
        <v>0</v>
      </c>
      <c r="AE1443">
        <v>435.52259737525304</v>
      </c>
    </row>
    <row r="1444" spans="1:31" x14ac:dyDescent="0.25">
      <c r="A1444">
        <v>1628717</v>
      </c>
      <c r="B1444">
        <v>1</v>
      </c>
      <c r="C1444" t="s">
        <v>80</v>
      </c>
      <c r="D1444" t="s">
        <v>84</v>
      </c>
      <c r="E1444" t="s">
        <v>152</v>
      </c>
      <c r="F1444" t="s">
        <v>3914</v>
      </c>
      <c r="G1444" t="s">
        <v>154</v>
      </c>
      <c r="H1444" t="s">
        <v>149</v>
      </c>
      <c r="I1444" t="s">
        <v>135</v>
      </c>
      <c r="J1444" t="s">
        <v>136</v>
      </c>
      <c r="K1444" t="s">
        <v>137</v>
      </c>
      <c r="L1444" t="s">
        <v>4400</v>
      </c>
      <c r="M1444" t="s">
        <v>4401</v>
      </c>
      <c r="N1444">
        <v>0.711388888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1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0.32206025415236111</v>
      </c>
      <c r="AC1444">
        <v>0</v>
      </c>
      <c r="AD1444">
        <v>0</v>
      </c>
      <c r="AE1444">
        <v>0.32206025415236111</v>
      </c>
    </row>
    <row r="1445" spans="1:31" x14ac:dyDescent="0.25">
      <c r="A1445">
        <v>1628722</v>
      </c>
      <c r="B1445">
        <v>1</v>
      </c>
      <c r="C1445" t="s">
        <v>81</v>
      </c>
      <c r="D1445" t="s">
        <v>123</v>
      </c>
      <c r="E1445" t="s">
        <v>146</v>
      </c>
      <c r="F1445" t="s">
        <v>4402</v>
      </c>
      <c r="G1445" t="s">
        <v>148</v>
      </c>
      <c r="H1445" t="s">
        <v>149</v>
      </c>
      <c r="I1445" t="s">
        <v>135</v>
      </c>
      <c r="J1445" t="s">
        <v>136</v>
      </c>
      <c r="K1445" t="s">
        <v>143</v>
      </c>
      <c r="L1445" t="s">
        <v>4403</v>
      </c>
      <c r="M1445" t="s">
        <v>4404</v>
      </c>
      <c r="N1445">
        <v>2.75</v>
      </c>
      <c r="O1445">
        <v>0</v>
      </c>
      <c r="P1445">
        <v>44</v>
      </c>
      <c r="Q1445">
        <v>0</v>
      </c>
      <c r="R1445">
        <v>19</v>
      </c>
      <c r="S1445">
        <v>0</v>
      </c>
      <c r="T1445">
        <v>4</v>
      </c>
      <c r="U1445">
        <v>0</v>
      </c>
      <c r="V1445">
        <v>0</v>
      </c>
      <c r="W1445">
        <v>0</v>
      </c>
      <c r="X1445">
        <v>12.936731682722831</v>
      </c>
      <c r="Y1445">
        <v>0</v>
      </c>
      <c r="Z1445">
        <v>21.826772590033165</v>
      </c>
      <c r="AA1445">
        <v>0</v>
      </c>
      <c r="AB1445">
        <v>4.9956483125253346</v>
      </c>
      <c r="AC1445">
        <v>0</v>
      </c>
      <c r="AD1445">
        <v>0</v>
      </c>
      <c r="AE1445">
        <v>39.759152585281328</v>
      </c>
    </row>
    <row r="1446" spans="1:31" x14ac:dyDescent="0.25">
      <c r="A1446">
        <v>1628724</v>
      </c>
      <c r="B1446">
        <v>1</v>
      </c>
      <c r="C1446" t="s">
        <v>80</v>
      </c>
      <c r="D1446" t="s">
        <v>100</v>
      </c>
      <c r="E1446" t="s">
        <v>152</v>
      </c>
      <c r="F1446" t="s">
        <v>4405</v>
      </c>
      <c r="G1446" t="s">
        <v>168</v>
      </c>
      <c r="H1446" t="s">
        <v>149</v>
      </c>
      <c r="I1446" t="s">
        <v>135</v>
      </c>
      <c r="J1446" t="s">
        <v>136</v>
      </c>
      <c r="K1446" t="s">
        <v>137</v>
      </c>
      <c r="L1446" t="s">
        <v>4406</v>
      </c>
      <c r="M1446" t="s">
        <v>4407</v>
      </c>
      <c r="N1446">
        <v>3.815555555</v>
      </c>
      <c r="O1446">
        <v>0</v>
      </c>
      <c r="P1446">
        <v>6</v>
      </c>
      <c r="Q1446">
        <v>0</v>
      </c>
      <c r="R1446">
        <v>0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10.677011634018944</v>
      </c>
      <c r="Y1446">
        <v>0</v>
      </c>
      <c r="Z1446">
        <v>0</v>
      </c>
      <c r="AA1446">
        <v>0</v>
      </c>
      <c r="AB1446">
        <v>1.4752541342288058E-2</v>
      </c>
      <c r="AC1446">
        <v>0</v>
      </c>
      <c r="AD1446">
        <v>0</v>
      </c>
      <c r="AE1446">
        <v>10.691764175361232</v>
      </c>
    </row>
    <row r="1447" spans="1:31" x14ac:dyDescent="0.25">
      <c r="A1447">
        <v>1628725</v>
      </c>
      <c r="B1447">
        <v>1</v>
      </c>
      <c r="C1447" t="s">
        <v>80</v>
      </c>
      <c r="D1447" t="s">
        <v>85</v>
      </c>
      <c r="E1447" t="s">
        <v>152</v>
      </c>
      <c r="F1447" t="s">
        <v>4408</v>
      </c>
      <c r="G1447" t="s">
        <v>507</v>
      </c>
      <c r="H1447" t="s">
        <v>149</v>
      </c>
      <c r="I1447" t="s">
        <v>135</v>
      </c>
      <c r="J1447" t="s">
        <v>136</v>
      </c>
      <c r="K1447" t="s">
        <v>137</v>
      </c>
      <c r="L1447" t="s">
        <v>4409</v>
      </c>
      <c r="M1447" t="s">
        <v>4410</v>
      </c>
      <c r="N1447">
        <v>1.034166666</v>
      </c>
      <c r="O1447">
        <v>0</v>
      </c>
      <c r="P1447">
        <v>16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4.4337929952485906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4.4337929952485906</v>
      </c>
    </row>
    <row r="1448" spans="1:31" x14ac:dyDescent="0.25">
      <c r="A1448">
        <v>1628726</v>
      </c>
      <c r="B1448">
        <v>1</v>
      </c>
      <c r="C1448" t="s">
        <v>81</v>
      </c>
      <c r="D1448" t="s">
        <v>123</v>
      </c>
      <c r="E1448" t="s">
        <v>178</v>
      </c>
      <c r="F1448" t="s">
        <v>4411</v>
      </c>
      <c r="G1448" t="s">
        <v>227</v>
      </c>
      <c r="H1448" t="s">
        <v>149</v>
      </c>
      <c r="I1448" t="s">
        <v>135</v>
      </c>
      <c r="J1448" t="s">
        <v>136</v>
      </c>
      <c r="K1448" t="s">
        <v>137</v>
      </c>
      <c r="L1448" t="s">
        <v>4412</v>
      </c>
      <c r="M1448" t="s">
        <v>4413</v>
      </c>
      <c r="N1448">
        <v>0.58888888800000005</v>
      </c>
      <c r="O1448">
        <v>0</v>
      </c>
      <c r="P1448">
        <v>34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6.3206510443113997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6.3206510443113997</v>
      </c>
    </row>
    <row r="1449" spans="1:31" x14ac:dyDescent="0.25">
      <c r="A1449">
        <v>1628728</v>
      </c>
      <c r="B1449">
        <v>1</v>
      </c>
      <c r="C1449" t="s">
        <v>80</v>
      </c>
      <c r="D1449" t="s">
        <v>92</v>
      </c>
      <c r="E1449" t="s">
        <v>152</v>
      </c>
      <c r="F1449" t="s">
        <v>4414</v>
      </c>
      <c r="G1449" t="s">
        <v>168</v>
      </c>
      <c r="H1449" t="s">
        <v>149</v>
      </c>
      <c r="I1449" t="s">
        <v>135</v>
      </c>
      <c r="J1449" t="s">
        <v>136</v>
      </c>
      <c r="K1449" t="s">
        <v>137</v>
      </c>
      <c r="L1449" t="s">
        <v>4415</v>
      </c>
      <c r="M1449" t="s">
        <v>4416</v>
      </c>
      <c r="N1449">
        <v>3.926388888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2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9.4378302554523934</v>
      </c>
      <c r="AC1449">
        <v>0</v>
      </c>
      <c r="AD1449">
        <v>0</v>
      </c>
      <c r="AE1449">
        <v>9.4378302554523934</v>
      </c>
    </row>
    <row r="1450" spans="1:31" x14ac:dyDescent="0.25">
      <c r="A1450">
        <v>1628731</v>
      </c>
      <c r="B1450">
        <v>1</v>
      </c>
      <c r="C1450" t="s">
        <v>80</v>
      </c>
      <c r="D1450" t="s">
        <v>92</v>
      </c>
      <c r="E1450" t="s">
        <v>152</v>
      </c>
      <c r="F1450" t="s">
        <v>4417</v>
      </c>
      <c r="G1450" t="s">
        <v>168</v>
      </c>
      <c r="H1450" t="s">
        <v>149</v>
      </c>
      <c r="I1450" t="s">
        <v>135</v>
      </c>
      <c r="J1450" t="s">
        <v>136</v>
      </c>
      <c r="K1450" t="s">
        <v>137</v>
      </c>
      <c r="L1450" t="s">
        <v>4418</v>
      </c>
      <c r="M1450" t="s">
        <v>4419</v>
      </c>
      <c r="N1450">
        <v>1.656666666</v>
      </c>
      <c r="O1450">
        <v>0</v>
      </c>
      <c r="P1450">
        <v>1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0.16654006850371333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0.16654006850371333</v>
      </c>
    </row>
    <row r="1451" spans="1:31" x14ac:dyDescent="0.25">
      <c r="A1451">
        <v>1628734</v>
      </c>
      <c r="B1451">
        <v>1</v>
      </c>
      <c r="C1451" t="s">
        <v>80</v>
      </c>
      <c r="D1451" t="s">
        <v>89</v>
      </c>
      <c r="E1451" t="s">
        <v>362</v>
      </c>
      <c r="F1451" t="s">
        <v>3745</v>
      </c>
      <c r="G1451" t="s">
        <v>227</v>
      </c>
      <c r="H1451" t="s">
        <v>149</v>
      </c>
      <c r="I1451" t="s">
        <v>135</v>
      </c>
      <c r="J1451" t="s">
        <v>136</v>
      </c>
      <c r="K1451" t="s">
        <v>137</v>
      </c>
      <c r="L1451" t="s">
        <v>4420</v>
      </c>
      <c r="M1451" t="s">
        <v>4421</v>
      </c>
      <c r="N1451">
        <v>1.182222222</v>
      </c>
      <c r="O1451">
        <v>0</v>
      </c>
      <c r="P1451">
        <v>36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29.760502201446361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29.760502201446361</v>
      </c>
    </row>
    <row r="1452" spans="1:31" x14ac:dyDescent="0.25">
      <c r="A1452">
        <v>1628735</v>
      </c>
      <c r="B1452">
        <v>1</v>
      </c>
      <c r="C1452" t="s">
        <v>80</v>
      </c>
      <c r="D1452" t="s">
        <v>103</v>
      </c>
      <c r="E1452" t="s">
        <v>131</v>
      </c>
      <c r="F1452" t="s">
        <v>4422</v>
      </c>
      <c r="G1452" t="s">
        <v>195</v>
      </c>
      <c r="H1452" t="s">
        <v>134</v>
      </c>
      <c r="I1452" t="s">
        <v>135</v>
      </c>
      <c r="J1452" t="s">
        <v>136</v>
      </c>
      <c r="K1452" t="s">
        <v>137</v>
      </c>
      <c r="L1452" t="s">
        <v>4423</v>
      </c>
      <c r="M1452" t="s">
        <v>4424</v>
      </c>
      <c r="N1452">
        <v>0.650277777</v>
      </c>
      <c r="O1452">
        <v>0</v>
      </c>
      <c r="P1452">
        <v>0</v>
      </c>
      <c r="Q1452">
        <v>0</v>
      </c>
      <c r="R1452">
        <v>0</v>
      </c>
      <c r="S1452">
        <v>1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6.2287228239096297</v>
      </c>
      <c r="AB1452">
        <v>0</v>
      </c>
      <c r="AC1452">
        <v>0</v>
      </c>
      <c r="AD1452">
        <v>0</v>
      </c>
      <c r="AE1452">
        <v>6.2287228239096297</v>
      </c>
    </row>
    <row r="1453" spans="1:31" x14ac:dyDescent="0.25">
      <c r="A1453">
        <v>1628736</v>
      </c>
      <c r="B1453">
        <v>1</v>
      </c>
      <c r="C1453" t="s">
        <v>80</v>
      </c>
      <c r="D1453" t="s">
        <v>104</v>
      </c>
      <c r="E1453" t="s">
        <v>146</v>
      </c>
      <c r="F1453" t="s">
        <v>4425</v>
      </c>
      <c r="G1453" t="s">
        <v>142</v>
      </c>
      <c r="H1453" t="s">
        <v>149</v>
      </c>
      <c r="I1453" t="s">
        <v>135</v>
      </c>
      <c r="J1453" t="s">
        <v>136</v>
      </c>
      <c r="K1453" t="s">
        <v>143</v>
      </c>
      <c r="L1453" t="s">
        <v>4426</v>
      </c>
      <c r="M1453" t="s">
        <v>4427</v>
      </c>
      <c r="N1453">
        <v>4.6224999999999996</v>
      </c>
      <c r="O1453">
        <v>0</v>
      </c>
      <c r="P1453">
        <v>2</v>
      </c>
      <c r="Q1453">
        <v>0</v>
      </c>
      <c r="R1453">
        <v>8</v>
      </c>
      <c r="S1453">
        <v>0</v>
      </c>
      <c r="T1453">
        <v>2</v>
      </c>
      <c r="U1453">
        <v>0</v>
      </c>
      <c r="V1453">
        <v>0</v>
      </c>
      <c r="W1453">
        <v>0</v>
      </c>
      <c r="X1453">
        <v>3.2662132809256623</v>
      </c>
      <c r="Y1453">
        <v>0</v>
      </c>
      <c r="Z1453">
        <v>9.785635316029337</v>
      </c>
      <c r="AA1453">
        <v>0</v>
      </c>
      <c r="AB1453">
        <v>7.0639433805108007</v>
      </c>
      <c r="AC1453">
        <v>0</v>
      </c>
      <c r="AD1453">
        <v>0</v>
      </c>
      <c r="AE1453">
        <v>20.1157919774658</v>
      </c>
    </row>
    <row r="1454" spans="1:31" x14ac:dyDescent="0.25">
      <c r="A1454">
        <v>1628738</v>
      </c>
      <c r="B1454">
        <v>1</v>
      </c>
      <c r="C1454" t="s">
        <v>80</v>
      </c>
      <c r="D1454" t="s">
        <v>99</v>
      </c>
      <c r="E1454" t="s">
        <v>140</v>
      </c>
      <c r="F1454" t="s">
        <v>4428</v>
      </c>
      <c r="G1454" t="s">
        <v>161</v>
      </c>
      <c r="H1454" t="s">
        <v>134</v>
      </c>
      <c r="I1454" t="s">
        <v>135</v>
      </c>
      <c r="J1454" t="s">
        <v>136</v>
      </c>
      <c r="K1454" t="s">
        <v>137</v>
      </c>
      <c r="L1454" t="s">
        <v>4429</v>
      </c>
      <c r="M1454" t="s">
        <v>4430</v>
      </c>
      <c r="N1454">
        <v>0.28861111099999998</v>
      </c>
      <c r="O1454">
        <v>0</v>
      </c>
      <c r="P1454">
        <v>0</v>
      </c>
      <c r="Q1454">
        <v>0</v>
      </c>
      <c r="R1454">
        <v>0</v>
      </c>
      <c r="S1454">
        <v>8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20.341748027191969</v>
      </c>
      <c r="AB1454">
        <v>0</v>
      </c>
      <c r="AC1454">
        <v>0</v>
      </c>
      <c r="AD1454">
        <v>0</v>
      </c>
      <c r="AE1454">
        <v>20.341748027191969</v>
      </c>
    </row>
    <row r="1455" spans="1:31" x14ac:dyDescent="0.25">
      <c r="A1455">
        <v>1628742</v>
      </c>
      <c r="B1455">
        <v>1</v>
      </c>
      <c r="C1455" t="s">
        <v>80</v>
      </c>
      <c r="D1455" t="s">
        <v>83</v>
      </c>
      <c r="E1455" t="s">
        <v>152</v>
      </c>
      <c r="F1455" t="s">
        <v>4431</v>
      </c>
      <c r="G1455" t="s">
        <v>507</v>
      </c>
      <c r="H1455" t="s">
        <v>149</v>
      </c>
      <c r="I1455" t="s">
        <v>135</v>
      </c>
      <c r="J1455" t="s">
        <v>136</v>
      </c>
      <c r="K1455" t="s">
        <v>137</v>
      </c>
      <c r="L1455" t="s">
        <v>4432</v>
      </c>
      <c r="M1455" t="s">
        <v>4433</v>
      </c>
      <c r="N1455">
        <v>5.1788888880000004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1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948.86334222175788</v>
      </c>
      <c r="AE1455">
        <v>948.86334222175788</v>
      </c>
    </row>
    <row r="1456" spans="1:31" x14ac:dyDescent="0.25">
      <c r="A1456">
        <v>1628743</v>
      </c>
      <c r="B1456">
        <v>1</v>
      </c>
      <c r="C1456" t="s">
        <v>80</v>
      </c>
      <c r="D1456" t="s">
        <v>82</v>
      </c>
      <c r="E1456" t="s">
        <v>178</v>
      </c>
      <c r="F1456" t="s">
        <v>4434</v>
      </c>
      <c r="G1456" t="s">
        <v>2318</v>
      </c>
      <c r="H1456" t="s">
        <v>149</v>
      </c>
      <c r="I1456" t="s">
        <v>135</v>
      </c>
      <c r="J1456" t="s">
        <v>136</v>
      </c>
      <c r="K1456" t="s">
        <v>137</v>
      </c>
      <c r="L1456" t="s">
        <v>4435</v>
      </c>
      <c r="M1456" t="s">
        <v>4436</v>
      </c>
      <c r="N1456">
        <v>2.926388888</v>
      </c>
      <c r="O1456">
        <v>0</v>
      </c>
      <c r="P1456">
        <v>174</v>
      </c>
      <c r="Q1456">
        <v>0</v>
      </c>
      <c r="R1456">
        <v>0</v>
      </c>
      <c r="S1456">
        <v>0</v>
      </c>
      <c r="T1456">
        <v>11</v>
      </c>
      <c r="U1456">
        <v>0</v>
      </c>
      <c r="V1456">
        <v>0</v>
      </c>
      <c r="W1456">
        <v>0</v>
      </c>
      <c r="X1456">
        <v>150.32271027578406</v>
      </c>
      <c r="Y1456">
        <v>0</v>
      </c>
      <c r="Z1456">
        <v>0</v>
      </c>
      <c r="AA1456">
        <v>0</v>
      </c>
      <c r="AB1456">
        <v>10.274434266431991</v>
      </c>
      <c r="AC1456">
        <v>0</v>
      </c>
      <c r="AD1456">
        <v>0</v>
      </c>
      <c r="AE1456">
        <v>160.59714454221606</v>
      </c>
    </row>
    <row r="1457" spans="1:31" x14ac:dyDescent="0.25">
      <c r="A1457">
        <v>1628744</v>
      </c>
      <c r="B1457">
        <v>1</v>
      </c>
      <c r="C1457" t="s">
        <v>80</v>
      </c>
      <c r="D1457" t="s">
        <v>84</v>
      </c>
      <c r="E1457" t="s">
        <v>152</v>
      </c>
      <c r="F1457" t="s">
        <v>4437</v>
      </c>
      <c r="G1457" t="s">
        <v>154</v>
      </c>
      <c r="H1457" t="s">
        <v>149</v>
      </c>
      <c r="I1457" t="s">
        <v>135</v>
      </c>
      <c r="J1457" t="s">
        <v>136</v>
      </c>
      <c r="K1457" t="s">
        <v>137</v>
      </c>
      <c r="L1457" t="s">
        <v>4438</v>
      </c>
      <c r="M1457" t="s">
        <v>4439</v>
      </c>
      <c r="N1457">
        <v>1.905277777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1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0.86144201305258794</v>
      </c>
      <c r="AC1457">
        <v>0</v>
      </c>
      <c r="AD1457">
        <v>0</v>
      </c>
      <c r="AE1457">
        <v>0.86144201305258794</v>
      </c>
    </row>
    <row r="1458" spans="1:31" x14ac:dyDescent="0.25">
      <c r="A1458">
        <v>1628745</v>
      </c>
      <c r="B1458">
        <v>1</v>
      </c>
      <c r="C1458" t="s">
        <v>80</v>
      </c>
      <c r="D1458" t="s">
        <v>82</v>
      </c>
      <c r="E1458" t="s">
        <v>152</v>
      </c>
      <c r="F1458" t="s">
        <v>4440</v>
      </c>
      <c r="G1458" t="s">
        <v>507</v>
      </c>
      <c r="H1458" t="s">
        <v>149</v>
      </c>
      <c r="I1458" t="s">
        <v>135</v>
      </c>
      <c r="J1458" t="s">
        <v>136</v>
      </c>
      <c r="K1458" t="s">
        <v>137</v>
      </c>
      <c r="L1458" t="s">
        <v>4441</v>
      </c>
      <c r="M1458" t="s">
        <v>4442</v>
      </c>
      <c r="N1458">
        <v>1.2127777769999999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1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2.8050999832726005</v>
      </c>
      <c r="AC1458">
        <v>0</v>
      </c>
      <c r="AD1458">
        <v>0</v>
      </c>
      <c r="AE1458">
        <v>2.8050999832726005</v>
      </c>
    </row>
    <row r="1459" spans="1:31" x14ac:dyDescent="0.25">
      <c r="A1459">
        <v>1628748</v>
      </c>
      <c r="B1459">
        <v>1</v>
      </c>
      <c r="C1459" t="s">
        <v>80</v>
      </c>
      <c r="D1459" t="s">
        <v>106</v>
      </c>
      <c r="E1459" t="s">
        <v>152</v>
      </c>
      <c r="F1459" t="s">
        <v>4443</v>
      </c>
      <c r="G1459" t="s">
        <v>172</v>
      </c>
      <c r="H1459" t="s">
        <v>149</v>
      </c>
      <c r="I1459" t="s">
        <v>135</v>
      </c>
      <c r="J1459" t="s">
        <v>136</v>
      </c>
      <c r="K1459" t="s">
        <v>137</v>
      </c>
      <c r="L1459" t="s">
        <v>4444</v>
      </c>
      <c r="M1459" t="s">
        <v>4445</v>
      </c>
      <c r="N1459">
        <v>0.52972222199999996</v>
      </c>
      <c r="O1459">
        <v>0</v>
      </c>
      <c r="P1459">
        <v>2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0.28702670863072888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0.28702670863072888</v>
      </c>
    </row>
    <row r="1460" spans="1:31" x14ac:dyDescent="0.25">
      <c r="A1460">
        <v>1628749</v>
      </c>
      <c r="B1460">
        <v>1</v>
      </c>
      <c r="C1460" t="s">
        <v>81</v>
      </c>
      <c r="D1460" t="s">
        <v>126</v>
      </c>
      <c r="E1460" t="s">
        <v>146</v>
      </c>
      <c r="F1460" t="s">
        <v>4446</v>
      </c>
      <c r="G1460" t="s">
        <v>148</v>
      </c>
      <c r="H1460" t="s">
        <v>149</v>
      </c>
      <c r="I1460" t="s">
        <v>135</v>
      </c>
      <c r="J1460" t="s">
        <v>136</v>
      </c>
      <c r="K1460" t="s">
        <v>143</v>
      </c>
      <c r="L1460" t="s">
        <v>4447</v>
      </c>
      <c r="M1460" t="s">
        <v>4448</v>
      </c>
      <c r="N1460">
        <v>6.9175000000000004</v>
      </c>
      <c r="O1460">
        <v>0</v>
      </c>
      <c r="P1460">
        <v>75</v>
      </c>
      <c r="Q1460">
        <v>0</v>
      </c>
      <c r="R1460">
        <v>0</v>
      </c>
      <c r="S1460">
        <v>0</v>
      </c>
      <c r="T1460">
        <v>6</v>
      </c>
      <c r="U1460">
        <v>0</v>
      </c>
      <c r="V1460">
        <v>0</v>
      </c>
      <c r="W1460">
        <v>0</v>
      </c>
      <c r="X1460">
        <v>46.806952167958912</v>
      </c>
      <c r="Y1460">
        <v>0</v>
      </c>
      <c r="Z1460">
        <v>0</v>
      </c>
      <c r="AA1460">
        <v>0</v>
      </c>
      <c r="AB1460">
        <v>35.148287022750921</v>
      </c>
      <c r="AC1460">
        <v>0</v>
      </c>
      <c r="AD1460">
        <v>0</v>
      </c>
      <c r="AE1460">
        <v>81.955239190709833</v>
      </c>
    </row>
    <row r="1461" spans="1:31" x14ac:dyDescent="0.25">
      <c r="A1461">
        <v>1628751</v>
      </c>
      <c r="B1461">
        <v>1</v>
      </c>
      <c r="C1461" t="s">
        <v>80</v>
      </c>
      <c r="D1461" t="s">
        <v>83</v>
      </c>
      <c r="E1461" t="s">
        <v>178</v>
      </c>
      <c r="F1461" t="s">
        <v>4449</v>
      </c>
      <c r="G1461" t="s">
        <v>227</v>
      </c>
      <c r="H1461" t="s">
        <v>149</v>
      </c>
      <c r="I1461" t="s">
        <v>135</v>
      </c>
      <c r="J1461" t="s">
        <v>136</v>
      </c>
      <c r="K1461" t="s">
        <v>137</v>
      </c>
      <c r="L1461" t="s">
        <v>4450</v>
      </c>
      <c r="M1461" t="s">
        <v>4451</v>
      </c>
      <c r="N1461">
        <v>1.0972222220000001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2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12.895377874567323</v>
      </c>
      <c r="AC1461">
        <v>0</v>
      </c>
      <c r="AD1461">
        <v>0</v>
      </c>
      <c r="AE1461">
        <v>12.895377874567323</v>
      </c>
    </row>
    <row r="1462" spans="1:31" x14ac:dyDescent="0.25">
      <c r="A1462">
        <v>1628752</v>
      </c>
      <c r="B1462">
        <v>1</v>
      </c>
      <c r="C1462" t="s">
        <v>80</v>
      </c>
      <c r="D1462" t="s">
        <v>97</v>
      </c>
      <c r="E1462" t="s">
        <v>152</v>
      </c>
      <c r="F1462" t="s">
        <v>4452</v>
      </c>
      <c r="G1462" t="s">
        <v>507</v>
      </c>
      <c r="H1462" t="s">
        <v>149</v>
      </c>
      <c r="I1462" t="s">
        <v>135</v>
      </c>
      <c r="J1462" t="s">
        <v>136</v>
      </c>
      <c r="K1462" t="s">
        <v>137</v>
      </c>
      <c r="L1462" t="s">
        <v>4453</v>
      </c>
      <c r="M1462" t="s">
        <v>4454</v>
      </c>
      <c r="N1462">
        <v>0.79222222200000003</v>
      </c>
      <c r="O1462">
        <v>0</v>
      </c>
      <c r="P1462">
        <v>1</v>
      </c>
      <c r="Q1462">
        <v>0</v>
      </c>
      <c r="R1462">
        <v>0</v>
      </c>
      <c r="S1462">
        <v>0</v>
      </c>
      <c r="T1462">
        <v>1</v>
      </c>
      <c r="U1462">
        <v>0</v>
      </c>
      <c r="V1462">
        <v>0</v>
      </c>
      <c r="W1462">
        <v>0</v>
      </c>
      <c r="X1462">
        <v>0.17982602053310226</v>
      </c>
      <c r="Y1462">
        <v>0</v>
      </c>
      <c r="Z1462">
        <v>0</v>
      </c>
      <c r="AA1462">
        <v>0</v>
      </c>
      <c r="AB1462">
        <v>5.502288532878759</v>
      </c>
      <c r="AC1462">
        <v>0</v>
      </c>
      <c r="AD1462">
        <v>0</v>
      </c>
      <c r="AE1462">
        <v>5.6821145534118616</v>
      </c>
    </row>
    <row r="1463" spans="1:31" x14ac:dyDescent="0.25">
      <c r="A1463">
        <v>1628756</v>
      </c>
      <c r="B1463">
        <v>1</v>
      </c>
      <c r="C1463" t="s">
        <v>81</v>
      </c>
      <c r="D1463" t="s">
        <v>124</v>
      </c>
      <c r="E1463" t="s">
        <v>152</v>
      </c>
      <c r="F1463" t="s">
        <v>4455</v>
      </c>
      <c r="G1463" t="s">
        <v>154</v>
      </c>
      <c r="H1463" t="s">
        <v>149</v>
      </c>
      <c r="I1463" t="s">
        <v>135</v>
      </c>
      <c r="J1463" t="s">
        <v>136</v>
      </c>
      <c r="K1463" t="s">
        <v>137</v>
      </c>
      <c r="L1463" t="s">
        <v>4456</v>
      </c>
      <c r="M1463" t="s">
        <v>4457</v>
      </c>
      <c r="N1463">
        <v>0.568333333</v>
      </c>
      <c r="O1463">
        <v>0</v>
      </c>
      <c r="P1463">
        <v>0</v>
      </c>
      <c r="Q1463">
        <v>0</v>
      </c>
      <c r="R1463">
        <v>2</v>
      </c>
      <c r="S1463">
        <v>0</v>
      </c>
      <c r="T1463">
        <v>1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8.7557644412333338E-3</v>
      </c>
      <c r="AA1463">
        <v>0</v>
      </c>
      <c r="AB1463">
        <v>1.3086265685064</v>
      </c>
      <c r="AC1463">
        <v>0</v>
      </c>
      <c r="AD1463">
        <v>0</v>
      </c>
      <c r="AE1463">
        <v>1.3173823329476333</v>
      </c>
    </row>
    <row r="1464" spans="1:31" x14ac:dyDescent="0.25">
      <c r="A1464">
        <v>1628759</v>
      </c>
      <c r="B1464">
        <v>1</v>
      </c>
      <c r="C1464" t="s">
        <v>80</v>
      </c>
      <c r="D1464" t="s">
        <v>97</v>
      </c>
      <c r="E1464" t="s">
        <v>152</v>
      </c>
      <c r="F1464" t="s">
        <v>4458</v>
      </c>
      <c r="G1464" t="s">
        <v>154</v>
      </c>
      <c r="H1464" t="s">
        <v>149</v>
      </c>
      <c r="I1464" t="s">
        <v>135</v>
      </c>
      <c r="J1464" t="s">
        <v>136</v>
      </c>
      <c r="K1464" t="s">
        <v>137</v>
      </c>
      <c r="L1464" t="s">
        <v>4459</v>
      </c>
      <c r="M1464" t="s">
        <v>4460</v>
      </c>
      <c r="N1464">
        <v>5.8702777770000001</v>
      </c>
      <c r="O1464">
        <v>0</v>
      </c>
      <c r="P1464">
        <v>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1.4231330631489105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1.4231330631489105</v>
      </c>
    </row>
    <row r="1465" spans="1:31" x14ac:dyDescent="0.25">
      <c r="A1465">
        <v>1628763</v>
      </c>
      <c r="B1465">
        <v>1</v>
      </c>
      <c r="C1465" t="s">
        <v>80</v>
      </c>
      <c r="D1465" t="s">
        <v>111</v>
      </c>
      <c r="E1465" t="s">
        <v>152</v>
      </c>
      <c r="F1465" t="s">
        <v>4461</v>
      </c>
      <c r="G1465" t="s">
        <v>172</v>
      </c>
      <c r="H1465" t="s">
        <v>149</v>
      </c>
      <c r="I1465" t="s">
        <v>135</v>
      </c>
      <c r="J1465" t="s">
        <v>3</v>
      </c>
      <c r="K1465" t="s">
        <v>137</v>
      </c>
      <c r="L1465" t="s">
        <v>4462</v>
      </c>
      <c r="M1465" t="s">
        <v>4463</v>
      </c>
      <c r="N1465">
        <v>3.8405555549999999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1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19.846136102423042</v>
      </c>
      <c r="AC1465">
        <v>0</v>
      </c>
      <c r="AD1465">
        <v>0</v>
      </c>
      <c r="AE1465">
        <v>19.846136102423042</v>
      </c>
    </row>
    <row r="1466" spans="1:31" x14ac:dyDescent="0.25">
      <c r="A1466">
        <v>1628765</v>
      </c>
      <c r="B1466">
        <v>1</v>
      </c>
      <c r="C1466" t="s">
        <v>80</v>
      </c>
      <c r="D1466" t="s">
        <v>94</v>
      </c>
      <c r="E1466" t="s">
        <v>204</v>
      </c>
      <c r="F1466" t="s">
        <v>4464</v>
      </c>
      <c r="G1466" t="s">
        <v>918</v>
      </c>
      <c r="H1466" t="s">
        <v>967</v>
      </c>
      <c r="I1466" t="s">
        <v>135</v>
      </c>
      <c r="J1466" t="s">
        <v>136</v>
      </c>
      <c r="K1466" t="s">
        <v>143</v>
      </c>
      <c r="L1466" t="s">
        <v>4465</v>
      </c>
      <c r="M1466" t="s">
        <v>4466</v>
      </c>
      <c r="N1466">
        <v>0.105254444</v>
      </c>
      <c r="O1466">
        <v>0</v>
      </c>
      <c r="P1466">
        <v>171</v>
      </c>
      <c r="Q1466">
        <v>0</v>
      </c>
      <c r="R1466">
        <v>0</v>
      </c>
      <c r="S1466">
        <v>2</v>
      </c>
      <c r="T1466">
        <v>8</v>
      </c>
      <c r="U1466">
        <v>0</v>
      </c>
      <c r="V1466">
        <v>0</v>
      </c>
      <c r="W1466">
        <v>0</v>
      </c>
      <c r="X1466">
        <v>2.4562818487161024</v>
      </c>
      <c r="Y1466">
        <v>0</v>
      </c>
      <c r="Z1466">
        <v>0</v>
      </c>
      <c r="AA1466">
        <v>0.53441068439559158</v>
      </c>
      <c r="AB1466">
        <v>0.66363052739652995</v>
      </c>
      <c r="AC1466">
        <v>0</v>
      </c>
      <c r="AD1466">
        <v>0</v>
      </c>
      <c r="AE1466">
        <v>3.654323060508224</v>
      </c>
    </row>
    <row r="1467" spans="1:31" x14ac:dyDescent="0.25">
      <c r="A1467">
        <v>1628768</v>
      </c>
      <c r="B1467">
        <v>1</v>
      </c>
      <c r="C1467" t="s">
        <v>80</v>
      </c>
      <c r="D1467" t="s">
        <v>100</v>
      </c>
      <c r="E1467" t="s">
        <v>152</v>
      </c>
      <c r="F1467" t="s">
        <v>4467</v>
      </c>
      <c r="G1467" t="s">
        <v>3010</v>
      </c>
      <c r="H1467" t="s">
        <v>149</v>
      </c>
      <c r="I1467" t="s">
        <v>135</v>
      </c>
      <c r="J1467" t="s">
        <v>136</v>
      </c>
      <c r="K1467" t="s">
        <v>137</v>
      </c>
      <c r="L1467" t="s">
        <v>4468</v>
      </c>
      <c r="M1467" t="s">
        <v>4469</v>
      </c>
      <c r="N1467">
        <v>3.224444444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1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8.5063396477634967</v>
      </c>
      <c r="AC1467">
        <v>0</v>
      </c>
      <c r="AD1467">
        <v>0</v>
      </c>
      <c r="AE1467">
        <v>8.5063396477634967</v>
      </c>
    </row>
    <row r="1468" spans="1:31" x14ac:dyDescent="0.25">
      <c r="A1468">
        <v>1628769</v>
      </c>
      <c r="B1468">
        <v>1</v>
      </c>
      <c r="C1468" t="s">
        <v>81</v>
      </c>
      <c r="D1468" t="s">
        <v>112</v>
      </c>
      <c r="E1468" t="s">
        <v>131</v>
      </c>
      <c r="F1468" t="s">
        <v>4470</v>
      </c>
      <c r="G1468" t="s">
        <v>172</v>
      </c>
      <c r="H1468" t="s">
        <v>134</v>
      </c>
      <c r="I1468" t="s">
        <v>135</v>
      </c>
      <c r="J1468" t="s">
        <v>3</v>
      </c>
      <c r="K1468" t="s">
        <v>137</v>
      </c>
      <c r="L1468" t="s">
        <v>4471</v>
      </c>
      <c r="M1468" t="s">
        <v>4472</v>
      </c>
      <c r="N1468">
        <v>0.98027777699999996</v>
      </c>
      <c r="O1468">
        <v>0</v>
      </c>
      <c r="P1468">
        <v>0</v>
      </c>
      <c r="Q1468">
        <v>0</v>
      </c>
      <c r="R1468">
        <v>6</v>
      </c>
      <c r="S1468">
        <v>18</v>
      </c>
      <c r="T1468">
        <v>114</v>
      </c>
      <c r="U1468">
        <v>6</v>
      </c>
      <c r="V1468">
        <v>3</v>
      </c>
      <c r="W1468">
        <v>0</v>
      </c>
      <c r="X1468">
        <v>0</v>
      </c>
      <c r="Y1468">
        <v>0</v>
      </c>
      <c r="Z1468">
        <v>6.585396667392998</v>
      </c>
      <c r="AA1468">
        <v>147.81443732546921</v>
      </c>
      <c r="AB1468">
        <v>147.11245067839147</v>
      </c>
      <c r="AC1468">
        <v>468.47657146189636</v>
      </c>
      <c r="AD1468">
        <v>63.353859603687667</v>
      </c>
      <c r="AE1468">
        <v>833.34271573683759</v>
      </c>
    </row>
    <row r="1469" spans="1:31" x14ac:dyDescent="0.25">
      <c r="A1469">
        <v>1628772</v>
      </c>
      <c r="B1469">
        <v>1</v>
      </c>
      <c r="C1469" t="s">
        <v>80</v>
      </c>
      <c r="D1469" t="s">
        <v>101</v>
      </c>
      <c r="E1469" t="s">
        <v>178</v>
      </c>
      <c r="F1469" t="s">
        <v>4473</v>
      </c>
      <c r="G1469" t="s">
        <v>227</v>
      </c>
      <c r="H1469" t="s">
        <v>149</v>
      </c>
      <c r="I1469" t="s">
        <v>135</v>
      </c>
      <c r="J1469" t="s">
        <v>136</v>
      </c>
      <c r="K1469" t="s">
        <v>137</v>
      </c>
      <c r="L1469" t="s">
        <v>4474</v>
      </c>
      <c r="M1469" t="s">
        <v>4475</v>
      </c>
      <c r="N1469">
        <v>1.8969444440000001</v>
      </c>
      <c r="O1469">
        <v>0</v>
      </c>
      <c r="P1469">
        <v>143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64.816340828461563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64.816340828461563</v>
      </c>
    </row>
    <row r="1470" spans="1:31" x14ac:dyDescent="0.25">
      <c r="A1470">
        <v>1628773</v>
      </c>
      <c r="B1470">
        <v>1</v>
      </c>
      <c r="C1470" t="s">
        <v>80</v>
      </c>
      <c r="D1470" t="s">
        <v>96</v>
      </c>
      <c r="E1470" t="s">
        <v>152</v>
      </c>
      <c r="F1470" t="s">
        <v>4476</v>
      </c>
      <c r="G1470" t="s">
        <v>168</v>
      </c>
      <c r="H1470" t="s">
        <v>149</v>
      </c>
      <c r="I1470" t="s">
        <v>135</v>
      </c>
      <c r="J1470" t="s">
        <v>136</v>
      </c>
      <c r="K1470" t="s">
        <v>137</v>
      </c>
      <c r="L1470" t="s">
        <v>4477</v>
      </c>
      <c r="M1470" t="s">
        <v>4478</v>
      </c>
      <c r="N1470">
        <v>4.3600000000000003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</row>
    <row r="1471" spans="1:31" x14ac:dyDescent="0.25">
      <c r="A1471">
        <v>1628775</v>
      </c>
      <c r="B1471">
        <v>1</v>
      </c>
      <c r="C1471" t="s">
        <v>81</v>
      </c>
      <c r="D1471" t="s">
        <v>123</v>
      </c>
      <c r="E1471" t="s">
        <v>204</v>
      </c>
      <c r="F1471" t="s">
        <v>3228</v>
      </c>
      <c r="G1471" t="s">
        <v>161</v>
      </c>
      <c r="H1471" t="s">
        <v>134</v>
      </c>
      <c r="I1471" t="s">
        <v>135</v>
      </c>
      <c r="J1471" t="s">
        <v>136</v>
      </c>
      <c r="K1471" t="s">
        <v>137</v>
      </c>
      <c r="L1471" t="s">
        <v>4479</v>
      </c>
      <c r="M1471" t="s">
        <v>4480</v>
      </c>
      <c r="N1471">
        <v>1.241666666</v>
      </c>
      <c r="O1471">
        <v>0</v>
      </c>
      <c r="P1471">
        <v>4</v>
      </c>
      <c r="Q1471">
        <v>1</v>
      </c>
      <c r="R1471">
        <v>136</v>
      </c>
      <c r="S1471">
        <v>0</v>
      </c>
      <c r="T1471">
        <v>11</v>
      </c>
      <c r="U1471">
        <v>0</v>
      </c>
      <c r="V1471">
        <v>0</v>
      </c>
      <c r="W1471">
        <v>0</v>
      </c>
      <c r="X1471">
        <v>0.61471664526016601</v>
      </c>
      <c r="Y1471">
        <v>0.68934801712079996</v>
      </c>
      <c r="Z1471">
        <v>39.546246203797544</v>
      </c>
      <c r="AA1471">
        <v>0</v>
      </c>
      <c r="AB1471">
        <v>25.141373099200475</v>
      </c>
      <c r="AC1471">
        <v>0</v>
      </c>
      <c r="AD1471">
        <v>0</v>
      </c>
      <c r="AE1471">
        <v>65.991683965378982</v>
      </c>
    </row>
    <row r="1472" spans="1:31" x14ac:dyDescent="0.25">
      <c r="A1472">
        <v>1628780</v>
      </c>
      <c r="B1472">
        <v>1</v>
      </c>
      <c r="C1472" t="s">
        <v>80</v>
      </c>
      <c r="D1472" t="s">
        <v>94</v>
      </c>
      <c r="E1472" t="s">
        <v>152</v>
      </c>
      <c r="F1472" t="s">
        <v>4481</v>
      </c>
      <c r="G1472" t="s">
        <v>154</v>
      </c>
      <c r="H1472" t="s">
        <v>149</v>
      </c>
      <c r="I1472" t="s">
        <v>135</v>
      </c>
      <c r="J1472" t="s">
        <v>136</v>
      </c>
      <c r="K1472" t="s">
        <v>137</v>
      </c>
      <c r="L1472" t="s">
        <v>4482</v>
      </c>
      <c r="M1472" t="s">
        <v>4483</v>
      </c>
      <c r="N1472">
        <v>1.166111111</v>
      </c>
      <c r="O1472">
        <v>0</v>
      </c>
      <c r="P1472">
        <v>1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0.17985707254752001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0.17985707254752001</v>
      </c>
    </row>
    <row r="1473" spans="1:31" x14ac:dyDescent="0.25">
      <c r="A1473">
        <v>1628791</v>
      </c>
      <c r="B1473">
        <v>1</v>
      </c>
      <c r="C1473" t="s">
        <v>81</v>
      </c>
      <c r="D1473" t="s">
        <v>120</v>
      </c>
      <c r="E1473" t="s">
        <v>140</v>
      </c>
      <c r="F1473" t="s">
        <v>4484</v>
      </c>
      <c r="G1473" t="s">
        <v>161</v>
      </c>
      <c r="H1473" t="s">
        <v>134</v>
      </c>
      <c r="I1473" t="s">
        <v>135</v>
      </c>
      <c r="J1473" t="s">
        <v>136</v>
      </c>
      <c r="K1473" t="s">
        <v>137</v>
      </c>
      <c r="L1473" t="s">
        <v>4485</v>
      </c>
      <c r="M1473" t="s">
        <v>4486</v>
      </c>
      <c r="N1473">
        <v>0.632222222</v>
      </c>
      <c r="O1473">
        <v>3</v>
      </c>
      <c r="P1473">
        <v>883</v>
      </c>
      <c r="Q1473">
        <v>268</v>
      </c>
      <c r="R1473">
        <v>89</v>
      </c>
      <c r="S1473">
        <v>23</v>
      </c>
      <c r="T1473">
        <v>112</v>
      </c>
      <c r="U1473">
        <v>5</v>
      </c>
      <c r="V1473">
        <v>1</v>
      </c>
      <c r="W1473">
        <v>0.58083505433600013</v>
      </c>
      <c r="X1473">
        <v>98.257300357233262</v>
      </c>
      <c r="Y1473">
        <v>727.51772772358481</v>
      </c>
      <c r="Z1473">
        <v>45.661627869107853</v>
      </c>
      <c r="AA1473">
        <v>245.53070253487473</v>
      </c>
      <c r="AB1473">
        <v>86.587277357970748</v>
      </c>
      <c r="AC1473">
        <v>375.58530106994914</v>
      </c>
      <c r="AD1473">
        <v>0.9374443558423089</v>
      </c>
      <c r="AE1473">
        <v>1580.6582163228989</v>
      </c>
    </row>
    <row r="1474" spans="1:31" x14ac:dyDescent="0.25">
      <c r="A1474">
        <v>1628792</v>
      </c>
      <c r="B1474">
        <v>1</v>
      </c>
      <c r="C1474" t="s">
        <v>80</v>
      </c>
      <c r="D1474" t="s">
        <v>93</v>
      </c>
      <c r="E1474" t="s">
        <v>152</v>
      </c>
      <c r="F1474" t="s">
        <v>4487</v>
      </c>
      <c r="G1474" t="s">
        <v>154</v>
      </c>
      <c r="H1474" t="s">
        <v>149</v>
      </c>
      <c r="I1474" t="s">
        <v>135</v>
      </c>
      <c r="J1474" t="s">
        <v>136</v>
      </c>
      <c r="K1474" t="s">
        <v>137</v>
      </c>
      <c r="L1474" t="s">
        <v>4488</v>
      </c>
      <c r="M1474" t="s">
        <v>4489</v>
      </c>
      <c r="N1474">
        <v>6.5263888879999996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1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13.331972099794401</v>
      </c>
      <c r="AC1474">
        <v>0</v>
      </c>
      <c r="AD1474">
        <v>0</v>
      </c>
      <c r="AE1474">
        <v>13.331972099794401</v>
      </c>
    </row>
    <row r="1475" spans="1:31" x14ac:dyDescent="0.25">
      <c r="A1475">
        <v>1628795</v>
      </c>
      <c r="B1475">
        <v>1</v>
      </c>
      <c r="C1475" t="s">
        <v>81</v>
      </c>
      <c r="D1475" t="s">
        <v>118</v>
      </c>
      <c r="E1475" t="s">
        <v>131</v>
      </c>
      <c r="F1475" t="s">
        <v>4490</v>
      </c>
      <c r="G1475" t="s">
        <v>161</v>
      </c>
      <c r="H1475" t="s">
        <v>134</v>
      </c>
      <c r="I1475" t="s">
        <v>191</v>
      </c>
      <c r="J1475" t="s">
        <v>136</v>
      </c>
      <c r="K1475" t="s">
        <v>137</v>
      </c>
      <c r="L1475" t="s">
        <v>4491</v>
      </c>
      <c r="M1475" t="s">
        <v>4492</v>
      </c>
      <c r="N1475">
        <v>3.8888880000000001E-3</v>
      </c>
      <c r="O1475">
        <v>2</v>
      </c>
      <c r="P1475">
        <v>1392</v>
      </c>
      <c r="Q1475">
        <v>167</v>
      </c>
      <c r="R1475">
        <v>160</v>
      </c>
      <c r="S1475">
        <v>24</v>
      </c>
      <c r="T1475">
        <v>126</v>
      </c>
      <c r="U1475">
        <v>1</v>
      </c>
      <c r="V1475">
        <v>0</v>
      </c>
      <c r="W1475">
        <v>1.2821683695372222E-3</v>
      </c>
      <c r="X1475">
        <v>0.51114288200410929</v>
      </c>
      <c r="Y1475">
        <v>0.58026008257532358</v>
      </c>
      <c r="Z1475">
        <v>0.14859313452280878</v>
      </c>
      <c r="AA1475">
        <v>0.54128247397880824</v>
      </c>
      <c r="AB1475">
        <v>0.2222937069791979</v>
      </c>
      <c r="AC1475">
        <v>3.2872922512577779E-3</v>
      </c>
      <c r="AD1475">
        <v>0</v>
      </c>
      <c r="AE1475">
        <v>2.0081417406810425</v>
      </c>
    </row>
    <row r="1476" spans="1:31" x14ac:dyDescent="0.25">
      <c r="A1476">
        <v>1628797</v>
      </c>
      <c r="B1476">
        <v>1</v>
      </c>
      <c r="C1476" t="s">
        <v>80</v>
      </c>
      <c r="D1476" t="s">
        <v>107</v>
      </c>
      <c r="E1476" t="s">
        <v>152</v>
      </c>
      <c r="F1476" t="s">
        <v>4493</v>
      </c>
      <c r="G1476" t="s">
        <v>154</v>
      </c>
      <c r="H1476" t="s">
        <v>149</v>
      </c>
      <c r="I1476" t="s">
        <v>135</v>
      </c>
      <c r="J1476" t="s">
        <v>136</v>
      </c>
      <c r="K1476" t="s">
        <v>137</v>
      </c>
      <c r="L1476" t="s">
        <v>4494</v>
      </c>
      <c r="M1476" t="s">
        <v>4495</v>
      </c>
      <c r="N1476">
        <v>2.6038888880000002</v>
      </c>
      <c r="O1476">
        <v>0</v>
      </c>
      <c r="P1476">
        <v>1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0.71484601202510012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0.71484601202510012</v>
      </c>
    </row>
    <row r="1477" spans="1:31" x14ac:dyDescent="0.25">
      <c r="A1477">
        <v>1628798</v>
      </c>
      <c r="B1477">
        <v>1</v>
      </c>
      <c r="C1477" t="s">
        <v>80</v>
      </c>
      <c r="D1477" t="s">
        <v>100</v>
      </c>
      <c r="E1477" t="s">
        <v>178</v>
      </c>
      <c r="F1477" t="s">
        <v>4496</v>
      </c>
      <c r="G1477" t="s">
        <v>231</v>
      </c>
      <c r="H1477" t="s">
        <v>149</v>
      </c>
      <c r="I1477" t="s">
        <v>135</v>
      </c>
      <c r="J1477" t="s">
        <v>136</v>
      </c>
      <c r="K1477" t="s">
        <v>137</v>
      </c>
      <c r="L1477" t="s">
        <v>4497</v>
      </c>
      <c r="M1477" t="s">
        <v>4498</v>
      </c>
      <c r="N1477">
        <v>1.839722222</v>
      </c>
      <c r="O1477">
        <v>0</v>
      </c>
      <c r="P1477">
        <v>59</v>
      </c>
      <c r="Q1477">
        <v>0</v>
      </c>
      <c r="R1477">
        <v>0</v>
      </c>
      <c r="S1477">
        <v>0</v>
      </c>
      <c r="T1477">
        <v>20</v>
      </c>
      <c r="U1477">
        <v>0</v>
      </c>
      <c r="V1477">
        <v>0</v>
      </c>
      <c r="W1477">
        <v>0</v>
      </c>
      <c r="X1477">
        <v>34.21000343228431</v>
      </c>
      <c r="Y1477">
        <v>0</v>
      </c>
      <c r="Z1477">
        <v>0</v>
      </c>
      <c r="AA1477">
        <v>0</v>
      </c>
      <c r="AB1477">
        <v>76.30715728702117</v>
      </c>
      <c r="AC1477">
        <v>0</v>
      </c>
      <c r="AD1477">
        <v>0</v>
      </c>
      <c r="AE1477">
        <v>110.51716071930548</v>
      </c>
    </row>
    <row r="1478" spans="1:31" x14ac:dyDescent="0.25">
      <c r="A1478">
        <v>1628801</v>
      </c>
      <c r="B1478">
        <v>1</v>
      </c>
      <c r="C1478" t="s">
        <v>80</v>
      </c>
      <c r="D1478" t="s">
        <v>97</v>
      </c>
      <c r="E1478" t="s">
        <v>152</v>
      </c>
      <c r="F1478" t="s">
        <v>4452</v>
      </c>
      <c r="G1478" t="s">
        <v>168</v>
      </c>
      <c r="H1478" t="s">
        <v>149</v>
      </c>
      <c r="I1478" t="s">
        <v>135</v>
      </c>
      <c r="J1478" t="s">
        <v>136</v>
      </c>
      <c r="K1478" t="s">
        <v>137</v>
      </c>
      <c r="L1478" t="s">
        <v>4499</v>
      </c>
      <c r="M1478" t="s">
        <v>4500</v>
      </c>
      <c r="N1478">
        <v>3.4166666659999998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1</v>
      </c>
      <c r="U1478">
        <v>0</v>
      </c>
      <c r="V1478">
        <v>0</v>
      </c>
      <c r="W1478">
        <v>0</v>
      </c>
      <c r="X1478">
        <v>0.73035844393402338</v>
      </c>
      <c r="Y1478">
        <v>0</v>
      </c>
      <c r="Z1478">
        <v>0</v>
      </c>
      <c r="AA1478">
        <v>0</v>
      </c>
      <c r="AB1478">
        <v>22.716446658656032</v>
      </c>
      <c r="AC1478">
        <v>0</v>
      </c>
      <c r="AD1478">
        <v>0</v>
      </c>
      <c r="AE1478">
        <v>23.446805102590055</v>
      </c>
    </row>
    <row r="1479" spans="1:31" x14ac:dyDescent="0.25">
      <c r="A1479">
        <v>1628803</v>
      </c>
      <c r="B1479">
        <v>1</v>
      </c>
      <c r="C1479" t="s">
        <v>80</v>
      </c>
      <c r="D1479" t="s">
        <v>106</v>
      </c>
      <c r="E1479" t="s">
        <v>152</v>
      </c>
      <c r="F1479" t="s">
        <v>4501</v>
      </c>
      <c r="G1479" t="s">
        <v>168</v>
      </c>
      <c r="H1479" t="s">
        <v>149</v>
      </c>
      <c r="I1479" t="s">
        <v>135</v>
      </c>
      <c r="J1479" t="s">
        <v>136</v>
      </c>
      <c r="K1479" t="s">
        <v>137</v>
      </c>
      <c r="L1479" t="s">
        <v>4502</v>
      </c>
      <c r="M1479" t="s">
        <v>4503</v>
      </c>
      <c r="N1479">
        <v>0.53027777700000001</v>
      </c>
      <c r="O1479">
        <v>0</v>
      </c>
      <c r="P1479">
        <v>1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0.11122475100706808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0.11122475100706808</v>
      </c>
    </row>
    <row r="1480" spans="1:31" x14ac:dyDescent="0.25">
      <c r="A1480">
        <v>1628804</v>
      </c>
      <c r="B1480">
        <v>1</v>
      </c>
      <c r="C1480" t="s">
        <v>80</v>
      </c>
      <c r="D1480" t="s">
        <v>98</v>
      </c>
      <c r="E1480" t="s">
        <v>204</v>
      </c>
      <c r="F1480" t="s">
        <v>4504</v>
      </c>
      <c r="G1480" t="s">
        <v>161</v>
      </c>
      <c r="H1480" t="s">
        <v>134</v>
      </c>
      <c r="I1480" t="s">
        <v>135</v>
      </c>
      <c r="J1480" t="s">
        <v>136</v>
      </c>
      <c r="K1480" t="s">
        <v>137</v>
      </c>
      <c r="L1480" t="s">
        <v>4505</v>
      </c>
      <c r="M1480" t="s">
        <v>4506</v>
      </c>
      <c r="N1480">
        <v>0.97583333299999997</v>
      </c>
      <c r="O1480">
        <v>0</v>
      </c>
      <c r="P1480">
        <v>84</v>
      </c>
      <c r="Q1480">
        <v>0</v>
      </c>
      <c r="R1480">
        <v>21</v>
      </c>
      <c r="S1480">
        <v>0</v>
      </c>
      <c r="T1480">
        <v>26</v>
      </c>
      <c r="U1480">
        <v>0</v>
      </c>
      <c r="V1480">
        <v>0</v>
      </c>
      <c r="W1480">
        <v>0</v>
      </c>
      <c r="X1480">
        <v>29.672032083567171</v>
      </c>
      <c r="Y1480">
        <v>0</v>
      </c>
      <c r="Z1480">
        <v>9.7315954718757673</v>
      </c>
      <c r="AA1480">
        <v>0</v>
      </c>
      <c r="AB1480">
        <v>20.063493718028827</v>
      </c>
      <c r="AC1480">
        <v>0</v>
      </c>
      <c r="AD1480">
        <v>0</v>
      </c>
      <c r="AE1480">
        <v>59.467121273471761</v>
      </c>
    </row>
    <row r="1481" spans="1:31" x14ac:dyDescent="0.25">
      <c r="A1481">
        <v>1628805</v>
      </c>
      <c r="B1481">
        <v>1</v>
      </c>
      <c r="C1481" t="s">
        <v>80</v>
      </c>
      <c r="D1481" t="s">
        <v>96</v>
      </c>
      <c r="E1481" t="s">
        <v>152</v>
      </c>
      <c r="F1481" t="s">
        <v>4507</v>
      </c>
      <c r="G1481" t="s">
        <v>507</v>
      </c>
      <c r="H1481" t="s">
        <v>149</v>
      </c>
      <c r="I1481" t="s">
        <v>135</v>
      </c>
      <c r="J1481" t="s">
        <v>136</v>
      </c>
      <c r="K1481" t="s">
        <v>137</v>
      </c>
      <c r="L1481" t="s">
        <v>4508</v>
      </c>
      <c r="M1481" t="s">
        <v>4509</v>
      </c>
      <c r="N1481">
        <v>2.5338888879999999</v>
      </c>
      <c r="O1481">
        <v>0</v>
      </c>
      <c r="P1481">
        <v>1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0.16241257142585225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0.16241257142585225</v>
      </c>
    </row>
    <row r="1482" spans="1:31" x14ac:dyDescent="0.25">
      <c r="A1482">
        <v>1628809</v>
      </c>
      <c r="B1482">
        <v>1</v>
      </c>
      <c r="C1482" t="s">
        <v>80</v>
      </c>
      <c r="D1482" t="s">
        <v>94</v>
      </c>
      <c r="E1482" t="s">
        <v>204</v>
      </c>
      <c r="F1482" t="s">
        <v>4510</v>
      </c>
      <c r="G1482" t="s">
        <v>4286</v>
      </c>
      <c r="H1482" t="s">
        <v>967</v>
      </c>
      <c r="I1482" t="s">
        <v>135</v>
      </c>
      <c r="J1482" t="s">
        <v>136</v>
      </c>
      <c r="K1482" t="s">
        <v>143</v>
      </c>
      <c r="L1482" t="s">
        <v>4511</v>
      </c>
      <c r="M1482" t="s">
        <v>4512</v>
      </c>
      <c r="N1482">
        <v>7.3292250000000001</v>
      </c>
      <c r="O1482">
        <v>0</v>
      </c>
      <c r="P1482">
        <v>324</v>
      </c>
      <c r="Q1482">
        <v>0</v>
      </c>
      <c r="R1482">
        <v>1</v>
      </c>
      <c r="S1482">
        <v>4</v>
      </c>
      <c r="T1482">
        <v>13</v>
      </c>
      <c r="U1482">
        <v>1</v>
      </c>
      <c r="V1482">
        <v>0</v>
      </c>
      <c r="W1482">
        <v>0</v>
      </c>
      <c r="X1482">
        <v>190.25359956946062</v>
      </c>
      <c r="Y1482">
        <v>0</v>
      </c>
      <c r="Z1482">
        <v>4.1776968155243388</v>
      </c>
      <c r="AA1482">
        <v>398.31390234331502</v>
      </c>
      <c r="AB1482">
        <v>54.744689930880114</v>
      </c>
      <c r="AC1482">
        <v>1145.8170819291822</v>
      </c>
      <c r="AD1482">
        <v>0</v>
      </c>
      <c r="AE1482">
        <v>1793.3069705883622</v>
      </c>
    </row>
    <row r="1483" spans="1:31" x14ac:dyDescent="0.25">
      <c r="A1483">
        <v>1628811</v>
      </c>
      <c r="B1483">
        <v>1</v>
      </c>
      <c r="C1483" t="s">
        <v>80</v>
      </c>
      <c r="D1483" t="s">
        <v>83</v>
      </c>
      <c r="E1483" t="s">
        <v>152</v>
      </c>
      <c r="F1483" t="s">
        <v>4513</v>
      </c>
      <c r="G1483" t="s">
        <v>507</v>
      </c>
      <c r="H1483" t="s">
        <v>149</v>
      </c>
      <c r="I1483" t="s">
        <v>135</v>
      </c>
      <c r="J1483" t="s">
        <v>136</v>
      </c>
      <c r="K1483" t="s">
        <v>137</v>
      </c>
      <c r="L1483" t="s">
        <v>4514</v>
      </c>
      <c r="M1483" t="s">
        <v>4515</v>
      </c>
      <c r="N1483">
        <v>1.1516666659999999</v>
      </c>
      <c r="O1483">
        <v>0</v>
      </c>
      <c r="P1483">
        <v>8</v>
      </c>
      <c r="Q1483">
        <v>0</v>
      </c>
      <c r="R1483">
        <v>0</v>
      </c>
      <c r="S1483">
        <v>0</v>
      </c>
      <c r="T1483">
        <v>2</v>
      </c>
      <c r="U1483">
        <v>0</v>
      </c>
      <c r="V1483">
        <v>0</v>
      </c>
      <c r="W1483">
        <v>0</v>
      </c>
      <c r="X1483">
        <v>2.1415803381267318</v>
      </c>
      <c r="Y1483">
        <v>0</v>
      </c>
      <c r="Z1483">
        <v>0</v>
      </c>
      <c r="AA1483">
        <v>0</v>
      </c>
      <c r="AB1483">
        <v>0.54205325860759179</v>
      </c>
      <c r="AC1483">
        <v>0</v>
      </c>
      <c r="AD1483">
        <v>0</v>
      </c>
      <c r="AE1483">
        <v>2.6836335967343237</v>
      </c>
    </row>
    <row r="1484" spans="1:31" x14ac:dyDescent="0.25">
      <c r="A1484">
        <v>1628813</v>
      </c>
      <c r="B1484">
        <v>1</v>
      </c>
      <c r="C1484" t="s">
        <v>81</v>
      </c>
      <c r="D1484" t="s">
        <v>123</v>
      </c>
      <c r="E1484" t="s">
        <v>178</v>
      </c>
      <c r="F1484" t="s">
        <v>4516</v>
      </c>
      <c r="G1484" t="s">
        <v>227</v>
      </c>
      <c r="H1484" t="s">
        <v>149</v>
      </c>
      <c r="I1484" t="s">
        <v>135</v>
      </c>
      <c r="J1484" t="s">
        <v>136</v>
      </c>
      <c r="K1484" t="s">
        <v>137</v>
      </c>
      <c r="L1484" t="s">
        <v>4517</v>
      </c>
      <c r="M1484" t="s">
        <v>4518</v>
      </c>
      <c r="N1484">
        <v>1.3788888880000001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7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12.816554593831164</v>
      </c>
      <c r="AC1484">
        <v>0</v>
      </c>
      <c r="AD1484">
        <v>0</v>
      </c>
      <c r="AE1484">
        <v>12.816554593831164</v>
      </c>
    </row>
    <row r="1485" spans="1:31" x14ac:dyDescent="0.25">
      <c r="A1485">
        <v>1628814</v>
      </c>
      <c r="B1485">
        <v>1</v>
      </c>
      <c r="C1485" t="s">
        <v>80</v>
      </c>
      <c r="D1485" t="s">
        <v>94</v>
      </c>
      <c r="E1485" t="s">
        <v>146</v>
      </c>
      <c r="F1485" t="s">
        <v>4519</v>
      </c>
      <c r="G1485" t="s">
        <v>260</v>
      </c>
      <c r="H1485" t="s">
        <v>149</v>
      </c>
      <c r="I1485" t="s">
        <v>135</v>
      </c>
      <c r="J1485" t="s">
        <v>136</v>
      </c>
      <c r="K1485" t="s">
        <v>137</v>
      </c>
      <c r="L1485" t="s">
        <v>4520</v>
      </c>
      <c r="M1485" t="s">
        <v>4521</v>
      </c>
      <c r="N1485">
        <v>0.66555555499999997</v>
      </c>
      <c r="O1485">
        <v>0</v>
      </c>
      <c r="P1485">
        <v>80</v>
      </c>
      <c r="Q1485">
        <v>0</v>
      </c>
      <c r="R1485">
        <v>0</v>
      </c>
      <c r="S1485">
        <v>0</v>
      </c>
      <c r="T1485">
        <v>14</v>
      </c>
      <c r="U1485">
        <v>0</v>
      </c>
      <c r="V1485">
        <v>0</v>
      </c>
      <c r="W1485">
        <v>0</v>
      </c>
      <c r="X1485">
        <v>7.1854692030413245</v>
      </c>
      <c r="Y1485">
        <v>0</v>
      </c>
      <c r="Z1485">
        <v>0</v>
      </c>
      <c r="AA1485">
        <v>0</v>
      </c>
      <c r="AB1485">
        <v>0.72503042204364021</v>
      </c>
      <c r="AC1485">
        <v>0</v>
      </c>
      <c r="AD1485">
        <v>0</v>
      </c>
      <c r="AE1485">
        <v>7.9104996250849648</v>
      </c>
    </row>
    <row r="1486" spans="1:31" x14ac:dyDescent="0.25">
      <c r="A1486">
        <v>1628815</v>
      </c>
      <c r="B1486">
        <v>1</v>
      </c>
      <c r="C1486" t="s">
        <v>80</v>
      </c>
      <c r="D1486" t="s">
        <v>83</v>
      </c>
      <c r="E1486" t="s">
        <v>152</v>
      </c>
      <c r="F1486" t="s">
        <v>4522</v>
      </c>
      <c r="G1486" t="s">
        <v>154</v>
      </c>
      <c r="H1486" t="s">
        <v>149</v>
      </c>
      <c r="I1486" t="s">
        <v>135</v>
      </c>
      <c r="J1486" t="s">
        <v>136</v>
      </c>
      <c r="K1486" t="s">
        <v>137</v>
      </c>
      <c r="L1486" t="s">
        <v>4523</v>
      </c>
      <c r="M1486" t="s">
        <v>4524</v>
      </c>
      <c r="N1486">
        <v>3.378055555</v>
      </c>
      <c r="O1486">
        <v>0</v>
      </c>
      <c r="P1486">
        <v>3</v>
      </c>
      <c r="Q1486">
        <v>0</v>
      </c>
      <c r="R1486">
        <v>0</v>
      </c>
      <c r="S1486">
        <v>0</v>
      </c>
      <c r="T1486">
        <v>1</v>
      </c>
      <c r="U1486">
        <v>0</v>
      </c>
      <c r="V1486">
        <v>0</v>
      </c>
      <c r="W1486">
        <v>0</v>
      </c>
      <c r="X1486">
        <v>3.6226172253286157</v>
      </c>
      <c r="Y1486">
        <v>0</v>
      </c>
      <c r="Z1486">
        <v>0</v>
      </c>
      <c r="AA1486">
        <v>0</v>
      </c>
      <c r="AB1486">
        <v>0.60528907075119998</v>
      </c>
      <c r="AC1486">
        <v>0</v>
      </c>
      <c r="AD1486">
        <v>0</v>
      </c>
      <c r="AE1486">
        <v>4.2279062960798157</v>
      </c>
    </row>
    <row r="1487" spans="1:31" x14ac:dyDescent="0.25">
      <c r="A1487">
        <v>1628816</v>
      </c>
      <c r="B1487">
        <v>1</v>
      </c>
      <c r="C1487" t="s">
        <v>80</v>
      </c>
      <c r="D1487" t="s">
        <v>96</v>
      </c>
      <c r="E1487" t="s">
        <v>152</v>
      </c>
      <c r="F1487" t="s">
        <v>4525</v>
      </c>
      <c r="G1487" t="s">
        <v>154</v>
      </c>
      <c r="H1487" t="s">
        <v>149</v>
      </c>
      <c r="I1487" t="s">
        <v>135</v>
      </c>
      <c r="J1487" t="s">
        <v>136</v>
      </c>
      <c r="K1487" t="s">
        <v>137</v>
      </c>
      <c r="L1487" t="s">
        <v>4526</v>
      </c>
      <c r="M1487" t="s">
        <v>4527</v>
      </c>
      <c r="N1487">
        <v>1.392222222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0.69703971229698003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0.69703971229698003</v>
      </c>
    </row>
    <row r="1488" spans="1:31" x14ac:dyDescent="0.25">
      <c r="A1488">
        <v>1628820</v>
      </c>
      <c r="B1488">
        <v>1</v>
      </c>
      <c r="C1488" t="s">
        <v>81</v>
      </c>
      <c r="D1488" t="s">
        <v>118</v>
      </c>
      <c r="E1488" t="s">
        <v>204</v>
      </c>
      <c r="F1488" t="s">
        <v>4528</v>
      </c>
      <c r="G1488" t="s">
        <v>161</v>
      </c>
      <c r="H1488" t="s">
        <v>134</v>
      </c>
      <c r="I1488" t="s">
        <v>191</v>
      </c>
      <c r="J1488" t="s">
        <v>136</v>
      </c>
      <c r="K1488" t="s">
        <v>137</v>
      </c>
      <c r="L1488" t="s">
        <v>4529</v>
      </c>
      <c r="M1488" t="s">
        <v>4530</v>
      </c>
      <c r="N1488">
        <v>5.5555550000000002E-3</v>
      </c>
      <c r="O1488">
        <v>3</v>
      </c>
      <c r="P1488">
        <v>388</v>
      </c>
      <c r="Q1488">
        <v>120</v>
      </c>
      <c r="R1488">
        <v>103</v>
      </c>
      <c r="S1488">
        <v>19</v>
      </c>
      <c r="T1488">
        <v>42</v>
      </c>
      <c r="U1488">
        <v>2</v>
      </c>
      <c r="V1488">
        <v>0</v>
      </c>
      <c r="W1488">
        <v>1.7721180770944448E-3</v>
      </c>
      <c r="X1488">
        <v>0.55752417376759478</v>
      </c>
      <c r="Y1488">
        <v>0.56004291050957777</v>
      </c>
      <c r="Z1488">
        <v>0.25706841284866677</v>
      </c>
      <c r="AA1488">
        <v>0.5968046292939555</v>
      </c>
      <c r="AB1488">
        <v>0.22687899280371676</v>
      </c>
      <c r="AC1488">
        <v>0.99201837682653327</v>
      </c>
      <c r="AD1488">
        <v>0</v>
      </c>
      <c r="AE1488">
        <v>3.1921096141271397</v>
      </c>
    </row>
    <row r="1489" spans="1:31" x14ac:dyDescent="0.25">
      <c r="A1489">
        <v>1628828</v>
      </c>
      <c r="B1489">
        <v>1</v>
      </c>
      <c r="C1489" t="s">
        <v>80</v>
      </c>
      <c r="D1489" t="s">
        <v>84</v>
      </c>
      <c r="E1489" t="s">
        <v>152</v>
      </c>
      <c r="F1489" t="s">
        <v>4531</v>
      </c>
      <c r="G1489" t="s">
        <v>507</v>
      </c>
      <c r="H1489" t="s">
        <v>149</v>
      </c>
      <c r="I1489" t="s">
        <v>135</v>
      </c>
      <c r="J1489" t="s">
        <v>136</v>
      </c>
      <c r="K1489" t="s">
        <v>137</v>
      </c>
      <c r="L1489" t="s">
        <v>4532</v>
      </c>
      <c r="M1489" t="s">
        <v>4533</v>
      </c>
      <c r="N1489">
        <v>4.5258333329999996</v>
      </c>
      <c r="O1489">
        <v>0</v>
      </c>
      <c r="P1489">
        <v>6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4.6883714871457265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4.6883714871457265</v>
      </c>
    </row>
    <row r="1490" spans="1:31" x14ac:dyDescent="0.25">
      <c r="A1490">
        <v>1628831</v>
      </c>
      <c r="B1490">
        <v>1</v>
      </c>
      <c r="C1490" t="s">
        <v>80</v>
      </c>
      <c r="D1490" t="s">
        <v>106</v>
      </c>
      <c r="E1490" t="s">
        <v>152</v>
      </c>
      <c r="F1490" t="s">
        <v>4534</v>
      </c>
      <c r="G1490" t="s">
        <v>507</v>
      </c>
      <c r="H1490" t="s">
        <v>149</v>
      </c>
      <c r="I1490" t="s">
        <v>135</v>
      </c>
      <c r="J1490" t="s">
        <v>136</v>
      </c>
      <c r="K1490" t="s">
        <v>137</v>
      </c>
      <c r="L1490" t="s">
        <v>4535</v>
      </c>
      <c r="M1490" t="s">
        <v>4536</v>
      </c>
      <c r="N1490">
        <v>0.92</v>
      </c>
      <c r="O1490">
        <v>0</v>
      </c>
      <c r="P1490">
        <v>9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1.4284635040109201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1.4284635040109201</v>
      </c>
    </row>
    <row r="1491" spans="1:31" x14ac:dyDescent="0.25">
      <c r="A1491">
        <v>1628835</v>
      </c>
      <c r="B1491">
        <v>1</v>
      </c>
      <c r="C1491" t="s">
        <v>80</v>
      </c>
      <c r="D1491" t="s">
        <v>86</v>
      </c>
      <c r="E1491" t="s">
        <v>152</v>
      </c>
      <c r="F1491" t="s">
        <v>4537</v>
      </c>
      <c r="G1491" t="s">
        <v>154</v>
      </c>
      <c r="H1491" t="s">
        <v>149</v>
      </c>
      <c r="I1491" t="s">
        <v>135</v>
      </c>
      <c r="J1491" t="s">
        <v>136</v>
      </c>
      <c r="K1491" t="s">
        <v>137</v>
      </c>
      <c r="L1491" t="s">
        <v>4538</v>
      </c>
      <c r="M1491" t="s">
        <v>4539</v>
      </c>
      <c r="N1491">
        <v>1.092222222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14.705182416341387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14.705182416341387</v>
      </c>
    </row>
    <row r="1492" spans="1:31" x14ac:dyDescent="0.25">
      <c r="A1492">
        <v>1628845</v>
      </c>
      <c r="B1492">
        <v>1</v>
      </c>
      <c r="C1492" t="s">
        <v>80</v>
      </c>
      <c r="D1492" t="s">
        <v>92</v>
      </c>
      <c r="E1492" t="s">
        <v>178</v>
      </c>
      <c r="F1492" t="s">
        <v>3981</v>
      </c>
      <c r="G1492" t="s">
        <v>227</v>
      </c>
      <c r="H1492" t="s">
        <v>149</v>
      </c>
      <c r="I1492" t="s">
        <v>135</v>
      </c>
      <c r="J1492" t="s">
        <v>136</v>
      </c>
      <c r="K1492" t="s">
        <v>137</v>
      </c>
      <c r="L1492" t="s">
        <v>4540</v>
      </c>
      <c r="M1492" t="s">
        <v>4541</v>
      </c>
      <c r="N1492">
        <v>2.4386111110000002</v>
      </c>
      <c r="O1492">
        <v>0</v>
      </c>
      <c r="P1492">
        <v>5</v>
      </c>
      <c r="Q1492">
        <v>0</v>
      </c>
      <c r="R1492">
        <v>1</v>
      </c>
      <c r="S1492">
        <v>0</v>
      </c>
      <c r="T1492">
        <v>1</v>
      </c>
      <c r="U1492">
        <v>0</v>
      </c>
      <c r="V1492">
        <v>0</v>
      </c>
      <c r="W1492">
        <v>0</v>
      </c>
      <c r="X1492">
        <v>1.1922034493873124</v>
      </c>
      <c r="Y1492">
        <v>0</v>
      </c>
      <c r="Z1492">
        <v>6.6941503759689427</v>
      </c>
      <c r="AA1492">
        <v>0</v>
      </c>
      <c r="AB1492">
        <v>0.24924072917115001</v>
      </c>
      <c r="AC1492">
        <v>0</v>
      </c>
      <c r="AD1492">
        <v>0</v>
      </c>
      <c r="AE1492">
        <v>8.1355945545274047</v>
      </c>
    </row>
    <row r="1493" spans="1:31" x14ac:dyDescent="0.25">
      <c r="A1493">
        <v>1628850</v>
      </c>
      <c r="B1493">
        <v>1</v>
      </c>
      <c r="C1493" t="s">
        <v>80</v>
      </c>
      <c r="D1493" t="s">
        <v>97</v>
      </c>
      <c r="E1493" t="s">
        <v>131</v>
      </c>
      <c r="F1493" t="s">
        <v>4542</v>
      </c>
      <c r="G1493" t="s">
        <v>256</v>
      </c>
      <c r="H1493" t="s">
        <v>134</v>
      </c>
      <c r="I1493" t="s">
        <v>135</v>
      </c>
      <c r="J1493" t="s">
        <v>136</v>
      </c>
      <c r="K1493" t="s">
        <v>137</v>
      </c>
      <c r="L1493" t="s">
        <v>4543</v>
      </c>
      <c r="M1493" t="s">
        <v>4544</v>
      </c>
      <c r="N1493">
        <v>0.54833333299999998</v>
      </c>
      <c r="O1493">
        <v>0</v>
      </c>
      <c r="P1493">
        <v>23</v>
      </c>
      <c r="Q1493">
        <v>0</v>
      </c>
      <c r="R1493">
        <v>19</v>
      </c>
      <c r="S1493">
        <v>0</v>
      </c>
      <c r="T1493">
        <v>7</v>
      </c>
      <c r="U1493">
        <v>0</v>
      </c>
      <c r="V1493">
        <v>0</v>
      </c>
      <c r="W1493">
        <v>0</v>
      </c>
      <c r="X1493">
        <v>25.213189796259165</v>
      </c>
      <c r="Y1493">
        <v>0</v>
      </c>
      <c r="Z1493">
        <v>5.9891463920856403</v>
      </c>
      <c r="AA1493">
        <v>0</v>
      </c>
      <c r="AB1493">
        <v>5.4949013249893701</v>
      </c>
      <c r="AC1493">
        <v>0</v>
      </c>
      <c r="AD1493">
        <v>0</v>
      </c>
      <c r="AE1493">
        <v>36.697237513334173</v>
      </c>
    </row>
    <row r="1494" spans="1:31" x14ac:dyDescent="0.25">
      <c r="A1494">
        <v>1628852</v>
      </c>
      <c r="B1494">
        <v>1</v>
      </c>
      <c r="C1494" t="s">
        <v>81</v>
      </c>
      <c r="D1494" t="s">
        <v>118</v>
      </c>
      <c r="E1494" t="s">
        <v>178</v>
      </c>
      <c r="F1494" t="s">
        <v>4545</v>
      </c>
      <c r="G1494" t="s">
        <v>227</v>
      </c>
      <c r="H1494" t="s">
        <v>149</v>
      </c>
      <c r="I1494" t="s">
        <v>135</v>
      </c>
      <c r="J1494" t="s">
        <v>136</v>
      </c>
      <c r="K1494" t="s">
        <v>137</v>
      </c>
      <c r="L1494" t="s">
        <v>4546</v>
      </c>
      <c r="M1494" t="s">
        <v>4547</v>
      </c>
      <c r="N1494">
        <v>1.050277777</v>
      </c>
      <c r="O1494">
        <v>0</v>
      </c>
      <c r="P1494">
        <v>10</v>
      </c>
      <c r="Q1494">
        <v>0</v>
      </c>
      <c r="R1494">
        <v>1</v>
      </c>
      <c r="S1494">
        <v>0</v>
      </c>
      <c r="T1494">
        <v>4</v>
      </c>
      <c r="U1494">
        <v>0</v>
      </c>
      <c r="V1494">
        <v>0</v>
      </c>
      <c r="W1494">
        <v>0</v>
      </c>
      <c r="X1494">
        <v>2.4742974214371078</v>
      </c>
      <c r="Y1494">
        <v>0</v>
      </c>
      <c r="Z1494">
        <v>3.5711978506666668E-5</v>
      </c>
      <c r="AA1494">
        <v>0</v>
      </c>
      <c r="AB1494">
        <v>4.8702228882730321</v>
      </c>
      <c r="AC1494">
        <v>0</v>
      </c>
      <c r="AD1494">
        <v>0</v>
      </c>
      <c r="AE1494">
        <v>7.3445560216886463</v>
      </c>
    </row>
    <row r="1495" spans="1:31" x14ac:dyDescent="0.25">
      <c r="A1495">
        <v>1628854</v>
      </c>
      <c r="B1495">
        <v>1</v>
      </c>
      <c r="C1495" t="s">
        <v>80</v>
      </c>
      <c r="D1495" t="s">
        <v>94</v>
      </c>
      <c r="E1495" t="s">
        <v>204</v>
      </c>
      <c r="F1495" t="s">
        <v>234</v>
      </c>
      <c r="G1495" t="s">
        <v>4286</v>
      </c>
      <c r="H1495" t="s">
        <v>967</v>
      </c>
      <c r="I1495" t="s">
        <v>135</v>
      </c>
      <c r="J1495" t="s">
        <v>136</v>
      </c>
      <c r="K1495" t="s">
        <v>143</v>
      </c>
      <c r="L1495" t="s">
        <v>4548</v>
      </c>
      <c r="M1495" t="s">
        <v>4549</v>
      </c>
      <c r="N1495">
        <v>4.5</v>
      </c>
      <c r="O1495">
        <v>0</v>
      </c>
      <c r="P1495">
        <v>174</v>
      </c>
      <c r="Q1495">
        <v>0</v>
      </c>
      <c r="R1495">
        <v>0</v>
      </c>
      <c r="S1495">
        <v>1</v>
      </c>
      <c r="T1495">
        <v>18</v>
      </c>
      <c r="U1495">
        <v>0</v>
      </c>
      <c r="V1495">
        <v>0</v>
      </c>
      <c r="W1495">
        <v>0</v>
      </c>
      <c r="X1495">
        <v>78.675761757066624</v>
      </c>
      <c r="Y1495">
        <v>0</v>
      </c>
      <c r="Z1495">
        <v>0</v>
      </c>
      <c r="AA1495">
        <v>0</v>
      </c>
      <c r="AB1495">
        <v>41.534883460068798</v>
      </c>
      <c r="AC1495">
        <v>0</v>
      </c>
      <c r="AD1495">
        <v>0</v>
      </c>
      <c r="AE1495">
        <v>120.21064521713542</v>
      </c>
    </row>
    <row r="1496" spans="1:31" x14ac:dyDescent="0.25">
      <c r="A1496">
        <v>1628855</v>
      </c>
      <c r="B1496">
        <v>1</v>
      </c>
      <c r="C1496" t="s">
        <v>80</v>
      </c>
      <c r="D1496" t="s">
        <v>92</v>
      </c>
      <c r="E1496" t="s">
        <v>178</v>
      </c>
      <c r="F1496" t="s">
        <v>4550</v>
      </c>
      <c r="G1496" t="s">
        <v>187</v>
      </c>
      <c r="H1496" t="s">
        <v>149</v>
      </c>
      <c r="I1496" t="s">
        <v>135</v>
      </c>
      <c r="J1496" t="s">
        <v>136</v>
      </c>
      <c r="K1496" t="s">
        <v>137</v>
      </c>
      <c r="L1496" t="s">
        <v>4551</v>
      </c>
      <c r="M1496" t="s">
        <v>4552</v>
      </c>
      <c r="N1496">
        <v>1.1783333330000001</v>
      </c>
      <c r="O1496">
        <v>0</v>
      </c>
      <c r="P1496">
        <v>29</v>
      </c>
      <c r="Q1496">
        <v>0</v>
      </c>
      <c r="R1496">
        <v>0</v>
      </c>
      <c r="S1496">
        <v>0</v>
      </c>
      <c r="T1496">
        <v>3</v>
      </c>
      <c r="U1496">
        <v>0</v>
      </c>
      <c r="V1496">
        <v>0</v>
      </c>
      <c r="W1496">
        <v>0</v>
      </c>
      <c r="X1496">
        <v>5.4517406650021831</v>
      </c>
      <c r="Y1496">
        <v>0</v>
      </c>
      <c r="Z1496">
        <v>0</v>
      </c>
      <c r="AA1496">
        <v>0</v>
      </c>
      <c r="AB1496">
        <v>0.40756256380528999</v>
      </c>
      <c r="AC1496">
        <v>0</v>
      </c>
      <c r="AD1496">
        <v>0</v>
      </c>
      <c r="AE1496">
        <v>5.8593032288074731</v>
      </c>
    </row>
    <row r="1497" spans="1:31" x14ac:dyDescent="0.25">
      <c r="A1497">
        <v>1628856</v>
      </c>
      <c r="B1497">
        <v>1</v>
      </c>
      <c r="C1497" t="s">
        <v>80</v>
      </c>
      <c r="D1497" t="s">
        <v>96</v>
      </c>
      <c r="E1497" t="s">
        <v>152</v>
      </c>
      <c r="F1497" t="s">
        <v>4553</v>
      </c>
      <c r="G1497" t="s">
        <v>168</v>
      </c>
      <c r="H1497" t="s">
        <v>149</v>
      </c>
      <c r="I1497" t="s">
        <v>135</v>
      </c>
      <c r="J1497" t="s">
        <v>136</v>
      </c>
      <c r="K1497" t="s">
        <v>137</v>
      </c>
      <c r="L1497" t="s">
        <v>4554</v>
      </c>
      <c r="M1497" t="s">
        <v>4555</v>
      </c>
      <c r="N1497">
        <v>4.7127777770000003</v>
      </c>
      <c r="O1497">
        <v>0</v>
      </c>
      <c r="P1497">
        <v>1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</row>
    <row r="1498" spans="1:31" x14ac:dyDescent="0.25">
      <c r="A1498">
        <v>1628858</v>
      </c>
      <c r="B1498">
        <v>1</v>
      </c>
      <c r="C1498" t="s">
        <v>81</v>
      </c>
      <c r="D1498" t="s">
        <v>128</v>
      </c>
      <c r="E1498" t="s">
        <v>152</v>
      </c>
      <c r="F1498" t="s">
        <v>4556</v>
      </c>
      <c r="G1498" t="s">
        <v>154</v>
      </c>
      <c r="H1498" t="s">
        <v>149</v>
      </c>
      <c r="I1498" t="s">
        <v>135</v>
      </c>
      <c r="J1498" t="s">
        <v>136</v>
      </c>
      <c r="K1498" t="s">
        <v>137</v>
      </c>
      <c r="L1498" t="s">
        <v>4557</v>
      </c>
      <c r="M1498" t="s">
        <v>4558</v>
      </c>
      <c r="N1498">
        <v>0.85777777700000002</v>
      </c>
      <c r="O1498">
        <v>0</v>
      </c>
      <c r="P1498">
        <v>3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1.0216142779010999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1.0216142779010999</v>
      </c>
    </row>
    <row r="1499" spans="1:31" x14ac:dyDescent="0.25">
      <c r="A1499">
        <v>1628859</v>
      </c>
      <c r="B1499">
        <v>1</v>
      </c>
      <c r="C1499" t="s">
        <v>81</v>
      </c>
      <c r="D1499" t="s">
        <v>127</v>
      </c>
      <c r="E1499" t="s">
        <v>131</v>
      </c>
      <c r="F1499" t="s">
        <v>2785</v>
      </c>
      <c r="G1499" t="s">
        <v>161</v>
      </c>
      <c r="H1499" t="s">
        <v>134</v>
      </c>
      <c r="I1499" t="s">
        <v>191</v>
      </c>
      <c r="J1499" t="s">
        <v>136</v>
      </c>
      <c r="K1499" t="s">
        <v>137</v>
      </c>
      <c r="L1499" t="s">
        <v>4559</v>
      </c>
      <c r="M1499" t="s">
        <v>4560</v>
      </c>
      <c r="N1499">
        <v>9.4444439999999998E-3</v>
      </c>
      <c r="O1499">
        <v>0</v>
      </c>
      <c r="P1499">
        <v>949</v>
      </c>
      <c r="Q1499">
        <v>11</v>
      </c>
      <c r="R1499">
        <v>31</v>
      </c>
      <c r="S1499">
        <v>7</v>
      </c>
      <c r="T1499">
        <v>130</v>
      </c>
      <c r="U1499">
        <v>6</v>
      </c>
      <c r="V1499">
        <v>1</v>
      </c>
      <c r="W1499">
        <v>0</v>
      </c>
      <c r="X1499">
        <v>2.6182895558205481</v>
      </c>
      <c r="Y1499">
        <v>2.1934987266417225E-2</v>
      </c>
      <c r="Z1499">
        <v>2.5695191401380001E-2</v>
      </c>
      <c r="AA1499">
        <v>0.16936074712700611</v>
      </c>
      <c r="AB1499">
        <v>0.85456629697038</v>
      </c>
      <c r="AC1499">
        <v>7.3496652407936214</v>
      </c>
      <c r="AD1499">
        <v>0.35881420574296008</v>
      </c>
      <c r="AE1499">
        <v>11.398326225122313</v>
      </c>
    </row>
    <row r="1500" spans="1:31" x14ac:dyDescent="0.25">
      <c r="A1500">
        <v>1628861</v>
      </c>
      <c r="B1500">
        <v>1</v>
      </c>
      <c r="C1500" t="s">
        <v>81</v>
      </c>
      <c r="D1500" t="s">
        <v>120</v>
      </c>
      <c r="E1500" t="s">
        <v>204</v>
      </c>
      <c r="F1500" t="s">
        <v>4561</v>
      </c>
      <c r="G1500" t="s">
        <v>161</v>
      </c>
      <c r="H1500" t="s">
        <v>134</v>
      </c>
      <c r="I1500" t="s">
        <v>135</v>
      </c>
      <c r="J1500" t="s">
        <v>136</v>
      </c>
      <c r="K1500" t="s">
        <v>137</v>
      </c>
      <c r="L1500" t="s">
        <v>4562</v>
      </c>
      <c r="M1500" t="s">
        <v>4563</v>
      </c>
      <c r="N1500">
        <v>0.318333333</v>
      </c>
      <c r="O1500">
        <v>0</v>
      </c>
      <c r="P1500">
        <v>781</v>
      </c>
      <c r="Q1500">
        <v>0</v>
      </c>
      <c r="R1500">
        <v>31</v>
      </c>
      <c r="S1500">
        <v>1</v>
      </c>
      <c r="T1500">
        <v>179</v>
      </c>
      <c r="U1500">
        <v>0</v>
      </c>
      <c r="V1500">
        <v>0</v>
      </c>
      <c r="W1500">
        <v>0</v>
      </c>
      <c r="X1500">
        <v>42.943529090614483</v>
      </c>
      <c r="Y1500">
        <v>0</v>
      </c>
      <c r="Z1500">
        <v>1.3395263501746151</v>
      </c>
      <c r="AA1500">
        <v>0.64081073951180001</v>
      </c>
      <c r="AB1500">
        <v>35.811058506374103</v>
      </c>
      <c r="AC1500">
        <v>0</v>
      </c>
      <c r="AD1500">
        <v>0</v>
      </c>
      <c r="AE1500">
        <v>80.734924686675001</v>
      </c>
    </row>
    <row r="1501" spans="1:31" x14ac:dyDescent="0.25">
      <c r="A1501">
        <v>1628862</v>
      </c>
      <c r="B1501">
        <v>1</v>
      </c>
      <c r="C1501" t="s">
        <v>80</v>
      </c>
      <c r="D1501" t="s">
        <v>105</v>
      </c>
      <c r="E1501" t="s">
        <v>178</v>
      </c>
      <c r="F1501" t="s">
        <v>4564</v>
      </c>
      <c r="G1501" t="s">
        <v>675</v>
      </c>
      <c r="H1501" t="s">
        <v>149</v>
      </c>
      <c r="I1501" t="s">
        <v>135</v>
      </c>
      <c r="J1501" t="s">
        <v>136</v>
      </c>
      <c r="K1501" t="s">
        <v>137</v>
      </c>
      <c r="L1501" t="s">
        <v>4565</v>
      </c>
      <c r="M1501" t="s">
        <v>4566</v>
      </c>
      <c r="N1501">
        <v>1.6472222219999999</v>
      </c>
      <c r="O1501">
        <v>0</v>
      </c>
      <c r="P1501">
        <v>66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33.470127073413437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33.470127073413437</v>
      </c>
    </row>
    <row r="1502" spans="1:31" x14ac:dyDescent="0.25">
      <c r="A1502">
        <v>1628863</v>
      </c>
      <c r="B1502">
        <v>1</v>
      </c>
      <c r="C1502" t="s">
        <v>80</v>
      </c>
      <c r="D1502" t="s">
        <v>110</v>
      </c>
      <c r="E1502" t="s">
        <v>140</v>
      </c>
      <c r="F1502" t="s">
        <v>4567</v>
      </c>
      <c r="G1502" t="s">
        <v>161</v>
      </c>
      <c r="H1502" t="s">
        <v>134</v>
      </c>
      <c r="I1502" t="s">
        <v>135</v>
      </c>
      <c r="J1502" t="s">
        <v>136</v>
      </c>
      <c r="K1502" t="s">
        <v>137</v>
      </c>
      <c r="L1502" t="s">
        <v>4568</v>
      </c>
      <c r="M1502" t="s">
        <v>4569</v>
      </c>
      <c r="N1502">
        <v>0.38</v>
      </c>
      <c r="O1502">
        <v>0</v>
      </c>
      <c r="P1502">
        <v>73</v>
      </c>
      <c r="Q1502">
        <v>0</v>
      </c>
      <c r="R1502">
        <v>0</v>
      </c>
      <c r="S1502">
        <v>1</v>
      </c>
      <c r="T1502">
        <v>5</v>
      </c>
      <c r="U1502">
        <v>0</v>
      </c>
      <c r="V1502">
        <v>0</v>
      </c>
      <c r="W1502">
        <v>0</v>
      </c>
      <c r="X1502">
        <v>10.500725920242514</v>
      </c>
      <c r="Y1502">
        <v>0</v>
      </c>
      <c r="Z1502">
        <v>0</v>
      </c>
      <c r="AA1502">
        <v>218.24160903817898</v>
      </c>
      <c r="AB1502">
        <v>46.485739341796659</v>
      </c>
      <c r="AC1502">
        <v>0</v>
      </c>
      <c r="AD1502">
        <v>0</v>
      </c>
      <c r="AE1502">
        <v>275.22807430021817</v>
      </c>
    </row>
    <row r="1503" spans="1:31" x14ac:dyDescent="0.25">
      <c r="A1503">
        <v>1628864</v>
      </c>
      <c r="B1503">
        <v>1</v>
      </c>
      <c r="C1503" t="s">
        <v>80</v>
      </c>
      <c r="D1503" t="s">
        <v>84</v>
      </c>
      <c r="E1503" t="s">
        <v>152</v>
      </c>
      <c r="F1503" t="s">
        <v>4570</v>
      </c>
      <c r="G1503" t="s">
        <v>154</v>
      </c>
      <c r="H1503" t="s">
        <v>149</v>
      </c>
      <c r="I1503" t="s">
        <v>135</v>
      </c>
      <c r="J1503" t="s">
        <v>136</v>
      </c>
      <c r="K1503" t="s">
        <v>137</v>
      </c>
      <c r="L1503" t="s">
        <v>4571</v>
      </c>
      <c r="M1503" t="s">
        <v>4572</v>
      </c>
      <c r="N1503">
        <v>3.628055555</v>
      </c>
      <c r="O1503">
        <v>0</v>
      </c>
      <c r="P1503">
        <v>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2.5857323517206638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2.5857323517206638</v>
      </c>
    </row>
    <row r="1504" spans="1:31" x14ac:dyDescent="0.25">
      <c r="A1504">
        <v>1628866</v>
      </c>
      <c r="B1504">
        <v>1</v>
      </c>
      <c r="C1504" t="s">
        <v>81</v>
      </c>
      <c r="D1504" t="s">
        <v>118</v>
      </c>
      <c r="E1504" t="s">
        <v>131</v>
      </c>
      <c r="F1504" t="s">
        <v>4573</v>
      </c>
      <c r="G1504" t="s">
        <v>195</v>
      </c>
      <c r="H1504" t="s">
        <v>134</v>
      </c>
      <c r="I1504" t="s">
        <v>135</v>
      </c>
      <c r="J1504" t="s">
        <v>136</v>
      </c>
      <c r="K1504" t="s">
        <v>137</v>
      </c>
      <c r="L1504" t="s">
        <v>4574</v>
      </c>
      <c r="M1504" t="s">
        <v>4575</v>
      </c>
      <c r="N1504">
        <v>1.2427777769999999</v>
      </c>
      <c r="O1504">
        <v>0</v>
      </c>
      <c r="P1504">
        <v>5</v>
      </c>
      <c r="Q1504">
        <v>42</v>
      </c>
      <c r="R1504">
        <v>7</v>
      </c>
      <c r="S1504">
        <v>3</v>
      </c>
      <c r="T1504">
        <v>0</v>
      </c>
      <c r="U1504">
        <v>0</v>
      </c>
      <c r="V1504">
        <v>0</v>
      </c>
      <c r="W1504">
        <v>0</v>
      </c>
      <c r="X1504">
        <v>0.37378760401763006</v>
      </c>
      <c r="Y1504">
        <v>14.018537369699715</v>
      </c>
      <c r="Z1504">
        <v>1.9879205136772369</v>
      </c>
      <c r="AA1504">
        <v>4.3934758283881825</v>
      </c>
      <c r="AB1504">
        <v>0</v>
      </c>
      <c r="AC1504">
        <v>0</v>
      </c>
      <c r="AD1504">
        <v>0</v>
      </c>
      <c r="AE1504">
        <v>20.773721315782765</v>
      </c>
    </row>
    <row r="1505" spans="1:31" x14ac:dyDescent="0.25">
      <c r="A1505">
        <v>1628868</v>
      </c>
      <c r="B1505">
        <v>1</v>
      </c>
      <c r="C1505" t="s">
        <v>80</v>
      </c>
      <c r="D1505" t="s">
        <v>100</v>
      </c>
      <c r="E1505" t="s">
        <v>152</v>
      </c>
      <c r="F1505" t="s">
        <v>4576</v>
      </c>
      <c r="G1505" t="s">
        <v>154</v>
      </c>
      <c r="H1505" t="s">
        <v>149</v>
      </c>
      <c r="I1505" t="s">
        <v>135</v>
      </c>
      <c r="J1505" t="s">
        <v>136</v>
      </c>
      <c r="K1505" t="s">
        <v>137</v>
      </c>
      <c r="L1505" t="s">
        <v>4577</v>
      </c>
      <c r="M1505" t="s">
        <v>4566</v>
      </c>
      <c r="N1505">
        <v>1.1091666659999999</v>
      </c>
      <c r="O1505">
        <v>0</v>
      </c>
      <c r="P1505">
        <v>0</v>
      </c>
      <c r="Q1505">
        <v>0</v>
      </c>
      <c r="R1505">
        <v>1</v>
      </c>
      <c r="S1505">
        <v>0</v>
      </c>
      <c r="T1505">
        <v>1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3.1205856245351598</v>
      </c>
      <c r="AA1505">
        <v>0</v>
      </c>
      <c r="AB1505">
        <v>2.4085410409124997</v>
      </c>
      <c r="AC1505">
        <v>0</v>
      </c>
      <c r="AD1505">
        <v>0</v>
      </c>
      <c r="AE1505">
        <v>5.5291266654476594</v>
      </c>
    </row>
    <row r="1506" spans="1:31" x14ac:dyDescent="0.25">
      <c r="A1506">
        <v>1628869</v>
      </c>
      <c r="B1506">
        <v>1</v>
      </c>
      <c r="C1506" t="s">
        <v>81</v>
      </c>
      <c r="D1506" t="s">
        <v>127</v>
      </c>
      <c r="E1506" t="s">
        <v>146</v>
      </c>
      <c r="F1506" t="s">
        <v>4578</v>
      </c>
      <c r="G1506" t="s">
        <v>260</v>
      </c>
      <c r="H1506" t="s">
        <v>149</v>
      </c>
      <c r="I1506" t="s">
        <v>135</v>
      </c>
      <c r="J1506" t="s">
        <v>136</v>
      </c>
      <c r="K1506" t="s">
        <v>137</v>
      </c>
      <c r="L1506" t="s">
        <v>4579</v>
      </c>
      <c r="M1506" t="s">
        <v>4580</v>
      </c>
      <c r="N1506">
        <v>0.96499999999999997</v>
      </c>
      <c r="O1506">
        <v>0</v>
      </c>
      <c r="P1506">
        <v>174</v>
      </c>
      <c r="Q1506">
        <v>0</v>
      </c>
      <c r="R1506">
        <v>2</v>
      </c>
      <c r="S1506">
        <v>0</v>
      </c>
      <c r="T1506">
        <v>17</v>
      </c>
      <c r="U1506">
        <v>0</v>
      </c>
      <c r="V1506">
        <v>0</v>
      </c>
      <c r="W1506">
        <v>0</v>
      </c>
      <c r="X1506">
        <v>61.222816490107128</v>
      </c>
      <c r="Y1506">
        <v>0</v>
      </c>
      <c r="Z1506">
        <v>5.463093694880445E-2</v>
      </c>
      <c r="AA1506">
        <v>0</v>
      </c>
      <c r="AB1506">
        <v>8.9408059219127374</v>
      </c>
      <c r="AC1506">
        <v>0</v>
      </c>
      <c r="AD1506">
        <v>0</v>
      </c>
      <c r="AE1506">
        <v>70.218253348968673</v>
      </c>
    </row>
    <row r="1507" spans="1:31" x14ac:dyDescent="0.25">
      <c r="A1507">
        <v>1628873</v>
      </c>
      <c r="B1507">
        <v>1</v>
      </c>
      <c r="C1507" t="s">
        <v>80</v>
      </c>
      <c r="D1507" t="s">
        <v>98</v>
      </c>
      <c r="E1507" t="s">
        <v>204</v>
      </c>
      <c r="F1507" t="s">
        <v>4581</v>
      </c>
      <c r="G1507" t="s">
        <v>161</v>
      </c>
      <c r="H1507" t="s">
        <v>134</v>
      </c>
      <c r="I1507" t="s">
        <v>135</v>
      </c>
      <c r="J1507" t="s">
        <v>136</v>
      </c>
      <c r="K1507" t="s">
        <v>137</v>
      </c>
      <c r="L1507" t="s">
        <v>4582</v>
      </c>
      <c r="M1507" t="s">
        <v>4583</v>
      </c>
      <c r="N1507">
        <v>1.2905555550000001</v>
      </c>
      <c r="O1507">
        <v>0</v>
      </c>
      <c r="P1507">
        <v>547</v>
      </c>
      <c r="Q1507">
        <v>16</v>
      </c>
      <c r="R1507">
        <v>33</v>
      </c>
      <c r="S1507">
        <v>5</v>
      </c>
      <c r="T1507">
        <v>90</v>
      </c>
      <c r="U1507">
        <v>0</v>
      </c>
      <c r="V1507">
        <v>0</v>
      </c>
      <c r="W1507">
        <v>0</v>
      </c>
      <c r="X1507">
        <v>79.672896200450879</v>
      </c>
      <c r="Y1507">
        <v>3.5542769582412022</v>
      </c>
      <c r="Z1507">
        <v>1.2327390874864799</v>
      </c>
      <c r="AA1507">
        <v>7.2630049846210216</v>
      </c>
      <c r="AB1507">
        <v>53.436964177482402</v>
      </c>
      <c r="AC1507">
        <v>0</v>
      </c>
      <c r="AD1507">
        <v>0</v>
      </c>
      <c r="AE1507">
        <v>145.15988140828199</v>
      </c>
    </row>
    <row r="1508" spans="1:31" x14ac:dyDescent="0.25">
      <c r="A1508">
        <v>1628878</v>
      </c>
      <c r="B1508">
        <v>1</v>
      </c>
      <c r="C1508" t="s">
        <v>80</v>
      </c>
      <c r="D1508" t="s">
        <v>103</v>
      </c>
      <c r="E1508" t="s">
        <v>178</v>
      </c>
      <c r="F1508" t="s">
        <v>4584</v>
      </c>
      <c r="G1508" t="s">
        <v>227</v>
      </c>
      <c r="H1508" t="s">
        <v>149</v>
      </c>
      <c r="I1508" t="s">
        <v>135</v>
      </c>
      <c r="J1508" t="s">
        <v>136</v>
      </c>
      <c r="K1508" t="s">
        <v>137</v>
      </c>
      <c r="L1508" t="s">
        <v>4585</v>
      </c>
      <c r="M1508" t="s">
        <v>4586</v>
      </c>
      <c r="N1508">
        <v>1.1758333329999999</v>
      </c>
      <c r="O1508">
        <v>0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0.59050394858584443</v>
      </c>
      <c r="AA1508">
        <v>0</v>
      </c>
      <c r="AB1508">
        <v>0</v>
      </c>
      <c r="AC1508">
        <v>0</v>
      </c>
      <c r="AD1508">
        <v>0</v>
      </c>
      <c r="AE1508">
        <v>0.59050394858584443</v>
      </c>
    </row>
    <row r="1509" spans="1:31" x14ac:dyDescent="0.25">
      <c r="A1509">
        <v>1628882</v>
      </c>
      <c r="B1509">
        <v>1</v>
      </c>
      <c r="C1509" t="s">
        <v>81</v>
      </c>
      <c r="D1509" t="s">
        <v>123</v>
      </c>
      <c r="E1509" t="s">
        <v>131</v>
      </c>
      <c r="F1509" t="s">
        <v>4587</v>
      </c>
      <c r="G1509" t="s">
        <v>195</v>
      </c>
      <c r="H1509" t="s">
        <v>134</v>
      </c>
      <c r="I1509" t="s">
        <v>135</v>
      </c>
      <c r="J1509" t="s">
        <v>136</v>
      </c>
      <c r="K1509" t="s">
        <v>137</v>
      </c>
      <c r="L1509" t="s">
        <v>4588</v>
      </c>
      <c r="M1509" t="s">
        <v>4589</v>
      </c>
      <c r="N1509">
        <v>2.1238888880000002</v>
      </c>
      <c r="O1509">
        <v>0</v>
      </c>
      <c r="P1509">
        <v>0</v>
      </c>
      <c r="Q1509">
        <v>0</v>
      </c>
      <c r="R1509">
        <v>60</v>
      </c>
      <c r="S1509">
        <v>0</v>
      </c>
      <c r="T1509">
        <v>4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51.224532392531906</v>
      </c>
      <c r="AA1509">
        <v>0</v>
      </c>
      <c r="AB1509">
        <v>0.33294001603057366</v>
      </c>
      <c r="AC1509">
        <v>0</v>
      </c>
      <c r="AD1509">
        <v>0</v>
      </c>
      <c r="AE1509">
        <v>51.557472408562482</v>
      </c>
    </row>
    <row r="1510" spans="1:31" x14ac:dyDescent="0.25">
      <c r="A1510">
        <v>1628883</v>
      </c>
      <c r="B1510">
        <v>1</v>
      </c>
      <c r="C1510" t="s">
        <v>80</v>
      </c>
      <c r="D1510" t="s">
        <v>96</v>
      </c>
      <c r="E1510" t="s">
        <v>152</v>
      </c>
      <c r="F1510" t="s">
        <v>4590</v>
      </c>
      <c r="G1510" t="s">
        <v>168</v>
      </c>
      <c r="H1510" t="s">
        <v>149</v>
      </c>
      <c r="I1510" t="s">
        <v>135</v>
      </c>
      <c r="J1510" t="s">
        <v>136</v>
      </c>
      <c r="K1510" t="s">
        <v>137</v>
      </c>
      <c r="L1510" t="s">
        <v>4591</v>
      </c>
      <c r="M1510" t="s">
        <v>4592</v>
      </c>
      <c r="N1510">
        <v>3.3094444439999999</v>
      </c>
      <c r="O1510">
        <v>0</v>
      </c>
      <c r="P1510">
        <v>6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5.6879771885440515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5.6879771885440515</v>
      </c>
    </row>
    <row r="1511" spans="1:31" x14ac:dyDescent="0.25">
      <c r="A1511">
        <v>1628885</v>
      </c>
      <c r="B1511">
        <v>1</v>
      </c>
      <c r="C1511" t="s">
        <v>81</v>
      </c>
      <c r="D1511" t="s">
        <v>127</v>
      </c>
      <c r="E1511" t="s">
        <v>178</v>
      </c>
      <c r="F1511" t="s">
        <v>4593</v>
      </c>
      <c r="G1511" t="s">
        <v>403</v>
      </c>
      <c r="H1511" t="s">
        <v>149</v>
      </c>
      <c r="I1511" t="s">
        <v>135</v>
      </c>
      <c r="J1511" t="s">
        <v>136</v>
      </c>
      <c r="K1511" t="s">
        <v>137</v>
      </c>
      <c r="L1511" t="s">
        <v>4594</v>
      </c>
      <c r="M1511" t="s">
        <v>4595</v>
      </c>
      <c r="N1511">
        <v>0.953333333</v>
      </c>
      <c r="O1511">
        <v>0</v>
      </c>
      <c r="P1511">
        <v>41</v>
      </c>
      <c r="Q1511">
        <v>0</v>
      </c>
      <c r="R1511">
        <v>0</v>
      </c>
      <c r="S1511">
        <v>0</v>
      </c>
      <c r="T1511">
        <v>7</v>
      </c>
      <c r="U1511">
        <v>0</v>
      </c>
      <c r="V1511">
        <v>0</v>
      </c>
      <c r="W1511">
        <v>0</v>
      </c>
      <c r="X1511">
        <v>8.2264915013577369</v>
      </c>
      <c r="Y1511">
        <v>0</v>
      </c>
      <c r="Z1511">
        <v>0</v>
      </c>
      <c r="AA1511">
        <v>0</v>
      </c>
      <c r="AB1511">
        <v>5.4563389404565132</v>
      </c>
      <c r="AC1511">
        <v>0</v>
      </c>
      <c r="AD1511">
        <v>0</v>
      </c>
      <c r="AE1511">
        <v>13.68283044181425</v>
      </c>
    </row>
    <row r="1512" spans="1:31" x14ac:dyDescent="0.25">
      <c r="A1512">
        <v>1628886</v>
      </c>
      <c r="B1512">
        <v>1</v>
      </c>
      <c r="C1512" t="s">
        <v>80</v>
      </c>
      <c r="D1512" t="s">
        <v>84</v>
      </c>
      <c r="E1512" t="s">
        <v>152</v>
      </c>
      <c r="F1512" t="s">
        <v>4596</v>
      </c>
      <c r="G1512" t="s">
        <v>154</v>
      </c>
      <c r="H1512" t="s">
        <v>149</v>
      </c>
      <c r="I1512" t="s">
        <v>135</v>
      </c>
      <c r="J1512" t="s">
        <v>136</v>
      </c>
      <c r="K1512" t="s">
        <v>137</v>
      </c>
      <c r="L1512" t="s">
        <v>4597</v>
      </c>
      <c r="M1512" t="s">
        <v>4598</v>
      </c>
      <c r="N1512">
        <v>1.741944444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1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1.8363668683253891</v>
      </c>
      <c r="AC1512">
        <v>0</v>
      </c>
      <c r="AD1512">
        <v>0</v>
      </c>
      <c r="AE1512">
        <v>1.8363668683253891</v>
      </c>
    </row>
    <row r="1513" spans="1:31" x14ac:dyDescent="0.25">
      <c r="A1513">
        <v>1628887</v>
      </c>
      <c r="B1513">
        <v>1</v>
      </c>
      <c r="C1513" t="s">
        <v>80</v>
      </c>
      <c r="D1513" t="s">
        <v>82</v>
      </c>
      <c r="E1513" t="s">
        <v>152</v>
      </c>
      <c r="F1513" t="s">
        <v>4599</v>
      </c>
      <c r="G1513" t="s">
        <v>154</v>
      </c>
      <c r="H1513" t="s">
        <v>149</v>
      </c>
      <c r="I1513" t="s">
        <v>135</v>
      </c>
      <c r="J1513" t="s">
        <v>136</v>
      </c>
      <c r="K1513" t="s">
        <v>137</v>
      </c>
      <c r="L1513" t="s">
        <v>4600</v>
      </c>
      <c r="M1513" t="s">
        <v>4601</v>
      </c>
      <c r="N1513">
        <v>1.2875000000000001</v>
      </c>
      <c r="O1513">
        <v>0</v>
      </c>
      <c r="P1513">
        <v>4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2.4219650494089091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2.4219650494089091</v>
      </c>
    </row>
    <row r="1514" spans="1:31" x14ac:dyDescent="0.25">
      <c r="A1514">
        <v>1628888</v>
      </c>
      <c r="B1514">
        <v>1</v>
      </c>
      <c r="C1514" t="s">
        <v>80</v>
      </c>
      <c r="D1514" t="s">
        <v>97</v>
      </c>
      <c r="E1514" t="s">
        <v>152</v>
      </c>
      <c r="F1514" t="s">
        <v>4602</v>
      </c>
      <c r="G1514" t="s">
        <v>507</v>
      </c>
      <c r="H1514" t="s">
        <v>149</v>
      </c>
      <c r="I1514" t="s">
        <v>135</v>
      </c>
      <c r="J1514" t="s">
        <v>136</v>
      </c>
      <c r="K1514" t="s">
        <v>137</v>
      </c>
      <c r="L1514" t="s">
        <v>4603</v>
      </c>
      <c r="M1514" t="s">
        <v>4604</v>
      </c>
      <c r="N1514">
        <v>4.6902777770000004</v>
      </c>
      <c r="O1514">
        <v>0</v>
      </c>
      <c r="P1514">
        <v>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1.0221812404859389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1.0221812404859389</v>
      </c>
    </row>
    <row r="1515" spans="1:31" x14ac:dyDescent="0.25">
      <c r="A1515">
        <v>1628889</v>
      </c>
      <c r="B1515">
        <v>1</v>
      </c>
      <c r="C1515" t="s">
        <v>80</v>
      </c>
      <c r="D1515" t="s">
        <v>96</v>
      </c>
      <c r="E1515" t="s">
        <v>152</v>
      </c>
      <c r="F1515" t="s">
        <v>4605</v>
      </c>
      <c r="G1515" t="s">
        <v>168</v>
      </c>
      <c r="H1515" t="s">
        <v>149</v>
      </c>
      <c r="I1515" t="s">
        <v>135</v>
      </c>
      <c r="J1515" t="s">
        <v>136</v>
      </c>
      <c r="K1515" t="s">
        <v>137</v>
      </c>
      <c r="L1515" t="s">
        <v>4606</v>
      </c>
      <c r="M1515" t="s">
        <v>4607</v>
      </c>
      <c r="N1515">
        <v>5.6697222219999999</v>
      </c>
      <c r="O1515">
        <v>0</v>
      </c>
      <c r="P1515">
        <v>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1.7696247555465083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1.7696247555465083</v>
      </c>
    </row>
    <row r="1516" spans="1:31" x14ac:dyDescent="0.25">
      <c r="A1516">
        <v>1628890</v>
      </c>
      <c r="B1516">
        <v>1</v>
      </c>
      <c r="C1516" t="s">
        <v>80</v>
      </c>
      <c r="D1516" t="s">
        <v>86</v>
      </c>
      <c r="E1516" t="s">
        <v>152</v>
      </c>
      <c r="F1516" t="s">
        <v>4608</v>
      </c>
      <c r="G1516" t="s">
        <v>154</v>
      </c>
      <c r="H1516" t="s">
        <v>149</v>
      </c>
      <c r="I1516" t="s">
        <v>135</v>
      </c>
      <c r="J1516" t="s">
        <v>136</v>
      </c>
      <c r="K1516" t="s">
        <v>137</v>
      </c>
      <c r="L1516" t="s">
        <v>4609</v>
      </c>
      <c r="M1516" t="s">
        <v>4610</v>
      </c>
      <c r="N1516">
        <v>1.135277777</v>
      </c>
      <c r="O1516">
        <v>0</v>
      </c>
      <c r="P1516">
        <v>4</v>
      </c>
      <c r="Q1516">
        <v>0</v>
      </c>
      <c r="R1516">
        <v>0</v>
      </c>
      <c r="S1516">
        <v>0</v>
      </c>
      <c r="T1516">
        <v>1</v>
      </c>
      <c r="U1516">
        <v>0</v>
      </c>
      <c r="V1516">
        <v>0</v>
      </c>
      <c r="W1516">
        <v>0</v>
      </c>
      <c r="X1516">
        <v>1.0949077776659946</v>
      </c>
      <c r="Y1516">
        <v>0</v>
      </c>
      <c r="Z1516">
        <v>0</v>
      </c>
      <c r="AA1516">
        <v>0</v>
      </c>
      <c r="AB1516">
        <v>4.032246531077778E-2</v>
      </c>
      <c r="AC1516">
        <v>0</v>
      </c>
      <c r="AD1516">
        <v>0</v>
      </c>
      <c r="AE1516">
        <v>1.1352302429767724</v>
      </c>
    </row>
    <row r="1517" spans="1:31" x14ac:dyDescent="0.25">
      <c r="A1517">
        <v>1628891</v>
      </c>
      <c r="B1517">
        <v>1</v>
      </c>
      <c r="C1517" t="s">
        <v>80</v>
      </c>
      <c r="D1517" t="s">
        <v>97</v>
      </c>
      <c r="E1517" t="s">
        <v>152</v>
      </c>
      <c r="F1517" t="s">
        <v>4611</v>
      </c>
      <c r="G1517" t="s">
        <v>168</v>
      </c>
      <c r="H1517" t="s">
        <v>149</v>
      </c>
      <c r="I1517" t="s">
        <v>135</v>
      </c>
      <c r="J1517" t="s">
        <v>136</v>
      </c>
      <c r="K1517" t="s">
        <v>137</v>
      </c>
      <c r="L1517" t="s">
        <v>4612</v>
      </c>
      <c r="M1517" t="s">
        <v>4613</v>
      </c>
      <c r="N1517">
        <v>2.7319444439999998</v>
      </c>
      <c r="O1517">
        <v>0</v>
      </c>
      <c r="P1517">
        <v>1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0.77219316152959994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0.77219316152959994</v>
      </c>
    </row>
    <row r="1518" spans="1:31" x14ac:dyDescent="0.25">
      <c r="A1518">
        <v>1628893</v>
      </c>
      <c r="B1518">
        <v>1</v>
      </c>
      <c r="C1518" t="s">
        <v>80</v>
      </c>
      <c r="D1518" t="s">
        <v>89</v>
      </c>
      <c r="E1518" t="s">
        <v>362</v>
      </c>
      <c r="F1518" t="s">
        <v>3745</v>
      </c>
      <c r="G1518" t="s">
        <v>180</v>
      </c>
      <c r="H1518" t="s">
        <v>149</v>
      </c>
      <c r="I1518" t="s">
        <v>135</v>
      </c>
      <c r="J1518" t="s">
        <v>136</v>
      </c>
      <c r="K1518" t="s">
        <v>137</v>
      </c>
      <c r="L1518" t="s">
        <v>4614</v>
      </c>
      <c r="M1518" t="s">
        <v>4615</v>
      </c>
      <c r="N1518">
        <v>1.7355555549999999</v>
      </c>
      <c r="O1518">
        <v>0</v>
      </c>
      <c r="P1518">
        <v>36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41.421077146321281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41.421077146321281</v>
      </c>
    </row>
    <row r="1519" spans="1:31" x14ac:dyDescent="0.25">
      <c r="A1519">
        <v>1628896</v>
      </c>
      <c r="B1519">
        <v>1</v>
      </c>
      <c r="C1519" t="s">
        <v>80</v>
      </c>
      <c r="D1519" t="s">
        <v>92</v>
      </c>
      <c r="E1519" t="s">
        <v>178</v>
      </c>
      <c r="F1519" t="s">
        <v>4616</v>
      </c>
      <c r="G1519" t="s">
        <v>403</v>
      </c>
      <c r="H1519" t="s">
        <v>149</v>
      </c>
      <c r="I1519" t="s">
        <v>135</v>
      </c>
      <c r="J1519" t="s">
        <v>136</v>
      </c>
      <c r="K1519" t="s">
        <v>137</v>
      </c>
      <c r="L1519" t="s">
        <v>4617</v>
      </c>
      <c r="M1519" t="s">
        <v>4618</v>
      </c>
      <c r="N1519">
        <v>1.092777777</v>
      </c>
      <c r="O1519">
        <v>0</v>
      </c>
      <c r="P1519">
        <v>143</v>
      </c>
      <c r="Q1519">
        <v>0</v>
      </c>
      <c r="R1519">
        <v>0</v>
      </c>
      <c r="S1519">
        <v>0</v>
      </c>
      <c r="T1519">
        <v>12</v>
      </c>
      <c r="U1519">
        <v>0</v>
      </c>
      <c r="V1519">
        <v>0</v>
      </c>
      <c r="W1519">
        <v>0</v>
      </c>
      <c r="X1519">
        <v>28.410041435792976</v>
      </c>
      <c r="Y1519">
        <v>0</v>
      </c>
      <c r="Z1519">
        <v>0</v>
      </c>
      <c r="AA1519">
        <v>0</v>
      </c>
      <c r="AB1519">
        <v>19.035190536026072</v>
      </c>
      <c r="AC1519">
        <v>0</v>
      </c>
      <c r="AD1519">
        <v>0</v>
      </c>
      <c r="AE1519">
        <v>47.445231971819048</v>
      </c>
    </row>
    <row r="1520" spans="1:31" x14ac:dyDescent="0.25">
      <c r="A1520">
        <v>1628903</v>
      </c>
      <c r="B1520">
        <v>1</v>
      </c>
      <c r="C1520" t="s">
        <v>81</v>
      </c>
      <c r="D1520" t="s">
        <v>128</v>
      </c>
      <c r="E1520" t="s">
        <v>152</v>
      </c>
      <c r="F1520" t="s">
        <v>4619</v>
      </c>
      <c r="G1520" t="s">
        <v>507</v>
      </c>
      <c r="H1520" t="s">
        <v>149</v>
      </c>
      <c r="I1520" t="s">
        <v>135</v>
      </c>
      <c r="J1520" t="s">
        <v>136</v>
      </c>
      <c r="K1520" t="s">
        <v>137</v>
      </c>
      <c r="L1520" t="s">
        <v>4620</v>
      </c>
      <c r="M1520" t="s">
        <v>4621</v>
      </c>
      <c r="N1520">
        <v>1.561111111</v>
      </c>
      <c r="O1520">
        <v>0</v>
      </c>
      <c r="P1520">
        <v>5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1.3047685407118998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1.3047685407118998</v>
      </c>
    </row>
    <row r="1521" spans="1:31" x14ac:dyDescent="0.25">
      <c r="A1521">
        <v>1628904</v>
      </c>
      <c r="B1521">
        <v>1</v>
      </c>
      <c r="C1521" t="s">
        <v>81</v>
      </c>
      <c r="D1521" t="s">
        <v>115</v>
      </c>
      <c r="E1521" t="s">
        <v>178</v>
      </c>
      <c r="F1521" t="s">
        <v>4622</v>
      </c>
      <c r="G1521" t="s">
        <v>227</v>
      </c>
      <c r="H1521" t="s">
        <v>149</v>
      </c>
      <c r="I1521" t="s">
        <v>135</v>
      </c>
      <c r="J1521" t="s">
        <v>136</v>
      </c>
      <c r="K1521" t="s">
        <v>137</v>
      </c>
      <c r="L1521" t="s">
        <v>4623</v>
      </c>
      <c r="M1521" t="s">
        <v>4624</v>
      </c>
      <c r="N1521">
        <v>0.79638888799999996</v>
      </c>
      <c r="O1521">
        <v>0</v>
      </c>
      <c r="P1521">
        <v>3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0.3185462428614862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0.3185462428614862</v>
      </c>
    </row>
    <row r="1522" spans="1:31" x14ac:dyDescent="0.25">
      <c r="A1522">
        <v>1628906</v>
      </c>
      <c r="B1522">
        <v>1</v>
      </c>
      <c r="C1522" t="s">
        <v>81</v>
      </c>
      <c r="D1522" t="s">
        <v>113</v>
      </c>
      <c r="E1522" t="s">
        <v>178</v>
      </c>
      <c r="F1522" t="s">
        <v>4625</v>
      </c>
      <c r="G1522" t="s">
        <v>710</v>
      </c>
      <c r="H1522" t="s">
        <v>149</v>
      </c>
      <c r="I1522" t="s">
        <v>135</v>
      </c>
      <c r="J1522" t="s">
        <v>136</v>
      </c>
      <c r="K1522" t="s">
        <v>137</v>
      </c>
      <c r="L1522" t="s">
        <v>4626</v>
      </c>
      <c r="M1522" t="s">
        <v>4627</v>
      </c>
      <c r="N1522">
        <v>2.0419444439999999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1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2.0987094712749999E-4</v>
      </c>
      <c r="AC1522">
        <v>0</v>
      </c>
      <c r="AD1522">
        <v>0</v>
      </c>
      <c r="AE1522">
        <v>2.0987094712749999E-4</v>
      </c>
    </row>
    <row r="1523" spans="1:31" x14ac:dyDescent="0.25">
      <c r="A1523">
        <v>1628908</v>
      </c>
      <c r="B1523">
        <v>1</v>
      </c>
      <c r="C1523" t="s">
        <v>81</v>
      </c>
      <c r="D1523" t="s">
        <v>118</v>
      </c>
      <c r="E1523" t="s">
        <v>204</v>
      </c>
      <c r="F1523" t="s">
        <v>4628</v>
      </c>
      <c r="G1523" t="s">
        <v>161</v>
      </c>
      <c r="H1523" t="s">
        <v>134</v>
      </c>
      <c r="I1523" t="s">
        <v>135</v>
      </c>
      <c r="J1523" t="s">
        <v>136</v>
      </c>
      <c r="K1523" t="s">
        <v>137</v>
      </c>
      <c r="L1523" t="s">
        <v>4629</v>
      </c>
      <c r="M1523" t="s">
        <v>4630</v>
      </c>
      <c r="N1523">
        <v>0.63111111099999995</v>
      </c>
      <c r="O1523">
        <v>0</v>
      </c>
      <c r="P1523">
        <v>1107</v>
      </c>
      <c r="Q1523">
        <v>0</v>
      </c>
      <c r="R1523">
        <v>2</v>
      </c>
      <c r="S1523">
        <v>4</v>
      </c>
      <c r="T1523">
        <v>129</v>
      </c>
      <c r="U1523">
        <v>0</v>
      </c>
      <c r="V1523">
        <v>0</v>
      </c>
      <c r="W1523">
        <v>0</v>
      </c>
      <c r="X1523">
        <v>141.41018219227513</v>
      </c>
      <c r="Y1523">
        <v>0</v>
      </c>
      <c r="Z1523">
        <v>0.64168225758317343</v>
      </c>
      <c r="AA1523">
        <v>36.186556699204566</v>
      </c>
      <c r="AB1523">
        <v>91.048294340260355</v>
      </c>
      <c r="AC1523">
        <v>0</v>
      </c>
      <c r="AD1523">
        <v>0</v>
      </c>
      <c r="AE1523">
        <v>269.28671548932323</v>
      </c>
    </row>
    <row r="1524" spans="1:31" x14ac:dyDescent="0.25">
      <c r="A1524">
        <v>1628914</v>
      </c>
      <c r="B1524">
        <v>1</v>
      </c>
      <c r="C1524" t="s">
        <v>80</v>
      </c>
      <c r="D1524" t="s">
        <v>101</v>
      </c>
      <c r="E1524" t="s">
        <v>131</v>
      </c>
      <c r="F1524" t="s">
        <v>4631</v>
      </c>
      <c r="G1524" t="s">
        <v>161</v>
      </c>
      <c r="H1524" t="s">
        <v>134</v>
      </c>
      <c r="I1524" t="s">
        <v>135</v>
      </c>
      <c r="J1524" t="s">
        <v>136</v>
      </c>
      <c r="K1524" t="s">
        <v>137</v>
      </c>
      <c r="L1524" t="s">
        <v>4632</v>
      </c>
      <c r="M1524" t="s">
        <v>4633</v>
      </c>
      <c r="N1524">
        <v>1.5155555549999999</v>
      </c>
      <c r="O1524">
        <v>0</v>
      </c>
      <c r="P1524">
        <v>4123</v>
      </c>
      <c r="Q1524">
        <v>0</v>
      </c>
      <c r="R1524">
        <v>1</v>
      </c>
      <c r="S1524">
        <v>2</v>
      </c>
      <c r="T1524">
        <v>164</v>
      </c>
      <c r="U1524">
        <v>0</v>
      </c>
      <c r="V1524">
        <v>0</v>
      </c>
      <c r="W1524">
        <v>0</v>
      </c>
      <c r="X1524">
        <v>1343.9574988454417</v>
      </c>
      <c r="Y1524">
        <v>0</v>
      </c>
      <c r="Z1524">
        <v>7.7633580326042229E-2</v>
      </c>
      <c r="AA1524">
        <v>37.238340804980531</v>
      </c>
      <c r="AB1524">
        <v>317.09388426153947</v>
      </c>
      <c r="AC1524">
        <v>0</v>
      </c>
      <c r="AD1524">
        <v>0</v>
      </c>
      <c r="AE1524">
        <v>1698.3673574922875</v>
      </c>
    </row>
    <row r="1525" spans="1:31" x14ac:dyDescent="0.25">
      <c r="A1525">
        <v>1628916</v>
      </c>
      <c r="B1525">
        <v>1</v>
      </c>
      <c r="C1525" t="s">
        <v>80</v>
      </c>
      <c r="D1525" t="s">
        <v>105</v>
      </c>
      <c r="E1525" t="s">
        <v>152</v>
      </c>
      <c r="F1525" t="s">
        <v>4634</v>
      </c>
      <c r="G1525" t="s">
        <v>154</v>
      </c>
      <c r="H1525" t="s">
        <v>149</v>
      </c>
      <c r="I1525" t="s">
        <v>135</v>
      </c>
      <c r="J1525" t="s">
        <v>136</v>
      </c>
      <c r="K1525" t="s">
        <v>137</v>
      </c>
      <c r="L1525" t="s">
        <v>4635</v>
      </c>
      <c r="M1525" t="s">
        <v>4636</v>
      </c>
      <c r="N1525">
        <v>0.86416666600000003</v>
      </c>
      <c r="O1525">
        <v>0</v>
      </c>
      <c r="P1525">
        <v>1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0.8775099849212884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0.8775099849212884</v>
      </c>
    </row>
    <row r="1526" spans="1:31" x14ac:dyDescent="0.25">
      <c r="A1526">
        <v>1628919</v>
      </c>
      <c r="B1526">
        <v>1</v>
      </c>
      <c r="C1526" t="s">
        <v>81</v>
      </c>
      <c r="D1526" t="s">
        <v>128</v>
      </c>
      <c r="E1526" t="s">
        <v>152</v>
      </c>
      <c r="F1526" t="s">
        <v>4637</v>
      </c>
      <c r="G1526" t="s">
        <v>154</v>
      </c>
      <c r="H1526" t="s">
        <v>149</v>
      </c>
      <c r="I1526" t="s">
        <v>135</v>
      </c>
      <c r="J1526" t="s">
        <v>136</v>
      </c>
      <c r="K1526" t="s">
        <v>137</v>
      </c>
      <c r="L1526" t="s">
        <v>4638</v>
      </c>
      <c r="M1526" t="s">
        <v>4639</v>
      </c>
      <c r="N1526">
        <v>2.0686111110000001</v>
      </c>
      <c r="O1526">
        <v>0</v>
      </c>
      <c r="P1526">
        <v>1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0.3053608091549167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0.3053608091549167</v>
      </c>
    </row>
    <row r="1527" spans="1:31" x14ac:dyDescent="0.25">
      <c r="A1527">
        <v>1628920</v>
      </c>
      <c r="B1527">
        <v>1</v>
      </c>
      <c r="C1527" t="s">
        <v>81</v>
      </c>
      <c r="D1527" t="s">
        <v>113</v>
      </c>
      <c r="E1527" t="s">
        <v>131</v>
      </c>
      <c r="F1527" t="s">
        <v>4640</v>
      </c>
      <c r="G1527" t="s">
        <v>161</v>
      </c>
      <c r="H1527" t="s">
        <v>134</v>
      </c>
      <c r="I1527" t="s">
        <v>135</v>
      </c>
      <c r="J1527" t="s">
        <v>136</v>
      </c>
      <c r="K1527" t="s">
        <v>137</v>
      </c>
      <c r="L1527" t="s">
        <v>4641</v>
      </c>
      <c r="M1527" t="s">
        <v>4642</v>
      </c>
      <c r="N1527">
        <v>0.63972222199999995</v>
      </c>
      <c r="O1527">
        <v>0</v>
      </c>
      <c r="P1527">
        <v>440</v>
      </c>
      <c r="Q1527">
        <v>2</v>
      </c>
      <c r="R1527">
        <v>37</v>
      </c>
      <c r="S1527">
        <v>3</v>
      </c>
      <c r="T1527">
        <v>90</v>
      </c>
      <c r="U1527">
        <v>2</v>
      </c>
      <c r="V1527">
        <v>2</v>
      </c>
      <c r="W1527">
        <v>0</v>
      </c>
      <c r="X1527">
        <v>66.709390942691925</v>
      </c>
      <c r="Y1527">
        <v>10.175789803779711</v>
      </c>
      <c r="Z1527">
        <v>3.1252344096771423</v>
      </c>
      <c r="AA1527">
        <v>97.557049430000021</v>
      </c>
      <c r="AB1527">
        <v>43.074340383077086</v>
      </c>
      <c r="AC1527">
        <v>34.520828648485583</v>
      </c>
      <c r="AD1527">
        <v>4.7821574068740436</v>
      </c>
      <c r="AE1527">
        <v>259.94479102458547</v>
      </c>
    </row>
    <row r="1528" spans="1:31" x14ac:dyDescent="0.25">
      <c r="A1528">
        <v>1628925</v>
      </c>
      <c r="B1528">
        <v>1</v>
      </c>
      <c r="C1528" t="s">
        <v>81</v>
      </c>
      <c r="D1528" t="s">
        <v>112</v>
      </c>
      <c r="E1528" t="s">
        <v>152</v>
      </c>
      <c r="F1528" t="s">
        <v>4643</v>
      </c>
      <c r="G1528" t="s">
        <v>168</v>
      </c>
      <c r="H1528" t="s">
        <v>149</v>
      </c>
      <c r="I1528" t="s">
        <v>135</v>
      </c>
      <c r="J1528" t="s">
        <v>136</v>
      </c>
      <c r="K1528" t="s">
        <v>137</v>
      </c>
      <c r="L1528" t="s">
        <v>4644</v>
      </c>
      <c r="M1528" t="s">
        <v>4645</v>
      </c>
      <c r="N1528">
        <v>0.93111111099999999</v>
      </c>
      <c r="O1528">
        <v>0</v>
      </c>
      <c r="P1528">
        <v>6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1.2006997877092267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1.2006997877092267</v>
      </c>
    </row>
    <row r="1529" spans="1:31" x14ac:dyDescent="0.25">
      <c r="A1529">
        <v>1628926</v>
      </c>
      <c r="B1529">
        <v>1</v>
      </c>
      <c r="C1529" t="s">
        <v>80</v>
      </c>
      <c r="D1529" t="s">
        <v>96</v>
      </c>
      <c r="E1529" t="s">
        <v>152</v>
      </c>
      <c r="F1529" t="s">
        <v>4646</v>
      </c>
      <c r="G1529" t="s">
        <v>168</v>
      </c>
      <c r="H1529" t="s">
        <v>149</v>
      </c>
      <c r="I1529" t="s">
        <v>135</v>
      </c>
      <c r="J1529" t="s">
        <v>136</v>
      </c>
      <c r="K1529" t="s">
        <v>137</v>
      </c>
      <c r="L1529" t="s">
        <v>4647</v>
      </c>
      <c r="M1529" t="s">
        <v>4648</v>
      </c>
      <c r="N1529">
        <v>3.4258333329999999</v>
      </c>
      <c r="O1529">
        <v>0</v>
      </c>
      <c r="P1529">
        <v>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5.4933324544750001E-2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5.4933324544750001E-2</v>
      </c>
    </row>
    <row r="1530" spans="1:31" x14ac:dyDescent="0.25">
      <c r="A1530">
        <v>1628929</v>
      </c>
      <c r="B1530">
        <v>1</v>
      </c>
      <c r="C1530" t="s">
        <v>80</v>
      </c>
      <c r="D1530" t="s">
        <v>82</v>
      </c>
      <c r="E1530" t="s">
        <v>152</v>
      </c>
      <c r="F1530" t="s">
        <v>4649</v>
      </c>
      <c r="G1530" t="s">
        <v>154</v>
      </c>
      <c r="H1530" t="s">
        <v>149</v>
      </c>
      <c r="I1530" t="s">
        <v>135</v>
      </c>
      <c r="J1530" t="s">
        <v>136</v>
      </c>
      <c r="K1530" t="s">
        <v>137</v>
      </c>
      <c r="L1530" t="s">
        <v>4650</v>
      </c>
      <c r="M1530" t="s">
        <v>4651</v>
      </c>
      <c r="N1530">
        <v>1.501666666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1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2.0099095431133335E-2</v>
      </c>
      <c r="AC1530">
        <v>0</v>
      </c>
      <c r="AD1530">
        <v>0</v>
      </c>
      <c r="AE1530">
        <v>2.0099095431133335E-2</v>
      </c>
    </row>
    <row r="1531" spans="1:31" x14ac:dyDescent="0.25">
      <c r="A1531">
        <v>1628931</v>
      </c>
      <c r="B1531">
        <v>1</v>
      </c>
      <c r="C1531" t="s">
        <v>80</v>
      </c>
      <c r="D1531" t="s">
        <v>93</v>
      </c>
      <c r="E1531" t="s">
        <v>362</v>
      </c>
      <c r="F1531" t="s">
        <v>4652</v>
      </c>
      <c r="G1531" t="s">
        <v>900</v>
      </c>
      <c r="H1531" t="s">
        <v>149</v>
      </c>
      <c r="I1531" t="s">
        <v>135</v>
      </c>
      <c r="J1531" t="s">
        <v>136</v>
      </c>
      <c r="K1531" t="s">
        <v>137</v>
      </c>
      <c r="L1531" t="s">
        <v>4653</v>
      </c>
      <c r="M1531" t="s">
        <v>4654</v>
      </c>
      <c r="N1531">
        <v>1.3338888879999999</v>
      </c>
      <c r="O1531">
        <v>0</v>
      </c>
      <c r="P1531">
        <v>43</v>
      </c>
      <c r="Q1531">
        <v>0</v>
      </c>
      <c r="R1531">
        <v>0</v>
      </c>
      <c r="S1531">
        <v>0</v>
      </c>
      <c r="T1531">
        <v>9</v>
      </c>
      <c r="U1531">
        <v>0</v>
      </c>
      <c r="V1531">
        <v>0</v>
      </c>
      <c r="W1531">
        <v>0</v>
      </c>
      <c r="X1531">
        <v>24.671566994335347</v>
      </c>
      <c r="Y1531">
        <v>0</v>
      </c>
      <c r="Z1531">
        <v>0</v>
      </c>
      <c r="AA1531">
        <v>0</v>
      </c>
      <c r="AB1531">
        <v>5.0122217249667207</v>
      </c>
      <c r="AC1531">
        <v>0</v>
      </c>
      <c r="AD1531">
        <v>0</v>
      </c>
      <c r="AE1531">
        <v>29.683788719302068</v>
      </c>
    </row>
    <row r="1532" spans="1:31" x14ac:dyDescent="0.25">
      <c r="A1532">
        <v>1628933</v>
      </c>
      <c r="B1532">
        <v>1</v>
      </c>
      <c r="C1532" t="s">
        <v>80</v>
      </c>
      <c r="D1532" t="s">
        <v>101</v>
      </c>
      <c r="E1532" t="s">
        <v>178</v>
      </c>
      <c r="F1532" t="s">
        <v>4655</v>
      </c>
      <c r="G1532" t="s">
        <v>187</v>
      </c>
      <c r="H1532" t="s">
        <v>149</v>
      </c>
      <c r="I1532" t="s">
        <v>135</v>
      </c>
      <c r="J1532" t="s">
        <v>136</v>
      </c>
      <c r="K1532" t="s">
        <v>137</v>
      </c>
      <c r="L1532" t="s">
        <v>4656</v>
      </c>
      <c r="M1532" t="s">
        <v>4657</v>
      </c>
      <c r="N1532">
        <v>2.923611111</v>
      </c>
      <c r="O1532">
        <v>0</v>
      </c>
      <c r="P1532">
        <v>2</v>
      </c>
      <c r="Q1532">
        <v>0</v>
      </c>
      <c r="R1532">
        <v>0</v>
      </c>
      <c r="S1532">
        <v>0</v>
      </c>
      <c r="T1532">
        <v>1</v>
      </c>
      <c r="U1532">
        <v>0</v>
      </c>
      <c r="V1532">
        <v>0</v>
      </c>
      <c r="W1532">
        <v>0</v>
      </c>
      <c r="X1532">
        <v>5.8728210975980008E-2</v>
      </c>
      <c r="Y1532">
        <v>0</v>
      </c>
      <c r="Z1532">
        <v>0</v>
      </c>
      <c r="AA1532">
        <v>0</v>
      </c>
      <c r="AB1532">
        <v>1.1354263318777493</v>
      </c>
      <c r="AC1532">
        <v>0</v>
      </c>
      <c r="AD1532">
        <v>0</v>
      </c>
      <c r="AE1532">
        <v>1.1941545428537292</v>
      </c>
    </row>
    <row r="1533" spans="1:31" x14ac:dyDescent="0.25">
      <c r="A1533">
        <v>1628934</v>
      </c>
      <c r="B1533">
        <v>1</v>
      </c>
      <c r="C1533" t="s">
        <v>80</v>
      </c>
      <c r="D1533" t="s">
        <v>96</v>
      </c>
      <c r="E1533" t="s">
        <v>152</v>
      </c>
      <c r="F1533" t="s">
        <v>4658</v>
      </c>
      <c r="G1533" t="s">
        <v>154</v>
      </c>
      <c r="H1533" t="s">
        <v>149</v>
      </c>
      <c r="I1533" t="s">
        <v>135</v>
      </c>
      <c r="J1533" t="s">
        <v>136</v>
      </c>
      <c r="K1533" t="s">
        <v>137</v>
      </c>
      <c r="L1533" t="s">
        <v>4659</v>
      </c>
      <c r="M1533" t="s">
        <v>4660</v>
      </c>
      <c r="N1533">
        <v>7.4649999999999999</v>
      </c>
      <c r="O1533">
        <v>0</v>
      </c>
      <c r="P1533">
        <v>1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4.6545266322016001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4.6545266322016001</v>
      </c>
    </row>
    <row r="1534" spans="1:31" x14ac:dyDescent="0.25">
      <c r="A1534">
        <v>1628935</v>
      </c>
      <c r="B1534">
        <v>1</v>
      </c>
      <c r="C1534" t="s">
        <v>81</v>
      </c>
      <c r="D1534" t="s">
        <v>123</v>
      </c>
      <c r="E1534" t="s">
        <v>152</v>
      </c>
      <c r="F1534" t="s">
        <v>4661</v>
      </c>
      <c r="G1534" t="s">
        <v>507</v>
      </c>
      <c r="H1534" t="s">
        <v>149</v>
      </c>
      <c r="I1534" t="s">
        <v>135</v>
      </c>
      <c r="J1534" t="s">
        <v>136</v>
      </c>
      <c r="K1534" t="s">
        <v>137</v>
      </c>
      <c r="L1534" t="s">
        <v>4662</v>
      </c>
      <c r="M1534" t="s">
        <v>4663</v>
      </c>
      <c r="N1534">
        <v>1.0049999999999999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13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7.1942944578168522</v>
      </c>
      <c r="AC1534">
        <v>0</v>
      </c>
      <c r="AD1534">
        <v>0</v>
      </c>
      <c r="AE1534">
        <v>7.1942944578168522</v>
      </c>
    </row>
    <row r="1535" spans="1:31" x14ac:dyDescent="0.25">
      <c r="A1535">
        <v>1628937</v>
      </c>
      <c r="B1535">
        <v>1</v>
      </c>
      <c r="C1535" t="s">
        <v>80</v>
      </c>
      <c r="D1535" t="s">
        <v>96</v>
      </c>
      <c r="E1535" t="s">
        <v>152</v>
      </c>
      <c r="F1535" t="s">
        <v>4664</v>
      </c>
      <c r="G1535" t="s">
        <v>154</v>
      </c>
      <c r="H1535" t="s">
        <v>149</v>
      </c>
      <c r="I1535" t="s">
        <v>135</v>
      </c>
      <c r="J1535" t="s">
        <v>136</v>
      </c>
      <c r="K1535" t="s">
        <v>137</v>
      </c>
      <c r="L1535" t="s">
        <v>4665</v>
      </c>
      <c r="M1535" t="s">
        <v>4666</v>
      </c>
      <c r="N1535">
        <v>2.028611111</v>
      </c>
      <c r="O1535">
        <v>0</v>
      </c>
      <c r="P1535">
        <v>1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0.68764493046844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0.68764493046844</v>
      </c>
    </row>
    <row r="1536" spans="1:31" x14ac:dyDescent="0.25">
      <c r="A1536">
        <v>1628938</v>
      </c>
      <c r="B1536">
        <v>1</v>
      </c>
      <c r="C1536" t="s">
        <v>80</v>
      </c>
      <c r="D1536" t="s">
        <v>92</v>
      </c>
      <c r="E1536" t="s">
        <v>178</v>
      </c>
      <c r="F1536" t="s">
        <v>3981</v>
      </c>
      <c r="G1536" t="s">
        <v>227</v>
      </c>
      <c r="H1536" t="s">
        <v>149</v>
      </c>
      <c r="I1536" t="s">
        <v>135</v>
      </c>
      <c r="J1536" t="s">
        <v>136</v>
      </c>
      <c r="K1536" t="s">
        <v>137</v>
      </c>
      <c r="L1536" t="s">
        <v>4667</v>
      </c>
      <c r="M1536" t="s">
        <v>4668</v>
      </c>
      <c r="N1536">
        <v>1.493055555</v>
      </c>
      <c r="O1536">
        <v>0</v>
      </c>
      <c r="P1536">
        <v>5</v>
      </c>
      <c r="Q1536">
        <v>0</v>
      </c>
      <c r="R1536">
        <v>1</v>
      </c>
      <c r="S1536">
        <v>0</v>
      </c>
      <c r="T1536">
        <v>1</v>
      </c>
      <c r="U1536">
        <v>0</v>
      </c>
      <c r="V1536">
        <v>0</v>
      </c>
      <c r="W1536">
        <v>0</v>
      </c>
      <c r="X1536">
        <v>0.81778712792070962</v>
      </c>
      <c r="Y1536">
        <v>0</v>
      </c>
      <c r="Z1536">
        <v>4.3021256085895647</v>
      </c>
      <c r="AA1536">
        <v>0</v>
      </c>
      <c r="AB1536">
        <v>0.12797790098739001</v>
      </c>
      <c r="AC1536">
        <v>0</v>
      </c>
      <c r="AD1536">
        <v>0</v>
      </c>
      <c r="AE1536">
        <v>5.2478906374976644</v>
      </c>
    </row>
    <row r="1537" spans="1:31" x14ac:dyDescent="0.25">
      <c r="A1537">
        <v>1628939</v>
      </c>
      <c r="B1537">
        <v>1</v>
      </c>
      <c r="C1537" t="s">
        <v>81</v>
      </c>
      <c r="D1537" t="s">
        <v>117</v>
      </c>
      <c r="E1537" t="s">
        <v>178</v>
      </c>
      <c r="F1537" t="s">
        <v>4669</v>
      </c>
      <c r="G1537" t="s">
        <v>187</v>
      </c>
      <c r="H1537" t="s">
        <v>149</v>
      </c>
      <c r="I1537" t="s">
        <v>135</v>
      </c>
      <c r="J1537" t="s">
        <v>136</v>
      </c>
      <c r="K1537" t="s">
        <v>137</v>
      </c>
      <c r="L1537" t="s">
        <v>4670</v>
      </c>
      <c r="M1537" t="s">
        <v>4671</v>
      </c>
      <c r="N1537">
        <v>0.93083333300000004</v>
      </c>
      <c r="O1537">
        <v>0</v>
      </c>
      <c r="P1537">
        <v>29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1.9103538950632695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1.9103538950632695</v>
      </c>
    </row>
    <row r="1538" spans="1:31" x14ac:dyDescent="0.25">
      <c r="A1538">
        <v>1628940</v>
      </c>
      <c r="B1538">
        <v>1</v>
      </c>
      <c r="C1538" t="s">
        <v>80</v>
      </c>
      <c r="D1538" t="s">
        <v>89</v>
      </c>
      <c r="E1538" t="s">
        <v>362</v>
      </c>
      <c r="F1538" t="s">
        <v>4672</v>
      </c>
      <c r="G1538" t="s">
        <v>900</v>
      </c>
      <c r="H1538" t="s">
        <v>149</v>
      </c>
      <c r="I1538" t="s">
        <v>135</v>
      </c>
      <c r="J1538" t="s">
        <v>136</v>
      </c>
      <c r="K1538" t="s">
        <v>137</v>
      </c>
      <c r="L1538" t="s">
        <v>4673</v>
      </c>
      <c r="M1538" t="s">
        <v>4674</v>
      </c>
      <c r="N1538">
        <v>0.82055555499999999</v>
      </c>
      <c r="O1538">
        <v>0</v>
      </c>
      <c r="P1538">
        <v>5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8.6873627084129019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8.6873627084129019</v>
      </c>
    </row>
    <row r="1539" spans="1:31" x14ac:dyDescent="0.25">
      <c r="A1539">
        <v>1628941</v>
      </c>
      <c r="B1539">
        <v>1</v>
      </c>
      <c r="C1539" t="s">
        <v>80</v>
      </c>
      <c r="D1539" t="s">
        <v>94</v>
      </c>
      <c r="E1539" t="s">
        <v>152</v>
      </c>
      <c r="F1539" t="s">
        <v>4675</v>
      </c>
      <c r="G1539" t="s">
        <v>154</v>
      </c>
      <c r="H1539" t="s">
        <v>149</v>
      </c>
      <c r="I1539" t="s">
        <v>135</v>
      </c>
      <c r="J1539" t="s">
        <v>136</v>
      </c>
      <c r="K1539" t="s">
        <v>137</v>
      </c>
      <c r="L1539" t="s">
        <v>4676</v>
      </c>
      <c r="M1539" t="s">
        <v>4677</v>
      </c>
      <c r="N1539">
        <v>1.2183333329999999</v>
      </c>
      <c r="O1539">
        <v>0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4.6158275393083344E-4</v>
      </c>
      <c r="AA1539">
        <v>0</v>
      </c>
      <c r="AB1539">
        <v>0</v>
      </c>
      <c r="AC1539">
        <v>0</v>
      </c>
      <c r="AD1539">
        <v>0</v>
      </c>
      <c r="AE1539">
        <v>4.6158275393083344E-4</v>
      </c>
    </row>
    <row r="1540" spans="1:31" x14ac:dyDescent="0.25">
      <c r="A1540">
        <v>1628943</v>
      </c>
      <c r="B1540">
        <v>1</v>
      </c>
      <c r="C1540" t="s">
        <v>80</v>
      </c>
      <c r="D1540" t="s">
        <v>99</v>
      </c>
      <c r="E1540" t="s">
        <v>152</v>
      </c>
      <c r="F1540" t="s">
        <v>4678</v>
      </c>
      <c r="G1540" t="s">
        <v>154</v>
      </c>
      <c r="H1540" t="s">
        <v>149</v>
      </c>
      <c r="I1540" t="s">
        <v>135</v>
      </c>
      <c r="J1540" t="s">
        <v>136</v>
      </c>
      <c r="K1540" t="s">
        <v>137</v>
      </c>
      <c r="L1540" t="s">
        <v>4679</v>
      </c>
      <c r="M1540" t="s">
        <v>4680</v>
      </c>
      <c r="N1540">
        <v>1.371388888</v>
      </c>
      <c r="O1540">
        <v>0</v>
      </c>
      <c r="P1540">
        <v>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0.13519497602469444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0.13519497602469444</v>
      </c>
    </row>
    <row r="1541" spans="1:31" x14ac:dyDescent="0.25">
      <c r="A1541">
        <v>1628947</v>
      </c>
      <c r="B1541">
        <v>1</v>
      </c>
      <c r="C1541" t="s">
        <v>80</v>
      </c>
      <c r="D1541" t="s">
        <v>107</v>
      </c>
      <c r="E1541" t="s">
        <v>152</v>
      </c>
      <c r="F1541" t="s">
        <v>183</v>
      </c>
      <c r="G1541" t="s">
        <v>168</v>
      </c>
      <c r="H1541" t="s">
        <v>149</v>
      </c>
      <c r="I1541" t="s">
        <v>135</v>
      </c>
      <c r="J1541" t="s">
        <v>136</v>
      </c>
      <c r="K1541" t="s">
        <v>137</v>
      </c>
      <c r="L1541" t="s">
        <v>4681</v>
      </c>
      <c r="M1541" t="s">
        <v>4682</v>
      </c>
      <c r="N1541">
        <v>1.1119444439999999</v>
      </c>
      <c r="O1541">
        <v>0</v>
      </c>
      <c r="P1541">
        <v>8</v>
      </c>
      <c r="Q1541">
        <v>0</v>
      </c>
      <c r="R1541">
        <v>0</v>
      </c>
      <c r="S1541">
        <v>0</v>
      </c>
      <c r="T1541">
        <v>1</v>
      </c>
      <c r="U1541">
        <v>0</v>
      </c>
      <c r="V1541">
        <v>0</v>
      </c>
      <c r="W1541">
        <v>0</v>
      </c>
      <c r="X1541">
        <v>1.1367274830621592</v>
      </c>
      <c r="Y1541">
        <v>0</v>
      </c>
      <c r="Z1541">
        <v>0</v>
      </c>
      <c r="AA1541">
        <v>0</v>
      </c>
      <c r="AB1541">
        <v>0.25132383773086331</v>
      </c>
      <c r="AC1541">
        <v>0</v>
      </c>
      <c r="AD1541">
        <v>0</v>
      </c>
      <c r="AE1541">
        <v>1.3880513207930225</v>
      </c>
    </row>
    <row r="1542" spans="1:31" x14ac:dyDescent="0.25">
      <c r="A1542">
        <v>1628950</v>
      </c>
      <c r="B1542">
        <v>1</v>
      </c>
      <c r="C1542" t="s">
        <v>80</v>
      </c>
      <c r="D1542" t="s">
        <v>96</v>
      </c>
      <c r="E1542" t="s">
        <v>152</v>
      </c>
      <c r="F1542" t="s">
        <v>4507</v>
      </c>
      <c r="G1542" t="s">
        <v>168</v>
      </c>
      <c r="H1542" t="s">
        <v>149</v>
      </c>
      <c r="I1542" t="s">
        <v>135</v>
      </c>
      <c r="J1542" t="s">
        <v>136</v>
      </c>
      <c r="K1542" t="s">
        <v>137</v>
      </c>
      <c r="L1542" t="s">
        <v>4683</v>
      </c>
      <c r="M1542" t="s">
        <v>4684</v>
      </c>
      <c r="N1542">
        <v>3.7802777769999998</v>
      </c>
      <c r="O1542">
        <v>0</v>
      </c>
      <c r="P1542">
        <v>1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0.29947424345323331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0.29947424345323331</v>
      </c>
    </row>
    <row r="1543" spans="1:31" x14ac:dyDescent="0.25">
      <c r="A1543">
        <v>1628951</v>
      </c>
      <c r="B1543">
        <v>1</v>
      </c>
      <c r="C1543" t="s">
        <v>80</v>
      </c>
      <c r="D1543" t="s">
        <v>82</v>
      </c>
      <c r="E1543" t="s">
        <v>152</v>
      </c>
      <c r="F1543" t="s">
        <v>4685</v>
      </c>
      <c r="G1543" t="s">
        <v>168</v>
      </c>
      <c r="H1543" t="s">
        <v>149</v>
      </c>
      <c r="I1543" t="s">
        <v>135</v>
      </c>
      <c r="J1543" t="s">
        <v>136</v>
      </c>
      <c r="K1543" t="s">
        <v>137</v>
      </c>
      <c r="L1543" t="s">
        <v>4686</v>
      </c>
      <c r="M1543" t="s">
        <v>4687</v>
      </c>
      <c r="N1543">
        <v>15.735277777</v>
      </c>
      <c r="O1543">
        <v>0</v>
      </c>
      <c r="P1543">
        <v>15</v>
      </c>
      <c r="Q1543">
        <v>0</v>
      </c>
      <c r="R1543">
        <v>0</v>
      </c>
      <c r="S1543">
        <v>0</v>
      </c>
      <c r="T1543">
        <v>3</v>
      </c>
      <c r="U1543">
        <v>0</v>
      </c>
      <c r="V1543">
        <v>0</v>
      </c>
      <c r="W1543">
        <v>0</v>
      </c>
      <c r="X1543">
        <v>116.48968980618359</v>
      </c>
      <c r="Y1543">
        <v>0</v>
      </c>
      <c r="Z1543">
        <v>0</v>
      </c>
      <c r="AA1543">
        <v>0</v>
      </c>
      <c r="AB1543">
        <v>20.095991719986674</v>
      </c>
      <c r="AC1543">
        <v>0</v>
      </c>
      <c r="AD1543">
        <v>0</v>
      </c>
      <c r="AE1543">
        <v>136.58568152617028</v>
      </c>
    </row>
    <row r="1544" spans="1:31" x14ac:dyDescent="0.25">
      <c r="A1544">
        <v>1628952</v>
      </c>
      <c r="B1544">
        <v>1</v>
      </c>
      <c r="C1544" t="s">
        <v>80</v>
      </c>
      <c r="D1544" t="s">
        <v>84</v>
      </c>
      <c r="E1544" t="s">
        <v>152</v>
      </c>
      <c r="F1544" t="s">
        <v>4688</v>
      </c>
      <c r="G1544" t="s">
        <v>168</v>
      </c>
      <c r="H1544" t="s">
        <v>149</v>
      </c>
      <c r="I1544" t="s">
        <v>135</v>
      </c>
      <c r="J1544" t="s">
        <v>136</v>
      </c>
      <c r="K1544" t="s">
        <v>137</v>
      </c>
      <c r="L1544" t="s">
        <v>4689</v>
      </c>
      <c r="M1544" t="s">
        <v>4690</v>
      </c>
      <c r="N1544">
        <v>2.4161111110000002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2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5.46108790214174</v>
      </c>
      <c r="AC1544">
        <v>0</v>
      </c>
      <c r="AD1544">
        <v>0</v>
      </c>
      <c r="AE1544">
        <v>5.46108790214174</v>
      </c>
    </row>
    <row r="1545" spans="1:31" x14ac:dyDescent="0.25">
      <c r="A1545">
        <v>1628953</v>
      </c>
      <c r="B1545">
        <v>1</v>
      </c>
      <c r="C1545" t="s">
        <v>80</v>
      </c>
      <c r="D1545" t="s">
        <v>104</v>
      </c>
      <c r="E1545" t="s">
        <v>131</v>
      </c>
      <c r="F1545" t="s">
        <v>4691</v>
      </c>
      <c r="G1545" t="s">
        <v>4692</v>
      </c>
      <c r="H1545" t="s">
        <v>134</v>
      </c>
      <c r="I1545" t="s">
        <v>135</v>
      </c>
      <c r="J1545" t="s">
        <v>136</v>
      </c>
      <c r="K1545" t="s">
        <v>143</v>
      </c>
      <c r="L1545" t="s">
        <v>4693</v>
      </c>
      <c r="M1545" t="s">
        <v>4694</v>
      </c>
      <c r="N1545">
        <v>1.180555555</v>
      </c>
      <c r="O1545">
        <v>9</v>
      </c>
      <c r="P1545">
        <v>24</v>
      </c>
      <c r="Q1545">
        <v>60</v>
      </c>
      <c r="R1545">
        <v>199</v>
      </c>
      <c r="S1545">
        <v>16</v>
      </c>
      <c r="T1545">
        <v>53</v>
      </c>
      <c r="U1545">
        <v>7</v>
      </c>
      <c r="V1545">
        <v>0</v>
      </c>
      <c r="W1545">
        <v>1.82829876892153</v>
      </c>
      <c r="X1545">
        <v>11.644585865621734</v>
      </c>
      <c r="Y1545">
        <v>47.330995855338145</v>
      </c>
      <c r="Z1545">
        <v>42.723257928527964</v>
      </c>
      <c r="AA1545">
        <v>147.06131746350573</v>
      </c>
      <c r="AB1545">
        <v>88.538625815541224</v>
      </c>
      <c r="AC1545">
        <v>635.52869628760209</v>
      </c>
      <c r="AD1545">
        <v>0</v>
      </c>
      <c r="AE1545">
        <v>974.65577798505842</v>
      </c>
    </row>
    <row r="1546" spans="1:31" x14ac:dyDescent="0.25">
      <c r="A1546">
        <v>1628954</v>
      </c>
      <c r="B1546">
        <v>1</v>
      </c>
      <c r="C1546" t="s">
        <v>80</v>
      </c>
      <c r="D1546" t="s">
        <v>110</v>
      </c>
      <c r="E1546" t="s">
        <v>146</v>
      </c>
      <c r="F1546" t="s">
        <v>4695</v>
      </c>
      <c r="G1546" t="s">
        <v>260</v>
      </c>
      <c r="H1546" t="s">
        <v>149</v>
      </c>
      <c r="I1546" t="s">
        <v>135</v>
      </c>
      <c r="J1546" t="s">
        <v>136</v>
      </c>
      <c r="K1546" t="s">
        <v>137</v>
      </c>
      <c r="L1546" t="s">
        <v>4696</v>
      </c>
      <c r="M1546" t="s">
        <v>4697</v>
      </c>
      <c r="N1546">
        <v>1.990555555</v>
      </c>
      <c r="O1546">
        <v>0</v>
      </c>
      <c r="P1546">
        <v>465</v>
      </c>
      <c r="Q1546">
        <v>0</v>
      </c>
      <c r="R1546">
        <v>0</v>
      </c>
      <c r="S1546">
        <v>0</v>
      </c>
      <c r="T1546">
        <v>35</v>
      </c>
      <c r="U1546">
        <v>0</v>
      </c>
      <c r="V1546">
        <v>0</v>
      </c>
      <c r="W1546">
        <v>0</v>
      </c>
      <c r="X1546">
        <v>435.80899701640107</v>
      </c>
      <c r="Y1546">
        <v>0</v>
      </c>
      <c r="Z1546">
        <v>0</v>
      </c>
      <c r="AA1546">
        <v>0</v>
      </c>
      <c r="AB1546">
        <v>44.328990247132431</v>
      </c>
      <c r="AC1546">
        <v>0</v>
      </c>
      <c r="AD1546">
        <v>0</v>
      </c>
      <c r="AE1546">
        <v>480.13798726353349</v>
      </c>
    </row>
    <row r="1547" spans="1:31" x14ac:dyDescent="0.25">
      <c r="A1547">
        <v>1628955</v>
      </c>
      <c r="B1547">
        <v>1</v>
      </c>
      <c r="C1547" t="s">
        <v>80</v>
      </c>
      <c r="D1547" t="s">
        <v>85</v>
      </c>
      <c r="E1547" t="s">
        <v>152</v>
      </c>
      <c r="F1547" t="s">
        <v>4698</v>
      </c>
      <c r="G1547" t="s">
        <v>227</v>
      </c>
      <c r="H1547" t="s">
        <v>149</v>
      </c>
      <c r="I1547" t="s">
        <v>135</v>
      </c>
      <c r="J1547" t="s">
        <v>136</v>
      </c>
      <c r="K1547" t="s">
        <v>137</v>
      </c>
      <c r="L1547" t="s">
        <v>4699</v>
      </c>
      <c r="M1547" t="s">
        <v>4700</v>
      </c>
      <c r="N1547">
        <v>1.1025</v>
      </c>
      <c r="O1547">
        <v>0</v>
      </c>
      <c r="P1547">
        <v>25</v>
      </c>
      <c r="Q1547">
        <v>0</v>
      </c>
      <c r="R1547">
        <v>0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20.324819930283919</v>
      </c>
      <c r="Y1547">
        <v>0</v>
      </c>
      <c r="Z1547">
        <v>0</v>
      </c>
      <c r="AA1547">
        <v>0</v>
      </c>
      <c r="AB1547">
        <v>7.7527309341551665E-2</v>
      </c>
      <c r="AC1547">
        <v>0</v>
      </c>
      <c r="AD1547">
        <v>0</v>
      </c>
      <c r="AE1547">
        <v>20.40234723962547</v>
      </c>
    </row>
    <row r="1548" spans="1:31" x14ac:dyDescent="0.25">
      <c r="A1548">
        <v>1628956</v>
      </c>
      <c r="B1548">
        <v>1</v>
      </c>
      <c r="C1548" t="s">
        <v>80</v>
      </c>
      <c r="D1548" t="s">
        <v>97</v>
      </c>
      <c r="E1548" t="s">
        <v>362</v>
      </c>
      <c r="F1548" t="s">
        <v>4701</v>
      </c>
      <c r="G1548" t="s">
        <v>227</v>
      </c>
      <c r="H1548" t="s">
        <v>149</v>
      </c>
      <c r="I1548" t="s">
        <v>135</v>
      </c>
      <c r="J1548" t="s">
        <v>136</v>
      </c>
      <c r="K1548" t="s">
        <v>137</v>
      </c>
      <c r="L1548" t="s">
        <v>4702</v>
      </c>
      <c r="M1548" t="s">
        <v>4703</v>
      </c>
      <c r="N1548">
        <v>0.75388888799999998</v>
      </c>
      <c r="O1548">
        <v>0</v>
      </c>
      <c r="P1548">
        <v>8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0.40598516627405995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0.40598516627405995</v>
      </c>
    </row>
    <row r="1549" spans="1:31" x14ac:dyDescent="0.25">
      <c r="A1549">
        <v>1628957</v>
      </c>
      <c r="B1549">
        <v>1</v>
      </c>
      <c r="C1549" t="s">
        <v>80</v>
      </c>
      <c r="D1549" t="s">
        <v>109</v>
      </c>
      <c r="E1549" t="s">
        <v>146</v>
      </c>
      <c r="F1549" t="s">
        <v>4704</v>
      </c>
      <c r="G1549" t="s">
        <v>231</v>
      </c>
      <c r="H1549" t="s">
        <v>149</v>
      </c>
      <c r="I1549" t="s">
        <v>135</v>
      </c>
      <c r="J1549" t="s">
        <v>136</v>
      </c>
      <c r="K1549" t="s">
        <v>137</v>
      </c>
      <c r="L1549" t="s">
        <v>4705</v>
      </c>
      <c r="M1549" t="s">
        <v>4706</v>
      </c>
      <c r="N1549">
        <v>0.41694444400000003</v>
      </c>
      <c r="O1549">
        <v>0</v>
      </c>
      <c r="P1549">
        <v>22</v>
      </c>
      <c r="Q1549">
        <v>0</v>
      </c>
      <c r="R1549">
        <v>0</v>
      </c>
      <c r="S1549">
        <v>0</v>
      </c>
      <c r="T1549">
        <v>1</v>
      </c>
      <c r="U1549">
        <v>0</v>
      </c>
      <c r="V1549">
        <v>0</v>
      </c>
      <c r="W1549">
        <v>0</v>
      </c>
      <c r="X1549">
        <v>0.94044122820487541</v>
      </c>
      <c r="Y1549">
        <v>0</v>
      </c>
      <c r="Z1549">
        <v>0</v>
      </c>
      <c r="AA1549">
        <v>0</v>
      </c>
      <c r="AB1549">
        <v>4.8865404504099999E-2</v>
      </c>
      <c r="AC1549">
        <v>0</v>
      </c>
      <c r="AD1549">
        <v>0</v>
      </c>
      <c r="AE1549">
        <v>0.98930663270897545</v>
      </c>
    </row>
    <row r="1550" spans="1:31" x14ac:dyDescent="0.25">
      <c r="A1550">
        <v>1628961</v>
      </c>
      <c r="B1550">
        <v>1</v>
      </c>
      <c r="C1550" t="s">
        <v>81</v>
      </c>
      <c r="D1550" t="s">
        <v>118</v>
      </c>
      <c r="E1550" t="s">
        <v>178</v>
      </c>
      <c r="F1550" t="s">
        <v>4707</v>
      </c>
      <c r="G1550" t="s">
        <v>227</v>
      </c>
      <c r="H1550" t="s">
        <v>149</v>
      </c>
      <c r="I1550" t="s">
        <v>135</v>
      </c>
      <c r="J1550" t="s">
        <v>136</v>
      </c>
      <c r="K1550" t="s">
        <v>137</v>
      </c>
      <c r="L1550" t="s">
        <v>4708</v>
      </c>
      <c r="M1550" t="s">
        <v>4709</v>
      </c>
      <c r="N1550">
        <v>2.213333333</v>
      </c>
      <c r="O1550">
        <v>0</v>
      </c>
      <c r="P1550">
        <v>25</v>
      </c>
      <c r="Q1550">
        <v>0</v>
      </c>
      <c r="R1550">
        <v>0</v>
      </c>
      <c r="S1550">
        <v>0</v>
      </c>
      <c r="T1550">
        <v>3</v>
      </c>
      <c r="U1550">
        <v>0</v>
      </c>
      <c r="V1550">
        <v>0</v>
      </c>
      <c r="W1550">
        <v>0</v>
      </c>
      <c r="X1550">
        <v>8.0175144461362819</v>
      </c>
      <c r="Y1550">
        <v>0</v>
      </c>
      <c r="Z1550">
        <v>0</v>
      </c>
      <c r="AA1550">
        <v>0</v>
      </c>
      <c r="AB1550">
        <v>2.0241484113901524</v>
      </c>
      <c r="AC1550">
        <v>0</v>
      </c>
      <c r="AD1550">
        <v>0</v>
      </c>
      <c r="AE1550">
        <v>10.041662857526434</v>
      </c>
    </row>
    <row r="1551" spans="1:31" x14ac:dyDescent="0.25">
      <c r="A1551">
        <v>1628962</v>
      </c>
      <c r="B1551">
        <v>1</v>
      </c>
      <c r="C1551" t="s">
        <v>80</v>
      </c>
      <c r="D1551" t="s">
        <v>88</v>
      </c>
      <c r="E1551" t="s">
        <v>152</v>
      </c>
      <c r="F1551" t="s">
        <v>4710</v>
      </c>
      <c r="G1551" t="s">
        <v>168</v>
      </c>
      <c r="H1551" t="s">
        <v>149</v>
      </c>
      <c r="I1551" t="s">
        <v>135</v>
      </c>
      <c r="J1551" t="s">
        <v>136</v>
      </c>
      <c r="K1551" t="s">
        <v>137</v>
      </c>
      <c r="L1551" t="s">
        <v>4711</v>
      </c>
      <c r="M1551" t="s">
        <v>4712</v>
      </c>
      <c r="N1551">
        <v>2.6524999999999999</v>
      </c>
      <c r="O1551">
        <v>0</v>
      </c>
      <c r="P1551">
        <v>9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4.9768437944539414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4.9768437944539414</v>
      </c>
    </row>
    <row r="1552" spans="1:31" x14ac:dyDescent="0.25">
      <c r="A1552">
        <v>1628963</v>
      </c>
      <c r="B1552">
        <v>1</v>
      </c>
      <c r="C1552" t="s">
        <v>81</v>
      </c>
      <c r="D1552" t="s">
        <v>118</v>
      </c>
      <c r="E1552" t="s">
        <v>178</v>
      </c>
      <c r="F1552" t="s">
        <v>4713</v>
      </c>
      <c r="G1552" t="s">
        <v>1967</v>
      </c>
      <c r="H1552" t="s">
        <v>149</v>
      </c>
      <c r="I1552" t="s">
        <v>135</v>
      </c>
      <c r="J1552" t="s">
        <v>136</v>
      </c>
      <c r="K1552" t="s">
        <v>137</v>
      </c>
      <c r="L1552" t="s">
        <v>4714</v>
      </c>
      <c r="M1552" t="s">
        <v>4715</v>
      </c>
      <c r="N1552">
        <v>1.535555555</v>
      </c>
      <c r="O1552">
        <v>0</v>
      </c>
      <c r="P1552">
        <v>14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6.0711233225119887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6.0711233225119887</v>
      </c>
    </row>
    <row r="1553" spans="1:31" x14ac:dyDescent="0.25">
      <c r="A1553">
        <v>1628966</v>
      </c>
      <c r="B1553">
        <v>1</v>
      </c>
      <c r="C1553" t="s">
        <v>80</v>
      </c>
      <c r="D1553" t="s">
        <v>93</v>
      </c>
      <c r="E1553" t="s">
        <v>178</v>
      </c>
      <c r="F1553" t="s">
        <v>4716</v>
      </c>
      <c r="G1553" t="s">
        <v>227</v>
      </c>
      <c r="H1553" t="s">
        <v>149</v>
      </c>
      <c r="I1553" t="s">
        <v>135</v>
      </c>
      <c r="J1553" t="s">
        <v>136</v>
      </c>
      <c r="K1553" t="s">
        <v>137</v>
      </c>
      <c r="L1553" t="s">
        <v>4717</v>
      </c>
      <c r="M1553" t="s">
        <v>4718</v>
      </c>
      <c r="N1553">
        <v>3.7905555550000001</v>
      </c>
      <c r="O1553">
        <v>0</v>
      </c>
      <c r="P1553">
        <v>5</v>
      </c>
      <c r="Q1553">
        <v>0</v>
      </c>
      <c r="R1553">
        <v>22</v>
      </c>
      <c r="S1553">
        <v>0</v>
      </c>
      <c r="T1553">
        <v>4</v>
      </c>
      <c r="U1553">
        <v>0</v>
      </c>
      <c r="V1553">
        <v>0</v>
      </c>
      <c r="W1553">
        <v>0</v>
      </c>
      <c r="X1553">
        <v>0.77332056021919993</v>
      </c>
      <c r="Y1553">
        <v>0</v>
      </c>
      <c r="Z1553">
        <v>6.3881668352425489</v>
      </c>
      <c r="AA1553">
        <v>0</v>
      </c>
      <c r="AB1553">
        <v>5.9095765731525614</v>
      </c>
      <c r="AC1553">
        <v>0</v>
      </c>
      <c r="AD1553">
        <v>0</v>
      </c>
      <c r="AE1553">
        <v>13.071063968614311</v>
      </c>
    </row>
    <row r="1554" spans="1:31" x14ac:dyDescent="0.25">
      <c r="A1554">
        <v>1628975</v>
      </c>
      <c r="B1554">
        <v>1</v>
      </c>
      <c r="C1554" t="s">
        <v>80</v>
      </c>
      <c r="D1554" t="s">
        <v>107</v>
      </c>
      <c r="E1554" t="s">
        <v>131</v>
      </c>
      <c r="F1554" t="s">
        <v>4719</v>
      </c>
      <c r="G1554" t="s">
        <v>195</v>
      </c>
      <c r="H1554" t="s">
        <v>134</v>
      </c>
      <c r="I1554" t="s">
        <v>135</v>
      </c>
      <c r="J1554" t="s">
        <v>136</v>
      </c>
      <c r="K1554" t="s">
        <v>137</v>
      </c>
      <c r="L1554" t="s">
        <v>4720</v>
      </c>
      <c r="M1554" t="s">
        <v>4721</v>
      </c>
      <c r="N1554">
        <v>2.918055555</v>
      </c>
      <c r="O1554">
        <v>1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20.783044974553768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20.783044974553768</v>
      </c>
    </row>
    <row r="1555" spans="1:31" x14ac:dyDescent="0.25">
      <c r="A1555">
        <v>1628976</v>
      </c>
      <c r="B1555">
        <v>1</v>
      </c>
      <c r="C1555" t="s">
        <v>81</v>
      </c>
      <c r="D1555" t="s">
        <v>128</v>
      </c>
      <c r="E1555" t="s">
        <v>152</v>
      </c>
      <c r="F1555" t="s">
        <v>4722</v>
      </c>
      <c r="G1555" t="s">
        <v>3010</v>
      </c>
      <c r="H1555" t="s">
        <v>149</v>
      </c>
      <c r="I1555" t="s">
        <v>135</v>
      </c>
      <c r="J1555" t="s">
        <v>136</v>
      </c>
      <c r="K1555" t="s">
        <v>137</v>
      </c>
      <c r="L1555" t="s">
        <v>4723</v>
      </c>
      <c r="M1555" t="s">
        <v>4724</v>
      </c>
      <c r="N1555">
        <v>1.2094444440000001</v>
      </c>
      <c r="O1555">
        <v>0</v>
      </c>
      <c r="P1555">
        <v>5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1.5514019200104947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1.5514019200104947</v>
      </c>
    </row>
    <row r="1556" spans="1:31" x14ac:dyDescent="0.25">
      <c r="A1556">
        <v>1628977</v>
      </c>
      <c r="B1556">
        <v>1</v>
      </c>
      <c r="C1556" t="s">
        <v>80</v>
      </c>
      <c r="D1556" t="s">
        <v>104</v>
      </c>
      <c r="E1556" t="s">
        <v>362</v>
      </c>
      <c r="F1556" t="s">
        <v>4725</v>
      </c>
      <c r="G1556" t="s">
        <v>900</v>
      </c>
      <c r="H1556" t="s">
        <v>149</v>
      </c>
      <c r="I1556" t="s">
        <v>135</v>
      </c>
      <c r="J1556" t="s">
        <v>136</v>
      </c>
      <c r="K1556" t="s">
        <v>137</v>
      </c>
      <c r="L1556" t="s">
        <v>4726</v>
      </c>
      <c r="M1556" t="s">
        <v>4727</v>
      </c>
      <c r="N1556">
        <v>1.8080555549999999</v>
      </c>
      <c r="O1556">
        <v>0</v>
      </c>
      <c r="P1556">
        <v>91</v>
      </c>
      <c r="Q1556">
        <v>0</v>
      </c>
      <c r="R1556">
        <v>0</v>
      </c>
      <c r="S1556">
        <v>0</v>
      </c>
      <c r="T1556">
        <v>14</v>
      </c>
      <c r="U1556">
        <v>0</v>
      </c>
      <c r="V1556">
        <v>0</v>
      </c>
      <c r="W1556">
        <v>0</v>
      </c>
      <c r="X1556">
        <v>50.821221925603368</v>
      </c>
      <c r="Y1556">
        <v>0</v>
      </c>
      <c r="Z1556">
        <v>0</v>
      </c>
      <c r="AA1556">
        <v>0</v>
      </c>
      <c r="AB1556">
        <v>95.366248354932907</v>
      </c>
      <c r="AC1556">
        <v>0</v>
      </c>
      <c r="AD1556">
        <v>0</v>
      </c>
      <c r="AE1556">
        <v>146.18747028053627</v>
      </c>
    </row>
    <row r="1557" spans="1:31" x14ac:dyDescent="0.25">
      <c r="A1557">
        <v>1628980</v>
      </c>
      <c r="B1557">
        <v>1</v>
      </c>
      <c r="C1557" t="s">
        <v>80</v>
      </c>
      <c r="D1557" t="s">
        <v>96</v>
      </c>
      <c r="E1557" t="s">
        <v>152</v>
      </c>
      <c r="F1557" t="s">
        <v>4728</v>
      </c>
      <c r="G1557" t="s">
        <v>154</v>
      </c>
      <c r="H1557" t="s">
        <v>149</v>
      </c>
      <c r="I1557" t="s">
        <v>135</v>
      </c>
      <c r="J1557" t="s">
        <v>136</v>
      </c>
      <c r="K1557" t="s">
        <v>137</v>
      </c>
      <c r="L1557" t="s">
        <v>4729</v>
      </c>
      <c r="M1557" t="s">
        <v>4730</v>
      </c>
      <c r="N1557">
        <v>2.8136111110000002</v>
      </c>
      <c r="O1557">
        <v>0</v>
      </c>
      <c r="P1557">
        <v>2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1.9264196982508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1.9264196982508</v>
      </c>
    </row>
    <row r="1558" spans="1:31" x14ac:dyDescent="0.25">
      <c r="A1558">
        <v>1628981</v>
      </c>
      <c r="B1558">
        <v>1</v>
      </c>
      <c r="C1558" t="s">
        <v>81</v>
      </c>
      <c r="D1558" t="s">
        <v>112</v>
      </c>
      <c r="E1558" t="s">
        <v>152</v>
      </c>
      <c r="F1558" t="s">
        <v>4643</v>
      </c>
      <c r="G1558" t="s">
        <v>168</v>
      </c>
      <c r="H1558" t="s">
        <v>149</v>
      </c>
      <c r="I1558" t="s">
        <v>135</v>
      </c>
      <c r="J1558" t="s">
        <v>136</v>
      </c>
      <c r="K1558" t="s">
        <v>137</v>
      </c>
      <c r="L1558" t="s">
        <v>4731</v>
      </c>
      <c r="M1558" t="s">
        <v>4732</v>
      </c>
      <c r="N1558">
        <v>0.47749999999999998</v>
      </c>
      <c r="O1558">
        <v>0</v>
      </c>
      <c r="P1558">
        <v>6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0.7458565443729599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0.7458565443729599</v>
      </c>
    </row>
    <row r="1559" spans="1:31" x14ac:dyDescent="0.25">
      <c r="A1559">
        <v>1628982</v>
      </c>
      <c r="B1559">
        <v>1</v>
      </c>
      <c r="C1559" t="s">
        <v>81</v>
      </c>
      <c r="D1559" t="s">
        <v>128</v>
      </c>
      <c r="E1559" t="s">
        <v>152</v>
      </c>
      <c r="F1559" t="s">
        <v>4733</v>
      </c>
      <c r="G1559" t="s">
        <v>168</v>
      </c>
      <c r="H1559" t="s">
        <v>149</v>
      </c>
      <c r="I1559" t="s">
        <v>135</v>
      </c>
      <c r="J1559" t="s">
        <v>136</v>
      </c>
      <c r="K1559" t="s">
        <v>137</v>
      </c>
      <c r="L1559" t="s">
        <v>4734</v>
      </c>
      <c r="M1559" t="s">
        <v>4735</v>
      </c>
      <c r="N1559">
        <v>30.073055555</v>
      </c>
      <c r="O1559">
        <v>0</v>
      </c>
      <c r="P1559">
        <v>10</v>
      </c>
      <c r="Q1559">
        <v>0</v>
      </c>
      <c r="R1559">
        <v>0</v>
      </c>
      <c r="S1559">
        <v>0</v>
      </c>
      <c r="T1559">
        <v>2</v>
      </c>
      <c r="U1559">
        <v>0</v>
      </c>
      <c r="V1559">
        <v>0</v>
      </c>
      <c r="W1559">
        <v>0</v>
      </c>
      <c r="X1559">
        <v>70.155623963297089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70.155623963297089</v>
      </c>
    </row>
    <row r="1560" spans="1:31" x14ac:dyDescent="0.25">
      <c r="A1560">
        <v>1628984</v>
      </c>
      <c r="B1560">
        <v>1</v>
      </c>
      <c r="C1560" t="s">
        <v>80</v>
      </c>
      <c r="D1560" t="s">
        <v>99</v>
      </c>
      <c r="E1560" t="s">
        <v>152</v>
      </c>
      <c r="F1560" t="s">
        <v>4736</v>
      </c>
      <c r="G1560" t="s">
        <v>154</v>
      </c>
      <c r="H1560" t="s">
        <v>149</v>
      </c>
      <c r="I1560" t="s">
        <v>135</v>
      </c>
      <c r="J1560" t="s">
        <v>136</v>
      </c>
      <c r="K1560" t="s">
        <v>137</v>
      </c>
      <c r="L1560" t="s">
        <v>4737</v>
      </c>
      <c r="M1560" t="s">
        <v>4738</v>
      </c>
      <c r="N1560">
        <v>1.1702777769999999</v>
      </c>
      <c r="O1560">
        <v>0</v>
      </c>
      <c r="P1560">
        <v>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4.0982720921498891E-2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4.0982720921498891E-2</v>
      </c>
    </row>
    <row r="1561" spans="1:31" x14ac:dyDescent="0.25">
      <c r="A1561">
        <v>1628986</v>
      </c>
      <c r="B1561">
        <v>1</v>
      </c>
      <c r="C1561" t="s">
        <v>80</v>
      </c>
      <c r="D1561" t="s">
        <v>104</v>
      </c>
      <c r="E1561" t="s">
        <v>152</v>
      </c>
      <c r="F1561" t="s">
        <v>4739</v>
      </c>
      <c r="G1561" t="s">
        <v>154</v>
      </c>
      <c r="H1561" t="s">
        <v>149</v>
      </c>
      <c r="I1561" t="s">
        <v>135</v>
      </c>
      <c r="J1561" t="s">
        <v>136</v>
      </c>
      <c r="K1561" t="s">
        <v>137</v>
      </c>
      <c r="L1561" t="s">
        <v>4740</v>
      </c>
      <c r="M1561" t="s">
        <v>4741</v>
      </c>
      <c r="N1561">
        <v>1.973333333</v>
      </c>
      <c r="O1561">
        <v>0</v>
      </c>
      <c r="P1561">
        <v>1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4.2647460002888881E-4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4.2647460002888881E-4</v>
      </c>
    </row>
    <row r="1562" spans="1:31" x14ac:dyDescent="0.25">
      <c r="A1562">
        <v>1628988</v>
      </c>
      <c r="B1562">
        <v>1</v>
      </c>
      <c r="C1562" t="s">
        <v>80</v>
      </c>
      <c r="D1562" t="s">
        <v>110</v>
      </c>
      <c r="E1562" t="s">
        <v>152</v>
      </c>
      <c r="F1562" t="s">
        <v>4742</v>
      </c>
      <c r="G1562" t="s">
        <v>507</v>
      </c>
      <c r="H1562" t="s">
        <v>149</v>
      </c>
      <c r="I1562" t="s">
        <v>135</v>
      </c>
      <c r="J1562" t="s">
        <v>136</v>
      </c>
      <c r="K1562" t="s">
        <v>137</v>
      </c>
      <c r="L1562" t="s">
        <v>4743</v>
      </c>
      <c r="M1562" t="s">
        <v>4744</v>
      </c>
      <c r="N1562">
        <v>1.2822222219999999</v>
      </c>
      <c r="O1562">
        <v>0</v>
      </c>
      <c r="P1562">
        <v>4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0.64183405587736675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0.64183405587736675</v>
      </c>
    </row>
    <row r="1563" spans="1:31" x14ac:dyDescent="0.25">
      <c r="A1563">
        <v>1628989</v>
      </c>
      <c r="B1563">
        <v>1</v>
      </c>
      <c r="C1563" t="s">
        <v>81</v>
      </c>
      <c r="D1563" t="s">
        <v>112</v>
      </c>
      <c r="E1563" t="s">
        <v>152</v>
      </c>
      <c r="F1563" t="s">
        <v>4745</v>
      </c>
      <c r="G1563" t="s">
        <v>154</v>
      </c>
      <c r="H1563" t="s">
        <v>149</v>
      </c>
      <c r="I1563" t="s">
        <v>135</v>
      </c>
      <c r="J1563" t="s">
        <v>136</v>
      </c>
      <c r="K1563" t="s">
        <v>137</v>
      </c>
      <c r="L1563" t="s">
        <v>4746</v>
      </c>
      <c r="M1563" t="s">
        <v>4747</v>
      </c>
      <c r="N1563">
        <v>2.2997222220000002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0.83380940836644002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0.83380940836644002</v>
      </c>
    </row>
    <row r="1564" spans="1:31" x14ac:dyDescent="0.25">
      <c r="A1564">
        <v>1628994</v>
      </c>
      <c r="B1564">
        <v>1</v>
      </c>
      <c r="C1564" t="s">
        <v>81</v>
      </c>
      <c r="D1564" t="s">
        <v>120</v>
      </c>
      <c r="E1564" t="s">
        <v>152</v>
      </c>
      <c r="F1564" t="s">
        <v>4748</v>
      </c>
      <c r="G1564" t="s">
        <v>154</v>
      </c>
      <c r="H1564" t="s">
        <v>149</v>
      </c>
      <c r="I1564" t="s">
        <v>135</v>
      </c>
      <c r="J1564" t="s">
        <v>136</v>
      </c>
      <c r="K1564" t="s">
        <v>137</v>
      </c>
      <c r="L1564" t="s">
        <v>4749</v>
      </c>
      <c r="M1564" t="s">
        <v>4750</v>
      </c>
      <c r="N1564">
        <v>0.81722222200000005</v>
      </c>
      <c r="O1564">
        <v>0</v>
      </c>
      <c r="P1564">
        <v>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1.0089348383492402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1.0089348383492402</v>
      </c>
    </row>
    <row r="1565" spans="1:31" x14ac:dyDescent="0.25">
      <c r="A1565">
        <v>1628995</v>
      </c>
      <c r="B1565">
        <v>1</v>
      </c>
      <c r="C1565" t="s">
        <v>80</v>
      </c>
      <c r="D1565" t="s">
        <v>84</v>
      </c>
      <c r="E1565" t="s">
        <v>178</v>
      </c>
      <c r="F1565" t="s">
        <v>4751</v>
      </c>
      <c r="G1565" t="s">
        <v>227</v>
      </c>
      <c r="H1565" t="s">
        <v>149</v>
      </c>
      <c r="I1565" t="s">
        <v>135</v>
      </c>
      <c r="J1565" t="s">
        <v>136</v>
      </c>
      <c r="K1565" t="s">
        <v>137</v>
      </c>
      <c r="L1565" t="s">
        <v>4752</v>
      </c>
      <c r="M1565" t="s">
        <v>4753</v>
      </c>
      <c r="N1565">
        <v>1.951944444</v>
      </c>
      <c r="O1565">
        <v>0</v>
      </c>
      <c r="P1565">
        <v>97</v>
      </c>
      <c r="Q1565">
        <v>0</v>
      </c>
      <c r="R1565">
        <v>0</v>
      </c>
      <c r="S1565">
        <v>0</v>
      </c>
      <c r="T1565">
        <v>22</v>
      </c>
      <c r="U1565">
        <v>0</v>
      </c>
      <c r="V1565">
        <v>1</v>
      </c>
      <c r="W1565">
        <v>0</v>
      </c>
      <c r="X1565">
        <v>70.084337448937049</v>
      </c>
      <c r="Y1565">
        <v>0</v>
      </c>
      <c r="Z1565">
        <v>0</v>
      </c>
      <c r="AA1565">
        <v>0</v>
      </c>
      <c r="AB1565">
        <v>30.708017016838824</v>
      </c>
      <c r="AC1565">
        <v>0</v>
      </c>
      <c r="AD1565">
        <v>0</v>
      </c>
      <c r="AE1565">
        <v>100.79235446577587</v>
      </c>
    </row>
    <row r="1566" spans="1:31" x14ac:dyDescent="0.25">
      <c r="A1566">
        <v>1628996</v>
      </c>
      <c r="B1566">
        <v>1</v>
      </c>
      <c r="C1566" t="s">
        <v>80</v>
      </c>
      <c r="D1566" t="s">
        <v>96</v>
      </c>
      <c r="E1566" t="s">
        <v>152</v>
      </c>
      <c r="F1566" t="s">
        <v>4754</v>
      </c>
      <c r="G1566" t="s">
        <v>154</v>
      </c>
      <c r="H1566" t="s">
        <v>149</v>
      </c>
      <c r="I1566" t="s">
        <v>135</v>
      </c>
      <c r="J1566" t="s">
        <v>136</v>
      </c>
      <c r="K1566" t="s">
        <v>137</v>
      </c>
      <c r="L1566" t="s">
        <v>4755</v>
      </c>
      <c r="M1566" t="s">
        <v>4756</v>
      </c>
      <c r="N1566">
        <v>4.3663888880000004</v>
      </c>
      <c r="O1566">
        <v>0</v>
      </c>
      <c r="P1566">
        <v>12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16.528706841029994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16.528706841029994</v>
      </c>
    </row>
    <row r="1567" spans="1:31" x14ac:dyDescent="0.25">
      <c r="A1567">
        <v>1628997</v>
      </c>
      <c r="B1567">
        <v>1</v>
      </c>
      <c r="C1567" t="s">
        <v>80</v>
      </c>
      <c r="D1567" t="s">
        <v>110</v>
      </c>
      <c r="E1567" t="s">
        <v>131</v>
      </c>
      <c r="F1567" t="s">
        <v>4757</v>
      </c>
      <c r="G1567" t="s">
        <v>195</v>
      </c>
      <c r="H1567" t="s">
        <v>134</v>
      </c>
      <c r="I1567" t="s">
        <v>135</v>
      </c>
      <c r="J1567" t="s">
        <v>136</v>
      </c>
      <c r="K1567" t="s">
        <v>137</v>
      </c>
      <c r="L1567" t="s">
        <v>4758</v>
      </c>
      <c r="M1567" t="s">
        <v>4759</v>
      </c>
      <c r="N1567">
        <v>0.637222222</v>
      </c>
      <c r="O1567">
        <v>0</v>
      </c>
      <c r="P1567">
        <v>465</v>
      </c>
      <c r="Q1567">
        <v>0</v>
      </c>
      <c r="R1567">
        <v>0</v>
      </c>
      <c r="S1567">
        <v>0</v>
      </c>
      <c r="T1567">
        <v>35</v>
      </c>
      <c r="U1567">
        <v>0</v>
      </c>
      <c r="V1567">
        <v>0</v>
      </c>
      <c r="W1567">
        <v>0</v>
      </c>
      <c r="X1567">
        <v>143.58074756692432</v>
      </c>
      <c r="Y1567">
        <v>0</v>
      </c>
      <c r="Z1567">
        <v>0</v>
      </c>
      <c r="AA1567">
        <v>0</v>
      </c>
      <c r="AB1567">
        <v>12.563208297592466</v>
      </c>
      <c r="AC1567">
        <v>0</v>
      </c>
      <c r="AD1567">
        <v>0</v>
      </c>
      <c r="AE1567">
        <v>156.14395586451678</v>
      </c>
    </row>
    <row r="1568" spans="1:31" x14ac:dyDescent="0.25">
      <c r="A1568">
        <v>1628998</v>
      </c>
      <c r="B1568">
        <v>1</v>
      </c>
      <c r="C1568" t="s">
        <v>81</v>
      </c>
      <c r="D1568" t="s">
        <v>128</v>
      </c>
      <c r="E1568" t="s">
        <v>152</v>
      </c>
      <c r="F1568" t="s">
        <v>4760</v>
      </c>
      <c r="G1568" t="s">
        <v>154</v>
      </c>
      <c r="H1568" t="s">
        <v>149</v>
      </c>
      <c r="I1568" t="s">
        <v>135</v>
      </c>
      <c r="J1568" t="s">
        <v>136</v>
      </c>
      <c r="K1568" t="s">
        <v>137</v>
      </c>
      <c r="L1568" t="s">
        <v>4761</v>
      </c>
      <c r="M1568" t="s">
        <v>4762</v>
      </c>
      <c r="N1568">
        <v>1.781666666</v>
      </c>
      <c r="O1568">
        <v>0</v>
      </c>
      <c r="P1568">
        <v>7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2.7046040368186115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2.7046040368186115</v>
      </c>
    </row>
    <row r="1569" spans="1:31" x14ac:dyDescent="0.25">
      <c r="A1569">
        <v>1628999</v>
      </c>
      <c r="B1569">
        <v>1</v>
      </c>
      <c r="C1569" t="s">
        <v>80</v>
      </c>
      <c r="D1569" t="s">
        <v>82</v>
      </c>
      <c r="E1569" t="s">
        <v>152</v>
      </c>
      <c r="F1569" t="s">
        <v>4763</v>
      </c>
      <c r="G1569" t="s">
        <v>154</v>
      </c>
      <c r="H1569" t="s">
        <v>149</v>
      </c>
      <c r="I1569" t="s">
        <v>135</v>
      </c>
      <c r="J1569" t="s">
        <v>136</v>
      </c>
      <c r="K1569" t="s">
        <v>137</v>
      </c>
      <c r="L1569" t="s">
        <v>4764</v>
      </c>
      <c r="M1569" t="s">
        <v>4765</v>
      </c>
      <c r="N1569">
        <v>1.9041666660000001</v>
      </c>
      <c r="O1569">
        <v>0</v>
      </c>
      <c r="P1569">
        <v>2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1.4164440781961056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1.4164440781961056</v>
      </c>
    </row>
    <row r="1570" spans="1:31" x14ac:dyDescent="0.25">
      <c r="A1570">
        <v>1629004</v>
      </c>
      <c r="B1570">
        <v>1</v>
      </c>
      <c r="C1570" t="s">
        <v>81</v>
      </c>
      <c r="D1570" t="s">
        <v>127</v>
      </c>
      <c r="E1570" t="s">
        <v>152</v>
      </c>
      <c r="F1570" t="s">
        <v>4766</v>
      </c>
      <c r="G1570" t="s">
        <v>154</v>
      </c>
      <c r="H1570" t="s">
        <v>149</v>
      </c>
      <c r="I1570" t="s">
        <v>135</v>
      </c>
      <c r="J1570" t="s">
        <v>136</v>
      </c>
      <c r="K1570" t="s">
        <v>137</v>
      </c>
      <c r="L1570" t="s">
        <v>4767</v>
      </c>
      <c r="M1570" t="s">
        <v>4768</v>
      </c>
      <c r="N1570">
        <v>1.571111111</v>
      </c>
      <c r="O1570">
        <v>0</v>
      </c>
      <c r="P1570">
        <v>1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0.4313475142812222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0.4313475142812222</v>
      </c>
    </row>
    <row r="1571" spans="1:31" x14ac:dyDescent="0.25">
      <c r="A1571">
        <v>1629007</v>
      </c>
      <c r="B1571">
        <v>1</v>
      </c>
      <c r="C1571" t="s">
        <v>80</v>
      </c>
      <c r="D1571" t="s">
        <v>105</v>
      </c>
      <c r="E1571" t="s">
        <v>152</v>
      </c>
      <c r="F1571" t="s">
        <v>4769</v>
      </c>
      <c r="G1571" t="s">
        <v>154</v>
      </c>
      <c r="H1571" t="s">
        <v>149</v>
      </c>
      <c r="I1571" t="s">
        <v>135</v>
      </c>
      <c r="J1571" t="s">
        <v>136</v>
      </c>
      <c r="K1571" t="s">
        <v>137</v>
      </c>
      <c r="L1571" t="s">
        <v>4770</v>
      </c>
      <c r="M1571" t="s">
        <v>4771</v>
      </c>
      <c r="N1571">
        <v>1.6019444439999999</v>
      </c>
      <c r="O1571">
        <v>0</v>
      </c>
      <c r="P1571">
        <v>2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</row>
    <row r="1572" spans="1:31" x14ac:dyDescent="0.25">
      <c r="A1572">
        <v>1629008</v>
      </c>
      <c r="B1572">
        <v>1</v>
      </c>
      <c r="C1572" t="s">
        <v>80</v>
      </c>
      <c r="D1572" t="s">
        <v>93</v>
      </c>
      <c r="E1572" t="s">
        <v>362</v>
      </c>
      <c r="F1572" t="s">
        <v>4772</v>
      </c>
      <c r="G1572" t="s">
        <v>900</v>
      </c>
      <c r="H1572" t="s">
        <v>149</v>
      </c>
      <c r="I1572" t="s">
        <v>135</v>
      </c>
      <c r="J1572" t="s">
        <v>136</v>
      </c>
      <c r="K1572" t="s">
        <v>137</v>
      </c>
      <c r="L1572" t="s">
        <v>4773</v>
      </c>
      <c r="M1572" t="s">
        <v>4774</v>
      </c>
      <c r="N1572">
        <v>2.2855555550000002</v>
      </c>
      <c r="O1572">
        <v>0</v>
      </c>
      <c r="P1572">
        <v>107</v>
      </c>
      <c r="Q1572">
        <v>0</v>
      </c>
      <c r="R1572">
        <v>0</v>
      </c>
      <c r="S1572">
        <v>0</v>
      </c>
      <c r="T1572">
        <v>9</v>
      </c>
      <c r="U1572">
        <v>0</v>
      </c>
      <c r="V1572">
        <v>0</v>
      </c>
      <c r="W1572">
        <v>0</v>
      </c>
      <c r="X1572">
        <v>84.842019874292035</v>
      </c>
      <c r="Y1572">
        <v>0</v>
      </c>
      <c r="Z1572">
        <v>0</v>
      </c>
      <c r="AA1572">
        <v>0</v>
      </c>
      <c r="AB1572">
        <v>21.497913430562583</v>
      </c>
      <c r="AC1572">
        <v>0</v>
      </c>
      <c r="AD1572">
        <v>0</v>
      </c>
      <c r="AE1572">
        <v>106.33993330485461</v>
      </c>
    </row>
    <row r="1573" spans="1:31" x14ac:dyDescent="0.25">
      <c r="A1573">
        <v>1629009</v>
      </c>
      <c r="B1573">
        <v>1</v>
      </c>
      <c r="C1573" t="s">
        <v>80</v>
      </c>
      <c r="D1573" t="s">
        <v>100</v>
      </c>
      <c r="E1573" t="s">
        <v>146</v>
      </c>
      <c r="F1573" t="s">
        <v>4775</v>
      </c>
      <c r="G1573" t="s">
        <v>260</v>
      </c>
      <c r="H1573" t="s">
        <v>149</v>
      </c>
      <c r="I1573" t="s">
        <v>135</v>
      </c>
      <c r="J1573" t="s">
        <v>136</v>
      </c>
      <c r="K1573" t="s">
        <v>137</v>
      </c>
      <c r="L1573" t="s">
        <v>4776</v>
      </c>
      <c r="M1573" t="s">
        <v>4777</v>
      </c>
      <c r="N1573">
        <v>1.3586111110000001</v>
      </c>
      <c r="O1573">
        <v>0</v>
      </c>
      <c r="P1573">
        <v>43</v>
      </c>
      <c r="Q1573">
        <v>0</v>
      </c>
      <c r="R1573">
        <v>61</v>
      </c>
      <c r="S1573">
        <v>0</v>
      </c>
      <c r="T1573">
        <v>10</v>
      </c>
      <c r="U1573">
        <v>0</v>
      </c>
      <c r="V1573">
        <v>0</v>
      </c>
      <c r="W1573">
        <v>0</v>
      </c>
      <c r="X1573">
        <v>19.775541604470892</v>
      </c>
      <c r="Y1573">
        <v>0</v>
      </c>
      <c r="Z1573">
        <v>20.767598506167566</v>
      </c>
      <c r="AA1573">
        <v>0</v>
      </c>
      <c r="AB1573">
        <v>17.581272107259604</v>
      </c>
      <c r="AC1573">
        <v>0</v>
      </c>
      <c r="AD1573">
        <v>0</v>
      </c>
      <c r="AE1573">
        <v>58.124412217898069</v>
      </c>
    </row>
    <row r="1574" spans="1:31" x14ac:dyDescent="0.25">
      <c r="A1574">
        <v>1629010</v>
      </c>
      <c r="B1574">
        <v>1</v>
      </c>
      <c r="C1574" t="s">
        <v>80</v>
      </c>
      <c r="D1574" t="s">
        <v>83</v>
      </c>
      <c r="E1574" t="s">
        <v>178</v>
      </c>
      <c r="F1574" t="s">
        <v>4778</v>
      </c>
      <c r="G1574" t="s">
        <v>675</v>
      </c>
      <c r="H1574" t="s">
        <v>149</v>
      </c>
      <c r="I1574" t="s">
        <v>135</v>
      </c>
      <c r="J1574" t="s">
        <v>136</v>
      </c>
      <c r="K1574" t="s">
        <v>137</v>
      </c>
      <c r="L1574" t="s">
        <v>4779</v>
      </c>
      <c r="M1574" t="s">
        <v>4780</v>
      </c>
      <c r="N1574">
        <v>1.42</v>
      </c>
      <c r="O1574">
        <v>0</v>
      </c>
      <c r="P1574">
        <v>122</v>
      </c>
      <c r="Q1574">
        <v>0</v>
      </c>
      <c r="R1574">
        <v>0</v>
      </c>
      <c r="S1574">
        <v>0</v>
      </c>
      <c r="T1574">
        <v>8</v>
      </c>
      <c r="U1574">
        <v>0</v>
      </c>
      <c r="V1574">
        <v>0</v>
      </c>
      <c r="W1574">
        <v>0</v>
      </c>
      <c r="X1574">
        <v>80.203556521489375</v>
      </c>
      <c r="Y1574">
        <v>0</v>
      </c>
      <c r="Z1574">
        <v>0</v>
      </c>
      <c r="AA1574">
        <v>0</v>
      </c>
      <c r="AB1574">
        <v>18.946180656722319</v>
      </c>
      <c r="AC1574">
        <v>0</v>
      </c>
      <c r="AD1574">
        <v>0</v>
      </c>
      <c r="AE1574">
        <v>99.149737178211694</v>
      </c>
    </row>
    <row r="1575" spans="1:31" x14ac:dyDescent="0.25">
      <c r="A1575">
        <v>1629013</v>
      </c>
      <c r="B1575">
        <v>1</v>
      </c>
      <c r="C1575" t="s">
        <v>80</v>
      </c>
      <c r="D1575" t="s">
        <v>82</v>
      </c>
      <c r="E1575" t="s">
        <v>362</v>
      </c>
      <c r="F1575" t="s">
        <v>4781</v>
      </c>
      <c r="G1575" t="s">
        <v>180</v>
      </c>
      <c r="H1575" t="s">
        <v>149</v>
      </c>
      <c r="I1575" t="s">
        <v>135</v>
      </c>
      <c r="J1575" t="s">
        <v>136</v>
      </c>
      <c r="K1575" t="s">
        <v>137</v>
      </c>
      <c r="L1575" t="s">
        <v>4782</v>
      </c>
      <c r="M1575" t="s">
        <v>4783</v>
      </c>
      <c r="N1575">
        <v>6.6316666660000001</v>
      </c>
      <c r="O1575">
        <v>0</v>
      </c>
      <c r="P1575">
        <v>171</v>
      </c>
      <c r="Q1575">
        <v>0</v>
      </c>
      <c r="R1575">
        <v>0</v>
      </c>
      <c r="S1575">
        <v>0</v>
      </c>
      <c r="T1575">
        <v>12</v>
      </c>
      <c r="U1575">
        <v>0</v>
      </c>
      <c r="V1575">
        <v>0</v>
      </c>
      <c r="W1575">
        <v>0</v>
      </c>
      <c r="X1575">
        <v>306.61364086638378</v>
      </c>
      <c r="Y1575">
        <v>0</v>
      </c>
      <c r="Z1575">
        <v>0</v>
      </c>
      <c r="AA1575">
        <v>0</v>
      </c>
      <c r="AB1575">
        <v>13.000723165765631</v>
      </c>
      <c r="AC1575">
        <v>0</v>
      </c>
      <c r="AD1575">
        <v>0</v>
      </c>
      <c r="AE1575">
        <v>319.61436403214941</v>
      </c>
    </row>
    <row r="1576" spans="1:31" x14ac:dyDescent="0.25">
      <c r="A1576">
        <v>1629015</v>
      </c>
      <c r="B1576">
        <v>1</v>
      </c>
      <c r="C1576" t="s">
        <v>80</v>
      </c>
      <c r="D1576" t="s">
        <v>96</v>
      </c>
      <c r="E1576" t="s">
        <v>178</v>
      </c>
      <c r="F1576" t="s">
        <v>4784</v>
      </c>
      <c r="G1576" t="s">
        <v>403</v>
      </c>
      <c r="H1576" t="s">
        <v>149</v>
      </c>
      <c r="I1576" t="s">
        <v>135</v>
      </c>
      <c r="J1576" t="s">
        <v>136</v>
      </c>
      <c r="K1576" t="s">
        <v>137</v>
      </c>
      <c r="L1576" t="s">
        <v>4785</v>
      </c>
      <c r="M1576" t="s">
        <v>4786</v>
      </c>
      <c r="N1576">
        <v>1.0094444440000001</v>
      </c>
      <c r="O1576">
        <v>0</v>
      </c>
      <c r="P1576">
        <v>76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31.368976575114964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31.368976575114964</v>
      </c>
    </row>
    <row r="1577" spans="1:31" x14ac:dyDescent="0.25">
      <c r="A1577">
        <v>1629018</v>
      </c>
      <c r="B1577">
        <v>1</v>
      </c>
      <c r="C1577" t="s">
        <v>81</v>
      </c>
      <c r="D1577" t="s">
        <v>123</v>
      </c>
      <c r="E1577" t="s">
        <v>152</v>
      </c>
      <c r="F1577" t="s">
        <v>4787</v>
      </c>
      <c r="G1577" t="s">
        <v>507</v>
      </c>
      <c r="H1577" t="s">
        <v>149</v>
      </c>
      <c r="I1577" t="s">
        <v>135</v>
      </c>
      <c r="J1577" t="s">
        <v>136</v>
      </c>
      <c r="K1577" t="s">
        <v>137</v>
      </c>
      <c r="L1577" t="s">
        <v>4788</v>
      </c>
      <c r="M1577" t="s">
        <v>4789</v>
      </c>
      <c r="N1577">
        <v>0.755</v>
      </c>
      <c r="O1577">
        <v>0</v>
      </c>
      <c r="P1577">
        <v>13</v>
      </c>
      <c r="Q1577">
        <v>0</v>
      </c>
      <c r="R1577">
        <v>0</v>
      </c>
      <c r="S1577">
        <v>0</v>
      </c>
      <c r="T1577">
        <v>3</v>
      </c>
      <c r="U1577">
        <v>0</v>
      </c>
      <c r="V1577">
        <v>0</v>
      </c>
      <c r="W1577">
        <v>0</v>
      </c>
      <c r="X1577">
        <v>2.5756633038366141</v>
      </c>
      <c r="Y1577">
        <v>0</v>
      </c>
      <c r="Z1577">
        <v>0</v>
      </c>
      <c r="AA1577">
        <v>0</v>
      </c>
      <c r="AB1577">
        <v>0.84179947829887558</v>
      </c>
      <c r="AC1577">
        <v>0</v>
      </c>
      <c r="AD1577">
        <v>0</v>
      </c>
      <c r="AE1577">
        <v>3.4174627821354897</v>
      </c>
    </row>
    <row r="1578" spans="1:31" x14ac:dyDescent="0.25">
      <c r="A1578">
        <v>1629024</v>
      </c>
      <c r="B1578">
        <v>1</v>
      </c>
      <c r="C1578" t="s">
        <v>80</v>
      </c>
      <c r="D1578" t="s">
        <v>93</v>
      </c>
      <c r="E1578" t="s">
        <v>140</v>
      </c>
      <c r="F1578" t="s">
        <v>4790</v>
      </c>
      <c r="G1578" t="s">
        <v>161</v>
      </c>
      <c r="H1578" t="s">
        <v>134</v>
      </c>
      <c r="I1578" t="s">
        <v>135</v>
      </c>
      <c r="J1578" t="s">
        <v>136</v>
      </c>
      <c r="K1578" t="s">
        <v>137</v>
      </c>
      <c r="L1578" t="s">
        <v>4791</v>
      </c>
      <c r="M1578" t="s">
        <v>4792</v>
      </c>
      <c r="N1578">
        <v>0.34888888800000001</v>
      </c>
      <c r="O1578">
        <v>4</v>
      </c>
      <c r="P1578">
        <v>3563</v>
      </c>
      <c r="Q1578">
        <v>115</v>
      </c>
      <c r="R1578">
        <v>935</v>
      </c>
      <c r="S1578">
        <v>55</v>
      </c>
      <c r="T1578">
        <v>776</v>
      </c>
      <c r="U1578">
        <v>2</v>
      </c>
      <c r="V1578">
        <v>1</v>
      </c>
      <c r="W1578">
        <v>0.70510502473040004</v>
      </c>
      <c r="X1578">
        <v>237.14621532707636</v>
      </c>
      <c r="Y1578">
        <v>77.724649648677016</v>
      </c>
      <c r="Z1578">
        <v>177.46025203115465</v>
      </c>
      <c r="AA1578">
        <v>100.97597973406479</v>
      </c>
      <c r="AB1578">
        <v>163.75564073795951</v>
      </c>
      <c r="AC1578">
        <v>27.747674862600334</v>
      </c>
      <c r="AD1578">
        <v>13.398235235596134</v>
      </c>
      <c r="AE1578">
        <v>798.9137526018593</v>
      </c>
    </row>
    <row r="1579" spans="1:31" x14ac:dyDescent="0.25">
      <c r="A1579">
        <v>1629025</v>
      </c>
      <c r="B1579">
        <v>1</v>
      </c>
      <c r="C1579" t="s">
        <v>80</v>
      </c>
      <c r="D1579" t="s">
        <v>92</v>
      </c>
      <c r="E1579" t="s">
        <v>140</v>
      </c>
      <c r="F1579" t="s">
        <v>4793</v>
      </c>
      <c r="G1579" t="s">
        <v>161</v>
      </c>
      <c r="H1579" t="s">
        <v>134</v>
      </c>
      <c r="I1579" t="s">
        <v>135</v>
      </c>
      <c r="J1579" t="s">
        <v>136</v>
      </c>
      <c r="K1579" t="s">
        <v>137</v>
      </c>
      <c r="L1579" t="s">
        <v>4794</v>
      </c>
      <c r="M1579" t="s">
        <v>4795</v>
      </c>
      <c r="N1579">
        <v>0.75333333300000005</v>
      </c>
      <c r="O1579">
        <v>0</v>
      </c>
      <c r="P1579">
        <v>83</v>
      </c>
      <c r="Q1579">
        <v>7</v>
      </c>
      <c r="R1579">
        <v>20</v>
      </c>
      <c r="S1579">
        <v>3</v>
      </c>
      <c r="T1579">
        <v>3</v>
      </c>
      <c r="U1579">
        <v>0</v>
      </c>
      <c r="V1579">
        <v>0</v>
      </c>
      <c r="W1579">
        <v>0</v>
      </c>
      <c r="X1579">
        <v>13.685453434866343</v>
      </c>
      <c r="Y1579">
        <v>20.555768207584038</v>
      </c>
      <c r="Z1579">
        <v>1.0397393966744866</v>
      </c>
      <c r="AA1579">
        <v>101.5577445686976</v>
      </c>
      <c r="AB1579">
        <v>4.2156624752686405</v>
      </c>
      <c r="AC1579">
        <v>0</v>
      </c>
      <c r="AD1579">
        <v>0</v>
      </c>
      <c r="AE1579">
        <v>141.05436808309111</v>
      </c>
    </row>
    <row r="1580" spans="1:31" x14ac:dyDescent="0.25">
      <c r="A1580">
        <v>1629026</v>
      </c>
      <c r="B1580">
        <v>1</v>
      </c>
      <c r="C1580" t="s">
        <v>80</v>
      </c>
      <c r="D1580" t="s">
        <v>96</v>
      </c>
      <c r="E1580" t="s">
        <v>140</v>
      </c>
      <c r="F1580" t="s">
        <v>2321</v>
      </c>
      <c r="G1580" t="s">
        <v>161</v>
      </c>
      <c r="H1580" t="s">
        <v>134</v>
      </c>
      <c r="I1580" t="s">
        <v>135</v>
      </c>
      <c r="J1580" t="s">
        <v>136</v>
      </c>
      <c r="K1580" t="s">
        <v>137</v>
      </c>
      <c r="L1580" t="s">
        <v>4796</v>
      </c>
      <c r="M1580" t="s">
        <v>4797</v>
      </c>
      <c r="N1580">
        <v>0.68694444399999999</v>
      </c>
      <c r="O1580">
        <v>4</v>
      </c>
      <c r="P1580">
        <v>768</v>
      </c>
      <c r="Q1580">
        <v>16</v>
      </c>
      <c r="R1580">
        <v>6</v>
      </c>
      <c r="S1580">
        <v>5</v>
      </c>
      <c r="T1580">
        <v>4</v>
      </c>
      <c r="U1580">
        <v>0</v>
      </c>
      <c r="V1580">
        <v>0</v>
      </c>
      <c r="W1580">
        <v>0.57659361512387552</v>
      </c>
      <c r="X1580">
        <v>60.446668373459659</v>
      </c>
      <c r="Y1580">
        <v>6.237732147488865</v>
      </c>
      <c r="Z1580">
        <v>0.80902179640142002</v>
      </c>
      <c r="AA1580">
        <v>4.1785565558437687</v>
      </c>
      <c r="AB1580">
        <v>3.1418002722790193</v>
      </c>
      <c r="AC1580">
        <v>0</v>
      </c>
      <c r="AD1580">
        <v>0</v>
      </c>
      <c r="AE1580">
        <v>75.390372760596605</v>
      </c>
    </row>
    <row r="1581" spans="1:31" x14ac:dyDescent="0.25">
      <c r="A1581">
        <v>1629028</v>
      </c>
      <c r="B1581">
        <v>1</v>
      </c>
      <c r="C1581" t="s">
        <v>80</v>
      </c>
      <c r="D1581" t="s">
        <v>105</v>
      </c>
      <c r="E1581" t="s">
        <v>140</v>
      </c>
      <c r="F1581" t="s">
        <v>4798</v>
      </c>
      <c r="G1581" t="s">
        <v>161</v>
      </c>
      <c r="H1581" t="s">
        <v>134</v>
      </c>
      <c r="I1581" t="s">
        <v>135</v>
      </c>
      <c r="J1581" t="s">
        <v>136</v>
      </c>
      <c r="K1581" t="s">
        <v>137</v>
      </c>
      <c r="L1581" t="s">
        <v>4799</v>
      </c>
      <c r="M1581" t="s">
        <v>4800</v>
      </c>
      <c r="N1581">
        <v>0.20611111100000001</v>
      </c>
      <c r="O1581">
        <v>0</v>
      </c>
      <c r="P1581">
        <v>3092</v>
      </c>
      <c r="Q1581">
        <v>0</v>
      </c>
      <c r="R1581">
        <v>0</v>
      </c>
      <c r="S1581">
        <v>3</v>
      </c>
      <c r="T1581">
        <v>242</v>
      </c>
      <c r="U1581">
        <v>1</v>
      </c>
      <c r="V1581">
        <v>8</v>
      </c>
      <c r="W1581">
        <v>0</v>
      </c>
      <c r="X1581">
        <v>194.10810089357545</v>
      </c>
      <c r="Y1581">
        <v>0</v>
      </c>
      <c r="Z1581">
        <v>0</v>
      </c>
      <c r="AA1581">
        <v>9.4626649692336535</v>
      </c>
      <c r="AB1581">
        <v>31.763456066703061</v>
      </c>
      <c r="AC1581">
        <v>17.700835089324798</v>
      </c>
      <c r="AD1581">
        <v>42.148254953957725</v>
      </c>
      <c r="AE1581">
        <v>295.18331197279474</v>
      </c>
    </row>
    <row r="1582" spans="1:31" x14ac:dyDescent="0.25">
      <c r="A1582">
        <v>1629029</v>
      </c>
      <c r="B1582">
        <v>1</v>
      </c>
      <c r="C1582" t="s">
        <v>81</v>
      </c>
      <c r="D1582" t="s">
        <v>128</v>
      </c>
      <c r="E1582" t="s">
        <v>152</v>
      </c>
      <c r="F1582" t="s">
        <v>4801</v>
      </c>
      <c r="G1582" t="s">
        <v>507</v>
      </c>
      <c r="H1582" t="s">
        <v>149</v>
      </c>
      <c r="I1582" t="s">
        <v>135</v>
      </c>
      <c r="J1582" t="s">
        <v>136</v>
      </c>
      <c r="K1582" t="s">
        <v>137</v>
      </c>
      <c r="L1582" t="s">
        <v>4802</v>
      </c>
      <c r="M1582" t="s">
        <v>4803</v>
      </c>
      <c r="N1582">
        <v>0.836388888</v>
      </c>
      <c r="O1582">
        <v>0</v>
      </c>
      <c r="P1582">
        <v>4</v>
      </c>
      <c r="Q1582">
        <v>0</v>
      </c>
      <c r="R1582">
        <v>0</v>
      </c>
      <c r="S1582">
        <v>0</v>
      </c>
      <c r="T1582">
        <v>1</v>
      </c>
      <c r="U1582">
        <v>0</v>
      </c>
      <c r="V1582">
        <v>0</v>
      </c>
      <c r="W1582">
        <v>0</v>
      </c>
      <c r="X1582">
        <v>0.77524563090779997</v>
      </c>
      <c r="Y1582">
        <v>0</v>
      </c>
      <c r="Z1582">
        <v>0</v>
      </c>
      <c r="AA1582">
        <v>0</v>
      </c>
      <c r="AB1582">
        <v>1.0307717204903801</v>
      </c>
      <c r="AC1582">
        <v>0</v>
      </c>
      <c r="AD1582">
        <v>0</v>
      </c>
      <c r="AE1582">
        <v>1.8060173513981801</v>
      </c>
    </row>
    <row r="1583" spans="1:31" x14ac:dyDescent="0.25">
      <c r="A1583">
        <v>1629030</v>
      </c>
      <c r="B1583">
        <v>1</v>
      </c>
      <c r="C1583" t="s">
        <v>80</v>
      </c>
      <c r="D1583" t="s">
        <v>88</v>
      </c>
      <c r="E1583" t="s">
        <v>178</v>
      </c>
      <c r="F1583" t="s">
        <v>4804</v>
      </c>
      <c r="G1583" t="s">
        <v>227</v>
      </c>
      <c r="H1583" t="s">
        <v>149</v>
      </c>
      <c r="I1583" t="s">
        <v>135</v>
      </c>
      <c r="J1583" t="s">
        <v>136</v>
      </c>
      <c r="K1583" t="s">
        <v>137</v>
      </c>
      <c r="L1583" t="s">
        <v>4805</v>
      </c>
      <c r="M1583" t="s">
        <v>4806</v>
      </c>
      <c r="N1583">
        <v>0.72222222199999997</v>
      </c>
      <c r="O1583">
        <v>0</v>
      </c>
      <c r="P1583">
        <v>9</v>
      </c>
      <c r="Q1583">
        <v>0</v>
      </c>
      <c r="R1583">
        <v>0</v>
      </c>
      <c r="S1583">
        <v>0</v>
      </c>
      <c r="T1583">
        <v>1</v>
      </c>
      <c r="U1583">
        <v>0</v>
      </c>
      <c r="V1583">
        <v>0</v>
      </c>
      <c r="W1583">
        <v>0</v>
      </c>
      <c r="X1583">
        <v>2.3427343130196707</v>
      </c>
      <c r="Y1583">
        <v>0</v>
      </c>
      <c r="Z1583">
        <v>0</v>
      </c>
      <c r="AA1583">
        <v>0</v>
      </c>
      <c r="AB1583">
        <v>0.51355896763542008</v>
      </c>
      <c r="AC1583">
        <v>0</v>
      </c>
      <c r="AD1583">
        <v>0</v>
      </c>
      <c r="AE1583">
        <v>2.8562932806550907</v>
      </c>
    </row>
    <row r="1584" spans="1:31" x14ac:dyDescent="0.25">
      <c r="A1584">
        <v>1629032</v>
      </c>
      <c r="B1584">
        <v>1</v>
      </c>
      <c r="C1584" t="s">
        <v>80</v>
      </c>
      <c r="D1584" t="s">
        <v>93</v>
      </c>
      <c r="E1584" t="s">
        <v>140</v>
      </c>
      <c r="F1584" t="s">
        <v>4790</v>
      </c>
      <c r="G1584" t="s">
        <v>161</v>
      </c>
      <c r="H1584" t="s">
        <v>134</v>
      </c>
      <c r="I1584" t="s">
        <v>135</v>
      </c>
      <c r="J1584" t="s">
        <v>136</v>
      </c>
      <c r="K1584" t="s">
        <v>137</v>
      </c>
      <c r="L1584" t="s">
        <v>4807</v>
      </c>
      <c r="M1584" t="s">
        <v>4808</v>
      </c>
      <c r="N1584">
        <v>0.321111111</v>
      </c>
      <c r="O1584">
        <v>4</v>
      </c>
      <c r="P1584">
        <v>3563</v>
      </c>
      <c r="Q1584">
        <v>115</v>
      </c>
      <c r="R1584">
        <v>935</v>
      </c>
      <c r="S1584">
        <v>55</v>
      </c>
      <c r="T1584">
        <v>776</v>
      </c>
      <c r="U1584">
        <v>2</v>
      </c>
      <c r="V1584">
        <v>1</v>
      </c>
      <c r="W1584">
        <v>0.61081442927686225</v>
      </c>
      <c r="X1584">
        <v>205.40717256702177</v>
      </c>
      <c r="Y1584">
        <v>70.795540440382197</v>
      </c>
      <c r="Z1584">
        <v>154.74968898944178</v>
      </c>
      <c r="AA1584">
        <v>87.740933350700971</v>
      </c>
      <c r="AB1584">
        <v>136.17805872706728</v>
      </c>
      <c r="AC1584">
        <v>24.917968485856118</v>
      </c>
      <c r="AD1584">
        <v>7.7542120090986479</v>
      </c>
      <c r="AE1584">
        <v>688.15438899884566</v>
      </c>
    </row>
    <row r="1585" spans="1:31" x14ac:dyDescent="0.25">
      <c r="A1585">
        <v>1629033</v>
      </c>
      <c r="B1585">
        <v>1</v>
      </c>
      <c r="C1585" t="s">
        <v>80</v>
      </c>
      <c r="D1585" t="s">
        <v>90</v>
      </c>
      <c r="E1585" t="s">
        <v>152</v>
      </c>
      <c r="F1585" t="s">
        <v>4809</v>
      </c>
      <c r="G1585" t="s">
        <v>154</v>
      </c>
      <c r="H1585" t="s">
        <v>149</v>
      </c>
      <c r="I1585" t="s">
        <v>135</v>
      </c>
      <c r="J1585" t="s">
        <v>136</v>
      </c>
      <c r="K1585" t="s">
        <v>137</v>
      </c>
      <c r="L1585" t="s">
        <v>4810</v>
      </c>
      <c r="M1585" t="s">
        <v>4811</v>
      </c>
      <c r="N1585">
        <v>2.0333333329999999</v>
      </c>
      <c r="O1585">
        <v>0</v>
      </c>
      <c r="P1585">
        <v>2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2.8279696749760337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2.8279696749760337</v>
      </c>
    </row>
    <row r="1586" spans="1:31" x14ac:dyDescent="0.25">
      <c r="A1586">
        <v>1629034</v>
      </c>
      <c r="B1586">
        <v>1</v>
      </c>
      <c r="C1586" t="s">
        <v>80</v>
      </c>
      <c r="D1586" t="s">
        <v>96</v>
      </c>
      <c r="E1586" t="s">
        <v>178</v>
      </c>
      <c r="F1586" t="s">
        <v>4812</v>
      </c>
      <c r="G1586" t="s">
        <v>227</v>
      </c>
      <c r="H1586" t="s">
        <v>149</v>
      </c>
      <c r="I1586" t="s">
        <v>135</v>
      </c>
      <c r="J1586" t="s">
        <v>136</v>
      </c>
      <c r="K1586" t="s">
        <v>137</v>
      </c>
      <c r="L1586" t="s">
        <v>4813</v>
      </c>
      <c r="M1586" t="s">
        <v>4814</v>
      </c>
      <c r="N1586">
        <v>4.7469444440000004</v>
      </c>
      <c r="O1586">
        <v>0</v>
      </c>
      <c r="P1586">
        <v>33</v>
      </c>
      <c r="Q1586">
        <v>0</v>
      </c>
      <c r="R1586">
        <v>0</v>
      </c>
      <c r="S1586">
        <v>0</v>
      </c>
      <c r="T1586">
        <v>12</v>
      </c>
      <c r="U1586">
        <v>0</v>
      </c>
      <c r="V1586">
        <v>0</v>
      </c>
      <c r="W1586">
        <v>0</v>
      </c>
      <c r="X1586">
        <v>63.297988171695515</v>
      </c>
      <c r="Y1586">
        <v>0</v>
      </c>
      <c r="Z1586">
        <v>0</v>
      </c>
      <c r="AA1586">
        <v>0</v>
      </c>
      <c r="AB1586">
        <v>77.950522343988808</v>
      </c>
      <c r="AC1586">
        <v>0</v>
      </c>
      <c r="AD1586">
        <v>0</v>
      </c>
      <c r="AE1586">
        <v>141.24851051568433</v>
      </c>
    </row>
    <row r="1587" spans="1:31" x14ac:dyDescent="0.25">
      <c r="A1587">
        <v>1629035</v>
      </c>
      <c r="B1587">
        <v>1</v>
      </c>
      <c r="C1587" t="s">
        <v>80</v>
      </c>
      <c r="D1587" t="s">
        <v>92</v>
      </c>
      <c r="E1587" t="s">
        <v>204</v>
      </c>
      <c r="F1587" t="s">
        <v>4815</v>
      </c>
      <c r="G1587" t="s">
        <v>161</v>
      </c>
      <c r="H1587" t="s">
        <v>134</v>
      </c>
      <c r="I1587" t="s">
        <v>135</v>
      </c>
      <c r="J1587" t="s">
        <v>136</v>
      </c>
      <c r="K1587" t="s">
        <v>137</v>
      </c>
      <c r="L1587" t="s">
        <v>4816</v>
      </c>
      <c r="M1587" t="s">
        <v>4817</v>
      </c>
      <c r="N1587">
        <v>0.52666666600000001</v>
      </c>
      <c r="O1587">
        <v>23</v>
      </c>
      <c r="P1587">
        <v>1440</v>
      </c>
      <c r="Q1587">
        <v>3</v>
      </c>
      <c r="R1587">
        <v>27</v>
      </c>
      <c r="S1587">
        <v>23</v>
      </c>
      <c r="T1587">
        <v>182</v>
      </c>
      <c r="U1587">
        <v>1</v>
      </c>
      <c r="V1587">
        <v>1</v>
      </c>
      <c r="W1587">
        <v>94.051450013707253</v>
      </c>
      <c r="X1587">
        <v>128.41686461254571</v>
      </c>
      <c r="Y1587">
        <v>2.3860338620620665</v>
      </c>
      <c r="Z1587">
        <v>3.7195610517098667</v>
      </c>
      <c r="AA1587">
        <v>24.537648983259309</v>
      </c>
      <c r="AB1587">
        <v>36.822005663196293</v>
      </c>
      <c r="AC1587">
        <v>4.1181610795842394</v>
      </c>
      <c r="AD1587">
        <v>2.2114744288E-4</v>
      </c>
      <c r="AE1587">
        <v>294.05194641350761</v>
      </c>
    </row>
    <row r="1588" spans="1:31" x14ac:dyDescent="0.25">
      <c r="A1588">
        <v>1629036</v>
      </c>
      <c r="B1588">
        <v>1</v>
      </c>
      <c r="C1588" t="s">
        <v>80</v>
      </c>
      <c r="D1588" t="s">
        <v>96</v>
      </c>
      <c r="E1588" t="s">
        <v>140</v>
      </c>
      <c r="F1588" t="s">
        <v>4818</v>
      </c>
      <c r="G1588" t="s">
        <v>161</v>
      </c>
      <c r="H1588" t="s">
        <v>134</v>
      </c>
      <c r="I1588" t="s">
        <v>135</v>
      </c>
      <c r="J1588" t="s">
        <v>136</v>
      </c>
      <c r="K1588" t="s">
        <v>137</v>
      </c>
      <c r="L1588" t="s">
        <v>4819</v>
      </c>
      <c r="M1588" t="s">
        <v>4820</v>
      </c>
      <c r="N1588">
        <v>8.9444443999999998E-2</v>
      </c>
      <c r="O1588">
        <v>5</v>
      </c>
      <c r="P1588">
        <v>261</v>
      </c>
      <c r="Q1588">
        <v>4</v>
      </c>
      <c r="R1588">
        <v>54</v>
      </c>
      <c r="S1588">
        <v>2</v>
      </c>
      <c r="T1588">
        <v>16</v>
      </c>
      <c r="U1588">
        <v>0</v>
      </c>
      <c r="V1588">
        <v>1</v>
      </c>
      <c r="W1588">
        <v>1.8056893192643819</v>
      </c>
      <c r="X1588">
        <v>2.0667414627415113</v>
      </c>
      <c r="Y1588">
        <v>0.8788053418098889</v>
      </c>
      <c r="Z1588">
        <v>1.8617636368515256</v>
      </c>
      <c r="AA1588">
        <v>0.26594289111502778</v>
      </c>
      <c r="AB1588">
        <v>0.47081816969292001</v>
      </c>
      <c r="AC1588">
        <v>0</v>
      </c>
      <c r="AD1588">
        <v>1.4173576002444444E-2</v>
      </c>
      <c r="AE1588">
        <v>7.3639343974776992</v>
      </c>
    </row>
    <row r="1589" spans="1:31" x14ac:dyDescent="0.25">
      <c r="A1589">
        <v>1629039</v>
      </c>
      <c r="B1589">
        <v>1</v>
      </c>
      <c r="C1589" t="s">
        <v>81</v>
      </c>
      <c r="D1589" t="s">
        <v>117</v>
      </c>
      <c r="E1589" t="s">
        <v>140</v>
      </c>
      <c r="F1589" t="s">
        <v>3213</v>
      </c>
      <c r="G1589" t="s">
        <v>161</v>
      </c>
      <c r="H1589" t="s">
        <v>134</v>
      </c>
      <c r="I1589" t="s">
        <v>135</v>
      </c>
      <c r="J1589" t="s">
        <v>136</v>
      </c>
      <c r="K1589" t="s">
        <v>137</v>
      </c>
      <c r="L1589" t="s">
        <v>4821</v>
      </c>
      <c r="M1589" t="s">
        <v>4822</v>
      </c>
      <c r="N1589">
        <v>6.0833333000000003E-2</v>
      </c>
      <c r="O1589">
        <v>1</v>
      </c>
      <c r="P1589">
        <v>437</v>
      </c>
      <c r="Q1589">
        <v>40</v>
      </c>
      <c r="R1589">
        <v>42</v>
      </c>
      <c r="S1589">
        <v>11</v>
      </c>
      <c r="T1589">
        <v>34</v>
      </c>
      <c r="U1589">
        <v>2</v>
      </c>
      <c r="V1589">
        <v>0</v>
      </c>
      <c r="W1589">
        <v>1.0251048317173335E-2</v>
      </c>
      <c r="X1589">
        <v>3.6600317742863679</v>
      </c>
      <c r="Y1589">
        <v>2.7940206488939001</v>
      </c>
      <c r="Z1589">
        <v>0.31244934401837182</v>
      </c>
      <c r="AA1589">
        <v>13.023246648301649</v>
      </c>
      <c r="AB1589">
        <v>0.81418855155423009</v>
      </c>
      <c r="AC1589">
        <v>2.758936789235015</v>
      </c>
      <c r="AD1589">
        <v>0</v>
      </c>
      <c r="AE1589">
        <v>23.373124804606711</v>
      </c>
    </row>
    <row r="1590" spans="1:31" x14ac:dyDescent="0.25">
      <c r="A1590">
        <v>1629040</v>
      </c>
      <c r="B1590">
        <v>1</v>
      </c>
      <c r="C1590" t="s">
        <v>80</v>
      </c>
      <c r="D1590" t="s">
        <v>110</v>
      </c>
      <c r="E1590" t="s">
        <v>178</v>
      </c>
      <c r="F1590" t="s">
        <v>4823</v>
      </c>
      <c r="G1590" t="s">
        <v>227</v>
      </c>
      <c r="H1590" t="s">
        <v>149</v>
      </c>
      <c r="I1590" t="s">
        <v>135</v>
      </c>
      <c r="J1590" t="s">
        <v>136</v>
      </c>
      <c r="K1590" t="s">
        <v>137</v>
      </c>
      <c r="L1590" t="s">
        <v>4824</v>
      </c>
      <c r="M1590" t="s">
        <v>4825</v>
      </c>
      <c r="N1590">
        <v>1.4155555550000001</v>
      </c>
      <c r="O1590">
        <v>0</v>
      </c>
      <c r="P1590">
        <v>30</v>
      </c>
      <c r="Q1590">
        <v>0</v>
      </c>
      <c r="R1590">
        <v>0</v>
      </c>
      <c r="S1590">
        <v>0</v>
      </c>
      <c r="T1590">
        <v>3</v>
      </c>
      <c r="U1590">
        <v>0</v>
      </c>
      <c r="V1590">
        <v>0</v>
      </c>
      <c r="W1590">
        <v>0</v>
      </c>
      <c r="X1590">
        <v>14.619255648645197</v>
      </c>
      <c r="Y1590">
        <v>0</v>
      </c>
      <c r="Z1590">
        <v>0</v>
      </c>
      <c r="AA1590">
        <v>0</v>
      </c>
      <c r="AB1590">
        <v>7.093969232273893</v>
      </c>
      <c r="AC1590">
        <v>0</v>
      </c>
      <c r="AD1590">
        <v>0</v>
      </c>
      <c r="AE1590">
        <v>21.713224880919089</v>
      </c>
    </row>
    <row r="1591" spans="1:31" x14ac:dyDescent="0.25">
      <c r="A1591">
        <v>1629041</v>
      </c>
      <c r="B1591">
        <v>1</v>
      </c>
      <c r="C1591" t="s">
        <v>80</v>
      </c>
      <c r="D1591" t="s">
        <v>93</v>
      </c>
      <c r="E1591" t="s">
        <v>140</v>
      </c>
      <c r="F1591" t="s">
        <v>4826</v>
      </c>
      <c r="G1591" t="s">
        <v>133</v>
      </c>
      <c r="H1591" t="s">
        <v>134</v>
      </c>
      <c r="I1591" t="s">
        <v>135</v>
      </c>
      <c r="J1591" t="s">
        <v>136</v>
      </c>
      <c r="K1591" t="s">
        <v>137</v>
      </c>
      <c r="L1591" t="s">
        <v>4827</v>
      </c>
      <c r="M1591" t="s">
        <v>4828</v>
      </c>
      <c r="N1591">
        <v>1.1850000000000001</v>
      </c>
      <c r="O1591">
        <v>1</v>
      </c>
      <c r="P1591">
        <v>318</v>
      </c>
      <c r="Q1591">
        <v>38</v>
      </c>
      <c r="R1591">
        <v>186</v>
      </c>
      <c r="S1591">
        <v>7</v>
      </c>
      <c r="T1591">
        <v>102</v>
      </c>
      <c r="U1591">
        <v>0</v>
      </c>
      <c r="V1591">
        <v>0</v>
      </c>
      <c r="W1591">
        <v>1.3133606982907446</v>
      </c>
      <c r="X1591">
        <v>82.085047178021995</v>
      </c>
      <c r="Y1591">
        <v>144.69197853718339</v>
      </c>
      <c r="Z1591">
        <v>144.97176057445469</v>
      </c>
      <c r="AA1591">
        <v>53.812297643713066</v>
      </c>
      <c r="AB1591">
        <v>81.273768228676758</v>
      </c>
      <c r="AC1591">
        <v>0</v>
      </c>
      <c r="AD1591">
        <v>0</v>
      </c>
      <c r="AE1591">
        <v>508.14821286034066</v>
      </c>
    </row>
    <row r="1592" spans="1:31" x14ac:dyDescent="0.25">
      <c r="A1592">
        <v>1629042</v>
      </c>
      <c r="B1592">
        <v>1</v>
      </c>
      <c r="C1592" t="s">
        <v>80</v>
      </c>
      <c r="D1592" t="s">
        <v>93</v>
      </c>
      <c r="E1592" t="s">
        <v>178</v>
      </c>
      <c r="F1592" t="s">
        <v>4829</v>
      </c>
      <c r="G1592" t="s">
        <v>227</v>
      </c>
      <c r="H1592" t="s">
        <v>149</v>
      </c>
      <c r="I1592" t="s">
        <v>135</v>
      </c>
      <c r="J1592" t="s">
        <v>136</v>
      </c>
      <c r="K1592" t="s">
        <v>137</v>
      </c>
      <c r="L1592" t="s">
        <v>4830</v>
      </c>
      <c r="M1592" t="s">
        <v>4831</v>
      </c>
      <c r="N1592">
        <v>6.8666666660000004</v>
      </c>
      <c r="O1592">
        <v>0</v>
      </c>
      <c r="P1592">
        <v>12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8.8301678232511662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8.8301678232511662</v>
      </c>
    </row>
    <row r="1593" spans="1:31" x14ac:dyDescent="0.25">
      <c r="A1593">
        <v>1629043</v>
      </c>
      <c r="B1593">
        <v>1</v>
      </c>
      <c r="C1593" t="s">
        <v>80</v>
      </c>
      <c r="D1593" t="s">
        <v>105</v>
      </c>
      <c r="E1593" t="s">
        <v>140</v>
      </c>
      <c r="F1593" t="s">
        <v>4832</v>
      </c>
      <c r="G1593" t="s">
        <v>161</v>
      </c>
      <c r="H1593" t="s">
        <v>134</v>
      </c>
      <c r="I1593" t="s">
        <v>135</v>
      </c>
      <c r="J1593" t="s">
        <v>136</v>
      </c>
      <c r="K1593" t="s">
        <v>137</v>
      </c>
      <c r="L1593" t="s">
        <v>4833</v>
      </c>
      <c r="M1593" t="s">
        <v>4834</v>
      </c>
      <c r="N1593">
        <v>0.18</v>
      </c>
      <c r="O1593">
        <v>0</v>
      </c>
      <c r="P1593">
        <v>3092</v>
      </c>
      <c r="Q1593">
        <v>0</v>
      </c>
      <c r="R1593">
        <v>0</v>
      </c>
      <c r="S1593">
        <v>3</v>
      </c>
      <c r="T1593">
        <v>242</v>
      </c>
      <c r="U1593">
        <v>1</v>
      </c>
      <c r="V1593">
        <v>8</v>
      </c>
      <c r="W1593">
        <v>0</v>
      </c>
      <c r="X1593">
        <v>156.56806901854239</v>
      </c>
      <c r="Y1593">
        <v>0</v>
      </c>
      <c r="Z1593">
        <v>0</v>
      </c>
      <c r="AA1593">
        <v>7.8003769623641013</v>
      </c>
      <c r="AB1593">
        <v>25.365826541338897</v>
      </c>
      <c r="AC1593">
        <v>14.905732959488315</v>
      </c>
      <c r="AD1593">
        <v>34.704679568037797</v>
      </c>
      <c r="AE1593">
        <v>239.3446850497715</v>
      </c>
    </row>
    <row r="1594" spans="1:31" x14ac:dyDescent="0.25">
      <c r="A1594">
        <v>1629047</v>
      </c>
      <c r="B1594">
        <v>1</v>
      </c>
      <c r="C1594" t="s">
        <v>81</v>
      </c>
      <c r="D1594" t="s">
        <v>117</v>
      </c>
      <c r="E1594" t="s">
        <v>131</v>
      </c>
      <c r="F1594" t="s">
        <v>4835</v>
      </c>
      <c r="G1594" t="s">
        <v>195</v>
      </c>
      <c r="H1594" t="s">
        <v>134</v>
      </c>
      <c r="I1594" t="s">
        <v>135</v>
      </c>
      <c r="J1594" t="s">
        <v>136</v>
      </c>
      <c r="K1594" t="s">
        <v>137</v>
      </c>
      <c r="L1594" t="s">
        <v>4836</v>
      </c>
      <c r="M1594" t="s">
        <v>4837</v>
      </c>
      <c r="N1594">
        <v>1.564166666</v>
      </c>
      <c r="O1594">
        <v>0</v>
      </c>
      <c r="P1594">
        <v>29</v>
      </c>
      <c r="Q1594">
        <v>0</v>
      </c>
      <c r="R1594">
        <v>1</v>
      </c>
      <c r="S1594">
        <v>0</v>
      </c>
      <c r="T1594">
        <v>5</v>
      </c>
      <c r="U1594">
        <v>0</v>
      </c>
      <c r="V1594">
        <v>0</v>
      </c>
      <c r="W1594">
        <v>0</v>
      </c>
      <c r="X1594">
        <v>5.2056856064986192</v>
      </c>
      <c r="Y1594">
        <v>0</v>
      </c>
      <c r="Z1594">
        <v>3.0083742387265001E-2</v>
      </c>
      <c r="AA1594">
        <v>0</v>
      </c>
      <c r="AB1594">
        <v>6.7910875872440005E-2</v>
      </c>
      <c r="AC1594">
        <v>0</v>
      </c>
      <c r="AD1594">
        <v>0</v>
      </c>
      <c r="AE1594">
        <v>5.3036802247583239</v>
      </c>
    </row>
    <row r="1595" spans="1:31" x14ac:dyDescent="0.25">
      <c r="A1595">
        <v>1629051</v>
      </c>
      <c r="B1595">
        <v>1</v>
      </c>
      <c r="C1595" t="s">
        <v>80</v>
      </c>
      <c r="D1595" t="s">
        <v>93</v>
      </c>
      <c r="E1595" t="s">
        <v>178</v>
      </c>
      <c r="F1595" t="s">
        <v>4838</v>
      </c>
      <c r="G1595" t="s">
        <v>227</v>
      </c>
      <c r="H1595" t="s">
        <v>149</v>
      </c>
      <c r="I1595" t="s">
        <v>135</v>
      </c>
      <c r="J1595" t="s">
        <v>136</v>
      </c>
      <c r="K1595" t="s">
        <v>137</v>
      </c>
      <c r="L1595" t="s">
        <v>4839</v>
      </c>
      <c r="M1595" t="s">
        <v>4840</v>
      </c>
      <c r="N1595">
        <v>10.790833333</v>
      </c>
      <c r="O1595">
        <v>0</v>
      </c>
      <c r="P1595">
        <v>31</v>
      </c>
      <c r="Q1595">
        <v>0</v>
      </c>
      <c r="R1595">
        <v>1</v>
      </c>
      <c r="S1595">
        <v>0</v>
      </c>
      <c r="T1595">
        <v>5</v>
      </c>
      <c r="U1595">
        <v>0</v>
      </c>
      <c r="V1595">
        <v>0</v>
      </c>
      <c r="W1595">
        <v>0</v>
      </c>
      <c r="X1595">
        <v>47.331532800283298</v>
      </c>
      <c r="Y1595">
        <v>0</v>
      </c>
      <c r="Z1595">
        <v>8.4051431994965107</v>
      </c>
      <c r="AA1595">
        <v>0</v>
      </c>
      <c r="AB1595">
        <v>3.68242005333693</v>
      </c>
      <c r="AC1595">
        <v>0</v>
      </c>
      <c r="AD1595">
        <v>0</v>
      </c>
      <c r="AE1595">
        <v>59.419096053116732</v>
      </c>
    </row>
    <row r="1596" spans="1:31" x14ac:dyDescent="0.25">
      <c r="A1596">
        <v>1629052</v>
      </c>
      <c r="B1596">
        <v>1</v>
      </c>
      <c r="C1596" t="s">
        <v>81</v>
      </c>
      <c r="D1596" t="s">
        <v>128</v>
      </c>
      <c r="E1596" t="s">
        <v>178</v>
      </c>
      <c r="F1596" t="s">
        <v>4841</v>
      </c>
      <c r="G1596" t="s">
        <v>227</v>
      </c>
      <c r="H1596" t="s">
        <v>149</v>
      </c>
      <c r="I1596" t="s">
        <v>135</v>
      </c>
      <c r="J1596" t="s">
        <v>136</v>
      </c>
      <c r="K1596" t="s">
        <v>137</v>
      </c>
      <c r="L1596" t="s">
        <v>4842</v>
      </c>
      <c r="M1596" t="s">
        <v>4843</v>
      </c>
      <c r="N1596">
        <v>11.76</v>
      </c>
      <c r="O1596">
        <v>0</v>
      </c>
      <c r="P1596">
        <v>21</v>
      </c>
      <c r="Q1596">
        <v>0</v>
      </c>
      <c r="R1596">
        <v>1</v>
      </c>
      <c r="S1596">
        <v>0</v>
      </c>
      <c r="T1596">
        <v>1</v>
      </c>
      <c r="U1596">
        <v>0</v>
      </c>
      <c r="V1596">
        <v>0</v>
      </c>
      <c r="W1596">
        <v>0</v>
      </c>
      <c r="X1596">
        <v>36.450095945718701</v>
      </c>
      <c r="Y1596">
        <v>0</v>
      </c>
      <c r="Z1596">
        <v>2.0317329355903171</v>
      </c>
      <c r="AA1596">
        <v>0</v>
      </c>
      <c r="AB1596">
        <v>4.4794474756666677E-5</v>
      </c>
      <c r="AC1596">
        <v>0</v>
      </c>
      <c r="AD1596">
        <v>0</v>
      </c>
      <c r="AE1596">
        <v>38.481873675783774</v>
      </c>
    </row>
    <row r="1597" spans="1:31" x14ac:dyDescent="0.25">
      <c r="A1597">
        <v>1629056</v>
      </c>
      <c r="B1597">
        <v>1</v>
      </c>
      <c r="C1597" t="s">
        <v>80</v>
      </c>
      <c r="D1597" t="s">
        <v>96</v>
      </c>
      <c r="E1597" t="s">
        <v>140</v>
      </c>
      <c r="F1597" t="s">
        <v>2321</v>
      </c>
      <c r="G1597" t="s">
        <v>161</v>
      </c>
      <c r="H1597" t="s">
        <v>134</v>
      </c>
      <c r="I1597" t="s">
        <v>135</v>
      </c>
      <c r="J1597" t="s">
        <v>136</v>
      </c>
      <c r="K1597" t="s">
        <v>137</v>
      </c>
      <c r="L1597" t="s">
        <v>4844</v>
      </c>
      <c r="M1597" t="s">
        <v>4845</v>
      </c>
      <c r="N1597">
        <v>1.0219444440000001</v>
      </c>
      <c r="O1597">
        <v>9</v>
      </c>
      <c r="P1597">
        <v>1029</v>
      </c>
      <c r="Q1597">
        <v>20</v>
      </c>
      <c r="R1597">
        <v>60</v>
      </c>
      <c r="S1597">
        <v>7</v>
      </c>
      <c r="T1597">
        <v>20</v>
      </c>
      <c r="U1597">
        <v>0</v>
      </c>
      <c r="V1597">
        <v>1</v>
      </c>
      <c r="W1597">
        <v>19.369602352781243</v>
      </c>
      <c r="X1597">
        <v>101.23184063008162</v>
      </c>
      <c r="Y1597">
        <v>19.065435177907691</v>
      </c>
      <c r="Z1597">
        <v>20.889852258301918</v>
      </c>
      <c r="AA1597">
        <v>8.6407196722615218</v>
      </c>
      <c r="AB1597">
        <v>9.1757396041486246</v>
      </c>
      <c r="AC1597">
        <v>0</v>
      </c>
      <c r="AD1597">
        <v>0.15295959109627777</v>
      </c>
      <c r="AE1597">
        <v>178.52614928657889</v>
      </c>
    </row>
    <row r="1598" spans="1:31" x14ac:dyDescent="0.25">
      <c r="A1598">
        <v>1629057</v>
      </c>
      <c r="B1598">
        <v>1</v>
      </c>
      <c r="C1598" t="s">
        <v>81</v>
      </c>
      <c r="D1598" t="s">
        <v>127</v>
      </c>
      <c r="E1598" t="s">
        <v>131</v>
      </c>
      <c r="F1598" t="s">
        <v>4846</v>
      </c>
      <c r="G1598" t="s">
        <v>161</v>
      </c>
      <c r="H1598" t="s">
        <v>134</v>
      </c>
      <c r="I1598" t="s">
        <v>135</v>
      </c>
      <c r="J1598" t="s">
        <v>136</v>
      </c>
      <c r="K1598" t="s">
        <v>137</v>
      </c>
      <c r="L1598" t="s">
        <v>4847</v>
      </c>
      <c r="M1598" t="s">
        <v>4848</v>
      </c>
      <c r="N1598">
        <v>1.51</v>
      </c>
      <c r="O1598">
        <v>0</v>
      </c>
      <c r="P1598">
        <v>612</v>
      </c>
      <c r="Q1598">
        <v>0</v>
      </c>
      <c r="R1598">
        <v>1</v>
      </c>
      <c r="S1598">
        <v>0</v>
      </c>
      <c r="T1598">
        <v>39</v>
      </c>
      <c r="U1598">
        <v>0</v>
      </c>
      <c r="V1598">
        <v>0</v>
      </c>
      <c r="W1598">
        <v>0</v>
      </c>
      <c r="X1598">
        <v>265.28967267856984</v>
      </c>
      <c r="Y1598">
        <v>0</v>
      </c>
      <c r="Z1598">
        <v>2.4241439451800004E-2</v>
      </c>
      <c r="AA1598">
        <v>0</v>
      </c>
      <c r="AB1598">
        <v>44.49573575789428</v>
      </c>
      <c r="AC1598">
        <v>0</v>
      </c>
      <c r="AD1598">
        <v>0</v>
      </c>
      <c r="AE1598">
        <v>309.80964987591597</v>
      </c>
    </row>
    <row r="1599" spans="1:31" x14ac:dyDescent="0.25">
      <c r="A1599">
        <v>1629059</v>
      </c>
      <c r="B1599">
        <v>1</v>
      </c>
      <c r="C1599" t="s">
        <v>80</v>
      </c>
      <c r="D1599" t="s">
        <v>97</v>
      </c>
      <c r="E1599" t="s">
        <v>362</v>
      </c>
      <c r="F1599" t="s">
        <v>4849</v>
      </c>
      <c r="G1599" t="s">
        <v>227</v>
      </c>
      <c r="H1599" t="s">
        <v>149</v>
      </c>
      <c r="I1599" t="s">
        <v>135</v>
      </c>
      <c r="J1599" t="s">
        <v>136</v>
      </c>
      <c r="K1599" t="s">
        <v>137</v>
      </c>
      <c r="L1599" t="s">
        <v>4850</v>
      </c>
      <c r="M1599" t="s">
        <v>4851</v>
      </c>
      <c r="N1599">
        <v>8.2783333330000008</v>
      </c>
      <c r="O1599">
        <v>0</v>
      </c>
      <c r="P1599">
        <v>85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63.249608276629836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63.249608276629836</v>
      </c>
    </row>
    <row r="1600" spans="1:31" x14ac:dyDescent="0.25">
      <c r="A1600">
        <v>1629062</v>
      </c>
      <c r="B1600">
        <v>1</v>
      </c>
      <c r="C1600" t="s">
        <v>80</v>
      </c>
      <c r="D1600" t="s">
        <v>96</v>
      </c>
      <c r="E1600" t="s">
        <v>204</v>
      </c>
      <c r="F1600" t="s">
        <v>479</v>
      </c>
      <c r="G1600" t="s">
        <v>161</v>
      </c>
      <c r="H1600" t="s">
        <v>134</v>
      </c>
      <c r="I1600" t="s">
        <v>135</v>
      </c>
      <c r="J1600" t="s">
        <v>136</v>
      </c>
      <c r="K1600" t="s">
        <v>137</v>
      </c>
      <c r="L1600" t="s">
        <v>4852</v>
      </c>
      <c r="M1600" t="s">
        <v>4853</v>
      </c>
      <c r="N1600">
        <v>1.4083333330000001</v>
      </c>
      <c r="O1600">
        <v>0</v>
      </c>
      <c r="P1600">
        <v>425</v>
      </c>
      <c r="Q1600">
        <v>3</v>
      </c>
      <c r="R1600">
        <v>0</v>
      </c>
      <c r="S1600">
        <v>0</v>
      </c>
      <c r="T1600">
        <v>8</v>
      </c>
      <c r="U1600">
        <v>0</v>
      </c>
      <c r="V1600">
        <v>0</v>
      </c>
      <c r="W1600">
        <v>0</v>
      </c>
      <c r="X1600">
        <v>34.341532972538239</v>
      </c>
      <c r="Y1600">
        <v>760.97088396957668</v>
      </c>
      <c r="Z1600">
        <v>0</v>
      </c>
      <c r="AA1600">
        <v>0</v>
      </c>
      <c r="AB1600">
        <v>10.162143160635109</v>
      </c>
      <c r="AC1600">
        <v>0</v>
      </c>
      <c r="AD1600">
        <v>0</v>
      </c>
      <c r="AE1600">
        <v>805.47456010275005</v>
      </c>
    </row>
    <row r="1601" spans="1:31" x14ac:dyDescent="0.25">
      <c r="A1601">
        <v>1629063</v>
      </c>
      <c r="B1601">
        <v>1</v>
      </c>
      <c r="C1601" t="s">
        <v>80</v>
      </c>
      <c r="D1601" t="s">
        <v>96</v>
      </c>
      <c r="E1601" t="s">
        <v>140</v>
      </c>
      <c r="F1601" t="s">
        <v>4854</v>
      </c>
      <c r="G1601" t="s">
        <v>161</v>
      </c>
      <c r="H1601" t="s">
        <v>134</v>
      </c>
      <c r="I1601" t="s">
        <v>135</v>
      </c>
      <c r="J1601" t="s">
        <v>136</v>
      </c>
      <c r="K1601" t="s">
        <v>137</v>
      </c>
      <c r="L1601" t="s">
        <v>4855</v>
      </c>
      <c r="M1601" t="s">
        <v>4856</v>
      </c>
      <c r="N1601">
        <v>0.65444444400000001</v>
      </c>
      <c r="O1601">
        <v>1</v>
      </c>
      <c r="P1601">
        <v>1355</v>
      </c>
      <c r="Q1601">
        <v>0</v>
      </c>
      <c r="R1601">
        <v>0</v>
      </c>
      <c r="S1601">
        <v>6</v>
      </c>
      <c r="T1601">
        <v>38</v>
      </c>
      <c r="U1601">
        <v>0</v>
      </c>
      <c r="V1601">
        <v>1</v>
      </c>
      <c r="W1601">
        <v>4.4439926764902626</v>
      </c>
      <c r="X1601">
        <v>125.37603541572149</v>
      </c>
      <c r="Y1601">
        <v>0</v>
      </c>
      <c r="Z1601">
        <v>0</v>
      </c>
      <c r="AA1601">
        <v>18.875049705220551</v>
      </c>
      <c r="AB1601">
        <v>14.141765494960191</v>
      </c>
      <c r="AC1601">
        <v>0</v>
      </c>
      <c r="AD1601">
        <v>2.5084398426111112E-2</v>
      </c>
      <c r="AE1601">
        <v>162.86192769081862</v>
      </c>
    </row>
    <row r="1602" spans="1:31" x14ac:dyDescent="0.25">
      <c r="A1602">
        <v>1629065</v>
      </c>
      <c r="B1602">
        <v>1</v>
      </c>
      <c r="C1602" t="s">
        <v>80</v>
      </c>
      <c r="D1602" t="s">
        <v>93</v>
      </c>
      <c r="E1602" t="s">
        <v>140</v>
      </c>
      <c r="F1602" t="s">
        <v>4857</v>
      </c>
      <c r="G1602" t="s">
        <v>161</v>
      </c>
      <c r="H1602" t="s">
        <v>134</v>
      </c>
      <c r="I1602" t="s">
        <v>135</v>
      </c>
      <c r="J1602" t="s">
        <v>136</v>
      </c>
      <c r="K1602" t="s">
        <v>137</v>
      </c>
      <c r="L1602" t="s">
        <v>4858</v>
      </c>
      <c r="M1602" t="s">
        <v>4859</v>
      </c>
      <c r="N1602">
        <v>0.67388888800000002</v>
      </c>
      <c r="O1602">
        <v>3</v>
      </c>
      <c r="P1602">
        <v>1841</v>
      </c>
      <c r="Q1602">
        <v>82</v>
      </c>
      <c r="R1602">
        <v>529</v>
      </c>
      <c r="S1602">
        <v>27</v>
      </c>
      <c r="T1602">
        <v>510</v>
      </c>
      <c r="U1602">
        <v>1</v>
      </c>
      <c r="V1602">
        <v>1</v>
      </c>
      <c r="W1602">
        <v>0.88660407206097236</v>
      </c>
      <c r="X1602">
        <v>216.89034889891846</v>
      </c>
      <c r="Y1602">
        <v>121.35323564063778</v>
      </c>
      <c r="Z1602">
        <v>182.62650467667294</v>
      </c>
      <c r="AA1602">
        <v>97.198311151341358</v>
      </c>
      <c r="AB1602">
        <v>149.88442090838225</v>
      </c>
      <c r="AC1602">
        <v>45.219881008615815</v>
      </c>
      <c r="AD1602">
        <v>15.32820583577287</v>
      </c>
      <c r="AE1602">
        <v>829.38751219240248</v>
      </c>
    </row>
    <row r="1603" spans="1:31" x14ac:dyDescent="0.25">
      <c r="A1603">
        <v>1629892</v>
      </c>
      <c r="B1603">
        <v>1</v>
      </c>
      <c r="C1603" t="s">
        <v>80</v>
      </c>
      <c r="D1603" t="s">
        <v>92</v>
      </c>
      <c r="E1603" t="s">
        <v>178</v>
      </c>
      <c r="F1603" t="s">
        <v>4138</v>
      </c>
      <c r="G1603" t="s">
        <v>227</v>
      </c>
      <c r="H1603" t="s">
        <v>149</v>
      </c>
      <c r="I1603" t="s">
        <v>135</v>
      </c>
      <c r="J1603" t="s">
        <v>136</v>
      </c>
      <c r="K1603" t="s">
        <v>137</v>
      </c>
      <c r="L1603" t="s">
        <v>4860</v>
      </c>
      <c r="M1603" t="s">
        <v>4861</v>
      </c>
      <c r="N1603">
        <v>1.030277777</v>
      </c>
      <c r="O1603">
        <v>0</v>
      </c>
      <c r="P1603">
        <v>48</v>
      </c>
      <c r="Q1603">
        <v>0</v>
      </c>
      <c r="R1603">
        <v>0</v>
      </c>
      <c r="S1603">
        <v>0</v>
      </c>
      <c r="T1603">
        <v>11</v>
      </c>
      <c r="U1603">
        <v>0</v>
      </c>
      <c r="V1603">
        <v>1</v>
      </c>
      <c r="W1603">
        <v>0</v>
      </c>
      <c r="X1603">
        <v>24.937867873500494</v>
      </c>
      <c r="Y1603">
        <v>0</v>
      </c>
      <c r="Z1603">
        <v>0</v>
      </c>
      <c r="AA1603">
        <v>0</v>
      </c>
      <c r="AB1603">
        <v>20.995912516452158</v>
      </c>
      <c r="AC1603">
        <v>0</v>
      </c>
      <c r="AD1603">
        <v>90.129929956186928</v>
      </c>
      <c r="AE1603">
        <v>136.06371034613957</v>
      </c>
    </row>
    <row r="1604" spans="1:31" x14ac:dyDescent="0.25">
      <c r="A1604">
        <v>1629915</v>
      </c>
      <c r="B1604">
        <v>1</v>
      </c>
      <c r="C1604" t="s">
        <v>80</v>
      </c>
      <c r="D1604" t="s">
        <v>98</v>
      </c>
      <c r="E1604" t="s">
        <v>152</v>
      </c>
      <c r="F1604" t="s">
        <v>4862</v>
      </c>
      <c r="G1604" t="s">
        <v>507</v>
      </c>
      <c r="H1604" t="s">
        <v>149</v>
      </c>
      <c r="I1604" t="s">
        <v>135</v>
      </c>
      <c r="J1604" t="s">
        <v>136</v>
      </c>
      <c r="K1604" t="s">
        <v>137</v>
      </c>
      <c r="L1604" t="s">
        <v>4863</v>
      </c>
      <c r="M1604" t="s">
        <v>4864</v>
      </c>
      <c r="N1604">
        <v>1.6541666660000001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1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6.8221036236826404E-2</v>
      </c>
      <c r="AC1604">
        <v>0</v>
      </c>
      <c r="AD1604">
        <v>0</v>
      </c>
      <c r="AE1604">
        <v>6.8221036236826404E-2</v>
      </c>
    </row>
    <row r="1605" spans="1:31" x14ac:dyDescent="0.25">
      <c r="A1605">
        <v>1629159</v>
      </c>
      <c r="B1605">
        <v>1</v>
      </c>
      <c r="C1605" t="s">
        <v>80</v>
      </c>
      <c r="D1605" t="s">
        <v>106</v>
      </c>
      <c r="E1605" t="s">
        <v>140</v>
      </c>
      <c r="F1605" t="s">
        <v>1771</v>
      </c>
      <c r="G1605" t="s">
        <v>161</v>
      </c>
      <c r="H1605" t="s">
        <v>134</v>
      </c>
      <c r="I1605" t="s">
        <v>135</v>
      </c>
      <c r="J1605" t="s">
        <v>136</v>
      </c>
      <c r="K1605" t="s">
        <v>137</v>
      </c>
      <c r="L1605" t="s">
        <v>4865</v>
      </c>
      <c r="M1605" t="s">
        <v>4866</v>
      </c>
      <c r="N1605">
        <v>0.771666666</v>
      </c>
      <c r="O1605">
        <v>0</v>
      </c>
      <c r="P1605">
        <v>3</v>
      </c>
      <c r="Q1605">
        <v>58</v>
      </c>
      <c r="R1605">
        <v>233</v>
      </c>
      <c r="S1605">
        <v>16</v>
      </c>
      <c r="T1605">
        <v>45</v>
      </c>
      <c r="U1605">
        <v>0</v>
      </c>
      <c r="V1605">
        <v>0</v>
      </c>
      <c r="W1605">
        <v>0</v>
      </c>
      <c r="X1605">
        <v>0.61254960812475112</v>
      </c>
      <c r="Y1605">
        <v>246.42007023974764</v>
      </c>
      <c r="Z1605">
        <v>70.417704134831041</v>
      </c>
      <c r="AA1605">
        <v>21.797856359085465</v>
      </c>
      <c r="AB1605">
        <v>25.355086937228897</v>
      </c>
      <c r="AC1605">
        <v>0</v>
      </c>
      <c r="AD1605">
        <v>0</v>
      </c>
      <c r="AE1605">
        <v>364.60326727901781</v>
      </c>
    </row>
    <row r="1606" spans="1:31" x14ac:dyDescent="0.25">
      <c r="A1606">
        <v>1629374</v>
      </c>
      <c r="B1606">
        <v>1</v>
      </c>
      <c r="C1606" t="s">
        <v>80</v>
      </c>
      <c r="D1606" t="s">
        <v>105</v>
      </c>
      <c r="E1606" t="s">
        <v>131</v>
      </c>
      <c r="F1606" t="s">
        <v>4867</v>
      </c>
      <c r="G1606" t="s">
        <v>195</v>
      </c>
      <c r="H1606" t="s">
        <v>134</v>
      </c>
      <c r="I1606" t="s">
        <v>135</v>
      </c>
      <c r="J1606" t="s">
        <v>136</v>
      </c>
      <c r="K1606" t="s">
        <v>137</v>
      </c>
      <c r="L1606" t="s">
        <v>4868</v>
      </c>
      <c r="M1606" t="s">
        <v>4869</v>
      </c>
      <c r="N1606">
        <v>0.24083333300000001</v>
      </c>
      <c r="O1606">
        <v>0</v>
      </c>
      <c r="P1606">
        <v>627</v>
      </c>
      <c r="Q1606">
        <v>0</v>
      </c>
      <c r="R1606">
        <v>73</v>
      </c>
      <c r="S1606">
        <v>2</v>
      </c>
      <c r="T1606">
        <v>56</v>
      </c>
      <c r="U1606">
        <v>0</v>
      </c>
      <c r="V1606">
        <v>0</v>
      </c>
      <c r="W1606">
        <v>0</v>
      </c>
      <c r="X1606">
        <v>34.628509896069779</v>
      </c>
      <c r="Y1606">
        <v>0</v>
      </c>
      <c r="Z1606">
        <v>1.6633669766946133</v>
      </c>
      <c r="AA1606">
        <v>3.3340126609647935</v>
      </c>
      <c r="AB1606">
        <v>16.022674439283207</v>
      </c>
      <c r="AC1606">
        <v>0</v>
      </c>
      <c r="AD1606">
        <v>0</v>
      </c>
      <c r="AE1606">
        <v>55.648563973012394</v>
      </c>
    </row>
    <row r="1607" spans="1:31" x14ac:dyDescent="0.25">
      <c r="A1607">
        <v>1629700</v>
      </c>
      <c r="B1607">
        <v>1</v>
      </c>
      <c r="C1607" t="s">
        <v>80</v>
      </c>
      <c r="D1607" t="s">
        <v>87</v>
      </c>
      <c r="E1607" t="s">
        <v>152</v>
      </c>
      <c r="F1607" t="s">
        <v>4870</v>
      </c>
      <c r="G1607" t="s">
        <v>507</v>
      </c>
      <c r="H1607" t="s">
        <v>149</v>
      </c>
      <c r="I1607" t="s">
        <v>135</v>
      </c>
      <c r="J1607" t="s">
        <v>136</v>
      </c>
      <c r="K1607" t="s">
        <v>137</v>
      </c>
      <c r="L1607" t="s">
        <v>4871</v>
      </c>
      <c r="M1607" t="s">
        <v>4872</v>
      </c>
      <c r="N1607">
        <v>2.2086111110000002</v>
      </c>
      <c r="O1607">
        <v>0</v>
      </c>
      <c r="P1607">
        <v>7</v>
      </c>
      <c r="Q1607">
        <v>0</v>
      </c>
      <c r="R1607">
        <v>0</v>
      </c>
      <c r="S1607">
        <v>0</v>
      </c>
      <c r="T1607">
        <v>2</v>
      </c>
      <c r="U1607">
        <v>0</v>
      </c>
      <c r="V1607">
        <v>0</v>
      </c>
      <c r="W1607">
        <v>0</v>
      </c>
      <c r="X1607">
        <v>3.8343643579129654</v>
      </c>
      <c r="Y1607">
        <v>0</v>
      </c>
      <c r="Z1607">
        <v>0</v>
      </c>
      <c r="AA1607">
        <v>0</v>
      </c>
      <c r="AB1607">
        <v>5.619448142806494</v>
      </c>
      <c r="AC1607">
        <v>0</v>
      </c>
      <c r="AD1607">
        <v>0</v>
      </c>
      <c r="AE1607">
        <v>9.4538125007194598</v>
      </c>
    </row>
    <row r="1608" spans="1:31" x14ac:dyDescent="0.25">
      <c r="A1608">
        <v>1629182</v>
      </c>
      <c r="B1608">
        <v>1</v>
      </c>
      <c r="C1608" t="s">
        <v>80</v>
      </c>
      <c r="D1608" t="s">
        <v>103</v>
      </c>
      <c r="E1608" t="s">
        <v>140</v>
      </c>
      <c r="F1608" t="s">
        <v>4873</v>
      </c>
      <c r="G1608" t="s">
        <v>161</v>
      </c>
      <c r="H1608" t="s">
        <v>134</v>
      </c>
      <c r="I1608" t="s">
        <v>135</v>
      </c>
      <c r="J1608" t="s">
        <v>136</v>
      </c>
      <c r="K1608" t="s">
        <v>137</v>
      </c>
      <c r="L1608" t="s">
        <v>4874</v>
      </c>
      <c r="M1608" t="s">
        <v>4875</v>
      </c>
      <c r="N1608">
        <v>0.33972222200000002</v>
      </c>
      <c r="O1608">
        <v>5</v>
      </c>
      <c r="P1608">
        <v>14615</v>
      </c>
      <c r="Q1608">
        <v>21</v>
      </c>
      <c r="R1608">
        <v>102</v>
      </c>
      <c r="S1608">
        <v>55</v>
      </c>
      <c r="T1608">
        <v>1400</v>
      </c>
      <c r="U1608">
        <v>77</v>
      </c>
      <c r="V1608">
        <v>4</v>
      </c>
      <c r="W1608">
        <v>0.33928957124798165</v>
      </c>
      <c r="X1608">
        <v>1214.6818781491768</v>
      </c>
      <c r="Y1608">
        <v>147.04641263901607</v>
      </c>
      <c r="Z1608">
        <v>19.017584544092177</v>
      </c>
      <c r="AA1608">
        <v>279.05476291989459</v>
      </c>
      <c r="AB1608">
        <v>280.81057418295825</v>
      </c>
      <c r="AC1608">
        <v>1492.4801322815899</v>
      </c>
      <c r="AD1608">
        <v>19.978505324068209</v>
      </c>
      <c r="AE1608">
        <v>3453.4091396120434</v>
      </c>
    </row>
    <row r="1609" spans="1:31" x14ac:dyDescent="0.25">
      <c r="A1609">
        <v>1629846</v>
      </c>
      <c r="B1609">
        <v>1</v>
      </c>
      <c r="C1609" t="s">
        <v>81</v>
      </c>
      <c r="D1609" t="s">
        <v>128</v>
      </c>
      <c r="E1609" t="s">
        <v>362</v>
      </c>
      <c r="F1609" t="s">
        <v>4876</v>
      </c>
      <c r="G1609" t="s">
        <v>288</v>
      </c>
      <c r="H1609" t="s">
        <v>149</v>
      </c>
      <c r="I1609" t="s">
        <v>135</v>
      </c>
      <c r="J1609" t="s">
        <v>136</v>
      </c>
      <c r="K1609" t="s">
        <v>137</v>
      </c>
      <c r="L1609" t="s">
        <v>4877</v>
      </c>
      <c r="M1609" t="s">
        <v>4878</v>
      </c>
      <c r="N1609">
        <v>7.1950000000000003</v>
      </c>
      <c r="O1609">
        <v>0</v>
      </c>
      <c r="P1609">
        <v>163</v>
      </c>
      <c r="Q1609">
        <v>0</v>
      </c>
      <c r="R1609">
        <v>0</v>
      </c>
      <c r="S1609">
        <v>0</v>
      </c>
      <c r="T1609">
        <v>4</v>
      </c>
      <c r="U1609">
        <v>0</v>
      </c>
      <c r="V1609">
        <v>0</v>
      </c>
      <c r="W1609">
        <v>0</v>
      </c>
      <c r="X1609">
        <v>326.33236264503205</v>
      </c>
      <c r="Y1609">
        <v>0</v>
      </c>
      <c r="Z1609">
        <v>0</v>
      </c>
      <c r="AA1609">
        <v>0</v>
      </c>
      <c r="AB1609">
        <v>7.1410960009737847</v>
      </c>
      <c r="AC1609">
        <v>0</v>
      </c>
      <c r="AD1609">
        <v>0</v>
      </c>
      <c r="AE1609">
        <v>333.47345864600584</v>
      </c>
    </row>
    <row r="1610" spans="1:31" x14ac:dyDescent="0.25">
      <c r="A1610">
        <v>1629351</v>
      </c>
      <c r="B1610">
        <v>1</v>
      </c>
      <c r="C1610" t="s">
        <v>80</v>
      </c>
      <c r="D1610" t="s">
        <v>104</v>
      </c>
      <c r="E1610" t="s">
        <v>152</v>
      </c>
      <c r="F1610" t="s">
        <v>4879</v>
      </c>
      <c r="G1610" t="s">
        <v>154</v>
      </c>
      <c r="H1610" t="s">
        <v>149</v>
      </c>
      <c r="I1610" t="s">
        <v>135</v>
      </c>
      <c r="J1610" t="s">
        <v>136</v>
      </c>
      <c r="K1610" t="s">
        <v>137</v>
      </c>
      <c r="L1610" t="s">
        <v>4880</v>
      </c>
      <c r="M1610" t="s">
        <v>4881</v>
      </c>
      <c r="N1610">
        <v>1.402222222</v>
      </c>
      <c r="O1610">
        <v>0</v>
      </c>
      <c r="P1610">
        <v>1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0.29520860341423616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0.29520860341423616</v>
      </c>
    </row>
    <row r="1611" spans="1:31" x14ac:dyDescent="0.25">
      <c r="A1611">
        <v>1629769</v>
      </c>
      <c r="B1611">
        <v>1</v>
      </c>
      <c r="C1611" t="s">
        <v>80</v>
      </c>
      <c r="D1611" t="s">
        <v>97</v>
      </c>
      <c r="E1611" t="s">
        <v>152</v>
      </c>
      <c r="F1611" t="s">
        <v>4882</v>
      </c>
      <c r="G1611" t="s">
        <v>168</v>
      </c>
      <c r="H1611" t="s">
        <v>149</v>
      </c>
      <c r="I1611" t="s">
        <v>135</v>
      </c>
      <c r="J1611" t="s">
        <v>136</v>
      </c>
      <c r="K1611" t="s">
        <v>137</v>
      </c>
      <c r="L1611" t="s">
        <v>4883</v>
      </c>
      <c r="M1611" t="s">
        <v>4884</v>
      </c>
      <c r="N1611">
        <v>8.6655555549999992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0.40864804637912111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0.40864804637912111</v>
      </c>
    </row>
    <row r="1612" spans="1:31" x14ac:dyDescent="0.25">
      <c r="A1612">
        <v>1629082</v>
      </c>
      <c r="B1612">
        <v>1</v>
      </c>
      <c r="C1612" t="s">
        <v>80</v>
      </c>
      <c r="D1612" t="s">
        <v>106</v>
      </c>
      <c r="E1612" t="s">
        <v>140</v>
      </c>
      <c r="F1612" t="s">
        <v>4885</v>
      </c>
      <c r="G1612" t="s">
        <v>161</v>
      </c>
      <c r="H1612" t="s">
        <v>134</v>
      </c>
      <c r="I1612" t="s">
        <v>135</v>
      </c>
      <c r="J1612" t="s">
        <v>136</v>
      </c>
      <c r="K1612" t="s">
        <v>137</v>
      </c>
      <c r="L1612" t="s">
        <v>4886</v>
      </c>
      <c r="M1612" t="s">
        <v>4887</v>
      </c>
      <c r="N1612">
        <v>0.65</v>
      </c>
      <c r="O1612">
        <v>1</v>
      </c>
      <c r="P1612">
        <v>45</v>
      </c>
      <c r="Q1612">
        <v>41</v>
      </c>
      <c r="R1612">
        <v>172</v>
      </c>
      <c r="S1612">
        <v>6</v>
      </c>
      <c r="T1612">
        <v>32</v>
      </c>
      <c r="U1612">
        <v>0</v>
      </c>
      <c r="V1612">
        <v>0</v>
      </c>
      <c r="W1612">
        <v>2.2007849465244443E-2</v>
      </c>
      <c r="X1612">
        <v>8.0456459219290331</v>
      </c>
      <c r="Y1612">
        <v>107.43765655584932</v>
      </c>
      <c r="Z1612">
        <v>72.486494294783157</v>
      </c>
      <c r="AA1612">
        <v>85.081905500514296</v>
      </c>
      <c r="AB1612">
        <v>11.52527624181274</v>
      </c>
      <c r="AC1612">
        <v>0</v>
      </c>
      <c r="AD1612">
        <v>0</v>
      </c>
      <c r="AE1612">
        <v>284.59898636435372</v>
      </c>
    </row>
    <row r="1613" spans="1:31" x14ac:dyDescent="0.25">
      <c r="A1613">
        <v>1629328</v>
      </c>
      <c r="B1613">
        <v>1</v>
      </c>
      <c r="C1613" t="s">
        <v>81</v>
      </c>
      <c r="D1613" t="s">
        <v>118</v>
      </c>
      <c r="E1613" t="s">
        <v>131</v>
      </c>
      <c r="F1613" t="s">
        <v>4888</v>
      </c>
      <c r="G1613" t="s">
        <v>195</v>
      </c>
      <c r="H1613" t="s">
        <v>134</v>
      </c>
      <c r="I1613" t="s">
        <v>135</v>
      </c>
      <c r="J1613" t="s">
        <v>136</v>
      </c>
      <c r="K1613" t="s">
        <v>137</v>
      </c>
      <c r="L1613" t="s">
        <v>4889</v>
      </c>
      <c r="M1613" t="s">
        <v>4890</v>
      </c>
      <c r="N1613">
        <v>3.0102777770000002</v>
      </c>
      <c r="O1613">
        <v>0</v>
      </c>
      <c r="P1613">
        <v>161</v>
      </c>
      <c r="Q1613">
        <v>0</v>
      </c>
      <c r="R1613">
        <v>32</v>
      </c>
      <c r="S1613">
        <v>0</v>
      </c>
      <c r="T1613">
        <v>12</v>
      </c>
      <c r="U1613">
        <v>0</v>
      </c>
      <c r="V1613">
        <v>0</v>
      </c>
      <c r="W1613">
        <v>0</v>
      </c>
      <c r="X1613">
        <v>63.635094160769462</v>
      </c>
      <c r="Y1613">
        <v>0</v>
      </c>
      <c r="Z1613">
        <v>5.1608611881181794</v>
      </c>
      <c r="AA1613">
        <v>0</v>
      </c>
      <c r="AB1613">
        <v>33.953200153758196</v>
      </c>
      <c r="AC1613">
        <v>0</v>
      </c>
      <c r="AD1613">
        <v>0</v>
      </c>
      <c r="AE1613">
        <v>102.74915550264583</v>
      </c>
    </row>
    <row r="1614" spans="1:31" x14ac:dyDescent="0.25">
      <c r="A1614">
        <v>1629205</v>
      </c>
      <c r="B1614">
        <v>1</v>
      </c>
      <c r="C1614" t="s">
        <v>81</v>
      </c>
      <c r="D1614" t="s">
        <v>123</v>
      </c>
      <c r="E1614" t="s">
        <v>140</v>
      </c>
      <c r="F1614" t="s">
        <v>4891</v>
      </c>
      <c r="G1614" t="s">
        <v>161</v>
      </c>
      <c r="H1614" t="s">
        <v>134</v>
      </c>
      <c r="I1614" t="s">
        <v>135</v>
      </c>
      <c r="J1614" t="s">
        <v>136</v>
      </c>
      <c r="K1614" t="s">
        <v>137</v>
      </c>
      <c r="L1614" t="s">
        <v>4892</v>
      </c>
      <c r="M1614" t="s">
        <v>4893</v>
      </c>
      <c r="N1614">
        <v>1.2252777770000001</v>
      </c>
      <c r="O1614">
        <v>0</v>
      </c>
      <c r="P1614">
        <v>913</v>
      </c>
      <c r="Q1614">
        <v>30</v>
      </c>
      <c r="R1614">
        <v>143</v>
      </c>
      <c r="S1614">
        <v>6</v>
      </c>
      <c r="T1614">
        <v>96</v>
      </c>
      <c r="U1614">
        <v>0</v>
      </c>
      <c r="V1614">
        <v>0</v>
      </c>
      <c r="W1614">
        <v>0</v>
      </c>
      <c r="X1614">
        <v>89.392003933106324</v>
      </c>
      <c r="Y1614">
        <v>3.2840586919726591</v>
      </c>
      <c r="Z1614">
        <v>20.648702644524089</v>
      </c>
      <c r="AA1614">
        <v>6.2497820779030446</v>
      </c>
      <c r="AB1614">
        <v>24.552908831017682</v>
      </c>
      <c r="AC1614">
        <v>0</v>
      </c>
      <c r="AD1614">
        <v>0</v>
      </c>
      <c r="AE1614">
        <v>144.1274561785238</v>
      </c>
    </row>
    <row r="1615" spans="1:31" x14ac:dyDescent="0.25">
      <c r="A1615">
        <v>1629746</v>
      </c>
      <c r="B1615">
        <v>1</v>
      </c>
      <c r="C1615" t="s">
        <v>80</v>
      </c>
      <c r="D1615" t="s">
        <v>99</v>
      </c>
      <c r="E1615" t="s">
        <v>178</v>
      </c>
      <c r="F1615" t="s">
        <v>4894</v>
      </c>
      <c r="G1615" t="s">
        <v>227</v>
      </c>
      <c r="H1615" t="s">
        <v>149</v>
      </c>
      <c r="I1615" t="s">
        <v>135</v>
      </c>
      <c r="J1615" t="s">
        <v>136</v>
      </c>
      <c r="K1615" t="s">
        <v>137</v>
      </c>
      <c r="L1615" t="s">
        <v>4895</v>
      </c>
      <c r="M1615" t="s">
        <v>4896</v>
      </c>
      <c r="N1615">
        <v>3.7913888880000002</v>
      </c>
      <c r="O1615">
        <v>0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0.37332723714469163</v>
      </c>
      <c r="AA1615">
        <v>0</v>
      </c>
      <c r="AB1615">
        <v>0</v>
      </c>
      <c r="AC1615">
        <v>0</v>
      </c>
      <c r="AD1615">
        <v>0</v>
      </c>
      <c r="AE1615">
        <v>0.37332723714469163</v>
      </c>
    </row>
    <row r="1616" spans="1:31" x14ac:dyDescent="0.25">
      <c r="A1616">
        <v>1629222</v>
      </c>
      <c r="B1616">
        <v>1</v>
      </c>
      <c r="C1616" t="s">
        <v>81</v>
      </c>
      <c r="D1616" t="s">
        <v>123</v>
      </c>
      <c r="E1616" t="s">
        <v>131</v>
      </c>
      <c r="F1616" t="s">
        <v>4897</v>
      </c>
      <c r="G1616" t="s">
        <v>195</v>
      </c>
      <c r="H1616" t="s">
        <v>134</v>
      </c>
      <c r="I1616" t="s">
        <v>135</v>
      </c>
      <c r="J1616" t="s">
        <v>136</v>
      </c>
      <c r="K1616" t="s">
        <v>137</v>
      </c>
      <c r="L1616" t="s">
        <v>4898</v>
      </c>
      <c r="M1616" t="s">
        <v>4899</v>
      </c>
      <c r="N1616">
        <v>3.9130555550000001</v>
      </c>
      <c r="O1616">
        <v>0</v>
      </c>
      <c r="P1616">
        <v>83</v>
      </c>
      <c r="Q1616">
        <v>0</v>
      </c>
      <c r="R1616">
        <v>0</v>
      </c>
      <c r="S1616">
        <v>0</v>
      </c>
      <c r="T1616">
        <v>22</v>
      </c>
      <c r="U1616">
        <v>0</v>
      </c>
      <c r="V1616">
        <v>1</v>
      </c>
      <c r="W1616">
        <v>0</v>
      </c>
      <c r="X1616">
        <v>24.099872439703958</v>
      </c>
      <c r="Y1616">
        <v>0</v>
      </c>
      <c r="Z1616">
        <v>0</v>
      </c>
      <c r="AA1616">
        <v>0</v>
      </c>
      <c r="AB1616">
        <v>25.406532800500887</v>
      </c>
      <c r="AC1616">
        <v>0</v>
      </c>
      <c r="AD1616">
        <v>0.11931899354674723</v>
      </c>
      <c r="AE1616">
        <v>49.62572423375159</v>
      </c>
    </row>
    <row r="1617" spans="1:31" x14ac:dyDescent="0.25">
      <c r="A1617">
        <v>1629909</v>
      </c>
      <c r="B1617">
        <v>1</v>
      </c>
      <c r="C1617" t="s">
        <v>80</v>
      </c>
      <c r="D1617" t="s">
        <v>85</v>
      </c>
      <c r="E1617" t="s">
        <v>152</v>
      </c>
      <c r="F1617" t="s">
        <v>4900</v>
      </c>
      <c r="G1617" t="s">
        <v>154</v>
      </c>
      <c r="H1617" t="s">
        <v>149</v>
      </c>
      <c r="I1617" t="s">
        <v>135</v>
      </c>
      <c r="J1617" t="s">
        <v>136</v>
      </c>
      <c r="K1617" t="s">
        <v>137</v>
      </c>
      <c r="L1617" t="s">
        <v>4901</v>
      </c>
      <c r="M1617" t="s">
        <v>4902</v>
      </c>
      <c r="N1617">
        <v>2.148055555</v>
      </c>
      <c r="O1617">
        <v>0</v>
      </c>
      <c r="P1617">
        <v>3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4.1187101420746544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4.1187101420746544</v>
      </c>
    </row>
    <row r="1618" spans="1:31" x14ac:dyDescent="0.25">
      <c r="A1618">
        <v>1629852</v>
      </c>
      <c r="B1618">
        <v>1</v>
      </c>
      <c r="C1618" t="s">
        <v>80</v>
      </c>
      <c r="D1618" t="s">
        <v>105</v>
      </c>
      <c r="E1618" t="s">
        <v>204</v>
      </c>
      <c r="F1618" t="s">
        <v>4903</v>
      </c>
      <c r="G1618" t="s">
        <v>161</v>
      </c>
      <c r="H1618" t="s">
        <v>134</v>
      </c>
      <c r="I1618" t="s">
        <v>135</v>
      </c>
      <c r="J1618" t="s">
        <v>136</v>
      </c>
      <c r="K1618" t="s">
        <v>137</v>
      </c>
      <c r="L1618" t="s">
        <v>4904</v>
      </c>
      <c r="M1618" t="s">
        <v>4905</v>
      </c>
      <c r="N1618">
        <v>1.0791666660000001</v>
      </c>
      <c r="O1618">
        <v>5</v>
      </c>
      <c r="P1618">
        <v>2969</v>
      </c>
      <c r="Q1618">
        <v>4</v>
      </c>
      <c r="R1618">
        <v>21</v>
      </c>
      <c r="S1618">
        <v>20</v>
      </c>
      <c r="T1618">
        <v>364</v>
      </c>
      <c r="U1618">
        <v>2</v>
      </c>
      <c r="V1618">
        <v>1</v>
      </c>
      <c r="W1618">
        <v>12.168392861685868</v>
      </c>
      <c r="X1618">
        <v>881.55093211545739</v>
      </c>
      <c r="Y1618">
        <v>43.622100645184176</v>
      </c>
      <c r="Z1618">
        <v>8.5767440500208352</v>
      </c>
      <c r="AA1618">
        <v>123.44404576969502</v>
      </c>
      <c r="AB1618">
        <v>428.66406284602408</v>
      </c>
      <c r="AC1618">
        <v>202.1010689037808</v>
      </c>
      <c r="AD1618">
        <v>2.7562880542660499</v>
      </c>
      <c r="AE1618">
        <v>1702.8836352461142</v>
      </c>
    </row>
    <row r="1619" spans="1:31" x14ac:dyDescent="0.25">
      <c r="A1619">
        <v>1629520</v>
      </c>
      <c r="B1619">
        <v>1</v>
      </c>
      <c r="C1619" t="s">
        <v>81</v>
      </c>
      <c r="D1619" t="s">
        <v>117</v>
      </c>
      <c r="E1619" t="s">
        <v>146</v>
      </c>
      <c r="F1619" t="s">
        <v>4906</v>
      </c>
      <c r="G1619" t="s">
        <v>142</v>
      </c>
      <c r="H1619" t="s">
        <v>149</v>
      </c>
      <c r="I1619" t="s">
        <v>135</v>
      </c>
      <c r="J1619" t="s">
        <v>136</v>
      </c>
      <c r="K1619" t="s">
        <v>143</v>
      </c>
      <c r="L1619" t="s">
        <v>4907</v>
      </c>
      <c r="M1619" t="s">
        <v>4908</v>
      </c>
      <c r="N1619">
        <v>2.943333333</v>
      </c>
      <c r="O1619">
        <v>0</v>
      </c>
      <c r="P1619">
        <v>12</v>
      </c>
      <c r="Q1619">
        <v>0</v>
      </c>
      <c r="R1619">
        <v>2</v>
      </c>
      <c r="S1619">
        <v>0</v>
      </c>
      <c r="T1619">
        <v>1</v>
      </c>
      <c r="U1619">
        <v>0</v>
      </c>
      <c r="V1619">
        <v>0</v>
      </c>
      <c r="W1619">
        <v>0</v>
      </c>
      <c r="X1619">
        <v>3.7568074051407288</v>
      </c>
      <c r="Y1619">
        <v>0</v>
      </c>
      <c r="Z1619">
        <v>0.31094147066793815</v>
      </c>
      <c r="AA1619">
        <v>0</v>
      </c>
      <c r="AB1619">
        <v>3.9853726827261573</v>
      </c>
      <c r="AC1619">
        <v>0</v>
      </c>
      <c r="AD1619">
        <v>0</v>
      </c>
      <c r="AE1619">
        <v>8.0531215585348246</v>
      </c>
    </row>
    <row r="1620" spans="1:31" x14ac:dyDescent="0.25">
      <c r="A1620">
        <v>1629806</v>
      </c>
      <c r="B1620">
        <v>1</v>
      </c>
      <c r="C1620" t="s">
        <v>81</v>
      </c>
      <c r="D1620" t="s">
        <v>112</v>
      </c>
      <c r="E1620" t="s">
        <v>131</v>
      </c>
      <c r="F1620" t="s">
        <v>4909</v>
      </c>
      <c r="G1620" t="s">
        <v>918</v>
      </c>
      <c r="H1620" t="s">
        <v>134</v>
      </c>
      <c r="I1620" t="s">
        <v>135</v>
      </c>
      <c r="J1620" t="s">
        <v>136</v>
      </c>
      <c r="K1620" t="s">
        <v>143</v>
      </c>
      <c r="L1620" t="s">
        <v>4910</v>
      </c>
      <c r="M1620" t="s">
        <v>4911</v>
      </c>
      <c r="N1620">
        <v>9.5000000000000001E-2</v>
      </c>
      <c r="O1620">
        <v>0</v>
      </c>
      <c r="P1620">
        <v>0</v>
      </c>
      <c r="Q1620">
        <v>0</v>
      </c>
      <c r="R1620">
        <v>2</v>
      </c>
      <c r="S1620">
        <v>51</v>
      </c>
      <c r="T1620">
        <v>82</v>
      </c>
      <c r="U1620">
        <v>1</v>
      </c>
      <c r="V1620">
        <v>6</v>
      </c>
      <c r="W1620">
        <v>0</v>
      </c>
      <c r="X1620">
        <v>0</v>
      </c>
      <c r="Y1620">
        <v>0</v>
      </c>
      <c r="Z1620">
        <v>0.43219491080824501</v>
      </c>
      <c r="AA1620">
        <v>9.0822566824835977</v>
      </c>
      <c r="AB1620">
        <v>5.5627515485685217</v>
      </c>
      <c r="AC1620">
        <v>3.0368417963830004E-2</v>
      </c>
      <c r="AD1620">
        <v>36.883271500040024</v>
      </c>
      <c r="AE1620">
        <v>51.990843059864218</v>
      </c>
    </row>
    <row r="1621" spans="1:31" x14ac:dyDescent="0.25">
      <c r="A1621">
        <v>1629165</v>
      </c>
      <c r="B1621">
        <v>1</v>
      </c>
      <c r="C1621" t="s">
        <v>81</v>
      </c>
      <c r="D1621" t="s">
        <v>128</v>
      </c>
      <c r="E1621" t="s">
        <v>140</v>
      </c>
      <c r="F1621" t="s">
        <v>3578</v>
      </c>
      <c r="G1621" t="s">
        <v>161</v>
      </c>
      <c r="H1621" t="s">
        <v>134</v>
      </c>
      <c r="I1621" t="s">
        <v>135</v>
      </c>
      <c r="J1621" t="s">
        <v>136</v>
      </c>
      <c r="K1621" t="s">
        <v>137</v>
      </c>
      <c r="L1621" t="s">
        <v>4912</v>
      </c>
      <c r="M1621" t="s">
        <v>4913</v>
      </c>
      <c r="N1621">
        <v>1.7111111109999999</v>
      </c>
      <c r="O1621">
        <v>0</v>
      </c>
      <c r="P1621">
        <v>18</v>
      </c>
      <c r="Q1621">
        <v>1</v>
      </c>
      <c r="R1621">
        <v>0</v>
      </c>
      <c r="S1621">
        <v>36</v>
      </c>
      <c r="T1621">
        <v>44</v>
      </c>
      <c r="U1621">
        <v>39</v>
      </c>
      <c r="V1621">
        <v>43</v>
      </c>
      <c r="W1621">
        <v>0</v>
      </c>
      <c r="X1621">
        <v>10.166941020008908</v>
      </c>
      <c r="Y1621">
        <v>1.5906200708409797</v>
      </c>
      <c r="Z1621">
        <v>0</v>
      </c>
      <c r="AA1621">
        <v>501.21994388661835</v>
      </c>
      <c r="AB1621">
        <v>518.77137543851632</v>
      </c>
      <c r="AC1621">
        <v>5500.1371029707934</v>
      </c>
      <c r="AD1621">
        <v>1555.9703373548896</v>
      </c>
      <c r="AE1621">
        <v>8087.8563207416682</v>
      </c>
    </row>
    <row r="1622" spans="1:31" x14ac:dyDescent="0.25">
      <c r="A1622">
        <v>1629268</v>
      </c>
      <c r="B1622">
        <v>1</v>
      </c>
      <c r="C1622" t="s">
        <v>80</v>
      </c>
      <c r="D1622" t="s">
        <v>104</v>
      </c>
      <c r="E1622" t="s">
        <v>146</v>
      </c>
      <c r="F1622" t="s">
        <v>4914</v>
      </c>
      <c r="G1622" t="s">
        <v>260</v>
      </c>
      <c r="H1622" t="s">
        <v>149</v>
      </c>
      <c r="I1622" t="s">
        <v>135</v>
      </c>
      <c r="J1622" t="s">
        <v>136</v>
      </c>
      <c r="K1622" t="s">
        <v>137</v>
      </c>
      <c r="L1622" t="s">
        <v>4915</v>
      </c>
      <c r="M1622" t="s">
        <v>4916</v>
      </c>
      <c r="N1622">
        <v>5.15</v>
      </c>
      <c r="O1622">
        <v>0</v>
      </c>
      <c r="P1622">
        <v>3</v>
      </c>
      <c r="Q1622">
        <v>0</v>
      </c>
      <c r="R1622">
        <v>8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6.2864798972649449</v>
      </c>
      <c r="Y1622">
        <v>0</v>
      </c>
      <c r="Z1622">
        <v>12.315195597665328</v>
      </c>
      <c r="AA1622">
        <v>0</v>
      </c>
      <c r="AB1622">
        <v>0</v>
      </c>
      <c r="AC1622">
        <v>0</v>
      </c>
      <c r="AD1622">
        <v>0</v>
      </c>
      <c r="AE1622">
        <v>18.601675494930273</v>
      </c>
    </row>
    <row r="1623" spans="1:31" x14ac:dyDescent="0.25">
      <c r="A1623">
        <v>1629119</v>
      </c>
      <c r="B1623">
        <v>1</v>
      </c>
      <c r="C1623" t="s">
        <v>80</v>
      </c>
      <c r="D1623" t="s">
        <v>95</v>
      </c>
      <c r="E1623" t="s">
        <v>642</v>
      </c>
      <c r="F1623" t="s">
        <v>4917</v>
      </c>
      <c r="G1623" t="s">
        <v>161</v>
      </c>
      <c r="H1623" t="s">
        <v>134</v>
      </c>
      <c r="I1623" t="s">
        <v>135</v>
      </c>
      <c r="J1623" t="s">
        <v>136</v>
      </c>
      <c r="K1623" t="s">
        <v>137</v>
      </c>
      <c r="L1623" t="s">
        <v>4918</v>
      </c>
      <c r="M1623" t="s">
        <v>4919</v>
      </c>
      <c r="N1623">
        <v>1.639444444</v>
      </c>
      <c r="O1623">
        <v>9</v>
      </c>
      <c r="P1623">
        <v>4007</v>
      </c>
      <c r="Q1623">
        <v>15</v>
      </c>
      <c r="R1623">
        <v>166</v>
      </c>
      <c r="S1623">
        <v>86</v>
      </c>
      <c r="T1623">
        <v>401</v>
      </c>
      <c r="U1623">
        <v>16</v>
      </c>
      <c r="V1623">
        <v>2</v>
      </c>
      <c r="W1623">
        <v>7.2701818160679581</v>
      </c>
      <c r="X1623">
        <v>1718.7393868234087</v>
      </c>
      <c r="Y1623">
        <v>145.87781137315764</v>
      </c>
      <c r="Z1623">
        <v>36.438987335638586</v>
      </c>
      <c r="AA1623">
        <v>2367.9641039638041</v>
      </c>
      <c r="AB1623">
        <v>393.08283867410222</v>
      </c>
      <c r="AC1623">
        <v>1447.0325530653556</v>
      </c>
      <c r="AD1623">
        <v>103.72832535479014</v>
      </c>
      <c r="AE1623">
        <v>6220.1341884063249</v>
      </c>
    </row>
    <row r="1624" spans="1:31" x14ac:dyDescent="0.25">
      <c r="A1624">
        <v>1629414</v>
      </c>
      <c r="B1624">
        <v>1</v>
      </c>
      <c r="C1624" t="s">
        <v>81</v>
      </c>
      <c r="D1624" t="s">
        <v>114</v>
      </c>
      <c r="E1624" t="s">
        <v>146</v>
      </c>
      <c r="F1624" t="s">
        <v>4920</v>
      </c>
      <c r="G1624" t="s">
        <v>148</v>
      </c>
      <c r="H1624" t="s">
        <v>149</v>
      </c>
      <c r="I1624" t="s">
        <v>135</v>
      </c>
      <c r="J1624" t="s">
        <v>136</v>
      </c>
      <c r="K1624" t="s">
        <v>143</v>
      </c>
      <c r="L1624" t="s">
        <v>4921</v>
      </c>
      <c r="M1624" t="s">
        <v>4922</v>
      </c>
      <c r="N1624">
        <v>7.9427777769999999</v>
      </c>
      <c r="O1624">
        <v>0</v>
      </c>
      <c r="P1624">
        <v>28</v>
      </c>
      <c r="Q1624">
        <v>0</v>
      </c>
      <c r="R1624">
        <v>12</v>
      </c>
      <c r="S1624">
        <v>0</v>
      </c>
      <c r="T1624">
        <v>2</v>
      </c>
      <c r="U1624">
        <v>0</v>
      </c>
      <c r="V1624">
        <v>0</v>
      </c>
      <c r="W1624">
        <v>0</v>
      </c>
      <c r="X1624">
        <v>24.459527936271407</v>
      </c>
      <c r="Y1624">
        <v>0</v>
      </c>
      <c r="Z1624">
        <v>87.937244143618344</v>
      </c>
      <c r="AA1624">
        <v>0</v>
      </c>
      <c r="AB1624">
        <v>18.119320487276173</v>
      </c>
      <c r="AC1624">
        <v>0</v>
      </c>
      <c r="AD1624">
        <v>0</v>
      </c>
      <c r="AE1624">
        <v>130.51609256716594</v>
      </c>
    </row>
    <row r="1625" spans="1:31" x14ac:dyDescent="0.25">
      <c r="A1625">
        <v>1629660</v>
      </c>
      <c r="B1625">
        <v>1</v>
      </c>
      <c r="C1625" t="s">
        <v>80</v>
      </c>
      <c r="D1625" t="s">
        <v>95</v>
      </c>
      <c r="E1625" t="s">
        <v>131</v>
      </c>
      <c r="F1625" t="s">
        <v>4923</v>
      </c>
      <c r="G1625" t="s">
        <v>1992</v>
      </c>
      <c r="H1625" t="s">
        <v>134</v>
      </c>
      <c r="I1625" t="s">
        <v>135</v>
      </c>
      <c r="J1625" t="s">
        <v>136</v>
      </c>
      <c r="K1625" t="s">
        <v>137</v>
      </c>
      <c r="L1625" t="s">
        <v>4924</v>
      </c>
      <c r="M1625" t="s">
        <v>4925</v>
      </c>
      <c r="N1625">
        <v>1.9275</v>
      </c>
      <c r="O1625">
        <v>1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0.69210686709577307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0.69210686709577307</v>
      </c>
    </row>
    <row r="1626" spans="1:31" x14ac:dyDescent="0.25">
      <c r="A1626">
        <v>1629311</v>
      </c>
      <c r="B1626">
        <v>1</v>
      </c>
      <c r="C1626" t="s">
        <v>81</v>
      </c>
      <c r="D1626" t="s">
        <v>128</v>
      </c>
      <c r="E1626" t="s">
        <v>146</v>
      </c>
      <c r="F1626" t="s">
        <v>4926</v>
      </c>
      <c r="G1626" t="s">
        <v>260</v>
      </c>
      <c r="H1626" t="s">
        <v>149</v>
      </c>
      <c r="I1626" t="s">
        <v>135</v>
      </c>
      <c r="J1626" t="s">
        <v>136</v>
      </c>
      <c r="K1626" t="s">
        <v>137</v>
      </c>
      <c r="L1626" t="s">
        <v>4927</v>
      </c>
      <c r="M1626" t="s">
        <v>4928</v>
      </c>
      <c r="N1626">
        <v>7.4652777769999998</v>
      </c>
      <c r="O1626">
        <v>0</v>
      </c>
      <c r="P1626">
        <v>198</v>
      </c>
      <c r="Q1626">
        <v>0</v>
      </c>
      <c r="R1626">
        <v>0</v>
      </c>
      <c r="S1626">
        <v>0</v>
      </c>
      <c r="T1626">
        <v>19</v>
      </c>
      <c r="U1626">
        <v>0</v>
      </c>
      <c r="V1626">
        <v>0</v>
      </c>
      <c r="W1626">
        <v>0</v>
      </c>
      <c r="X1626">
        <v>134.47684226435433</v>
      </c>
      <c r="Y1626">
        <v>0</v>
      </c>
      <c r="Z1626">
        <v>0</v>
      </c>
      <c r="AA1626">
        <v>0</v>
      </c>
      <c r="AB1626">
        <v>46.13244730513626</v>
      </c>
      <c r="AC1626">
        <v>0</v>
      </c>
      <c r="AD1626">
        <v>0</v>
      </c>
      <c r="AE1626">
        <v>180.60928956949058</v>
      </c>
    </row>
    <row r="1627" spans="1:31" x14ac:dyDescent="0.25">
      <c r="A1627">
        <v>1629454</v>
      </c>
      <c r="B1627">
        <v>1</v>
      </c>
      <c r="C1627" t="s">
        <v>80</v>
      </c>
      <c r="D1627" t="s">
        <v>93</v>
      </c>
      <c r="E1627" t="s">
        <v>140</v>
      </c>
      <c r="F1627" t="s">
        <v>4929</v>
      </c>
      <c r="G1627" t="s">
        <v>161</v>
      </c>
      <c r="H1627" t="s">
        <v>134</v>
      </c>
      <c r="I1627" t="s">
        <v>135</v>
      </c>
      <c r="J1627" t="s">
        <v>136</v>
      </c>
      <c r="K1627" t="s">
        <v>137</v>
      </c>
      <c r="L1627" t="s">
        <v>4930</v>
      </c>
      <c r="M1627" t="s">
        <v>4931</v>
      </c>
      <c r="N1627">
        <v>0.70527777700000005</v>
      </c>
      <c r="O1627">
        <v>0</v>
      </c>
      <c r="P1627">
        <v>197</v>
      </c>
      <c r="Q1627">
        <v>0</v>
      </c>
      <c r="R1627">
        <v>95</v>
      </c>
      <c r="S1627">
        <v>1</v>
      </c>
      <c r="T1627">
        <v>55</v>
      </c>
      <c r="U1627">
        <v>0</v>
      </c>
      <c r="V1627">
        <v>0</v>
      </c>
      <c r="W1627">
        <v>0</v>
      </c>
      <c r="X1627">
        <v>46.695054452048247</v>
      </c>
      <c r="Y1627">
        <v>0</v>
      </c>
      <c r="Z1627">
        <v>33.494260645847596</v>
      </c>
      <c r="AA1627">
        <v>9.7220577070019996</v>
      </c>
      <c r="AB1627">
        <v>44.080214084848222</v>
      </c>
      <c r="AC1627">
        <v>0</v>
      </c>
      <c r="AD1627">
        <v>0</v>
      </c>
      <c r="AE1627">
        <v>133.99158688974606</v>
      </c>
    </row>
    <row r="1628" spans="1:31" x14ac:dyDescent="0.25">
      <c r="A1628">
        <v>1629122</v>
      </c>
      <c r="B1628">
        <v>1</v>
      </c>
      <c r="C1628" t="s">
        <v>80</v>
      </c>
      <c r="D1628" t="s">
        <v>83</v>
      </c>
      <c r="E1628" t="s">
        <v>131</v>
      </c>
      <c r="F1628" t="s">
        <v>4932</v>
      </c>
      <c r="G1628" t="s">
        <v>161</v>
      </c>
      <c r="H1628" t="s">
        <v>134</v>
      </c>
      <c r="I1628" t="s">
        <v>135</v>
      </c>
      <c r="J1628" t="s">
        <v>136</v>
      </c>
      <c r="K1628" t="s">
        <v>137</v>
      </c>
      <c r="L1628" t="s">
        <v>4933</v>
      </c>
      <c r="M1628" t="s">
        <v>4934</v>
      </c>
      <c r="N1628">
        <v>0.27305555500000001</v>
      </c>
      <c r="O1628">
        <v>0</v>
      </c>
      <c r="P1628">
        <v>0</v>
      </c>
      <c r="Q1628">
        <v>0</v>
      </c>
      <c r="R1628">
        <v>0</v>
      </c>
      <c r="S1628">
        <v>1</v>
      </c>
      <c r="T1628">
        <v>28</v>
      </c>
      <c r="U1628">
        <v>3</v>
      </c>
      <c r="V1628">
        <v>5</v>
      </c>
      <c r="W1628">
        <v>0</v>
      </c>
      <c r="X1628">
        <v>0</v>
      </c>
      <c r="Y1628">
        <v>0</v>
      </c>
      <c r="Z1628">
        <v>0</v>
      </c>
      <c r="AA1628">
        <v>0.71487498398805327</v>
      </c>
      <c r="AB1628">
        <v>4.4265340703731404</v>
      </c>
      <c r="AC1628">
        <v>35.161333154683945</v>
      </c>
      <c r="AD1628">
        <v>22.060137007726667</v>
      </c>
      <c r="AE1628">
        <v>62.362879216771802</v>
      </c>
    </row>
    <row r="1629" spans="1:31" x14ac:dyDescent="0.25">
      <c r="A1629">
        <v>1629099</v>
      </c>
      <c r="B1629">
        <v>1</v>
      </c>
      <c r="C1629" t="s">
        <v>80</v>
      </c>
      <c r="D1629" t="s">
        <v>89</v>
      </c>
      <c r="E1629" t="s">
        <v>140</v>
      </c>
      <c r="F1629" t="s">
        <v>4935</v>
      </c>
      <c r="G1629" t="s">
        <v>161</v>
      </c>
      <c r="H1629" t="s">
        <v>134</v>
      </c>
      <c r="I1629" t="s">
        <v>135</v>
      </c>
      <c r="J1629" t="s">
        <v>136</v>
      </c>
      <c r="K1629" t="s">
        <v>137</v>
      </c>
      <c r="L1629" t="s">
        <v>4936</v>
      </c>
      <c r="M1629" t="s">
        <v>4937</v>
      </c>
      <c r="N1629">
        <v>2.0294444440000001</v>
      </c>
      <c r="O1629">
        <v>0</v>
      </c>
      <c r="P1629">
        <v>858</v>
      </c>
      <c r="Q1629">
        <v>0</v>
      </c>
      <c r="R1629">
        <v>2</v>
      </c>
      <c r="S1629">
        <v>4</v>
      </c>
      <c r="T1629">
        <v>72</v>
      </c>
      <c r="U1629">
        <v>1</v>
      </c>
      <c r="V1629">
        <v>0</v>
      </c>
      <c r="W1629">
        <v>0</v>
      </c>
      <c r="X1629">
        <v>739.05543510667349</v>
      </c>
      <c r="Y1629">
        <v>0</v>
      </c>
      <c r="Z1629">
        <v>1.4873999737413366</v>
      </c>
      <c r="AA1629">
        <v>442.746609128297</v>
      </c>
      <c r="AB1629">
        <v>125.27953596214221</v>
      </c>
      <c r="AC1629">
        <v>7.913071144200126</v>
      </c>
      <c r="AD1629">
        <v>0</v>
      </c>
      <c r="AE1629">
        <v>1316.4820513150542</v>
      </c>
    </row>
    <row r="1630" spans="1:31" x14ac:dyDescent="0.25">
      <c r="A1630">
        <v>1629763</v>
      </c>
      <c r="B1630">
        <v>1</v>
      </c>
      <c r="C1630" t="s">
        <v>80</v>
      </c>
      <c r="D1630" t="s">
        <v>104</v>
      </c>
      <c r="E1630" t="s">
        <v>178</v>
      </c>
      <c r="F1630" t="s">
        <v>4938</v>
      </c>
      <c r="G1630" t="s">
        <v>1115</v>
      </c>
      <c r="H1630" t="s">
        <v>149</v>
      </c>
      <c r="I1630" t="s">
        <v>135</v>
      </c>
      <c r="J1630" t="s">
        <v>136</v>
      </c>
      <c r="K1630" t="s">
        <v>137</v>
      </c>
      <c r="L1630" t="s">
        <v>4939</v>
      </c>
      <c r="M1630" t="s">
        <v>4940</v>
      </c>
      <c r="N1630">
        <v>6.1283333329999996</v>
      </c>
      <c r="O1630">
        <v>0</v>
      </c>
      <c r="P1630">
        <v>56</v>
      </c>
      <c r="Q1630">
        <v>0</v>
      </c>
      <c r="R1630">
        <v>0</v>
      </c>
      <c r="S1630">
        <v>0</v>
      </c>
      <c r="T1630">
        <v>2</v>
      </c>
      <c r="U1630">
        <v>0</v>
      </c>
      <c r="V1630">
        <v>0</v>
      </c>
      <c r="W1630">
        <v>0</v>
      </c>
      <c r="X1630">
        <v>71.790374190568869</v>
      </c>
      <c r="Y1630">
        <v>0</v>
      </c>
      <c r="Z1630">
        <v>0</v>
      </c>
      <c r="AA1630">
        <v>0</v>
      </c>
      <c r="AB1630">
        <v>8.4958909354727261</v>
      </c>
      <c r="AC1630">
        <v>0</v>
      </c>
      <c r="AD1630">
        <v>0</v>
      </c>
      <c r="AE1630">
        <v>80.286265126041599</v>
      </c>
    </row>
    <row r="1631" spans="1:31" x14ac:dyDescent="0.25">
      <c r="A1631">
        <v>1629285</v>
      </c>
      <c r="B1631">
        <v>1</v>
      </c>
      <c r="C1631" t="s">
        <v>81</v>
      </c>
      <c r="D1631" t="s">
        <v>118</v>
      </c>
      <c r="E1631" t="s">
        <v>131</v>
      </c>
      <c r="F1631" t="s">
        <v>4941</v>
      </c>
      <c r="G1631" t="s">
        <v>1322</v>
      </c>
      <c r="H1631" t="s">
        <v>134</v>
      </c>
      <c r="I1631" t="s">
        <v>135</v>
      </c>
      <c r="J1631" t="s">
        <v>136</v>
      </c>
      <c r="K1631" t="s">
        <v>137</v>
      </c>
      <c r="L1631" t="s">
        <v>4942</v>
      </c>
      <c r="M1631" t="s">
        <v>4943</v>
      </c>
      <c r="N1631">
        <v>5.0711111109999996</v>
      </c>
      <c r="O1631">
        <v>0</v>
      </c>
      <c r="P1631">
        <v>0</v>
      </c>
      <c r="Q1631">
        <v>10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3.2857347523151454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3.2857347523151454</v>
      </c>
    </row>
    <row r="1632" spans="1:31" x14ac:dyDescent="0.25">
      <c r="A1632">
        <v>1629497</v>
      </c>
      <c r="B1632">
        <v>1</v>
      </c>
      <c r="C1632" t="s">
        <v>80</v>
      </c>
      <c r="D1632" t="s">
        <v>93</v>
      </c>
      <c r="E1632" t="s">
        <v>131</v>
      </c>
      <c r="F1632" t="s">
        <v>4944</v>
      </c>
      <c r="G1632" t="s">
        <v>148</v>
      </c>
      <c r="H1632" t="s">
        <v>134</v>
      </c>
      <c r="I1632" t="s">
        <v>135</v>
      </c>
      <c r="J1632" t="s">
        <v>136</v>
      </c>
      <c r="K1632" t="s">
        <v>143</v>
      </c>
      <c r="L1632" t="s">
        <v>4945</v>
      </c>
      <c r="M1632" t="s">
        <v>4946</v>
      </c>
      <c r="N1632">
        <v>7.5566666659999999</v>
      </c>
      <c r="O1632">
        <v>0</v>
      </c>
      <c r="P1632">
        <v>560</v>
      </c>
      <c r="Q1632">
        <v>0</v>
      </c>
      <c r="R1632">
        <v>30</v>
      </c>
      <c r="S1632">
        <v>0</v>
      </c>
      <c r="T1632">
        <v>46</v>
      </c>
      <c r="U1632">
        <v>0</v>
      </c>
      <c r="V1632">
        <v>1</v>
      </c>
      <c r="W1632">
        <v>0</v>
      </c>
      <c r="X1632">
        <v>704.23590919623507</v>
      </c>
      <c r="Y1632">
        <v>0</v>
      </c>
      <c r="Z1632">
        <v>261.66196990475083</v>
      </c>
      <c r="AA1632">
        <v>0</v>
      </c>
      <c r="AB1632">
        <v>241.52255648440132</v>
      </c>
      <c r="AC1632">
        <v>0</v>
      </c>
      <c r="AD1632">
        <v>153.97818655245095</v>
      </c>
      <c r="AE1632">
        <v>1361.3986221378382</v>
      </c>
    </row>
    <row r="1633" spans="1:31" x14ac:dyDescent="0.25">
      <c r="A1633">
        <v>1629577</v>
      </c>
      <c r="B1633">
        <v>1</v>
      </c>
      <c r="C1633" t="s">
        <v>80</v>
      </c>
      <c r="D1633" t="s">
        <v>93</v>
      </c>
      <c r="E1633" t="s">
        <v>178</v>
      </c>
      <c r="F1633" t="s">
        <v>4947</v>
      </c>
      <c r="G1633" t="s">
        <v>227</v>
      </c>
      <c r="H1633" t="s">
        <v>149</v>
      </c>
      <c r="I1633" t="s">
        <v>135</v>
      </c>
      <c r="J1633" t="s">
        <v>136</v>
      </c>
      <c r="K1633" t="s">
        <v>137</v>
      </c>
      <c r="L1633" t="s">
        <v>4948</v>
      </c>
      <c r="M1633" t="s">
        <v>4949</v>
      </c>
      <c r="N1633">
        <v>0.90416666599999995</v>
      </c>
      <c r="O1633">
        <v>0</v>
      </c>
      <c r="P1633">
        <v>29</v>
      </c>
      <c r="Q1633">
        <v>0</v>
      </c>
      <c r="R1633">
        <v>11</v>
      </c>
      <c r="S1633">
        <v>0</v>
      </c>
      <c r="T1633">
        <v>9</v>
      </c>
      <c r="U1633">
        <v>0</v>
      </c>
      <c r="V1633">
        <v>0</v>
      </c>
      <c r="W1633">
        <v>0</v>
      </c>
      <c r="X1633">
        <v>1.7154269562667999</v>
      </c>
      <c r="Y1633">
        <v>0</v>
      </c>
      <c r="Z1633">
        <v>0.63970405273678765</v>
      </c>
      <c r="AA1633">
        <v>0</v>
      </c>
      <c r="AB1633">
        <v>2.6673186560881668</v>
      </c>
      <c r="AC1633">
        <v>0</v>
      </c>
      <c r="AD1633">
        <v>0</v>
      </c>
      <c r="AE1633">
        <v>5.0224496650917541</v>
      </c>
    </row>
    <row r="1634" spans="1:31" x14ac:dyDescent="0.25">
      <c r="A1634">
        <v>1629185</v>
      </c>
      <c r="B1634">
        <v>1</v>
      </c>
      <c r="C1634" t="s">
        <v>80</v>
      </c>
      <c r="D1634" t="s">
        <v>100</v>
      </c>
      <c r="E1634" t="s">
        <v>140</v>
      </c>
      <c r="F1634" t="s">
        <v>4950</v>
      </c>
      <c r="G1634" t="s">
        <v>161</v>
      </c>
      <c r="H1634" t="s">
        <v>134</v>
      </c>
      <c r="I1634" t="s">
        <v>135</v>
      </c>
      <c r="J1634" t="s">
        <v>136</v>
      </c>
      <c r="K1634" t="s">
        <v>137</v>
      </c>
      <c r="L1634" t="s">
        <v>4951</v>
      </c>
      <c r="M1634" t="s">
        <v>4952</v>
      </c>
      <c r="N1634">
        <v>0.43222222199999999</v>
      </c>
      <c r="O1634">
        <v>3</v>
      </c>
      <c r="P1634">
        <v>1436</v>
      </c>
      <c r="Q1634">
        <v>0</v>
      </c>
      <c r="R1634">
        <v>4</v>
      </c>
      <c r="S1634">
        <v>0</v>
      </c>
      <c r="T1634">
        <v>103</v>
      </c>
      <c r="U1634">
        <v>0</v>
      </c>
      <c r="V1634">
        <v>0</v>
      </c>
      <c r="W1634">
        <v>7.4246850718064739</v>
      </c>
      <c r="X1634">
        <v>82.500945124573818</v>
      </c>
      <c r="Y1634">
        <v>0</v>
      </c>
      <c r="Z1634">
        <v>0.25253746236904001</v>
      </c>
      <c r="AA1634">
        <v>0</v>
      </c>
      <c r="AB1634">
        <v>27.942235804697621</v>
      </c>
      <c r="AC1634">
        <v>0</v>
      </c>
      <c r="AD1634">
        <v>0</v>
      </c>
      <c r="AE1634">
        <v>118.12040346344695</v>
      </c>
    </row>
    <row r="1635" spans="1:31" x14ac:dyDescent="0.25">
      <c r="A1635">
        <v>1629434</v>
      </c>
      <c r="B1635">
        <v>1</v>
      </c>
      <c r="C1635" t="s">
        <v>80</v>
      </c>
      <c r="D1635" t="s">
        <v>84</v>
      </c>
      <c r="E1635" t="s">
        <v>152</v>
      </c>
      <c r="F1635" t="s">
        <v>4953</v>
      </c>
      <c r="G1635" t="s">
        <v>154</v>
      </c>
      <c r="H1635" t="s">
        <v>149</v>
      </c>
      <c r="I1635" t="s">
        <v>135</v>
      </c>
      <c r="J1635" t="s">
        <v>136</v>
      </c>
      <c r="K1635" t="s">
        <v>137</v>
      </c>
      <c r="L1635" t="s">
        <v>4954</v>
      </c>
      <c r="M1635" t="s">
        <v>4955</v>
      </c>
      <c r="N1635">
        <v>1.700555555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2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2.6093012054617315</v>
      </c>
      <c r="AC1635">
        <v>0</v>
      </c>
      <c r="AD1635">
        <v>0</v>
      </c>
      <c r="AE1635">
        <v>2.6093012054617315</v>
      </c>
    </row>
    <row r="1636" spans="1:31" x14ac:dyDescent="0.25">
      <c r="A1636">
        <v>1629248</v>
      </c>
      <c r="B1636">
        <v>1</v>
      </c>
      <c r="C1636" t="s">
        <v>81</v>
      </c>
      <c r="D1636" t="s">
        <v>127</v>
      </c>
      <c r="E1636" t="s">
        <v>146</v>
      </c>
      <c r="F1636" t="s">
        <v>4956</v>
      </c>
      <c r="G1636" t="s">
        <v>260</v>
      </c>
      <c r="H1636" t="s">
        <v>149</v>
      </c>
      <c r="I1636" t="s">
        <v>135</v>
      </c>
      <c r="J1636" t="s">
        <v>136</v>
      </c>
      <c r="K1636" t="s">
        <v>137</v>
      </c>
      <c r="L1636" t="s">
        <v>4957</v>
      </c>
      <c r="M1636" t="s">
        <v>4958</v>
      </c>
      <c r="N1636">
        <v>3.9588888880000002</v>
      </c>
      <c r="O1636">
        <v>0</v>
      </c>
      <c r="P1636">
        <v>81</v>
      </c>
      <c r="Q1636">
        <v>0</v>
      </c>
      <c r="R1636">
        <v>11</v>
      </c>
      <c r="S1636">
        <v>0</v>
      </c>
      <c r="T1636">
        <v>5</v>
      </c>
      <c r="U1636">
        <v>0</v>
      </c>
      <c r="V1636">
        <v>0</v>
      </c>
      <c r="W1636">
        <v>0</v>
      </c>
      <c r="X1636">
        <v>46.055888684912162</v>
      </c>
      <c r="Y1636">
        <v>0</v>
      </c>
      <c r="Z1636">
        <v>4.7666055683503332</v>
      </c>
      <c r="AA1636">
        <v>0</v>
      </c>
      <c r="AB1636">
        <v>5.6185170831388316</v>
      </c>
      <c r="AC1636">
        <v>0</v>
      </c>
      <c r="AD1636">
        <v>0</v>
      </c>
      <c r="AE1636">
        <v>56.441011336401331</v>
      </c>
    </row>
    <row r="1637" spans="1:31" x14ac:dyDescent="0.25">
      <c r="A1637">
        <v>1629826</v>
      </c>
      <c r="B1637">
        <v>1</v>
      </c>
      <c r="C1637" t="s">
        <v>80</v>
      </c>
      <c r="D1637" t="s">
        <v>93</v>
      </c>
      <c r="E1637" t="s">
        <v>178</v>
      </c>
      <c r="F1637" t="s">
        <v>4959</v>
      </c>
      <c r="G1637" t="s">
        <v>227</v>
      </c>
      <c r="H1637" t="s">
        <v>149</v>
      </c>
      <c r="I1637" t="s">
        <v>135</v>
      </c>
      <c r="J1637" t="s">
        <v>136</v>
      </c>
      <c r="K1637" t="s">
        <v>137</v>
      </c>
      <c r="L1637" t="s">
        <v>4960</v>
      </c>
      <c r="M1637" t="s">
        <v>4961</v>
      </c>
      <c r="N1637">
        <v>2.3574999999999999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28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62.449940207404758</v>
      </c>
      <c r="AC1637">
        <v>0</v>
      </c>
      <c r="AD1637">
        <v>0</v>
      </c>
      <c r="AE1637">
        <v>62.449940207404758</v>
      </c>
    </row>
    <row r="1638" spans="1:31" x14ac:dyDescent="0.25">
      <c r="A1638">
        <v>1629142</v>
      </c>
      <c r="B1638">
        <v>1</v>
      </c>
      <c r="C1638" t="s">
        <v>80</v>
      </c>
      <c r="D1638" t="s">
        <v>92</v>
      </c>
      <c r="E1638" t="s">
        <v>204</v>
      </c>
      <c r="F1638" t="s">
        <v>4962</v>
      </c>
      <c r="G1638" t="s">
        <v>161</v>
      </c>
      <c r="H1638" t="s">
        <v>134</v>
      </c>
      <c r="I1638" t="s">
        <v>135</v>
      </c>
      <c r="J1638" t="s">
        <v>136</v>
      </c>
      <c r="K1638" t="s">
        <v>137</v>
      </c>
      <c r="L1638" t="s">
        <v>4963</v>
      </c>
      <c r="M1638" t="s">
        <v>4964</v>
      </c>
      <c r="N1638">
        <v>0.46555555500000001</v>
      </c>
      <c r="O1638">
        <v>23</v>
      </c>
      <c r="P1638">
        <v>1440</v>
      </c>
      <c r="Q1638">
        <v>3</v>
      </c>
      <c r="R1638">
        <v>27</v>
      </c>
      <c r="S1638">
        <v>23</v>
      </c>
      <c r="T1638">
        <v>182</v>
      </c>
      <c r="U1638">
        <v>1</v>
      </c>
      <c r="V1638">
        <v>1</v>
      </c>
      <c r="W1638">
        <v>68.094295313219831</v>
      </c>
      <c r="X1638">
        <v>93.205876222829218</v>
      </c>
      <c r="Y1638">
        <v>2.0030817401788354</v>
      </c>
      <c r="Z1638">
        <v>2.7590188696512401</v>
      </c>
      <c r="AA1638">
        <v>19.563167439403649</v>
      </c>
      <c r="AB1638">
        <v>28.153727061882329</v>
      </c>
      <c r="AC1638">
        <v>3.3416495246696174</v>
      </c>
      <c r="AD1638">
        <v>1.8088645927333334E-4</v>
      </c>
      <c r="AE1638">
        <v>217.12099705829399</v>
      </c>
    </row>
    <row r="1639" spans="1:31" x14ac:dyDescent="0.25">
      <c r="A1639">
        <v>1629391</v>
      </c>
      <c r="B1639">
        <v>1</v>
      </c>
      <c r="C1639" t="s">
        <v>80</v>
      </c>
      <c r="D1639" t="s">
        <v>82</v>
      </c>
      <c r="E1639" t="s">
        <v>152</v>
      </c>
      <c r="F1639" t="s">
        <v>4965</v>
      </c>
      <c r="G1639" t="s">
        <v>507</v>
      </c>
      <c r="H1639" t="s">
        <v>149</v>
      </c>
      <c r="I1639" t="s">
        <v>135</v>
      </c>
      <c r="J1639" t="s">
        <v>136</v>
      </c>
      <c r="K1639" t="s">
        <v>137</v>
      </c>
      <c r="L1639" t="s">
        <v>4966</v>
      </c>
      <c r="M1639" t="s">
        <v>4967</v>
      </c>
      <c r="N1639">
        <v>2.0391666659999999</v>
      </c>
      <c r="O1639">
        <v>0</v>
      </c>
      <c r="P1639">
        <v>6</v>
      </c>
      <c r="Q1639">
        <v>0</v>
      </c>
      <c r="R1639">
        <v>0</v>
      </c>
      <c r="S1639">
        <v>0</v>
      </c>
      <c r="T1639">
        <v>7</v>
      </c>
      <c r="U1639">
        <v>0</v>
      </c>
      <c r="V1639">
        <v>0</v>
      </c>
      <c r="W1639">
        <v>0</v>
      </c>
      <c r="X1639">
        <v>4.8528094696720272</v>
      </c>
      <c r="Y1639">
        <v>0</v>
      </c>
      <c r="Z1639">
        <v>0</v>
      </c>
      <c r="AA1639">
        <v>0</v>
      </c>
      <c r="AB1639">
        <v>13.77446376514126</v>
      </c>
      <c r="AC1639">
        <v>0</v>
      </c>
      <c r="AD1639">
        <v>0</v>
      </c>
      <c r="AE1639">
        <v>18.627273234813288</v>
      </c>
    </row>
    <row r="1640" spans="1:31" x14ac:dyDescent="0.25">
      <c r="A1640">
        <v>1629534</v>
      </c>
      <c r="B1640">
        <v>1</v>
      </c>
      <c r="C1640" t="s">
        <v>81</v>
      </c>
      <c r="D1640" t="s">
        <v>120</v>
      </c>
      <c r="E1640" t="s">
        <v>178</v>
      </c>
      <c r="F1640" t="s">
        <v>3252</v>
      </c>
      <c r="G1640" t="s">
        <v>148</v>
      </c>
      <c r="H1640" t="s">
        <v>149</v>
      </c>
      <c r="I1640" t="s">
        <v>135</v>
      </c>
      <c r="J1640" t="s">
        <v>136</v>
      </c>
      <c r="K1640" t="s">
        <v>143</v>
      </c>
      <c r="L1640" t="s">
        <v>4968</v>
      </c>
      <c r="M1640" t="s">
        <v>4969</v>
      </c>
      <c r="N1640">
        <v>7.0967563880000002</v>
      </c>
      <c r="O1640">
        <v>0</v>
      </c>
      <c r="P1640">
        <v>104</v>
      </c>
      <c r="Q1640">
        <v>0</v>
      </c>
      <c r="R1640">
        <v>0</v>
      </c>
      <c r="S1640">
        <v>0</v>
      </c>
      <c r="T1640">
        <v>4</v>
      </c>
      <c r="U1640">
        <v>0</v>
      </c>
      <c r="V1640">
        <v>0</v>
      </c>
      <c r="W1640">
        <v>0</v>
      </c>
      <c r="X1640">
        <v>166.17290126255747</v>
      </c>
      <c r="Y1640">
        <v>0</v>
      </c>
      <c r="Z1640">
        <v>0</v>
      </c>
      <c r="AA1640">
        <v>0</v>
      </c>
      <c r="AB1640">
        <v>10.502399143693047</v>
      </c>
      <c r="AC1640">
        <v>0</v>
      </c>
      <c r="AD1640">
        <v>0</v>
      </c>
      <c r="AE1640">
        <v>176.67530040625053</v>
      </c>
    </row>
    <row r="1641" spans="1:31" x14ac:dyDescent="0.25">
      <c r="A1641">
        <v>1629540</v>
      </c>
      <c r="B1641">
        <v>1</v>
      </c>
      <c r="C1641" t="s">
        <v>80</v>
      </c>
      <c r="D1641" t="s">
        <v>101</v>
      </c>
      <c r="E1641" t="s">
        <v>178</v>
      </c>
      <c r="F1641" t="s">
        <v>4970</v>
      </c>
      <c r="G1641" t="s">
        <v>675</v>
      </c>
      <c r="H1641" t="s">
        <v>149</v>
      </c>
      <c r="I1641" t="s">
        <v>135</v>
      </c>
      <c r="J1641" t="s">
        <v>136</v>
      </c>
      <c r="K1641" t="s">
        <v>137</v>
      </c>
      <c r="L1641" t="s">
        <v>4971</v>
      </c>
      <c r="M1641" t="s">
        <v>4972</v>
      </c>
      <c r="N1641">
        <v>1.078888888</v>
      </c>
      <c r="O1641">
        <v>0</v>
      </c>
      <c r="P1641">
        <v>125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18.520068735914432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18.520068735914432</v>
      </c>
    </row>
    <row r="1642" spans="1:31" x14ac:dyDescent="0.25">
      <c r="A1642">
        <v>1629932</v>
      </c>
      <c r="B1642">
        <v>1</v>
      </c>
      <c r="C1642" t="s">
        <v>81</v>
      </c>
      <c r="D1642" t="s">
        <v>124</v>
      </c>
      <c r="E1642" t="s">
        <v>152</v>
      </c>
      <c r="F1642" t="s">
        <v>4973</v>
      </c>
      <c r="G1642" t="s">
        <v>154</v>
      </c>
      <c r="H1642" t="s">
        <v>149</v>
      </c>
      <c r="I1642" t="s">
        <v>135</v>
      </c>
      <c r="J1642" t="s">
        <v>136</v>
      </c>
      <c r="K1642" t="s">
        <v>137</v>
      </c>
      <c r="L1642" t="s">
        <v>4974</v>
      </c>
      <c r="M1642" t="s">
        <v>4975</v>
      </c>
      <c r="N1642">
        <v>0.88472222199999995</v>
      </c>
      <c r="O1642">
        <v>0</v>
      </c>
      <c r="P1642">
        <v>3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0.56466769076808998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0.56466769076808998</v>
      </c>
    </row>
    <row r="1643" spans="1:31" x14ac:dyDescent="0.25">
      <c r="A1643">
        <v>1629394</v>
      </c>
      <c r="B1643">
        <v>1</v>
      </c>
      <c r="C1643" t="s">
        <v>81</v>
      </c>
      <c r="D1643" t="s">
        <v>123</v>
      </c>
      <c r="E1643" t="s">
        <v>178</v>
      </c>
      <c r="F1643" t="s">
        <v>4976</v>
      </c>
      <c r="G1643" t="s">
        <v>227</v>
      </c>
      <c r="H1643" t="s">
        <v>149</v>
      </c>
      <c r="I1643" t="s">
        <v>135</v>
      </c>
      <c r="J1643" t="s">
        <v>136</v>
      </c>
      <c r="K1643" t="s">
        <v>137</v>
      </c>
      <c r="L1643" t="s">
        <v>4977</v>
      </c>
      <c r="M1643" t="s">
        <v>4978</v>
      </c>
      <c r="N1643">
        <v>1.4624999999999999</v>
      </c>
      <c r="O1643">
        <v>0</v>
      </c>
      <c r="P1643">
        <v>69</v>
      </c>
      <c r="Q1643">
        <v>0</v>
      </c>
      <c r="R1643">
        <v>0</v>
      </c>
      <c r="S1643">
        <v>0</v>
      </c>
      <c r="T1643">
        <v>4</v>
      </c>
      <c r="U1643">
        <v>0</v>
      </c>
      <c r="V1643">
        <v>0</v>
      </c>
      <c r="W1643">
        <v>0</v>
      </c>
      <c r="X1643">
        <v>7.8359101376181002</v>
      </c>
      <c r="Y1643">
        <v>0</v>
      </c>
      <c r="Z1643">
        <v>0</v>
      </c>
      <c r="AA1643">
        <v>0</v>
      </c>
      <c r="AB1643">
        <v>1.123105008479675</v>
      </c>
      <c r="AC1643">
        <v>0</v>
      </c>
      <c r="AD1643">
        <v>0</v>
      </c>
      <c r="AE1643">
        <v>8.9590151460977747</v>
      </c>
    </row>
    <row r="1644" spans="1:31" x14ac:dyDescent="0.25">
      <c r="A1644">
        <v>1629680</v>
      </c>
      <c r="B1644">
        <v>1</v>
      </c>
      <c r="C1644" t="s">
        <v>80</v>
      </c>
      <c r="D1644" t="s">
        <v>90</v>
      </c>
      <c r="E1644" t="s">
        <v>152</v>
      </c>
      <c r="F1644" t="s">
        <v>4979</v>
      </c>
      <c r="G1644" t="s">
        <v>154</v>
      </c>
      <c r="H1644" t="s">
        <v>149</v>
      </c>
      <c r="I1644" t="s">
        <v>135</v>
      </c>
      <c r="J1644" t="s">
        <v>136</v>
      </c>
      <c r="K1644" t="s">
        <v>137</v>
      </c>
      <c r="L1644" t="s">
        <v>4980</v>
      </c>
      <c r="M1644" t="s">
        <v>4981</v>
      </c>
      <c r="N1644">
        <v>3.0547222220000001</v>
      </c>
      <c r="O1644">
        <v>0</v>
      </c>
      <c r="P1644">
        <v>4</v>
      </c>
      <c r="Q1644">
        <v>0</v>
      </c>
      <c r="R1644">
        <v>0</v>
      </c>
      <c r="S1644">
        <v>0</v>
      </c>
      <c r="T1644">
        <v>3</v>
      </c>
      <c r="U1644">
        <v>0</v>
      </c>
      <c r="V1644">
        <v>0</v>
      </c>
      <c r="W1644">
        <v>0</v>
      </c>
      <c r="X1644">
        <v>3.1949757983615847</v>
      </c>
      <c r="Y1644">
        <v>0</v>
      </c>
      <c r="Z1644">
        <v>0</v>
      </c>
      <c r="AA1644">
        <v>0</v>
      </c>
      <c r="AB1644">
        <v>8.1170200075089927</v>
      </c>
      <c r="AC1644">
        <v>0</v>
      </c>
      <c r="AD1644">
        <v>0</v>
      </c>
      <c r="AE1644">
        <v>11.311995805870577</v>
      </c>
    </row>
    <row r="1645" spans="1:31" x14ac:dyDescent="0.25">
      <c r="A1645">
        <v>1629371</v>
      </c>
      <c r="B1645">
        <v>1</v>
      </c>
      <c r="C1645" t="s">
        <v>80</v>
      </c>
      <c r="D1645" t="s">
        <v>104</v>
      </c>
      <c r="E1645" t="s">
        <v>178</v>
      </c>
      <c r="F1645" t="s">
        <v>4982</v>
      </c>
      <c r="G1645" t="s">
        <v>227</v>
      </c>
      <c r="H1645" t="s">
        <v>149</v>
      </c>
      <c r="I1645" t="s">
        <v>135</v>
      </c>
      <c r="J1645" t="s">
        <v>136</v>
      </c>
      <c r="K1645" t="s">
        <v>137</v>
      </c>
      <c r="L1645" t="s">
        <v>4983</v>
      </c>
      <c r="M1645" t="s">
        <v>4984</v>
      </c>
      <c r="N1645">
        <v>1.3591666659999999</v>
      </c>
      <c r="O1645">
        <v>0</v>
      </c>
      <c r="P1645">
        <v>5</v>
      </c>
      <c r="Q1645">
        <v>0</v>
      </c>
      <c r="R1645">
        <v>6</v>
      </c>
      <c r="S1645">
        <v>0</v>
      </c>
      <c r="T1645">
        <v>2</v>
      </c>
      <c r="U1645">
        <v>0</v>
      </c>
      <c r="V1645">
        <v>0</v>
      </c>
      <c r="W1645">
        <v>0</v>
      </c>
      <c r="X1645">
        <v>0.28036661285837911</v>
      </c>
      <c r="Y1645">
        <v>0</v>
      </c>
      <c r="Z1645">
        <v>2.0693471871742655</v>
      </c>
      <c r="AA1645">
        <v>0</v>
      </c>
      <c r="AB1645">
        <v>1.8288309751724412</v>
      </c>
      <c r="AC1645">
        <v>0</v>
      </c>
      <c r="AD1645">
        <v>0</v>
      </c>
      <c r="AE1645">
        <v>4.1785447752050855</v>
      </c>
    </row>
    <row r="1646" spans="1:31" x14ac:dyDescent="0.25">
      <c r="A1646">
        <v>1629703</v>
      </c>
      <c r="B1646">
        <v>1</v>
      </c>
      <c r="C1646" t="s">
        <v>81</v>
      </c>
      <c r="D1646" t="s">
        <v>123</v>
      </c>
      <c r="E1646" t="s">
        <v>178</v>
      </c>
      <c r="F1646" t="s">
        <v>4985</v>
      </c>
      <c r="G1646" t="s">
        <v>464</v>
      </c>
      <c r="H1646" t="s">
        <v>149</v>
      </c>
      <c r="I1646" t="s">
        <v>135</v>
      </c>
      <c r="J1646" t="s">
        <v>136</v>
      </c>
      <c r="K1646" t="s">
        <v>137</v>
      </c>
      <c r="L1646" t="s">
        <v>4986</v>
      </c>
      <c r="M1646" t="s">
        <v>4987</v>
      </c>
      <c r="N1646">
        <v>4.5711111109999996</v>
      </c>
      <c r="O1646">
        <v>0</v>
      </c>
      <c r="P1646">
        <v>4</v>
      </c>
      <c r="Q1646">
        <v>0</v>
      </c>
      <c r="R1646">
        <v>36</v>
      </c>
      <c r="S1646">
        <v>0</v>
      </c>
      <c r="T1646">
        <v>6</v>
      </c>
      <c r="U1646">
        <v>0</v>
      </c>
      <c r="V1646">
        <v>0</v>
      </c>
      <c r="W1646">
        <v>0</v>
      </c>
      <c r="X1646">
        <v>2.2253656898567109</v>
      </c>
      <c r="Y1646">
        <v>0</v>
      </c>
      <c r="Z1646">
        <v>31.155896303537929</v>
      </c>
      <c r="AA1646">
        <v>0</v>
      </c>
      <c r="AB1646">
        <v>22.651154283858293</v>
      </c>
      <c r="AC1646">
        <v>0</v>
      </c>
      <c r="AD1646">
        <v>0</v>
      </c>
      <c r="AE1646">
        <v>56.032416277252935</v>
      </c>
    </row>
    <row r="1647" spans="1:31" x14ac:dyDescent="0.25">
      <c r="A1647">
        <v>1629225</v>
      </c>
      <c r="B1647">
        <v>1</v>
      </c>
      <c r="C1647" t="s">
        <v>80</v>
      </c>
      <c r="D1647" t="s">
        <v>92</v>
      </c>
      <c r="E1647" t="s">
        <v>131</v>
      </c>
      <c r="F1647" t="s">
        <v>4988</v>
      </c>
      <c r="G1647" t="s">
        <v>195</v>
      </c>
      <c r="H1647" t="s">
        <v>134</v>
      </c>
      <c r="I1647" t="s">
        <v>135</v>
      </c>
      <c r="J1647" t="s">
        <v>136</v>
      </c>
      <c r="K1647" t="s">
        <v>137</v>
      </c>
      <c r="L1647" t="s">
        <v>4989</v>
      </c>
      <c r="M1647" t="s">
        <v>4990</v>
      </c>
      <c r="N1647">
        <v>5.7569444440000002</v>
      </c>
      <c r="O1647">
        <v>0</v>
      </c>
      <c r="P1647">
        <v>9</v>
      </c>
      <c r="Q1647">
        <v>0</v>
      </c>
      <c r="R1647">
        <v>1</v>
      </c>
      <c r="S1647">
        <v>0</v>
      </c>
      <c r="T1647">
        <v>6</v>
      </c>
      <c r="U1647">
        <v>0</v>
      </c>
      <c r="V1647">
        <v>0</v>
      </c>
      <c r="W1647">
        <v>0</v>
      </c>
      <c r="X1647">
        <v>6.0608404204072066</v>
      </c>
      <c r="Y1647">
        <v>0</v>
      </c>
      <c r="Z1647">
        <v>7.5089200680000003E-3</v>
      </c>
      <c r="AA1647">
        <v>0</v>
      </c>
      <c r="AB1647">
        <v>194.32412167729544</v>
      </c>
      <c r="AC1647">
        <v>0</v>
      </c>
      <c r="AD1647">
        <v>0</v>
      </c>
      <c r="AE1647">
        <v>200.39247101777065</v>
      </c>
    </row>
    <row r="1648" spans="1:31" x14ac:dyDescent="0.25">
      <c r="A1648">
        <v>1629889</v>
      </c>
      <c r="B1648">
        <v>1</v>
      </c>
      <c r="C1648" t="s">
        <v>80</v>
      </c>
      <c r="D1648" t="s">
        <v>108</v>
      </c>
      <c r="E1648" t="s">
        <v>152</v>
      </c>
      <c r="F1648" t="s">
        <v>4991</v>
      </c>
      <c r="G1648" t="s">
        <v>154</v>
      </c>
      <c r="H1648" t="s">
        <v>149</v>
      </c>
      <c r="I1648" t="s">
        <v>135</v>
      </c>
      <c r="J1648" t="s">
        <v>136</v>
      </c>
      <c r="K1648" t="s">
        <v>137</v>
      </c>
      <c r="L1648" t="s">
        <v>4992</v>
      </c>
      <c r="M1648" t="s">
        <v>4993</v>
      </c>
      <c r="N1648">
        <v>1.5241666659999999</v>
      </c>
      <c r="O1648">
        <v>0</v>
      </c>
      <c r="P1648">
        <v>1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0.21163022045006585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0.21163022045006585</v>
      </c>
    </row>
    <row r="1649" spans="1:31" x14ac:dyDescent="0.25">
      <c r="A1649">
        <v>1629208</v>
      </c>
      <c r="B1649">
        <v>1</v>
      </c>
      <c r="C1649" t="s">
        <v>81</v>
      </c>
      <c r="D1649" t="s">
        <v>120</v>
      </c>
      <c r="E1649" t="s">
        <v>140</v>
      </c>
      <c r="F1649" t="s">
        <v>4994</v>
      </c>
      <c r="G1649" t="s">
        <v>161</v>
      </c>
      <c r="H1649" t="s">
        <v>134</v>
      </c>
      <c r="I1649" t="s">
        <v>135</v>
      </c>
      <c r="J1649" t="s">
        <v>136</v>
      </c>
      <c r="K1649" t="s">
        <v>137</v>
      </c>
      <c r="L1649" t="s">
        <v>4995</v>
      </c>
      <c r="M1649" t="s">
        <v>4996</v>
      </c>
      <c r="N1649">
        <v>0.80027777700000002</v>
      </c>
      <c r="O1649">
        <v>0</v>
      </c>
      <c r="P1649">
        <v>1125</v>
      </c>
      <c r="Q1649">
        <v>0</v>
      </c>
      <c r="R1649">
        <v>8</v>
      </c>
      <c r="S1649">
        <v>1</v>
      </c>
      <c r="T1649">
        <v>150</v>
      </c>
      <c r="U1649">
        <v>0</v>
      </c>
      <c r="V1649">
        <v>0</v>
      </c>
      <c r="W1649">
        <v>0</v>
      </c>
      <c r="X1649">
        <v>157.24136188711759</v>
      </c>
      <c r="Y1649">
        <v>0</v>
      </c>
      <c r="Z1649">
        <v>1.0677150926855192</v>
      </c>
      <c r="AA1649">
        <v>24.084459656136008</v>
      </c>
      <c r="AB1649">
        <v>23.323787640422847</v>
      </c>
      <c r="AC1649">
        <v>0</v>
      </c>
      <c r="AD1649">
        <v>0</v>
      </c>
      <c r="AE1649">
        <v>205.71732427636195</v>
      </c>
    </row>
    <row r="1650" spans="1:31" x14ac:dyDescent="0.25">
      <c r="A1650">
        <v>1629471</v>
      </c>
      <c r="B1650">
        <v>1</v>
      </c>
      <c r="C1650" t="s">
        <v>80</v>
      </c>
      <c r="D1650" t="s">
        <v>104</v>
      </c>
      <c r="E1650" t="s">
        <v>146</v>
      </c>
      <c r="F1650" t="s">
        <v>4997</v>
      </c>
      <c r="G1650" t="s">
        <v>187</v>
      </c>
      <c r="H1650" t="s">
        <v>149</v>
      </c>
      <c r="I1650" t="s">
        <v>135</v>
      </c>
      <c r="J1650" t="s">
        <v>136</v>
      </c>
      <c r="K1650" t="s">
        <v>137</v>
      </c>
      <c r="L1650" t="s">
        <v>4998</v>
      </c>
      <c r="M1650" t="s">
        <v>4999</v>
      </c>
      <c r="N1650">
        <v>5.5061111110000001</v>
      </c>
      <c r="O1650">
        <v>0</v>
      </c>
      <c r="P1650">
        <v>82</v>
      </c>
      <c r="Q1650">
        <v>0</v>
      </c>
      <c r="R1650">
        <v>0</v>
      </c>
      <c r="S1650">
        <v>0</v>
      </c>
      <c r="T1650">
        <v>26</v>
      </c>
      <c r="U1650">
        <v>0</v>
      </c>
      <c r="V1650">
        <v>0</v>
      </c>
      <c r="W1650">
        <v>0</v>
      </c>
      <c r="X1650">
        <v>107.73145124408798</v>
      </c>
      <c r="Y1650">
        <v>0</v>
      </c>
      <c r="Z1650">
        <v>0</v>
      </c>
      <c r="AA1650">
        <v>0</v>
      </c>
      <c r="AB1650">
        <v>340.49747945160306</v>
      </c>
      <c r="AC1650">
        <v>0</v>
      </c>
      <c r="AD1650">
        <v>0</v>
      </c>
      <c r="AE1650">
        <v>448.22893069569102</v>
      </c>
    </row>
    <row r="1651" spans="1:31" x14ac:dyDescent="0.25">
      <c r="A1651">
        <v>1629079</v>
      </c>
      <c r="B1651">
        <v>1</v>
      </c>
      <c r="C1651" t="s">
        <v>80</v>
      </c>
      <c r="D1651" t="s">
        <v>107</v>
      </c>
      <c r="E1651" t="s">
        <v>140</v>
      </c>
      <c r="F1651" t="s">
        <v>5000</v>
      </c>
      <c r="G1651" t="s">
        <v>161</v>
      </c>
      <c r="H1651" t="s">
        <v>134</v>
      </c>
      <c r="I1651" t="s">
        <v>135</v>
      </c>
      <c r="J1651" t="s">
        <v>136</v>
      </c>
      <c r="K1651" t="s">
        <v>137</v>
      </c>
      <c r="L1651" t="s">
        <v>5001</v>
      </c>
      <c r="M1651" t="s">
        <v>5002</v>
      </c>
      <c r="N1651">
        <v>0.42388888800000002</v>
      </c>
      <c r="O1651">
        <v>5</v>
      </c>
      <c r="P1651">
        <v>1455</v>
      </c>
      <c r="Q1651">
        <v>3</v>
      </c>
      <c r="R1651">
        <v>13</v>
      </c>
      <c r="S1651">
        <v>13</v>
      </c>
      <c r="T1651">
        <v>204</v>
      </c>
      <c r="U1651">
        <v>0</v>
      </c>
      <c r="V1651">
        <v>1</v>
      </c>
      <c r="W1651">
        <v>5.5572013199233368</v>
      </c>
      <c r="X1651">
        <v>69.854785959899814</v>
      </c>
      <c r="Y1651">
        <v>161.66837462215798</v>
      </c>
      <c r="Z1651">
        <v>0.79130247138076448</v>
      </c>
      <c r="AA1651">
        <v>207.59727534340152</v>
      </c>
      <c r="AB1651">
        <v>19.430533812606757</v>
      </c>
      <c r="AC1651">
        <v>0</v>
      </c>
      <c r="AD1651">
        <v>0.48110865320777779</v>
      </c>
      <c r="AE1651">
        <v>465.380582182578</v>
      </c>
    </row>
    <row r="1652" spans="1:31" x14ac:dyDescent="0.25">
      <c r="A1652">
        <v>1629517</v>
      </c>
      <c r="B1652">
        <v>1</v>
      </c>
      <c r="C1652" t="s">
        <v>81</v>
      </c>
      <c r="D1652" t="s">
        <v>125</v>
      </c>
      <c r="E1652" t="s">
        <v>131</v>
      </c>
      <c r="F1652" t="s">
        <v>5003</v>
      </c>
      <c r="G1652" t="s">
        <v>195</v>
      </c>
      <c r="H1652" t="s">
        <v>134</v>
      </c>
      <c r="I1652" t="s">
        <v>135</v>
      </c>
      <c r="J1652" t="s">
        <v>136</v>
      </c>
      <c r="K1652" t="s">
        <v>137</v>
      </c>
      <c r="L1652" t="s">
        <v>5004</v>
      </c>
      <c r="M1652" t="s">
        <v>5005</v>
      </c>
      <c r="N1652">
        <v>1.6686111109999999</v>
      </c>
      <c r="O1652">
        <v>0</v>
      </c>
      <c r="P1652">
        <v>135</v>
      </c>
      <c r="Q1652">
        <v>0</v>
      </c>
      <c r="R1652">
        <v>1</v>
      </c>
      <c r="S1652">
        <v>0</v>
      </c>
      <c r="T1652">
        <v>10</v>
      </c>
      <c r="U1652">
        <v>0</v>
      </c>
      <c r="V1652">
        <v>0</v>
      </c>
      <c r="W1652">
        <v>0</v>
      </c>
      <c r="X1652">
        <v>19.454010353399354</v>
      </c>
      <c r="Y1652">
        <v>0</v>
      </c>
      <c r="Z1652">
        <v>3.7606882487120005E-2</v>
      </c>
      <c r="AA1652">
        <v>0</v>
      </c>
      <c r="AB1652">
        <v>2.3555376799010808</v>
      </c>
      <c r="AC1652">
        <v>0</v>
      </c>
      <c r="AD1652">
        <v>0</v>
      </c>
      <c r="AE1652">
        <v>21.847154915787552</v>
      </c>
    </row>
    <row r="1653" spans="1:31" x14ac:dyDescent="0.25">
      <c r="A1653">
        <v>1629849</v>
      </c>
      <c r="B1653">
        <v>1</v>
      </c>
      <c r="C1653" t="s">
        <v>80</v>
      </c>
      <c r="D1653" t="s">
        <v>97</v>
      </c>
      <c r="E1653" t="s">
        <v>152</v>
      </c>
      <c r="F1653" t="s">
        <v>5006</v>
      </c>
      <c r="G1653" t="s">
        <v>154</v>
      </c>
      <c r="H1653" t="s">
        <v>149</v>
      </c>
      <c r="I1653" t="s">
        <v>135</v>
      </c>
      <c r="J1653" t="s">
        <v>136</v>
      </c>
      <c r="K1653" t="s">
        <v>137</v>
      </c>
      <c r="L1653" t="s">
        <v>5007</v>
      </c>
      <c r="M1653" t="s">
        <v>5008</v>
      </c>
      <c r="N1653">
        <v>5.613888888</v>
      </c>
      <c r="O1653">
        <v>0</v>
      </c>
      <c r="P1653">
        <v>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0.27965446811604444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0.27965446811604444</v>
      </c>
    </row>
    <row r="1654" spans="1:31" x14ac:dyDescent="0.25">
      <c r="A1654">
        <v>1629766</v>
      </c>
      <c r="B1654">
        <v>1</v>
      </c>
      <c r="C1654" t="s">
        <v>80</v>
      </c>
      <c r="D1654" t="s">
        <v>94</v>
      </c>
      <c r="E1654" t="s">
        <v>152</v>
      </c>
      <c r="F1654" t="s">
        <v>5009</v>
      </c>
      <c r="G1654" t="s">
        <v>154</v>
      </c>
      <c r="H1654" t="s">
        <v>149</v>
      </c>
      <c r="I1654" t="s">
        <v>135</v>
      </c>
      <c r="J1654" t="s">
        <v>136</v>
      </c>
      <c r="K1654" t="s">
        <v>137</v>
      </c>
      <c r="L1654" t="s">
        <v>5010</v>
      </c>
      <c r="M1654" t="s">
        <v>5011</v>
      </c>
      <c r="N1654">
        <v>5.9705555549999998</v>
      </c>
      <c r="O1654">
        <v>0</v>
      </c>
      <c r="P1654">
        <v>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0.67831053605317349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0.67831053605317349</v>
      </c>
    </row>
    <row r="1655" spans="1:31" x14ac:dyDescent="0.25">
      <c r="A1655">
        <v>1629457</v>
      </c>
      <c r="B1655">
        <v>1</v>
      </c>
      <c r="C1655" t="s">
        <v>80</v>
      </c>
      <c r="D1655" t="s">
        <v>93</v>
      </c>
      <c r="E1655" t="s">
        <v>152</v>
      </c>
      <c r="F1655" t="s">
        <v>5012</v>
      </c>
      <c r="G1655" t="s">
        <v>507</v>
      </c>
      <c r="H1655" t="s">
        <v>149</v>
      </c>
      <c r="I1655" t="s">
        <v>135</v>
      </c>
      <c r="J1655" t="s">
        <v>136</v>
      </c>
      <c r="K1655" t="s">
        <v>137</v>
      </c>
      <c r="L1655" t="s">
        <v>5013</v>
      </c>
      <c r="M1655" t="s">
        <v>5014</v>
      </c>
      <c r="N1655">
        <v>1.55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1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3.6209463400404669</v>
      </c>
      <c r="AC1655">
        <v>0</v>
      </c>
      <c r="AD1655">
        <v>0</v>
      </c>
      <c r="AE1655">
        <v>3.6209463400404669</v>
      </c>
    </row>
    <row r="1656" spans="1:31" x14ac:dyDescent="0.25">
      <c r="A1656">
        <v>1629162</v>
      </c>
      <c r="B1656">
        <v>1</v>
      </c>
      <c r="C1656" t="s">
        <v>80</v>
      </c>
      <c r="D1656" t="s">
        <v>103</v>
      </c>
      <c r="E1656" t="s">
        <v>642</v>
      </c>
      <c r="F1656" t="s">
        <v>5015</v>
      </c>
      <c r="G1656" t="s">
        <v>161</v>
      </c>
      <c r="H1656" t="s">
        <v>134</v>
      </c>
      <c r="I1656" t="s">
        <v>135</v>
      </c>
      <c r="J1656" t="s">
        <v>136</v>
      </c>
      <c r="K1656" t="s">
        <v>137</v>
      </c>
      <c r="L1656" t="s">
        <v>5016</v>
      </c>
      <c r="M1656" t="s">
        <v>5017</v>
      </c>
      <c r="N1656">
        <v>9.7500000000000003E-2</v>
      </c>
      <c r="O1656">
        <v>0</v>
      </c>
      <c r="P1656">
        <v>0</v>
      </c>
      <c r="Q1656">
        <v>0</v>
      </c>
      <c r="R1656">
        <v>0</v>
      </c>
      <c r="S1656">
        <v>3</v>
      </c>
      <c r="T1656">
        <v>0</v>
      </c>
      <c r="U1656">
        <v>3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0.50766836064946097</v>
      </c>
      <c r="AB1656">
        <v>0</v>
      </c>
      <c r="AC1656">
        <v>14.822220839094555</v>
      </c>
      <c r="AD1656">
        <v>0</v>
      </c>
      <c r="AE1656">
        <v>15.329889199744017</v>
      </c>
    </row>
    <row r="1657" spans="1:31" x14ac:dyDescent="0.25">
      <c r="A1657">
        <v>1629557</v>
      </c>
      <c r="B1657">
        <v>1</v>
      </c>
      <c r="C1657" t="s">
        <v>80</v>
      </c>
      <c r="D1657" t="s">
        <v>96</v>
      </c>
      <c r="E1657" t="s">
        <v>152</v>
      </c>
      <c r="F1657" t="s">
        <v>5018</v>
      </c>
      <c r="G1657" t="s">
        <v>154</v>
      </c>
      <c r="H1657" t="s">
        <v>149</v>
      </c>
      <c r="I1657" t="s">
        <v>135</v>
      </c>
      <c r="J1657" t="s">
        <v>136</v>
      </c>
      <c r="K1657" t="s">
        <v>137</v>
      </c>
      <c r="L1657" t="s">
        <v>5019</v>
      </c>
      <c r="M1657" t="s">
        <v>5020</v>
      </c>
      <c r="N1657">
        <v>5.6375000000000002</v>
      </c>
      <c r="O1657">
        <v>0</v>
      </c>
      <c r="P1657">
        <v>1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2.11838051822243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2.11838051822243</v>
      </c>
    </row>
    <row r="1658" spans="1:31" x14ac:dyDescent="0.25">
      <c r="A1658">
        <v>1629265</v>
      </c>
      <c r="B1658">
        <v>1</v>
      </c>
      <c r="C1658" t="s">
        <v>81</v>
      </c>
      <c r="D1658" t="s">
        <v>128</v>
      </c>
      <c r="E1658" t="s">
        <v>146</v>
      </c>
      <c r="F1658" t="s">
        <v>5021</v>
      </c>
      <c r="G1658" t="s">
        <v>260</v>
      </c>
      <c r="H1658" t="s">
        <v>149</v>
      </c>
      <c r="I1658" t="s">
        <v>135</v>
      </c>
      <c r="J1658" t="s">
        <v>136</v>
      </c>
      <c r="K1658" t="s">
        <v>137</v>
      </c>
      <c r="L1658" t="s">
        <v>5022</v>
      </c>
      <c r="M1658" t="s">
        <v>5023</v>
      </c>
      <c r="N1658">
        <v>5.5827777770000004</v>
      </c>
      <c r="O1658">
        <v>0</v>
      </c>
      <c r="P1658">
        <v>44</v>
      </c>
      <c r="Q1658">
        <v>0</v>
      </c>
      <c r="R1658">
        <v>0</v>
      </c>
      <c r="S1658">
        <v>0</v>
      </c>
      <c r="T1658">
        <v>11</v>
      </c>
      <c r="U1658">
        <v>0</v>
      </c>
      <c r="V1658">
        <v>0</v>
      </c>
      <c r="W1658">
        <v>0</v>
      </c>
      <c r="X1658">
        <v>27.937971873328252</v>
      </c>
      <c r="Y1658">
        <v>0</v>
      </c>
      <c r="Z1658">
        <v>0</v>
      </c>
      <c r="AA1658">
        <v>0</v>
      </c>
      <c r="AB1658">
        <v>53.950061901852862</v>
      </c>
      <c r="AC1658">
        <v>0</v>
      </c>
      <c r="AD1658">
        <v>0</v>
      </c>
      <c r="AE1658">
        <v>81.888033775181114</v>
      </c>
    </row>
    <row r="1659" spans="1:31" x14ac:dyDescent="0.25">
      <c r="A1659">
        <v>1629145</v>
      </c>
      <c r="B1659">
        <v>1</v>
      </c>
      <c r="C1659" t="s">
        <v>81</v>
      </c>
      <c r="D1659" t="s">
        <v>128</v>
      </c>
      <c r="E1659" t="s">
        <v>204</v>
      </c>
      <c r="F1659" t="s">
        <v>5024</v>
      </c>
      <c r="G1659" t="s">
        <v>161</v>
      </c>
      <c r="H1659" t="s">
        <v>134</v>
      </c>
      <c r="I1659" t="s">
        <v>135</v>
      </c>
      <c r="J1659" t="s">
        <v>136</v>
      </c>
      <c r="K1659" t="s">
        <v>137</v>
      </c>
      <c r="L1659" t="s">
        <v>5025</v>
      </c>
      <c r="M1659" t="s">
        <v>5026</v>
      </c>
      <c r="N1659">
        <v>0.99333333300000004</v>
      </c>
      <c r="O1659">
        <v>1</v>
      </c>
      <c r="P1659">
        <v>581</v>
      </c>
      <c r="Q1659">
        <v>3</v>
      </c>
      <c r="R1659">
        <v>3</v>
      </c>
      <c r="S1659">
        <v>9</v>
      </c>
      <c r="T1659">
        <v>47</v>
      </c>
      <c r="U1659">
        <v>0</v>
      </c>
      <c r="V1659">
        <v>0</v>
      </c>
      <c r="W1659">
        <v>0.19645928563108001</v>
      </c>
      <c r="X1659">
        <v>47.744721206496827</v>
      </c>
      <c r="Y1659">
        <v>1.5819936508684203</v>
      </c>
      <c r="Z1659">
        <v>0.14355571096310668</v>
      </c>
      <c r="AA1659">
        <v>31.199432921880256</v>
      </c>
      <c r="AB1659">
        <v>32.253163808188006</v>
      </c>
      <c r="AC1659">
        <v>0</v>
      </c>
      <c r="AD1659">
        <v>0</v>
      </c>
      <c r="AE1659">
        <v>113.11932658402769</v>
      </c>
    </row>
    <row r="1660" spans="1:31" x14ac:dyDescent="0.25">
      <c r="A1660">
        <v>1629288</v>
      </c>
      <c r="B1660">
        <v>1</v>
      </c>
      <c r="C1660" t="s">
        <v>80</v>
      </c>
      <c r="D1660" t="s">
        <v>93</v>
      </c>
      <c r="E1660" t="s">
        <v>140</v>
      </c>
      <c r="F1660" t="s">
        <v>1650</v>
      </c>
      <c r="G1660" t="s">
        <v>161</v>
      </c>
      <c r="H1660" t="s">
        <v>134</v>
      </c>
      <c r="I1660" t="s">
        <v>135</v>
      </c>
      <c r="J1660" t="s">
        <v>136</v>
      </c>
      <c r="K1660" t="s">
        <v>137</v>
      </c>
      <c r="L1660" t="s">
        <v>5027</v>
      </c>
      <c r="M1660" t="s">
        <v>5028</v>
      </c>
      <c r="N1660">
        <v>1.1725000000000001</v>
      </c>
      <c r="O1660">
        <v>0</v>
      </c>
      <c r="P1660">
        <v>645</v>
      </c>
      <c r="Q1660">
        <v>15</v>
      </c>
      <c r="R1660">
        <v>105</v>
      </c>
      <c r="S1660">
        <v>6</v>
      </c>
      <c r="T1660">
        <v>138</v>
      </c>
      <c r="U1660">
        <v>0</v>
      </c>
      <c r="V1660">
        <v>1</v>
      </c>
      <c r="W1660">
        <v>0</v>
      </c>
      <c r="X1660">
        <v>78.054978596511006</v>
      </c>
      <c r="Y1660">
        <v>22.66092725584592</v>
      </c>
      <c r="Z1660">
        <v>33.288452563839975</v>
      </c>
      <c r="AA1660">
        <v>57.766361483759241</v>
      </c>
      <c r="AB1660">
        <v>142.52399745930339</v>
      </c>
      <c r="AC1660">
        <v>0</v>
      </c>
      <c r="AD1660">
        <v>51.540575875569367</v>
      </c>
      <c r="AE1660">
        <v>385.83529323482884</v>
      </c>
    </row>
    <row r="1661" spans="1:31" x14ac:dyDescent="0.25">
      <c r="A1661">
        <v>1629786</v>
      </c>
      <c r="B1661">
        <v>1</v>
      </c>
      <c r="C1661" t="s">
        <v>80</v>
      </c>
      <c r="D1661" t="s">
        <v>99</v>
      </c>
      <c r="E1661" t="s">
        <v>146</v>
      </c>
      <c r="F1661" t="s">
        <v>5029</v>
      </c>
      <c r="G1661" t="s">
        <v>260</v>
      </c>
      <c r="H1661" t="s">
        <v>149</v>
      </c>
      <c r="I1661" t="s">
        <v>135</v>
      </c>
      <c r="J1661" t="s">
        <v>136</v>
      </c>
      <c r="K1661" t="s">
        <v>137</v>
      </c>
      <c r="L1661" t="s">
        <v>5030</v>
      </c>
      <c r="M1661" t="s">
        <v>5031</v>
      </c>
      <c r="N1661">
        <v>3.95</v>
      </c>
      <c r="O1661">
        <v>0</v>
      </c>
      <c r="P1661">
        <v>58</v>
      </c>
      <c r="Q1661">
        <v>0</v>
      </c>
      <c r="R1661">
        <v>0</v>
      </c>
      <c r="S1661">
        <v>0</v>
      </c>
      <c r="T1661">
        <v>3</v>
      </c>
      <c r="U1661">
        <v>0</v>
      </c>
      <c r="V1661">
        <v>0</v>
      </c>
      <c r="W1661">
        <v>0</v>
      </c>
      <c r="X1661">
        <v>96.02808735293533</v>
      </c>
      <c r="Y1661">
        <v>0</v>
      </c>
      <c r="Z1661">
        <v>0</v>
      </c>
      <c r="AA1661">
        <v>0</v>
      </c>
      <c r="AB1661">
        <v>1.9305858394015918</v>
      </c>
      <c r="AC1661">
        <v>0</v>
      </c>
      <c r="AD1661">
        <v>0</v>
      </c>
      <c r="AE1661">
        <v>97.958673192336917</v>
      </c>
    </row>
    <row r="1662" spans="1:31" x14ac:dyDescent="0.25">
      <c r="A1662">
        <v>1629431</v>
      </c>
      <c r="B1662">
        <v>1</v>
      </c>
      <c r="C1662" t="s">
        <v>81</v>
      </c>
      <c r="D1662" t="s">
        <v>126</v>
      </c>
      <c r="E1662" t="s">
        <v>146</v>
      </c>
      <c r="F1662" t="s">
        <v>349</v>
      </c>
      <c r="G1662" t="s">
        <v>148</v>
      </c>
      <c r="H1662" t="s">
        <v>149</v>
      </c>
      <c r="I1662" t="s">
        <v>135</v>
      </c>
      <c r="J1662" t="s">
        <v>136</v>
      </c>
      <c r="K1662" t="s">
        <v>143</v>
      </c>
      <c r="L1662" t="s">
        <v>5032</v>
      </c>
      <c r="M1662" t="s">
        <v>5033</v>
      </c>
      <c r="N1662">
        <v>8.1932433329999999</v>
      </c>
      <c r="O1662">
        <v>0</v>
      </c>
      <c r="P1662">
        <v>352</v>
      </c>
      <c r="Q1662">
        <v>0</v>
      </c>
      <c r="R1662">
        <v>0</v>
      </c>
      <c r="S1662">
        <v>1</v>
      </c>
      <c r="T1662">
        <v>235</v>
      </c>
      <c r="U1662">
        <v>0</v>
      </c>
      <c r="V1662">
        <v>1</v>
      </c>
      <c r="W1662">
        <v>0</v>
      </c>
      <c r="X1662">
        <v>449.67414518148234</v>
      </c>
      <c r="Y1662">
        <v>0</v>
      </c>
      <c r="Z1662">
        <v>0</v>
      </c>
      <c r="AA1662">
        <v>0</v>
      </c>
      <c r="AB1662">
        <v>1400.3621767805794</v>
      </c>
      <c r="AC1662">
        <v>0</v>
      </c>
      <c r="AD1662">
        <v>106.75132303003434</v>
      </c>
      <c r="AE1662">
        <v>1956.7876449920961</v>
      </c>
    </row>
    <row r="1663" spans="1:31" x14ac:dyDescent="0.25">
      <c r="A1663">
        <v>1629076</v>
      </c>
      <c r="B1663">
        <v>1</v>
      </c>
      <c r="C1663" t="s">
        <v>80</v>
      </c>
      <c r="D1663" t="s">
        <v>107</v>
      </c>
      <c r="E1663" t="s">
        <v>140</v>
      </c>
      <c r="F1663" t="s">
        <v>2450</v>
      </c>
      <c r="G1663" t="s">
        <v>161</v>
      </c>
      <c r="H1663" t="s">
        <v>134</v>
      </c>
      <c r="I1663" t="s">
        <v>135</v>
      </c>
      <c r="J1663" t="s">
        <v>136</v>
      </c>
      <c r="K1663" t="s">
        <v>137</v>
      </c>
      <c r="L1663" t="s">
        <v>5034</v>
      </c>
      <c r="M1663" t="s">
        <v>5035</v>
      </c>
      <c r="N1663">
        <v>0.37805555499999999</v>
      </c>
      <c r="O1663">
        <v>21</v>
      </c>
      <c r="P1663">
        <v>8547</v>
      </c>
      <c r="Q1663">
        <v>24</v>
      </c>
      <c r="R1663">
        <v>94</v>
      </c>
      <c r="S1663">
        <v>36</v>
      </c>
      <c r="T1663">
        <v>503</v>
      </c>
      <c r="U1663">
        <v>0</v>
      </c>
      <c r="V1663">
        <v>11</v>
      </c>
      <c r="W1663">
        <v>23.273168419500621</v>
      </c>
      <c r="X1663">
        <v>278.82113984867999</v>
      </c>
      <c r="Y1663">
        <v>9.0434733017744904</v>
      </c>
      <c r="Z1663">
        <v>13.713980812043301</v>
      </c>
      <c r="AA1663">
        <v>120.03313238905072</v>
      </c>
      <c r="AB1663">
        <v>77.519524035296911</v>
      </c>
      <c r="AC1663">
        <v>0</v>
      </c>
      <c r="AD1663">
        <v>3.9945814273448885</v>
      </c>
      <c r="AE1663">
        <v>526.39900023369091</v>
      </c>
    </row>
    <row r="1664" spans="1:31" x14ac:dyDescent="0.25">
      <c r="A1664">
        <v>1629617</v>
      </c>
      <c r="B1664">
        <v>1</v>
      </c>
      <c r="C1664" t="s">
        <v>81</v>
      </c>
      <c r="D1664" t="s">
        <v>123</v>
      </c>
      <c r="E1664" t="s">
        <v>178</v>
      </c>
      <c r="F1664" t="s">
        <v>5036</v>
      </c>
      <c r="G1664" t="s">
        <v>227</v>
      </c>
      <c r="H1664" t="s">
        <v>149</v>
      </c>
      <c r="I1664" t="s">
        <v>135</v>
      </c>
      <c r="J1664" t="s">
        <v>136</v>
      </c>
      <c r="K1664" t="s">
        <v>137</v>
      </c>
      <c r="L1664" t="s">
        <v>5037</v>
      </c>
      <c r="M1664" t="s">
        <v>5038</v>
      </c>
      <c r="N1664">
        <v>1.613888888</v>
      </c>
      <c r="O1664">
        <v>0</v>
      </c>
      <c r="P1664">
        <v>6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1.417236417995472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1.417236417995472</v>
      </c>
    </row>
    <row r="1665" spans="1:31" x14ac:dyDescent="0.25">
      <c r="A1665">
        <v>1629666</v>
      </c>
      <c r="B1665">
        <v>1</v>
      </c>
      <c r="C1665" t="s">
        <v>80</v>
      </c>
      <c r="D1665" t="s">
        <v>103</v>
      </c>
      <c r="E1665" t="s">
        <v>152</v>
      </c>
      <c r="F1665" t="s">
        <v>5039</v>
      </c>
      <c r="G1665" t="s">
        <v>168</v>
      </c>
      <c r="H1665" t="s">
        <v>149</v>
      </c>
      <c r="I1665" t="s">
        <v>135</v>
      </c>
      <c r="J1665" t="s">
        <v>136</v>
      </c>
      <c r="K1665" t="s">
        <v>137</v>
      </c>
      <c r="L1665" t="s">
        <v>5040</v>
      </c>
      <c r="M1665" t="s">
        <v>5041</v>
      </c>
      <c r="N1665">
        <v>4.2877777769999996</v>
      </c>
      <c r="O1665">
        <v>0</v>
      </c>
      <c r="P1665">
        <v>2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1.1654315489449998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1.1654315489449998</v>
      </c>
    </row>
    <row r="1666" spans="1:31" x14ac:dyDescent="0.25">
      <c r="A1666">
        <v>1629972</v>
      </c>
      <c r="B1666">
        <v>1</v>
      </c>
      <c r="C1666" t="s">
        <v>80</v>
      </c>
      <c r="D1666" t="s">
        <v>87</v>
      </c>
      <c r="E1666" t="s">
        <v>152</v>
      </c>
      <c r="F1666" t="s">
        <v>5042</v>
      </c>
      <c r="G1666" t="s">
        <v>168</v>
      </c>
      <c r="H1666" t="s">
        <v>149</v>
      </c>
      <c r="I1666" t="s">
        <v>135</v>
      </c>
      <c r="J1666" t="s">
        <v>136</v>
      </c>
      <c r="K1666" t="s">
        <v>137</v>
      </c>
      <c r="L1666" t="s">
        <v>5043</v>
      </c>
      <c r="M1666" t="s">
        <v>5044</v>
      </c>
      <c r="N1666">
        <v>4.8652777770000002</v>
      </c>
      <c r="O1666">
        <v>0</v>
      </c>
      <c r="P1666">
        <v>5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4.0671734877827364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4.0671734877827364</v>
      </c>
    </row>
    <row r="1667" spans="1:31" x14ac:dyDescent="0.25">
      <c r="A1667">
        <v>1629623</v>
      </c>
      <c r="B1667">
        <v>1</v>
      </c>
      <c r="C1667" t="s">
        <v>80</v>
      </c>
      <c r="D1667" t="s">
        <v>94</v>
      </c>
      <c r="E1667" t="s">
        <v>131</v>
      </c>
      <c r="F1667" t="s">
        <v>5045</v>
      </c>
      <c r="G1667" t="s">
        <v>195</v>
      </c>
      <c r="H1667" t="s">
        <v>134</v>
      </c>
      <c r="I1667" t="s">
        <v>135</v>
      </c>
      <c r="J1667" t="s">
        <v>136</v>
      </c>
      <c r="K1667" t="s">
        <v>137</v>
      </c>
      <c r="L1667" t="s">
        <v>5046</v>
      </c>
      <c r="M1667" t="s">
        <v>5047</v>
      </c>
      <c r="N1667">
        <v>1.2438888880000001</v>
      </c>
      <c r="O1667">
        <v>0</v>
      </c>
      <c r="P1667">
        <v>326</v>
      </c>
      <c r="Q1667">
        <v>0</v>
      </c>
      <c r="R1667">
        <v>0</v>
      </c>
      <c r="S1667">
        <v>0</v>
      </c>
      <c r="T1667">
        <v>9</v>
      </c>
      <c r="U1667">
        <v>0</v>
      </c>
      <c r="V1667">
        <v>0</v>
      </c>
      <c r="W1667">
        <v>0</v>
      </c>
      <c r="X1667">
        <v>27.729517019452985</v>
      </c>
      <c r="Y1667">
        <v>0</v>
      </c>
      <c r="Z1667">
        <v>0</v>
      </c>
      <c r="AA1667">
        <v>0</v>
      </c>
      <c r="AB1667">
        <v>21.686460828507482</v>
      </c>
      <c r="AC1667">
        <v>0</v>
      </c>
      <c r="AD1667">
        <v>0</v>
      </c>
      <c r="AE1667">
        <v>49.415977847960463</v>
      </c>
    </row>
    <row r="1668" spans="1:31" x14ac:dyDescent="0.25">
      <c r="A1668">
        <v>1629451</v>
      </c>
      <c r="B1668">
        <v>1</v>
      </c>
      <c r="C1668" t="s">
        <v>80</v>
      </c>
      <c r="D1668" t="s">
        <v>91</v>
      </c>
      <c r="E1668" t="s">
        <v>131</v>
      </c>
      <c r="F1668" t="s">
        <v>5048</v>
      </c>
      <c r="G1668" t="s">
        <v>195</v>
      </c>
      <c r="H1668" t="s">
        <v>134</v>
      </c>
      <c r="I1668" t="s">
        <v>135</v>
      </c>
      <c r="J1668" t="s">
        <v>136</v>
      </c>
      <c r="K1668" t="s">
        <v>137</v>
      </c>
      <c r="L1668" t="s">
        <v>5049</v>
      </c>
      <c r="M1668" t="s">
        <v>5050</v>
      </c>
      <c r="N1668">
        <v>1.4227777770000001</v>
      </c>
      <c r="O1668">
        <v>0</v>
      </c>
      <c r="P1668">
        <v>1</v>
      </c>
      <c r="Q1668">
        <v>0</v>
      </c>
      <c r="R1668">
        <v>12</v>
      </c>
      <c r="S1668">
        <v>0</v>
      </c>
      <c r="T1668">
        <v>1</v>
      </c>
      <c r="U1668">
        <v>0</v>
      </c>
      <c r="V1668">
        <v>0</v>
      </c>
      <c r="W1668">
        <v>0</v>
      </c>
      <c r="X1668">
        <v>1.0510099229000002E-3</v>
      </c>
      <c r="Y1668">
        <v>0</v>
      </c>
      <c r="Z1668">
        <v>4.9998199064136024</v>
      </c>
      <c r="AA1668">
        <v>0</v>
      </c>
      <c r="AB1668">
        <v>0.95928491161840224</v>
      </c>
      <c r="AC1668">
        <v>0</v>
      </c>
      <c r="AD1668">
        <v>0</v>
      </c>
      <c r="AE1668">
        <v>5.960155827954905</v>
      </c>
    </row>
    <row r="1669" spans="1:31" x14ac:dyDescent="0.25">
      <c r="A1669">
        <v>1629139</v>
      </c>
      <c r="B1669">
        <v>1</v>
      </c>
      <c r="C1669" t="s">
        <v>81</v>
      </c>
      <c r="D1669" t="s">
        <v>122</v>
      </c>
      <c r="E1669" t="s">
        <v>140</v>
      </c>
      <c r="F1669" t="s">
        <v>5051</v>
      </c>
      <c r="G1669" t="s">
        <v>161</v>
      </c>
      <c r="H1669" t="s">
        <v>134</v>
      </c>
      <c r="I1669" t="s">
        <v>135</v>
      </c>
      <c r="J1669" t="s">
        <v>136</v>
      </c>
      <c r="K1669" t="s">
        <v>137</v>
      </c>
      <c r="L1669" t="s">
        <v>5052</v>
      </c>
      <c r="M1669" t="s">
        <v>5053</v>
      </c>
      <c r="N1669">
        <v>0.34611111100000003</v>
      </c>
      <c r="O1669">
        <v>0</v>
      </c>
      <c r="P1669">
        <v>700</v>
      </c>
      <c r="Q1669">
        <v>201</v>
      </c>
      <c r="R1669">
        <v>13</v>
      </c>
      <c r="S1669">
        <v>25</v>
      </c>
      <c r="T1669">
        <v>94</v>
      </c>
      <c r="U1669">
        <v>0</v>
      </c>
      <c r="V1669">
        <v>1</v>
      </c>
      <c r="W1669">
        <v>0</v>
      </c>
      <c r="X1669">
        <v>34.691681772361974</v>
      </c>
      <c r="Y1669">
        <v>11.247604227613488</v>
      </c>
      <c r="Z1669">
        <v>1.4715569197696574</v>
      </c>
      <c r="AA1669">
        <v>152.63627923620135</v>
      </c>
      <c r="AB1669">
        <v>4.4236942081671993</v>
      </c>
      <c r="AC1669">
        <v>0</v>
      </c>
      <c r="AD1669">
        <v>3.4825135249115555E-2</v>
      </c>
      <c r="AE1669">
        <v>204.50564149936278</v>
      </c>
    </row>
    <row r="1670" spans="1:31" x14ac:dyDescent="0.25">
      <c r="A1670">
        <v>1629245</v>
      </c>
      <c r="B1670">
        <v>1</v>
      </c>
      <c r="C1670" t="s">
        <v>81</v>
      </c>
      <c r="D1670" t="s">
        <v>118</v>
      </c>
      <c r="E1670" t="s">
        <v>204</v>
      </c>
      <c r="F1670" t="s">
        <v>5054</v>
      </c>
      <c r="G1670" t="s">
        <v>1322</v>
      </c>
      <c r="H1670" t="s">
        <v>134</v>
      </c>
      <c r="I1670" t="s">
        <v>135</v>
      </c>
      <c r="J1670" t="s">
        <v>136</v>
      </c>
      <c r="K1670" t="s">
        <v>137</v>
      </c>
      <c r="L1670" t="s">
        <v>5055</v>
      </c>
      <c r="M1670" t="s">
        <v>5056</v>
      </c>
      <c r="N1670">
        <v>0.99222222199999999</v>
      </c>
      <c r="O1670">
        <v>1</v>
      </c>
      <c r="P1670">
        <v>170</v>
      </c>
      <c r="Q1670">
        <v>23</v>
      </c>
      <c r="R1670">
        <v>20</v>
      </c>
      <c r="S1670">
        <v>6</v>
      </c>
      <c r="T1670">
        <v>21</v>
      </c>
      <c r="U1670">
        <v>1</v>
      </c>
      <c r="V1670">
        <v>0</v>
      </c>
      <c r="W1670">
        <v>4.923121157347779E-2</v>
      </c>
      <c r="X1670">
        <v>28.808319500268052</v>
      </c>
      <c r="Y1670">
        <v>2.8599362346363315</v>
      </c>
      <c r="Z1670">
        <v>2.6729660531483836</v>
      </c>
      <c r="AA1670">
        <v>139.03639143463295</v>
      </c>
      <c r="AB1670">
        <v>21.426064986404477</v>
      </c>
      <c r="AC1670">
        <v>39.660402031320451</v>
      </c>
      <c r="AD1670">
        <v>0</v>
      </c>
      <c r="AE1670">
        <v>234.51331145198409</v>
      </c>
    </row>
    <row r="1671" spans="1:31" x14ac:dyDescent="0.25">
      <c r="A1671">
        <v>1629102</v>
      </c>
      <c r="B1671">
        <v>1</v>
      </c>
      <c r="C1671" t="s">
        <v>80</v>
      </c>
      <c r="D1671" t="s">
        <v>89</v>
      </c>
      <c r="E1671" t="s">
        <v>178</v>
      </c>
      <c r="F1671" t="s">
        <v>5057</v>
      </c>
      <c r="G1671" t="s">
        <v>227</v>
      </c>
      <c r="H1671" t="s">
        <v>149</v>
      </c>
      <c r="I1671" t="s">
        <v>135</v>
      </c>
      <c r="J1671" t="s">
        <v>136</v>
      </c>
      <c r="K1671" t="s">
        <v>137</v>
      </c>
      <c r="L1671" t="s">
        <v>5058</v>
      </c>
      <c r="M1671" t="s">
        <v>5059</v>
      </c>
      <c r="N1671">
        <v>2.6977777770000002</v>
      </c>
      <c r="O1671">
        <v>0</v>
      </c>
      <c r="P1671">
        <v>84</v>
      </c>
      <c r="Q1671">
        <v>0</v>
      </c>
      <c r="R1671">
        <v>0</v>
      </c>
      <c r="S1671">
        <v>0</v>
      </c>
      <c r="T1671">
        <v>28</v>
      </c>
      <c r="U1671">
        <v>0</v>
      </c>
      <c r="V1671">
        <v>0</v>
      </c>
      <c r="W1671">
        <v>0</v>
      </c>
      <c r="X1671">
        <v>98.164051862281696</v>
      </c>
      <c r="Y1671">
        <v>0</v>
      </c>
      <c r="Z1671">
        <v>0</v>
      </c>
      <c r="AA1671">
        <v>0</v>
      </c>
      <c r="AB1671">
        <v>47.612082673432063</v>
      </c>
      <c r="AC1671">
        <v>0</v>
      </c>
      <c r="AD1671">
        <v>0</v>
      </c>
      <c r="AE1671">
        <v>145.77613453571377</v>
      </c>
    </row>
    <row r="1672" spans="1:31" x14ac:dyDescent="0.25">
      <c r="A1672">
        <v>1629580</v>
      </c>
      <c r="B1672">
        <v>1</v>
      </c>
      <c r="C1672" t="s">
        <v>80</v>
      </c>
      <c r="D1672" t="s">
        <v>104</v>
      </c>
      <c r="E1672" t="s">
        <v>204</v>
      </c>
      <c r="F1672" t="s">
        <v>5060</v>
      </c>
      <c r="G1672" t="s">
        <v>161</v>
      </c>
      <c r="H1672" t="s">
        <v>134</v>
      </c>
      <c r="I1672" t="s">
        <v>135</v>
      </c>
      <c r="J1672" t="s">
        <v>136</v>
      </c>
      <c r="K1672" t="s">
        <v>137</v>
      </c>
      <c r="L1672" t="s">
        <v>5061</v>
      </c>
      <c r="M1672" t="s">
        <v>5062</v>
      </c>
      <c r="N1672">
        <v>0.22555555499999999</v>
      </c>
      <c r="O1672">
        <v>0</v>
      </c>
      <c r="P1672">
        <v>110</v>
      </c>
      <c r="Q1672">
        <v>5</v>
      </c>
      <c r="R1672">
        <v>3</v>
      </c>
      <c r="S1672">
        <v>11</v>
      </c>
      <c r="T1672">
        <v>13</v>
      </c>
      <c r="U1672">
        <v>2</v>
      </c>
      <c r="V1672">
        <v>0</v>
      </c>
      <c r="W1672">
        <v>0</v>
      </c>
      <c r="X1672">
        <v>5.7768480230729056</v>
      </c>
      <c r="Y1672">
        <v>0.30026144075046779</v>
      </c>
      <c r="Z1672">
        <v>2.6114261063683336E-2</v>
      </c>
      <c r="AA1672">
        <v>20.755020831207389</v>
      </c>
      <c r="AB1672">
        <v>0.85546873536389989</v>
      </c>
      <c r="AC1672">
        <v>53.187002536012471</v>
      </c>
      <c r="AD1672">
        <v>0</v>
      </c>
      <c r="AE1672">
        <v>80.900715827470819</v>
      </c>
    </row>
    <row r="1673" spans="1:31" x14ac:dyDescent="0.25">
      <c r="A1673">
        <v>1629686</v>
      </c>
      <c r="B1673">
        <v>1</v>
      </c>
      <c r="C1673" t="s">
        <v>81</v>
      </c>
      <c r="D1673" t="s">
        <v>113</v>
      </c>
      <c r="E1673" t="s">
        <v>131</v>
      </c>
      <c r="F1673" t="s">
        <v>5063</v>
      </c>
      <c r="G1673" t="s">
        <v>161</v>
      </c>
      <c r="H1673" t="s">
        <v>134</v>
      </c>
      <c r="I1673" t="s">
        <v>191</v>
      </c>
      <c r="J1673" t="s">
        <v>136</v>
      </c>
      <c r="K1673" t="s">
        <v>137</v>
      </c>
      <c r="L1673" t="s">
        <v>5064</v>
      </c>
      <c r="M1673" t="s">
        <v>5065</v>
      </c>
      <c r="N1673">
        <v>1.1111111E-2</v>
      </c>
      <c r="O1673">
        <v>0</v>
      </c>
      <c r="P1673">
        <v>372</v>
      </c>
      <c r="Q1673">
        <v>1</v>
      </c>
      <c r="R1673">
        <v>19</v>
      </c>
      <c r="S1673">
        <v>1</v>
      </c>
      <c r="T1673">
        <v>14</v>
      </c>
      <c r="U1673">
        <v>1</v>
      </c>
      <c r="V1673">
        <v>0</v>
      </c>
      <c r="W1673">
        <v>0</v>
      </c>
      <c r="X1673">
        <v>0.36257511424196692</v>
      </c>
      <c r="Y1673">
        <v>2.6302855200000001E-3</v>
      </c>
      <c r="Z1673">
        <v>3.6380425940233344E-2</v>
      </c>
      <c r="AA1673">
        <v>0.18516887609340002</v>
      </c>
      <c r="AB1673">
        <v>0.13738571154150001</v>
      </c>
      <c r="AC1673">
        <v>0.6426251536694223</v>
      </c>
      <c r="AD1673">
        <v>0</v>
      </c>
      <c r="AE1673">
        <v>1.3667655670065226</v>
      </c>
    </row>
    <row r="1674" spans="1:31" x14ac:dyDescent="0.25">
      <c r="A1674">
        <v>1629583</v>
      </c>
      <c r="B1674">
        <v>1</v>
      </c>
      <c r="C1674" t="s">
        <v>80</v>
      </c>
      <c r="D1674" t="s">
        <v>94</v>
      </c>
      <c r="E1674" t="s">
        <v>152</v>
      </c>
      <c r="F1674" t="s">
        <v>5066</v>
      </c>
      <c r="G1674" t="s">
        <v>154</v>
      </c>
      <c r="H1674" t="s">
        <v>149</v>
      </c>
      <c r="I1674" t="s">
        <v>135</v>
      </c>
      <c r="J1674" t="s">
        <v>136</v>
      </c>
      <c r="K1674" t="s">
        <v>137</v>
      </c>
      <c r="L1674" t="s">
        <v>5067</v>
      </c>
      <c r="M1674" t="s">
        <v>5068</v>
      </c>
      <c r="N1674">
        <v>5.5738888879999999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0.25351758958790005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0.25351758958790005</v>
      </c>
    </row>
    <row r="1675" spans="1:31" x14ac:dyDescent="0.25">
      <c r="A1675">
        <v>1629938</v>
      </c>
      <c r="B1675">
        <v>1</v>
      </c>
      <c r="C1675" t="s">
        <v>80</v>
      </c>
      <c r="D1675" t="s">
        <v>89</v>
      </c>
      <c r="E1675" t="s">
        <v>362</v>
      </c>
      <c r="F1675" t="s">
        <v>5069</v>
      </c>
      <c r="G1675" t="s">
        <v>900</v>
      </c>
      <c r="H1675" t="s">
        <v>149</v>
      </c>
      <c r="I1675" t="s">
        <v>135</v>
      </c>
      <c r="J1675" t="s">
        <v>136</v>
      </c>
      <c r="K1675" t="s">
        <v>137</v>
      </c>
      <c r="L1675" t="s">
        <v>5070</v>
      </c>
      <c r="M1675" t="s">
        <v>5071</v>
      </c>
      <c r="N1675">
        <v>0.84666666599999996</v>
      </c>
      <c r="O1675">
        <v>0</v>
      </c>
      <c r="P1675">
        <v>31</v>
      </c>
      <c r="Q1675">
        <v>0</v>
      </c>
      <c r="R1675">
        <v>0</v>
      </c>
      <c r="S1675">
        <v>0</v>
      </c>
      <c r="T1675">
        <v>4</v>
      </c>
      <c r="U1675">
        <v>0</v>
      </c>
      <c r="V1675">
        <v>0</v>
      </c>
      <c r="W1675">
        <v>0</v>
      </c>
      <c r="X1675">
        <v>12.245395742923849</v>
      </c>
      <c r="Y1675">
        <v>0</v>
      </c>
      <c r="Z1675">
        <v>0</v>
      </c>
      <c r="AA1675">
        <v>0</v>
      </c>
      <c r="AB1675">
        <v>14.461080836890229</v>
      </c>
      <c r="AC1675">
        <v>0</v>
      </c>
      <c r="AD1675">
        <v>0</v>
      </c>
      <c r="AE1675">
        <v>26.70647657981408</v>
      </c>
    </row>
    <row r="1676" spans="1:31" x14ac:dyDescent="0.25">
      <c r="A1676">
        <v>1629606</v>
      </c>
      <c r="B1676">
        <v>1</v>
      </c>
      <c r="C1676" t="s">
        <v>80</v>
      </c>
      <c r="D1676" t="s">
        <v>106</v>
      </c>
      <c r="E1676" t="s">
        <v>152</v>
      </c>
      <c r="F1676" t="s">
        <v>5072</v>
      </c>
      <c r="G1676" t="s">
        <v>154</v>
      </c>
      <c r="H1676" t="s">
        <v>149</v>
      </c>
      <c r="I1676" t="s">
        <v>135</v>
      </c>
      <c r="J1676" t="s">
        <v>136</v>
      </c>
      <c r="K1676" t="s">
        <v>137</v>
      </c>
      <c r="L1676" t="s">
        <v>5073</v>
      </c>
      <c r="M1676" t="s">
        <v>5074</v>
      </c>
      <c r="N1676">
        <v>1.543055555</v>
      </c>
      <c r="O1676">
        <v>0</v>
      </c>
      <c r="P1676">
        <v>1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0.20165459189783053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0.20165459189783053</v>
      </c>
    </row>
    <row r="1677" spans="1:31" x14ac:dyDescent="0.25">
      <c r="A1677">
        <v>1629775</v>
      </c>
      <c r="B1677">
        <v>1</v>
      </c>
      <c r="C1677" t="s">
        <v>80</v>
      </c>
      <c r="D1677" t="s">
        <v>84</v>
      </c>
      <c r="E1677" t="s">
        <v>152</v>
      </c>
      <c r="F1677" t="s">
        <v>5075</v>
      </c>
      <c r="G1677" t="s">
        <v>168</v>
      </c>
      <c r="H1677" t="s">
        <v>149</v>
      </c>
      <c r="I1677" t="s">
        <v>135</v>
      </c>
      <c r="J1677" t="s">
        <v>136</v>
      </c>
      <c r="K1677" t="s">
        <v>137</v>
      </c>
      <c r="L1677" t="s">
        <v>5076</v>
      </c>
      <c r="M1677" t="s">
        <v>5077</v>
      </c>
      <c r="N1677">
        <v>2.5922222220000002</v>
      </c>
      <c r="O1677">
        <v>0</v>
      </c>
      <c r="P1677">
        <v>4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0.66559739884755897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0.66559739884755897</v>
      </c>
    </row>
    <row r="1678" spans="1:31" x14ac:dyDescent="0.25">
      <c r="A1678">
        <v>1629752</v>
      </c>
      <c r="B1678">
        <v>1</v>
      </c>
      <c r="C1678" t="s">
        <v>81</v>
      </c>
      <c r="D1678" t="s">
        <v>127</v>
      </c>
      <c r="E1678" t="s">
        <v>204</v>
      </c>
      <c r="F1678" t="s">
        <v>5078</v>
      </c>
      <c r="G1678" t="s">
        <v>161</v>
      </c>
      <c r="H1678" t="s">
        <v>134</v>
      </c>
      <c r="I1678" t="s">
        <v>135</v>
      </c>
      <c r="J1678" t="s">
        <v>136</v>
      </c>
      <c r="K1678" t="s">
        <v>137</v>
      </c>
      <c r="L1678" t="s">
        <v>5079</v>
      </c>
      <c r="M1678" t="s">
        <v>5080</v>
      </c>
      <c r="N1678">
        <v>1.108333333</v>
      </c>
      <c r="O1678">
        <v>3</v>
      </c>
      <c r="P1678">
        <v>247</v>
      </c>
      <c r="Q1678">
        <v>74</v>
      </c>
      <c r="R1678">
        <v>63</v>
      </c>
      <c r="S1678">
        <v>19</v>
      </c>
      <c r="T1678">
        <v>14</v>
      </c>
      <c r="U1678">
        <v>5</v>
      </c>
      <c r="V1678">
        <v>0</v>
      </c>
      <c r="W1678">
        <v>0.25341060673757887</v>
      </c>
      <c r="X1678">
        <v>25.893243845172265</v>
      </c>
      <c r="Y1678">
        <v>79.108076056657779</v>
      </c>
      <c r="Z1678">
        <v>14.627625138460802</v>
      </c>
      <c r="AA1678">
        <v>736.34743265540931</v>
      </c>
      <c r="AB1678">
        <v>6.1816504777971062</v>
      </c>
      <c r="AC1678">
        <v>414.75570715857054</v>
      </c>
      <c r="AD1678">
        <v>0</v>
      </c>
      <c r="AE1678">
        <v>1277.1671459388053</v>
      </c>
    </row>
    <row r="1679" spans="1:31" x14ac:dyDescent="0.25">
      <c r="A1679">
        <v>1629297</v>
      </c>
      <c r="B1679">
        <v>1</v>
      </c>
      <c r="C1679" t="s">
        <v>80</v>
      </c>
      <c r="D1679" t="s">
        <v>82</v>
      </c>
      <c r="E1679" t="s">
        <v>178</v>
      </c>
      <c r="F1679" t="s">
        <v>5081</v>
      </c>
      <c r="G1679" t="s">
        <v>227</v>
      </c>
      <c r="H1679" t="s">
        <v>149</v>
      </c>
      <c r="I1679" t="s">
        <v>135</v>
      </c>
      <c r="J1679" t="s">
        <v>136</v>
      </c>
      <c r="K1679" t="s">
        <v>137</v>
      </c>
      <c r="L1679" t="s">
        <v>5082</v>
      </c>
      <c r="M1679" t="s">
        <v>5083</v>
      </c>
      <c r="N1679">
        <v>1.386111111</v>
      </c>
      <c r="O1679">
        <v>0</v>
      </c>
      <c r="P1679">
        <v>118</v>
      </c>
      <c r="Q1679">
        <v>0</v>
      </c>
      <c r="R1679">
        <v>0</v>
      </c>
      <c r="S1679">
        <v>0</v>
      </c>
      <c r="T1679">
        <v>11</v>
      </c>
      <c r="U1679">
        <v>0</v>
      </c>
      <c r="V1679">
        <v>0</v>
      </c>
      <c r="W1679">
        <v>0</v>
      </c>
      <c r="X1679">
        <v>57.162313432023261</v>
      </c>
      <c r="Y1679">
        <v>0</v>
      </c>
      <c r="Z1679">
        <v>0</v>
      </c>
      <c r="AA1679">
        <v>0</v>
      </c>
      <c r="AB1679">
        <v>9.3963205553077476</v>
      </c>
      <c r="AC1679">
        <v>0</v>
      </c>
      <c r="AD1679">
        <v>0</v>
      </c>
      <c r="AE1679">
        <v>66.558633987331007</v>
      </c>
    </row>
    <row r="1680" spans="1:31" x14ac:dyDescent="0.25">
      <c r="A1680">
        <v>1629961</v>
      </c>
      <c r="B1680">
        <v>1</v>
      </c>
      <c r="C1680" t="s">
        <v>80</v>
      </c>
      <c r="D1680" t="s">
        <v>83</v>
      </c>
      <c r="E1680" t="s">
        <v>152</v>
      </c>
      <c r="F1680" t="s">
        <v>5084</v>
      </c>
      <c r="G1680" t="s">
        <v>507</v>
      </c>
      <c r="H1680" t="s">
        <v>149</v>
      </c>
      <c r="I1680" t="s">
        <v>135</v>
      </c>
      <c r="J1680" t="s">
        <v>136</v>
      </c>
      <c r="K1680" t="s">
        <v>137</v>
      </c>
      <c r="L1680" t="s">
        <v>5085</v>
      </c>
      <c r="M1680" t="s">
        <v>5086</v>
      </c>
      <c r="N1680">
        <v>1.1272222220000001</v>
      </c>
      <c r="O1680">
        <v>0</v>
      </c>
      <c r="P1680">
        <v>6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2.5392862438679451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2.5392862438679451</v>
      </c>
    </row>
    <row r="1681" spans="1:31" x14ac:dyDescent="0.25">
      <c r="A1681">
        <v>1629397</v>
      </c>
      <c r="B1681">
        <v>1</v>
      </c>
      <c r="C1681" t="s">
        <v>81</v>
      </c>
      <c r="D1681" t="s">
        <v>128</v>
      </c>
      <c r="E1681" t="s">
        <v>204</v>
      </c>
      <c r="F1681" t="s">
        <v>310</v>
      </c>
      <c r="G1681" t="s">
        <v>161</v>
      </c>
      <c r="H1681" t="s">
        <v>134</v>
      </c>
      <c r="I1681" t="s">
        <v>135</v>
      </c>
      <c r="J1681" t="s">
        <v>136</v>
      </c>
      <c r="K1681" t="s">
        <v>137</v>
      </c>
      <c r="L1681" t="s">
        <v>5087</v>
      </c>
      <c r="M1681" t="s">
        <v>5088</v>
      </c>
      <c r="N1681">
        <v>0.27250000000000002</v>
      </c>
      <c r="O1681">
        <v>0</v>
      </c>
      <c r="P1681">
        <v>0</v>
      </c>
      <c r="Q1681">
        <v>0</v>
      </c>
      <c r="R1681">
        <v>0</v>
      </c>
      <c r="S1681">
        <v>2</v>
      </c>
      <c r="T1681">
        <v>0</v>
      </c>
      <c r="U1681">
        <v>4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4.6695206878321915</v>
      </c>
      <c r="AB1681">
        <v>0</v>
      </c>
      <c r="AC1681">
        <v>99.466236452426415</v>
      </c>
      <c r="AD1681">
        <v>0</v>
      </c>
      <c r="AE1681">
        <v>104.1357571402586</v>
      </c>
    </row>
    <row r="1682" spans="1:31" x14ac:dyDescent="0.25">
      <c r="A1682">
        <v>1629105</v>
      </c>
      <c r="B1682">
        <v>1</v>
      </c>
      <c r="C1682" t="s">
        <v>81</v>
      </c>
      <c r="D1682" t="s">
        <v>128</v>
      </c>
      <c r="E1682" t="s">
        <v>178</v>
      </c>
      <c r="F1682" t="s">
        <v>5089</v>
      </c>
      <c r="G1682" t="s">
        <v>227</v>
      </c>
      <c r="H1682" t="s">
        <v>149</v>
      </c>
      <c r="I1682" t="s">
        <v>135</v>
      </c>
      <c r="J1682" t="s">
        <v>136</v>
      </c>
      <c r="K1682" t="s">
        <v>137</v>
      </c>
      <c r="L1682" t="s">
        <v>5090</v>
      </c>
      <c r="M1682" t="s">
        <v>5091</v>
      </c>
      <c r="N1682">
        <v>2.6263888880000001</v>
      </c>
      <c r="O1682">
        <v>0</v>
      </c>
      <c r="P1682">
        <v>40</v>
      </c>
      <c r="Q1682">
        <v>0</v>
      </c>
      <c r="R1682">
        <v>0</v>
      </c>
      <c r="S1682">
        <v>0</v>
      </c>
      <c r="T1682">
        <v>3</v>
      </c>
      <c r="U1682">
        <v>0</v>
      </c>
      <c r="V1682">
        <v>0</v>
      </c>
      <c r="W1682">
        <v>0</v>
      </c>
      <c r="X1682">
        <v>37.219942479202494</v>
      </c>
      <c r="Y1682">
        <v>0</v>
      </c>
      <c r="Z1682">
        <v>0</v>
      </c>
      <c r="AA1682">
        <v>0</v>
      </c>
      <c r="AB1682">
        <v>15.904070223017264</v>
      </c>
      <c r="AC1682">
        <v>0</v>
      </c>
      <c r="AD1682">
        <v>0</v>
      </c>
      <c r="AE1682">
        <v>53.124012702219758</v>
      </c>
    </row>
    <row r="1683" spans="1:31" x14ac:dyDescent="0.25">
      <c r="A1683">
        <v>1629944</v>
      </c>
      <c r="B1683">
        <v>1</v>
      </c>
      <c r="C1683" t="s">
        <v>81</v>
      </c>
      <c r="D1683" t="s">
        <v>123</v>
      </c>
      <c r="E1683" t="s">
        <v>152</v>
      </c>
      <c r="F1683" t="s">
        <v>5092</v>
      </c>
      <c r="G1683" t="s">
        <v>154</v>
      </c>
      <c r="H1683" t="s">
        <v>149</v>
      </c>
      <c r="I1683" t="s">
        <v>135</v>
      </c>
      <c r="J1683" t="s">
        <v>136</v>
      </c>
      <c r="K1683" t="s">
        <v>137</v>
      </c>
      <c r="L1683" t="s">
        <v>5093</v>
      </c>
      <c r="M1683" t="s">
        <v>5094</v>
      </c>
      <c r="N1683">
        <v>1.7738888880000001</v>
      </c>
      <c r="O1683">
        <v>0</v>
      </c>
      <c r="P1683">
        <v>0</v>
      </c>
      <c r="Q1683">
        <v>0</v>
      </c>
      <c r="R1683">
        <v>7</v>
      </c>
      <c r="S1683">
        <v>0</v>
      </c>
      <c r="T1683">
        <v>2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5.1665299751078777</v>
      </c>
      <c r="AA1683">
        <v>0</v>
      </c>
      <c r="AB1683">
        <v>4.5765520873470669</v>
      </c>
      <c r="AC1683">
        <v>0</v>
      </c>
      <c r="AD1683">
        <v>0</v>
      </c>
      <c r="AE1683">
        <v>9.7430820624549455</v>
      </c>
    </row>
    <row r="1684" spans="1:31" x14ac:dyDescent="0.25">
      <c r="A1684">
        <v>1629566</v>
      </c>
      <c r="B1684">
        <v>1</v>
      </c>
      <c r="C1684" t="s">
        <v>81</v>
      </c>
      <c r="D1684" t="s">
        <v>120</v>
      </c>
      <c r="E1684" t="s">
        <v>152</v>
      </c>
      <c r="F1684" t="s">
        <v>5095</v>
      </c>
      <c r="G1684" t="s">
        <v>154</v>
      </c>
      <c r="H1684" t="s">
        <v>149</v>
      </c>
      <c r="I1684" t="s">
        <v>135</v>
      </c>
      <c r="J1684" t="s">
        <v>136</v>
      </c>
      <c r="K1684" t="s">
        <v>137</v>
      </c>
      <c r="L1684" t="s">
        <v>5096</v>
      </c>
      <c r="M1684" t="s">
        <v>5097</v>
      </c>
      <c r="N1684">
        <v>0.87694444400000005</v>
      </c>
      <c r="O1684">
        <v>0</v>
      </c>
      <c r="P1684">
        <v>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1.4127769813954656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1.4127769813954656</v>
      </c>
    </row>
    <row r="1685" spans="1:31" x14ac:dyDescent="0.25">
      <c r="A1685">
        <v>1629460</v>
      </c>
      <c r="B1685">
        <v>1</v>
      </c>
      <c r="C1685" t="s">
        <v>80</v>
      </c>
      <c r="D1685" t="s">
        <v>97</v>
      </c>
      <c r="E1685" t="s">
        <v>362</v>
      </c>
      <c r="F1685" t="s">
        <v>5098</v>
      </c>
      <c r="G1685" t="s">
        <v>187</v>
      </c>
      <c r="H1685" t="s">
        <v>149</v>
      </c>
      <c r="I1685" t="s">
        <v>135</v>
      </c>
      <c r="J1685" t="s">
        <v>136</v>
      </c>
      <c r="K1685" t="s">
        <v>137</v>
      </c>
      <c r="L1685" t="s">
        <v>5099</v>
      </c>
      <c r="M1685" t="s">
        <v>5100</v>
      </c>
      <c r="N1685">
        <v>2.778888888</v>
      </c>
      <c r="O1685">
        <v>0</v>
      </c>
      <c r="P1685">
        <v>64</v>
      </c>
      <c r="Q1685">
        <v>0</v>
      </c>
      <c r="R1685">
        <v>0</v>
      </c>
      <c r="S1685">
        <v>0</v>
      </c>
      <c r="T1685">
        <v>2</v>
      </c>
      <c r="U1685">
        <v>0</v>
      </c>
      <c r="V1685">
        <v>0</v>
      </c>
      <c r="W1685">
        <v>0</v>
      </c>
      <c r="X1685">
        <v>71.907855882434674</v>
      </c>
      <c r="Y1685">
        <v>0</v>
      </c>
      <c r="Z1685">
        <v>0</v>
      </c>
      <c r="AA1685">
        <v>0</v>
      </c>
      <c r="AB1685">
        <v>18.610211847335037</v>
      </c>
      <c r="AC1685">
        <v>0</v>
      </c>
      <c r="AD1685">
        <v>0</v>
      </c>
      <c r="AE1685">
        <v>90.518067729769712</v>
      </c>
    </row>
    <row r="1686" spans="1:31" x14ac:dyDescent="0.25">
      <c r="A1686">
        <v>1629128</v>
      </c>
      <c r="B1686">
        <v>1</v>
      </c>
      <c r="C1686" t="s">
        <v>80</v>
      </c>
      <c r="D1686" t="s">
        <v>100</v>
      </c>
      <c r="E1686" t="s">
        <v>140</v>
      </c>
      <c r="F1686" t="s">
        <v>5101</v>
      </c>
      <c r="G1686" t="s">
        <v>161</v>
      </c>
      <c r="H1686" t="s">
        <v>134</v>
      </c>
      <c r="I1686" t="s">
        <v>135</v>
      </c>
      <c r="J1686" t="s">
        <v>136</v>
      </c>
      <c r="K1686" t="s">
        <v>137</v>
      </c>
      <c r="L1686" t="s">
        <v>5102</v>
      </c>
      <c r="M1686" t="s">
        <v>5103</v>
      </c>
      <c r="N1686">
        <v>0.26166666599999999</v>
      </c>
      <c r="O1686">
        <v>9</v>
      </c>
      <c r="P1686">
        <v>342</v>
      </c>
      <c r="Q1686">
        <v>31</v>
      </c>
      <c r="R1686">
        <v>106</v>
      </c>
      <c r="S1686">
        <v>31</v>
      </c>
      <c r="T1686">
        <v>914</v>
      </c>
      <c r="U1686">
        <v>28</v>
      </c>
      <c r="V1686">
        <v>179</v>
      </c>
      <c r="W1686">
        <v>0.79953424257426675</v>
      </c>
      <c r="X1686">
        <v>21.323232772678381</v>
      </c>
      <c r="Y1686">
        <v>11.36988772523604</v>
      </c>
      <c r="Z1686">
        <v>4.5468313154512918</v>
      </c>
      <c r="AA1686">
        <v>40.398836567441059</v>
      </c>
      <c r="AB1686">
        <v>238.35736981759462</v>
      </c>
      <c r="AC1686">
        <v>258.84558138059845</v>
      </c>
      <c r="AD1686">
        <v>433.95804843770975</v>
      </c>
      <c r="AE1686">
        <v>1009.5993222592838</v>
      </c>
    </row>
    <row r="1687" spans="1:31" x14ac:dyDescent="0.25">
      <c r="A1687">
        <v>1629211</v>
      </c>
      <c r="B1687">
        <v>1</v>
      </c>
      <c r="C1687" t="s">
        <v>80</v>
      </c>
      <c r="D1687" t="s">
        <v>93</v>
      </c>
      <c r="E1687" t="s">
        <v>140</v>
      </c>
      <c r="F1687" t="s">
        <v>5104</v>
      </c>
      <c r="G1687" t="s">
        <v>161</v>
      </c>
      <c r="H1687" t="s">
        <v>134</v>
      </c>
      <c r="I1687" t="s">
        <v>135</v>
      </c>
      <c r="J1687" t="s">
        <v>136</v>
      </c>
      <c r="K1687" t="s">
        <v>137</v>
      </c>
      <c r="L1687" t="s">
        <v>5105</v>
      </c>
      <c r="M1687" t="s">
        <v>5106</v>
      </c>
      <c r="N1687">
        <v>1.518611111</v>
      </c>
      <c r="O1687">
        <v>0</v>
      </c>
      <c r="P1687">
        <v>79</v>
      </c>
      <c r="Q1687">
        <v>5</v>
      </c>
      <c r="R1687">
        <v>47</v>
      </c>
      <c r="S1687">
        <v>1</v>
      </c>
      <c r="T1687">
        <v>27</v>
      </c>
      <c r="U1687">
        <v>0</v>
      </c>
      <c r="V1687">
        <v>0</v>
      </c>
      <c r="W1687">
        <v>0</v>
      </c>
      <c r="X1687">
        <v>6.6614598621883898</v>
      </c>
      <c r="Y1687">
        <v>4.6874944668788849</v>
      </c>
      <c r="Z1687">
        <v>9.2016561650104087</v>
      </c>
      <c r="AA1687">
        <v>2.7641383610195249</v>
      </c>
      <c r="AB1687">
        <v>14.360096114437065</v>
      </c>
      <c r="AC1687">
        <v>0</v>
      </c>
      <c r="AD1687">
        <v>0</v>
      </c>
      <c r="AE1687">
        <v>37.674844969534277</v>
      </c>
    </row>
    <row r="1688" spans="1:31" x14ac:dyDescent="0.25">
      <c r="A1688">
        <v>1629314</v>
      </c>
      <c r="B1688">
        <v>1</v>
      </c>
      <c r="C1688" t="s">
        <v>80</v>
      </c>
      <c r="D1688" t="s">
        <v>103</v>
      </c>
      <c r="E1688" t="s">
        <v>140</v>
      </c>
      <c r="F1688" t="s">
        <v>5107</v>
      </c>
      <c r="G1688" t="s">
        <v>161</v>
      </c>
      <c r="H1688" t="s">
        <v>134</v>
      </c>
      <c r="I1688" t="s">
        <v>135</v>
      </c>
      <c r="J1688" t="s">
        <v>136</v>
      </c>
      <c r="K1688" t="s">
        <v>137</v>
      </c>
      <c r="L1688" t="s">
        <v>5108</v>
      </c>
      <c r="M1688" t="s">
        <v>5109</v>
      </c>
      <c r="N1688">
        <v>0.34861111099999997</v>
      </c>
      <c r="O1688">
        <v>0</v>
      </c>
      <c r="P1688">
        <v>1820</v>
      </c>
      <c r="Q1688">
        <v>5</v>
      </c>
      <c r="R1688">
        <v>28</v>
      </c>
      <c r="S1688">
        <v>43</v>
      </c>
      <c r="T1688">
        <v>250</v>
      </c>
      <c r="U1688">
        <v>57</v>
      </c>
      <c r="V1688">
        <v>13</v>
      </c>
      <c r="W1688">
        <v>0</v>
      </c>
      <c r="X1688">
        <v>204.41751014338439</v>
      </c>
      <c r="Y1688">
        <v>19.2139440725031</v>
      </c>
      <c r="Z1688">
        <v>8.3140830484648784</v>
      </c>
      <c r="AA1688">
        <v>259.67590637828181</v>
      </c>
      <c r="AB1688">
        <v>97.123659623563853</v>
      </c>
      <c r="AC1688">
        <v>3401.0672157853082</v>
      </c>
      <c r="AD1688">
        <v>479.07506818379954</v>
      </c>
      <c r="AE1688">
        <v>4468.8873872353061</v>
      </c>
    </row>
    <row r="1689" spans="1:31" x14ac:dyDescent="0.25">
      <c r="A1689">
        <v>1629320</v>
      </c>
      <c r="B1689">
        <v>1</v>
      </c>
      <c r="C1689" t="s">
        <v>80</v>
      </c>
      <c r="D1689" t="s">
        <v>101</v>
      </c>
      <c r="E1689" t="s">
        <v>362</v>
      </c>
      <c r="F1689" t="s">
        <v>5110</v>
      </c>
      <c r="G1689" t="s">
        <v>900</v>
      </c>
      <c r="H1689" t="s">
        <v>149</v>
      </c>
      <c r="I1689" t="s">
        <v>135</v>
      </c>
      <c r="J1689" t="s">
        <v>136</v>
      </c>
      <c r="K1689" t="s">
        <v>137</v>
      </c>
      <c r="L1689" t="s">
        <v>5111</v>
      </c>
      <c r="M1689" t="s">
        <v>5112</v>
      </c>
      <c r="N1689">
        <v>2.3505555550000001</v>
      </c>
      <c r="O1689">
        <v>0</v>
      </c>
      <c r="P1689">
        <v>70</v>
      </c>
      <c r="Q1689">
        <v>0</v>
      </c>
      <c r="R1689">
        <v>0</v>
      </c>
      <c r="S1689">
        <v>0</v>
      </c>
      <c r="T1689">
        <v>41</v>
      </c>
      <c r="U1689">
        <v>0</v>
      </c>
      <c r="V1689">
        <v>0</v>
      </c>
      <c r="W1689">
        <v>0</v>
      </c>
      <c r="X1689">
        <v>37.823042687576326</v>
      </c>
      <c r="Y1689">
        <v>0</v>
      </c>
      <c r="Z1689">
        <v>0</v>
      </c>
      <c r="AA1689">
        <v>0</v>
      </c>
      <c r="AB1689">
        <v>88.955622404232159</v>
      </c>
      <c r="AC1689">
        <v>0</v>
      </c>
      <c r="AD1689">
        <v>0</v>
      </c>
      <c r="AE1689">
        <v>126.77866509180848</v>
      </c>
    </row>
    <row r="1690" spans="1:31" x14ac:dyDescent="0.25">
      <c r="A1690">
        <v>1629360</v>
      </c>
      <c r="B1690">
        <v>1</v>
      </c>
      <c r="C1690" t="s">
        <v>81</v>
      </c>
      <c r="D1690" t="s">
        <v>125</v>
      </c>
      <c r="E1690" t="s">
        <v>204</v>
      </c>
      <c r="F1690" t="s">
        <v>5113</v>
      </c>
      <c r="G1690" t="s">
        <v>161</v>
      </c>
      <c r="H1690" t="s">
        <v>134</v>
      </c>
      <c r="I1690" t="s">
        <v>135</v>
      </c>
      <c r="J1690" t="s">
        <v>136</v>
      </c>
      <c r="K1690" t="s">
        <v>137</v>
      </c>
      <c r="L1690" t="s">
        <v>5114</v>
      </c>
      <c r="M1690" t="s">
        <v>5115</v>
      </c>
      <c r="N1690">
        <v>1.243333333</v>
      </c>
      <c r="O1690">
        <v>0</v>
      </c>
      <c r="P1690">
        <v>146</v>
      </c>
      <c r="Q1690">
        <v>2</v>
      </c>
      <c r="R1690">
        <v>2</v>
      </c>
      <c r="S1690">
        <v>3</v>
      </c>
      <c r="T1690">
        <v>5</v>
      </c>
      <c r="U1690">
        <v>0</v>
      </c>
      <c r="V1690">
        <v>0</v>
      </c>
      <c r="W1690">
        <v>0</v>
      </c>
      <c r="X1690">
        <v>9.4457942092143838</v>
      </c>
      <c r="Y1690">
        <v>30.225307944004797</v>
      </c>
      <c r="Z1690">
        <v>4.9552471252599997E-2</v>
      </c>
      <c r="AA1690">
        <v>28.191519387551335</v>
      </c>
      <c r="AB1690">
        <v>0.36853213819720754</v>
      </c>
      <c r="AC1690">
        <v>0</v>
      </c>
      <c r="AD1690">
        <v>0</v>
      </c>
      <c r="AE1690">
        <v>68.280706150220325</v>
      </c>
    </row>
    <row r="1691" spans="1:31" x14ac:dyDescent="0.25">
      <c r="A1691">
        <v>1629569</v>
      </c>
      <c r="B1691">
        <v>1</v>
      </c>
      <c r="C1691" t="s">
        <v>80</v>
      </c>
      <c r="D1691" t="s">
        <v>91</v>
      </c>
      <c r="E1691" t="s">
        <v>152</v>
      </c>
      <c r="F1691" t="s">
        <v>5116</v>
      </c>
      <c r="G1691" t="s">
        <v>154</v>
      </c>
      <c r="H1691" t="s">
        <v>149</v>
      </c>
      <c r="I1691" t="s">
        <v>135</v>
      </c>
      <c r="J1691" t="s">
        <v>136</v>
      </c>
      <c r="K1691" t="s">
        <v>137</v>
      </c>
      <c r="L1691" t="s">
        <v>5117</v>
      </c>
      <c r="M1691" t="s">
        <v>5118</v>
      </c>
      <c r="N1691">
        <v>2.1016666659999999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0.77405858610535017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0.77405858610535017</v>
      </c>
    </row>
    <row r="1692" spans="1:31" x14ac:dyDescent="0.25">
      <c r="A1692">
        <v>1629503</v>
      </c>
      <c r="B1692">
        <v>1</v>
      </c>
      <c r="C1692" t="s">
        <v>81</v>
      </c>
      <c r="D1692" t="s">
        <v>128</v>
      </c>
      <c r="E1692" t="s">
        <v>178</v>
      </c>
      <c r="F1692" t="s">
        <v>5119</v>
      </c>
      <c r="G1692" t="s">
        <v>403</v>
      </c>
      <c r="H1692" t="s">
        <v>149</v>
      </c>
      <c r="I1692" t="s">
        <v>135</v>
      </c>
      <c r="J1692" t="s">
        <v>136</v>
      </c>
      <c r="K1692" t="s">
        <v>137</v>
      </c>
      <c r="L1692" t="s">
        <v>5120</v>
      </c>
      <c r="M1692" t="s">
        <v>5121</v>
      </c>
      <c r="N1692">
        <v>0.63638888800000004</v>
      </c>
      <c r="O1692">
        <v>0</v>
      </c>
      <c r="P1692">
        <v>61</v>
      </c>
      <c r="Q1692">
        <v>0</v>
      </c>
      <c r="R1692">
        <v>0</v>
      </c>
      <c r="S1692">
        <v>0</v>
      </c>
      <c r="T1692">
        <v>1</v>
      </c>
      <c r="U1692">
        <v>0</v>
      </c>
      <c r="V1692">
        <v>0</v>
      </c>
      <c r="W1692">
        <v>0</v>
      </c>
      <c r="X1692">
        <v>8.7242013036356543</v>
      </c>
      <c r="Y1692">
        <v>0</v>
      </c>
      <c r="Z1692">
        <v>0</v>
      </c>
      <c r="AA1692">
        <v>0</v>
      </c>
      <c r="AB1692">
        <v>0.22220950114890836</v>
      </c>
      <c r="AC1692">
        <v>0</v>
      </c>
      <c r="AD1692">
        <v>0</v>
      </c>
      <c r="AE1692">
        <v>8.9464108047845627</v>
      </c>
    </row>
    <row r="1693" spans="1:31" x14ac:dyDescent="0.25">
      <c r="A1693">
        <v>1629546</v>
      </c>
      <c r="B1693">
        <v>1</v>
      </c>
      <c r="C1693" t="s">
        <v>80</v>
      </c>
      <c r="D1693" t="s">
        <v>107</v>
      </c>
      <c r="E1693" t="s">
        <v>152</v>
      </c>
      <c r="F1693" t="s">
        <v>5122</v>
      </c>
      <c r="G1693" t="s">
        <v>168</v>
      </c>
      <c r="H1693" t="s">
        <v>149</v>
      </c>
      <c r="I1693" t="s">
        <v>135</v>
      </c>
      <c r="J1693" t="s">
        <v>136</v>
      </c>
      <c r="K1693" t="s">
        <v>137</v>
      </c>
      <c r="L1693" t="s">
        <v>5123</v>
      </c>
      <c r="M1693" t="s">
        <v>5124</v>
      </c>
      <c r="N1693">
        <v>1.2508333330000001</v>
      </c>
      <c r="O1693">
        <v>0</v>
      </c>
      <c r="P1693">
        <v>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0.46599367819636667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0.46599367819636667</v>
      </c>
    </row>
    <row r="1694" spans="1:31" x14ac:dyDescent="0.25">
      <c r="A1694">
        <v>1629526</v>
      </c>
      <c r="B1694">
        <v>1</v>
      </c>
      <c r="C1694" t="s">
        <v>81</v>
      </c>
      <c r="D1694" t="s">
        <v>122</v>
      </c>
      <c r="E1694" t="s">
        <v>140</v>
      </c>
      <c r="F1694" t="s">
        <v>5125</v>
      </c>
      <c r="G1694" t="s">
        <v>142</v>
      </c>
      <c r="H1694" t="s">
        <v>134</v>
      </c>
      <c r="I1694" t="s">
        <v>135</v>
      </c>
      <c r="J1694" t="s">
        <v>136</v>
      </c>
      <c r="K1694" t="s">
        <v>143</v>
      </c>
      <c r="L1694" t="s">
        <v>5126</v>
      </c>
      <c r="M1694" t="s">
        <v>5127</v>
      </c>
      <c r="N1694">
        <v>0.93333333299999999</v>
      </c>
      <c r="O1694">
        <v>0</v>
      </c>
      <c r="P1694">
        <v>15003</v>
      </c>
      <c r="Q1694">
        <v>0</v>
      </c>
      <c r="R1694">
        <v>71</v>
      </c>
      <c r="S1694">
        <v>4</v>
      </c>
      <c r="T1694">
        <v>881</v>
      </c>
      <c r="U1694">
        <v>2</v>
      </c>
      <c r="V1694">
        <v>1</v>
      </c>
      <c r="W1694">
        <v>0</v>
      </c>
      <c r="X1694">
        <v>2780.9159306003312</v>
      </c>
      <c r="Y1694">
        <v>0</v>
      </c>
      <c r="Z1694">
        <v>11.836026396524792</v>
      </c>
      <c r="AA1694">
        <v>1098.7044174667008</v>
      </c>
      <c r="AB1694">
        <v>878.53446553581557</v>
      </c>
      <c r="AC1694">
        <v>105.22202106206146</v>
      </c>
      <c r="AD1694">
        <v>0</v>
      </c>
      <c r="AE1694">
        <v>4875.2128610614336</v>
      </c>
    </row>
    <row r="1695" spans="1:31" x14ac:dyDescent="0.25">
      <c r="A1695">
        <v>1629234</v>
      </c>
      <c r="B1695">
        <v>1</v>
      </c>
      <c r="C1695" t="s">
        <v>81</v>
      </c>
      <c r="D1695" t="s">
        <v>117</v>
      </c>
      <c r="E1695" t="s">
        <v>131</v>
      </c>
      <c r="F1695" t="s">
        <v>4835</v>
      </c>
      <c r="G1695" t="s">
        <v>691</v>
      </c>
      <c r="H1695" t="s">
        <v>134</v>
      </c>
      <c r="I1695" t="s">
        <v>135</v>
      </c>
      <c r="J1695" t="s">
        <v>136</v>
      </c>
      <c r="K1695" t="s">
        <v>137</v>
      </c>
      <c r="L1695" t="s">
        <v>5128</v>
      </c>
      <c r="M1695" t="s">
        <v>5129</v>
      </c>
      <c r="N1695">
        <v>4.1394444439999996</v>
      </c>
      <c r="O1695">
        <v>0</v>
      </c>
      <c r="P1695">
        <v>29</v>
      </c>
      <c r="Q1695">
        <v>0</v>
      </c>
      <c r="R1695">
        <v>1</v>
      </c>
      <c r="S1695">
        <v>0</v>
      </c>
      <c r="T1695">
        <v>5</v>
      </c>
      <c r="U1695">
        <v>0</v>
      </c>
      <c r="V1695">
        <v>0</v>
      </c>
      <c r="W1695">
        <v>0</v>
      </c>
      <c r="X1695">
        <v>14.362762767130057</v>
      </c>
      <c r="Y1695">
        <v>0</v>
      </c>
      <c r="Z1695">
        <v>0.10323878056596335</v>
      </c>
      <c r="AA1695">
        <v>0</v>
      </c>
      <c r="AB1695">
        <v>0.30673069702736944</v>
      </c>
      <c r="AC1695">
        <v>0</v>
      </c>
      <c r="AD1695">
        <v>0</v>
      </c>
      <c r="AE1695">
        <v>14.77273224472339</v>
      </c>
    </row>
    <row r="1696" spans="1:31" x14ac:dyDescent="0.25">
      <c r="A1696">
        <v>1629483</v>
      </c>
      <c r="B1696">
        <v>1</v>
      </c>
      <c r="C1696" t="s">
        <v>80</v>
      </c>
      <c r="D1696" t="s">
        <v>82</v>
      </c>
      <c r="E1696" t="s">
        <v>146</v>
      </c>
      <c r="F1696" t="s">
        <v>5130</v>
      </c>
      <c r="G1696" t="s">
        <v>260</v>
      </c>
      <c r="H1696" t="s">
        <v>149</v>
      </c>
      <c r="I1696" t="s">
        <v>135</v>
      </c>
      <c r="J1696" t="s">
        <v>136</v>
      </c>
      <c r="K1696" t="s">
        <v>137</v>
      </c>
      <c r="L1696" t="s">
        <v>5131</v>
      </c>
      <c r="M1696" t="s">
        <v>5132</v>
      </c>
      <c r="N1696">
        <v>3.5722222220000002</v>
      </c>
      <c r="O1696">
        <v>0</v>
      </c>
      <c r="P1696">
        <v>207</v>
      </c>
      <c r="Q1696">
        <v>0</v>
      </c>
      <c r="R1696">
        <v>0</v>
      </c>
      <c r="S1696">
        <v>0</v>
      </c>
      <c r="T1696">
        <v>19</v>
      </c>
      <c r="U1696">
        <v>0</v>
      </c>
      <c r="V1696">
        <v>0</v>
      </c>
      <c r="W1696">
        <v>0</v>
      </c>
      <c r="X1696">
        <v>248.83586226392376</v>
      </c>
      <c r="Y1696">
        <v>0</v>
      </c>
      <c r="Z1696">
        <v>0</v>
      </c>
      <c r="AA1696">
        <v>0</v>
      </c>
      <c r="AB1696">
        <v>53.856316163777862</v>
      </c>
      <c r="AC1696">
        <v>0</v>
      </c>
      <c r="AD1696">
        <v>0</v>
      </c>
      <c r="AE1696">
        <v>302.69217842770161</v>
      </c>
    </row>
    <row r="1697" spans="1:31" x14ac:dyDescent="0.25">
      <c r="A1697">
        <v>1629732</v>
      </c>
      <c r="B1697">
        <v>1</v>
      </c>
      <c r="C1697" t="s">
        <v>80</v>
      </c>
      <c r="D1697" t="s">
        <v>96</v>
      </c>
      <c r="E1697" t="s">
        <v>152</v>
      </c>
      <c r="F1697" t="s">
        <v>3867</v>
      </c>
      <c r="G1697" t="s">
        <v>168</v>
      </c>
      <c r="H1697" t="s">
        <v>149</v>
      </c>
      <c r="I1697" t="s">
        <v>135</v>
      </c>
      <c r="J1697" t="s">
        <v>136</v>
      </c>
      <c r="K1697" t="s">
        <v>137</v>
      </c>
      <c r="L1697" t="s">
        <v>5133</v>
      </c>
      <c r="M1697" t="s">
        <v>5134</v>
      </c>
      <c r="N1697">
        <v>1.5722222219999999</v>
      </c>
      <c r="O1697">
        <v>0</v>
      </c>
      <c r="P1697">
        <v>1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2.6714632450788887E-2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2.6714632450788887E-2</v>
      </c>
    </row>
    <row r="1698" spans="1:31" x14ac:dyDescent="0.25">
      <c r="A1698">
        <v>1629091</v>
      </c>
      <c r="B1698">
        <v>1</v>
      </c>
      <c r="C1698" t="s">
        <v>80</v>
      </c>
      <c r="D1698" t="s">
        <v>95</v>
      </c>
      <c r="E1698" t="s">
        <v>642</v>
      </c>
      <c r="F1698" t="s">
        <v>5135</v>
      </c>
      <c r="G1698" t="s">
        <v>161</v>
      </c>
      <c r="H1698" t="s">
        <v>134</v>
      </c>
      <c r="I1698" t="s">
        <v>135</v>
      </c>
      <c r="J1698" t="s">
        <v>136</v>
      </c>
      <c r="K1698" t="s">
        <v>137</v>
      </c>
      <c r="L1698" t="s">
        <v>5136</v>
      </c>
      <c r="M1698" t="s">
        <v>5137</v>
      </c>
      <c r="N1698">
        <v>0.60055555500000002</v>
      </c>
      <c r="O1698">
        <v>9</v>
      </c>
      <c r="P1698">
        <v>4007</v>
      </c>
      <c r="Q1698">
        <v>15</v>
      </c>
      <c r="R1698">
        <v>166</v>
      </c>
      <c r="S1698">
        <v>86</v>
      </c>
      <c r="T1698">
        <v>401</v>
      </c>
      <c r="U1698">
        <v>16</v>
      </c>
      <c r="V1698">
        <v>2</v>
      </c>
      <c r="W1698">
        <v>2.7089335032618744</v>
      </c>
      <c r="X1698">
        <v>640.41747172953103</v>
      </c>
      <c r="Y1698">
        <v>53.887425977567425</v>
      </c>
      <c r="Z1698">
        <v>13.59327065168009</v>
      </c>
      <c r="AA1698">
        <v>869.17494274982164</v>
      </c>
      <c r="AB1698">
        <v>144.28376454184013</v>
      </c>
      <c r="AC1698">
        <v>543.14208143342603</v>
      </c>
      <c r="AD1698">
        <v>38.110563986213926</v>
      </c>
      <c r="AE1698">
        <v>2305.3184545733425</v>
      </c>
    </row>
    <row r="1699" spans="1:31" x14ac:dyDescent="0.25">
      <c r="A1699">
        <v>1629838</v>
      </c>
      <c r="B1699">
        <v>1</v>
      </c>
      <c r="C1699" t="s">
        <v>80</v>
      </c>
      <c r="D1699" t="s">
        <v>91</v>
      </c>
      <c r="E1699" t="s">
        <v>131</v>
      </c>
      <c r="F1699" t="s">
        <v>5138</v>
      </c>
      <c r="G1699" t="s">
        <v>195</v>
      </c>
      <c r="H1699" t="s">
        <v>134</v>
      </c>
      <c r="I1699" t="s">
        <v>135</v>
      </c>
      <c r="J1699" t="s">
        <v>136</v>
      </c>
      <c r="K1699" t="s">
        <v>137</v>
      </c>
      <c r="L1699" t="s">
        <v>5139</v>
      </c>
      <c r="M1699" t="s">
        <v>5140</v>
      </c>
      <c r="N1699">
        <v>2.733055555</v>
      </c>
      <c r="O1699">
        <v>0</v>
      </c>
      <c r="P1699">
        <v>0</v>
      </c>
      <c r="Q1699">
        <v>0</v>
      </c>
      <c r="R1699">
        <v>10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6.2481682946725989</v>
      </c>
      <c r="AA1699">
        <v>0</v>
      </c>
      <c r="AB1699">
        <v>0.65352490516237516</v>
      </c>
      <c r="AC1699">
        <v>0</v>
      </c>
      <c r="AD1699">
        <v>0</v>
      </c>
      <c r="AE1699">
        <v>6.9016931998349742</v>
      </c>
    </row>
    <row r="1700" spans="1:31" x14ac:dyDescent="0.25">
      <c r="A1700">
        <v>1629148</v>
      </c>
      <c r="B1700">
        <v>1</v>
      </c>
      <c r="C1700" t="s">
        <v>81</v>
      </c>
      <c r="D1700" t="s">
        <v>128</v>
      </c>
      <c r="E1700" t="s">
        <v>140</v>
      </c>
      <c r="F1700" t="s">
        <v>5141</v>
      </c>
      <c r="G1700" t="s">
        <v>161</v>
      </c>
      <c r="H1700" t="s">
        <v>134</v>
      </c>
      <c r="I1700" t="s">
        <v>135</v>
      </c>
      <c r="J1700" t="s">
        <v>136</v>
      </c>
      <c r="K1700" t="s">
        <v>137</v>
      </c>
      <c r="L1700" t="s">
        <v>5142</v>
      </c>
      <c r="M1700" t="s">
        <v>5143</v>
      </c>
      <c r="N1700">
        <v>1.7222222220000001</v>
      </c>
      <c r="O1700">
        <v>0</v>
      </c>
      <c r="P1700">
        <v>1000</v>
      </c>
      <c r="Q1700">
        <v>3</v>
      </c>
      <c r="R1700">
        <v>12</v>
      </c>
      <c r="S1700">
        <v>13</v>
      </c>
      <c r="T1700">
        <v>126</v>
      </c>
      <c r="U1700">
        <v>0</v>
      </c>
      <c r="V1700">
        <v>0</v>
      </c>
      <c r="W1700">
        <v>0</v>
      </c>
      <c r="X1700">
        <v>192.55359647378847</v>
      </c>
      <c r="Y1700">
        <v>61.920587925184762</v>
      </c>
      <c r="Z1700">
        <v>7.4235758304962491</v>
      </c>
      <c r="AA1700">
        <v>60.775544614424518</v>
      </c>
      <c r="AB1700">
        <v>56.665858742521806</v>
      </c>
      <c r="AC1700">
        <v>0</v>
      </c>
      <c r="AD1700">
        <v>0</v>
      </c>
      <c r="AE1700">
        <v>379.33916358641579</v>
      </c>
    </row>
    <row r="1701" spans="1:31" x14ac:dyDescent="0.25">
      <c r="A1701">
        <v>1629191</v>
      </c>
      <c r="B1701">
        <v>1</v>
      </c>
      <c r="C1701" t="s">
        <v>80</v>
      </c>
      <c r="D1701" t="s">
        <v>82</v>
      </c>
      <c r="E1701" t="s">
        <v>178</v>
      </c>
      <c r="F1701" t="s">
        <v>5144</v>
      </c>
      <c r="G1701" t="s">
        <v>1115</v>
      </c>
      <c r="H1701" t="s">
        <v>149</v>
      </c>
      <c r="I1701" t="s">
        <v>135</v>
      </c>
      <c r="J1701" t="s">
        <v>136</v>
      </c>
      <c r="K1701" t="s">
        <v>137</v>
      </c>
      <c r="L1701" t="s">
        <v>5145</v>
      </c>
      <c r="M1701" t="s">
        <v>5146</v>
      </c>
      <c r="N1701">
        <v>0.24694444400000001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55</v>
      </c>
      <c r="U1701">
        <v>0</v>
      </c>
      <c r="V1701">
        <v>4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2.4207598362954479</v>
      </c>
      <c r="AC1701">
        <v>0</v>
      </c>
      <c r="AD1701">
        <v>0.86995193023701667</v>
      </c>
      <c r="AE1701">
        <v>3.2907117665324646</v>
      </c>
    </row>
    <row r="1702" spans="1:31" x14ac:dyDescent="0.25">
      <c r="A1702">
        <v>1629085</v>
      </c>
      <c r="B1702">
        <v>1</v>
      </c>
      <c r="C1702" t="s">
        <v>80</v>
      </c>
      <c r="D1702" t="s">
        <v>94</v>
      </c>
      <c r="E1702" t="s">
        <v>140</v>
      </c>
      <c r="F1702" t="s">
        <v>5147</v>
      </c>
      <c r="G1702" t="s">
        <v>161</v>
      </c>
      <c r="H1702" t="s">
        <v>134</v>
      </c>
      <c r="I1702" t="s">
        <v>135</v>
      </c>
      <c r="J1702" t="s">
        <v>136</v>
      </c>
      <c r="K1702" t="s">
        <v>137</v>
      </c>
      <c r="L1702" t="s">
        <v>5148</v>
      </c>
      <c r="M1702" t="s">
        <v>5149</v>
      </c>
      <c r="N1702">
        <v>8.6944443999999996E-2</v>
      </c>
      <c r="O1702">
        <v>0</v>
      </c>
      <c r="P1702">
        <v>0</v>
      </c>
      <c r="Q1702">
        <v>1</v>
      </c>
      <c r="R1702">
        <v>128</v>
      </c>
      <c r="S1702">
        <v>0</v>
      </c>
      <c r="T1702">
        <v>4</v>
      </c>
      <c r="U1702">
        <v>0</v>
      </c>
      <c r="V1702">
        <v>0</v>
      </c>
      <c r="W1702">
        <v>0</v>
      </c>
      <c r="X1702">
        <v>0</v>
      </c>
      <c r="Y1702">
        <v>3.7952944851875565E-2</v>
      </c>
      <c r="Z1702">
        <v>9.9183016237943136</v>
      </c>
      <c r="AA1702">
        <v>0</v>
      </c>
      <c r="AB1702">
        <v>3.5517478965752511E-2</v>
      </c>
      <c r="AC1702">
        <v>0</v>
      </c>
      <c r="AD1702">
        <v>0</v>
      </c>
      <c r="AE1702">
        <v>9.991772047611942</v>
      </c>
    </row>
    <row r="1703" spans="1:31" x14ac:dyDescent="0.25">
      <c r="A1703">
        <v>1629417</v>
      </c>
      <c r="B1703">
        <v>1</v>
      </c>
      <c r="C1703" t="s">
        <v>80</v>
      </c>
      <c r="D1703" t="s">
        <v>98</v>
      </c>
      <c r="E1703" t="s">
        <v>178</v>
      </c>
      <c r="F1703" t="s">
        <v>5150</v>
      </c>
      <c r="G1703" t="s">
        <v>227</v>
      </c>
      <c r="H1703" t="s">
        <v>149</v>
      </c>
      <c r="I1703" t="s">
        <v>135</v>
      </c>
      <c r="J1703" t="s">
        <v>136</v>
      </c>
      <c r="K1703" t="s">
        <v>137</v>
      </c>
      <c r="L1703" t="s">
        <v>5151</v>
      </c>
      <c r="M1703" t="s">
        <v>5152</v>
      </c>
      <c r="N1703">
        <v>1.9627777769999999</v>
      </c>
      <c r="O1703">
        <v>0</v>
      </c>
      <c r="P1703">
        <v>0</v>
      </c>
      <c r="Q1703">
        <v>0</v>
      </c>
      <c r="R1703">
        <v>6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3.1103407575739839</v>
      </c>
      <c r="AA1703">
        <v>0</v>
      </c>
      <c r="AB1703">
        <v>0</v>
      </c>
      <c r="AC1703">
        <v>0</v>
      </c>
      <c r="AD1703">
        <v>0</v>
      </c>
      <c r="AE1703">
        <v>3.1103407575739839</v>
      </c>
    </row>
    <row r="1704" spans="1:31" x14ac:dyDescent="0.25">
      <c r="A1704">
        <v>1629895</v>
      </c>
      <c r="B1704">
        <v>1</v>
      </c>
      <c r="C1704" t="s">
        <v>80</v>
      </c>
      <c r="D1704" t="s">
        <v>83</v>
      </c>
      <c r="E1704" t="s">
        <v>152</v>
      </c>
      <c r="F1704" t="s">
        <v>5153</v>
      </c>
      <c r="G1704" t="s">
        <v>154</v>
      </c>
      <c r="H1704" t="s">
        <v>149</v>
      </c>
      <c r="I1704" t="s">
        <v>135</v>
      </c>
      <c r="J1704" t="s">
        <v>136</v>
      </c>
      <c r="K1704" t="s">
        <v>137</v>
      </c>
      <c r="L1704" t="s">
        <v>5154</v>
      </c>
      <c r="M1704" t="s">
        <v>5155</v>
      </c>
      <c r="N1704">
        <v>1.2622222219999999</v>
      </c>
      <c r="O1704">
        <v>0</v>
      </c>
      <c r="P1704">
        <v>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1.41961924188672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1.41961924188672</v>
      </c>
    </row>
    <row r="1705" spans="1:31" x14ac:dyDescent="0.25">
      <c r="A1705">
        <v>1629818</v>
      </c>
      <c r="B1705">
        <v>1</v>
      </c>
      <c r="C1705" t="s">
        <v>80</v>
      </c>
      <c r="D1705" t="s">
        <v>96</v>
      </c>
      <c r="E1705" t="s">
        <v>152</v>
      </c>
      <c r="F1705" t="s">
        <v>5156</v>
      </c>
      <c r="G1705" t="s">
        <v>168</v>
      </c>
      <c r="H1705" t="s">
        <v>149</v>
      </c>
      <c r="I1705" t="s">
        <v>135</v>
      </c>
      <c r="J1705" t="s">
        <v>136</v>
      </c>
      <c r="K1705" t="s">
        <v>137</v>
      </c>
      <c r="L1705" t="s">
        <v>5157</v>
      </c>
      <c r="M1705" t="s">
        <v>5158</v>
      </c>
      <c r="N1705">
        <v>1.6344444440000001</v>
      </c>
      <c r="O1705">
        <v>0</v>
      </c>
      <c r="P1705">
        <v>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8.4487097685416663E-4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8.4487097685416663E-4</v>
      </c>
    </row>
    <row r="1706" spans="1:31" x14ac:dyDescent="0.25">
      <c r="A1706">
        <v>1629941</v>
      </c>
      <c r="B1706">
        <v>1</v>
      </c>
      <c r="C1706" t="s">
        <v>81</v>
      </c>
      <c r="D1706" t="s">
        <v>127</v>
      </c>
      <c r="E1706" t="s">
        <v>204</v>
      </c>
      <c r="F1706" t="s">
        <v>5159</v>
      </c>
      <c r="G1706" t="s">
        <v>161</v>
      </c>
      <c r="H1706" t="s">
        <v>134</v>
      </c>
      <c r="I1706" t="s">
        <v>135</v>
      </c>
      <c r="J1706" t="s">
        <v>136</v>
      </c>
      <c r="K1706" t="s">
        <v>137</v>
      </c>
      <c r="L1706" t="s">
        <v>5160</v>
      </c>
      <c r="M1706" t="s">
        <v>5161</v>
      </c>
      <c r="N1706">
        <v>0.27083333300000001</v>
      </c>
      <c r="O1706">
        <v>3</v>
      </c>
      <c r="P1706">
        <v>464</v>
      </c>
      <c r="Q1706">
        <v>74</v>
      </c>
      <c r="R1706">
        <v>71</v>
      </c>
      <c r="S1706">
        <v>19</v>
      </c>
      <c r="T1706">
        <v>39</v>
      </c>
      <c r="U1706">
        <v>5</v>
      </c>
      <c r="V1706">
        <v>0</v>
      </c>
      <c r="W1706">
        <v>8.2294627627333333E-2</v>
      </c>
      <c r="X1706">
        <v>19.742701598267374</v>
      </c>
      <c r="Y1706">
        <v>18.509068276928666</v>
      </c>
      <c r="Z1706">
        <v>3.7008258881839367</v>
      </c>
      <c r="AA1706">
        <v>134.71440452491666</v>
      </c>
      <c r="AB1706">
        <v>2.1890509245171668</v>
      </c>
      <c r="AC1706">
        <v>59.472571457503747</v>
      </c>
      <c r="AD1706">
        <v>0</v>
      </c>
      <c r="AE1706">
        <v>238.41091729794488</v>
      </c>
    </row>
    <row r="1707" spans="1:31" x14ac:dyDescent="0.25">
      <c r="A1707">
        <v>1629108</v>
      </c>
      <c r="B1707">
        <v>1</v>
      </c>
      <c r="C1707" t="s">
        <v>81</v>
      </c>
      <c r="D1707" t="s">
        <v>128</v>
      </c>
      <c r="E1707" t="s">
        <v>140</v>
      </c>
      <c r="F1707" t="s">
        <v>5162</v>
      </c>
      <c r="G1707" t="s">
        <v>161</v>
      </c>
      <c r="H1707" t="s">
        <v>134</v>
      </c>
      <c r="I1707" t="s">
        <v>135</v>
      </c>
      <c r="J1707" t="s">
        <v>136</v>
      </c>
      <c r="K1707" t="s">
        <v>137</v>
      </c>
      <c r="L1707" t="s">
        <v>5163</v>
      </c>
      <c r="M1707" t="s">
        <v>5164</v>
      </c>
      <c r="N1707">
        <v>0.93500000000000005</v>
      </c>
      <c r="O1707">
        <v>51</v>
      </c>
      <c r="P1707">
        <v>16030</v>
      </c>
      <c r="Q1707">
        <v>574</v>
      </c>
      <c r="R1707">
        <v>510</v>
      </c>
      <c r="S1707">
        <v>111</v>
      </c>
      <c r="T1707">
        <v>1781</v>
      </c>
      <c r="U1707">
        <v>15</v>
      </c>
      <c r="V1707">
        <v>2</v>
      </c>
      <c r="W1707">
        <v>9.0192864481954444</v>
      </c>
      <c r="X1707">
        <v>2390.4390930161926</v>
      </c>
      <c r="Y1707">
        <v>220.43115211511071</v>
      </c>
      <c r="Z1707">
        <v>72.797200913603064</v>
      </c>
      <c r="AA1707">
        <v>2146.0711799169312</v>
      </c>
      <c r="AB1707">
        <v>592.78044445763646</v>
      </c>
      <c r="AC1707">
        <v>499.8083133454183</v>
      </c>
      <c r="AD1707">
        <v>8.3064580987825494</v>
      </c>
      <c r="AE1707">
        <v>5939.6531283118711</v>
      </c>
    </row>
    <row r="1708" spans="1:31" x14ac:dyDescent="0.25">
      <c r="A1708">
        <v>1629277</v>
      </c>
      <c r="B1708">
        <v>1</v>
      </c>
      <c r="C1708" t="s">
        <v>81</v>
      </c>
      <c r="D1708" t="s">
        <v>115</v>
      </c>
      <c r="E1708" t="s">
        <v>204</v>
      </c>
      <c r="F1708" t="s">
        <v>5165</v>
      </c>
      <c r="G1708" t="s">
        <v>161</v>
      </c>
      <c r="H1708" t="s">
        <v>134</v>
      </c>
      <c r="I1708" t="s">
        <v>135</v>
      </c>
      <c r="J1708" t="s">
        <v>136</v>
      </c>
      <c r="K1708" t="s">
        <v>137</v>
      </c>
      <c r="L1708" t="s">
        <v>5166</v>
      </c>
      <c r="M1708" t="s">
        <v>5167</v>
      </c>
      <c r="N1708">
        <v>2.644722222</v>
      </c>
      <c r="O1708">
        <v>0</v>
      </c>
      <c r="P1708">
        <v>711</v>
      </c>
      <c r="Q1708">
        <v>1</v>
      </c>
      <c r="R1708">
        <v>27</v>
      </c>
      <c r="S1708">
        <v>2</v>
      </c>
      <c r="T1708">
        <v>35</v>
      </c>
      <c r="U1708">
        <v>1</v>
      </c>
      <c r="V1708">
        <v>0</v>
      </c>
      <c r="W1708">
        <v>0</v>
      </c>
      <c r="X1708">
        <v>136.58907366361274</v>
      </c>
      <c r="Y1708">
        <v>0.85498027295157275</v>
      </c>
      <c r="Z1708">
        <v>15.776191843486265</v>
      </c>
      <c r="AA1708">
        <v>12.094964889677389</v>
      </c>
      <c r="AB1708">
        <v>41.74155265897614</v>
      </c>
      <c r="AC1708">
        <v>59.048020387465805</v>
      </c>
      <c r="AD1708">
        <v>0</v>
      </c>
      <c r="AE1708">
        <v>266.10478371616989</v>
      </c>
    </row>
    <row r="1709" spans="1:31" x14ac:dyDescent="0.25">
      <c r="A1709">
        <v>1629254</v>
      </c>
      <c r="B1709">
        <v>1</v>
      </c>
      <c r="C1709" t="s">
        <v>81</v>
      </c>
      <c r="D1709" t="s">
        <v>113</v>
      </c>
      <c r="E1709" t="s">
        <v>131</v>
      </c>
      <c r="F1709" t="s">
        <v>5168</v>
      </c>
      <c r="G1709" t="s">
        <v>161</v>
      </c>
      <c r="H1709" t="s">
        <v>134</v>
      </c>
      <c r="I1709" t="s">
        <v>135</v>
      </c>
      <c r="J1709" t="s">
        <v>136</v>
      </c>
      <c r="K1709" t="s">
        <v>137</v>
      </c>
      <c r="L1709" t="s">
        <v>5169</v>
      </c>
      <c r="M1709" t="s">
        <v>5170</v>
      </c>
      <c r="N1709">
        <v>2.0588888879999998</v>
      </c>
      <c r="O1709">
        <v>0</v>
      </c>
      <c r="P1709">
        <v>23</v>
      </c>
      <c r="Q1709">
        <v>11</v>
      </c>
      <c r="R1709">
        <v>15</v>
      </c>
      <c r="S1709">
        <v>2</v>
      </c>
      <c r="T1709">
        <v>8</v>
      </c>
      <c r="U1709">
        <v>1</v>
      </c>
      <c r="V1709">
        <v>0</v>
      </c>
      <c r="W1709">
        <v>0</v>
      </c>
      <c r="X1709">
        <v>6.4305025417013422</v>
      </c>
      <c r="Y1709">
        <v>46.813724246217866</v>
      </c>
      <c r="Z1709">
        <v>9.928344294228916</v>
      </c>
      <c r="AA1709">
        <v>1.2878482164631844</v>
      </c>
      <c r="AB1709">
        <v>11.718052419088929</v>
      </c>
      <c r="AC1709">
        <v>142.20050580439855</v>
      </c>
      <c r="AD1709">
        <v>0</v>
      </c>
      <c r="AE1709">
        <v>218.37897752209881</v>
      </c>
    </row>
    <row r="1710" spans="1:31" x14ac:dyDescent="0.25">
      <c r="A1710">
        <v>1629918</v>
      </c>
      <c r="B1710">
        <v>1</v>
      </c>
      <c r="C1710" t="s">
        <v>81</v>
      </c>
      <c r="D1710" t="s">
        <v>122</v>
      </c>
      <c r="E1710" t="s">
        <v>140</v>
      </c>
      <c r="F1710" t="s">
        <v>5171</v>
      </c>
      <c r="G1710" t="s">
        <v>161</v>
      </c>
      <c r="H1710" t="s">
        <v>134</v>
      </c>
      <c r="I1710" t="s">
        <v>135</v>
      </c>
      <c r="J1710" t="s">
        <v>136</v>
      </c>
      <c r="K1710" t="s">
        <v>137</v>
      </c>
      <c r="L1710" t="s">
        <v>5172</v>
      </c>
      <c r="M1710" t="s">
        <v>5173</v>
      </c>
      <c r="N1710">
        <v>0.27944444400000001</v>
      </c>
      <c r="O1710">
        <v>0</v>
      </c>
      <c r="P1710">
        <v>4577</v>
      </c>
      <c r="Q1710">
        <v>0</v>
      </c>
      <c r="R1710">
        <v>38</v>
      </c>
      <c r="S1710">
        <v>1</v>
      </c>
      <c r="T1710">
        <v>205</v>
      </c>
      <c r="U1710">
        <v>0</v>
      </c>
      <c r="V1710">
        <v>0</v>
      </c>
      <c r="W1710">
        <v>0</v>
      </c>
      <c r="X1710">
        <v>315.57858430149895</v>
      </c>
      <c r="Y1710">
        <v>0</v>
      </c>
      <c r="Z1710">
        <v>2.0838938524684081</v>
      </c>
      <c r="AA1710">
        <v>5.2462343572301284</v>
      </c>
      <c r="AB1710">
        <v>32.590061678893932</v>
      </c>
      <c r="AC1710">
        <v>0</v>
      </c>
      <c r="AD1710">
        <v>0</v>
      </c>
      <c r="AE1710">
        <v>355.49877419009147</v>
      </c>
    </row>
    <row r="1711" spans="1:31" x14ac:dyDescent="0.25">
      <c r="A1711">
        <v>1629795</v>
      </c>
      <c r="B1711">
        <v>1</v>
      </c>
      <c r="C1711" t="s">
        <v>80</v>
      </c>
      <c r="D1711" t="s">
        <v>85</v>
      </c>
      <c r="E1711" t="s">
        <v>152</v>
      </c>
      <c r="F1711" t="s">
        <v>5174</v>
      </c>
      <c r="G1711" t="s">
        <v>154</v>
      </c>
      <c r="H1711" t="s">
        <v>149</v>
      </c>
      <c r="I1711" t="s">
        <v>135</v>
      </c>
      <c r="J1711" t="s">
        <v>136</v>
      </c>
      <c r="K1711" t="s">
        <v>137</v>
      </c>
      <c r="L1711" t="s">
        <v>5175</v>
      </c>
      <c r="M1711" t="s">
        <v>5176</v>
      </c>
      <c r="N1711">
        <v>1.249166666</v>
      </c>
      <c r="O1711">
        <v>0</v>
      </c>
      <c r="P1711">
        <v>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1.1149145738299802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1.1149145738299802</v>
      </c>
    </row>
    <row r="1712" spans="1:31" x14ac:dyDescent="0.25">
      <c r="A1712">
        <v>1629068</v>
      </c>
      <c r="B1712">
        <v>1</v>
      </c>
      <c r="C1712" t="s">
        <v>80</v>
      </c>
      <c r="D1712" t="s">
        <v>99</v>
      </c>
      <c r="E1712" t="s">
        <v>140</v>
      </c>
      <c r="F1712" t="s">
        <v>1608</v>
      </c>
      <c r="G1712" t="s">
        <v>161</v>
      </c>
      <c r="H1712" t="s">
        <v>134</v>
      </c>
      <c r="I1712" t="s">
        <v>135</v>
      </c>
      <c r="J1712" t="s">
        <v>136</v>
      </c>
      <c r="K1712" t="s">
        <v>137</v>
      </c>
      <c r="L1712" t="s">
        <v>5177</v>
      </c>
      <c r="M1712" t="s">
        <v>5178</v>
      </c>
      <c r="N1712">
        <v>1.034444444</v>
      </c>
      <c r="O1712">
        <v>7</v>
      </c>
      <c r="P1712">
        <v>1206</v>
      </c>
      <c r="Q1712">
        <v>12</v>
      </c>
      <c r="R1712">
        <v>148</v>
      </c>
      <c r="S1712">
        <v>23</v>
      </c>
      <c r="T1712">
        <v>101</v>
      </c>
      <c r="U1712">
        <v>0</v>
      </c>
      <c r="V1712">
        <v>4</v>
      </c>
      <c r="W1712">
        <v>21.9661015445141</v>
      </c>
      <c r="X1712">
        <v>179.53051610433528</v>
      </c>
      <c r="Y1712">
        <v>24.129006909217381</v>
      </c>
      <c r="Z1712">
        <v>23.812354486174602</v>
      </c>
      <c r="AA1712">
        <v>55.306254831237737</v>
      </c>
      <c r="AB1712">
        <v>30.909176664818759</v>
      </c>
      <c r="AC1712">
        <v>0</v>
      </c>
      <c r="AD1712">
        <v>1.8960460734530005</v>
      </c>
      <c r="AE1712">
        <v>337.54945661375086</v>
      </c>
    </row>
    <row r="1713" spans="1:31" x14ac:dyDescent="0.25">
      <c r="A1713">
        <v>1629755</v>
      </c>
      <c r="B1713">
        <v>1</v>
      </c>
      <c r="C1713" t="s">
        <v>80</v>
      </c>
      <c r="D1713" t="s">
        <v>97</v>
      </c>
      <c r="E1713" t="s">
        <v>178</v>
      </c>
      <c r="F1713" t="s">
        <v>5179</v>
      </c>
      <c r="G1713" t="s">
        <v>231</v>
      </c>
      <c r="H1713" t="s">
        <v>149</v>
      </c>
      <c r="I1713" t="s">
        <v>135</v>
      </c>
      <c r="J1713" t="s">
        <v>136</v>
      </c>
      <c r="K1713" t="s">
        <v>137</v>
      </c>
      <c r="L1713" t="s">
        <v>5180</v>
      </c>
      <c r="M1713" t="s">
        <v>5181</v>
      </c>
      <c r="N1713">
        <v>1.1658333329999999</v>
      </c>
      <c r="O1713">
        <v>0</v>
      </c>
      <c r="P1713">
        <v>47</v>
      </c>
      <c r="Q1713">
        <v>0</v>
      </c>
      <c r="R1713">
        <v>0</v>
      </c>
      <c r="S1713">
        <v>0</v>
      </c>
      <c r="T1713">
        <v>3</v>
      </c>
      <c r="U1713">
        <v>0</v>
      </c>
      <c r="V1713">
        <v>0</v>
      </c>
      <c r="W1713">
        <v>0</v>
      </c>
      <c r="X1713">
        <v>19.24939631748391</v>
      </c>
      <c r="Y1713">
        <v>0</v>
      </c>
      <c r="Z1713">
        <v>0</v>
      </c>
      <c r="AA1713">
        <v>0</v>
      </c>
      <c r="AB1713">
        <v>3.0047384986946555</v>
      </c>
      <c r="AC1713">
        <v>0</v>
      </c>
      <c r="AD1713">
        <v>0</v>
      </c>
      <c r="AE1713">
        <v>22.254134816178567</v>
      </c>
    </row>
    <row r="1714" spans="1:31" x14ac:dyDescent="0.25">
      <c r="A1714">
        <v>1629958</v>
      </c>
      <c r="B1714">
        <v>1</v>
      </c>
      <c r="C1714" t="s">
        <v>80</v>
      </c>
      <c r="D1714" t="s">
        <v>96</v>
      </c>
      <c r="E1714" t="s">
        <v>152</v>
      </c>
      <c r="F1714" t="s">
        <v>5182</v>
      </c>
      <c r="G1714" t="s">
        <v>154</v>
      </c>
      <c r="H1714" t="s">
        <v>149</v>
      </c>
      <c r="I1714" t="s">
        <v>135</v>
      </c>
      <c r="J1714" t="s">
        <v>136</v>
      </c>
      <c r="K1714" t="s">
        <v>137</v>
      </c>
      <c r="L1714" t="s">
        <v>5183</v>
      </c>
      <c r="M1714" t="s">
        <v>5184</v>
      </c>
      <c r="N1714">
        <v>1.301111111</v>
      </c>
      <c r="O1714">
        <v>0</v>
      </c>
      <c r="P1714">
        <v>1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0.26236357522760778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0.26236357522760778</v>
      </c>
    </row>
    <row r="1715" spans="1:31" x14ac:dyDescent="0.25">
      <c r="A1715">
        <v>1629901</v>
      </c>
      <c r="B1715">
        <v>1</v>
      </c>
      <c r="C1715" t="s">
        <v>80</v>
      </c>
      <c r="D1715" t="s">
        <v>103</v>
      </c>
      <c r="E1715" t="s">
        <v>146</v>
      </c>
      <c r="F1715" t="s">
        <v>5185</v>
      </c>
      <c r="G1715" t="s">
        <v>231</v>
      </c>
      <c r="H1715" t="s">
        <v>149</v>
      </c>
      <c r="I1715" t="s">
        <v>135</v>
      </c>
      <c r="J1715" t="s">
        <v>136</v>
      </c>
      <c r="K1715" t="s">
        <v>137</v>
      </c>
      <c r="L1715" t="s">
        <v>5186</v>
      </c>
      <c r="M1715" t="s">
        <v>5187</v>
      </c>
      <c r="N1715">
        <v>0.320833333</v>
      </c>
      <c r="O1715">
        <v>0</v>
      </c>
      <c r="P1715">
        <v>215</v>
      </c>
      <c r="Q1715">
        <v>0</v>
      </c>
      <c r="R1715">
        <v>11</v>
      </c>
      <c r="S1715">
        <v>0</v>
      </c>
      <c r="T1715">
        <v>33</v>
      </c>
      <c r="U1715">
        <v>0</v>
      </c>
      <c r="V1715">
        <v>0</v>
      </c>
      <c r="W1715">
        <v>0</v>
      </c>
      <c r="X1715">
        <v>23.043727058563942</v>
      </c>
      <c r="Y1715">
        <v>0</v>
      </c>
      <c r="Z1715">
        <v>0.51922499095423846</v>
      </c>
      <c r="AA1715">
        <v>0</v>
      </c>
      <c r="AB1715">
        <v>5.1504230864368932</v>
      </c>
      <c r="AC1715">
        <v>0</v>
      </c>
      <c r="AD1715">
        <v>0</v>
      </c>
      <c r="AE1715">
        <v>28.713375135955076</v>
      </c>
    </row>
    <row r="1716" spans="1:31" x14ac:dyDescent="0.25">
      <c r="A1716">
        <v>1629563</v>
      </c>
      <c r="B1716">
        <v>1</v>
      </c>
      <c r="C1716" t="s">
        <v>80</v>
      </c>
      <c r="D1716" t="s">
        <v>82</v>
      </c>
      <c r="E1716" t="s">
        <v>152</v>
      </c>
      <c r="F1716" t="s">
        <v>531</v>
      </c>
      <c r="G1716" t="s">
        <v>507</v>
      </c>
      <c r="H1716" t="s">
        <v>149</v>
      </c>
      <c r="I1716" t="s">
        <v>135</v>
      </c>
      <c r="J1716" t="s">
        <v>136</v>
      </c>
      <c r="K1716" t="s">
        <v>137</v>
      </c>
      <c r="L1716" t="s">
        <v>5188</v>
      </c>
      <c r="M1716" t="s">
        <v>5189</v>
      </c>
      <c r="N1716">
        <v>1.2424999999999999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1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0.88709960323268744</v>
      </c>
      <c r="AC1716">
        <v>0</v>
      </c>
      <c r="AD1716">
        <v>0</v>
      </c>
      <c r="AE1716">
        <v>0.88709960323268744</v>
      </c>
    </row>
    <row r="1717" spans="1:31" x14ac:dyDescent="0.25">
      <c r="A1717">
        <v>1629812</v>
      </c>
      <c r="B1717">
        <v>1</v>
      </c>
      <c r="C1717" t="s">
        <v>81</v>
      </c>
      <c r="D1717" t="s">
        <v>112</v>
      </c>
      <c r="E1717" t="s">
        <v>152</v>
      </c>
      <c r="F1717" t="s">
        <v>5190</v>
      </c>
      <c r="G1717" t="s">
        <v>154</v>
      </c>
      <c r="H1717" t="s">
        <v>149</v>
      </c>
      <c r="I1717" t="s">
        <v>135</v>
      </c>
      <c r="J1717" t="s">
        <v>136</v>
      </c>
      <c r="K1717" t="s">
        <v>137</v>
      </c>
      <c r="L1717" t="s">
        <v>5191</v>
      </c>
      <c r="M1717" t="s">
        <v>5192</v>
      </c>
      <c r="N1717">
        <v>1.573611111</v>
      </c>
      <c r="O1717">
        <v>0</v>
      </c>
      <c r="P1717">
        <v>1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0.71450185775345498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0.71450185775345498</v>
      </c>
    </row>
    <row r="1718" spans="1:31" x14ac:dyDescent="0.25">
      <c r="A1718">
        <v>1629214</v>
      </c>
      <c r="B1718">
        <v>1</v>
      </c>
      <c r="C1718" t="s">
        <v>80</v>
      </c>
      <c r="D1718" t="s">
        <v>103</v>
      </c>
      <c r="E1718" t="s">
        <v>204</v>
      </c>
      <c r="F1718" t="s">
        <v>2933</v>
      </c>
      <c r="G1718" t="s">
        <v>161</v>
      </c>
      <c r="H1718" t="s">
        <v>134</v>
      </c>
      <c r="I1718" t="s">
        <v>135</v>
      </c>
      <c r="J1718" t="s">
        <v>136</v>
      </c>
      <c r="K1718" t="s">
        <v>137</v>
      </c>
      <c r="L1718" t="s">
        <v>5193</v>
      </c>
      <c r="M1718" t="s">
        <v>5194</v>
      </c>
      <c r="N1718">
        <v>3.0566666659999999</v>
      </c>
      <c r="O1718">
        <v>15</v>
      </c>
      <c r="P1718">
        <v>327</v>
      </c>
      <c r="Q1718">
        <v>18</v>
      </c>
      <c r="R1718">
        <v>45</v>
      </c>
      <c r="S1718">
        <v>10</v>
      </c>
      <c r="T1718">
        <v>57</v>
      </c>
      <c r="U1718">
        <v>0</v>
      </c>
      <c r="V1718">
        <v>0</v>
      </c>
      <c r="W1718">
        <v>34.553203340878298</v>
      </c>
      <c r="X1718">
        <v>307.26305261643517</v>
      </c>
      <c r="Y1718">
        <v>135.70157123150645</v>
      </c>
      <c r="Z1718">
        <v>24.919017305032945</v>
      </c>
      <c r="AA1718">
        <v>68.4776486682605</v>
      </c>
      <c r="AB1718">
        <v>78.089673915833117</v>
      </c>
      <c r="AC1718">
        <v>0</v>
      </c>
      <c r="AD1718">
        <v>0</v>
      </c>
      <c r="AE1718">
        <v>649.00416707794659</v>
      </c>
    </row>
    <row r="1719" spans="1:31" x14ac:dyDescent="0.25">
      <c r="A1719">
        <v>1629609</v>
      </c>
      <c r="B1719">
        <v>1</v>
      </c>
      <c r="C1719" t="s">
        <v>80</v>
      </c>
      <c r="D1719" t="s">
        <v>83</v>
      </c>
      <c r="E1719" t="s">
        <v>178</v>
      </c>
      <c r="F1719" t="s">
        <v>2646</v>
      </c>
      <c r="G1719" t="s">
        <v>227</v>
      </c>
      <c r="H1719" t="s">
        <v>149</v>
      </c>
      <c r="I1719" t="s">
        <v>135</v>
      </c>
      <c r="J1719" t="s">
        <v>136</v>
      </c>
      <c r="K1719" t="s">
        <v>137</v>
      </c>
      <c r="L1719" t="s">
        <v>5195</v>
      </c>
      <c r="M1719" t="s">
        <v>5196</v>
      </c>
      <c r="N1719">
        <v>1.2236111110000001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5</v>
      </c>
      <c r="U1719">
        <v>0</v>
      </c>
      <c r="V1719">
        <v>2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45.391319421626548</v>
      </c>
      <c r="AC1719">
        <v>0</v>
      </c>
      <c r="AD1719">
        <v>64.07818780496055</v>
      </c>
      <c r="AE1719">
        <v>109.4695072265871</v>
      </c>
    </row>
    <row r="1720" spans="1:31" x14ac:dyDescent="0.25">
      <c r="A1720">
        <v>1629858</v>
      </c>
      <c r="B1720">
        <v>1</v>
      </c>
      <c r="C1720" t="s">
        <v>80</v>
      </c>
      <c r="D1720" t="s">
        <v>93</v>
      </c>
      <c r="E1720" t="s">
        <v>152</v>
      </c>
      <c r="F1720" t="s">
        <v>5197</v>
      </c>
      <c r="G1720" t="s">
        <v>154</v>
      </c>
      <c r="H1720" t="s">
        <v>149</v>
      </c>
      <c r="I1720" t="s">
        <v>135</v>
      </c>
      <c r="J1720" t="s">
        <v>136</v>
      </c>
      <c r="K1720" t="s">
        <v>137</v>
      </c>
      <c r="L1720" t="s">
        <v>5198</v>
      </c>
      <c r="M1720" t="s">
        <v>5199</v>
      </c>
      <c r="N1720">
        <v>5.0488888879999996</v>
      </c>
      <c r="O1720">
        <v>0</v>
      </c>
      <c r="P1720">
        <v>1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0.35873937252829335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0.35873937252829335</v>
      </c>
    </row>
    <row r="1721" spans="1:31" x14ac:dyDescent="0.25">
      <c r="A1721">
        <v>1629692</v>
      </c>
      <c r="B1721">
        <v>1</v>
      </c>
      <c r="C1721" t="s">
        <v>80</v>
      </c>
      <c r="D1721" t="s">
        <v>103</v>
      </c>
      <c r="E1721" t="s">
        <v>152</v>
      </c>
      <c r="F1721" t="s">
        <v>5200</v>
      </c>
      <c r="G1721" t="s">
        <v>154</v>
      </c>
      <c r="H1721" t="s">
        <v>149</v>
      </c>
      <c r="I1721" t="s">
        <v>135</v>
      </c>
      <c r="J1721" t="s">
        <v>136</v>
      </c>
      <c r="K1721" t="s">
        <v>137</v>
      </c>
      <c r="L1721" t="s">
        <v>5201</v>
      </c>
      <c r="M1721" t="s">
        <v>5202</v>
      </c>
      <c r="N1721">
        <v>0.566111111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2.51500656617E-3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2.51500656617E-3</v>
      </c>
    </row>
    <row r="1722" spans="1:31" x14ac:dyDescent="0.25">
      <c r="A1722">
        <v>1629480</v>
      </c>
      <c r="B1722">
        <v>1</v>
      </c>
      <c r="C1722" t="s">
        <v>80</v>
      </c>
      <c r="D1722" t="s">
        <v>99</v>
      </c>
      <c r="E1722" t="s">
        <v>131</v>
      </c>
      <c r="F1722" t="s">
        <v>5203</v>
      </c>
      <c r="G1722" t="s">
        <v>148</v>
      </c>
      <c r="H1722" t="s">
        <v>134</v>
      </c>
      <c r="I1722" t="s">
        <v>135</v>
      </c>
      <c r="J1722" t="s">
        <v>136</v>
      </c>
      <c r="K1722" t="s">
        <v>143</v>
      </c>
      <c r="L1722" t="s">
        <v>5204</v>
      </c>
      <c r="M1722" t="s">
        <v>5205</v>
      </c>
      <c r="N1722">
        <v>6.3819444440000002</v>
      </c>
      <c r="O1722">
        <v>1</v>
      </c>
      <c r="P1722">
        <v>82</v>
      </c>
      <c r="Q1722">
        <v>0</v>
      </c>
      <c r="R1722">
        <v>0</v>
      </c>
      <c r="S1722">
        <v>0</v>
      </c>
      <c r="T1722">
        <v>3</v>
      </c>
      <c r="U1722">
        <v>0</v>
      </c>
      <c r="V1722">
        <v>0</v>
      </c>
      <c r="W1722">
        <v>7.5969030058194056</v>
      </c>
      <c r="X1722">
        <v>50.43396670293842</v>
      </c>
      <c r="Y1722">
        <v>0</v>
      </c>
      <c r="Z1722">
        <v>0</v>
      </c>
      <c r="AA1722">
        <v>0</v>
      </c>
      <c r="AB1722">
        <v>16.167702676733459</v>
      </c>
      <c r="AC1722">
        <v>0</v>
      </c>
      <c r="AD1722">
        <v>0</v>
      </c>
      <c r="AE1722">
        <v>74.198572385491289</v>
      </c>
    </row>
    <row r="1723" spans="1:31" x14ac:dyDescent="0.25">
      <c r="A1723">
        <v>1629380</v>
      </c>
      <c r="B1723">
        <v>1</v>
      </c>
      <c r="C1723" t="s">
        <v>80</v>
      </c>
      <c r="D1723" t="s">
        <v>110</v>
      </c>
      <c r="E1723" t="s">
        <v>178</v>
      </c>
      <c r="F1723" t="s">
        <v>5206</v>
      </c>
      <c r="G1723" t="s">
        <v>227</v>
      </c>
      <c r="H1723" t="s">
        <v>149</v>
      </c>
      <c r="I1723" t="s">
        <v>135</v>
      </c>
      <c r="J1723" t="s">
        <v>136</v>
      </c>
      <c r="K1723" t="s">
        <v>137</v>
      </c>
      <c r="L1723" t="s">
        <v>5207</v>
      </c>
      <c r="M1723" t="s">
        <v>5208</v>
      </c>
      <c r="N1723">
        <v>1.356666666</v>
      </c>
      <c r="O1723">
        <v>0</v>
      </c>
      <c r="P1723">
        <v>143</v>
      </c>
      <c r="Q1723">
        <v>0</v>
      </c>
      <c r="R1723">
        <v>0</v>
      </c>
      <c r="S1723">
        <v>0</v>
      </c>
      <c r="T1723">
        <v>11</v>
      </c>
      <c r="U1723">
        <v>0</v>
      </c>
      <c r="V1723">
        <v>0</v>
      </c>
      <c r="W1723">
        <v>0</v>
      </c>
      <c r="X1723">
        <v>84.139841607823726</v>
      </c>
      <c r="Y1723">
        <v>0</v>
      </c>
      <c r="Z1723">
        <v>0</v>
      </c>
      <c r="AA1723">
        <v>0</v>
      </c>
      <c r="AB1723">
        <v>3.5286769776222169</v>
      </c>
      <c r="AC1723">
        <v>0</v>
      </c>
      <c r="AD1723">
        <v>0</v>
      </c>
      <c r="AE1723">
        <v>87.668518585445938</v>
      </c>
    </row>
    <row r="1724" spans="1:31" x14ac:dyDescent="0.25">
      <c r="A1724">
        <v>1629500</v>
      </c>
      <c r="B1724">
        <v>1</v>
      </c>
      <c r="C1724" t="s">
        <v>80</v>
      </c>
      <c r="D1724" t="s">
        <v>96</v>
      </c>
      <c r="E1724" t="s">
        <v>152</v>
      </c>
      <c r="F1724" t="s">
        <v>5209</v>
      </c>
      <c r="G1724" t="s">
        <v>507</v>
      </c>
      <c r="H1724" t="s">
        <v>149</v>
      </c>
      <c r="I1724" t="s">
        <v>135</v>
      </c>
      <c r="J1724" t="s">
        <v>136</v>
      </c>
      <c r="K1724" t="s">
        <v>137</v>
      </c>
      <c r="L1724" t="s">
        <v>5210</v>
      </c>
      <c r="M1724" t="s">
        <v>5211</v>
      </c>
      <c r="N1724">
        <v>7.3566666659999997</v>
      </c>
      <c r="O1724">
        <v>0</v>
      </c>
      <c r="P1724">
        <v>1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0.53687676348131586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0.53687676348131586</v>
      </c>
    </row>
    <row r="1725" spans="1:31" x14ac:dyDescent="0.25">
      <c r="A1725">
        <v>1629400</v>
      </c>
      <c r="B1725">
        <v>1</v>
      </c>
      <c r="C1725" t="s">
        <v>80</v>
      </c>
      <c r="D1725" t="s">
        <v>105</v>
      </c>
      <c r="E1725" t="s">
        <v>178</v>
      </c>
      <c r="F1725" t="s">
        <v>5212</v>
      </c>
      <c r="G1725" t="s">
        <v>227</v>
      </c>
      <c r="H1725" t="s">
        <v>149</v>
      </c>
      <c r="I1725" t="s">
        <v>135</v>
      </c>
      <c r="J1725" t="s">
        <v>136</v>
      </c>
      <c r="K1725" t="s">
        <v>137</v>
      </c>
      <c r="L1725" t="s">
        <v>5213</v>
      </c>
      <c r="M1725" t="s">
        <v>5214</v>
      </c>
      <c r="N1725">
        <v>2.4163888880000002</v>
      </c>
      <c r="O1725">
        <v>0</v>
      </c>
      <c r="P1725">
        <v>1</v>
      </c>
      <c r="Q1725">
        <v>0</v>
      </c>
      <c r="R1725">
        <v>1</v>
      </c>
      <c r="S1725">
        <v>0</v>
      </c>
      <c r="T1725">
        <v>1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6.7026167082000002E-3</v>
      </c>
      <c r="AA1725">
        <v>0</v>
      </c>
      <c r="AB1725">
        <v>9.4909257473234945</v>
      </c>
      <c r="AC1725">
        <v>0</v>
      </c>
      <c r="AD1725">
        <v>0</v>
      </c>
      <c r="AE1725">
        <v>9.4976283640316943</v>
      </c>
    </row>
    <row r="1726" spans="1:31" x14ac:dyDescent="0.25">
      <c r="A1726">
        <v>1629151</v>
      </c>
      <c r="B1726">
        <v>1</v>
      </c>
      <c r="C1726" t="s">
        <v>80</v>
      </c>
      <c r="D1726" t="s">
        <v>83</v>
      </c>
      <c r="E1726" t="s">
        <v>642</v>
      </c>
      <c r="F1726" t="s">
        <v>5215</v>
      </c>
      <c r="G1726" t="s">
        <v>5216</v>
      </c>
      <c r="H1726" t="s">
        <v>134</v>
      </c>
      <c r="I1726" t="s">
        <v>135</v>
      </c>
      <c r="J1726" t="s">
        <v>136</v>
      </c>
      <c r="K1726" t="s">
        <v>137</v>
      </c>
      <c r="L1726" t="s">
        <v>5217</v>
      </c>
      <c r="M1726" t="s">
        <v>4964</v>
      </c>
      <c r="N1726">
        <v>0.23388888799999999</v>
      </c>
      <c r="O1726">
        <v>0</v>
      </c>
      <c r="P1726">
        <v>3167</v>
      </c>
      <c r="Q1726">
        <v>0</v>
      </c>
      <c r="R1726">
        <v>0</v>
      </c>
      <c r="S1726">
        <v>1</v>
      </c>
      <c r="T1726">
        <v>428</v>
      </c>
      <c r="U1726">
        <v>1</v>
      </c>
      <c r="V1726">
        <v>1</v>
      </c>
      <c r="W1726">
        <v>0</v>
      </c>
      <c r="X1726">
        <v>230.38999186940006</v>
      </c>
      <c r="Y1726">
        <v>0</v>
      </c>
      <c r="Z1726">
        <v>0</v>
      </c>
      <c r="AA1726">
        <v>7.0527165412154309</v>
      </c>
      <c r="AB1726">
        <v>80.350531186688784</v>
      </c>
      <c r="AC1726">
        <v>29.288850627369762</v>
      </c>
      <c r="AD1726">
        <v>1.864787760667328</v>
      </c>
      <c r="AE1726">
        <v>348.94687798534136</v>
      </c>
    </row>
    <row r="1727" spans="1:31" x14ac:dyDescent="0.25">
      <c r="A1727">
        <v>1629294</v>
      </c>
      <c r="B1727">
        <v>1</v>
      </c>
      <c r="C1727" t="s">
        <v>80</v>
      </c>
      <c r="D1727" t="s">
        <v>103</v>
      </c>
      <c r="E1727" t="s">
        <v>140</v>
      </c>
      <c r="F1727" t="s">
        <v>3947</v>
      </c>
      <c r="G1727" t="s">
        <v>161</v>
      </c>
      <c r="H1727" t="s">
        <v>134</v>
      </c>
      <c r="I1727" t="s">
        <v>135</v>
      </c>
      <c r="J1727" t="s">
        <v>136</v>
      </c>
      <c r="K1727" t="s">
        <v>137</v>
      </c>
      <c r="L1727" t="s">
        <v>5218</v>
      </c>
      <c r="M1727" t="s">
        <v>5219</v>
      </c>
      <c r="N1727">
        <v>3.4369444439999999</v>
      </c>
      <c r="O1727">
        <v>0</v>
      </c>
      <c r="P1727">
        <v>0</v>
      </c>
      <c r="Q1727">
        <v>3</v>
      </c>
      <c r="R1727">
        <v>0</v>
      </c>
      <c r="S1727">
        <v>28</v>
      </c>
      <c r="T1727">
        <v>12</v>
      </c>
      <c r="U1727">
        <v>36</v>
      </c>
      <c r="V1727">
        <v>5</v>
      </c>
      <c r="W1727">
        <v>0</v>
      </c>
      <c r="X1727">
        <v>0</v>
      </c>
      <c r="Y1727">
        <v>2.0027447236760456</v>
      </c>
      <c r="Z1727">
        <v>0</v>
      </c>
      <c r="AA1727">
        <v>2281.5389943235409</v>
      </c>
      <c r="AB1727">
        <v>161.03638777729793</v>
      </c>
      <c r="AC1727">
        <v>14521.287946189808</v>
      </c>
      <c r="AD1727">
        <v>463.02149935941878</v>
      </c>
      <c r="AE1727">
        <v>17428.887572373744</v>
      </c>
    </row>
    <row r="1728" spans="1:31" x14ac:dyDescent="0.25">
      <c r="A1728">
        <v>1629792</v>
      </c>
      <c r="B1728">
        <v>1</v>
      </c>
      <c r="C1728" t="s">
        <v>80</v>
      </c>
      <c r="D1728" t="s">
        <v>100</v>
      </c>
      <c r="E1728" t="s">
        <v>178</v>
      </c>
      <c r="F1728" t="s">
        <v>5220</v>
      </c>
      <c r="G1728" t="s">
        <v>403</v>
      </c>
      <c r="H1728" t="s">
        <v>149</v>
      </c>
      <c r="I1728" t="s">
        <v>135</v>
      </c>
      <c r="J1728" t="s">
        <v>136</v>
      </c>
      <c r="K1728" t="s">
        <v>137</v>
      </c>
      <c r="L1728" t="s">
        <v>5221</v>
      </c>
      <c r="M1728" t="s">
        <v>5222</v>
      </c>
      <c r="N1728">
        <v>0.58750000000000002</v>
      </c>
      <c r="O1728">
        <v>0</v>
      </c>
      <c r="P1728">
        <v>42</v>
      </c>
      <c r="Q1728">
        <v>0</v>
      </c>
      <c r="R1728">
        <v>6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4.3334131245073113</v>
      </c>
      <c r="Y1728">
        <v>0</v>
      </c>
      <c r="Z1728">
        <v>0.20495963164324996</v>
      </c>
      <c r="AA1728">
        <v>0</v>
      </c>
      <c r="AB1728">
        <v>0</v>
      </c>
      <c r="AC1728">
        <v>0</v>
      </c>
      <c r="AD1728">
        <v>0</v>
      </c>
      <c r="AE1728">
        <v>4.5383727561505616</v>
      </c>
    </row>
    <row r="1729" spans="1:31" x14ac:dyDescent="0.25">
      <c r="A1729">
        <v>1629188</v>
      </c>
      <c r="B1729">
        <v>1</v>
      </c>
      <c r="C1729" t="s">
        <v>81</v>
      </c>
      <c r="D1729" t="s">
        <v>128</v>
      </c>
      <c r="E1729" t="s">
        <v>140</v>
      </c>
      <c r="F1729" t="s">
        <v>5223</v>
      </c>
      <c r="G1729" t="s">
        <v>161</v>
      </c>
      <c r="H1729" t="s">
        <v>134</v>
      </c>
      <c r="I1729" t="s">
        <v>135</v>
      </c>
      <c r="J1729" t="s">
        <v>136</v>
      </c>
      <c r="K1729" t="s">
        <v>137</v>
      </c>
      <c r="L1729" t="s">
        <v>5224</v>
      </c>
      <c r="M1729" t="s">
        <v>5225</v>
      </c>
      <c r="N1729">
        <v>1.156666666</v>
      </c>
      <c r="O1729">
        <v>0</v>
      </c>
      <c r="P1729">
        <v>0</v>
      </c>
      <c r="Q1729">
        <v>0</v>
      </c>
      <c r="R1729">
        <v>0</v>
      </c>
      <c r="S1729">
        <v>3</v>
      </c>
      <c r="T1729">
        <v>0</v>
      </c>
      <c r="U1729">
        <v>4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9.6511307195501779</v>
      </c>
      <c r="AB1729">
        <v>0</v>
      </c>
      <c r="AC1729">
        <v>55.408784635581149</v>
      </c>
      <c r="AD1729">
        <v>0</v>
      </c>
      <c r="AE1729">
        <v>65.059915355131324</v>
      </c>
    </row>
    <row r="1730" spans="1:31" x14ac:dyDescent="0.25">
      <c r="A1730">
        <v>1629486</v>
      </c>
      <c r="B1730">
        <v>1</v>
      </c>
      <c r="C1730" t="s">
        <v>80</v>
      </c>
      <c r="D1730" t="s">
        <v>95</v>
      </c>
      <c r="E1730" t="s">
        <v>178</v>
      </c>
      <c r="F1730" t="s">
        <v>5226</v>
      </c>
      <c r="G1730" t="s">
        <v>403</v>
      </c>
      <c r="H1730" t="s">
        <v>149</v>
      </c>
      <c r="I1730" t="s">
        <v>135</v>
      </c>
      <c r="J1730" t="s">
        <v>136</v>
      </c>
      <c r="K1730" t="s">
        <v>137</v>
      </c>
      <c r="L1730" t="s">
        <v>5227</v>
      </c>
      <c r="M1730" t="s">
        <v>5228</v>
      </c>
      <c r="N1730">
        <v>1.2652777770000001</v>
      </c>
      <c r="O1730">
        <v>0</v>
      </c>
      <c r="P1730">
        <v>21</v>
      </c>
      <c r="Q1730">
        <v>0</v>
      </c>
      <c r="R1730">
        <v>2</v>
      </c>
      <c r="S1730">
        <v>0</v>
      </c>
      <c r="T1730">
        <v>1</v>
      </c>
      <c r="U1730">
        <v>0</v>
      </c>
      <c r="V1730">
        <v>0</v>
      </c>
      <c r="W1730">
        <v>0</v>
      </c>
      <c r="X1730">
        <v>4.4386942948025441</v>
      </c>
      <c r="Y1730">
        <v>0</v>
      </c>
      <c r="Z1730">
        <v>7.8922953918472238E-4</v>
      </c>
      <c r="AA1730">
        <v>0</v>
      </c>
      <c r="AB1730">
        <v>0.22494772269665503</v>
      </c>
      <c r="AC1730">
        <v>0</v>
      </c>
      <c r="AD1730">
        <v>0</v>
      </c>
      <c r="AE1730">
        <v>4.664431247038384</v>
      </c>
    </row>
    <row r="1731" spans="1:31" x14ac:dyDescent="0.25">
      <c r="A1731">
        <v>1629835</v>
      </c>
      <c r="B1731">
        <v>1</v>
      </c>
      <c r="C1731" t="s">
        <v>81</v>
      </c>
      <c r="D1731" t="s">
        <v>125</v>
      </c>
      <c r="E1731" t="s">
        <v>152</v>
      </c>
      <c r="F1731" t="s">
        <v>5229</v>
      </c>
      <c r="G1731" t="s">
        <v>154</v>
      </c>
      <c r="H1731" t="s">
        <v>149</v>
      </c>
      <c r="I1731" t="s">
        <v>135</v>
      </c>
      <c r="J1731" t="s">
        <v>136</v>
      </c>
      <c r="K1731" t="s">
        <v>137</v>
      </c>
      <c r="L1731" t="s">
        <v>5230</v>
      </c>
      <c r="M1731" t="s">
        <v>5231</v>
      </c>
      <c r="N1731">
        <v>4.6041666660000002</v>
      </c>
      <c r="O1731">
        <v>0</v>
      </c>
      <c r="P1731">
        <v>1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0.64889551162110004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0.64889551162110004</v>
      </c>
    </row>
    <row r="1732" spans="1:31" x14ac:dyDescent="0.25">
      <c r="A1732">
        <v>1629878</v>
      </c>
      <c r="B1732">
        <v>1</v>
      </c>
      <c r="C1732" t="s">
        <v>80</v>
      </c>
      <c r="D1732" t="s">
        <v>99</v>
      </c>
      <c r="E1732" t="s">
        <v>152</v>
      </c>
      <c r="F1732" t="s">
        <v>5232</v>
      </c>
      <c r="G1732" t="s">
        <v>154</v>
      </c>
      <c r="H1732" t="s">
        <v>149</v>
      </c>
      <c r="I1732" t="s">
        <v>135</v>
      </c>
      <c r="J1732" t="s">
        <v>136</v>
      </c>
      <c r="K1732" t="s">
        <v>137</v>
      </c>
      <c r="L1732" t="s">
        <v>5233</v>
      </c>
      <c r="M1732" t="s">
        <v>5234</v>
      </c>
      <c r="N1732">
        <v>1.9355555550000001</v>
      </c>
      <c r="O1732">
        <v>0</v>
      </c>
      <c r="P1732">
        <v>2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1.459793751362459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1.459793751362459</v>
      </c>
    </row>
    <row r="1733" spans="1:31" x14ac:dyDescent="0.25">
      <c r="A1733">
        <v>1629134</v>
      </c>
      <c r="B1733">
        <v>1</v>
      </c>
      <c r="C1733" t="s">
        <v>80</v>
      </c>
      <c r="D1733" t="s">
        <v>107</v>
      </c>
      <c r="E1733" t="s">
        <v>131</v>
      </c>
      <c r="F1733" t="s">
        <v>5235</v>
      </c>
      <c r="G1733" t="s">
        <v>161</v>
      </c>
      <c r="H1733" t="s">
        <v>134</v>
      </c>
      <c r="I1733" t="s">
        <v>135</v>
      </c>
      <c r="J1733" t="s">
        <v>136</v>
      </c>
      <c r="K1733" t="s">
        <v>137</v>
      </c>
      <c r="L1733" t="s">
        <v>5236</v>
      </c>
      <c r="M1733" t="s">
        <v>5237</v>
      </c>
      <c r="N1733">
        <v>0.87166666599999998</v>
      </c>
      <c r="O1733">
        <v>0</v>
      </c>
      <c r="P1733">
        <v>772</v>
      </c>
      <c r="Q1733">
        <v>0</v>
      </c>
      <c r="R1733">
        <v>1</v>
      </c>
      <c r="S1733">
        <v>2</v>
      </c>
      <c r="T1733">
        <v>54</v>
      </c>
      <c r="U1733">
        <v>0</v>
      </c>
      <c r="V1733">
        <v>0</v>
      </c>
      <c r="W1733">
        <v>0</v>
      </c>
      <c r="X1733">
        <v>83.889363630835618</v>
      </c>
      <c r="Y1733">
        <v>0</v>
      </c>
      <c r="Z1733">
        <v>3.6283646326962224E-2</v>
      </c>
      <c r="AA1733">
        <v>43.413418030611751</v>
      </c>
      <c r="AB1733">
        <v>52.685627509594326</v>
      </c>
      <c r="AC1733">
        <v>0</v>
      </c>
      <c r="AD1733">
        <v>0</v>
      </c>
      <c r="AE1733">
        <v>180.02469281736865</v>
      </c>
    </row>
    <row r="1734" spans="1:31" x14ac:dyDescent="0.25">
      <c r="A1734">
        <v>1629675</v>
      </c>
      <c r="B1734">
        <v>1</v>
      </c>
      <c r="C1734" t="s">
        <v>80</v>
      </c>
      <c r="D1734" t="s">
        <v>106</v>
      </c>
      <c r="E1734" t="s">
        <v>178</v>
      </c>
      <c r="F1734" t="s">
        <v>5238</v>
      </c>
      <c r="G1734" t="s">
        <v>227</v>
      </c>
      <c r="H1734" t="s">
        <v>149</v>
      </c>
      <c r="I1734" t="s">
        <v>135</v>
      </c>
      <c r="J1734" t="s">
        <v>136</v>
      </c>
      <c r="K1734" t="s">
        <v>137</v>
      </c>
      <c r="L1734" t="s">
        <v>5239</v>
      </c>
      <c r="M1734" t="s">
        <v>5240</v>
      </c>
      <c r="N1734">
        <v>2.1597222220000001</v>
      </c>
      <c r="O1734">
        <v>0</v>
      </c>
      <c r="P1734">
        <v>0</v>
      </c>
      <c r="Q1734">
        <v>0</v>
      </c>
      <c r="R1734">
        <v>2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0.44002381041810001</v>
      </c>
      <c r="AA1734">
        <v>0</v>
      </c>
      <c r="AB1734">
        <v>0</v>
      </c>
      <c r="AC1734">
        <v>0</v>
      </c>
      <c r="AD1734">
        <v>0</v>
      </c>
      <c r="AE1734">
        <v>0.44002381041810001</v>
      </c>
    </row>
    <row r="1735" spans="1:31" x14ac:dyDescent="0.25">
      <c r="A1735">
        <v>1629280</v>
      </c>
      <c r="B1735">
        <v>1</v>
      </c>
      <c r="C1735" t="s">
        <v>80</v>
      </c>
      <c r="D1735" t="s">
        <v>91</v>
      </c>
      <c r="E1735" t="s">
        <v>1154</v>
      </c>
      <c r="F1735" t="s">
        <v>5241</v>
      </c>
      <c r="G1735" t="s">
        <v>161</v>
      </c>
      <c r="H1735" t="s">
        <v>134</v>
      </c>
      <c r="I1735" t="s">
        <v>135</v>
      </c>
      <c r="J1735" t="s">
        <v>136</v>
      </c>
      <c r="K1735" t="s">
        <v>137</v>
      </c>
      <c r="L1735" t="s">
        <v>5242</v>
      </c>
      <c r="M1735" t="s">
        <v>5243</v>
      </c>
      <c r="N1735">
        <v>0.70277777699999999</v>
      </c>
      <c r="O1735">
        <v>0</v>
      </c>
      <c r="P1735">
        <v>3</v>
      </c>
      <c r="Q1735">
        <v>2</v>
      </c>
      <c r="R1735">
        <v>5</v>
      </c>
      <c r="S1735">
        <v>11</v>
      </c>
      <c r="T1735">
        <v>19</v>
      </c>
      <c r="U1735">
        <v>0</v>
      </c>
      <c r="V1735">
        <v>0</v>
      </c>
      <c r="W1735">
        <v>0</v>
      </c>
      <c r="X1735">
        <v>7.4015590804711109E-2</v>
      </c>
      <c r="Y1735">
        <v>0.36862473657948891</v>
      </c>
      <c r="Z1735">
        <v>0.74425766517578062</v>
      </c>
      <c r="AA1735">
        <v>72.241853724716407</v>
      </c>
      <c r="AB1735">
        <v>16.967477316804608</v>
      </c>
      <c r="AC1735">
        <v>0</v>
      </c>
      <c r="AD1735">
        <v>0</v>
      </c>
      <c r="AE1735">
        <v>90.396229034080989</v>
      </c>
    </row>
    <row r="1736" spans="1:31" x14ac:dyDescent="0.25">
      <c r="A1736">
        <v>1629180</v>
      </c>
      <c r="B1736">
        <v>1</v>
      </c>
      <c r="C1736" t="s">
        <v>80</v>
      </c>
      <c r="D1736" t="s">
        <v>103</v>
      </c>
      <c r="E1736" t="s">
        <v>140</v>
      </c>
      <c r="F1736" t="s">
        <v>5244</v>
      </c>
      <c r="G1736" t="s">
        <v>161</v>
      </c>
      <c r="H1736" t="s">
        <v>134</v>
      </c>
      <c r="I1736" t="s">
        <v>135</v>
      </c>
      <c r="J1736" t="s">
        <v>136</v>
      </c>
      <c r="K1736" t="s">
        <v>137</v>
      </c>
      <c r="L1736" t="s">
        <v>4874</v>
      </c>
      <c r="M1736" t="s">
        <v>5245</v>
      </c>
      <c r="N1736">
        <v>0.40888888800000001</v>
      </c>
      <c r="O1736">
        <v>5</v>
      </c>
      <c r="P1736">
        <v>14266</v>
      </c>
      <c r="Q1736">
        <v>21</v>
      </c>
      <c r="R1736">
        <v>102</v>
      </c>
      <c r="S1736">
        <v>55</v>
      </c>
      <c r="T1736">
        <v>1329</v>
      </c>
      <c r="U1736">
        <v>77</v>
      </c>
      <c r="V1736">
        <v>4</v>
      </c>
      <c r="W1736">
        <v>0.40836815116682673</v>
      </c>
      <c r="X1736">
        <v>1415.8341069269854</v>
      </c>
      <c r="Y1736">
        <v>176.98472559659174</v>
      </c>
      <c r="Z1736">
        <v>22.889521217419198</v>
      </c>
      <c r="AA1736">
        <v>335.86967376785373</v>
      </c>
      <c r="AB1736">
        <v>317.6169402508848</v>
      </c>
      <c r="AC1736">
        <v>1796.3456702522485</v>
      </c>
      <c r="AD1736">
        <v>24.046083268216194</v>
      </c>
      <c r="AE1736">
        <v>4089.9950894313661</v>
      </c>
    </row>
    <row r="1737" spans="1:31" x14ac:dyDescent="0.25">
      <c r="A1737">
        <v>1629967</v>
      </c>
      <c r="B1737">
        <v>1</v>
      </c>
      <c r="C1737" t="s">
        <v>80</v>
      </c>
      <c r="D1737" t="s">
        <v>83</v>
      </c>
      <c r="E1737" t="s">
        <v>152</v>
      </c>
      <c r="F1737" t="s">
        <v>5246</v>
      </c>
      <c r="G1737" t="s">
        <v>168</v>
      </c>
      <c r="H1737" t="s">
        <v>149</v>
      </c>
      <c r="I1737" t="s">
        <v>135</v>
      </c>
      <c r="J1737" t="s">
        <v>136</v>
      </c>
      <c r="K1737" t="s">
        <v>137</v>
      </c>
      <c r="L1737" t="s">
        <v>5247</v>
      </c>
      <c r="M1737" t="s">
        <v>5248</v>
      </c>
      <c r="N1737">
        <v>5.8019444440000001</v>
      </c>
      <c r="O1737">
        <v>0</v>
      </c>
      <c r="P1737">
        <v>6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9.8140773148785261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9.8140773148785261</v>
      </c>
    </row>
    <row r="1738" spans="1:31" x14ac:dyDescent="0.25">
      <c r="A1738">
        <v>1629220</v>
      </c>
      <c r="B1738">
        <v>1</v>
      </c>
      <c r="C1738" t="s">
        <v>80</v>
      </c>
      <c r="D1738" t="s">
        <v>105</v>
      </c>
      <c r="E1738" t="s">
        <v>131</v>
      </c>
      <c r="F1738" t="s">
        <v>5249</v>
      </c>
      <c r="G1738" t="s">
        <v>2147</v>
      </c>
      <c r="H1738" t="s">
        <v>134</v>
      </c>
      <c r="I1738" t="s">
        <v>135</v>
      </c>
      <c r="J1738" t="s">
        <v>136</v>
      </c>
      <c r="K1738" t="s">
        <v>137</v>
      </c>
      <c r="L1738" t="s">
        <v>5250</v>
      </c>
      <c r="M1738" t="s">
        <v>5251</v>
      </c>
      <c r="N1738">
        <v>0.94138888799999998</v>
      </c>
      <c r="O1738">
        <v>0</v>
      </c>
      <c r="P1738">
        <v>241</v>
      </c>
      <c r="Q1738">
        <v>0</v>
      </c>
      <c r="R1738">
        <v>1</v>
      </c>
      <c r="S1738">
        <v>0</v>
      </c>
      <c r="T1738">
        <v>16</v>
      </c>
      <c r="U1738">
        <v>0</v>
      </c>
      <c r="V1738">
        <v>0</v>
      </c>
      <c r="W1738">
        <v>0</v>
      </c>
      <c r="X1738">
        <v>33.877956272716247</v>
      </c>
      <c r="Y1738">
        <v>0</v>
      </c>
      <c r="Z1738">
        <v>5.1396131687694445E-4</v>
      </c>
      <c r="AA1738">
        <v>0</v>
      </c>
      <c r="AB1738">
        <v>7.9236068863791367</v>
      </c>
      <c r="AC1738">
        <v>0</v>
      </c>
      <c r="AD1738">
        <v>0</v>
      </c>
      <c r="AE1738">
        <v>41.802077120412264</v>
      </c>
    </row>
    <row r="1739" spans="1:31" x14ac:dyDescent="0.25">
      <c r="A1739">
        <v>1629612</v>
      </c>
      <c r="B1739">
        <v>1</v>
      </c>
      <c r="C1739" t="s">
        <v>81</v>
      </c>
      <c r="D1739" t="s">
        <v>122</v>
      </c>
      <c r="E1739" t="s">
        <v>204</v>
      </c>
      <c r="F1739" t="s">
        <v>5252</v>
      </c>
      <c r="G1739" t="s">
        <v>161</v>
      </c>
      <c r="H1739" t="s">
        <v>134</v>
      </c>
      <c r="I1739" t="s">
        <v>135</v>
      </c>
      <c r="J1739" t="s">
        <v>136</v>
      </c>
      <c r="K1739" t="s">
        <v>137</v>
      </c>
      <c r="L1739" t="s">
        <v>5253</v>
      </c>
      <c r="M1739" t="s">
        <v>5254</v>
      </c>
      <c r="N1739">
        <v>2.6047222219999999</v>
      </c>
      <c r="O1739">
        <v>0</v>
      </c>
      <c r="P1739">
        <v>117</v>
      </c>
      <c r="Q1739">
        <v>0</v>
      </c>
      <c r="R1739">
        <v>0</v>
      </c>
      <c r="S1739">
        <v>0</v>
      </c>
      <c r="T1739">
        <v>14</v>
      </c>
      <c r="U1739">
        <v>0</v>
      </c>
      <c r="V1739">
        <v>0</v>
      </c>
      <c r="W1739">
        <v>0</v>
      </c>
      <c r="X1739">
        <v>28.811262521117992</v>
      </c>
      <c r="Y1739">
        <v>0</v>
      </c>
      <c r="Z1739">
        <v>0</v>
      </c>
      <c r="AA1739">
        <v>0</v>
      </c>
      <c r="AB1739">
        <v>18.85494108000649</v>
      </c>
      <c r="AC1739">
        <v>0</v>
      </c>
      <c r="AD1739">
        <v>0</v>
      </c>
      <c r="AE1739">
        <v>47.666203601124479</v>
      </c>
    </row>
    <row r="1740" spans="1:31" x14ac:dyDescent="0.25">
      <c r="A1740">
        <v>1629366</v>
      </c>
      <c r="B1740">
        <v>1</v>
      </c>
      <c r="C1740" t="s">
        <v>80</v>
      </c>
      <c r="D1740" t="s">
        <v>100</v>
      </c>
      <c r="E1740" t="s">
        <v>131</v>
      </c>
      <c r="F1740" t="s">
        <v>5255</v>
      </c>
      <c r="G1740" t="s">
        <v>195</v>
      </c>
      <c r="H1740" t="s">
        <v>134</v>
      </c>
      <c r="I1740" t="s">
        <v>135</v>
      </c>
      <c r="J1740" t="s">
        <v>136</v>
      </c>
      <c r="K1740" t="s">
        <v>137</v>
      </c>
      <c r="L1740" t="s">
        <v>5256</v>
      </c>
      <c r="M1740" t="s">
        <v>5257</v>
      </c>
      <c r="N1740">
        <v>2.0375000000000001</v>
      </c>
      <c r="O1740">
        <v>0</v>
      </c>
      <c r="P1740">
        <v>13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5.7864011915006355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5.7864011915006355</v>
      </c>
    </row>
    <row r="1741" spans="1:31" x14ac:dyDescent="0.25">
      <c r="A1741">
        <v>1629512</v>
      </c>
      <c r="B1741">
        <v>1</v>
      </c>
      <c r="C1741" t="s">
        <v>81</v>
      </c>
      <c r="D1741" t="s">
        <v>118</v>
      </c>
      <c r="E1741" t="s">
        <v>131</v>
      </c>
      <c r="F1741" t="s">
        <v>5258</v>
      </c>
      <c r="G1741" t="s">
        <v>195</v>
      </c>
      <c r="H1741" t="s">
        <v>134</v>
      </c>
      <c r="I1741" t="s">
        <v>135</v>
      </c>
      <c r="J1741" t="s">
        <v>136</v>
      </c>
      <c r="K1741" t="s">
        <v>137</v>
      </c>
      <c r="L1741" t="s">
        <v>5259</v>
      </c>
      <c r="M1741" t="s">
        <v>5260</v>
      </c>
      <c r="N1741">
        <v>1.7322222220000001</v>
      </c>
      <c r="O1741">
        <v>0</v>
      </c>
      <c r="P1741">
        <v>5</v>
      </c>
      <c r="Q1741">
        <v>32</v>
      </c>
      <c r="R1741">
        <v>7</v>
      </c>
      <c r="S1741">
        <v>2</v>
      </c>
      <c r="T1741">
        <v>0</v>
      </c>
      <c r="U1741">
        <v>0</v>
      </c>
      <c r="V1741">
        <v>0</v>
      </c>
      <c r="W1741">
        <v>0</v>
      </c>
      <c r="X1741">
        <v>0.54835733079938564</v>
      </c>
      <c r="Y1741">
        <v>14.779554248233968</v>
      </c>
      <c r="Z1741">
        <v>2.5530013135635454</v>
      </c>
      <c r="AA1741">
        <v>4.20511244673287</v>
      </c>
      <c r="AB1741">
        <v>0</v>
      </c>
      <c r="AC1741">
        <v>0</v>
      </c>
      <c r="AD1741">
        <v>0</v>
      </c>
      <c r="AE1741">
        <v>22.086025339329769</v>
      </c>
    </row>
    <row r="1742" spans="1:31" x14ac:dyDescent="0.25">
      <c r="A1742">
        <v>1629758</v>
      </c>
      <c r="B1742">
        <v>1</v>
      </c>
      <c r="C1742" t="s">
        <v>80</v>
      </c>
      <c r="D1742" t="s">
        <v>100</v>
      </c>
      <c r="E1742" t="s">
        <v>152</v>
      </c>
      <c r="F1742" t="s">
        <v>5261</v>
      </c>
      <c r="G1742" t="s">
        <v>154</v>
      </c>
      <c r="H1742" t="s">
        <v>149</v>
      </c>
      <c r="I1742" t="s">
        <v>135</v>
      </c>
      <c r="J1742" t="s">
        <v>136</v>
      </c>
      <c r="K1742" t="s">
        <v>137</v>
      </c>
      <c r="L1742" t="s">
        <v>5262</v>
      </c>
      <c r="M1742" t="s">
        <v>5263</v>
      </c>
      <c r="N1742">
        <v>0.46805555500000001</v>
      </c>
      <c r="O1742">
        <v>0</v>
      </c>
      <c r="P1742">
        <v>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0.14375415492167498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0.14375415492167498</v>
      </c>
    </row>
    <row r="1743" spans="1:31" x14ac:dyDescent="0.25">
      <c r="A1743">
        <v>1629097</v>
      </c>
      <c r="B1743">
        <v>1</v>
      </c>
      <c r="C1743" t="s">
        <v>80</v>
      </c>
      <c r="D1743" t="s">
        <v>89</v>
      </c>
      <c r="E1743" t="s">
        <v>131</v>
      </c>
      <c r="F1743" t="s">
        <v>5264</v>
      </c>
      <c r="G1743" t="s">
        <v>161</v>
      </c>
      <c r="H1743" t="s">
        <v>134</v>
      </c>
      <c r="I1743" t="s">
        <v>135</v>
      </c>
      <c r="J1743" t="s">
        <v>136</v>
      </c>
      <c r="K1743" t="s">
        <v>137</v>
      </c>
      <c r="L1743" t="s">
        <v>5265</v>
      </c>
      <c r="M1743" t="s">
        <v>5266</v>
      </c>
      <c r="N1743">
        <v>0.882222222</v>
      </c>
      <c r="O1743">
        <v>0</v>
      </c>
      <c r="P1743">
        <v>383</v>
      </c>
      <c r="Q1743">
        <v>1</v>
      </c>
      <c r="R1743">
        <v>9</v>
      </c>
      <c r="S1743">
        <v>4</v>
      </c>
      <c r="T1743">
        <v>17</v>
      </c>
      <c r="U1743">
        <v>1</v>
      </c>
      <c r="V1743">
        <v>0</v>
      </c>
      <c r="W1743">
        <v>0</v>
      </c>
      <c r="X1743">
        <v>289.38328583198034</v>
      </c>
      <c r="Y1743">
        <v>0.37055479029497096</v>
      </c>
      <c r="Z1743">
        <v>1.073055640429925</v>
      </c>
      <c r="AA1743">
        <v>4.5513756791395759</v>
      </c>
      <c r="AB1743">
        <v>22.434002280693917</v>
      </c>
      <c r="AC1743">
        <v>9.1003885914278762</v>
      </c>
      <c r="AD1743">
        <v>0</v>
      </c>
      <c r="AE1743">
        <v>326.91266281396662</v>
      </c>
    </row>
    <row r="1744" spans="1:31" x14ac:dyDescent="0.25">
      <c r="A1744">
        <v>1629595</v>
      </c>
      <c r="B1744">
        <v>1</v>
      </c>
      <c r="C1744" t="s">
        <v>81</v>
      </c>
      <c r="D1744" t="s">
        <v>119</v>
      </c>
      <c r="E1744" t="s">
        <v>140</v>
      </c>
      <c r="F1744" t="s">
        <v>5267</v>
      </c>
      <c r="G1744" t="s">
        <v>195</v>
      </c>
      <c r="H1744" t="s">
        <v>134</v>
      </c>
      <c r="I1744" t="s">
        <v>135</v>
      </c>
      <c r="J1744" t="s">
        <v>136</v>
      </c>
      <c r="K1744" t="s">
        <v>137</v>
      </c>
      <c r="L1744" t="s">
        <v>5268</v>
      </c>
      <c r="M1744" t="s">
        <v>5269</v>
      </c>
      <c r="N1744">
        <v>0.69222222200000005</v>
      </c>
      <c r="O1744">
        <v>0</v>
      </c>
      <c r="P1744">
        <v>508</v>
      </c>
      <c r="Q1744">
        <v>49</v>
      </c>
      <c r="R1744">
        <v>126</v>
      </c>
      <c r="S1744">
        <v>4</v>
      </c>
      <c r="T1744">
        <v>22</v>
      </c>
      <c r="U1744">
        <v>2</v>
      </c>
      <c r="V1744">
        <v>0</v>
      </c>
      <c r="W1744">
        <v>0</v>
      </c>
      <c r="X1744">
        <v>40.33929396090975</v>
      </c>
      <c r="Y1744">
        <v>19.837642165677043</v>
      </c>
      <c r="Z1744">
        <v>40.311200186769575</v>
      </c>
      <c r="AA1744">
        <v>12.418948919472248</v>
      </c>
      <c r="AB1744">
        <v>20.980945766841202</v>
      </c>
      <c r="AC1744">
        <v>11.274252220404142</v>
      </c>
      <c r="AD1744">
        <v>0</v>
      </c>
      <c r="AE1744">
        <v>145.16228322007396</v>
      </c>
    </row>
    <row r="1745" spans="1:31" x14ac:dyDescent="0.25">
      <c r="A1745">
        <v>1629761</v>
      </c>
      <c r="B1745">
        <v>1</v>
      </c>
      <c r="C1745" t="s">
        <v>80</v>
      </c>
      <c r="D1745" t="s">
        <v>93</v>
      </c>
      <c r="E1745" t="s">
        <v>178</v>
      </c>
      <c r="F1745" t="s">
        <v>782</v>
      </c>
      <c r="G1745" t="s">
        <v>227</v>
      </c>
      <c r="H1745" t="s">
        <v>149</v>
      </c>
      <c r="I1745" t="s">
        <v>135</v>
      </c>
      <c r="J1745" t="s">
        <v>136</v>
      </c>
      <c r="K1745" t="s">
        <v>137</v>
      </c>
      <c r="L1745" t="s">
        <v>5270</v>
      </c>
      <c r="M1745" t="s">
        <v>5271</v>
      </c>
      <c r="N1745">
        <v>1.073611111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1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0.33675638468328173</v>
      </c>
      <c r="AC1745">
        <v>0</v>
      </c>
      <c r="AD1745">
        <v>0</v>
      </c>
      <c r="AE1745">
        <v>0.33675638468328173</v>
      </c>
    </row>
    <row r="1746" spans="1:31" x14ac:dyDescent="0.25">
      <c r="A1746">
        <v>1629383</v>
      </c>
      <c r="B1746">
        <v>1</v>
      </c>
      <c r="C1746" t="s">
        <v>80</v>
      </c>
      <c r="D1746" t="s">
        <v>87</v>
      </c>
      <c r="E1746" t="s">
        <v>152</v>
      </c>
      <c r="F1746" t="s">
        <v>5042</v>
      </c>
      <c r="G1746" t="s">
        <v>507</v>
      </c>
      <c r="H1746" t="s">
        <v>149</v>
      </c>
      <c r="I1746" t="s">
        <v>135</v>
      </c>
      <c r="J1746" t="s">
        <v>136</v>
      </c>
      <c r="K1746" t="s">
        <v>137</v>
      </c>
      <c r="L1746" t="s">
        <v>5272</v>
      </c>
      <c r="M1746" t="s">
        <v>5273</v>
      </c>
      <c r="N1746">
        <v>1.5241666659999999</v>
      </c>
      <c r="O1746">
        <v>0</v>
      </c>
      <c r="P1746">
        <v>5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1.4214294498912856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1.4214294498912856</v>
      </c>
    </row>
    <row r="1747" spans="1:31" x14ac:dyDescent="0.25">
      <c r="A1747">
        <v>1629077</v>
      </c>
      <c r="B1747">
        <v>1</v>
      </c>
      <c r="C1747" t="s">
        <v>80</v>
      </c>
      <c r="D1747" t="s">
        <v>92</v>
      </c>
      <c r="E1747" t="s">
        <v>140</v>
      </c>
      <c r="F1747" t="s">
        <v>4793</v>
      </c>
      <c r="G1747" t="s">
        <v>161</v>
      </c>
      <c r="H1747" t="s">
        <v>134</v>
      </c>
      <c r="I1747" t="s">
        <v>135</v>
      </c>
      <c r="J1747" t="s">
        <v>136</v>
      </c>
      <c r="K1747" t="s">
        <v>137</v>
      </c>
      <c r="L1747" t="s">
        <v>5274</v>
      </c>
      <c r="M1747" t="s">
        <v>5275</v>
      </c>
      <c r="N1747">
        <v>0.73472222200000004</v>
      </c>
      <c r="O1747">
        <v>0</v>
      </c>
      <c r="P1747">
        <v>83</v>
      </c>
      <c r="Q1747">
        <v>7</v>
      </c>
      <c r="R1747">
        <v>20</v>
      </c>
      <c r="S1747">
        <v>3</v>
      </c>
      <c r="T1747">
        <v>3</v>
      </c>
      <c r="U1747">
        <v>0</v>
      </c>
      <c r="V1747">
        <v>0</v>
      </c>
      <c r="W1747">
        <v>0</v>
      </c>
      <c r="X1747">
        <v>11.217879758234746</v>
      </c>
      <c r="Y1747">
        <v>19.387639488572315</v>
      </c>
      <c r="Z1747">
        <v>0.85634463820638618</v>
      </c>
      <c r="AA1747">
        <v>88.443492441940123</v>
      </c>
      <c r="AB1747">
        <v>3.4454247586890085</v>
      </c>
      <c r="AC1747">
        <v>0</v>
      </c>
      <c r="AD1747">
        <v>0</v>
      </c>
      <c r="AE1747">
        <v>123.35078108564259</v>
      </c>
    </row>
    <row r="1748" spans="1:31" x14ac:dyDescent="0.25">
      <c r="A1748">
        <v>1629552</v>
      </c>
      <c r="B1748">
        <v>1</v>
      </c>
      <c r="C1748" t="s">
        <v>80</v>
      </c>
      <c r="D1748" t="s">
        <v>85</v>
      </c>
      <c r="E1748" t="s">
        <v>152</v>
      </c>
      <c r="F1748" t="s">
        <v>5276</v>
      </c>
      <c r="G1748" t="s">
        <v>154</v>
      </c>
      <c r="H1748" t="s">
        <v>149</v>
      </c>
      <c r="I1748" t="s">
        <v>135</v>
      </c>
      <c r="J1748" t="s">
        <v>136</v>
      </c>
      <c r="K1748" t="s">
        <v>137</v>
      </c>
      <c r="L1748" t="s">
        <v>5277</v>
      </c>
      <c r="M1748" t="s">
        <v>5278</v>
      </c>
      <c r="N1748">
        <v>1.6297222220000001</v>
      </c>
      <c r="O1748">
        <v>0</v>
      </c>
      <c r="P1748">
        <v>52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21.559518905186145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21.559518905186145</v>
      </c>
    </row>
    <row r="1749" spans="1:31" x14ac:dyDescent="0.25">
      <c r="A1749">
        <v>1629695</v>
      </c>
      <c r="B1749">
        <v>1</v>
      </c>
      <c r="C1749" t="s">
        <v>80</v>
      </c>
      <c r="D1749" t="s">
        <v>96</v>
      </c>
      <c r="E1749" t="s">
        <v>140</v>
      </c>
      <c r="F1749" t="s">
        <v>5279</v>
      </c>
      <c r="G1749" t="s">
        <v>195</v>
      </c>
      <c r="H1749" t="s">
        <v>134</v>
      </c>
      <c r="I1749" t="s">
        <v>135</v>
      </c>
      <c r="J1749" t="s">
        <v>136</v>
      </c>
      <c r="K1749" t="s">
        <v>137</v>
      </c>
      <c r="L1749" t="s">
        <v>5280</v>
      </c>
      <c r="M1749" t="s">
        <v>5281</v>
      </c>
      <c r="N1749">
        <v>2.8174999999999999</v>
      </c>
      <c r="O1749">
        <v>1</v>
      </c>
      <c r="P1749">
        <v>0</v>
      </c>
      <c r="Q1749">
        <v>4</v>
      </c>
      <c r="R1749">
        <v>0</v>
      </c>
      <c r="S1749">
        <v>2</v>
      </c>
      <c r="T1749">
        <v>0</v>
      </c>
      <c r="U1749">
        <v>0</v>
      </c>
      <c r="V1749">
        <v>0</v>
      </c>
      <c r="W1749">
        <v>2.4084315126809916</v>
      </c>
      <c r="X1749">
        <v>0</v>
      </c>
      <c r="Y1749">
        <v>11.027358364586101</v>
      </c>
      <c r="Z1749">
        <v>0</v>
      </c>
      <c r="AA1749">
        <v>20.011187139165507</v>
      </c>
      <c r="AB1749">
        <v>0</v>
      </c>
      <c r="AC1749">
        <v>0</v>
      </c>
      <c r="AD1749">
        <v>0</v>
      </c>
      <c r="AE1749">
        <v>33.446977016432598</v>
      </c>
    </row>
    <row r="1750" spans="1:31" x14ac:dyDescent="0.25">
      <c r="A1750">
        <v>1629140</v>
      </c>
      <c r="B1750">
        <v>1</v>
      </c>
      <c r="C1750" t="s">
        <v>80</v>
      </c>
      <c r="D1750" t="s">
        <v>104</v>
      </c>
      <c r="E1750" t="s">
        <v>140</v>
      </c>
      <c r="F1750" t="s">
        <v>5282</v>
      </c>
      <c r="G1750" t="s">
        <v>161</v>
      </c>
      <c r="H1750" t="s">
        <v>134</v>
      </c>
      <c r="I1750" t="s">
        <v>135</v>
      </c>
      <c r="J1750" t="s">
        <v>136</v>
      </c>
      <c r="K1750" t="s">
        <v>137</v>
      </c>
      <c r="L1750" t="s">
        <v>5283</v>
      </c>
      <c r="M1750" t="s">
        <v>5284</v>
      </c>
      <c r="N1750">
        <v>1.1783333330000001</v>
      </c>
      <c r="O1750">
        <v>34</v>
      </c>
      <c r="P1750">
        <v>2869</v>
      </c>
      <c r="Q1750">
        <v>137</v>
      </c>
      <c r="R1750">
        <v>197</v>
      </c>
      <c r="S1750">
        <v>59</v>
      </c>
      <c r="T1750">
        <v>385</v>
      </c>
      <c r="U1750">
        <v>3</v>
      </c>
      <c r="V1750">
        <v>1</v>
      </c>
      <c r="W1750">
        <v>82.572728060388911</v>
      </c>
      <c r="X1750">
        <v>858.57350365881609</v>
      </c>
      <c r="Y1750">
        <v>28.615795945688408</v>
      </c>
      <c r="Z1750">
        <v>41.889434864010731</v>
      </c>
      <c r="AA1750">
        <v>136.78395785070657</v>
      </c>
      <c r="AB1750">
        <v>215.80840558406956</v>
      </c>
      <c r="AC1750">
        <v>40.918777723901719</v>
      </c>
      <c r="AD1750">
        <v>2.0133527185583975</v>
      </c>
      <c r="AE1750">
        <v>1407.1759564061406</v>
      </c>
    </row>
    <row r="1751" spans="1:31" x14ac:dyDescent="0.25">
      <c r="A1751">
        <v>1629197</v>
      </c>
      <c r="B1751">
        <v>1</v>
      </c>
      <c r="C1751" t="s">
        <v>80</v>
      </c>
      <c r="D1751" t="s">
        <v>103</v>
      </c>
      <c r="E1751" t="s">
        <v>140</v>
      </c>
      <c r="F1751" t="s">
        <v>4873</v>
      </c>
      <c r="G1751" t="s">
        <v>161</v>
      </c>
      <c r="H1751" t="s">
        <v>134</v>
      </c>
      <c r="I1751" t="s">
        <v>135</v>
      </c>
      <c r="J1751" t="s">
        <v>136</v>
      </c>
      <c r="K1751" t="s">
        <v>137</v>
      </c>
      <c r="L1751" t="s">
        <v>5285</v>
      </c>
      <c r="M1751" t="s">
        <v>5286</v>
      </c>
      <c r="N1751">
        <v>0.67361111100000004</v>
      </c>
      <c r="O1751">
        <v>5</v>
      </c>
      <c r="P1751">
        <v>14615</v>
      </c>
      <c r="Q1751">
        <v>21</v>
      </c>
      <c r="R1751">
        <v>102</v>
      </c>
      <c r="S1751">
        <v>55</v>
      </c>
      <c r="T1751">
        <v>1400</v>
      </c>
      <c r="U1751">
        <v>77</v>
      </c>
      <c r="V1751">
        <v>4</v>
      </c>
      <c r="W1751">
        <v>0.68017011053451837</v>
      </c>
      <c r="X1751">
        <v>2435.0596882850514</v>
      </c>
      <c r="Y1751">
        <v>297.03850963967551</v>
      </c>
      <c r="Z1751">
        <v>40.240230639778865</v>
      </c>
      <c r="AA1751">
        <v>565.81950477768498</v>
      </c>
      <c r="AB1751">
        <v>569.52099271590157</v>
      </c>
      <c r="AC1751">
        <v>2981.9962006639976</v>
      </c>
      <c r="AD1751">
        <v>40.396546318356343</v>
      </c>
      <c r="AE1751">
        <v>6930.7518431509807</v>
      </c>
    </row>
    <row r="1752" spans="1:31" x14ac:dyDescent="0.25">
      <c r="A1752">
        <v>1629446</v>
      </c>
      <c r="B1752">
        <v>1</v>
      </c>
      <c r="C1752" t="s">
        <v>80</v>
      </c>
      <c r="D1752" t="s">
        <v>108</v>
      </c>
      <c r="E1752" t="s">
        <v>146</v>
      </c>
      <c r="F1752" t="s">
        <v>5287</v>
      </c>
      <c r="G1752" t="s">
        <v>142</v>
      </c>
      <c r="H1752" t="s">
        <v>149</v>
      </c>
      <c r="I1752" t="s">
        <v>135</v>
      </c>
      <c r="J1752" t="s">
        <v>136</v>
      </c>
      <c r="K1752" t="s">
        <v>143</v>
      </c>
      <c r="L1752" t="s">
        <v>5288</v>
      </c>
      <c r="M1752" t="s">
        <v>5289</v>
      </c>
      <c r="N1752">
        <v>5.2058333330000002</v>
      </c>
      <c r="O1752">
        <v>0</v>
      </c>
      <c r="P1752">
        <v>45</v>
      </c>
      <c r="Q1752">
        <v>0</v>
      </c>
      <c r="R1752">
        <v>13</v>
      </c>
      <c r="S1752">
        <v>0</v>
      </c>
      <c r="T1752">
        <v>2</v>
      </c>
      <c r="U1752">
        <v>0</v>
      </c>
      <c r="V1752">
        <v>0</v>
      </c>
      <c r="W1752">
        <v>0</v>
      </c>
      <c r="X1752">
        <v>20.633881605939841</v>
      </c>
      <c r="Y1752">
        <v>0</v>
      </c>
      <c r="Z1752">
        <v>0.7752149954953601</v>
      </c>
      <c r="AA1752">
        <v>0</v>
      </c>
      <c r="AB1752">
        <v>0</v>
      </c>
      <c r="AC1752">
        <v>0</v>
      </c>
      <c r="AD1752">
        <v>0</v>
      </c>
      <c r="AE1752">
        <v>21.409096601435202</v>
      </c>
    </row>
    <row r="1753" spans="1:31" x14ac:dyDescent="0.25">
      <c r="A1753">
        <v>1629283</v>
      </c>
      <c r="B1753">
        <v>1</v>
      </c>
      <c r="C1753" t="s">
        <v>80</v>
      </c>
      <c r="D1753" t="s">
        <v>86</v>
      </c>
      <c r="E1753" t="s">
        <v>178</v>
      </c>
      <c r="F1753" t="s">
        <v>5290</v>
      </c>
      <c r="G1753" t="s">
        <v>227</v>
      </c>
      <c r="H1753" t="s">
        <v>149</v>
      </c>
      <c r="I1753" t="s">
        <v>135</v>
      </c>
      <c r="J1753" t="s">
        <v>136</v>
      </c>
      <c r="K1753" t="s">
        <v>137</v>
      </c>
      <c r="L1753" t="s">
        <v>5291</v>
      </c>
      <c r="M1753" t="s">
        <v>5292</v>
      </c>
      <c r="N1753">
        <v>2.8113888880000002</v>
      </c>
      <c r="O1753">
        <v>0</v>
      </c>
      <c r="P1753">
        <v>157</v>
      </c>
      <c r="Q1753">
        <v>0</v>
      </c>
      <c r="R1753">
        <v>0</v>
      </c>
      <c r="S1753">
        <v>0</v>
      </c>
      <c r="T1753">
        <v>5</v>
      </c>
      <c r="U1753">
        <v>0</v>
      </c>
      <c r="V1753">
        <v>0</v>
      </c>
      <c r="W1753">
        <v>0</v>
      </c>
      <c r="X1753">
        <v>169.09562291181982</v>
      </c>
      <c r="Y1753">
        <v>0</v>
      </c>
      <c r="Z1753">
        <v>0</v>
      </c>
      <c r="AA1753">
        <v>0</v>
      </c>
      <c r="AB1753">
        <v>7.4690251147035287</v>
      </c>
      <c r="AC1753">
        <v>0</v>
      </c>
      <c r="AD1753">
        <v>0</v>
      </c>
      <c r="AE1753">
        <v>176.56464802652334</v>
      </c>
    </row>
    <row r="1754" spans="1:31" x14ac:dyDescent="0.25">
      <c r="A1754">
        <v>1629887</v>
      </c>
      <c r="B1754">
        <v>1</v>
      </c>
      <c r="C1754" t="s">
        <v>80</v>
      </c>
      <c r="D1754" t="s">
        <v>82</v>
      </c>
      <c r="E1754" t="s">
        <v>152</v>
      </c>
      <c r="F1754" t="s">
        <v>5293</v>
      </c>
      <c r="G1754" t="s">
        <v>154</v>
      </c>
      <c r="H1754" t="s">
        <v>149</v>
      </c>
      <c r="I1754" t="s">
        <v>135</v>
      </c>
      <c r="J1754" t="s">
        <v>136</v>
      </c>
      <c r="K1754" t="s">
        <v>137</v>
      </c>
      <c r="L1754" t="s">
        <v>5294</v>
      </c>
      <c r="M1754" t="s">
        <v>5295</v>
      </c>
      <c r="N1754">
        <v>1.096666666</v>
      </c>
      <c r="O1754">
        <v>0</v>
      </c>
      <c r="P1754">
        <v>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0.26830296550472005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0.26830296550472005</v>
      </c>
    </row>
    <row r="1755" spans="1:31" x14ac:dyDescent="0.25">
      <c r="A1755">
        <v>1629389</v>
      </c>
      <c r="B1755">
        <v>1</v>
      </c>
      <c r="C1755" t="s">
        <v>81</v>
      </c>
      <c r="D1755" t="s">
        <v>122</v>
      </c>
      <c r="E1755" t="s">
        <v>140</v>
      </c>
      <c r="F1755" t="s">
        <v>5296</v>
      </c>
      <c r="G1755" t="s">
        <v>142</v>
      </c>
      <c r="H1755" t="s">
        <v>134</v>
      </c>
      <c r="I1755" t="s">
        <v>135</v>
      </c>
      <c r="J1755" t="s">
        <v>136</v>
      </c>
      <c r="K1755" t="s">
        <v>143</v>
      </c>
      <c r="L1755" t="s">
        <v>5297</v>
      </c>
      <c r="M1755" t="s">
        <v>5298</v>
      </c>
      <c r="N1755">
        <v>0.40111111100000002</v>
      </c>
      <c r="O1755">
        <v>0</v>
      </c>
      <c r="P1755">
        <v>26906</v>
      </c>
      <c r="Q1755">
        <v>0</v>
      </c>
      <c r="R1755">
        <v>82</v>
      </c>
      <c r="S1755">
        <v>12</v>
      </c>
      <c r="T1755">
        <v>1704</v>
      </c>
      <c r="U1755">
        <v>2</v>
      </c>
      <c r="V1755">
        <v>3</v>
      </c>
      <c r="W1755">
        <v>0</v>
      </c>
      <c r="X1755">
        <v>2346.4169648509778</v>
      </c>
      <c r="Y1755">
        <v>0</v>
      </c>
      <c r="Z1755">
        <v>6.4095735058379359</v>
      </c>
      <c r="AA1755">
        <v>604.10978484075611</v>
      </c>
      <c r="AB1755">
        <v>750.88419136144341</v>
      </c>
      <c r="AC1755">
        <v>45.556682236729856</v>
      </c>
      <c r="AD1755">
        <v>14.664160131991288</v>
      </c>
      <c r="AE1755">
        <v>3768.0413569277366</v>
      </c>
    </row>
    <row r="1756" spans="1:31" x14ac:dyDescent="0.25">
      <c r="A1756">
        <v>1629323</v>
      </c>
      <c r="B1756">
        <v>1</v>
      </c>
      <c r="C1756" t="s">
        <v>80</v>
      </c>
      <c r="D1756" t="s">
        <v>105</v>
      </c>
      <c r="E1756" t="s">
        <v>146</v>
      </c>
      <c r="F1756" t="s">
        <v>5299</v>
      </c>
      <c r="G1756" t="s">
        <v>260</v>
      </c>
      <c r="H1756" t="s">
        <v>149</v>
      </c>
      <c r="I1756" t="s">
        <v>135</v>
      </c>
      <c r="J1756" t="s">
        <v>136</v>
      </c>
      <c r="K1756" t="s">
        <v>137</v>
      </c>
      <c r="L1756" t="s">
        <v>5300</v>
      </c>
      <c r="M1756" t="s">
        <v>5301</v>
      </c>
      <c r="N1756">
        <v>1.4580555550000001</v>
      </c>
      <c r="O1756">
        <v>0</v>
      </c>
      <c r="P1756">
        <v>207</v>
      </c>
      <c r="Q1756">
        <v>0</v>
      </c>
      <c r="R1756">
        <v>7</v>
      </c>
      <c r="S1756">
        <v>0</v>
      </c>
      <c r="T1756">
        <v>7</v>
      </c>
      <c r="U1756">
        <v>0</v>
      </c>
      <c r="V1756">
        <v>0</v>
      </c>
      <c r="W1756">
        <v>0</v>
      </c>
      <c r="X1756">
        <v>87.366185427854788</v>
      </c>
      <c r="Y1756">
        <v>0</v>
      </c>
      <c r="Z1756">
        <v>0.31620431973552393</v>
      </c>
      <c r="AA1756">
        <v>0</v>
      </c>
      <c r="AB1756">
        <v>5.3698028077180942</v>
      </c>
      <c r="AC1756">
        <v>0</v>
      </c>
      <c r="AD1756">
        <v>0</v>
      </c>
      <c r="AE1756">
        <v>93.052192555308395</v>
      </c>
    </row>
    <row r="1757" spans="1:31" x14ac:dyDescent="0.25">
      <c r="A1757">
        <v>1629369</v>
      </c>
      <c r="B1757">
        <v>1</v>
      </c>
      <c r="C1757" t="s">
        <v>80</v>
      </c>
      <c r="D1757" t="s">
        <v>97</v>
      </c>
      <c r="E1757" t="s">
        <v>152</v>
      </c>
      <c r="F1757" t="s">
        <v>4327</v>
      </c>
      <c r="G1757" t="s">
        <v>507</v>
      </c>
      <c r="H1757" t="s">
        <v>149</v>
      </c>
      <c r="I1757" t="s">
        <v>135</v>
      </c>
      <c r="J1757" t="s">
        <v>136</v>
      </c>
      <c r="K1757" t="s">
        <v>137</v>
      </c>
      <c r="L1757" t="s">
        <v>5302</v>
      </c>
      <c r="M1757" t="s">
        <v>5303</v>
      </c>
      <c r="N1757">
        <v>3.963055555</v>
      </c>
      <c r="O1757">
        <v>0</v>
      </c>
      <c r="P1757">
        <v>1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2.2373690651624001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2.2373690651624001</v>
      </c>
    </row>
    <row r="1758" spans="1:31" x14ac:dyDescent="0.25">
      <c r="A1758">
        <v>1629678</v>
      </c>
      <c r="B1758">
        <v>1</v>
      </c>
      <c r="C1758" t="s">
        <v>80</v>
      </c>
      <c r="D1758" t="s">
        <v>85</v>
      </c>
      <c r="E1758" t="s">
        <v>152</v>
      </c>
      <c r="F1758" t="s">
        <v>5304</v>
      </c>
      <c r="G1758" t="s">
        <v>168</v>
      </c>
      <c r="H1758" t="s">
        <v>149</v>
      </c>
      <c r="I1758" t="s">
        <v>135</v>
      </c>
      <c r="J1758" t="s">
        <v>136</v>
      </c>
      <c r="K1758" t="s">
        <v>137</v>
      </c>
      <c r="L1758" t="s">
        <v>5305</v>
      </c>
      <c r="M1758" t="s">
        <v>5306</v>
      </c>
      <c r="N1758">
        <v>12.456666666</v>
      </c>
      <c r="O1758">
        <v>0</v>
      </c>
      <c r="P1758">
        <v>11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48.68283446331143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48.68283446331143</v>
      </c>
    </row>
    <row r="1759" spans="1:31" x14ac:dyDescent="0.25">
      <c r="A1759">
        <v>1629346</v>
      </c>
      <c r="B1759">
        <v>1</v>
      </c>
      <c r="C1759" t="s">
        <v>81</v>
      </c>
      <c r="D1759" t="s">
        <v>113</v>
      </c>
      <c r="E1759" t="s">
        <v>152</v>
      </c>
      <c r="F1759" t="s">
        <v>5307</v>
      </c>
      <c r="G1759" t="s">
        <v>154</v>
      </c>
      <c r="H1759" t="s">
        <v>149</v>
      </c>
      <c r="I1759" t="s">
        <v>135</v>
      </c>
      <c r="J1759" t="s">
        <v>136</v>
      </c>
      <c r="K1759" t="s">
        <v>137</v>
      </c>
      <c r="L1759" t="s">
        <v>5308</v>
      </c>
      <c r="M1759" t="s">
        <v>5309</v>
      </c>
      <c r="N1759">
        <v>0.82944444399999995</v>
      </c>
      <c r="O1759">
        <v>0</v>
      </c>
      <c r="P1759">
        <v>1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0.33419493660737776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0.33419493660737776</v>
      </c>
    </row>
    <row r="1760" spans="1:31" x14ac:dyDescent="0.25">
      <c r="A1760">
        <v>1629177</v>
      </c>
      <c r="B1760">
        <v>1</v>
      </c>
      <c r="C1760" t="s">
        <v>80</v>
      </c>
      <c r="D1760" t="s">
        <v>98</v>
      </c>
      <c r="E1760" t="s">
        <v>204</v>
      </c>
      <c r="F1760" t="s">
        <v>5310</v>
      </c>
      <c r="G1760" t="s">
        <v>161</v>
      </c>
      <c r="H1760" t="s">
        <v>134</v>
      </c>
      <c r="I1760" t="s">
        <v>135</v>
      </c>
      <c r="J1760" t="s">
        <v>136</v>
      </c>
      <c r="K1760" t="s">
        <v>137</v>
      </c>
      <c r="L1760" t="s">
        <v>5311</v>
      </c>
      <c r="M1760" t="s">
        <v>5312</v>
      </c>
      <c r="N1760">
        <v>1.1983333329999999</v>
      </c>
      <c r="O1760">
        <v>0</v>
      </c>
      <c r="P1760">
        <v>380</v>
      </c>
      <c r="Q1760">
        <v>1</v>
      </c>
      <c r="R1760">
        <v>14</v>
      </c>
      <c r="S1760">
        <v>1</v>
      </c>
      <c r="T1760">
        <v>128</v>
      </c>
      <c r="U1760">
        <v>0</v>
      </c>
      <c r="V1760">
        <v>0</v>
      </c>
      <c r="W1760">
        <v>0</v>
      </c>
      <c r="X1760">
        <v>132.42871099461058</v>
      </c>
      <c r="Y1760">
        <v>20.081337173516946</v>
      </c>
      <c r="Z1760">
        <v>2.2934084515991202</v>
      </c>
      <c r="AA1760">
        <v>2.4352782737270648</v>
      </c>
      <c r="AB1760">
        <v>55.199874086669645</v>
      </c>
      <c r="AC1760">
        <v>0</v>
      </c>
      <c r="AD1760">
        <v>0</v>
      </c>
      <c r="AE1760">
        <v>212.43860898012338</v>
      </c>
    </row>
    <row r="1761" spans="1:31" x14ac:dyDescent="0.25">
      <c r="A1761">
        <v>1629910</v>
      </c>
      <c r="B1761">
        <v>1</v>
      </c>
      <c r="C1761" t="s">
        <v>80</v>
      </c>
      <c r="D1761" t="s">
        <v>88</v>
      </c>
      <c r="E1761" t="s">
        <v>152</v>
      </c>
      <c r="F1761" t="s">
        <v>5313</v>
      </c>
      <c r="G1761" t="s">
        <v>154</v>
      </c>
      <c r="H1761" t="s">
        <v>149</v>
      </c>
      <c r="I1761" t="s">
        <v>135</v>
      </c>
      <c r="J1761" t="s">
        <v>136</v>
      </c>
      <c r="K1761" t="s">
        <v>137</v>
      </c>
      <c r="L1761" t="s">
        <v>5314</v>
      </c>
      <c r="M1761" t="s">
        <v>5315</v>
      </c>
      <c r="N1761">
        <v>1.2213888879999999</v>
      </c>
      <c r="O1761">
        <v>0</v>
      </c>
      <c r="P1761">
        <v>2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1.2486741467695135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1.2486741467695135</v>
      </c>
    </row>
    <row r="1762" spans="1:31" x14ac:dyDescent="0.25">
      <c r="A1762">
        <v>1629114</v>
      </c>
      <c r="B1762">
        <v>1</v>
      </c>
      <c r="C1762" t="s">
        <v>80</v>
      </c>
      <c r="D1762" t="s">
        <v>87</v>
      </c>
      <c r="E1762" t="s">
        <v>140</v>
      </c>
      <c r="F1762" t="s">
        <v>5316</v>
      </c>
      <c r="G1762" t="s">
        <v>161</v>
      </c>
      <c r="H1762" t="s">
        <v>134</v>
      </c>
      <c r="I1762" t="s">
        <v>135</v>
      </c>
      <c r="J1762" t="s">
        <v>136</v>
      </c>
      <c r="K1762" t="s">
        <v>137</v>
      </c>
      <c r="L1762" t="s">
        <v>5317</v>
      </c>
      <c r="M1762" t="s">
        <v>5318</v>
      </c>
      <c r="N1762">
        <v>0.27472222200000002</v>
      </c>
      <c r="O1762">
        <v>0</v>
      </c>
      <c r="P1762">
        <v>987</v>
      </c>
      <c r="Q1762">
        <v>0</v>
      </c>
      <c r="R1762">
        <v>0</v>
      </c>
      <c r="S1762">
        <v>2</v>
      </c>
      <c r="T1762">
        <v>92</v>
      </c>
      <c r="U1762">
        <v>0</v>
      </c>
      <c r="V1762">
        <v>8</v>
      </c>
      <c r="W1762">
        <v>0</v>
      </c>
      <c r="X1762">
        <v>70.752372419959585</v>
      </c>
      <c r="Y1762">
        <v>0</v>
      </c>
      <c r="Z1762">
        <v>0</v>
      </c>
      <c r="AA1762">
        <v>4.361878074246258</v>
      </c>
      <c r="AB1762">
        <v>53.0421901608902</v>
      </c>
      <c r="AC1762">
        <v>0</v>
      </c>
      <c r="AD1762">
        <v>63.378543413613848</v>
      </c>
      <c r="AE1762">
        <v>191.53498406870989</v>
      </c>
    </row>
    <row r="1763" spans="1:31" x14ac:dyDescent="0.25">
      <c r="A1763">
        <v>1629864</v>
      </c>
      <c r="B1763">
        <v>1</v>
      </c>
      <c r="C1763" t="s">
        <v>80</v>
      </c>
      <c r="D1763" t="s">
        <v>105</v>
      </c>
      <c r="E1763" t="s">
        <v>152</v>
      </c>
      <c r="F1763" t="s">
        <v>5319</v>
      </c>
      <c r="G1763" t="s">
        <v>154</v>
      </c>
      <c r="H1763" t="s">
        <v>149</v>
      </c>
      <c r="I1763" t="s">
        <v>135</v>
      </c>
      <c r="J1763" t="s">
        <v>136</v>
      </c>
      <c r="K1763" t="s">
        <v>137</v>
      </c>
      <c r="L1763" t="s">
        <v>5320</v>
      </c>
      <c r="M1763" t="s">
        <v>5321</v>
      </c>
      <c r="N1763">
        <v>4.0361111110000003</v>
      </c>
      <c r="O1763">
        <v>0</v>
      </c>
      <c r="P1763">
        <v>1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0.93776705146878003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0.93776705146878003</v>
      </c>
    </row>
    <row r="1764" spans="1:31" x14ac:dyDescent="0.25">
      <c r="A1764">
        <v>1629615</v>
      </c>
      <c r="B1764">
        <v>1</v>
      </c>
      <c r="C1764" t="s">
        <v>80</v>
      </c>
      <c r="D1764" t="s">
        <v>98</v>
      </c>
      <c r="E1764" t="s">
        <v>152</v>
      </c>
      <c r="F1764" t="s">
        <v>5322</v>
      </c>
      <c r="G1764" t="s">
        <v>507</v>
      </c>
      <c r="H1764" t="s">
        <v>149</v>
      </c>
      <c r="I1764" t="s">
        <v>135</v>
      </c>
      <c r="J1764" t="s">
        <v>136</v>
      </c>
      <c r="K1764" t="s">
        <v>137</v>
      </c>
      <c r="L1764" t="s">
        <v>5323</v>
      </c>
      <c r="M1764" t="s">
        <v>5324</v>
      </c>
      <c r="N1764">
        <v>8.307222222</v>
      </c>
      <c r="O1764">
        <v>0</v>
      </c>
      <c r="P1764">
        <v>1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2.7825737788367202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2.7825737788367202</v>
      </c>
    </row>
    <row r="1765" spans="1:31" x14ac:dyDescent="0.25">
      <c r="A1765">
        <v>1629260</v>
      </c>
      <c r="B1765">
        <v>1</v>
      </c>
      <c r="C1765" t="s">
        <v>81</v>
      </c>
      <c r="D1765" t="s">
        <v>128</v>
      </c>
      <c r="E1765" t="s">
        <v>204</v>
      </c>
      <c r="F1765" t="s">
        <v>5325</v>
      </c>
      <c r="G1765" t="s">
        <v>161</v>
      </c>
      <c r="H1765" t="s">
        <v>134</v>
      </c>
      <c r="I1765" t="s">
        <v>135</v>
      </c>
      <c r="J1765" t="s">
        <v>136</v>
      </c>
      <c r="K1765" t="s">
        <v>137</v>
      </c>
      <c r="L1765" t="s">
        <v>5326</v>
      </c>
      <c r="M1765" t="s">
        <v>5327</v>
      </c>
      <c r="N1765">
        <v>3.9844444440000002</v>
      </c>
      <c r="O1765">
        <v>0</v>
      </c>
      <c r="P1765">
        <v>0</v>
      </c>
      <c r="Q1765">
        <v>0</v>
      </c>
      <c r="R1765">
        <v>0</v>
      </c>
      <c r="S1765">
        <v>6</v>
      </c>
      <c r="T1765">
        <v>0</v>
      </c>
      <c r="U1765">
        <v>4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171.2916710511256</v>
      </c>
      <c r="AB1765">
        <v>0</v>
      </c>
      <c r="AC1765">
        <v>1441.0364818245996</v>
      </c>
      <c r="AD1765">
        <v>0</v>
      </c>
      <c r="AE1765">
        <v>1612.3281528757252</v>
      </c>
    </row>
    <row r="1766" spans="1:31" x14ac:dyDescent="0.25">
      <c r="A1766">
        <v>1629223</v>
      </c>
      <c r="B1766">
        <v>1</v>
      </c>
      <c r="C1766" t="s">
        <v>81</v>
      </c>
      <c r="D1766" t="s">
        <v>117</v>
      </c>
      <c r="E1766" t="s">
        <v>140</v>
      </c>
      <c r="F1766" t="s">
        <v>3213</v>
      </c>
      <c r="G1766" t="s">
        <v>161</v>
      </c>
      <c r="H1766" t="s">
        <v>134</v>
      </c>
      <c r="I1766" t="s">
        <v>135</v>
      </c>
      <c r="J1766" t="s">
        <v>136</v>
      </c>
      <c r="K1766" t="s">
        <v>137</v>
      </c>
      <c r="L1766" t="s">
        <v>5328</v>
      </c>
      <c r="M1766" t="s">
        <v>5329</v>
      </c>
      <c r="N1766">
        <v>0.10972222199999999</v>
      </c>
      <c r="O1766">
        <v>1</v>
      </c>
      <c r="P1766">
        <v>437</v>
      </c>
      <c r="Q1766">
        <v>40</v>
      </c>
      <c r="R1766">
        <v>42</v>
      </c>
      <c r="S1766">
        <v>11</v>
      </c>
      <c r="T1766">
        <v>34</v>
      </c>
      <c r="U1766">
        <v>2</v>
      </c>
      <c r="V1766">
        <v>0</v>
      </c>
      <c r="W1766">
        <v>1.5544040389733333E-2</v>
      </c>
      <c r="X1766">
        <v>5.549840680443622</v>
      </c>
      <c r="Y1766">
        <v>4.9276372596176321</v>
      </c>
      <c r="Z1766">
        <v>0.52091878085414856</v>
      </c>
      <c r="AA1766">
        <v>21.931529193886934</v>
      </c>
      <c r="AB1766">
        <v>1.3191501562889472</v>
      </c>
      <c r="AC1766">
        <v>4.5923171455824745</v>
      </c>
      <c r="AD1766">
        <v>0</v>
      </c>
      <c r="AE1766">
        <v>38.856937257063493</v>
      </c>
    </row>
    <row r="1767" spans="1:31" x14ac:dyDescent="0.25">
      <c r="A1767">
        <v>1629409</v>
      </c>
      <c r="B1767">
        <v>1</v>
      </c>
      <c r="C1767" t="s">
        <v>80</v>
      </c>
      <c r="D1767" t="s">
        <v>94</v>
      </c>
      <c r="E1767" t="s">
        <v>152</v>
      </c>
      <c r="F1767" t="s">
        <v>5330</v>
      </c>
      <c r="G1767" t="s">
        <v>154</v>
      </c>
      <c r="H1767" t="s">
        <v>149</v>
      </c>
      <c r="I1767" t="s">
        <v>135</v>
      </c>
      <c r="J1767" t="s">
        <v>136</v>
      </c>
      <c r="K1767" t="s">
        <v>137</v>
      </c>
      <c r="L1767" t="s">
        <v>5331</v>
      </c>
      <c r="M1767" t="s">
        <v>5332</v>
      </c>
      <c r="N1767">
        <v>1.4927777769999999</v>
      </c>
      <c r="O1767">
        <v>0</v>
      </c>
      <c r="P1767">
        <v>1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5.3839083449141673E-3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5.3839083449141673E-3</v>
      </c>
    </row>
    <row r="1768" spans="1:31" x14ac:dyDescent="0.25">
      <c r="A1768">
        <v>1629363</v>
      </c>
      <c r="B1768">
        <v>1</v>
      </c>
      <c r="C1768" t="s">
        <v>80</v>
      </c>
      <c r="D1768" t="s">
        <v>103</v>
      </c>
      <c r="E1768" t="s">
        <v>140</v>
      </c>
      <c r="F1768" t="s">
        <v>5333</v>
      </c>
      <c r="G1768" t="s">
        <v>161</v>
      </c>
      <c r="H1768" t="s">
        <v>134</v>
      </c>
      <c r="I1768" t="s">
        <v>135</v>
      </c>
      <c r="J1768" t="s">
        <v>136</v>
      </c>
      <c r="K1768" t="s">
        <v>137</v>
      </c>
      <c r="L1768" t="s">
        <v>5334</v>
      </c>
      <c r="M1768" t="s">
        <v>5335</v>
      </c>
      <c r="N1768">
        <v>0.653888888</v>
      </c>
      <c r="O1768">
        <v>0</v>
      </c>
      <c r="P1768">
        <v>1820</v>
      </c>
      <c r="Q1768">
        <v>5</v>
      </c>
      <c r="R1768">
        <v>31</v>
      </c>
      <c r="S1768">
        <v>35</v>
      </c>
      <c r="T1768">
        <v>248</v>
      </c>
      <c r="U1768">
        <v>51</v>
      </c>
      <c r="V1768">
        <v>13</v>
      </c>
      <c r="W1768">
        <v>0</v>
      </c>
      <c r="X1768">
        <v>380.3124216100183</v>
      </c>
      <c r="Y1768">
        <v>35.220800064774579</v>
      </c>
      <c r="Z1768">
        <v>20.193629442582083</v>
      </c>
      <c r="AA1768">
        <v>457.36111947101733</v>
      </c>
      <c r="AB1768">
        <v>180.58066996884392</v>
      </c>
      <c r="AC1768">
        <v>5396.2755175429684</v>
      </c>
      <c r="AD1768">
        <v>894.0681947334383</v>
      </c>
      <c r="AE1768">
        <v>7364.0123528336426</v>
      </c>
    </row>
    <row r="1769" spans="1:31" x14ac:dyDescent="0.25">
      <c r="A1769">
        <v>1629217</v>
      </c>
      <c r="B1769">
        <v>1</v>
      </c>
      <c r="C1769" t="s">
        <v>81</v>
      </c>
      <c r="D1769" t="s">
        <v>113</v>
      </c>
      <c r="E1769" t="s">
        <v>204</v>
      </c>
      <c r="F1769" t="s">
        <v>5336</v>
      </c>
      <c r="G1769" t="s">
        <v>161</v>
      </c>
      <c r="H1769" t="s">
        <v>134</v>
      </c>
      <c r="I1769" t="s">
        <v>135</v>
      </c>
      <c r="J1769" t="s">
        <v>136</v>
      </c>
      <c r="K1769" t="s">
        <v>137</v>
      </c>
      <c r="L1769" t="s">
        <v>5337</v>
      </c>
      <c r="M1769" t="s">
        <v>5338</v>
      </c>
      <c r="N1769">
        <v>0.94583333300000005</v>
      </c>
      <c r="O1769">
        <v>0</v>
      </c>
      <c r="P1769">
        <v>687</v>
      </c>
      <c r="Q1769">
        <v>51</v>
      </c>
      <c r="R1769">
        <v>256</v>
      </c>
      <c r="S1769">
        <v>8</v>
      </c>
      <c r="T1769">
        <v>39</v>
      </c>
      <c r="U1769">
        <v>1</v>
      </c>
      <c r="V1769">
        <v>0</v>
      </c>
      <c r="W1769">
        <v>0</v>
      </c>
      <c r="X1769">
        <v>94.405598089641288</v>
      </c>
      <c r="Y1769">
        <v>26.30678024417497</v>
      </c>
      <c r="Z1769">
        <v>116.33238086422942</v>
      </c>
      <c r="AA1769">
        <v>80.796811158195567</v>
      </c>
      <c r="AB1769">
        <v>11.560303157692092</v>
      </c>
      <c r="AC1769">
        <v>13.152460785535798</v>
      </c>
      <c r="AD1769">
        <v>0</v>
      </c>
      <c r="AE1769">
        <v>342.55433429946919</v>
      </c>
    </row>
    <row r="1770" spans="1:31" x14ac:dyDescent="0.25">
      <c r="A1770">
        <v>1629406</v>
      </c>
      <c r="B1770">
        <v>1</v>
      </c>
      <c r="C1770" t="s">
        <v>81</v>
      </c>
      <c r="D1770" t="s">
        <v>114</v>
      </c>
      <c r="E1770" t="s">
        <v>140</v>
      </c>
      <c r="F1770" t="s">
        <v>5339</v>
      </c>
      <c r="G1770" t="s">
        <v>161</v>
      </c>
      <c r="H1770" t="s">
        <v>134</v>
      </c>
      <c r="I1770" t="s">
        <v>135</v>
      </c>
      <c r="J1770" t="s">
        <v>136</v>
      </c>
      <c r="K1770" t="s">
        <v>137</v>
      </c>
      <c r="L1770" t="s">
        <v>5340</v>
      </c>
      <c r="M1770" t="s">
        <v>5341</v>
      </c>
      <c r="N1770">
        <v>6.3333333000000006E-2</v>
      </c>
      <c r="O1770">
        <v>0</v>
      </c>
      <c r="P1770">
        <v>1790</v>
      </c>
      <c r="Q1770">
        <v>0</v>
      </c>
      <c r="R1770">
        <v>46</v>
      </c>
      <c r="S1770">
        <v>8</v>
      </c>
      <c r="T1770">
        <v>159</v>
      </c>
      <c r="U1770">
        <v>1</v>
      </c>
      <c r="V1770">
        <v>1</v>
      </c>
      <c r="W1770">
        <v>0</v>
      </c>
      <c r="X1770">
        <v>8.8236177551065111</v>
      </c>
      <c r="Y1770">
        <v>0</v>
      </c>
      <c r="Z1770">
        <v>5.2407557739906657E-2</v>
      </c>
      <c r="AA1770">
        <v>3.3929783904226873</v>
      </c>
      <c r="AB1770">
        <v>2.8296740318893008</v>
      </c>
      <c r="AC1770">
        <v>8.706747606000001E-2</v>
      </c>
      <c r="AD1770">
        <v>0</v>
      </c>
      <c r="AE1770">
        <v>15.185745211218405</v>
      </c>
    </row>
    <row r="1771" spans="1:31" x14ac:dyDescent="0.25">
      <c r="A1771">
        <v>1629263</v>
      </c>
      <c r="B1771">
        <v>1</v>
      </c>
      <c r="C1771" t="s">
        <v>80</v>
      </c>
      <c r="D1771" t="s">
        <v>92</v>
      </c>
      <c r="E1771" t="s">
        <v>204</v>
      </c>
      <c r="F1771" t="s">
        <v>5342</v>
      </c>
      <c r="G1771" t="s">
        <v>161</v>
      </c>
      <c r="H1771" t="s">
        <v>134</v>
      </c>
      <c r="I1771" t="s">
        <v>135</v>
      </c>
      <c r="J1771" t="s">
        <v>136</v>
      </c>
      <c r="K1771" t="s">
        <v>137</v>
      </c>
      <c r="L1771" t="s">
        <v>5343</v>
      </c>
      <c r="M1771" t="s">
        <v>5344</v>
      </c>
      <c r="N1771">
        <v>1.221944444</v>
      </c>
      <c r="O1771">
        <v>0</v>
      </c>
      <c r="P1771">
        <v>113</v>
      </c>
      <c r="Q1771">
        <v>0</v>
      </c>
      <c r="R1771">
        <v>0</v>
      </c>
      <c r="S1771">
        <v>0</v>
      </c>
      <c r="T1771">
        <v>18</v>
      </c>
      <c r="U1771">
        <v>0</v>
      </c>
      <c r="V1771">
        <v>0</v>
      </c>
      <c r="W1771">
        <v>0</v>
      </c>
      <c r="X1771">
        <v>25.464723055456638</v>
      </c>
      <c r="Y1771">
        <v>0</v>
      </c>
      <c r="Z1771">
        <v>0</v>
      </c>
      <c r="AA1771">
        <v>0</v>
      </c>
      <c r="AB1771">
        <v>14.749620236270363</v>
      </c>
      <c r="AC1771">
        <v>0</v>
      </c>
      <c r="AD1771">
        <v>0</v>
      </c>
      <c r="AE1771">
        <v>40.214343291727005</v>
      </c>
    </row>
    <row r="1772" spans="1:31" x14ac:dyDescent="0.25">
      <c r="A1772">
        <v>1629741</v>
      </c>
      <c r="B1772">
        <v>1</v>
      </c>
      <c r="C1772" t="s">
        <v>80</v>
      </c>
      <c r="D1772" t="s">
        <v>105</v>
      </c>
      <c r="E1772" t="s">
        <v>152</v>
      </c>
      <c r="F1772" t="s">
        <v>5345</v>
      </c>
      <c r="G1772" t="s">
        <v>154</v>
      </c>
      <c r="H1772" t="s">
        <v>149</v>
      </c>
      <c r="I1772" t="s">
        <v>135</v>
      </c>
      <c r="J1772" t="s">
        <v>136</v>
      </c>
      <c r="K1772" t="s">
        <v>137</v>
      </c>
      <c r="L1772" t="s">
        <v>5346</v>
      </c>
      <c r="M1772" t="s">
        <v>5347</v>
      </c>
      <c r="N1772">
        <v>1.5758333330000001</v>
      </c>
      <c r="O1772">
        <v>0</v>
      </c>
      <c r="P1772">
        <v>1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0.29006533063062501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0.29006533063062501</v>
      </c>
    </row>
    <row r="1773" spans="1:31" x14ac:dyDescent="0.25">
      <c r="A1773">
        <v>1629598</v>
      </c>
      <c r="B1773">
        <v>1</v>
      </c>
      <c r="C1773" t="s">
        <v>81</v>
      </c>
      <c r="D1773" t="s">
        <v>122</v>
      </c>
      <c r="E1773" t="s">
        <v>140</v>
      </c>
      <c r="F1773" t="s">
        <v>5348</v>
      </c>
      <c r="G1773" t="s">
        <v>161</v>
      </c>
      <c r="H1773" t="s">
        <v>134</v>
      </c>
      <c r="I1773" t="s">
        <v>135</v>
      </c>
      <c r="J1773" t="s">
        <v>136</v>
      </c>
      <c r="K1773" t="s">
        <v>137</v>
      </c>
      <c r="L1773" t="s">
        <v>5349</v>
      </c>
      <c r="M1773" t="s">
        <v>5350</v>
      </c>
      <c r="N1773">
        <v>0.53972222199999997</v>
      </c>
      <c r="O1773">
        <v>0</v>
      </c>
      <c r="P1773">
        <v>2890</v>
      </c>
      <c r="Q1773">
        <v>0</v>
      </c>
      <c r="R1773">
        <v>20</v>
      </c>
      <c r="S1773">
        <v>0</v>
      </c>
      <c r="T1773">
        <v>139</v>
      </c>
      <c r="U1773">
        <v>0</v>
      </c>
      <c r="V1773">
        <v>0</v>
      </c>
      <c r="W1773">
        <v>0</v>
      </c>
      <c r="X1773">
        <v>305.35442590827375</v>
      </c>
      <c r="Y1773">
        <v>0</v>
      </c>
      <c r="Z1773">
        <v>1.6734344792659093</v>
      </c>
      <c r="AA1773">
        <v>0</v>
      </c>
      <c r="AB1773">
        <v>91.220538405786826</v>
      </c>
      <c r="AC1773">
        <v>0</v>
      </c>
      <c r="AD1773">
        <v>0</v>
      </c>
      <c r="AE1773">
        <v>398.24839879332649</v>
      </c>
    </row>
    <row r="1774" spans="1:31" x14ac:dyDescent="0.25">
      <c r="A1774">
        <v>1629827</v>
      </c>
      <c r="B1774">
        <v>1</v>
      </c>
      <c r="C1774" t="s">
        <v>80</v>
      </c>
      <c r="D1774" t="s">
        <v>99</v>
      </c>
      <c r="E1774" t="s">
        <v>140</v>
      </c>
      <c r="F1774" t="s">
        <v>5351</v>
      </c>
      <c r="G1774" t="s">
        <v>161</v>
      </c>
      <c r="H1774" t="s">
        <v>134</v>
      </c>
      <c r="I1774" t="s">
        <v>135</v>
      </c>
      <c r="J1774" t="s">
        <v>136</v>
      </c>
      <c r="K1774" t="s">
        <v>137</v>
      </c>
      <c r="L1774" t="s">
        <v>5352</v>
      </c>
      <c r="M1774" t="s">
        <v>5353</v>
      </c>
      <c r="N1774">
        <v>7.7127777770000003</v>
      </c>
      <c r="O1774">
        <v>14</v>
      </c>
      <c r="P1774">
        <v>451</v>
      </c>
      <c r="Q1774">
        <v>1</v>
      </c>
      <c r="R1774">
        <v>6</v>
      </c>
      <c r="S1774">
        <v>4</v>
      </c>
      <c r="T1774">
        <v>41</v>
      </c>
      <c r="U1774">
        <v>0</v>
      </c>
      <c r="V1774">
        <v>1</v>
      </c>
      <c r="W1774">
        <v>190.62544877124108</v>
      </c>
      <c r="X1774">
        <v>683.05862118843061</v>
      </c>
      <c r="Y1774">
        <v>2.389431393192742</v>
      </c>
      <c r="Z1774">
        <v>9.9015156828629767</v>
      </c>
      <c r="AA1774">
        <v>459.96750838927017</v>
      </c>
      <c r="AB1774">
        <v>94.697862447479267</v>
      </c>
      <c r="AC1774">
        <v>0</v>
      </c>
      <c r="AD1774">
        <v>46.272941539649821</v>
      </c>
      <c r="AE1774">
        <v>1486.9133294121266</v>
      </c>
    </row>
    <row r="1775" spans="1:31" x14ac:dyDescent="0.25">
      <c r="A1775">
        <v>1629970</v>
      </c>
      <c r="B1775">
        <v>1</v>
      </c>
      <c r="C1775" t="s">
        <v>81</v>
      </c>
      <c r="D1775" t="s">
        <v>112</v>
      </c>
      <c r="E1775" t="s">
        <v>152</v>
      </c>
      <c r="F1775" t="s">
        <v>5354</v>
      </c>
      <c r="G1775" t="s">
        <v>168</v>
      </c>
      <c r="H1775" t="s">
        <v>149</v>
      </c>
      <c r="I1775" t="s">
        <v>135</v>
      </c>
      <c r="J1775" t="s">
        <v>136</v>
      </c>
      <c r="K1775" t="s">
        <v>137</v>
      </c>
      <c r="L1775" t="s">
        <v>5355</v>
      </c>
      <c r="M1775" t="s">
        <v>5356</v>
      </c>
      <c r="N1775">
        <v>1.198055555</v>
      </c>
      <c r="O1775">
        <v>0</v>
      </c>
      <c r="P1775">
        <v>8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1.4358134491917069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1.4358134491917069</v>
      </c>
    </row>
    <row r="1776" spans="1:31" x14ac:dyDescent="0.25">
      <c r="A1776">
        <v>1629200</v>
      </c>
      <c r="B1776">
        <v>1</v>
      </c>
      <c r="C1776" t="s">
        <v>80</v>
      </c>
      <c r="D1776" t="s">
        <v>103</v>
      </c>
      <c r="E1776" t="s">
        <v>140</v>
      </c>
      <c r="F1776" t="s">
        <v>5357</v>
      </c>
      <c r="G1776" t="s">
        <v>161</v>
      </c>
      <c r="H1776" t="s">
        <v>134</v>
      </c>
      <c r="I1776" t="s">
        <v>191</v>
      </c>
      <c r="J1776" t="s">
        <v>136</v>
      </c>
      <c r="K1776" t="s">
        <v>137</v>
      </c>
      <c r="L1776" t="s">
        <v>5358</v>
      </c>
      <c r="M1776" t="s">
        <v>5359</v>
      </c>
      <c r="N1776">
        <v>2.1944444E-2</v>
      </c>
      <c r="O1776">
        <v>0</v>
      </c>
      <c r="P1776">
        <v>27</v>
      </c>
      <c r="Q1776">
        <v>5</v>
      </c>
      <c r="R1776">
        <v>12</v>
      </c>
      <c r="S1776">
        <v>30</v>
      </c>
      <c r="T1776">
        <v>46</v>
      </c>
      <c r="U1776">
        <v>35</v>
      </c>
      <c r="V1776">
        <v>9</v>
      </c>
      <c r="W1776">
        <v>0</v>
      </c>
      <c r="X1776">
        <v>0.48083808762686281</v>
      </c>
      <c r="Y1776">
        <v>0.91988674884269994</v>
      </c>
      <c r="Z1776">
        <v>0.42855642541255995</v>
      </c>
      <c r="AA1776">
        <v>10.530782276861144</v>
      </c>
      <c r="AB1776">
        <v>0.87003589683668114</v>
      </c>
      <c r="AC1776">
        <v>45.252287866490647</v>
      </c>
      <c r="AD1776">
        <v>9.0503237395919633</v>
      </c>
      <c r="AE1776">
        <v>67.532711041662552</v>
      </c>
    </row>
    <row r="1777" spans="1:31" x14ac:dyDescent="0.25">
      <c r="A1777">
        <v>1629778</v>
      </c>
      <c r="B1777">
        <v>1</v>
      </c>
      <c r="C1777" t="s">
        <v>80</v>
      </c>
      <c r="D1777" t="s">
        <v>92</v>
      </c>
      <c r="E1777" t="s">
        <v>178</v>
      </c>
      <c r="F1777" t="s">
        <v>5360</v>
      </c>
      <c r="G1777" t="s">
        <v>187</v>
      </c>
      <c r="H1777" t="s">
        <v>149</v>
      </c>
      <c r="I1777" t="s">
        <v>135</v>
      </c>
      <c r="J1777" t="s">
        <v>136</v>
      </c>
      <c r="K1777" t="s">
        <v>137</v>
      </c>
      <c r="L1777" t="s">
        <v>5361</v>
      </c>
      <c r="M1777" t="s">
        <v>5362</v>
      </c>
      <c r="N1777">
        <v>2.0191666659999998</v>
      </c>
      <c r="O1777">
        <v>0</v>
      </c>
      <c r="P1777">
        <v>82</v>
      </c>
      <c r="Q1777">
        <v>0</v>
      </c>
      <c r="R1777">
        <v>1</v>
      </c>
      <c r="S1777">
        <v>0</v>
      </c>
      <c r="T1777">
        <v>5</v>
      </c>
      <c r="U1777">
        <v>0</v>
      </c>
      <c r="V1777">
        <v>0</v>
      </c>
      <c r="W1777">
        <v>0</v>
      </c>
      <c r="X1777">
        <v>26.254549810135842</v>
      </c>
      <c r="Y1777">
        <v>0</v>
      </c>
      <c r="Z1777">
        <v>9.8808597533138888E-4</v>
      </c>
      <c r="AA1777">
        <v>0</v>
      </c>
      <c r="AB1777">
        <v>12.177971285924315</v>
      </c>
      <c r="AC1777">
        <v>0</v>
      </c>
      <c r="AD1777">
        <v>0</v>
      </c>
      <c r="AE1777">
        <v>38.433509182035493</v>
      </c>
    </row>
    <row r="1778" spans="1:31" x14ac:dyDescent="0.25">
      <c r="A1778">
        <v>1629529</v>
      </c>
      <c r="B1778">
        <v>1</v>
      </c>
      <c r="C1778" t="s">
        <v>80</v>
      </c>
      <c r="D1778" t="s">
        <v>93</v>
      </c>
      <c r="E1778" t="s">
        <v>362</v>
      </c>
      <c r="F1778" t="s">
        <v>5363</v>
      </c>
      <c r="G1778" t="s">
        <v>900</v>
      </c>
      <c r="H1778" t="s">
        <v>149</v>
      </c>
      <c r="I1778" t="s">
        <v>135</v>
      </c>
      <c r="J1778" t="s">
        <v>136</v>
      </c>
      <c r="K1778" t="s">
        <v>137</v>
      </c>
      <c r="L1778" t="s">
        <v>5364</v>
      </c>
      <c r="M1778" t="s">
        <v>5365</v>
      </c>
      <c r="N1778">
        <v>3.0377777770000001</v>
      </c>
      <c r="O1778">
        <v>0</v>
      </c>
      <c r="P1778">
        <v>63</v>
      </c>
      <c r="Q1778">
        <v>0</v>
      </c>
      <c r="R1778">
        <v>0</v>
      </c>
      <c r="S1778">
        <v>0</v>
      </c>
      <c r="T1778">
        <v>43</v>
      </c>
      <c r="U1778">
        <v>0</v>
      </c>
      <c r="V1778">
        <v>0</v>
      </c>
      <c r="W1778">
        <v>0</v>
      </c>
      <c r="X1778">
        <v>55.349725344385782</v>
      </c>
      <c r="Y1778">
        <v>0</v>
      </c>
      <c r="Z1778">
        <v>0</v>
      </c>
      <c r="AA1778">
        <v>0</v>
      </c>
      <c r="AB1778">
        <v>125.69243490144439</v>
      </c>
      <c r="AC1778">
        <v>0</v>
      </c>
      <c r="AD1778">
        <v>0</v>
      </c>
      <c r="AE1778">
        <v>181.04216024583016</v>
      </c>
    </row>
    <row r="1779" spans="1:31" x14ac:dyDescent="0.25">
      <c r="A1779">
        <v>1629137</v>
      </c>
      <c r="B1779">
        <v>1</v>
      </c>
      <c r="C1779" t="s">
        <v>81</v>
      </c>
      <c r="D1779" t="s">
        <v>112</v>
      </c>
      <c r="E1779" t="s">
        <v>131</v>
      </c>
      <c r="F1779" t="s">
        <v>5366</v>
      </c>
      <c r="G1779" t="s">
        <v>161</v>
      </c>
      <c r="H1779" t="s">
        <v>134</v>
      </c>
      <c r="I1779" t="s">
        <v>135</v>
      </c>
      <c r="J1779" t="s">
        <v>136</v>
      </c>
      <c r="K1779" t="s">
        <v>137</v>
      </c>
      <c r="L1779" t="s">
        <v>5367</v>
      </c>
      <c r="M1779" t="s">
        <v>5368</v>
      </c>
      <c r="N1779">
        <v>1.7041666660000001</v>
      </c>
      <c r="O1779">
        <v>0</v>
      </c>
      <c r="P1779">
        <v>867</v>
      </c>
      <c r="Q1779">
        <v>112</v>
      </c>
      <c r="R1779">
        <v>61</v>
      </c>
      <c r="S1779">
        <v>17</v>
      </c>
      <c r="T1779">
        <v>112</v>
      </c>
      <c r="U1779">
        <v>7</v>
      </c>
      <c r="V1779">
        <v>0</v>
      </c>
      <c r="W1779">
        <v>0</v>
      </c>
      <c r="X1779">
        <v>191.63555066591633</v>
      </c>
      <c r="Y1779">
        <v>32.719021580972964</v>
      </c>
      <c r="Z1779">
        <v>20.947201062497946</v>
      </c>
      <c r="AA1779">
        <v>94.51869470605989</v>
      </c>
      <c r="AB1779">
        <v>25.521584190146445</v>
      </c>
      <c r="AC1779">
        <v>519.05402297364003</v>
      </c>
      <c r="AD1779">
        <v>0</v>
      </c>
      <c r="AE1779">
        <v>884.39607517923355</v>
      </c>
    </row>
    <row r="1780" spans="1:31" x14ac:dyDescent="0.25">
      <c r="A1780">
        <v>1629884</v>
      </c>
      <c r="B1780">
        <v>1</v>
      </c>
      <c r="C1780" t="s">
        <v>80</v>
      </c>
      <c r="D1780" t="s">
        <v>97</v>
      </c>
      <c r="E1780" t="s">
        <v>152</v>
      </c>
      <c r="F1780" t="s">
        <v>5369</v>
      </c>
      <c r="G1780" t="s">
        <v>154</v>
      </c>
      <c r="H1780" t="s">
        <v>149</v>
      </c>
      <c r="I1780" t="s">
        <v>135</v>
      </c>
      <c r="J1780" t="s">
        <v>136</v>
      </c>
      <c r="K1780" t="s">
        <v>137</v>
      </c>
      <c r="L1780" t="s">
        <v>5370</v>
      </c>
      <c r="M1780" t="s">
        <v>5371</v>
      </c>
      <c r="N1780">
        <v>3.5125000000000002</v>
      </c>
      <c r="O1780">
        <v>0</v>
      </c>
      <c r="P1780">
        <v>1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</row>
    <row r="1781" spans="1:31" x14ac:dyDescent="0.25">
      <c r="A1781">
        <v>1629784</v>
      </c>
      <c r="B1781">
        <v>1</v>
      </c>
      <c r="C1781" t="s">
        <v>80</v>
      </c>
      <c r="D1781" t="s">
        <v>82</v>
      </c>
      <c r="E1781" t="s">
        <v>152</v>
      </c>
      <c r="F1781" t="s">
        <v>5372</v>
      </c>
      <c r="G1781" t="s">
        <v>507</v>
      </c>
      <c r="H1781" t="s">
        <v>149</v>
      </c>
      <c r="I1781" t="s">
        <v>135</v>
      </c>
      <c r="J1781" t="s">
        <v>136</v>
      </c>
      <c r="K1781" t="s">
        <v>137</v>
      </c>
      <c r="L1781" t="s">
        <v>5373</v>
      </c>
      <c r="M1781" t="s">
        <v>5374</v>
      </c>
      <c r="N1781">
        <v>1.5522222219999999</v>
      </c>
      <c r="O1781">
        <v>0</v>
      </c>
      <c r="P1781">
        <v>15</v>
      </c>
      <c r="Q1781">
        <v>0</v>
      </c>
      <c r="R1781">
        <v>0</v>
      </c>
      <c r="S1781">
        <v>0</v>
      </c>
      <c r="T1781">
        <v>3</v>
      </c>
      <c r="U1781">
        <v>0</v>
      </c>
      <c r="V1781">
        <v>0</v>
      </c>
      <c r="W1781">
        <v>0</v>
      </c>
      <c r="X1781">
        <v>7.8833067091587923</v>
      </c>
      <c r="Y1781">
        <v>0</v>
      </c>
      <c r="Z1781">
        <v>0</v>
      </c>
      <c r="AA1781">
        <v>0</v>
      </c>
      <c r="AB1781">
        <v>2.0544766384270945</v>
      </c>
      <c r="AC1781">
        <v>0</v>
      </c>
      <c r="AD1781">
        <v>0</v>
      </c>
      <c r="AE1781">
        <v>9.9377833475858868</v>
      </c>
    </row>
    <row r="1782" spans="1:31" x14ac:dyDescent="0.25">
      <c r="A1782">
        <v>1629750</v>
      </c>
      <c r="B1782">
        <v>1</v>
      </c>
      <c r="C1782" t="s">
        <v>81</v>
      </c>
      <c r="D1782" t="s">
        <v>122</v>
      </c>
      <c r="E1782" t="s">
        <v>140</v>
      </c>
      <c r="F1782" t="s">
        <v>5375</v>
      </c>
      <c r="G1782" t="s">
        <v>161</v>
      </c>
      <c r="H1782" t="s">
        <v>134</v>
      </c>
      <c r="I1782" t="s">
        <v>135</v>
      </c>
      <c r="J1782" t="s">
        <v>136</v>
      </c>
      <c r="K1782" t="s">
        <v>137</v>
      </c>
      <c r="L1782" t="s">
        <v>5376</v>
      </c>
      <c r="M1782" t="s">
        <v>5377</v>
      </c>
      <c r="N1782">
        <v>0.20694444400000001</v>
      </c>
      <c r="O1782">
        <v>0</v>
      </c>
      <c r="P1782">
        <v>2255</v>
      </c>
      <c r="Q1782">
        <v>0</v>
      </c>
      <c r="R1782">
        <v>11</v>
      </c>
      <c r="S1782">
        <v>1</v>
      </c>
      <c r="T1782">
        <v>195</v>
      </c>
      <c r="U1782">
        <v>2</v>
      </c>
      <c r="V1782">
        <v>1</v>
      </c>
      <c r="W1782">
        <v>0</v>
      </c>
      <c r="X1782">
        <v>86.147700587945423</v>
      </c>
      <c r="Y1782">
        <v>0</v>
      </c>
      <c r="Z1782">
        <v>0.43570207281466677</v>
      </c>
      <c r="AA1782">
        <v>33.841894432501924</v>
      </c>
      <c r="AB1782">
        <v>37.201133546109659</v>
      </c>
      <c r="AC1782">
        <v>22.393612441871795</v>
      </c>
      <c r="AD1782">
        <v>0</v>
      </c>
      <c r="AE1782">
        <v>180.02004308124347</v>
      </c>
    </row>
    <row r="1783" spans="1:31" x14ac:dyDescent="0.25">
      <c r="A1783">
        <v>1629418</v>
      </c>
      <c r="B1783">
        <v>1</v>
      </c>
      <c r="C1783" t="s">
        <v>80</v>
      </c>
      <c r="D1783" t="s">
        <v>88</v>
      </c>
      <c r="E1783" t="s">
        <v>178</v>
      </c>
      <c r="F1783" t="s">
        <v>4804</v>
      </c>
      <c r="G1783" t="s">
        <v>227</v>
      </c>
      <c r="H1783" t="s">
        <v>149</v>
      </c>
      <c r="I1783" t="s">
        <v>135</v>
      </c>
      <c r="J1783" t="s">
        <v>136</v>
      </c>
      <c r="K1783" t="s">
        <v>137</v>
      </c>
      <c r="L1783" t="s">
        <v>5378</v>
      </c>
      <c r="M1783" t="s">
        <v>5379</v>
      </c>
      <c r="N1783">
        <v>1.7183333329999999</v>
      </c>
      <c r="O1783">
        <v>0</v>
      </c>
      <c r="P1783">
        <v>9</v>
      </c>
      <c r="Q1783">
        <v>0</v>
      </c>
      <c r="R1783">
        <v>0</v>
      </c>
      <c r="S1783">
        <v>0</v>
      </c>
      <c r="T1783">
        <v>1</v>
      </c>
      <c r="U1783">
        <v>0</v>
      </c>
      <c r="V1783">
        <v>0</v>
      </c>
      <c r="W1783">
        <v>0</v>
      </c>
      <c r="X1783">
        <v>5.3396604628526072</v>
      </c>
      <c r="Y1783">
        <v>0</v>
      </c>
      <c r="Z1783">
        <v>0</v>
      </c>
      <c r="AA1783">
        <v>0</v>
      </c>
      <c r="AB1783">
        <v>1.4221426647579003</v>
      </c>
      <c r="AC1783">
        <v>0</v>
      </c>
      <c r="AD1783">
        <v>0</v>
      </c>
      <c r="AE1783">
        <v>6.7618031276105075</v>
      </c>
    </row>
    <row r="1784" spans="1:31" x14ac:dyDescent="0.25">
      <c r="A1784">
        <v>1629372</v>
      </c>
      <c r="B1784">
        <v>1</v>
      </c>
      <c r="C1784" t="s">
        <v>80</v>
      </c>
      <c r="D1784" t="s">
        <v>104</v>
      </c>
      <c r="E1784" t="s">
        <v>131</v>
      </c>
      <c r="F1784" t="s">
        <v>5380</v>
      </c>
      <c r="G1784" t="s">
        <v>195</v>
      </c>
      <c r="H1784" t="s">
        <v>134</v>
      </c>
      <c r="I1784" t="s">
        <v>135</v>
      </c>
      <c r="J1784" t="s">
        <v>136</v>
      </c>
      <c r="K1784" t="s">
        <v>137</v>
      </c>
      <c r="L1784" t="s">
        <v>5381</v>
      </c>
      <c r="M1784" t="s">
        <v>5382</v>
      </c>
      <c r="N1784">
        <v>2.238888888</v>
      </c>
      <c r="O1784">
        <v>0</v>
      </c>
      <c r="P1784">
        <v>11</v>
      </c>
      <c r="Q1784">
        <v>0</v>
      </c>
      <c r="R1784">
        <v>51</v>
      </c>
      <c r="S1784">
        <v>0</v>
      </c>
      <c r="T1784">
        <v>8</v>
      </c>
      <c r="U1784">
        <v>0</v>
      </c>
      <c r="V1784">
        <v>0</v>
      </c>
      <c r="W1784">
        <v>0</v>
      </c>
      <c r="X1784">
        <v>5.9810825923452677</v>
      </c>
      <c r="Y1784">
        <v>0</v>
      </c>
      <c r="Z1784">
        <v>19.437366261970656</v>
      </c>
      <c r="AA1784">
        <v>0</v>
      </c>
      <c r="AB1784">
        <v>16.975941465612724</v>
      </c>
      <c r="AC1784">
        <v>0</v>
      </c>
      <c r="AD1784">
        <v>0</v>
      </c>
      <c r="AE1784">
        <v>42.394390319928647</v>
      </c>
    </row>
    <row r="1785" spans="1:31" x14ac:dyDescent="0.25">
      <c r="A1785">
        <v>1629704</v>
      </c>
      <c r="B1785">
        <v>1</v>
      </c>
      <c r="C1785" t="s">
        <v>80</v>
      </c>
      <c r="D1785" t="s">
        <v>111</v>
      </c>
      <c r="E1785" t="s">
        <v>152</v>
      </c>
      <c r="F1785" t="s">
        <v>5383</v>
      </c>
      <c r="G1785" t="s">
        <v>168</v>
      </c>
      <c r="H1785" t="s">
        <v>149</v>
      </c>
      <c r="I1785" t="s">
        <v>135</v>
      </c>
      <c r="J1785" t="s">
        <v>136</v>
      </c>
      <c r="K1785" t="s">
        <v>137</v>
      </c>
      <c r="L1785" t="s">
        <v>5384</v>
      </c>
      <c r="M1785" t="s">
        <v>5385</v>
      </c>
      <c r="N1785">
        <v>1.4383333330000001</v>
      </c>
      <c r="O1785">
        <v>0</v>
      </c>
      <c r="P1785">
        <v>6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2.5591934346714265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2.5591934346714265</v>
      </c>
    </row>
    <row r="1786" spans="1:31" x14ac:dyDescent="0.25">
      <c r="A1786">
        <v>1629249</v>
      </c>
      <c r="B1786">
        <v>1</v>
      </c>
      <c r="C1786" t="s">
        <v>80</v>
      </c>
      <c r="D1786" t="s">
        <v>106</v>
      </c>
      <c r="E1786" t="s">
        <v>204</v>
      </c>
      <c r="F1786" t="s">
        <v>5386</v>
      </c>
      <c r="G1786" t="s">
        <v>161</v>
      </c>
      <c r="H1786" t="s">
        <v>134</v>
      </c>
      <c r="I1786" t="s">
        <v>135</v>
      </c>
      <c r="J1786" t="s">
        <v>136</v>
      </c>
      <c r="K1786" t="s">
        <v>137</v>
      </c>
      <c r="L1786" t="s">
        <v>5387</v>
      </c>
      <c r="M1786" t="s">
        <v>5388</v>
      </c>
      <c r="N1786">
        <v>1.83</v>
      </c>
      <c r="O1786">
        <v>1</v>
      </c>
      <c r="P1786">
        <v>2</v>
      </c>
      <c r="Q1786">
        <v>13</v>
      </c>
      <c r="R1786">
        <v>17</v>
      </c>
      <c r="S1786">
        <v>0</v>
      </c>
      <c r="T1786">
        <v>1</v>
      </c>
      <c r="U1786">
        <v>0</v>
      </c>
      <c r="V1786">
        <v>0</v>
      </c>
      <c r="W1786">
        <v>0.71539459413137996</v>
      </c>
      <c r="X1786">
        <v>1.2208246402773468</v>
      </c>
      <c r="Y1786">
        <v>20.040709302308294</v>
      </c>
      <c r="Z1786">
        <v>16.788652227912578</v>
      </c>
      <c r="AA1786">
        <v>0</v>
      </c>
      <c r="AB1786">
        <v>9.8510141501550012E-3</v>
      </c>
      <c r="AC1786">
        <v>0</v>
      </c>
      <c r="AD1786">
        <v>0</v>
      </c>
      <c r="AE1786">
        <v>38.775431778779762</v>
      </c>
    </row>
    <row r="1787" spans="1:31" x14ac:dyDescent="0.25">
      <c r="A1787">
        <v>1629349</v>
      </c>
      <c r="B1787">
        <v>1</v>
      </c>
      <c r="C1787" t="s">
        <v>80</v>
      </c>
      <c r="D1787" t="s">
        <v>85</v>
      </c>
      <c r="E1787" t="s">
        <v>152</v>
      </c>
      <c r="F1787" t="s">
        <v>5389</v>
      </c>
      <c r="G1787" t="s">
        <v>154</v>
      </c>
      <c r="H1787" t="s">
        <v>149</v>
      </c>
      <c r="I1787" t="s">
        <v>135</v>
      </c>
      <c r="J1787" t="s">
        <v>136</v>
      </c>
      <c r="K1787" t="s">
        <v>137</v>
      </c>
      <c r="L1787" t="s">
        <v>5390</v>
      </c>
      <c r="M1787" t="s">
        <v>5391</v>
      </c>
      <c r="N1787">
        <v>1.4058333329999999</v>
      </c>
      <c r="O1787">
        <v>0</v>
      </c>
      <c r="P1787">
        <v>3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1.462300784308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1.462300784308</v>
      </c>
    </row>
    <row r="1788" spans="1:31" x14ac:dyDescent="0.25">
      <c r="A1788">
        <v>1629890</v>
      </c>
      <c r="B1788">
        <v>1</v>
      </c>
      <c r="C1788" t="s">
        <v>80</v>
      </c>
      <c r="D1788" t="s">
        <v>92</v>
      </c>
      <c r="E1788" t="s">
        <v>152</v>
      </c>
      <c r="F1788" t="s">
        <v>5392</v>
      </c>
      <c r="G1788" t="s">
        <v>154</v>
      </c>
      <c r="H1788" t="s">
        <v>149</v>
      </c>
      <c r="I1788" t="s">
        <v>135</v>
      </c>
      <c r="J1788" t="s">
        <v>136</v>
      </c>
      <c r="K1788" t="s">
        <v>137</v>
      </c>
      <c r="L1788" t="s">
        <v>5393</v>
      </c>
      <c r="M1788" t="s">
        <v>5394</v>
      </c>
      <c r="N1788">
        <v>0.69888888800000004</v>
      </c>
      <c r="O1788">
        <v>0</v>
      </c>
      <c r="P1788">
        <v>1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5.300404983588889E-2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5.300404983588889E-2</v>
      </c>
    </row>
    <row r="1789" spans="1:31" x14ac:dyDescent="0.25">
      <c r="A1789">
        <v>1629203</v>
      </c>
      <c r="B1789">
        <v>1</v>
      </c>
      <c r="C1789" t="s">
        <v>81</v>
      </c>
      <c r="D1789" t="s">
        <v>121</v>
      </c>
      <c r="E1789" t="s">
        <v>140</v>
      </c>
      <c r="F1789" t="s">
        <v>5395</v>
      </c>
      <c r="G1789" t="s">
        <v>161</v>
      </c>
      <c r="H1789" t="s">
        <v>134</v>
      </c>
      <c r="I1789" t="s">
        <v>191</v>
      </c>
      <c r="J1789" t="s">
        <v>136</v>
      </c>
      <c r="K1789" t="s">
        <v>137</v>
      </c>
      <c r="L1789" t="s">
        <v>5396</v>
      </c>
      <c r="M1789" t="s">
        <v>5397</v>
      </c>
      <c r="N1789">
        <v>8.3333330000000001E-3</v>
      </c>
      <c r="O1789">
        <v>0</v>
      </c>
      <c r="P1789">
        <v>1206</v>
      </c>
      <c r="Q1789">
        <v>1</v>
      </c>
      <c r="R1789">
        <v>49</v>
      </c>
      <c r="S1789">
        <v>5</v>
      </c>
      <c r="T1789">
        <v>56</v>
      </c>
      <c r="U1789">
        <v>0</v>
      </c>
      <c r="V1789">
        <v>0</v>
      </c>
      <c r="W1789">
        <v>0</v>
      </c>
      <c r="X1789">
        <v>0.93421231613371503</v>
      </c>
      <c r="Y1789">
        <v>0</v>
      </c>
      <c r="Z1789">
        <v>1.6466554213275E-2</v>
      </c>
      <c r="AA1789">
        <v>5.9870248241624999E-2</v>
      </c>
      <c r="AB1789">
        <v>7.1656310314616667E-2</v>
      </c>
      <c r="AC1789">
        <v>0</v>
      </c>
      <c r="AD1789">
        <v>0</v>
      </c>
      <c r="AE1789">
        <v>1.0822054289032317</v>
      </c>
    </row>
    <row r="1790" spans="1:31" x14ac:dyDescent="0.25">
      <c r="A1790">
        <v>1629080</v>
      </c>
      <c r="B1790">
        <v>1</v>
      </c>
      <c r="C1790" t="s">
        <v>80</v>
      </c>
      <c r="D1790" t="s">
        <v>107</v>
      </c>
      <c r="E1790" t="s">
        <v>140</v>
      </c>
      <c r="F1790" t="s">
        <v>5398</v>
      </c>
      <c r="G1790" t="s">
        <v>161</v>
      </c>
      <c r="H1790" t="s">
        <v>134</v>
      </c>
      <c r="I1790" t="s">
        <v>135</v>
      </c>
      <c r="J1790" t="s">
        <v>136</v>
      </c>
      <c r="K1790" t="s">
        <v>137</v>
      </c>
      <c r="L1790" t="s">
        <v>5399</v>
      </c>
      <c r="M1790" t="s">
        <v>5400</v>
      </c>
      <c r="N1790">
        <v>0.28666666600000001</v>
      </c>
      <c r="O1790">
        <v>2</v>
      </c>
      <c r="P1790">
        <v>5308</v>
      </c>
      <c r="Q1790">
        <v>1</v>
      </c>
      <c r="R1790">
        <v>45</v>
      </c>
      <c r="S1790">
        <v>10</v>
      </c>
      <c r="T1790">
        <v>275</v>
      </c>
      <c r="U1790">
        <v>0</v>
      </c>
      <c r="V1790">
        <v>2</v>
      </c>
      <c r="W1790">
        <v>0.35321634551848669</v>
      </c>
      <c r="X1790">
        <v>163.3944237790698</v>
      </c>
      <c r="Y1790">
        <v>1.7137755705200004E-2</v>
      </c>
      <c r="Z1790">
        <v>2.301864083072926</v>
      </c>
      <c r="AA1790">
        <v>28.087484844918173</v>
      </c>
      <c r="AB1790">
        <v>39.117454787736513</v>
      </c>
      <c r="AC1790">
        <v>0</v>
      </c>
      <c r="AD1790">
        <v>0.67190787779066663</v>
      </c>
      <c r="AE1790">
        <v>233.94348947381175</v>
      </c>
    </row>
    <row r="1791" spans="1:31" x14ac:dyDescent="0.25">
      <c r="A1791">
        <v>1629126</v>
      </c>
      <c r="B1791">
        <v>1</v>
      </c>
      <c r="C1791" t="s">
        <v>80</v>
      </c>
      <c r="D1791" t="s">
        <v>100</v>
      </c>
      <c r="E1791" t="s">
        <v>140</v>
      </c>
      <c r="F1791" t="s">
        <v>5401</v>
      </c>
      <c r="G1791" t="s">
        <v>161</v>
      </c>
      <c r="H1791" t="s">
        <v>134</v>
      </c>
      <c r="I1791" t="s">
        <v>135</v>
      </c>
      <c r="J1791" t="s">
        <v>136</v>
      </c>
      <c r="K1791" t="s">
        <v>137</v>
      </c>
      <c r="L1791" t="s">
        <v>5402</v>
      </c>
      <c r="M1791" t="s">
        <v>5403</v>
      </c>
      <c r="N1791">
        <v>9.0833333000000002E-2</v>
      </c>
      <c r="O1791">
        <v>7</v>
      </c>
      <c r="P1791">
        <v>9775</v>
      </c>
      <c r="Q1791">
        <v>4</v>
      </c>
      <c r="R1791">
        <v>234</v>
      </c>
      <c r="S1791">
        <v>15</v>
      </c>
      <c r="T1791">
        <v>774</v>
      </c>
      <c r="U1791">
        <v>0</v>
      </c>
      <c r="V1791">
        <v>0</v>
      </c>
      <c r="W1791">
        <v>2.4800930425301657</v>
      </c>
      <c r="X1791">
        <v>136.40318348861422</v>
      </c>
      <c r="Y1791">
        <v>0.12924512159559001</v>
      </c>
      <c r="Z1791">
        <v>29.401023313487308</v>
      </c>
      <c r="AA1791">
        <v>24.681623081918502</v>
      </c>
      <c r="AB1791">
        <v>29.905614797937663</v>
      </c>
      <c r="AC1791">
        <v>0</v>
      </c>
      <c r="AD1791">
        <v>0</v>
      </c>
      <c r="AE1791">
        <v>223.00078284608347</v>
      </c>
    </row>
    <row r="1792" spans="1:31" x14ac:dyDescent="0.25">
      <c r="A1792">
        <v>1629209</v>
      </c>
      <c r="B1792">
        <v>1</v>
      </c>
      <c r="C1792" t="s">
        <v>80</v>
      </c>
      <c r="D1792" t="s">
        <v>98</v>
      </c>
      <c r="E1792" t="s">
        <v>140</v>
      </c>
      <c r="F1792" t="s">
        <v>5404</v>
      </c>
      <c r="G1792" t="s">
        <v>161</v>
      </c>
      <c r="H1792" t="s">
        <v>134</v>
      </c>
      <c r="I1792" t="s">
        <v>135</v>
      </c>
      <c r="J1792" t="s">
        <v>136</v>
      </c>
      <c r="K1792" t="s">
        <v>137</v>
      </c>
      <c r="L1792" t="s">
        <v>5405</v>
      </c>
      <c r="M1792" t="s">
        <v>5406</v>
      </c>
      <c r="N1792">
        <v>1.8374999999999999</v>
      </c>
      <c r="O1792">
        <v>0</v>
      </c>
      <c r="P1792">
        <v>155</v>
      </c>
      <c r="Q1792">
        <v>0</v>
      </c>
      <c r="R1792">
        <v>4</v>
      </c>
      <c r="S1792">
        <v>0</v>
      </c>
      <c r="T1792">
        <v>29</v>
      </c>
      <c r="U1792">
        <v>0</v>
      </c>
      <c r="V1792">
        <v>0</v>
      </c>
      <c r="W1792">
        <v>0</v>
      </c>
      <c r="X1792">
        <v>78.814614153350846</v>
      </c>
      <c r="Y1792">
        <v>0</v>
      </c>
      <c r="Z1792">
        <v>0.45874556179316173</v>
      </c>
      <c r="AA1792">
        <v>0</v>
      </c>
      <c r="AB1792">
        <v>11.333169520879405</v>
      </c>
      <c r="AC1792">
        <v>0</v>
      </c>
      <c r="AD1792">
        <v>0</v>
      </c>
      <c r="AE1792">
        <v>90.60652923602342</v>
      </c>
    </row>
    <row r="1793" spans="1:31" x14ac:dyDescent="0.25">
      <c r="A1793">
        <v>1629959</v>
      </c>
      <c r="B1793">
        <v>1</v>
      </c>
      <c r="C1793" t="s">
        <v>81</v>
      </c>
      <c r="D1793" t="s">
        <v>123</v>
      </c>
      <c r="E1793" t="s">
        <v>178</v>
      </c>
      <c r="F1793" t="s">
        <v>5407</v>
      </c>
      <c r="G1793" t="s">
        <v>227</v>
      </c>
      <c r="H1793" t="s">
        <v>149</v>
      </c>
      <c r="I1793" t="s">
        <v>135</v>
      </c>
      <c r="J1793" t="s">
        <v>136</v>
      </c>
      <c r="K1793" t="s">
        <v>137</v>
      </c>
      <c r="L1793" t="s">
        <v>5408</v>
      </c>
      <c r="M1793" t="s">
        <v>5409</v>
      </c>
      <c r="N1793">
        <v>1.2383333329999999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4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2.8048400973372303</v>
      </c>
      <c r="AC1793">
        <v>0</v>
      </c>
      <c r="AD1793">
        <v>0</v>
      </c>
      <c r="AE1793">
        <v>2.8048400973372303</v>
      </c>
    </row>
    <row r="1794" spans="1:31" x14ac:dyDescent="0.25">
      <c r="A1794">
        <v>1629604</v>
      </c>
      <c r="B1794">
        <v>1</v>
      </c>
      <c r="C1794" t="s">
        <v>80</v>
      </c>
      <c r="D1794" t="s">
        <v>104</v>
      </c>
      <c r="E1794" t="s">
        <v>204</v>
      </c>
      <c r="F1794" t="s">
        <v>5410</v>
      </c>
      <c r="G1794" t="s">
        <v>161</v>
      </c>
      <c r="H1794" t="s">
        <v>134</v>
      </c>
      <c r="I1794" t="s">
        <v>135</v>
      </c>
      <c r="J1794" t="s">
        <v>136</v>
      </c>
      <c r="K1794" t="s">
        <v>137</v>
      </c>
      <c r="L1794" t="s">
        <v>5411</v>
      </c>
      <c r="M1794" t="s">
        <v>5412</v>
      </c>
      <c r="N1794">
        <v>1.119722222</v>
      </c>
      <c r="O1794">
        <v>3</v>
      </c>
      <c r="P1794">
        <v>114</v>
      </c>
      <c r="Q1794">
        <v>21</v>
      </c>
      <c r="R1794">
        <v>245</v>
      </c>
      <c r="S1794">
        <v>12</v>
      </c>
      <c r="T1794">
        <v>61</v>
      </c>
      <c r="U1794">
        <v>4</v>
      </c>
      <c r="V1794">
        <v>0</v>
      </c>
      <c r="W1794">
        <v>37.75604330468461</v>
      </c>
      <c r="X1794">
        <v>34.356867248831811</v>
      </c>
      <c r="Y1794">
        <v>42.910627373392785</v>
      </c>
      <c r="Z1794">
        <v>63.111490710350715</v>
      </c>
      <c r="AA1794">
        <v>64.34313621099453</v>
      </c>
      <c r="AB1794">
        <v>125.06664707875211</v>
      </c>
      <c r="AC1794">
        <v>585.3235698715871</v>
      </c>
      <c r="AD1794">
        <v>0</v>
      </c>
      <c r="AE1794">
        <v>952.86838179859365</v>
      </c>
    </row>
    <row r="1795" spans="1:31" x14ac:dyDescent="0.25">
      <c r="A1795">
        <v>1629518</v>
      </c>
      <c r="B1795">
        <v>1</v>
      </c>
      <c r="C1795" t="s">
        <v>80</v>
      </c>
      <c r="D1795" t="s">
        <v>91</v>
      </c>
      <c r="E1795" t="s">
        <v>140</v>
      </c>
      <c r="F1795" t="s">
        <v>5413</v>
      </c>
      <c r="G1795" t="s">
        <v>161</v>
      </c>
      <c r="H1795" t="s">
        <v>134</v>
      </c>
      <c r="I1795" t="s">
        <v>135</v>
      </c>
      <c r="J1795" t="s">
        <v>136</v>
      </c>
      <c r="K1795" t="s">
        <v>137</v>
      </c>
      <c r="L1795" t="s">
        <v>5414</v>
      </c>
      <c r="M1795" t="s">
        <v>5415</v>
      </c>
      <c r="N1795">
        <v>0.28249999999999997</v>
      </c>
      <c r="O1795">
        <v>1</v>
      </c>
      <c r="P1795">
        <v>30</v>
      </c>
      <c r="Q1795">
        <v>21</v>
      </c>
      <c r="R1795">
        <v>284</v>
      </c>
      <c r="S1795">
        <v>10</v>
      </c>
      <c r="T1795">
        <v>59</v>
      </c>
      <c r="U1795">
        <v>3</v>
      </c>
      <c r="V1795">
        <v>0</v>
      </c>
      <c r="W1795">
        <v>0.38981087859007252</v>
      </c>
      <c r="X1795">
        <v>1.9918543671073303</v>
      </c>
      <c r="Y1795">
        <v>1.8497992471767923</v>
      </c>
      <c r="Z1795">
        <v>12.962359757723153</v>
      </c>
      <c r="AA1795">
        <v>48.6457637377924</v>
      </c>
      <c r="AB1795">
        <v>16.837177028227241</v>
      </c>
      <c r="AC1795">
        <v>57.23232129825567</v>
      </c>
      <c r="AD1795">
        <v>0</v>
      </c>
      <c r="AE1795">
        <v>139.90908631487267</v>
      </c>
    </row>
    <row r="1796" spans="1:31" x14ac:dyDescent="0.25">
      <c r="A1796">
        <v>1629272</v>
      </c>
      <c r="B1796">
        <v>1</v>
      </c>
      <c r="C1796" t="s">
        <v>80</v>
      </c>
      <c r="D1796" t="s">
        <v>106</v>
      </c>
      <c r="E1796" t="s">
        <v>131</v>
      </c>
      <c r="F1796" t="s">
        <v>5416</v>
      </c>
      <c r="G1796" t="s">
        <v>195</v>
      </c>
      <c r="H1796" t="s">
        <v>134</v>
      </c>
      <c r="I1796" t="s">
        <v>135</v>
      </c>
      <c r="J1796" t="s">
        <v>136</v>
      </c>
      <c r="K1796" t="s">
        <v>137</v>
      </c>
      <c r="L1796" t="s">
        <v>5417</v>
      </c>
      <c r="M1796" t="s">
        <v>5418</v>
      </c>
      <c r="N1796">
        <v>2.7091666659999998</v>
      </c>
      <c r="O1796">
        <v>0</v>
      </c>
      <c r="P1796">
        <v>1</v>
      </c>
      <c r="Q1796">
        <v>0</v>
      </c>
      <c r="R1796">
        <v>8</v>
      </c>
      <c r="S1796">
        <v>0</v>
      </c>
      <c r="T1796">
        <v>3</v>
      </c>
      <c r="U1796">
        <v>0</v>
      </c>
      <c r="V1796">
        <v>0</v>
      </c>
      <c r="W1796">
        <v>0</v>
      </c>
      <c r="X1796">
        <v>0.22392508750326001</v>
      </c>
      <c r="Y1796">
        <v>0</v>
      </c>
      <c r="Z1796">
        <v>21.122447314623095</v>
      </c>
      <c r="AA1796">
        <v>0</v>
      </c>
      <c r="AB1796">
        <v>1.2682447135455417</v>
      </c>
      <c r="AC1796">
        <v>0</v>
      </c>
      <c r="AD1796">
        <v>0</v>
      </c>
      <c r="AE1796">
        <v>22.614617115671898</v>
      </c>
    </row>
    <row r="1797" spans="1:31" x14ac:dyDescent="0.25">
      <c r="A1797">
        <v>1629850</v>
      </c>
      <c r="B1797">
        <v>1</v>
      </c>
      <c r="C1797" t="s">
        <v>80</v>
      </c>
      <c r="D1797" t="s">
        <v>91</v>
      </c>
      <c r="E1797" t="s">
        <v>152</v>
      </c>
      <c r="F1797" t="s">
        <v>5419</v>
      </c>
      <c r="G1797" t="s">
        <v>154</v>
      </c>
      <c r="H1797" t="s">
        <v>149</v>
      </c>
      <c r="I1797" t="s">
        <v>135</v>
      </c>
      <c r="J1797" t="s">
        <v>136</v>
      </c>
      <c r="K1797" t="s">
        <v>137</v>
      </c>
      <c r="L1797" t="s">
        <v>5420</v>
      </c>
      <c r="M1797" t="s">
        <v>5421</v>
      </c>
      <c r="N1797">
        <v>4.6247222219999999</v>
      </c>
      <c r="O1797">
        <v>0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1.5962496880682221E-2</v>
      </c>
      <c r="AA1797">
        <v>0</v>
      </c>
      <c r="AB1797">
        <v>0</v>
      </c>
      <c r="AC1797">
        <v>0</v>
      </c>
      <c r="AD1797">
        <v>0</v>
      </c>
      <c r="AE1797">
        <v>1.5962496880682221E-2</v>
      </c>
    </row>
    <row r="1798" spans="1:31" x14ac:dyDescent="0.25">
      <c r="A1798">
        <v>1629266</v>
      </c>
      <c r="B1798">
        <v>1</v>
      </c>
      <c r="C1798" t="s">
        <v>80</v>
      </c>
      <c r="D1798" t="s">
        <v>98</v>
      </c>
      <c r="E1798" t="s">
        <v>131</v>
      </c>
      <c r="F1798" t="s">
        <v>5422</v>
      </c>
      <c r="G1798" t="s">
        <v>195</v>
      </c>
      <c r="H1798" t="s">
        <v>134</v>
      </c>
      <c r="I1798" t="s">
        <v>135</v>
      </c>
      <c r="J1798" t="s">
        <v>136</v>
      </c>
      <c r="K1798" t="s">
        <v>137</v>
      </c>
      <c r="L1798" t="s">
        <v>5423</v>
      </c>
      <c r="M1798" t="s">
        <v>5424</v>
      </c>
      <c r="N1798">
        <v>2.1869444439999999</v>
      </c>
      <c r="O1798">
        <v>0</v>
      </c>
      <c r="P1798">
        <v>31</v>
      </c>
      <c r="Q1798">
        <v>0</v>
      </c>
      <c r="R1798">
        <v>32</v>
      </c>
      <c r="S1798">
        <v>0</v>
      </c>
      <c r="T1798">
        <v>8</v>
      </c>
      <c r="U1798">
        <v>0</v>
      </c>
      <c r="V1798">
        <v>0</v>
      </c>
      <c r="W1798">
        <v>0</v>
      </c>
      <c r="X1798">
        <v>19.615067945609816</v>
      </c>
      <c r="Y1798">
        <v>0</v>
      </c>
      <c r="Z1798">
        <v>9.5651707447251795</v>
      </c>
      <c r="AA1798">
        <v>0</v>
      </c>
      <c r="AB1798">
        <v>7.1614350048137903</v>
      </c>
      <c r="AC1798">
        <v>0</v>
      </c>
      <c r="AD1798">
        <v>0</v>
      </c>
      <c r="AE1798">
        <v>36.341673695148785</v>
      </c>
    </row>
    <row r="1799" spans="1:31" x14ac:dyDescent="0.25">
      <c r="A1799">
        <v>1629667</v>
      </c>
      <c r="B1799">
        <v>1</v>
      </c>
      <c r="C1799" t="s">
        <v>81</v>
      </c>
      <c r="D1799" t="s">
        <v>118</v>
      </c>
      <c r="E1799" t="s">
        <v>362</v>
      </c>
      <c r="F1799" t="s">
        <v>5425</v>
      </c>
      <c r="G1799" t="s">
        <v>900</v>
      </c>
      <c r="H1799" t="s">
        <v>149</v>
      </c>
      <c r="I1799" t="s">
        <v>135</v>
      </c>
      <c r="J1799" t="s">
        <v>136</v>
      </c>
      <c r="K1799" t="s">
        <v>137</v>
      </c>
      <c r="L1799" t="s">
        <v>5426</v>
      </c>
      <c r="M1799" t="s">
        <v>5427</v>
      </c>
      <c r="N1799">
        <v>0.78388888800000001</v>
      </c>
      <c r="O1799">
        <v>0</v>
      </c>
      <c r="P1799">
        <v>96</v>
      </c>
      <c r="Q1799">
        <v>0</v>
      </c>
      <c r="R1799">
        <v>0</v>
      </c>
      <c r="S1799">
        <v>0</v>
      </c>
      <c r="T1799">
        <v>3</v>
      </c>
      <c r="U1799">
        <v>0</v>
      </c>
      <c r="V1799">
        <v>0</v>
      </c>
      <c r="W1799">
        <v>0</v>
      </c>
      <c r="X1799">
        <v>16.489957834046734</v>
      </c>
      <c r="Y1799">
        <v>0</v>
      </c>
      <c r="Z1799">
        <v>0</v>
      </c>
      <c r="AA1799">
        <v>0</v>
      </c>
      <c r="AB1799">
        <v>2.6573041111152298</v>
      </c>
      <c r="AC1799">
        <v>0</v>
      </c>
      <c r="AD1799">
        <v>0</v>
      </c>
      <c r="AE1799">
        <v>19.147261945161965</v>
      </c>
    </row>
    <row r="1800" spans="1:31" x14ac:dyDescent="0.25">
      <c r="A1800">
        <v>1629169</v>
      </c>
      <c r="B1800">
        <v>1</v>
      </c>
      <c r="C1800" t="s">
        <v>80</v>
      </c>
      <c r="D1800" t="s">
        <v>110</v>
      </c>
      <c r="E1800" t="s">
        <v>146</v>
      </c>
      <c r="F1800" t="s">
        <v>5428</v>
      </c>
      <c r="G1800" t="s">
        <v>3003</v>
      </c>
      <c r="H1800" t="s">
        <v>149</v>
      </c>
      <c r="I1800" t="s">
        <v>135</v>
      </c>
      <c r="J1800" t="s">
        <v>136</v>
      </c>
      <c r="K1800" t="s">
        <v>137</v>
      </c>
      <c r="L1800" t="s">
        <v>5429</v>
      </c>
      <c r="M1800" t="s">
        <v>5430</v>
      </c>
      <c r="N1800">
        <v>4.4280555550000003</v>
      </c>
      <c r="O1800">
        <v>0</v>
      </c>
      <c r="P1800">
        <v>8</v>
      </c>
      <c r="Q1800">
        <v>0</v>
      </c>
      <c r="R1800">
        <v>0</v>
      </c>
      <c r="S1800">
        <v>0</v>
      </c>
      <c r="T1800">
        <v>20</v>
      </c>
      <c r="U1800">
        <v>0</v>
      </c>
      <c r="V1800">
        <v>1</v>
      </c>
      <c r="W1800">
        <v>0</v>
      </c>
      <c r="X1800">
        <v>5.8189332146598787</v>
      </c>
      <c r="Y1800">
        <v>0</v>
      </c>
      <c r="Z1800">
        <v>0</v>
      </c>
      <c r="AA1800">
        <v>0</v>
      </c>
      <c r="AB1800">
        <v>228.3382949817572</v>
      </c>
      <c r="AC1800">
        <v>0</v>
      </c>
      <c r="AD1800">
        <v>44.188903280635742</v>
      </c>
      <c r="AE1800">
        <v>278.34613147705284</v>
      </c>
    </row>
    <row r="1801" spans="1:31" x14ac:dyDescent="0.25">
      <c r="A1801">
        <v>1629146</v>
      </c>
      <c r="B1801">
        <v>1</v>
      </c>
      <c r="C1801" t="s">
        <v>80</v>
      </c>
      <c r="D1801" t="s">
        <v>83</v>
      </c>
      <c r="E1801" t="s">
        <v>131</v>
      </c>
      <c r="F1801" t="s">
        <v>4932</v>
      </c>
      <c r="G1801" t="s">
        <v>785</v>
      </c>
      <c r="H1801" t="s">
        <v>134</v>
      </c>
      <c r="I1801" t="s">
        <v>135</v>
      </c>
      <c r="J1801" t="s">
        <v>136</v>
      </c>
      <c r="K1801" t="s">
        <v>137</v>
      </c>
      <c r="L1801" t="s">
        <v>5431</v>
      </c>
      <c r="M1801" t="s">
        <v>5432</v>
      </c>
      <c r="N1801">
        <v>1.2619444440000001</v>
      </c>
      <c r="O1801">
        <v>0</v>
      </c>
      <c r="P1801">
        <v>0</v>
      </c>
      <c r="Q1801">
        <v>0</v>
      </c>
      <c r="R1801">
        <v>0</v>
      </c>
      <c r="S1801">
        <v>1</v>
      </c>
      <c r="T1801">
        <v>28</v>
      </c>
      <c r="U1801">
        <v>3</v>
      </c>
      <c r="V1801">
        <v>5</v>
      </c>
      <c r="W1801">
        <v>0</v>
      </c>
      <c r="X1801">
        <v>0</v>
      </c>
      <c r="Y1801">
        <v>0</v>
      </c>
      <c r="Z1801">
        <v>0</v>
      </c>
      <c r="AA1801">
        <v>3.3121922986869698</v>
      </c>
      <c r="AB1801">
        <v>20.571136454739275</v>
      </c>
      <c r="AC1801">
        <v>161.93360916129342</v>
      </c>
      <c r="AD1801">
        <v>102.59606445322241</v>
      </c>
      <c r="AE1801">
        <v>288.41300236794206</v>
      </c>
    </row>
    <row r="1802" spans="1:31" x14ac:dyDescent="0.25">
      <c r="A1802">
        <v>1629644</v>
      </c>
      <c r="B1802">
        <v>1</v>
      </c>
      <c r="C1802" t="s">
        <v>80</v>
      </c>
      <c r="D1802" t="s">
        <v>83</v>
      </c>
      <c r="E1802" t="s">
        <v>152</v>
      </c>
      <c r="F1802" t="s">
        <v>5433</v>
      </c>
      <c r="G1802" t="s">
        <v>154</v>
      </c>
      <c r="H1802" t="s">
        <v>149</v>
      </c>
      <c r="I1802" t="s">
        <v>135</v>
      </c>
      <c r="J1802" t="s">
        <v>136</v>
      </c>
      <c r="K1802" t="s">
        <v>137</v>
      </c>
      <c r="L1802" t="s">
        <v>5434</v>
      </c>
      <c r="M1802" t="s">
        <v>5435</v>
      </c>
      <c r="N1802">
        <v>1.690833333</v>
      </c>
      <c r="O1802">
        <v>0</v>
      </c>
      <c r="P1802">
        <v>3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1.8486884275914666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1.8486884275914666</v>
      </c>
    </row>
    <row r="1803" spans="1:31" x14ac:dyDescent="0.25">
      <c r="A1803">
        <v>1629787</v>
      </c>
      <c r="B1803">
        <v>1</v>
      </c>
      <c r="C1803" t="s">
        <v>80</v>
      </c>
      <c r="D1803" t="s">
        <v>108</v>
      </c>
      <c r="E1803" t="s">
        <v>146</v>
      </c>
      <c r="F1803" t="s">
        <v>5287</v>
      </c>
      <c r="G1803" t="s">
        <v>142</v>
      </c>
      <c r="H1803" t="s">
        <v>149</v>
      </c>
      <c r="I1803" t="s">
        <v>135</v>
      </c>
      <c r="J1803" t="s">
        <v>136</v>
      </c>
      <c r="K1803" t="s">
        <v>143</v>
      </c>
      <c r="L1803" t="s">
        <v>5436</v>
      </c>
      <c r="M1803" t="s">
        <v>5437</v>
      </c>
      <c r="N1803">
        <v>1.0166666660000001</v>
      </c>
      <c r="O1803">
        <v>0</v>
      </c>
      <c r="P1803">
        <v>45</v>
      </c>
      <c r="Q1803">
        <v>0</v>
      </c>
      <c r="R1803">
        <v>13</v>
      </c>
      <c r="S1803">
        <v>0</v>
      </c>
      <c r="T1803">
        <v>2</v>
      </c>
      <c r="U1803">
        <v>0</v>
      </c>
      <c r="V1803">
        <v>0</v>
      </c>
      <c r="W1803">
        <v>0</v>
      </c>
      <c r="X1803">
        <v>3.8127031167417011</v>
      </c>
      <c r="Y1803">
        <v>0</v>
      </c>
      <c r="Z1803">
        <v>0.15906886986666666</v>
      </c>
      <c r="AA1803">
        <v>0</v>
      </c>
      <c r="AB1803">
        <v>0</v>
      </c>
      <c r="AC1803">
        <v>0</v>
      </c>
      <c r="AD1803">
        <v>0</v>
      </c>
      <c r="AE1803">
        <v>3.9717719866083678</v>
      </c>
    </row>
    <row r="1804" spans="1:31" x14ac:dyDescent="0.25">
      <c r="A1804">
        <v>1629973</v>
      </c>
      <c r="B1804">
        <v>1</v>
      </c>
      <c r="C1804" t="s">
        <v>80</v>
      </c>
      <c r="D1804" t="s">
        <v>104</v>
      </c>
      <c r="E1804" t="s">
        <v>204</v>
      </c>
      <c r="F1804" t="s">
        <v>525</v>
      </c>
      <c r="G1804" t="s">
        <v>585</v>
      </c>
      <c r="H1804" t="s">
        <v>134</v>
      </c>
      <c r="I1804" t="s">
        <v>135</v>
      </c>
      <c r="J1804" t="s">
        <v>136</v>
      </c>
      <c r="K1804" t="s">
        <v>137</v>
      </c>
      <c r="L1804" t="s">
        <v>5438</v>
      </c>
      <c r="M1804" t="s">
        <v>5439</v>
      </c>
      <c r="N1804">
        <v>1.3875</v>
      </c>
      <c r="O1804">
        <v>7</v>
      </c>
      <c r="P1804">
        <v>29</v>
      </c>
      <c r="Q1804">
        <v>68</v>
      </c>
      <c r="R1804">
        <v>184</v>
      </c>
      <c r="S1804">
        <v>9</v>
      </c>
      <c r="T1804">
        <v>26</v>
      </c>
      <c r="U1804">
        <v>2</v>
      </c>
      <c r="V1804">
        <v>0</v>
      </c>
      <c r="W1804">
        <v>2.7096788447205711</v>
      </c>
      <c r="X1804">
        <v>7.2598381134606367</v>
      </c>
      <c r="Y1804">
        <v>15.008634424408617</v>
      </c>
      <c r="Z1804">
        <v>37.707592608137119</v>
      </c>
      <c r="AA1804">
        <v>12.950742198709735</v>
      </c>
      <c r="AB1804">
        <v>8.4478276362220086</v>
      </c>
      <c r="AC1804">
        <v>11.811066568807126</v>
      </c>
      <c r="AD1804">
        <v>0</v>
      </c>
      <c r="AE1804">
        <v>95.895380394465803</v>
      </c>
    </row>
    <row r="1805" spans="1:31" x14ac:dyDescent="0.25">
      <c r="A1805">
        <v>1629309</v>
      </c>
      <c r="B1805">
        <v>1</v>
      </c>
      <c r="C1805" t="s">
        <v>81</v>
      </c>
      <c r="D1805" t="s">
        <v>113</v>
      </c>
      <c r="E1805" t="s">
        <v>140</v>
      </c>
      <c r="F1805" t="s">
        <v>5440</v>
      </c>
      <c r="G1805" t="s">
        <v>161</v>
      </c>
      <c r="H1805" t="s">
        <v>134</v>
      </c>
      <c r="I1805" t="s">
        <v>135</v>
      </c>
      <c r="J1805" t="s">
        <v>136</v>
      </c>
      <c r="K1805" t="s">
        <v>137</v>
      </c>
      <c r="L1805" t="s">
        <v>5441</v>
      </c>
      <c r="M1805" t="s">
        <v>5442</v>
      </c>
      <c r="N1805">
        <v>0.81638888799999998</v>
      </c>
      <c r="O1805">
        <v>0</v>
      </c>
      <c r="P1805">
        <v>680</v>
      </c>
      <c r="Q1805">
        <v>51</v>
      </c>
      <c r="R1805">
        <v>255</v>
      </c>
      <c r="S1805">
        <v>8</v>
      </c>
      <c r="T1805">
        <v>39</v>
      </c>
      <c r="U1805">
        <v>1</v>
      </c>
      <c r="V1805">
        <v>0</v>
      </c>
      <c r="W1805">
        <v>0</v>
      </c>
      <c r="X1805">
        <v>95.308165807745837</v>
      </c>
      <c r="Y1805">
        <v>28.947146330608856</v>
      </c>
      <c r="Z1805">
        <v>116.23915001453111</v>
      </c>
      <c r="AA1805">
        <v>106.08140884962796</v>
      </c>
      <c r="AB1805">
        <v>20.848693743744771</v>
      </c>
      <c r="AC1805">
        <v>22.996678832486555</v>
      </c>
      <c r="AD1805">
        <v>0</v>
      </c>
      <c r="AE1805">
        <v>390.42124357874508</v>
      </c>
    </row>
    <row r="1806" spans="1:31" x14ac:dyDescent="0.25">
      <c r="A1806">
        <v>1629432</v>
      </c>
      <c r="B1806">
        <v>1</v>
      </c>
      <c r="C1806" t="s">
        <v>80</v>
      </c>
      <c r="D1806" t="s">
        <v>97</v>
      </c>
      <c r="E1806" t="s">
        <v>178</v>
      </c>
      <c r="F1806" t="s">
        <v>5443</v>
      </c>
      <c r="G1806" t="s">
        <v>148</v>
      </c>
      <c r="H1806" t="s">
        <v>149</v>
      </c>
      <c r="I1806" t="s">
        <v>135</v>
      </c>
      <c r="J1806" t="s">
        <v>136</v>
      </c>
      <c r="K1806" t="s">
        <v>143</v>
      </c>
      <c r="L1806" t="s">
        <v>5444</v>
      </c>
      <c r="M1806" t="s">
        <v>5445</v>
      </c>
      <c r="N1806">
        <v>9.65</v>
      </c>
      <c r="O1806">
        <v>0</v>
      </c>
      <c r="P1806">
        <v>25</v>
      </c>
      <c r="Q1806">
        <v>0</v>
      </c>
      <c r="R1806">
        <v>10</v>
      </c>
      <c r="S1806">
        <v>0</v>
      </c>
      <c r="T1806">
        <v>11</v>
      </c>
      <c r="U1806">
        <v>0</v>
      </c>
      <c r="V1806">
        <v>0</v>
      </c>
      <c r="W1806">
        <v>0</v>
      </c>
      <c r="X1806">
        <v>122.24682536421068</v>
      </c>
      <c r="Y1806">
        <v>0</v>
      </c>
      <c r="Z1806">
        <v>16.946539266388591</v>
      </c>
      <c r="AA1806">
        <v>0</v>
      </c>
      <c r="AB1806">
        <v>132.30451621288651</v>
      </c>
      <c r="AC1806">
        <v>0</v>
      </c>
      <c r="AD1806">
        <v>0</v>
      </c>
      <c r="AE1806">
        <v>271.49788084348575</v>
      </c>
    </row>
    <row r="1807" spans="1:31" x14ac:dyDescent="0.25">
      <c r="A1807">
        <v>1629475</v>
      </c>
      <c r="B1807">
        <v>1</v>
      </c>
      <c r="C1807" t="s">
        <v>80</v>
      </c>
      <c r="D1807" t="s">
        <v>96</v>
      </c>
      <c r="E1807" t="s">
        <v>152</v>
      </c>
      <c r="F1807" t="s">
        <v>5446</v>
      </c>
      <c r="G1807" t="s">
        <v>168</v>
      </c>
      <c r="H1807" t="s">
        <v>149</v>
      </c>
      <c r="I1807" t="s">
        <v>135</v>
      </c>
      <c r="J1807" t="s">
        <v>136</v>
      </c>
      <c r="K1807" t="s">
        <v>137</v>
      </c>
      <c r="L1807" t="s">
        <v>5447</v>
      </c>
      <c r="M1807" t="s">
        <v>5254</v>
      </c>
      <c r="N1807">
        <v>4.165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4.286107484208667E-2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4.286107484208667E-2</v>
      </c>
    </row>
    <row r="1808" spans="1:31" x14ac:dyDescent="0.25">
      <c r="A1808">
        <v>1629246</v>
      </c>
      <c r="B1808">
        <v>1</v>
      </c>
      <c r="C1808" t="s">
        <v>80</v>
      </c>
      <c r="D1808" t="s">
        <v>93</v>
      </c>
      <c r="E1808" t="s">
        <v>140</v>
      </c>
      <c r="F1808" t="s">
        <v>5448</v>
      </c>
      <c r="G1808" t="s">
        <v>161</v>
      </c>
      <c r="H1808" t="s">
        <v>134</v>
      </c>
      <c r="I1808" t="s">
        <v>135</v>
      </c>
      <c r="J1808" t="s">
        <v>136</v>
      </c>
      <c r="K1808" t="s">
        <v>137</v>
      </c>
      <c r="L1808" t="s">
        <v>5449</v>
      </c>
      <c r="M1808" t="s">
        <v>5450</v>
      </c>
      <c r="N1808">
        <v>3.5669444440000002</v>
      </c>
      <c r="O1808">
        <v>0</v>
      </c>
      <c r="P1808">
        <v>197</v>
      </c>
      <c r="Q1808">
        <v>0</v>
      </c>
      <c r="R1808">
        <v>95</v>
      </c>
      <c r="S1808">
        <v>1</v>
      </c>
      <c r="T1808">
        <v>55</v>
      </c>
      <c r="U1808">
        <v>0</v>
      </c>
      <c r="V1808">
        <v>0</v>
      </c>
      <c r="W1808">
        <v>0</v>
      </c>
      <c r="X1808">
        <v>238.81485179934845</v>
      </c>
      <c r="Y1808">
        <v>0</v>
      </c>
      <c r="Z1808">
        <v>181.45846561307891</v>
      </c>
      <c r="AA1808">
        <v>41.22518235539993</v>
      </c>
      <c r="AB1808">
        <v>173.4557714953431</v>
      </c>
      <c r="AC1808">
        <v>0</v>
      </c>
      <c r="AD1808">
        <v>0</v>
      </c>
      <c r="AE1808">
        <v>634.95427126317031</v>
      </c>
    </row>
    <row r="1809" spans="1:31" x14ac:dyDescent="0.25">
      <c r="A1809">
        <v>1629103</v>
      </c>
      <c r="B1809">
        <v>1</v>
      </c>
      <c r="C1809" t="s">
        <v>80</v>
      </c>
      <c r="D1809" t="s">
        <v>99</v>
      </c>
      <c r="E1809" t="s">
        <v>131</v>
      </c>
      <c r="F1809" t="s">
        <v>5451</v>
      </c>
      <c r="G1809" t="s">
        <v>195</v>
      </c>
      <c r="H1809" t="s">
        <v>134</v>
      </c>
      <c r="I1809" t="s">
        <v>135</v>
      </c>
      <c r="J1809" t="s">
        <v>136</v>
      </c>
      <c r="K1809" t="s">
        <v>137</v>
      </c>
      <c r="L1809" t="s">
        <v>5452</v>
      </c>
      <c r="M1809" t="s">
        <v>5453</v>
      </c>
      <c r="N1809">
        <v>1.9722222220000001</v>
      </c>
      <c r="O1809">
        <v>0</v>
      </c>
      <c r="P1809">
        <v>46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9.5152318819187975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9.5152318819187975</v>
      </c>
    </row>
    <row r="1810" spans="1:31" x14ac:dyDescent="0.25">
      <c r="A1810">
        <v>1629481</v>
      </c>
      <c r="B1810">
        <v>1</v>
      </c>
      <c r="C1810" t="s">
        <v>81</v>
      </c>
      <c r="D1810" t="s">
        <v>122</v>
      </c>
      <c r="E1810" t="s">
        <v>140</v>
      </c>
      <c r="F1810" t="s">
        <v>5454</v>
      </c>
      <c r="G1810" t="s">
        <v>918</v>
      </c>
      <c r="H1810" t="s">
        <v>134</v>
      </c>
      <c r="I1810" t="s">
        <v>191</v>
      </c>
      <c r="J1810" t="s">
        <v>136</v>
      </c>
      <c r="K1810" t="s">
        <v>137</v>
      </c>
      <c r="L1810" t="s">
        <v>5455</v>
      </c>
      <c r="M1810" t="s">
        <v>5456</v>
      </c>
      <c r="N1810">
        <v>2.4722221999999999E-2</v>
      </c>
      <c r="O1810">
        <v>0</v>
      </c>
      <c r="P1810">
        <v>26524</v>
      </c>
      <c r="Q1810">
        <v>0</v>
      </c>
      <c r="R1810">
        <v>81</v>
      </c>
      <c r="S1810">
        <v>12</v>
      </c>
      <c r="T1810">
        <v>1697</v>
      </c>
      <c r="U1810">
        <v>2</v>
      </c>
      <c r="V1810">
        <v>3</v>
      </c>
      <c r="W1810">
        <v>0</v>
      </c>
      <c r="X1810">
        <v>136.62798196562912</v>
      </c>
      <c r="Y1810">
        <v>0</v>
      </c>
      <c r="Z1810">
        <v>0.34704429639129392</v>
      </c>
      <c r="AA1810">
        <v>37.288287175089174</v>
      </c>
      <c r="AB1810">
        <v>46.539593955190028</v>
      </c>
      <c r="AC1810">
        <v>2.8929795163228231</v>
      </c>
      <c r="AD1810">
        <v>0.94536243228356109</v>
      </c>
      <c r="AE1810">
        <v>224.641249340906</v>
      </c>
    </row>
    <row r="1811" spans="1:31" x14ac:dyDescent="0.25">
      <c r="A1811">
        <v>1629936</v>
      </c>
      <c r="B1811">
        <v>1</v>
      </c>
      <c r="C1811" t="s">
        <v>80</v>
      </c>
      <c r="D1811" t="s">
        <v>84</v>
      </c>
      <c r="E1811" t="s">
        <v>152</v>
      </c>
      <c r="F1811" t="s">
        <v>5457</v>
      </c>
      <c r="G1811" t="s">
        <v>154</v>
      </c>
      <c r="H1811" t="s">
        <v>149</v>
      </c>
      <c r="I1811" t="s">
        <v>135</v>
      </c>
      <c r="J1811" t="s">
        <v>136</v>
      </c>
      <c r="K1811" t="s">
        <v>137</v>
      </c>
      <c r="L1811" t="s">
        <v>5458</v>
      </c>
      <c r="M1811" t="s">
        <v>5459</v>
      </c>
      <c r="N1811">
        <v>1.721666666</v>
      </c>
      <c r="O1811">
        <v>0</v>
      </c>
      <c r="P1811">
        <v>1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0.75707221422421334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0.75707221422421334</v>
      </c>
    </row>
    <row r="1812" spans="1:31" x14ac:dyDescent="0.25">
      <c r="A1812">
        <v>1629189</v>
      </c>
      <c r="B1812">
        <v>1</v>
      </c>
      <c r="C1812" t="s">
        <v>81</v>
      </c>
      <c r="D1812" t="s">
        <v>112</v>
      </c>
      <c r="E1812" t="s">
        <v>642</v>
      </c>
      <c r="F1812" t="s">
        <v>5460</v>
      </c>
      <c r="G1812" t="s">
        <v>161</v>
      </c>
      <c r="H1812" t="s">
        <v>134</v>
      </c>
      <c r="I1812" t="s">
        <v>135</v>
      </c>
      <c r="J1812" t="s">
        <v>136</v>
      </c>
      <c r="K1812" t="s">
        <v>137</v>
      </c>
      <c r="L1812" t="s">
        <v>5461</v>
      </c>
      <c r="M1812" t="s">
        <v>5462</v>
      </c>
      <c r="N1812">
        <v>8.4722222E-2</v>
      </c>
      <c r="O1812">
        <v>4</v>
      </c>
      <c r="P1812">
        <v>1612</v>
      </c>
      <c r="Q1812">
        <v>95</v>
      </c>
      <c r="R1812">
        <v>321</v>
      </c>
      <c r="S1812">
        <v>38</v>
      </c>
      <c r="T1812">
        <v>119</v>
      </c>
      <c r="U1812">
        <v>10</v>
      </c>
      <c r="V1812">
        <v>2</v>
      </c>
      <c r="W1812">
        <v>0.44402303575305285</v>
      </c>
      <c r="X1812">
        <v>12.78966211590987</v>
      </c>
      <c r="Y1812">
        <v>15.671474882604659</v>
      </c>
      <c r="Z1812">
        <v>3.264120870139759</v>
      </c>
      <c r="AA1812">
        <v>8.7164748631410465</v>
      </c>
      <c r="AB1812">
        <v>1.8987492079963275</v>
      </c>
      <c r="AC1812">
        <v>35.407445183645706</v>
      </c>
      <c r="AD1812">
        <v>9.6889377050704176E-2</v>
      </c>
      <c r="AE1812">
        <v>78.288839536241113</v>
      </c>
    </row>
    <row r="1813" spans="1:31" x14ac:dyDescent="0.25">
      <c r="A1813">
        <v>1629730</v>
      </c>
      <c r="B1813">
        <v>1</v>
      </c>
      <c r="C1813" t="s">
        <v>80</v>
      </c>
      <c r="D1813" t="s">
        <v>103</v>
      </c>
      <c r="E1813" t="s">
        <v>152</v>
      </c>
      <c r="F1813" t="s">
        <v>5463</v>
      </c>
      <c r="G1813" t="s">
        <v>154</v>
      </c>
      <c r="H1813" t="s">
        <v>149</v>
      </c>
      <c r="I1813" t="s">
        <v>135</v>
      </c>
      <c r="J1813" t="s">
        <v>136</v>
      </c>
      <c r="K1813" t="s">
        <v>137</v>
      </c>
      <c r="L1813" t="s">
        <v>5464</v>
      </c>
      <c r="M1813" t="s">
        <v>5465</v>
      </c>
      <c r="N1813">
        <v>1.7966666659999999</v>
      </c>
      <c r="O1813">
        <v>0</v>
      </c>
      <c r="P1813">
        <v>1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0.79596445308945496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0.79596445308945496</v>
      </c>
    </row>
    <row r="1814" spans="1:31" x14ac:dyDescent="0.25">
      <c r="A1814">
        <v>1629289</v>
      </c>
      <c r="B1814">
        <v>1</v>
      </c>
      <c r="C1814" t="s">
        <v>80</v>
      </c>
      <c r="D1814" t="s">
        <v>87</v>
      </c>
      <c r="E1814" t="s">
        <v>152</v>
      </c>
      <c r="F1814" t="s">
        <v>5466</v>
      </c>
      <c r="G1814" t="s">
        <v>507</v>
      </c>
      <c r="H1814" t="s">
        <v>149</v>
      </c>
      <c r="I1814" t="s">
        <v>135</v>
      </c>
      <c r="J1814" t="s">
        <v>136</v>
      </c>
      <c r="K1814" t="s">
        <v>137</v>
      </c>
      <c r="L1814" t="s">
        <v>5467</v>
      </c>
      <c r="M1814" t="s">
        <v>5468</v>
      </c>
      <c r="N1814">
        <v>1.783055555</v>
      </c>
      <c r="O1814">
        <v>0</v>
      </c>
      <c r="P1814">
        <v>17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7.706823126654939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7.706823126654939</v>
      </c>
    </row>
    <row r="1815" spans="1:31" x14ac:dyDescent="0.25">
      <c r="A1815">
        <v>1629438</v>
      </c>
      <c r="B1815">
        <v>1</v>
      </c>
      <c r="C1815" t="s">
        <v>81</v>
      </c>
      <c r="D1815" t="s">
        <v>118</v>
      </c>
      <c r="E1815" t="s">
        <v>131</v>
      </c>
      <c r="F1815" t="s">
        <v>5469</v>
      </c>
      <c r="G1815" t="s">
        <v>195</v>
      </c>
      <c r="H1815" t="s">
        <v>134</v>
      </c>
      <c r="I1815" t="s">
        <v>135</v>
      </c>
      <c r="J1815" t="s">
        <v>136</v>
      </c>
      <c r="K1815" t="s">
        <v>137</v>
      </c>
      <c r="L1815" t="s">
        <v>5470</v>
      </c>
      <c r="M1815" t="s">
        <v>5471</v>
      </c>
      <c r="N1815">
        <v>1.676388888</v>
      </c>
      <c r="O1815">
        <v>0</v>
      </c>
      <c r="P1815">
        <v>0</v>
      </c>
      <c r="Q1815">
        <v>3</v>
      </c>
      <c r="R1815">
        <v>0</v>
      </c>
      <c r="S1815">
        <v>1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3.8294455559618887</v>
      </c>
      <c r="Z1815">
        <v>0</v>
      </c>
      <c r="AA1815">
        <v>3.8488966556183497</v>
      </c>
      <c r="AB1815">
        <v>0</v>
      </c>
      <c r="AC1815">
        <v>0</v>
      </c>
      <c r="AD1815">
        <v>0</v>
      </c>
      <c r="AE1815">
        <v>7.6783422115802384</v>
      </c>
    </row>
    <row r="1816" spans="1:31" x14ac:dyDescent="0.25">
      <c r="A1816">
        <v>1629584</v>
      </c>
      <c r="B1816">
        <v>1</v>
      </c>
      <c r="C1816" t="s">
        <v>81</v>
      </c>
      <c r="D1816" t="s">
        <v>127</v>
      </c>
      <c r="E1816" t="s">
        <v>131</v>
      </c>
      <c r="F1816" t="s">
        <v>5472</v>
      </c>
      <c r="G1816" t="s">
        <v>195</v>
      </c>
      <c r="H1816" t="s">
        <v>134</v>
      </c>
      <c r="I1816" t="s">
        <v>135</v>
      </c>
      <c r="J1816" t="s">
        <v>136</v>
      </c>
      <c r="K1816" t="s">
        <v>137</v>
      </c>
      <c r="L1816" t="s">
        <v>5473</v>
      </c>
      <c r="M1816" t="s">
        <v>5474</v>
      </c>
      <c r="N1816">
        <v>1.3688888880000001</v>
      </c>
      <c r="O1816">
        <v>0</v>
      </c>
      <c r="P1816">
        <v>0</v>
      </c>
      <c r="Q1816">
        <v>0</v>
      </c>
      <c r="R1816">
        <v>0</v>
      </c>
      <c r="S1816">
        <v>12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161.91686925982862</v>
      </c>
      <c r="AB1816">
        <v>0</v>
      </c>
      <c r="AC1816">
        <v>0</v>
      </c>
      <c r="AD1816">
        <v>0</v>
      </c>
      <c r="AE1816">
        <v>161.91686925982862</v>
      </c>
    </row>
    <row r="1817" spans="1:31" x14ac:dyDescent="0.25">
      <c r="A1817">
        <v>1629916</v>
      </c>
      <c r="B1817">
        <v>1</v>
      </c>
      <c r="C1817" t="s">
        <v>81</v>
      </c>
      <c r="D1817" t="s">
        <v>122</v>
      </c>
      <c r="E1817" t="s">
        <v>152</v>
      </c>
      <c r="F1817" t="s">
        <v>5475</v>
      </c>
      <c r="G1817" t="s">
        <v>154</v>
      </c>
      <c r="H1817" t="s">
        <v>149</v>
      </c>
      <c r="I1817" t="s">
        <v>135</v>
      </c>
      <c r="J1817" t="s">
        <v>136</v>
      </c>
      <c r="K1817" t="s">
        <v>137</v>
      </c>
      <c r="L1817" t="s">
        <v>5476</v>
      </c>
      <c r="M1817" t="s">
        <v>5477</v>
      </c>
      <c r="N1817">
        <v>2.2016666659999999</v>
      </c>
      <c r="O1817">
        <v>0</v>
      </c>
      <c r="P1817">
        <v>4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2.0245995261263974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2.0245995261263974</v>
      </c>
    </row>
    <row r="1818" spans="1:31" x14ac:dyDescent="0.25">
      <c r="A1818">
        <v>1629083</v>
      </c>
      <c r="B1818">
        <v>1</v>
      </c>
      <c r="C1818" t="s">
        <v>80</v>
      </c>
      <c r="D1818" t="s">
        <v>97</v>
      </c>
      <c r="E1818" t="s">
        <v>131</v>
      </c>
      <c r="F1818" t="s">
        <v>5478</v>
      </c>
      <c r="G1818" t="s">
        <v>195</v>
      </c>
      <c r="H1818" t="s">
        <v>134</v>
      </c>
      <c r="I1818" t="s">
        <v>135</v>
      </c>
      <c r="J1818" t="s">
        <v>136</v>
      </c>
      <c r="K1818" t="s">
        <v>137</v>
      </c>
      <c r="L1818" t="s">
        <v>5479</v>
      </c>
      <c r="M1818" t="s">
        <v>5480</v>
      </c>
      <c r="N1818">
        <v>8.9194444439999998</v>
      </c>
      <c r="O1818">
        <v>0</v>
      </c>
      <c r="P1818">
        <v>99</v>
      </c>
      <c r="Q1818">
        <v>0</v>
      </c>
      <c r="R1818">
        <v>9</v>
      </c>
      <c r="S1818">
        <v>0</v>
      </c>
      <c r="T1818">
        <v>18</v>
      </c>
      <c r="U1818">
        <v>0</v>
      </c>
      <c r="V1818">
        <v>0</v>
      </c>
      <c r="W1818">
        <v>0</v>
      </c>
      <c r="X1818">
        <v>286.410508794804</v>
      </c>
      <c r="Y1818">
        <v>0</v>
      </c>
      <c r="Z1818">
        <v>19.883615655973966</v>
      </c>
      <c r="AA1818">
        <v>0</v>
      </c>
      <c r="AB1818">
        <v>59.33202733349939</v>
      </c>
      <c r="AC1818">
        <v>0</v>
      </c>
      <c r="AD1818">
        <v>0</v>
      </c>
      <c r="AE1818">
        <v>365.6261517842774</v>
      </c>
    </row>
    <row r="1819" spans="1:31" x14ac:dyDescent="0.25">
      <c r="A1819">
        <v>1629183</v>
      </c>
      <c r="B1819">
        <v>1</v>
      </c>
      <c r="C1819" t="s">
        <v>80</v>
      </c>
      <c r="D1819" t="s">
        <v>103</v>
      </c>
      <c r="E1819" t="s">
        <v>204</v>
      </c>
      <c r="F1819" t="s">
        <v>5481</v>
      </c>
      <c r="G1819" t="s">
        <v>161</v>
      </c>
      <c r="H1819" t="s">
        <v>134</v>
      </c>
      <c r="I1819" t="s">
        <v>135</v>
      </c>
      <c r="J1819" t="s">
        <v>136</v>
      </c>
      <c r="K1819" t="s">
        <v>137</v>
      </c>
      <c r="L1819" t="s">
        <v>5482</v>
      </c>
      <c r="M1819" t="s">
        <v>5483</v>
      </c>
      <c r="N1819">
        <v>0.60361111099999998</v>
      </c>
      <c r="O1819">
        <v>2</v>
      </c>
      <c r="P1819">
        <v>1240</v>
      </c>
      <c r="Q1819">
        <v>9</v>
      </c>
      <c r="R1819">
        <v>142</v>
      </c>
      <c r="S1819">
        <v>6</v>
      </c>
      <c r="T1819">
        <v>130</v>
      </c>
      <c r="U1819">
        <v>0</v>
      </c>
      <c r="V1819">
        <v>1</v>
      </c>
      <c r="W1819">
        <v>2.2481731627350019</v>
      </c>
      <c r="X1819">
        <v>232.52811845416335</v>
      </c>
      <c r="Y1819">
        <v>3.4667893734580248</v>
      </c>
      <c r="Z1819">
        <v>22.137497492216593</v>
      </c>
      <c r="AA1819">
        <v>9.2543333802882799</v>
      </c>
      <c r="AB1819">
        <v>56.595243350802626</v>
      </c>
      <c r="AC1819">
        <v>0</v>
      </c>
      <c r="AD1819">
        <v>18.056655928222263</v>
      </c>
      <c r="AE1819">
        <v>344.28681114188612</v>
      </c>
    </row>
    <row r="1820" spans="1:31" x14ac:dyDescent="0.25">
      <c r="A1820">
        <v>1629398</v>
      </c>
      <c r="B1820">
        <v>1</v>
      </c>
      <c r="C1820" t="s">
        <v>80</v>
      </c>
      <c r="D1820" t="s">
        <v>93</v>
      </c>
      <c r="E1820" t="s">
        <v>131</v>
      </c>
      <c r="F1820" t="s">
        <v>5484</v>
      </c>
      <c r="G1820" t="s">
        <v>133</v>
      </c>
      <c r="H1820" t="s">
        <v>134</v>
      </c>
      <c r="I1820" t="s">
        <v>135</v>
      </c>
      <c r="J1820" t="s">
        <v>136</v>
      </c>
      <c r="K1820" t="s">
        <v>137</v>
      </c>
      <c r="L1820" t="s">
        <v>5485</v>
      </c>
      <c r="M1820" t="s">
        <v>5486</v>
      </c>
      <c r="N1820">
        <v>3.0833333330000001</v>
      </c>
      <c r="O1820">
        <v>0</v>
      </c>
      <c r="P1820">
        <v>734</v>
      </c>
      <c r="Q1820">
        <v>1</v>
      </c>
      <c r="R1820">
        <v>140</v>
      </c>
      <c r="S1820">
        <v>1</v>
      </c>
      <c r="T1820">
        <v>139</v>
      </c>
      <c r="U1820">
        <v>0</v>
      </c>
      <c r="V1820">
        <v>0</v>
      </c>
      <c r="W1820">
        <v>0</v>
      </c>
      <c r="X1820">
        <v>156.0903373373763</v>
      </c>
      <c r="Y1820">
        <v>0</v>
      </c>
      <c r="Z1820">
        <v>36.131877367439323</v>
      </c>
      <c r="AA1820">
        <v>14.420639323432102</v>
      </c>
      <c r="AB1820">
        <v>361.79499108039448</v>
      </c>
      <c r="AC1820">
        <v>0</v>
      </c>
      <c r="AD1820">
        <v>0</v>
      </c>
      <c r="AE1820">
        <v>568.43784510864225</v>
      </c>
    </row>
    <row r="1821" spans="1:31" x14ac:dyDescent="0.25">
      <c r="A1821">
        <v>1629352</v>
      </c>
      <c r="B1821">
        <v>1</v>
      </c>
      <c r="C1821" t="s">
        <v>80</v>
      </c>
      <c r="D1821" t="s">
        <v>97</v>
      </c>
      <c r="E1821" t="s">
        <v>178</v>
      </c>
      <c r="F1821" t="s">
        <v>5487</v>
      </c>
      <c r="G1821" t="s">
        <v>227</v>
      </c>
      <c r="H1821" t="s">
        <v>149</v>
      </c>
      <c r="I1821" t="s">
        <v>135</v>
      </c>
      <c r="J1821" t="s">
        <v>136</v>
      </c>
      <c r="K1821" t="s">
        <v>137</v>
      </c>
      <c r="L1821" t="s">
        <v>5488</v>
      </c>
      <c r="M1821" t="s">
        <v>5489</v>
      </c>
      <c r="N1821">
        <v>2.5247222219999998</v>
      </c>
      <c r="O1821">
        <v>0</v>
      </c>
      <c r="P1821">
        <v>0</v>
      </c>
      <c r="Q1821">
        <v>0</v>
      </c>
      <c r="R1821">
        <v>3</v>
      </c>
      <c r="S1821">
        <v>0</v>
      </c>
      <c r="T1821">
        <v>10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30.156513815371284</v>
      </c>
      <c r="AA1821">
        <v>0</v>
      </c>
      <c r="AB1821">
        <v>80.410359748805192</v>
      </c>
      <c r="AC1821">
        <v>0</v>
      </c>
      <c r="AD1821">
        <v>0</v>
      </c>
      <c r="AE1821">
        <v>110.56687356417648</v>
      </c>
    </row>
    <row r="1822" spans="1:31" x14ac:dyDescent="0.25">
      <c r="A1822">
        <v>1629106</v>
      </c>
      <c r="B1822">
        <v>1</v>
      </c>
      <c r="C1822" t="s">
        <v>80</v>
      </c>
      <c r="D1822" t="s">
        <v>97</v>
      </c>
      <c r="E1822" t="s">
        <v>178</v>
      </c>
      <c r="F1822" t="s">
        <v>5490</v>
      </c>
      <c r="G1822" t="s">
        <v>227</v>
      </c>
      <c r="H1822" t="s">
        <v>149</v>
      </c>
      <c r="I1822" t="s">
        <v>135</v>
      </c>
      <c r="J1822" t="s">
        <v>136</v>
      </c>
      <c r="K1822" t="s">
        <v>137</v>
      </c>
      <c r="L1822" t="s">
        <v>5491</v>
      </c>
      <c r="M1822" t="s">
        <v>5492</v>
      </c>
      <c r="N1822">
        <v>2.790277777</v>
      </c>
      <c r="O1822">
        <v>0</v>
      </c>
      <c r="P1822">
        <v>38</v>
      </c>
      <c r="Q1822">
        <v>0</v>
      </c>
      <c r="R1822">
        <v>0</v>
      </c>
      <c r="S1822">
        <v>0</v>
      </c>
      <c r="T1822">
        <v>1</v>
      </c>
      <c r="U1822">
        <v>0</v>
      </c>
      <c r="V1822">
        <v>0</v>
      </c>
      <c r="W1822">
        <v>0</v>
      </c>
      <c r="X1822">
        <v>31.430846249750193</v>
      </c>
      <c r="Y1822">
        <v>0</v>
      </c>
      <c r="Z1822">
        <v>0</v>
      </c>
      <c r="AA1822">
        <v>0</v>
      </c>
      <c r="AB1822">
        <v>23.244161803390572</v>
      </c>
      <c r="AC1822">
        <v>0</v>
      </c>
      <c r="AD1822">
        <v>0</v>
      </c>
      <c r="AE1822">
        <v>54.675008053140765</v>
      </c>
    </row>
    <row r="1823" spans="1:31" x14ac:dyDescent="0.25">
      <c r="A1823">
        <v>1629770</v>
      </c>
      <c r="B1823">
        <v>1</v>
      </c>
      <c r="C1823" t="s">
        <v>80</v>
      </c>
      <c r="D1823" t="s">
        <v>105</v>
      </c>
      <c r="E1823" t="s">
        <v>152</v>
      </c>
      <c r="F1823" t="s">
        <v>5493</v>
      </c>
      <c r="G1823" t="s">
        <v>168</v>
      </c>
      <c r="H1823" t="s">
        <v>149</v>
      </c>
      <c r="I1823" t="s">
        <v>135</v>
      </c>
      <c r="J1823" t="s">
        <v>136</v>
      </c>
      <c r="K1823" t="s">
        <v>137</v>
      </c>
      <c r="L1823" t="s">
        <v>5494</v>
      </c>
      <c r="M1823" t="s">
        <v>5495</v>
      </c>
      <c r="N1823">
        <v>6.6063888879999997</v>
      </c>
      <c r="O1823">
        <v>0</v>
      </c>
      <c r="P1823">
        <v>4</v>
      </c>
      <c r="Q1823">
        <v>0</v>
      </c>
      <c r="R1823">
        <v>0</v>
      </c>
      <c r="S1823">
        <v>0</v>
      </c>
      <c r="T1823">
        <v>1</v>
      </c>
      <c r="U1823">
        <v>0</v>
      </c>
      <c r="V1823">
        <v>0</v>
      </c>
      <c r="W1823">
        <v>0</v>
      </c>
      <c r="X1823">
        <v>8.2975751129563999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8.2975751129563999</v>
      </c>
    </row>
    <row r="1824" spans="1:31" x14ac:dyDescent="0.25">
      <c r="A1824">
        <v>1629415</v>
      </c>
      <c r="B1824">
        <v>1</v>
      </c>
      <c r="C1824" t="s">
        <v>80</v>
      </c>
      <c r="D1824" t="s">
        <v>100</v>
      </c>
      <c r="E1824" t="s">
        <v>140</v>
      </c>
      <c r="F1824" t="s">
        <v>5496</v>
      </c>
      <c r="G1824" t="s">
        <v>142</v>
      </c>
      <c r="H1824" t="s">
        <v>134</v>
      </c>
      <c r="I1824" t="s">
        <v>135</v>
      </c>
      <c r="J1824" t="s">
        <v>136</v>
      </c>
      <c r="K1824" t="s">
        <v>143</v>
      </c>
      <c r="L1824" t="s">
        <v>5497</v>
      </c>
      <c r="M1824" t="s">
        <v>5498</v>
      </c>
      <c r="N1824">
        <v>3.78</v>
      </c>
      <c r="O1824">
        <v>0</v>
      </c>
      <c r="P1824">
        <v>868</v>
      </c>
      <c r="Q1824">
        <v>16</v>
      </c>
      <c r="R1824">
        <v>127</v>
      </c>
      <c r="S1824">
        <v>6</v>
      </c>
      <c r="T1824">
        <v>121</v>
      </c>
      <c r="U1824">
        <v>0</v>
      </c>
      <c r="V1824">
        <v>0</v>
      </c>
      <c r="W1824">
        <v>0</v>
      </c>
      <c r="X1824">
        <v>867.14514622601939</v>
      </c>
      <c r="Y1824">
        <v>19.082626609786377</v>
      </c>
      <c r="Z1824">
        <v>227.75719041513301</v>
      </c>
      <c r="AA1824">
        <v>108.99362680360082</v>
      </c>
      <c r="AB1824">
        <v>434.11884277259071</v>
      </c>
      <c r="AC1824">
        <v>0</v>
      </c>
      <c r="AD1824">
        <v>0</v>
      </c>
      <c r="AE1824">
        <v>1657.0974328271304</v>
      </c>
    </row>
    <row r="1825" spans="1:31" x14ac:dyDescent="0.25">
      <c r="A1825">
        <v>1629166</v>
      </c>
      <c r="B1825">
        <v>1</v>
      </c>
      <c r="C1825" t="s">
        <v>80</v>
      </c>
      <c r="D1825" t="s">
        <v>107</v>
      </c>
      <c r="E1825" t="s">
        <v>152</v>
      </c>
      <c r="F1825" t="s">
        <v>5499</v>
      </c>
      <c r="G1825" t="s">
        <v>154</v>
      </c>
      <c r="H1825" t="s">
        <v>149</v>
      </c>
      <c r="I1825" t="s">
        <v>135</v>
      </c>
      <c r="J1825" t="s">
        <v>136</v>
      </c>
      <c r="K1825" t="s">
        <v>137</v>
      </c>
      <c r="L1825" t="s">
        <v>5500</v>
      </c>
      <c r="M1825" t="s">
        <v>5501</v>
      </c>
      <c r="N1825">
        <v>2.110833333</v>
      </c>
      <c r="O1825">
        <v>0</v>
      </c>
      <c r="P1825">
        <v>1</v>
      </c>
      <c r="Q1825">
        <v>0</v>
      </c>
      <c r="R1825">
        <v>0</v>
      </c>
      <c r="S1825">
        <v>0</v>
      </c>
      <c r="T1825">
        <v>1</v>
      </c>
      <c r="U1825">
        <v>0</v>
      </c>
      <c r="V1825">
        <v>0</v>
      </c>
      <c r="W1825">
        <v>0</v>
      </c>
      <c r="X1825">
        <v>1.6748202652264967</v>
      </c>
      <c r="Y1825">
        <v>0</v>
      </c>
      <c r="Z1825">
        <v>0</v>
      </c>
      <c r="AA1825">
        <v>0</v>
      </c>
      <c r="AB1825">
        <v>1.7795408581720001E-2</v>
      </c>
      <c r="AC1825">
        <v>0</v>
      </c>
      <c r="AD1825">
        <v>0</v>
      </c>
      <c r="AE1825">
        <v>1.6926156738082168</v>
      </c>
    </row>
    <row r="1826" spans="1:31" x14ac:dyDescent="0.25">
      <c r="A1826">
        <v>1629853</v>
      </c>
      <c r="B1826">
        <v>1</v>
      </c>
      <c r="C1826" t="s">
        <v>81</v>
      </c>
      <c r="D1826" t="s">
        <v>112</v>
      </c>
      <c r="E1826" t="s">
        <v>152</v>
      </c>
      <c r="F1826" t="s">
        <v>5502</v>
      </c>
      <c r="G1826" t="s">
        <v>507</v>
      </c>
      <c r="H1826" t="s">
        <v>149</v>
      </c>
      <c r="I1826" t="s">
        <v>135</v>
      </c>
      <c r="J1826" t="s">
        <v>136</v>
      </c>
      <c r="K1826" t="s">
        <v>137</v>
      </c>
      <c r="L1826" t="s">
        <v>5503</v>
      </c>
      <c r="M1826" t="s">
        <v>5504</v>
      </c>
      <c r="N1826">
        <v>0.89222222200000001</v>
      </c>
      <c r="O1826">
        <v>0</v>
      </c>
      <c r="P1826">
        <v>6</v>
      </c>
      <c r="Q1826">
        <v>0</v>
      </c>
      <c r="R1826">
        <v>0</v>
      </c>
      <c r="S1826">
        <v>0</v>
      </c>
      <c r="T1826">
        <v>1</v>
      </c>
      <c r="U1826">
        <v>0</v>
      </c>
      <c r="V1826">
        <v>0</v>
      </c>
      <c r="W1826">
        <v>0</v>
      </c>
      <c r="X1826">
        <v>1.4161189750033114</v>
      </c>
      <c r="Y1826">
        <v>0</v>
      </c>
      <c r="Z1826">
        <v>0</v>
      </c>
      <c r="AA1826">
        <v>0</v>
      </c>
      <c r="AB1826">
        <v>1.315524678071111E-3</v>
      </c>
      <c r="AC1826">
        <v>0</v>
      </c>
      <c r="AD1826">
        <v>0</v>
      </c>
      <c r="AE1826">
        <v>1.4174344996813826</v>
      </c>
    </row>
    <row r="1827" spans="1:31" x14ac:dyDescent="0.25">
      <c r="A1827">
        <v>1629956</v>
      </c>
      <c r="B1827">
        <v>1</v>
      </c>
      <c r="C1827" t="s">
        <v>80</v>
      </c>
      <c r="D1827" t="s">
        <v>105</v>
      </c>
      <c r="E1827" t="s">
        <v>152</v>
      </c>
      <c r="F1827" t="s">
        <v>5505</v>
      </c>
      <c r="G1827" t="s">
        <v>154</v>
      </c>
      <c r="H1827" t="s">
        <v>149</v>
      </c>
      <c r="I1827" t="s">
        <v>135</v>
      </c>
      <c r="J1827" t="s">
        <v>136</v>
      </c>
      <c r="K1827" t="s">
        <v>137</v>
      </c>
      <c r="L1827" t="s">
        <v>5506</v>
      </c>
      <c r="M1827" t="s">
        <v>5507</v>
      </c>
      <c r="N1827">
        <v>0.79222222200000003</v>
      </c>
      <c r="O1827">
        <v>0</v>
      </c>
      <c r="P1827">
        <v>3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0.37160193594441338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0.37160193594441338</v>
      </c>
    </row>
    <row r="1828" spans="1:31" x14ac:dyDescent="0.25">
      <c r="A1828">
        <v>1629707</v>
      </c>
      <c r="B1828">
        <v>1</v>
      </c>
      <c r="C1828" t="s">
        <v>81</v>
      </c>
      <c r="D1828" t="s">
        <v>124</v>
      </c>
      <c r="E1828" t="s">
        <v>178</v>
      </c>
      <c r="F1828" t="s">
        <v>5508</v>
      </c>
      <c r="G1828" t="s">
        <v>710</v>
      </c>
      <c r="H1828" t="s">
        <v>149</v>
      </c>
      <c r="I1828" t="s">
        <v>135</v>
      </c>
      <c r="J1828" t="s">
        <v>136</v>
      </c>
      <c r="K1828" t="s">
        <v>137</v>
      </c>
      <c r="L1828" t="s">
        <v>5509</v>
      </c>
      <c r="M1828" t="s">
        <v>5510</v>
      </c>
      <c r="N1828">
        <v>2.9138888879999998</v>
      </c>
      <c r="O1828">
        <v>0</v>
      </c>
      <c r="P1828">
        <v>19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4.218188625835916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4.218188625835916</v>
      </c>
    </row>
    <row r="1829" spans="1:31" x14ac:dyDescent="0.25">
      <c r="A1829">
        <v>1629807</v>
      </c>
      <c r="B1829">
        <v>1</v>
      </c>
      <c r="C1829" t="s">
        <v>80</v>
      </c>
      <c r="D1829" t="s">
        <v>94</v>
      </c>
      <c r="E1829" t="s">
        <v>178</v>
      </c>
      <c r="F1829" t="s">
        <v>5511</v>
      </c>
      <c r="G1829" t="s">
        <v>227</v>
      </c>
      <c r="H1829" t="s">
        <v>149</v>
      </c>
      <c r="I1829" t="s">
        <v>135</v>
      </c>
      <c r="J1829" t="s">
        <v>136</v>
      </c>
      <c r="K1829" t="s">
        <v>137</v>
      </c>
      <c r="L1829" t="s">
        <v>5512</v>
      </c>
      <c r="M1829" t="s">
        <v>5513</v>
      </c>
      <c r="N1829">
        <v>0.81361111100000005</v>
      </c>
      <c r="O1829">
        <v>0</v>
      </c>
      <c r="P1829">
        <v>98</v>
      </c>
      <c r="Q1829">
        <v>0</v>
      </c>
      <c r="R1829">
        <v>0</v>
      </c>
      <c r="S1829">
        <v>0</v>
      </c>
      <c r="T1829">
        <v>1</v>
      </c>
      <c r="U1829">
        <v>0</v>
      </c>
      <c r="V1829">
        <v>0</v>
      </c>
      <c r="W1829">
        <v>0</v>
      </c>
      <c r="X1829">
        <v>28.624550095547711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28.624550095547711</v>
      </c>
    </row>
    <row r="1830" spans="1:31" x14ac:dyDescent="0.25">
      <c r="A1830">
        <v>1629335</v>
      </c>
      <c r="B1830">
        <v>1</v>
      </c>
      <c r="C1830" t="s">
        <v>80</v>
      </c>
      <c r="D1830" t="s">
        <v>103</v>
      </c>
      <c r="E1830" t="s">
        <v>140</v>
      </c>
      <c r="F1830" t="s">
        <v>1841</v>
      </c>
      <c r="G1830" t="s">
        <v>161</v>
      </c>
      <c r="H1830" t="s">
        <v>134</v>
      </c>
      <c r="I1830" t="s">
        <v>135</v>
      </c>
      <c r="J1830" t="s">
        <v>136</v>
      </c>
      <c r="K1830" t="s">
        <v>137</v>
      </c>
      <c r="L1830" t="s">
        <v>5514</v>
      </c>
      <c r="M1830" t="s">
        <v>5515</v>
      </c>
      <c r="N1830">
        <v>0.166944444</v>
      </c>
      <c r="O1830">
        <v>37</v>
      </c>
      <c r="P1830">
        <v>8106</v>
      </c>
      <c r="Q1830">
        <v>30</v>
      </c>
      <c r="R1830">
        <v>364</v>
      </c>
      <c r="S1830">
        <v>35</v>
      </c>
      <c r="T1830">
        <v>1057</v>
      </c>
      <c r="U1830">
        <v>1</v>
      </c>
      <c r="V1830">
        <v>0</v>
      </c>
      <c r="W1830">
        <v>3.0000663377747729</v>
      </c>
      <c r="X1830">
        <v>422.02851500992278</v>
      </c>
      <c r="Y1830">
        <v>14.030102716552815</v>
      </c>
      <c r="Z1830">
        <v>17.151947396404214</v>
      </c>
      <c r="AA1830">
        <v>31.885073407943356</v>
      </c>
      <c r="AB1830">
        <v>189.19228546729903</v>
      </c>
      <c r="AC1830">
        <v>13.522333111919842</v>
      </c>
      <c r="AD1830">
        <v>0</v>
      </c>
      <c r="AE1830">
        <v>690.81032344781681</v>
      </c>
    </row>
    <row r="1831" spans="1:31" x14ac:dyDescent="0.25">
      <c r="A1831">
        <v>1629478</v>
      </c>
      <c r="B1831">
        <v>1</v>
      </c>
      <c r="C1831" t="s">
        <v>80</v>
      </c>
      <c r="D1831" t="s">
        <v>94</v>
      </c>
      <c r="E1831" t="s">
        <v>140</v>
      </c>
      <c r="F1831" t="s">
        <v>3202</v>
      </c>
      <c r="G1831" t="s">
        <v>142</v>
      </c>
      <c r="H1831" t="s">
        <v>134</v>
      </c>
      <c r="I1831" t="s">
        <v>135</v>
      </c>
      <c r="J1831" t="s">
        <v>136</v>
      </c>
      <c r="K1831" t="s">
        <v>143</v>
      </c>
      <c r="L1831" t="s">
        <v>5516</v>
      </c>
      <c r="M1831" t="s">
        <v>5517</v>
      </c>
      <c r="N1831">
        <v>0.74055555500000003</v>
      </c>
      <c r="O1831">
        <v>0</v>
      </c>
      <c r="P1831">
        <v>226</v>
      </c>
      <c r="Q1831">
        <v>0</v>
      </c>
      <c r="R1831">
        <v>46</v>
      </c>
      <c r="S1831">
        <v>0</v>
      </c>
      <c r="T1831">
        <v>39</v>
      </c>
      <c r="U1831">
        <v>2</v>
      </c>
      <c r="V1831">
        <v>0</v>
      </c>
      <c r="W1831">
        <v>0</v>
      </c>
      <c r="X1831">
        <v>41.939406148475257</v>
      </c>
      <c r="Y1831">
        <v>0</v>
      </c>
      <c r="Z1831">
        <v>11.013781929601873</v>
      </c>
      <c r="AA1831">
        <v>0</v>
      </c>
      <c r="AB1831">
        <v>23.761818380684247</v>
      </c>
      <c r="AC1831">
        <v>126.18990458662321</v>
      </c>
      <c r="AD1831">
        <v>0</v>
      </c>
      <c r="AE1831">
        <v>202.90491104538461</v>
      </c>
    </row>
    <row r="1832" spans="1:31" x14ac:dyDescent="0.25">
      <c r="A1832">
        <v>1629455</v>
      </c>
      <c r="B1832">
        <v>1</v>
      </c>
      <c r="C1832" t="s">
        <v>80</v>
      </c>
      <c r="D1832" t="s">
        <v>103</v>
      </c>
      <c r="E1832" t="s">
        <v>140</v>
      </c>
      <c r="F1832" t="s">
        <v>5333</v>
      </c>
      <c r="G1832" t="s">
        <v>133</v>
      </c>
      <c r="H1832" t="s">
        <v>134</v>
      </c>
      <c r="I1832" t="s">
        <v>135</v>
      </c>
      <c r="J1832" t="s">
        <v>136</v>
      </c>
      <c r="K1832" t="s">
        <v>137</v>
      </c>
      <c r="L1832" t="s">
        <v>5518</v>
      </c>
      <c r="M1832" t="s">
        <v>5519</v>
      </c>
      <c r="N1832">
        <v>2.153888888</v>
      </c>
      <c r="O1832">
        <v>0</v>
      </c>
      <c r="P1832">
        <v>27</v>
      </c>
      <c r="Q1832">
        <v>5</v>
      </c>
      <c r="R1832">
        <v>12</v>
      </c>
      <c r="S1832">
        <v>23</v>
      </c>
      <c r="T1832">
        <v>45</v>
      </c>
      <c r="U1832">
        <v>31</v>
      </c>
      <c r="V1832">
        <v>9</v>
      </c>
      <c r="W1832">
        <v>0</v>
      </c>
      <c r="X1832">
        <v>53.929105053031563</v>
      </c>
      <c r="Y1832">
        <v>107.17628082314519</v>
      </c>
      <c r="Z1832">
        <v>54.19054309368201</v>
      </c>
      <c r="AA1832">
        <v>1362.9808341586627</v>
      </c>
      <c r="AB1832">
        <v>190.23392738154956</v>
      </c>
      <c r="AC1832">
        <v>6084.7905919525856</v>
      </c>
      <c r="AD1832">
        <v>2774.9505906435811</v>
      </c>
      <c r="AE1832">
        <v>10628.251873106237</v>
      </c>
    </row>
    <row r="1833" spans="1:31" x14ac:dyDescent="0.25">
      <c r="A1833">
        <v>1629123</v>
      </c>
      <c r="B1833">
        <v>1</v>
      </c>
      <c r="C1833" t="s">
        <v>80</v>
      </c>
      <c r="D1833" t="s">
        <v>96</v>
      </c>
      <c r="E1833" t="s">
        <v>152</v>
      </c>
      <c r="F1833" t="s">
        <v>5520</v>
      </c>
      <c r="G1833" t="s">
        <v>507</v>
      </c>
      <c r="H1833" t="s">
        <v>149</v>
      </c>
      <c r="I1833" t="s">
        <v>135</v>
      </c>
      <c r="J1833" t="s">
        <v>136</v>
      </c>
      <c r="K1833" t="s">
        <v>137</v>
      </c>
      <c r="L1833" t="s">
        <v>5521</v>
      </c>
      <c r="M1833" t="s">
        <v>5522</v>
      </c>
      <c r="N1833">
        <v>2.9905555549999998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1.2531208771926901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1.2531208771926901</v>
      </c>
    </row>
    <row r="1834" spans="1:31" x14ac:dyDescent="0.25">
      <c r="A1834">
        <v>1629498</v>
      </c>
      <c r="B1834">
        <v>1</v>
      </c>
      <c r="C1834" t="s">
        <v>80</v>
      </c>
      <c r="D1834" t="s">
        <v>110</v>
      </c>
      <c r="E1834" t="s">
        <v>152</v>
      </c>
      <c r="F1834" t="s">
        <v>5523</v>
      </c>
      <c r="G1834" t="s">
        <v>154</v>
      </c>
      <c r="H1834" t="s">
        <v>149</v>
      </c>
      <c r="I1834" t="s">
        <v>135</v>
      </c>
      <c r="J1834" t="s">
        <v>136</v>
      </c>
      <c r="K1834" t="s">
        <v>137</v>
      </c>
      <c r="L1834" t="s">
        <v>5524</v>
      </c>
      <c r="M1834" t="s">
        <v>5525</v>
      </c>
      <c r="N1834">
        <v>1.1611111110000001</v>
      </c>
      <c r="O1834">
        <v>0</v>
      </c>
      <c r="P1834">
        <v>2</v>
      </c>
      <c r="Q1834">
        <v>0</v>
      </c>
      <c r="R1834">
        <v>0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0.89428738434248012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0.89428738434248012</v>
      </c>
    </row>
    <row r="1835" spans="1:31" x14ac:dyDescent="0.25">
      <c r="A1835">
        <v>1629521</v>
      </c>
      <c r="B1835">
        <v>1</v>
      </c>
      <c r="C1835" t="s">
        <v>81</v>
      </c>
      <c r="D1835" t="s">
        <v>113</v>
      </c>
      <c r="E1835" t="s">
        <v>146</v>
      </c>
      <c r="F1835" t="s">
        <v>5526</v>
      </c>
      <c r="G1835" t="s">
        <v>260</v>
      </c>
      <c r="H1835" t="s">
        <v>149</v>
      </c>
      <c r="I1835" t="s">
        <v>135</v>
      </c>
      <c r="J1835" t="s">
        <v>136</v>
      </c>
      <c r="K1835" t="s">
        <v>137</v>
      </c>
      <c r="L1835" t="s">
        <v>5527</v>
      </c>
      <c r="M1835" t="s">
        <v>5528</v>
      </c>
      <c r="N1835">
        <v>2.9269444440000001</v>
      </c>
      <c r="O1835">
        <v>0</v>
      </c>
      <c r="P1835">
        <v>22</v>
      </c>
      <c r="Q1835">
        <v>0</v>
      </c>
      <c r="R1835">
        <v>0</v>
      </c>
      <c r="S1835">
        <v>0</v>
      </c>
      <c r="T1835">
        <v>2</v>
      </c>
      <c r="U1835">
        <v>0</v>
      </c>
      <c r="V1835">
        <v>0</v>
      </c>
      <c r="W1835">
        <v>0</v>
      </c>
      <c r="X1835">
        <v>7.9462013404474847</v>
      </c>
      <c r="Y1835">
        <v>0</v>
      </c>
      <c r="Z1835">
        <v>0</v>
      </c>
      <c r="AA1835">
        <v>0</v>
      </c>
      <c r="AB1835">
        <v>0.20645658291269392</v>
      </c>
      <c r="AC1835">
        <v>0</v>
      </c>
      <c r="AD1835">
        <v>0</v>
      </c>
      <c r="AE1835">
        <v>8.152657923360179</v>
      </c>
    </row>
    <row r="1836" spans="1:31" x14ac:dyDescent="0.25">
      <c r="A1836">
        <v>1629355</v>
      </c>
      <c r="B1836">
        <v>1</v>
      </c>
      <c r="C1836" t="s">
        <v>81</v>
      </c>
      <c r="D1836" t="s">
        <v>127</v>
      </c>
      <c r="E1836" t="s">
        <v>131</v>
      </c>
      <c r="F1836" t="s">
        <v>5529</v>
      </c>
      <c r="G1836" t="s">
        <v>2147</v>
      </c>
      <c r="H1836" t="s">
        <v>134</v>
      </c>
      <c r="I1836" t="s">
        <v>135</v>
      </c>
      <c r="J1836" t="s">
        <v>136</v>
      </c>
      <c r="K1836" t="s">
        <v>137</v>
      </c>
      <c r="L1836" t="s">
        <v>5530</v>
      </c>
      <c r="M1836" t="s">
        <v>5531</v>
      </c>
      <c r="N1836">
        <v>11.975</v>
      </c>
      <c r="O1836">
        <v>0</v>
      </c>
      <c r="P1836">
        <v>1</v>
      </c>
      <c r="Q1836">
        <v>0</v>
      </c>
      <c r="R1836">
        <v>7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0.32751953699053327</v>
      </c>
      <c r="Y1836">
        <v>0</v>
      </c>
      <c r="Z1836">
        <v>41.748794229989599</v>
      </c>
      <c r="AA1836">
        <v>0</v>
      </c>
      <c r="AB1836">
        <v>0</v>
      </c>
      <c r="AC1836">
        <v>0</v>
      </c>
      <c r="AD1836">
        <v>0</v>
      </c>
      <c r="AE1836">
        <v>42.076313766980135</v>
      </c>
    </row>
    <row r="1837" spans="1:31" x14ac:dyDescent="0.25">
      <c r="A1837">
        <v>1629621</v>
      </c>
      <c r="B1837">
        <v>1</v>
      </c>
      <c r="C1837" t="s">
        <v>80</v>
      </c>
      <c r="D1837" t="s">
        <v>101</v>
      </c>
      <c r="E1837" t="s">
        <v>152</v>
      </c>
      <c r="F1837" t="s">
        <v>5532</v>
      </c>
      <c r="G1837" t="s">
        <v>154</v>
      </c>
      <c r="H1837" t="s">
        <v>149</v>
      </c>
      <c r="I1837" t="s">
        <v>135</v>
      </c>
      <c r="J1837" t="s">
        <v>136</v>
      </c>
      <c r="K1837" t="s">
        <v>137</v>
      </c>
      <c r="L1837" t="s">
        <v>5533</v>
      </c>
      <c r="M1837" t="s">
        <v>5534</v>
      </c>
      <c r="N1837">
        <v>6.4711111109999999</v>
      </c>
      <c r="O1837">
        <v>0</v>
      </c>
      <c r="P1837">
        <v>1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5.5856626603594073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5.5856626603594073</v>
      </c>
    </row>
    <row r="1838" spans="1:31" x14ac:dyDescent="0.25">
      <c r="A1838">
        <v>1629329</v>
      </c>
      <c r="B1838">
        <v>1</v>
      </c>
      <c r="C1838" t="s">
        <v>80</v>
      </c>
      <c r="D1838" t="s">
        <v>98</v>
      </c>
      <c r="E1838" t="s">
        <v>204</v>
      </c>
      <c r="F1838" t="s">
        <v>4581</v>
      </c>
      <c r="G1838" t="s">
        <v>161</v>
      </c>
      <c r="H1838" t="s">
        <v>134</v>
      </c>
      <c r="I1838" t="s">
        <v>135</v>
      </c>
      <c r="J1838" t="s">
        <v>136</v>
      </c>
      <c r="K1838" t="s">
        <v>137</v>
      </c>
      <c r="L1838" t="s">
        <v>5535</v>
      </c>
      <c r="M1838" t="s">
        <v>5536</v>
      </c>
      <c r="N1838">
        <v>3.7808333329999999</v>
      </c>
      <c r="O1838">
        <v>0</v>
      </c>
      <c r="P1838">
        <v>547</v>
      </c>
      <c r="Q1838">
        <v>16</v>
      </c>
      <c r="R1838">
        <v>33</v>
      </c>
      <c r="S1838">
        <v>5</v>
      </c>
      <c r="T1838">
        <v>90</v>
      </c>
      <c r="U1838">
        <v>0</v>
      </c>
      <c r="V1838">
        <v>0</v>
      </c>
      <c r="W1838">
        <v>0</v>
      </c>
      <c r="X1838">
        <v>255.7209784065283</v>
      </c>
      <c r="Y1838">
        <v>11.38673697894772</v>
      </c>
      <c r="Z1838">
        <v>3.6817041272709963</v>
      </c>
      <c r="AA1838">
        <v>22.431093176777981</v>
      </c>
      <c r="AB1838">
        <v>161.07990116503476</v>
      </c>
      <c r="AC1838">
        <v>0</v>
      </c>
      <c r="AD1838">
        <v>0</v>
      </c>
      <c r="AE1838">
        <v>454.30041385455979</v>
      </c>
    </row>
    <row r="1839" spans="1:31" x14ac:dyDescent="0.25">
      <c r="A1839">
        <v>1629578</v>
      </c>
      <c r="B1839">
        <v>1</v>
      </c>
      <c r="C1839" t="s">
        <v>80</v>
      </c>
      <c r="D1839" t="s">
        <v>94</v>
      </c>
      <c r="E1839" t="s">
        <v>152</v>
      </c>
      <c r="F1839" t="s">
        <v>5537</v>
      </c>
      <c r="G1839" t="s">
        <v>172</v>
      </c>
      <c r="H1839" t="s">
        <v>149</v>
      </c>
      <c r="I1839" t="s">
        <v>135</v>
      </c>
      <c r="J1839" t="s">
        <v>136</v>
      </c>
      <c r="K1839" t="s">
        <v>137</v>
      </c>
      <c r="L1839" t="s">
        <v>5538</v>
      </c>
      <c r="M1839" t="s">
        <v>5539</v>
      </c>
      <c r="N1839">
        <v>1.100833333</v>
      </c>
      <c r="O1839">
        <v>0</v>
      </c>
      <c r="P1839">
        <v>10</v>
      </c>
      <c r="Q1839">
        <v>0</v>
      </c>
      <c r="R1839">
        <v>0</v>
      </c>
      <c r="S1839">
        <v>0</v>
      </c>
      <c r="T1839">
        <v>4</v>
      </c>
      <c r="U1839">
        <v>0</v>
      </c>
      <c r="V1839">
        <v>0</v>
      </c>
      <c r="W1839">
        <v>0</v>
      </c>
      <c r="X1839">
        <v>3.43989710275034</v>
      </c>
      <c r="Y1839">
        <v>0</v>
      </c>
      <c r="Z1839">
        <v>0</v>
      </c>
      <c r="AA1839">
        <v>0</v>
      </c>
      <c r="AB1839">
        <v>7.1677137327718992</v>
      </c>
      <c r="AC1839">
        <v>0</v>
      </c>
      <c r="AD1839">
        <v>0</v>
      </c>
      <c r="AE1839">
        <v>10.607610835522239</v>
      </c>
    </row>
    <row r="1840" spans="1:31" x14ac:dyDescent="0.25">
      <c r="A1840">
        <v>1629435</v>
      </c>
      <c r="B1840">
        <v>1</v>
      </c>
      <c r="C1840" t="s">
        <v>80</v>
      </c>
      <c r="D1840" t="s">
        <v>99</v>
      </c>
      <c r="E1840" t="s">
        <v>140</v>
      </c>
      <c r="F1840" t="s">
        <v>5540</v>
      </c>
      <c r="G1840" t="s">
        <v>161</v>
      </c>
      <c r="H1840" t="s">
        <v>134</v>
      </c>
      <c r="I1840" t="s">
        <v>135</v>
      </c>
      <c r="J1840" t="s">
        <v>136</v>
      </c>
      <c r="K1840" t="s">
        <v>137</v>
      </c>
      <c r="L1840" t="s">
        <v>5541</v>
      </c>
      <c r="M1840" t="s">
        <v>5542</v>
      </c>
      <c r="N1840">
        <v>0.10305555499999999</v>
      </c>
      <c r="O1840">
        <v>1</v>
      </c>
      <c r="P1840">
        <v>3201</v>
      </c>
      <c r="Q1840">
        <v>0</v>
      </c>
      <c r="R1840">
        <v>37</v>
      </c>
      <c r="S1840">
        <v>8</v>
      </c>
      <c r="T1840">
        <v>310</v>
      </c>
      <c r="U1840">
        <v>0</v>
      </c>
      <c r="V1840">
        <v>0</v>
      </c>
      <c r="W1840">
        <v>0.13172838748600418</v>
      </c>
      <c r="X1840">
        <v>66.120013732667275</v>
      </c>
      <c r="Y1840">
        <v>0</v>
      </c>
      <c r="Z1840">
        <v>1.3376066125292949</v>
      </c>
      <c r="AA1840">
        <v>5.6625428044860193</v>
      </c>
      <c r="AB1840">
        <v>56.223582752741073</v>
      </c>
      <c r="AC1840">
        <v>0</v>
      </c>
      <c r="AD1840">
        <v>0</v>
      </c>
      <c r="AE1840">
        <v>129.47547428990967</v>
      </c>
    </row>
    <row r="1841" spans="1:31" x14ac:dyDescent="0.25">
      <c r="A1841">
        <v>1629933</v>
      </c>
      <c r="B1841">
        <v>1</v>
      </c>
      <c r="C1841" t="s">
        <v>80</v>
      </c>
      <c r="D1841" t="s">
        <v>91</v>
      </c>
      <c r="E1841" t="s">
        <v>140</v>
      </c>
      <c r="F1841" t="s">
        <v>5413</v>
      </c>
      <c r="G1841" t="s">
        <v>161</v>
      </c>
      <c r="H1841" t="s">
        <v>134</v>
      </c>
      <c r="I1841" t="s">
        <v>135</v>
      </c>
      <c r="J1841" t="s">
        <v>136</v>
      </c>
      <c r="K1841" t="s">
        <v>137</v>
      </c>
      <c r="L1841" t="s">
        <v>5543</v>
      </c>
      <c r="M1841" t="s">
        <v>5544</v>
      </c>
      <c r="N1841">
        <v>0.55305555500000003</v>
      </c>
      <c r="O1841">
        <v>1</v>
      </c>
      <c r="P1841">
        <v>30</v>
      </c>
      <c r="Q1841">
        <v>21</v>
      </c>
      <c r="R1841">
        <v>274</v>
      </c>
      <c r="S1841">
        <v>10</v>
      </c>
      <c r="T1841">
        <v>59</v>
      </c>
      <c r="U1841">
        <v>3</v>
      </c>
      <c r="V1841">
        <v>0</v>
      </c>
      <c r="W1841">
        <v>0.94366326097344888</v>
      </c>
      <c r="X1841">
        <v>4.8219274799289256</v>
      </c>
      <c r="Y1841">
        <v>3.2789749107817321</v>
      </c>
      <c r="Z1841">
        <v>23.726940227781647</v>
      </c>
      <c r="AA1841">
        <v>67.549965671437036</v>
      </c>
      <c r="AB1841">
        <v>19.155914667262515</v>
      </c>
      <c r="AC1841">
        <v>59.947267424270777</v>
      </c>
      <c r="AD1841">
        <v>0</v>
      </c>
      <c r="AE1841">
        <v>179.42465364243606</v>
      </c>
    </row>
    <row r="1842" spans="1:31" x14ac:dyDescent="0.25">
      <c r="A1842">
        <v>1629876</v>
      </c>
      <c r="B1842">
        <v>1</v>
      </c>
      <c r="C1842" t="s">
        <v>80</v>
      </c>
      <c r="D1842" t="s">
        <v>110</v>
      </c>
      <c r="E1842" t="s">
        <v>178</v>
      </c>
      <c r="F1842" t="s">
        <v>5545</v>
      </c>
      <c r="G1842" t="s">
        <v>252</v>
      </c>
      <c r="H1842" t="s">
        <v>149</v>
      </c>
      <c r="I1842" t="s">
        <v>135</v>
      </c>
      <c r="J1842" t="s">
        <v>136</v>
      </c>
      <c r="K1842" t="s">
        <v>137</v>
      </c>
      <c r="L1842" t="s">
        <v>5546</v>
      </c>
      <c r="M1842" t="s">
        <v>5547</v>
      </c>
      <c r="N1842">
        <v>1.9424999999999999</v>
      </c>
      <c r="O1842">
        <v>0</v>
      </c>
      <c r="P1842">
        <v>155</v>
      </c>
      <c r="Q1842">
        <v>0</v>
      </c>
      <c r="R1842">
        <v>0</v>
      </c>
      <c r="S1842">
        <v>0</v>
      </c>
      <c r="T1842">
        <v>5</v>
      </c>
      <c r="U1842">
        <v>0</v>
      </c>
      <c r="V1842">
        <v>0</v>
      </c>
      <c r="W1842">
        <v>0</v>
      </c>
      <c r="X1842">
        <v>199.13786427490524</v>
      </c>
      <c r="Y1842">
        <v>0</v>
      </c>
      <c r="Z1842">
        <v>0</v>
      </c>
      <c r="AA1842">
        <v>0</v>
      </c>
      <c r="AB1842">
        <v>4.3722469244728668</v>
      </c>
      <c r="AC1842">
        <v>0</v>
      </c>
      <c r="AD1842">
        <v>0</v>
      </c>
      <c r="AE1842">
        <v>203.51011119937812</v>
      </c>
    </row>
    <row r="1843" spans="1:31" x14ac:dyDescent="0.25">
      <c r="A1843">
        <v>1629292</v>
      </c>
      <c r="B1843">
        <v>1</v>
      </c>
      <c r="C1843" t="s">
        <v>81</v>
      </c>
      <c r="D1843" t="s">
        <v>120</v>
      </c>
      <c r="E1843" t="s">
        <v>131</v>
      </c>
      <c r="F1843" t="s">
        <v>5548</v>
      </c>
      <c r="G1843" t="s">
        <v>195</v>
      </c>
      <c r="H1843" t="s">
        <v>134</v>
      </c>
      <c r="I1843" t="s">
        <v>135</v>
      </c>
      <c r="J1843" t="s">
        <v>136</v>
      </c>
      <c r="K1843" t="s">
        <v>137</v>
      </c>
      <c r="L1843" t="s">
        <v>5549</v>
      </c>
      <c r="M1843" t="s">
        <v>5550</v>
      </c>
      <c r="N1843">
        <v>2.3233333329999999</v>
      </c>
      <c r="O1843">
        <v>0</v>
      </c>
      <c r="P1843">
        <v>138</v>
      </c>
      <c r="Q1843">
        <v>5</v>
      </c>
      <c r="R1843">
        <v>4</v>
      </c>
      <c r="S1843">
        <v>5</v>
      </c>
      <c r="T1843">
        <v>17</v>
      </c>
      <c r="U1843">
        <v>5</v>
      </c>
      <c r="V1843">
        <v>0</v>
      </c>
      <c r="W1843">
        <v>0</v>
      </c>
      <c r="X1843">
        <v>51.537732811372784</v>
      </c>
      <c r="Y1843">
        <v>6.2801124902095635</v>
      </c>
      <c r="Z1843">
        <v>9.9173684317430573E-3</v>
      </c>
      <c r="AA1843">
        <v>58.586114976733917</v>
      </c>
      <c r="AB1843">
        <v>9.8125875468784365</v>
      </c>
      <c r="AC1843">
        <v>1436.5567156913035</v>
      </c>
      <c r="AD1843">
        <v>0</v>
      </c>
      <c r="AE1843">
        <v>1562.7831808849298</v>
      </c>
    </row>
    <row r="1844" spans="1:31" x14ac:dyDescent="0.25">
      <c r="A1844">
        <v>1629143</v>
      </c>
      <c r="B1844">
        <v>1</v>
      </c>
      <c r="C1844" t="s">
        <v>81</v>
      </c>
      <c r="D1844" t="s">
        <v>123</v>
      </c>
      <c r="E1844" t="s">
        <v>178</v>
      </c>
      <c r="F1844" t="s">
        <v>5551</v>
      </c>
      <c r="G1844" t="s">
        <v>187</v>
      </c>
      <c r="H1844" t="s">
        <v>149</v>
      </c>
      <c r="I1844" t="s">
        <v>135</v>
      </c>
      <c r="J1844" t="s">
        <v>136</v>
      </c>
      <c r="K1844" t="s">
        <v>137</v>
      </c>
      <c r="L1844" t="s">
        <v>5552</v>
      </c>
      <c r="M1844" t="s">
        <v>5553</v>
      </c>
      <c r="N1844">
        <v>7.188055555</v>
      </c>
      <c r="O1844">
        <v>0</v>
      </c>
      <c r="P1844">
        <v>17</v>
      </c>
      <c r="Q1844">
        <v>0</v>
      </c>
      <c r="R1844">
        <v>2</v>
      </c>
      <c r="S1844">
        <v>0</v>
      </c>
      <c r="T1844">
        <v>2</v>
      </c>
      <c r="U1844">
        <v>0</v>
      </c>
      <c r="V1844">
        <v>0</v>
      </c>
      <c r="W1844">
        <v>0</v>
      </c>
      <c r="X1844">
        <v>21.372883011277061</v>
      </c>
      <c r="Y1844">
        <v>0</v>
      </c>
      <c r="Z1844">
        <v>3.8850235486139715</v>
      </c>
      <c r="AA1844">
        <v>0</v>
      </c>
      <c r="AB1844">
        <v>1.3130289318881416</v>
      </c>
      <c r="AC1844">
        <v>0</v>
      </c>
      <c r="AD1844">
        <v>0</v>
      </c>
      <c r="AE1844">
        <v>26.570935491779174</v>
      </c>
    </row>
    <row r="1845" spans="1:31" x14ac:dyDescent="0.25">
      <c r="A1845">
        <v>1629086</v>
      </c>
      <c r="B1845">
        <v>1</v>
      </c>
      <c r="C1845" t="s">
        <v>80</v>
      </c>
      <c r="D1845" t="s">
        <v>94</v>
      </c>
      <c r="E1845" t="s">
        <v>140</v>
      </c>
      <c r="F1845" t="s">
        <v>5554</v>
      </c>
      <c r="G1845" t="s">
        <v>161</v>
      </c>
      <c r="H1845" t="s">
        <v>134</v>
      </c>
      <c r="I1845" t="s">
        <v>135</v>
      </c>
      <c r="J1845" t="s">
        <v>136</v>
      </c>
      <c r="K1845" t="s">
        <v>137</v>
      </c>
      <c r="L1845" t="s">
        <v>5555</v>
      </c>
      <c r="M1845" t="s">
        <v>5556</v>
      </c>
      <c r="N1845">
        <v>0.58916666600000001</v>
      </c>
      <c r="O1845">
        <v>1</v>
      </c>
      <c r="P1845">
        <v>0</v>
      </c>
      <c r="Q1845">
        <v>4</v>
      </c>
      <c r="R1845">
        <v>0</v>
      </c>
      <c r="S1845">
        <v>0</v>
      </c>
      <c r="T1845">
        <v>0</v>
      </c>
      <c r="U1845">
        <v>1</v>
      </c>
      <c r="V1845">
        <v>0</v>
      </c>
      <c r="W1845">
        <v>0.46091530805276243</v>
      </c>
      <c r="X1845">
        <v>0</v>
      </c>
      <c r="Y1845">
        <v>11.035298991230453</v>
      </c>
      <c r="Z1845">
        <v>0</v>
      </c>
      <c r="AA1845">
        <v>0</v>
      </c>
      <c r="AB1845">
        <v>0</v>
      </c>
      <c r="AC1845">
        <v>154.80099540832774</v>
      </c>
      <c r="AD1845">
        <v>0</v>
      </c>
      <c r="AE1845">
        <v>166.29720970761096</v>
      </c>
    </row>
    <row r="1846" spans="1:31" x14ac:dyDescent="0.25">
      <c r="A1846">
        <v>1629773</v>
      </c>
      <c r="B1846">
        <v>1</v>
      </c>
      <c r="C1846" t="s">
        <v>80</v>
      </c>
      <c r="D1846" t="s">
        <v>100</v>
      </c>
      <c r="E1846" t="s">
        <v>140</v>
      </c>
      <c r="F1846" t="s">
        <v>5557</v>
      </c>
      <c r="G1846" t="s">
        <v>161</v>
      </c>
      <c r="H1846" t="s">
        <v>134</v>
      </c>
      <c r="I1846" t="s">
        <v>135</v>
      </c>
      <c r="J1846" t="s">
        <v>136</v>
      </c>
      <c r="K1846" t="s">
        <v>137</v>
      </c>
      <c r="L1846" t="s">
        <v>5558</v>
      </c>
      <c r="M1846" t="s">
        <v>5559</v>
      </c>
      <c r="N1846">
        <v>1.3563888879999999</v>
      </c>
      <c r="O1846">
        <v>6</v>
      </c>
      <c r="P1846">
        <v>0</v>
      </c>
      <c r="Q1846">
        <v>66</v>
      </c>
      <c r="R1846">
        <v>22</v>
      </c>
      <c r="S1846">
        <v>8</v>
      </c>
      <c r="T1846">
        <v>0</v>
      </c>
      <c r="U1846">
        <v>0</v>
      </c>
      <c r="V1846">
        <v>0</v>
      </c>
      <c r="W1846">
        <v>3.0981869587818394</v>
      </c>
      <c r="X1846">
        <v>0</v>
      </c>
      <c r="Y1846">
        <v>32.300616593757361</v>
      </c>
      <c r="Z1846">
        <v>24.062736013536952</v>
      </c>
      <c r="AA1846">
        <v>16.160063736305343</v>
      </c>
      <c r="AB1846">
        <v>0</v>
      </c>
      <c r="AC1846">
        <v>0</v>
      </c>
      <c r="AD1846">
        <v>0</v>
      </c>
      <c r="AE1846">
        <v>75.621603302381502</v>
      </c>
    </row>
    <row r="1847" spans="1:31" x14ac:dyDescent="0.25">
      <c r="A1847">
        <v>1629109</v>
      </c>
      <c r="B1847">
        <v>1</v>
      </c>
      <c r="C1847" t="s">
        <v>81</v>
      </c>
      <c r="D1847" t="s">
        <v>128</v>
      </c>
      <c r="E1847" t="s">
        <v>178</v>
      </c>
      <c r="F1847" t="s">
        <v>5560</v>
      </c>
      <c r="G1847" t="s">
        <v>187</v>
      </c>
      <c r="H1847" t="s">
        <v>149</v>
      </c>
      <c r="I1847" t="s">
        <v>135</v>
      </c>
      <c r="J1847" t="s">
        <v>136</v>
      </c>
      <c r="K1847" t="s">
        <v>137</v>
      </c>
      <c r="L1847" t="s">
        <v>5561</v>
      </c>
      <c r="M1847" t="s">
        <v>5562</v>
      </c>
      <c r="N1847">
        <v>1.707777777</v>
      </c>
      <c r="O1847">
        <v>0</v>
      </c>
      <c r="P1847">
        <v>103</v>
      </c>
      <c r="Q1847">
        <v>0</v>
      </c>
      <c r="R1847">
        <v>0</v>
      </c>
      <c r="S1847">
        <v>0</v>
      </c>
      <c r="T1847">
        <v>13</v>
      </c>
      <c r="U1847">
        <v>0</v>
      </c>
      <c r="V1847">
        <v>0</v>
      </c>
      <c r="W1847">
        <v>0</v>
      </c>
      <c r="X1847">
        <v>29.175425229918829</v>
      </c>
      <c r="Y1847">
        <v>0</v>
      </c>
      <c r="Z1847">
        <v>0</v>
      </c>
      <c r="AA1847">
        <v>0</v>
      </c>
      <c r="AB1847">
        <v>13.373825164288133</v>
      </c>
      <c r="AC1847">
        <v>0</v>
      </c>
      <c r="AD1847">
        <v>0</v>
      </c>
      <c r="AE1847">
        <v>42.549250394206965</v>
      </c>
    </row>
    <row r="1848" spans="1:31" x14ac:dyDescent="0.25">
      <c r="A1848">
        <v>1629441</v>
      </c>
      <c r="B1848">
        <v>1</v>
      </c>
      <c r="C1848" t="s">
        <v>81</v>
      </c>
      <c r="D1848" t="s">
        <v>113</v>
      </c>
      <c r="E1848" t="s">
        <v>178</v>
      </c>
      <c r="F1848" t="s">
        <v>5563</v>
      </c>
      <c r="G1848" t="s">
        <v>227</v>
      </c>
      <c r="H1848" t="s">
        <v>149</v>
      </c>
      <c r="I1848" t="s">
        <v>135</v>
      </c>
      <c r="J1848" t="s">
        <v>136</v>
      </c>
      <c r="K1848" t="s">
        <v>137</v>
      </c>
      <c r="L1848" t="s">
        <v>5564</v>
      </c>
      <c r="M1848" t="s">
        <v>5565</v>
      </c>
      <c r="N1848">
        <v>4.443888888</v>
      </c>
      <c r="O1848">
        <v>0</v>
      </c>
      <c r="P1848">
        <v>5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1.4723350926859236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1.4723350926859236</v>
      </c>
    </row>
    <row r="1849" spans="1:31" x14ac:dyDescent="0.25">
      <c r="A1849">
        <v>1629255</v>
      </c>
      <c r="B1849">
        <v>1</v>
      </c>
      <c r="C1849" t="s">
        <v>81</v>
      </c>
      <c r="D1849" t="s">
        <v>122</v>
      </c>
      <c r="E1849" t="s">
        <v>140</v>
      </c>
      <c r="F1849" t="s">
        <v>5125</v>
      </c>
      <c r="G1849" t="s">
        <v>142</v>
      </c>
      <c r="H1849" t="s">
        <v>134</v>
      </c>
      <c r="I1849" t="s">
        <v>135</v>
      </c>
      <c r="J1849" t="s">
        <v>136</v>
      </c>
      <c r="K1849" t="s">
        <v>143</v>
      </c>
      <c r="L1849" t="s">
        <v>5566</v>
      </c>
      <c r="M1849" t="s">
        <v>5567</v>
      </c>
      <c r="N1849">
        <v>0.92388888800000002</v>
      </c>
      <c r="O1849">
        <v>0</v>
      </c>
      <c r="P1849">
        <v>26906</v>
      </c>
      <c r="Q1849">
        <v>0</v>
      </c>
      <c r="R1849">
        <v>82</v>
      </c>
      <c r="S1849">
        <v>12</v>
      </c>
      <c r="T1849">
        <v>1704</v>
      </c>
      <c r="U1849">
        <v>2</v>
      </c>
      <c r="V1849">
        <v>3</v>
      </c>
      <c r="W1849">
        <v>0</v>
      </c>
      <c r="X1849">
        <v>5185.8544680139803</v>
      </c>
      <c r="Y1849">
        <v>0</v>
      </c>
      <c r="Z1849">
        <v>15.661625565289283</v>
      </c>
      <c r="AA1849">
        <v>928.79724568975348</v>
      </c>
      <c r="AB1849">
        <v>983.12192821072983</v>
      </c>
      <c r="AC1849">
        <v>52.825586638411529</v>
      </c>
      <c r="AD1849">
        <v>15.206761082763823</v>
      </c>
      <c r="AE1849">
        <v>7181.467615200927</v>
      </c>
    </row>
    <row r="1850" spans="1:31" x14ac:dyDescent="0.25">
      <c r="A1850">
        <v>1629232</v>
      </c>
      <c r="B1850">
        <v>1</v>
      </c>
      <c r="C1850" t="s">
        <v>80</v>
      </c>
      <c r="D1850" t="s">
        <v>106</v>
      </c>
      <c r="E1850" t="s">
        <v>204</v>
      </c>
      <c r="F1850" t="s">
        <v>2220</v>
      </c>
      <c r="G1850" t="s">
        <v>161</v>
      </c>
      <c r="H1850" t="s">
        <v>134</v>
      </c>
      <c r="I1850" t="s">
        <v>135</v>
      </c>
      <c r="J1850" t="s">
        <v>136</v>
      </c>
      <c r="K1850" t="s">
        <v>137</v>
      </c>
      <c r="L1850" t="s">
        <v>5568</v>
      </c>
      <c r="M1850" t="s">
        <v>5569</v>
      </c>
      <c r="N1850">
        <v>4.9211111110000001</v>
      </c>
      <c r="O1850">
        <v>0</v>
      </c>
      <c r="P1850">
        <v>345</v>
      </c>
      <c r="Q1850">
        <v>2</v>
      </c>
      <c r="R1850">
        <v>14</v>
      </c>
      <c r="S1850">
        <v>4</v>
      </c>
      <c r="T1850">
        <v>39</v>
      </c>
      <c r="U1850">
        <v>0</v>
      </c>
      <c r="V1850">
        <v>0</v>
      </c>
      <c r="W1850">
        <v>0</v>
      </c>
      <c r="X1850">
        <v>249.61094686035113</v>
      </c>
      <c r="Y1850">
        <v>1.0025423356846668</v>
      </c>
      <c r="Z1850">
        <v>4.9574617663378167</v>
      </c>
      <c r="AA1850">
        <v>115.73558795143035</v>
      </c>
      <c r="AB1850">
        <v>90.474269479431882</v>
      </c>
      <c r="AC1850">
        <v>0</v>
      </c>
      <c r="AD1850">
        <v>0</v>
      </c>
      <c r="AE1850">
        <v>461.78080839323582</v>
      </c>
    </row>
    <row r="1851" spans="1:31" x14ac:dyDescent="0.25">
      <c r="A1851">
        <v>1629796</v>
      </c>
      <c r="B1851">
        <v>1</v>
      </c>
      <c r="C1851" t="s">
        <v>80</v>
      </c>
      <c r="D1851" t="s">
        <v>91</v>
      </c>
      <c r="E1851" t="s">
        <v>140</v>
      </c>
      <c r="F1851" t="s">
        <v>5570</v>
      </c>
      <c r="G1851" t="s">
        <v>161</v>
      </c>
      <c r="H1851" t="s">
        <v>134</v>
      </c>
      <c r="I1851" t="s">
        <v>135</v>
      </c>
      <c r="J1851" t="s">
        <v>136</v>
      </c>
      <c r="K1851" t="s">
        <v>137</v>
      </c>
      <c r="L1851" t="s">
        <v>5571</v>
      </c>
      <c r="M1851" t="s">
        <v>5572</v>
      </c>
      <c r="N1851">
        <v>0.17638888799999999</v>
      </c>
      <c r="O1851">
        <v>29</v>
      </c>
      <c r="P1851">
        <v>1295</v>
      </c>
      <c r="Q1851">
        <v>58</v>
      </c>
      <c r="R1851">
        <v>123</v>
      </c>
      <c r="S1851">
        <v>26</v>
      </c>
      <c r="T1851">
        <v>209</v>
      </c>
      <c r="U1851">
        <v>6</v>
      </c>
      <c r="V1851">
        <v>1</v>
      </c>
      <c r="W1851">
        <v>2.5407684692014367</v>
      </c>
      <c r="X1851">
        <v>53.64282327041164</v>
      </c>
      <c r="Y1851">
        <v>8.4830615368452289</v>
      </c>
      <c r="Z1851">
        <v>3.911588246077716</v>
      </c>
      <c r="AA1851">
        <v>31.899311270376895</v>
      </c>
      <c r="AB1851">
        <v>41.472548293623603</v>
      </c>
      <c r="AC1851">
        <v>20.259799502861089</v>
      </c>
      <c r="AD1851">
        <v>9.131361757524548</v>
      </c>
      <c r="AE1851">
        <v>171.34126234692215</v>
      </c>
    </row>
    <row r="1852" spans="1:31" x14ac:dyDescent="0.25">
      <c r="A1852">
        <v>1629132</v>
      </c>
      <c r="B1852">
        <v>1</v>
      </c>
      <c r="C1852" t="s">
        <v>81</v>
      </c>
      <c r="D1852" t="s">
        <v>120</v>
      </c>
      <c r="E1852" t="s">
        <v>131</v>
      </c>
      <c r="F1852" t="s">
        <v>5573</v>
      </c>
      <c r="G1852" t="s">
        <v>161</v>
      </c>
      <c r="H1852" t="s">
        <v>134</v>
      </c>
      <c r="I1852" t="s">
        <v>191</v>
      </c>
      <c r="J1852" t="s">
        <v>136</v>
      </c>
      <c r="K1852" t="s">
        <v>137</v>
      </c>
      <c r="L1852" t="s">
        <v>5574</v>
      </c>
      <c r="M1852" t="s">
        <v>5575</v>
      </c>
      <c r="N1852">
        <v>1.0277777E-2</v>
      </c>
      <c r="O1852">
        <v>4</v>
      </c>
      <c r="P1852">
        <v>759</v>
      </c>
      <c r="Q1852">
        <v>34</v>
      </c>
      <c r="R1852">
        <v>13</v>
      </c>
      <c r="S1852">
        <v>13</v>
      </c>
      <c r="T1852">
        <v>53</v>
      </c>
      <c r="U1852">
        <v>4</v>
      </c>
      <c r="V1852">
        <v>0</v>
      </c>
      <c r="W1852">
        <v>5.2293637502419449E-3</v>
      </c>
      <c r="X1852">
        <v>0.6500697549465736</v>
      </c>
      <c r="Y1852">
        <v>1.1528727265705654</v>
      </c>
      <c r="Z1852">
        <v>6.0381956853627766E-3</v>
      </c>
      <c r="AA1852">
        <v>0.42315362073582136</v>
      </c>
      <c r="AB1852">
        <v>7.2351786075609173E-2</v>
      </c>
      <c r="AC1852">
        <v>1.3795687107081911</v>
      </c>
      <c r="AD1852">
        <v>0</v>
      </c>
      <c r="AE1852">
        <v>3.6892841584723657</v>
      </c>
    </row>
    <row r="1853" spans="1:31" x14ac:dyDescent="0.25">
      <c r="A1853">
        <v>1629965</v>
      </c>
      <c r="B1853">
        <v>1</v>
      </c>
      <c r="C1853" t="s">
        <v>80</v>
      </c>
      <c r="D1853" t="s">
        <v>95</v>
      </c>
      <c r="E1853" t="s">
        <v>152</v>
      </c>
      <c r="F1853" t="s">
        <v>5576</v>
      </c>
      <c r="G1853" t="s">
        <v>154</v>
      </c>
      <c r="H1853" t="s">
        <v>149</v>
      </c>
      <c r="I1853" t="s">
        <v>135</v>
      </c>
      <c r="J1853" t="s">
        <v>136</v>
      </c>
      <c r="K1853" t="s">
        <v>137</v>
      </c>
      <c r="L1853" t="s">
        <v>5577</v>
      </c>
      <c r="M1853" t="s">
        <v>5578</v>
      </c>
      <c r="N1853">
        <v>1.4330555549999999</v>
      </c>
      <c r="O1853">
        <v>0</v>
      </c>
      <c r="P1853">
        <v>3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1.2830473258444504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1.2830473258444504</v>
      </c>
    </row>
    <row r="1854" spans="1:31" x14ac:dyDescent="0.25">
      <c r="A1854">
        <v>1629278</v>
      </c>
      <c r="B1854">
        <v>1</v>
      </c>
      <c r="C1854" t="s">
        <v>81</v>
      </c>
      <c r="D1854" t="s">
        <v>125</v>
      </c>
      <c r="E1854" t="s">
        <v>140</v>
      </c>
      <c r="F1854" t="s">
        <v>5579</v>
      </c>
      <c r="G1854" t="s">
        <v>161</v>
      </c>
      <c r="H1854" t="s">
        <v>134</v>
      </c>
      <c r="I1854" t="s">
        <v>135</v>
      </c>
      <c r="J1854" t="s">
        <v>136</v>
      </c>
      <c r="K1854" t="s">
        <v>137</v>
      </c>
      <c r="L1854" t="s">
        <v>5580</v>
      </c>
      <c r="M1854" t="s">
        <v>5581</v>
      </c>
      <c r="N1854">
        <v>2.9080555549999998</v>
      </c>
      <c r="O1854">
        <v>0</v>
      </c>
      <c r="P1854">
        <v>52</v>
      </c>
      <c r="Q1854">
        <v>42</v>
      </c>
      <c r="R1854">
        <v>210</v>
      </c>
      <c r="S1854">
        <v>5</v>
      </c>
      <c r="T1854">
        <v>5</v>
      </c>
      <c r="U1854">
        <v>1</v>
      </c>
      <c r="V1854">
        <v>0</v>
      </c>
      <c r="W1854">
        <v>0</v>
      </c>
      <c r="X1854">
        <v>17.663002778158013</v>
      </c>
      <c r="Y1854">
        <v>51.311606657598894</v>
      </c>
      <c r="Z1854">
        <v>270.26812739512718</v>
      </c>
      <c r="AA1854">
        <v>230.1365440118806</v>
      </c>
      <c r="AB1854">
        <v>5.5078642762716363</v>
      </c>
      <c r="AC1854">
        <v>66.164199248115736</v>
      </c>
      <c r="AD1854">
        <v>0</v>
      </c>
      <c r="AE1854">
        <v>641.05134436715218</v>
      </c>
    </row>
    <row r="1855" spans="1:31" x14ac:dyDescent="0.25">
      <c r="A1855">
        <v>1629819</v>
      </c>
      <c r="B1855">
        <v>1</v>
      </c>
      <c r="C1855" t="s">
        <v>81</v>
      </c>
      <c r="D1855" t="s">
        <v>125</v>
      </c>
      <c r="E1855" t="s">
        <v>178</v>
      </c>
      <c r="F1855" t="s">
        <v>5582</v>
      </c>
      <c r="G1855" t="s">
        <v>187</v>
      </c>
      <c r="H1855" t="s">
        <v>149</v>
      </c>
      <c r="I1855" t="s">
        <v>135</v>
      </c>
      <c r="J1855" t="s">
        <v>136</v>
      </c>
      <c r="K1855" t="s">
        <v>137</v>
      </c>
      <c r="L1855" t="s">
        <v>5583</v>
      </c>
      <c r="M1855" t="s">
        <v>5584</v>
      </c>
      <c r="N1855">
        <v>3.5347222220000001</v>
      </c>
      <c r="O1855">
        <v>0</v>
      </c>
      <c r="P1855">
        <v>54</v>
      </c>
      <c r="Q1855">
        <v>0</v>
      </c>
      <c r="R1855">
        <v>0</v>
      </c>
      <c r="S1855">
        <v>0</v>
      </c>
      <c r="T1855">
        <v>1</v>
      </c>
      <c r="U1855">
        <v>0</v>
      </c>
      <c r="V1855">
        <v>0</v>
      </c>
      <c r="W1855">
        <v>0</v>
      </c>
      <c r="X1855">
        <v>17.194880012669358</v>
      </c>
      <c r="Y1855">
        <v>0</v>
      </c>
      <c r="Z1855">
        <v>0</v>
      </c>
      <c r="AA1855">
        <v>0</v>
      </c>
      <c r="AB1855">
        <v>0.31683053963901364</v>
      </c>
      <c r="AC1855">
        <v>0</v>
      </c>
      <c r="AD1855">
        <v>0</v>
      </c>
      <c r="AE1855">
        <v>17.511710552308372</v>
      </c>
    </row>
    <row r="1856" spans="1:31" x14ac:dyDescent="0.25">
      <c r="A1856">
        <v>1629942</v>
      </c>
      <c r="B1856">
        <v>1</v>
      </c>
      <c r="C1856" t="s">
        <v>80</v>
      </c>
      <c r="D1856" t="s">
        <v>104</v>
      </c>
      <c r="E1856" t="s">
        <v>152</v>
      </c>
      <c r="F1856" t="s">
        <v>5585</v>
      </c>
      <c r="G1856" t="s">
        <v>154</v>
      </c>
      <c r="H1856" t="s">
        <v>149</v>
      </c>
      <c r="I1856" t="s">
        <v>135</v>
      </c>
      <c r="J1856" t="s">
        <v>136</v>
      </c>
      <c r="K1856" t="s">
        <v>137</v>
      </c>
      <c r="L1856" t="s">
        <v>5586</v>
      </c>
      <c r="M1856" t="s">
        <v>5587</v>
      </c>
      <c r="N1856">
        <v>1.8891666659999999</v>
      </c>
      <c r="O1856">
        <v>0</v>
      </c>
      <c r="P1856">
        <v>2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0.73812298825186662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0.73812298825186662</v>
      </c>
    </row>
    <row r="1857" spans="1:31" x14ac:dyDescent="0.25">
      <c r="A1857">
        <v>1629756</v>
      </c>
      <c r="B1857">
        <v>1</v>
      </c>
      <c r="C1857" t="s">
        <v>80</v>
      </c>
      <c r="D1857" t="s">
        <v>88</v>
      </c>
      <c r="E1857" t="s">
        <v>152</v>
      </c>
      <c r="F1857" t="s">
        <v>5588</v>
      </c>
      <c r="G1857" t="s">
        <v>168</v>
      </c>
      <c r="H1857" t="s">
        <v>149</v>
      </c>
      <c r="I1857" t="s">
        <v>135</v>
      </c>
      <c r="J1857" t="s">
        <v>136</v>
      </c>
      <c r="K1857" t="s">
        <v>137</v>
      </c>
      <c r="L1857" t="s">
        <v>5589</v>
      </c>
      <c r="M1857" t="s">
        <v>5590</v>
      </c>
      <c r="N1857">
        <v>2.6150000000000002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1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</row>
    <row r="1858" spans="1:31" x14ac:dyDescent="0.25">
      <c r="A1858">
        <v>1629318</v>
      </c>
      <c r="B1858">
        <v>1</v>
      </c>
      <c r="C1858" t="s">
        <v>80</v>
      </c>
      <c r="D1858" t="s">
        <v>104</v>
      </c>
      <c r="E1858" t="s">
        <v>131</v>
      </c>
      <c r="F1858" t="s">
        <v>5591</v>
      </c>
      <c r="G1858" t="s">
        <v>195</v>
      </c>
      <c r="H1858" t="s">
        <v>134</v>
      </c>
      <c r="I1858" t="s">
        <v>135</v>
      </c>
      <c r="J1858" t="s">
        <v>136</v>
      </c>
      <c r="K1858" t="s">
        <v>137</v>
      </c>
      <c r="L1858" t="s">
        <v>5592</v>
      </c>
      <c r="M1858" t="s">
        <v>5593</v>
      </c>
      <c r="N1858">
        <v>3.4558333330000002</v>
      </c>
      <c r="O1858">
        <v>0</v>
      </c>
      <c r="P1858">
        <v>128</v>
      </c>
      <c r="Q1858">
        <v>0</v>
      </c>
      <c r="R1858">
        <v>3</v>
      </c>
      <c r="S1858">
        <v>0</v>
      </c>
      <c r="T1858">
        <v>25</v>
      </c>
      <c r="U1858">
        <v>0</v>
      </c>
      <c r="V1858">
        <v>0</v>
      </c>
      <c r="W1858">
        <v>0</v>
      </c>
      <c r="X1858">
        <v>107.25487234783675</v>
      </c>
      <c r="Y1858">
        <v>0</v>
      </c>
      <c r="Z1858">
        <v>3.3868943211327531</v>
      </c>
      <c r="AA1858">
        <v>0</v>
      </c>
      <c r="AB1858">
        <v>66.873061044462347</v>
      </c>
      <c r="AC1858">
        <v>0</v>
      </c>
      <c r="AD1858">
        <v>0</v>
      </c>
      <c r="AE1858">
        <v>177.51482771343186</v>
      </c>
    </row>
    <row r="1859" spans="1:31" x14ac:dyDescent="0.25">
      <c r="A1859">
        <v>1629172</v>
      </c>
      <c r="B1859">
        <v>1</v>
      </c>
      <c r="C1859" t="s">
        <v>80</v>
      </c>
      <c r="D1859" t="s">
        <v>91</v>
      </c>
      <c r="E1859" t="s">
        <v>140</v>
      </c>
      <c r="F1859" t="s">
        <v>5413</v>
      </c>
      <c r="G1859" t="s">
        <v>161</v>
      </c>
      <c r="H1859" t="s">
        <v>134</v>
      </c>
      <c r="I1859" t="s">
        <v>135</v>
      </c>
      <c r="J1859" t="s">
        <v>136</v>
      </c>
      <c r="K1859" t="s">
        <v>137</v>
      </c>
      <c r="L1859" t="s">
        <v>5594</v>
      </c>
      <c r="M1859" t="s">
        <v>5595</v>
      </c>
      <c r="N1859">
        <v>0.73527777699999997</v>
      </c>
      <c r="O1859">
        <v>1</v>
      </c>
      <c r="P1859">
        <v>30</v>
      </c>
      <c r="Q1859">
        <v>21</v>
      </c>
      <c r="R1859">
        <v>284</v>
      </c>
      <c r="S1859">
        <v>10</v>
      </c>
      <c r="T1859">
        <v>60</v>
      </c>
      <c r="U1859">
        <v>3</v>
      </c>
      <c r="V1859">
        <v>0</v>
      </c>
      <c r="W1859">
        <v>0.89012632278870618</v>
      </c>
      <c r="X1859">
        <v>4.5483646062848164</v>
      </c>
      <c r="Y1859">
        <v>3.9495128319933466</v>
      </c>
      <c r="Z1859">
        <v>25.581852631648989</v>
      </c>
      <c r="AA1859">
        <v>73.479233556571785</v>
      </c>
      <c r="AB1859">
        <v>17.756817034107943</v>
      </c>
      <c r="AC1859">
        <v>69.13306967127231</v>
      </c>
      <c r="AD1859">
        <v>0</v>
      </c>
      <c r="AE1859">
        <v>195.33897665466787</v>
      </c>
    </row>
    <row r="1860" spans="1:31" x14ac:dyDescent="0.25">
      <c r="A1860">
        <v>1629902</v>
      </c>
      <c r="B1860">
        <v>1</v>
      </c>
      <c r="C1860" t="s">
        <v>81</v>
      </c>
      <c r="D1860" t="s">
        <v>128</v>
      </c>
      <c r="E1860" t="s">
        <v>146</v>
      </c>
      <c r="F1860" t="s">
        <v>259</v>
      </c>
      <c r="G1860" t="s">
        <v>260</v>
      </c>
      <c r="H1860" t="s">
        <v>149</v>
      </c>
      <c r="I1860" t="s">
        <v>135</v>
      </c>
      <c r="J1860" t="s">
        <v>136</v>
      </c>
      <c r="K1860" t="s">
        <v>137</v>
      </c>
      <c r="L1860" t="s">
        <v>5596</v>
      </c>
      <c r="M1860" t="s">
        <v>5597</v>
      </c>
      <c r="N1860">
        <v>6.6369444440000001</v>
      </c>
      <c r="O1860">
        <v>0</v>
      </c>
      <c r="P1860">
        <v>79</v>
      </c>
      <c r="Q1860">
        <v>0</v>
      </c>
      <c r="R1860">
        <v>1</v>
      </c>
      <c r="S1860">
        <v>0</v>
      </c>
      <c r="T1860">
        <v>8</v>
      </c>
      <c r="U1860">
        <v>0</v>
      </c>
      <c r="V1860">
        <v>0</v>
      </c>
      <c r="W1860">
        <v>0</v>
      </c>
      <c r="X1860">
        <v>65.024456935235719</v>
      </c>
      <c r="Y1860">
        <v>0</v>
      </c>
      <c r="Z1860">
        <v>1.20459573406523</v>
      </c>
      <c r="AA1860">
        <v>0</v>
      </c>
      <c r="AB1860">
        <v>227.93315878736837</v>
      </c>
      <c r="AC1860">
        <v>0</v>
      </c>
      <c r="AD1860">
        <v>0</v>
      </c>
      <c r="AE1860">
        <v>294.1622114566693</v>
      </c>
    </row>
    <row r="1861" spans="1:31" x14ac:dyDescent="0.25">
      <c r="A1861">
        <v>1629859</v>
      </c>
      <c r="B1861">
        <v>1</v>
      </c>
      <c r="C1861" t="s">
        <v>80</v>
      </c>
      <c r="D1861" t="s">
        <v>104</v>
      </c>
      <c r="E1861" t="s">
        <v>178</v>
      </c>
      <c r="F1861" t="s">
        <v>3724</v>
      </c>
      <c r="G1861" t="s">
        <v>227</v>
      </c>
      <c r="H1861" t="s">
        <v>149</v>
      </c>
      <c r="I1861" t="s">
        <v>135</v>
      </c>
      <c r="J1861" t="s">
        <v>136</v>
      </c>
      <c r="K1861" t="s">
        <v>137</v>
      </c>
      <c r="L1861" t="s">
        <v>5598</v>
      </c>
      <c r="M1861" t="s">
        <v>5599</v>
      </c>
      <c r="N1861">
        <v>3.8888888879999999</v>
      </c>
      <c r="O1861">
        <v>0</v>
      </c>
      <c r="P1861">
        <v>83</v>
      </c>
      <c r="Q1861">
        <v>0</v>
      </c>
      <c r="R1861">
        <v>1</v>
      </c>
      <c r="S1861">
        <v>0</v>
      </c>
      <c r="T1861">
        <v>4</v>
      </c>
      <c r="U1861">
        <v>0</v>
      </c>
      <c r="V1861">
        <v>0</v>
      </c>
      <c r="W1861">
        <v>0</v>
      </c>
      <c r="X1861">
        <v>91.595825927620297</v>
      </c>
      <c r="Y1861">
        <v>0</v>
      </c>
      <c r="Z1861">
        <v>0.81259840363496005</v>
      </c>
      <c r="AA1861">
        <v>0</v>
      </c>
      <c r="AB1861">
        <v>0.31696367762944</v>
      </c>
      <c r="AC1861">
        <v>0</v>
      </c>
      <c r="AD1861">
        <v>0</v>
      </c>
      <c r="AE1861">
        <v>92.725388008884707</v>
      </c>
    </row>
    <row r="1862" spans="1:31" x14ac:dyDescent="0.25">
      <c r="A1862">
        <v>1629218</v>
      </c>
      <c r="B1862">
        <v>1</v>
      </c>
      <c r="C1862" t="s">
        <v>80</v>
      </c>
      <c r="D1862" t="s">
        <v>91</v>
      </c>
      <c r="E1862" t="s">
        <v>140</v>
      </c>
      <c r="F1862" t="s">
        <v>5600</v>
      </c>
      <c r="G1862" t="s">
        <v>161</v>
      </c>
      <c r="H1862" t="s">
        <v>134</v>
      </c>
      <c r="I1862" t="s">
        <v>135</v>
      </c>
      <c r="J1862" t="s">
        <v>136</v>
      </c>
      <c r="K1862" t="s">
        <v>137</v>
      </c>
      <c r="L1862" t="s">
        <v>5601</v>
      </c>
      <c r="M1862" t="s">
        <v>5602</v>
      </c>
      <c r="N1862">
        <v>0.92333333299999998</v>
      </c>
      <c r="O1862">
        <v>6</v>
      </c>
      <c r="P1862">
        <v>1535</v>
      </c>
      <c r="Q1862">
        <v>158</v>
      </c>
      <c r="R1862">
        <v>241</v>
      </c>
      <c r="S1862">
        <v>54</v>
      </c>
      <c r="T1862">
        <v>254</v>
      </c>
      <c r="U1862">
        <v>3</v>
      </c>
      <c r="V1862">
        <v>0</v>
      </c>
      <c r="W1862">
        <v>2.1608986525210803</v>
      </c>
      <c r="X1862">
        <v>258.70738189019198</v>
      </c>
      <c r="Y1862">
        <v>242.40687064903611</v>
      </c>
      <c r="Z1862">
        <v>105.95843673909074</v>
      </c>
      <c r="AA1862">
        <v>246.06555136891745</v>
      </c>
      <c r="AB1862">
        <v>108.70709696429118</v>
      </c>
      <c r="AC1862">
        <v>4.2649480871630461</v>
      </c>
      <c r="AD1862">
        <v>0</v>
      </c>
      <c r="AE1862">
        <v>968.27118435121156</v>
      </c>
    </row>
    <row r="1863" spans="1:31" x14ac:dyDescent="0.25">
      <c r="A1863">
        <v>1629215</v>
      </c>
      <c r="B1863">
        <v>1</v>
      </c>
      <c r="C1863" t="s">
        <v>81</v>
      </c>
      <c r="D1863" t="s">
        <v>113</v>
      </c>
      <c r="E1863" t="s">
        <v>131</v>
      </c>
      <c r="F1863" t="s">
        <v>5063</v>
      </c>
      <c r="G1863" t="s">
        <v>161</v>
      </c>
      <c r="H1863" t="s">
        <v>134</v>
      </c>
      <c r="I1863" t="s">
        <v>135</v>
      </c>
      <c r="J1863" t="s">
        <v>136</v>
      </c>
      <c r="K1863" t="s">
        <v>137</v>
      </c>
      <c r="L1863" t="s">
        <v>5603</v>
      </c>
      <c r="M1863" t="s">
        <v>5604</v>
      </c>
      <c r="N1863">
        <v>1.7649999999999999</v>
      </c>
      <c r="O1863">
        <v>0</v>
      </c>
      <c r="P1863">
        <v>380</v>
      </c>
      <c r="Q1863">
        <v>1</v>
      </c>
      <c r="R1863">
        <v>19</v>
      </c>
      <c r="S1863">
        <v>1</v>
      </c>
      <c r="T1863">
        <v>15</v>
      </c>
      <c r="U1863">
        <v>1</v>
      </c>
      <c r="V1863">
        <v>0</v>
      </c>
      <c r="W1863">
        <v>0</v>
      </c>
      <c r="X1863">
        <v>55.694104987817475</v>
      </c>
      <c r="Y1863">
        <v>0.379462182112</v>
      </c>
      <c r="Z1863">
        <v>5.8413185030550538</v>
      </c>
      <c r="AA1863">
        <v>17.934836950473841</v>
      </c>
      <c r="AB1863">
        <v>10.365894567343151</v>
      </c>
      <c r="AC1863">
        <v>50.615380479360013</v>
      </c>
      <c r="AD1863">
        <v>0</v>
      </c>
      <c r="AE1863">
        <v>140.83099767016154</v>
      </c>
    </row>
    <row r="1864" spans="1:31" x14ac:dyDescent="0.25">
      <c r="A1864">
        <v>1629464</v>
      </c>
      <c r="B1864">
        <v>1</v>
      </c>
      <c r="C1864" t="s">
        <v>80</v>
      </c>
      <c r="D1864" t="s">
        <v>90</v>
      </c>
      <c r="E1864" t="s">
        <v>146</v>
      </c>
      <c r="F1864" t="s">
        <v>5605</v>
      </c>
      <c r="G1864" t="s">
        <v>142</v>
      </c>
      <c r="H1864" t="s">
        <v>149</v>
      </c>
      <c r="I1864" t="s">
        <v>135</v>
      </c>
      <c r="J1864" t="s">
        <v>136</v>
      </c>
      <c r="K1864" t="s">
        <v>143</v>
      </c>
      <c r="L1864" t="s">
        <v>5606</v>
      </c>
      <c r="M1864" t="s">
        <v>5607</v>
      </c>
      <c r="N1864">
        <v>0.693333333</v>
      </c>
      <c r="O1864">
        <v>0</v>
      </c>
      <c r="P1864">
        <v>363</v>
      </c>
      <c r="Q1864">
        <v>0</v>
      </c>
      <c r="R1864">
        <v>0</v>
      </c>
      <c r="S1864">
        <v>0</v>
      </c>
      <c r="T1864">
        <v>56</v>
      </c>
      <c r="U1864">
        <v>0</v>
      </c>
      <c r="V1864">
        <v>0</v>
      </c>
      <c r="W1864">
        <v>0</v>
      </c>
      <c r="X1864">
        <v>67.506554195430027</v>
      </c>
      <c r="Y1864">
        <v>0</v>
      </c>
      <c r="Z1864">
        <v>0</v>
      </c>
      <c r="AA1864">
        <v>0</v>
      </c>
      <c r="AB1864">
        <v>65.575189930338937</v>
      </c>
      <c r="AC1864">
        <v>0</v>
      </c>
      <c r="AD1864">
        <v>0</v>
      </c>
      <c r="AE1864">
        <v>133.08174412576898</v>
      </c>
    </row>
    <row r="1865" spans="1:31" x14ac:dyDescent="0.25">
      <c r="A1865">
        <v>1629069</v>
      </c>
      <c r="B1865">
        <v>1</v>
      </c>
      <c r="C1865" t="s">
        <v>80</v>
      </c>
      <c r="D1865" t="s">
        <v>99</v>
      </c>
      <c r="E1865" t="s">
        <v>140</v>
      </c>
      <c r="F1865" t="s">
        <v>4428</v>
      </c>
      <c r="G1865" t="s">
        <v>161</v>
      </c>
      <c r="H1865" t="s">
        <v>134</v>
      </c>
      <c r="I1865" t="s">
        <v>135</v>
      </c>
      <c r="J1865" t="s">
        <v>136</v>
      </c>
      <c r="K1865" t="s">
        <v>137</v>
      </c>
      <c r="L1865" t="s">
        <v>5608</v>
      </c>
      <c r="M1865" t="s">
        <v>5609</v>
      </c>
      <c r="N1865">
        <v>1.0083333329999999</v>
      </c>
      <c r="O1865">
        <v>0</v>
      </c>
      <c r="P1865">
        <v>0</v>
      </c>
      <c r="Q1865">
        <v>0</v>
      </c>
      <c r="R1865">
        <v>0</v>
      </c>
      <c r="S1865">
        <v>8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98.771625121629384</v>
      </c>
      <c r="AB1865">
        <v>0</v>
      </c>
      <c r="AC1865">
        <v>0</v>
      </c>
      <c r="AD1865">
        <v>0</v>
      </c>
      <c r="AE1865">
        <v>98.771625121629384</v>
      </c>
    </row>
    <row r="1866" spans="1:31" x14ac:dyDescent="0.25">
      <c r="A1866">
        <v>1629856</v>
      </c>
      <c r="B1866">
        <v>1</v>
      </c>
      <c r="C1866" t="s">
        <v>80</v>
      </c>
      <c r="D1866" t="s">
        <v>96</v>
      </c>
      <c r="E1866" t="s">
        <v>152</v>
      </c>
      <c r="F1866" t="s">
        <v>5610</v>
      </c>
      <c r="G1866" t="s">
        <v>154</v>
      </c>
      <c r="H1866" t="s">
        <v>149</v>
      </c>
      <c r="I1866" t="s">
        <v>135</v>
      </c>
      <c r="J1866" t="s">
        <v>136</v>
      </c>
      <c r="K1866" t="s">
        <v>137</v>
      </c>
      <c r="L1866" t="s">
        <v>5611</v>
      </c>
      <c r="M1866" t="s">
        <v>5612</v>
      </c>
      <c r="N1866">
        <v>1.2766666659999999</v>
      </c>
      <c r="O1866">
        <v>0</v>
      </c>
      <c r="P1866">
        <v>1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0.143103945287755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0.143103945287755</v>
      </c>
    </row>
    <row r="1867" spans="1:31" x14ac:dyDescent="0.25">
      <c r="A1867">
        <v>1629381</v>
      </c>
      <c r="B1867">
        <v>1</v>
      </c>
      <c r="C1867" t="s">
        <v>80</v>
      </c>
      <c r="D1867" t="s">
        <v>109</v>
      </c>
      <c r="E1867" t="s">
        <v>178</v>
      </c>
      <c r="F1867" t="s">
        <v>5613</v>
      </c>
      <c r="G1867" t="s">
        <v>1492</v>
      </c>
      <c r="H1867" t="s">
        <v>149</v>
      </c>
      <c r="I1867" t="s">
        <v>135</v>
      </c>
      <c r="J1867" t="s">
        <v>136</v>
      </c>
      <c r="K1867" t="s">
        <v>137</v>
      </c>
      <c r="L1867" t="s">
        <v>5614</v>
      </c>
      <c r="M1867" t="s">
        <v>5615</v>
      </c>
      <c r="N1867">
        <v>2.1327777769999998</v>
      </c>
      <c r="O1867">
        <v>0</v>
      </c>
      <c r="P1867">
        <v>10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2.154704733372693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2.154704733372693</v>
      </c>
    </row>
    <row r="1868" spans="1:31" x14ac:dyDescent="0.25">
      <c r="A1868">
        <v>1629358</v>
      </c>
      <c r="B1868">
        <v>1</v>
      </c>
      <c r="C1868" t="s">
        <v>81</v>
      </c>
      <c r="D1868" t="s">
        <v>113</v>
      </c>
      <c r="E1868" t="s">
        <v>178</v>
      </c>
      <c r="F1868" t="s">
        <v>5616</v>
      </c>
      <c r="G1868" t="s">
        <v>227</v>
      </c>
      <c r="H1868" t="s">
        <v>149</v>
      </c>
      <c r="I1868" t="s">
        <v>135</v>
      </c>
      <c r="J1868" t="s">
        <v>136</v>
      </c>
      <c r="K1868" t="s">
        <v>137</v>
      </c>
      <c r="L1868" t="s">
        <v>5617</v>
      </c>
      <c r="M1868" t="s">
        <v>5618</v>
      </c>
      <c r="N1868">
        <v>1.994444444</v>
      </c>
      <c r="O1868">
        <v>0</v>
      </c>
      <c r="P1868">
        <v>8</v>
      </c>
      <c r="Q1868">
        <v>0</v>
      </c>
      <c r="R1868">
        <v>1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1.1833906519575474</v>
      </c>
      <c r="Y1868">
        <v>0</v>
      </c>
      <c r="Z1868">
        <v>0.98049177394271114</v>
      </c>
      <c r="AA1868">
        <v>0</v>
      </c>
      <c r="AB1868">
        <v>0</v>
      </c>
      <c r="AC1868">
        <v>0</v>
      </c>
      <c r="AD1868">
        <v>0</v>
      </c>
      <c r="AE1868">
        <v>2.1638824259002587</v>
      </c>
    </row>
    <row r="1869" spans="1:31" x14ac:dyDescent="0.25">
      <c r="A1869">
        <v>1629593</v>
      </c>
      <c r="B1869">
        <v>1</v>
      </c>
      <c r="C1869" t="s">
        <v>81</v>
      </c>
      <c r="D1869" t="s">
        <v>127</v>
      </c>
      <c r="E1869" t="s">
        <v>131</v>
      </c>
      <c r="F1869" t="s">
        <v>5619</v>
      </c>
      <c r="G1869" t="s">
        <v>195</v>
      </c>
      <c r="H1869" t="s">
        <v>134</v>
      </c>
      <c r="I1869" t="s">
        <v>135</v>
      </c>
      <c r="J1869" t="s">
        <v>136</v>
      </c>
      <c r="K1869" t="s">
        <v>137</v>
      </c>
      <c r="L1869" t="s">
        <v>5620</v>
      </c>
      <c r="M1869" t="s">
        <v>5621</v>
      </c>
      <c r="N1869">
        <v>7.2883333329999997</v>
      </c>
      <c r="O1869">
        <v>0</v>
      </c>
      <c r="P1869">
        <v>0</v>
      </c>
      <c r="Q1869">
        <v>0</v>
      </c>
      <c r="R1869">
        <v>4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17.175278832036131</v>
      </c>
      <c r="AA1869">
        <v>0</v>
      </c>
      <c r="AB1869">
        <v>0</v>
      </c>
      <c r="AC1869">
        <v>0</v>
      </c>
      <c r="AD1869">
        <v>0</v>
      </c>
      <c r="AE1869">
        <v>17.175278832036131</v>
      </c>
    </row>
    <row r="1870" spans="1:31" x14ac:dyDescent="0.25">
      <c r="A1870">
        <v>1629693</v>
      </c>
      <c r="B1870">
        <v>1</v>
      </c>
      <c r="C1870" t="s">
        <v>80</v>
      </c>
      <c r="D1870" t="s">
        <v>99</v>
      </c>
      <c r="E1870" t="s">
        <v>131</v>
      </c>
      <c r="F1870" t="s">
        <v>5622</v>
      </c>
      <c r="G1870" t="s">
        <v>195</v>
      </c>
      <c r="H1870" t="s">
        <v>134</v>
      </c>
      <c r="I1870" t="s">
        <v>135</v>
      </c>
      <c r="J1870" t="s">
        <v>136</v>
      </c>
      <c r="K1870" t="s">
        <v>137</v>
      </c>
      <c r="L1870" t="s">
        <v>5623</v>
      </c>
      <c r="M1870" t="s">
        <v>5624</v>
      </c>
      <c r="N1870">
        <v>6.3158333329999996</v>
      </c>
      <c r="O1870">
        <v>1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1</v>
      </c>
      <c r="V1870">
        <v>0</v>
      </c>
      <c r="W1870">
        <v>133.17271342787234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8.6569909476157321</v>
      </c>
      <c r="AD1870">
        <v>0</v>
      </c>
      <c r="AE1870">
        <v>141.82970437548806</v>
      </c>
    </row>
    <row r="1871" spans="1:31" x14ac:dyDescent="0.25">
      <c r="A1871">
        <v>1629401</v>
      </c>
      <c r="B1871">
        <v>1</v>
      </c>
      <c r="C1871" t="s">
        <v>80</v>
      </c>
      <c r="D1871" t="s">
        <v>92</v>
      </c>
      <c r="E1871" t="s">
        <v>178</v>
      </c>
      <c r="F1871" t="s">
        <v>5625</v>
      </c>
      <c r="G1871" t="s">
        <v>227</v>
      </c>
      <c r="H1871" t="s">
        <v>149</v>
      </c>
      <c r="I1871" t="s">
        <v>135</v>
      </c>
      <c r="J1871" t="s">
        <v>136</v>
      </c>
      <c r="K1871" t="s">
        <v>137</v>
      </c>
      <c r="L1871" t="s">
        <v>5626</v>
      </c>
      <c r="M1871" t="s">
        <v>5627</v>
      </c>
      <c r="N1871">
        <v>1.5247222220000001</v>
      </c>
      <c r="O1871">
        <v>0</v>
      </c>
      <c r="P1871">
        <v>36</v>
      </c>
      <c r="Q1871">
        <v>0</v>
      </c>
      <c r="R1871">
        <v>1</v>
      </c>
      <c r="S1871">
        <v>0</v>
      </c>
      <c r="T1871">
        <v>8</v>
      </c>
      <c r="U1871">
        <v>0</v>
      </c>
      <c r="V1871">
        <v>0</v>
      </c>
      <c r="W1871">
        <v>0</v>
      </c>
      <c r="X1871">
        <v>4.0183374658041906</v>
      </c>
      <c r="Y1871">
        <v>0</v>
      </c>
      <c r="Z1871">
        <v>0.55050063771374003</v>
      </c>
      <c r="AA1871">
        <v>0</v>
      </c>
      <c r="AB1871">
        <v>9.470970457942391</v>
      </c>
      <c r="AC1871">
        <v>0</v>
      </c>
      <c r="AD1871">
        <v>0</v>
      </c>
      <c r="AE1871">
        <v>14.039808561460323</v>
      </c>
    </row>
    <row r="1872" spans="1:31" x14ac:dyDescent="0.25">
      <c r="A1872">
        <v>1629779</v>
      </c>
      <c r="B1872">
        <v>1</v>
      </c>
      <c r="C1872" t="s">
        <v>80</v>
      </c>
      <c r="D1872" t="s">
        <v>96</v>
      </c>
      <c r="E1872" t="s">
        <v>152</v>
      </c>
      <c r="F1872" t="s">
        <v>5628</v>
      </c>
      <c r="G1872" t="s">
        <v>168</v>
      </c>
      <c r="H1872" t="s">
        <v>149</v>
      </c>
      <c r="I1872" t="s">
        <v>135</v>
      </c>
      <c r="J1872" t="s">
        <v>136</v>
      </c>
      <c r="K1872" t="s">
        <v>137</v>
      </c>
      <c r="L1872" t="s">
        <v>5629</v>
      </c>
      <c r="M1872" t="s">
        <v>5630</v>
      </c>
      <c r="N1872">
        <v>7.9974999999999996</v>
      </c>
      <c r="O1872">
        <v>0</v>
      </c>
      <c r="P1872">
        <v>1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1.2012198029136743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1.2012198029136743</v>
      </c>
    </row>
    <row r="1873" spans="1:31" x14ac:dyDescent="0.25">
      <c r="A1873">
        <v>1629544</v>
      </c>
      <c r="B1873">
        <v>1</v>
      </c>
      <c r="C1873" t="s">
        <v>81</v>
      </c>
      <c r="D1873" t="s">
        <v>116</v>
      </c>
      <c r="E1873" t="s">
        <v>146</v>
      </c>
      <c r="F1873" t="s">
        <v>5631</v>
      </c>
      <c r="G1873" t="s">
        <v>231</v>
      </c>
      <c r="H1873" t="s">
        <v>149</v>
      </c>
      <c r="I1873" t="s">
        <v>135</v>
      </c>
      <c r="J1873" t="s">
        <v>136</v>
      </c>
      <c r="K1873" t="s">
        <v>137</v>
      </c>
      <c r="L1873" t="s">
        <v>5019</v>
      </c>
      <c r="M1873" t="s">
        <v>5632</v>
      </c>
      <c r="N1873">
        <v>0.83027777700000005</v>
      </c>
      <c r="O1873">
        <v>0</v>
      </c>
      <c r="P1873">
        <v>107</v>
      </c>
      <c r="Q1873">
        <v>0</v>
      </c>
      <c r="R1873">
        <v>7</v>
      </c>
      <c r="S1873">
        <v>0</v>
      </c>
      <c r="T1873">
        <v>4</v>
      </c>
      <c r="U1873">
        <v>0</v>
      </c>
      <c r="V1873">
        <v>0</v>
      </c>
      <c r="W1873">
        <v>0</v>
      </c>
      <c r="X1873">
        <v>8.5113062554944303</v>
      </c>
      <c r="Y1873">
        <v>0</v>
      </c>
      <c r="Z1873">
        <v>0.16532854297414254</v>
      </c>
      <c r="AA1873">
        <v>0</v>
      </c>
      <c r="AB1873">
        <v>0.6966800822031789</v>
      </c>
      <c r="AC1873">
        <v>0</v>
      </c>
      <c r="AD1873">
        <v>0</v>
      </c>
      <c r="AE1873">
        <v>9.3733148806717512</v>
      </c>
    </row>
    <row r="1874" spans="1:31" x14ac:dyDescent="0.25">
      <c r="A1874">
        <v>1629530</v>
      </c>
      <c r="B1874">
        <v>1</v>
      </c>
      <c r="C1874" t="s">
        <v>80</v>
      </c>
      <c r="D1874" t="s">
        <v>97</v>
      </c>
      <c r="E1874" t="s">
        <v>152</v>
      </c>
      <c r="F1874" t="s">
        <v>5633</v>
      </c>
      <c r="G1874" t="s">
        <v>168</v>
      </c>
      <c r="H1874" t="s">
        <v>149</v>
      </c>
      <c r="I1874" t="s">
        <v>135</v>
      </c>
      <c r="J1874" t="s">
        <v>136</v>
      </c>
      <c r="K1874" t="s">
        <v>137</v>
      </c>
      <c r="L1874" t="s">
        <v>5634</v>
      </c>
      <c r="M1874" t="s">
        <v>5635</v>
      </c>
      <c r="N1874">
        <v>3.2055555550000001</v>
      </c>
      <c r="O1874">
        <v>0</v>
      </c>
      <c r="P1874">
        <v>2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1.4486110499257403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1.4486110499257403</v>
      </c>
    </row>
    <row r="1875" spans="1:31" x14ac:dyDescent="0.25">
      <c r="A1875">
        <v>1629089</v>
      </c>
      <c r="B1875">
        <v>1</v>
      </c>
      <c r="C1875" t="s">
        <v>80</v>
      </c>
      <c r="D1875" t="s">
        <v>85</v>
      </c>
      <c r="E1875" t="s">
        <v>152</v>
      </c>
      <c r="F1875" t="s">
        <v>3697</v>
      </c>
      <c r="G1875" t="s">
        <v>227</v>
      </c>
      <c r="H1875" t="s">
        <v>149</v>
      </c>
      <c r="I1875" t="s">
        <v>135</v>
      </c>
      <c r="J1875" t="s">
        <v>136</v>
      </c>
      <c r="K1875" t="s">
        <v>137</v>
      </c>
      <c r="L1875" t="s">
        <v>5636</v>
      </c>
      <c r="M1875" t="s">
        <v>5637</v>
      </c>
      <c r="N1875">
        <v>1.8191666660000001</v>
      </c>
      <c r="O1875">
        <v>0</v>
      </c>
      <c r="P1875">
        <v>16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6.5466423723699174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6.5466423723699174</v>
      </c>
    </row>
    <row r="1876" spans="1:31" x14ac:dyDescent="0.25">
      <c r="A1876">
        <v>1629195</v>
      </c>
      <c r="B1876">
        <v>1</v>
      </c>
      <c r="C1876" t="s">
        <v>80</v>
      </c>
      <c r="D1876" t="s">
        <v>91</v>
      </c>
      <c r="E1876" t="s">
        <v>140</v>
      </c>
      <c r="F1876" t="s">
        <v>5413</v>
      </c>
      <c r="G1876" t="s">
        <v>161</v>
      </c>
      <c r="H1876" t="s">
        <v>134</v>
      </c>
      <c r="I1876" t="s">
        <v>135</v>
      </c>
      <c r="J1876" t="s">
        <v>136</v>
      </c>
      <c r="K1876" t="s">
        <v>137</v>
      </c>
      <c r="L1876" t="s">
        <v>5638</v>
      </c>
      <c r="M1876" t="s">
        <v>5639</v>
      </c>
      <c r="N1876">
        <v>1.611388888</v>
      </c>
      <c r="O1876">
        <v>1</v>
      </c>
      <c r="P1876">
        <v>30</v>
      </c>
      <c r="Q1876">
        <v>21</v>
      </c>
      <c r="R1876">
        <v>284</v>
      </c>
      <c r="S1876">
        <v>10</v>
      </c>
      <c r="T1876">
        <v>60</v>
      </c>
      <c r="U1876">
        <v>3</v>
      </c>
      <c r="V1876">
        <v>0</v>
      </c>
      <c r="W1876">
        <v>1.9824699337412102</v>
      </c>
      <c r="X1876">
        <v>10.130018457832678</v>
      </c>
      <c r="Y1876">
        <v>8.9019859682590994</v>
      </c>
      <c r="Z1876">
        <v>62.381216650964618</v>
      </c>
      <c r="AA1876">
        <v>166.38554660708147</v>
      </c>
      <c r="AB1876">
        <v>40.339770127636172</v>
      </c>
      <c r="AC1876">
        <v>153.25596657336271</v>
      </c>
      <c r="AD1876">
        <v>0</v>
      </c>
      <c r="AE1876">
        <v>443.37697431887796</v>
      </c>
    </row>
    <row r="1877" spans="1:31" x14ac:dyDescent="0.25">
      <c r="A1877">
        <v>1629736</v>
      </c>
      <c r="B1877">
        <v>1</v>
      </c>
      <c r="C1877" t="s">
        <v>81</v>
      </c>
      <c r="D1877" t="s">
        <v>119</v>
      </c>
      <c r="E1877" t="s">
        <v>152</v>
      </c>
      <c r="F1877" t="s">
        <v>5640</v>
      </c>
      <c r="G1877" t="s">
        <v>507</v>
      </c>
      <c r="H1877" t="s">
        <v>149</v>
      </c>
      <c r="I1877" t="s">
        <v>135</v>
      </c>
      <c r="J1877" t="s">
        <v>136</v>
      </c>
      <c r="K1877" t="s">
        <v>137</v>
      </c>
      <c r="L1877" t="s">
        <v>5641</v>
      </c>
      <c r="M1877" t="s">
        <v>5642</v>
      </c>
      <c r="N1877">
        <v>0.96666666599999995</v>
      </c>
      <c r="O1877">
        <v>0</v>
      </c>
      <c r="P1877">
        <v>1</v>
      </c>
      <c r="Q1877">
        <v>0</v>
      </c>
      <c r="R1877">
        <v>0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0.38807198014563998</v>
      </c>
      <c r="Y1877">
        <v>0</v>
      </c>
      <c r="Z1877">
        <v>0</v>
      </c>
      <c r="AA1877">
        <v>0</v>
      </c>
      <c r="AB1877">
        <v>0.45405364851897556</v>
      </c>
      <c r="AC1877">
        <v>0</v>
      </c>
      <c r="AD1877">
        <v>0</v>
      </c>
      <c r="AE1877">
        <v>0.84212562866461549</v>
      </c>
    </row>
    <row r="1878" spans="1:31" x14ac:dyDescent="0.25">
      <c r="A1878">
        <v>1629487</v>
      </c>
      <c r="B1878">
        <v>1</v>
      </c>
      <c r="C1878" t="s">
        <v>81</v>
      </c>
      <c r="D1878" t="s">
        <v>113</v>
      </c>
      <c r="E1878" t="s">
        <v>178</v>
      </c>
      <c r="F1878" t="s">
        <v>5643</v>
      </c>
      <c r="G1878" t="s">
        <v>187</v>
      </c>
      <c r="H1878" t="s">
        <v>149</v>
      </c>
      <c r="I1878" t="s">
        <v>135</v>
      </c>
      <c r="J1878" t="s">
        <v>136</v>
      </c>
      <c r="K1878" t="s">
        <v>137</v>
      </c>
      <c r="L1878" t="s">
        <v>5644</v>
      </c>
      <c r="M1878" t="s">
        <v>5645</v>
      </c>
      <c r="N1878">
        <v>2.0802777770000001</v>
      </c>
      <c r="O1878">
        <v>0</v>
      </c>
      <c r="P1878">
        <v>72</v>
      </c>
      <c r="Q1878">
        <v>0</v>
      </c>
      <c r="R1878">
        <v>0</v>
      </c>
      <c r="S1878">
        <v>0</v>
      </c>
      <c r="T1878">
        <v>18</v>
      </c>
      <c r="U1878">
        <v>0</v>
      </c>
      <c r="V1878">
        <v>0</v>
      </c>
      <c r="W1878">
        <v>0</v>
      </c>
      <c r="X1878">
        <v>28.858885726247181</v>
      </c>
      <c r="Y1878">
        <v>0</v>
      </c>
      <c r="Z1878">
        <v>0</v>
      </c>
      <c r="AA1878">
        <v>0</v>
      </c>
      <c r="AB1878">
        <v>60.578884122410877</v>
      </c>
      <c r="AC1878">
        <v>0</v>
      </c>
      <c r="AD1878">
        <v>0</v>
      </c>
      <c r="AE1878">
        <v>89.437769848658064</v>
      </c>
    </row>
    <row r="1879" spans="1:31" x14ac:dyDescent="0.25">
      <c r="A1879">
        <v>1629607</v>
      </c>
      <c r="B1879">
        <v>1</v>
      </c>
      <c r="C1879" t="s">
        <v>80</v>
      </c>
      <c r="D1879" t="s">
        <v>109</v>
      </c>
      <c r="E1879" t="s">
        <v>146</v>
      </c>
      <c r="F1879" t="s">
        <v>5646</v>
      </c>
      <c r="G1879" t="s">
        <v>142</v>
      </c>
      <c r="H1879" t="s">
        <v>149</v>
      </c>
      <c r="I1879" t="s">
        <v>135</v>
      </c>
      <c r="J1879" t="s">
        <v>136</v>
      </c>
      <c r="K1879" t="s">
        <v>143</v>
      </c>
      <c r="L1879" t="s">
        <v>5268</v>
      </c>
      <c r="M1879" t="s">
        <v>5647</v>
      </c>
      <c r="N1879">
        <v>3.0285027769999999</v>
      </c>
      <c r="O1879">
        <v>0</v>
      </c>
      <c r="P1879">
        <v>397</v>
      </c>
      <c r="Q1879">
        <v>0</v>
      </c>
      <c r="R1879">
        <v>1</v>
      </c>
      <c r="S1879">
        <v>0</v>
      </c>
      <c r="T1879">
        <v>49</v>
      </c>
      <c r="U1879">
        <v>0</v>
      </c>
      <c r="V1879">
        <v>0</v>
      </c>
      <c r="W1879">
        <v>0</v>
      </c>
      <c r="X1879">
        <v>268.80450787265528</v>
      </c>
      <c r="Y1879">
        <v>0</v>
      </c>
      <c r="Z1879">
        <v>8.9386441933250009E-3</v>
      </c>
      <c r="AA1879">
        <v>0</v>
      </c>
      <c r="AB1879">
        <v>114.63465498172208</v>
      </c>
      <c r="AC1879">
        <v>0</v>
      </c>
      <c r="AD1879">
        <v>0</v>
      </c>
      <c r="AE1879">
        <v>383.44810149857068</v>
      </c>
    </row>
    <row r="1880" spans="1:31" x14ac:dyDescent="0.25">
      <c r="A1880">
        <v>1629275</v>
      </c>
      <c r="B1880">
        <v>1</v>
      </c>
      <c r="C1880" t="s">
        <v>80</v>
      </c>
      <c r="D1880" t="s">
        <v>96</v>
      </c>
      <c r="E1880" t="s">
        <v>131</v>
      </c>
      <c r="F1880" t="s">
        <v>5648</v>
      </c>
      <c r="G1880" t="s">
        <v>431</v>
      </c>
      <c r="H1880" t="s">
        <v>134</v>
      </c>
      <c r="I1880" t="s">
        <v>135</v>
      </c>
      <c r="J1880" t="s">
        <v>136</v>
      </c>
      <c r="K1880" t="s">
        <v>137</v>
      </c>
      <c r="L1880" t="s">
        <v>5649</v>
      </c>
      <c r="M1880" t="s">
        <v>5650</v>
      </c>
      <c r="N1880">
        <v>5.5144444439999996</v>
      </c>
      <c r="O1880">
        <v>0</v>
      </c>
      <c r="P1880">
        <v>8</v>
      </c>
      <c r="Q1880">
        <v>0</v>
      </c>
      <c r="R1880">
        <v>4</v>
      </c>
      <c r="S1880">
        <v>0</v>
      </c>
      <c r="T1880">
        <v>2</v>
      </c>
      <c r="U1880">
        <v>0</v>
      </c>
      <c r="V1880">
        <v>0</v>
      </c>
      <c r="W1880">
        <v>0</v>
      </c>
      <c r="X1880">
        <v>3.0265173839911856</v>
      </c>
      <c r="Y1880">
        <v>0</v>
      </c>
      <c r="Z1880">
        <v>4.2488477811547867</v>
      </c>
      <c r="AA1880">
        <v>0</v>
      </c>
      <c r="AB1880">
        <v>29.501553678478921</v>
      </c>
      <c r="AC1880">
        <v>0</v>
      </c>
      <c r="AD1880">
        <v>0</v>
      </c>
      <c r="AE1880">
        <v>36.776918843624891</v>
      </c>
    </row>
    <row r="1881" spans="1:31" x14ac:dyDescent="0.25">
      <c r="A1881">
        <v>1629822</v>
      </c>
      <c r="B1881">
        <v>1</v>
      </c>
      <c r="C1881" t="s">
        <v>80</v>
      </c>
      <c r="D1881" t="s">
        <v>101</v>
      </c>
      <c r="E1881" t="s">
        <v>152</v>
      </c>
      <c r="F1881" t="s">
        <v>5651</v>
      </c>
      <c r="G1881" t="s">
        <v>154</v>
      </c>
      <c r="H1881" t="s">
        <v>149</v>
      </c>
      <c r="I1881" t="s">
        <v>135</v>
      </c>
      <c r="J1881" t="s">
        <v>136</v>
      </c>
      <c r="K1881" t="s">
        <v>137</v>
      </c>
      <c r="L1881" t="s">
        <v>5652</v>
      </c>
      <c r="M1881" t="s">
        <v>5653</v>
      </c>
      <c r="N1881">
        <v>2.9669444440000001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</row>
    <row r="1882" spans="1:31" x14ac:dyDescent="0.25">
      <c r="A1882">
        <v>1629630</v>
      </c>
      <c r="B1882">
        <v>1</v>
      </c>
      <c r="C1882" t="s">
        <v>81</v>
      </c>
      <c r="D1882" t="s">
        <v>112</v>
      </c>
      <c r="E1882" t="s">
        <v>178</v>
      </c>
      <c r="F1882" t="s">
        <v>5654</v>
      </c>
      <c r="G1882" t="s">
        <v>187</v>
      </c>
      <c r="H1882" t="s">
        <v>149</v>
      </c>
      <c r="I1882" t="s">
        <v>135</v>
      </c>
      <c r="J1882" t="s">
        <v>136</v>
      </c>
      <c r="K1882" t="s">
        <v>137</v>
      </c>
      <c r="L1882" t="s">
        <v>5655</v>
      </c>
      <c r="M1882" t="s">
        <v>5656</v>
      </c>
      <c r="N1882">
        <v>4.3319444440000003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9</v>
      </c>
      <c r="U1882">
        <v>0</v>
      </c>
      <c r="V1882">
        <v>1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75.031618030572389</v>
      </c>
      <c r="AC1882">
        <v>0</v>
      </c>
      <c r="AD1882">
        <v>99.023722229047877</v>
      </c>
      <c r="AE1882">
        <v>174.05534025962027</v>
      </c>
    </row>
    <row r="1883" spans="1:31" x14ac:dyDescent="0.25">
      <c r="A1883">
        <v>1629135</v>
      </c>
      <c r="B1883">
        <v>1</v>
      </c>
      <c r="C1883" t="s">
        <v>80</v>
      </c>
      <c r="D1883" t="s">
        <v>84</v>
      </c>
      <c r="E1883" t="s">
        <v>204</v>
      </c>
      <c r="F1883" t="s">
        <v>5657</v>
      </c>
      <c r="G1883" t="s">
        <v>161</v>
      </c>
      <c r="H1883" t="s">
        <v>134</v>
      </c>
      <c r="I1883" t="s">
        <v>135</v>
      </c>
      <c r="J1883" t="s">
        <v>136</v>
      </c>
      <c r="K1883" t="s">
        <v>137</v>
      </c>
      <c r="L1883" t="s">
        <v>5658</v>
      </c>
      <c r="M1883" t="s">
        <v>5659</v>
      </c>
      <c r="N1883">
        <v>0.167222222</v>
      </c>
      <c r="O1883">
        <v>6</v>
      </c>
      <c r="P1883">
        <v>1398</v>
      </c>
      <c r="Q1883">
        <v>14</v>
      </c>
      <c r="R1883">
        <v>287</v>
      </c>
      <c r="S1883">
        <v>27</v>
      </c>
      <c r="T1883">
        <v>237</v>
      </c>
      <c r="U1883">
        <v>1</v>
      </c>
      <c r="V1883">
        <v>0</v>
      </c>
      <c r="W1883">
        <v>1.4023687935848268</v>
      </c>
      <c r="X1883">
        <v>62.273389122917621</v>
      </c>
      <c r="Y1883">
        <v>2.212421128832915</v>
      </c>
      <c r="Z1883">
        <v>10.9236391425517</v>
      </c>
      <c r="AA1883">
        <v>18.073357316148108</v>
      </c>
      <c r="AB1883">
        <v>20.367865637554026</v>
      </c>
      <c r="AC1883">
        <v>0</v>
      </c>
      <c r="AD1883">
        <v>0</v>
      </c>
      <c r="AE1883">
        <v>115.25304114158919</v>
      </c>
    </row>
    <row r="1884" spans="1:31" x14ac:dyDescent="0.25">
      <c r="A1884">
        <v>1629298</v>
      </c>
      <c r="B1884">
        <v>1</v>
      </c>
      <c r="C1884" t="s">
        <v>80</v>
      </c>
      <c r="D1884" t="s">
        <v>105</v>
      </c>
      <c r="E1884" t="s">
        <v>131</v>
      </c>
      <c r="F1884" t="s">
        <v>5660</v>
      </c>
      <c r="G1884" t="s">
        <v>195</v>
      </c>
      <c r="H1884" t="s">
        <v>134</v>
      </c>
      <c r="I1884" t="s">
        <v>135</v>
      </c>
      <c r="J1884" t="s">
        <v>136</v>
      </c>
      <c r="K1884" t="s">
        <v>137</v>
      </c>
      <c r="L1884" t="s">
        <v>5661</v>
      </c>
      <c r="M1884" t="s">
        <v>5662</v>
      </c>
      <c r="N1884">
        <v>2.369722222</v>
      </c>
      <c r="O1884">
        <v>0</v>
      </c>
      <c r="P1884">
        <v>213</v>
      </c>
      <c r="Q1884">
        <v>0</v>
      </c>
      <c r="R1884">
        <v>0</v>
      </c>
      <c r="S1884">
        <v>0</v>
      </c>
      <c r="T1884">
        <v>9</v>
      </c>
      <c r="U1884">
        <v>0</v>
      </c>
      <c r="V1884">
        <v>0</v>
      </c>
      <c r="W1884">
        <v>0</v>
      </c>
      <c r="X1884">
        <v>200.23549983034229</v>
      </c>
      <c r="Y1884">
        <v>0</v>
      </c>
      <c r="Z1884">
        <v>0</v>
      </c>
      <c r="AA1884">
        <v>0</v>
      </c>
      <c r="AB1884">
        <v>15.87340620826801</v>
      </c>
      <c r="AC1884">
        <v>0</v>
      </c>
      <c r="AD1884">
        <v>0</v>
      </c>
      <c r="AE1884">
        <v>216.10890603861031</v>
      </c>
    </row>
    <row r="1885" spans="1:31" x14ac:dyDescent="0.25">
      <c r="A1885">
        <v>1629467</v>
      </c>
      <c r="B1885">
        <v>1</v>
      </c>
      <c r="C1885" t="s">
        <v>80</v>
      </c>
      <c r="D1885" t="s">
        <v>105</v>
      </c>
      <c r="E1885" t="s">
        <v>152</v>
      </c>
      <c r="F1885" t="s">
        <v>5663</v>
      </c>
      <c r="G1885" t="s">
        <v>154</v>
      </c>
      <c r="H1885" t="s">
        <v>149</v>
      </c>
      <c r="I1885" t="s">
        <v>135</v>
      </c>
      <c r="J1885" t="s">
        <v>136</v>
      </c>
      <c r="K1885" t="s">
        <v>137</v>
      </c>
      <c r="L1885" t="s">
        <v>5664</v>
      </c>
      <c r="M1885" t="s">
        <v>5665</v>
      </c>
      <c r="N1885">
        <v>4.8058333329999998</v>
      </c>
      <c r="O1885">
        <v>0</v>
      </c>
      <c r="P1885">
        <v>1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0.86185705152547276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0.86185705152547276</v>
      </c>
    </row>
    <row r="1886" spans="1:31" x14ac:dyDescent="0.25">
      <c r="A1886">
        <v>1629799</v>
      </c>
      <c r="B1886">
        <v>1</v>
      </c>
      <c r="C1886" t="s">
        <v>80</v>
      </c>
      <c r="D1886" t="s">
        <v>110</v>
      </c>
      <c r="E1886" t="s">
        <v>152</v>
      </c>
      <c r="F1886" t="s">
        <v>5666</v>
      </c>
      <c r="G1886" t="s">
        <v>154</v>
      </c>
      <c r="H1886" t="s">
        <v>149</v>
      </c>
      <c r="I1886" t="s">
        <v>135</v>
      </c>
      <c r="J1886" t="s">
        <v>136</v>
      </c>
      <c r="K1886" t="s">
        <v>137</v>
      </c>
      <c r="L1886" t="s">
        <v>5667</v>
      </c>
      <c r="M1886" t="s">
        <v>5668</v>
      </c>
      <c r="N1886">
        <v>1.5291666660000001</v>
      </c>
      <c r="O1886">
        <v>0</v>
      </c>
      <c r="P1886">
        <v>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1.3000584063118952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1.3000584063118952</v>
      </c>
    </row>
    <row r="1887" spans="1:31" x14ac:dyDescent="0.25">
      <c r="A1887">
        <v>1629444</v>
      </c>
      <c r="B1887">
        <v>1</v>
      </c>
      <c r="C1887" t="s">
        <v>81</v>
      </c>
      <c r="D1887" t="s">
        <v>121</v>
      </c>
      <c r="E1887" t="s">
        <v>131</v>
      </c>
      <c r="F1887" t="s">
        <v>5669</v>
      </c>
      <c r="G1887" t="s">
        <v>195</v>
      </c>
      <c r="H1887" t="s">
        <v>134</v>
      </c>
      <c r="I1887" t="s">
        <v>135</v>
      </c>
      <c r="J1887" t="s">
        <v>136</v>
      </c>
      <c r="K1887" t="s">
        <v>137</v>
      </c>
      <c r="L1887" t="s">
        <v>5670</v>
      </c>
      <c r="M1887" t="s">
        <v>5671</v>
      </c>
      <c r="N1887">
        <v>2.4641666660000001</v>
      </c>
      <c r="O1887">
        <v>0</v>
      </c>
      <c r="P1887">
        <v>36</v>
      </c>
      <c r="Q1887">
        <v>0</v>
      </c>
      <c r="R1887">
        <v>0</v>
      </c>
      <c r="S1887">
        <v>0</v>
      </c>
      <c r="T1887">
        <v>1</v>
      </c>
      <c r="U1887">
        <v>0</v>
      </c>
      <c r="V1887">
        <v>0</v>
      </c>
      <c r="W1887">
        <v>0</v>
      </c>
      <c r="X1887">
        <v>10.31370630241317</v>
      </c>
      <c r="Y1887">
        <v>0</v>
      </c>
      <c r="Z1887">
        <v>0</v>
      </c>
      <c r="AA1887">
        <v>0</v>
      </c>
      <c r="AB1887">
        <v>0.31145857352011336</v>
      </c>
      <c r="AC1887">
        <v>0</v>
      </c>
      <c r="AD1887">
        <v>0</v>
      </c>
      <c r="AE1887">
        <v>10.625164875933283</v>
      </c>
    </row>
    <row r="1888" spans="1:31" x14ac:dyDescent="0.25">
      <c r="A1888">
        <v>1629112</v>
      </c>
      <c r="B1888">
        <v>1</v>
      </c>
      <c r="C1888" t="s">
        <v>81</v>
      </c>
      <c r="D1888" t="s">
        <v>128</v>
      </c>
      <c r="E1888" t="s">
        <v>178</v>
      </c>
      <c r="F1888" t="s">
        <v>5672</v>
      </c>
      <c r="G1888" t="s">
        <v>227</v>
      </c>
      <c r="H1888" t="s">
        <v>149</v>
      </c>
      <c r="I1888" t="s">
        <v>135</v>
      </c>
      <c r="J1888" t="s">
        <v>136</v>
      </c>
      <c r="K1888" t="s">
        <v>137</v>
      </c>
      <c r="L1888" t="s">
        <v>5673</v>
      </c>
      <c r="M1888" t="s">
        <v>5403</v>
      </c>
      <c r="N1888">
        <v>0.65055555499999995</v>
      </c>
      <c r="O1888">
        <v>0</v>
      </c>
      <c r="P1888">
        <v>42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5.9622115982288335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5.9622115982288335</v>
      </c>
    </row>
    <row r="1889" spans="1:31" x14ac:dyDescent="0.25">
      <c r="A1889">
        <v>1629676</v>
      </c>
      <c r="B1889">
        <v>1</v>
      </c>
      <c r="C1889" t="s">
        <v>80</v>
      </c>
      <c r="D1889" t="s">
        <v>90</v>
      </c>
      <c r="E1889" t="s">
        <v>152</v>
      </c>
      <c r="F1889" t="s">
        <v>5674</v>
      </c>
      <c r="G1889" t="s">
        <v>154</v>
      </c>
      <c r="H1889" t="s">
        <v>149</v>
      </c>
      <c r="I1889" t="s">
        <v>135</v>
      </c>
      <c r="J1889" t="s">
        <v>136</v>
      </c>
      <c r="K1889" t="s">
        <v>137</v>
      </c>
      <c r="L1889" t="s">
        <v>5675</v>
      </c>
      <c r="M1889" t="s">
        <v>5676</v>
      </c>
      <c r="N1889">
        <v>0.89833333299999996</v>
      </c>
      <c r="O1889">
        <v>0</v>
      </c>
      <c r="P1889">
        <v>2</v>
      </c>
      <c r="Q1889">
        <v>0</v>
      </c>
      <c r="R1889">
        <v>0</v>
      </c>
      <c r="S1889">
        <v>0</v>
      </c>
      <c r="T1889">
        <v>1</v>
      </c>
      <c r="U1889">
        <v>0</v>
      </c>
      <c r="V1889">
        <v>0</v>
      </c>
      <c r="W1889">
        <v>0</v>
      </c>
      <c r="X1889">
        <v>1.1358381772036166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1.1358381772036166</v>
      </c>
    </row>
    <row r="1890" spans="1:31" x14ac:dyDescent="0.25">
      <c r="A1890">
        <v>1629258</v>
      </c>
      <c r="B1890">
        <v>1</v>
      </c>
      <c r="C1890" t="s">
        <v>80</v>
      </c>
      <c r="D1890" t="s">
        <v>104</v>
      </c>
      <c r="E1890" t="s">
        <v>204</v>
      </c>
      <c r="F1890" t="s">
        <v>5677</v>
      </c>
      <c r="G1890" t="s">
        <v>161</v>
      </c>
      <c r="H1890" t="s">
        <v>134</v>
      </c>
      <c r="I1890" t="s">
        <v>135</v>
      </c>
      <c r="J1890" t="s">
        <v>136</v>
      </c>
      <c r="K1890" t="s">
        <v>137</v>
      </c>
      <c r="L1890" t="s">
        <v>5678</v>
      </c>
      <c r="M1890" t="s">
        <v>5679</v>
      </c>
      <c r="N1890">
        <v>1.6005555549999999</v>
      </c>
      <c r="O1890">
        <v>2</v>
      </c>
      <c r="P1890">
        <v>827</v>
      </c>
      <c r="Q1890">
        <v>12</v>
      </c>
      <c r="R1890">
        <v>75</v>
      </c>
      <c r="S1890">
        <v>4</v>
      </c>
      <c r="T1890">
        <v>170</v>
      </c>
      <c r="U1890">
        <v>3</v>
      </c>
      <c r="V1890">
        <v>0</v>
      </c>
      <c r="W1890">
        <v>0.93612324805505009</v>
      </c>
      <c r="X1890">
        <v>228.19384204539477</v>
      </c>
      <c r="Y1890">
        <v>1.9732569508132678</v>
      </c>
      <c r="Z1890">
        <v>19.143295952391995</v>
      </c>
      <c r="AA1890">
        <v>8.9730091676931991</v>
      </c>
      <c r="AB1890">
        <v>140.64361545354174</v>
      </c>
      <c r="AC1890">
        <v>100.76051855083125</v>
      </c>
      <c r="AD1890">
        <v>0</v>
      </c>
      <c r="AE1890">
        <v>500.62366136872123</v>
      </c>
    </row>
    <row r="1891" spans="1:31" x14ac:dyDescent="0.25">
      <c r="A1891">
        <v>1629507</v>
      </c>
      <c r="B1891">
        <v>1</v>
      </c>
      <c r="C1891" t="s">
        <v>81</v>
      </c>
      <c r="D1891" t="s">
        <v>115</v>
      </c>
      <c r="E1891" t="s">
        <v>131</v>
      </c>
      <c r="F1891" t="s">
        <v>5680</v>
      </c>
      <c r="G1891" t="s">
        <v>195</v>
      </c>
      <c r="H1891" t="s">
        <v>134</v>
      </c>
      <c r="I1891" t="s">
        <v>135</v>
      </c>
      <c r="J1891" t="s">
        <v>136</v>
      </c>
      <c r="K1891" t="s">
        <v>137</v>
      </c>
      <c r="L1891" t="s">
        <v>5681</v>
      </c>
      <c r="M1891" t="s">
        <v>5682</v>
      </c>
      <c r="N1891">
        <v>7.994444444</v>
      </c>
      <c r="O1891">
        <v>0</v>
      </c>
      <c r="P1891">
        <v>77</v>
      </c>
      <c r="Q1891">
        <v>0</v>
      </c>
      <c r="R1891">
        <v>0</v>
      </c>
      <c r="S1891">
        <v>0</v>
      </c>
      <c r="T1891">
        <v>8</v>
      </c>
      <c r="U1891">
        <v>0</v>
      </c>
      <c r="V1891">
        <v>0</v>
      </c>
      <c r="W1891">
        <v>0</v>
      </c>
      <c r="X1891">
        <v>40.989119761361117</v>
      </c>
      <c r="Y1891">
        <v>0</v>
      </c>
      <c r="Z1891">
        <v>0</v>
      </c>
      <c r="AA1891">
        <v>0</v>
      </c>
      <c r="AB1891">
        <v>6.5382584299233928</v>
      </c>
      <c r="AC1891">
        <v>0</v>
      </c>
      <c r="AD1891">
        <v>0</v>
      </c>
      <c r="AE1891">
        <v>47.527378191284512</v>
      </c>
    </row>
    <row r="1892" spans="1:31" x14ac:dyDescent="0.25">
      <c r="A1892">
        <v>1629816</v>
      </c>
      <c r="B1892">
        <v>1</v>
      </c>
      <c r="C1892" t="s">
        <v>80</v>
      </c>
      <c r="D1892" t="s">
        <v>93</v>
      </c>
      <c r="E1892" t="s">
        <v>140</v>
      </c>
      <c r="F1892" t="s">
        <v>5683</v>
      </c>
      <c r="G1892" t="s">
        <v>161</v>
      </c>
      <c r="H1892" t="s">
        <v>134</v>
      </c>
      <c r="I1892" t="s">
        <v>135</v>
      </c>
      <c r="J1892" t="s">
        <v>136</v>
      </c>
      <c r="K1892" t="s">
        <v>137</v>
      </c>
      <c r="L1892" t="s">
        <v>5684</v>
      </c>
      <c r="M1892" t="s">
        <v>5685</v>
      </c>
      <c r="N1892">
        <v>1.5636111109999999</v>
      </c>
      <c r="O1892">
        <v>0</v>
      </c>
      <c r="P1892">
        <v>8</v>
      </c>
      <c r="Q1892">
        <v>33</v>
      </c>
      <c r="R1892">
        <v>106</v>
      </c>
      <c r="S1892">
        <v>7</v>
      </c>
      <c r="T1892">
        <v>19</v>
      </c>
      <c r="U1892">
        <v>0</v>
      </c>
      <c r="V1892">
        <v>0</v>
      </c>
      <c r="W1892">
        <v>0</v>
      </c>
      <c r="X1892">
        <v>3.0532518108340136</v>
      </c>
      <c r="Y1892">
        <v>7.0769246891044872</v>
      </c>
      <c r="Z1892">
        <v>89.379429429715685</v>
      </c>
      <c r="AA1892">
        <v>99.562903568284412</v>
      </c>
      <c r="AB1892">
        <v>33.120399579129241</v>
      </c>
      <c r="AC1892">
        <v>0</v>
      </c>
      <c r="AD1892">
        <v>0</v>
      </c>
      <c r="AE1892">
        <v>232.19290907706784</v>
      </c>
    </row>
    <row r="1893" spans="1:31" x14ac:dyDescent="0.25">
      <c r="A1893">
        <v>1629212</v>
      </c>
      <c r="B1893">
        <v>1</v>
      </c>
      <c r="C1893" t="s">
        <v>80</v>
      </c>
      <c r="D1893" t="s">
        <v>93</v>
      </c>
      <c r="E1893" t="s">
        <v>146</v>
      </c>
      <c r="F1893" t="s">
        <v>5686</v>
      </c>
      <c r="G1893" t="s">
        <v>260</v>
      </c>
      <c r="H1893" t="s">
        <v>149</v>
      </c>
      <c r="I1893" t="s">
        <v>135</v>
      </c>
      <c r="J1893" t="s">
        <v>136</v>
      </c>
      <c r="K1893" t="s">
        <v>137</v>
      </c>
      <c r="L1893" t="s">
        <v>5687</v>
      </c>
      <c r="M1893" t="s">
        <v>5688</v>
      </c>
      <c r="N1893">
        <v>3.7402777770000002</v>
      </c>
      <c r="O1893">
        <v>0</v>
      </c>
      <c r="P1893">
        <v>9</v>
      </c>
      <c r="Q1893">
        <v>0</v>
      </c>
      <c r="R1893">
        <v>7</v>
      </c>
      <c r="S1893">
        <v>0</v>
      </c>
      <c r="T1893">
        <v>5</v>
      </c>
      <c r="U1893">
        <v>0</v>
      </c>
      <c r="V1893">
        <v>0</v>
      </c>
      <c r="W1893">
        <v>0</v>
      </c>
      <c r="X1893">
        <v>3.0265120936487664</v>
      </c>
      <c r="Y1893">
        <v>0</v>
      </c>
      <c r="Z1893">
        <v>7.2065418243438666</v>
      </c>
      <c r="AA1893">
        <v>0</v>
      </c>
      <c r="AB1893">
        <v>9.9184066307926884</v>
      </c>
      <c r="AC1893">
        <v>0</v>
      </c>
      <c r="AD1893">
        <v>0</v>
      </c>
      <c r="AE1893">
        <v>20.151460548785323</v>
      </c>
    </row>
    <row r="1894" spans="1:31" x14ac:dyDescent="0.25">
      <c r="A1894">
        <v>1629862</v>
      </c>
      <c r="B1894">
        <v>1</v>
      </c>
      <c r="C1894" t="s">
        <v>80</v>
      </c>
      <c r="D1894" t="s">
        <v>92</v>
      </c>
      <c r="E1894" t="s">
        <v>140</v>
      </c>
      <c r="F1894" t="s">
        <v>5689</v>
      </c>
      <c r="G1894" t="s">
        <v>161</v>
      </c>
      <c r="H1894" t="s">
        <v>134</v>
      </c>
      <c r="I1894" t="s">
        <v>135</v>
      </c>
      <c r="J1894" t="s">
        <v>136</v>
      </c>
      <c r="K1894" t="s">
        <v>137</v>
      </c>
      <c r="L1894" t="s">
        <v>5690</v>
      </c>
      <c r="M1894" t="s">
        <v>5691</v>
      </c>
      <c r="N1894">
        <v>0.10305555499999999</v>
      </c>
      <c r="O1894">
        <v>8</v>
      </c>
      <c r="P1894">
        <v>3227</v>
      </c>
      <c r="Q1894">
        <v>16</v>
      </c>
      <c r="R1894">
        <v>497</v>
      </c>
      <c r="S1894">
        <v>33</v>
      </c>
      <c r="T1894">
        <v>396</v>
      </c>
      <c r="U1894">
        <v>1</v>
      </c>
      <c r="V1894">
        <v>5</v>
      </c>
      <c r="W1894">
        <v>36.952628772714846</v>
      </c>
      <c r="X1894">
        <v>154.19254157060467</v>
      </c>
      <c r="Y1894">
        <v>1.3607144319670395</v>
      </c>
      <c r="Z1894">
        <v>21.151083750168063</v>
      </c>
      <c r="AA1894">
        <v>21.404145492890006</v>
      </c>
      <c r="AB1894">
        <v>47.702582270203266</v>
      </c>
      <c r="AC1894">
        <v>7.014133211641453</v>
      </c>
      <c r="AD1894">
        <v>15.780921059780587</v>
      </c>
      <c r="AE1894">
        <v>305.55875055996995</v>
      </c>
    </row>
    <row r="1895" spans="1:31" x14ac:dyDescent="0.25">
      <c r="A1895">
        <v>1629753</v>
      </c>
      <c r="B1895">
        <v>1</v>
      </c>
      <c r="C1895" t="s">
        <v>80</v>
      </c>
      <c r="D1895" t="s">
        <v>86</v>
      </c>
      <c r="E1895" t="s">
        <v>152</v>
      </c>
      <c r="F1895" t="s">
        <v>5692</v>
      </c>
      <c r="G1895" t="s">
        <v>168</v>
      </c>
      <c r="H1895" t="s">
        <v>149</v>
      </c>
      <c r="I1895" t="s">
        <v>135</v>
      </c>
      <c r="J1895" t="s">
        <v>136</v>
      </c>
      <c r="K1895" t="s">
        <v>137</v>
      </c>
      <c r="L1895" t="s">
        <v>5693</v>
      </c>
      <c r="M1895" t="s">
        <v>5694</v>
      </c>
      <c r="N1895">
        <v>4.2197222219999997</v>
      </c>
      <c r="O1895">
        <v>0</v>
      </c>
      <c r="P1895">
        <v>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1.0196124656358385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1.0196124656358385</v>
      </c>
    </row>
    <row r="1896" spans="1:31" x14ac:dyDescent="0.25">
      <c r="A1896">
        <v>1629072</v>
      </c>
      <c r="B1896">
        <v>1</v>
      </c>
      <c r="C1896" t="s">
        <v>80</v>
      </c>
      <c r="D1896" t="s">
        <v>97</v>
      </c>
      <c r="E1896" t="s">
        <v>642</v>
      </c>
      <c r="F1896" t="s">
        <v>5695</v>
      </c>
      <c r="G1896" t="s">
        <v>161</v>
      </c>
      <c r="H1896" t="s">
        <v>134</v>
      </c>
      <c r="I1896" t="s">
        <v>135</v>
      </c>
      <c r="J1896" t="s">
        <v>136</v>
      </c>
      <c r="K1896" t="s">
        <v>137</v>
      </c>
      <c r="L1896" t="s">
        <v>5696</v>
      </c>
      <c r="M1896" t="s">
        <v>5697</v>
      </c>
      <c r="N1896">
        <v>2.1411111109999998</v>
      </c>
      <c r="O1896">
        <v>3</v>
      </c>
      <c r="P1896">
        <v>687</v>
      </c>
      <c r="Q1896">
        <v>4</v>
      </c>
      <c r="R1896">
        <v>0</v>
      </c>
      <c r="S1896">
        <v>16</v>
      </c>
      <c r="T1896">
        <v>10</v>
      </c>
      <c r="U1896">
        <v>1</v>
      </c>
      <c r="V1896">
        <v>0</v>
      </c>
      <c r="W1896">
        <v>90.970946491603854</v>
      </c>
      <c r="X1896">
        <v>144.11380817129788</v>
      </c>
      <c r="Y1896">
        <v>56.340836665845487</v>
      </c>
      <c r="Z1896">
        <v>0</v>
      </c>
      <c r="AA1896">
        <v>306.61502085523387</v>
      </c>
      <c r="AB1896">
        <v>12.652698358084873</v>
      </c>
      <c r="AC1896">
        <v>1.8240542549258167</v>
      </c>
      <c r="AD1896">
        <v>0</v>
      </c>
      <c r="AE1896">
        <v>612.51736479699173</v>
      </c>
    </row>
    <row r="1897" spans="1:31" x14ac:dyDescent="0.25">
      <c r="A1897">
        <v>1629066</v>
      </c>
      <c r="B1897">
        <v>1</v>
      </c>
      <c r="C1897" t="s">
        <v>80</v>
      </c>
      <c r="D1897" t="s">
        <v>105</v>
      </c>
      <c r="E1897" t="s">
        <v>140</v>
      </c>
      <c r="F1897" t="s">
        <v>5698</v>
      </c>
      <c r="G1897" t="s">
        <v>161</v>
      </c>
      <c r="H1897" t="s">
        <v>134</v>
      </c>
      <c r="I1897" t="s">
        <v>135</v>
      </c>
      <c r="J1897" t="s">
        <v>136</v>
      </c>
      <c r="K1897" t="s">
        <v>137</v>
      </c>
      <c r="L1897" t="s">
        <v>5699</v>
      </c>
      <c r="M1897" t="s">
        <v>5700</v>
      </c>
      <c r="N1897">
        <v>0.72083333299999997</v>
      </c>
      <c r="O1897">
        <v>0</v>
      </c>
      <c r="P1897">
        <v>3092</v>
      </c>
      <c r="Q1897">
        <v>0</v>
      </c>
      <c r="R1897">
        <v>0</v>
      </c>
      <c r="S1897">
        <v>3</v>
      </c>
      <c r="T1897">
        <v>242</v>
      </c>
      <c r="U1897">
        <v>1</v>
      </c>
      <c r="V1897">
        <v>8</v>
      </c>
      <c r="W1897">
        <v>0</v>
      </c>
      <c r="X1897">
        <v>574.85512566386956</v>
      </c>
      <c r="Y1897">
        <v>0</v>
      </c>
      <c r="Z1897">
        <v>0</v>
      </c>
      <c r="AA1897">
        <v>29.921308489538792</v>
      </c>
      <c r="AB1897">
        <v>95.289234958070637</v>
      </c>
      <c r="AC1897">
        <v>59.192579645664061</v>
      </c>
      <c r="AD1897">
        <v>135.60462698241616</v>
      </c>
      <c r="AE1897">
        <v>894.86287573955929</v>
      </c>
    </row>
    <row r="1898" spans="1:31" x14ac:dyDescent="0.25">
      <c r="A1898">
        <v>1629361</v>
      </c>
      <c r="B1898">
        <v>1</v>
      </c>
      <c r="C1898" t="s">
        <v>80</v>
      </c>
      <c r="D1898" t="s">
        <v>92</v>
      </c>
      <c r="E1898" t="s">
        <v>131</v>
      </c>
      <c r="F1898" t="s">
        <v>5701</v>
      </c>
      <c r="G1898" t="s">
        <v>195</v>
      </c>
      <c r="H1898" t="s">
        <v>134</v>
      </c>
      <c r="I1898" t="s">
        <v>135</v>
      </c>
      <c r="J1898" t="s">
        <v>136</v>
      </c>
      <c r="K1898" t="s">
        <v>137</v>
      </c>
      <c r="L1898" t="s">
        <v>5702</v>
      </c>
      <c r="M1898" t="s">
        <v>5703</v>
      </c>
      <c r="N1898">
        <v>3.6211111109999998</v>
      </c>
      <c r="O1898">
        <v>0</v>
      </c>
      <c r="P1898">
        <v>7</v>
      </c>
      <c r="Q1898">
        <v>0</v>
      </c>
      <c r="R1898">
        <v>0</v>
      </c>
      <c r="S1898">
        <v>0</v>
      </c>
      <c r="T1898">
        <v>4</v>
      </c>
      <c r="U1898">
        <v>0</v>
      </c>
      <c r="V1898">
        <v>0</v>
      </c>
      <c r="W1898">
        <v>0</v>
      </c>
      <c r="X1898">
        <v>12.630118393678634</v>
      </c>
      <c r="Y1898">
        <v>0</v>
      </c>
      <c r="Z1898">
        <v>0</v>
      </c>
      <c r="AA1898">
        <v>0</v>
      </c>
      <c r="AB1898">
        <v>25.017890259996403</v>
      </c>
      <c r="AC1898">
        <v>0</v>
      </c>
      <c r="AD1898">
        <v>0</v>
      </c>
      <c r="AE1898">
        <v>37.648008653675035</v>
      </c>
    </row>
    <row r="1899" spans="1:31" x14ac:dyDescent="0.25">
      <c r="A1899">
        <v>1629461</v>
      </c>
      <c r="B1899">
        <v>1</v>
      </c>
      <c r="C1899" t="s">
        <v>81</v>
      </c>
      <c r="D1899" t="s">
        <v>112</v>
      </c>
      <c r="E1899" t="s">
        <v>146</v>
      </c>
      <c r="F1899" t="s">
        <v>5704</v>
      </c>
      <c r="G1899" t="s">
        <v>148</v>
      </c>
      <c r="H1899" t="s">
        <v>149</v>
      </c>
      <c r="I1899" t="s">
        <v>135</v>
      </c>
      <c r="J1899" t="s">
        <v>136</v>
      </c>
      <c r="K1899" t="s">
        <v>143</v>
      </c>
      <c r="L1899" t="s">
        <v>5705</v>
      </c>
      <c r="M1899" t="s">
        <v>5706</v>
      </c>
      <c r="N1899">
        <v>6.8905555549999997</v>
      </c>
      <c r="O1899">
        <v>0</v>
      </c>
      <c r="P1899">
        <v>821</v>
      </c>
      <c r="Q1899">
        <v>0</v>
      </c>
      <c r="R1899">
        <v>6</v>
      </c>
      <c r="S1899">
        <v>0</v>
      </c>
      <c r="T1899">
        <v>93</v>
      </c>
      <c r="U1899">
        <v>0</v>
      </c>
      <c r="V1899">
        <v>0</v>
      </c>
      <c r="W1899">
        <v>0</v>
      </c>
      <c r="X1899">
        <v>1116.2871462470598</v>
      </c>
      <c r="Y1899">
        <v>0</v>
      </c>
      <c r="Z1899">
        <v>0.43887973180226564</v>
      </c>
      <c r="AA1899">
        <v>0</v>
      </c>
      <c r="AB1899">
        <v>615.27426076847303</v>
      </c>
      <c r="AC1899">
        <v>0</v>
      </c>
      <c r="AD1899">
        <v>0</v>
      </c>
      <c r="AE1899">
        <v>1732.0002867473349</v>
      </c>
    </row>
    <row r="1900" spans="1:31" x14ac:dyDescent="0.25">
      <c r="A1900">
        <v>1629690</v>
      </c>
      <c r="B1900">
        <v>1</v>
      </c>
      <c r="C1900" t="s">
        <v>80</v>
      </c>
      <c r="D1900" t="s">
        <v>94</v>
      </c>
      <c r="E1900" t="s">
        <v>204</v>
      </c>
      <c r="F1900" t="s">
        <v>234</v>
      </c>
      <c r="G1900" t="s">
        <v>4286</v>
      </c>
      <c r="H1900" t="s">
        <v>967</v>
      </c>
      <c r="I1900" t="s">
        <v>135</v>
      </c>
      <c r="J1900" t="s">
        <v>136</v>
      </c>
      <c r="K1900" t="s">
        <v>143</v>
      </c>
      <c r="L1900" t="s">
        <v>5707</v>
      </c>
      <c r="M1900" t="s">
        <v>5708</v>
      </c>
      <c r="N1900">
        <v>5.3656758330000001</v>
      </c>
      <c r="O1900">
        <v>0</v>
      </c>
      <c r="P1900">
        <v>174</v>
      </c>
      <c r="Q1900">
        <v>0</v>
      </c>
      <c r="R1900">
        <v>0</v>
      </c>
      <c r="S1900">
        <v>1</v>
      </c>
      <c r="T1900">
        <v>18</v>
      </c>
      <c r="U1900">
        <v>0</v>
      </c>
      <c r="V1900">
        <v>0</v>
      </c>
      <c r="W1900">
        <v>0</v>
      </c>
      <c r="X1900">
        <v>93.891025583637699</v>
      </c>
      <c r="Y1900">
        <v>0</v>
      </c>
      <c r="Z1900">
        <v>0</v>
      </c>
      <c r="AA1900">
        <v>0</v>
      </c>
      <c r="AB1900">
        <v>48.836656617520056</v>
      </c>
      <c r="AC1900">
        <v>0</v>
      </c>
      <c r="AD1900">
        <v>0</v>
      </c>
      <c r="AE1900">
        <v>142.72768220115776</v>
      </c>
    </row>
    <row r="1901" spans="1:31" x14ac:dyDescent="0.25">
      <c r="A1901">
        <v>1629504</v>
      </c>
      <c r="B1901">
        <v>1</v>
      </c>
      <c r="C1901" t="s">
        <v>80</v>
      </c>
      <c r="D1901" t="s">
        <v>96</v>
      </c>
      <c r="E1901" t="s">
        <v>178</v>
      </c>
      <c r="F1901" t="s">
        <v>5709</v>
      </c>
      <c r="G1901" t="s">
        <v>187</v>
      </c>
      <c r="H1901" t="s">
        <v>149</v>
      </c>
      <c r="I1901" t="s">
        <v>135</v>
      </c>
      <c r="J1901" t="s">
        <v>136</v>
      </c>
      <c r="K1901" t="s">
        <v>137</v>
      </c>
      <c r="L1901" t="s">
        <v>5710</v>
      </c>
      <c r="M1901" t="s">
        <v>5711</v>
      </c>
      <c r="N1901">
        <v>9.8458333329999999</v>
      </c>
      <c r="O1901">
        <v>0</v>
      </c>
      <c r="P1901">
        <v>24</v>
      </c>
      <c r="Q1901">
        <v>0</v>
      </c>
      <c r="R1901">
        <v>0</v>
      </c>
      <c r="S1901">
        <v>0</v>
      </c>
      <c r="T1901">
        <v>2</v>
      </c>
      <c r="U1901">
        <v>0</v>
      </c>
      <c r="V1901">
        <v>0</v>
      </c>
      <c r="W1901">
        <v>0</v>
      </c>
      <c r="X1901">
        <v>53.882909085762051</v>
      </c>
      <c r="Y1901">
        <v>0</v>
      </c>
      <c r="Z1901">
        <v>0</v>
      </c>
      <c r="AA1901">
        <v>0</v>
      </c>
      <c r="AB1901">
        <v>11.662622960462127</v>
      </c>
      <c r="AC1901">
        <v>0</v>
      </c>
      <c r="AD1901">
        <v>0</v>
      </c>
      <c r="AE1901">
        <v>65.545532046224181</v>
      </c>
    </row>
    <row r="1902" spans="1:31" x14ac:dyDescent="0.25">
      <c r="A1902">
        <v>1629527</v>
      </c>
      <c r="B1902">
        <v>1</v>
      </c>
      <c r="C1902" t="s">
        <v>80</v>
      </c>
      <c r="D1902" t="s">
        <v>83</v>
      </c>
      <c r="E1902" t="s">
        <v>152</v>
      </c>
      <c r="F1902" t="s">
        <v>5712</v>
      </c>
      <c r="G1902" t="s">
        <v>507</v>
      </c>
      <c r="H1902" t="s">
        <v>149</v>
      </c>
      <c r="I1902" t="s">
        <v>135</v>
      </c>
      <c r="J1902" t="s">
        <v>136</v>
      </c>
      <c r="K1902" t="s">
        <v>137</v>
      </c>
      <c r="L1902" t="s">
        <v>5713</v>
      </c>
      <c r="M1902" t="s">
        <v>5714</v>
      </c>
      <c r="N1902">
        <v>1.6883333330000001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3</v>
      </c>
      <c r="U1902">
        <v>0</v>
      </c>
      <c r="V1902">
        <v>1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8.2891936749072457</v>
      </c>
      <c r="AC1902">
        <v>0</v>
      </c>
      <c r="AD1902">
        <v>19.596232999289469</v>
      </c>
      <c r="AE1902">
        <v>27.885426674196715</v>
      </c>
    </row>
    <row r="1903" spans="1:31" x14ac:dyDescent="0.25">
      <c r="A1903">
        <v>1629404</v>
      </c>
      <c r="B1903">
        <v>1</v>
      </c>
      <c r="C1903" t="s">
        <v>81</v>
      </c>
      <c r="D1903" t="s">
        <v>112</v>
      </c>
      <c r="E1903" t="s">
        <v>178</v>
      </c>
      <c r="F1903" t="s">
        <v>5715</v>
      </c>
      <c r="G1903" t="s">
        <v>227</v>
      </c>
      <c r="H1903" t="s">
        <v>149</v>
      </c>
      <c r="I1903" t="s">
        <v>135</v>
      </c>
      <c r="J1903" t="s">
        <v>136</v>
      </c>
      <c r="K1903" t="s">
        <v>137</v>
      </c>
      <c r="L1903" t="s">
        <v>5716</v>
      </c>
      <c r="M1903" t="s">
        <v>5717</v>
      </c>
      <c r="N1903">
        <v>4.6958333330000004</v>
      </c>
      <c r="O1903">
        <v>0</v>
      </c>
      <c r="P1903">
        <v>4</v>
      </c>
      <c r="Q1903">
        <v>0</v>
      </c>
      <c r="R1903">
        <v>0</v>
      </c>
      <c r="S1903">
        <v>0</v>
      </c>
      <c r="T1903">
        <v>1</v>
      </c>
      <c r="U1903">
        <v>0</v>
      </c>
      <c r="V1903">
        <v>0</v>
      </c>
      <c r="W1903">
        <v>0</v>
      </c>
      <c r="X1903">
        <v>1.6186637775072501</v>
      </c>
      <c r="Y1903">
        <v>0</v>
      </c>
      <c r="Z1903">
        <v>0</v>
      </c>
      <c r="AA1903">
        <v>0</v>
      </c>
      <c r="AB1903">
        <v>10.7249663578395</v>
      </c>
      <c r="AC1903">
        <v>0</v>
      </c>
      <c r="AD1903">
        <v>0</v>
      </c>
      <c r="AE1903">
        <v>12.34363013534675</v>
      </c>
    </row>
    <row r="1904" spans="1:31" x14ac:dyDescent="0.25">
      <c r="A1904">
        <v>1629570</v>
      </c>
      <c r="B1904">
        <v>1</v>
      </c>
      <c r="C1904" t="s">
        <v>80</v>
      </c>
      <c r="D1904" t="s">
        <v>106</v>
      </c>
      <c r="E1904" t="s">
        <v>131</v>
      </c>
      <c r="F1904" t="s">
        <v>5718</v>
      </c>
      <c r="G1904" t="s">
        <v>1992</v>
      </c>
      <c r="H1904" t="s">
        <v>134</v>
      </c>
      <c r="I1904" t="s">
        <v>135</v>
      </c>
      <c r="J1904" t="s">
        <v>136</v>
      </c>
      <c r="K1904" t="s">
        <v>137</v>
      </c>
      <c r="L1904" t="s">
        <v>5719</v>
      </c>
      <c r="M1904" t="s">
        <v>5720</v>
      </c>
      <c r="N1904">
        <v>1.690833333</v>
      </c>
      <c r="O1904">
        <v>0</v>
      </c>
      <c r="P1904">
        <v>35</v>
      </c>
      <c r="Q1904">
        <v>0</v>
      </c>
      <c r="R1904">
        <v>7</v>
      </c>
      <c r="S1904">
        <v>0</v>
      </c>
      <c r="T1904">
        <v>3</v>
      </c>
      <c r="U1904">
        <v>0</v>
      </c>
      <c r="V1904">
        <v>0</v>
      </c>
      <c r="W1904">
        <v>0</v>
      </c>
      <c r="X1904">
        <v>12.80250479197095</v>
      </c>
      <c r="Y1904">
        <v>0</v>
      </c>
      <c r="Z1904">
        <v>4.059523730434333</v>
      </c>
      <c r="AA1904">
        <v>0</v>
      </c>
      <c r="AB1904">
        <v>3.1775713734738749</v>
      </c>
      <c r="AC1904">
        <v>0</v>
      </c>
      <c r="AD1904">
        <v>0</v>
      </c>
      <c r="AE1904">
        <v>20.039599895879157</v>
      </c>
    </row>
    <row r="1905" spans="1:31" x14ac:dyDescent="0.25">
      <c r="A1905">
        <v>1629696</v>
      </c>
      <c r="B1905">
        <v>1</v>
      </c>
      <c r="C1905" t="s">
        <v>80</v>
      </c>
      <c r="D1905" t="s">
        <v>83</v>
      </c>
      <c r="E1905" t="s">
        <v>146</v>
      </c>
      <c r="F1905" t="s">
        <v>5721</v>
      </c>
      <c r="G1905" t="s">
        <v>359</v>
      </c>
      <c r="H1905" t="s">
        <v>149</v>
      </c>
      <c r="I1905" t="s">
        <v>135</v>
      </c>
      <c r="J1905" t="s">
        <v>136</v>
      </c>
      <c r="K1905" t="s">
        <v>137</v>
      </c>
      <c r="L1905" t="s">
        <v>5722</v>
      </c>
      <c r="M1905" t="s">
        <v>5723</v>
      </c>
      <c r="N1905">
        <v>0.32527777699999999</v>
      </c>
      <c r="O1905">
        <v>0</v>
      </c>
      <c r="P1905">
        <v>649</v>
      </c>
      <c r="Q1905">
        <v>0</v>
      </c>
      <c r="R1905">
        <v>0</v>
      </c>
      <c r="S1905">
        <v>0</v>
      </c>
      <c r="T1905">
        <v>100</v>
      </c>
      <c r="U1905">
        <v>0</v>
      </c>
      <c r="V1905">
        <v>2</v>
      </c>
      <c r="W1905">
        <v>0</v>
      </c>
      <c r="X1905">
        <v>70.947367706602435</v>
      </c>
      <c r="Y1905">
        <v>0</v>
      </c>
      <c r="Z1905">
        <v>0</v>
      </c>
      <c r="AA1905">
        <v>0</v>
      </c>
      <c r="AB1905">
        <v>50.243275248346215</v>
      </c>
      <c r="AC1905">
        <v>0</v>
      </c>
      <c r="AD1905">
        <v>25.02577629724086</v>
      </c>
      <c r="AE1905">
        <v>146.21641925218952</v>
      </c>
    </row>
    <row r="1906" spans="1:31" x14ac:dyDescent="0.25">
      <c r="A1906">
        <v>1629092</v>
      </c>
      <c r="B1906">
        <v>1</v>
      </c>
      <c r="C1906" t="s">
        <v>80</v>
      </c>
      <c r="D1906" t="s">
        <v>101</v>
      </c>
      <c r="E1906" t="s">
        <v>204</v>
      </c>
      <c r="F1906" t="s">
        <v>5724</v>
      </c>
      <c r="G1906" t="s">
        <v>785</v>
      </c>
      <c r="H1906" t="s">
        <v>134</v>
      </c>
      <c r="I1906" t="s">
        <v>135</v>
      </c>
      <c r="J1906" t="s">
        <v>136</v>
      </c>
      <c r="K1906" t="s">
        <v>137</v>
      </c>
      <c r="L1906" t="s">
        <v>5725</v>
      </c>
      <c r="M1906" t="s">
        <v>5726</v>
      </c>
      <c r="N1906">
        <v>2.5783333329999998</v>
      </c>
      <c r="O1906">
        <v>3</v>
      </c>
      <c r="P1906">
        <v>850</v>
      </c>
      <c r="Q1906">
        <v>6</v>
      </c>
      <c r="R1906">
        <v>28</v>
      </c>
      <c r="S1906">
        <v>5</v>
      </c>
      <c r="T1906">
        <v>103</v>
      </c>
      <c r="U1906">
        <v>2</v>
      </c>
      <c r="V1906">
        <v>0</v>
      </c>
      <c r="W1906">
        <v>4.7018233332518538</v>
      </c>
      <c r="X1906">
        <v>591.47381570826792</v>
      </c>
      <c r="Y1906">
        <v>167.47192163273783</v>
      </c>
      <c r="Z1906">
        <v>5.5151491844954306</v>
      </c>
      <c r="AA1906">
        <v>16.912594635141044</v>
      </c>
      <c r="AB1906">
        <v>128.73072943540328</v>
      </c>
      <c r="AC1906">
        <v>212.22824458695334</v>
      </c>
      <c r="AD1906">
        <v>0</v>
      </c>
      <c r="AE1906">
        <v>1127.0342785162507</v>
      </c>
    </row>
    <row r="1907" spans="1:31" x14ac:dyDescent="0.25">
      <c r="A1907">
        <v>1629341</v>
      </c>
      <c r="B1907">
        <v>1</v>
      </c>
      <c r="C1907" t="s">
        <v>81</v>
      </c>
      <c r="D1907" t="s">
        <v>127</v>
      </c>
      <c r="E1907" t="s">
        <v>152</v>
      </c>
      <c r="F1907" t="s">
        <v>5727</v>
      </c>
      <c r="G1907" t="s">
        <v>154</v>
      </c>
      <c r="H1907" t="s">
        <v>149</v>
      </c>
      <c r="I1907" t="s">
        <v>135</v>
      </c>
      <c r="J1907" t="s">
        <v>136</v>
      </c>
      <c r="K1907" t="s">
        <v>137</v>
      </c>
      <c r="L1907" t="s">
        <v>5728</v>
      </c>
      <c r="M1907" t="s">
        <v>5729</v>
      </c>
      <c r="N1907">
        <v>9.0847222219999999</v>
      </c>
      <c r="O1907">
        <v>0</v>
      </c>
      <c r="P1907">
        <v>1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0.68127075450707453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0.68127075450707453</v>
      </c>
    </row>
    <row r="1908" spans="1:31" x14ac:dyDescent="0.25">
      <c r="A1908">
        <v>1629839</v>
      </c>
      <c r="B1908">
        <v>1</v>
      </c>
      <c r="C1908" t="s">
        <v>80</v>
      </c>
      <c r="D1908" t="s">
        <v>92</v>
      </c>
      <c r="E1908" t="s">
        <v>152</v>
      </c>
      <c r="F1908" t="s">
        <v>167</v>
      </c>
      <c r="G1908" t="s">
        <v>154</v>
      </c>
      <c r="H1908" t="s">
        <v>149</v>
      </c>
      <c r="I1908" t="s">
        <v>135</v>
      </c>
      <c r="J1908" t="s">
        <v>136</v>
      </c>
      <c r="K1908" t="s">
        <v>137</v>
      </c>
      <c r="L1908" t="s">
        <v>5730</v>
      </c>
      <c r="M1908" t="s">
        <v>5731</v>
      </c>
      <c r="N1908">
        <v>1.216111111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0.68429605233948287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0.68429605233948287</v>
      </c>
    </row>
    <row r="1909" spans="1:31" x14ac:dyDescent="0.25">
      <c r="A1909">
        <v>1629484</v>
      </c>
      <c r="B1909">
        <v>1</v>
      </c>
      <c r="C1909" t="s">
        <v>80</v>
      </c>
      <c r="D1909" t="s">
        <v>83</v>
      </c>
      <c r="E1909" t="s">
        <v>178</v>
      </c>
      <c r="F1909" t="s">
        <v>5732</v>
      </c>
      <c r="G1909" t="s">
        <v>187</v>
      </c>
      <c r="H1909" t="s">
        <v>149</v>
      </c>
      <c r="I1909" t="s">
        <v>135</v>
      </c>
      <c r="J1909" t="s">
        <v>136</v>
      </c>
      <c r="K1909" t="s">
        <v>137</v>
      </c>
      <c r="L1909" t="s">
        <v>5733</v>
      </c>
      <c r="M1909" t="s">
        <v>5734</v>
      </c>
      <c r="N1909">
        <v>1.6586111109999999</v>
      </c>
      <c r="O1909">
        <v>0</v>
      </c>
      <c r="P1909">
        <v>31</v>
      </c>
      <c r="Q1909">
        <v>0</v>
      </c>
      <c r="R1909">
        <v>0</v>
      </c>
      <c r="S1909">
        <v>0</v>
      </c>
      <c r="T1909">
        <v>9</v>
      </c>
      <c r="U1909">
        <v>0</v>
      </c>
      <c r="V1909">
        <v>0</v>
      </c>
      <c r="W1909">
        <v>0</v>
      </c>
      <c r="X1909">
        <v>27.862211748449795</v>
      </c>
      <c r="Y1909">
        <v>0</v>
      </c>
      <c r="Z1909">
        <v>0</v>
      </c>
      <c r="AA1909">
        <v>0</v>
      </c>
      <c r="AB1909">
        <v>38.783200495056519</v>
      </c>
      <c r="AC1909">
        <v>0</v>
      </c>
      <c r="AD1909">
        <v>0</v>
      </c>
      <c r="AE1909">
        <v>66.645412243506314</v>
      </c>
    </row>
    <row r="1910" spans="1:31" x14ac:dyDescent="0.25">
      <c r="A1910">
        <v>1629447</v>
      </c>
      <c r="B1910">
        <v>1</v>
      </c>
      <c r="C1910" t="s">
        <v>81</v>
      </c>
      <c r="D1910" t="s">
        <v>119</v>
      </c>
      <c r="E1910" t="s">
        <v>131</v>
      </c>
      <c r="F1910" t="s">
        <v>5735</v>
      </c>
      <c r="G1910" t="s">
        <v>195</v>
      </c>
      <c r="H1910" t="s">
        <v>134</v>
      </c>
      <c r="I1910" t="s">
        <v>135</v>
      </c>
      <c r="J1910" t="s">
        <v>136</v>
      </c>
      <c r="K1910" t="s">
        <v>137</v>
      </c>
      <c r="L1910" t="s">
        <v>5736</v>
      </c>
      <c r="M1910" t="s">
        <v>5737</v>
      </c>
      <c r="N1910">
        <v>3.0080555549999999</v>
      </c>
      <c r="O1910">
        <v>0</v>
      </c>
      <c r="P1910">
        <v>4</v>
      </c>
      <c r="Q1910">
        <v>0</v>
      </c>
      <c r="R1910">
        <v>21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6.1449759193308348E-2</v>
      </c>
      <c r="Y1910">
        <v>0</v>
      </c>
      <c r="Z1910">
        <v>76.208325390591355</v>
      </c>
      <c r="AA1910">
        <v>0</v>
      </c>
      <c r="AB1910">
        <v>0</v>
      </c>
      <c r="AC1910">
        <v>0</v>
      </c>
      <c r="AD1910">
        <v>0</v>
      </c>
      <c r="AE1910">
        <v>76.269775149784664</v>
      </c>
    </row>
    <row r="1911" spans="1:31" x14ac:dyDescent="0.25">
      <c r="A1911">
        <v>1629627</v>
      </c>
      <c r="B1911">
        <v>1</v>
      </c>
      <c r="C1911" t="s">
        <v>81</v>
      </c>
      <c r="D1911" t="s">
        <v>113</v>
      </c>
      <c r="E1911" t="s">
        <v>178</v>
      </c>
      <c r="F1911" t="s">
        <v>5738</v>
      </c>
      <c r="G1911" t="s">
        <v>227</v>
      </c>
      <c r="H1911" t="s">
        <v>149</v>
      </c>
      <c r="I1911" t="s">
        <v>135</v>
      </c>
      <c r="J1911" t="s">
        <v>136</v>
      </c>
      <c r="K1911" t="s">
        <v>137</v>
      </c>
      <c r="L1911" t="s">
        <v>5739</v>
      </c>
      <c r="M1911" t="s">
        <v>5740</v>
      </c>
      <c r="N1911">
        <v>2.6941666660000001</v>
      </c>
      <c r="O1911">
        <v>0</v>
      </c>
      <c r="P1911">
        <v>11</v>
      </c>
      <c r="Q1911">
        <v>0</v>
      </c>
      <c r="R1911">
        <v>5</v>
      </c>
      <c r="S1911">
        <v>0</v>
      </c>
      <c r="T1911">
        <v>2</v>
      </c>
      <c r="U1911">
        <v>0</v>
      </c>
      <c r="V1911">
        <v>0</v>
      </c>
      <c r="W1911">
        <v>0</v>
      </c>
      <c r="X1911">
        <v>12.565277597402559</v>
      </c>
      <c r="Y1911">
        <v>0</v>
      </c>
      <c r="Z1911">
        <v>1.157144061034145</v>
      </c>
      <c r="AA1911">
        <v>0</v>
      </c>
      <c r="AB1911">
        <v>0.69920502990099842</v>
      </c>
      <c r="AC1911">
        <v>0</v>
      </c>
      <c r="AD1911">
        <v>0</v>
      </c>
      <c r="AE1911">
        <v>14.421626688337703</v>
      </c>
    </row>
    <row r="1912" spans="1:31" x14ac:dyDescent="0.25">
      <c r="A1912">
        <v>1629235</v>
      </c>
      <c r="B1912">
        <v>1</v>
      </c>
      <c r="C1912" t="s">
        <v>80</v>
      </c>
      <c r="D1912" t="s">
        <v>83</v>
      </c>
      <c r="E1912" t="s">
        <v>131</v>
      </c>
      <c r="F1912" t="s">
        <v>5741</v>
      </c>
      <c r="G1912" t="s">
        <v>195</v>
      </c>
      <c r="H1912" t="s">
        <v>134</v>
      </c>
      <c r="I1912" t="s">
        <v>135</v>
      </c>
      <c r="J1912" t="s">
        <v>136</v>
      </c>
      <c r="K1912" t="s">
        <v>137</v>
      </c>
      <c r="L1912" t="s">
        <v>5742</v>
      </c>
      <c r="M1912" t="s">
        <v>5743</v>
      </c>
      <c r="N1912">
        <v>4.3661111110000004</v>
      </c>
      <c r="O1912">
        <v>0</v>
      </c>
      <c r="P1912">
        <v>0</v>
      </c>
      <c r="Q1912">
        <v>0</v>
      </c>
      <c r="R1912">
        <v>0</v>
      </c>
      <c r="S1912">
        <v>10</v>
      </c>
      <c r="T1912">
        <v>10</v>
      </c>
      <c r="U1912">
        <v>3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729.49185219357719</v>
      </c>
      <c r="AB1912">
        <v>84.969821764001864</v>
      </c>
      <c r="AC1912">
        <v>1419.5598908026213</v>
      </c>
      <c r="AD1912">
        <v>0</v>
      </c>
      <c r="AE1912">
        <v>2234.0215647602004</v>
      </c>
    </row>
    <row r="1913" spans="1:31" x14ac:dyDescent="0.25">
      <c r="A1913">
        <v>1629633</v>
      </c>
      <c r="B1913">
        <v>1</v>
      </c>
      <c r="C1913" t="s">
        <v>80</v>
      </c>
      <c r="D1913" t="s">
        <v>97</v>
      </c>
      <c r="E1913" t="s">
        <v>152</v>
      </c>
      <c r="F1913" t="s">
        <v>5744</v>
      </c>
      <c r="G1913" t="s">
        <v>168</v>
      </c>
      <c r="H1913" t="s">
        <v>149</v>
      </c>
      <c r="I1913" t="s">
        <v>135</v>
      </c>
      <c r="J1913" t="s">
        <v>136</v>
      </c>
      <c r="K1913" t="s">
        <v>137</v>
      </c>
      <c r="L1913" t="s">
        <v>5745</v>
      </c>
      <c r="M1913" t="s">
        <v>5746</v>
      </c>
      <c r="N1913">
        <v>2.7461111109999998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1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6.0535755324303997</v>
      </c>
      <c r="AC1913">
        <v>0</v>
      </c>
      <c r="AD1913">
        <v>0</v>
      </c>
      <c r="AE1913">
        <v>6.0535755324303997</v>
      </c>
    </row>
    <row r="1914" spans="1:31" x14ac:dyDescent="0.25">
      <c r="A1914">
        <v>1629733</v>
      </c>
      <c r="B1914">
        <v>1</v>
      </c>
      <c r="C1914" t="s">
        <v>81</v>
      </c>
      <c r="D1914" t="s">
        <v>120</v>
      </c>
      <c r="E1914" t="s">
        <v>178</v>
      </c>
      <c r="F1914" t="s">
        <v>5747</v>
      </c>
      <c r="G1914" t="s">
        <v>227</v>
      </c>
      <c r="H1914" t="s">
        <v>149</v>
      </c>
      <c r="I1914" t="s">
        <v>135</v>
      </c>
      <c r="J1914" t="s">
        <v>136</v>
      </c>
      <c r="K1914" t="s">
        <v>137</v>
      </c>
      <c r="L1914" t="s">
        <v>5748</v>
      </c>
      <c r="M1914" t="s">
        <v>5749</v>
      </c>
      <c r="N1914">
        <v>0.79888888800000002</v>
      </c>
      <c r="O1914">
        <v>0</v>
      </c>
      <c r="P1914">
        <v>28</v>
      </c>
      <c r="Q1914">
        <v>0</v>
      </c>
      <c r="R1914">
        <v>0</v>
      </c>
      <c r="S1914">
        <v>0</v>
      </c>
      <c r="T1914">
        <v>6</v>
      </c>
      <c r="U1914">
        <v>0</v>
      </c>
      <c r="V1914">
        <v>0</v>
      </c>
      <c r="W1914">
        <v>0</v>
      </c>
      <c r="X1914">
        <v>3.6001595055606619</v>
      </c>
      <c r="Y1914">
        <v>0</v>
      </c>
      <c r="Z1914">
        <v>0</v>
      </c>
      <c r="AA1914">
        <v>0</v>
      </c>
      <c r="AB1914">
        <v>10.589333463000887</v>
      </c>
      <c r="AC1914">
        <v>0</v>
      </c>
      <c r="AD1914">
        <v>0</v>
      </c>
      <c r="AE1914">
        <v>14.189492968561549</v>
      </c>
    </row>
    <row r="1915" spans="1:31" x14ac:dyDescent="0.25">
      <c r="A1915">
        <v>1629679</v>
      </c>
      <c r="B1915">
        <v>1</v>
      </c>
      <c r="C1915" t="s">
        <v>80</v>
      </c>
      <c r="D1915" t="s">
        <v>93</v>
      </c>
      <c r="E1915" t="s">
        <v>178</v>
      </c>
      <c r="F1915" t="s">
        <v>5750</v>
      </c>
      <c r="G1915" t="s">
        <v>227</v>
      </c>
      <c r="H1915" t="s">
        <v>149</v>
      </c>
      <c r="I1915" t="s">
        <v>135</v>
      </c>
      <c r="J1915" t="s">
        <v>136</v>
      </c>
      <c r="K1915" t="s">
        <v>137</v>
      </c>
      <c r="L1915" t="s">
        <v>5751</v>
      </c>
      <c r="M1915" t="s">
        <v>5752</v>
      </c>
      <c r="N1915">
        <v>1.24</v>
      </c>
      <c r="O1915">
        <v>0</v>
      </c>
      <c r="P1915">
        <v>5</v>
      </c>
      <c r="Q1915">
        <v>0</v>
      </c>
      <c r="R1915">
        <v>5</v>
      </c>
      <c r="S1915">
        <v>0</v>
      </c>
      <c r="T1915">
        <v>2</v>
      </c>
      <c r="U1915">
        <v>0</v>
      </c>
      <c r="V1915">
        <v>0</v>
      </c>
      <c r="W1915">
        <v>0</v>
      </c>
      <c r="X1915">
        <v>0.34467894147222888</v>
      </c>
      <c r="Y1915">
        <v>0</v>
      </c>
      <c r="Z1915">
        <v>0.45590993562080001</v>
      </c>
      <c r="AA1915">
        <v>0</v>
      </c>
      <c r="AB1915">
        <v>2.7876298221518603</v>
      </c>
      <c r="AC1915">
        <v>0</v>
      </c>
      <c r="AD1915">
        <v>0</v>
      </c>
      <c r="AE1915">
        <v>3.588218699244889</v>
      </c>
    </row>
    <row r="1916" spans="1:31" x14ac:dyDescent="0.25">
      <c r="A1916">
        <v>1629725</v>
      </c>
      <c r="B1916">
        <v>1</v>
      </c>
      <c r="C1916" t="s">
        <v>80</v>
      </c>
      <c r="D1916" t="s">
        <v>95</v>
      </c>
      <c r="E1916" t="s">
        <v>140</v>
      </c>
      <c r="F1916" t="s">
        <v>5753</v>
      </c>
      <c r="G1916" t="s">
        <v>161</v>
      </c>
      <c r="H1916" t="s">
        <v>134</v>
      </c>
      <c r="I1916" t="s">
        <v>135</v>
      </c>
      <c r="J1916" t="s">
        <v>136</v>
      </c>
      <c r="K1916" t="s">
        <v>137</v>
      </c>
      <c r="L1916" t="s">
        <v>5754</v>
      </c>
      <c r="M1916" t="s">
        <v>5755</v>
      </c>
      <c r="N1916">
        <v>0.198333333</v>
      </c>
      <c r="O1916">
        <v>4</v>
      </c>
      <c r="P1916">
        <v>402</v>
      </c>
      <c r="Q1916">
        <v>8</v>
      </c>
      <c r="R1916">
        <v>1</v>
      </c>
      <c r="S1916">
        <v>34</v>
      </c>
      <c r="T1916">
        <v>16</v>
      </c>
      <c r="U1916">
        <v>4</v>
      </c>
      <c r="V1916">
        <v>0</v>
      </c>
      <c r="W1916">
        <v>0.58191345003074502</v>
      </c>
      <c r="X1916">
        <v>17.946088758948203</v>
      </c>
      <c r="Y1916">
        <v>15.346513262379881</v>
      </c>
      <c r="Z1916">
        <v>0.19265734917520003</v>
      </c>
      <c r="AA1916">
        <v>90.566049115551266</v>
      </c>
      <c r="AB1916">
        <v>5.2829673482084107</v>
      </c>
      <c r="AC1916">
        <v>65.730461815491495</v>
      </c>
      <c r="AD1916">
        <v>0</v>
      </c>
      <c r="AE1916">
        <v>195.64665109978517</v>
      </c>
    </row>
    <row r="1917" spans="1:31" x14ac:dyDescent="0.25">
      <c r="A1917">
        <v>1629702</v>
      </c>
      <c r="B1917">
        <v>1</v>
      </c>
      <c r="C1917" t="s">
        <v>80</v>
      </c>
      <c r="D1917" t="s">
        <v>85</v>
      </c>
      <c r="E1917" t="s">
        <v>178</v>
      </c>
      <c r="F1917" t="s">
        <v>5756</v>
      </c>
      <c r="G1917" t="s">
        <v>148</v>
      </c>
      <c r="H1917" t="s">
        <v>149</v>
      </c>
      <c r="I1917" t="s">
        <v>135</v>
      </c>
      <c r="J1917" t="s">
        <v>136</v>
      </c>
      <c r="K1917" t="s">
        <v>143</v>
      </c>
      <c r="L1917" t="s">
        <v>5757</v>
      </c>
      <c r="M1917" t="s">
        <v>5758</v>
      </c>
      <c r="N1917">
        <v>8.35</v>
      </c>
      <c r="O1917">
        <v>0</v>
      </c>
      <c r="P1917">
        <v>242</v>
      </c>
      <c r="Q1917">
        <v>0</v>
      </c>
      <c r="R1917">
        <v>0</v>
      </c>
      <c r="S1917">
        <v>0</v>
      </c>
      <c r="T1917">
        <v>19</v>
      </c>
      <c r="U1917">
        <v>0</v>
      </c>
      <c r="V1917">
        <v>0</v>
      </c>
      <c r="W1917">
        <v>0</v>
      </c>
      <c r="X1917">
        <v>490.67459049884843</v>
      </c>
      <c r="Y1917">
        <v>0</v>
      </c>
      <c r="Z1917">
        <v>0</v>
      </c>
      <c r="AA1917">
        <v>0</v>
      </c>
      <c r="AB1917">
        <v>51.770132931887417</v>
      </c>
      <c r="AC1917">
        <v>0</v>
      </c>
      <c r="AD1917">
        <v>0</v>
      </c>
      <c r="AE1917">
        <v>542.44472343073585</v>
      </c>
    </row>
    <row r="1918" spans="1:31" x14ac:dyDescent="0.25">
      <c r="A1918">
        <v>1629370</v>
      </c>
      <c r="B1918">
        <v>1</v>
      </c>
      <c r="C1918" t="s">
        <v>81</v>
      </c>
      <c r="D1918" t="s">
        <v>112</v>
      </c>
      <c r="E1918" t="s">
        <v>131</v>
      </c>
      <c r="F1918" t="s">
        <v>5759</v>
      </c>
      <c r="G1918" t="s">
        <v>918</v>
      </c>
      <c r="H1918" t="s">
        <v>134</v>
      </c>
      <c r="I1918" t="s">
        <v>135</v>
      </c>
      <c r="J1918" t="s">
        <v>136</v>
      </c>
      <c r="K1918" t="s">
        <v>143</v>
      </c>
      <c r="L1918" t="s">
        <v>5760</v>
      </c>
      <c r="M1918" t="s">
        <v>5761</v>
      </c>
      <c r="N1918">
        <v>0.15472222199999999</v>
      </c>
      <c r="O1918">
        <v>0</v>
      </c>
      <c r="P1918">
        <v>16146</v>
      </c>
      <c r="Q1918">
        <v>11</v>
      </c>
      <c r="R1918">
        <v>250</v>
      </c>
      <c r="S1918">
        <v>2</v>
      </c>
      <c r="T1918">
        <v>1589</v>
      </c>
      <c r="U1918">
        <v>3</v>
      </c>
      <c r="V1918">
        <v>5</v>
      </c>
      <c r="W1918">
        <v>0</v>
      </c>
      <c r="X1918">
        <v>518.19144454941386</v>
      </c>
      <c r="Y1918">
        <v>0.36363378745021346</v>
      </c>
      <c r="Z1918">
        <v>3.4869173795102402</v>
      </c>
      <c r="AA1918">
        <v>0.64914133985306677</v>
      </c>
      <c r="AB1918">
        <v>185.41227781823645</v>
      </c>
      <c r="AC1918">
        <v>10.292989179068762</v>
      </c>
      <c r="AD1918">
        <v>36.248051984859245</v>
      </c>
      <c r="AE1918">
        <v>754.64445603839181</v>
      </c>
    </row>
    <row r="1919" spans="1:31" x14ac:dyDescent="0.25">
      <c r="A1919">
        <v>1629184</v>
      </c>
      <c r="B1919">
        <v>1</v>
      </c>
      <c r="C1919" t="s">
        <v>80</v>
      </c>
      <c r="D1919" t="s">
        <v>98</v>
      </c>
      <c r="E1919" t="s">
        <v>140</v>
      </c>
      <c r="F1919" t="s">
        <v>5762</v>
      </c>
      <c r="G1919" t="s">
        <v>161</v>
      </c>
      <c r="H1919" t="s">
        <v>134</v>
      </c>
      <c r="I1919" t="s">
        <v>135</v>
      </c>
      <c r="J1919" t="s">
        <v>136</v>
      </c>
      <c r="K1919" t="s">
        <v>137</v>
      </c>
      <c r="L1919" t="s">
        <v>5763</v>
      </c>
      <c r="M1919" t="s">
        <v>5764</v>
      </c>
      <c r="N1919">
        <v>0.27916666600000001</v>
      </c>
      <c r="O1919">
        <v>0</v>
      </c>
      <c r="P1919">
        <v>1613</v>
      </c>
      <c r="Q1919">
        <v>23</v>
      </c>
      <c r="R1919">
        <v>612</v>
      </c>
      <c r="S1919">
        <v>40</v>
      </c>
      <c r="T1919">
        <v>429</v>
      </c>
      <c r="U1919">
        <v>3</v>
      </c>
      <c r="V1919">
        <v>0</v>
      </c>
      <c r="W1919">
        <v>0</v>
      </c>
      <c r="X1919">
        <v>83.346078043582253</v>
      </c>
      <c r="Y1919">
        <v>5.8551044634921405</v>
      </c>
      <c r="Z1919">
        <v>57.244490848960112</v>
      </c>
      <c r="AA1919">
        <v>27.976695790467783</v>
      </c>
      <c r="AB1919">
        <v>42.546486452846437</v>
      </c>
      <c r="AC1919">
        <v>37.734112338467256</v>
      </c>
      <c r="AD1919">
        <v>0</v>
      </c>
      <c r="AE1919">
        <v>254.70296793781597</v>
      </c>
    </row>
    <row r="1920" spans="1:31" x14ac:dyDescent="0.25">
      <c r="A1920">
        <v>1629848</v>
      </c>
      <c r="B1920">
        <v>1</v>
      </c>
      <c r="C1920" t="s">
        <v>80</v>
      </c>
      <c r="D1920" t="s">
        <v>93</v>
      </c>
      <c r="E1920" t="s">
        <v>152</v>
      </c>
      <c r="F1920" t="s">
        <v>5765</v>
      </c>
      <c r="G1920" t="s">
        <v>154</v>
      </c>
      <c r="H1920" t="s">
        <v>149</v>
      </c>
      <c r="I1920" t="s">
        <v>135</v>
      </c>
      <c r="J1920" t="s">
        <v>136</v>
      </c>
      <c r="K1920" t="s">
        <v>137</v>
      </c>
      <c r="L1920" t="s">
        <v>5766</v>
      </c>
      <c r="M1920" t="s">
        <v>5767</v>
      </c>
      <c r="N1920">
        <v>2.3766666660000002</v>
      </c>
      <c r="O1920">
        <v>0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0.35331414751596446</v>
      </c>
      <c r="AA1920">
        <v>0</v>
      </c>
      <c r="AB1920">
        <v>0</v>
      </c>
      <c r="AC1920">
        <v>0</v>
      </c>
      <c r="AD1920">
        <v>0</v>
      </c>
      <c r="AE1920">
        <v>0.35331414751596446</v>
      </c>
    </row>
    <row r="1921" spans="1:31" x14ac:dyDescent="0.25">
      <c r="A1921">
        <v>1629201</v>
      </c>
      <c r="B1921">
        <v>1</v>
      </c>
      <c r="C1921" t="s">
        <v>81</v>
      </c>
      <c r="D1921" t="s">
        <v>123</v>
      </c>
      <c r="E1921" t="s">
        <v>642</v>
      </c>
      <c r="F1921" t="s">
        <v>5768</v>
      </c>
      <c r="G1921" t="s">
        <v>161</v>
      </c>
      <c r="H1921" t="s">
        <v>134</v>
      </c>
      <c r="I1921" t="s">
        <v>135</v>
      </c>
      <c r="J1921" t="s">
        <v>136</v>
      </c>
      <c r="K1921" t="s">
        <v>137</v>
      </c>
      <c r="L1921" t="s">
        <v>5769</v>
      </c>
      <c r="M1921" t="s">
        <v>5770</v>
      </c>
      <c r="N1921">
        <v>0.78361111100000003</v>
      </c>
      <c r="O1921">
        <v>7</v>
      </c>
      <c r="P1921">
        <v>15</v>
      </c>
      <c r="Q1921">
        <v>211</v>
      </c>
      <c r="R1921">
        <v>303</v>
      </c>
      <c r="S1921">
        <v>46</v>
      </c>
      <c r="T1921">
        <v>68</v>
      </c>
      <c r="U1921">
        <v>20</v>
      </c>
      <c r="V1921">
        <v>0</v>
      </c>
      <c r="W1921">
        <v>1.1248300371198607</v>
      </c>
      <c r="X1921">
        <v>4.0951513392899708</v>
      </c>
      <c r="Y1921">
        <v>51.543334916587021</v>
      </c>
      <c r="Z1921">
        <v>55.473129674499951</v>
      </c>
      <c r="AA1921">
        <v>148.73144490863064</v>
      </c>
      <c r="AB1921">
        <v>44.453385873600027</v>
      </c>
      <c r="AC1921">
        <v>2724.5554366436463</v>
      </c>
      <c r="AD1921">
        <v>0</v>
      </c>
      <c r="AE1921">
        <v>3029.9767133933738</v>
      </c>
    </row>
    <row r="1922" spans="1:31" x14ac:dyDescent="0.25">
      <c r="A1922">
        <v>1629865</v>
      </c>
      <c r="B1922">
        <v>1</v>
      </c>
      <c r="C1922" t="s">
        <v>80</v>
      </c>
      <c r="D1922" t="s">
        <v>93</v>
      </c>
      <c r="E1922" t="s">
        <v>131</v>
      </c>
      <c r="F1922" t="s">
        <v>5771</v>
      </c>
      <c r="G1922" t="s">
        <v>195</v>
      </c>
      <c r="H1922" t="s">
        <v>134</v>
      </c>
      <c r="I1922" t="s">
        <v>135</v>
      </c>
      <c r="J1922" t="s">
        <v>136</v>
      </c>
      <c r="K1922" t="s">
        <v>137</v>
      </c>
      <c r="L1922" t="s">
        <v>5772</v>
      </c>
      <c r="M1922" t="s">
        <v>5773</v>
      </c>
      <c r="N1922">
        <v>2.7425000000000002</v>
      </c>
      <c r="O1922">
        <v>0</v>
      </c>
      <c r="P1922">
        <v>46</v>
      </c>
      <c r="Q1922">
        <v>0</v>
      </c>
      <c r="R1922">
        <v>9</v>
      </c>
      <c r="S1922">
        <v>0</v>
      </c>
      <c r="T1922">
        <v>11</v>
      </c>
      <c r="U1922">
        <v>0</v>
      </c>
      <c r="V1922">
        <v>0</v>
      </c>
      <c r="W1922">
        <v>0</v>
      </c>
      <c r="X1922">
        <v>6.6536138024909324</v>
      </c>
      <c r="Y1922">
        <v>0</v>
      </c>
      <c r="Z1922">
        <v>5.8721590504113044</v>
      </c>
      <c r="AA1922">
        <v>0</v>
      </c>
      <c r="AB1922">
        <v>0.9658477092437403</v>
      </c>
      <c r="AC1922">
        <v>0</v>
      </c>
      <c r="AD1922">
        <v>0</v>
      </c>
      <c r="AE1922">
        <v>13.491620562145975</v>
      </c>
    </row>
    <row r="1923" spans="1:31" x14ac:dyDescent="0.25">
      <c r="A1923">
        <v>1629662</v>
      </c>
      <c r="B1923">
        <v>1</v>
      </c>
      <c r="C1923" t="s">
        <v>81</v>
      </c>
      <c r="D1923" t="s">
        <v>128</v>
      </c>
      <c r="E1923" t="s">
        <v>152</v>
      </c>
      <c r="F1923" t="s">
        <v>5774</v>
      </c>
      <c r="G1923" t="s">
        <v>154</v>
      </c>
      <c r="H1923" t="s">
        <v>149</v>
      </c>
      <c r="I1923" t="s">
        <v>135</v>
      </c>
      <c r="J1923" t="s">
        <v>136</v>
      </c>
      <c r="K1923" t="s">
        <v>137</v>
      </c>
      <c r="L1923" t="s">
        <v>5775</v>
      </c>
      <c r="M1923" t="s">
        <v>5776</v>
      </c>
      <c r="N1923">
        <v>2.2280555550000001</v>
      </c>
      <c r="O1923">
        <v>0</v>
      </c>
      <c r="P1923">
        <v>4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3.4580587432988139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3.4580587432988139</v>
      </c>
    </row>
    <row r="1924" spans="1:31" x14ac:dyDescent="0.25">
      <c r="A1924">
        <v>1629115</v>
      </c>
      <c r="B1924">
        <v>1</v>
      </c>
      <c r="C1924" t="s">
        <v>80</v>
      </c>
      <c r="D1924" t="s">
        <v>87</v>
      </c>
      <c r="E1924" t="s">
        <v>140</v>
      </c>
      <c r="F1924" t="s">
        <v>5777</v>
      </c>
      <c r="G1924" t="s">
        <v>161</v>
      </c>
      <c r="H1924" t="s">
        <v>134</v>
      </c>
      <c r="I1924" t="s">
        <v>135</v>
      </c>
      <c r="J1924" t="s">
        <v>136</v>
      </c>
      <c r="K1924" t="s">
        <v>137</v>
      </c>
      <c r="L1924" t="s">
        <v>5317</v>
      </c>
      <c r="M1924" t="s">
        <v>5778</v>
      </c>
      <c r="N1924">
        <v>0.266944444</v>
      </c>
      <c r="O1924">
        <v>0</v>
      </c>
      <c r="P1924">
        <v>543</v>
      </c>
      <c r="Q1924">
        <v>0</v>
      </c>
      <c r="R1924">
        <v>0</v>
      </c>
      <c r="S1924">
        <v>9</v>
      </c>
      <c r="T1924">
        <v>96</v>
      </c>
      <c r="U1924">
        <v>3</v>
      </c>
      <c r="V1924">
        <v>6</v>
      </c>
      <c r="W1924">
        <v>0</v>
      </c>
      <c r="X1924">
        <v>43.962772069096317</v>
      </c>
      <c r="Y1924">
        <v>0</v>
      </c>
      <c r="Z1924">
        <v>0</v>
      </c>
      <c r="AA1924">
        <v>29.282427773084514</v>
      </c>
      <c r="AB1924">
        <v>96.964826953513125</v>
      </c>
      <c r="AC1924">
        <v>37.064588076818346</v>
      </c>
      <c r="AD1924">
        <v>14.375029661067741</v>
      </c>
      <c r="AE1924">
        <v>221.64964453358004</v>
      </c>
    </row>
    <row r="1925" spans="1:31" x14ac:dyDescent="0.25">
      <c r="A1925">
        <v>1629224</v>
      </c>
      <c r="B1925">
        <v>1</v>
      </c>
      <c r="C1925" t="s">
        <v>80</v>
      </c>
      <c r="D1925" t="s">
        <v>98</v>
      </c>
      <c r="E1925" t="s">
        <v>140</v>
      </c>
      <c r="F1925" t="s">
        <v>5762</v>
      </c>
      <c r="G1925" t="s">
        <v>161</v>
      </c>
      <c r="H1925" t="s">
        <v>134</v>
      </c>
      <c r="I1925" t="s">
        <v>135</v>
      </c>
      <c r="J1925" t="s">
        <v>136</v>
      </c>
      <c r="K1925" t="s">
        <v>137</v>
      </c>
      <c r="L1925" t="s">
        <v>5779</v>
      </c>
      <c r="M1925" t="s">
        <v>4996</v>
      </c>
      <c r="N1925">
        <v>0.19861111100000001</v>
      </c>
      <c r="O1925">
        <v>0</v>
      </c>
      <c r="P1925">
        <v>2308</v>
      </c>
      <c r="Q1925">
        <v>24</v>
      </c>
      <c r="R1925">
        <v>739</v>
      </c>
      <c r="S1925">
        <v>43</v>
      </c>
      <c r="T1925">
        <v>634</v>
      </c>
      <c r="U1925">
        <v>3</v>
      </c>
      <c r="V1925">
        <v>0</v>
      </c>
      <c r="W1925">
        <v>0</v>
      </c>
      <c r="X1925">
        <v>96.341993594344927</v>
      </c>
      <c r="Y1925">
        <v>7.7653812054350988</v>
      </c>
      <c r="Z1925">
        <v>57.240142453303513</v>
      </c>
      <c r="AA1925">
        <v>22.809070558437007</v>
      </c>
      <c r="AB1925">
        <v>49.646113441954334</v>
      </c>
      <c r="AC1925">
        <v>27.267298213357389</v>
      </c>
      <c r="AD1925">
        <v>0</v>
      </c>
      <c r="AE1925">
        <v>261.06999946683226</v>
      </c>
    </row>
    <row r="1926" spans="1:31" x14ac:dyDescent="0.25">
      <c r="A1926">
        <v>1629556</v>
      </c>
      <c r="B1926">
        <v>1</v>
      </c>
      <c r="C1926" t="s">
        <v>81</v>
      </c>
      <c r="D1926" t="s">
        <v>124</v>
      </c>
      <c r="E1926" t="s">
        <v>178</v>
      </c>
      <c r="F1926" t="s">
        <v>5780</v>
      </c>
      <c r="G1926" t="s">
        <v>710</v>
      </c>
      <c r="H1926" t="s">
        <v>149</v>
      </c>
      <c r="I1926" t="s">
        <v>135</v>
      </c>
      <c r="J1926" t="s">
        <v>136</v>
      </c>
      <c r="K1926" t="s">
        <v>137</v>
      </c>
      <c r="L1926" t="s">
        <v>5781</v>
      </c>
      <c r="M1926" t="s">
        <v>5782</v>
      </c>
      <c r="N1926">
        <v>2.1213888879999998</v>
      </c>
      <c r="O1926">
        <v>0</v>
      </c>
      <c r="P1926">
        <v>80</v>
      </c>
      <c r="Q1926">
        <v>0</v>
      </c>
      <c r="R1926">
        <v>0</v>
      </c>
      <c r="S1926">
        <v>0</v>
      </c>
      <c r="T1926">
        <v>9</v>
      </c>
      <c r="U1926">
        <v>0</v>
      </c>
      <c r="V1926">
        <v>0</v>
      </c>
      <c r="W1926">
        <v>0</v>
      </c>
      <c r="X1926">
        <v>31.802521042718581</v>
      </c>
      <c r="Y1926">
        <v>0</v>
      </c>
      <c r="Z1926">
        <v>0</v>
      </c>
      <c r="AA1926">
        <v>0</v>
      </c>
      <c r="AB1926">
        <v>35.861082075937517</v>
      </c>
      <c r="AC1926">
        <v>0</v>
      </c>
      <c r="AD1926">
        <v>0</v>
      </c>
      <c r="AE1926">
        <v>67.663603118656098</v>
      </c>
    </row>
    <row r="1927" spans="1:31" x14ac:dyDescent="0.25">
      <c r="A1927">
        <v>1629307</v>
      </c>
      <c r="B1927">
        <v>1</v>
      </c>
      <c r="C1927" t="s">
        <v>80</v>
      </c>
      <c r="D1927" t="s">
        <v>94</v>
      </c>
      <c r="E1927" t="s">
        <v>131</v>
      </c>
      <c r="F1927" t="s">
        <v>5783</v>
      </c>
      <c r="G1927" t="s">
        <v>4286</v>
      </c>
      <c r="H1927" t="s">
        <v>967</v>
      </c>
      <c r="I1927" t="s">
        <v>135</v>
      </c>
      <c r="J1927" t="s">
        <v>136</v>
      </c>
      <c r="K1927" t="s">
        <v>143</v>
      </c>
      <c r="L1927" t="s">
        <v>5784</v>
      </c>
      <c r="M1927" t="s">
        <v>5785</v>
      </c>
      <c r="N1927">
        <v>5.3349500000000001</v>
      </c>
      <c r="O1927">
        <v>0</v>
      </c>
      <c r="P1927">
        <v>76</v>
      </c>
      <c r="Q1927">
        <v>0</v>
      </c>
      <c r="R1927">
        <v>0</v>
      </c>
      <c r="S1927">
        <v>1</v>
      </c>
      <c r="T1927">
        <v>6</v>
      </c>
      <c r="U1927">
        <v>0</v>
      </c>
      <c r="V1927">
        <v>0</v>
      </c>
      <c r="W1927">
        <v>0</v>
      </c>
      <c r="X1927">
        <v>42.774482595133144</v>
      </c>
      <c r="Y1927">
        <v>0</v>
      </c>
      <c r="Z1927">
        <v>0</v>
      </c>
      <c r="AA1927">
        <v>0</v>
      </c>
      <c r="AB1927">
        <v>7.3856278341047705</v>
      </c>
      <c r="AC1927">
        <v>0</v>
      </c>
      <c r="AD1927">
        <v>0</v>
      </c>
      <c r="AE1927">
        <v>50.160110429237918</v>
      </c>
    </row>
    <row r="1928" spans="1:31" x14ac:dyDescent="0.25">
      <c r="A1928">
        <v>1629161</v>
      </c>
      <c r="B1928">
        <v>1</v>
      </c>
      <c r="C1928" t="s">
        <v>80</v>
      </c>
      <c r="D1928" t="s">
        <v>103</v>
      </c>
      <c r="E1928" t="s">
        <v>140</v>
      </c>
      <c r="F1928" t="s">
        <v>5107</v>
      </c>
      <c r="G1928" t="s">
        <v>161</v>
      </c>
      <c r="H1928" t="s">
        <v>134</v>
      </c>
      <c r="I1928" t="s">
        <v>135</v>
      </c>
      <c r="J1928" t="s">
        <v>136</v>
      </c>
      <c r="K1928" t="s">
        <v>137</v>
      </c>
      <c r="L1928" t="s">
        <v>5016</v>
      </c>
      <c r="M1928" t="s">
        <v>5786</v>
      </c>
      <c r="N1928">
        <v>1.1830555549999999</v>
      </c>
      <c r="O1928">
        <v>0</v>
      </c>
      <c r="P1928">
        <v>1820</v>
      </c>
      <c r="Q1928">
        <v>5</v>
      </c>
      <c r="R1928">
        <v>28</v>
      </c>
      <c r="S1928">
        <v>43</v>
      </c>
      <c r="T1928">
        <v>250</v>
      </c>
      <c r="U1928">
        <v>57</v>
      </c>
      <c r="V1928">
        <v>13</v>
      </c>
      <c r="W1928">
        <v>0</v>
      </c>
      <c r="X1928">
        <v>560.50673921128146</v>
      </c>
      <c r="Y1928">
        <v>49.674224466472651</v>
      </c>
      <c r="Z1928">
        <v>20.856318238750362</v>
      </c>
      <c r="AA1928">
        <v>612.56313598551696</v>
      </c>
      <c r="AB1928">
        <v>139.24899107042961</v>
      </c>
      <c r="AC1928">
        <v>5264.424961614618</v>
      </c>
      <c r="AD1928">
        <v>505.99857761155937</v>
      </c>
      <c r="AE1928">
        <v>7153.272948198628</v>
      </c>
    </row>
    <row r="1929" spans="1:31" x14ac:dyDescent="0.25">
      <c r="A1929">
        <v>1629616</v>
      </c>
      <c r="B1929">
        <v>1</v>
      </c>
      <c r="C1929" t="s">
        <v>80</v>
      </c>
      <c r="D1929" t="s">
        <v>94</v>
      </c>
      <c r="E1929" t="s">
        <v>140</v>
      </c>
      <c r="F1929" t="s">
        <v>5787</v>
      </c>
      <c r="G1929" t="s">
        <v>161</v>
      </c>
      <c r="H1929" t="s">
        <v>134</v>
      </c>
      <c r="I1929" t="s">
        <v>135</v>
      </c>
      <c r="J1929" t="s">
        <v>136</v>
      </c>
      <c r="K1929" t="s">
        <v>137</v>
      </c>
      <c r="L1929" t="s">
        <v>5788</v>
      </c>
      <c r="M1929" t="s">
        <v>5789</v>
      </c>
      <c r="N1929">
        <v>1.2652777770000001</v>
      </c>
      <c r="O1929">
        <v>0</v>
      </c>
      <c r="P1929">
        <v>4892</v>
      </c>
      <c r="Q1929">
        <v>1</v>
      </c>
      <c r="R1929">
        <v>19</v>
      </c>
      <c r="S1929">
        <v>3</v>
      </c>
      <c r="T1929">
        <v>1269</v>
      </c>
      <c r="U1929">
        <v>0</v>
      </c>
      <c r="V1929">
        <v>0</v>
      </c>
      <c r="W1929">
        <v>0</v>
      </c>
      <c r="X1929">
        <v>1467.9670366703276</v>
      </c>
      <c r="Y1929">
        <v>7.5627236056208975</v>
      </c>
      <c r="Z1929">
        <v>4.541034681332401</v>
      </c>
      <c r="AA1929">
        <v>619.80956912316981</v>
      </c>
      <c r="AB1929">
        <v>1505.0076277001308</v>
      </c>
      <c r="AC1929">
        <v>0</v>
      </c>
      <c r="AD1929">
        <v>0</v>
      </c>
      <c r="AE1929">
        <v>3604.8879917805816</v>
      </c>
    </row>
    <row r="1930" spans="1:31" x14ac:dyDescent="0.25">
      <c r="A1930">
        <v>1629516</v>
      </c>
      <c r="B1930">
        <v>1</v>
      </c>
      <c r="C1930" t="s">
        <v>80</v>
      </c>
      <c r="D1930" t="s">
        <v>97</v>
      </c>
      <c r="E1930" t="s">
        <v>146</v>
      </c>
      <c r="F1930" t="s">
        <v>5790</v>
      </c>
      <c r="G1930" t="s">
        <v>187</v>
      </c>
      <c r="H1930" t="s">
        <v>149</v>
      </c>
      <c r="I1930" t="s">
        <v>135</v>
      </c>
      <c r="J1930" t="s">
        <v>136</v>
      </c>
      <c r="K1930" t="s">
        <v>137</v>
      </c>
      <c r="L1930" t="s">
        <v>5791</v>
      </c>
      <c r="M1930" t="s">
        <v>5792</v>
      </c>
      <c r="N1930">
        <v>2.4902777770000002</v>
      </c>
      <c r="O1930">
        <v>0</v>
      </c>
      <c r="P1930">
        <v>8</v>
      </c>
      <c r="Q1930">
        <v>0</v>
      </c>
      <c r="R1930">
        <v>12</v>
      </c>
      <c r="S1930">
        <v>0</v>
      </c>
      <c r="T1930">
        <v>2</v>
      </c>
      <c r="U1930">
        <v>0</v>
      </c>
      <c r="V1930">
        <v>0</v>
      </c>
      <c r="W1930">
        <v>0</v>
      </c>
      <c r="X1930">
        <v>14.52269813127595</v>
      </c>
      <c r="Y1930">
        <v>0</v>
      </c>
      <c r="Z1930">
        <v>13.505462962098935</v>
      </c>
      <c r="AA1930">
        <v>0</v>
      </c>
      <c r="AB1930">
        <v>23.480672853456031</v>
      </c>
      <c r="AC1930">
        <v>0</v>
      </c>
      <c r="AD1930">
        <v>0</v>
      </c>
      <c r="AE1930">
        <v>51.508833946830919</v>
      </c>
    </row>
    <row r="1931" spans="1:31" x14ac:dyDescent="0.25">
      <c r="A1931">
        <v>1629510</v>
      </c>
      <c r="B1931">
        <v>1</v>
      </c>
      <c r="C1931" t="s">
        <v>80</v>
      </c>
      <c r="D1931" t="s">
        <v>100</v>
      </c>
      <c r="E1931" t="s">
        <v>140</v>
      </c>
      <c r="F1931" t="s">
        <v>3465</v>
      </c>
      <c r="G1931" t="s">
        <v>918</v>
      </c>
      <c r="H1931" t="s">
        <v>134</v>
      </c>
      <c r="I1931" t="s">
        <v>135</v>
      </c>
      <c r="J1931" t="s">
        <v>136</v>
      </c>
      <c r="K1931" t="s">
        <v>137</v>
      </c>
      <c r="L1931" t="s">
        <v>5793</v>
      </c>
      <c r="M1931" t="s">
        <v>5486</v>
      </c>
      <c r="N1931">
        <v>0.15583333299999999</v>
      </c>
      <c r="O1931">
        <v>3</v>
      </c>
      <c r="P1931">
        <v>1352</v>
      </c>
      <c r="Q1931">
        <v>17</v>
      </c>
      <c r="R1931">
        <v>167</v>
      </c>
      <c r="S1931">
        <v>30</v>
      </c>
      <c r="T1931">
        <v>128</v>
      </c>
      <c r="U1931">
        <v>2</v>
      </c>
      <c r="V1931">
        <v>0</v>
      </c>
      <c r="W1931">
        <v>4.7747285383728334E-2</v>
      </c>
      <c r="X1931">
        <v>68.483020315387265</v>
      </c>
      <c r="Y1931">
        <v>3.8327848346518132</v>
      </c>
      <c r="Z1931">
        <v>11.78110971787919</v>
      </c>
      <c r="AA1931">
        <v>31.1137089515646</v>
      </c>
      <c r="AB1931">
        <v>21.749456422131917</v>
      </c>
      <c r="AC1931">
        <v>27.420121204234992</v>
      </c>
      <c r="AD1931">
        <v>0</v>
      </c>
      <c r="AE1931">
        <v>164.4279487312335</v>
      </c>
    </row>
    <row r="1932" spans="1:31" x14ac:dyDescent="0.25">
      <c r="A1932">
        <v>1629261</v>
      </c>
      <c r="B1932">
        <v>1</v>
      </c>
      <c r="C1932" t="s">
        <v>81</v>
      </c>
      <c r="D1932" t="s">
        <v>128</v>
      </c>
      <c r="E1932" t="s">
        <v>131</v>
      </c>
      <c r="F1932" t="s">
        <v>5794</v>
      </c>
      <c r="G1932" t="s">
        <v>585</v>
      </c>
      <c r="H1932" t="s">
        <v>134</v>
      </c>
      <c r="I1932" t="s">
        <v>135</v>
      </c>
      <c r="J1932" t="s">
        <v>136</v>
      </c>
      <c r="K1932" t="s">
        <v>137</v>
      </c>
      <c r="L1932" t="s">
        <v>5795</v>
      </c>
      <c r="M1932" t="s">
        <v>5796</v>
      </c>
      <c r="N1932">
        <v>7.4963888880000003</v>
      </c>
      <c r="O1932">
        <v>0</v>
      </c>
      <c r="P1932">
        <v>79</v>
      </c>
      <c r="Q1932">
        <v>0</v>
      </c>
      <c r="R1932">
        <v>1</v>
      </c>
      <c r="S1932">
        <v>0</v>
      </c>
      <c r="T1932">
        <v>8</v>
      </c>
      <c r="U1932">
        <v>0</v>
      </c>
      <c r="V1932">
        <v>0</v>
      </c>
      <c r="W1932">
        <v>0</v>
      </c>
      <c r="X1932">
        <v>64.208606487530247</v>
      </c>
      <c r="Y1932">
        <v>0</v>
      </c>
      <c r="Z1932">
        <v>1.468066939922422</v>
      </c>
      <c r="AA1932">
        <v>0</v>
      </c>
      <c r="AB1932">
        <v>326.19218811789449</v>
      </c>
      <c r="AC1932">
        <v>0</v>
      </c>
      <c r="AD1932">
        <v>0</v>
      </c>
      <c r="AE1932">
        <v>391.86886154534716</v>
      </c>
    </row>
    <row r="1933" spans="1:31" x14ac:dyDescent="0.25">
      <c r="A1933">
        <v>1629410</v>
      </c>
      <c r="B1933">
        <v>1</v>
      </c>
      <c r="C1933" t="s">
        <v>80</v>
      </c>
      <c r="D1933" t="s">
        <v>85</v>
      </c>
      <c r="E1933" t="s">
        <v>131</v>
      </c>
      <c r="F1933" t="s">
        <v>5797</v>
      </c>
      <c r="G1933" t="s">
        <v>142</v>
      </c>
      <c r="H1933" t="s">
        <v>134</v>
      </c>
      <c r="I1933" t="s">
        <v>135</v>
      </c>
      <c r="J1933" t="s">
        <v>136</v>
      </c>
      <c r="K1933" t="s">
        <v>143</v>
      </c>
      <c r="L1933" t="s">
        <v>5798</v>
      </c>
      <c r="M1933" t="s">
        <v>5799</v>
      </c>
      <c r="N1933">
        <v>4.3505555549999997</v>
      </c>
      <c r="O1933">
        <v>0</v>
      </c>
      <c r="P1933">
        <v>2155</v>
      </c>
      <c r="Q1933">
        <v>0</v>
      </c>
      <c r="R1933">
        <v>0</v>
      </c>
      <c r="S1933">
        <v>0</v>
      </c>
      <c r="T1933">
        <v>187</v>
      </c>
      <c r="U1933">
        <v>0</v>
      </c>
      <c r="V1933">
        <v>0</v>
      </c>
      <c r="W1933">
        <v>0</v>
      </c>
      <c r="X1933">
        <v>2574.3359508130711</v>
      </c>
      <c r="Y1933">
        <v>0</v>
      </c>
      <c r="Z1933">
        <v>0</v>
      </c>
      <c r="AA1933">
        <v>0</v>
      </c>
      <c r="AB1933">
        <v>798.56555176913116</v>
      </c>
      <c r="AC1933">
        <v>0</v>
      </c>
      <c r="AD1933">
        <v>0</v>
      </c>
      <c r="AE1933">
        <v>3372.9015025822023</v>
      </c>
    </row>
    <row r="1934" spans="1:31" x14ac:dyDescent="0.25">
      <c r="A1934">
        <v>1629808</v>
      </c>
      <c r="B1934">
        <v>1</v>
      </c>
      <c r="C1934" t="s">
        <v>81</v>
      </c>
      <c r="D1934" t="s">
        <v>112</v>
      </c>
      <c r="E1934" t="s">
        <v>131</v>
      </c>
      <c r="F1934" t="s">
        <v>5800</v>
      </c>
      <c r="G1934" t="s">
        <v>161</v>
      </c>
      <c r="H1934" t="s">
        <v>134</v>
      </c>
      <c r="I1934" t="s">
        <v>191</v>
      </c>
      <c r="J1934" t="s">
        <v>136</v>
      </c>
      <c r="K1934" t="s">
        <v>137</v>
      </c>
      <c r="L1934" t="s">
        <v>5801</v>
      </c>
      <c r="M1934" t="s">
        <v>5802</v>
      </c>
      <c r="N1934">
        <v>4.7222222000000001E-2</v>
      </c>
      <c r="O1934">
        <v>0</v>
      </c>
      <c r="P1934">
        <v>13753</v>
      </c>
      <c r="Q1934">
        <v>11</v>
      </c>
      <c r="R1934">
        <v>242</v>
      </c>
      <c r="S1934">
        <v>2</v>
      </c>
      <c r="T1934">
        <v>1362</v>
      </c>
      <c r="U1934">
        <v>3</v>
      </c>
      <c r="V1934">
        <v>5</v>
      </c>
      <c r="W1934">
        <v>0</v>
      </c>
      <c r="X1934">
        <v>123.04959782777431</v>
      </c>
      <c r="Y1934">
        <v>9.7390138781377797E-2</v>
      </c>
      <c r="Z1934">
        <v>1.1025469250913396</v>
      </c>
      <c r="AA1934">
        <v>0.16605067860333333</v>
      </c>
      <c r="AB1934">
        <v>40.648640268637571</v>
      </c>
      <c r="AC1934">
        <v>2.4592103649246386</v>
      </c>
      <c r="AD1934">
        <v>9.7360522677996109</v>
      </c>
      <c r="AE1934">
        <v>177.25948847161217</v>
      </c>
    </row>
    <row r="1935" spans="1:31" x14ac:dyDescent="0.25">
      <c r="A1935">
        <v>1629287</v>
      </c>
      <c r="B1935">
        <v>1</v>
      </c>
      <c r="C1935" t="s">
        <v>81</v>
      </c>
      <c r="D1935" t="s">
        <v>126</v>
      </c>
      <c r="E1935" t="s">
        <v>146</v>
      </c>
      <c r="F1935" t="s">
        <v>5803</v>
      </c>
      <c r="G1935" t="s">
        <v>260</v>
      </c>
      <c r="H1935" t="s">
        <v>149</v>
      </c>
      <c r="I1935" t="s">
        <v>135</v>
      </c>
      <c r="J1935" t="s">
        <v>136</v>
      </c>
      <c r="K1935" t="s">
        <v>137</v>
      </c>
      <c r="L1935" t="s">
        <v>5804</v>
      </c>
      <c r="M1935" t="s">
        <v>5805</v>
      </c>
      <c r="N1935">
        <v>2.3574999999999999</v>
      </c>
      <c r="O1935">
        <v>0</v>
      </c>
      <c r="P1935">
        <v>0</v>
      </c>
      <c r="Q1935">
        <v>0</v>
      </c>
      <c r="R1935">
        <v>5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0.79647256225876972</v>
      </c>
      <c r="AA1935">
        <v>0</v>
      </c>
      <c r="AB1935">
        <v>0</v>
      </c>
      <c r="AC1935">
        <v>0</v>
      </c>
      <c r="AD1935">
        <v>0</v>
      </c>
      <c r="AE1935">
        <v>0.79647256225876972</v>
      </c>
    </row>
    <row r="1936" spans="1:31" x14ac:dyDescent="0.25">
      <c r="A1936">
        <v>1629407</v>
      </c>
      <c r="B1936">
        <v>1</v>
      </c>
      <c r="C1936" t="s">
        <v>80</v>
      </c>
      <c r="D1936" t="s">
        <v>99</v>
      </c>
      <c r="E1936" t="s">
        <v>1154</v>
      </c>
      <c r="F1936" t="s">
        <v>5806</v>
      </c>
      <c r="G1936" t="s">
        <v>195</v>
      </c>
      <c r="H1936" t="s">
        <v>134</v>
      </c>
      <c r="I1936" t="s">
        <v>135</v>
      </c>
      <c r="J1936" t="s">
        <v>136</v>
      </c>
      <c r="K1936" t="s">
        <v>137</v>
      </c>
      <c r="L1936" t="s">
        <v>5807</v>
      </c>
      <c r="M1936" t="s">
        <v>5808</v>
      </c>
      <c r="N1936">
        <v>3.8372222219999998</v>
      </c>
      <c r="O1936">
        <v>0</v>
      </c>
      <c r="P1936">
        <v>32</v>
      </c>
      <c r="Q1936">
        <v>0</v>
      </c>
      <c r="R1936">
        <v>0</v>
      </c>
      <c r="S1936">
        <v>0</v>
      </c>
      <c r="T1936">
        <v>3</v>
      </c>
      <c r="U1936">
        <v>0</v>
      </c>
      <c r="V1936">
        <v>0</v>
      </c>
      <c r="W1936">
        <v>0</v>
      </c>
      <c r="X1936">
        <v>19.856539662855582</v>
      </c>
      <c r="Y1936">
        <v>0</v>
      </c>
      <c r="Z1936">
        <v>0</v>
      </c>
      <c r="AA1936">
        <v>0</v>
      </c>
      <c r="AB1936">
        <v>1.2379120876841792</v>
      </c>
      <c r="AC1936">
        <v>0</v>
      </c>
      <c r="AD1936">
        <v>0</v>
      </c>
      <c r="AE1936">
        <v>21.094451750539761</v>
      </c>
    </row>
    <row r="1937" spans="1:31" x14ac:dyDescent="0.25">
      <c r="A1937">
        <v>1629765</v>
      </c>
      <c r="B1937">
        <v>1</v>
      </c>
      <c r="C1937" t="s">
        <v>80</v>
      </c>
      <c r="D1937" t="s">
        <v>104</v>
      </c>
      <c r="E1937" t="s">
        <v>204</v>
      </c>
      <c r="F1937" t="s">
        <v>5809</v>
      </c>
      <c r="G1937" t="s">
        <v>161</v>
      </c>
      <c r="H1937" t="s">
        <v>134</v>
      </c>
      <c r="I1937" t="s">
        <v>135</v>
      </c>
      <c r="J1937" t="s">
        <v>136</v>
      </c>
      <c r="K1937" t="s">
        <v>137</v>
      </c>
      <c r="L1937" t="s">
        <v>5810</v>
      </c>
      <c r="M1937" t="s">
        <v>5811</v>
      </c>
      <c r="N1937">
        <v>4.153333333</v>
      </c>
      <c r="O1937">
        <v>7</v>
      </c>
      <c r="P1937">
        <v>29</v>
      </c>
      <c r="Q1937">
        <v>68</v>
      </c>
      <c r="R1937">
        <v>184</v>
      </c>
      <c r="S1937">
        <v>9</v>
      </c>
      <c r="T1937">
        <v>26</v>
      </c>
      <c r="U1937">
        <v>2</v>
      </c>
      <c r="V1937">
        <v>0</v>
      </c>
      <c r="W1937">
        <v>8.7838387712544996</v>
      </c>
      <c r="X1937">
        <v>23.68652708558513</v>
      </c>
      <c r="Y1937">
        <v>48.804150561339895</v>
      </c>
      <c r="Z1937">
        <v>144.62291488791891</v>
      </c>
      <c r="AA1937">
        <v>55.37997086702876</v>
      </c>
      <c r="AB1937">
        <v>47.748825190449899</v>
      </c>
      <c r="AC1937">
        <v>50.762677634929005</v>
      </c>
      <c r="AD1937">
        <v>0</v>
      </c>
      <c r="AE1937">
        <v>379.7889049985061</v>
      </c>
    </row>
    <row r="1938" spans="1:31" x14ac:dyDescent="0.25">
      <c r="A1938">
        <v>1629599</v>
      </c>
      <c r="B1938">
        <v>1</v>
      </c>
      <c r="C1938" t="s">
        <v>80</v>
      </c>
      <c r="D1938" t="s">
        <v>100</v>
      </c>
      <c r="E1938" t="s">
        <v>178</v>
      </c>
      <c r="F1938" t="s">
        <v>5812</v>
      </c>
      <c r="G1938" t="s">
        <v>227</v>
      </c>
      <c r="H1938" t="s">
        <v>149</v>
      </c>
      <c r="I1938" t="s">
        <v>135</v>
      </c>
      <c r="J1938" t="s">
        <v>136</v>
      </c>
      <c r="K1938" t="s">
        <v>137</v>
      </c>
      <c r="L1938" t="s">
        <v>5813</v>
      </c>
      <c r="M1938" t="s">
        <v>5814</v>
      </c>
      <c r="N1938">
        <v>1.9155555550000001</v>
      </c>
      <c r="O1938">
        <v>0</v>
      </c>
      <c r="P1938">
        <v>68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19.002922697697187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19.002922697697187</v>
      </c>
    </row>
    <row r="1939" spans="1:31" x14ac:dyDescent="0.25">
      <c r="A1939">
        <v>1629473</v>
      </c>
      <c r="B1939">
        <v>1</v>
      </c>
      <c r="C1939" t="s">
        <v>81</v>
      </c>
      <c r="D1939" t="s">
        <v>128</v>
      </c>
      <c r="E1939" t="s">
        <v>362</v>
      </c>
      <c r="F1939" t="s">
        <v>5815</v>
      </c>
      <c r="G1939" t="s">
        <v>148</v>
      </c>
      <c r="H1939" t="s">
        <v>149</v>
      </c>
      <c r="I1939" t="s">
        <v>135</v>
      </c>
      <c r="J1939" t="s">
        <v>136</v>
      </c>
      <c r="K1939" t="s">
        <v>143</v>
      </c>
      <c r="L1939" t="s">
        <v>5816</v>
      </c>
      <c r="M1939" t="s">
        <v>5817</v>
      </c>
      <c r="N1939">
        <v>6.8666666660000004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22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104.69232497119282</v>
      </c>
      <c r="AC1939">
        <v>0</v>
      </c>
      <c r="AD1939">
        <v>0</v>
      </c>
      <c r="AE1939">
        <v>104.69232497119282</v>
      </c>
    </row>
    <row r="1940" spans="1:31" x14ac:dyDescent="0.25">
      <c r="A1940">
        <v>1629450</v>
      </c>
      <c r="B1940">
        <v>1</v>
      </c>
      <c r="C1940" t="s">
        <v>81</v>
      </c>
      <c r="D1940" t="s">
        <v>120</v>
      </c>
      <c r="E1940" t="s">
        <v>140</v>
      </c>
      <c r="F1940" t="s">
        <v>5818</v>
      </c>
      <c r="G1940" t="s">
        <v>161</v>
      </c>
      <c r="H1940" t="s">
        <v>134</v>
      </c>
      <c r="I1940" t="s">
        <v>135</v>
      </c>
      <c r="J1940" t="s">
        <v>136</v>
      </c>
      <c r="K1940" t="s">
        <v>137</v>
      </c>
      <c r="L1940" t="s">
        <v>5819</v>
      </c>
      <c r="M1940" t="s">
        <v>5820</v>
      </c>
      <c r="N1940">
        <v>0.56805555500000005</v>
      </c>
      <c r="O1940">
        <v>0</v>
      </c>
      <c r="P1940">
        <v>526</v>
      </c>
      <c r="Q1940">
        <v>0</v>
      </c>
      <c r="R1940">
        <v>8</v>
      </c>
      <c r="S1940">
        <v>1</v>
      </c>
      <c r="T1940">
        <v>58</v>
      </c>
      <c r="U1940">
        <v>0</v>
      </c>
      <c r="V1940">
        <v>1</v>
      </c>
      <c r="W1940">
        <v>0</v>
      </c>
      <c r="X1940">
        <v>60.032386505073013</v>
      </c>
      <c r="Y1940">
        <v>0</v>
      </c>
      <c r="Z1940">
        <v>1.9941379451911068</v>
      </c>
      <c r="AA1940">
        <v>0.33397466288656391</v>
      </c>
      <c r="AB1940">
        <v>36.478967606177036</v>
      </c>
      <c r="AC1940">
        <v>0</v>
      </c>
      <c r="AD1940">
        <v>0.93445952573546931</v>
      </c>
      <c r="AE1940">
        <v>99.77392624506318</v>
      </c>
    </row>
    <row r="1941" spans="1:31" x14ac:dyDescent="0.25">
      <c r="A1941">
        <v>1629573</v>
      </c>
      <c r="B1941">
        <v>1</v>
      </c>
      <c r="C1941" t="s">
        <v>81</v>
      </c>
      <c r="D1941" t="s">
        <v>128</v>
      </c>
      <c r="E1941" t="s">
        <v>146</v>
      </c>
      <c r="F1941" t="s">
        <v>488</v>
      </c>
      <c r="G1941" t="s">
        <v>148</v>
      </c>
      <c r="H1941" t="s">
        <v>149</v>
      </c>
      <c r="I1941" t="s">
        <v>135</v>
      </c>
      <c r="J1941" t="s">
        <v>136</v>
      </c>
      <c r="K1941" t="s">
        <v>143</v>
      </c>
      <c r="L1941" t="s">
        <v>5821</v>
      </c>
      <c r="M1941" t="s">
        <v>5822</v>
      </c>
      <c r="N1941">
        <v>6.0952777769999997</v>
      </c>
      <c r="O1941">
        <v>0</v>
      </c>
      <c r="P1941">
        <v>42</v>
      </c>
      <c r="Q1941">
        <v>0</v>
      </c>
      <c r="R1941">
        <v>1</v>
      </c>
      <c r="S1941">
        <v>0</v>
      </c>
      <c r="T1941">
        <v>4</v>
      </c>
      <c r="U1941">
        <v>0</v>
      </c>
      <c r="V1941">
        <v>0</v>
      </c>
      <c r="W1941">
        <v>0</v>
      </c>
      <c r="X1941">
        <v>34.580555692864252</v>
      </c>
      <c r="Y1941">
        <v>0</v>
      </c>
      <c r="Z1941">
        <v>1.0949059653585129</v>
      </c>
      <c r="AA1941">
        <v>0</v>
      </c>
      <c r="AB1941">
        <v>13.270389776403976</v>
      </c>
      <c r="AC1941">
        <v>0</v>
      </c>
      <c r="AD1941">
        <v>0</v>
      </c>
      <c r="AE1941">
        <v>48.945851434626739</v>
      </c>
    </row>
    <row r="1942" spans="1:31" x14ac:dyDescent="0.25">
      <c r="A1942">
        <v>1629330</v>
      </c>
      <c r="B1942">
        <v>1</v>
      </c>
      <c r="C1942" t="s">
        <v>81</v>
      </c>
      <c r="D1942" t="s">
        <v>128</v>
      </c>
      <c r="E1942" t="s">
        <v>152</v>
      </c>
      <c r="F1942" t="s">
        <v>5823</v>
      </c>
      <c r="G1942" t="s">
        <v>168</v>
      </c>
      <c r="H1942" t="s">
        <v>149</v>
      </c>
      <c r="I1942" t="s">
        <v>135</v>
      </c>
      <c r="J1942" t="s">
        <v>136</v>
      </c>
      <c r="K1942" t="s">
        <v>137</v>
      </c>
      <c r="L1942" t="s">
        <v>5824</v>
      </c>
      <c r="M1942" t="s">
        <v>5825</v>
      </c>
      <c r="N1942">
        <v>1.5677777770000001</v>
      </c>
      <c r="O1942">
        <v>0</v>
      </c>
      <c r="P1942">
        <v>7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1.747074228271378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1.747074228271378</v>
      </c>
    </row>
    <row r="1943" spans="1:31" x14ac:dyDescent="0.25">
      <c r="A1943">
        <v>1629828</v>
      </c>
      <c r="B1943">
        <v>1</v>
      </c>
      <c r="C1943" t="s">
        <v>81</v>
      </c>
      <c r="D1943" t="s">
        <v>128</v>
      </c>
      <c r="E1943" t="s">
        <v>131</v>
      </c>
      <c r="F1943" t="s">
        <v>5826</v>
      </c>
      <c r="G1943" t="s">
        <v>161</v>
      </c>
      <c r="H1943" t="s">
        <v>134</v>
      </c>
      <c r="I1943" t="s">
        <v>135</v>
      </c>
      <c r="J1943" t="s">
        <v>136</v>
      </c>
      <c r="K1943" t="s">
        <v>137</v>
      </c>
      <c r="L1943" t="s">
        <v>5827</v>
      </c>
      <c r="M1943" t="s">
        <v>5828</v>
      </c>
      <c r="N1943">
        <v>0.111111111</v>
      </c>
      <c r="O1943">
        <v>5</v>
      </c>
      <c r="P1943">
        <v>63</v>
      </c>
      <c r="Q1943">
        <v>2</v>
      </c>
      <c r="R1943">
        <v>5</v>
      </c>
      <c r="S1943">
        <v>14</v>
      </c>
      <c r="T1943">
        <v>2</v>
      </c>
      <c r="U1943">
        <v>0</v>
      </c>
      <c r="V1943">
        <v>0</v>
      </c>
      <c r="W1943">
        <v>0.10710784016466665</v>
      </c>
      <c r="X1943">
        <v>0.94091190420266657</v>
      </c>
      <c r="Y1943">
        <v>0.12468012925622224</v>
      </c>
      <c r="Z1943">
        <v>7.109261335511112E-2</v>
      </c>
      <c r="AA1943">
        <v>10.104673492064778</v>
      </c>
      <c r="AB1943">
        <v>3.7263566223333339E-3</v>
      </c>
      <c r="AC1943">
        <v>0</v>
      </c>
      <c r="AD1943">
        <v>0</v>
      </c>
      <c r="AE1943">
        <v>11.352192335665778</v>
      </c>
    </row>
    <row r="1944" spans="1:31" x14ac:dyDescent="0.25">
      <c r="A1944">
        <v>1629971</v>
      </c>
      <c r="B1944">
        <v>1</v>
      </c>
      <c r="C1944" t="s">
        <v>81</v>
      </c>
      <c r="D1944" t="s">
        <v>123</v>
      </c>
      <c r="E1944" t="s">
        <v>178</v>
      </c>
      <c r="F1944" t="s">
        <v>5829</v>
      </c>
      <c r="G1944" t="s">
        <v>227</v>
      </c>
      <c r="H1944" t="s">
        <v>149</v>
      </c>
      <c r="I1944" t="s">
        <v>135</v>
      </c>
      <c r="J1944" t="s">
        <v>136</v>
      </c>
      <c r="K1944" t="s">
        <v>137</v>
      </c>
      <c r="L1944" t="s">
        <v>5830</v>
      </c>
      <c r="M1944" t="s">
        <v>5831</v>
      </c>
      <c r="N1944">
        <v>0.60777777700000002</v>
      </c>
      <c r="O1944">
        <v>0</v>
      </c>
      <c r="P1944">
        <v>64</v>
      </c>
      <c r="Q1944">
        <v>0</v>
      </c>
      <c r="R1944">
        <v>0</v>
      </c>
      <c r="S1944">
        <v>0</v>
      </c>
      <c r="T1944">
        <v>4</v>
      </c>
      <c r="U1944">
        <v>0</v>
      </c>
      <c r="V1944">
        <v>0</v>
      </c>
      <c r="W1944">
        <v>0</v>
      </c>
      <c r="X1944">
        <v>7.4829675748827444</v>
      </c>
      <c r="Y1944">
        <v>0</v>
      </c>
      <c r="Z1944">
        <v>0</v>
      </c>
      <c r="AA1944">
        <v>0</v>
      </c>
      <c r="AB1944">
        <v>0.30207408619802667</v>
      </c>
      <c r="AC1944">
        <v>0</v>
      </c>
      <c r="AD1944">
        <v>0</v>
      </c>
      <c r="AE1944">
        <v>7.7850416610807711</v>
      </c>
    </row>
    <row r="1945" spans="1:31" x14ac:dyDescent="0.25">
      <c r="A1945">
        <v>1629493</v>
      </c>
      <c r="B1945">
        <v>1</v>
      </c>
      <c r="C1945" t="s">
        <v>80</v>
      </c>
      <c r="D1945" t="s">
        <v>102</v>
      </c>
      <c r="E1945" t="s">
        <v>178</v>
      </c>
      <c r="F1945" t="s">
        <v>5832</v>
      </c>
      <c r="G1945" t="s">
        <v>227</v>
      </c>
      <c r="H1945" t="s">
        <v>149</v>
      </c>
      <c r="I1945" t="s">
        <v>135</v>
      </c>
      <c r="J1945" t="s">
        <v>136</v>
      </c>
      <c r="K1945" t="s">
        <v>137</v>
      </c>
      <c r="L1945" t="s">
        <v>5833</v>
      </c>
      <c r="M1945" t="s">
        <v>5834</v>
      </c>
      <c r="N1945">
        <v>2.0083333329999999</v>
      </c>
      <c r="O1945">
        <v>0</v>
      </c>
      <c r="P1945">
        <v>48</v>
      </c>
      <c r="Q1945">
        <v>0</v>
      </c>
      <c r="R1945">
        <v>2</v>
      </c>
      <c r="S1945">
        <v>0</v>
      </c>
      <c r="T1945">
        <v>7</v>
      </c>
      <c r="U1945">
        <v>0</v>
      </c>
      <c r="V1945">
        <v>0</v>
      </c>
      <c r="W1945">
        <v>0</v>
      </c>
      <c r="X1945">
        <v>14.454331238249283</v>
      </c>
      <c r="Y1945">
        <v>0</v>
      </c>
      <c r="Z1945">
        <v>0.26995235275029994</v>
      </c>
      <c r="AA1945">
        <v>0</v>
      </c>
      <c r="AB1945">
        <v>64.529401861238298</v>
      </c>
      <c r="AC1945">
        <v>0</v>
      </c>
      <c r="AD1945">
        <v>0</v>
      </c>
      <c r="AE1945">
        <v>79.253685452237875</v>
      </c>
    </row>
    <row r="1946" spans="1:31" x14ac:dyDescent="0.25">
      <c r="A1946">
        <v>1629095</v>
      </c>
      <c r="B1946">
        <v>1</v>
      </c>
      <c r="C1946" t="s">
        <v>80</v>
      </c>
      <c r="D1946" t="s">
        <v>93</v>
      </c>
      <c r="E1946" t="s">
        <v>140</v>
      </c>
      <c r="F1946" t="s">
        <v>5835</v>
      </c>
      <c r="G1946" t="s">
        <v>161</v>
      </c>
      <c r="H1946" t="s">
        <v>134</v>
      </c>
      <c r="I1946" t="s">
        <v>135</v>
      </c>
      <c r="J1946" t="s">
        <v>136</v>
      </c>
      <c r="K1946" t="s">
        <v>137</v>
      </c>
      <c r="L1946" t="s">
        <v>5836</v>
      </c>
      <c r="M1946" t="s">
        <v>5837</v>
      </c>
      <c r="N1946">
        <v>5.8888888E-2</v>
      </c>
      <c r="O1946">
        <v>0</v>
      </c>
      <c r="P1946">
        <v>684</v>
      </c>
      <c r="Q1946">
        <v>9</v>
      </c>
      <c r="R1946">
        <v>252</v>
      </c>
      <c r="S1946">
        <v>11</v>
      </c>
      <c r="T1946">
        <v>133</v>
      </c>
      <c r="U1946">
        <v>0</v>
      </c>
      <c r="V1946">
        <v>0</v>
      </c>
      <c r="W1946">
        <v>0</v>
      </c>
      <c r="X1946">
        <v>5.4849628908346366</v>
      </c>
      <c r="Y1946">
        <v>0.40081225959877215</v>
      </c>
      <c r="Z1946">
        <v>2.4425510372907726</v>
      </c>
      <c r="AA1946">
        <v>4.2843950567880533</v>
      </c>
      <c r="AB1946">
        <v>3.4211545764952338</v>
      </c>
      <c r="AC1946">
        <v>0</v>
      </c>
      <c r="AD1946">
        <v>0</v>
      </c>
      <c r="AE1946">
        <v>16.03387582100747</v>
      </c>
    </row>
    <row r="1947" spans="1:31" x14ac:dyDescent="0.25">
      <c r="A1947">
        <v>1629387</v>
      </c>
      <c r="B1947">
        <v>1</v>
      </c>
      <c r="C1947" t="s">
        <v>80</v>
      </c>
      <c r="D1947" t="s">
        <v>93</v>
      </c>
      <c r="E1947" t="s">
        <v>131</v>
      </c>
      <c r="F1947" t="s">
        <v>5838</v>
      </c>
      <c r="G1947" t="s">
        <v>195</v>
      </c>
      <c r="H1947" t="s">
        <v>134</v>
      </c>
      <c r="I1947" t="s">
        <v>135</v>
      </c>
      <c r="J1947" t="s">
        <v>136</v>
      </c>
      <c r="K1947" t="s">
        <v>137</v>
      </c>
      <c r="L1947" t="s">
        <v>5839</v>
      </c>
      <c r="M1947" t="s">
        <v>5840</v>
      </c>
      <c r="N1947">
        <v>2.889444444</v>
      </c>
      <c r="O1947">
        <v>0</v>
      </c>
      <c r="P1947">
        <v>14</v>
      </c>
      <c r="Q1947">
        <v>0</v>
      </c>
      <c r="R1947">
        <v>12</v>
      </c>
      <c r="S1947">
        <v>0</v>
      </c>
      <c r="T1947">
        <v>4</v>
      </c>
      <c r="U1947">
        <v>0</v>
      </c>
      <c r="V1947">
        <v>0</v>
      </c>
      <c r="W1947">
        <v>0</v>
      </c>
      <c r="X1947">
        <v>1.9025831706990015</v>
      </c>
      <c r="Y1947">
        <v>0</v>
      </c>
      <c r="Z1947">
        <v>1.2751236904241205</v>
      </c>
      <c r="AA1947">
        <v>0</v>
      </c>
      <c r="AB1947">
        <v>20.199667485796063</v>
      </c>
      <c r="AC1947">
        <v>0</v>
      </c>
      <c r="AD1947">
        <v>0</v>
      </c>
      <c r="AE1947">
        <v>23.377374346919183</v>
      </c>
    </row>
    <row r="1948" spans="1:31" x14ac:dyDescent="0.25">
      <c r="A1948">
        <v>1629181</v>
      </c>
      <c r="B1948">
        <v>1</v>
      </c>
      <c r="C1948" t="s">
        <v>80</v>
      </c>
      <c r="D1948" t="s">
        <v>103</v>
      </c>
      <c r="E1948" t="s">
        <v>140</v>
      </c>
      <c r="F1948" t="s">
        <v>5841</v>
      </c>
      <c r="G1948" t="s">
        <v>133</v>
      </c>
      <c r="H1948" t="s">
        <v>134</v>
      </c>
      <c r="I1948" t="s">
        <v>135</v>
      </c>
      <c r="J1948" t="s">
        <v>136</v>
      </c>
      <c r="K1948" t="s">
        <v>137</v>
      </c>
      <c r="L1948" t="s">
        <v>4874</v>
      </c>
      <c r="M1948" t="s">
        <v>5842</v>
      </c>
      <c r="N1948">
        <v>3.105277777</v>
      </c>
      <c r="O1948">
        <v>5</v>
      </c>
      <c r="P1948">
        <v>14615</v>
      </c>
      <c r="Q1948">
        <v>15</v>
      </c>
      <c r="R1948">
        <v>81</v>
      </c>
      <c r="S1948">
        <v>45</v>
      </c>
      <c r="T1948">
        <v>1394</v>
      </c>
      <c r="U1948">
        <v>73</v>
      </c>
      <c r="V1948">
        <v>4</v>
      </c>
      <c r="W1948">
        <v>3.2068201902661038</v>
      </c>
      <c r="X1948">
        <v>11487.360382575376</v>
      </c>
      <c r="Y1948">
        <v>1384.6532092658802</v>
      </c>
      <c r="Z1948">
        <v>125.77844391816551</v>
      </c>
      <c r="AA1948">
        <v>2136.2321141960424</v>
      </c>
      <c r="AB1948">
        <v>2742.8827811386009</v>
      </c>
      <c r="AC1948">
        <v>13624.655086717474</v>
      </c>
      <c r="AD1948">
        <v>195.95892717398362</v>
      </c>
      <c r="AE1948">
        <v>31700.727765175787</v>
      </c>
    </row>
    <row r="1949" spans="1:31" x14ac:dyDescent="0.25">
      <c r="A1949">
        <v>1629845</v>
      </c>
      <c r="B1949">
        <v>1</v>
      </c>
      <c r="C1949" t="s">
        <v>80</v>
      </c>
      <c r="D1949" t="s">
        <v>92</v>
      </c>
      <c r="E1949" t="s">
        <v>152</v>
      </c>
      <c r="F1949" t="s">
        <v>5843</v>
      </c>
      <c r="G1949" t="s">
        <v>154</v>
      </c>
      <c r="H1949" t="s">
        <v>149</v>
      </c>
      <c r="I1949" t="s">
        <v>135</v>
      </c>
      <c r="J1949" t="s">
        <v>136</v>
      </c>
      <c r="K1949" t="s">
        <v>137</v>
      </c>
      <c r="L1949" t="s">
        <v>5844</v>
      </c>
      <c r="M1949" t="s">
        <v>5845</v>
      </c>
      <c r="N1949">
        <v>1.8544444440000001</v>
      </c>
      <c r="O1949">
        <v>0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3.1068029981877782E-3</v>
      </c>
      <c r="AA1949">
        <v>0</v>
      </c>
      <c r="AB1949">
        <v>0</v>
      </c>
      <c r="AC1949">
        <v>0</v>
      </c>
      <c r="AD1949">
        <v>0</v>
      </c>
      <c r="AE1949">
        <v>3.1068029981877782E-3</v>
      </c>
    </row>
    <row r="1950" spans="1:31" x14ac:dyDescent="0.25">
      <c r="A1950">
        <v>1629513</v>
      </c>
      <c r="B1950">
        <v>1</v>
      </c>
      <c r="C1950" t="s">
        <v>80</v>
      </c>
      <c r="D1950" t="s">
        <v>96</v>
      </c>
      <c r="E1950" t="s">
        <v>152</v>
      </c>
      <c r="F1950" t="s">
        <v>5846</v>
      </c>
      <c r="G1950" t="s">
        <v>168</v>
      </c>
      <c r="H1950" t="s">
        <v>149</v>
      </c>
      <c r="I1950" t="s">
        <v>135</v>
      </c>
      <c r="J1950" t="s">
        <v>136</v>
      </c>
      <c r="K1950" t="s">
        <v>137</v>
      </c>
      <c r="L1950" t="s">
        <v>5847</v>
      </c>
      <c r="M1950" t="s">
        <v>5848</v>
      </c>
      <c r="N1950">
        <v>126.7825</v>
      </c>
      <c r="O1950">
        <v>0</v>
      </c>
      <c r="P1950">
        <v>1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106.82421986804221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106.82421986804221</v>
      </c>
    </row>
    <row r="1951" spans="1:31" x14ac:dyDescent="0.25">
      <c r="A1951">
        <v>1629158</v>
      </c>
      <c r="B1951">
        <v>1</v>
      </c>
      <c r="C1951" t="s">
        <v>80</v>
      </c>
      <c r="D1951" t="s">
        <v>83</v>
      </c>
      <c r="E1951" t="s">
        <v>642</v>
      </c>
      <c r="F1951" t="s">
        <v>5849</v>
      </c>
      <c r="G1951" t="s">
        <v>161</v>
      </c>
      <c r="H1951" t="s">
        <v>134</v>
      </c>
      <c r="I1951" t="s">
        <v>135</v>
      </c>
      <c r="J1951" t="s">
        <v>136</v>
      </c>
      <c r="K1951" t="s">
        <v>137</v>
      </c>
      <c r="L1951" t="s">
        <v>5850</v>
      </c>
      <c r="M1951" t="s">
        <v>5851</v>
      </c>
      <c r="N1951">
        <v>0.324722222</v>
      </c>
      <c r="O1951">
        <v>10</v>
      </c>
      <c r="P1951">
        <v>1971</v>
      </c>
      <c r="Q1951">
        <v>19</v>
      </c>
      <c r="R1951">
        <v>328</v>
      </c>
      <c r="S1951">
        <v>90</v>
      </c>
      <c r="T1951">
        <v>884</v>
      </c>
      <c r="U1951">
        <v>9</v>
      </c>
      <c r="V1951">
        <v>3</v>
      </c>
      <c r="W1951">
        <v>2.8225955826477844</v>
      </c>
      <c r="X1951">
        <v>187.52645549070567</v>
      </c>
      <c r="Y1951">
        <v>4.6539859361497431</v>
      </c>
      <c r="Z1951">
        <v>25.458711307589684</v>
      </c>
      <c r="AA1951">
        <v>173.64523508399148</v>
      </c>
      <c r="AB1951">
        <v>239.67227743674292</v>
      </c>
      <c r="AC1951">
        <v>186.10784762993083</v>
      </c>
      <c r="AD1951">
        <v>2.8496506629542586</v>
      </c>
      <c r="AE1951">
        <v>822.73675913071224</v>
      </c>
    </row>
    <row r="1952" spans="1:31" x14ac:dyDescent="0.25">
      <c r="A1952">
        <v>1629490</v>
      </c>
      <c r="B1952">
        <v>1</v>
      </c>
      <c r="C1952" t="s">
        <v>80</v>
      </c>
      <c r="D1952" t="s">
        <v>110</v>
      </c>
      <c r="E1952" t="s">
        <v>152</v>
      </c>
      <c r="F1952" t="s">
        <v>5852</v>
      </c>
      <c r="G1952" t="s">
        <v>154</v>
      </c>
      <c r="H1952" t="s">
        <v>149</v>
      </c>
      <c r="I1952" t="s">
        <v>135</v>
      </c>
      <c r="J1952" t="s">
        <v>136</v>
      </c>
      <c r="K1952" t="s">
        <v>137</v>
      </c>
      <c r="L1952" t="s">
        <v>5853</v>
      </c>
      <c r="M1952" t="s">
        <v>5854</v>
      </c>
      <c r="N1952">
        <v>1.787222222</v>
      </c>
      <c r="O1952">
        <v>0</v>
      </c>
      <c r="P1952">
        <v>3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0.8269378757561251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0.8269378757561251</v>
      </c>
    </row>
    <row r="1953" spans="1:31" x14ac:dyDescent="0.25">
      <c r="A1953">
        <v>1629350</v>
      </c>
      <c r="B1953">
        <v>1</v>
      </c>
      <c r="C1953" t="s">
        <v>81</v>
      </c>
      <c r="D1953" t="s">
        <v>128</v>
      </c>
      <c r="E1953" t="s">
        <v>178</v>
      </c>
      <c r="F1953" t="s">
        <v>5855</v>
      </c>
      <c r="G1953" t="s">
        <v>227</v>
      </c>
      <c r="H1953" t="s">
        <v>149</v>
      </c>
      <c r="I1953" t="s">
        <v>135</v>
      </c>
      <c r="J1953" t="s">
        <v>136</v>
      </c>
      <c r="K1953" t="s">
        <v>137</v>
      </c>
      <c r="L1953" t="s">
        <v>5856</v>
      </c>
      <c r="M1953" t="s">
        <v>5857</v>
      </c>
      <c r="N1953">
        <v>1.409166666</v>
      </c>
      <c r="O1953">
        <v>0</v>
      </c>
      <c r="P1953">
        <v>68</v>
      </c>
      <c r="Q1953">
        <v>0</v>
      </c>
      <c r="R1953">
        <v>1</v>
      </c>
      <c r="S1953">
        <v>0</v>
      </c>
      <c r="T1953">
        <v>2</v>
      </c>
      <c r="U1953">
        <v>0</v>
      </c>
      <c r="V1953">
        <v>0</v>
      </c>
      <c r="W1953">
        <v>0</v>
      </c>
      <c r="X1953">
        <v>31.096182954776456</v>
      </c>
      <c r="Y1953">
        <v>0</v>
      </c>
      <c r="Z1953">
        <v>0.27139615136733664</v>
      </c>
      <c r="AA1953">
        <v>0</v>
      </c>
      <c r="AB1953">
        <v>3.8057161520998104</v>
      </c>
      <c r="AC1953">
        <v>0</v>
      </c>
      <c r="AD1953">
        <v>0</v>
      </c>
      <c r="AE1953">
        <v>35.173295258243606</v>
      </c>
    </row>
    <row r="1954" spans="1:31" x14ac:dyDescent="0.25">
      <c r="A1954">
        <v>1629699</v>
      </c>
      <c r="B1954">
        <v>1</v>
      </c>
      <c r="C1954" t="s">
        <v>80</v>
      </c>
      <c r="D1954" t="s">
        <v>100</v>
      </c>
      <c r="E1954" t="s">
        <v>152</v>
      </c>
      <c r="F1954" t="s">
        <v>5858</v>
      </c>
      <c r="G1954" t="s">
        <v>154</v>
      </c>
      <c r="H1954" t="s">
        <v>149</v>
      </c>
      <c r="I1954" t="s">
        <v>135</v>
      </c>
      <c r="J1954" t="s">
        <v>136</v>
      </c>
      <c r="K1954" t="s">
        <v>137</v>
      </c>
      <c r="L1954" t="s">
        <v>5859</v>
      </c>
      <c r="M1954" t="s">
        <v>5860</v>
      </c>
      <c r="N1954">
        <v>2.2547222219999998</v>
      </c>
      <c r="O1954">
        <v>0</v>
      </c>
      <c r="P1954">
        <v>5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1.6150080228292849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1.6150080228292849</v>
      </c>
    </row>
    <row r="1955" spans="1:31" x14ac:dyDescent="0.25">
      <c r="A1955">
        <v>1629304</v>
      </c>
      <c r="B1955">
        <v>1</v>
      </c>
      <c r="C1955" t="s">
        <v>80</v>
      </c>
      <c r="D1955" t="s">
        <v>103</v>
      </c>
      <c r="E1955" t="s">
        <v>204</v>
      </c>
      <c r="F1955" t="s">
        <v>5861</v>
      </c>
      <c r="G1955" t="s">
        <v>195</v>
      </c>
      <c r="H1955" t="s">
        <v>134</v>
      </c>
      <c r="I1955" t="s">
        <v>135</v>
      </c>
      <c r="J1955" t="s">
        <v>136</v>
      </c>
      <c r="K1955" t="s">
        <v>137</v>
      </c>
      <c r="L1955" t="s">
        <v>5862</v>
      </c>
      <c r="M1955" t="s">
        <v>5863</v>
      </c>
      <c r="N1955">
        <v>2.0480555549999999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20.354256915107403</v>
      </c>
      <c r="AD1955">
        <v>0</v>
      </c>
      <c r="AE1955">
        <v>20.354256915107403</v>
      </c>
    </row>
    <row r="1956" spans="1:31" x14ac:dyDescent="0.25">
      <c r="A1956">
        <v>1629327</v>
      </c>
      <c r="B1956">
        <v>1</v>
      </c>
      <c r="C1956" t="s">
        <v>80</v>
      </c>
      <c r="D1956" t="s">
        <v>94</v>
      </c>
      <c r="E1956" t="s">
        <v>178</v>
      </c>
      <c r="F1956" t="s">
        <v>5864</v>
      </c>
      <c r="G1956" t="s">
        <v>227</v>
      </c>
      <c r="H1956" t="s">
        <v>149</v>
      </c>
      <c r="I1956" t="s">
        <v>135</v>
      </c>
      <c r="J1956" t="s">
        <v>136</v>
      </c>
      <c r="K1956" t="s">
        <v>137</v>
      </c>
      <c r="L1956" t="s">
        <v>5865</v>
      </c>
      <c r="M1956" t="s">
        <v>5866</v>
      </c>
      <c r="N1956">
        <v>1.84</v>
      </c>
      <c r="O1956">
        <v>0</v>
      </c>
      <c r="P1956">
        <v>6</v>
      </c>
      <c r="Q1956">
        <v>0</v>
      </c>
      <c r="R1956">
        <v>0</v>
      </c>
      <c r="S1956">
        <v>0</v>
      </c>
      <c r="T1956">
        <v>2</v>
      </c>
      <c r="U1956">
        <v>0</v>
      </c>
      <c r="V1956">
        <v>0</v>
      </c>
      <c r="W1956">
        <v>0</v>
      </c>
      <c r="X1956">
        <v>4.0313275949328924</v>
      </c>
      <c r="Y1956">
        <v>0</v>
      </c>
      <c r="Z1956">
        <v>0</v>
      </c>
      <c r="AA1956">
        <v>0</v>
      </c>
      <c r="AB1956">
        <v>0.37051588388785506</v>
      </c>
      <c r="AC1956">
        <v>0</v>
      </c>
      <c r="AD1956">
        <v>0</v>
      </c>
      <c r="AE1956">
        <v>4.4018434788207479</v>
      </c>
    </row>
    <row r="1957" spans="1:31" x14ac:dyDescent="0.25">
      <c r="A1957">
        <v>1629221</v>
      </c>
      <c r="B1957">
        <v>1</v>
      </c>
      <c r="C1957" t="s">
        <v>81</v>
      </c>
      <c r="D1957" t="s">
        <v>112</v>
      </c>
      <c r="E1957" t="s">
        <v>140</v>
      </c>
      <c r="F1957" t="s">
        <v>5867</v>
      </c>
      <c r="G1957" t="s">
        <v>161</v>
      </c>
      <c r="H1957" t="s">
        <v>134</v>
      </c>
      <c r="I1957" t="s">
        <v>135</v>
      </c>
      <c r="J1957" t="s">
        <v>136</v>
      </c>
      <c r="K1957" t="s">
        <v>137</v>
      </c>
      <c r="L1957" t="s">
        <v>5868</v>
      </c>
      <c r="M1957" t="s">
        <v>5869</v>
      </c>
      <c r="N1957">
        <v>0.76527777699999999</v>
      </c>
      <c r="O1957">
        <v>0</v>
      </c>
      <c r="P1957">
        <v>0</v>
      </c>
      <c r="Q1957">
        <v>24</v>
      </c>
      <c r="R1957">
        <v>17</v>
      </c>
      <c r="S1957">
        <v>4</v>
      </c>
      <c r="T1957">
        <v>1</v>
      </c>
      <c r="U1957">
        <v>0</v>
      </c>
      <c r="V1957">
        <v>0</v>
      </c>
      <c r="W1957">
        <v>0</v>
      </c>
      <c r="X1957">
        <v>0</v>
      </c>
      <c r="Y1957">
        <v>7.7416583115050503</v>
      </c>
      <c r="Z1957">
        <v>25.197162311120419</v>
      </c>
      <c r="AA1957">
        <v>35.80216241049915</v>
      </c>
      <c r="AB1957">
        <v>2.1540787874130971</v>
      </c>
      <c r="AC1957">
        <v>0</v>
      </c>
      <c r="AD1957">
        <v>0</v>
      </c>
      <c r="AE1957">
        <v>70.89506182053772</v>
      </c>
    </row>
    <row r="1958" spans="1:31" x14ac:dyDescent="0.25">
      <c r="A1958">
        <v>1629553</v>
      </c>
      <c r="B1958">
        <v>1</v>
      </c>
      <c r="C1958" t="s">
        <v>80</v>
      </c>
      <c r="D1958" t="s">
        <v>103</v>
      </c>
      <c r="E1958" t="s">
        <v>178</v>
      </c>
      <c r="F1958" t="s">
        <v>5870</v>
      </c>
      <c r="G1958" t="s">
        <v>227</v>
      </c>
      <c r="H1958" t="s">
        <v>149</v>
      </c>
      <c r="I1958" t="s">
        <v>135</v>
      </c>
      <c r="J1958" t="s">
        <v>136</v>
      </c>
      <c r="K1958" t="s">
        <v>137</v>
      </c>
      <c r="L1958" t="s">
        <v>5871</v>
      </c>
      <c r="M1958" t="s">
        <v>5872</v>
      </c>
      <c r="N1958">
        <v>2.759166666</v>
      </c>
      <c r="O1958">
        <v>0</v>
      </c>
      <c r="P1958">
        <v>35</v>
      </c>
      <c r="Q1958">
        <v>0</v>
      </c>
      <c r="R1958">
        <v>0</v>
      </c>
      <c r="S1958">
        <v>0</v>
      </c>
      <c r="T1958">
        <v>13</v>
      </c>
      <c r="U1958">
        <v>0</v>
      </c>
      <c r="V1958">
        <v>0</v>
      </c>
      <c r="W1958">
        <v>0</v>
      </c>
      <c r="X1958">
        <v>35.529404717224203</v>
      </c>
      <c r="Y1958">
        <v>0</v>
      </c>
      <c r="Z1958">
        <v>0</v>
      </c>
      <c r="AA1958">
        <v>0</v>
      </c>
      <c r="AB1958">
        <v>47.171436435500212</v>
      </c>
      <c r="AC1958">
        <v>0</v>
      </c>
      <c r="AD1958">
        <v>0</v>
      </c>
      <c r="AE1958">
        <v>82.700841152724422</v>
      </c>
    </row>
    <row r="1959" spans="1:31" x14ac:dyDescent="0.25">
      <c r="A1959">
        <v>1629367</v>
      </c>
      <c r="B1959">
        <v>1</v>
      </c>
      <c r="C1959" t="s">
        <v>80</v>
      </c>
      <c r="D1959" t="s">
        <v>95</v>
      </c>
      <c r="E1959" t="s">
        <v>146</v>
      </c>
      <c r="F1959" t="s">
        <v>5873</v>
      </c>
      <c r="G1959" t="s">
        <v>260</v>
      </c>
      <c r="H1959" t="s">
        <v>149</v>
      </c>
      <c r="I1959" t="s">
        <v>135</v>
      </c>
      <c r="J1959" t="s">
        <v>136</v>
      </c>
      <c r="K1959" t="s">
        <v>137</v>
      </c>
      <c r="L1959" t="s">
        <v>5874</v>
      </c>
      <c r="M1959" t="s">
        <v>5875</v>
      </c>
      <c r="N1959">
        <v>0.90249999999999997</v>
      </c>
      <c r="O1959">
        <v>0</v>
      </c>
      <c r="P1959">
        <v>63</v>
      </c>
      <c r="Q1959">
        <v>0</v>
      </c>
      <c r="R1959">
        <v>19</v>
      </c>
      <c r="S1959">
        <v>0</v>
      </c>
      <c r="T1959">
        <v>20</v>
      </c>
      <c r="U1959">
        <v>0</v>
      </c>
      <c r="V1959">
        <v>0</v>
      </c>
      <c r="W1959">
        <v>0</v>
      </c>
      <c r="X1959">
        <v>10.078841002919658</v>
      </c>
      <c r="Y1959">
        <v>0</v>
      </c>
      <c r="Z1959">
        <v>5.091674009290645</v>
      </c>
      <c r="AA1959">
        <v>0</v>
      </c>
      <c r="AB1959">
        <v>34.757991921325385</v>
      </c>
      <c r="AC1959">
        <v>0</v>
      </c>
      <c r="AD1959">
        <v>0</v>
      </c>
      <c r="AE1959">
        <v>49.928506933535687</v>
      </c>
    </row>
    <row r="1960" spans="1:31" x14ac:dyDescent="0.25">
      <c r="A1960">
        <v>1629559</v>
      </c>
      <c r="B1960">
        <v>1</v>
      </c>
      <c r="C1960" t="s">
        <v>81</v>
      </c>
      <c r="D1960" t="s">
        <v>112</v>
      </c>
      <c r="E1960" t="s">
        <v>131</v>
      </c>
      <c r="F1960" t="s">
        <v>5876</v>
      </c>
      <c r="G1960" t="s">
        <v>148</v>
      </c>
      <c r="H1960" t="s">
        <v>134</v>
      </c>
      <c r="I1960" t="s">
        <v>135</v>
      </c>
      <c r="J1960" t="s">
        <v>136</v>
      </c>
      <c r="K1960" t="s">
        <v>143</v>
      </c>
      <c r="L1960" t="s">
        <v>5877</v>
      </c>
      <c r="M1960" t="s">
        <v>5878</v>
      </c>
      <c r="N1960">
        <v>4.1869444439999999</v>
      </c>
      <c r="O1960">
        <v>0</v>
      </c>
      <c r="P1960">
        <v>1137</v>
      </c>
      <c r="Q1960">
        <v>0</v>
      </c>
      <c r="R1960">
        <v>0</v>
      </c>
      <c r="S1960">
        <v>0</v>
      </c>
      <c r="T1960">
        <v>170</v>
      </c>
      <c r="U1960">
        <v>0</v>
      </c>
      <c r="V1960">
        <v>0</v>
      </c>
      <c r="W1960">
        <v>0</v>
      </c>
      <c r="X1960">
        <v>917.85365924564144</v>
      </c>
      <c r="Y1960">
        <v>0</v>
      </c>
      <c r="Z1960">
        <v>0</v>
      </c>
      <c r="AA1960">
        <v>0</v>
      </c>
      <c r="AB1960">
        <v>746.6190418255527</v>
      </c>
      <c r="AC1960">
        <v>0</v>
      </c>
      <c r="AD1960">
        <v>0</v>
      </c>
      <c r="AE1960">
        <v>1664.472701071194</v>
      </c>
    </row>
    <row r="1961" spans="1:31" x14ac:dyDescent="0.25">
      <c r="A1961">
        <v>1629805</v>
      </c>
      <c r="B1961">
        <v>1</v>
      </c>
      <c r="C1961" t="s">
        <v>80</v>
      </c>
      <c r="D1961" t="s">
        <v>93</v>
      </c>
      <c r="E1961" t="s">
        <v>152</v>
      </c>
      <c r="F1961" t="s">
        <v>5879</v>
      </c>
      <c r="G1961" t="s">
        <v>154</v>
      </c>
      <c r="H1961" t="s">
        <v>149</v>
      </c>
      <c r="I1961" t="s">
        <v>135</v>
      </c>
      <c r="J1961" t="s">
        <v>136</v>
      </c>
      <c r="K1961" t="s">
        <v>137</v>
      </c>
      <c r="L1961" t="s">
        <v>5880</v>
      </c>
      <c r="M1961" t="s">
        <v>5881</v>
      </c>
      <c r="N1961">
        <v>2.5755555550000002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0.22286210706965331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0.22286210706965331</v>
      </c>
    </row>
    <row r="1962" spans="1:31" x14ac:dyDescent="0.25">
      <c r="A1962">
        <v>1629118</v>
      </c>
      <c r="B1962">
        <v>1</v>
      </c>
      <c r="C1962" t="s">
        <v>81</v>
      </c>
      <c r="D1962" t="s">
        <v>112</v>
      </c>
      <c r="E1962" t="s">
        <v>131</v>
      </c>
      <c r="F1962" t="s">
        <v>5882</v>
      </c>
      <c r="G1962" t="s">
        <v>161</v>
      </c>
      <c r="H1962" t="s">
        <v>134</v>
      </c>
      <c r="I1962" t="s">
        <v>191</v>
      </c>
      <c r="J1962" t="s">
        <v>136</v>
      </c>
      <c r="K1962" t="s">
        <v>137</v>
      </c>
      <c r="L1962" t="s">
        <v>5883</v>
      </c>
      <c r="M1962" t="s">
        <v>5884</v>
      </c>
      <c r="N1962">
        <v>8.0555550000000007E-3</v>
      </c>
      <c r="O1962">
        <v>0</v>
      </c>
      <c r="P1962">
        <v>1421</v>
      </c>
      <c r="Q1962">
        <v>178</v>
      </c>
      <c r="R1962">
        <v>58</v>
      </c>
      <c r="S1962">
        <v>18</v>
      </c>
      <c r="T1962">
        <v>137</v>
      </c>
      <c r="U1962">
        <v>5</v>
      </c>
      <c r="V1962">
        <v>1</v>
      </c>
      <c r="W1962">
        <v>0</v>
      </c>
      <c r="X1962">
        <v>1.1700504649029022</v>
      </c>
      <c r="Y1962">
        <v>0.11309761886423009</v>
      </c>
      <c r="Z1962">
        <v>4.6861261691965E-2</v>
      </c>
      <c r="AA1962">
        <v>0.22882658799286271</v>
      </c>
      <c r="AB1962">
        <v>0.14926515205485349</v>
      </c>
      <c r="AC1962">
        <v>0.72517948470381544</v>
      </c>
      <c r="AD1962">
        <v>0</v>
      </c>
      <c r="AE1962">
        <v>2.4332805702106288</v>
      </c>
    </row>
    <row r="1963" spans="1:31" x14ac:dyDescent="0.25">
      <c r="A1963">
        <v>1629413</v>
      </c>
      <c r="B1963">
        <v>1</v>
      </c>
      <c r="C1963" t="s">
        <v>81</v>
      </c>
      <c r="D1963" t="s">
        <v>128</v>
      </c>
      <c r="E1963" t="s">
        <v>146</v>
      </c>
      <c r="F1963" t="s">
        <v>5885</v>
      </c>
      <c r="G1963" t="s">
        <v>148</v>
      </c>
      <c r="H1963" t="s">
        <v>149</v>
      </c>
      <c r="I1963" t="s">
        <v>135</v>
      </c>
      <c r="J1963" t="s">
        <v>136</v>
      </c>
      <c r="K1963" t="s">
        <v>143</v>
      </c>
      <c r="L1963" t="s">
        <v>5886</v>
      </c>
      <c r="M1963" t="s">
        <v>5887</v>
      </c>
      <c r="N1963">
        <v>6.7332027769999998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64</v>
      </c>
      <c r="U1963">
        <v>0</v>
      </c>
      <c r="V1963">
        <v>2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547.8909484069311</v>
      </c>
      <c r="AC1963">
        <v>0</v>
      </c>
      <c r="AD1963">
        <v>76.517437015551891</v>
      </c>
      <c r="AE1963">
        <v>624.40838542248298</v>
      </c>
    </row>
    <row r="1964" spans="1:31" x14ac:dyDescent="0.25">
      <c r="A1964">
        <v>1629659</v>
      </c>
      <c r="B1964">
        <v>1</v>
      </c>
      <c r="C1964" t="s">
        <v>80</v>
      </c>
      <c r="D1964" t="s">
        <v>104</v>
      </c>
      <c r="E1964" t="s">
        <v>131</v>
      </c>
      <c r="F1964" t="s">
        <v>5888</v>
      </c>
      <c r="G1964" t="s">
        <v>195</v>
      </c>
      <c r="H1964" t="s">
        <v>134</v>
      </c>
      <c r="I1964" t="s">
        <v>135</v>
      </c>
      <c r="J1964" t="s">
        <v>136</v>
      </c>
      <c r="K1964" t="s">
        <v>137</v>
      </c>
      <c r="L1964" t="s">
        <v>5889</v>
      </c>
      <c r="M1964" t="s">
        <v>5890</v>
      </c>
      <c r="N1964">
        <v>2.8152777769999999</v>
      </c>
      <c r="O1964">
        <v>0</v>
      </c>
      <c r="P1964">
        <v>9</v>
      </c>
      <c r="Q1964">
        <v>0</v>
      </c>
      <c r="R1964">
        <v>2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1.6929200852842305</v>
      </c>
      <c r="Y1964">
        <v>0</v>
      </c>
      <c r="Z1964">
        <v>2.0611798229417997</v>
      </c>
      <c r="AA1964">
        <v>0</v>
      </c>
      <c r="AB1964">
        <v>0</v>
      </c>
      <c r="AC1964">
        <v>0</v>
      </c>
      <c r="AD1964">
        <v>0</v>
      </c>
      <c r="AE1964">
        <v>3.7540999082260305</v>
      </c>
    </row>
    <row r="1965" spans="1:31" x14ac:dyDescent="0.25">
      <c r="A1965">
        <v>1629098</v>
      </c>
      <c r="B1965">
        <v>1</v>
      </c>
      <c r="C1965" t="s">
        <v>80</v>
      </c>
      <c r="D1965" t="s">
        <v>94</v>
      </c>
      <c r="E1965" t="s">
        <v>140</v>
      </c>
      <c r="F1965" t="s">
        <v>5891</v>
      </c>
      <c r="G1965" t="s">
        <v>161</v>
      </c>
      <c r="H1965" t="s">
        <v>134</v>
      </c>
      <c r="I1965" t="s">
        <v>135</v>
      </c>
      <c r="J1965" t="s">
        <v>136</v>
      </c>
      <c r="K1965" t="s">
        <v>137</v>
      </c>
      <c r="L1965" t="s">
        <v>5892</v>
      </c>
      <c r="M1965" t="s">
        <v>5893</v>
      </c>
      <c r="N1965">
        <v>1.1100000000000001</v>
      </c>
      <c r="O1965">
        <v>0</v>
      </c>
      <c r="P1965">
        <v>136</v>
      </c>
      <c r="Q1965">
        <v>0</v>
      </c>
      <c r="R1965">
        <v>0</v>
      </c>
      <c r="S1965">
        <v>1</v>
      </c>
      <c r="T1965">
        <v>8</v>
      </c>
      <c r="U1965">
        <v>0</v>
      </c>
      <c r="V1965">
        <v>0</v>
      </c>
      <c r="W1965">
        <v>0</v>
      </c>
      <c r="X1965">
        <v>9.5527413804128134</v>
      </c>
      <c r="Y1965">
        <v>0</v>
      </c>
      <c r="Z1965">
        <v>0</v>
      </c>
      <c r="AA1965">
        <v>0.80033555220394681</v>
      </c>
      <c r="AB1965">
        <v>1.2289296958687201</v>
      </c>
      <c r="AC1965">
        <v>0</v>
      </c>
      <c r="AD1965">
        <v>0</v>
      </c>
      <c r="AE1965">
        <v>11.58200662848548</v>
      </c>
    </row>
    <row r="1966" spans="1:31" x14ac:dyDescent="0.25">
      <c r="A1966">
        <v>1629762</v>
      </c>
      <c r="B1966">
        <v>1</v>
      </c>
      <c r="C1966" t="s">
        <v>81</v>
      </c>
      <c r="D1966" t="s">
        <v>113</v>
      </c>
      <c r="E1966" t="s">
        <v>178</v>
      </c>
      <c r="F1966" t="s">
        <v>5894</v>
      </c>
      <c r="G1966" t="s">
        <v>227</v>
      </c>
      <c r="H1966" t="s">
        <v>149</v>
      </c>
      <c r="I1966" t="s">
        <v>135</v>
      </c>
      <c r="J1966" t="s">
        <v>136</v>
      </c>
      <c r="K1966" t="s">
        <v>137</v>
      </c>
      <c r="L1966" t="s">
        <v>5895</v>
      </c>
      <c r="M1966" t="s">
        <v>5896</v>
      </c>
      <c r="N1966">
        <v>7.4386111110000002</v>
      </c>
      <c r="O1966">
        <v>0</v>
      </c>
      <c r="P1966">
        <v>32</v>
      </c>
      <c r="Q1966">
        <v>0</v>
      </c>
      <c r="R1966">
        <v>0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17.095785951744439</v>
      </c>
      <c r="Y1966">
        <v>0</v>
      </c>
      <c r="Z1966">
        <v>0</v>
      </c>
      <c r="AA1966">
        <v>0</v>
      </c>
      <c r="AB1966">
        <v>1.8925425396041013</v>
      </c>
      <c r="AC1966">
        <v>0</v>
      </c>
      <c r="AD1966">
        <v>0</v>
      </c>
      <c r="AE1966">
        <v>18.98832849134854</v>
      </c>
    </row>
    <row r="1967" spans="1:31" x14ac:dyDescent="0.25">
      <c r="A1967">
        <v>1629596</v>
      </c>
      <c r="B1967">
        <v>1</v>
      </c>
      <c r="C1967" t="s">
        <v>80</v>
      </c>
      <c r="D1967" t="s">
        <v>82</v>
      </c>
      <c r="E1967" t="s">
        <v>152</v>
      </c>
      <c r="F1967" t="s">
        <v>5897</v>
      </c>
      <c r="G1967" t="s">
        <v>154</v>
      </c>
      <c r="H1967" t="s">
        <v>149</v>
      </c>
      <c r="I1967" t="s">
        <v>135</v>
      </c>
      <c r="J1967" t="s">
        <v>136</v>
      </c>
      <c r="K1967" t="s">
        <v>137</v>
      </c>
      <c r="L1967" t="s">
        <v>5898</v>
      </c>
      <c r="M1967" t="s">
        <v>5899</v>
      </c>
      <c r="N1967">
        <v>1.8577777769999999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1.2532646550880822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1.2532646550880822</v>
      </c>
    </row>
    <row r="1968" spans="1:31" x14ac:dyDescent="0.25">
      <c r="A1968">
        <v>1629453</v>
      </c>
      <c r="B1968">
        <v>1</v>
      </c>
      <c r="C1968" t="s">
        <v>80</v>
      </c>
      <c r="D1968" t="s">
        <v>97</v>
      </c>
      <c r="E1968" t="s">
        <v>152</v>
      </c>
      <c r="F1968" t="s">
        <v>5900</v>
      </c>
      <c r="G1968" t="s">
        <v>154</v>
      </c>
      <c r="H1968" t="s">
        <v>149</v>
      </c>
      <c r="I1968" t="s">
        <v>135</v>
      </c>
      <c r="J1968" t="s">
        <v>136</v>
      </c>
      <c r="K1968" t="s">
        <v>137</v>
      </c>
      <c r="L1968" t="s">
        <v>5901</v>
      </c>
      <c r="M1968" t="s">
        <v>5902</v>
      </c>
      <c r="N1968">
        <v>10.374166666000001</v>
      </c>
      <c r="O1968">
        <v>0</v>
      </c>
      <c r="P1968">
        <v>2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34.396211862440211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34.396211862440211</v>
      </c>
    </row>
    <row r="1969" spans="1:31" x14ac:dyDescent="0.25">
      <c r="A1969">
        <v>1629951</v>
      </c>
      <c r="B1969">
        <v>1</v>
      </c>
      <c r="C1969" t="s">
        <v>81</v>
      </c>
      <c r="D1969" t="s">
        <v>117</v>
      </c>
      <c r="E1969" t="s">
        <v>152</v>
      </c>
      <c r="F1969" t="s">
        <v>5903</v>
      </c>
      <c r="G1969" t="s">
        <v>154</v>
      </c>
      <c r="H1969" t="s">
        <v>149</v>
      </c>
      <c r="I1969" t="s">
        <v>135</v>
      </c>
      <c r="J1969" t="s">
        <v>136</v>
      </c>
      <c r="K1969" t="s">
        <v>137</v>
      </c>
      <c r="L1969" t="s">
        <v>5904</v>
      </c>
      <c r="M1969" t="s">
        <v>5905</v>
      </c>
      <c r="N1969">
        <v>1.495833333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0.17737780031839998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0.17737780031839998</v>
      </c>
    </row>
    <row r="1970" spans="1:31" x14ac:dyDescent="0.25">
      <c r="A1970">
        <v>1629619</v>
      </c>
      <c r="B1970">
        <v>1</v>
      </c>
      <c r="C1970" t="s">
        <v>80</v>
      </c>
      <c r="D1970" t="s">
        <v>86</v>
      </c>
      <c r="E1970" t="s">
        <v>152</v>
      </c>
      <c r="F1970" t="s">
        <v>5906</v>
      </c>
      <c r="G1970" t="s">
        <v>168</v>
      </c>
      <c r="H1970" t="s">
        <v>149</v>
      </c>
      <c r="I1970" t="s">
        <v>135</v>
      </c>
      <c r="J1970" t="s">
        <v>136</v>
      </c>
      <c r="K1970" t="s">
        <v>137</v>
      </c>
      <c r="L1970" t="s">
        <v>5907</v>
      </c>
      <c r="M1970" t="s">
        <v>5908</v>
      </c>
      <c r="N1970">
        <v>6.5125000000000002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1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13.434196091235398</v>
      </c>
      <c r="AC1970">
        <v>0</v>
      </c>
      <c r="AD1970">
        <v>0</v>
      </c>
      <c r="AE1970">
        <v>13.434196091235398</v>
      </c>
    </row>
    <row r="1971" spans="1:31" x14ac:dyDescent="0.25">
      <c r="A1971">
        <v>1629974</v>
      </c>
      <c r="B1971">
        <v>1</v>
      </c>
      <c r="C1971" t="s">
        <v>80</v>
      </c>
      <c r="D1971" t="s">
        <v>91</v>
      </c>
      <c r="E1971" t="s">
        <v>140</v>
      </c>
      <c r="F1971" t="s">
        <v>5413</v>
      </c>
      <c r="G1971" t="s">
        <v>161</v>
      </c>
      <c r="H1971" t="s">
        <v>134</v>
      </c>
      <c r="I1971" t="s">
        <v>135</v>
      </c>
      <c r="J1971" t="s">
        <v>136</v>
      </c>
      <c r="K1971" t="s">
        <v>137</v>
      </c>
      <c r="L1971" t="s">
        <v>5909</v>
      </c>
      <c r="M1971" t="s">
        <v>5910</v>
      </c>
      <c r="N1971">
        <v>0.19888888800000001</v>
      </c>
      <c r="O1971">
        <v>1</v>
      </c>
      <c r="P1971">
        <v>29</v>
      </c>
      <c r="Q1971">
        <v>21</v>
      </c>
      <c r="R1971">
        <v>272</v>
      </c>
      <c r="S1971">
        <v>10</v>
      </c>
      <c r="T1971">
        <v>59</v>
      </c>
      <c r="U1971">
        <v>3</v>
      </c>
      <c r="V1971">
        <v>0</v>
      </c>
      <c r="W1971">
        <v>0.27021564608367638</v>
      </c>
      <c r="X1971">
        <v>1.3806040336282441</v>
      </c>
      <c r="Y1971">
        <v>1.1499496748617448</v>
      </c>
      <c r="Z1971">
        <v>7.0446591980399935</v>
      </c>
      <c r="AA1971">
        <v>20.824490117611607</v>
      </c>
      <c r="AB1971">
        <v>5.0181642300930749</v>
      </c>
      <c r="AC1971">
        <v>20.10841070595038</v>
      </c>
      <c r="AD1971">
        <v>0</v>
      </c>
      <c r="AE1971">
        <v>55.796493606268726</v>
      </c>
    </row>
    <row r="1972" spans="1:31" x14ac:dyDescent="0.25">
      <c r="A1972">
        <v>1629427</v>
      </c>
      <c r="B1972">
        <v>1</v>
      </c>
      <c r="C1972" t="s">
        <v>81</v>
      </c>
      <c r="D1972" t="s">
        <v>115</v>
      </c>
      <c r="E1972" t="s">
        <v>131</v>
      </c>
      <c r="F1972" t="s">
        <v>5911</v>
      </c>
      <c r="G1972" t="s">
        <v>2147</v>
      </c>
      <c r="H1972" t="s">
        <v>134</v>
      </c>
      <c r="I1972" t="s">
        <v>135</v>
      </c>
      <c r="J1972" t="s">
        <v>136</v>
      </c>
      <c r="K1972" t="s">
        <v>137</v>
      </c>
      <c r="L1972" t="s">
        <v>5912</v>
      </c>
      <c r="M1972" t="s">
        <v>5913</v>
      </c>
      <c r="N1972">
        <v>8.0299999999999994</v>
      </c>
      <c r="O1972">
        <v>0</v>
      </c>
      <c r="P1972">
        <v>30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32.220016148770924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32.220016148770924</v>
      </c>
    </row>
    <row r="1973" spans="1:31" x14ac:dyDescent="0.25">
      <c r="A1973">
        <v>1629078</v>
      </c>
      <c r="B1973">
        <v>1</v>
      </c>
      <c r="C1973" t="s">
        <v>80</v>
      </c>
      <c r="D1973" t="s">
        <v>96</v>
      </c>
      <c r="E1973" t="s">
        <v>140</v>
      </c>
      <c r="F1973" t="s">
        <v>5914</v>
      </c>
      <c r="G1973" t="s">
        <v>161</v>
      </c>
      <c r="H1973" t="s">
        <v>134</v>
      </c>
      <c r="I1973" t="s">
        <v>135</v>
      </c>
      <c r="J1973" t="s">
        <v>136</v>
      </c>
      <c r="K1973" t="s">
        <v>137</v>
      </c>
      <c r="L1973" t="s">
        <v>5915</v>
      </c>
      <c r="M1973" t="s">
        <v>5916</v>
      </c>
      <c r="N1973">
        <v>0.39500000000000002</v>
      </c>
      <c r="O1973">
        <v>2</v>
      </c>
      <c r="P1973">
        <v>474</v>
      </c>
      <c r="Q1973">
        <v>0</v>
      </c>
      <c r="R1973">
        <v>0</v>
      </c>
      <c r="S1973">
        <v>1</v>
      </c>
      <c r="T1973">
        <v>14</v>
      </c>
      <c r="U1973">
        <v>0</v>
      </c>
      <c r="V1973">
        <v>0</v>
      </c>
      <c r="W1973">
        <v>0.37049043036537999</v>
      </c>
      <c r="X1973">
        <v>16.625750365759298</v>
      </c>
      <c r="Y1973">
        <v>0</v>
      </c>
      <c r="Z1973">
        <v>0</v>
      </c>
      <c r="AA1973">
        <v>6.31110453647825E-2</v>
      </c>
      <c r="AB1973">
        <v>2.9310410143958001</v>
      </c>
      <c r="AC1973">
        <v>0</v>
      </c>
      <c r="AD1973">
        <v>0</v>
      </c>
      <c r="AE1973">
        <v>19.990392855885258</v>
      </c>
    </row>
    <row r="1974" spans="1:31" x14ac:dyDescent="0.25">
      <c r="A1974">
        <v>1629496</v>
      </c>
      <c r="B1974">
        <v>1</v>
      </c>
      <c r="C1974" t="s">
        <v>80</v>
      </c>
      <c r="D1974" t="s">
        <v>90</v>
      </c>
      <c r="E1974" t="s">
        <v>152</v>
      </c>
      <c r="F1974" t="s">
        <v>5917</v>
      </c>
      <c r="G1974" t="s">
        <v>154</v>
      </c>
      <c r="H1974" t="s">
        <v>149</v>
      </c>
      <c r="I1974" t="s">
        <v>135</v>
      </c>
      <c r="J1974" t="s">
        <v>136</v>
      </c>
      <c r="K1974" t="s">
        <v>137</v>
      </c>
      <c r="L1974" t="s">
        <v>5918</v>
      </c>
      <c r="M1974" t="s">
        <v>5919</v>
      </c>
      <c r="N1974">
        <v>1.5958333330000001</v>
      </c>
      <c r="O1974">
        <v>0</v>
      </c>
      <c r="P1974">
        <v>11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8.4027809998252661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8.4027809998252661</v>
      </c>
    </row>
    <row r="1975" spans="1:31" x14ac:dyDescent="0.25">
      <c r="A1975">
        <v>1629639</v>
      </c>
      <c r="B1975">
        <v>1</v>
      </c>
      <c r="C1975" t="s">
        <v>80</v>
      </c>
      <c r="D1975" t="s">
        <v>89</v>
      </c>
      <c r="E1975" t="s">
        <v>152</v>
      </c>
      <c r="F1975" t="s">
        <v>5920</v>
      </c>
      <c r="G1975" t="s">
        <v>154</v>
      </c>
      <c r="H1975" t="s">
        <v>149</v>
      </c>
      <c r="I1975" t="s">
        <v>135</v>
      </c>
      <c r="J1975" t="s">
        <v>136</v>
      </c>
      <c r="K1975" t="s">
        <v>137</v>
      </c>
      <c r="L1975" t="s">
        <v>5921</v>
      </c>
      <c r="M1975" t="s">
        <v>5922</v>
      </c>
      <c r="N1975">
        <v>7.9883333329999999</v>
      </c>
      <c r="O1975">
        <v>0</v>
      </c>
      <c r="P1975">
        <v>4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7.0044617547392374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7.0044617547392374</v>
      </c>
    </row>
    <row r="1976" spans="1:31" x14ac:dyDescent="0.25">
      <c r="A1976">
        <v>1629247</v>
      </c>
      <c r="B1976">
        <v>1</v>
      </c>
      <c r="C1976" t="s">
        <v>80</v>
      </c>
      <c r="D1976" t="s">
        <v>106</v>
      </c>
      <c r="E1976" t="s">
        <v>178</v>
      </c>
      <c r="F1976" t="s">
        <v>5923</v>
      </c>
      <c r="G1976" t="s">
        <v>227</v>
      </c>
      <c r="H1976" t="s">
        <v>149</v>
      </c>
      <c r="I1976" t="s">
        <v>135</v>
      </c>
      <c r="J1976" t="s">
        <v>136</v>
      </c>
      <c r="K1976" t="s">
        <v>137</v>
      </c>
      <c r="L1976" t="s">
        <v>5924</v>
      </c>
      <c r="M1976" t="s">
        <v>5925</v>
      </c>
      <c r="N1976">
        <v>3.778333333</v>
      </c>
      <c r="O1976">
        <v>0</v>
      </c>
      <c r="P1976">
        <v>4</v>
      </c>
      <c r="Q1976">
        <v>0</v>
      </c>
      <c r="R1976">
        <v>4</v>
      </c>
      <c r="S1976">
        <v>0</v>
      </c>
      <c r="T1976">
        <v>3</v>
      </c>
      <c r="U1976">
        <v>0</v>
      </c>
      <c r="V1976">
        <v>0</v>
      </c>
      <c r="W1976">
        <v>0</v>
      </c>
      <c r="X1976">
        <v>3.2890424104382618</v>
      </c>
      <c r="Y1976">
        <v>0</v>
      </c>
      <c r="Z1976">
        <v>15.398908490467155</v>
      </c>
      <c r="AA1976">
        <v>0</v>
      </c>
      <c r="AB1976">
        <v>7.9232764334441659E-3</v>
      </c>
      <c r="AC1976">
        <v>0</v>
      </c>
      <c r="AD1976">
        <v>0</v>
      </c>
      <c r="AE1976">
        <v>18.695874177338862</v>
      </c>
    </row>
    <row r="1977" spans="1:31" x14ac:dyDescent="0.25">
      <c r="A1977">
        <v>1629284</v>
      </c>
      <c r="B1977">
        <v>1</v>
      </c>
      <c r="C1977" t="s">
        <v>81</v>
      </c>
      <c r="D1977" t="s">
        <v>118</v>
      </c>
      <c r="E1977" t="s">
        <v>146</v>
      </c>
      <c r="F1977" t="s">
        <v>5926</v>
      </c>
      <c r="G1977" t="s">
        <v>260</v>
      </c>
      <c r="H1977" t="s">
        <v>149</v>
      </c>
      <c r="I1977" t="s">
        <v>135</v>
      </c>
      <c r="J1977" t="s">
        <v>136</v>
      </c>
      <c r="K1977" t="s">
        <v>137</v>
      </c>
      <c r="L1977" t="s">
        <v>5927</v>
      </c>
      <c r="M1977" t="s">
        <v>5928</v>
      </c>
      <c r="N1977">
        <v>1.7369444439999999</v>
      </c>
      <c r="O1977">
        <v>0</v>
      </c>
      <c r="P1977">
        <v>252</v>
      </c>
      <c r="Q1977">
        <v>0</v>
      </c>
      <c r="R1977">
        <v>1</v>
      </c>
      <c r="S1977">
        <v>0</v>
      </c>
      <c r="T1977">
        <v>20</v>
      </c>
      <c r="U1977">
        <v>0</v>
      </c>
      <c r="V1977">
        <v>0</v>
      </c>
      <c r="W1977">
        <v>0</v>
      </c>
      <c r="X1977">
        <v>111.70927274056298</v>
      </c>
      <c r="Y1977">
        <v>0</v>
      </c>
      <c r="Z1977">
        <v>0</v>
      </c>
      <c r="AA1977">
        <v>0</v>
      </c>
      <c r="AB1977">
        <v>30.946582909413298</v>
      </c>
      <c r="AC1977">
        <v>0</v>
      </c>
      <c r="AD1977">
        <v>0</v>
      </c>
      <c r="AE1977">
        <v>142.65585564997627</v>
      </c>
    </row>
    <row r="1978" spans="1:31" x14ac:dyDescent="0.25">
      <c r="A1978">
        <v>1629825</v>
      </c>
      <c r="B1978">
        <v>1</v>
      </c>
      <c r="C1978" t="s">
        <v>80</v>
      </c>
      <c r="D1978" t="s">
        <v>82</v>
      </c>
      <c r="E1978" t="s">
        <v>152</v>
      </c>
      <c r="F1978" t="s">
        <v>5929</v>
      </c>
      <c r="G1978" t="s">
        <v>154</v>
      </c>
      <c r="H1978" t="s">
        <v>149</v>
      </c>
      <c r="I1978" t="s">
        <v>135</v>
      </c>
      <c r="J1978" t="s">
        <v>136</v>
      </c>
      <c r="K1978" t="s">
        <v>137</v>
      </c>
      <c r="L1978" t="s">
        <v>5930</v>
      </c>
      <c r="M1978" t="s">
        <v>5931</v>
      </c>
      <c r="N1978">
        <v>1.4936111110000001</v>
      </c>
      <c r="O1978">
        <v>0</v>
      </c>
      <c r="P1978">
        <v>1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0.45505319811252504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0.45505319811252504</v>
      </c>
    </row>
    <row r="1979" spans="1:31" x14ac:dyDescent="0.25">
      <c r="A1979">
        <v>1629533</v>
      </c>
      <c r="B1979">
        <v>1</v>
      </c>
      <c r="C1979" t="s">
        <v>81</v>
      </c>
      <c r="D1979" t="s">
        <v>118</v>
      </c>
      <c r="E1979" t="s">
        <v>178</v>
      </c>
      <c r="F1979" t="s">
        <v>5932</v>
      </c>
      <c r="G1979" t="s">
        <v>227</v>
      </c>
      <c r="H1979" t="s">
        <v>149</v>
      </c>
      <c r="I1979" t="s">
        <v>135</v>
      </c>
      <c r="J1979" t="s">
        <v>136</v>
      </c>
      <c r="K1979" t="s">
        <v>137</v>
      </c>
      <c r="L1979" t="s">
        <v>5933</v>
      </c>
      <c r="M1979" t="s">
        <v>5934</v>
      </c>
      <c r="N1979">
        <v>1.0238888880000001</v>
      </c>
      <c r="O1979">
        <v>0</v>
      </c>
      <c r="P1979">
        <v>37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11.672775700177205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11.672775700177205</v>
      </c>
    </row>
    <row r="1980" spans="1:31" x14ac:dyDescent="0.25">
      <c r="A1980">
        <v>1629390</v>
      </c>
      <c r="B1980">
        <v>1</v>
      </c>
      <c r="C1980" t="s">
        <v>81</v>
      </c>
      <c r="D1980" t="s">
        <v>112</v>
      </c>
      <c r="E1980" t="s">
        <v>131</v>
      </c>
      <c r="F1980" t="s">
        <v>5935</v>
      </c>
      <c r="G1980" t="s">
        <v>195</v>
      </c>
      <c r="H1980" t="s">
        <v>134</v>
      </c>
      <c r="I1980" t="s">
        <v>135</v>
      </c>
      <c r="J1980" t="s">
        <v>136</v>
      </c>
      <c r="K1980" t="s">
        <v>137</v>
      </c>
      <c r="L1980" t="s">
        <v>5936</v>
      </c>
      <c r="M1980" t="s">
        <v>5937</v>
      </c>
      <c r="N1980">
        <v>5.0730555549999998</v>
      </c>
      <c r="O1980">
        <v>0</v>
      </c>
      <c r="P1980">
        <v>137</v>
      </c>
      <c r="Q1980">
        <v>13</v>
      </c>
      <c r="R1980">
        <v>25</v>
      </c>
      <c r="S1980">
        <v>2</v>
      </c>
      <c r="T1980">
        <v>21</v>
      </c>
      <c r="U1980">
        <v>0</v>
      </c>
      <c r="V1980">
        <v>0</v>
      </c>
      <c r="W1980">
        <v>0</v>
      </c>
      <c r="X1980">
        <v>157.50012856498964</v>
      </c>
      <c r="Y1980">
        <v>6.6144460429798499</v>
      </c>
      <c r="Z1980">
        <v>20.999155654612068</v>
      </c>
      <c r="AA1980">
        <v>2.8562509095169761</v>
      </c>
      <c r="AB1980">
        <v>56.351956799944496</v>
      </c>
      <c r="AC1980">
        <v>0</v>
      </c>
      <c r="AD1980">
        <v>0</v>
      </c>
      <c r="AE1980">
        <v>244.32193797204303</v>
      </c>
    </row>
    <row r="1981" spans="1:31" x14ac:dyDescent="0.25">
      <c r="A1981">
        <v>1629141</v>
      </c>
      <c r="B1981">
        <v>1</v>
      </c>
      <c r="C1981" t="s">
        <v>81</v>
      </c>
      <c r="D1981" t="s">
        <v>127</v>
      </c>
      <c r="E1981" t="s">
        <v>131</v>
      </c>
      <c r="F1981" t="s">
        <v>4846</v>
      </c>
      <c r="G1981" t="s">
        <v>161</v>
      </c>
      <c r="H1981" t="s">
        <v>134</v>
      </c>
      <c r="I1981" t="s">
        <v>135</v>
      </c>
      <c r="J1981" t="s">
        <v>136</v>
      </c>
      <c r="K1981" t="s">
        <v>137</v>
      </c>
      <c r="L1981" t="s">
        <v>5938</v>
      </c>
      <c r="M1981" t="s">
        <v>5939</v>
      </c>
      <c r="N1981">
        <v>1.3733333329999999</v>
      </c>
      <c r="O1981">
        <v>0</v>
      </c>
      <c r="P1981">
        <v>612</v>
      </c>
      <c r="Q1981">
        <v>0</v>
      </c>
      <c r="R1981">
        <v>1</v>
      </c>
      <c r="S1981">
        <v>0</v>
      </c>
      <c r="T1981">
        <v>39</v>
      </c>
      <c r="U1981">
        <v>0</v>
      </c>
      <c r="V1981">
        <v>0</v>
      </c>
      <c r="W1981">
        <v>0</v>
      </c>
      <c r="X1981">
        <v>222.27650375738921</v>
      </c>
      <c r="Y1981">
        <v>0</v>
      </c>
      <c r="Z1981">
        <v>2.0108609652500005E-2</v>
      </c>
      <c r="AA1981">
        <v>0</v>
      </c>
      <c r="AB1981">
        <v>38.535905590936544</v>
      </c>
      <c r="AC1981">
        <v>0</v>
      </c>
      <c r="AD1981">
        <v>0</v>
      </c>
      <c r="AE1981">
        <v>260.83251795797827</v>
      </c>
    </row>
    <row r="1982" spans="1:31" x14ac:dyDescent="0.25">
      <c r="A1982">
        <v>1629241</v>
      </c>
      <c r="B1982">
        <v>1</v>
      </c>
      <c r="C1982" t="s">
        <v>81</v>
      </c>
      <c r="D1982" t="s">
        <v>120</v>
      </c>
      <c r="E1982" t="s">
        <v>140</v>
      </c>
      <c r="F1982" t="s">
        <v>1136</v>
      </c>
      <c r="G1982" t="s">
        <v>161</v>
      </c>
      <c r="H1982" t="s">
        <v>134</v>
      </c>
      <c r="I1982" t="s">
        <v>135</v>
      </c>
      <c r="J1982" t="s">
        <v>136</v>
      </c>
      <c r="K1982" t="s">
        <v>137</v>
      </c>
      <c r="L1982" t="s">
        <v>5940</v>
      </c>
      <c r="M1982" t="s">
        <v>5941</v>
      </c>
      <c r="N1982">
        <v>3.338055555</v>
      </c>
      <c r="O1982">
        <v>7</v>
      </c>
      <c r="P1982">
        <v>1036</v>
      </c>
      <c r="Q1982">
        <v>408</v>
      </c>
      <c r="R1982">
        <v>140</v>
      </c>
      <c r="S1982">
        <v>36</v>
      </c>
      <c r="T1982">
        <v>131</v>
      </c>
      <c r="U1982">
        <v>4</v>
      </c>
      <c r="V1982">
        <v>2</v>
      </c>
      <c r="W1982">
        <v>6.2491254418087685</v>
      </c>
      <c r="X1982">
        <v>626.4561819227315</v>
      </c>
      <c r="Y1982">
        <v>934.78116973259841</v>
      </c>
      <c r="Z1982">
        <v>235.116022781905</v>
      </c>
      <c r="AA1982">
        <v>409.26491443868491</v>
      </c>
      <c r="AB1982">
        <v>123.6540182730245</v>
      </c>
      <c r="AC1982">
        <v>693.24911973997177</v>
      </c>
      <c r="AD1982">
        <v>17.626262550285297</v>
      </c>
      <c r="AE1982">
        <v>3046.3968148810104</v>
      </c>
    </row>
    <row r="1983" spans="1:31" x14ac:dyDescent="0.25">
      <c r="A1983">
        <v>1629782</v>
      </c>
      <c r="B1983">
        <v>1</v>
      </c>
      <c r="C1983" t="s">
        <v>80</v>
      </c>
      <c r="D1983" t="s">
        <v>103</v>
      </c>
      <c r="E1983" t="s">
        <v>152</v>
      </c>
      <c r="F1983" t="s">
        <v>5942</v>
      </c>
      <c r="G1983" t="s">
        <v>154</v>
      </c>
      <c r="H1983" t="s">
        <v>149</v>
      </c>
      <c r="I1983" t="s">
        <v>135</v>
      </c>
      <c r="J1983" t="s">
        <v>136</v>
      </c>
      <c r="K1983" t="s">
        <v>137</v>
      </c>
      <c r="L1983" t="s">
        <v>5943</v>
      </c>
      <c r="M1983" t="s">
        <v>5944</v>
      </c>
      <c r="N1983">
        <v>0.83333333300000001</v>
      </c>
      <c r="O1983">
        <v>0</v>
      </c>
      <c r="P1983">
        <v>1</v>
      </c>
      <c r="Q1983">
        <v>0</v>
      </c>
      <c r="R1983">
        <v>0</v>
      </c>
      <c r="S1983">
        <v>0</v>
      </c>
      <c r="T1983">
        <v>3</v>
      </c>
      <c r="U1983">
        <v>0</v>
      </c>
      <c r="V1983">
        <v>1</v>
      </c>
      <c r="W1983">
        <v>0</v>
      </c>
      <c r="X1983">
        <v>0.1579745594299139</v>
      </c>
      <c r="Y1983">
        <v>0</v>
      </c>
      <c r="Z1983">
        <v>0</v>
      </c>
      <c r="AA1983">
        <v>0</v>
      </c>
      <c r="AB1983">
        <v>11.39471522790477</v>
      </c>
      <c r="AC1983">
        <v>0</v>
      </c>
      <c r="AD1983">
        <v>24.624671504411566</v>
      </c>
      <c r="AE1983">
        <v>36.177361291746251</v>
      </c>
    </row>
    <row r="1984" spans="1:31" x14ac:dyDescent="0.25">
      <c r="A1984">
        <v>1629393</v>
      </c>
      <c r="B1984">
        <v>1</v>
      </c>
      <c r="C1984" t="s">
        <v>80</v>
      </c>
      <c r="D1984" t="s">
        <v>85</v>
      </c>
      <c r="E1984" t="s">
        <v>178</v>
      </c>
      <c r="F1984" t="s">
        <v>5945</v>
      </c>
      <c r="G1984" t="s">
        <v>148</v>
      </c>
      <c r="H1984" t="s">
        <v>149</v>
      </c>
      <c r="I1984" t="s">
        <v>135</v>
      </c>
      <c r="J1984" t="s">
        <v>136</v>
      </c>
      <c r="K1984" t="s">
        <v>143</v>
      </c>
      <c r="L1984" t="s">
        <v>5946</v>
      </c>
      <c r="M1984" t="s">
        <v>5947</v>
      </c>
      <c r="N1984">
        <v>8.3596619440000008</v>
      </c>
      <c r="O1984">
        <v>0</v>
      </c>
      <c r="P1984">
        <v>13</v>
      </c>
      <c r="Q1984">
        <v>0</v>
      </c>
      <c r="R1984">
        <v>0</v>
      </c>
      <c r="S1984">
        <v>0</v>
      </c>
      <c r="T1984">
        <v>4</v>
      </c>
      <c r="U1984">
        <v>0</v>
      </c>
      <c r="V1984">
        <v>0</v>
      </c>
      <c r="W1984">
        <v>0</v>
      </c>
      <c r="X1984">
        <v>25.867076590779906</v>
      </c>
      <c r="Y1984">
        <v>0</v>
      </c>
      <c r="Z1984">
        <v>0</v>
      </c>
      <c r="AA1984">
        <v>0</v>
      </c>
      <c r="AB1984">
        <v>21.453150614949877</v>
      </c>
      <c r="AC1984">
        <v>0</v>
      </c>
      <c r="AD1984">
        <v>0</v>
      </c>
      <c r="AE1984">
        <v>47.320227205729779</v>
      </c>
    </row>
    <row r="1985" spans="1:31" x14ac:dyDescent="0.25">
      <c r="A1985">
        <v>1629771</v>
      </c>
      <c r="B1985">
        <v>1</v>
      </c>
      <c r="C1985" t="s">
        <v>80</v>
      </c>
      <c r="D1985" t="s">
        <v>93</v>
      </c>
      <c r="E1985" t="s">
        <v>178</v>
      </c>
      <c r="F1985" t="s">
        <v>5948</v>
      </c>
      <c r="G1985" t="s">
        <v>227</v>
      </c>
      <c r="H1985" t="s">
        <v>149</v>
      </c>
      <c r="I1985" t="s">
        <v>135</v>
      </c>
      <c r="J1985" t="s">
        <v>136</v>
      </c>
      <c r="K1985" t="s">
        <v>137</v>
      </c>
      <c r="L1985" t="s">
        <v>5949</v>
      </c>
      <c r="M1985" t="s">
        <v>5950</v>
      </c>
      <c r="N1985">
        <v>1.3366666659999999</v>
      </c>
      <c r="O1985">
        <v>0</v>
      </c>
      <c r="P1985">
        <v>0</v>
      </c>
      <c r="Q1985">
        <v>0</v>
      </c>
      <c r="R1985">
        <v>3</v>
      </c>
      <c r="S1985">
        <v>0</v>
      </c>
      <c r="T1985">
        <v>2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0.62180507164225896</v>
      </c>
      <c r="AA1985">
        <v>0</v>
      </c>
      <c r="AB1985">
        <v>0.38142816422569442</v>
      </c>
      <c r="AC1985">
        <v>0</v>
      </c>
      <c r="AD1985">
        <v>0</v>
      </c>
      <c r="AE1985">
        <v>1.0032332358679534</v>
      </c>
    </row>
    <row r="1986" spans="1:31" x14ac:dyDescent="0.25">
      <c r="A1986">
        <v>1629084</v>
      </c>
      <c r="B1986">
        <v>1</v>
      </c>
      <c r="C1986" t="s">
        <v>80</v>
      </c>
      <c r="D1986" t="s">
        <v>97</v>
      </c>
      <c r="E1986" t="s">
        <v>204</v>
      </c>
      <c r="F1986" t="s">
        <v>5951</v>
      </c>
      <c r="G1986" t="s">
        <v>161</v>
      </c>
      <c r="H1986" t="s">
        <v>134</v>
      </c>
      <c r="I1986" t="s">
        <v>135</v>
      </c>
      <c r="J1986" t="s">
        <v>136</v>
      </c>
      <c r="K1986" t="s">
        <v>137</v>
      </c>
      <c r="L1986" t="s">
        <v>5952</v>
      </c>
      <c r="M1986" t="s">
        <v>5953</v>
      </c>
      <c r="N1986">
        <v>0.63638888800000004</v>
      </c>
      <c r="O1986">
        <v>4</v>
      </c>
      <c r="P1986">
        <v>743</v>
      </c>
      <c r="Q1986">
        <v>4</v>
      </c>
      <c r="R1986">
        <v>104</v>
      </c>
      <c r="S1986">
        <v>5</v>
      </c>
      <c r="T1986">
        <v>122</v>
      </c>
      <c r="U1986">
        <v>0</v>
      </c>
      <c r="V1986">
        <v>0</v>
      </c>
      <c r="W1986">
        <v>5.3089578708389498</v>
      </c>
      <c r="X1986">
        <v>195.0123672721495</v>
      </c>
      <c r="Y1986">
        <v>1.2975221548455393</v>
      </c>
      <c r="Z1986">
        <v>15.413257026482961</v>
      </c>
      <c r="AA1986">
        <v>36.8959616931281</v>
      </c>
      <c r="AB1986">
        <v>48.177422609974094</v>
      </c>
      <c r="AC1986">
        <v>0</v>
      </c>
      <c r="AD1986">
        <v>0</v>
      </c>
      <c r="AE1986">
        <v>302.10548862741916</v>
      </c>
    </row>
    <row r="1987" spans="1:31" x14ac:dyDescent="0.25">
      <c r="A1987">
        <v>1629130</v>
      </c>
      <c r="B1987">
        <v>1</v>
      </c>
      <c r="C1987" t="s">
        <v>81</v>
      </c>
      <c r="D1987" t="s">
        <v>128</v>
      </c>
      <c r="E1987" t="s">
        <v>131</v>
      </c>
      <c r="F1987" t="s">
        <v>1297</v>
      </c>
      <c r="G1987" t="s">
        <v>161</v>
      </c>
      <c r="H1987" t="s">
        <v>134</v>
      </c>
      <c r="I1987" t="s">
        <v>135</v>
      </c>
      <c r="J1987" t="s">
        <v>136</v>
      </c>
      <c r="K1987" t="s">
        <v>137</v>
      </c>
      <c r="L1987" t="s">
        <v>5954</v>
      </c>
      <c r="M1987" t="s">
        <v>5955</v>
      </c>
      <c r="N1987">
        <v>1.6397222220000001</v>
      </c>
      <c r="O1987">
        <v>0</v>
      </c>
      <c r="P1987">
        <v>0</v>
      </c>
      <c r="Q1987">
        <v>0</v>
      </c>
      <c r="R1987">
        <v>0</v>
      </c>
      <c r="S1987">
        <v>2</v>
      </c>
      <c r="T1987">
        <v>164</v>
      </c>
      <c r="U1987">
        <v>1</v>
      </c>
      <c r="V1987">
        <v>9</v>
      </c>
      <c r="W1987">
        <v>0</v>
      </c>
      <c r="X1987">
        <v>0</v>
      </c>
      <c r="Y1987">
        <v>0</v>
      </c>
      <c r="Z1987">
        <v>0</v>
      </c>
      <c r="AA1987">
        <v>1.9645474879151665</v>
      </c>
      <c r="AB1987">
        <v>142.71647809773461</v>
      </c>
      <c r="AC1987">
        <v>34.027060252194659</v>
      </c>
      <c r="AD1987">
        <v>33.905070135595828</v>
      </c>
      <c r="AE1987">
        <v>212.61315597344023</v>
      </c>
    </row>
    <row r="1988" spans="1:31" x14ac:dyDescent="0.25">
      <c r="A1988">
        <v>1629917</v>
      </c>
      <c r="B1988">
        <v>1</v>
      </c>
      <c r="C1988" t="s">
        <v>81</v>
      </c>
      <c r="D1988" t="s">
        <v>127</v>
      </c>
      <c r="E1988" t="s">
        <v>152</v>
      </c>
      <c r="F1988" t="s">
        <v>5956</v>
      </c>
      <c r="G1988" t="s">
        <v>154</v>
      </c>
      <c r="H1988" t="s">
        <v>149</v>
      </c>
      <c r="I1988" t="s">
        <v>135</v>
      </c>
      <c r="J1988" t="s">
        <v>136</v>
      </c>
      <c r="K1988" t="s">
        <v>137</v>
      </c>
      <c r="L1988" t="s">
        <v>5957</v>
      </c>
      <c r="M1988" t="s">
        <v>5958</v>
      </c>
      <c r="N1988">
        <v>4.352222222</v>
      </c>
      <c r="O1988">
        <v>0</v>
      </c>
      <c r="P1988">
        <v>1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0.91650171683318127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0.91650171683318127</v>
      </c>
    </row>
    <row r="1989" spans="1:31" x14ac:dyDescent="0.25">
      <c r="A1989">
        <v>1629794</v>
      </c>
      <c r="B1989">
        <v>1</v>
      </c>
      <c r="C1989" t="s">
        <v>80</v>
      </c>
      <c r="D1989" t="s">
        <v>107</v>
      </c>
      <c r="E1989" t="s">
        <v>204</v>
      </c>
      <c r="F1989" t="s">
        <v>5959</v>
      </c>
      <c r="G1989" t="s">
        <v>161</v>
      </c>
      <c r="H1989" t="s">
        <v>134</v>
      </c>
      <c r="I1989" t="s">
        <v>135</v>
      </c>
      <c r="J1989" t="s">
        <v>136</v>
      </c>
      <c r="K1989" t="s">
        <v>137</v>
      </c>
      <c r="L1989" t="s">
        <v>5960</v>
      </c>
      <c r="M1989" t="s">
        <v>5961</v>
      </c>
      <c r="N1989">
        <v>0.72388888799999995</v>
      </c>
      <c r="O1989">
        <v>0</v>
      </c>
      <c r="P1989">
        <v>481</v>
      </c>
      <c r="Q1989">
        <v>17</v>
      </c>
      <c r="R1989">
        <v>48</v>
      </c>
      <c r="S1989">
        <v>7</v>
      </c>
      <c r="T1989">
        <v>32</v>
      </c>
      <c r="U1989">
        <v>1</v>
      </c>
      <c r="V1989">
        <v>0</v>
      </c>
      <c r="W1989">
        <v>0</v>
      </c>
      <c r="X1989">
        <v>87.650059926592149</v>
      </c>
      <c r="Y1989">
        <v>62.532448020957794</v>
      </c>
      <c r="Z1989">
        <v>5.3110863572233269</v>
      </c>
      <c r="AA1989">
        <v>8.6557291438195954</v>
      </c>
      <c r="AB1989">
        <v>27.643424743532556</v>
      </c>
      <c r="AC1989">
        <v>40.799484635169485</v>
      </c>
      <c r="AD1989">
        <v>0</v>
      </c>
      <c r="AE1989">
        <v>232.59223282729491</v>
      </c>
    </row>
    <row r="1990" spans="1:31" x14ac:dyDescent="0.25">
      <c r="A1990">
        <v>1629270</v>
      </c>
      <c r="B1990">
        <v>1</v>
      </c>
      <c r="C1990" t="s">
        <v>80</v>
      </c>
      <c r="D1990" t="s">
        <v>98</v>
      </c>
      <c r="E1990" t="s">
        <v>204</v>
      </c>
      <c r="F1990" t="s">
        <v>5962</v>
      </c>
      <c r="G1990" t="s">
        <v>161</v>
      </c>
      <c r="H1990" t="s">
        <v>134</v>
      </c>
      <c r="I1990" t="s">
        <v>135</v>
      </c>
      <c r="J1990" t="s">
        <v>136</v>
      </c>
      <c r="K1990" t="s">
        <v>137</v>
      </c>
      <c r="L1990" t="s">
        <v>5963</v>
      </c>
      <c r="M1990" t="s">
        <v>5437</v>
      </c>
      <c r="N1990">
        <v>9.0386111109999998</v>
      </c>
      <c r="O1990">
        <v>0</v>
      </c>
      <c r="P1990">
        <v>485</v>
      </c>
      <c r="Q1990">
        <v>14</v>
      </c>
      <c r="R1990">
        <v>109</v>
      </c>
      <c r="S1990">
        <v>17</v>
      </c>
      <c r="T1990">
        <v>99</v>
      </c>
      <c r="U1990">
        <v>0</v>
      </c>
      <c r="V1990">
        <v>0</v>
      </c>
      <c r="W1990">
        <v>0</v>
      </c>
      <c r="X1990">
        <v>534.46464238037197</v>
      </c>
      <c r="Y1990">
        <v>80.723790199319822</v>
      </c>
      <c r="Z1990">
        <v>77.153541974218754</v>
      </c>
      <c r="AA1990">
        <v>728.47884351022003</v>
      </c>
      <c r="AB1990">
        <v>780.81629503010686</v>
      </c>
      <c r="AC1990">
        <v>0</v>
      </c>
      <c r="AD1990">
        <v>0</v>
      </c>
      <c r="AE1990">
        <v>2201.6371130942375</v>
      </c>
    </row>
    <row r="1991" spans="1:31" x14ac:dyDescent="0.25">
      <c r="A1991">
        <v>1629957</v>
      </c>
      <c r="B1991">
        <v>1</v>
      </c>
      <c r="C1991" t="s">
        <v>80</v>
      </c>
      <c r="D1991" t="s">
        <v>97</v>
      </c>
      <c r="E1991" t="s">
        <v>152</v>
      </c>
      <c r="F1991" t="s">
        <v>5964</v>
      </c>
      <c r="G1991" t="s">
        <v>168</v>
      </c>
      <c r="H1991" t="s">
        <v>149</v>
      </c>
      <c r="I1991" t="s">
        <v>135</v>
      </c>
      <c r="J1991" t="s">
        <v>136</v>
      </c>
      <c r="K1991" t="s">
        <v>137</v>
      </c>
      <c r="L1991" t="s">
        <v>5965</v>
      </c>
      <c r="M1991" t="s">
        <v>5966</v>
      </c>
      <c r="N1991">
        <v>1.756388888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0.50427512353197346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0.50427512353197346</v>
      </c>
    </row>
    <row r="1992" spans="1:31" x14ac:dyDescent="0.25">
      <c r="A1992">
        <v>1629900</v>
      </c>
      <c r="B1992">
        <v>1</v>
      </c>
      <c r="C1992" t="s">
        <v>80</v>
      </c>
      <c r="D1992" t="s">
        <v>90</v>
      </c>
      <c r="E1992" t="s">
        <v>152</v>
      </c>
      <c r="F1992" t="s">
        <v>628</v>
      </c>
      <c r="G1992" t="s">
        <v>168</v>
      </c>
      <c r="H1992" t="s">
        <v>149</v>
      </c>
      <c r="I1992" t="s">
        <v>135</v>
      </c>
      <c r="J1992" t="s">
        <v>136</v>
      </c>
      <c r="K1992" t="s">
        <v>137</v>
      </c>
      <c r="L1992" t="s">
        <v>5967</v>
      </c>
      <c r="M1992" t="s">
        <v>5968</v>
      </c>
      <c r="N1992">
        <v>10.029999999999999</v>
      </c>
      <c r="O1992">
        <v>0</v>
      </c>
      <c r="P1992">
        <v>8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16.835733546175291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16.835733546175291</v>
      </c>
    </row>
    <row r="1993" spans="1:31" x14ac:dyDescent="0.25">
      <c r="A1993">
        <v>1629854</v>
      </c>
      <c r="B1993">
        <v>1</v>
      </c>
      <c r="C1993" t="s">
        <v>80</v>
      </c>
      <c r="D1993" t="s">
        <v>100</v>
      </c>
      <c r="E1993" t="s">
        <v>152</v>
      </c>
      <c r="F1993" t="s">
        <v>5969</v>
      </c>
      <c r="G1993" t="s">
        <v>154</v>
      </c>
      <c r="H1993" t="s">
        <v>149</v>
      </c>
      <c r="I1993" t="s">
        <v>135</v>
      </c>
      <c r="J1993" t="s">
        <v>136</v>
      </c>
      <c r="K1993" t="s">
        <v>137</v>
      </c>
      <c r="L1993" t="s">
        <v>5970</v>
      </c>
      <c r="M1993" t="s">
        <v>5971</v>
      </c>
      <c r="N1993">
        <v>0.60499999999999998</v>
      </c>
      <c r="O1993">
        <v>0</v>
      </c>
      <c r="P1993">
        <v>1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0.19279867297297504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0.19279867297297504</v>
      </c>
    </row>
    <row r="1994" spans="1:31" x14ac:dyDescent="0.25">
      <c r="A1994">
        <v>1629213</v>
      </c>
      <c r="B1994">
        <v>1</v>
      </c>
      <c r="C1994" t="s">
        <v>80</v>
      </c>
      <c r="D1994" t="s">
        <v>93</v>
      </c>
      <c r="E1994" t="s">
        <v>140</v>
      </c>
      <c r="F1994" t="s">
        <v>5972</v>
      </c>
      <c r="G1994" t="s">
        <v>161</v>
      </c>
      <c r="H1994" t="s">
        <v>134</v>
      </c>
      <c r="I1994" t="s">
        <v>135</v>
      </c>
      <c r="J1994" t="s">
        <v>136</v>
      </c>
      <c r="K1994" t="s">
        <v>137</v>
      </c>
      <c r="L1994" t="s">
        <v>5973</v>
      </c>
      <c r="M1994" t="s">
        <v>5974</v>
      </c>
      <c r="N1994">
        <v>0.46361111100000002</v>
      </c>
      <c r="O1994">
        <v>0</v>
      </c>
      <c r="P1994">
        <v>192</v>
      </c>
      <c r="Q1994">
        <v>2</v>
      </c>
      <c r="R1994">
        <v>44</v>
      </c>
      <c r="S1994">
        <v>3</v>
      </c>
      <c r="T1994">
        <v>38</v>
      </c>
      <c r="U1994">
        <v>0</v>
      </c>
      <c r="V1994">
        <v>0</v>
      </c>
      <c r="W1994">
        <v>0</v>
      </c>
      <c r="X1994">
        <v>6.1215582520116065</v>
      </c>
      <c r="Y1994">
        <v>0.25369401091833554</v>
      </c>
      <c r="Z1994">
        <v>2.2839714226870629</v>
      </c>
      <c r="AA1994">
        <v>5.8541904714511102</v>
      </c>
      <c r="AB1994">
        <v>1.8507985627149419</v>
      </c>
      <c r="AC1994">
        <v>0</v>
      </c>
      <c r="AD1994">
        <v>0</v>
      </c>
      <c r="AE1994">
        <v>16.364212719783058</v>
      </c>
    </row>
    <row r="1995" spans="1:31" x14ac:dyDescent="0.25">
      <c r="A1995">
        <v>1629562</v>
      </c>
      <c r="B1995">
        <v>1</v>
      </c>
      <c r="C1995" t="s">
        <v>81</v>
      </c>
      <c r="D1995" t="s">
        <v>128</v>
      </c>
      <c r="E1995" t="s">
        <v>178</v>
      </c>
      <c r="F1995" t="s">
        <v>5855</v>
      </c>
      <c r="G1995" t="s">
        <v>403</v>
      </c>
      <c r="H1995" t="s">
        <v>149</v>
      </c>
      <c r="I1995" t="s">
        <v>135</v>
      </c>
      <c r="J1995" t="s">
        <v>136</v>
      </c>
      <c r="K1995" t="s">
        <v>137</v>
      </c>
      <c r="L1995" t="s">
        <v>5975</v>
      </c>
      <c r="M1995" t="s">
        <v>5976</v>
      </c>
      <c r="N1995">
        <v>0.80194444399999998</v>
      </c>
      <c r="O1995">
        <v>0</v>
      </c>
      <c r="P1995">
        <v>68</v>
      </c>
      <c r="Q1995">
        <v>0</v>
      </c>
      <c r="R1995">
        <v>1</v>
      </c>
      <c r="S1995">
        <v>0</v>
      </c>
      <c r="T1995">
        <v>2</v>
      </c>
      <c r="U1995">
        <v>0</v>
      </c>
      <c r="V1995">
        <v>0</v>
      </c>
      <c r="W1995">
        <v>0</v>
      </c>
      <c r="X1995">
        <v>16.677808159424629</v>
      </c>
      <c r="Y1995">
        <v>0</v>
      </c>
      <c r="Z1995">
        <v>0.13506080078647001</v>
      </c>
      <c r="AA1995">
        <v>0</v>
      </c>
      <c r="AB1995">
        <v>2.147203503853429</v>
      </c>
      <c r="AC1995">
        <v>0</v>
      </c>
      <c r="AD1995">
        <v>0</v>
      </c>
      <c r="AE1995">
        <v>18.960072464064528</v>
      </c>
    </row>
    <row r="1996" spans="1:31" x14ac:dyDescent="0.25">
      <c r="A1996">
        <v>1629067</v>
      </c>
      <c r="B1996">
        <v>1</v>
      </c>
      <c r="C1996" t="s">
        <v>80</v>
      </c>
      <c r="D1996" t="s">
        <v>99</v>
      </c>
      <c r="E1996" t="s">
        <v>140</v>
      </c>
      <c r="F1996" t="s">
        <v>534</v>
      </c>
      <c r="G1996" t="s">
        <v>161</v>
      </c>
      <c r="H1996" t="s">
        <v>134</v>
      </c>
      <c r="I1996" t="s">
        <v>135</v>
      </c>
      <c r="J1996" t="s">
        <v>136</v>
      </c>
      <c r="K1996" t="s">
        <v>137</v>
      </c>
      <c r="L1996" t="s">
        <v>5177</v>
      </c>
      <c r="M1996" t="s">
        <v>5977</v>
      </c>
      <c r="N1996">
        <v>1.0774999999999999</v>
      </c>
      <c r="O1996">
        <v>14</v>
      </c>
      <c r="P1996">
        <v>451</v>
      </c>
      <c r="Q1996">
        <v>1</v>
      </c>
      <c r="R1996">
        <v>6</v>
      </c>
      <c r="S1996">
        <v>4</v>
      </c>
      <c r="T1996">
        <v>41</v>
      </c>
      <c r="U1996">
        <v>0</v>
      </c>
      <c r="V1996">
        <v>1</v>
      </c>
      <c r="W1996">
        <v>24.943174263723932</v>
      </c>
      <c r="X1996">
        <v>87.75003364683738</v>
      </c>
      <c r="Y1996">
        <v>0.29244021769946005</v>
      </c>
      <c r="Z1996">
        <v>1.1261577294513903</v>
      </c>
      <c r="AA1996">
        <v>37.956172406596821</v>
      </c>
      <c r="AB1996">
        <v>6.1790548558806755</v>
      </c>
      <c r="AC1996">
        <v>0</v>
      </c>
      <c r="AD1996">
        <v>2.1687800493138085</v>
      </c>
      <c r="AE1996">
        <v>160.41581316950345</v>
      </c>
    </row>
    <row r="1997" spans="1:31" x14ac:dyDescent="0.25">
      <c r="A1997">
        <v>1629316</v>
      </c>
      <c r="B1997">
        <v>1</v>
      </c>
      <c r="C1997" t="s">
        <v>80</v>
      </c>
      <c r="D1997" t="s">
        <v>105</v>
      </c>
      <c r="E1997" t="s">
        <v>131</v>
      </c>
      <c r="F1997" t="s">
        <v>5978</v>
      </c>
      <c r="G1997" t="s">
        <v>195</v>
      </c>
      <c r="H1997" t="s">
        <v>134</v>
      </c>
      <c r="I1997" t="s">
        <v>135</v>
      </c>
      <c r="J1997" t="s">
        <v>136</v>
      </c>
      <c r="K1997" t="s">
        <v>137</v>
      </c>
      <c r="L1997" t="s">
        <v>5979</v>
      </c>
      <c r="M1997" t="s">
        <v>5980</v>
      </c>
      <c r="N1997">
        <v>0.71666666599999995</v>
      </c>
      <c r="O1997">
        <v>0</v>
      </c>
      <c r="P1997">
        <v>280</v>
      </c>
      <c r="Q1997">
        <v>4</v>
      </c>
      <c r="R1997">
        <v>9</v>
      </c>
      <c r="S1997">
        <v>0</v>
      </c>
      <c r="T1997">
        <v>34</v>
      </c>
      <c r="U1997">
        <v>0</v>
      </c>
      <c r="V1997">
        <v>0</v>
      </c>
      <c r="W1997">
        <v>0</v>
      </c>
      <c r="X1997">
        <v>35.995334773154013</v>
      </c>
      <c r="Y1997">
        <v>7.6096322298775014</v>
      </c>
      <c r="Z1997">
        <v>0.23854278619080002</v>
      </c>
      <c r="AA1997">
        <v>0</v>
      </c>
      <c r="AB1997">
        <v>21.315079782239938</v>
      </c>
      <c r="AC1997">
        <v>0</v>
      </c>
      <c r="AD1997">
        <v>0</v>
      </c>
      <c r="AE1997">
        <v>65.158589571462258</v>
      </c>
    </row>
    <row r="1998" spans="1:31" x14ac:dyDescent="0.25">
      <c r="A1998">
        <v>1629462</v>
      </c>
      <c r="B1998">
        <v>1</v>
      </c>
      <c r="C1998" t="s">
        <v>80</v>
      </c>
      <c r="D1998" t="s">
        <v>96</v>
      </c>
      <c r="E1998" t="s">
        <v>140</v>
      </c>
      <c r="F1998" t="s">
        <v>2321</v>
      </c>
      <c r="G1998" t="s">
        <v>1261</v>
      </c>
      <c r="H1998" t="s">
        <v>134</v>
      </c>
      <c r="I1998" t="s">
        <v>135</v>
      </c>
      <c r="J1998" t="s">
        <v>136</v>
      </c>
      <c r="K1998" t="s">
        <v>137</v>
      </c>
      <c r="L1998" t="s">
        <v>5981</v>
      </c>
      <c r="M1998" t="s">
        <v>5982</v>
      </c>
      <c r="N1998">
        <v>0.65361111100000002</v>
      </c>
      <c r="O1998">
        <v>9</v>
      </c>
      <c r="P1998">
        <v>1029</v>
      </c>
      <c r="Q1998">
        <v>20</v>
      </c>
      <c r="R1998">
        <v>60</v>
      </c>
      <c r="S1998">
        <v>7</v>
      </c>
      <c r="T1998">
        <v>20</v>
      </c>
      <c r="U1998">
        <v>0</v>
      </c>
      <c r="V1998">
        <v>1</v>
      </c>
      <c r="W1998">
        <v>13.1140520272579</v>
      </c>
      <c r="X1998">
        <v>68.538300407976934</v>
      </c>
      <c r="Y1998">
        <v>14.690600093164212</v>
      </c>
      <c r="Z1998">
        <v>19.237211409498297</v>
      </c>
      <c r="AA1998">
        <v>9.1054527628085431</v>
      </c>
      <c r="AB1998">
        <v>13.331490377812981</v>
      </c>
      <c r="AC1998">
        <v>0</v>
      </c>
      <c r="AD1998">
        <v>0.31725631113589581</v>
      </c>
      <c r="AE1998">
        <v>138.33436338965475</v>
      </c>
    </row>
    <row r="1999" spans="1:31" x14ac:dyDescent="0.25">
      <c r="A1999">
        <v>1629167</v>
      </c>
      <c r="B1999">
        <v>1</v>
      </c>
      <c r="C1999" t="s">
        <v>80</v>
      </c>
      <c r="D1999" t="s">
        <v>95</v>
      </c>
      <c r="E1999" t="s">
        <v>204</v>
      </c>
      <c r="F1999" t="s">
        <v>5983</v>
      </c>
      <c r="G1999" t="s">
        <v>161</v>
      </c>
      <c r="H1999" t="s">
        <v>134</v>
      </c>
      <c r="I1999" t="s">
        <v>135</v>
      </c>
      <c r="J1999" t="s">
        <v>136</v>
      </c>
      <c r="K1999" t="s">
        <v>137</v>
      </c>
      <c r="L1999" t="s">
        <v>5984</v>
      </c>
      <c r="M1999" t="s">
        <v>5985</v>
      </c>
      <c r="N1999">
        <v>0.88527777699999999</v>
      </c>
      <c r="O1999">
        <v>1</v>
      </c>
      <c r="P1999">
        <v>0</v>
      </c>
      <c r="Q1999">
        <v>3</v>
      </c>
      <c r="R1999">
        <v>0</v>
      </c>
      <c r="S1999">
        <v>15</v>
      </c>
      <c r="T1999">
        <v>0</v>
      </c>
      <c r="U1999">
        <v>2</v>
      </c>
      <c r="V1999">
        <v>0</v>
      </c>
      <c r="W1999">
        <v>2.0672803571056657</v>
      </c>
      <c r="X1999">
        <v>0</v>
      </c>
      <c r="Y1999">
        <v>9.1811350944867502</v>
      </c>
      <c r="Z1999">
        <v>0</v>
      </c>
      <c r="AA1999">
        <v>69.328505004507136</v>
      </c>
      <c r="AB1999">
        <v>0</v>
      </c>
      <c r="AC1999">
        <v>63.455498148302411</v>
      </c>
      <c r="AD1999">
        <v>0</v>
      </c>
      <c r="AE1999">
        <v>144.03241860440198</v>
      </c>
    </row>
    <row r="2000" spans="1:31" x14ac:dyDescent="0.25">
      <c r="A2000">
        <v>1629336</v>
      </c>
      <c r="B2000">
        <v>1</v>
      </c>
      <c r="C2000" t="s">
        <v>80</v>
      </c>
      <c r="D2000" t="s">
        <v>103</v>
      </c>
      <c r="E2000" t="s">
        <v>140</v>
      </c>
      <c r="F2000" t="s">
        <v>5986</v>
      </c>
      <c r="G2000" t="s">
        <v>161</v>
      </c>
      <c r="H2000" t="s">
        <v>134</v>
      </c>
      <c r="I2000" t="s">
        <v>135</v>
      </c>
      <c r="J2000" t="s">
        <v>136</v>
      </c>
      <c r="K2000" t="s">
        <v>137</v>
      </c>
      <c r="L2000" t="s">
        <v>5514</v>
      </c>
      <c r="M2000" t="s">
        <v>5987</v>
      </c>
      <c r="N2000">
        <v>0.18722222199999999</v>
      </c>
      <c r="O2000">
        <v>0</v>
      </c>
      <c r="P2000">
        <v>1820</v>
      </c>
      <c r="Q2000">
        <v>5</v>
      </c>
      <c r="R2000">
        <v>31</v>
      </c>
      <c r="S2000">
        <v>36</v>
      </c>
      <c r="T2000">
        <v>248</v>
      </c>
      <c r="U2000">
        <v>51</v>
      </c>
      <c r="V2000">
        <v>13</v>
      </c>
      <c r="W2000">
        <v>0</v>
      </c>
      <c r="X2000">
        <v>109.78279030808048</v>
      </c>
      <c r="Y2000">
        <v>10.318883111447882</v>
      </c>
      <c r="Z2000">
        <v>5.6723346807758608</v>
      </c>
      <c r="AA2000">
        <v>131.2142727237499</v>
      </c>
      <c r="AB2000">
        <v>51.058859299215243</v>
      </c>
      <c r="AC2000">
        <v>1553.9270475223793</v>
      </c>
      <c r="AD2000">
        <v>257.2881242676342</v>
      </c>
      <c r="AE2000">
        <v>2119.2623119132832</v>
      </c>
    </row>
    <row r="2001" spans="1:31" x14ac:dyDescent="0.25">
      <c r="A2001">
        <v>1629456</v>
      </c>
      <c r="B2001">
        <v>1</v>
      </c>
      <c r="C2001" t="s">
        <v>80</v>
      </c>
      <c r="D2001" t="s">
        <v>103</v>
      </c>
      <c r="E2001" t="s">
        <v>152</v>
      </c>
      <c r="F2001" t="s">
        <v>5988</v>
      </c>
      <c r="G2001" t="s">
        <v>154</v>
      </c>
      <c r="H2001" t="s">
        <v>149</v>
      </c>
      <c r="I2001" t="s">
        <v>135</v>
      </c>
      <c r="J2001" t="s">
        <v>136</v>
      </c>
      <c r="K2001" t="s">
        <v>137</v>
      </c>
      <c r="L2001" t="s">
        <v>5989</v>
      </c>
      <c r="M2001" t="s">
        <v>5323</v>
      </c>
      <c r="N2001">
        <v>1.8830555550000001</v>
      </c>
      <c r="O2001">
        <v>0</v>
      </c>
      <c r="P2001">
        <v>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0.1564396825833653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0.1564396825833653</v>
      </c>
    </row>
    <row r="2002" spans="1:31" x14ac:dyDescent="0.25">
      <c r="A2002">
        <v>1629665</v>
      </c>
      <c r="B2002">
        <v>1</v>
      </c>
      <c r="C2002" t="s">
        <v>80</v>
      </c>
      <c r="D2002" t="s">
        <v>106</v>
      </c>
      <c r="E2002" t="s">
        <v>146</v>
      </c>
      <c r="F2002" t="s">
        <v>5990</v>
      </c>
      <c r="G2002" t="s">
        <v>172</v>
      </c>
      <c r="H2002" t="s">
        <v>149</v>
      </c>
      <c r="I2002" t="s">
        <v>135</v>
      </c>
      <c r="J2002" t="s">
        <v>136</v>
      </c>
      <c r="K2002" t="s">
        <v>137</v>
      </c>
      <c r="L2002" t="s">
        <v>5991</v>
      </c>
      <c r="M2002" t="s">
        <v>5992</v>
      </c>
      <c r="N2002">
        <v>4.3147222220000003</v>
      </c>
      <c r="O2002">
        <v>0</v>
      </c>
      <c r="P2002">
        <v>34</v>
      </c>
      <c r="Q2002">
        <v>0</v>
      </c>
      <c r="R2002">
        <v>11</v>
      </c>
      <c r="S2002">
        <v>0</v>
      </c>
      <c r="T2002">
        <v>15</v>
      </c>
      <c r="U2002">
        <v>0</v>
      </c>
      <c r="V2002">
        <v>0</v>
      </c>
      <c r="W2002">
        <v>0</v>
      </c>
      <c r="X2002">
        <v>26.924871240299964</v>
      </c>
      <c r="Y2002">
        <v>0</v>
      </c>
      <c r="Z2002">
        <v>16.288943347194891</v>
      </c>
      <c r="AA2002">
        <v>0</v>
      </c>
      <c r="AB2002">
        <v>34.89667047802979</v>
      </c>
      <c r="AC2002">
        <v>0</v>
      </c>
      <c r="AD2002">
        <v>0</v>
      </c>
      <c r="AE2002">
        <v>78.110485065524642</v>
      </c>
    </row>
    <row r="2003" spans="1:31" x14ac:dyDescent="0.25">
      <c r="A2003">
        <v>1629648</v>
      </c>
      <c r="B2003">
        <v>1</v>
      </c>
      <c r="C2003" t="s">
        <v>80</v>
      </c>
      <c r="D2003" t="s">
        <v>85</v>
      </c>
      <c r="E2003" t="s">
        <v>152</v>
      </c>
      <c r="F2003" t="s">
        <v>5993</v>
      </c>
      <c r="G2003" t="s">
        <v>227</v>
      </c>
      <c r="H2003" t="s">
        <v>149</v>
      </c>
      <c r="I2003" t="s">
        <v>135</v>
      </c>
      <c r="J2003" t="s">
        <v>136</v>
      </c>
      <c r="K2003" t="s">
        <v>137</v>
      </c>
      <c r="L2003" t="s">
        <v>5994</v>
      </c>
      <c r="M2003" t="s">
        <v>5995</v>
      </c>
      <c r="N2003">
        <v>1.653888888</v>
      </c>
      <c r="O2003">
        <v>0</v>
      </c>
      <c r="P2003">
        <v>46</v>
      </c>
      <c r="Q2003">
        <v>0</v>
      </c>
      <c r="R2003">
        <v>0</v>
      </c>
      <c r="S2003">
        <v>0</v>
      </c>
      <c r="T2003">
        <v>8</v>
      </c>
      <c r="U2003">
        <v>0</v>
      </c>
      <c r="V2003">
        <v>0</v>
      </c>
      <c r="W2003">
        <v>0</v>
      </c>
      <c r="X2003">
        <v>13.197532070758038</v>
      </c>
      <c r="Y2003">
        <v>0</v>
      </c>
      <c r="Z2003">
        <v>0</v>
      </c>
      <c r="AA2003">
        <v>0</v>
      </c>
      <c r="AB2003">
        <v>9.2946437354379068</v>
      </c>
      <c r="AC2003">
        <v>0</v>
      </c>
      <c r="AD2003">
        <v>0</v>
      </c>
      <c r="AE2003">
        <v>22.492175806195945</v>
      </c>
    </row>
    <row r="2004" spans="1:31" x14ac:dyDescent="0.25">
      <c r="A2004">
        <v>1629622</v>
      </c>
      <c r="B2004">
        <v>1</v>
      </c>
      <c r="C2004" t="s">
        <v>80</v>
      </c>
      <c r="D2004" t="s">
        <v>82</v>
      </c>
      <c r="E2004" t="s">
        <v>152</v>
      </c>
      <c r="F2004" t="s">
        <v>5996</v>
      </c>
      <c r="G2004" t="s">
        <v>154</v>
      </c>
      <c r="H2004" t="s">
        <v>149</v>
      </c>
      <c r="I2004" t="s">
        <v>135</v>
      </c>
      <c r="J2004" t="s">
        <v>136</v>
      </c>
      <c r="K2004" t="s">
        <v>137</v>
      </c>
      <c r="L2004" t="s">
        <v>5997</v>
      </c>
      <c r="M2004" t="s">
        <v>5998</v>
      </c>
      <c r="N2004">
        <v>2.0766666659999999</v>
      </c>
      <c r="O2004">
        <v>0</v>
      </c>
      <c r="P2004">
        <v>1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2.5242788033588468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2.5242788033588468</v>
      </c>
    </row>
    <row r="2005" spans="1:31" x14ac:dyDescent="0.25">
      <c r="A2005">
        <v>1629499</v>
      </c>
      <c r="B2005">
        <v>1</v>
      </c>
      <c r="C2005" t="s">
        <v>81</v>
      </c>
      <c r="D2005" t="s">
        <v>127</v>
      </c>
      <c r="E2005" t="s">
        <v>146</v>
      </c>
      <c r="F2005" t="s">
        <v>5999</v>
      </c>
      <c r="G2005" t="s">
        <v>148</v>
      </c>
      <c r="H2005" t="s">
        <v>149</v>
      </c>
      <c r="I2005" t="s">
        <v>135</v>
      </c>
      <c r="J2005" t="s">
        <v>136</v>
      </c>
      <c r="K2005" t="s">
        <v>143</v>
      </c>
      <c r="L2005" t="s">
        <v>6000</v>
      </c>
      <c r="M2005" t="s">
        <v>6001</v>
      </c>
      <c r="N2005">
        <v>6.1088888880000001</v>
      </c>
      <c r="O2005">
        <v>0</v>
      </c>
      <c r="P2005">
        <v>87</v>
      </c>
      <c r="Q2005">
        <v>0</v>
      </c>
      <c r="R2005">
        <v>3</v>
      </c>
      <c r="S2005">
        <v>0</v>
      </c>
      <c r="T2005">
        <v>5</v>
      </c>
      <c r="U2005">
        <v>0</v>
      </c>
      <c r="V2005">
        <v>0</v>
      </c>
      <c r="W2005">
        <v>0</v>
      </c>
      <c r="X2005">
        <v>81.716903867670069</v>
      </c>
      <c r="Y2005">
        <v>0</v>
      </c>
      <c r="Z2005">
        <v>0.39539825378260068</v>
      </c>
      <c r="AA2005">
        <v>0</v>
      </c>
      <c r="AB2005">
        <v>8.7718023923074533</v>
      </c>
      <c r="AC2005">
        <v>0</v>
      </c>
      <c r="AD2005">
        <v>0</v>
      </c>
      <c r="AE2005">
        <v>90.884104513760121</v>
      </c>
    </row>
    <row r="2006" spans="1:31" x14ac:dyDescent="0.25">
      <c r="A2006">
        <v>1629436</v>
      </c>
      <c r="B2006">
        <v>1</v>
      </c>
      <c r="C2006" t="s">
        <v>80</v>
      </c>
      <c r="D2006" t="s">
        <v>106</v>
      </c>
      <c r="E2006" t="s">
        <v>178</v>
      </c>
      <c r="F2006" t="s">
        <v>6002</v>
      </c>
      <c r="G2006" t="s">
        <v>227</v>
      </c>
      <c r="H2006" t="s">
        <v>149</v>
      </c>
      <c r="I2006" t="s">
        <v>135</v>
      </c>
      <c r="J2006" t="s">
        <v>136</v>
      </c>
      <c r="K2006" t="s">
        <v>137</v>
      </c>
      <c r="L2006" t="s">
        <v>6003</v>
      </c>
      <c r="M2006" t="s">
        <v>6004</v>
      </c>
      <c r="N2006">
        <v>1.9055555550000001</v>
      </c>
      <c r="O2006">
        <v>0</v>
      </c>
      <c r="P2006">
        <v>5</v>
      </c>
      <c r="Q2006">
        <v>0</v>
      </c>
      <c r="R2006">
        <v>0</v>
      </c>
      <c r="S2006">
        <v>0</v>
      </c>
      <c r="T2006">
        <v>4</v>
      </c>
      <c r="U2006">
        <v>0</v>
      </c>
      <c r="V2006">
        <v>0</v>
      </c>
      <c r="W2006">
        <v>0</v>
      </c>
      <c r="X2006">
        <v>1.3979259939114528</v>
      </c>
      <c r="Y2006">
        <v>0</v>
      </c>
      <c r="Z2006">
        <v>0</v>
      </c>
      <c r="AA2006">
        <v>0</v>
      </c>
      <c r="AB2006">
        <v>6.724093672950552</v>
      </c>
      <c r="AC2006">
        <v>0</v>
      </c>
      <c r="AD2006">
        <v>0</v>
      </c>
      <c r="AE2006">
        <v>8.1220196668620055</v>
      </c>
    </row>
    <row r="2007" spans="1:31" x14ac:dyDescent="0.25">
      <c r="A2007">
        <v>1629187</v>
      </c>
      <c r="B2007">
        <v>1</v>
      </c>
      <c r="C2007" t="s">
        <v>80</v>
      </c>
      <c r="D2007" t="s">
        <v>87</v>
      </c>
      <c r="E2007" t="s">
        <v>131</v>
      </c>
      <c r="F2007" t="s">
        <v>6005</v>
      </c>
      <c r="G2007" t="s">
        <v>161</v>
      </c>
      <c r="H2007" t="s">
        <v>134</v>
      </c>
      <c r="I2007" t="s">
        <v>135</v>
      </c>
      <c r="J2007" t="s">
        <v>136</v>
      </c>
      <c r="K2007" t="s">
        <v>137</v>
      </c>
      <c r="L2007" t="s">
        <v>6006</v>
      </c>
      <c r="M2007" t="s">
        <v>6007</v>
      </c>
      <c r="N2007">
        <v>1.216388888</v>
      </c>
      <c r="O2007">
        <v>0</v>
      </c>
      <c r="P2007">
        <v>591</v>
      </c>
      <c r="Q2007">
        <v>0</v>
      </c>
      <c r="R2007">
        <v>1</v>
      </c>
      <c r="S2007">
        <v>7</v>
      </c>
      <c r="T2007">
        <v>45</v>
      </c>
      <c r="U2007">
        <v>0</v>
      </c>
      <c r="V2007">
        <v>0</v>
      </c>
      <c r="W2007">
        <v>0</v>
      </c>
      <c r="X2007">
        <v>248.00926054510356</v>
      </c>
      <c r="Y2007">
        <v>0</v>
      </c>
      <c r="Z2007">
        <v>3.1522758300225003E-3</v>
      </c>
      <c r="AA2007">
        <v>59.822500133392616</v>
      </c>
      <c r="AB2007">
        <v>50.344465041300893</v>
      </c>
      <c r="AC2007">
        <v>0</v>
      </c>
      <c r="AD2007">
        <v>0</v>
      </c>
      <c r="AE2007">
        <v>358.17937799562708</v>
      </c>
    </row>
    <row r="2008" spans="1:31" x14ac:dyDescent="0.25">
      <c r="A2008">
        <v>1629934</v>
      </c>
      <c r="B2008">
        <v>1</v>
      </c>
      <c r="C2008" t="s">
        <v>80</v>
      </c>
      <c r="D2008" t="s">
        <v>101</v>
      </c>
      <c r="E2008" t="s">
        <v>152</v>
      </c>
      <c r="F2008" t="s">
        <v>6008</v>
      </c>
      <c r="G2008" t="s">
        <v>507</v>
      </c>
      <c r="H2008" t="s">
        <v>149</v>
      </c>
      <c r="I2008" t="s">
        <v>135</v>
      </c>
      <c r="J2008" t="s">
        <v>136</v>
      </c>
      <c r="K2008" t="s">
        <v>137</v>
      </c>
      <c r="L2008" t="s">
        <v>6009</v>
      </c>
      <c r="M2008" t="s">
        <v>6010</v>
      </c>
      <c r="N2008">
        <v>2.5858333330000001</v>
      </c>
      <c r="O2008">
        <v>0</v>
      </c>
      <c r="P2008">
        <v>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0.35391425558741674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0.35391425558741674</v>
      </c>
    </row>
    <row r="2009" spans="1:31" x14ac:dyDescent="0.25">
      <c r="A2009">
        <v>1629791</v>
      </c>
      <c r="B2009">
        <v>1</v>
      </c>
      <c r="C2009" t="s">
        <v>80</v>
      </c>
      <c r="D2009" t="s">
        <v>110</v>
      </c>
      <c r="E2009" t="s">
        <v>152</v>
      </c>
      <c r="F2009" t="s">
        <v>6011</v>
      </c>
      <c r="G2009" t="s">
        <v>154</v>
      </c>
      <c r="H2009" t="s">
        <v>149</v>
      </c>
      <c r="I2009" t="s">
        <v>135</v>
      </c>
      <c r="J2009" t="s">
        <v>136</v>
      </c>
      <c r="K2009" t="s">
        <v>137</v>
      </c>
      <c r="L2009" t="s">
        <v>6012</v>
      </c>
      <c r="M2009" t="s">
        <v>6013</v>
      </c>
      <c r="N2009">
        <v>2.738611111</v>
      </c>
      <c r="O2009">
        <v>0</v>
      </c>
      <c r="P2009">
        <v>4</v>
      </c>
      <c r="Q2009">
        <v>0</v>
      </c>
      <c r="R2009">
        <v>0</v>
      </c>
      <c r="S2009">
        <v>0</v>
      </c>
      <c r="T2009">
        <v>1</v>
      </c>
      <c r="U2009">
        <v>0</v>
      </c>
      <c r="V2009">
        <v>0</v>
      </c>
      <c r="W2009">
        <v>0</v>
      </c>
      <c r="X2009">
        <v>9.7030610773637314</v>
      </c>
      <c r="Y2009">
        <v>0</v>
      </c>
      <c r="Z2009">
        <v>0</v>
      </c>
      <c r="AA2009">
        <v>0</v>
      </c>
      <c r="AB2009">
        <v>1.2950033857221817</v>
      </c>
      <c r="AC2009">
        <v>0</v>
      </c>
      <c r="AD2009">
        <v>0</v>
      </c>
      <c r="AE2009">
        <v>10.998064463085914</v>
      </c>
    </row>
    <row r="2010" spans="1:31" x14ac:dyDescent="0.25">
      <c r="A2010">
        <v>1629150</v>
      </c>
      <c r="B2010">
        <v>1</v>
      </c>
      <c r="C2010" t="s">
        <v>80</v>
      </c>
      <c r="D2010" t="s">
        <v>104</v>
      </c>
      <c r="E2010" t="s">
        <v>140</v>
      </c>
      <c r="F2010" t="s">
        <v>455</v>
      </c>
      <c r="G2010" t="s">
        <v>161</v>
      </c>
      <c r="H2010" t="s">
        <v>134</v>
      </c>
      <c r="I2010" t="s">
        <v>135</v>
      </c>
      <c r="J2010" t="s">
        <v>136</v>
      </c>
      <c r="K2010" t="s">
        <v>137</v>
      </c>
      <c r="L2010" t="s">
        <v>6014</v>
      </c>
      <c r="M2010" t="s">
        <v>6015</v>
      </c>
      <c r="N2010">
        <v>0.88749999999999996</v>
      </c>
      <c r="O2010">
        <v>97</v>
      </c>
      <c r="P2010">
        <v>6319</v>
      </c>
      <c r="Q2010">
        <v>113</v>
      </c>
      <c r="R2010">
        <v>138</v>
      </c>
      <c r="S2010">
        <v>35</v>
      </c>
      <c r="T2010">
        <v>896</v>
      </c>
      <c r="U2010">
        <v>10</v>
      </c>
      <c r="V2010">
        <v>1</v>
      </c>
      <c r="W2010">
        <v>39.613948356027521</v>
      </c>
      <c r="X2010">
        <v>1132.9964891465602</v>
      </c>
      <c r="Y2010">
        <v>43.827748742457928</v>
      </c>
      <c r="Z2010">
        <v>12.346773878763717</v>
      </c>
      <c r="AA2010">
        <v>41.683406927912664</v>
      </c>
      <c r="AB2010">
        <v>251.23274049479735</v>
      </c>
      <c r="AC2010">
        <v>240.48500681175531</v>
      </c>
      <c r="AD2010">
        <v>0</v>
      </c>
      <c r="AE2010">
        <v>1762.1861143582748</v>
      </c>
    </row>
    <row r="2011" spans="1:31" x14ac:dyDescent="0.25">
      <c r="A2011">
        <v>1629542</v>
      </c>
      <c r="B2011">
        <v>1</v>
      </c>
      <c r="C2011" t="s">
        <v>80</v>
      </c>
      <c r="D2011" t="s">
        <v>106</v>
      </c>
      <c r="E2011" t="s">
        <v>131</v>
      </c>
      <c r="F2011" t="s">
        <v>6016</v>
      </c>
      <c r="G2011" t="s">
        <v>195</v>
      </c>
      <c r="H2011" t="s">
        <v>134</v>
      </c>
      <c r="I2011" t="s">
        <v>135</v>
      </c>
      <c r="J2011" t="s">
        <v>136</v>
      </c>
      <c r="K2011" t="s">
        <v>137</v>
      </c>
      <c r="L2011" t="s">
        <v>6017</v>
      </c>
      <c r="M2011" t="s">
        <v>6018</v>
      </c>
      <c r="N2011">
        <v>3.6919444440000002</v>
      </c>
      <c r="O2011">
        <v>0</v>
      </c>
      <c r="P2011">
        <v>1</v>
      </c>
      <c r="Q2011">
        <v>0</v>
      </c>
      <c r="R2011">
        <v>13</v>
      </c>
      <c r="S2011">
        <v>0</v>
      </c>
      <c r="T2011">
        <v>1</v>
      </c>
      <c r="U2011">
        <v>0</v>
      </c>
      <c r="V2011">
        <v>0</v>
      </c>
      <c r="W2011">
        <v>0</v>
      </c>
      <c r="X2011">
        <v>2.3588027683051878</v>
      </c>
      <c r="Y2011">
        <v>0</v>
      </c>
      <c r="Z2011">
        <v>26.115890812855447</v>
      </c>
      <c r="AA2011">
        <v>0</v>
      </c>
      <c r="AB2011">
        <v>8.2759746042765983</v>
      </c>
      <c r="AC2011">
        <v>0</v>
      </c>
      <c r="AD2011">
        <v>0</v>
      </c>
      <c r="AE2011">
        <v>36.750668185437235</v>
      </c>
    </row>
    <row r="2012" spans="1:31" x14ac:dyDescent="0.25">
      <c r="A2012">
        <v>1629877</v>
      </c>
      <c r="B2012">
        <v>1</v>
      </c>
      <c r="C2012" t="s">
        <v>80</v>
      </c>
      <c r="D2012" t="s">
        <v>91</v>
      </c>
      <c r="E2012" t="s">
        <v>140</v>
      </c>
      <c r="F2012" t="s">
        <v>5413</v>
      </c>
      <c r="G2012" t="s">
        <v>161</v>
      </c>
      <c r="H2012" t="s">
        <v>134</v>
      </c>
      <c r="I2012" t="s">
        <v>135</v>
      </c>
      <c r="J2012" t="s">
        <v>136</v>
      </c>
      <c r="K2012" t="s">
        <v>137</v>
      </c>
      <c r="L2012" t="s">
        <v>6019</v>
      </c>
      <c r="M2012" t="s">
        <v>6020</v>
      </c>
      <c r="N2012">
        <v>1.2536111109999999</v>
      </c>
      <c r="O2012">
        <v>1</v>
      </c>
      <c r="P2012">
        <v>30</v>
      </c>
      <c r="Q2012">
        <v>21</v>
      </c>
      <c r="R2012">
        <v>284</v>
      </c>
      <c r="S2012">
        <v>10</v>
      </c>
      <c r="T2012">
        <v>60</v>
      </c>
      <c r="U2012">
        <v>3</v>
      </c>
      <c r="V2012">
        <v>0</v>
      </c>
      <c r="W2012">
        <v>2.1379672045981883</v>
      </c>
      <c r="X2012">
        <v>10.924577909713591</v>
      </c>
      <c r="Y2012">
        <v>7.8286610086596911</v>
      </c>
      <c r="Z2012">
        <v>59.681559912383882</v>
      </c>
      <c r="AA2012">
        <v>164.0245094662009</v>
      </c>
      <c r="AB2012">
        <v>52.786158638022719</v>
      </c>
      <c r="AC2012">
        <v>141.76903685452424</v>
      </c>
      <c r="AD2012">
        <v>0</v>
      </c>
      <c r="AE2012">
        <v>439.15247099410323</v>
      </c>
    </row>
    <row r="2013" spans="1:31" x14ac:dyDescent="0.25">
      <c r="A2013">
        <v>1629585</v>
      </c>
      <c r="B2013">
        <v>1</v>
      </c>
      <c r="C2013" t="s">
        <v>80</v>
      </c>
      <c r="D2013" t="s">
        <v>108</v>
      </c>
      <c r="E2013" t="s">
        <v>152</v>
      </c>
      <c r="F2013" t="s">
        <v>6021</v>
      </c>
      <c r="G2013" t="s">
        <v>154</v>
      </c>
      <c r="H2013" t="s">
        <v>149</v>
      </c>
      <c r="I2013" t="s">
        <v>135</v>
      </c>
      <c r="J2013" t="s">
        <v>136</v>
      </c>
      <c r="K2013" t="s">
        <v>137</v>
      </c>
      <c r="L2013" t="s">
        <v>6022</v>
      </c>
      <c r="M2013" t="s">
        <v>6023</v>
      </c>
      <c r="N2013">
        <v>2.5538888879999999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1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0.68215468128768253</v>
      </c>
      <c r="AC2013">
        <v>0</v>
      </c>
      <c r="AD2013">
        <v>0</v>
      </c>
      <c r="AE2013">
        <v>0.68215468128768253</v>
      </c>
    </row>
    <row r="2014" spans="1:31" x14ac:dyDescent="0.25">
      <c r="A2014">
        <v>1687544</v>
      </c>
      <c r="B2014">
        <v>1</v>
      </c>
      <c r="C2014" t="s">
        <v>80</v>
      </c>
      <c r="D2014" t="s">
        <v>100</v>
      </c>
      <c r="E2014" t="s">
        <v>140</v>
      </c>
      <c r="F2014" t="s">
        <v>6024</v>
      </c>
      <c r="G2014" t="s">
        <v>161</v>
      </c>
      <c r="H2014" t="s">
        <v>134</v>
      </c>
      <c r="I2014" t="s">
        <v>135</v>
      </c>
      <c r="J2014" t="s">
        <v>136</v>
      </c>
      <c r="K2014" t="s">
        <v>137</v>
      </c>
      <c r="L2014" t="s">
        <v>6025</v>
      </c>
      <c r="M2014" t="s">
        <v>6026</v>
      </c>
      <c r="N2014">
        <v>0.2</v>
      </c>
      <c r="O2014">
        <v>2</v>
      </c>
      <c r="P2014">
        <v>81</v>
      </c>
      <c r="Q2014">
        <v>4</v>
      </c>
      <c r="R2014">
        <v>21</v>
      </c>
      <c r="S2014">
        <v>8</v>
      </c>
      <c r="T2014">
        <v>177</v>
      </c>
      <c r="U2014">
        <v>2</v>
      </c>
      <c r="V2014">
        <v>0</v>
      </c>
      <c r="W2014">
        <v>3.4657954963199997E-2</v>
      </c>
      <c r="X2014">
        <v>6.3671331158574027</v>
      </c>
      <c r="Y2014">
        <v>0.57271616061660002</v>
      </c>
      <c r="Z2014">
        <v>1.6605074457464002</v>
      </c>
      <c r="AA2014">
        <v>29.291175881267201</v>
      </c>
      <c r="AB2014">
        <v>64.509092937994808</v>
      </c>
      <c r="AC2014">
        <v>14.3993979430896</v>
      </c>
      <c r="AD2014">
        <v>0</v>
      </c>
      <c r="AE2014">
        <v>116.8346814395352</v>
      </c>
    </row>
    <row r="2015" spans="1:31" x14ac:dyDescent="0.25">
      <c r="A2015">
        <v>1629396</v>
      </c>
      <c r="B2015">
        <v>1</v>
      </c>
      <c r="C2015" t="s">
        <v>80</v>
      </c>
      <c r="D2015" t="s">
        <v>97</v>
      </c>
      <c r="E2015" t="s">
        <v>140</v>
      </c>
      <c r="F2015" t="s">
        <v>6027</v>
      </c>
      <c r="G2015" t="s">
        <v>918</v>
      </c>
      <c r="H2015" t="s">
        <v>134</v>
      </c>
      <c r="I2015" t="s">
        <v>135</v>
      </c>
      <c r="J2015" t="s">
        <v>136</v>
      </c>
      <c r="K2015" t="s">
        <v>137</v>
      </c>
      <c r="L2015" t="s">
        <v>6028</v>
      </c>
      <c r="M2015" t="s">
        <v>6029</v>
      </c>
      <c r="N2015">
        <v>0.37</v>
      </c>
      <c r="O2015">
        <v>7</v>
      </c>
      <c r="P2015">
        <v>1137</v>
      </c>
      <c r="Q2015">
        <v>12</v>
      </c>
      <c r="R2015">
        <v>151</v>
      </c>
      <c r="S2015">
        <v>29</v>
      </c>
      <c r="T2015">
        <v>185</v>
      </c>
      <c r="U2015">
        <v>0</v>
      </c>
      <c r="V2015">
        <v>1</v>
      </c>
      <c r="W2015">
        <v>3.7985257481515511</v>
      </c>
      <c r="X2015">
        <v>122.98120360909581</v>
      </c>
      <c r="Y2015">
        <v>7.88046421522332</v>
      </c>
      <c r="Z2015">
        <v>13.729633422030059</v>
      </c>
      <c r="AA2015">
        <v>93.949959222759574</v>
      </c>
      <c r="AB2015">
        <v>61.92470479623114</v>
      </c>
      <c r="AC2015">
        <v>0</v>
      </c>
      <c r="AD2015">
        <v>1.9709088109536501</v>
      </c>
      <c r="AE2015">
        <v>306.2353998244451</v>
      </c>
    </row>
    <row r="2016" spans="1:31" x14ac:dyDescent="0.25">
      <c r="A2016">
        <v>1629419</v>
      </c>
      <c r="B2016">
        <v>1</v>
      </c>
      <c r="C2016" t="s">
        <v>81</v>
      </c>
      <c r="D2016" t="s">
        <v>113</v>
      </c>
      <c r="E2016" t="s">
        <v>178</v>
      </c>
      <c r="F2016" t="s">
        <v>6030</v>
      </c>
      <c r="G2016" t="s">
        <v>227</v>
      </c>
      <c r="H2016" t="s">
        <v>149</v>
      </c>
      <c r="I2016" t="s">
        <v>135</v>
      </c>
      <c r="J2016" t="s">
        <v>136</v>
      </c>
      <c r="K2016" t="s">
        <v>137</v>
      </c>
      <c r="L2016" t="s">
        <v>6031</v>
      </c>
      <c r="M2016" t="s">
        <v>6032</v>
      </c>
      <c r="N2016">
        <v>3.5247222219999998</v>
      </c>
      <c r="O2016">
        <v>0</v>
      </c>
      <c r="P2016">
        <v>33</v>
      </c>
      <c r="Q2016">
        <v>0</v>
      </c>
      <c r="R2016">
        <v>13</v>
      </c>
      <c r="S2016">
        <v>0</v>
      </c>
      <c r="T2016">
        <v>1</v>
      </c>
      <c r="U2016">
        <v>0</v>
      </c>
      <c r="V2016">
        <v>0</v>
      </c>
      <c r="W2016">
        <v>0</v>
      </c>
      <c r="X2016">
        <v>21.856090109798778</v>
      </c>
      <c r="Y2016">
        <v>0</v>
      </c>
      <c r="Z2016">
        <v>12.387516800793453</v>
      </c>
      <c r="AA2016">
        <v>0</v>
      </c>
      <c r="AB2016">
        <v>0.8458945502037909</v>
      </c>
      <c r="AC2016">
        <v>0</v>
      </c>
      <c r="AD2016">
        <v>0</v>
      </c>
      <c r="AE2016">
        <v>35.089501460796022</v>
      </c>
    </row>
    <row r="2017" spans="1:31" x14ac:dyDescent="0.25">
      <c r="A2017">
        <v>1629087</v>
      </c>
      <c r="B2017">
        <v>1</v>
      </c>
      <c r="C2017" t="s">
        <v>81</v>
      </c>
      <c r="D2017" t="s">
        <v>113</v>
      </c>
      <c r="E2017" t="s">
        <v>140</v>
      </c>
      <c r="F2017" t="s">
        <v>6033</v>
      </c>
      <c r="G2017" t="s">
        <v>161</v>
      </c>
      <c r="H2017" t="s">
        <v>134</v>
      </c>
      <c r="I2017" t="s">
        <v>135</v>
      </c>
      <c r="J2017" t="s">
        <v>136</v>
      </c>
      <c r="K2017" t="s">
        <v>137</v>
      </c>
      <c r="L2017" t="s">
        <v>6034</v>
      </c>
      <c r="M2017" t="s">
        <v>6035</v>
      </c>
      <c r="N2017">
        <v>1.0933333329999999</v>
      </c>
      <c r="O2017">
        <v>0</v>
      </c>
      <c r="P2017">
        <v>498</v>
      </c>
      <c r="Q2017">
        <v>0</v>
      </c>
      <c r="R2017">
        <v>7</v>
      </c>
      <c r="S2017">
        <v>0</v>
      </c>
      <c r="T2017">
        <v>69</v>
      </c>
      <c r="U2017">
        <v>0</v>
      </c>
      <c r="V2017">
        <v>0</v>
      </c>
      <c r="W2017">
        <v>0</v>
      </c>
      <c r="X2017">
        <v>77.328517163672188</v>
      </c>
      <c r="Y2017">
        <v>0</v>
      </c>
      <c r="Z2017">
        <v>0.31518654179356748</v>
      </c>
      <c r="AA2017">
        <v>0</v>
      </c>
      <c r="AB2017">
        <v>18.484656278001136</v>
      </c>
      <c r="AC2017">
        <v>0</v>
      </c>
      <c r="AD2017">
        <v>0</v>
      </c>
      <c r="AE2017">
        <v>96.128359983466893</v>
      </c>
    </row>
    <row r="2018" spans="1:31" x14ac:dyDescent="0.25">
      <c r="A2018">
        <v>1629273</v>
      </c>
      <c r="B2018">
        <v>1</v>
      </c>
      <c r="C2018" t="s">
        <v>80</v>
      </c>
      <c r="D2018" t="s">
        <v>84</v>
      </c>
      <c r="E2018" t="s">
        <v>178</v>
      </c>
      <c r="F2018" t="s">
        <v>6036</v>
      </c>
      <c r="G2018" t="s">
        <v>900</v>
      </c>
      <c r="H2018" t="s">
        <v>149</v>
      </c>
      <c r="I2018" t="s">
        <v>135</v>
      </c>
      <c r="J2018" t="s">
        <v>136</v>
      </c>
      <c r="K2018" t="s">
        <v>137</v>
      </c>
      <c r="L2018" t="s">
        <v>6037</v>
      </c>
      <c r="M2018" t="s">
        <v>6038</v>
      </c>
      <c r="N2018">
        <v>2.4141666659999999</v>
      </c>
      <c r="O2018">
        <v>0</v>
      </c>
      <c r="P2018">
        <v>4</v>
      </c>
      <c r="Q2018">
        <v>0</v>
      </c>
      <c r="R2018">
        <v>0</v>
      </c>
      <c r="S2018">
        <v>0</v>
      </c>
      <c r="T2018">
        <v>31</v>
      </c>
      <c r="U2018">
        <v>0</v>
      </c>
      <c r="V2018">
        <v>0</v>
      </c>
      <c r="W2018">
        <v>0</v>
      </c>
      <c r="X2018">
        <v>1.3015353785026633</v>
      </c>
      <c r="Y2018">
        <v>0</v>
      </c>
      <c r="Z2018">
        <v>0</v>
      </c>
      <c r="AA2018">
        <v>0</v>
      </c>
      <c r="AB2018">
        <v>48.498777536393597</v>
      </c>
      <c r="AC2018">
        <v>0</v>
      </c>
      <c r="AD2018">
        <v>0</v>
      </c>
      <c r="AE2018">
        <v>49.80031291489626</v>
      </c>
    </row>
    <row r="2019" spans="1:31" x14ac:dyDescent="0.25">
      <c r="A2019">
        <v>1629373</v>
      </c>
      <c r="B2019">
        <v>1</v>
      </c>
      <c r="C2019" t="s">
        <v>80</v>
      </c>
      <c r="D2019" t="s">
        <v>106</v>
      </c>
      <c r="E2019" t="s">
        <v>178</v>
      </c>
      <c r="F2019" t="s">
        <v>6039</v>
      </c>
      <c r="G2019" t="s">
        <v>227</v>
      </c>
      <c r="H2019" t="s">
        <v>149</v>
      </c>
      <c r="I2019" t="s">
        <v>135</v>
      </c>
      <c r="J2019" t="s">
        <v>136</v>
      </c>
      <c r="K2019" t="s">
        <v>137</v>
      </c>
      <c r="L2019" t="s">
        <v>5256</v>
      </c>
      <c r="M2019" t="s">
        <v>6040</v>
      </c>
      <c r="N2019">
        <v>1.7</v>
      </c>
      <c r="O2019">
        <v>0</v>
      </c>
      <c r="P2019">
        <v>6</v>
      </c>
      <c r="Q2019">
        <v>0</v>
      </c>
      <c r="R2019">
        <v>6</v>
      </c>
      <c r="S2019">
        <v>0</v>
      </c>
      <c r="T2019">
        <v>5</v>
      </c>
      <c r="U2019">
        <v>0</v>
      </c>
      <c r="V2019">
        <v>0</v>
      </c>
      <c r="W2019">
        <v>0</v>
      </c>
      <c r="X2019">
        <v>2.9812183551384757</v>
      </c>
      <c r="Y2019">
        <v>0</v>
      </c>
      <c r="Z2019">
        <v>0.49627379006249994</v>
      </c>
      <c r="AA2019">
        <v>0</v>
      </c>
      <c r="AB2019">
        <v>11.213574097189534</v>
      </c>
      <c r="AC2019">
        <v>0</v>
      </c>
      <c r="AD2019">
        <v>0</v>
      </c>
      <c r="AE2019">
        <v>14.691066242390509</v>
      </c>
    </row>
    <row r="2020" spans="1:31" x14ac:dyDescent="0.25">
      <c r="A2020">
        <v>1629914</v>
      </c>
      <c r="B2020">
        <v>1</v>
      </c>
      <c r="C2020" t="s">
        <v>81</v>
      </c>
      <c r="D2020" t="s">
        <v>128</v>
      </c>
      <c r="E2020" t="s">
        <v>146</v>
      </c>
      <c r="F2020" t="s">
        <v>6041</v>
      </c>
      <c r="G2020" t="s">
        <v>260</v>
      </c>
      <c r="H2020" t="s">
        <v>149</v>
      </c>
      <c r="I2020" t="s">
        <v>135</v>
      </c>
      <c r="J2020" t="s">
        <v>136</v>
      </c>
      <c r="K2020" t="s">
        <v>137</v>
      </c>
      <c r="L2020" t="s">
        <v>6042</v>
      </c>
      <c r="M2020" t="s">
        <v>6043</v>
      </c>
      <c r="N2020">
        <v>6.1836111110000003</v>
      </c>
      <c r="O2020">
        <v>0</v>
      </c>
      <c r="P2020">
        <v>0</v>
      </c>
      <c r="Q2020">
        <v>0</v>
      </c>
      <c r="R2020">
        <v>0</v>
      </c>
      <c r="S2020">
        <v>1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81.923224812436629</v>
      </c>
      <c r="AB2020">
        <v>0</v>
      </c>
      <c r="AC2020">
        <v>0</v>
      </c>
      <c r="AD2020">
        <v>0</v>
      </c>
      <c r="AE2020">
        <v>81.923224812436629</v>
      </c>
    </row>
    <row r="2021" spans="1:31" x14ac:dyDescent="0.25">
      <c r="A2021">
        <v>1629851</v>
      </c>
      <c r="B2021">
        <v>1</v>
      </c>
      <c r="C2021" t="s">
        <v>81</v>
      </c>
      <c r="D2021" t="s">
        <v>126</v>
      </c>
      <c r="E2021" t="s">
        <v>204</v>
      </c>
      <c r="F2021" t="s">
        <v>4392</v>
      </c>
      <c r="G2021" t="s">
        <v>161</v>
      </c>
      <c r="H2021" t="s">
        <v>134</v>
      </c>
      <c r="I2021" t="s">
        <v>191</v>
      </c>
      <c r="J2021" t="s">
        <v>136</v>
      </c>
      <c r="K2021" t="s">
        <v>137</v>
      </c>
      <c r="L2021" t="s">
        <v>6044</v>
      </c>
      <c r="M2021" t="s">
        <v>6045</v>
      </c>
      <c r="N2021">
        <v>7.2222220000000004E-3</v>
      </c>
      <c r="O2021">
        <v>0</v>
      </c>
      <c r="P2021">
        <v>870</v>
      </c>
      <c r="Q2021">
        <v>36</v>
      </c>
      <c r="R2021">
        <v>112</v>
      </c>
      <c r="S2021">
        <v>16</v>
      </c>
      <c r="T2021">
        <v>59</v>
      </c>
      <c r="U2021">
        <v>1</v>
      </c>
      <c r="V2021">
        <v>0</v>
      </c>
      <c r="W2021">
        <v>0</v>
      </c>
      <c r="X2021">
        <v>0.64772151885087148</v>
      </c>
      <c r="Y2021">
        <v>0.4742613876580376</v>
      </c>
      <c r="Z2021">
        <v>0.19686931524434778</v>
      </c>
      <c r="AA2021">
        <v>0.56368636552138451</v>
      </c>
      <c r="AB2021">
        <v>0.18976896837000551</v>
      </c>
      <c r="AC2021">
        <v>7.6326436068999996E-3</v>
      </c>
      <c r="AD2021">
        <v>0</v>
      </c>
      <c r="AE2021">
        <v>2.0799401992515465</v>
      </c>
    </row>
    <row r="2022" spans="1:31" x14ac:dyDescent="0.25">
      <c r="A2022">
        <v>1629164</v>
      </c>
      <c r="B2022">
        <v>1</v>
      </c>
      <c r="C2022" t="s">
        <v>80</v>
      </c>
      <c r="D2022" t="s">
        <v>103</v>
      </c>
      <c r="E2022" t="s">
        <v>140</v>
      </c>
      <c r="F2022" t="s">
        <v>6046</v>
      </c>
      <c r="G2022" t="s">
        <v>161</v>
      </c>
      <c r="H2022" t="s">
        <v>134</v>
      </c>
      <c r="I2022" t="s">
        <v>135</v>
      </c>
      <c r="J2022" t="s">
        <v>136</v>
      </c>
      <c r="K2022" t="s">
        <v>137</v>
      </c>
      <c r="L2022" t="s">
        <v>6047</v>
      </c>
      <c r="M2022" t="s">
        <v>6048</v>
      </c>
      <c r="N2022">
        <v>0.32</v>
      </c>
      <c r="O2022">
        <v>0</v>
      </c>
      <c r="P2022">
        <v>1792</v>
      </c>
      <c r="Q2022">
        <v>0</v>
      </c>
      <c r="R2022">
        <v>19</v>
      </c>
      <c r="S2022">
        <v>10</v>
      </c>
      <c r="T2022">
        <v>203</v>
      </c>
      <c r="U2022">
        <v>12</v>
      </c>
      <c r="V2022">
        <v>4</v>
      </c>
      <c r="W2022">
        <v>0</v>
      </c>
      <c r="X2022">
        <v>144.19199718775417</v>
      </c>
      <c r="Y2022">
        <v>0</v>
      </c>
      <c r="Z2022">
        <v>0.87132546379484044</v>
      </c>
      <c r="AA2022">
        <v>10.938917611493268</v>
      </c>
      <c r="AB2022">
        <v>24.867189808333247</v>
      </c>
      <c r="AC2022">
        <v>443.71013482136772</v>
      </c>
      <c r="AD2022">
        <v>4.6874546383719302</v>
      </c>
      <c r="AE2022">
        <v>629.26701953111524</v>
      </c>
    </row>
    <row r="2023" spans="1:31" x14ac:dyDescent="0.25">
      <c r="A2023">
        <v>1629459</v>
      </c>
      <c r="B2023">
        <v>1</v>
      </c>
      <c r="C2023" t="s">
        <v>80</v>
      </c>
      <c r="D2023" t="s">
        <v>107</v>
      </c>
      <c r="E2023" t="s">
        <v>152</v>
      </c>
      <c r="F2023" t="s">
        <v>6049</v>
      </c>
      <c r="G2023" t="s">
        <v>507</v>
      </c>
      <c r="H2023" t="s">
        <v>149</v>
      </c>
      <c r="I2023" t="s">
        <v>135</v>
      </c>
      <c r="J2023" t="s">
        <v>136</v>
      </c>
      <c r="K2023" t="s">
        <v>137</v>
      </c>
      <c r="L2023" t="s">
        <v>6050</v>
      </c>
      <c r="M2023" t="s">
        <v>6051</v>
      </c>
      <c r="N2023">
        <v>1.6697222220000001</v>
      </c>
      <c r="O2023">
        <v>0</v>
      </c>
      <c r="P2023">
        <v>1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1.9188215798657503E-2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1.9188215798657503E-2</v>
      </c>
    </row>
    <row r="2024" spans="1:31" x14ac:dyDescent="0.25">
      <c r="A2024">
        <v>1629127</v>
      </c>
      <c r="B2024">
        <v>1</v>
      </c>
      <c r="C2024" t="s">
        <v>80</v>
      </c>
      <c r="D2024" t="s">
        <v>89</v>
      </c>
      <c r="E2024" t="s">
        <v>131</v>
      </c>
      <c r="F2024" t="s">
        <v>6052</v>
      </c>
      <c r="G2024" t="s">
        <v>195</v>
      </c>
      <c r="H2024" t="s">
        <v>134</v>
      </c>
      <c r="I2024" t="s">
        <v>135</v>
      </c>
      <c r="J2024" t="s">
        <v>136</v>
      </c>
      <c r="K2024" t="s">
        <v>137</v>
      </c>
      <c r="L2024" t="s">
        <v>6053</v>
      </c>
      <c r="M2024" t="s">
        <v>6054</v>
      </c>
      <c r="N2024">
        <v>2.2594444440000001</v>
      </c>
      <c r="O2024">
        <v>0</v>
      </c>
      <c r="P2024">
        <v>328</v>
      </c>
      <c r="Q2024">
        <v>1</v>
      </c>
      <c r="R2024">
        <v>9</v>
      </c>
      <c r="S2024">
        <v>4</v>
      </c>
      <c r="T2024">
        <v>10</v>
      </c>
      <c r="U2024">
        <v>1</v>
      </c>
      <c r="V2024">
        <v>0</v>
      </c>
      <c r="W2024">
        <v>0</v>
      </c>
      <c r="X2024">
        <v>607.06125997925983</v>
      </c>
      <c r="Y2024">
        <v>0.9481455373569142</v>
      </c>
      <c r="Z2024">
        <v>2.763423489235135</v>
      </c>
      <c r="AA2024">
        <v>11.719821049168047</v>
      </c>
      <c r="AB2024">
        <v>22.284042274773952</v>
      </c>
      <c r="AC2024">
        <v>22.839708237499444</v>
      </c>
      <c r="AD2024">
        <v>0</v>
      </c>
      <c r="AE2024">
        <v>667.61640056729334</v>
      </c>
    </row>
    <row r="2025" spans="1:31" x14ac:dyDescent="0.25">
      <c r="A2025">
        <v>1629814</v>
      </c>
      <c r="B2025">
        <v>1</v>
      </c>
      <c r="C2025" t="s">
        <v>80</v>
      </c>
      <c r="D2025" t="s">
        <v>106</v>
      </c>
      <c r="E2025" t="s">
        <v>152</v>
      </c>
      <c r="F2025" t="s">
        <v>6055</v>
      </c>
      <c r="G2025" t="s">
        <v>154</v>
      </c>
      <c r="H2025" t="s">
        <v>149</v>
      </c>
      <c r="I2025" t="s">
        <v>135</v>
      </c>
      <c r="J2025" t="s">
        <v>136</v>
      </c>
      <c r="K2025" t="s">
        <v>137</v>
      </c>
      <c r="L2025" t="s">
        <v>6056</v>
      </c>
      <c r="M2025" t="s">
        <v>6057</v>
      </c>
      <c r="N2025">
        <v>1.991666666</v>
      </c>
      <c r="O2025">
        <v>0</v>
      </c>
      <c r="P2025">
        <v>1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5.6463413734722219E-4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5.6463413734722219E-4</v>
      </c>
    </row>
    <row r="2026" spans="1:31" x14ac:dyDescent="0.25">
      <c r="A2026">
        <v>1629565</v>
      </c>
      <c r="B2026">
        <v>1</v>
      </c>
      <c r="C2026" t="s">
        <v>80</v>
      </c>
      <c r="D2026" t="s">
        <v>104</v>
      </c>
      <c r="E2026" t="s">
        <v>131</v>
      </c>
      <c r="F2026" t="s">
        <v>6058</v>
      </c>
      <c r="G2026" t="s">
        <v>195</v>
      </c>
      <c r="H2026" t="s">
        <v>134</v>
      </c>
      <c r="I2026" t="s">
        <v>135</v>
      </c>
      <c r="J2026" t="s">
        <v>136</v>
      </c>
      <c r="K2026" t="s">
        <v>137</v>
      </c>
      <c r="L2026" t="s">
        <v>6059</v>
      </c>
      <c r="M2026" t="s">
        <v>6060</v>
      </c>
      <c r="N2026">
        <v>1.0213888879999999</v>
      </c>
      <c r="O2026">
        <v>0</v>
      </c>
      <c r="P2026">
        <v>636</v>
      </c>
      <c r="Q2026">
        <v>0</v>
      </c>
      <c r="R2026">
        <v>0</v>
      </c>
      <c r="S2026">
        <v>0</v>
      </c>
      <c r="T2026">
        <v>170</v>
      </c>
      <c r="U2026">
        <v>0</v>
      </c>
      <c r="V2026">
        <v>1</v>
      </c>
      <c r="W2026">
        <v>0</v>
      </c>
      <c r="X2026">
        <v>149.87007338231712</v>
      </c>
      <c r="Y2026">
        <v>0</v>
      </c>
      <c r="Z2026">
        <v>0</v>
      </c>
      <c r="AA2026">
        <v>0</v>
      </c>
      <c r="AB2026">
        <v>243.41003876056575</v>
      </c>
      <c r="AC2026">
        <v>0</v>
      </c>
      <c r="AD2026">
        <v>0</v>
      </c>
      <c r="AE2026">
        <v>393.2801121428829</v>
      </c>
    </row>
    <row r="2027" spans="1:31" x14ac:dyDescent="0.25">
      <c r="A2027">
        <v>1629960</v>
      </c>
      <c r="B2027">
        <v>1</v>
      </c>
      <c r="C2027" t="s">
        <v>81</v>
      </c>
      <c r="D2027" t="s">
        <v>127</v>
      </c>
      <c r="E2027" t="s">
        <v>146</v>
      </c>
      <c r="F2027" t="s">
        <v>6061</v>
      </c>
      <c r="G2027" t="s">
        <v>260</v>
      </c>
      <c r="H2027" t="s">
        <v>149</v>
      </c>
      <c r="I2027" t="s">
        <v>135</v>
      </c>
      <c r="J2027" t="s">
        <v>136</v>
      </c>
      <c r="K2027" t="s">
        <v>137</v>
      </c>
      <c r="L2027" t="s">
        <v>6062</v>
      </c>
      <c r="M2027" t="s">
        <v>6063</v>
      </c>
      <c r="N2027">
        <v>8.0594444440000004</v>
      </c>
      <c r="O2027">
        <v>0</v>
      </c>
      <c r="P2027">
        <v>1</v>
      </c>
      <c r="Q2027">
        <v>0</v>
      </c>
      <c r="R2027">
        <v>8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1.033745194645608</v>
      </c>
      <c r="Y2027">
        <v>0</v>
      </c>
      <c r="Z2027">
        <v>17.834122960264288</v>
      </c>
      <c r="AA2027">
        <v>0</v>
      </c>
      <c r="AB2027">
        <v>0</v>
      </c>
      <c r="AC2027">
        <v>0</v>
      </c>
      <c r="AD2027">
        <v>0</v>
      </c>
      <c r="AE2027">
        <v>18.867868154909896</v>
      </c>
    </row>
    <row r="2028" spans="1:31" x14ac:dyDescent="0.25">
      <c r="A2028">
        <v>1629210</v>
      </c>
      <c r="B2028">
        <v>1</v>
      </c>
      <c r="C2028" t="s">
        <v>81</v>
      </c>
      <c r="D2028" t="s">
        <v>118</v>
      </c>
      <c r="E2028" t="s">
        <v>204</v>
      </c>
      <c r="F2028" t="s">
        <v>2441</v>
      </c>
      <c r="G2028" t="s">
        <v>161</v>
      </c>
      <c r="H2028" t="s">
        <v>134</v>
      </c>
      <c r="I2028" t="s">
        <v>135</v>
      </c>
      <c r="J2028" t="s">
        <v>136</v>
      </c>
      <c r="K2028" t="s">
        <v>137</v>
      </c>
      <c r="L2028" t="s">
        <v>6064</v>
      </c>
      <c r="M2028" t="s">
        <v>6065</v>
      </c>
      <c r="N2028">
        <v>0.6875</v>
      </c>
      <c r="O2028">
        <v>10</v>
      </c>
      <c r="P2028">
        <v>194</v>
      </c>
      <c r="Q2028">
        <v>33</v>
      </c>
      <c r="R2028">
        <v>58</v>
      </c>
      <c r="S2028">
        <v>4</v>
      </c>
      <c r="T2028">
        <v>28</v>
      </c>
      <c r="U2028">
        <v>0</v>
      </c>
      <c r="V2028">
        <v>0</v>
      </c>
      <c r="W2028">
        <v>1.0482148301624998</v>
      </c>
      <c r="X2028">
        <v>25.327480607989305</v>
      </c>
      <c r="Y2028">
        <v>10.479129040165502</v>
      </c>
      <c r="Z2028">
        <v>3.8468251121190002</v>
      </c>
      <c r="AA2028">
        <v>1.6908101515662497</v>
      </c>
      <c r="AB2028">
        <v>11.392320398700312</v>
      </c>
      <c r="AC2028">
        <v>0</v>
      </c>
      <c r="AD2028">
        <v>0</v>
      </c>
      <c r="AE2028">
        <v>53.784780140702864</v>
      </c>
    </row>
    <row r="2029" spans="1:31" x14ac:dyDescent="0.25">
      <c r="A2029">
        <v>1629711</v>
      </c>
      <c r="B2029">
        <v>1</v>
      </c>
      <c r="C2029" t="s">
        <v>80</v>
      </c>
      <c r="D2029" t="s">
        <v>106</v>
      </c>
      <c r="E2029" t="s">
        <v>140</v>
      </c>
      <c r="F2029" t="s">
        <v>6066</v>
      </c>
      <c r="G2029" t="s">
        <v>161</v>
      </c>
      <c r="H2029" t="s">
        <v>134</v>
      </c>
      <c r="I2029" t="s">
        <v>135</v>
      </c>
      <c r="J2029" t="s">
        <v>136</v>
      </c>
      <c r="K2029" t="s">
        <v>137</v>
      </c>
      <c r="L2029" t="s">
        <v>6067</v>
      </c>
      <c r="M2029" t="s">
        <v>6068</v>
      </c>
      <c r="N2029">
        <v>1.3972222219999999</v>
      </c>
      <c r="O2029">
        <v>1</v>
      </c>
      <c r="P2029">
        <v>2</v>
      </c>
      <c r="Q2029">
        <v>18</v>
      </c>
      <c r="R2029">
        <v>270</v>
      </c>
      <c r="S2029">
        <v>11</v>
      </c>
      <c r="T2029">
        <v>56</v>
      </c>
      <c r="U2029">
        <v>0</v>
      </c>
      <c r="V2029">
        <v>0</v>
      </c>
      <c r="W2029">
        <v>0.5597756187483055</v>
      </c>
      <c r="X2029">
        <v>5.8648384275186176</v>
      </c>
      <c r="Y2029">
        <v>12.827143041040415</v>
      </c>
      <c r="Z2029">
        <v>286.19841937273554</v>
      </c>
      <c r="AA2029">
        <v>78.855636065623656</v>
      </c>
      <c r="AB2029">
        <v>70.531609163454746</v>
      </c>
      <c r="AC2029">
        <v>0</v>
      </c>
      <c r="AD2029">
        <v>0</v>
      </c>
      <c r="AE2029">
        <v>454.83742168912124</v>
      </c>
    </row>
    <row r="2030" spans="1:31" x14ac:dyDescent="0.25">
      <c r="A2030">
        <v>1629313</v>
      </c>
      <c r="B2030">
        <v>1</v>
      </c>
      <c r="C2030" t="s">
        <v>80</v>
      </c>
      <c r="D2030" t="s">
        <v>97</v>
      </c>
      <c r="E2030" t="s">
        <v>152</v>
      </c>
      <c r="F2030" t="s">
        <v>6069</v>
      </c>
      <c r="G2030" t="s">
        <v>154</v>
      </c>
      <c r="H2030" t="s">
        <v>149</v>
      </c>
      <c r="I2030" t="s">
        <v>135</v>
      </c>
      <c r="J2030" t="s">
        <v>136</v>
      </c>
      <c r="K2030" t="s">
        <v>137</v>
      </c>
      <c r="L2030" t="s">
        <v>6070</v>
      </c>
      <c r="M2030" t="s">
        <v>6071</v>
      </c>
      <c r="N2030">
        <v>2.9022222219999998</v>
      </c>
      <c r="O2030">
        <v>0</v>
      </c>
      <c r="P2030">
        <v>1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0.50861504436081506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0.50861504436081506</v>
      </c>
    </row>
    <row r="2031" spans="1:31" x14ac:dyDescent="0.25">
      <c r="A2031">
        <v>1629170</v>
      </c>
      <c r="B2031">
        <v>1</v>
      </c>
      <c r="C2031" t="s">
        <v>80</v>
      </c>
      <c r="D2031" t="s">
        <v>98</v>
      </c>
      <c r="E2031" t="s">
        <v>140</v>
      </c>
      <c r="F2031" t="s">
        <v>2395</v>
      </c>
      <c r="G2031" t="s">
        <v>161</v>
      </c>
      <c r="H2031" t="s">
        <v>134</v>
      </c>
      <c r="I2031" t="s">
        <v>135</v>
      </c>
      <c r="J2031" t="s">
        <v>136</v>
      </c>
      <c r="K2031" t="s">
        <v>137</v>
      </c>
      <c r="L2031" t="s">
        <v>6072</v>
      </c>
      <c r="M2031" t="s">
        <v>6073</v>
      </c>
      <c r="N2031">
        <v>1.19</v>
      </c>
      <c r="O2031">
        <v>0</v>
      </c>
      <c r="P2031">
        <v>0</v>
      </c>
      <c r="Q2031">
        <v>10</v>
      </c>
      <c r="R2031">
        <v>98</v>
      </c>
      <c r="S2031">
        <v>4</v>
      </c>
      <c r="T2031">
        <v>22</v>
      </c>
      <c r="U2031">
        <v>0</v>
      </c>
      <c r="V2031">
        <v>0</v>
      </c>
      <c r="W2031">
        <v>0</v>
      </c>
      <c r="X2031">
        <v>0</v>
      </c>
      <c r="Y2031">
        <v>61.797946081648085</v>
      </c>
      <c r="Z2031">
        <v>71.694822527284288</v>
      </c>
      <c r="AA2031">
        <v>5.5893430033934219</v>
      </c>
      <c r="AB2031">
        <v>16.772751998504727</v>
      </c>
      <c r="AC2031">
        <v>0</v>
      </c>
      <c r="AD2031">
        <v>0</v>
      </c>
      <c r="AE2031">
        <v>155.85486361083053</v>
      </c>
    </row>
    <row r="2032" spans="1:31" x14ac:dyDescent="0.25">
      <c r="A2032">
        <v>1629502</v>
      </c>
      <c r="B2032">
        <v>1</v>
      </c>
      <c r="C2032" t="s">
        <v>80</v>
      </c>
      <c r="D2032" t="s">
        <v>83</v>
      </c>
      <c r="E2032" t="s">
        <v>131</v>
      </c>
      <c r="F2032" t="s">
        <v>6074</v>
      </c>
      <c r="G2032" t="s">
        <v>195</v>
      </c>
      <c r="H2032" t="s">
        <v>134</v>
      </c>
      <c r="I2032" t="s">
        <v>135</v>
      </c>
      <c r="J2032" t="s">
        <v>136</v>
      </c>
      <c r="K2032" t="s">
        <v>137</v>
      </c>
      <c r="L2032" t="s">
        <v>6075</v>
      </c>
      <c r="M2032" t="s">
        <v>6076</v>
      </c>
      <c r="N2032">
        <v>2.3944444439999999</v>
      </c>
      <c r="O2032">
        <v>0</v>
      </c>
      <c r="P2032">
        <v>2</v>
      </c>
      <c r="Q2032">
        <v>0</v>
      </c>
      <c r="R2032">
        <v>4</v>
      </c>
      <c r="S2032">
        <v>3</v>
      </c>
      <c r="T2032">
        <v>29</v>
      </c>
      <c r="U2032">
        <v>4</v>
      </c>
      <c r="V2032">
        <v>4</v>
      </c>
      <c r="W2032">
        <v>0</v>
      </c>
      <c r="X2032">
        <v>15.405076725654583</v>
      </c>
      <c r="Y2032">
        <v>0</v>
      </c>
      <c r="Z2032">
        <v>2.2591795026150394</v>
      </c>
      <c r="AA2032">
        <v>104.70598850355783</v>
      </c>
      <c r="AB2032">
        <v>240.00442295603227</v>
      </c>
      <c r="AC2032">
        <v>1703.4077083163882</v>
      </c>
      <c r="AD2032">
        <v>372.75903171124355</v>
      </c>
      <c r="AE2032">
        <v>2438.5414077154915</v>
      </c>
    </row>
    <row r="2033" spans="1:31" x14ac:dyDescent="0.25">
      <c r="A2033">
        <v>1629811</v>
      </c>
      <c r="B2033">
        <v>1</v>
      </c>
      <c r="C2033" t="s">
        <v>80</v>
      </c>
      <c r="D2033" t="s">
        <v>89</v>
      </c>
      <c r="E2033" t="s">
        <v>362</v>
      </c>
      <c r="F2033" t="s">
        <v>4672</v>
      </c>
      <c r="G2033" t="s">
        <v>900</v>
      </c>
      <c r="H2033" t="s">
        <v>149</v>
      </c>
      <c r="I2033" t="s">
        <v>135</v>
      </c>
      <c r="J2033" t="s">
        <v>136</v>
      </c>
      <c r="K2033" t="s">
        <v>137</v>
      </c>
      <c r="L2033" t="s">
        <v>6077</v>
      </c>
      <c r="M2033" t="s">
        <v>6078</v>
      </c>
      <c r="N2033">
        <v>0.65249999999999997</v>
      </c>
      <c r="O2033">
        <v>0</v>
      </c>
      <c r="P2033">
        <v>5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6.3536837400824844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6.3536837400824844</v>
      </c>
    </row>
    <row r="2034" spans="1:31" x14ac:dyDescent="0.25">
      <c r="A2034">
        <v>1629147</v>
      </c>
      <c r="B2034">
        <v>1</v>
      </c>
      <c r="C2034" t="s">
        <v>80</v>
      </c>
      <c r="D2034" t="s">
        <v>99</v>
      </c>
      <c r="E2034" t="s">
        <v>178</v>
      </c>
      <c r="F2034" t="s">
        <v>6079</v>
      </c>
      <c r="G2034" t="s">
        <v>227</v>
      </c>
      <c r="H2034" t="s">
        <v>149</v>
      </c>
      <c r="I2034" t="s">
        <v>135</v>
      </c>
      <c r="J2034" t="s">
        <v>136</v>
      </c>
      <c r="K2034" t="s">
        <v>137</v>
      </c>
      <c r="L2034" t="s">
        <v>6080</v>
      </c>
      <c r="M2034" t="s">
        <v>6081</v>
      </c>
      <c r="N2034">
        <v>1.4608333330000001</v>
      </c>
      <c r="O2034">
        <v>0</v>
      </c>
      <c r="P2034">
        <v>31</v>
      </c>
      <c r="Q2034">
        <v>0</v>
      </c>
      <c r="R2034">
        <v>0</v>
      </c>
      <c r="S2034">
        <v>0</v>
      </c>
      <c r="T2034">
        <v>3</v>
      </c>
      <c r="U2034">
        <v>0</v>
      </c>
      <c r="V2034">
        <v>0</v>
      </c>
      <c r="W2034">
        <v>0</v>
      </c>
      <c r="X2034">
        <v>9.4810153175208765</v>
      </c>
      <c r="Y2034">
        <v>0</v>
      </c>
      <c r="Z2034">
        <v>0</v>
      </c>
      <c r="AA2034">
        <v>0</v>
      </c>
      <c r="AB2034">
        <v>1.3767585172790684</v>
      </c>
      <c r="AC2034">
        <v>0</v>
      </c>
      <c r="AD2034">
        <v>0</v>
      </c>
      <c r="AE2034">
        <v>10.857773834799945</v>
      </c>
    </row>
    <row r="2035" spans="1:31" x14ac:dyDescent="0.25">
      <c r="A2035">
        <v>1629545</v>
      </c>
      <c r="B2035">
        <v>1</v>
      </c>
      <c r="C2035" t="s">
        <v>80</v>
      </c>
      <c r="D2035" t="s">
        <v>106</v>
      </c>
      <c r="E2035" t="s">
        <v>178</v>
      </c>
      <c r="F2035" t="s">
        <v>6082</v>
      </c>
      <c r="G2035" t="s">
        <v>227</v>
      </c>
      <c r="H2035" t="s">
        <v>149</v>
      </c>
      <c r="I2035" t="s">
        <v>135</v>
      </c>
      <c r="J2035" t="s">
        <v>136</v>
      </c>
      <c r="K2035" t="s">
        <v>137</v>
      </c>
      <c r="L2035" t="s">
        <v>6083</v>
      </c>
      <c r="M2035" t="s">
        <v>5323</v>
      </c>
      <c r="N2035">
        <v>0.76416666600000005</v>
      </c>
      <c r="O2035">
        <v>0</v>
      </c>
      <c r="P2035">
        <v>3</v>
      </c>
      <c r="Q2035">
        <v>0</v>
      </c>
      <c r="R2035">
        <v>2</v>
      </c>
      <c r="S2035">
        <v>0</v>
      </c>
      <c r="T2035">
        <v>3</v>
      </c>
      <c r="U2035">
        <v>0</v>
      </c>
      <c r="V2035">
        <v>0</v>
      </c>
      <c r="W2035">
        <v>0</v>
      </c>
      <c r="X2035">
        <v>5.4776935454555552E-2</v>
      </c>
      <c r="Y2035">
        <v>0</v>
      </c>
      <c r="Z2035">
        <v>1.8427346752916667E-2</v>
      </c>
      <c r="AA2035">
        <v>0</v>
      </c>
      <c r="AB2035">
        <v>3.287778781100982</v>
      </c>
      <c r="AC2035">
        <v>0</v>
      </c>
      <c r="AD2035">
        <v>0</v>
      </c>
      <c r="AE2035">
        <v>3.3609830633084541</v>
      </c>
    </row>
    <row r="2036" spans="1:31" x14ac:dyDescent="0.25">
      <c r="A2036">
        <v>1629104</v>
      </c>
      <c r="B2036">
        <v>1</v>
      </c>
      <c r="C2036" t="s">
        <v>80</v>
      </c>
      <c r="D2036" t="s">
        <v>106</v>
      </c>
      <c r="E2036" t="s">
        <v>204</v>
      </c>
      <c r="F2036" t="s">
        <v>6084</v>
      </c>
      <c r="G2036" t="s">
        <v>161</v>
      </c>
      <c r="H2036" t="s">
        <v>134</v>
      </c>
      <c r="I2036" t="s">
        <v>135</v>
      </c>
      <c r="J2036" t="s">
        <v>136</v>
      </c>
      <c r="K2036" t="s">
        <v>137</v>
      </c>
      <c r="L2036" t="s">
        <v>6085</v>
      </c>
      <c r="M2036" t="s">
        <v>6086</v>
      </c>
      <c r="N2036">
        <v>0.76166666599999999</v>
      </c>
      <c r="O2036">
        <v>1</v>
      </c>
      <c r="P2036">
        <v>545</v>
      </c>
      <c r="Q2036">
        <v>42</v>
      </c>
      <c r="R2036">
        <v>30</v>
      </c>
      <c r="S2036">
        <v>8</v>
      </c>
      <c r="T2036">
        <v>52</v>
      </c>
      <c r="U2036">
        <v>0</v>
      </c>
      <c r="V2036">
        <v>0</v>
      </c>
      <c r="W2036">
        <v>0.21299305690203335</v>
      </c>
      <c r="X2036">
        <v>69.499412703903872</v>
      </c>
      <c r="Y2036">
        <v>68.035294158849723</v>
      </c>
      <c r="Z2036">
        <v>3.5172356698600145</v>
      </c>
      <c r="AA2036">
        <v>12.009569357668395</v>
      </c>
      <c r="AB2036">
        <v>11.003967886998565</v>
      </c>
      <c r="AC2036">
        <v>0</v>
      </c>
      <c r="AD2036">
        <v>0</v>
      </c>
      <c r="AE2036">
        <v>164.27847283418262</v>
      </c>
    </row>
    <row r="2037" spans="1:31" x14ac:dyDescent="0.25">
      <c r="A2037">
        <v>1629233</v>
      </c>
      <c r="B2037">
        <v>1</v>
      </c>
      <c r="C2037" t="s">
        <v>80</v>
      </c>
      <c r="D2037" t="s">
        <v>103</v>
      </c>
      <c r="E2037" t="s">
        <v>204</v>
      </c>
      <c r="F2037" t="s">
        <v>6087</v>
      </c>
      <c r="G2037" t="s">
        <v>161</v>
      </c>
      <c r="H2037" t="s">
        <v>134</v>
      </c>
      <c r="I2037" t="s">
        <v>135</v>
      </c>
      <c r="J2037" t="s">
        <v>136</v>
      </c>
      <c r="K2037" t="s">
        <v>137</v>
      </c>
      <c r="L2037" t="s">
        <v>6088</v>
      </c>
      <c r="M2037" t="s">
        <v>6089</v>
      </c>
      <c r="N2037">
        <v>0.883611111</v>
      </c>
      <c r="O2037">
        <v>0</v>
      </c>
      <c r="P2037">
        <v>9</v>
      </c>
      <c r="Q2037">
        <v>0</v>
      </c>
      <c r="R2037">
        <v>30</v>
      </c>
      <c r="S2037">
        <v>6</v>
      </c>
      <c r="T2037">
        <v>34</v>
      </c>
      <c r="U2037">
        <v>34</v>
      </c>
      <c r="V2037">
        <v>2</v>
      </c>
      <c r="W2037">
        <v>0</v>
      </c>
      <c r="X2037">
        <v>2.2300422852780963</v>
      </c>
      <c r="Y2037">
        <v>0</v>
      </c>
      <c r="Z2037">
        <v>12.405862742652372</v>
      </c>
      <c r="AA2037">
        <v>35.999672895001225</v>
      </c>
      <c r="AB2037">
        <v>24.511770248830533</v>
      </c>
      <c r="AC2037">
        <v>1305.9921228529538</v>
      </c>
      <c r="AD2037">
        <v>11.866957937135094</v>
      </c>
      <c r="AE2037">
        <v>1393.006428961851</v>
      </c>
    </row>
    <row r="2038" spans="1:31" x14ac:dyDescent="0.25">
      <c r="A2038">
        <v>1629190</v>
      </c>
      <c r="B2038">
        <v>1</v>
      </c>
      <c r="C2038" t="s">
        <v>81</v>
      </c>
      <c r="D2038" t="s">
        <v>120</v>
      </c>
      <c r="E2038" t="s">
        <v>140</v>
      </c>
      <c r="F2038" t="s">
        <v>6090</v>
      </c>
      <c r="G2038" t="s">
        <v>161</v>
      </c>
      <c r="H2038" t="s">
        <v>134</v>
      </c>
      <c r="I2038" t="s">
        <v>135</v>
      </c>
      <c r="J2038" t="s">
        <v>136</v>
      </c>
      <c r="K2038" t="s">
        <v>137</v>
      </c>
      <c r="L2038" t="s">
        <v>6091</v>
      </c>
      <c r="M2038" t="s">
        <v>6092</v>
      </c>
      <c r="N2038">
        <v>6.9180555549999996</v>
      </c>
      <c r="O2038">
        <v>0</v>
      </c>
      <c r="P2038">
        <v>346</v>
      </c>
      <c r="Q2038">
        <v>104</v>
      </c>
      <c r="R2038">
        <v>46</v>
      </c>
      <c r="S2038">
        <v>10</v>
      </c>
      <c r="T2038">
        <v>53</v>
      </c>
      <c r="U2038">
        <v>4</v>
      </c>
      <c r="V2038">
        <v>0</v>
      </c>
      <c r="W2038">
        <v>0</v>
      </c>
      <c r="X2038">
        <v>350.24293318402988</v>
      </c>
      <c r="Y2038">
        <v>1442.6609744494285</v>
      </c>
      <c r="Z2038">
        <v>288.94034145148782</v>
      </c>
      <c r="AA2038">
        <v>204.12499017333161</v>
      </c>
      <c r="AB2038">
        <v>364.18791649517692</v>
      </c>
      <c r="AC2038">
        <v>1368.8195062018597</v>
      </c>
      <c r="AD2038">
        <v>0</v>
      </c>
      <c r="AE2038">
        <v>4018.9766619553147</v>
      </c>
    </row>
    <row r="2039" spans="1:31" x14ac:dyDescent="0.25">
      <c r="A2039">
        <v>1629276</v>
      </c>
      <c r="B2039">
        <v>1</v>
      </c>
      <c r="C2039" t="s">
        <v>80</v>
      </c>
      <c r="D2039" t="s">
        <v>103</v>
      </c>
      <c r="E2039" t="s">
        <v>140</v>
      </c>
      <c r="F2039" t="s">
        <v>5107</v>
      </c>
      <c r="G2039" t="s">
        <v>161</v>
      </c>
      <c r="H2039" t="s">
        <v>134</v>
      </c>
      <c r="I2039" t="s">
        <v>135</v>
      </c>
      <c r="J2039" t="s">
        <v>136</v>
      </c>
      <c r="K2039" t="s">
        <v>137</v>
      </c>
      <c r="L2039" t="s">
        <v>6093</v>
      </c>
      <c r="M2039" t="s">
        <v>6094</v>
      </c>
      <c r="N2039">
        <v>0.31138888799999997</v>
      </c>
      <c r="O2039">
        <v>0</v>
      </c>
      <c r="P2039">
        <v>1820</v>
      </c>
      <c r="Q2039">
        <v>5</v>
      </c>
      <c r="R2039">
        <v>28</v>
      </c>
      <c r="S2039">
        <v>43</v>
      </c>
      <c r="T2039">
        <v>250</v>
      </c>
      <c r="U2039">
        <v>57</v>
      </c>
      <c r="V2039">
        <v>13</v>
      </c>
      <c r="W2039">
        <v>0</v>
      </c>
      <c r="X2039">
        <v>177.24068584675226</v>
      </c>
      <c r="Y2039">
        <v>17.257847209700621</v>
      </c>
      <c r="Z2039">
        <v>8.2013047593228663</v>
      </c>
      <c r="AA2039">
        <v>208.196653360477</v>
      </c>
      <c r="AB2039">
        <v>73.535994137630354</v>
      </c>
      <c r="AC2039">
        <v>2638.0567997848202</v>
      </c>
      <c r="AD2039">
        <v>363.29032749078385</v>
      </c>
      <c r="AE2039">
        <v>3485.7796125894874</v>
      </c>
    </row>
    <row r="2040" spans="1:31" x14ac:dyDescent="0.25">
      <c r="A2040">
        <v>1629963</v>
      </c>
      <c r="B2040">
        <v>1</v>
      </c>
      <c r="C2040" t="s">
        <v>80</v>
      </c>
      <c r="D2040" t="s">
        <v>91</v>
      </c>
      <c r="E2040" t="s">
        <v>131</v>
      </c>
      <c r="F2040" t="s">
        <v>5048</v>
      </c>
      <c r="G2040" t="s">
        <v>195</v>
      </c>
      <c r="H2040" t="s">
        <v>134</v>
      </c>
      <c r="I2040" t="s">
        <v>135</v>
      </c>
      <c r="J2040" t="s">
        <v>136</v>
      </c>
      <c r="K2040" t="s">
        <v>137</v>
      </c>
      <c r="L2040" t="s">
        <v>6095</v>
      </c>
      <c r="M2040" t="s">
        <v>6096</v>
      </c>
      <c r="N2040">
        <v>1.8038888879999999</v>
      </c>
      <c r="O2040">
        <v>0</v>
      </c>
      <c r="P2040">
        <v>1</v>
      </c>
      <c r="Q2040">
        <v>0</v>
      </c>
      <c r="R2040">
        <v>12</v>
      </c>
      <c r="S2040">
        <v>0</v>
      </c>
      <c r="T2040">
        <v>1</v>
      </c>
      <c r="U2040">
        <v>0</v>
      </c>
      <c r="V2040">
        <v>0</v>
      </c>
      <c r="W2040">
        <v>0</v>
      </c>
      <c r="X2040">
        <v>1.3598077708000002E-3</v>
      </c>
      <c r="Y2040">
        <v>0</v>
      </c>
      <c r="Z2040">
        <v>5.306475341074159</v>
      </c>
      <c r="AA2040">
        <v>0</v>
      </c>
      <c r="AB2040">
        <v>0.53678948830471329</v>
      </c>
      <c r="AC2040">
        <v>0</v>
      </c>
      <c r="AD2040">
        <v>0</v>
      </c>
      <c r="AE2040">
        <v>5.8446246371496731</v>
      </c>
    </row>
    <row r="2041" spans="1:31" x14ac:dyDescent="0.25">
      <c r="A2041">
        <v>1629823</v>
      </c>
      <c r="B2041">
        <v>1</v>
      </c>
      <c r="C2041" t="s">
        <v>80</v>
      </c>
      <c r="D2041" t="s">
        <v>100</v>
      </c>
      <c r="E2041" t="s">
        <v>204</v>
      </c>
      <c r="F2041" t="s">
        <v>6097</v>
      </c>
      <c r="G2041" t="s">
        <v>161</v>
      </c>
      <c r="H2041" t="s">
        <v>134</v>
      </c>
      <c r="I2041" t="s">
        <v>135</v>
      </c>
      <c r="J2041" t="s">
        <v>136</v>
      </c>
      <c r="K2041" t="s">
        <v>137</v>
      </c>
      <c r="L2041" t="s">
        <v>6098</v>
      </c>
      <c r="M2041" t="s">
        <v>6099</v>
      </c>
      <c r="N2041">
        <v>0.54333333299999997</v>
      </c>
      <c r="O2041">
        <v>0</v>
      </c>
      <c r="P2041">
        <v>2</v>
      </c>
      <c r="Q2041">
        <v>58</v>
      </c>
      <c r="R2041">
        <v>75</v>
      </c>
      <c r="S2041">
        <v>2</v>
      </c>
      <c r="T2041">
        <v>4</v>
      </c>
      <c r="U2041">
        <v>0</v>
      </c>
      <c r="V2041">
        <v>0</v>
      </c>
      <c r="W2041">
        <v>0</v>
      </c>
      <c r="X2041">
        <v>0.21707113459702002</v>
      </c>
      <c r="Y2041">
        <v>98.458054362652192</v>
      </c>
      <c r="Z2041">
        <v>44.861939610956277</v>
      </c>
      <c r="AA2041">
        <v>14.615531906490824</v>
      </c>
      <c r="AB2041">
        <v>1.37336179502149</v>
      </c>
      <c r="AC2041">
        <v>0</v>
      </c>
      <c r="AD2041">
        <v>0</v>
      </c>
      <c r="AE2041">
        <v>159.52595880971779</v>
      </c>
    </row>
    <row r="2042" spans="1:31" x14ac:dyDescent="0.25">
      <c r="A2042">
        <v>1629322</v>
      </c>
      <c r="B2042">
        <v>1</v>
      </c>
      <c r="C2042" t="s">
        <v>80</v>
      </c>
      <c r="D2042" t="s">
        <v>110</v>
      </c>
      <c r="E2042" t="s">
        <v>152</v>
      </c>
      <c r="F2042" t="s">
        <v>6100</v>
      </c>
      <c r="G2042" t="s">
        <v>154</v>
      </c>
      <c r="H2042" t="s">
        <v>149</v>
      </c>
      <c r="I2042" t="s">
        <v>135</v>
      </c>
      <c r="J2042" t="s">
        <v>136</v>
      </c>
      <c r="K2042" t="s">
        <v>137</v>
      </c>
      <c r="L2042" t="s">
        <v>6101</v>
      </c>
      <c r="M2042" t="s">
        <v>6102</v>
      </c>
      <c r="N2042">
        <v>1.812777777</v>
      </c>
      <c r="O2042">
        <v>0</v>
      </c>
      <c r="P2042">
        <v>5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1.7852697049621429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1.7852697049621429</v>
      </c>
    </row>
    <row r="2043" spans="1:31" x14ac:dyDescent="0.25">
      <c r="A2043">
        <v>1629654</v>
      </c>
      <c r="B2043">
        <v>1</v>
      </c>
      <c r="C2043" t="s">
        <v>80</v>
      </c>
      <c r="D2043" t="s">
        <v>100</v>
      </c>
      <c r="E2043" t="s">
        <v>140</v>
      </c>
      <c r="F2043" t="s">
        <v>6103</v>
      </c>
      <c r="G2043" t="s">
        <v>2930</v>
      </c>
      <c r="H2043" t="s">
        <v>134</v>
      </c>
      <c r="I2043" t="s">
        <v>135</v>
      </c>
      <c r="J2043" t="s">
        <v>136</v>
      </c>
      <c r="K2043" t="s">
        <v>137</v>
      </c>
      <c r="L2043" t="s">
        <v>6104</v>
      </c>
      <c r="M2043" t="s">
        <v>6105</v>
      </c>
      <c r="N2043">
        <v>1.6725000000000001</v>
      </c>
      <c r="O2043">
        <v>0</v>
      </c>
      <c r="P2043">
        <v>280</v>
      </c>
      <c r="Q2043">
        <v>0</v>
      </c>
      <c r="R2043">
        <v>53</v>
      </c>
      <c r="S2043">
        <v>0</v>
      </c>
      <c r="T2043">
        <v>42</v>
      </c>
      <c r="U2043">
        <v>0</v>
      </c>
      <c r="V2043">
        <v>0</v>
      </c>
      <c r="W2043">
        <v>0</v>
      </c>
      <c r="X2043">
        <v>106.01241611411487</v>
      </c>
      <c r="Y2043">
        <v>0</v>
      </c>
      <c r="Z2043">
        <v>24.570769281166381</v>
      </c>
      <c r="AA2043">
        <v>0</v>
      </c>
      <c r="AB2043">
        <v>50.403628812766904</v>
      </c>
      <c r="AC2043">
        <v>0</v>
      </c>
      <c r="AD2043">
        <v>0</v>
      </c>
      <c r="AE2043">
        <v>180.98681420804814</v>
      </c>
    </row>
    <row r="2044" spans="1:31" x14ac:dyDescent="0.25">
      <c r="A2044">
        <v>1629491</v>
      </c>
      <c r="B2044">
        <v>1</v>
      </c>
      <c r="C2044" t="s">
        <v>81</v>
      </c>
      <c r="D2044" t="s">
        <v>128</v>
      </c>
      <c r="E2044" t="s">
        <v>152</v>
      </c>
      <c r="F2044" t="s">
        <v>6106</v>
      </c>
      <c r="G2044" t="s">
        <v>154</v>
      </c>
      <c r="H2044" t="s">
        <v>149</v>
      </c>
      <c r="I2044" t="s">
        <v>135</v>
      </c>
      <c r="J2044" t="s">
        <v>136</v>
      </c>
      <c r="K2044" t="s">
        <v>137</v>
      </c>
      <c r="L2044" t="s">
        <v>6107</v>
      </c>
      <c r="M2044" t="s">
        <v>6108</v>
      </c>
      <c r="N2044">
        <v>1.0313888879999999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17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15.421153393689369</v>
      </c>
      <c r="AC2044">
        <v>0</v>
      </c>
      <c r="AD2044">
        <v>0</v>
      </c>
      <c r="AE2044">
        <v>15.421153393689369</v>
      </c>
    </row>
    <row r="2045" spans="1:31" x14ac:dyDescent="0.25">
      <c r="A2045">
        <v>1629136</v>
      </c>
      <c r="B2045">
        <v>1</v>
      </c>
      <c r="C2045" t="s">
        <v>81</v>
      </c>
      <c r="D2045" t="s">
        <v>112</v>
      </c>
      <c r="E2045" t="s">
        <v>146</v>
      </c>
      <c r="F2045" t="s">
        <v>6109</v>
      </c>
      <c r="G2045" t="s">
        <v>288</v>
      </c>
      <c r="H2045" t="s">
        <v>149</v>
      </c>
      <c r="I2045" t="s">
        <v>135</v>
      </c>
      <c r="J2045" t="s">
        <v>136</v>
      </c>
      <c r="K2045" t="s">
        <v>137</v>
      </c>
      <c r="L2045" t="s">
        <v>6110</v>
      </c>
      <c r="M2045" t="s">
        <v>6111</v>
      </c>
      <c r="N2045">
        <v>1.487222222</v>
      </c>
      <c r="O2045">
        <v>0</v>
      </c>
      <c r="P2045">
        <v>79</v>
      </c>
      <c r="Q2045">
        <v>0</v>
      </c>
      <c r="R2045">
        <v>4</v>
      </c>
      <c r="S2045">
        <v>0</v>
      </c>
      <c r="T2045">
        <v>17</v>
      </c>
      <c r="U2045">
        <v>0</v>
      </c>
      <c r="V2045">
        <v>0</v>
      </c>
      <c r="W2045">
        <v>0</v>
      </c>
      <c r="X2045">
        <v>19.883096205029574</v>
      </c>
      <c r="Y2045">
        <v>0</v>
      </c>
      <c r="Z2045">
        <v>1.9342353804158334</v>
      </c>
      <c r="AA2045">
        <v>0</v>
      </c>
      <c r="AB2045">
        <v>22.496811667105185</v>
      </c>
      <c r="AC2045">
        <v>0</v>
      </c>
      <c r="AD2045">
        <v>0</v>
      </c>
      <c r="AE2045">
        <v>44.314143252550593</v>
      </c>
    </row>
    <row r="2046" spans="1:31" x14ac:dyDescent="0.25">
      <c r="A2046">
        <v>1629345</v>
      </c>
      <c r="B2046">
        <v>1</v>
      </c>
      <c r="C2046" t="s">
        <v>81</v>
      </c>
      <c r="D2046" t="s">
        <v>127</v>
      </c>
      <c r="E2046" t="s">
        <v>131</v>
      </c>
      <c r="F2046" t="s">
        <v>3471</v>
      </c>
      <c r="G2046" t="s">
        <v>195</v>
      </c>
      <c r="H2046" t="s">
        <v>134</v>
      </c>
      <c r="I2046" t="s">
        <v>135</v>
      </c>
      <c r="J2046" t="s">
        <v>136</v>
      </c>
      <c r="K2046" t="s">
        <v>137</v>
      </c>
      <c r="L2046" t="s">
        <v>6112</v>
      </c>
      <c r="M2046" t="s">
        <v>6113</v>
      </c>
      <c r="N2046">
        <v>12.22</v>
      </c>
      <c r="O2046">
        <v>1</v>
      </c>
      <c r="P2046">
        <v>0</v>
      </c>
      <c r="Q2046">
        <v>24</v>
      </c>
      <c r="R2046">
        <v>0</v>
      </c>
      <c r="S2046">
        <v>3</v>
      </c>
      <c r="T2046">
        <v>0</v>
      </c>
      <c r="U2046">
        <v>0</v>
      </c>
      <c r="V2046">
        <v>0</v>
      </c>
      <c r="W2046">
        <v>17.968769893757507</v>
      </c>
      <c r="X2046">
        <v>0</v>
      </c>
      <c r="Y2046">
        <v>231.11364820114574</v>
      </c>
      <c r="Z2046">
        <v>0</v>
      </c>
      <c r="AA2046">
        <v>187.47404457074487</v>
      </c>
      <c r="AB2046">
        <v>0</v>
      </c>
      <c r="AC2046">
        <v>0</v>
      </c>
      <c r="AD2046">
        <v>0</v>
      </c>
      <c r="AE2046">
        <v>436.5564626656481</v>
      </c>
    </row>
    <row r="2047" spans="1:31" x14ac:dyDescent="0.25">
      <c r="A2047">
        <v>1629800</v>
      </c>
      <c r="B2047">
        <v>1</v>
      </c>
      <c r="C2047" t="s">
        <v>80</v>
      </c>
      <c r="D2047" t="s">
        <v>83</v>
      </c>
      <c r="E2047" t="s">
        <v>152</v>
      </c>
      <c r="F2047" t="s">
        <v>6114</v>
      </c>
      <c r="G2047" t="s">
        <v>168</v>
      </c>
      <c r="H2047" t="s">
        <v>149</v>
      </c>
      <c r="I2047" t="s">
        <v>135</v>
      </c>
      <c r="J2047" t="s">
        <v>136</v>
      </c>
      <c r="K2047" t="s">
        <v>137</v>
      </c>
      <c r="L2047" t="s">
        <v>6115</v>
      </c>
      <c r="M2047" t="s">
        <v>6116</v>
      </c>
      <c r="N2047">
        <v>0.93583333300000004</v>
      </c>
      <c r="O2047">
        <v>0</v>
      </c>
      <c r="P2047">
        <v>4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1.5252035745184638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1.5252035745184638</v>
      </c>
    </row>
    <row r="2048" spans="1:31" x14ac:dyDescent="0.25">
      <c r="A2048">
        <v>1629468</v>
      </c>
      <c r="B2048">
        <v>1</v>
      </c>
      <c r="C2048" t="s">
        <v>81</v>
      </c>
      <c r="D2048" t="s">
        <v>123</v>
      </c>
      <c r="E2048" t="s">
        <v>152</v>
      </c>
      <c r="F2048" t="s">
        <v>6117</v>
      </c>
      <c r="G2048" t="s">
        <v>168</v>
      </c>
      <c r="H2048" t="s">
        <v>149</v>
      </c>
      <c r="I2048" t="s">
        <v>135</v>
      </c>
      <c r="J2048" t="s">
        <v>136</v>
      </c>
      <c r="K2048" t="s">
        <v>137</v>
      </c>
      <c r="L2048" t="s">
        <v>6118</v>
      </c>
      <c r="M2048" t="s">
        <v>6119</v>
      </c>
      <c r="N2048">
        <v>6.9916666660000004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1.5082542923585303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1.5082542923585303</v>
      </c>
    </row>
    <row r="2049" spans="1:31" x14ac:dyDescent="0.25">
      <c r="A2049">
        <v>1629677</v>
      </c>
      <c r="B2049">
        <v>1</v>
      </c>
      <c r="C2049" t="s">
        <v>80</v>
      </c>
      <c r="D2049" t="s">
        <v>97</v>
      </c>
      <c r="E2049" t="s">
        <v>362</v>
      </c>
      <c r="F2049" t="s">
        <v>5098</v>
      </c>
      <c r="G2049" t="s">
        <v>187</v>
      </c>
      <c r="H2049" t="s">
        <v>149</v>
      </c>
      <c r="I2049" t="s">
        <v>135</v>
      </c>
      <c r="J2049" t="s">
        <v>136</v>
      </c>
      <c r="K2049" t="s">
        <v>137</v>
      </c>
      <c r="L2049" t="s">
        <v>6120</v>
      </c>
      <c r="M2049" t="s">
        <v>6121</v>
      </c>
      <c r="N2049">
        <v>6.5269444439999997</v>
      </c>
      <c r="O2049">
        <v>0</v>
      </c>
      <c r="P2049">
        <v>64</v>
      </c>
      <c r="Q2049">
        <v>0</v>
      </c>
      <c r="R2049">
        <v>0</v>
      </c>
      <c r="S2049">
        <v>0</v>
      </c>
      <c r="T2049">
        <v>2</v>
      </c>
      <c r="U2049">
        <v>0</v>
      </c>
      <c r="V2049">
        <v>0</v>
      </c>
      <c r="W2049">
        <v>0</v>
      </c>
      <c r="X2049">
        <v>175.06041856199673</v>
      </c>
      <c r="Y2049">
        <v>0</v>
      </c>
      <c r="Z2049">
        <v>0</v>
      </c>
      <c r="AA2049">
        <v>0</v>
      </c>
      <c r="AB2049">
        <v>37.073686490430475</v>
      </c>
      <c r="AC2049">
        <v>0</v>
      </c>
      <c r="AD2049">
        <v>0</v>
      </c>
      <c r="AE2049">
        <v>212.1341050524272</v>
      </c>
    </row>
    <row r="2050" spans="1:31" x14ac:dyDescent="0.25">
      <c r="A2050">
        <v>1629863</v>
      </c>
      <c r="B2050">
        <v>1</v>
      </c>
      <c r="C2050" t="s">
        <v>81</v>
      </c>
      <c r="D2050" t="s">
        <v>127</v>
      </c>
      <c r="E2050" t="s">
        <v>131</v>
      </c>
      <c r="F2050" t="s">
        <v>6122</v>
      </c>
      <c r="G2050" t="s">
        <v>585</v>
      </c>
      <c r="H2050" t="s">
        <v>134</v>
      </c>
      <c r="I2050" t="s">
        <v>135</v>
      </c>
      <c r="J2050" t="s">
        <v>136</v>
      </c>
      <c r="K2050" t="s">
        <v>137</v>
      </c>
      <c r="L2050" t="s">
        <v>6123</v>
      </c>
      <c r="M2050" t="s">
        <v>6124</v>
      </c>
      <c r="N2050">
        <v>5.3772222220000003</v>
      </c>
      <c r="O2050">
        <v>0</v>
      </c>
      <c r="P2050">
        <v>0</v>
      </c>
      <c r="Q2050">
        <v>1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3.7656713528640267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3.7656713528640267</v>
      </c>
    </row>
    <row r="2051" spans="1:31" x14ac:dyDescent="0.25">
      <c r="A2051">
        <v>1629946</v>
      </c>
      <c r="B2051">
        <v>1</v>
      </c>
      <c r="C2051" t="s">
        <v>80</v>
      </c>
      <c r="D2051" t="s">
        <v>85</v>
      </c>
      <c r="E2051" t="s">
        <v>152</v>
      </c>
      <c r="F2051" t="s">
        <v>6125</v>
      </c>
      <c r="G2051" t="s">
        <v>168</v>
      </c>
      <c r="H2051" t="s">
        <v>149</v>
      </c>
      <c r="I2051" t="s">
        <v>135</v>
      </c>
      <c r="J2051" t="s">
        <v>136</v>
      </c>
      <c r="K2051" t="s">
        <v>137</v>
      </c>
      <c r="L2051" t="s">
        <v>6126</v>
      </c>
      <c r="M2051" t="s">
        <v>6127</v>
      </c>
      <c r="N2051">
        <v>9.2100000000000009</v>
      </c>
      <c r="O2051">
        <v>0</v>
      </c>
      <c r="P2051">
        <v>17</v>
      </c>
      <c r="Q2051">
        <v>0</v>
      </c>
      <c r="R2051">
        <v>0</v>
      </c>
      <c r="S2051">
        <v>0</v>
      </c>
      <c r="T2051">
        <v>2</v>
      </c>
      <c r="U2051">
        <v>0</v>
      </c>
      <c r="V2051">
        <v>0</v>
      </c>
      <c r="W2051">
        <v>0</v>
      </c>
      <c r="X2051">
        <v>37.89926081212225</v>
      </c>
      <c r="Y2051">
        <v>0</v>
      </c>
      <c r="Z2051">
        <v>0</v>
      </c>
      <c r="AA2051">
        <v>0</v>
      </c>
      <c r="AB2051">
        <v>15.402010216643363</v>
      </c>
      <c r="AC2051">
        <v>0</v>
      </c>
      <c r="AD2051">
        <v>0</v>
      </c>
      <c r="AE2051">
        <v>53.301271028765612</v>
      </c>
    </row>
    <row r="2052" spans="1:31" x14ac:dyDescent="0.25">
      <c r="A2052">
        <v>1629176</v>
      </c>
      <c r="B2052">
        <v>1</v>
      </c>
      <c r="C2052" t="s">
        <v>80</v>
      </c>
      <c r="D2052" t="s">
        <v>98</v>
      </c>
      <c r="E2052" t="s">
        <v>140</v>
      </c>
      <c r="F2052" t="s">
        <v>6128</v>
      </c>
      <c r="G2052" t="s">
        <v>161</v>
      </c>
      <c r="H2052" t="s">
        <v>134</v>
      </c>
      <c r="I2052" t="s">
        <v>135</v>
      </c>
      <c r="J2052" t="s">
        <v>136</v>
      </c>
      <c r="K2052" t="s">
        <v>137</v>
      </c>
      <c r="L2052" t="s">
        <v>6129</v>
      </c>
      <c r="M2052" t="s">
        <v>6130</v>
      </c>
      <c r="N2052">
        <v>1.1030555550000001</v>
      </c>
      <c r="O2052">
        <v>2</v>
      </c>
      <c r="P2052">
        <v>2307</v>
      </c>
      <c r="Q2052">
        <v>109</v>
      </c>
      <c r="R2052">
        <v>488</v>
      </c>
      <c r="S2052">
        <v>49</v>
      </c>
      <c r="T2052">
        <v>596</v>
      </c>
      <c r="U2052">
        <v>5</v>
      </c>
      <c r="V2052">
        <v>0</v>
      </c>
      <c r="W2052">
        <v>0.72304882009248783</v>
      </c>
      <c r="X2052">
        <v>550.30388347946837</v>
      </c>
      <c r="Y2052">
        <v>146.06848104133596</v>
      </c>
      <c r="Z2052">
        <v>198.97668021222626</v>
      </c>
      <c r="AA2052">
        <v>289.6060961213534</v>
      </c>
      <c r="AB2052">
        <v>279.66620192913791</v>
      </c>
      <c r="AC2052">
        <v>79.778087508627024</v>
      </c>
      <c r="AD2052">
        <v>0</v>
      </c>
      <c r="AE2052">
        <v>1545.1224791122415</v>
      </c>
    </row>
    <row r="2053" spans="1:31" x14ac:dyDescent="0.25">
      <c r="A2053">
        <v>1629508</v>
      </c>
      <c r="B2053">
        <v>1</v>
      </c>
      <c r="C2053" t="s">
        <v>80</v>
      </c>
      <c r="D2053" t="s">
        <v>99</v>
      </c>
      <c r="E2053" t="s">
        <v>178</v>
      </c>
      <c r="F2053" t="s">
        <v>6131</v>
      </c>
      <c r="G2053" t="s">
        <v>142</v>
      </c>
      <c r="H2053" t="s">
        <v>149</v>
      </c>
      <c r="I2053" t="s">
        <v>135</v>
      </c>
      <c r="J2053" t="s">
        <v>136</v>
      </c>
      <c r="K2053" t="s">
        <v>143</v>
      </c>
      <c r="L2053" t="s">
        <v>6132</v>
      </c>
      <c r="M2053" t="s">
        <v>6133</v>
      </c>
      <c r="N2053">
        <v>2.0673849999999998</v>
      </c>
      <c r="O2053">
        <v>0</v>
      </c>
      <c r="P2053">
        <v>19</v>
      </c>
      <c r="Q2053">
        <v>0</v>
      </c>
      <c r="R2053">
        <v>3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5.938072826298046</v>
      </c>
      <c r="Y2053">
        <v>0</v>
      </c>
      <c r="Z2053">
        <v>1.2200399447150476</v>
      </c>
      <c r="AA2053">
        <v>0</v>
      </c>
      <c r="AB2053">
        <v>0</v>
      </c>
      <c r="AC2053">
        <v>0</v>
      </c>
      <c r="AD2053">
        <v>0</v>
      </c>
      <c r="AE2053">
        <v>7.1581127710130934</v>
      </c>
    </row>
    <row r="2054" spans="1:31" x14ac:dyDescent="0.25">
      <c r="A2054">
        <v>1629568</v>
      </c>
      <c r="B2054">
        <v>1</v>
      </c>
      <c r="C2054" t="s">
        <v>80</v>
      </c>
      <c r="D2054" t="s">
        <v>101</v>
      </c>
      <c r="E2054" t="s">
        <v>152</v>
      </c>
      <c r="F2054" t="s">
        <v>6134</v>
      </c>
      <c r="G2054" t="s">
        <v>168</v>
      </c>
      <c r="H2054" t="s">
        <v>149</v>
      </c>
      <c r="I2054" t="s">
        <v>135</v>
      </c>
      <c r="J2054" t="s">
        <v>136</v>
      </c>
      <c r="K2054" t="s">
        <v>137</v>
      </c>
      <c r="L2054" t="s">
        <v>6135</v>
      </c>
      <c r="M2054" t="s">
        <v>6136</v>
      </c>
      <c r="N2054">
        <v>36.489444444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1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54.189242062252816</v>
      </c>
      <c r="AC2054">
        <v>0</v>
      </c>
      <c r="AD2054">
        <v>0</v>
      </c>
      <c r="AE2054">
        <v>54.189242062252816</v>
      </c>
    </row>
    <row r="2055" spans="1:31" x14ac:dyDescent="0.25">
      <c r="A2055">
        <v>1629113</v>
      </c>
      <c r="B2055">
        <v>1</v>
      </c>
      <c r="C2055" t="s">
        <v>80</v>
      </c>
      <c r="D2055" t="s">
        <v>93</v>
      </c>
      <c r="E2055" t="s">
        <v>178</v>
      </c>
      <c r="F2055" t="s">
        <v>6137</v>
      </c>
      <c r="G2055" t="s">
        <v>227</v>
      </c>
      <c r="H2055" t="s">
        <v>149</v>
      </c>
      <c r="I2055" t="s">
        <v>135</v>
      </c>
      <c r="J2055" t="s">
        <v>136</v>
      </c>
      <c r="K2055" t="s">
        <v>137</v>
      </c>
      <c r="L2055" t="s">
        <v>6138</v>
      </c>
      <c r="M2055" t="s">
        <v>6139</v>
      </c>
      <c r="N2055">
        <v>1.352222222</v>
      </c>
      <c r="O2055">
        <v>0</v>
      </c>
      <c r="P2055">
        <v>6</v>
      </c>
      <c r="Q2055">
        <v>0</v>
      </c>
      <c r="R2055">
        <v>3</v>
      </c>
      <c r="S2055">
        <v>0</v>
      </c>
      <c r="T2055">
        <v>2</v>
      </c>
      <c r="U2055">
        <v>0</v>
      </c>
      <c r="V2055">
        <v>0</v>
      </c>
      <c r="W2055">
        <v>0</v>
      </c>
      <c r="X2055">
        <v>1.6457288604951756</v>
      </c>
      <c r="Y2055">
        <v>0</v>
      </c>
      <c r="Z2055">
        <v>1.4582373813318332</v>
      </c>
      <c r="AA2055">
        <v>0</v>
      </c>
      <c r="AB2055">
        <v>1.3480237246887834</v>
      </c>
      <c r="AC2055">
        <v>0</v>
      </c>
      <c r="AD2055">
        <v>0</v>
      </c>
      <c r="AE2055">
        <v>4.451989966515792</v>
      </c>
    </row>
    <row r="2056" spans="1:31" x14ac:dyDescent="0.25">
      <c r="A2056">
        <v>1629362</v>
      </c>
      <c r="B2056">
        <v>1</v>
      </c>
      <c r="C2056" t="s">
        <v>80</v>
      </c>
      <c r="D2056" t="s">
        <v>82</v>
      </c>
      <c r="E2056" t="s">
        <v>152</v>
      </c>
      <c r="F2056" t="s">
        <v>6140</v>
      </c>
      <c r="G2056" t="s">
        <v>507</v>
      </c>
      <c r="H2056" t="s">
        <v>149</v>
      </c>
      <c r="I2056" t="s">
        <v>135</v>
      </c>
      <c r="J2056" t="s">
        <v>136</v>
      </c>
      <c r="K2056" t="s">
        <v>137</v>
      </c>
      <c r="L2056" t="s">
        <v>6141</v>
      </c>
      <c r="M2056" t="s">
        <v>6142</v>
      </c>
      <c r="N2056">
        <v>1.9713888879999999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67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81.74924770008046</v>
      </c>
      <c r="AC2056">
        <v>0</v>
      </c>
      <c r="AD2056">
        <v>0</v>
      </c>
      <c r="AE2056">
        <v>81.74924770008046</v>
      </c>
    </row>
    <row r="2057" spans="1:31" x14ac:dyDescent="0.25">
      <c r="A2057">
        <v>1629073</v>
      </c>
      <c r="B2057">
        <v>1</v>
      </c>
      <c r="C2057" t="s">
        <v>80</v>
      </c>
      <c r="D2057" t="s">
        <v>99</v>
      </c>
      <c r="E2057" t="s">
        <v>140</v>
      </c>
      <c r="F2057" t="s">
        <v>6143</v>
      </c>
      <c r="G2057" t="s">
        <v>161</v>
      </c>
      <c r="H2057" t="s">
        <v>134</v>
      </c>
      <c r="I2057" t="s">
        <v>135</v>
      </c>
      <c r="J2057" t="s">
        <v>136</v>
      </c>
      <c r="K2057" t="s">
        <v>137</v>
      </c>
      <c r="L2057" t="s">
        <v>6144</v>
      </c>
      <c r="M2057" t="s">
        <v>6145</v>
      </c>
      <c r="N2057">
        <v>0.397777777</v>
      </c>
      <c r="O2057">
        <v>3</v>
      </c>
      <c r="P2057">
        <v>1709</v>
      </c>
      <c r="Q2057">
        <v>1</v>
      </c>
      <c r="R2057">
        <v>28</v>
      </c>
      <c r="S2057">
        <v>8</v>
      </c>
      <c r="T2057">
        <v>146</v>
      </c>
      <c r="U2057">
        <v>0</v>
      </c>
      <c r="V2057">
        <v>3</v>
      </c>
      <c r="W2057">
        <v>0.82556519075625556</v>
      </c>
      <c r="X2057">
        <v>102.9318326285788</v>
      </c>
      <c r="Y2057">
        <v>8.238646171733334E-2</v>
      </c>
      <c r="Z2057">
        <v>1.4809769602521154</v>
      </c>
      <c r="AA2057">
        <v>6.1886760939410426</v>
      </c>
      <c r="AB2057">
        <v>20.782972470530932</v>
      </c>
      <c r="AC2057">
        <v>0</v>
      </c>
      <c r="AD2057">
        <v>9.1194127011288886E-2</v>
      </c>
      <c r="AE2057">
        <v>132.38360393278776</v>
      </c>
    </row>
    <row r="2058" spans="1:31" x14ac:dyDescent="0.25">
      <c r="A2058">
        <v>1629428</v>
      </c>
      <c r="B2058">
        <v>1</v>
      </c>
      <c r="C2058" t="s">
        <v>81</v>
      </c>
      <c r="D2058" t="s">
        <v>115</v>
      </c>
      <c r="E2058" t="s">
        <v>131</v>
      </c>
      <c r="F2058" t="s">
        <v>6146</v>
      </c>
      <c r="G2058" t="s">
        <v>195</v>
      </c>
      <c r="H2058" t="s">
        <v>134</v>
      </c>
      <c r="I2058" t="s">
        <v>135</v>
      </c>
      <c r="J2058" t="s">
        <v>136</v>
      </c>
      <c r="K2058" t="s">
        <v>137</v>
      </c>
      <c r="L2058" t="s">
        <v>6147</v>
      </c>
      <c r="M2058" t="s">
        <v>6148</v>
      </c>
      <c r="N2058">
        <v>7.1416666659999999</v>
      </c>
      <c r="O2058">
        <v>0</v>
      </c>
      <c r="P2058">
        <v>209</v>
      </c>
      <c r="Q2058">
        <v>0</v>
      </c>
      <c r="R2058">
        <v>1</v>
      </c>
      <c r="S2058">
        <v>0</v>
      </c>
      <c r="T2058">
        <v>14</v>
      </c>
      <c r="U2058">
        <v>0</v>
      </c>
      <c r="V2058">
        <v>0</v>
      </c>
      <c r="W2058">
        <v>0</v>
      </c>
      <c r="X2058">
        <v>123.48548252866954</v>
      </c>
      <c r="Y2058">
        <v>0</v>
      </c>
      <c r="Z2058">
        <v>8.1393807183333337E-3</v>
      </c>
      <c r="AA2058">
        <v>0</v>
      </c>
      <c r="AB2058">
        <v>39.847420779856698</v>
      </c>
      <c r="AC2058">
        <v>0</v>
      </c>
      <c r="AD2058">
        <v>0</v>
      </c>
      <c r="AE2058">
        <v>163.34104268924457</v>
      </c>
    </row>
    <row r="2059" spans="1:31" x14ac:dyDescent="0.25">
      <c r="A2059">
        <v>1629720</v>
      </c>
      <c r="B2059">
        <v>1</v>
      </c>
      <c r="C2059" t="s">
        <v>80</v>
      </c>
      <c r="D2059" t="s">
        <v>90</v>
      </c>
      <c r="E2059" t="s">
        <v>178</v>
      </c>
      <c r="F2059" t="s">
        <v>6149</v>
      </c>
      <c r="G2059" t="s">
        <v>172</v>
      </c>
      <c r="H2059" t="s">
        <v>149</v>
      </c>
      <c r="I2059" t="s">
        <v>135</v>
      </c>
      <c r="J2059" t="s">
        <v>136</v>
      </c>
      <c r="K2059" t="s">
        <v>137</v>
      </c>
      <c r="L2059" t="s">
        <v>6150</v>
      </c>
      <c r="M2059" t="s">
        <v>6151</v>
      </c>
      <c r="N2059">
        <v>2.039722222</v>
      </c>
      <c r="O2059">
        <v>0</v>
      </c>
      <c r="P2059">
        <v>42</v>
      </c>
      <c r="Q2059">
        <v>0</v>
      </c>
      <c r="R2059">
        <v>0</v>
      </c>
      <c r="S2059">
        <v>0</v>
      </c>
      <c r="T2059">
        <v>5</v>
      </c>
      <c r="U2059">
        <v>0</v>
      </c>
      <c r="V2059">
        <v>0</v>
      </c>
      <c r="W2059">
        <v>0</v>
      </c>
      <c r="X2059">
        <v>36.785623186526401</v>
      </c>
      <c r="Y2059">
        <v>0</v>
      </c>
      <c r="Z2059">
        <v>0</v>
      </c>
      <c r="AA2059">
        <v>0</v>
      </c>
      <c r="AB2059">
        <v>10.987970527502569</v>
      </c>
      <c r="AC2059">
        <v>0</v>
      </c>
      <c r="AD2059">
        <v>0</v>
      </c>
      <c r="AE2059">
        <v>47.773593714028969</v>
      </c>
    </row>
    <row r="2060" spans="1:31" x14ac:dyDescent="0.25">
      <c r="A2060">
        <v>1629199</v>
      </c>
      <c r="B2060">
        <v>1</v>
      </c>
      <c r="C2060" t="s">
        <v>81</v>
      </c>
      <c r="D2060" t="s">
        <v>112</v>
      </c>
      <c r="E2060" t="s">
        <v>140</v>
      </c>
      <c r="F2060" t="s">
        <v>1251</v>
      </c>
      <c r="G2060" t="s">
        <v>161</v>
      </c>
      <c r="H2060" t="s">
        <v>134</v>
      </c>
      <c r="I2060" t="s">
        <v>135</v>
      </c>
      <c r="J2060" t="s">
        <v>136</v>
      </c>
      <c r="K2060" t="s">
        <v>137</v>
      </c>
      <c r="L2060" t="s">
        <v>6152</v>
      </c>
      <c r="M2060" t="s">
        <v>6153</v>
      </c>
      <c r="N2060">
        <v>1.0075000000000001</v>
      </c>
      <c r="O2060">
        <v>1</v>
      </c>
      <c r="P2060">
        <v>16889</v>
      </c>
      <c r="Q2060">
        <v>34</v>
      </c>
      <c r="R2060">
        <v>787</v>
      </c>
      <c r="S2060">
        <v>78</v>
      </c>
      <c r="T2060">
        <v>2017</v>
      </c>
      <c r="U2060">
        <v>9</v>
      </c>
      <c r="V2060">
        <v>6</v>
      </c>
      <c r="W2060">
        <v>0</v>
      </c>
      <c r="X2060">
        <v>3456.5699765641766</v>
      </c>
      <c r="Y2060">
        <v>37.354256765361129</v>
      </c>
      <c r="Z2060">
        <v>114.58483660617617</v>
      </c>
      <c r="AA2060">
        <v>339.96234074119053</v>
      </c>
      <c r="AB2060">
        <v>599.04161567853964</v>
      </c>
      <c r="AC2060">
        <v>170.70962079705978</v>
      </c>
      <c r="AD2060">
        <v>66.884939783102723</v>
      </c>
      <c r="AE2060">
        <v>4785.1075869356073</v>
      </c>
    </row>
    <row r="2061" spans="1:31" x14ac:dyDescent="0.25">
      <c r="A2061">
        <v>1629342</v>
      </c>
      <c r="B2061">
        <v>1</v>
      </c>
      <c r="C2061" t="s">
        <v>80</v>
      </c>
      <c r="D2061" t="s">
        <v>97</v>
      </c>
      <c r="E2061" t="s">
        <v>131</v>
      </c>
      <c r="F2061" t="s">
        <v>6154</v>
      </c>
      <c r="G2061" t="s">
        <v>195</v>
      </c>
      <c r="H2061" t="s">
        <v>134</v>
      </c>
      <c r="I2061" t="s">
        <v>135</v>
      </c>
      <c r="J2061" t="s">
        <v>136</v>
      </c>
      <c r="K2061" t="s">
        <v>137</v>
      </c>
      <c r="L2061" t="s">
        <v>6155</v>
      </c>
      <c r="M2061" t="s">
        <v>6156</v>
      </c>
      <c r="N2061">
        <v>3.1844444439999999</v>
      </c>
      <c r="O2061">
        <v>0</v>
      </c>
      <c r="P2061">
        <v>25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28.494062075618007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28.494062075618007</v>
      </c>
    </row>
    <row r="2062" spans="1:31" x14ac:dyDescent="0.25">
      <c r="A2062">
        <v>1629236</v>
      </c>
      <c r="B2062">
        <v>1</v>
      </c>
      <c r="C2062" t="s">
        <v>81</v>
      </c>
      <c r="D2062" t="s">
        <v>117</v>
      </c>
      <c r="E2062" t="s">
        <v>204</v>
      </c>
      <c r="F2062" t="s">
        <v>6157</v>
      </c>
      <c r="G2062" t="s">
        <v>161</v>
      </c>
      <c r="H2062" t="s">
        <v>134</v>
      </c>
      <c r="I2062" t="s">
        <v>135</v>
      </c>
      <c r="J2062" t="s">
        <v>136</v>
      </c>
      <c r="K2062" t="s">
        <v>137</v>
      </c>
      <c r="L2062" t="s">
        <v>6158</v>
      </c>
      <c r="M2062" t="s">
        <v>6159</v>
      </c>
      <c r="N2062">
        <v>0.49305555499999998</v>
      </c>
      <c r="O2062">
        <v>1</v>
      </c>
      <c r="P2062">
        <v>322</v>
      </c>
      <c r="Q2062">
        <v>63</v>
      </c>
      <c r="R2062">
        <v>73</v>
      </c>
      <c r="S2062">
        <v>7</v>
      </c>
      <c r="T2062">
        <v>15</v>
      </c>
      <c r="U2062">
        <v>2</v>
      </c>
      <c r="V2062">
        <v>0</v>
      </c>
      <c r="W2062">
        <v>2.887151751466667E-2</v>
      </c>
      <c r="X2062">
        <v>17.272000882210357</v>
      </c>
      <c r="Y2062">
        <v>53.261503621554731</v>
      </c>
      <c r="Z2062">
        <v>5.7158372211983366</v>
      </c>
      <c r="AA2062">
        <v>9.9093382050315899</v>
      </c>
      <c r="AB2062">
        <v>2.8195442681305192</v>
      </c>
      <c r="AC2062">
        <v>5.5472204688500222</v>
      </c>
      <c r="AD2062">
        <v>0</v>
      </c>
      <c r="AE2062">
        <v>94.554316184490233</v>
      </c>
    </row>
    <row r="2063" spans="1:31" x14ac:dyDescent="0.25">
      <c r="A2063">
        <v>1629777</v>
      </c>
      <c r="B2063">
        <v>1</v>
      </c>
      <c r="C2063" t="s">
        <v>80</v>
      </c>
      <c r="D2063" t="s">
        <v>103</v>
      </c>
      <c r="E2063" t="s">
        <v>642</v>
      </c>
      <c r="F2063" t="s">
        <v>6160</v>
      </c>
      <c r="G2063" t="s">
        <v>161</v>
      </c>
      <c r="H2063" t="s">
        <v>134</v>
      </c>
      <c r="I2063" t="s">
        <v>135</v>
      </c>
      <c r="J2063" t="s">
        <v>136</v>
      </c>
      <c r="K2063" t="s">
        <v>137</v>
      </c>
      <c r="L2063" t="s">
        <v>6161</v>
      </c>
      <c r="M2063" t="s">
        <v>6162</v>
      </c>
      <c r="N2063">
        <v>0.36527777700000003</v>
      </c>
      <c r="O2063">
        <v>0</v>
      </c>
      <c r="P2063">
        <v>16</v>
      </c>
      <c r="Q2063">
        <v>1</v>
      </c>
      <c r="R2063">
        <v>0</v>
      </c>
      <c r="S2063">
        <v>13</v>
      </c>
      <c r="T2063">
        <v>14</v>
      </c>
      <c r="U2063">
        <v>19</v>
      </c>
      <c r="V2063">
        <v>7</v>
      </c>
      <c r="W2063">
        <v>0</v>
      </c>
      <c r="X2063">
        <v>1.4048274474136571</v>
      </c>
      <c r="Y2063">
        <v>0</v>
      </c>
      <c r="Z2063">
        <v>0</v>
      </c>
      <c r="AA2063">
        <v>10.840017920458219</v>
      </c>
      <c r="AB2063">
        <v>11.424118779435021</v>
      </c>
      <c r="AC2063">
        <v>3853.8648098291301</v>
      </c>
      <c r="AD2063">
        <v>96.934656072630787</v>
      </c>
      <c r="AE2063">
        <v>3974.4684300490676</v>
      </c>
    </row>
    <row r="2064" spans="1:31" x14ac:dyDescent="0.25">
      <c r="A2064">
        <v>1629783</v>
      </c>
      <c r="B2064">
        <v>1</v>
      </c>
      <c r="C2064" t="s">
        <v>80</v>
      </c>
      <c r="D2064" t="s">
        <v>97</v>
      </c>
      <c r="E2064" t="s">
        <v>152</v>
      </c>
      <c r="F2064" t="s">
        <v>6163</v>
      </c>
      <c r="G2064" t="s">
        <v>154</v>
      </c>
      <c r="H2064" t="s">
        <v>149</v>
      </c>
      <c r="I2064" t="s">
        <v>135</v>
      </c>
      <c r="J2064" t="s">
        <v>136</v>
      </c>
      <c r="K2064" t="s">
        <v>137</v>
      </c>
      <c r="L2064" t="s">
        <v>6164</v>
      </c>
      <c r="M2064" t="s">
        <v>6165</v>
      </c>
      <c r="N2064">
        <v>7.5202777770000004</v>
      </c>
      <c r="O2064">
        <v>0</v>
      </c>
      <c r="P2064">
        <v>1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6.5494390889387697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6.5494390889387697</v>
      </c>
    </row>
    <row r="2065" spans="1:31" x14ac:dyDescent="0.25">
      <c r="A2065">
        <v>1629926</v>
      </c>
      <c r="B2065">
        <v>1</v>
      </c>
      <c r="C2065" t="s">
        <v>80</v>
      </c>
      <c r="D2065" t="s">
        <v>91</v>
      </c>
      <c r="E2065" t="s">
        <v>140</v>
      </c>
      <c r="F2065" t="s">
        <v>5413</v>
      </c>
      <c r="G2065" t="s">
        <v>161</v>
      </c>
      <c r="H2065" t="s">
        <v>134</v>
      </c>
      <c r="I2065" t="s">
        <v>135</v>
      </c>
      <c r="J2065" t="s">
        <v>136</v>
      </c>
      <c r="K2065" t="s">
        <v>137</v>
      </c>
      <c r="L2065" t="s">
        <v>6166</v>
      </c>
      <c r="M2065" t="s">
        <v>6167</v>
      </c>
      <c r="N2065">
        <v>0.39444444400000001</v>
      </c>
      <c r="O2065">
        <v>1</v>
      </c>
      <c r="P2065">
        <v>30</v>
      </c>
      <c r="Q2065">
        <v>21</v>
      </c>
      <c r="R2065">
        <v>284</v>
      </c>
      <c r="S2065">
        <v>10</v>
      </c>
      <c r="T2065">
        <v>60</v>
      </c>
      <c r="U2065">
        <v>3</v>
      </c>
      <c r="V2065">
        <v>0</v>
      </c>
      <c r="W2065">
        <v>0.6774403519955432</v>
      </c>
      <c r="X2065">
        <v>3.4615825203689283</v>
      </c>
      <c r="Y2065">
        <v>2.3858049869565692</v>
      </c>
      <c r="Z2065">
        <v>17.922857033340406</v>
      </c>
      <c r="AA2065">
        <v>49.569459434768014</v>
      </c>
      <c r="AB2065">
        <v>15.279778814299348</v>
      </c>
      <c r="AC2065">
        <v>43.207894154428274</v>
      </c>
      <c r="AD2065">
        <v>0</v>
      </c>
      <c r="AE2065">
        <v>132.50481729615709</v>
      </c>
    </row>
    <row r="2066" spans="1:31" x14ac:dyDescent="0.25">
      <c r="A2066">
        <v>1629242</v>
      </c>
      <c r="B2066">
        <v>1</v>
      </c>
      <c r="C2066" t="s">
        <v>80</v>
      </c>
      <c r="D2066" t="s">
        <v>106</v>
      </c>
      <c r="E2066" t="s">
        <v>204</v>
      </c>
      <c r="F2066" t="s">
        <v>6168</v>
      </c>
      <c r="G2066" t="s">
        <v>161</v>
      </c>
      <c r="H2066" t="s">
        <v>134</v>
      </c>
      <c r="I2066" t="s">
        <v>135</v>
      </c>
      <c r="J2066" t="s">
        <v>136</v>
      </c>
      <c r="K2066" t="s">
        <v>137</v>
      </c>
      <c r="L2066" t="s">
        <v>6169</v>
      </c>
      <c r="M2066" t="s">
        <v>6170</v>
      </c>
      <c r="N2066">
        <v>1.5947222219999999</v>
      </c>
      <c r="O2066">
        <v>0</v>
      </c>
      <c r="P2066">
        <v>662</v>
      </c>
      <c r="Q2066">
        <v>0</v>
      </c>
      <c r="R2066">
        <v>63</v>
      </c>
      <c r="S2066">
        <v>1</v>
      </c>
      <c r="T2066">
        <v>99</v>
      </c>
      <c r="U2066">
        <v>0</v>
      </c>
      <c r="V2066">
        <v>0</v>
      </c>
      <c r="W2066">
        <v>0</v>
      </c>
      <c r="X2066">
        <v>117.45139160979878</v>
      </c>
      <c r="Y2066">
        <v>0</v>
      </c>
      <c r="Z2066">
        <v>12.071099470540251</v>
      </c>
      <c r="AA2066">
        <v>2.1321519085140332</v>
      </c>
      <c r="AB2066">
        <v>74.780582638557277</v>
      </c>
      <c r="AC2066">
        <v>0</v>
      </c>
      <c r="AD2066">
        <v>0</v>
      </c>
      <c r="AE2066">
        <v>206.43522562741032</v>
      </c>
    </row>
    <row r="2067" spans="1:31" x14ac:dyDescent="0.25">
      <c r="A2067">
        <v>1629634</v>
      </c>
      <c r="B2067">
        <v>1</v>
      </c>
      <c r="C2067" t="s">
        <v>81</v>
      </c>
      <c r="D2067" t="s">
        <v>116</v>
      </c>
      <c r="E2067" t="s">
        <v>152</v>
      </c>
      <c r="F2067" t="s">
        <v>6171</v>
      </c>
      <c r="G2067" t="s">
        <v>154</v>
      </c>
      <c r="H2067" t="s">
        <v>149</v>
      </c>
      <c r="I2067" t="s">
        <v>135</v>
      </c>
      <c r="J2067" t="s">
        <v>136</v>
      </c>
      <c r="K2067" t="s">
        <v>137</v>
      </c>
      <c r="L2067" t="s">
        <v>6172</v>
      </c>
      <c r="M2067" t="s">
        <v>6173</v>
      </c>
      <c r="N2067">
        <v>2.0836111110000002</v>
      </c>
      <c r="O2067">
        <v>0</v>
      </c>
      <c r="P2067">
        <v>1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0.39982598392931662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0.39982598392931662</v>
      </c>
    </row>
    <row r="2068" spans="1:31" x14ac:dyDescent="0.25">
      <c r="A2068">
        <v>1629110</v>
      </c>
      <c r="B2068">
        <v>1</v>
      </c>
      <c r="C2068" t="s">
        <v>80</v>
      </c>
      <c r="D2068" t="s">
        <v>110</v>
      </c>
      <c r="E2068" t="s">
        <v>178</v>
      </c>
      <c r="F2068" t="s">
        <v>6174</v>
      </c>
      <c r="G2068" t="s">
        <v>1492</v>
      </c>
      <c r="H2068" t="s">
        <v>149</v>
      </c>
      <c r="I2068" t="s">
        <v>135</v>
      </c>
      <c r="J2068" t="s">
        <v>136</v>
      </c>
      <c r="K2068" t="s">
        <v>137</v>
      </c>
      <c r="L2068" t="s">
        <v>6175</v>
      </c>
      <c r="M2068" t="s">
        <v>6176</v>
      </c>
      <c r="N2068">
        <v>1.9325000000000001</v>
      </c>
      <c r="O2068">
        <v>0</v>
      </c>
      <c r="P2068">
        <v>78</v>
      </c>
      <c r="Q2068">
        <v>0</v>
      </c>
      <c r="R2068">
        <v>0</v>
      </c>
      <c r="S2068">
        <v>0</v>
      </c>
      <c r="T2068">
        <v>8</v>
      </c>
      <c r="U2068">
        <v>0</v>
      </c>
      <c r="V2068">
        <v>0</v>
      </c>
      <c r="W2068">
        <v>0</v>
      </c>
      <c r="X2068">
        <v>61.083804294038153</v>
      </c>
      <c r="Y2068">
        <v>0</v>
      </c>
      <c r="Z2068">
        <v>0</v>
      </c>
      <c r="AA2068">
        <v>0</v>
      </c>
      <c r="AB2068">
        <v>4.1332257376857937</v>
      </c>
      <c r="AC2068">
        <v>0</v>
      </c>
      <c r="AD2068">
        <v>0</v>
      </c>
      <c r="AE2068">
        <v>65.217030031723951</v>
      </c>
    </row>
    <row r="2069" spans="1:31" x14ac:dyDescent="0.25">
      <c r="A2069">
        <v>1629133</v>
      </c>
      <c r="B2069">
        <v>1</v>
      </c>
      <c r="C2069" t="s">
        <v>80</v>
      </c>
      <c r="D2069" t="s">
        <v>92</v>
      </c>
      <c r="E2069" t="s">
        <v>140</v>
      </c>
      <c r="F2069" t="s">
        <v>6177</v>
      </c>
      <c r="G2069" t="s">
        <v>161</v>
      </c>
      <c r="H2069" t="s">
        <v>134</v>
      </c>
      <c r="I2069" t="s">
        <v>135</v>
      </c>
      <c r="J2069" t="s">
        <v>136</v>
      </c>
      <c r="K2069" t="s">
        <v>137</v>
      </c>
      <c r="L2069" t="s">
        <v>6178</v>
      </c>
      <c r="M2069" t="s">
        <v>6179</v>
      </c>
      <c r="N2069">
        <v>0.70083333299999995</v>
      </c>
      <c r="O2069">
        <v>0</v>
      </c>
      <c r="P2069">
        <v>851</v>
      </c>
      <c r="Q2069">
        <v>2</v>
      </c>
      <c r="R2069">
        <v>290</v>
      </c>
      <c r="S2069">
        <v>8</v>
      </c>
      <c r="T2069">
        <v>84</v>
      </c>
      <c r="U2069">
        <v>0</v>
      </c>
      <c r="V2069">
        <v>1</v>
      </c>
      <c r="W2069">
        <v>0</v>
      </c>
      <c r="X2069">
        <v>103.88698488466787</v>
      </c>
      <c r="Y2069">
        <v>0.50764609693297502</v>
      </c>
      <c r="Z2069">
        <v>22.486915219045446</v>
      </c>
      <c r="AA2069">
        <v>7.2708960452608684</v>
      </c>
      <c r="AB2069">
        <v>48.058963080759234</v>
      </c>
      <c r="AC2069">
        <v>0</v>
      </c>
      <c r="AD2069">
        <v>0</v>
      </c>
      <c r="AE2069">
        <v>182.21140532666638</v>
      </c>
    </row>
    <row r="2070" spans="1:31" x14ac:dyDescent="0.25">
      <c r="A2070">
        <v>1629797</v>
      </c>
      <c r="B2070">
        <v>1</v>
      </c>
      <c r="C2070" t="s">
        <v>80</v>
      </c>
      <c r="D2070" t="s">
        <v>86</v>
      </c>
      <c r="E2070" t="s">
        <v>152</v>
      </c>
      <c r="F2070" t="s">
        <v>6180</v>
      </c>
      <c r="G2070" t="s">
        <v>507</v>
      </c>
      <c r="H2070" t="s">
        <v>149</v>
      </c>
      <c r="I2070" t="s">
        <v>135</v>
      </c>
      <c r="J2070" t="s">
        <v>136</v>
      </c>
      <c r="K2070" t="s">
        <v>137</v>
      </c>
      <c r="L2070" t="s">
        <v>6181</v>
      </c>
      <c r="M2070" t="s">
        <v>6182</v>
      </c>
      <c r="N2070">
        <v>1.270277777</v>
      </c>
      <c r="O2070">
        <v>0</v>
      </c>
      <c r="P2070">
        <v>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2.5349931456276691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2.5349931456276691</v>
      </c>
    </row>
    <row r="2071" spans="1:31" x14ac:dyDescent="0.25">
      <c r="A2071">
        <v>1629279</v>
      </c>
      <c r="B2071">
        <v>1</v>
      </c>
      <c r="C2071" t="s">
        <v>81</v>
      </c>
      <c r="D2071" t="s">
        <v>112</v>
      </c>
      <c r="E2071" t="s">
        <v>131</v>
      </c>
      <c r="F2071" t="s">
        <v>6183</v>
      </c>
      <c r="G2071" t="s">
        <v>195</v>
      </c>
      <c r="H2071" t="s">
        <v>134</v>
      </c>
      <c r="I2071" t="s">
        <v>135</v>
      </c>
      <c r="J2071" t="s">
        <v>136</v>
      </c>
      <c r="K2071" t="s">
        <v>137</v>
      </c>
      <c r="L2071" t="s">
        <v>6184</v>
      </c>
      <c r="M2071" t="s">
        <v>6185</v>
      </c>
      <c r="N2071">
        <v>2.5866666660000002</v>
      </c>
      <c r="O2071">
        <v>0</v>
      </c>
      <c r="P2071">
        <v>95</v>
      </c>
      <c r="Q2071">
        <v>0</v>
      </c>
      <c r="R2071">
        <v>20</v>
      </c>
      <c r="S2071">
        <v>2</v>
      </c>
      <c r="T2071">
        <v>5</v>
      </c>
      <c r="U2071">
        <v>0</v>
      </c>
      <c r="V2071">
        <v>0</v>
      </c>
      <c r="W2071">
        <v>0</v>
      </c>
      <c r="X2071">
        <v>22.380788567797577</v>
      </c>
      <c r="Y2071">
        <v>0</v>
      </c>
      <c r="Z2071">
        <v>5.7208362929957994</v>
      </c>
      <c r="AA2071">
        <v>19.621238595758125</v>
      </c>
      <c r="AB2071">
        <v>7.5543068043064148</v>
      </c>
      <c r="AC2071">
        <v>0</v>
      </c>
      <c r="AD2071">
        <v>0</v>
      </c>
      <c r="AE2071">
        <v>55.277170260857915</v>
      </c>
    </row>
    <row r="2072" spans="1:31" x14ac:dyDescent="0.25">
      <c r="A2072">
        <v>1629256</v>
      </c>
      <c r="B2072">
        <v>1</v>
      </c>
      <c r="C2072" t="s">
        <v>80</v>
      </c>
      <c r="D2072" t="s">
        <v>94</v>
      </c>
      <c r="E2072" t="s">
        <v>152</v>
      </c>
      <c r="F2072" t="s">
        <v>6186</v>
      </c>
      <c r="G2072" t="s">
        <v>154</v>
      </c>
      <c r="H2072" t="s">
        <v>149</v>
      </c>
      <c r="I2072" t="s">
        <v>135</v>
      </c>
      <c r="J2072" t="s">
        <v>136</v>
      </c>
      <c r="K2072" t="s">
        <v>137</v>
      </c>
      <c r="L2072" t="s">
        <v>6187</v>
      </c>
      <c r="M2072" t="s">
        <v>6188</v>
      </c>
      <c r="N2072">
        <v>1.0752777769999999</v>
      </c>
      <c r="O2072">
        <v>0</v>
      </c>
      <c r="P2072">
        <v>1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0.24893930813409001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0.24893930813409001</v>
      </c>
    </row>
    <row r="2073" spans="1:31" x14ac:dyDescent="0.25">
      <c r="A2073">
        <v>1629156</v>
      </c>
      <c r="B2073">
        <v>1</v>
      </c>
      <c r="C2073" t="s">
        <v>80</v>
      </c>
      <c r="D2073" t="s">
        <v>99</v>
      </c>
      <c r="E2073" t="s">
        <v>146</v>
      </c>
      <c r="F2073" t="s">
        <v>5029</v>
      </c>
      <c r="G2073" t="s">
        <v>260</v>
      </c>
      <c r="H2073" t="s">
        <v>149</v>
      </c>
      <c r="I2073" t="s">
        <v>135</v>
      </c>
      <c r="J2073" t="s">
        <v>136</v>
      </c>
      <c r="K2073" t="s">
        <v>137</v>
      </c>
      <c r="L2073" t="s">
        <v>6189</v>
      </c>
      <c r="M2073" t="s">
        <v>6190</v>
      </c>
      <c r="N2073">
        <v>3.02</v>
      </c>
      <c r="O2073">
        <v>0</v>
      </c>
      <c r="P2073">
        <v>58</v>
      </c>
      <c r="Q2073">
        <v>0</v>
      </c>
      <c r="R2073">
        <v>0</v>
      </c>
      <c r="S2073">
        <v>0</v>
      </c>
      <c r="T2073">
        <v>3</v>
      </c>
      <c r="U2073">
        <v>0</v>
      </c>
      <c r="V2073">
        <v>0</v>
      </c>
      <c r="W2073">
        <v>0</v>
      </c>
      <c r="X2073">
        <v>62.045122731105145</v>
      </c>
      <c r="Y2073">
        <v>0</v>
      </c>
      <c r="Z2073">
        <v>0</v>
      </c>
      <c r="AA2073">
        <v>0</v>
      </c>
      <c r="AB2073">
        <v>0.72864468377411995</v>
      </c>
      <c r="AC2073">
        <v>0</v>
      </c>
      <c r="AD2073">
        <v>0</v>
      </c>
      <c r="AE2073">
        <v>62.773767414879266</v>
      </c>
    </row>
    <row r="2074" spans="1:31" x14ac:dyDescent="0.25">
      <c r="A2074">
        <v>1629179</v>
      </c>
      <c r="B2074">
        <v>1</v>
      </c>
      <c r="C2074" t="s">
        <v>80</v>
      </c>
      <c r="D2074" t="s">
        <v>106</v>
      </c>
      <c r="E2074" t="s">
        <v>140</v>
      </c>
      <c r="F2074" t="s">
        <v>6191</v>
      </c>
      <c r="G2074" t="s">
        <v>161</v>
      </c>
      <c r="H2074" t="s">
        <v>134</v>
      </c>
      <c r="I2074" t="s">
        <v>135</v>
      </c>
      <c r="J2074" t="s">
        <v>136</v>
      </c>
      <c r="K2074" t="s">
        <v>137</v>
      </c>
      <c r="L2074" t="s">
        <v>6192</v>
      </c>
      <c r="M2074" t="s">
        <v>6193</v>
      </c>
      <c r="N2074">
        <v>0.39388888799999999</v>
      </c>
      <c r="O2074">
        <v>2</v>
      </c>
      <c r="P2074">
        <v>1284</v>
      </c>
      <c r="Q2074">
        <v>85</v>
      </c>
      <c r="R2074">
        <v>138</v>
      </c>
      <c r="S2074">
        <v>23</v>
      </c>
      <c r="T2074">
        <v>170</v>
      </c>
      <c r="U2074">
        <v>1</v>
      </c>
      <c r="V2074">
        <v>0</v>
      </c>
      <c r="W2074">
        <v>0.11018709045776445</v>
      </c>
      <c r="X2074">
        <v>98.055936541419726</v>
      </c>
      <c r="Y2074">
        <v>59.315781854901509</v>
      </c>
      <c r="Z2074">
        <v>44.650671027948206</v>
      </c>
      <c r="AA2074">
        <v>15.826458083554927</v>
      </c>
      <c r="AB2074">
        <v>27.441622634767057</v>
      </c>
      <c r="AC2074">
        <v>3.2370638038329012</v>
      </c>
      <c r="AD2074">
        <v>0</v>
      </c>
      <c r="AE2074">
        <v>248.63772103688208</v>
      </c>
    </row>
    <row r="2075" spans="1:31" x14ac:dyDescent="0.25">
      <c r="A2075">
        <v>1629966</v>
      </c>
      <c r="B2075">
        <v>1</v>
      </c>
      <c r="C2075" t="s">
        <v>80</v>
      </c>
      <c r="D2075" t="s">
        <v>92</v>
      </c>
      <c r="E2075" t="s">
        <v>152</v>
      </c>
      <c r="F2075" t="s">
        <v>6194</v>
      </c>
      <c r="G2075" t="s">
        <v>507</v>
      </c>
      <c r="H2075" t="s">
        <v>149</v>
      </c>
      <c r="I2075" t="s">
        <v>135</v>
      </c>
      <c r="J2075" t="s">
        <v>136</v>
      </c>
      <c r="K2075" t="s">
        <v>137</v>
      </c>
      <c r="L2075" t="s">
        <v>6195</v>
      </c>
      <c r="M2075" t="s">
        <v>6196</v>
      </c>
      <c r="N2075">
        <v>0.771666666</v>
      </c>
      <c r="O2075">
        <v>0</v>
      </c>
      <c r="P2075">
        <v>1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0.42275699781661336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0.42275699781661336</v>
      </c>
    </row>
    <row r="2076" spans="1:31" x14ac:dyDescent="0.25">
      <c r="A2076">
        <v>1629843</v>
      </c>
      <c r="B2076">
        <v>1</v>
      </c>
      <c r="C2076" t="s">
        <v>80</v>
      </c>
      <c r="D2076" t="s">
        <v>96</v>
      </c>
      <c r="E2076" t="s">
        <v>152</v>
      </c>
      <c r="F2076" t="s">
        <v>6197</v>
      </c>
      <c r="G2076" t="s">
        <v>154</v>
      </c>
      <c r="H2076" t="s">
        <v>149</v>
      </c>
      <c r="I2076" t="s">
        <v>135</v>
      </c>
      <c r="J2076" t="s">
        <v>136</v>
      </c>
      <c r="K2076" t="s">
        <v>137</v>
      </c>
      <c r="L2076" t="s">
        <v>6198</v>
      </c>
      <c r="M2076" t="s">
        <v>6199</v>
      </c>
      <c r="N2076">
        <v>2.3005555549999999</v>
      </c>
      <c r="O2076">
        <v>0</v>
      </c>
      <c r="P2076">
        <v>2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5.5930439821166673E-3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5.5930439821166673E-3</v>
      </c>
    </row>
    <row r="2077" spans="1:31" x14ac:dyDescent="0.25">
      <c r="A2077">
        <v>1629697</v>
      </c>
      <c r="B2077">
        <v>1</v>
      </c>
      <c r="C2077" t="s">
        <v>80</v>
      </c>
      <c r="D2077" t="s">
        <v>90</v>
      </c>
      <c r="E2077" t="s">
        <v>178</v>
      </c>
      <c r="F2077" t="s">
        <v>6200</v>
      </c>
      <c r="G2077" t="s">
        <v>227</v>
      </c>
      <c r="H2077" t="s">
        <v>149</v>
      </c>
      <c r="I2077" t="s">
        <v>135</v>
      </c>
      <c r="J2077" t="s">
        <v>136</v>
      </c>
      <c r="K2077" t="s">
        <v>137</v>
      </c>
      <c r="L2077" t="s">
        <v>6201</v>
      </c>
      <c r="M2077" t="s">
        <v>6202</v>
      </c>
      <c r="N2077">
        <v>1.255833333</v>
      </c>
      <c r="O2077">
        <v>0</v>
      </c>
      <c r="P2077">
        <v>142</v>
      </c>
      <c r="Q2077">
        <v>0</v>
      </c>
      <c r="R2077">
        <v>0</v>
      </c>
      <c r="S2077">
        <v>0</v>
      </c>
      <c r="T2077">
        <v>8</v>
      </c>
      <c r="U2077">
        <v>0</v>
      </c>
      <c r="V2077">
        <v>0</v>
      </c>
      <c r="W2077">
        <v>0</v>
      </c>
      <c r="X2077">
        <v>40.665242121235863</v>
      </c>
      <c r="Y2077">
        <v>0</v>
      </c>
      <c r="Z2077">
        <v>0</v>
      </c>
      <c r="AA2077">
        <v>0</v>
      </c>
      <c r="AB2077">
        <v>11.455020808002661</v>
      </c>
      <c r="AC2077">
        <v>0</v>
      </c>
      <c r="AD2077">
        <v>0</v>
      </c>
      <c r="AE2077">
        <v>52.120262929238521</v>
      </c>
    </row>
    <row r="2078" spans="1:31" x14ac:dyDescent="0.25">
      <c r="A2078">
        <v>1629803</v>
      </c>
      <c r="B2078">
        <v>1</v>
      </c>
      <c r="C2078" t="s">
        <v>80</v>
      </c>
      <c r="D2078" t="s">
        <v>84</v>
      </c>
      <c r="E2078" t="s">
        <v>152</v>
      </c>
      <c r="F2078" t="s">
        <v>6203</v>
      </c>
      <c r="G2078" t="s">
        <v>154</v>
      </c>
      <c r="H2078" t="s">
        <v>149</v>
      </c>
      <c r="I2078" t="s">
        <v>135</v>
      </c>
      <c r="J2078" t="s">
        <v>136</v>
      </c>
      <c r="K2078" t="s">
        <v>137</v>
      </c>
      <c r="L2078" t="s">
        <v>6204</v>
      </c>
      <c r="M2078" t="s">
        <v>6205</v>
      </c>
      <c r="N2078">
        <v>5.2197222219999997</v>
      </c>
      <c r="O2078">
        <v>0</v>
      </c>
      <c r="P2078">
        <v>1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2.058338785352674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2.058338785352674</v>
      </c>
    </row>
    <row r="2079" spans="1:31" x14ac:dyDescent="0.25">
      <c r="A2079">
        <v>1629651</v>
      </c>
      <c r="B2079">
        <v>1</v>
      </c>
      <c r="C2079" t="s">
        <v>81</v>
      </c>
      <c r="D2079" t="s">
        <v>128</v>
      </c>
      <c r="E2079" t="s">
        <v>204</v>
      </c>
      <c r="F2079" t="s">
        <v>773</v>
      </c>
      <c r="G2079" t="s">
        <v>161</v>
      </c>
      <c r="H2079" t="s">
        <v>134</v>
      </c>
      <c r="I2079" t="s">
        <v>191</v>
      </c>
      <c r="J2079" t="s">
        <v>136</v>
      </c>
      <c r="K2079" t="s">
        <v>137</v>
      </c>
      <c r="L2079" t="s">
        <v>6206</v>
      </c>
      <c r="M2079" t="s">
        <v>6207</v>
      </c>
      <c r="N2079">
        <v>3.9722222000000001E-2</v>
      </c>
      <c r="O2079">
        <v>1</v>
      </c>
      <c r="P2079">
        <v>581</v>
      </c>
      <c r="Q2079">
        <v>3</v>
      </c>
      <c r="R2079">
        <v>3</v>
      </c>
      <c r="S2079">
        <v>9</v>
      </c>
      <c r="T2079">
        <v>47</v>
      </c>
      <c r="U2079">
        <v>0</v>
      </c>
      <c r="V2079">
        <v>0</v>
      </c>
      <c r="W2079">
        <v>8.7665273711888883E-3</v>
      </c>
      <c r="X2079">
        <v>2.1495768997536171</v>
      </c>
      <c r="Y2079">
        <v>7.4471163434683893E-2</v>
      </c>
      <c r="Z2079">
        <v>6.9832846966025007E-3</v>
      </c>
      <c r="AA2079">
        <v>2.2268894245445865</v>
      </c>
      <c r="AB2079">
        <v>2.5956801935511264</v>
      </c>
      <c r="AC2079">
        <v>0</v>
      </c>
      <c r="AD2079">
        <v>0</v>
      </c>
      <c r="AE2079">
        <v>7.0623674933518057</v>
      </c>
    </row>
    <row r="2080" spans="1:31" x14ac:dyDescent="0.25">
      <c r="A2080">
        <v>1629173</v>
      </c>
      <c r="B2080">
        <v>1</v>
      </c>
      <c r="C2080" t="s">
        <v>80</v>
      </c>
      <c r="D2080" t="s">
        <v>103</v>
      </c>
      <c r="E2080" t="s">
        <v>140</v>
      </c>
      <c r="F2080" t="s">
        <v>6208</v>
      </c>
      <c r="G2080" t="s">
        <v>161</v>
      </c>
      <c r="H2080" t="s">
        <v>134</v>
      </c>
      <c r="I2080" t="s">
        <v>135</v>
      </c>
      <c r="J2080" t="s">
        <v>136</v>
      </c>
      <c r="K2080" t="s">
        <v>137</v>
      </c>
      <c r="L2080" t="s">
        <v>6209</v>
      </c>
      <c r="M2080" t="s">
        <v>6210</v>
      </c>
      <c r="N2080">
        <v>0.74694444400000004</v>
      </c>
      <c r="O2080">
        <v>1</v>
      </c>
      <c r="P2080">
        <v>285</v>
      </c>
      <c r="Q2080">
        <v>21</v>
      </c>
      <c r="R2080">
        <v>115</v>
      </c>
      <c r="S2080">
        <v>8</v>
      </c>
      <c r="T2080">
        <v>46</v>
      </c>
      <c r="U2080">
        <v>4</v>
      </c>
      <c r="V2080">
        <v>0</v>
      </c>
      <c r="W2080">
        <v>1.9660934792264266</v>
      </c>
      <c r="X2080">
        <v>44.282387524657111</v>
      </c>
      <c r="Y2080">
        <v>151.62000467297761</v>
      </c>
      <c r="Z2080">
        <v>35.423834067085608</v>
      </c>
      <c r="AA2080">
        <v>175.19559198144293</v>
      </c>
      <c r="AB2080">
        <v>13.210738387733956</v>
      </c>
      <c r="AC2080">
        <v>17.57648157416196</v>
      </c>
      <c r="AD2080">
        <v>0</v>
      </c>
      <c r="AE2080">
        <v>439.27513168728564</v>
      </c>
    </row>
    <row r="2081" spans="1:31" x14ac:dyDescent="0.25">
      <c r="A2081">
        <v>1629949</v>
      </c>
      <c r="B2081">
        <v>1</v>
      </c>
      <c r="C2081" t="s">
        <v>80</v>
      </c>
      <c r="D2081" t="s">
        <v>84</v>
      </c>
      <c r="E2081" t="s">
        <v>152</v>
      </c>
      <c r="F2081" t="s">
        <v>6211</v>
      </c>
      <c r="G2081" t="s">
        <v>507</v>
      </c>
      <c r="H2081" t="s">
        <v>149</v>
      </c>
      <c r="I2081" t="s">
        <v>135</v>
      </c>
      <c r="J2081" t="s">
        <v>136</v>
      </c>
      <c r="K2081" t="s">
        <v>137</v>
      </c>
      <c r="L2081" t="s">
        <v>6212</v>
      </c>
      <c r="M2081" t="s">
        <v>6213</v>
      </c>
      <c r="N2081">
        <v>1.308888888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0.34969952232264329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0.34969952232264329</v>
      </c>
    </row>
    <row r="2082" spans="1:31" x14ac:dyDescent="0.25">
      <c r="A2082">
        <v>1629219</v>
      </c>
      <c r="B2082">
        <v>1</v>
      </c>
      <c r="C2082" t="s">
        <v>80</v>
      </c>
      <c r="D2082" t="s">
        <v>93</v>
      </c>
      <c r="E2082" t="s">
        <v>131</v>
      </c>
      <c r="F2082" t="s">
        <v>6214</v>
      </c>
      <c r="G2082" t="s">
        <v>133</v>
      </c>
      <c r="H2082" t="s">
        <v>134</v>
      </c>
      <c r="I2082" t="s">
        <v>135</v>
      </c>
      <c r="J2082" t="s">
        <v>136</v>
      </c>
      <c r="K2082" t="s">
        <v>137</v>
      </c>
      <c r="L2082" t="s">
        <v>6215</v>
      </c>
      <c r="M2082" t="s">
        <v>5485</v>
      </c>
      <c r="N2082">
        <v>3.0530555549999998</v>
      </c>
      <c r="O2082">
        <v>0</v>
      </c>
      <c r="P2082">
        <v>734</v>
      </c>
      <c r="Q2082">
        <v>1</v>
      </c>
      <c r="R2082">
        <v>140</v>
      </c>
      <c r="S2082">
        <v>1</v>
      </c>
      <c r="T2082">
        <v>139</v>
      </c>
      <c r="U2082">
        <v>0</v>
      </c>
      <c r="V2082">
        <v>0</v>
      </c>
      <c r="W2082">
        <v>0</v>
      </c>
      <c r="X2082">
        <v>142.86666836902845</v>
      </c>
      <c r="Y2082">
        <v>0</v>
      </c>
      <c r="Z2082">
        <v>35.756257778813385</v>
      </c>
      <c r="AA2082">
        <v>9.7547934336301534</v>
      </c>
      <c r="AB2082">
        <v>204.59508542710049</v>
      </c>
      <c r="AC2082">
        <v>0</v>
      </c>
      <c r="AD2082">
        <v>0</v>
      </c>
      <c r="AE2082">
        <v>392.97280500857244</v>
      </c>
    </row>
    <row r="2083" spans="1:31" x14ac:dyDescent="0.25">
      <c r="A2083">
        <v>1629262</v>
      </c>
      <c r="B2083">
        <v>1</v>
      </c>
      <c r="C2083" t="s">
        <v>80</v>
      </c>
      <c r="D2083" t="s">
        <v>93</v>
      </c>
      <c r="E2083" t="s">
        <v>140</v>
      </c>
      <c r="F2083" t="s">
        <v>1783</v>
      </c>
      <c r="G2083" t="s">
        <v>133</v>
      </c>
      <c r="H2083" t="s">
        <v>134</v>
      </c>
      <c r="I2083" t="s">
        <v>135</v>
      </c>
      <c r="J2083" t="s">
        <v>136</v>
      </c>
      <c r="K2083" t="s">
        <v>137</v>
      </c>
      <c r="L2083" t="s">
        <v>6216</v>
      </c>
      <c r="M2083" t="s">
        <v>5099</v>
      </c>
      <c r="N2083">
        <v>5.2736111110000001</v>
      </c>
      <c r="O2083">
        <v>1</v>
      </c>
      <c r="P2083">
        <v>318</v>
      </c>
      <c r="Q2083">
        <v>38</v>
      </c>
      <c r="R2083">
        <v>186</v>
      </c>
      <c r="S2083">
        <v>7</v>
      </c>
      <c r="T2083">
        <v>102</v>
      </c>
      <c r="U2083">
        <v>0</v>
      </c>
      <c r="V2083">
        <v>0</v>
      </c>
      <c r="W2083">
        <v>5.7799060583766551</v>
      </c>
      <c r="X2083">
        <v>361.43719689578694</v>
      </c>
      <c r="Y2083">
        <v>740.91435574646846</v>
      </c>
      <c r="Z2083">
        <v>791.34166548918165</v>
      </c>
      <c r="AA2083">
        <v>325.30350011476258</v>
      </c>
      <c r="AB2083">
        <v>576.17365997285697</v>
      </c>
      <c r="AC2083">
        <v>0</v>
      </c>
      <c r="AD2083">
        <v>0</v>
      </c>
      <c r="AE2083">
        <v>2800.9502842774332</v>
      </c>
    </row>
    <row r="2084" spans="1:31" x14ac:dyDescent="0.25">
      <c r="A2084">
        <v>1629657</v>
      </c>
      <c r="B2084">
        <v>1</v>
      </c>
      <c r="C2084" t="s">
        <v>81</v>
      </c>
      <c r="D2084" t="s">
        <v>115</v>
      </c>
      <c r="E2084" t="s">
        <v>146</v>
      </c>
      <c r="F2084" t="s">
        <v>6217</v>
      </c>
      <c r="G2084" t="s">
        <v>260</v>
      </c>
      <c r="H2084" t="s">
        <v>149</v>
      </c>
      <c r="I2084" t="s">
        <v>135</v>
      </c>
      <c r="J2084" t="s">
        <v>136</v>
      </c>
      <c r="K2084" t="s">
        <v>137</v>
      </c>
      <c r="L2084" t="s">
        <v>6218</v>
      </c>
      <c r="M2084" t="s">
        <v>6219</v>
      </c>
      <c r="N2084">
        <v>1.2469444439999999</v>
      </c>
      <c r="O2084">
        <v>0</v>
      </c>
      <c r="P2084">
        <v>67</v>
      </c>
      <c r="Q2084">
        <v>0</v>
      </c>
      <c r="R2084">
        <v>8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0.40989648339442158</v>
      </c>
      <c r="Y2084">
        <v>0</v>
      </c>
      <c r="Z2084">
        <v>0.23234876070581584</v>
      </c>
      <c r="AA2084">
        <v>0</v>
      </c>
      <c r="AB2084">
        <v>0</v>
      </c>
      <c r="AC2084">
        <v>0</v>
      </c>
      <c r="AD2084">
        <v>0</v>
      </c>
      <c r="AE2084">
        <v>0.64224524410023742</v>
      </c>
    </row>
    <row r="2085" spans="1:31" x14ac:dyDescent="0.25">
      <c r="A2085">
        <v>1629070</v>
      </c>
      <c r="B2085">
        <v>1</v>
      </c>
      <c r="C2085" t="s">
        <v>80</v>
      </c>
      <c r="D2085" t="s">
        <v>98</v>
      </c>
      <c r="E2085" t="s">
        <v>131</v>
      </c>
      <c r="F2085" t="s">
        <v>6220</v>
      </c>
      <c r="G2085" t="s">
        <v>161</v>
      </c>
      <c r="H2085" t="s">
        <v>134</v>
      </c>
      <c r="I2085" t="s">
        <v>135</v>
      </c>
      <c r="J2085" t="s">
        <v>136</v>
      </c>
      <c r="K2085" t="s">
        <v>137</v>
      </c>
      <c r="L2085" t="s">
        <v>6221</v>
      </c>
      <c r="M2085" t="s">
        <v>6222</v>
      </c>
      <c r="N2085">
        <v>0.85638888800000001</v>
      </c>
      <c r="O2085">
        <v>0</v>
      </c>
      <c r="P2085">
        <v>78</v>
      </c>
      <c r="Q2085">
        <v>0</v>
      </c>
      <c r="R2085">
        <v>6</v>
      </c>
      <c r="S2085">
        <v>0</v>
      </c>
      <c r="T2085">
        <v>12</v>
      </c>
      <c r="U2085">
        <v>0</v>
      </c>
      <c r="V2085">
        <v>0</v>
      </c>
      <c r="W2085">
        <v>0</v>
      </c>
      <c r="X2085">
        <v>18.664821626349294</v>
      </c>
      <c r="Y2085">
        <v>0</v>
      </c>
      <c r="Z2085">
        <v>0.38781539105152657</v>
      </c>
      <c r="AA2085">
        <v>0</v>
      </c>
      <c r="AB2085">
        <v>5.5398271667455408</v>
      </c>
      <c r="AC2085">
        <v>0</v>
      </c>
      <c r="AD2085">
        <v>0</v>
      </c>
      <c r="AE2085">
        <v>24.592464184146358</v>
      </c>
    </row>
    <row r="2086" spans="1:31" x14ac:dyDescent="0.25">
      <c r="A2086">
        <v>1629757</v>
      </c>
      <c r="B2086">
        <v>1</v>
      </c>
      <c r="C2086" t="s">
        <v>81</v>
      </c>
      <c r="D2086" t="s">
        <v>113</v>
      </c>
      <c r="E2086" t="s">
        <v>642</v>
      </c>
      <c r="F2086" t="s">
        <v>6223</v>
      </c>
      <c r="G2086" t="s">
        <v>161</v>
      </c>
      <c r="H2086" t="s">
        <v>134</v>
      </c>
      <c r="I2086" t="s">
        <v>135</v>
      </c>
      <c r="J2086" t="s">
        <v>136</v>
      </c>
      <c r="K2086" t="s">
        <v>137</v>
      </c>
      <c r="L2086" t="s">
        <v>6224</v>
      </c>
      <c r="M2086" t="s">
        <v>6225</v>
      </c>
      <c r="N2086">
        <v>0.32527777699999999</v>
      </c>
      <c r="O2086">
        <v>0</v>
      </c>
      <c r="P2086">
        <v>2415</v>
      </c>
      <c r="Q2086">
        <v>169</v>
      </c>
      <c r="R2086">
        <v>512</v>
      </c>
      <c r="S2086">
        <v>12</v>
      </c>
      <c r="T2086">
        <v>284</v>
      </c>
      <c r="U2086">
        <v>1</v>
      </c>
      <c r="V2086">
        <v>0</v>
      </c>
      <c r="W2086">
        <v>0</v>
      </c>
      <c r="X2086">
        <v>134.60904346248995</v>
      </c>
      <c r="Y2086">
        <v>47.101974722068945</v>
      </c>
      <c r="Z2086">
        <v>79.732884954584506</v>
      </c>
      <c r="AA2086">
        <v>10.094673859958215</v>
      </c>
      <c r="AB2086">
        <v>69.319420369877463</v>
      </c>
      <c r="AC2086">
        <v>9.4841031102583337E-2</v>
      </c>
      <c r="AD2086">
        <v>0</v>
      </c>
      <c r="AE2086">
        <v>340.9528384000817</v>
      </c>
    </row>
    <row r="2087" spans="1:31" x14ac:dyDescent="0.25">
      <c r="A2087">
        <v>1629216</v>
      </c>
      <c r="B2087">
        <v>1</v>
      </c>
      <c r="C2087" t="s">
        <v>80</v>
      </c>
      <c r="D2087" t="s">
        <v>106</v>
      </c>
      <c r="E2087" t="s">
        <v>204</v>
      </c>
      <c r="F2087" t="s">
        <v>6226</v>
      </c>
      <c r="G2087" t="s">
        <v>161</v>
      </c>
      <c r="H2087" t="s">
        <v>134</v>
      </c>
      <c r="I2087" t="s">
        <v>135</v>
      </c>
      <c r="J2087" t="s">
        <v>136</v>
      </c>
      <c r="K2087" t="s">
        <v>137</v>
      </c>
      <c r="L2087" t="s">
        <v>6227</v>
      </c>
      <c r="M2087" t="s">
        <v>6228</v>
      </c>
      <c r="N2087">
        <v>0.90583333300000002</v>
      </c>
      <c r="O2087">
        <v>0</v>
      </c>
      <c r="P2087">
        <v>662</v>
      </c>
      <c r="Q2087">
        <v>0</v>
      </c>
      <c r="R2087">
        <v>63</v>
      </c>
      <c r="S2087">
        <v>1</v>
      </c>
      <c r="T2087">
        <v>99</v>
      </c>
      <c r="U2087">
        <v>0</v>
      </c>
      <c r="V2087">
        <v>0</v>
      </c>
      <c r="W2087">
        <v>0</v>
      </c>
      <c r="X2087">
        <v>61.099409423666742</v>
      </c>
      <c r="Y2087">
        <v>0</v>
      </c>
      <c r="Z2087">
        <v>5.5725403132069289</v>
      </c>
      <c r="AA2087">
        <v>1.0205641455996</v>
      </c>
      <c r="AB2087">
        <v>32.703226377962835</v>
      </c>
      <c r="AC2087">
        <v>0</v>
      </c>
      <c r="AD2087">
        <v>0</v>
      </c>
      <c r="AE2087">
        <v>100.3957402604361</v>
      </c>
    </row>
    <row r="2088" spans="1:31" x14ac:dyDescent="0.25">
      <c r="A2088">
        <v>1629382</v>
      </c>
      <c r="B2088">
        <v>1</v>
      </c>
      <c r="C2088" t="s">
        <v>80</v>
      </c>
      <c r="D2088" t="s">
        <v>83</v>
      </c>
      <c r="E2088" t="s">
        <v>131</v>
      </c>
      <c r="F2088" t="s">
        <v>6229</v>
      </c>
      <c r="G2088" t="s">
        <v>133</v>
      </c>
      <c r="H2088" t="s">
        <v>134</v>
      </c>
      <c r="I2088" t="s">
        <v>135</v>
      </c>
      <c r="J2088" t="s">
        <v>136</v>
      </c>
      <c r="K2088" t="s">
        <v>137</v>
      </c>
      <c r="L2088" t="s">
        <v>6230</v>
      </c>
      <c r="M2088" t="s">
        <v>6231</v>
      </c>
      <c r="N2088">
        <v>1.062777777</v>
      </c>
      <c r="O2088">
        <v>0</v>
      </c>
      <c r="P2088">
        <v>0</v>
      </c>
      <c r="Q2088">
        <v>6</v>
      </c>
      <c r="R2088">
        <v>0</v>
      </c>
      <c r="S2088">
        <v>3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2.8806281907474793</v>
      </c>
      <c r="Z2088">
        <v>0</v>
      </c>
      <c r="AA2088">
        <v>6.1489949152958978</v>
      </c>
      <c r="AB2088">
        <v>0</v>
      </c>
      <c r="AC2088">
        <v>0</v>
      </c>
      <c r="AD2088">
        <v>0</v>
      </c>
      <c r="AE2088">
        <v>9.0296231060433776</v>
      </c>
    </row>
    <row r="2089" spans="1:31" x14ac:dyDescent="0.25">
      <c r="A2089">
        <v>1629694</v>
      </c>
      <c r="B2089">
        <v>1</v>
      </c>
      <c r="C2089" t="s">
        <v>80</v>
      </c>
      <c r="D2089" t="s">
        <v>105</v>
      </c>
      <c r="E2089" t="s">
        <v>204</v>
      </c>
      <c r="F2089" t="s">
        <v>6232</v>
      </c>
      <c r="G2089" t="s">
        <v>161</v>
      </c>
      <c r="H2089" t="s">
        <v>134</v>
      </c>
      <c r="I2089" t="s">
        <v>135</v>
      </c>
      <c r="J2089" t="s">
        <v>136</v>
      </c>
      <c r="K2089" t="s">
        <v>137</v>
      </c>
      <c r="L2089" t="s">
        <v>6233</v>
      </c>
      <c r="M2089" t="s">
        <v>6234</v>
      </c>
      <c r="N2089">
        <v>1.899444444</v>
      </c>
      <c r="O2089">
        <v>1</v>
      </c>
      <c r="P2089">
        <v>2</v>
      </c>
      <c r="Q2089">
        <v>0</v>
      </c>
      <c r="R2089">
        <v>2</v>
      </c>
      <c r="S2089">
        <v>8</v>
      </c>
      <c r="T2089">
        <v>6</v>
      </c>
      <c r="U2089">
        <v>0</v>
      </c>
      <c r="V2089">
        <v>0</v>
      </c>
      <c r="W2089">
        <v>4.0185851142424553</v>
      </c>
      <c r="X2089">
        <v>0.19680988565569335</v>
      </c>
      <c r="Y2089">
        <v>0</v>
      </c>
      <c r="Z2089">
        <v>2.1546170240515039</v>
      </c>
      <c r="AA2089">
        <v>81.552804963357161</v>
      </c>
      <c r="AB2089">
        <v>21.502344739809161</v>
      </c>
      <c r="AC2089">
        <v>0</v>
      </c>
      <c r="AD2089">
        <v>0</v>
      </c>
      <c r="AE2089">
        <v>109.42516172711598</v>
      </c>
    </row>
    <row r="2090" spans="1:31" x14ac:dyDescent="0.25">
      <c r="A2090">
        <v>1629402</v>
      </c>
      <c r="B2090">
        <v>1</v>
      </c>
      <c r="C2090" t="s">
        <v>80</v>
      </c>
      <c r="D2090" t="s">
        <v>89</v>
      </c>
      <c r="E2090" t="s">
        <v>131</v>
      </c>
      <c r="F2090" t="s">
        <v>6235</v>
      </c>
      <c r="G2090" t="s">
        <v>195</v>
      </c>
      <c r="H2090" t="s">
        <v>134</v>
      </c>
      <c r="I2090" t="s">
        <v>135</v>
      </c>
      <c r="J2090" t="s">
        <v>136</v>
      </c>
      <c r="K2090" t="s">
        <v>137</v>
      </c>
      <c r="L2090" t="s">
        <v>6236</v>
      </c>
      <c r="M2090" t="s">
        <v>6237</v>
      </c>
      <c r="N2090">
        <v>2.3544444439999999</v>
      </c>
      <c r="O2090">
        <v>0</v>
      </c>
      <c r="P2090">
        <v>6</v>
      </c>
      <c r="Q2090">
        <v>0</v>
      </c>
      <c r="R2090">
        <v>5</v>
      </c>
      <c r="S2090">
        <v>4</v>
      </c>
      <c r="T2090">
        <v>2</v>
      </c>
      <c r="U2090">
        <v>0</v>
      </c>
      <c r="V2090">
        <v>0</v>
      </c>
      <c r="W2090">
        <v>0</v>
      </c>
      <c r="X2090">
        <v>14.433022700262422</v>
      </c>
      <c r="Y2090">
        <v>0</v>
      </c>
      <c r="Z2090">
        <v>2.8513582611070905</v>
      </c>
      <c r="AA2090">
        <v>297.33573069511579</v>
      </c>
      <c r="AB2090">
        <v>19.090496062669224</v>
      </c>
      <c r="AC2090">
        <v>0</v>
      </c>
      <c r="AD2090">
        <v>0</v>
      </c>
      <c r="AE2090">
        <v>333.7106077191545</v>
      </c>
    </row>
    <row r="2091" spans="1:31" x14ac:dyDescent="0.25">
      <c r="A2091">
        <v>1629637</v>
      </c>
      <c r="B2091">
        <v>1</v>
      </c>
      <c r="C2091" t="s">
        <v>81</v>
      </c>
      <c r="D2091" t="s">
        <v>115</v>
      </c>
      <c r="E2091" t="s">
        <v>152</v>
      </c>
      <c r="F2091" t="s">
        <v>6238</v>
      </c>
      <c r="G2091" t="s">
        <v>3010</v>
      </c>
      <c r="H2091" t="s">
        <v>149</v>
      </c>
      <c r="I2091" t="s">
        <v>135</v>
      </c>
      <c r="J2091" t="s">
        <v>136</v>
      </c>
      <c r="K2091" t="s">
        <v>137</v>
      </c>
      <c r="L2091" t="s">
        <v>6239</v>
      </c>
      <c r="M2091" t="s">
        <v>6240</v>
      </c>
      <c r="N2091">
        <v>1.1502777769999999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1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2.3311982484999999E-4</v>
      </c>
      <c r="AC2091">
        <v>0</v>
      </c>
      <c r="AD2091">
        <v>0</v>
      </c>
      <c r="AE2091">
        <v>2.3311982484999999E-4</v>
      </c>
    </row>
    <row r="2092" spans="1:31" x14ac:dyDescent="0.25">
      <c r="A2092">
        <v>1629886</v>
      </c>
      <c r="B2092">
        <v>1</v>
      </c>
      <c r="C2092" t="s">
        <v>81</v>
      </c>
      <c r="D2092" t="s">
        <v>112</v>
      </c>
      <c r="E2092" t="s">
        <v>152</v>
      </c>
      <c r="F2092" t="s">
        <v>6241</v>
      </c>
      <c r="G2092" t="s">
        <v>154</v>
      </c>
      <c r="H2092" t="s">
        <v>149</v>
      </c>
      <c r="I2092" t="s">
        <v>135</v>
      </c>
      <c r="J2092" t="s">
        <v>136</v>
      </c>
      <c r="K2092" t="s">
        <v>137</v>
      </c>
      <c r="L2092" t="s">
        <v>6242</v>
      </c>
      <c r="M2092" t="s">
        <v>6243</v>
      </c>
      <c r="N2092">
        <v>1.115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1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0.31214511158278174</v>
      </c>
      <c r="AC2092">
        <v>0</v>
      </c>
      <c r="AD2092">
        <v>0</v>
      </c>
      <c r="AE2092">
        <v>0.31214511158278174</v>
      </c>
    </row>
    <row r="2093" spans="1:31" x14ac:dyDescent="0.25">
      <c r="A2093">
        <v>1629196</v>
      </c>
      <c r="B2093">
        <v>1</v>
      </c>
      <c r="C2093" t="s">
        <v>80</v>
      </c>
      <c r="D2093" t="s">
        <v>93</v>
      </c>
      <c r="E2093" t="s">
        <v>140</v>
      </c>
      <c r="F2093" t="s">
        <v>6244</v>
      </c>
      <c r="G2093" t="s">
        <v>161</v>
      </c>
      <c r="H2093" t="s">
        <v>134</v>
      </c>
      <c r="I2093" t="s">
        <v>191</v>
      </c>
      <c r="J2093" t="s">
        <v>136</v>
      </c>
      <c r="K2093" t="s">
        <v>137</v>
      </c>
      <c r="L2093" t="s">
        <v>6245</v>
      </c>
      <c r="M2093" t="s">
        <v>6246</v>
      </c>
      <c r="N2093">
        <v>2.7777769999999999E-3</v>
      </c>
      <c r="O2093">
        <v>2</v>
      </c>
      <c r="P2093">
        <v>333</v>
      </c>
      <c r="Q2093">
        <v>9</v>
      </c>
      <c r="R2093">
        <v>270</v>
      </c>
      <c r="S2093">
        <v>2</v>
      </c>
      <c r="T2093">
        <v>99</v>
      </c>
      <c r="U2093">
        <v>0</v>
      </c>
      <c r="V2093">
        <v>0</v>
      </c>
      <c r="W2093">
        <v>2.6589049975016668E-2</v>
      </c>
      <c r="X2093">
        <v>6.0144135210950016E-2</v>
      </c>
      <c r="Y2093">
        <v>1.432073365E-2</v>
      </c>
      <c r="Z2093">
        <v>9.241635737499998E-2</v>
      </c>
      <c r="AA2093">
        <v>8.8822721743499998E-3</v>
      </c>
      <c r="AB2093">
        <v>0.14985998453958055</v>
      </c>
      <c r="AC2093">
        <v>0</v>
      </c>
      <c r="AD2093">
        <v>0</v>
      </c>
      <c r="AE2093">
        <v>0.35221253292489718</v>
      </c>
    </row>
    <row r="2094" spans="1:31" x14ac:dyDescent="0.25">
      <c r="A2094">
        <v>1629096</v>
      </c>
      <c r="B2094">
        <v>1</v>
      </c>
      <c r="C2094" t="s">
        <v>80</v>
      </c>
      <c r="D2094" t="s">
        <v>105</v>
      </c>
      <c r="E2094" t="s">
        <v>204</v>
      </c>
      <c r="F2094" t="s">
        <v>6247</v>
      </c>
      <c r="G2094" t="s">
        <v>161</v>
      </c>
      <c r="H2094" t="s">
        <v>134</v>
      </c>
      <c r="I2094" t="s">
        <v>191</v>
      </c>
      <c r="J2094" t="s">
        <v>136</v>
      </c>
      <c r="K2094" t="s">
        <v>137</v>
      </c>
      <c r="L2094" t="s">
        <v>6248</v>
      </c>
      <c r="M2094" t="s">
        <v>6249</v>
      </c>
      <c r="N2094">
        <v>6.6666659999999999E-3</v>
      </c>
      <c r="O2094">
        <v>2</v>
      </c>
      <c r="P2094">
        <v>1450</v>
      </c>
      <c r="Q2094">
        <v>6</v>
      </c>
      <c r="R2094">
        <v>115</v>
      </c>
      <c r="S2094">
        <v>7</v>
      </c>
      <c r="T2094">
        <v>140</v>
      </c>
      <c r="U2094">
        <v>1</v>
      </c>
      <c r="V2094">
        <v>0</v>
      </c>
      <c r="W2094">
        <v>3.3767827020000007E-3</v>
      </c>
      <c r="X2094">
        <v>2.1173929596994912</v>
      </c>
      <c r="Y2094">
        <v>0.40494795202645339</v>
      </c>
      <c r="Z2094">
        <v>5.646796475553334E-2</v>
      </c>
      <c r="AA2094">
        <v>0.20566179451972005</v>
      </c>
      <c r="AB2094">
        <v>0.37622680953445997</v>
      </c>
      <c r="AC2094">
        <v>0.79418631772706672</v>
      </c>
      <c r="AD2094">
        <v>0</v>
      </c>
      <c r="AE2094">
        <v>3.9582605809647244</v>
      </c>
    </row>
    <row r="2095" spans="1:31" x14ac:dyDescent="0.25">
      <c r="A2095">
        <v>1629488</v>
      </c>
      <c r="B2095">
        <v>1</v>
      </c>
      <c r="C2095" t="s">
        <v>80</v>
      </c>
      <c r="D2095" t="s">
        <v>111</v>
      </c>
      <c r="E2095" t="s">
        <v>152</v>
      </c>
      <c r="F2095" t="s">
        <v>6250</v>
      </c>
      <c r="G2095" t="s">
        <v>168</v>
      </c>
      <c r="H2095" t="s">
        <v>149</v>
      </c>
      <c r="I2095" t="s">
        <v>135</v>
      </c>
      <c r="J2095" t="s">
        <v>136</v>
      </c>
      <c r="K2095" t="s">
        <v>137</v>
      </c>
      <c r="L2095" t="s">
        <v>6251</v>
      </c>
      <c r="M2095" t="s">
        <v>6252</v>
      </c>
      <c r="N2095">
        <v>8.4444444440000002</v>
      </c>
      <c r="O2095">
        <v>0</v>
      </c>
      <c r="P2095">
        <v>6</v>
      </c>
      <c r="Q2095">
        <v>0</v>
      </c>
      <c r="R2095">
        <v>0</v>
      </c>
      <c r="S2095">
        <v>0</v>
      </c>
      <c r="T2095">
        <v>1</v>
      </c>
      <c r="U2095">
        <v>0</v>
      </c>
      <c r="V2095">
        <v>0</v>
      </c>
      <c r="W2095">
        <v>0</v>
      </c>
      <c r="X2095">
        <v>10.526382027327369</v>
      </c>
      <c r="Y2095">
        <v>0</v>
      </c>
      <c r="Z2095">
        <v>0</v>
      </c>
      <c r="AA2095">
        <v>0</v>
      </c>
      <c r="AB2095">
        <v>4.773137216230646</v>
      </c>
      <c r="AC2095">
        <v>0</v>
      </c>
      <c r="AD2095">
        <v>0</v>
      </c>
      <c r="AE2095">
        <v>15.299519243558015</v>
      </c>
    </row>
    <row r="2096" spans="1:31" x14ac:dyDescent="0.25">
      <c r="A2096">
        <v>1629339</v>
      </c>
      <c r="B2096">
        <v>1</v>
      </c>
      <c r="C2096" t="s">
        <v>80</v>
      </c>
      <c r="D2096" t="s">
        <v>103</v>
      </c>
      <c r="E2096" t="s">
        <v>140</v>
      </c>
      <c r="F2096" t="s">
        <v>6253</v>
      </c>
      <c r="G2096" t="s">
        <v>161</v>
      </c>
      <c r="H2096" t="s">
        <v>134</v>
      </c>
      <c r="I2096" t="s">
        <v>135</v>
      </c>
      <c r="J2096" t="s">
        <v>136</v>
      </c>
      <c r="K2096" t="s">
        <v>137</v>
      </c>
      <c r="L2096" t="s">
        <v>6254</v>
      </c>
      <c r="M2096" t="s">
        <v>5442</v>
      </c>
      <c r="N2096">
        <v>0.170833333</v>
      </c>
      <c r="O2096">
        <v>1</v>
      </c>
      <c r="P2096">
        <v>430</v>
      </c>
      <c r="Q2096">
        <v>1</v>
      </c>
      <c r="R2096">
        <v>0</v>
      </c>
      <c r="S2096">
        <v>1</v>
      </c>
      <c r="T2096">
        <v>26</v>
      </c>
      <c r="U2096">
        <v>0</v>
      </c>
      <c r="V2096">
        <v>0</v>
      </c>
      <c r="W2096">
        <v>1.5344835958333334E-2</v>
      </c>
      <c r="X2096">
        <v>24.245622976429821</v>
      </c>
      <c r="Y2096">
        <v>2.7639320585375E-2</v>
      </c>
      <c r="Z2096">
        <v>0</v>
      </c>
      <c r="AA2096">
        <v>0.64162045260448342</v>
      </c>
      <c r="AB2096">
        <v>14.861831430374098</v>
      </c>
      <c r="AC2096">
        <v>0</v>
      </c>
      <c r="AD2096">
        <v>0</v>
      </c>
      <c r="AE2096">
        <v>39.792059015952113</v>
      </c>
    </row>
    <row r="2097" spans="1:31" x14ac:dyDescent="0.25">
      <c r="A2097">
        <v>1629880</v>
      </c>
      <c r="B2097">
        <v>1</v>
      </c>
      <c r="C2097" t="s">
        <v>80</v>
      </c>
      <c r="D2097" t="s">
        <v>85</v>
      </c>
      <c r="E2097" t="s">
        <v>152</v>
      </c>
      <c r="F2097" t="s">
        <v>6255</v>
      </c>
      <c r="G2097" t="s">
        <v>507</v>
      </c>
      <c r="H2097" t="s">
        <v>149</v>
      </c>
      <c r="I2097" t="s">
        <v>135</v>
      </c>
      <c r="J2097" t="s">
        <v>136</v>
      </c>
      <c r="K2097" t="s">
        <v>137</v>
      </c>
      <c r="L2097" t="s">
        <v>6256</v>
      </c>
      <c r="M2097" t="s">
        <v>6257</v>
      </c>
      <c r="N2097">
        <v>1.8574999999999999</v>
      </c>
      <c r="O2097">
        <v>0</v>
      </c>
      <c r="P2097">
        <v>5</v>
      </c>
      <c r="Q2097">
        <v>0</v>
      </c>
      <c r="R2097">
        <v>0</v>
      </c>
      <c r="S2097">
        <v>0</v>
      </c>
      <c r="T2097">
        <v>2</v>
      </c>
      <c r="U2097">
        <v>0</v>
      </c>
      <c r="V2097">
        <v>0</v>
      </c>
      <c r="W2097">
        <v>0</v>
      </c>
      <c r="X2097">
        <v>3.411936670492151</v>
      </c>
      <c r="Y2097">
        <v>0</v>
      </c>
      <c r="Z2097">
        <v>0</v>
      </c>
      <c r="AA2097">
        <v>0</v>
      </c>
      <c r="AB2097">
        <v>4.4104356910771809</v>
      </c>
      <c r="AC2097">
        <v>0</v>
      </c>
      <c r="AD2097">
        <v>0</v>
      </c>
      <c r="AE2097">
        <v>7.8223723615693324</v>
      </c>
    </row>
    <row r="2098" spans="1:31" x14ac:dyDescent="0.25">
      <c r="A2098">
        <v>1630402</v>
      </c>
      <c r="B2098">
        <v>1</v>
      </c>
      <c r="C2098" t="s">
        <v>81</v>
      </c>
      <c r="D2098" t="s">
        <v>128</v>
      </c>
      <c r="E2098" t="s">
        <v>204</v>
      </c>
      <c r="F2098" t="s">
        <v>773</v>
      </c>
      <c r="G2098" t="s">
        <v>161</v>
      </c>
      <c r="H2098" t="s">
        <v>134</v>
      </c>
      <c r="I2098" t="s">
        <v>135</v>
      </c>
      <c r="J2098" t="s">
        <v>136</v>
      </c>
      <c r="K2098" t="s">
        <v>137</v>
      </c>
      <c r="L2098" t="s">
        <v>6258</v>
      </c>
      <c r="M2098" t="s">
        <v>6259</v>
      </c>
      <c r="N2098">
        <v>0.70666666600000005</v>
      </c>
      <c r="O2098">
        <v>1</v>
      </c>
      <c r="P2098">
        <v>581</v>
      </c>
      <c r="Q2098">
        <v>3</v>
      </c>
      <c r="R2098">
        <v>3</v>
      </c>
      <c r="S2098">
        <v>9</v>
      </c>
      <c r="T2098">
        <v>47</v>
      </c>
      <c r="U2098">
        <v>0</v>
      </c>
      <c r="V2098">
        <v>0</v>
      </c>
      <c r="W2098">
        <v>0.14480730157583999</v>
      </c>
      <c r="X2098">
        <v>35.37461870859358</v>
      </c>
      <c r="Y2098">
        <v>1.1721299158078136</v>
      </c>
      <c r="Z2098">
        <v>0.10400688317518668</v>
      </c>
      <c r="AA2098">
        <v>22.234672687444601</v>
      </c>
      <c r="AB2098">
        <v>23.118382173729088</v>
      </c>
      <c r="AC2098">
        <v>0</v>
      </c>
      <c r="AD2098">
        <v>0</v>
      </c>
      <c r="AE2098">
        <v>82.148617670326104</v>
      </c>
    </row>
    <row r="2099" spans="1:31" x14ac:dyDescent="0.25">
      <c r="A2099">
        <v>1630405</v>
      </c>
      <c r="B2099">
        <v>1</v>
      </c>
      <c r="C2099" t="s">
        <v>80</v>
      </c>
      <c r="D2099" t="s">
        <v>93</v>
      </c>
      <c r="E2099" t="s">
        <v>178</v>
      </c>
      <c r="F2099" t="s">
        <v>6260</v>
      </c>
      <c r="G2099" t="s">
        <v>227</v>
      </c>
      <c r="H2099" t="s">
        <v>149</v>
      </c>
      <c r="I2099" t="s">
        <v>135</v>
      </c>
      <c r="J2099" t="s">
        <v>136</v>
      </c>
      <c r="K2099" t="s">
        <v>137</v>
      </c>
      <c r="L2099" t="s">
        <v>6261</v>
      </c>
      <c r="M2099" t="s">
        <v>6262</v>
      </c>
      <c r="N2099">
        <v>1.6019444439999999</v>
      </c>
      <c r="O2099">
        <v>0</v>
      </c>
      <c r="P2099">
        <v>76</v>
      </c>
      <c r="Q2099">
        <v>0</v>
      </c>
      <c r="R2099">
        <v>0</v>
      </c>
      <c r="S2099">
        <v>0</v>
      </c>
      <c r="T2099">
        <v>20</v>
      </c>
      <c r="U2099">
        <v>0</v>
      </c>
      <c r="V2099">
        <v>0</v>
      </c>
      <c r="W2099">
        <v>0</v>
      </c>
      <c r="X2099">
        <v>29.531340448788161</v>
      </c>
      <c r="Y2099">
        <v>0</v>
      </c>
      <c r="Z2099">
        <v>0</v>
      </c>
      <c r="AA2099">
        <v>0</v>
      </c>
      <c r="AB2099">
        <v>18.053033681357622</v>
      </c>
      <c r="AC2099">
        <v>0</v>
      </c>
      <c r="AD2099">
        <v>0</v>
      </c>
      <c r="AE2099">
        <v>47.584374130145783</v>
      </c>
    </row>
    <row r="2100" spans="1:31" x14ac:dyDescent="0.25">
      <c r="A2100">
        <v>1630406</v>
      </c>
      <c r="B2100">
        <v>1</v>
      </c>
      <c r="C2100" t="s">
        <v>80</v>
      </c>
      <c r="D2100" t="s">
        <v>106</v>
      </c>
      <c r="E2100" t="s">
        <v>140</v>
      </c>
      <c r="F2100" t="s">
        <v>6263</v>
      </c>
      <c r="G2100" t="s">
        <v>161</v>
      </c>
      <c r="H2100" t="s">
        <v>134</v>
      </c>
      <c r="I2100" t="s">
        <v>135</v>
      </c>
      <c r="J2100" t="s">
        <v>136</v>
      </c>
      <c r="K2100" t="s">
        <v>137</v>
      </c>
      <c r="L2100" t="s">
        <v>6264</v>
      </c>
      <c r="M2100" t="s">
        <v>6265</v>
      </c>
      <c r="N2100">
        <v>0.26527777699999999</v>
      </c>
      <c r="O2100">
        <v>0</v>
      </c>
      <c r="P2100">
        <v>5969</v>
      </c>
      <c r="Q2100">
        <v>0</v>
      </c>
      <c r="R2100">
        <v>18</v>
      </c>
      <c r="S2100">
        <v>1</v>
      </c>
      <c r="T2100">
        <v>834</v>
      </c>
      <c r="U2100">
        <v>0</v>
      </c>
      <c r="V2100">
        <v>4</v>
      </c>
      <c r="W2100">
        <v>0</v>
      </c>
      <c r="X2100">
        <v>296.31842371681358</v>
      </c>
      <c r="Y2100">
        <v>0</v>
      </c>
      <c r="Z2100">
        <v>0.62644273244455673</v>
      </c>
      <c r="AA2100">
        <v>1.8382439067922869</v>
      </c>
      <c r="AB2100">
        <v>99.982977488217443</v>
      </c>
      <c r="AC2100">
        <v>0</v>
      </c>
      <c r="AD2100">
        <v>33.044891703800026</v>
      </c>
      <c r="AE2100">
        <v>431.81097954806791</v>
      </c>
    </row>
    <row r="2101" spans="1:31" x14ac:dyDescent="0.25">
      <c r="A2101">
        <v>1630407</v>
      </c>
      <c r="B2101">
        <v>1</v>
      </c>
      <c r="C2101" t="s">
        <v>80</v>
      </c>
      <c r="D2101" t="s">
        <v>110</v>
      </c>
      <c r="E2101" t="s">
        <v>152</v>
      </c>
      <c r="F2101" t="s">
        <v>346</v>
      </c>
      <c r="G2101" t="s">
        <v>227</v>
      </c>
      <c r="H2101" t="s">
        <v>149</v>
      </c>
      <c r="I2101" t="s">
        <v>135</v>
      </c>
      <c r="J2101" t="s">
        <v>136</v>
      </c>
      <c r="K2101" t="s">
        <v>137</v>
      </c>
      <c r="L2101" t="s">
        <v>6266</v>
      </c>
      <c r="M2101" t="s">
        <v>6267</v>
      </c>
      <c r="N2101">
        <v>2.5958333329999999</v>
      </c>
      <c r="O2101">
        <v>0</v>
      </c>
      <c r="P2101">
        <v>5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1.4685517004045545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1.4685517004045545</v>
      </c>
    </row>
    <row r="2102" spans="1:31" x14ac:dyDescent="0.25">
      <c r="A2102">
        <v>1630410</v>
      </c>
      <c r="B2102">
        <v>1</v>
      </c>
      <c r="C2102" t="s">
        <v>81</v>
      </c>
      <c r="D2102" t="s">
        <v>127</v>
      </c>
      <c r="E2102" t="s">
        <v>152</v>
      </c>
      <c r="F2102" t="s">
        <v>6268</v>
      </c>
      <c r="G2102" t="s">
        <v>507</v>
      </c>
      <c r="H2102" t="s">
        <v>149</v>
      </c>
      <c r="I2102" t="s">
        <v>135</v>
      </c>
      <c r="J2102" t="s">
        <v>136</v>
      </c>
      <c r="K2102" t="s">
        <v>137</v>
      </c>
      <c r="L2102" t="s">
        <v>6269</v>
      </c>
      <c r="M2102" t="s">
        <v>6270</v>
      </c>
      <c r="N2102">
        <v>0.64777777700000005</v>
      </c>
      <c r="O2102">
        <v>0</v>
      </c>
      <c r="P2102">
        <v>13</v>
      </c>
      <c r="Q2102">
        <v>0</v>
      </c>
      <c r="R2102">
        <v>0</v>
      </c>
      <c r="S2102">
        <v>0</v>
      </c>
      <c r="T2102">
        <v>3</v>
      </c>
      <c r="U2102">
        <v>0</v>
      </c>
      <c r="V2102">
        <v>1</v>
      </c>
      <c r="W2102">
        <v>0</v>
      </c>
      <c r="X2102">
        <v>1.929852329143634</v>
      </c>
      <c r="Y2102">
        <v>0</v>
      </c>
      <c r="Z2102">
        <v>0</v>
      </c>
      <c r="AA2102">
        <v>0</v>
      </c>
      <c r="AB2102">
        <v>0.5841996502635517</v>
      </c>
      <c r="AC2102">
        <v>0</v>
      </c>
      <c r="AD2102">
        <v>77.299538270885478</v>
      </c>
      <c r="AE2102">
        <v>79.813590250292663</v>
      </c>
    </row>
    <row r="2103" spans="1:31" x14ac:dyDescent="0.25">
      <c r="A2103">
        <v>1630411</v>
      </c>
      <c r="B2103">
        <v>1</v>
      </c>
      <c r="C2103" t="s">
        <v>80</v>
      </c>
      <c r="D2103" t="s">
        <v>90</v>
      </c>
      <c r="E2103" t="s">
        <v>152</v>
      </c>
      <c r="F2103" t="s">
        <v>6271</v>
      </c>
      <c r="G2103" t="s">
        <v>168</v>
      </c>
      <c r="H2103" t="s">
        <v>149</v>
      </c>
      <c r="I2103" t="s">
        <v>135</v>
      </c>
      <c r="J2103" t="s">
        <v>136</v>
      </c>
      <c r="K2103" t="s">
        <v>137</v>
      </c>
      <c r="L2103" t="s">
        <v>6272</v>
      </c>
      <c r="M2103" t="s">
        <v>6273</v>
      </c>
      <c r="N2103">
        <v>7.7113888880000001</v>
      </c>
      <c r="O2103">
        <v>0</v>
      </c>
      <c r="P2103">
        <v>2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4.4010438954223012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4.4010438954223012</v>
      </c>
    </row>
    <row r="2104" spans="1:31" x14ac:dyDescent="0.25">
      <c r="A2104">
        <v>1630412</v>
      </c>
      <c r="B2104">
        <v>1</v>
      </c>
      <c r="C2104" t="s">
        <v>80</v>
      </c>
      <c r="D2104" t="s">
        <v>83</v>
      </c>
      <c r="E2104" t="s">
        <v>152</v>
      </c>
      <c r="F2104" t="s">
        <v>2108</v>
      </c>
      <c r="G2104" t="s">
        <v>168</v>
      </c>
      <c r="H2104" t="s">
        <v>149</v>
      </c>
      <c r="I2104" t="s">
        <v>135</v>
      </c>
      <c r="J2104" t="s">
        <v>136</v>
      </c>
      <c r="K2104" t="s">
        <v>137</v>
      </c>
      <c r="L2104" t="s">
        <v>6274</v>
      </c>
      <c r="M2104" t="s">
        <v>6275</v>
      </c>
      <c r="N2104">
        <v>3.619722222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4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9.2263212906965588</v>
      </c>
      <c r="AC2104">
        <v>0</v>
      </c>
      <c r="AD2104">
        <v>0</v>
      </c>
      <c r="AE2104">
        <v>9.2263212906965588</v>
      </c>
    </row>
    <row r="2105" spans="1:31" x14ac:dyDescent="0.25">
      <c r="A2105">
        <v>1630414</v>
      </c>
      <c r="B2105">
        <v>1</v>
      </c>
      <c r="C2105" t="s">
        <v>80</v>
      </c>
      <c r="D2105" t="s">
        <v>100</v>
      </c>
      <c r="E2105" t="s">
        <v>178</v>
      </c>
      <c r="F2105" t="s">
        <v>6276</v>
      </c>
      <c r="G2105" t="s">
        <v>403</v>
      </c>
      <c r="H2105" t="s">
        <v>149</v>
      </c>
      <c r="I2105" t="s">
        <v>135</v>
      </c>
      <c r="J2105" t="s">
        <v>136</v>
      </c>
      <c r="K2105" t="s">
        <v>137</v>
      </c>
      <c r="L2105" t="s">
        <v>6277</v>
      </c>
      <c r="M2105" t="s">
        <v>6278</v>
      </c>
      <c r="N2105">
        <v>2.5347222220000001</v>
      </c>
      <c r="O2105">
        <v>0</v>
      </c>
      <c r="P2105">
        <v>27</v>
      </c>
      <c r="Q2105">
        <v>0</v>
      </c>
      <c r="R2105">
        <v>1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18.468011518336468</v>
      </c>
      <c r="Y2105">
        <v>0</v>
      </c>
      <c r="Z2105">
        <v>8.1032074862369435E-2</v>
      </c>
      <c r="AA2105">
        <v>0</v>
      </c>
      <c r="AB2105">
        <v>0.10737119579472</v>
      </c>
      <c r="AC2105">
        <v>0</v>
      </c>
      <c r="AD2105">
        <v>0</v>
      </c>
      <c r="AE2105">
        <v>18.656414788993558</v>
      </c>
    </row>
    <row r="2106" spans="1:31" x14ac:dyDescent="0.25">
      <c r="A2106">
        <v>1630416</v>
      </c>
      <c r="B2106">
        <v>1</v>
      </c>
      <c r="C2106" t="s">
        <v>80</v>
      </c>
      <c r="D2106" t="s">
        <v>82</v>
      </c>
      <c r="E2106" t="s">
        <v>152</v>
      </c>
      <c r="F2106" t="s">
        <v>6279</v>
      </c>
      <c r="G2106" t="s">
        <v>507</v>
      </c>
      <c r="H2106" t="s">
        <v>149</v>
      </c>
      <c r="I2106" t="s">
        <v>135</v>
      </c>
      <c r="J2106" t="s">
        <v>136</v>
      </c>
      <c r="K2106" t="s">
        <v>137</v>
      </c>
      <c r="L2106" t="s">
        <v>6280</v>
      </c>
      <c r="M2106" t="s">
        <v>6281</v>
      </c>
      <c r="N2106">
        <v>1.177777777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1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0.37831048483438223</v>
      </c>
      <c r="AC2106">
        <v>0</v>
      </c>
      <c r="AD2106">
        <v>0</v>
      </c>
      <c r="AE2106">
        <v>0.37831048483438223</v>
      </c>
    </row>
    <row r="2107" spans="1:31" x14ac:dyDescent="0.25">
      <c r="A2107">
        <v>1630419</v>
      </c>
      <c r="B2107">
        <v>1</v>
      </c>
      <c r="C2107" t="s">
        <v>81</v>
      </c>
      <c r="D2107" t="s">
        <v>128</v>
      </c>
      <c r="E2107" t="s">
        <v>204</v>
      </c>
      <c r="F2107" t="s">
        <v>818</v>
      </c>
      <c r="G2107" t="s">
        <v>161</v>
      </c>
      <c r="H2107" t="s">
        <v>134</v>
      </c>
      <c r="I2107" t="s">
        <v>135</v>
      </c>
      <c r="J2107" t="s">
        <v>136</v>
      </c>
      <c r="K2107" t="s">
        <v>137</v>
      </c>
      <c r="L2107" t="s">
        <v>6282</v>
      </c>
      <c r="M2107" t="s">
        <v>6283</v>
      </c>
      <c r="N2107">
        <v>0.14694444400000001</v>
      </c>
      <c r="O2107">
        <v>0</v>
      </c>
      <c r="P2107">
        <v>0</v>
      </c>
      <c r="Q2107">
        <v>0</v>
      </c>
      <c r="R2107">
        <v>0</v>
      </c>
      <c r="S2107">
        <v>18</v>
      </c>
      <c r="T2107">
        <v>0</v>
      </c>
      <c r="U2107">
        <v>15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69.226680800499125</v>
      </c>
      <c r="AB2107">
        <v>0</v>
      </c>
      <c r="AC2107">
        <v>491.82926707596317</v>
      </c>
      <c r="AD2107">
        <v>0</v>
      </c>
      <c r="AE2107">
        <v>561.05594787646226</v>
      </c>
    </row>
    <row r="2108" spans="1:31" x14ac:dyDescent="0.25">
      <c r="A2108">
        <v>1630421</v>
      </c>
      <c r="B2108">
        <v>1</v>
      </c>
      <c r="C2108" t="s">
        <v>80</v>
      </c>
      <c r="D2108" t="s">
        <v>84</v>
      </c>
      <c r="E2108" t="s">
        <v>152</v>
      </c>
      <c r="F2108" t="s">
        <v>6284</v>
      </c>
      <c r="G2108" t="s">
        <v>507</v>
      </c>
      <c r="H2108" t="s">
        <v>149</v>
      </c>
      <c r="I2108" t="s">
        <v>135</v>
      </c>
      <c r="J2108" t="s">
        <v>136</v>
      </c>
      <c r="K2108" t="s">
        <v>137</v>
      </c>
      <c r="L2108" t="s">
        <v>6285</v>
      </c>
      <c r="M2108" t="s">
        <v>6286</v>
      </c>
      <c r="N2108">
        <v>6.3391666659999997</v>
      </c>
      <c r="O2108">
        <v>0</v>
      </c>
      <c r="P2108">
        <v>10</v>
      </c>
      <c r="Q2108">
        <v>0</v>
      </c>
      <c r="R2108">
        <v>0</v>
      </c>
      <c r="S2108">
        <v>0</v>
      </c>
      <c r="T2108">
        <v>3</v>
      </c>
      <c r="U2108">
        <v>0</v>
      </c>
      <c r="V2108">
        <v>0</v>
      </c>
      <c r="W2108">
        <v>0</v>
      </c>
      <c r="X2108">
        <v>20.419444811571804</v>
      </c>
      <c r="Y2108">
        <v>0</v>
      </c>
      <c r="Z2108">
        <v>0</v>
      </c>
      <c r="AA2108">
        <v>0</v>
      </c>
      <c r="AB2108">
        <v>39.406778214433295</v>
      </c>
      <c r="AC2108">
        <v>0</v>
      </c>
      <c r="AD2108">
        <v>0</v>
      </c>
      <c r="AE2108">
        <v>59.826223026005096</v>
      </c>
    </row>
    <row r="2109" spans="1:31" x14ac:dyDescent="0.25">
      <c r="A2109">
        <v>1630422</v>
      </c>
      <c r="B2109">
        <v>1</v>
      </c>
      <c r="C2109" t="s">
        <v>80</v>
      </c>
      <c r="D2109" t="s">
        <v>93</v>
      </c>
      <c r="E2109" t="s">
        <v>178</v>
      </c>
      <c r="F2109" t="s">
        <v>6287</v>
      </c>
      <c r="G2109" t="s">
        <v>227</v>
      </c>
      <c r="H2109" t="s">
        <v>149</v>
      </c>
      <c r="I2109" t="s">
        <v>135</v>
      </c>
      <c r="J2109" t="s">
        <v>136</v>
      </c>
      <c r="K2109" t="s">
        <v>137</v>
      </c>
      <c r="L2109" t="s">
        <v>6288</v>
      </c>
      <c r="M2109" t="s">
        <v>6289</v>
      </c>
      <c r="N2109">
        <v>1.331388888</v>
      </c>
      <c r="O2109">
        <v>0</v>
      </c>
      <c r="P2109">
        <v>17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1.6803309340681616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1.6803309340681616</v>
      </c>
    </row>
    <row r="2110" spans="1:31" x14ac:dyDescent="0.25">
      <c r="A2110">
        <v>1630423</v>
      </c>
      <c r="B2110">
        <v>1</v>
      </c>
      <c r="C2110" t="s">
        <v>81</v>
      </c>
      <c r="D2110" t="s">
        <v>115</v>
      </c>
      <c r="E2110" t="s">
        <v>178</v>
      </c>
      <c r="F2110" t="s">
        <v>6290</v>
      </c>
      <c r="G2110" t="s">
        <v>710</v>
      </c>
      <c r="H2110" t="s">
        <v>149</v>
      </c>
      <c r="I2110" t="s">
        <v>135</v>
      </c>
      <c r="J2110" t="s">
        <v>136</v>
      </c>
      <c r="K2110" t="s">
        <v>137</v>
      </c>
      <c r="L2110" t="s">
        <v>6291</v>
      </c>
      <c r="M2110" t="s">
        <v>6292</v>
      </c>
      <c r="N2110">
        <v>7.3680555549999998</v>
      </c>
      <c r="O2110">
        <v>0</v>
      </c>
      <c r="P2110">
        <v>39</v>
      </c>
      <c r="Q2110">
        <v>0</v>
      </c>
      <c r="R2110">
        <v>0</v>
      </c>
      <c r="S2110">
        <v>0</v>
      </c>
      <c r="T2110">
        <v>1</v>
      </c>
      <c r="U2110">
        <v>0</v>
      </c>
      <c r="V2110">
        <v>0</v>
      </c>
      <c r="W2110">
        <v>0</v>
      </c>
      <c r="X2110">
        <v>13.351003748230676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13.351003748230676</v>
      </c>
    </row>
    <row r="2111" spans="1:31" x14ac:dyDescent="0.25">
      <c r="A2111">
        <v>1630427</v>
      </c>
      <c r="B2111">
        <v>1</v>
      </c>
      <c r="C2111" t="s">
        <v>80</v>
      </c>
      <c r="D2111" t="s">
        <v>93</v>
      </c>
      <c r="E2111" t="s">
        <v>178</v>
      </c>
      <c r="F2111" t="s">
        <v>6293</v>
      </c>
      <c r="G2111" t="s">
        <v>187</v>
      </c>
      <c r="H2111" t="s">
        <v>149</v>
      </c>
      <c r="I2111" t="s">
        <v>135</v>
      </c>
      <c r="J2111" t="s">
        <v>136</v>
      </c>
      <c r="K2111" t="s">
        <v>137</v>
      </c>
      <c r="L2111" t="s">
        <v>6294</v>
      </c>
      <c r="M2111" t="s">
        <v>6295</v>
      </c>
      <c r="N2111">
        <v>2.9452777769999998</v>
      </c>
      <c r="O2111">
        <v>0</v>
      </c>
      <c r="P2111">
        <v>10</v>
      </c>
      <c r="Q2111">
        <v>0</v>
      </c>
      <c r="R2111">
        <v>1</v>
      </c>
      <c r="S2111">
        <v>0</v>
      </c>
      <c r="T2111">
        <v>3</v>
      </c>
      <c r="U2111">
        <v>0</v>
      </c>
      <c r="V2111">
        <v>0</v>
      </c>
      <c r="W2111">
        <v>0</v>
      </c>
      <c r="X2111">
        <v>3.5947269586143502</v>
      </c>
      <c r="Y2111">
        <v>0</v>
      </c>
      <c r="Z2111">
        <v>5.2354823486559995E-2</v>
      </c>
      <c r="AA2111">
        <v>0</v>
      </c>
      <c r="AB2111">
        <v>30.247240656110652</v>
      </c>
      <c r="AC2111">
        <v>0</v>
      </c>
      <c r="AD2111">
        <v>0</v>
      </c>
      <c r="AE2111">
        <v>33.89432243821156</v>
      </c>
    </row>
    <row r="2112" spans="1:31" x14ac:dyDescent="0.25">
      <c r="A2112">
        <v>1630429</v>
      </c>
      <c r="B2112">
        <v>1</v>
      </c>
      <c r="C2112" t="s">
        <v>81</v>
      </c>
      <c r="D2112" t="s">
        <v>120</v>
      </c>
      <c r="E2112" t="s">
        <v>131</v>
      </c>
      <c r="F2112" t="s">
        <v>6296</v>
      </c>
      <c r="G2112" t="s">
        <v>161</v>
      </c>
      <c r="H2112" t="s">
        <v>134</v>
      </c>
      <c r="I2112" t="s">
        <v>135</v>
      </c>
      <c r="J2112" t="s">
        <v>136</v>
      </c>
      <c r="K2112" t="s">
        <v>137</v>
      </c>
      <c r="L2112" t="s">
        <v>6297</v>
      </c>
      <c r="M2112" t="s">
        <v>6298</v>
      </c>
      <c r="N2112">
        <v>0.25750000000000001</v>
      </c>
      <c r="O2112">
        <v>0</v>
      </c>
      <c r="P2112">
        <v>688</v>
      </c>
      <c r="Q2112">
        <v>0</v>
      </c>
      <c r="R2112">
        <v>9</v>
      </c>
      <c r="S2112">
        <v>1</v>
      </c>
      <c r="T2112">
        <v>83</v>
      </c>
      <c r="U2112">
        <v>3</v>
      </c>
      <c r="V2112">
        <v>3</v>
      </c>
      <c r="W2112">
        <v>0</v>
      </c>
      <c r="X2112">
        <v>43.291436700661457</v>
      </c>
      <c r="Y2112">
        <v>0</v>
      </c>
      <c r="Z2112">
        <v>0.59327550596222167</v>
      </c>
      <c r="AA2112">
        <v>3.1681237427151347</v>
      </c>
      <c r="AB2112">
        <v>17.633277335396293</v>
      </c>
      <c r="AC2112">
        <v>34.213598484390403</v>
      </c>
      <c r="AD2112">
        <v>0.16204062470271915</v>
      </c>
      <c r="AE2112">
        <v>99.061752393828229</v>
      </c>
    </row>
    <row r="2113" spans="1:31" x14ac:dyDescent="0.25">
      <c r="A2113">
        <v>1630430</v>
      </c>
      <c r="B2113">
        <v>1</v>
      </c>
      <c r="C2113" t="s">
        <v>80</v>
      </c>
      <c r="D2113" t="s">
        <v>94</v>
      </c>
      <c r="E2113" t="s">
        <v>140</v>
      </c>
      <c r="F2113" t="s">
        <v>6299</v>
      </c>
      <c r="G2113" t="s">
        <v>161</v>
      </c>
      <c r="H2113" t="s">
        <v>134</v>
      </c>
      <c r="I2113" t="s">
        <v>135</v>
      </c>
      <c r="J2113" t="s">
        <v>136</v>
      </c>
      <c r="K2113" t="s">
        <v>137</v>
      </c>
      <c r="L2113" t="s">
        <v>6300</v>
      </c>
      <c r="M2113" t="s">
        <v>6301</v>
      </c>
      <c r="N2113">
        <v>1.114166666</v>
      </c>
      <c r="O2113">
        <v>0</v>
      </c>
      <c r="P2113">
        <v>0</v>
      </c>
      <c r="Q2113">
        <v>22</v>
      </c>
      <c r="R2113">
        <v>6</v>
      </c>
      <c r="S2113">
        <v>9</v>
      </c>
      <c r="T2113">
        <v>0</v>
      </c>
      <c r="U2113">
        <v>5</v>
      </c>
      <c r="V2113">
        <v>0</v>
      </c>
      <c r="W2113">
        <v>0</v>
      </c>
      <c r="X2113">
        <v>0</v>
      </c>
      <c r="Y2113">
        <v>554.41060290683106</v>
      </c>
      <c r="Z2113">
        <v>6.822009470394633</v>
      </c>
      <c r="AA2113">
        <v>74.738124087292277</v>
      </c>
      <c r="AB2113">
        <v>0</v>
      </c>
      <c r="AC2113">
        <v>1634.4427251343425</v>
      </c>
      <c r="AD2113">
        <v>0</v>
      </c>
      <c r="AE2113">
        <v>2270.4134615988605</v>
      </c>
    </row>
    <row r="2114" spans="1:31" x14ac:dyDescent="0.25">
      <c r="A2114">
        <v>1630433</v>
      </c>
      <c r="B2114">
        <v>1</v>
      </c>
      <c r="C2114" t="s">
        <v>80</v>
      </c>
      <c r="D2114" t="s">
        <v>93</v>
      </c>
      <c r="E2114" t="s">
        <v>146</v>
      </c>
      <c r="F2114" t="s">
        <v>6302</v>
      </c>
      <c r="G2114" t="s">
        <v>142</v>
      </c>
      <c r="H2114" t="s">
        <v>149</v>
      </c>
      <c r="I2114" t="s">
        <v>135</v>
      </c>
      <c r="J2114" t="s">
        <v>136</v>
      </c>
      <c r="K2114" t="s">
        <v>143</v>
      </c>
      <c r="L2114" t="s">
        <v>6303</v>
      </c>
      <c r="M2114" t="s">
        <v>6304</v>
      </c>
      <c r="N2114">
        <v>6.6975813879999997</v>
      </c>
      <c r="O2114">
        <v>0</v>
      </c>
      <c r="P2114">
        <v>5</v>
      </c>
      <c r="Q2114">
        <v>0</v>
      </c>
      <c r="R2114">
        <v>12</v>
      </c>
      <c r="S2114">
        <v>0</v>
      </c>
      <c r="T2114">
        <v>10</v>
      </c>
      <c r="U2114">
        <v>0</v>
      </c>
      <c r="V2114">
        <v>0</v>
      </c>
      <c r="W2114">
        <v>0</v>
      </c>
      <c r="X2114">
        <v>6.0658412366182004</v>
      </c>
      <c r="Y2114">
        <v>0</v>
      </c>
      <c r="Z2114">
        <v>43.043897341312487</v>
      </c>
      <c r="AA2114">
        <v>0</v>
      </c>
      <c r="AB2114">
        <v>22.977832232350107</v>
      </c>
      <c r="AC2114">
        <v>0</v>
      </c>
      <c r="AD2114">
        <v>0</v>
      </c>
      <c r="AE2114">
        <v>72.087570810280795</v>
      </c>
    </row>
    <row r="2115" spans="1:31" x14ac:dyDescent="0.25">
      <c r="A2115">
        <v>1630434</v>
      </c>
      <c r="B2115">
        <v>1</v>
      </c>
      <c r="C2115" t="s">
        <v>80</v>
      </c>
      <c r="D2115" t="s">
        <v>83</v>
      </c>
      <c r="E2115" t="s">
        <v>131</v>
      </c>
      <c r="F2115" t="s">
        <v>6305</v>
      </c>
      <c r="G2115" t="s">
        <v>142</v>
      </c>
      <c r="H2115" t="s">
        <v>134</v>
      </c>
      <c r="I2115" t="s">
        <v>135</v>
      </c>
      <c r="J2115" t="s">
        <v>136</v>
      </c>
      <c r="K2115" t="s">
        <v>143</v>
      </c>
      <c r="L2115" t="s">
        <v>6306</v>
      </c>
      <c r="M2115" t="s">
        <v>6307</v>
      </c>
      <c r="N2115">
        <v>1.878333333</v>
      </c>
      <c r="O2115">
        <v>0</v>
      </c>
      <c r="P2115">
        <v>548</v>
      </c>
      <c r="Q2115">
        <v>0</v>
      </c>
      <c r="R2115">
        <v>0</v>
      </c>
      <c r="S2115">
        <v>0</v>
      </c>
      <c r="T2115">
        <v>12</v>
      </c>
      <c r="U2115">
        <v>0</v>
      </c>
      <c r="V2115">
        <v>0</v>
      </c>
      <c r="W2115">
        <v>0</v>
      </c>
      <c r="X2115">
        <v>277.40565321268855</v>
      </c>
      <c r="Y2115">
        <v>0</v>
      </c>
      <c r="Z2115">
        <v>0</v>
      </c>
      <c r="AA2115">
        <v>0</v>
      </c>
      <c r="AB2115">
        <v>19.446480574102708</v>
      </c>
      <c r="AC2115">
        <v>0</v>
      </c>
      <c r="AD2115">
        <v>0</v>
      </c>
      <c r="AE2115">
        <v>296.85213378679123</v>
      </c>
    </row>
    <row r="2116" spans="1:31" x14ac:dyDescent="0.25">
      <c r="A2116">
        <v>1630435</v>
      </c>
      <c r="B2116">
        <v>1</v>
      </c>
      <c r="C2116" t="s">
        <v>80</v>
      </c>
      <c r="D2116" t="s">
        <v>98</v>
      </c>
      <c r="E2116" t="s">
        <v>146</v>
      </c>
      <c r="F2116" t="s">
        <v>6308</v>
      </c>
      <c r="G2116" t="s">
        <v>148</v>
      </c>
      <c r="H2116" t="s">
        <v>149</v>
      </c>
      <c r="I2116" t="s">
        <v>135</v>
      </c>
      <c r="J2116" t="s">
        <v>136</v>
      </c>
      <c r="K2116" t="s">
        <v>143</v>
      </c>
      <c r="L2116" t="s">
        <v>6309</v>
      </c>
      <c r="M2116" t="s">
        <v>6310</v>
      </c>
      <c r="N2116">
        <v>7.63</v>
      </c>
      <c r="O2116">
        <v>0</v>
      </c>
      <c r="P2116">
        <v>212</v>
      </c>
      <c r="Q2116">
        <v>0</v>
      </c>
      <c r="R2116">
        <v>7</v>
      </c>
      <c r="S2116">
        <v>0</v>
      </c>
      <c r="T2116">
        <v>37</v>
      </c>
      <c r="U2116">
        <v>0</v>
      </c>
      <c r="V2116">
        <v>0</v>
      </c>
      <c r="W2116">
        <v>0</v>
      </c>
      <c r="X2116">
        <v>241.40536890472575</v>
      </c>
      <c r="Y2116">
        <v>0</v>
      </c>
      <c r="Z2116">
        <v>5.5513233356207081</v>
      </c>
      <c r="AA2116">
        <v>0</v>
      </c>
      <c r="AB2116">
        <v>144.42716967267646</v>
      </c>
      <c r="AC2116">
        <v>0</v>
      </c>
      <c r="AD2116">
        <v>0</v>
      </c>
      <c r="AE2116">
        <v>391.38386191302288</v>
      </c>
    </row>
    <row r="2117" spans="1:31" x14ac:dyDescent="0.25">
      <c r="A2117">
        <v>1630436</v>
      </c>
      <c r="B2117">
        <v>1</v>
      </c>
      <c r="C2117" t="s">
        <v>80</v>
      </c>
      <c r="D2117" t="s">
        <v>100</v>
      </c>
      <c r="E2117" t="s">
        <v>178</v>
      </c>
      <c r="F2117" t="s">
        <v>1581</v>
      </c>
      <c r="G2117" t="s">
        <v>148</v>
      </c>
      <c r="H2117" t="s">
        <v>149</v>
      </c>
      <c r="I2117" t="s">
        <v>135</v>
      </c>
      <c r="J2117" t="s">
        <v>136</v>
      </c>
      <c r="K2117" t="s">
        <v>143</v>
      </c>
      <c r="L2117" t="s">
        <v>6311</v>
      </c>
      <c r="M2117" t="s">
        <v>6312</v>
      </c>
      <c r="N2117">
        <v>7.6957127769999998</v>
      </c>
      <c r="O2117">
        <v>0</v>
      </c>
      <c r="P2117">
        <v>127</v>
      </c>
      <c r="Q2117">
        <v>0</v>
      </c>
      <c r="R2117">
        <v>0</v>
      </c>
      <c r="S2117">
        <v>0</v>
      </c>
      <c r="T2117">
        <v>3</v>
      </c>
      <c r="U2117">
        <v>0</v>
      </c>
      <c r="V2117">
        <v>0</v>
      </c>
      <c r="W2117">
        <v>0</v>
      </c>
      <c r="X2117">
        <v>279.48088933730548</v>
      </c>
      <c r="Y2117">
        <v>0</v>
      </c>
      <c r="Z2117">
        <v>0</v>
      </c>
      <c r="AA2117">
        <v>0</v>
      </c>
      <c r="AB2117">
        <v>5.2516834014854004</v>
      </c>
      <c r="AC2117">
        <v>0</v>
      </c>
      <c r="AD2117">
        <v>0</v>
      </c>
      <c r="AE2117">
        <v>284.73257273879091</v>
      </c>
    </row>
    <row r="2118" spans="1:31" x14ac:dyDescent="0.25">
      <c r="A2118">
        <v>1630437</v>
      </c>
      <c r="B2118">
        <v>1</v>
      </c>
      <c r="C2118" t="s">
        <v>80</v>
      </c>
      <c r="D2118" t="s">
        <v>92</v>
      </c>
      <c r="E2118" t="s">
        <v>204</v>
      </c>
      <c r="F2118" t="s">
        <v>4815</v>
      </c>
      <c r="G2118" t="s">
        <v>161</v>
      </c>
      <c r="H2118" t="s">
        <v>134</v>
      </c>
      <c r="I2118" t="s">
        <v>135</v>
      </c>
      <c r="J2118" t="s">
        <v>136</v>
      </c>
      <c r="K2118" t="s">
        <v>137</v>
      </c>
      <c r="L2118" t="s">
        <v>6313</v>
      </c>
      <c r="M2118" t="s">
        <v>6314</v>
      </c>
      <c r="N2118">
        <v>0.46</v>
      </c>
      <c r="O2118">
        <v>23</v>
      </c>
      <c r="P2118">
        <v>1440</v>
      </c>
      <c r="Q2118">
        <v>3</v>
      </c>
      <c r="R2118">
        <v>27</v>
      </c>
      <c r="S2118">
        <v>23</v>
      </c>
      <c r="T2118">
        <v>182</v>
      </c>
      <c r="U2118">
        <v>1</v>
      </c>
      <c r="V2118">
        <v>1</v>
      </c>
      <c r="W2118">
        <v>82.659528033300973</v>
      </c>
      <c r="X2118">
        <v>116.97352658262112</v>
      </c>
      <c r="Y2118">
        <v>2.5386845151882396</v>
      </c>
      <c r="Z2118">
        <v>4.0954672499139591</v>
      </c>
      <c r="AA2118">
        <v>35.05990156914212</v>
      </c>
      <c r="AB2118">
        <v>67.754361353519798</v>
      </c>
      <c r="AC2118">
        <v>6.8256767251088002</v>
      </c>
      <c r="AD2118">
        <v>5.7078812868000006E-4</v>
      </c>
      <c r="AE2118">
        <v>315.90771681692371</v>
      </c>
    </row>
    <row r="2119" spans="1:31" x14ac:dyDescent="0.25">
      <c r="A2119">
        <v>1630440</v>
      </c>
      <c r="B2119">
        <v>1</v>
      </c>
      <c r="C2119" t="s">
        <v>80</v>
      </c>
      <c r="D2119" t="s">
        <v>100</v>
      </c>
      <c r="E2119" t="s">
        <v>204</v>
      </c>
      <c r="F2119" t="s">
        <v>6315</v>
      </c>
      <c r="G2119" t="s">
        <v>161</v>
      </c>
      <c r="H2119" t="s">
        <v>134</v>
      </c>
      <c r="I2119" t="s">
        <v>135</v>
      </c>
      <c r="J2119" t="s">
        <v>136</v>
      </c>
      <c r="K2119" t="s">
        <v>137</v>
      </c>
      <c r="L2119" t="s">
        <v>6316</v>
      </c>
      <c r="M2119" t="s">
        <v>6317</v>
      </c>
      <c r="N2119">
        <v>0.70750000000000002</v>
      </c>
      <c r="O2119">
        <v>1</v>
      </c>
      <c r="P2119">
        <v>343</v>
      </c>
      <c r="Q2119">
        <v>120</v>
      </c>
      <c r="R2119">
        <v>134</v>
      </c>
      <c r="S2119">
        <v>6</v>
      </c>
      <c r="T2119">
        <v>39</v>
      </c>
      <c r="U2119">
        <v>0</v>
      </c>
      <c r="V2119">
        <v>0</v>
      </c>
      <c r="W2119">
        <v>0.5584399886923751</v>
      </c>
      <c r="X2119">
        <v>88.566574299072613</v>
      </c>
      <c r="Y2119">
        <v>476.13818582661656</v>
      </c>
      <c r="Z2119">
        <v>105.76385349669965</v>
      </c>
      <c r="AA2119">
        <v>5.7455629442253002</v>
      </c>
      <c r="AB2119">
        <v>32.906078826354246</v>
      </c>
      <c r="AC2119">
        <v>0</v>
      </c>
      <c r="AD2119">
        <v>0</v>
      </c>
      <c r="AE2119">
        <v>709.67869538166076</v>
      </c>
    </row>
    <row r="2120" spans="1:31" x14ac:dyDescent="0.25">
      <c r="A2120">
        <v>1630441</v>
      </c>
      <c r="B2120">
        <v>1</v>
      </c>
      <c r="C2120" t="s">
        <v>81</v>
      </c>
      <c r="D2120" t="s">
        <v>114</v>
      </c>
      <c r="E2120" t="s">
        <v>131</v>
      </c>
      <c r="F2120" t="s">
        <v>6318</v>
      </c>
      <c r="G2120" t="s">
        <v>148</v>
      </c>
      <c r="H2120" t="s">
        <v>134</v>
      </c>
      <c r="I2120" t="s">
        <v>135</v>
      </c>
      <c r="J2120" t="s">
        <v>136</v>
      </c>
      <c r="K2120" t="s">
        <v>143</v>
      </c>
      <c r="L2120" t="s">
        <v>6319</v>
      </c>
      <c r="M2120" t="s">
        <v>6320</v>
      </c>
      <c r="N2120">
        <v>8.0478563879999996</v>
      </c>
      <c r="O2120">
        <v>0</v>
      </c>
      <c r="P2120">
        <v>291</v>
      </c>
      <c r="Q2120">
        <v>0</v>
      </c>
      <c r="R2120">
        <v>0</v>
      </c>
      <c r="S2120">
        <v>0</v>
      </c>
      <c r="T2120">
        <v>15</v>
      </c>
      <c r="U2120">
        <v>0</v>
      </c>
      <c r="V2120">
        <v>0</v>
      </c>
      <c r="W2120">
        <v>0</v>
      </c>
      <c r="X2120">
        <v>363.9492338176554</v>
      </c>
      <c r="Y2120">
        <v>0</v>
      </c>
      <c r="Z2120">
        <v>0</v>
      </c>
      <c r="AA2120">
        <v>0</v>
      </c>
      <c r="AB2120">
        <v>147.11624971787273</v>
      </c>
      <c r="AC2120">
        <v>0</v>
      </c>
      <c r="AD2120">
        <v>0</v>
      </c>
      <c r="AE2120">
        <v>511.06548353552813</v>
      </c>
    </row>
    <row r="2121" spans="1:31" x14ac:dyDescent="0.25">
      <c r="A2121">
        <v>1630442</v>
      </c>
      <c r="B2121">
        <v>1</v>
      </c>
      <c r="C2121" t="s">
        <v>80</v>
      </c>
      <c r="D2121" t="s">
        <v>100</v>
      </c>
      <c r="E2121" t="s">
        <v>152</v>
      </c>
      <c r="F2121" t="s">
        <v>6321</v>
      </c>
      <c r="G2121" t="s">
        <v>168</v>
      </c>
      <c r="H2121" t="s">
        <v>149</v>
      </c>
      <c r="I2121" t="s">
        <v>135</v>
      </c>
      <c r="J2121" t="s">
        <v>136</v>
      </c>
      <c r="K2121" t="s">
        <v>137</v>
      </c>
      <c r="L2121" t="s">
        <v>6322</v>
      </c>
      <c r="M2121" t="s">
        <v>6323</v>
      </c>
      <c r="N2121">
        <v>2.3238888879999999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1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2.2540730617835831</v>
      </c>
      <c r="AC2121">
        <v>0</v>
      </c>
      <c r="AD2121">
        <v>0</v>
      </c>
      <c r="AE2121">
        <v>2.2540730617835831</v>
      </c>
    </row>
    <row r="2122" spans="1:31" x14ac:dyDescent="0.25">
      <c r="A2122">
        <v>1630443</v>
      </c>
      <c r="B2122">
        <v>1</v>
      </c>
      <c r="C2122" t="s">
        <v>80</v>
      </c>
      <c r="D2122" t="s">
        <v>95</v>
      </c>
      <c r="E2122" t="s">
        <v>178</v>
      </c>
      <c r="F2122" t="s">
        <v>6324</v>
      </c>
      <c r="G2122" t="s">
        <v>295</v>
      </c>
      <c r="H2122" t="s">
        <v>149</v>
      </c>
      <c r="I2122" t="s">
        <v>135</v>
      </c>
      <c r="J2122" t="s">
        <v>136</v>
      </c>
      <c r="K2122" t="s">
        <v>137</v>
      </c>
      <c r="L2122" t="s">
        <v>6325</v>
      </c>
      <c r="M2122" t="s">
        <v>6326</v>
      </c>
      <c r="N2122">
        <v>0.47777777700000001</v>
      </c>
      <c r="O2122">
        <v>0</v>
      </c>
      <c r="P2122">
        <v>49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8.11042728042049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8.11042728042049</v>
      </c>
    </row>
    <row r="2123" spans="1:31" x14ac:dyDescent="0.25">
      <c r="A2123">
        <v>1630444</v>
      </c>
      <c r="B2123">
        <v>1</v>
      </c>
      <c r="C2123" t="s">
        <v>81</v>
      </c>
      <c r="D2123" t="s">
        <v>123</v>
      </c>
      <c r="E2123" t="s">
        <v>152</v>
      </c>
      <c r="F2123" t="s">
        <v>6327</v>
      </c>
      <c r="G2123" t="s">
        <v>154</v>
      </c>
      <c r="H2123" t="s">
        <v>149</v>
      </c>
      <c r="I2123" t="s">
        <v>135</v>
      </c>
      <c r="J2123" t="s">
        <v>136</v>
      </c>
      <c r="K2123" t="s">
        <v>137</v>
      </c>
      <c r="L2123" t="s">
        <v>6328</v>
      </c>
      <c r="M2123" t="s">
        <v>6329</v>
      </c>
      <c r="N2123">
        <v>0.94583333300000005</v>
      </c>
      <c r="O2123">
        <v>0</v>
      </c>
      <c r="P2123">
        <v>5</v>
      </c>
      <c r="Q2123">
        <v>0</v>
      </c>
      <c r="R2123">
        <v>0</v>
      </c>
      <c r="S2123">
        <v>0</v>
      </c>
      <c r="T2123">
        <v>1</v>
      </c>
      <c r="U2123">
        <v>0</v>
      </c>
      <c r="V2123">
        <v>0</v>
      </c>
      <c r="W2123">
        <v>0</v>
      </c>
      <c r="X2123">
        <v>0.65204679590958659</v>
      </c>
      <c r="Y2123">
        <v>0</v>
      </c>
      <c r="Z2123">
        <v>0</v>
      </c>
      <c r="AA2123">
        <v>0</v>
      </c>
      <c r="AB2123">
        <v>2.6844739984333331E-3</v>
      </c>
      <c r="AC2123">
        <v>0</v>
      </c>
      <c r="AD2123">
        <v>0</v>
      </c>
      <c r="AE2123">
        <v>0.65473126990801989</v>
      </c>
    </row>
    <row r="2124" spans="1:31" x14ac:dyDescent="0.25">
      <c r="A2124">
        <v>1630445</v>
      </c>
      <c r="B2124">
        <v>1</v>
      </c>
      <c r="C2124" t="s">
        <v>80</v>
      </c>
      <c r="D2124" t="s">
        <v>105</v>
      </c>
      <c r="E2124" t="s">
        <v>178</v>
      </c>
      <c r="F2124" t="s">
        <v>6330</v>
      </c>
      <c r="G2124" t="s">
        <v>148</v>
      </c>
      <c r="H2124" t="s">
        <v>149</v>
      </c>
      <c r="I2124" t="s">
        <v>135</v>
      </c>
      <c r="J2124" t="s">
        <v>136</v>
      </c>
      <c r="K2124" t="s">
        <v>143</v>
      </c>
      <c r="L2124" t="s">
        <v>6331</v>
      </c>
      <c r="M2124" t="s">
        <v>6332</v>
      </c>
      <c r="N2124">
        <v>7.7119444440000002</v>
      </c>
      <c r="O2124">
        <v>0</v>
      </c>
      <c r="P2124">
        <v>129</v>
      </c>
      <c r="Q2124">
        <v>0</v>
      </c>
      <c r="R2124">
        <v>0</v>
      </c>
      <c r="S2124">
        <v>0</v>
      </c>
      <c r="T2124">
        <v>9</v>
      </c>
      <c r="U2124">
        <v>0</v>
      </c>
      <c r="V2124">
        <v>0</v>
      </c>
      <c r="W2124">
        <v>0</v>
      </c>
      <c r="X2124">
        <v>241.13017829253627</v>
      </c>
      <c r="Y2124">
        <v>0</v>
      </c>
      <c r="Z2124">
        <v>0</v>
      </c>
      <c r="AA2124">
        <v>0</v>
      </c>
      <c r="AB2124">
        <v>97.950573419146011</v>
      </c>
      <c r="AC2124">
        <v>0</v>
      </c>
      <c r="AD2124">
        <v>0</v>
      </c>
      <c r="AE2124">
        <v>339.0807517116823</v>
      </c>
    </row>
    <row r="2125" spans="1:31" x14ac:dyDescent="0.25">
      <c r="A2125">
        <v>1630446</v>
      </c>
      <c r="B2125">
        <v>1</v>
      </c>
      <c r="C2125" t="s">
        <v>81</v>
      </c>
      <c r="D2125" t="s">
        <v>116</v>
      </c>
      <c r="E2125" t="s">
        <v>204</v>
      </c>
      <c r="F2125" t="s">
        <v>6333</v>
      </c>
      <c r="G2125" t="s">
        <v>918</v>
      </c>
      <c r="H2125" t="s">
        <v>134</v>
      </c>
      <c r="I2125" t="s">
        <v>135</v>
      </c>
      <c r="J2125" t="s">
        <v>136</v>
      </c>
      <c r="K2125" t="s">
        <v>143</v>
      </c>
      <c r="L2125" t="s">
        <v>6334</v>
      </c>
      <c r="M2125" t="s">
        <v>6335</v>
      </c>
      <c r="N2125">
        <v>0.10976277700000001</v>
      </c>
      <c r="O2125">
        <v>0</v>
      </c>
      <c r="P2125">
        <v>388</v>
      </c>
      <c r="Q2125">
        <v>190</v>
      </c>
      <c r="R2125">
        <v>9</v>
      </c>
      <c r="S2125">
        <v>9</v>
      </c>
      <c r="T2125">
        <v>46</v>
      </c>
      <c r="U2125">
        <v>0</v>
      </c>
      <c r="V2125">
        <v>0</v>
      </c>
      <c r="W2125">
        <v>0</v>
      </c>
      <c r="X2125">
        <v>5.3497568791962875</v>
      </c>
      <c r="Y2125">
        <v>4.0145804070263091</v>
      </c>
      <c r="Z2125">
        <v>0.69636475534857012</v>
      </c>
      <c r="AA2125">
        <v>6.0137687672985995</v>
      </c>
      <c r="AB2125">
        <v>1.88653083807375</v>
      </c>
      <c r="AC2125">
        <v>0</v>
      </c>
      <c r="AD2125">
        <v>0</v>
      </c>
      <c r="AE2125">
        <v>17.961001646943515</v>
      </c>
    </row>
    <row r="2126" spans="1:31" x14ac:dyDescent="0.25">
      <c r="A2126">
        <v>1630447</v>
      </c>
      <c r="B2126">
        <v>1</v>
      </c>
      <c r="C2126" t="s">
        <v>80</v>
      </c>
      <c r="D2126" t="s">
        <v>97</v>
      </c>
      <c r="E2126" t="s">
        <v>178</v>
      </c>
      <c r="F2126" t="s">
        <v>6336</v>
      </c>
      <c r="G2126" t="s">
        <v>148</v>
      </c>
      <c r="H2126" t="s">
        <v>149</v>
      </c>
      <c r="I2126" t="s">
        <v>135</v>
      </c>
      <c r="J2126" t="s">
        <v>136</v>
      </c>
      <c r="K2126" t="s">
        <v>143</v>
      </c>
      <c r="L2126" t="s">
        <v>6337</v>
      </c>
      <c r="M2126" t="s">
        <v>6338</v>
      </c>
      <c r="N2126">
        <v>8.4869388879999992</v>
      </c>
      <c r="O2126">
        <v>0</v>
      </c>
      <c r="P2126">
        <v>8</v>
      </c>
      <c r="Q2126">
        <v>0</v>
      </c>
      <c r="R2126">
        <v>6</v>
      </c>
      <c r="S2126">
        <v>0</v>
      </c>
      <c r="T2126">
        <v>4</v>
      </c>
      <c r="U2126">
        <v>0</v>
      </c>
      <c r="V2126">
        <v>0</v>
      </c>
      <c r="W2126">
        <v>0</v>
      </c>
      <c r="X2126">
        <v>13.304928497643843</v>
      </c>
      <c r="Y2126">
        <v>0</v>
      </c>
      <c r="Z2126">
        <v>8.4080771964038483</v>
      </c>
      <c r="AA2126">
        <v>0</v>
      </c>
      <c r="AB2126">
        <v>37.800743909544273</v>
      </c>
      <c r="AC2126">
        <v>0</v>
      </c>
      <c r="AD2126">
        <v>0</v>
      </c>
      <c r="AE2126">
        <v>59.513749603591961</v>
      </c>
    </row>
    <row r="2127" spans="1:31" x14ac:dyDescent="0.25">
      <c r="A2127">
        <v>1630448</v>
      </c>
      <c r="B2127">
        <v>1</v>
      </c>
      <c r="C2127" t="s">
        <v>81</v>
      </c>
      <c r="D2127" t="s">
        <v>113</v>
      </c>
      <c r="E2127" t="s">
        <v>178</v>
      </c>
      <c r="F2127" t="s">
        <v>4625</v>
      </c>
      <c r="G2127" t="s">
        <v>187</v>
      </c>
      <c r="H2127" t="s">
        <v>149</v>
      </c>
      <c r="I2127" t="s">
        <v>135</v>
      </c>
      <c r="J2127" t="s">
        <v>136</v>
      </c>
      <c r="K2127" t="s">
        <v>137</v>
      </c>
      <c r="L2127" t="s">
        <v>6339</v>
      </c>
      <c r="M2127" t="s">
        <v>6340</v>
      </c>
      <c r="N2127">
        <v>3.5241666660000002</v>
      </c>
      <c r="O2127">
        <v>0</v>
      </c>
      <c r="P2127">
        <v>1</v>
      </c>
      <c r="Q2127">
        <v>0</v>
      </c>
      <c r="R2127">
        <v>0</v>
      </c>
      <c r="S2127">
        <v>0</v>
      </c>
      <c r="T2127">
        <v>1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4.2345068294999996E-4</v>
      </c>
      <c r="AC2127">
        <v>0</v>
      </c>
      <c r="AD2127">
        <v>0</v>
      </c>
      <c r="AE2127">
        <v>4.2345068294999996E-4</v>
      </c>
    </row>
    <row r="2128" spans="1:31" x14ac:dyDescent="0.25">
      <c r="A2128">
        <v>1630449</v>
      </c>
      <c r="B2128">
        <v>1</v>
      </c>
      <c r="C2128" t="s">
        <v>80</v>
      </c>
      <c r="D2128" t="s">
        <v>88</v>
      </c>
      <c r="E2128" t="s">
        <v>152</v>
      </c>
      <c r="F2128" t="s">
        <v>3712</v>
      </c>
      <c r="G2128" t="s">
        <v>154</v>
      </c>
      <c r="H2128" t="s">
        <v>149</v>
      </c>
      <c r="I2128" t="s">
        <v>135</v>
      </c>
      <c r="J2128" t="s">
        <v>136</v>
      </c>
      <c r="K2128" t="s">
        <v>137</v>
      </c>
      <c r="L2128" t="s">
        <v>6341</v>
      </c>
      <c r="M2128" t="s">
        <v>6342</v>
      </c>
      <c r="N2128">
        <v>1.650555555</v>
      </c>
      <c r="O2128">
        <v>0</v>
      </c>
      <c r="P2128">
        <v>6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2.0163668512773212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2.0163668512773212</v>
      </c>
    </row>
    <row r="2129" spans="1:31" x14ac:dyDescent="0.25">
      <c r="A2129">
        <v>1630450</v>
      </c>
      <c r="B2129">
        <v>1</v>
      </c>
      <c r="C2129" t="s">
        <v>80</v>
      </c>
      <c r="D2129" t="s">
        <v>103</v>
      </c>
      <c r="E2129" t="s">
        <v>178</v>
      </c>
      <c r="F2129" t="s">
        <v>6343</v>
      </c>
      <c r="G2129" t="s">
        <v>148</v>
      </c>
      <c r="H2129" t="s">
        <v>149</v>
      </c>
      <c r="I2129" t="s">
        <v>135</v>
      </c>
      <c r="J2129" t="s">
        <v>136</v>
      </c>
      <c r="K2129" t="s">
        <v>143</v>
      </c>
      <c r="L2129" t="s">
        <v>6344</v>
      </c>
      <c r="M2129" t="s">
        <v>6345</v>
      </c>
      <c r="N2129">
        <v>3.7645555549999998</v>
      </c>
      <c r="O2129">
        <v>0</v>
      </c>
      <c r="P2129">
        <v>32</v>
      </c>
      <c r="Q2129">
        <v>0</v>
      </c>
      <c r="R2129">
        <v>3</v>
      </c>
      <c r="S2129">
        <v>0</v>
      </c>
      <c r="T2129">
        <v>9</v>
      </c>
      <c r="U2129">
        <v>0</v>
      </c>
      <c r="V2129">
        <v>0</v>
      </c>
      <c r="W2129">
        <v>0</v>
      </c>
      <c r="X2129">
        <v>20.432516562287905</v>
      </c>
      <c r="Y2129">
        <v>0</v>
      </c>
      <c r="Z2129">
        <v>0.45392933442979999</v>
      </c>
      <c r="AA2129">
        <v>0</v>
      </c>
      <c r="AB2129">
        <v>26.711438451004483</v>
      </c>
      <c r="AC2129">
        <v>0</v>
      </c>
      <c r="AD2129">
        <v>0</v>
      </c>
      <c r="AE2129">
        <v>47.597884347722186</v>
      </c>
    </row>
    <row r="2130" spans="1:31" x14ac:dyDescent="0.25">
      <c r="A2130">
        <v>1630454</v>
      </c>
      <c r="B2130">
        <v>1</v>
      </c>
      <c r="C2130" t="s">
        <v>80</v>
      </c>
      <c r="D2130" t="s">
        <v>87</v>
      </c>
      <c r="E2130" t="s">
        <v>362</v>
      </c>
      <c r="F2130" t="s">
        <v>6346</v>
      </c>
      <c r="G2130" t="s">
        <v>142</v>
      </c>
      <c r="H2130" t="s">
        <v>149</v>
      </c>
      <c r="I2130" t="s">
        <v>135</v>
      </c>
      <c r="J2130" t="s">
        <v>136</v>
      </c>
      <c r="K2130" t="s">
        <v>143</v>
      </c>
      <c r="L2130" t="s">
        <v>6347</v>
      </c>
      <c r="M2130" t="s">
        <v>6348</v>
      </c>
      <c r="N2130">
        <v>6.7074472219999999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5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62.312885489335663</v>
      </c>
      <c r="AC2130">
        <v>0</v>
      </c>
      <c r="AD2130">
        <v>0</v>
      </c>
      <c r="AE2130">
        <v>62.312885489335663</v>
      </c>
    </row>
    <row r="2131" spans="1:31" x14ac:dyDescent="0.25">
      <c r="A2131">
        <v>1630455</v>
      </c>
      <c r="B2131">
        <v>1</v>
      </c>
      <c r="C2131" t="s">
        <v>80</v>
      </c>
      <c r="D2131" t="s">
        <v>106</v>
      </c>
      <c r="E2131" t="s">
        <v>131</v>
      </c>
      <c r="F2131" t="s">
        <v>6349</v>
      </c>
      <c r="G2131" t="s">
        <v>148</v>
      </c>
      <c r="H2131" t="s">
        <v>134</v>
      </c>
      <c r="I2131" t="s">
        <v>135</v>
      </c>
      <c r="J2131" t="s">
        <v>136</v>
      </c>
      <c r="K2131" t="s">
        <v>143</v>
      </c>
      <c r="L2131" t="s">
        <v>6350</v>
      </c>
      <c r="M2131" t="s">
        <v>6351</v>
      </c>
      <c r="N2131">
        <v>8.2940888879999992</v>
      </c>
      <c r="O2131">
        <v>0</v>
      </c>
      <c r="P2131">
        <v>35</v>
      </c>
      <c r="Q2131">
        <v>0</v>
      </c>
      <c r="R2131">
        <v>7</v>
      </c>
      <c r="S2131">
        <v>0</v>
      </c>
      <c r="T2131">
        <v>9</v>
      </c>
      <c r="U2131">
        <v>0</v>
      </c>
      <c r="V2131">
        <v>0</v>
      </c>
      <c r="W2131">
        <v>0</v>
      </c>
      <c r="X2131">
        <v>39.047922316885739</v>
      </c>
      <c r="Y2131">
        <v>0</v>
      </c>
      <c r="Z2131">
        <v>1.1943727266524597</v>
      </c>
      <c r="AA2131">
        <v>0</v>
      </c>
      <c r="AB2131">
        <v>90.297708440504195</v>
      </c>
      <c r="AC2131">
        <v>0</v>
      </c>
      <c r="AD2131">
        <v>0</v>
      </c>
      <c r="AE2131">
        <v>130.54000348404239</v>
      </c>
    </row>
    <row r="2132" spans="1:31" x14ac:dyDescent="0.25">
      <c r="A2132">
        <v>1630456</v>
      </c>
      <c r="B2132">
        <v>1</v>
      </c>
      <c r="C2132" t="s">
        <v>81</v>
      </c>
      <c r="D2132" t="s">
        <v>115</v>
      </c>
      <c r="E2132" t="s">
        <v>131</v>
      </c>
      <c r="F2132" t="s">
        <v>6352</v>
      </c>
      <c r="G2132" t="s">
        <v>148</v>
      </c>
      <c r="H2132" t="s">
        <v>134</v>
      </c>
      <c r="I2132" t="s">
        <v>135</v>
      </c>
      <c r="J2132" t="s">
        <v>136</v>
      </c>
      <c r="K2132" t="s">
        <v>143</v>
      </c>
      <c r="L2132" t="s">
        <v>6353</v>
      </c>
      <c r="M2132" t="s">
        <v>6354</v>
      </c>
      <c r="N2132">
        <v>5.6848388879999998</v>
      </c>
      <c r="O2132">
        <v>0</v>
      </c>
      <c r="P2132">
        <v>28</v>
      </c>
      <c r="Q2132">
        <v>2</v>
      </c>
      <c r="R2132">
        <v>3</v>
      </c>
      <c r="S2132">
        <v>1</v>
      </c>
      <c r="T2132">
        <v>0</v>
      </c>
      <c r="U2132">
        <v>0</v>
      </c>
      <c r="V2132">
        <v>0</v>
      </c>
      <c r="W2132">
        <v>0</v>
      </c>
      <c r="X2132">
        <v>18.439480564993005</v>
      </c>
      <c r="Y2132">
        <v>26.334411408014404</v>
      </c>
      <c r="Z2132">
        <v>0.68325441305340695</v>
      </c>
      <c r="AA2132">
        <v>9.9792734676709234</v>
      </c>
      <c r="AB2132">
        <v>0</v>
      </c>
      <c r="AC2132">
        <v>0</v>
      </c>
      <c r="AD2132">
        <v>0</v>
      </c>
      <c r="AE2132">
        <v>55.436419853731735</v>
      </c>
    </row>
    <row r="2133" spans="1:31" x14ac:dyDescent="0.25">
      <c r="A2133">
        <v>1630457</v>
      </c>
      <c r="B2133">
        <v>1</v>
      </c>
      <c r="C2133" t="s">
        <v>80</v>
      </c>
      <c r="D2133" t="s">
        <v>85</v>
      </c>
      <c r="E2133" t="s">
        <v>178</v>
      </c>
      <c r="F2133" t="s">
        <v>6355</v>
      </c>
      <c r="G2133" t="s">
        <v>710</v>
      </c>
      <c r="H2133" t="s">
        <v>149</v>
      </c>
      <c r="I2133" t="s">
        <v>135</v>
      </c>
      <c r="J2133" t="s">
        <v>136</v>
      </c>
      <c r="K2133" t="s">
        <v>137</v>
      </c>
      <c r="L2133" t="s">
        <v>6356</v>
      </c>
      <c r="M2133" t="s">
        <v>6357</v>
      </c>
      <c r="N2133">
        <v>3.4088888879999999</v>
      </c>
      <c r="O2133">
        <v>0</v>
      </c>
      <c r="P2133">
        <v>213</v>
      </c>
      <c r="Q2133">
        <v>0</v>
      </c>
      <c r="R2133">
        <v>0</v>
      </c>
      <c r="S2133">
        <v>0</v>
      </c>
      <c r="T2133">
        <v>17</v>
      </c>
      <c r="U2133">
        <v>0</v>
      </c>
      <c r="V2133">
        <v>0</v>
      </c>
      <c r="W2133">
        <v>0</v>
      </c>
      <c r="X2133">
        <v>179.21818561208306</v>
      </c>
      <c r="Y2133">
        <v>0</v>
      </c>
      <c r="Z2133">
        <v>0</v>
      </c>
      <c r="AA2133">
        <v>0</v>
      </c>
      <c r="AB2133">
        <v>117.94052248729292</v>
      </c>
      <c r="AC2133">
        <v>0</v>
      </c>
      <c r="AD2133">
        <v>0</v>
      </c>
      <c r="AE2133">
        <v>297.15870809937599</v>
      </c>
    </row>
    <row r="2134" spans="1:31" x14ac:dyDescent="0.25">
      <c r="A2134">
        <v>1630459</v>
      </c>
      <c r="B2134">
        <v>1</v>
      </c>
      <c r="C2134" t="s">
        <v>80</v>
      </c>
      <c r="D2134" t="s">
        <v>82</v>
      </c>
      <c r="E2134" t="s">
        <v>146</v>
      </c>
      <c r="F2134" t="s">
        <v>1096</v>
      </c>
      <c r="G2134" t="s">
        <v>148</v>
      </c>
      <c r="H2134" t="s">
        <v>149</v>
      </c>
      <c r="I2134" t="s">
        <v>135</v>
      </c>
      <c r="J2134" t="s">
        <v>136</v>
      </c>
      <c r="K2134" t="s">
        <v>143</v>
      </c>
      <c r="L2134" t="s">
        <v>6344</v>
      </c>
      <c r="M2134" t="s">
        <v>6358</v>
      </c>
      <c r="N2134">
        <v>8.0155555550000006</v>
      </c>
      <c r="O2134">
        <v>0</v>
      </c>
      <c r="P2134">
        <v>1044</v>
      </c>
      <c r="Q2134">
        <v>0</v>
      </c>
      <c r="R2134">
        <v>0</v>
      </c>
      <c r="S2134">
        <v>0</v>
      </c>
      <c r="T2134">
        <v>58</v>
      </c>
      <c r="U2134">
        <v>0</v>
      </c>
      <c r="V2134">
        <v>0</v>
      </c>
      <c r="W2134">
        <v>0</v>
      </c>
      <c r="X2134">
        <v>2784.7864822768906</v>
      </c>
      <c r="Y2134">
        <v>0</v>
      </c>
      <c r="Z2134">
        <v>0</v>
      </c>
      <c r="AA2134">
        <v>0</v>
      </c>
      <c r="AB2134">
        <v>268.81836844204969</v>
      </c>
      <c r="AC2134">
        <v>0</v>
      </c>
      <c r="AD2134">
        <v>0</v>
      </c>
      <c r="AE2134">
        <v>3053.6048507189403</v>
      </c>
    </row>
    <row r="2135" spans="1:31" x14ac:dyDescent="0.25">
      <c r="A2135">
        <v>1630460</v>
      </c>
      <c r="B2135">
        <v>1</v>
      </c>
      <c r="C2135" t="s">
        <v>80</v>
      </c>
      <c r="D2135" t="s">
        <v>107</v>
      </c>
      <c r="E2135" t="s">
        <v>152</v>
      </c>
      <c r="F2135" t="s">
        <v>6359</v>
      </c>
      <c r="G2135" t="s">
        <v>168</v>
      </c>
      <c r="H2135" t="s">
        <v>149</v>
      </c>
      <c r="I2135" t="s">
        <v>135</v>
      </c>
      <c r="J2135" t="s">
        <v>136</v>
      </c>
      <c r="K2135" t="s">
        <v>137</v>
      </c>
      <c r="L2135" t="s">
        <v>6360</v>
      </c>
      <c r="M2135" t="s">
        <v>6361</v>
      </c>
      <c r="N2135">
        <v>1.078888888</v>
      </c>
      <c r="O2135">
        <v>0</v>
      </c>
      <c r="P2135">
        <v>1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9.2310910595395548E-2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9.2310910595395548E-2</v>
      </c>
    </row>
    <row r="2136" spans="1:31" x14ac:dyDescent="0.25">
      <c r="A2136">
        <v>1630461</v>
      </c>
      <c r="B2136">
        <v>1</v>
      </c>
      <c r="C2136" t="s">
        <v>80</v>
      </c>
      <c r="D2136" t="s">
        <v>100</v>
      </c>
      <c r="E2136" t="s">
        <v>146</v>
      </c>
      <c r="F2136" t="s">
        <v>6362</v>
      </c>
      <c r="G2136" t="s">
        <v>3003</v>
      </c>
      <c r="H2136" t="s">
        <v>149</v>
      </c>
      <c r="I2136" t="s">
        <v>135</v>
      </c>
      <c r="J2136" t="s">
        <v>136</v>
      </c>
      <c r="K2136" t="s">
        <v>137</v>
      </c>
      <c r="L2136" t="s">
        <v>6363</v>
      </c>
      <c r="M2136" t="s">
        <v>6364</v>
      </c>
      <c r="N2136">
        <v>5.5483333330000004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28</v>
      </c>
      <c r="U2136">
        <v>0</v>
      </c>
      <c r="V2136">
        <v>4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469.67825189614041</v>
      </c>
      <c r="AC2136">
        <v>0</v>
      </c>
      <c r="AD2136">
        <v>526.74985150313876</v>
      </c>
      <c r="AE2136">
        <v>996.42810339927917</v>
      </c>
    </row>
    <row r="2137" spans="1:31" x14ac:dyDescent="0.25">
      <c r="A2137">
        <v>1630464</v>
      </c>
      <c r="B2137">
        <v>1</v>
      </c>
      <c r="C2137" t="s">
        <v>81</v>
      </c>
      <c r="D2137" t="s">
        <v>112</v>
      </c>
      <c r="E2137" t="s">
        <v>146</v>
      </c>
      <c r="F2137" t="s">
        <v>6365</v>
      </c>
      <c r="G2137" t="s">
        <v>148</v>
      </c>
      <c r="H2137" t="s">
        <v>149</v>
      </c>
      <c r="I2137" t="s">
        <v>135</v>
      </c>
      <c r="J2137" t="s">
        <v>136</v>
      </c>
      <c r="K2137" t="s">
        <v>143</v>
      </c>
      <c r="L2137" t="s">
        <v>6366</v>
      </c>
      <c r="M2137" t="s">
        <v>6367</v>
      </c>
      <c r="N2137">
        <v>0.92510833299999995</v>
      </c>
      <c r="O2137">
        <v>0</v>
      </c>
      <c r="P2137">
        <v>211</v>
      </c>
      <c r="Q2137">
        <v>0</v>
      </c>
      <c r="R2137">
        <v>0</v>
      </c>
      <c r="S2137">
        <v>0</v>
      </c>
      <c r="T2137">
        <v>66</v>
      </c>
      <c r="U2137">
        <v>0</v>
      </c>
      <c r="V2137">
        <v>0</v>
      </c>
      <c r="W2137">
        <v>0</v>
      </c>
      <c r="X2137">
        <v>38.437078031840223</v>
      </c>
      <c r="Y2137">
        <v>0</v>
      </c>
      <c r="Z2137">
        <v>0</v>
      </c>
      <c r="AA2137">
        <v>0</v>
      </c>
      <c r="AB2137">
        <v>63.885587727461164</v>
      </c>
      <c r="AC2137">
        <v>0</v>
      </c>
      <c r="AD2137">
        <v>0</v>
      </c>
      <c r="AE2137">
        <v>102.32266575930139</v>
      </c>
    </row>
    <row r="2138" spans="1:31" x14ac:dyDescent="0.25">
      <c r="A2138">
        <v>1630467</v>
      </c>
      <c r="B2138">
        <v>1</v>
      </c>
      <c r="C2138" t="s">
        <v>80</v>
      </c>
      <c r="D2138" t="s">
        <v>104</v>
      </c>
      <c r="E2138" t="s">
        <v>204</v>
      </c>
      <c r="F2138" t="s">
        <v>6368</v>
      </c>
      <c r="G2138" t="s">
        <v>142</v>
      </c>
      <c r="H2138" t="s">
        <v>134</v>
      </c>
      <c r="I2138" t="s">
        <v>135</v>
      </c>
      <c r="J2138" t="s">
        <v>136</v>
      </c>
      <c r="K2138" t="s">
        <v>143</v>
      </c>
      <c r="L2138" t="s">
        <v>6369</v>
      </c>
      <c r="M2138" t="s">
        <v>6370</v>
      </c>
      <c r="N2138">
        <v>3.063055555</v>
      </c>
      <c r="O2138">
        <v>0</v>
      </c>
      <c r="P2138">
        <v>457</v>
      </c>
      <c r="Q2138">
        <v>4</v>
      </c>
      <c r="R2138">
        <v>11</v>
      </c>
      <c r="S2138">
        <v>4</v>
      </c>
      <c r="T2138">
        <v>103</v>
      </c>
      <c r="U2138">
        <v>1</v>
      </c>
      <c r="V2138">
        <v>0</v>
      </c>
      <c r="W2138">
        <v>0</v>
      </c>
      <c r="X2138">
        <v>507.66458658927456</v>
      </c>
      <c r="Y2138">
        <v>10.404264370299588</v>
      </c>
      <c r="Z2138">
        <v>25.013497459007581</v>
      </c>
      <c r="AA2138">
        <v>463.22432113556619</v>
      </c>
      <c r="AB2138">
        <v>460.88049551431817</v>
      </c>
      <c r="AC2138">
        <v>214.04681303643633</v>
      </c>
      <c r="AD2138">
        <v>0</v>
      </c>
      <c r="AE2138">
        <v>1681.2339781049025</v>
      </c>
    </row>
    <row r="2139" spans="1:31" x14ac:dyDescent="0.25">
      <c r="A2139">
        <v>1630468</v>
      </c>
      <c r="B2139">
        <v>1</v>
      </c>
      <c r="C2139" t="s">
        <v>80</v>
      </c>
      <c r="D2139" t="s">
        <v>82</v>
      </c>
      <c r="E2139" t="s">
        <v>178</v>
      </c>
      <c r="F2139" t="s">
        <v>6371</v>
      </c>
      <c r="G2139" t="s">
        <v>148</v>
      </c>
      <c r="H2139" t="s">
        <v>149</v>
      </c>
      <c r="I2139" t="s">
        <v>135</v>
      </c>
      <c r="J2139" t="s">
        <v>136</v>
      </c>
      <c r="K2139" t="s">
        <v>143</v>
      </c>
      <c r="L2139" t="s">
        <v>6372</v>
      </c>
      <c r="M2139" t="s">
        <v>6373</v>
      </c>
      <c r="N2139">
        <v>7.8586925000000001</v>
      </c>
      <c r="O2139">
        <v>0</v>
      </c>
      <c r="P2139">
        <v>133</v>
      </c>
      <c r="Q2139">
        <v>0</v>
      </c>
      <c r="R2139">
        <v>0</v>
      </c>
      <c r="S2139">
        <v>0</v>
      </c>
      <c r="T2139">
        <v>1</v>
      </c>
      <c r="U2139">
        <v>0</v>
      </c>
      <c r="V2139">
        <v>0</v>
      </c>
      <c r="W2139">
        <v>0</v>
      </c>
      <c r="X2139">
        <v>380.91618869282178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380.91618869282178</v>
      </c>
    </row>
    <row r="2140" spans="1:31" x14ac:dyDescent="0.25">
      <c r="A2140">
        <v>1630469</v>
      </c>
      <c r="B2140">
        <v>1</v>
      </c>
      <c r="C2140" t="s">
        <v>80</v>
      </c>
      <c r="D2140" t="s">
        <v>84</v>
      </c>
      <c r="E2140" t="s">
        <v>178</v>
      </c>
      <c r="F2140" t="s">
        <v>6374</v>
      </c>
      <c r="G2140" t="s">
        <v>227</v>
      </c>
      <c r="H2140" t="s">
        <v>149</v>
      </c>
      <c r="I2140" t="s">
        <v>135</v>
      </c>
      <c r="J2140" t="s">
        <v>136</v>
      </c>
      <c r="K2140" t="s">
        <v>137</v>
      </c>
      <c r="L2140" t="s">
        <v>6375</v>
      </c>
      <c r="M2140" t="s">
        <v>6376</v>
      </c>
      <c r="N2140">
        <v>4.05</v>
      </c>
      <c r="O2140">
        <v>0</v>
      </c>
      <c r="P2140">
        <v>14</v>
      </c>
      <c r="Q2140">
        <v>0</v>
      </c>
      <c r="R2140">
        <v>0</v>
      </c>
      <c r="S2140">
        <v>0</v>
      </c>
      <c r="T2140">
        <v>2</v>
      </c>
      <c r="U2140">
        <v>0</v>
      </c>
      <c r="V2140">
        <v>0</v>
      </c>
      <c r="W2140">
        <v>0</v>
      </c>
      <c r="X2140">
        <v>13.491263625434362</v>
      </c>
      <c r="Y2140">
        <v>0</v>
      </c>
      <c r="Z2140">
        <v>0</v>
      </c>
      <c r="AA2140">
        <v>0</v>
      </c>
      <c r="AB2140">
        <v>47.553570466954227</v>
      </c>
      <c r="AC2140">
        <v>0</v>
      </c>
      <c r="AD2140">
        <v>0</v>
      </c>
      <c r="AE2140">
        <v>61.044834092388591</v>
      </c>
    </row>
    <row r="2141" spans="1:31" x14ac:dyDescent="0.25">
      <c r="A2141">
        <v>1630470</v>
      </c>
      <c r="B2141">
        <v>1</v>
      </c>
      <c r="C2141" t="s">
        <v>81</v>
      </c>
      <c r="D2141" t="s">
        <v>112</v>
      </c>
      <c r="E2141" t="s">
        <v>178</v>
      </c>
      <c r="F2141" t="s">
        <v>615</v>
      </c>
      <c r="G2141" t="s">
        <v>227</v>
      </c>
      <c r="H2141" t="s">
        <v>149</v>
      </c>
      <c r="I2141" t="s">
        <v>135</v>
      </c>
      <c r="J2141" t="s">
        <v>136</v>
      </c>
      <c r="K2141" t="s">
        <v>137</v>
      </c>
      <c r="L2141" t="s">
        <v>6377</v>
      </c>
      <c r="M2141" t="s">
        <v>6378</v>
      </c>
      <c r="N2141">
        <v>1.1716666659999999</v>
      </c>
      <c r="O2141">
        <v>0</v>
      </c>
      <c r="P2141">
        <v>3</v>
      </c>
      <c r="Q2141">
        <v>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0.20423184367728997</v>
      </c>
      <c r="Y2141">
        <v>0</v>
      </c>
      <c r="Z2141">
        <v>0.1740748325439711</v>
      </c>
      <c r="AA2141">
        <v>0</v>
      </c>
      <c r="AB2141">
        <v>0</v>
      </c>
      <c r="AC2141">
        <v>0</v>
      </c>
      <c r="AD2141">
        <v>0</v>
      </c>
      <c r="AE2141">
        <v>0.37830667622126107</v>
      </c>
    </row>
    <row r="2142" spans="1:31" x14ac:dyDescent="0.25">
      <c r="A2142">
        <v>1630473</v>
      </c>
      <c r="B2142">
        <v>1</v>
      </c>
      <c r="C2142" t="s">
        <v>80</v>
      </c>
      <c r="D2142" t="s">
        <v>109</v>
      </c>
      <c r="E2142" t="s">
        <v>131</v>
      </c>
      <c r="F2142" t="s">
        <v>6379</v>
      </c>
      <c r="G2142" t="s">
        <v>148</v>
      </c>
      <c r="H2142" t="s">
        <v>134</v>
      </c>
      <c r="I2142" t="s">
        <v>135</v>
      </c>
      <c r="J2142" t="s">
        <v>136</v>
      </c>
      <c r="K2142" t="s">
        <v>143</v>
      </c>
      <c r="L2142" t="s">
        <v>6380</v>
      </c>
      <c r="M2142" t="s">
        <v>6381</v>
      </c>
      <c r="N2142">
        <v>7.6530166660000001</v>
      </c>
      <c r="O2142">
        <v>0</v>
      </c>
      <c r="P2142">
        <v>25</v>
      </c>
      <c r="Q2142">
        <v>0</v>
      </c>
      <c r="R2142">
        <v>12</v>
      </c>
      <c r="S2142">
        <v>0</v>
      </c>
      <c r="T2142">
        <v>16</v>
      </c>
      <c r="U2142">
        <v>0</v>
      </c>
      <c r="V2142">
        <v>0</v>
      </c>
      <c r="W2142">
        <v>0</v>
      </c>
      <c r="X2142">
        <v>38.54909361266715</v>
      </c>
      <c r="Y2142">
        <v>0</v>
      </c>
      <c r="Z2142">
        <v>38.619121794508153</v>
      </c>
      <c r="AA2142">
        <v>0</v>
      </c>
      <c r="AB2142">
        <v>65.886311615951129</v>
      </c>
      <c r="AC2142">
        <v>0</v>
      </c>
      <c r="AD2142">
        <v>0</v>
      </c>
      <c r="AE2142">
        <v>143.05452702312641</v>
      </c>
    </row>
    <row r="2143" spans="1:31" x14ac:dyDescent="0.25">
      <c r="A2143">
        <v>1630474</v>
      </c>
      <c r="B2143">
        <v>1</v>
      </c>
      <c r="C2143" t="s">
        <v>80</v>
      </c>
      <c r="D2143" t="s">
        <v>103</v>
      </c>
      <c r="E2143" t="s">
        <v>178</v>
      </c>
      <c r="F2143" t="s">
        <v>6382</v>
      </c>
      <c r="G2143" t="s">
        <v>227</v>
      </c>
      <c r="H2143" t="s">
        <v>149</v>
      </c>
      <c r="I2143" t="s">
        <v>135</v>
      </c>
      <c r="J2143" t="s">
        <v>136</v>
      </c>
      <c r="K2143" t="s">
        <v>137</v>
      </c>
      <c r="L2143" t="s">
        <v>6383</v>
      </c>
      <c r="M2143" t="s">
        <v>6384</v>
      </c>
      <c r="N2143">
        <v>0.85805555499999997</v>
      </c>
      <c r="O2143">
        <v>0</v>
      </c>
      <c r="P2143">
        <v>10</v>
      </c>
      <c r="Q2143">
        <v>0</v>
      </c>
      <c r="R2143">
        <v>7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1.3165681506444611</v>
      </c>
      <c r="Y2143">
        <v>0</v>
      </c>
      <c r="Z2143">
        <v>1.310076201063243</v>
      </c>
      <c r="AA2143">
        <v>0</v>
      </c>
      <c r="AB2143">
        <v>0</v>
      </c>
      <c r="AC2143">
        <v>0</v>
      </c>
      <c r="AD2143">
        <v>0</v>
      </c>
      <c r="AE2143">
        <v>2.6266443517077041</v>
      </c>
    </row>
    <row r="2144" spans="1:31" x14ac:dyDescent="0.25">
      <c r="A2144">
        <v>1630475</v>
      </c>
      <c r="B2144">
        <v>1</v>
      </c>
      <c r="C2144" t="s">
        <v>80</v>
      </c>
      <c r="D2144" t="s">
        <v>95</v>
      </c>
      <c r="E2144" t="s">
        <v>131</v>
      </c>
      <c r="F2144" t="s">
        <v>6385</v>
      </c>
      <c r="G2144" t="s">
        <v>195</v>
      </c>
      <c r="H2144" t="s">
        <v>134</v>
      </c>
      <c r="I2144" t="s">
        <v>135</v>
      </c>
      <c r="J2144" t="s">
        <v>136</v>
      </c>
      <c r="K2144" t="s">
        <v>137</v>
      </c>
      <c r="L2144" t="s">
        <v>6386</v>
      </c>
      <c r="M2144" t="s">
        <v>6387</v>
      </c>
      <c r="N2144">
        <v>0.830555555</v>
      </c>
      <c r="O2144">
        <v>0</v>
      </c>
      <c r="P2144">
        <v>0</v>
      </c>
      <c r="Q2144">
        <v>0</v>
      </c>
      <c r="R2144">
        <v>0</v>
      </c>
      <c r="S2144">
        <v>2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16.262377842892874</v>
      </c>
      <c r="AB2144">
        <v>0</v>
      </c>
      <c r="AC2144">
        <v>0</v>
      </c>
      <c r="AD2144">
        <v>0</v>
      </c>
      <c r="AE2144">
        <v>16.262377842892874</v>
      </c>
    </row>
    <row r="2145" spans="1:31" x14ac:dyDescent="0.25">
      <c r="A2145">
        <v>1630476</v>
      </c>
      <c r="B2145">
        <v>1</v>
      </c>
      <c r="C2145" t="s">
        <v>81</v>
      </c>
      <c r="D2145" t="s">
        <v>113</v>
      </c>
      <c r="E2145" t="s">
        <v>178</v>
      </c>
      <c r="F2145" t="s">
        <v>6388</v>
      </c>
      <c r="G2145" t="s">
        <v>710</v>
      </c>
      <c r="H2145" t="s">
        <v>149</v>
      </c>
      <c r="I2145" t="s">
        <v>135</v>
      </c>
      <c r="J2145" t="s">
        <v>136</v>
      </c>
      <c r="K2145" t="s">
        <v>137</v>
      </c>
      <c r="L2145" t="s">
        <v>6389</v>
      </c>
      <c r="M2145" t="s">
        <v>6390</v>
      </c>
      <c r="N2145">
        <v>5.8841666659999996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1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0.12333746179095835</v>
      </c>
      <c r="AC2145">
        <v>0</v>
      </c>
      <c r="AD2145">
        <v>0</v>
      </c>
      <c r="AE2145">
        <v>0.12333746179095835</v>
      </c>
    </row>
    <row r="2146" spans="1:31" x14ac:dyDescent="0.25">
      <c r="A2146">
        <v>1630477</v>
      </c>
      <c r="B2146">
        <v>1</v>
      </c>
      <c r="C2146" t="s">
        <v>80</v>
      </c>
      <c r="D2146" t="s">
        <v>85</v>
      </c>
      <c r="E2146" t="s">
        <v>146</v>
      </c>
      <c r="F2146" t="s">
        <v>6391</v>
      </c>
      <c r="G2146" t="s">
        <v>148</v>
      </c>
      <c r="H2146" t="s">
        <v>149</v>
      </c>
      <c r="I2146" t="s">
        <v>135</v>
      </c>
      <c r="J2146" t="s">
        <v>136</v>
      </c>
      <c r="K2146" t="s">
        <v>143</v>
      </c>
      <c r="L2146" t="s">
        <v>6392</v>
      </c>
      <c r="M2146" t="s">
        <v>6393</v>
      </c>
      <c r="N2146">
        <v>6.6977777769999998</v>
      </c>
      <c r="O2146">
        <v>0</v>
      </c>
      <c r="P2146">
        <v>956</v>
      </c>
      <c r="Q2146">
        <v>0</v>
      </c>
      <c r="R2146">
        <v>0</v>
      </c>
      <c r="S2146">
        <v>0</v>
      </c>
      <c r="T2146">
        <v>76</v>
      </c>
      <c r="U2146">
        <v>0</v>
      </c>
      <c r="V2146">
        <v>0</v>
      </c>
      <c r="W2146">
        <v>0</v>
      </c>
      <c r="X2146">
        <v>1723.6957939549172</v>
      </c>
      <c r="Y2146">
        <v>0</v>
      </c>
      <c r="Z2146">
        <v>0</v>
      </c>
      <c r="AA2146">
        <v>0</v>
      </c>
      <c r="AB2146">
        <v>891.6193656319798</v>
      </c>
      <c r="AC2146">
        <v>0</v>
      </c>
      <c r="AD2146">
        <v>0</v>
      </c>
      <c r="AE2146">
        <v>2615.3151595868972</v>
      </c>
    </row>
    <row r="2147" spans="1:31" x14ac:dyDescent="0.25">
      <c r="A2147">
        <v>1630479</v>
      </c>
      <c r="B2147">
        <v>1</v>
      </c>
      <c r="C2147" t="s">
        <v>80</v>
      </c>
      <c r="D2147" t="s">
        <v>108</v>
      </c>
      <c r="E2147" t="s">
        <v>178</v>
      </c>
      <c r="F2147" t="s">
        <v>6394</v>
      </c>
      <c r="G2147" t="s">
        <v>231</v>
      </c>
      <c r="H2147" t="s">
        <v>149</v>
      </c>
      <c r="I2147" t="s">
        <v>135</v>
      </c>
      <c r="J2147" t="s">
        <v>136</v>
      </c>
      <c r="K2147" t="s">
        <v>137</v>
      </c>
      <c r="L2147" t="s">
        <v>6395</v>
      </c>
      <c r="M2147" t="s">
        <v>6396</v>
      </c>
      <c r="N2147">
        <v>1.392222222</v>
      </c>
      <c r="O2147">
        <v>0</v>
      </c>
      <c r="P2147">
        <v>21</v>
      </c>
      <c r="Q2147">
        <v>0</v>
      </c>
      <c r="R2147">
        <v>15</v>
      </c>
      <c r="S2147">
        <v>0</v>
      </c>
      <c r="T2147">
        <v>5</v>
      </c>
      <c r="U2147">
        <v>0</v>
      </c>
      <c r="V2147">
        <v>0</v>
      </c>
      <c r="W2147">
        <v>0</v>
      </c>
      <c r="X2147">
        <v>5.5812795080652773</v>
      </c>
      <c r="Y2147">
        <v>0</v>
      </c>
      <c r="Z2147">
        <v>4.1341881751492577</v>
      </c>
      <c r="AA2147">
        <v>0</v>
      </c>
      <c r="AB2147">
        <v>7.0564690942355908</v>
      </c>
      <c r="AC2147">
        <v>0</v>
      </c>
      <c r="AD2147">
        <v>0</v>
      </c>
      <c r="AE2147">
        <v>16.771936777450126</v>
      </c>
    </row>
    <row r="2148" spans="1:31" x14ac:dyDescent="0.25">
      <c r="A2148">
        <v>1630482</v>
      </c>
      <c r="B2148">
        <v>1</v>
      </c>
      <c r="C2148" t="s">
        <v>81</v>
      </c>
      <c r="D2148" t="s">
        <v>112</v>
      </c>
      <c r="E2148" t="s">
        <v>178</v>
      </c>
      <c r="F2148" t="s">
        <v>6397</v>
      </c>
      <c r="G2148" t="s">
        <v>187</v>
      </c>
      <c r="H2148" t="s">
        <v>149</v>
      </c>
      <c r="I2148" t="s">
        <v>135</v>
      </c>
      <c r="J2148" t="s">
        <v>136</v>
      </c>
      <c r="K2148" t="s">
        <v>137</v>
      </c>
      <c r="L2148" t="s">
        <v>6398</v>
      </c>
      <c r="M2148" t="s">
        <v>6399</v>
      </c>
      <c r="N2148">
        <v>2.3244444440000001</v>
      </c>
      <c r="O2148">
        <v>0</v>
      </c>
      <c r="P2148">
        <v>81</v>
      </c>
      <c r="Q2148">
        <v>0</v>
      </c>
      <c r="R2148">
        <v>0</v>
      </c>
      <c r="S2148">
        <v>0</v>
      </c>
      <c r="T2148">
        <v>1</v>
      </c>
      <c r="U2148">
        <v>0</v>
      </c>
      <c r="V2148">
        <v>0</v>
      </c>
      <c r="W2148">
        <v>0</v>
      </c>
      <c r="X2148">
        <v>9.4506044700937313</v>
      </c>
      <c r="Y2148">
        <v>0</v>
      </c>
      <c r="Z2148">
        <v>0</v>
      </c>
      <c r="AA2148">
        <v>0</v>
      </c>
      <c r="AB2148">
        <v>2.0808100735827777E-2</v>
      </c>
      <c r="AC2148">
        <v>0</v>
      </c>
      <c r="AD2148">
        <v>0</v>
      </c>
      <c r="AE2148">
        <v>9.4714125708295587</v>
      </c>
    </row>
    <row r="2149" spans="1:31" x14ac:dyDescent="0.25">
      <c r="A2149">
        <v>1630483</v>
      </c>
      <c r="B2149">
        <v>1</v>
      </c>
      <c r="C2149" t="s">
        <v>81</v>
      </c>
      <c r="D2149" t="s">
        <v>121</v>
      </c>
      <c r="E2149" t="s">
        <v>178</v>
      </c>
      <c r="F2149" t="s">
        <v>6400</v>
      </c>
      <c r="G2149" t="s">
        <v>710</v>
      </c>
      <c r="H2149" t="s">
        <v>149</v>
      </c>
      <c r="I2149" t="s">
        <v>135</v>
      </c>
      <c r="J2149" t="s">
        <v>136</v>
      </c>
      <c r="K2149" t="s">
        <v>137</v>
      </c>
      <c r="L2149" t="s">
        <v>6401</v>
      </c>
      <c r="M2149" t="s">
        <v>6402</v>
      </c>
      <c r="N2149">
        <v>4.0805555550000001</v>
      </c>
      <c r="O2149">
        <v>0</v>
      </c>
      <c r="P2149">
        <v>12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8.9997199597025421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8.9997199597025421</v>
      </c>
    </row>
    <row r="2150" spans="1:31" x14ac:dyDescent="0.25">
      <c r="A2150">
        <v>1630485</v>
      </c>
      <c r="B2150">
        <v>1</v>
      </c>
      <c r="C2150" t="s">
        <v>80</v>
      </c>
      <c r="D2150" t="s">
        <v>96</v>
      </c>
      <c r="E2150" t="s">
        <v>152</v>
      </c>
      <c r="F2150" t="s">
        <v>6403</v>
      </c>
      <c r="G2150" t="s">
        <v>168</v>
      </c>
      <c r="H2150" t="s">
        <v>149</v>
      </c>
      <c r="I2150" t="s">
        <v>135</v>
      </c>
      <c r="J2150" t="s">
        <v>136</v>
      </c>
      <c r="K2150" t="s">
        <v>137</v>
      </c>
      <c r="L2150" t="s">
        <v>6404</v>
      </c>
      <c r="M2150" t="s">
        <v>6405</v>
      </c>
      <c r="N2150">
        <v>2.6530555549999999</v>
      </c>
      <c r="O2150">
        <v>0</v>
      </c>
      <c r="P2150">
        <v>1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0.23549134570927999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0.23549134570927999</v>
      </c>
    </row>
    <row r="2151" spans="1:31" x14ac:dyDescent="0.25">
      <c r="A2151">
        <v>1630486</v>
      </c>
      <c r="B2151">
        <v>1</v>
      </c>
      <c r="C2151" t="s">
        <v>81</v>
      </c>
      <c r="D2151" t="s">
        <v>128</v>
      </c>
      <c r="E2151" t="s">
        <v>204</v>
      </c>
      <c r="F2151" t="s">
        <v>6406</v>
      </c>
      <c r="G2151" t="s">
        <v>161</v>
      </c>
      <c r="H2151" t="s">
        <v>134</v>
      </c>
      <c r="I2151" t="s">
        <v>135</v>
      </c>
      <c r="J2151" t="s">
        <v>136</v>
      </c>
      <c r="K2151" t="s">
        <v>137</v>
      </c>
      <c r="L2151" t="s">
        <v>6407</v>
      </c>
      <c r="M2151" t="s">
        <v>6408</v>
      </c>
      <c r="N2151">
        <v>0.64861111100000002</v>
      </c>
      <c r="O2151">
        <v>0</v>
      </c>
      <c r="P2151">
        <v>0</v>
      </c>
      <c r="Q2151">
        <v>0</v>
      </c>
      <c r="R2151">
        <v>0</v>
      </c>
      <c r="S2151">
        <v>2</v>
      </c>
      <c r="T2151">
        <v>0</v>
      </c>
      <c r="U2151">
        <v>4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11.017853931382696</v>
      </c>
      <c r="AB2151">
        <v>0</v>
      </c>
      <c r="AC2151">
        <v>234.30864520124163</v>
      </c>
      <c r="AD2151">
        <v>0</v>
      </c>
      <c r="AE2151">
        <v>245.32649913262432</v>
      </c>
    </row>
    <row r="2152" spans="1:31" x14ac:dyDescent="0.25">
      <c r="A2152">
        <v>1630488</v>
      </c>
      <c r="B2152">
        <v>1</v>
      </c>
      <c r="C2152" t="s">
        <v>81</v>
      </c>
      <c r="D2152" t="s">
        <v>127</v>
      </c>
      <c r="E2152" t="s">
        <v>131</v>
      </c>
      <c r="F2152" t="s">
        <v>6409</v>
      </c>
      <c r="G2152" t="s">
        <v>195</v>
      </c>
      <c r="H2152" t="s">
        <v>134</v>
      </c>
      <c r="I2152" t="s">
        <v>135</v>
      </c>
      <c r="J2152" t="s">
        <v>136</v>
      </c>
      <c r="K2152" t="s">
        <v>137</v>
      </c>
      <c r="L2152" t="s">
        <v>6410</v>
      </c>
      <c r="M2152" t="s">
        <v>6411</v>
      </c>
      <c r="N2152">
        <v>0.71472222200000002</v>
      </c>
      <c r="O2152">
        <v>0</v>
      </c>
      <c r="P2152">
        <v>109</v>
      </c>
      <c r="Q2152">
        <v>0</v>
      </c>
      <c r="R2152">
        <v>0</v>
      </c>
      <c r="S2152">
        <v>0</v>
      </c>
      <c r="T2152">
        <v>1</v>
      </c>
      <c r="U2152">
        <v>0</v>
      </c>
      <c r="V2152">
        <v>0</v>
      </c>
      <c r="W2152">
        <v>0</v>
      </c>
      <c r="X2152">
        <v>16.539809304009616</v>
      </c>
      <c r="Y2152">
        <v>0</v>
      </c>
      <c r="Z2152">
        <v>0</v>
      </c>
      <c r="AA2152">
        <v>0</v>
      </c>
      <c r="AB2152">
        <v>0.11039956912586499</v>
      </c>
      <c r="AC2152">
        <v>0</v>
      </c>
      <c r="AD2152">
        <v>0</v>
      </c>
      <c r="AE2152">
        <v>16.65020887313548</v>
      </c>
    </row>
    <row r="2153" spans="1:31" x14ac:dyDescent="0.25">
      <c r="A2153">
        <v>1630489</v>
      </c>
      <c r="B2153">
        <v>1</v>
      </c>
      <c r="C2153" t="s">
        <v>80</v>
      </c>
      <c r="D2153" t="s">
        <v>100</v>
      </c>
      <c r="E2153" t="s">
        <v>204</v>
      </c>
      <c r="F2153" t="s">
        <v>2336</v>
      </c>
      <c r="G2153" t="s">
        <v>161</v>
      </c>
      <c r="H2153" t="s">
        <v>134</v>
      </c>
      <c r="I2153" t="s">
        <v>135</v>
      </c>
      <c r="J2153" t="s">
        <v>136</v>
      </c>
      <c r="K2153" t="s">
        <v>137</v>
      </c>
      <c r="L2153" t="s">
        <v>6412</v>
      </c>
      <c r="M2153" t="s">
        <v>6413</v>
      </c>
      <c r="N2153">
        <v>0.21472222199999999</v>
      </c>
      <c r="O2153">
        <v>5</v>
      </c>
      <c r="P2153">
        <v>154</v>
      </c>
      <c r="Q2153">
        <v>8</v>
      </c>
      <c r="R2153">
        <v>74</v>
      </c>
      <c r="S2153">
        <v>15</v>
      </c>
      <c r="T2153">
        <v>62</v>
      </c>
      <c r="U2153">
        <v>6</v>
      </c>
      <c r="V2153">
        <v>0</v>
      </c>
      <c r="W2153">
        <v>0.23786003692249999</v>
      </c>
      <c r="X2153">
        <v>8.3029939915665807</v>
      </c>
      <c r="Y2153">
        <v>5.5154426495011846</v>
      </c>
      <c r="Z2153">
        <v>2.8178082988897093</v>
      </c>
      <c r="AA2153">
        <v>23.269914315841547</v>
      </c>
      <c r="AB2153">
        <v>14.645607521239675</v>
      </c>
      <c r="AC2153">
        <v>103.94444205179391</v>
      </c>
      <c r="AD2153">
        <v>0</v>
      </c>
      <c r="AE2153">
        <v>158.73406886575512</v>
      </c>
    </row>
    <row r="2154" spans="1:31" x14ac:dyDescent="0.25">
      <c r="A2154">
        <v>1630490</v>
      </c>
      <c r="B2154">
        <v>1</v>
      </c>
      <c r="C2154" t="s">
        <v>81</v>
      </c>
      <c r="D2154" t="s">
        <v>112</v>
      </c>
      <c r="E2154" t="s">
        <v>131</v>
      </c>
      <c r="F2154" t="s">
        <v>6414</v>
      </c>
      <c r="G2154" t="s">
        <v>195</v>
      </c>
      <c r="H2154" t="s">
        <v>134</v>
      </c>
      <c r="I2154" t="s">
        <v>135</v>
      </c>
      <c r="J2154" t="s">
        <v>136</v>
      </c>
      <c r="K2154" t="s">
        <v>137</v>
      </c>
      <c r="L2154" t="s">
        <v>6415</v>
      </c>
      <c r="M2154" t="s">
        <v>6416</v>
      </c>
      <c r="N2154">
        <v>1.143611111</v>
      </c>
      <c r="O2154">
        <v>0</v>
      </c>
      <c r="P2154">
        <v>33</v>
      </c>
      <c r="Q2154">
        <v>20</v>
      </c>
      <c r="R2154">
        <v>8</v>
      </c>
      <c r="S2154">
        <v>3</v>
      </c>
      <c r="T2154">
        <v>3</v>
      </c>
      <c r="U2154">
        <v>1</v>
      </c>
      <c r="V2154">
        <v>0</v>
      </c>
      <c r="W2154">
        <v>0</v>
      </c>
      <c r="X2154">
        <v>3.5701024328990791</v>
      </c>
      <c r="Y2154">
        <v>6.4872715514381998</v>
      </c>
      <c r="Z2154">
        <v>1.7296512996413713</v>
      </c>
      <c r="AA2154">
        <v>18.21525003158926</v>
      </c>
      <c r="AB2154">
        <v>0.21730597180972833</v>
      </c>
      <c r="AC2154">
        <v>23.963507289880141</v>
      </c>
      <c r="AD2154">
        <v>0</v>
      </c>
      <c r="AE2154">
        <v>54.183088577257777</v>
      </c>
    </row>
    <row r="2155" spans="1:31" x14ac:dyDescent="0.25">
      <c r="A2155">
        <v>1630492</v>
      </c>
      <c r="B2155">
        <v>1</v>
      </c>
      <c r="C2155" t="s">
        <v>81</v>
      </c>
      <c r="D2155" t="s">
        <v>128</v>
      </c>
      <c r="E2155" t="s">
        <v>178</v>
      </c>
      <c r="F2155" t="s">
        <v>6417</v>
      </c>
      <c r="G2155" t="s">
        <v>148</v>
      </c>
      <c r="H2155" t="s">
        <v>149</v>
      </c>
      <c r="I2155" t="s">
        <v>135</v>
      </c>
      <c r="J2155" t="s">
        <v>136</v>
      </c>
      <c r="K2155" t="s">
        <v>143</v>
      </c>
      <c r="L2155" t="s">
        <v>6418</v>
      </c>
      <c r="M2155" t="s">
        <v>6419</v>
      </c>
      <c r="N2155">
        <v>5.9541666659999999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68</v>
      </c>
      <c r="U2155">
        <v>0</v>
      </c>
      <c r="V2155">
        <v>4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492.64088067612596</v>
      </c>
      <c r="AC2155">
        <v>0</v>
      </c>
      <c r="AD2155">
        <v>193.3410530273249</v>
      </c>
      <c r="AE2155">
        <v>685.98193370345086</v>
      </c>
    </row>
    <row r="2156" spans="1:31" x14ac:dyDescent="0.25">
      <c r="A2156">
        <v>1630493</v>
      </c>
      <c r="B2156">
        <v>1</v>
      </c>
      <c r="C2156" t="s">
        <v>80</v>
      </c>
      <c r="D2156" t="s">
        <v>88</v>
      </c>
      <c r="E2156" t="s">
        <v>152</v>
      </c>
      <c r="F2156" t="s">
        <v>6420</v>
      </c>
      <c r="G2156" t="s">
        <v>168</v>
      </c>
      <c r="H2156" t="s">
        <v>149</v>
      </c>
      <c r="I2156" t="s">
        <v>135</v>
      </c>
      <c r="J2156" t="s">
        <v>136</v>
      </c>
      <c r="K2156" t="s">
        <v>137</v>
      </c>
      <c r="L2156" t="s">
        <v>6421</v>
      </c>
      <c r="M2156" t="s">
        <v>6422</v>
      </c>
      <c r="N2156">
        <v>9.7533333330000005</v>
      </c>
      <c r="O2156">
        <v>0</v>
      </c>
      <c r="P2156">
        <v>1</v>
      </c>
      <c r="Q2156">
        <v>0</v>
      </c>
      <c r="R2156">
        <v>0</v>
      </c>
      <c r="S2156">
        <v>0</v>
      </c>
      <c r="T2156">
        <v>1</v>
      </c>
      <c r="U2156">
        <v>0</v>
      </c>
      <c r="V2156">
        <v>0</v>
      </c>
      <c r="W2156">
        <v>0</v>
      </c>
      <c r="X2156">
        <v>9.3533620490612037</v>
      </c>
      <c r="Y2156">
        <v>0</v>
      </c>
      <c r="Z2156">
        <v>0</v>
      </c>
      <c r="AA2156">
        <v>0</v>
      </c>
      <c r="AB2156">
        <v>9.6908179798802401</v>
      </c>
      <c r="AC2156">
        <v>0</v>
      </c>
      <c r="AD2156">
        <v>0</v>
      </c>
      <c r="AE2156">
        <v>19.044180028941444</v>
      </c>
    </row>
    <row r="2157" spans="1:31" x14ac:dyDescent="0.25">
      <c r="A2157">
        <v>1630499</v>
      </c>
      <c r="B2157">
        <v>1</v>
      </c>
      <c r="C2157" t="s">
        <v>80</v>
      </c>
      <c r="D2157" t="s">
        <v>96</v>
      </c>
      <c r="E2157" t="s">
        <v>152</v>
      </c>
      <c r="F2157" t="s">
        <v>6423</v>
      </c>
      <c r="G2157" t="s">
        <v>507</v>
      </c>
      <c r="H2157" t="s">
        <v>149</v>
      </c>
      <c r="I2157" t="s">
        <v>135</v>
      </c>
      <c r="J2157" t="s">
        <v>136</v>
      </c>
      <c r="K2157" t="s">
        <v>137</v>
      </c>
      <c r="L2157" t="s">
        <v>6424</v>
      </c>
      <c r="M2157" t="s">
        <v>6425</v>
      </c>
      <c r="N2157">
        <v>1.9411111109999999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1.2394853529482002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1.2394853529482002</v>
      </c>
    </row>
    <row r="2158" spans="1:31" x14ac:dyDescent="0.25">
      <c r="A2158">
        <v>1630503</v>
      </c>
      <c r="B2158">
        <v>1</v>
      </c>
      <c r="C2158" t="s">
        <v>81</v>
      </c>
      <c r="D2158" t="s">
        <v>120</v>
      </c>
      <c r="E2158" t="s">
        <v>146</v>
      </c>
      <c r="F2158" t="s">
        <v>2709</v>
      </c>
      <c r="G2158" t="s">
        <v>288</v>
      </c>
      <c r="H2158" t="s">
        <v>149</v>
      </c>
      <c r="I2158" t="s">
        <v>135</v>
      </c>
      <c r="J2158" t="s">
        <v>136</v>
      </c>
      <c r="K2158" t="s">
        <v>137</v>
      </c>
      <c r="L2158" t="s">
        <v>6426</v>
      </c>
      <c r="M2158" t="s">
        <v>6427</v>
      </c>
      <c r="N2158">
        <v>0.34694444400000002</v>
      </c>
      <c r="O2158">
        <v>0</v>
      </c>
      <c r="P2158">
        <v>297</v>
      </c>
      <c r="Q2158">
        <v>0</v>
      </c>
      <c r="R2158">
        <v>1</v>
      </c>
      <c r="S2158">
        <v>0</v>
      </c>
      <c r="T2158">
        <v>30</v>
      </c>
      <c r="U2158">
        <v>0</v>
      </c>
      <c r="V2158">
        <v>0</v>
      </c>
      <c r="W2158">
        <v>0</v>
      </c>
      <c r="X2158">
        <v>29.317996054998645</v>
      </c>
      <c r="Y2158">
        <v>0</v>
      </c>
      <c r="Z2158">
        <v>2.2849238587103891E-2</v>
      </c>
      <c r="AA2158">
        <v>0</v>
      </c>
      <c r="AB2158">
        <v>15.558709595502021</v>
      </c>
      <c r="AC2158">
        <v>0</v>
      </c>
      <c r="AD2158">
        <v>0</v>
      </c>
      <c r="AE2158">
        <v>44.899554889087767</v>
      </c>
    </row>
    <row r="2159" spans="1:31" x14ac:dyDescent="0.25">
      <c r="A2159">
        <v>1630504</v>
      </c>
      <c r="B2159">
        <v>1</v>
      </c>
      <c r="C2159" t="s">
        <v>80</v>
      </c>
      <c r="D2159" t="s">
        <v>108</v>
      </c>
      <c r="E2159" t="s">
        <v>146</v>
      </c>
      <c r="F2159" t="s">
        <v>6428</v>
      </c>
      <c r="G2159" t="s">
        <v>142</v>
      </c>
      <c r="H2159" t="s">
        <v>149</v>
      </c>
      <c r="I2159" t="s">
        <v>135</v>
      </c>
      <c r="J2159" t="s">
        <v>136</v>
      </c>
      <c r="K2159" t="s">
        <v>143</v>
      </c>
      <c r="L2159" t="s">
        <v>6429</v>
      </c>
      <c r="M2159" t="s">
        <v>6430</v>
      </c>
      <c r="N2159">
        <v>5.5601849999999997</v>
      </c>
      <c r="O2159">
        <v>0</v>
      </c>
      <c r="P2159">
        <v>14</v>
      </c>
      <c r="Q2159">
        <v>0</v>
      </c>
      <c r="R2159">
        <v>5</v>
      </c>
      <c r="S2159">
        <v>0</v>
      </c>
      <c r="T2159">
        <v>3</v>
      </c>
      <c r="U2159">
        <v>0</v>
      </c>
      <c r="V2159">
        <v>0</v>
      </c>
      <c r="W2159">
        <v>0</v>
      </c>
      <c r="X2159">
        <v>8.9347367483228268</v>
      </c>
      <c r="Y2159">
        <v>0</v>
      </c>
      <c r="Z2159">
        <v>1.2887285672713165</v>
      </c>
      <c r="AA2159">
        <v>0</v>
      </c>
      <c r="AB2159">
        <v>12.761805473593096</v>
      </c>
      <c r="AC2159">
        <v>0</v>
      </c>
      <c r="AD2159">
        <v>0</v>
      </c>
      <c r="AE2159">
        <v>22.98527078918724</v>
      </c>
    </row>
    <row r="2160" spans="1:31" x14ac:dyDescent="0.25">
      <c r="A2160">
        <v>1630505</v>
      </c>
      <c r="B2160">
        <v>1</v>
      </c>
      <c r="C2160" t="s">
        <v>81</v>
      </c>
      <c r="D2160" t="s">
        <v>112</v>
      </c>
      <c r="E2160" t="s">
        <v>152</v>
      </c>
      <c r="F2160" t="s">
        <v>6431</v>
      </c>
      <c r="G2160" t="s">
        <v>3010</v>
      </c>
      <c r="H2160" t="s">
        <v>149</v>
      </c>
      <c r="I2160" t="s">
        <v>135</v>
      </c>
      <c r="J2160" t="s">
        <v>136</v>
      </c>
      <c r="K2160" t="s">
        <v>137</v>
      </c>
      <c r="L2160" t="s">
        <v>6432</v>
      </c>
      <c r="M2160" t="s">
        <v>6433</v>
      </c>
      <c r="N2160">
        <v>1.1711111110000001</v>
      </c>
      <c r="O2160">
        <v>0</v>
      </c>
      <c r="P2160">
        <v>2</v>
      </c>
      <c r="Q2160">
        <v>0</v>
      </c>
      <c r="R2160">
        <v>0</v>
      </c>
      <c r="S2160">
        <v>0</v>
      </c>
      <c r="T2160">
        <v>1</v>
      </c>
      <c r="U2160">
        <v>0</v>
      </c>
      <c r="V2160">
        <v>0</v>
      </c>
      <c r="W2160">
        <v>0</v>
      </c>
      <c r="X2160">
        <v>0.55694914736339296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0.55694914736339296</v>
      </c>
    </row>
    <row r="2161" spans="1:31" x14ac:dyDescent="0.25">
      <c r="A2161">
        <v>1630507</v>
      </c>
      <c r="B2161">
        <v>1</v>
      </c>
      <c r="C2161" t="s">
        <v>81</v>
      </c>
      <c r="D2161" t="s">
        <v>112</v>
      </c>
      <c r="E2161" t="s">
        <v>131</v>
      </c>
      <c r="F2161" t="s">
        <v>6434</v>
      </c>
      <c r="G2161" t="s">
        <v>161</v>
      </c>
      <c r="H2161" t="s">
        <v>134</v>
      </c>
      <c r="I2161" t="s">
        <v>191</v>
      </c>
      <c r="J2161" t="s">
        <v>136</v>
      </c>
      <c r="K2161" t="s">
        <v>137</v>
      </c>
      <c r="L2161" t="s">
        <v>6435</v>
      </c>
      <c r="M2161" t="s">
        <v>6436</v>
      </c>
      <c r="N2161">
        <v>2.1111110999999998E-2</v>
      </c>
      <c r="O2161">
        <v>0</v>
      </c>
      <c r="P2161">
        <v>1451</v>
      </c>
      <c r="Q2161">
        <v>113</v>
      </c>
      <c r="R2161">
        <v>162</v>
      </c>
      <c r="S2161">
        <v>17</v>
      </c>
      <c r="T2161">
        <v>175</v>
      </c>
      <c r="U2161">
        <v>7</v>
      </c>
      <c r="V2161">
        <v>0</v>
      </c>
      <c r="W2161">
        <v>0</v>
      </c>
      <c r="X2161">
        <v>4.7037933843459179</v>
      </c>
      <c r="Y2161">
        <v>0.51092865417084543</v>
      </c>
      <c r="Z2161">
        <v>0.66232267123923982</v>
      </c>
      <c r="AA2161">
        <v>2.1553903906083209</v>
      </c>
      <c r="AB2161">
        <v>1.264932187156558</v>
      </c>
      <c r="AC2161">
        <v>13.608990623672835</v>
      </c>
      <c r="AD2161">
        <v>0</v>
      </c>
      <c r="AE2161">
        <v>22.906357911193716</v>
      </c>
    </row>
    <row r="2162" spans="1:31" x14ac:dyDescent="0.25">
      <c r="A2162">
        <v>1630509</v>
      </c>
      <c r="B2162">
        <v>1</v>
      </c>
      <c r="C2162" t="s">
        <v>80</v>
      </c>
      <c r="D2162" t="s">
        <v>96</v>
      </c>
      <c r="E2162" t="s">
        <v>152</v>
      </c>
      <c r="F2162" t="s">
        <v>6437</v>
      </c>
      <c r="G2162" t="s">
        <v>507</v>
      </c>
      <c r="H2162" t="s">
        <v>149</v>
      </c>
      <c r="I2162" t="s">
        <v>135</v>
      </c>
      <c r="J2162" t="s">
        <v>136</v>
      </c>
      <c r="K2162" t="s">
        <v>137</v>
      </c>
      <c r="L2162" t="s">
        <v>6438</v>
      </c>
      <c r="M2162" t="s">
        <v>6439</v>
      </c>
      <c r="N2162">
        <v>2.951944444</v>
      </c>
      <c r="O2162">
        <v>0</v>
      </c>
      <c r="P2162">
        <v>2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3.5732787846513481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3.5732787846513481</v>
      </c>
    </row>
    <row r="2163" spans="1:31" x14ac:dyDescent="0.25">
      <c r="A2163">
        <v>1630513</v>
      </c>
      <c r="B2163">
        <v>1</v>
      </c>
      <c r="C2163" t="s">
        <v>80</v>
      </c>
      <c r="D2163" t="s">
        <v>93</v>
      </c>
      <c r="E2163" t="s">
        <v>152</v>
      </c>
      <c r="F2163" t="s">
        <v>6440</v>
      </c>
      <c r="G2163" t="s">
        <v>168</v>
      </c>
      <c r="H2163" t="s">
        <v>149</v>
      </c>
      <c r="I2163" t="s">
        <v>135</v>
      </c>
      <c r="J2163" t="s">
        <v>136</v>
      </c>
      <c r="K2163" t="s">
        <v>137</v>
      </c>
      <c r="L2163" t="s">
        <v>6441</v>
      </c>
      <c r="M2163" t="s">
        <v>6442</v>
      </c>
      <c r="N2163">
        <v>2.9683333329999999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1.33798582176E-3</v>
      </c>
      <c r="AC2163">
        <v>0</v>
      </c>
      <c r="AD2163">
        <v>0</v>
      </c>
      <c r="AE2163">
        <v>1.33798582176E-3</v>
      </c>
    </row>
    <row r="2164" spans="1:31" x14ac:dyDescent="0.25">
      <c r="A2164">
        <v>1630516</v>
      </c>
      <c r="B2164">
        <v>1</v>
      </c>
      <c r="C2164" t="s">
        <v>81</v>
      </c>
      <c r="D2164" t="s">
        <v>122</v>
      </c>
      <c r="E2164" t="s">
        <v>140</v>
      </c>
      <c r="F2164" t="s">
        <v>6443</v>
      </c>
      <c r="G2164" t="s">
        <v>142</v>
      </c>
      <c r="H2164" t="s">
        <v>134</v>
      </c>
      <c r="I2164" t="s">
        <v>135</v>
      </c>
      <c r="J2164" t="s">
        <v>136</v>
      </c>
      <c r="K2164" t="s">
        <v>143</v>
      </c>
      <c r="L2164" t="s">
        <v>6444</v>
      </c>
      <c r="M2164" t="s">
        <v>6445</v>
      </c>
      <c r="N2164">
        <v>4.6158333330000003</v>
      </c>
      <c r="O2164">
        <v>23</v>
      </c>
      <c r="P2164">
        <v>836</v>
      </c>
      <c r="Q2164">
        <v>70</v>
      </c>
      <c r="R2164">
        <v>29</v>
      </c>
      <c r="S2164">
        <v>23</v>
      </c>
      <c r="T2164">
        <v>58</v>
      </c>
      <c r="U2164">
        <v>0</v>
      </c>
      <c r="V2164">
        <v>2</v>
      </c>
      <c r="W2164">
        <v>11.822924819467614</v>
      </c>
      <c r="X2164">
        <v>429.2262659589901</v>
      </c>
      <c r="Y2164">
        <v>348.08485766944585</v>
      </c>
      <c r="Z2164">
        <v>19.477204444359472</v>
      </c>
      <c r="AA2164">
        <v>487.89439387866059</v>
      </c>
      <c r="AB2164">
        <v>127.65544362295024</v>
      </c>
      <c r="AC2164">
        <v>0</v>
      </c>
      <c r="AD2164">
        <v>10.86426514832598</v>
      </c>
      <c r="AE2164">
        <v>1435.0253555422</v>
      </c>
    </row>
    <row r="2165" spans="1:31" x14ac:dyDescent="0.25">
      <c r="A2165">
        <v>1630517</v>
      </c>
      <c r="B2165">
        <v>1</v>
      </c>
      <c r="C2165" t="s">
        <v>81</v>
      </c>
      <c r="D2165" t="s">
        <v>120</v>
      </c>
      <c r="E2165" t="s">
        <v>140</v>
      </c>
      <c r="F2165" t="s">
        <v>4484</v>
      </c>
      <c r="G2165" t="s">
        <v>161</v>
      </c>
      <c r="H2165" t="s">
        <v>134</v>
      </c>
      <c r="I2165" t="s">
        <v>135</v>
      </c>
      <c r="J2165" t="s">
        <v>136</v>
      </c>
      <c r="K2165" t="s">
        <v>137</v>
      </c>
      <c r="L2165" t="s">
        <v>6446</v>
      </c>
      <c r="M2165" t="s">
        <v>6447</v>
      </c>
      <c r="N2165">
        <v>0.31222222199999999</v>
      </c>
      <c r="O2165">
        <v>3</v>
      </c>
      <c r="P2165">
        <v>883</v>
      </c>
      <c r="Q2165">
        <v>268</v>
      </c>
      <c r="R2165">
        <v>89</v>
      </c>
      <c r="S2165">
        <v>23</v>
      </c>
      <c r="T2165">
        <v>112</v>
      </c>
      <c r="U2165">
        <v>5</v>
      </c>
      <c r="V2165">
        <v>1</v>
      </c>
      <c r="W2165">
        <v>0.300111093248</v>
      </c>
      <c r="X2165">
        <v>50.76845666907149</v>
      </c>
      <c r="Y2165">
        <v>387.36925396968235</v>
      </c>
      <c r="Z2165">
        <v>24.100117844627555</v>
      </c>
      <c r="AA2165">
        <v>127.20200746441469</v>
      </c>
      <c r="AB2165">
        <v>44.569474750218973</v>
      </c>
      <c r="AC2165">
        <v>199.26157410620411</v>
      </c>
      <c r="AD2165">
        <v>0.52212061435734003</v>
      </c>
      <c r="AE2165">
        <v>834.09311651182463</v>
      </c>
    </row>
    <row r="2166" spans="1:31" x14ac:dyDescent="0.25">
      <c r="A2166">
        <v>1630518</v>
      </c>
      <c r="B2166">
        <v>1</v>
      </c>
      <c r="C2166" t="s">
        <v>81</v>
      </c>
      <c r="D2166" t="s">
        <v>127</v>
      </c>
      <c r="E2166" t="s">
        <v>140</v>
      </c>
      <c r="F2166" t="s">
        <v>6448</v>
      </c>
      <c r="G2166" t="s">
        <v>148</v>
      </c>
      <c r="H2166" t="s">
        <v>134</v>
      </c>
      <c r="I2166" t="s">
        <v>135</v>
      </c>
      <c r="J2166" t="s">
        <v>136</v>
      </c>
      <c r="K2166" t="s">
        <v>143</v>
      </c>
      <c r="L2166" t="s">
        <v>6449</v>
      </c>
      <c r="M2166" t="s">
        <v>6450</v>
      </c>
      <c r="N2166">
        <v>7.4936111109999999</v>
      </c>
      <c r="O2166">
        <v>0</v>
      </c>
      <c r="P2166">
        <v>392</v>
      </c>
      <c r="Q2166">
        <v>28</v>
      </c>
      <c r="R2166">
        <v>52</v>
      </c>
      <c r="S2166">
        <v>2</v>
      </c>
      <c r="T2166">
        <v>51</v>
      </c>
      <c r="U2166">
        <v>1</v>
      </c>
      <c r="V2166">
        <v>0</v>
      </c>
      <c r="W2166">
        <v>0</v>
      </c>
      <c r="X2166">
        <v>506.75279038069243</v>
      </c>
      <c r="Y2166">
        <v>220.05493233114609</v>
      </c>
      <c r="Z2166">
        <v>137.18323831148192</v>
      </c>
      <c r="AA2166">
        <v>2.7174062354632378</v>
      </c>
      <c r="AB2166">
        <v>371.01607139535344</v>
      </c>
      <c r="AC2166">
        <v>24.650666858906682</v>
      </c>
      <c r="AD2166">
        <v>0</v>
      </c>
      <c r="AE2166">
        <v>1262.375105513044</v>
      </c>
    </row>
    <row r="2167" spans="1:31" x14ac:dyDescent="0.25">
      <c r="A2167">
        <v>1630521</v>
      </c>
      <c r="B2167">
        <v>1</v>
      </c>
      <c r="C2167" t="s">
        <v>80</v>
      </c>
      <c r="D2167" t="s">
        <v>98</v>
      </c>
      <c r="E2167" t="s">
        <v>146</v>
      </c>
      <c r="F2167" t="s">
        <v>6451</v>
      </c>
      <c r="G2167" t="s">
        <v>227</v>
      </c>
      <c r="H2167" t="s">
        <v>149</v>
      </c>
      <c r="I2167" t="s">
        <v>135</v>
      </c>
      <c r="J2167" t="s">
        <v>136</v>
      </c>
      <c r="K2167" t="s">
        <v>137</v>
      </c>
      <c r="L2167" t="s">
        <v>6452</v>
      </c>
      <c r="M2167" t="s">
        <v>6453</v>
      </c>
      <c r="N2167">
        <v>2.4158333330000001</v>
      </c>
      <c r="O2167">
        <v>0</v>
      </c>
      <c r="P2167">
        <v>0</v>
      </c>
      <c r="Q2167">
        <v>0</v>
      </c>
      <c r="R2167">
        <v>5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2.8240110721907761</v>
      </c>
      <c r="AA2167">
        <v>0</v>
      </c>
      <c r="AB2167">
        <v>0</v>
      </c>
      <c r="AC2167">
        <v>0</v>
      </c>
      <c r="AD2167">
        <v>0</v>
      </c>
      <c r="AE2167">
        <v>2.8240110721907761</v>
      </c>
    </row>
    <row r="2168" spans="1:31" x14ac:dyDescent="0.25">
      <c r="A2168">
        <v>1630523</v>
      </c>
      <c r="B2168">
        <v>1</v>
      </c>
      <c r="C2168" t="s">
        <v>80</v>
      </c>
      <c r="D2168" t="s">
        <v>98</v>
      </c>
      <c r="E2168" t="s">
        <v>152</v>
      </c>
      <c r="F2168" t="s">
        <v>6454</v>
      </c>
      <c r="G2168" t="s">
        <v>507</v>
      </c>
      <c r="H2168" t="s">
        <v>149</v>
      </c>
      <c r="I2168" t="s">
        <v>135</v>
      </c>
      <c r="J2168" t="s">
        <v>136</v>
      </c>
      <c r="K2168" t="s">
        <v>137</v>
      </c>
      <c r="L2168" t="s">
        <v>6455</v>
      </c>
      <c r="M2168" t="s">
        <v>6456</v>
      </c>
      <c r="N2168">
        <v>1.176666666</v>
      </c>
      <c r="O2168">
        <v>0</v>
      </c>
      <c r="P2168">
        <v>1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9.6770381069042233E-2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9.6770381069042233E-2</v>
      </c>
    </row>
    <row r="2169" spans="1:31" x14ac:dyDescent="0.25">
      <c r="A2169">
        <v>1630524</v>
      </c>
      <c r="B2169">
        <v>1</v>
      </c>
      <c r="C2169" t="s">
        <v>80</v>
      </c>
      <c r="D2169" t="s">
        <v>83</v>
      </c>
      <c r="E2169" t="s">
        <v>146</v>
      </c>
      <c r="F2169" t="s">
        <v>6457</v>
      </c>
      <c r="G2169" t="s">
        <v>231</v>
      </c>
      <c r="H2169" t="s">
        <v>149</v>
      </c>
      <c r="I2169" t="s">
        <v>135</v>
      </c>
      <c r="J2169" t="s">
        <v>136</v>
      </c>
      <c r="K2169" t="s">
        <v>137</v>
      </c>
      <c r="L2169" t="s">
        <v>6458</v>
      </c>
      <c r="M2169" t="s">
        <v>6459</v>
      </c>
      <c r="N2169">
        <v>2.503333333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74</v>
      </c>
      <c r="U2169">
        <v>0</v>
      </c>
      <c r="V2169">
        <v>7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357.08978538085199</v>
      </c>
      <c r="AC2169">
        <v>0</v>
      </c>
      <c r="AD2169">
        <v>560.23729942393595</v>
      </c>
      <c r="AE2169">
        <v>917.327084804788</v>
      </c>
    </row>
    <row r="2170" spans="1:31" x14ac:dyDescent="0.25">
      <c r="A2170">
        <v>1630525</v>
      </c>
      <c r="B2170">
        <v>1</v>
      </c>
      <c r="C2170" t="s">
        <v>81</v>
      </c>
      <c r="D2170" t="s">
        <v>122</v>
      </c>
      <c r="E2170" t="s">
        <v>140</v>
      </c>
      <c r="F2170" t="s">
        <v>6460</v>
      </c>
      <c r="G2170" t="s">
        <v>142</v>
      </c>
      <c r="H2170" t="s">
        <v>134</v>
      </c>
      <c r="I2170" t="s">
        <v>135</v>
      </c>
      <c r="J2170" t="s">
        <v>136</v>
      </c>
      <c r="K2170" t="s">
        <v>143</v>
      </c>
      <c r="L2170" t="s">
        <v>6461</v>
      </c>
      <c r="M2170" t="s">
        <v>6462</v>
      </c>
      <c r="N2170">
        <v>3.7619444440000001</v>
      </c>
      <c r="O2170">
        <v>0</v>
      </c>
      <c r="P2170">
        <v>172</v>
      </c>
      <c r="Q2170">
        <v>0</v>
      </c>
      <c r="R2170">
        <v>0</v>
      </c>
      <c r="S2170">
        <v>6</v>
      </c>
      <c r="T2170">
        <v>25</v>
      </c>
      <c r="U2170">
        <v>4</v>
      </c>
      <c r="V2170">
        <v>0</v>
      </c>
      <c r="W2170">
        <v>0</v>
      </c>
      <c r="X2170">
        <v>68.590837768985381</v>
      </c>
      <c r="Y2170">
        <v>0</v>
      </c>
      <c r="Z2170">
        <v>0</v>
      </c>
      <c r="AA2170">
        <v>37.800077110209493</v>
      </c>
      <c r="AB2170">
        <v>108.81449874160865</v>
      </c>
      <c r="AC2170">
        <v>2074.5495093425193</v>
      </c>
      <c r="AD2170">
        <v>0</v>
      </c>
      <c r="AE2170">
        <v>2289.7549229633228</v>
      </c>
    </row>
    <row r="2171" spans="1:31" x14ac:dyDescent="0.25">
      <c r="A2171">
        <v>1630528</v>
      </c>
      <c r="B2171">
        <v>1</v>
      </c>
      <c r="C2171" t="s">
        <v>80</v>
      </c>
      <c r="D2171" t="s">
        <v>94</v>
      </c>
      <c r="E2171" t="s">
        <v>140</v>
      </c>
      <c r="F2171" t="s">
        <v>6463</v>
      </c>
      <c r="G2171" t="s">
        <v>161</v>
      </c>
      <c r="H2171" t="s">
        <v>134</v>
      </c>
      <c r="I2171" t="s">
        <v>135</v>
      </c>
      <c r="J2171" t="s">
        <v>136</v>
      </c>
      <c r="K2171" t="s">
        <v>137</v>
      </c>
      <c r="L2171" t="s">
        <v>6464</v>
      </c>
      <c r="M2171" t="s">
        <v>6465</v>
      </c>
      <c r="N2171">
        <v>1.7933333330000001</v>
      </c>
      <c r="O2171">
        <v>0</v>
      </c>
      <c r="P2171">
        <v>396</v>
      </c>
      <c r="Q2171">
        <v>2</v>
      </c>
      <c r="R2171">
        <v>30</v>
      </c>
      <c r="S2171">
        <v>2</v>
      </c>
      <c r="T2171">
        <v>63</v>
      </c>
      <c r="U2171">
        <v>1</v>
      </c>
      <c r="V2171">
        <v>0</v>
      </c>
      <c r="W2171">
        <v>0</v>
      </c>
      <c r="X2171">
        <v>127.48368173329645</v>
      </c>
      <c r="Y2171">
        <v>1.0334083322614001</v>
      </c>
      <c r="Z2171">
        <v>16.88920113546105</v>
      </c>
      <c r="AA2171">
        <v>9.8297154088373873</v>
      </c>
      <c r="AB2171">
        <v>69.884331667825933</v>
      </c>
      <c r="AC2171">
        <v>15.958051266062853</v>
      </c>
      <c r="AD2171">
        <v>0</v>
      </c>
      <c r="AE2171">
        <v>241.07838954374509</v>
      </c>
    </row>
    <row r="2172" spans="1:31" x14ac:dyDescent="0.25">
      <c r="A2172">
        <v>1630529</v>
      </c>
      <c r="B2172">
        <v>1</v>
      </c>
      <c r="C2172" t="s">
        <v>80</v>
      </c>
      <c r="D2172" t="s">
        <v>96</v>
      </c>
      <c r="E2172" t="s">
        <v>152</v>
      </c>
      <c r="F2172" t="s">
        <v>6466</v>
      </c>
      <c r="G2172" t="s">
        <v>154</v>
      </c>
      <c r="H2172" t="s">
        <v>149</v>
      </c>
      <c r="I2172" t="s">
        <v>135</v>
      </c>
      <c r="J2172" t="s">
        <v>136</v>
      </c>
      <c r="K2172" t="s">
        <v>137</v>
      </c>
      <c r="L2172" t="s">
        <v>6467</v>
      </c>
      <c r="M2172" t="s">
        <v>6468</v>
      </c>
      <c r="N2172">
        <v>3.4616666660000002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2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7.9291652888027846</v>
      </c>
      <c r="AC2172">
        <v>0</v>
      </c>
      <c r="AD2172">
        <v>0</v>
      </c>
      <c r="AE2172">
        <v>7.9291652888027846</v>
      </c>
    </row>
    <row r="2173" spans="1:31" x14ac:dyDescent="0.25">
      <c r="A2173">
        <v>1630531</v>
      </c>
      <c r="B2173">
        <v>1</v>
      </c>
      <c r="C2173" t="s">
        <v>81</v>
      </c>
      <c r="D2173" t="s">
        <v>122</v>
      </c>
      <c r="E2173" t="s">
        <v>140</v>
      </c>
      <c r="F2173" t="s">
        <v>519</v>
      </c>
      <c r="G2173" t="s">
        <v>142</v>
      </c>
      <c r="H2173" t="s">
        <v>134</v>
      </c>
      <c r="I2173" t="s">
        <v>135</v>
      </c>
      <c r="J2173" t="s">
        <v>136</v>
      </c>
      <c r="K2173" t="s">
        <v>143</v>
      </c>
      <c r="L2173" t="s">
        <v>6469</v>
      </c>
      <c r="M2173" t="s">
        <v>6470</v>
      </c>
      <c r="N2173">
        <v>4.6613888880000003</v>
      </c>
      <c r="O2173">
        <v>0</v>
      </c>
      <c r="P2173">
        <v>700</v>
      </c>
      <c r="Q2173">
        <v>201</v>
      </c>
      <c r="R2173">
        <v>13</v>
      </c>
      <c r="S2173">
        <v>25</v>
      </c>
      <c r="T2173">
        <v>94</v>
      </c>
      <c r="U2173">
        <v>0</v>
      </c>
      <c r="V2173">
        <v>1</v>
      </c>
      <c r="W2173">
        <v>0</v>
      </c>
      <c r="X2173">
        <v>519.9918469132889</v>
      </c>
      <c r="Y2173">
        <v>186.62257573606871</v>
      </c>
      <c r="Z2173">
        <v>27.2635724876925</v>
      </c>
      <c r="AA2173">
        <v>3605.9069030042779</v>
      </c>
      <c r="AB2173">
        <v>137.5429237469057</v>
      </c>
      <c r="AC2173">
        <v>0</v>
      </c>
      <c r="AD2173">
        <v>1.4357780844879569</v>
      </c>
      <c r="AE2173">
        <v>4478.7635999727217</v>
      </c>
    </row>
    <row r="2174" spans="1:31" x14ac:dyDescent="0.25">
      <c r="A2174">
        <v>1630532</v>
      </c>
      <c r="B2174">
        <v>1</v>
      </c>
      <c r="C2174" t="s">
        <v>80</v>
      </c>
      <c r="D2174" t="s">
        <v>95</v>
      </c>
      <c r="E2174" t="s">
        <v>140</v>
      </c>
      <c r="F2174" t="s">
        <v>6471</v>
      </c>
      <c r="G2174" t="s">
        <v>161</v>
      </c>
      <c r="H2174" t="s">
        <v>134</v>
      </c>
      <c r="I2174" t="s">
        <v>135</v>
      </c>
      <c r="J2174" t="s">
        <v>136</v>
      </c>
      <c r="K2174" t="s">
        <v>137</v>
      </c>
      <c r="L2174" t="s">
        <v>6472</v>
      </c>
      <c r="M2174" t="s">
        <v>6473</v>
      </c>
      <c r="N2174">
        <v>0.129722222</v>
      </c>
      <c r="O2174">
        <v>3</v>
      </c>
      <c r="P2174">
        <v>893</v>
      </c>
      <c r="Q2174">
        <v>26</v>
      </c>
      <c r="R2174">
        <v>5</v>
      </c>
      <c r="S2174">
        <v>33</v>
      </c>
      <c r="T2174">
        <v>72</v>
      </c>
      <c r="U2174">
        <v>1</v>
      </c>
      <c r="V2174">
        <v>0</v>
      </c>
      <c r="W2174">
        <v>0.37448216031215548</v>
      </c>
      <c r="X2174">
        <v>31.030323233736837</v>
      </c>
      <c r="Y2174">
        <v>15.398102949296597</v>
      </c>
      <c r="Z2174">
        <v>0.15551996366804999</v>
      </c>
      <c r="AA2174">
        <v>90.045298275900223</v>
      </c>
      <c r="AB2174">
        <v>10.327974782188129</v>
      </c>
      <c r="AC2174">
        <v>6.4713479986556637</v>
      </c>
      <c r="AD2174">
        <v>0</v>
      </c>
      <c r="AE2174">
        <v>153.80304936375765</v>
      </c>
    </row>
    <row r="2175" spans="1:31" x14ac:dyDescent="0.25">
      <c r="A2175">
        <v>1630534</v>
      </c>
      <c r="B2175">
        <v>1</v>
      </c>
      <c r="C2175" t="s">
        <v>80</v>
      </c>
      <c r="D2175" t="s">
        <v>86</v>
      </c>
      <c r="E2175" t="s">
        <v>152</v>
      </c>
      <c r="F2175" t="s">
        <v>6474</v>
      </c>
      <c r="G2175" t="s">
        <v>154</v>
      </c>
      <c r="H2175" t="s">
        <v>149</v>
      </c>
      <c r="I2175" t="s">
        <v>135</v>
      </c>
      <c r="J2175" t="s">
        <v>136</v>
      </c>
      <c r="K2175" t="s">
        <v>137</v>
      </c>
      <c r="L2175" t="s">
        <v>6475</v>
      </c>
      <c r="M2175" t="s">
        <v>6476</v>
      </c>
      <c r="N2175">
        <v>1.238888888</v>
      </c>
      <c r="O2175">
        <v>0</v>
      </c>
      <c r="P2175">
        <v>3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1.2292905555472877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1.2292905555472877</v>
      </c>
    </row>
    <row r="2176" spans="1:31" x14ac:dyDescent="0.25">
      <c r="A2176">
        <v>1630536</v>
      </c>
      <c r="B2176">
        <v>1</v>
      </c>
      <c r="C2176" t="s">
        <v>80</v>
      </c>
      <c r="D2176" t="s">
        <v>82</v>
      </c>
      <c r="E2176" t="s">
        <v>152</v>
      </c>
      <c r="F2176" t="s">
        <v>6477</v>
      </c>
      <c r="G2176" t="s">
        <v>507</v>
      </c>
      <c r="H2176" t="s">
        <v>149</v>
      </c>
      <c r="I2176" t="s">
        <v>135</v>
      </c>
      <c r="J2176" t="s">
        <v>136</v>
      </c>
      <c r="K2176" t="s">
        <v>137</v>
      </c>
      <c r="L2176" t="s">
        <v>6478</v>
      </c>
      <c r="M2176" t="s">
        <v>6479</v>
      </c>
      <c r="N2176">
        <v>1.1288888880000001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11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1.6419867533690757</v>
      </c>
      <c r="AC2176">
        <v>0</v>
      </c>
      <c r="AD2176">
        <v>0</v>
      </c>
      <c r="AE2176">
        <v>1.6419867533690757</v>
      </c>
    </row>
    <row r="2177" spans="1:31" x14ac:dyDescent="0.25">
      <c r="A2177">
        <v>1630538</v>
      </c>
      <c r="B2177">
        <v>1</v>
      </c>
      <c r="C2177" t="s">
        <v>81</v>
      </c>
      <c r="D2177" t="s">
        <v>117</v>
      </c>
      <c r="E2177" t="s">
        <v>146</v>
      </c>
      <c r="F2177" t="s">
        <v>6480</v>
      </c>
      <c r="G2177" t="s">
        <v>142</v>
      </c>
      <c r="H2177" t="s">
        <v>149</v>
      </c>
      <c r="I2177" t="s">
        <v>135</v>
      </c>
      <c r="J2177" t="s">
        <v>136</v>
      </c>
      <c r="K2177" t="s">
        <v>143</v>
      </c>
      <c r="L2177" t="s">
        <v>6481</v>
      </c>
      <c r="M2177" t="s">
        <v>6482</v>
      </c>
      <c r="N2177">
        <v>3.0010055549999999</v>
      </c>
      <c r="O2177">
        <v>0</v>
      </c>
      <c r="P2177">
        <v>14</v>
      </c>
      <c r="Q2177">
        <v>1</v>
      </c>
      <c r="R2177">
        <v>2</v>
      </c>
      <c r="S2177">
        <v>0</v>
      </c>
      <c r="T2177">
        <v>1</v>
      </c>
      <c r="U2177">
        <v>0</v>
      </c>
      <c r="V2177">
        <v>0</v>
      </c>
      <c r="W2177">
        <v>0</v>
      </c>
      <c r="X2177">
        <v>4.5671081696902425</v>
      </c>
      <c r="Y2177">
        <v>6.2962993385523838</v>
      </c>
      <c r="Z2177">
        <v>0.39355761257292449</v>
      </c>
      <c r="AA2177">
        <v>0</v>
      </c>
      <c r="AB2177">
        <v>3.6210545010742052</v>
      </c>
      <c r="AC2177">
        <v>0</v>
      </c>
      <c r="AD2177">
        <v>0</v>
      </c>
      <c r="AE2177">
        <v>14.878019621889758</v>
      </c>
    </row>
    <row r="2178" spans="1:31" x14ac:dyDescent="0.25">
      <c r="A2178">
        <v>1630539</v>
      </c>
      <c r="B2178">
        <v>1</v>
      </c>
      <c r="C2178" t="s">
        <v>81</v>
      </c>
      <c r="D2178" t="s">
        <v>112</v>
      </c>
      <c r="E2178" t="s">
        <v>131</v>
      </c>
      <c r="F2178" t="s">
        <v>6483</v>
      </c>
      <c r="G2178" t="s">
        <v>148</v>
      </c>
      <c r="H2178" t="s">
        <v>134</v>
      </c>
      <c r="I2178" t="s">
        <v>135</v>
      </c>
      <c r="J2178" t="s">
        <v>136</v>
      </c>
      <c r="K2178" t="s">
        <v>143</v>
      </c>
      <c r="L2178" t="s">
        <v>6484</v>
      </c>
      <c r="M2178" t="s">
        <v>6485</v>
      </c>
      <c r="N2178">
        <v>1.445277777</v>
      </c>
      <c r="O2178">
        <v>0</v>
      </c>
      <c r="P2178">
        <v>616</v>
      </c>
      <c r="Q2178">
        <v>0</v>
      </c>
      <c r="R2178">
        <v>0</v>
      </c>
      <c r="S2178">
        <v>0</v>
      </c>
      <c r="T2178">
        <v>655</v>
      </c>
      <c r="U2178">
        <v>0</v>
      </c>
      <c r="V2178">
        <v>1</v>
      </c>
      <c r="W2178">
        <v>0</v>
      </c>
      <c r="X2178">
        <v>176.30081375038722</v>
      </c>
      <c r="Y2178">
        <v>0</v>
      </c>
      <c r="Z2178">
        <v>0</v>
      </c>
      <c r="AA2178">
        <v>0</v>
      </c>
      <c r="AB2178">
        <v>1047.7871651767805</v>
      </c>
      <c r="AC2178">
        <v>0</v>
      </c>
      <c r="AD2178">
        <v>27.491750865084818</v>
      </c>
      <c r="AE2178">
        <v>1251.5797297922527</v>
      </c>
    </row>
    <row r="2179" spans="1:31" x14ac:dyDescent="0.25">
      <c r="A2179">
        <v>1630540</v>
      </c>
      <c r="B2179">
        <v>1</v>
      </c>
      <c r="C2179" t="s">
        <v>80</v>
      </c>
      <c r="D2179" t="s">
        <v>95</v>
      </c>
      <c r="E2179" t="s">
        <v>140</v>
      </c>
      <c r="F2179" t="s">
        <v>6486</v>
      </c>
      <c r="G2179" t="s">
        <v>161</v>
      </c>
      <c r="H2179" t="s">
        <v>134</v>
      </c>
      <c r="I2179" t="s">
        <v>135</v>
      </c>
      <c r="J2179" t="s">
        <v>136</v>
      </c>
      <c r="K2179" t="s">
        <v>137</v>
      </c>
      <c r="L2179" t="s">
        <v>6487</v>
      </c>
      <c r="M2179" t="s">
        <v>6488</v>
      </c>
      <c r="N2179">
        <v>0.97694444400000002</v>
      </c>
      <c r="O2179">
        <v>0</v>
      </c>
      <c r="P2179">
        <v>4241</v>
      </c>
      <c r="Q2179">
        <v>0</v>
      </c>
      <c r="R2179">
        <v>0</v>
      </c>
      <c r="S2179">
        <v>0</v>
      </c>
      <c r="T2179">
        <v>203</v>
      </c>
      <c r="U2179">
        <v>0</v>
      </c>
      <c r="V2179">
        <v>0</v>
      </c>
      <c r="W2179">
        <v>0</v>
      </c>
      <c r="X2179">
        <v>1092.493217324818</v>
      </c>
      <c r="Y2179">
        <v>0</v>
      </c>
      <c r="Z2179">
        <v>0</v>
      </c>
      <c r="AA2179">
        <v>0</v>
      </c>
      <c r="AB2179">
        <v>474.03090967815865</v>
      </c>
      <c r="AC2179">
        <v>0</v>
      </c>
      <c r="AD2179">
        <v>0</v>
      </c>
      <c r="AE2179">
        <v>1566.5241270029767</v>
      </c>
    </row>
    <row r="2180" spans="1:31" x14ac:dyDescent="0.25">
      <c r="A2180">
        <v>1630541</v>
      </c>
      <c r="B2180">
        <v>1</v>
      </c>
      <c r="C2180" t="s">
        <v>81</v>
      </c>
      <c r="D2180" t="s">
        <v>122</v>
      </c>
      <c r="E2180" t="s">
        <v>131</v>
      </c>
      <c r="F2180" t="s">
        <v>6489</v>
      </c>
      <c r="G2180" t="s">
        <v>142</v>
      </c>
      <c r="H2180" t="s">
        <v>134</v>
      </c>
      <c r="I2180" t="s">
        <v>135</v>
      </c>
      <c r="J2180" t="s">
        <v>136</v>
      </c>
      <c r="K2180" t="s">
        <v>143</v>
      </c>
      <c r="L2180" t="s">
        <v>6490</v>
      </c>
      <c r="M2180" t="s">
        <v>6491</v>
      </c>
      <c r="N2180">
        <v>1.758888888</v>
      </c>
      <c r="O2180">
        <v>0</v>
      </c>
      <c r="P2180">
        <v>1580</v>
      </c>
      <c r="Q2180">
        <v>0</v>
      </c>
      <c r="R2180">
        <v>13</v>
      </c>
      <c r="S2180">
        <v>1</v>
      </c>
      <c r="T2180">
        <v>72</v>
      </c>
      <c r="U2180">
        <v>0</v>
      </c>
      <c r="V2180">
        <v>0</v>
      </c>
      <c r="W2180">
        <v>0</v>
      </c>
      <c r="X2180">
        <v>572.57231965228198</v>
      </c>
      <c r="Y2180">
        <v>0</v>
      </c>
      <c r="Z2180">
        <v>6.1372546832914132</v>
      </c>
      <c r="AA2180">
        <v>44.681114773997919</v>
      </c>
      <c r="AB2180">
        <v>100.86766508676808</v>
      </c>
      <c r="AC2180">
        <v>0</v>
      </c>
      <c r="AD2180">
        <v>0</v>
      </c>
      <c r="AE2180">
        <v>724.25835419633938</v>
      </c>
    </row>
    <row r="2181" spans="1:31" x14ac:dyDescent="0.25">
      <c r="A2181">
        <v>1630545</v>
      </c>
      <c r="B2181">
        <v>1</v>
      </c>
      <c r="C2181" t="s">
        <v>81</v>
      </c>
      <c r="D2181" t="s">
        <v>120</v>
      </c>
      <c r="E2181" t="s">
        <v>204</v>
      </c>
      <c r="F2181" t="s">
        <v>6492</v>
      </c>
      <c r="G2181" t="s">
        <v>148</v>
      </c>
      <c r="H2181" t="s">
        <v>134</v>
      </c>
      <c r="I2181" t="s">
        <v>135</v>
      </c>
      <c r="J2181" t="s">
        <v>136</v>
      </c>
      <c r="K2181" t="s">
        <v>143</v>
      </c>
      <c r="L2181" t="s">
        <v>6493</v>
      </c>
      <c r="M2181" t="s">
        <v>6494</v>
      </c>
      <c r="N2181">
        <v>7.8463888879999999</v>
      </c>
      <c r="O2181">
        <v>0</v>
      </c>
      <c r="P2181">
        <v>488</v>
      </c>
      <c r="Q2181">
        <v>28</v>
      </c>
      <c r="R2181">
        <v>53</v>
      </c>
      <c r="S2181">
        <v>3</v>
      </c>
      <c r="T2181">
        <v>32</v>
      </c>
      <c r="U2181">
        <v>0</v>
      </c>
      <c r="V2181">
        <v>1</v>
      </c>
      <c r="W2181">
        <v>0</v>
      </c>
      <c r="X2181">
        <v>881.7424343768032</v>
      </c>
      <c r="Y2181">
        <v>111.45862974026521</v>
      </c>
      <c r="Z2181">
        <v>101.41120706666558</v>
      </c>
      <c r="AA2181">
        <v>301.04590485352691</v>
      </c>
      <c r="AB2181">
        <v>206.54383589317686</v>
      </c>
      <c r="AC2181">
        <v>0</v>
      </c>
      <c r="AD2181">
        <v>1.7512889626921755</v>
      </c>
      <c r="AE2181">
        <v>1603.9533008931301</v>
      </c>
    </row>
    <row r="2182" spans="1:31" x14ac:dyDescent="0.25">
      <c r="A2182">
        <v>1630548</v>
      </c>
      <c r="B2182">
        <v>1</v>
      </c>
      <c r="C2182" t="s">
        <v>81</v>
      </c>
      <c r="D2182" t="s">
        <v>128</v>
      </c>
      <c r="E2182" t="s">
        <v>178</v>
      </c>
      <c r="F2182" t="s">
        <v>6495</v>
      </c>
      <c r="G2182" t="s">
        <v>142</v>
      </c>
      <c r="H2182" t="s">
        <v>149</v>
      </c>
      <c r="I2182" t="s">
        <v>135</v>
      </c>
      <c r="J2182" t="s">
        <v>136</v>
      </c>
      <c r="K2182" t="s">
        <v>143</v>
      </c>
      <c r="L2182" t="s">
        <v>6496</v>
      </c>
      <c r="M2182" t="s">
        <v>6497</v>
      </c>
      <c r="N2182">
        <v>3.528333333</v>
      </c>
      <c r="O2182">
        <v>0</v>
      </c>
      <c r="P2182">
        <v>41</v>
      </c>
      <c r="Q2182">
        <v>0</v>
      </c>
      <c r="R2182">
        <v>0</v>
      </c>
      <c r="S2182">
        <v>0</v>
      </c>
      <c r="T2182">
        <v>3</v>
      </c>
      <c r="U2182">
        <v>0</v>
      </c>
      <c r="V2182">
        <v>0</v>
      </c>
      <c r="W2182">
        <v>0</v>
      </c>
      <c r="X2182">
        <v>26.034799048487173</v>
      </c>
      <c r="Y2182">
        <v>0</v>
      </c>
      <c r="Z2182">
        <v>0</v>
      </c>
      <c r="AA2182">
        <v>0</v>
      </c>
      <c r="AB2182">
        <v>8.5890816235246579</v>
      </c>
      <c r="AC2182">
        <v>0</v>
      </c>
      <c r="AD2182">
        <v>0</v>
      </c>
      <c r="AE2182">
        <v>34.623880672011829</v>
      </c>
    </row>
    <row r="2183" spans="1:31" x14ac:dyDescent="0.25">
      <c r="A2183">
        <v>1630549</v>
      </c>
      <c r="B2183">
        <v>1</v>
      </c>
      <c r="C2183" t="s">
        <v>80</v>
      </c>
      <c r="D2183" t="s">
        <v>107</v>
      </c>
      <c r="E2183" t="s">
        <v>204</v>
      </c>
      <c r="F2183" t="s">
        <v>5959</v>
      </c>
      <c r="G2183" t="s">
        <v>161</v>
      </c>
      <c r="H2183" t="s">
        <v>134</v>
      </c>
      <c r="I2183" t="s">
        <v>135</v>
      </c>
      <c r="J2183" t="s">
        <v>136</v>
      </c>
      <c r="K2183" t="s">
        <v>137</v>
      </c>
      <c r="L2183" t="s">
        <v>6498</v>
      </c>
      <c r="M2183" t="s">
        <v>6499</v>
      </c>
      <c r="N2183">
        <v>0.47972222199999998</v>
      </c>
      <c r="O2183">
        <v>0</v>
      </c>
      <c r="P2183">
        <v>481</v>
      </c>
      <c r="Q2183">
        <v>17</v>
      </c>
      <c r="R2183">
        <v>48</v>
      </c>
      <c r="S2183">
        <v>7</v>
      </c>
      <c r="T2183">
        <v>32</v>
      </c>
      <c r="U2183">
        <v>1</v>
      </c>
      <c r="V2183">
        <v>0</v>
      </c>
      <c r="W2183">
        <v>0</v>
      </c>
      <c r="X2183">
        <v>61.885496635064612</v>
      </c>
      <c r="Y2183">
        <v>43.541369088115474</v>
      </c>
      <c r="Z2183">
        <v>3.4981487764454777</v>
      </c>
      <c r="AA2183">
        <v>6.6101622017115558</v>
      </c>
      <c r="AB2183">
        <v>21.476179696083808</v>
      </c>
      <c r="AC2183">
        <v>30.411906177914247</v>
      </c>
      <c r="AD2183">
        <v>0</v>
      </c>
      <c r="AE2183">
        <v>167.42326257533517</v>
      </c>
    </row>
    <row r="2184" spans="1:31" x14ac:dyDescent="0.25">
      <c r="A2184">
        <v>1630551</v>
      </c>
      <c r="B2184">
        <v>1</v>
      </c>
      <c r="C2184" t="s">
        <v>80</v>
      </c>
      <c r="D2184" t="s">
        <v>108</v>
      </c>
      <c r="E2184" t="s">
        <v>178</v>
      </c>
      <c r="F2184" t="s">
        <v>6500</v>
      </c>
      <c r="G2184" t="s">
        <v>187</v>
      </c>
      <c r="H2184" t="s">
        <v>149</v>
      </c>
      <c r="I2184" t="s">
        <v>135</v>
      </c>
      <c r="J2184" t="s">
        <v>136</v>
      </c>
      <c r="K2184" t="s">
        <v>137</v>
      </c>
      <c r="L2184" t="s">
        <v>6501</v>
      </c>
      <c r="M2184" t="s">
        <v>6502</v>
      </c>
      <c r="N2184">
        <v>4.1100000000000003</v>
      </c>
      <c r="O2184">
        <v>0</v>
      </c>
      <c r="P2184">
        <v>28</v>
      </c>
      <c r="Q2184">
        <v>0</v>
      </c>
      <c r="R2184">
        <v>5</v>
      </c>
      <c r="S2184">
        <v>0</v>
      </c>
      <c r="T2184">
        <v>3</v>
      </c>
      <c r="U2184">
        <v>0</v>
      </c>
      <c r="V2184">
        <v>0</v>
      </c>
      <c r="W2184">
        <v>0</v>
      </c>
      <c r="X2184">
        <v>13.209322011202874</v>
      </c>
      <c r="Y2184">
        <v>0</v>
      </c>
      <c r="Z2184">
        <v>4.2833139487942571</v>
      </c>
      <c r="AA2184">
        <v>0</v>
      </c>
      <c r="AB2184">
        <v>9.5595669824239007</v>
      </c>
      <c r="AC2184">
        <v>0</v>
      </c>
      <c r="AD2184">
        <v>0</v>
      </c>
      <c r="AE2184">
        <v>27.052202942421033</v>
      </c>
    </row>
    <row r="2185" spans="1:31" x14ac:dyDescent="0.25">
      <c r="A2185">
        <v>1630554</v>
      </c>
      <c r="B2185">
        <v>1</v>
      </c>
      <c r="C2185" t="s">
        <v>81</v>
      </c>
      <c r="D2185" t="s">
        <v>118</v>
      </c>
      <c r="E2185" t="s">
        <v>152</v>
      </c>
      <c r="F2185" t="s">
        <v>6503</v>
      </c>
      <c r="G2185" t="s">
        <v>154</v>
      </c>
      <c r="H2185" t="s">
        <v>149</v>
      </c>
      <c r="I2185" t="s">
        <v>135</v>
      </c>
      <c r="J2185" t="s">
        <v>136</v>
      </c>
      <c r="K2185" t="s">
        <v>137</v>
      </c>
      <c r="L2185" t="s">
        <v>6504</v>
      </c>
      <c r="M2185" t="s">
        <v>6505</v>
      </c>
      <c r="N2185">
        <v>7.7791666660000001</v>
      </c>
      <c r="O2185">
        <v>0</v>
      </c>
      <c r="P2185">
        <v>1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1.6148468185794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1.6148468185794</v>
      </c>
    </row>
    <row r="2186" spans="1:31" x14ac:dyDescent="0.25">
      <c r="A2186">
        <v>1630555</v>
      </c>
      <c r="B2186">
        <v>1</v>
      </c>
      <c r="C2186" t="s">
        <v>80</v>
      </c>
      <c r="D2186" t="s">
        <v>97</v>
      </c>
      <c r="E2186" t="s">
        <v>152</v>
      </c>
      <c r="F2186" t="s">
        <v>6506</v>
      </c>
      <c r="G2186" t="s">
        <v>154</v>
      </c>
      <c r="H2186" t="s">
        <v>149</v>
      </c>
      <c r="I2186" t="s">
        <v>135</v>
      </c>
      <c r="J2186" t="s">
        <v>136</v>
      </c>
      <c r="K2186" t="s">
        <v>137</v>
      </c>
      <c r="L2186" t="s">
        <v>6507</v>
      </c>
      <c r="M2186" t="s">
        <v>6508</v>
      </c>
      <c r="N2186">
        <v>3.420555555</v>
      </c>
      <c r="O2186">
        <v>0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2.4872061729409776</v>
      </c>
      <c r="AA2186">
        <v>0</v>
      </c>
      <c r="AB2186">
        <v>0</v>
      </c>
      <c r="AC2186">
        <v>0</v>
      </c>
      <c r="AD2186">
        <v>0</v>
      </c>
      <c r="AE2186">
        <v>2.4872061729409776</v>
      </c>
    </row>
    <row r="2187" spans="1:31" x14ac:dyDescent="0.25">
      <c r="A2187">
        <v>1630559</v>
      </c>
      <c r="B2187">
        <v>1</v>
      </c>
      <c r="C2187" t="s">
        <v>80</v>
      </c>
      <c r="D2187" t="s">
        <v>83</v>
      </c>
      <c r="E2187" t="s">
        <v>152</v>
      </c>
      <c r="F2187" t="s">
        <v>6509</v>
      </c>
      <c r="G2187" t="s">
        <v>227</v>
      </c>
      <c r="H2187" t="s">
        <v>149</v>
      </c>
      <c r="I2187" t="s">
        <v>135</v>
      </c>
      <c r="J2187" t="s">
        <v>136</v>
      </c>
      <c r="K2187" t="s">
        <v>137</v>
      </c>
      <c r="L2187" t="s">
        <v>6510</v>
      </c>
      <c r="M2187" t="s">
        <v>6511</v>
      </c>
      <c r="N2187">
        <v>1.1544444439999999</v>
      </c>
      <c r="O2187">
        <v>0</v>
      </c>
      <c r="P2187">
        <v>3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0.33004999159571752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0.33004999159571752</v>
      </c>
    </row>
    <row r="2188" spans="1:31" x14ac:dyDescent="0.25">
      <c r="A2188">
        <v>1630560</v>
      </c>
      <c r="B2188">
        <v>1</v>
      </c>
      <c r="C2188" t="s">
        <v>80</v>
      </c>
      <c r="D2188" t="s">
        <v>101</v>
      </c>
      <c r="E2188" t="s">
        <v>152</v>
      </c>
      <c r="F2188" t="s">
        <v>6512</v>
      </c>
      <c r="G2188" t="s">
        <v>168</v>
      </c>
      <c r="H2188" t="s">
        <v>149</v>
      </c>
      <c r="I2188" t="s">
        <v>135</v>
      </c>
      <c r="J2188" t="s">
        <v>136</v>
      </c>
      <c r="K2188" t="s">
        <v>137</v>
      </c>
      <c r="L2188" t="s">
        <v>6513</v>
      </c>
      <c r="M2188" t="s">
        <v>6514</v>
      </c>
      <c r="N2188">
        <v>6.9808333329999996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0.67825434319113787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0.67825434319113787</v>
      </c>
    </row>
    <row r="2189" spans="1:31" x14ac:dyDescent="0.25">
      <c r="A2189">
        <v>1630562</v>
      </c>
      <c r="B2189">
        <v>1</v>
      </c>
      <c r="C2189" t="s">
        <v>80</v>
      </c>
      <c r="D2189" t="s">
        <v>108</v>
      </c>
      <c r="E2189" t="s">
        <v>152</v>
      </c>
      <c r="F2189" t="s">
        <v>6515</v>
      </c>
      <c r="G2189" t="s">
        <v>168</v>
      </c>
      <c r="H2189" t="s">
        <v>149</v>
      </c>
      <c r="I2189" t="s">
        <v>135</v>
      </c>
      <c r="J2189" t="s">
        <v>136</v>
      </c>
      <c r="K2189" t="s">
        <v>137</v>
      </c>
      <c r="L2189" t="s">
        <v>6516</v>
      </c>
      <c r="M2189" t="s">
        <v>6517</v>
      </c>
      <c r="N2189">
        <v>4.7719444439999998</v>
      </c>
      <c r="O2189">
        <v>0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</row>
    <row r="2190" spans="1:31" x14ac:dyDescent="0.25">
      <c r="A2190">
        <v>1630565</v>
      </c>
      <c r="B2190">
        <v>1</v>
      </c>
      <c r="C2190" t="s">
        <v>81</v>
      </c>
      <c r="D2190" t="s">
        <v>117</v>
      </c>
      <c r="E2190" t="s">
        <v>131</v>
      </c>
      <c r="F2190" t="s">
        <v>6518</v>
      </c>
      <c r="G2190" t="s">
        <v>195</v>
      </c>
      <c r="H2190" t="s">
        <v>134</v>
      </c>
      <c r="I2190" t="s">
        <v>135</v>
      </c>
      <c r="J2190" t="s">
        <v>136</v>
      </c>
      <c r="K2190" t="s">
        <v>137</v>
      </c>
      <c r="L2190" t="s">
        <v>6519</v>
      </c>
      <c r="M2190" t="s">
        <v>6520</v>
      </c>
      <c r="N2190">
        <v>1.494444444</v>
      </c>
      <c r="O2190">
        <v>0</v>
      </c>
      <c r="P2190">
        <v>12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1.8696263233954777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1.8696263233954777</v>
      </c>
    </row>
    <row r="2191" spans="1:31" x14ac:dyDescent="0.25">
      <c r="A2191">
        <v>1630566</v>
      </c>
      <c r="B2191">
        <v>1</v>
      </c>
      <c r="C2191" t="s">
        <v>81</v>
      </c>
      <c r="D2191" t="s">
        <v>128</v>
      </c>
      <c r="E2191" t="s">
        <v>152</v>
      </c>
      <c r="F2191" t="s">
        <v>4733</v>
      </c>
      <c r="G2191" t="s">
        <v>168</v>
      </c>
      <c r="H2191" t="s">
        <v>149</v>
      </c>
      <c r="I2191" t="s">
        <v>135</v>
      </c>
      <c r="J2191" t="s">
        <v>136</v>
      </c>
      <c r="K2191" t="s">
        <v>137</v>
      </c>
      <c r="L2191" t="s">
        <v>6521</v>
      </c>
      <c r="M2191" t="s">
        <v>6522</v>
      </c>
      <c r="N2191">
        <v>12.218055554999999</v>
      </c>
      <c r="O2191">
        <v>0</v>
      </c>
      <c r="P2191">
        <v>10</v>
      </c>
      <c r="Q2191">
        <v>0</v>
      </c>
      <c r="R2191">
        <v>0</v>
      </c>
      <c r="S2191">
        <v>0</v>
      </c>
      <c r="T2191">
        <v>2</v>
      </c>
      <c r="U2191">
        <v>0</v>
      </c>
      <c r="V2191">
        <v>0</v>
      </c>
      <c r="W2191">
        <v>0</v>
      </c>
      <c r="X2191">
        <v>28.988376092610626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28.988376092610626</v>
      </c>
    </row>
    <row r="2192" spans="1:31" x14ac:dyDescent="0.25">
      <c r="A2192">
        <v>1630567</v>
      </c>
      <c r="B2192">
        <v>1</v>
      </c>
      <c r="C2192" t="s">
        <v>80</v>
      </c>
      <c r="D2192" t="s">
        <v>88</v>
      </c>
      <c r="E2192" t="s">
        <v>152</v>
      </c>
      <c r="F2192" t="s">
        <v>6523</v>
      </c>
      <c r="G2192" t="s">
        <v>154</v>
      </c>
      <c r="H2192" t="s">
        <v>149</v>
      </c>
      <c r="I2192" t="s">
        <v>135</v>
      </c>
      <c r="J2192" t="s">
        <v>136</v>
      </c>
      <c r="K2192" t="s">
        <v>137</v>
      </c>
      <c r="L2192" t="s">
        <v>6524</v>
      </c>
      <c r="M2192" t="s">
        <v>6525</v>
      </c>
      <c r="N2192">
        <v>0.84833333300000002</v>
      </c>
      <c r="O2192">
        <v>0</v>
      </c>
      <c r="P2192">
        <v>1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0.14548164745992501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0.14548164745992501</v>
      </c>
    </row>
    <row r="2193" spans="1:31" x14ac:dyDescent="0.25">
      <c r="A2193">
        <v>1630570</v>
      </c>
      <c r="B2193">
        <v>1</v>
      </c>
      <c r="C2193" t="s">
        <v>80</v>
      </c>
      <c r="D2193" t="s">
        <v>96</v>
      </c>
      <c r="E2193" t="s">
        <v>152</v>
      </c>
      <c r="F2193" t="s">
        <v>6526</v>
      </c>
      <c r="G2193" t="s">
        <v>154</v>
      </c>
      <c r="H2193" t="s">
        <v>149</v>
      </c>
      <c r="I2193" t="s">
        <v>135</v>
      </c>
      <c r="J2193" t="s">
        <v>136</v>
      </c>
      <c r="K2193" t="s">
        <v>137</v>
      </c>
      <c r="L2193" t="s">
        <v>6527</v>
      </c>
      <c r="M2193" t="s">
        <v>6528</v>
      </c>
      <c r="N2193">
        <v>4.4063888880000004</v>
      </c>
      <c r="O2193">
        <v>0</v>
      </c>
      <c r="P2193">
        <v>2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3.8241928535185372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3.8241928535185372</v>
      </c>
    </row>
    <row r="2194" spans="1:31" x14ac:dyDescent="0.25">
      <c r="A2194">
        <v>1630571</v>
      </c>
      <c r="B2194">
        <v>1</v>
      </c>
      <c r="C2194" t="s">
        <v>80</v>
      </c>
      <c r="D2194" t="s">
        <v>89</v>
      </c>
      <c r="E2194" t="s">
        <v>152</v>
      </c>
      <c r="F2194" t="s">
        <v>6529</v>
      </c>
      <c r="G2194" t="s">
        <v>172</v>
      </c>
      <c r="H2194" t="s">
        <v>149</v>
      </c>
      <c r="I2194" t="s">
        <v>135</v>
      </c>
      <c r="J2194" t="s">
        <v>3</v>
      </c>
      <c r="K2194" t="s">
        <v>137</v>
      </c>
      <c r="L2194" t="s">
        <v>6530</v>
      </c>
      <c r="M2194" t="s">
        <v>6531</v>
      </c>
      <c r="N2194">
        <v>4.6269444440000003</v>
      </c>
      <c r="O2194">
        <v>0</v>
      </c>
      <c r="P2194">
        <v>1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1.2415389956559499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1.2415389956559499</v>
      </c>
    </row>
    <row r="2195" spans="1:31" x14ac:dyDescent="0.25">
      <c r="A2195">
        <v>1630575</v>
      </c>
      <c r="B2195">
        <v>1</v>
      </c>
      <c r="C2195" t="s">
        <v>80</v>
      </c>
      <c r="D2195" t="s">
        <v>92</v>
      </c>
      <c r="E2195" t="s">
        <v>178</v>
      </c>
      <c r="F2195" t="s">
        <v>6532</v>
      </c>
      <c r="G2195" t="s">
        <v>227</v>
      </c>
      <c r="H2195" t="s">
        <v>149</v>
      </c>
      <c r="I2195" t="s">
        <v>135</v>
      </c>
      <c r="J2195" t="s">
        <v>136</v>
      </c>
      <c r="K2195" t="s">
        <v>137</v>
      </c>
      <c r="L2195" t="s">
        <v>6533</v>
      </c>
      <c r="M2195" t="s">
        <v>6534</v>
      </c>
      <c r="N2195">
        <v>0.966388888</v>
      </c>
      <c r="O2195">
        <v>0</v>
      </c>
      <c r="P2195">
        <v>67</v>
      </c>
      <c r="Q2195">
        <v>0</v>
      </c>
      <c r="R2195">
        <v>1</v>
      </c>
      <c r="S2195">
        <v>0</v>
      </c>
      <c r="T2195">
        <v>6</v>
      </c>
      <c r="U2195">
        <v>0</v>
      </c>
      <c r="V2195">
        <v>0</v>
      </c>
      <c r="W2195">
        <v>0</v>
      </c>
      <c r="X2195">
        <v>53.57012420433864</v>
      </c>
      <c r="Y2195">
        <v>0</v>
      </c>
      <c r="Z2195">
        <v>0.22267495330710668</v>
      </c>
      <c r="AA2195">
        <v>0</v>
      </c>
      <c r="AB2195">
        <v>14.303097973574365</v>
      </c>
      <c r="AC2195">
        <v>0</v>
      </c>
      <c r="AD2195">
        <v>0</v>
      </c>
      <c r="AE2195">
        <v>68.095897131220113</v>
      </c>
    </row>
    <row r="2196" spans="1:31" x14ac:dyDescent="0.25">
      <c r="A2196">
        <v>1630576</v>
      </c>
      <c r="B2196">
        <v>1</v>
      </c>
      <c r="C2196" t="s">
        <v>80</v>
      </c>
      <c r="D2196" t="s">
        <v>101</v>
      </c>
      <c r="E2196" t="s">
        <v>152</v>
      </c>
      <c r="F2196" t="s">
        <v>6535</v>
      </c>
      <c r="G2196" t="s">
        <v>168</v>
      </c>
      <c r="H2196" t="s">
        <v>149</v>
      </c>
      <c r="I2196" t="s">
        <v>135</v>
      </c>
      <c r="J2196" t="s">
        <v>136</v>
      </c>
      <c r="K2196" t="s">
        <v>137</v>
      </c>
      <c r="L2196" t="s">
        <v>6536</v>
      </c>
      <c r="M2196" t="s">
        <v>6537</v>
      </c>
      <c r="N2196">
        <v>1.3844444440000001</v>
      </c>
      <c r="O2196">
        <v>0</v>
      </c>
      <c r="P2196">
        <v>1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2.2755802356016668E-3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2.2755802356016668E-3</v>
      </c>
    </row>
    <row r="2197" spans="1:31" x14ac:dyDescent="0.25">
      <c r="A2197">
        <v>1630584</v>
      </c>
      <c r="B2197">
        <v>1</v>
      </c>
      <c r="C2197" t="s">
        <v>81</v>
      </c>
      <c r="D2197" t="s">
        <v>126</v>
      </c>
      <c r="E2197" t="s">
        <v>204</v>
      </c>
      <c r="F2197" t="s">
        <v>4392</v>
      </c>
      <c r="G2197" t="s">
        <v>161</v>
      </c>
      <c r="H2197" t="s">
        <v>134</v>
      </c>
      <c r="I2197" t="s">
        <v>191</v>
      </c>
      <c r="J2197" t="s">
        <v>136</v>
      </c>
      <c r="K2197" t="s">
        <v>137</v>
      </c>
      <c r="L2197" t="s">
        <v>6538</v>
      </c>
      <c r="M2197" t="s">
        <v>6539</v>
      </c>
      <c r="N2197">
        <v>5.5555550000000002E-3</v>
      </c>
      <c r="O2197">
        <v>0</v>
      </c>
      <c r="P2197">
        <v>870</v>
      </c>
      <c r="Q2197">
        <v>36</v>
      </c>
      <c r="R2197">
        <v>112</v>
      </c>
      <c r="S2197">
        <v>16</v>
      </c>
      <c r="T2197">
        <v>59</v>
      </c>
      <c r="U2197">
        <v>1</v>
      </c>
      <c r="V2197">
        <v>0</v>
      </c>
      <c r="W2197">
        <v>0</v>
      </c>
      <c r="X2197">
        <v>0.44096245857955513</v>
      </c>
      <c r="Y2197">
        <v>0.36373456926668879</v>
      </c>
      <c r="Z2197">
        <v>0.13860002992690001</v>
      </c>
      <c r="AA2197">
        <v>0.53382840360778894</v>
      </c>
      <c r="AB2197">
        <v>0.18455513952370561</v>
      </c>
      <c r="AC2197">
        <v>8.0497702123499999E-3</v>
      </c>
      <c r="AD2197">
        <v>0</v>
      </c>
      <c r="AE2197">
        <v>1.6697303711169886</v>
      </c>
    </row>
    <row r="2198" spans="1:31" x14ac:dyDescent="0.25">
      <c r="A2198">
        <v>1630586</v>
      </c>
      <c r="B2198">
        <v>1</v>
      </c>
      <c r="C2198" t="s">
        <v>81</v>
      </c>
      <c r="D2198" t="s">
        <v>128</v>
      </c>
      <c r="E2198" t="s">
        <v>152</v>
      </c>
      <c r="F2198" t="s">
        <v>6540</v>
      </c>
      <c r="G2198" t="s">
        <v>168</v>
      </c>
      <c r="H2198" t="s">
        <v>149</v>
      </c>
      <c r="I2198" t="s">
        <v>135</v>
      </c>
      <c r="J2198" t="s">
        <v>136</v>
      </c>
      <c r="K2198" t="s">
        <v>137</v>
      </c>
      <c r="L2198" t="s">
        <v>6541</v>
      </c>
      <c r="M2198" t="s">
        <v>6542</v>
      </c>
      <c r="N2198">
        <v>11.047777777</v>
      </c>
      <c r="O2198">
        <v>0</v>
      </c>
      <c r="P2198">
        <v>3</v>
      </c>
      <c r="Q2198">
        <v>0</v>
      </c>
      <c r="R2198">
        <v>0</v>
      </c>
      <c r="S2198">
        <v>0</v>
      </c>
      <c r="T2198">
        <v>1</v>
      </c>
      <c r="U2198">
        <v>0</v>
      </c>
      <c r="V2198">
        <v>0</v>
      </c>
      <c r="W2198">
        <v>0</v>
      </c>
      <c r="X2198">
        <v>6.5747673211687996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6.5747673211687996</v>
      </c>
    </row>
    <row r="2199" spans="1:31" x14ac:dyDescent="0.25">
      <c r="A2199">
        <v>1630587</v>
      </c>
      <c r="B2199">
        <v>1</v>
      </c>
      <c r="C2199" t="s">
        <v>80</v>
      </c>
      <c r="D2199" t="s">
        <v>108</v>
      </c>
      <c r="E2199" t="s">
        <v>152</v>
      </c>
      <c r="F2199" t="s">
        <v>6543</v>
      </c>
      <c r="G2199" t="s">
        <v>154</v>
      </c>
      <c r="H2199" t="s">
        <v>149</v>
      </c>
      <c r="I2199" t="s">
        <v>135</v>
      </c>
      <c r="J2199" t="s">
        <v>136</v>
      </c>
      <c r="K2199" t="s">
        <v>137</v>
      </c>
      <c r="L2199" t="s">
        <v>6544</v>
      </c>
      <c r="M2199" t="s">
        <v>6545</v>
      </c>
      <c r="N2199">
        <v>1.0436111109999999</v>
      </c>
      <c r="O2199">
        <v>0</v>
      </c>
      <c r="P2199">
        <v>2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1.0071614226405623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1.0071614226405623</v>
      </c>
    </row>
    <row r="2200" spans="1:31" x14ac:dyDescent="0.25">
      <c r="A2200">
        <v>1630588</v>
      </c>
      <c r="B2200">
        <v>1</v>
      </c>
      <c r="C2200" t="s">
        <v>80</v>
      </c>
      <c r="D2200" t="s">
        <v>100</v>
      </c>
      <c r="E2200" t="s">
        <v>152</v>
      </c>
      <c r="F2200" t="s">
        <v>6546</v>
      </c>
      <c r="G2200" t="s">
        <v>154</v>
      </c>
      <c r="H2200" t="s">
        <v>149</v>
      </c>
      <c r="I2200" t="s">
        <v>135</v>
      </c>
      <c r="J2200" t="s">
        <v>136</v>
      </c>
      <c r="K2200" t="s">
        <v>137</v>
      </c>
      <c r="L2200" t="s">
        <v>6547</v>
      </c>
      <c r="M2200" t="s">
        <v>6548</v>
      </c>
      <c r="N2200">
        <v>1.4938888880000001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0.56772807451946672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0.56772807451946672</v>
      </c>
    </row>
    <row r="2201" spans="1:31" x14ac:dyDescent="0.25">
      <c r="A2201">
        <v>1630592</v>
      </c>
      <c r="B2201">
        <v>1</v>
      </c>
      <c r="C2201" t="s">
        <v>80</v>
      </c>
      <c r="D2201" t="s">
        <v>101</v>
      </c>
      <c r="E2201" t="s">
        <v>131</v>
      </c>
      <c r="F2201" t="s">
        <v>6549</v>
      </c>
      <c r="G2201" t="s">
        <v>295</v>
      </c>
      <c r="H2201" t="s">
        <v>134</v>
      </c>
      <c r="I2201" t="s">
        <v>135</v>
      </c>
      <c r="J2201" t="s">
        <v>136</v>
      </c>
      <c r="K2201" t="s">
        <v>137</v>
      </c>
      <c r="L2201" t="s">
        <v>6550</v>
      </c>
      <c r="M2201" t="s">
        <v>6551</v>
      </c>
      <c r="N2201">
        <v>1.65</v>
      </c>
      <c r="O2201">
        <v>0</v>
      </c>
      <c r="P2201">
        <v>1430</v>
      </c>
      <c r="Q2201">
        <v>0</v>
      </c>
      <c r="R2201">
        <v>1</v>
      </c>
      <c r="S2201">
        <v>1</v>
      </c>
      <c r="T2201">
        <v>53</v>
      </c>
      <c r="U2201">
        <v>0</v>
      </c>
      <c r="V2201">
        <v>0</v>
      </c>
      <c r="W2201">
        <v>0</v>
      </c>
      <c r="X2201">
        <v>356.37298968645553</v>
      </c>
      <c r="Y2201">
        <v>0</v>
      </c>
      <c r="Z2201">
        <v>8.1044378642933346E-2</v>
      </c>
      <c r="AA2201">
        <v>7.9739013027431334</v>
      </c>
      <c r="AB2201">
        <v>108.77174563243915</v>
      </c>
      <c r="AC2201">
        <v>0</v>
      </c>
      <c r="AD2201">
        <v>0</v>
      </c>
      <c r="AE2201">
        <v>473.19968100028075</v>
      </c>
    </row>
    <row r="2202" spans="1:31" x14ac:dyDescent="0.25">
      <c r="A2202">
        <v>1630593</v>
      </c>
      <c r="B2202">
        <v>1</v>
      </c>
      <c r="C2202" t="s">
        <v>81</v>
      </c>
      <c r="D2202" t="s">
        <v>119</v>
      </c>
      <c r="E2202" t="s">
        <v>152</v>
      </c>
      <c r="F2202" t="s">
        <v>6552</v>
      </c>
      <c r="G2202" t="s">
        <v>154</v>
      </c>
      <c r="H2202" t="s">
        <v>149</v>
      </c>
      <c r="I2202" t="s">
        <v>135</v>
      </c>
      <c r="J2202" t="s">
        <v>136</v>
      </c>
      <c r="K2202" t="s">
        <v>137</v>
      </c>
      <c r="L2202" t="s">
        <v>6553</v>
      </c>
      <c r="M2202" t="s">
        <v>6554</v>
      </c>
      <c r="N2202">
        <v>3.920833333</v>
      </c>
      <c r="O2202">
        <v>0</v>
      </c>
      <c r="P2202">
        <v>0</v>
      </c>
      <c r="Q2202">
        <v>0</v>
      </c>
      <c r="R2202">
        <v>4</v>
      </c>
      <c r="S2202">
        <v>0</v>
      </c>
      <c r="T2202">
        <v>1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3.5189892157714682</v>
      </c>
      <c r="AA2202">
        <v>0</v>
      </c>
      <c r="AB2202">
        <v>7.2739023480426583</v>
      </c>
      <c r="AC2202">
        <v>0</v>
      </c>
      <c r="AD2202">
        <v>0</v>
      </c>
      <c r="AE2202">
        <v>10.792891563814127</v>
      </c>
    </row>
    <row r="2203" spans="1:31" x14ac:dyDescent="0.25">
      <c r="A2203">
        <v>1630594</v>
      </c>
      <c r="B2203">
        <v>1</v>
      </c>
      <c r="C2203" t="s">
        <v>81</v>
      </c>
      <c r="D2203" t="s">
        <v>112</v>
      </c>
      <c r="E2203" t="s">
        <v>152</v>
      </c>
      <c r="F2203" t="s">
        <v>6555</v>
      </c>
      <c r="G2203" t="s">
        <v>154</v>
      </c>
      <c r="H2203" t="s">
        <v>149</v>
      </c>
      <c r="I2203" t="s">
        <v>135</v>
      </c>
      <c r="J2203" t="s">
        <v>136</v>
      </c>
      <c r="K2203" t="s">
        <v>137</v>
      </c>
      <c r="L2203" t="s">
        <v>6556</v>
      </c>
      <c r="M2203" t="s">
        <v>6557</v>
      </c>
      <c r="N2203">
        <v>3.5694444440000002</v>
      </c>
      <c r="O2203">
        <v>0</v>
      </c>
      <c r="P2203">
        <v>1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0.7627968948789583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0.7627968948789583</v>
      </c>
    </row>
    <row r="2204" spans="1:31" x14ac:dyDescent="0.25">
      <c r="A2204">
        <v>1630595</v>
      </c>
      <c r="B2204">
        <v>1</v>
      </c>
      <c r="C2204" t="s">
        <v>80</v>
      </c>
      <c r="D2204" t="s">
        <v>84</v>
      </c>
      <c r="E2204" t="s">
        <v>152</v>
      </c>
      <c r="F2204" t="s">
        <v>6558</v>
      </c>
      <c r="G2204" t="s">
        <v>168</v>
      </c>
      <c r="H2204" t="s">
        <v>149</v>
      </c>
      <c r="I2204" t="s">
        <v>135</v>
      </c>
      <c r="J2204" t="s">
        <v>136</v>
      </c>
      <c r="K2204" t="s">
        <v>137</v>
      </c>
      <c r="L2204" t="s">
        <v>6559</v>
      </c>
      <c r="M2204" t="s">
        <v>6560</v>
      </c>
      <c r="N2204">
        <v>8.9241666659999996</v>
      </c>
      <c r="O2204">
        <v>0</v>
      </c>
      <c r="P2204">
        <v>9</v>
      </c>
      <c r="Q2204">
        <v>0</v>
      </c>
      <c r="R2204">
        <v>0</v>
      </c>
      <c r="S2204">
        <v>0</v>
      </c>
      <c r="T2204">
        <v>1</v>
      </c>
      <c r="U2204">
        <v>0</v>
      </c>
      <c r="V2204">
        <v>0</v>
      </c>
      <c r="W2204">
        <v>0</v>
      </c>
      <c r="X2204">
        <v>20.206909690682405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20.206909690682405</v>
      </c>
    </row>
    <row r="2205" spans="1:31" x14ac:dyDescent="0.25">
      <c r="A2205">
        <v>1630596</v>
      </c>
      <c r="B2205">
        <v>1</v>
      </c>
      <c r="C2205" t="s">
        <v>80</v>
      </c>
      <c r="D2205" t="s">
        <v>85</v>
      </c>
      <c r="E2205" t="s">
        <v>146</v>
      </c>
      <c r="F2205" t="s">
        <v>6561</v>
      </c>
      <c r="G2205" t="s">
        <v>180</v>
      </c>
      <c r="H2205" t="s">
        <v>149</v>
      </c>
      <c r="I2205" t="s">
        <v>135</v>
      </c>
      <c r="J2205" t="s">
        <v>136</v>
      </c>
      <c r="K2205" t="s">
        <v>137</v>
      </c>
      <c r="L2205" t="s">
        <v>6562</v>
      </c>
      <c r="M2205" t="s">
        <v>6563</v>
      </c>
      <c r="N2205">
        <v>2.625277777</v>
      </c>
      <c r="O2205">
        <v>0</v>
      </c>
      <c r="P2205">
        <v>434</v>
      </c>
      <c r="Q2205">
        <v>0</v>
      </c>
      <c r="R2205">
        <v>0</v>
      </c>
      <c r="S2205">
        <v>0</v>
      </c>
      <c r="T2205">
        <v>20</v>
      </c>
      <c r="U2205">
        <v>0</v>
      </c>
      <c r="V2205">
        <v>0</v>
      </c>
      <c r="W2205">
        <v>0</v>
      </c>
      <c r="X2205">
        <v>273.84057225284482</v>
      </c>
      <c r="Y2205">
        <v>0</v>
      </c>
      <c r="Z2205">
        <v>0</v>
      </c>
      <c r="AA2205">
        <v>0</v>
      </c>
      <c r="AB2205">
        <v>3.4147398243017038</v>
      </c>
      <c r="AC2205">
        <v>0</v>
      </c>
      <c r="AD2205">
        <v>0</v>
      </c>
      <c r="AE2205">
        <v>277.25531207714653</v>
      </c>
    </row>
    <row r="2206" spans="1:31" x14ac:dyDescent="0.25">
      <c r="A2206">
        <v>1630597</v>
      </c>
      <c r="B2206">
        <v>1</v>
      </c>
      <c r="C2206" t="s">
        <v>80</v>
      </c>
      <c r="D2206" t="s">
        <v>97</v>
      </c>
      <c r="E2206" t="s">
        <v>152</v>
      </c>
      <c r="F2206" t="s">
        <v>6564</v>
      </c>
      <c r="G2206" t="s">
        <v>154</v>
      </c>
      <c r="H2206" t="s">
        <v>149</v>
      </c>
      <c r="I2206" t="s">
        <v>135</v>
      </c>
      <c r="J2206" t="s">
        <v>136</v>
      </c>
      <c r="K2206" t="s">
        <v>137</v>
      </c>
      <c r="L2206" t="s">
        <v>6534</v>
      </c>
      <c r="M2206" t="s">
        <v>6565</v>
      </c>
      <c r="N2206">
        <v>1.5638888879999999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1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</row>
    <row r="2207" spans="1:31" x14ac:dyDescent="0.25">
      <c r="A2207">
        <v>1630599</v>
      </c>
      <c r="B2207">
        <v>1</v>
      </c>
      <c r="C2207" t="s">
        <v>80</v>
      </c>
      <c r="D2207" t="s">
        <v>100</v>
      </c>
      <c r="E2207" t="s">
        <v>152</v>
      </c>
      <c r="F2207" t="s">
        <v>6566</v>
      </c>
      <c r="G2207" t="s">
        <v>154</v>
      </c>
      <c r="H2207" t="s">
        <v>149</v>
      </c>
      <c r="I2207" t="s">
        <v>135</v>
      </c>
      <c r="J2207" t="s">
        <v>136</v>
      </c>
      <c r="K2207" t="s">
        <v>137</v>
      </c>
      <c r="L2207" t="s">
        <v>6567</v>
      </c>
      <c r="M2207" t="s">
        <v>6568</v>
      </c>
      <c r="N2207">
        <v>2.2977777769999999</v>
      </c>
      <c r="O2207">
        <v>0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0.33223879355933117</v>
      </c>
      <c r="AA2207">
        <v>0</v>
      </c>
      <c r="AB2207">
        <v>0</v>
      </c>
      <c r="AC2207">
        <v>0</v>
      </c>
      <c r="AD2207">
        <v>0</v>
      </c>
      <c r="AE2207">
        <v>0.33223879355933117</v>
      </c>
    </row>
    <row r="2208" spans="1:31" x14ac:dyDescent="0.25">
      <c r="A2208">
        <v>1630600</v>
      </c>
      <c r="B2208">
        <v>1</v>
      </c>
      <c r="C2208" t="s">
        <v>80</v>
      </c>
      <c r="D2208" t="s">
        <v>83</v>
      </c>
      <c r="E2208" t="s">
        <v>204</v>
      </c>
      <c r="F2208" t="s">
        <v>6569</v>
      </c>
      <c r="G2208" t="s">
        <v>148</v>
      </c>
      <c r="H2208" t="s">
        <v>134</v>
      </c>
      <c r="I2208" t="s">
        <v>135</v>
      </c>
      <c r="J2208" t="s">
        <v>136</v>
      </c>
      <c r="K2208" t="s">
        <v>143</v>
      </c>
      <c r="L2208" t="s">
        <v>6570</v>
      </c>
      <c r="M2208" t="s">
        <v>6571</v>
      </c>
      <c r="N2208">
        <v>1.3574563879999999</v>
      </c>
      <c r="O2208">
        <v>0</v>
      </c>
      <c r="P2208">
        <v>0</v>
      </c>
      <c r="Q2208">
        <v>1</v>
      </c>
      <c r="R2208">
        <v>0</v>
      </c>
      <c r="S2208">
        <v>7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0.82165805826751592</v>
      </c>
      <c r="Z2208">
        <v>0</v>
      </c>
      <c r="AA2208">
        <v>86.484772252205957</v>
      </c>
      <c r="AB2208">
        <v>0</v>
      </c>
      <c r="AC2208">
        <v>0</v>
      </c>
      <c r="AD2208">
        <v>0</v>
      </c>
      <c r="AE2208">
        <v>87.306430310473473</v>
      </c>
    </row>
    <row r="2209" spans="1:31" x14ac:dyDescent="0.25">
      <c r="A2209">
        <v>1630601</v>
      </c>
      <c r="B2209">
        <v>1</v>
      </c>
      <c r="C2209" t="s">
        <v>81</v>
      </c>
      <c r="D2209" t="s">
        <v>123</v>
      </c>
      <c r="E2209" t="s">
        <v>140</v>
      </c>
      <c r="F2209" t="s">
        <v>6572</v>
      </c>
      <c r="G2209" t="s">
        <v>161</v>
      </c>
      <c r="H2209" t="s">
        <v>134</v>
      </c>
      <c r="I2209" t="s">
        <v>135</v>
      </c>
      <c r="J2209" t="s">
        <v>136</v>
      </c>
      <c r="K2209" t="s">
        <v>137</v>
      </c>
      <c r="L2209" t="s">
        <v>6573</v>
      </c>
      <c r="M2209" t="s">
        <v>6574</v>
      </c>
      <c r="N2209">
        <v>0.35027777700000001</v>
      </c>
      <c r="O2209">
        <v>3</v>
      </c>
      <c r="P2209">
        <v>26</v>
      </c>
      <c r="Q2209">
        <v>287</v>
      </c>
      <c r="R2209">
        <v>302</v>
      </c>
      <c r="S2209">
        <v>35</v>
      </c>
      <c r="T2209">
        <v>60</v>
      </c>
      <c r="U2209">
        <v>0</v>
      </c>
      <c r="V2209">
        <v>0</v>
      </c>
      <c r="W2209">
        <v>0.22702094182854671</v>
      </c>
      <c r="X2209">
        <v>1.3990822131788092</v>
      </c>
      <c r="Y2209">
        <v>26.768715980665039</v>
      </c>
      <c r="Z2209">
        <v>20.356166501331511</v>
      </c>
      <c r="AA2209">
        <v>11.300782703181415</v>
      </c>
      <c r="AB2209">
        <v>20.428482668751375</v>
      </c>
      <c r="AC2209">
        <v>0</v>
      </c>
      <c r="AD2209">
        <v>0</v>
      </c>
      <c r="AE2209">
        <v>80.48025100893669</v>
      </c>
    </row>
    <row r="2210" spans="1:31" x14ac:dyDescent="0.25">
      <c r="A2210">
        <v>1630602</v>
      </c>
      <c r="B2210">
        <v>1</v>
      </c>
      <c r="C2210" t="s">
        <v>80</v>
      </c>
      <c r="D2210" t="s">
        <v>101</v>
      </c>
      <c r="E2210" t="s">
        <v>152</v>
      </c>
      <c r="F2210" t="s">
        <v>6575</v>
      </c>
      <c r="G2210" t="s">
        <v>154</v>
      </c>
      <c r="H2210" t="s">
        <v>149</v>
      </c>
      <c r="I2210" t="s">
        <v>135</v>
      </c>
      <c r="J2210" t="s">
        <v>136</v>
      </c>
      <c r="K2210" t="s">
        <v>137</v>
      </c>
      <c r="L2210" t="s">
        <v>6576</v>
      </c>
      <c r="M2210" t="s">
        <v>6577</v>
      </c>
      <c r="N2210">
        <v>2.3672222220000001</v>
      </c>
      <c r="O2210">
        <v>0</v>
      </c>
      <c r="P2210">
        <v>3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0.46580826575261058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0.46580826575261058</v>
      </c>
    </row>
    <row r="2211" spans="1:31" x14ac:dyDescent="0.25">
      <c r="A2211">
        <v>1630603</v>
      </c>
      <c r="B2211">
        <v>1</v>
      </c>
      <c r="C2211" t="s">
        <v>81</v>
      </c>
      <c r="D2211" t="s">
        <v>117</v>
      </c>
      <c r="E2211" t="s">
        <v>140</v>
      </c>
      <c r="F2211" t="s">
        <v>6578</v>
      </c>
      <c r="G2211" t="s">
        <v>161</v>
      </c>
      <c r="H2211" t="s">
        <v>134</v>
      </c>
      <c r="I2211" t="s">
        <v>135</v>
      </c>
      <c r="J2211" t="s">
        <v>136</v>
      </c>
      <c r="K2211" t="s">
        <v>137</v>
      </c>
      <c r="L2211" t="s">
        <v>6579</v>
      </c>
      <c r="M2211" t="s">
        <v>6580</v>
      </c>
      <c r="N2211">
        <v>0.26750000000000002</v>
      </c>
      <c r="O2211">
        <v>1</v>
      </c>
      <c r="P2211">
        <v>530</v>
      </c>
      <c r="Q2211">
        <v>11</v>
      </c>
      <c r="R2211">
        <v>36</v>
      </c>
      <c r="S2211">
        <v>9</v>
      </c>
      <c r="T2211">
        <v>18</v>
      </c>
      <c r="U2211">
        <v>1</v>
      </c>
      <c r="V2211">
        <v>0</v>
      </c>
      <c r="W2211">
        <v>0.14852790743829003</v>
      </c>
      <c r="X2211">
        <v>13.340533745926647</v>
      </c>
      <c r="Y2211">
        <v>0.96156260221916035</v>
      </c>
      <c r="Z2211">
        <v>0.52036106141555494</v>
      </c>
      <c r="AA2211">
        <v>9.3791032604124212</v>
      </c>
      <c r="AB2211">
        <v>3.1795283773476948</v>
      </c>
      <c r="AC2211">
        <v>1.2159405742858678</v>
      </c>
      <c r="AD2211">
        <v>0</v>
      </c>
      <c r="AE2211">
        <v>28.745557529045634</v>
      </c>
    </row>
    <row r="2212" spans="1:31" x14ac:dyDescent="0.25">
      <c r="A2212">
        <v>1630605</v>
      </c>
      <c r="B2212">
        <v>1</v>
      </c>
      <c r="C2212" t="s">
        <v>81</v>
      </c>
      <c r="D2212" t="s">
        <v>112</v>
      </c>
      <c r="E2212" t="s">
        <v>178</v>
      </c>
      <c r="F2212" t="s">
        <v>2523</v>
      </c>
      <c r="G2212" t="s">
        <v>148</v>
      </c>
      <c r="H2212" t="s">
        <v>149</v>
      </c>
      <c r="I2212" t="s">
        <v>135</v>
      </c>
      <c r="J2212" t="s">
        <v>136</v>
      </c>
      <c r="K2212" t="s">
        <v>143</v>
      </c>
      <c r="L2212" t="s">
        <v>6581</v>
      </c>
      <c r="M2212" t="s">
        <v>6582</v>
      </c>
      <c r="N2212">
        <v>0.61664333299999996</v>
      </c>
      <c r="O2212">
        <v>0</v>
      </c>
      <c r="P2212">
        <v>100</v>
      </c>
      <c r="Q2212">
        <v>0</v>
      </c>
      <c r="R2212">
        <v>0</v>
      </c>
      <c r="S2212">
        <v>0</v>
      </c>
      <c r="T2212">
        <v>35</v>
      </c>
      <c r="U2212">
        <v>0</v>
      </c>
      <c r="V2212">
        <v>0</v>
      </c>
      <c r="W2212">
        <v>0</v>
      </c>
      <c r="X2212">
        <v>11.629652635217763</v>
      </c>
      <c r="Y2212">
        <v>0</v>
      </c>
      <c r="Z2212">
        <v>0</v>
      </c>
      <c r="AA2212">
        <v>0</v>
      </c>
      <c r="AB2212">
        <v>60.822331698222662</v>
      </c>
      <c r="AC2212">
        <v>0</v>
      </c>
      <c r="AD2212">
        <v>0</v>
      </c>
      <c r="AE2212">
        <v>72.451984333440421</v>
      </c>
    </row>
    <row r="2213" spans="1:31" x14ac:dyDescent="0.25">
      <c r="A2213">
        <v>1630606</v>
      </c>
      <c r="B2213">
        <v>1</v>
      </c>
      <c r="C2213" t="s">
        <v>80</v>
      </c>
      <c r="D2213" t="s">
        <v>102</v>
      </c>
      <c r="E2213" t="s">
        <v>152</v>
      </c>
      <c r="F2213" t="s">
        <v>6583</v>
      </c>
      <c r="G2213" t="s">
        <v>154</v>
      </c>
      <c r="H2213" t="s">
        <v>149</v>
      </c>
      <c r="I2213" t="s">
        <v>135</v>
      </c>
      <c r="J2213" t="s">
        <v>136</v>
      </c>
      <c r="K2213" t="s">
        <v>137</v>
      </c>
      <c r="L2213" t="s">
        <v>6584</v>
      </c>
      <c r="M2213" t="s">
        <v>6585</v>
      </c>
      <c r="N2213">
        <v>3.7316666660000002</v>
      </c>
      <c r="O2213">
        <v>0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3.4072001190663723</v>
      </c>
      <c r="AA2213">
        <v>0</v>
      </c>
      <c r="AB2213">
        <v>0</v>
      </c>
      <c r="AC2213">
        <v>0</v>
      </c>
      <c r="AD2213">
        <v>0</v>
      </c>
      <c r="AE2213">
        <v>3.4072001190663723</v>
      </c>
    </row>
    <row r="2214" spans="1:31" x14ac:dyDescent="0.25">
      <c r="A2214">
        <v>1630609</v>
      </c>
      <c r="B2214">
        <v>1</v>
      </c>
      <c r="C2214" t="s">
        <v>80</v>
      </c>
      <c r="D2214" t="s">
        <v>83</v>
      </c>
      <c r="E2214" t="s">
        <v>362</v>
      </c>
      <c r="F2214" t="s">
        <v>6586</v>
      </c>
      <c r="G2214" t="s">
        <v>180</v>
      </c>
      <c r="H2214" t="s">
        <v>149</v>
      </c>
      <c r="I2214" t="s">
        <v>135</v>
      </c>
      <c r="J2214" t="s">
        <v>136</v>
      </c>
      <c r="K2214" t="s">
        <v>137</v>
      </c>
      <c r="L2214" t="s">
        <v>6587</v>
      </c>
      <c r="M2214" t="s">
        <v>6588</v>
      </c>
      <c r="N2214">
        <v>3.7577777769999998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13</v>
      </c>
      <c r="U2214">
        <v>0</v>
      </c>
      <c r="V2214">
        <v>3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128.64515195407785</v>
      </c>
      <c r="AC2214">
        <v>0</v>
      </c>
      <c r="AD2214">
        <v>51.570437247251974</v>
      </c>
      <c r="AE2214">
        <v>180.21558920132981</v>
      </c>
    </row>
    <row r="2215" spans="1:31" x14ac:dyDescent="0.25">
      <c r="A2215">
        <v>1630611</v>
      </c>
      <c r="B2215">
        <v>1</v>
      </c>
      <c r="C2215" t="s">
        <v>80</v>
      </c>
      <c r="D2215" t="s">
        <v>97</v>
      </c>
      <c r="E2215" t="s">
        <v>178</v>
      </c>
      <c r="F2215" t="s">
        <v>3709</v>
      </c>
      <c r="G2215" t="s">
        <v>252</v>
      </c>
      <c r="H2215" t="s">
        <v>149</v>
      </c>
      <c r="I2215" t="s">
        <v>135</v>
      </c>
      <c r="J2215" t="s">
        <v>136</v>
      </c>
      <c r="K2215" t="s">
        <v>137</v>
      </c>
      <c r="L2215" t="s">
        <v>6589</v>
      </c>
      <c r="M2215" t="s">
        <v>6590</v>
      </c>
      <c r="N2215">
        <v>6.6716666660000001</v>
      </c>
      <c r="O2215">
        <v>0</v>
      </c>
      <c r="P2215">
        <v>25</v>
      </c>
      <c r="Q2215">
        <v>0</v>
      </c>
      <c r="R2215">
        <v>0</v>
      </c>
      <c r="S2215">
        <v>0</v>
      </c>
      <c r="T2215">
        <v>5</v>
      </c>
      <c r="U2215">
        <v>0</v>
      </c>
      <c r="V2215">
        <v>0</v>
      </c>
      <c r="W2215">
        <v>0</v>
      </c>
      <c r="X2215">
        <v>83.264815422534426</v>
      </c>
      <c r="Y2215">
        <v>0</v>
      </c>
      <c r="Z2215">
        <v>0</v>
      </c>
      <c r="AA2215">
        <v>0</v>
      </c>
      <c r="AB2215">
        <v>39.003488136855097</v>
      </c>
      <c r="AC2215">
        <v>0</v>
      </c>
      <c r="AD2215">
        <v>0</v>
      </c>
      <c r="AE2215">
        <v>122.26830355938952</v>
      </c>
    </row>
    <row r="2216" spans="1:31" x14ac:dyDescent="0.25">
      <c r="A2216">
        <v>1630614</v>
      </c>
      <c r="B2216">
        <v>1</v>
      </c>
      <c r="C2216" t="s">
        <v>80</v>
      </c>
      <c r="D2216" t="s">
        <v>105</v>
      </c>
      <c r="E2216" t="s">
        <v>178</v>
      </c>
      <c r="F2216" t="s">
        <v>6591</v>
      </c>
      <c r="G2216" t="s">
        <v>231</v>
      </c>
      <c r="H2216" t="s">
        <v>149</v>
      </c>
      <c r="I2216" t="s">
        <v>135</v>
      </c>
      <c r="J2216" t="s">
        <v>136</v>
      </c>
      <c r="K2216" t="s">
        <v>137</v>
      </c>
      <c r="L2216" t="s">
        <v>6592</v>
      </c>
      <c r="M2216" t="s">
        <v>6593</v>
      </c>
      <c r="N2216">
        <v>0.49527777699999997</v>
      </c>
      <c r="O2216">
        <v>0</v>
      </c>
      <c r="P2216">
        <v>113</v>
      </c>
      <c r="Q2216">
        <v>0</v>
      </c>
      <c r="R2216">
        <v>0</v>
      </c>
      <c r="S2216">
        <v>0</v>
      </c>
      <c r="T2216">
        <v>10</v>
      </c>
      <c r="U2216">
        <v>0</v>
      </c>
      <c r="V2216">
        <v>0</v>
      </c>
      <c r="W2216">
        <v>0</v>
      </c>
      <c r="X2216">
        <v>14.699102145014736</v>
      </c>
      <c r="Y2216">
        <v>0</v>
      </c>
      <c r="Z2216">
        <v>0</v>
      </c>
      <c r="AA2216">
        <v>0</v>
      </c>
      <c r="AB2216">
        <v>6.3584675738305041</v>
      </c>
      <c r="AC2216">
        <v>0</v>
      </c>
      <c r="AD2216">
        <v>0</v>
      </c>
      <c r="AE2216">
        <v>21.05756971884524</v>
      </c>
    </row>
    <row r="2217" spans="1:31" x14ac:dyDescent="0.25">
      <c r="A2217">
        <v>1630616</v>
      </c>
      <c r="B2217">
        <v>1</v>
      </c>
      <c r="C2217" t="s">
        <v>80</v>
      </c>
      <c r="D2217" t="s">
        <v>107</v>
      </c>
      <c r="E2217" t="s">
        <v>140</v>
      </c>
      <c r="F2217" t="s">
        <v>6594</v>
      </c>
      <c r="G2217" t="s">
        <v>161</v>
      </c>
      <c r="H2217" t="s">
        <v>134</v>
      </c>
      <c r="I2217" t="s">
        <v>135</v>
      </c>
      <c r="J2217" t="s">
        <v>136</v>
      </c>
      <c r="K2217" t="s">
        <v>137</v>
      </c>
      <c r="L2217" t="s">
        <v>6595</v>
      </c>
      <c r="M2217" t="s">
        <v>6596</v>
      </c>
      <c r="N2217">
        <v>0.48777777700000002</v>
      </c>
      <c r="O2217">
        <v>0</v>
      </c>
      <c r="P2217">
        <v>283</v>
      </c>
      <c r="Q2217">
        <v>14</v>
      </c>
      <c r="R2217">
        <v>20</v>
      </c>
      <c r="S2217">
        <v>3</v>
      </c>
      <c r="T2217">
        <v>57</v>
      </c>
      <c r="U2217">
        <v>1</v>
      </c>
      <c r="V2217">
        <v>0</v>
      </c>
      <c r="W2217">
        <v>0</v>
      </c>
      <c r="X2217">
        <v>29.47889687477198</v>
      </c>
      <c r="Y2217">
        <v>1.5203638511296642</v>
      </c>
      <c r="Z2217">
        <v>2.3772355702570662</v>
      </c>
      <c r="AA2217">
        <v>5.9658126122256441</v>
      </c>
      <c r="AB2217">
        <v>57.826448186365049</v>
      </c>
      <c r="AC2217">
        <v>66.449057166969624</v>
      </c>
      <c r="AD2217">
        <v>0</v>
      </c>
      <c r="AE2217">
        <v>163.61781426171902</v>
      </c>
    </row>
    <row r="2218" spans="1:31" x14ac:dyDescent="0.25">
      <c r="A2218">
        <v>1630619</v>
      </c>
      <c r="B2218">
        <v>1</v>
      </c>
      <c r="C2218" t="s">
        <v>81</v>
      </c>
      <c r="D2218" t="s">
        <v>127</v>
      </c>
      <c r="E2218" t="s">
        <v>131</v>
      </c>
      <c r="F2218" t="s">
        <v>6597</v>
      </c>
      <c r="G2218" t="s">
        <v>195</v>
      </c>
      <c r="H2218" t="s">
        <v>134</v>
      </c>
      <c r="I2218" t="s">
        <v>135</v>
      </c>
      <c r="J2218" t="s">
        <v>136</v>
      </c>
      <c r="K2218" t="s">
        <v>137</v>
      </c>
      <c r="L2218" t="s">
        <v>6598</v>
      </c>
      <c r="M2218" t="s">
        <v>6599</v>
      </c>
      <c r="N2218">
        <v>8.4494444439999992</v>
      </c>
      <c r="O2218">
        <v>0</v>
      </c>
      <c r="P2218">
        <v>8</v>
      </c>
      <c r="Q2218">
        <v>0</v>
      </c>
      <c r="R2218">
        <v>8</v>
      </c>
      <c r="S2218">
        <v>0</v>
      </c>
      <c r="T2218">
        <v>2</v>
      </c>
      <c r="U2218">
        <v>0</v>
      </c>
      <c r="V2218">
        <v>0</v>
      </c>
      <c r="W2218">
        <v>0</v>
      </c>
      <c r="X2218">
        <v>15.66895715049934</v>
      </c>
      <c r="Y2218">
        <v>0</v>
      </c>
      <c r="Z2218">
        <v>10.490959440092533</v>
      </c>
      <c r="AA2218">
        <v>0</v>
      </c>
      <c r="AB2218">
        <v>16.07113953017474</v>
      </c>
      <c r="AC2218">
        <v>0</v>
      </c>
      <c r="AD2218">
        <v>0</v>
      </c>
      <c r="AE2218">
        <v>42.23105612076661</v>
      </c>
    </row>
    <row r="2219" spans="1:31" x14ac:dyDescent="0.25">
      <c r="A2219">
        <v>1630620</v>
      </c>
      <c r="B2219">
        <v>1</v>
      </c>
      <c r="C2219" t="s">
        <v>80</v>
      </c>
      <c r="D2219" t="s">
        <v>89</v>
      </c>
      <c r="E2219" t="s">
        <v>152</v>
      </c>
      <c r="F2219" t="s">
        <v>6600</v>
      </c>
      <c r="G2219" t="s">
        <v>154</v>
      </c>
      <c r="H2219" t="s">
        <v>149</v>
      </c>
      <c r="I2219" t="s">
        <v>135</v>
      </c>
      <c r="J2219" t="s">
        <v>136</v>
      </c>
      <c r="K2219" t="s">
        <v>137</v>
      </c>
      <c r="L2219" t="s">
        <v>6601</v>
      </c>
      <c r="M2219" t="s">
        <v>6602</v>
      </c>
      <c r="N2219">
        <v>1.543055555</v>
      </c>
      <c r="O2219">
        <v>0</v>
      </c>
      <c r="P2219">
        <v>1</v>
      </c>
      <c r="Q2219">
        <v>0</v>
      </c>
      <c r="R2219">
        <v>1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0.36509953197581779</v>
      </c>
      <c r="Y2219">
        <v>0</v>
      </c>
      <c r="Z2219">
        <v>3.4608548400616668E-2</v>
      </c>
      <c r="AA2219">
        <v>0</v>
      </c>
      <c r="AB2219">
        <v>0</v>
      </c>
      <c r="AC2219">
        <v>0</v>
      </c>
      <c r="AD2219">
        <v>0</v>
      </c>
      <c r="AE2219">
        <v>0.39970808037643446</v>
      </c>
    </row>
    <row r="2220" spans="1:31" x14ac:dyDescent="0.25">
      <c r="A2220">
        <v>1630621</v>
      </c>
      <c r="B2220">
        <v>1</v>
      </c>
      <c r="C2220" t="s">
        <v>80</v>
      </c>
      <c r="D2220" t="s">
        <v>82</v>
      </c>
      <c r="E2220" t="s">
        <v>152</v>
      </c>
      <c r="F2220" t="s">
        <v>6603</v>
      </c>
      <c r="G2220" t="s">
        <v>154</v>
      </c>
      <c r="H2220" t="s">
        <v>149</v>
      </c>
      <c r="I2220" t="s">
        <v>135</v>
      </c>
      <c r="J2220" t="s">
        <v>136</v>
      </c>
      <c r="K2220" t="s">
        <v>137</v>
      </c>
      <c r="L2220" t="s">
        <v>6604</v>
      </c>
      <c r="M2220" t="s">
        <v>6605</v>
      </c>
      <c r="N2220">
        <v>1.342222222</v>
      </c>
      <c r="O2220">
        <v>0</v>
      </c>
      <c r="P2220">
        <v>2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0.50005482809536894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0.50005482809536894</v>
      </c>
    </row>
    <row r="2221" spans="1:31" x14ac:dyDescent="0.25">
      <c r="A2221">
        <v>1630622</v>
      </c>
      <c r="B2221">
        <v>1</v>
      </c>
      <c r="C2221" t="s">
        <v>80</v>
      </c>
      <c r="D2221" t="s">
        <v>90</v>
      </c>
      <c r="E2221" t="s">
        <v>152</v>
      </c>
      <c r="F2221" t="s">
        <v>6606</v>
      </c>
      <c r="G2221" t="s">
        <v>154</v>
      </c>
      <c r="H2221" t="s">
        <v>149</v>
      </c>
      <c r="I2221" t="s">
        <v>135</v>
      </c>
      <c r="J2221" t="s">
        <v>136</v>
      </c>
      <c r="K2221" t="s">
        <v>137</v>
      </c>
      <c r="L2221" t="s">
        <v>6607</v>
      </c>
      <c r="M2221" t="s">
        <v>6608</v>
      </c>
      <c r="N2221">
        <v>2.0194444439999999</v>
      </c>
      <c r="O2221">
        <v>0</v>
      </c>
      <c r="P2221">
        <v>4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2.9249396842121866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2.9249396842121866</v>
      </c>
    </row>
    <row r="2222" spans="1:31" x14ac:dyDescent="0.25">
      <c r="A2222">
        <v>1630624</v>
      </c>
      <c r="B2222">
        <v>1</v>
      </c>
      <c r="C2222" t="s">
        <v>81</v>
      </c>
      <c r="D2222" t="s">
        <v>128</v>
      </c>
      <c r="E2222" t="s">
        <v>362</v>
      </c>
      <c r="F2222" t="s">
        <v>6609</v>
      </c>
      <c r="G2222" t="s">
        <v>6610</v>
      </c>
      <c r="H2222" t="s">
        <v>149</v>
      </c>
      <c r="I2222" t="s">
        <v>135</v>
      </c>
      <c r="J2222" t="s">
        <v>136</v>
      </c>
      <c r="K2222" t="s">
        <v>137</v>
      </c>
      <c r="L2222" t="s">
        <v>6611</v>
      </c>
      <c r="M2222" t="s">
        <v>6612</v>
      </c>
      <c r="N2222">
        <v>2.9852777769999999</v>
      </c>
      <c r="O2222">
        <v>0</v>
      </c>
      <c r="P2222">
        <v>143</v>
      </c>
      <c r="Q2222">
        <v>0</v>
      </c>
      <c r="R2222">
        <v>0</v>
      </c>
      <c r="S2222">
        <v>0</v>
      </c>
      <c r="T2222">
        <v>8</v>
      </c>
      <c r="U2222">
        <v>0</v>
      </c>
      <c r="V2222">
        <v>0</v>
      </c>
      <c r="W2222">
        <v>0</v>
      </c>
      <c r="X2222">
        <v>82.885014044257375</v>
      </c>
      <c r="Y2222">
        <v>0</v>
      </c>
      <c r="Z2222">
        <v>0</v>
      </c>
      <c r="AA2222">
        <v>0</v>
      </c>
      <c r="AB2222">
        <v>6.3712667372341674</v>
      </c>
      <c r="AC2222">
        <v>0</v>
      </c>
      <c r="AD2222">
        <v>0</v>
      </c>
      <c r="AE2222">
        <v>89.25628078149154</v>
      </c>
    </row>
    <row r="2223" spans="1:31" x14ac:dyDescent="0.25">
      <c r="A2223">
        <v>1630625</v>
      </c>
      <c r="B2223">
        <v>1</v>
      </c>
      <c r="C2223" t="s">
        <v>80</v>
      </c>
      <c r="D2223" t="s">
        <v>95</v>
      </c>
      <c r="E2223" t="s">
        <v>1154</v>
      </c>
      <c r="F2223" t="s">
        <v>3929</v>
      </c>
      <c r="G2223" t="s">
        <v>195</v>
      </c>
      <c r="H2223" t="s">
        <v>134</v>
      </c>
      <c r="I2223" t="s">
        <v>135</v>
      </c>
      <c r="J2223" t="s">
        <v>136</v>
      </c>
      <c r="K2223" t="s">
        <v>137</v>
      </c>
      <c r="L2223" t="s">
        <v>6613</v>
      </c>
      <c r="M2223" t="s">
        <v>6614</v>
      </c>
      <c r="N2223">
        <v>2.582222222</v>
      </c>
      <c r="O2223">
        <v>0</v>
      </c>
      <c r="P2223">
        <v>0</v>
      </c>
      <c r="Q2223">
        <v>1</v>
      </c>
      <c r="R2223">
        <v>0</v>
      </c>
      <c r="S2223">
        <v>1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127.06959382995069</v>
      </c>
      <c r="Z2223">
        <v>0</v>
      </c>
      <c r="AA2223">
        <v>5.1100400665084331</v>
      </c>
      <c r="AB2223">
        <v>0</v>
      </c>
      <c r="AC2223">
        <v>0</v>
      </c>
      <c r="AD2223">
        <v>0</v>
      </c>
      <c r="AE2223">
        <v>132.17963389645914</v>
      </c>
    </row>
    <row r="2224" spans="1:31" x14ac:dyDescent="0.25">
      <c r="A2224">
        <v>1630627</v>
      </c>
      <c r="B2224">
        <v>1</v>
      </c>
      <c r="C2224" t="s">
        <v>80</v>
      </c>
      <c r="D2224" t="s">
        <v>107</v>
      </c>
      <c r="E2224" t="s">
        <v>152</v>
      </c>
      <c r="F2224" t="s">
        <v>6615</v>
      </c>
      <c r="G2224" t="s">
        <v>154</v>
      </c>
      <c r="H2224" t="s">
        <v>149</v>
      </c>
      <c r="I2224" t="s">
        <v>135</v>
      </c>
      <c r="J2224" t="s">
        <v>136</v>
      </c>
      <c r="K2224" t="s">
        <v>137</v>
      </c>
      <c r="L2224" t="s">
        <v>6616</v>
      </c>
      <c r="M2224" t="s">
        <v>6617</v>
      </c>
      <c r="N2224">
        <v>3.0863888880000001</v>
      </c>
      <c r="O2224">
        <v>0</v>
      </c>
      <c r="P2224">
        <v>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0.1879429467320764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0.1879429467320764</v>
      </c>
    </row>
    <row r="2225" spans="1:31" x14ac:dyDescent="0.25">
      <c r="A2225">
        <v>1630629</v>
      </c>
      <c r="B2225">
        <v>1</v>
      </c>
      <c r="C2225" t="s">
        <v>81</v>
      </c>
      <c r="D2225" t="s">
        <v>117</v>
      </c>
      <c r="E2225" t="s">
        <v>362</v>
      </c>
      <c r="F2225" t="s">
        <v>6618</v>
      </c>
      <c r="G2225" t="s">
        <v>900</v>
      </c>
      <c r="H2225" t="s">
        <v>149</v>
      </c>
      <c r="I2225" t="s">
        <v>135</v>
      </c>
      <c r="J2225" t="s">
        <v>136</v>
      </c>
      <c r="K2225" t="s">
        <v>137</v>
      </c>
      <c r="L2225" t="s">
        <v>6619</v>
      </c>
      <c r="M2225" t="s">
        <v>6620</v>
      </c>
      <c r="N2225">
        <v>1.094166666</v>
      </c>
      <c r="O2225">
        <v>0</v>
      </c>
      <c r="P2225">
        <v>56</v>
      </c>
      <c r="Q2225">
        <v>0</v>
      </c>
      <c r="R2225">
        <v>0</v>
      </c>
      <c r="S2225">
        <v>0</v>
      </c>
      <c r="T2225">
        <v>6</v>
      </c>
      <c r="U2225">
        <v>0</v>
      </c>
      <c r="V2225">
        <v>0</v>
      </c>
      <c r="W2225">
        <v>0</v>
      </c>
      <c r="X2225">
        <v>13.641476914488655</v>
      </c>
      <c r="Y2225">
        <v>0</v>
      </c>
      <c r="Z2225">
        <v>0</v>
      </c>
      <c r="AA2225">
        <v>0</v>
      </c>
      <c r="AB2225">
        <v>6.6613434168334038</v>
      </c>
      <c r="AC2225">
        <v>0</v>
      </c>
      <c r="AD2225">
        <v>0</v>
      </c>
      <c r="AE2225">
        <v>20.30282033132206</v>
      </c>
    </row>
    <row r="2226" spans="1:31" x14ac:dyDescent="0.25">
      <c r="A2226">
        <v>1630630</v>
      </c>
      <c r="B2226">
        <v>1</v>
      </c>
      <c r="C2226" t="s">
        <v>81</v>
      </c>
      <c r="D2226" t="s">
        <v>119</v>
      </c>
      <c r="E2226" t="s">
        <v>152</v>
      </c>
      <c r="F2226" t="s">
        <v>6621</v>
      </c>
      <c r="G2226" t="s">
        <v>154</v>
      </c>
      <c r="H2226" t="s">
        <v>149</v>
      </c>
      <c r="I2226" t="s">
        <v>135</v>
      </c>
      <c r="J2226" t="s">
        <v>136</v>
      </c>
      <c r="K2226" t="s">
        <v>137</v>
      </c>
      <c r="L2226" t="s">
        <v>6622</v>
      </c>
      <c r="M2226" t="s">
        <v>6623</v>
      </c>
      <c r="N2226">
        <v>1.745833333</v>
      </c>
      <c r="O2226">
        <v>0</v>
      </c>
      <c r="P2226">
        <v>1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0.14616102631925001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0.14616102631925001</v>
      </c>
    </row>
    <row r="2227" spans="1:31" x14ac:dyDescent="0.25">
      <c r="A2227">
        <v>1630635</v>
      </c>
      <c r="B2227">
        <v>1</v>
      </c>
      <c r="C2227" t="s">
        <v>80</v>
      </c>
      <c r="D2227" t="s">
        <v>108</v>
      </c>
      <c r="E2227" t="s">
        <v>146</v>
      </c>
      <c r="F2227" t="s">
        <v>6624</v>
      </c>
      <c r="G2227" t="s">
        <v>231</v>
      </c>
      <c r="H2227" t="s">
        <v>149</v>
      </c>
      <c r="I2227" t="s">
        <v>135</v>
      </c>
      <c r="J2227" t="s">
        <v>136</v>
      </c>
      <c r="K2227" t="s">
        <v>137</v>
      </c>
      <c r="L2227" t="s">
        <v>6625</v>
      </c>
      <c r="M2227" t="s">
        <v>6626</v>
      </c>
      <c r="N2227">
        <v>0.69638888799999998</v>
      </c>
      <c r="O2227">
        <v>0</v>
      </c>
      <c r="P2227">
        <v>34</v>
      </c>
      <c r="Q2227">
        <v>0</v>
      </c>
      <c r="R2227">
        <v>9</v>
      </c>
      <c r="S2227">
        <v>0</v>
      </c>
      <c r="T2227">
        <v>5</v>
      </c>
      <c r="U2227">
        <v>0</v>
      </c>
      <c r="V2227">
        <v>0</v>
      </c>
      <c r="W2227">
        <v>0</v>
      </c>
      <c r="X2227">
        <v>1.9467083344076537</v>
      </c>
      <c r="Y2227">
        <v>0</v>
      </c>
      <c r="Z2227">
        <v>0.28751232113497915</v>
      </c>
      <c r="AA2227">
        <v>0</v>
      </c>
      <c r="AB2227">
        <v>1.8185638439966609</v>
      </c>
      <c r="AC2227">
        <v>0</v>
      </c>
      <c r="AD2227">
        <v>0</v>
      </c>
      <c r="AE2227">
        <v>4.0527844995392934</v>
      </c>
    </row>
    <row r="2228" spans="1:31" x14ac:dyDescent="0.25">
      <c r="A2228">
        <v>1630636</v>
      </c>
      <c r="B2228">
        <v>1</v>
      </c>
      <c r="C2228" t="s">
        <v>81</v>
      </c>
      <c r="D2228" t="s">
        <v>128</v>
      </c>
      <c r="E2228" t="s">
        <v>362</v>
      </c>
      <c r="F2228" t="s">
        <v>6627</v>
      </c>
      <c r="G2228" t="s">
        <v>6628</v>
      </c>
      <c r="H2228" t="s">
        <v>149</v>
      </c>
      <c r="I2228" t="s">
        <v>135</v>
      </c>
      <c r="J2228" t="s">
        <v>136</v>
      </c>
      <c r="K2228" t="s">
        <v>137</v>
      </c>
      <c r="L2228" t="s">
        <v>6629</v>
      </c>
      <c r="M2228" t="s">
        <v>6630</v>
      </c>
      <c r="N2228">
        <v>2.1386111109999999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18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52.786937857307443</v>
      </c>
      <c r="AC2228">
        <v>0</v>
      </c>
      <c r="AD2228">
        <v>0</v>
      </c>
      <c r="AE2228">
        <v>52.786937857307443</v>
      </c>
    </row>
    <row r="2229" spans="1:31" x14ac:dyDescent="0.25">
      <c r="A2229">
        <v>1630638</v>
      </c>
      <c r="B2229">
        <v>1</v>
      </c>
      <c r="C2229" t="s">
        <v>80</v>
      </c>
      <c r="D2229" t="s">
        <v>96</v>
      </c>
      <c r="E2229" t="s">
        <v>152</v>
      </c>
      <c r="F2229" t="s">
        <v>6631</v>
      </c>
      <c r="G2229" t="s">
        <v>154</v>
      </c>
      <c r="H2229" t="s">
        <v>149</v>
      </c>
      <c r="I2229" t="s">
        <v>135</v>
      </c>
      <c r="J2229" t="s">
        <v>136</v>
      </c>
      <c r="K2229" t="s">
        <v>137</v>
      </c>
      <c r="L2229" t="s">
        <v>6632</v>
      </c>
      <c r="M2229" t="s">
        <v>6633</v>
      </c>
      <c r="N2229">
        <v>5.4552777770000001</v>
      </c>
      <c r="O2229">
        <v>0</v>
      </c>
      <c r="P2229">
        <v>1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2.9398504221801911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2.9398504221801911</v>
      </c>
    </row>
    <row r="2230" spans="1:31" x14ac:dyDescent="0.25">
      <c r="A2230">
        <v>1630640</v>
      </c>
      <c r="B2230">
        <v>1</v>
      </c>
      <c r="C2230" t="s">
        <v>81</v>
      </c>
      <c r="D2230" t="s">
        <v>121</v>
      </c>
      <c r="E2230" t="s">
        <v>204</v>
      </c>
      <c r="F2230" t="s">
        <v>6634</v>
      </c>
      <c r="G2230" t="s">
        <v>161</v>
      </c>
      <c r="H2230" t="s">
        <v>134</v>
      </c>
      <c r="I2230" t="s">
        <v>191</v>
      </c>
      <c r="J2230" t="s">
        <v>136</v>
      </c>
      <c r="K2230" t="s">
        <v>137</v>
      </c>
      <c r="L2230" t="s">
        <v>6635</v>
      </c>
      <c r="M2230" t="s">
        <v>6636</v>
      </c>
      <c r="N2230">
        <v>5.5555550000000002E-3</v>
      </c>
      <c r="O2230">
        <v>0</v>
      </c>
      <c r="P2230">
        <v>284</v>
      </c>
      <c r="Q2230">
        <v>1</v>
      </c>
      <c r="R2230">
        <v>34</v>
      </c>
      <c r="S2230">
        <v>9</v>
      </c>
      <c r="T2230">
        <v>13</v>
      </c>
      <c r="U2230">
        <v>0</v>
      </c>
      <c r="V2230">
        <v>0</v>
      </c>
      <c r="W2230">
        <v>0</v>
      </c>
      <c r="X2230">
        <v>0.17681107985841657</v>
      </c>
      <c r="Y2230">
        <v>2.6825451023111116E-3</v>
      </c>
      <c r="Z2230">
        <v>1.4966424343722227E-2</v>
      </c>
      <c r="AA2230">
        <v>0.28999155849127778</v>
      </c>
      <c r="AB2230">
        <v>4.1907143058466663E-2</v>
      </c>
      <c r="AC2230">
        <v>0</v>
      </c>
      <c r="AD2230">
        <v>0</v>
      </c>
      <c r="AE2230">
        <v>0.52635875085419437</v>
      </c>
    </row>
    <row r="2231" spans="1:31" x14ac:dyDescent="0.25">
      <c r="A2231">
        <v>1630641</v>
      </c>
      <c r="B2231">
        <v>1</v>
      </c>
      <c r="C2231" t="s">
        <v>80</v>
      </c>
      <c r="D2231" t="s">
        <v>105</v>
      </c>
      <c r="E2231" t="s">
        <v>152</v>
      </c>
      <c r="F2231" t="s">
        <v>6637</v>
      </c>
      <c r="G2231" t="s">
        <v>507</v>
      </c>
      <c r="H2231" t="s">
        <v>149</v>
      </c>
      <c r="I2231" t="s">
        <v>135</v>
      </c>
      <c r="J2231" t="s">
        <v>136</v>
      </c>
      <c r="K2231" t="s">
        <v>137</v>
      </c>
      <c r="L2231" t="s">
        <v>6638</v>
      </c>
      <c r="M2231" t="s">
        <v>6639</v>
      </c>
      <c r="N2231">
        <v>0.52194444399999995</v>
      </c>
      <c r="O2231">
        <v>0</v>
      </c>
      <c r="P2231">
        <v>1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7.2518428019287776E-2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7.2518428019287776E-2</v>
      </c>
    </row>
    <row r="2232" spans="1:31" x14ac:dyDescent="0.25">
      <c r="A2232">
        <v>1630642</v>
      </c>
      <c r="B2232">
        <v>1</v>
      </c>
      <c r="C2232" t="s">
        <v>80</v>
      </c>
      <c r="D2232" t="s">
        <v>103</v>
      </c>
      <c r="E2232" t="s">
        <v>146</v>
      </c>
      <c r="F2232" t="s">
        <v>6640</v>
      </c>
      <c r="G2232" t="s">
        <v>260</v>
      </c>
      <c r="H2232" t="s">
        <v>149</v>
      </c>
      <c r="I2232" t="s">
        <v>135</v>
      </c>
      <c r="J2232" t="s">
        <v>136</v>
      </c>
      <c r="K2232" t="s">
        <v>137</v>
      </c>
      <c r="L2232" t="s">
        <v>6641</v>
      </c>
      <c r="M2232" t="s">
        <v>6642</v>
      </c>
      <c r="N2232">
        <v>1.3461111109999999</v>
      </c>
      <c r="O2232">
        <v>0</v>
      </c>
      <c r="P2232">
        <v>258</v>
      </c>
      <c r="Q2232">
        <v>0</v>
      </c>
      <c r="R2232">
        <v>2</v>
      </c>
      <c r="S2232">
        <v>0</v>
      </c>
      <c r="T2232">
        <v>24</v>
      </c>
      <c r="U2232">
        <v>0</v>
      </c>
      <c r="V2232">
        <v>0</v>
      </c>
      <c r="W2232">
        <v>0</v>
      </c>
      <c r="X2232">
        <v>93.877911488015528</v>
      </c>
      <c r="Y2232">
        <v>0</v>
      </c>
      <c r="Z2232">
        <v>0.378052721314727</v>
      </c>
      <c r="AA2232">
        <v>0</v>
      </c>
      <c r="AB2232">
        <v>22.658127774966928</v>
      </c>
      <c r="AC2232">
        <v>0</v>
      </c>
      <c r="AD2232">
        <v>0</v>
      </c>
      <c r="AE2232">
        <v>116.91409198429719</v>
      </c>
    </row>
    <row r="2233" spans="1:31" x14ac:dyDescent="0.25">
      <c r="A2233">
        <v>1630644</v>
      </c>
      <c r="B2233">
        <v>1</v>
      </c>
      <c r="C2233" t="s">
        <v>80</v>
      </c>
      <c r="D2233" t="s">
        <v>106</v>
      </c>
      <c r="E2233" t="s">
        <v>152</v>
      </c>
      <c r="F2233" t="s">
        <v>6643</v>
      </c>
      <c r="G2233" t="s">
        <v>154</v>
      </c>
      <c r="H2233" t="s">
        <v>149</v>
      </c>
      <c r="I2233" t="s">
        <v>135</v>
      </c>
      <c r="J2233" t="s">
        <v>136</v>
      </c>
      <c r="K2233" t="s">
        <v>137</v>
      </c>
      <c r="L2233" t="s">
        <v>6644</v>
      </c>
      <c r="M2233" t="s">
        <v>6645</v>
      </c>
      <c r="N2233">
        <v>2.3019444440000001</v>
      </c>
      <c r="O2233">
        <v>0</v>
      </c>
      <c r="P2233">
        <v>2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0.79358937379129924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0.79358937379129924</v>
      </c>
    </row>
    <row r="2234" spans="1:31" x14ac:dyDescent="0.25">
      <c r="A2234">
        <v>1630645</v>
      </c>
      <c r="B2234">
        <v>1</v>
      </c>
      <c r="C2234" t="s">
        <v>80</v>
      </c>
      <c r="D2234" t="s">
        <v>101</v>
      </c>
      <c r="E2234" t="s">
        <v>152</v>
      </c>
      <c r="F2234" t="s">
        <v>6646</v>
      </c>
      <c r="G2234" t="s">
        <v>168</v>
      </c>
      <c r="H2234" t="s">
        <v>149</v>
      </c>
      <c r="I2234" t="s">
        <v>135</v>
      </c>
      <c r="J2234" t="s">
        <v>136</v>
      </c>
      <c r="K2234" t="s">
        <v>137</v>
      </c>
      <c r="L2234" t="s">
        <v>6647</v>
      </c>
      <c r="M2234" t="s">
        <v>6648</v>
      </c>
      <c r="N2234">
        <v>7.2822222219999997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0.22102999097583112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0.22102999097583112</v>
      </c>
    </row>
    <row r="2235" spans="1:31" x14ac:dyDescent="0.25">
      <c r="A2235">
        <v>1630646</v>
      </c>
      <c r="B2235">
        <v>1</v>
      </c>
      <c r="C2235" t="s">
        <v>80</v>
      </c>
      <c r="D2235" t="s">
        <v>96</v>
      </c>
      <c r="E2235" t="s">
        <v>152</v>
      </c>
      <c r="F2235" t="s">
        <v>6649</v>
      </c>
      <c r="G2235" t="s">
        <v>154</v>
      </c>
      <c r="H2235" t="s">
        <v>149</v>
      </c>
      <c r="I2235" t="s">
        <v>135</v>
      </c>
      <c r="J2235" t="s">
        <v>136</v>
      </c>
      <c r="K2235" t="s">
        <v>137</v>
      </c>
      <c r="L2235" t="s">
        <v>6650</v>
      </c>
      <c r="M2235" t="s">
        <v>6651</v>
      </c>
      <c r="N2235">
        <v>3.6</v>
      </c>
      <c r="O2235">
        <v>0</v>
      </c>
      <c r="P2235">
        <v>1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1.3209240562894935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1.3209240562894935</v>
      </c>
    </row>
    <row r="2236" spans="1:31" x14ac:dyDescent="0.25">
      <c r="A2236">
        <v>1630652</v>
      </c>
      <c r="B2236">
        <v>1</v>
      </c>
      <c r="C2236" t="s">
        <v>80</v>
      </c>
      <c r="D2236" t="s">
        <v>97</v>
      </c>
      <c r="E2236" t="s">
        <v>152</v>
      </c>
      <c r="F2236" t="s">
        <v>6652</v>
      </c>
      <c r="G2236" t="s">
        <v>172</v>
      </c>
      <c r="H2236" t="s">
        <v>149</v>
      </c>
      <c r="I2236" t="s">
        <v>135</v>
      </c>
      <c r="J2236" t="s">
        <v>136</v>
      </c>
      <c r="K2236" t="s">
        <v>137</v>
      </c>
      <c r="L2236" t="s">
        <v>6653</v>
      </c>
      <c r="M2236" t="s">
        <v>6654</v>
      </c>
      <c r="N2236">
        <v>6.0591666660000003</v>
      </c>
      <c r="O2236">
        <v>0</v>
      </c>
      <c r="P2236">
        <v>0</v>
      </c>
      <c r="Q2236">
        <v>0</v>
      </c>
      <c r="R2236">
        <v>1</v>
      </c>
      <c r="S2236">
        <v>0</v>
      </c>
      <c r="T2236">
        <v>1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3.1323865833749411</v>
      </c>
      <c r="AA2236">
        <v>0</v>
      </c>
      <c r="AB2236">
        <v>0.46108913919448891</v>
      </c>
      <c r="AC2236">
        <v>0</v>
      </c>
      <c r="AD2236">
        <v>0</v>
      </c>
      <c r="AE2236">
        <v>3.5934757225694298</v>
      </c>
    </row>
    <row r="2237" spans="1:31" x14ac:dyDescent="0.25">
      <c r="A2237">
        <v>1630654</v>
      </c>
      <c r="B2237">
        <v>1</v>
      </c>
      <c r="C2237" t="s">
        <v>80</v>
      </c>
      <c r="D2237" t="s">
        <v>96</v>
      </c>
      <c r="E2237" t="s">
        <v>152</v>
      </c>
      <c r="F2237" t="s">
        <v>6655</v>
      </c>
      <c r="G2237" t="s">
        <v>168</v>
      </c>
      <c r="H2237" t="s">
        <v>149</v>
      </c>
      <c r="I2237" t="s">
        <v>135</v>
      </c>
      <c r="J2237" t="s">
        <v>136</v>
      </c>
      <c r="K2237" t="s">
        <v>137</v>
      </c>
      <c r="L2237" t="s">
        <v>6656</v>
      </c>
      <c r="M2237" t="s">
        <v>6657</v>
      </c>
      <c r="N2237">
        <v>3.3761111110000002</v>
      </c>
      <c r="O2237">
        <v>0</v>
      </c>
      <c r="P2237">
        <v>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0.91752153374995005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0.91752153374995005</v>
      </c>
    </row>
    <row r="2238" spans="1:31" x14ac:dyDescent="0.25">
      <c r="A2238">
        <v>1630667</v>
      </c>
      <c r="B2238">
        <v>1</v>
      </c>
      <c r="C2238" t="s">
        <v>80</v>
      </c>
      <c r="D2238" t="s">
        <v>92</v>
      </c>
      <c r="E2238" t="s">
        <v>131</v>
      </c>
      <c r="F2238" t="s">
        <v>6658</v>
      </c>
      <c r="G2238" t="s">
        <v>195</v>
      </c>
      <c r="H2238" t="s">
        <v>134</v>
      </c>
      <c r="I2238" t="s">
        <v>135</v>
      </c>
      <c r="J2238" t="s">
        <v>136</v>
      </c>
      <c r="K2238" t="s">
        <v>137</v>
      </c>
      <c r="L2238" t="s">
        <v>6659</v>
      </c>
      <c r="M2238" t="s">
        <v>6660</v>
      </c>
      <c r="N2238">
        <v>1.680555555</v>
      </c>
      <c r="O2238">
        <v>0</v>
      </c>
      <c r="P2238">
        <v>23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5.435132037489292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5.435132037489292</v>
      </c>
    </row>
    <row r="2239" spans="1:31" x14ac:dyDescent="0.25">
      <c r="A2239">
        <v>1630669</v>
      </c>
      <c r="B2239">
        <v>1</v>
      </c>
      <c r="C2239" t="s">
        <v>80</v>
      </c>
      <c r="D2239" t="s">
        <v>107</v>
      </c>
      <c r="E2239" t="s">
        <v>204</v>
      </c>
      <c r="F2239" t="s">
        <v>6661</v>
      </c>
      <c r="G2239" t="s">
        <v>161</v>
      </c>
      <c r="H2239" t="s">
        <v>134</v>
      </c>
      <c r="I2239" t="s">
        <v>135</v>
      </c>
      <c r="J2239" t="s">
        <v>136</v>
      </c>
      <c r="K2239" t="s">
        <v>137</v>
      </c>
      <c r="L2239" t="s">
        <v>6662</v>
      </c>
      <c r="M2239" t="s">
        <v>6663</v>
      </c>
      <c r="N2239">
        <v>0.18222222199999999</v>
      </c>
      <c r="O2239">
        <v>2</v>
      </c>
      <c r="P2239">
        <v>319</v>
      </c>
      <c r="Q2239">
        <v>49</v>
      </c>
      <c r="R2239">
        <v>19</v>
      </c>
      <c r="S2239">
        <v>8</v>
      </c>
      <c r="T2239">
        <v>48</v>
      </c>
      <c r="U2239">
        <v>0</v>
      </c>
      <c r="V2239">
        <v>0</v>
      </c>
      <c r="W2239">
        <v>7.4428350975048893E-2</v>
      </c>
      <c r="X2239">
        <v>8.2167221410806892</v>
      </c>
      <c r="Y2239">
        <v>5.0127320749918782</v>
      </c>
      <c r="Z2239">
        <v>0.38610528229520014</v>
      </c>
      <c r="AA2239">
        <v>27.651381652740891</v>
      </c>
      <c r="AB2239">
        <v>9.8722251307566342</v>
      </c>
      <c r="AC2239">
        <v>0</v>
      </c>
      <c r="AD2239">
        <v>0</v>
      </c>
      <c r="AE2239">
        <v>51.213594632840341</v>
      </c>
    </row>
    <row r="2240" spans="1:31" x14ac:dyDescent="0.25">
      <c r="A2240">
        <v>1630671</v>
      </c>
      <c r="B2240">
        <v>1</v>
      </c>
      <c r="C2240" t="s">
        <v>80</v>
      </c>
      <c r="D2240" t="s">
        <v>97</v>
      </c>
      <c r="E2240" t="s">
        <v>178</v>
      </c>
      <c r="F2240" t="s">
        <v>6664</v>
      </c>
      <c r="G2240" t="s">
        <v>187</v>
      </c>
      <c r="H2240" t="s">
        <v>149</v>
      </c>
      <c r="I2240" t="s">
        <v>135</v>
      </c>
      <c r="J2240" t="s">
        <v>136</v>
      </c>
      <c r="K2240" t="s">
        <v>137</v>
      </c>
      <c r="L2240" t="s">
        <v>6665</v>
      </c>
      <c r="M2240" t="s">
        <v>6666</v>
      </c>
      <c r="N2240">
        <v>1.7269444439999999</v>
      </c>
      <c r="O2240">
        <v>0</v>
      </c>
      <c r="P2240">
        <v>21</v>
      </c>
      <c r="Q2240">
        <v>0</v>
      </c>
      <c r="R2240">
        <v>1</v>
      </c>
      <c r="S2240">
        <v>0</v>
      </c>
      <c r="T2240">
        <v>1</v>
      </c>
      <c r="U2240">
        <v>0</v>
      </c>
      <c r="V2240">
        <v>0</v>
      </c>
      <c r="W2240">
        <v>0</v>
      </c>
      <c r="X2240">
        <v>27.877239599623444</v>
      </c>
      <c r="Y2240">
        <v>0</v>
      </c>
      <c r="Z2240">
        <v>4.0547073721084993E-2</v>
      </c>
      <c r="AA2240">
        <v>0</v>
      </c>
      <c r="AB2240">
        <v>3.5609585350850335</v>
      </c>
      <c r="AC2240">
        <v>0</v>
      </c>
      <c r="AD2240">
        <v>0</v>
      </c>
      <c r="AE2240">
        <v>31.478745208429565</v>
      </c>
    </row>
    <row r="2241" spans="1:31" x14ac:dyDescent="0.25">
      <c r="A2241">
        <v>1630672</v>
      </c>
      <c r="B2241">
        <v>1</v>
      </c>
      <c r="C2241" t="s">
        <v>81</v>
      </c>
      <c r="D2241" t="s">
        <v>112</v>
      </c>
      <c r="E2241" t="s">
        <v>152</v>
      </c>
      <c r="F2241" t="s">
        <v>6667</v>
      </c>
      <c r="G2241" t="s">
        <v>154</v>
      </c>
      <c r="H2241" t="s">
        <v>149</v>
      </c>
      <c r="I2241" t="s">
        <v>135</v>
      </c>
      <c r="J2241" t="s">
        <v>136</v>
      </c>
      <c r="K2241" t="s">
        <v>137</v>
      </c>
      <c r="L2241" t="s">
        <v>6668</v>
      </c>
      <c r="M2241" t="s">
        <v>6669</v>
      </c>
      <c r="N2241">
        <v>3.1697222219999999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2.9769128445672782E-2</v>
      </c>
      <c r="AC2241">
        <v>0</v>
      </c>
      <c r="AD2241">
        <v>0</v>
      </c>
      <c r="AE2241">
        <v>2.9769128445672782E-2</v>
      </c>
    </row>
    <row r="2242" spans="1:31" x14ac:dyDescent="0.25">
      <c r="A2242">
        <v>1630673</v>
      </c>
      <c r="B2242">
        <v>1</v>
      </c>
      <c r="C2242" t="s">
        <v>81</v>
      </c>
      <c r="D2242" t="s">
        <v>112</v>
      </c>
      <c r="E2242" t="s">
        <v>178</v>
      </c>
      <c r="F2242" t="s">
        <v>6670</v>
      </c>
      <c r="G2242" t="s">
        <v>227</v>
      </c>
      <c r="H2242" t="s">
        <v>149</v>
      </c>
      <c r="I2242" t="s">
        <v>135</v>
      </c>
      <c r="J2242" t="s">
        <v>136</v>
      </c>
      <c r="K2242" t="s">
        <v>137</v>
      </c>
      <c r="L2242" t="s">
        <v>6671</v>
      </c>
      <c r="M2242" t="s">
        <v>6672</v>
      </c>
      <c r="N2242">
        <v>2.72</v>
      </c>
      <c r="O2242">
        <v>0</v>
      </c>
      <c r="P2242">
        <v>91</v>
      </c>
      <c r="Q2242">
        <v>0</v>
      </c>
      <c r="R2242">
        <v>0</v>
      </c>
      <c r="S2242">
        <v>0</v>
      </c>
      <c r="T2242">
        <v>20</v>
      </c>
      <c r="U2242">
        <v>0</v>
      </c>
      <c r="V2242">
        <v>0</v>
      </c>
      <c r="W2242">
        <v>0</v>
      </c>
      <c r="X2242">
        <v>31.569267913754501</v>
      </c>
      <c r="Y2242">
        <v>0</v>
      </c>
      <c r="Z2242">
        <v>0</v>
      </c>
      <c r="AA2242">
        <v>0</v>
      </c>
      <c r="AB2242">
        <v>20.767610795038202</v>
      </c>
      <c r="AC2242">
        <v>0</v>
      </c>
      <c r="AD2242">
        <v>0</v>
      </c>
      <c r="AE2242">
        <v>52.336878708792703</v>
      </c>
    </row>
    <row r="2243" spans="1:31" x14ac:dyDescent="0.25">
      <c r="A2243">
        <v>1630674</v>
      </c>
      <c r="B2243">
        <v>1</v>
      </c>
      <c r="C2243" t="s">
        <v>81</v>
      </c>
      <c r="D2243" t="s">
        <v>112</v>
      </c>
      <c r="E2243" t="s">
        <v>152</v>
      </c>
      <c r="F2243" t="s">
        <v>6673</v>
      </c>
      <c r="G2243" t="s">
        <v>154</v>
      </c>
      <c r="H2243" t="s">
        <v>149</v>
      </c>
      <c r="I2243" t="s">
        <v>135</v>
      </c>
      <c r="J2243" t="s">
        <v>136</v>
      </c>
      <c r="K2243" t="s">
        <v>137</v>
      </c>
      <c r="L2243" t="s">
        <v>6674</v>
      </c>
      <c r="M2243" t="s">
        <v>6675</v>
      </c>
      <c r="N2243">
        <v>2.3319444439999999</v>
      </c>
      <c r="O2243">
        <v>0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4.7515167948993332E-2</v>
      </c>
      <c r="AA2243">
        <v>0</v>
      </c>
      <c r="AB2243">
        <v>0</v>
      </c>
      <c r="AC2243">
        <v>0</v>
      </c>
      <c r="AD2243">
        <v>0</v>
      </c>
      <c r="AE2243">
        <v>4.7515167948993332E-2</v>
      </c>
    </row>
    <row r="2244" spans="1:31" x14ac:dyDescent="0.25">
      <c r="A2244">
        <v>1630675</v>
      </c>
      <c r="B2244">
        <v>1</v>
      </c>
      <c r="C2244" t="s">
        <v>80</v>
      </c>
      <c r="D2244" t="s">
        <v>104</v>
      </c>
      <c r="E2244" t="s">
        <v>178</v>
      </c>
      <c r="F2244" t="s">
        <v>6676</v>
      </c>
      <c r="G2244" t="s">
        <v>227</v>
      </c>
      <c r="H2244" t="s">
        <v>149</v>
      </c>
      <c r="I2244" t="s">
        <v>135</v>
      </c>
      <c r="J2244" t="s">
        <v>136</v>
      </c>
      <c r="K2244" t="s">
        <v>137</v>
      </c>
      <c r="L2244" t="s">
        <v>6677</v>
      </c>
      <c r="M2244" t="s">
        <v>6678</v>
      </c>
      <c r="N2244">
        <v>1.113888888</v>
      </c>
      <c r="O2244">
        <v>0</v>
      </c>
      <c r="P2244">
        <v>222</v>
      </c>
      <c r="Q2244">
        <v>0</v>
      </c>
      <c r="R2244">
        <v>0</v>
      </c>
      <c r="S2244">
        <v>0</v>
      </c>
      <c r="T2244">
        <v>39</v>
      </c>
      <c r="U2244">
        <v>0</v>
      </c>
      <c r="V2244">
        <v>0</v>
      </c>
      <c r="W2244">
        <v>0</v>
      </c>
      <c r="X2244">
        <v>54.805782900746919</v>
      </c>
      <c r="Y2244">
        <v>0</v>
      </c>
      <c r="Z2244">
        <v>0</v>
      </c>
      <c r="AA2244">
        <v>0</v>
      </c>
      <c r="AB2244">
        <v>54.851987446911792</v>
      </c>
      <c r="AC2244">
        <v>0</v>
      </c>
      <c r="AD2244">
        <v>0</v>
      </c>
      <c r="AE2244">
        <v>109.65777034765871</v>
      </c>
    </row>
    <row r="2245" spans="1:31" x14ac:dyDescent="0.25">
      <c r="A2245">
        <v>1630676</v>
      </c>
      <c r="B2245">
        <v>1</v>
      </c>
      <c r="C2245" t="s">
        <v>80</v>
      </c>
      <c r="D2245" t="s">
        <v>105</v>
      </c>
      <c r="E2245" t="s">
        <v>362</v>
      </c>
      <c r="F2245" t="s">
        <v>6679</v>
      </c>
      <c r="G2245" t="s">
        <v>231</v>
      </c>
      <c r="H2245" t="s">
        <v>149</v>
      </c>
      <c r="I2245" t="s">
        <v>135</v>
      </c>
      <c r="J2245" t="s">
        <v>136</v>
      </c>
      <c r="K2245" t="s">
        <v>137</v>
      </c>
      <c r="L2245" t="s">
        <v>6680</v>
      </c>
      <c r="M2245" t="s">
        <v>6681</v>
      </c>
      <c r="N2245">
        <v>1.2555555549999999</v>
      </c>
      <c r="O2245">
        <v>0</v>
      </c>
      <c r="P2245">
        <v>15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14.964596860315302</v>
      </c>
      <c r="Y2245">
        <v>0</v>
      </c>
      <c r="Z2245">
        <v>0</v>
      </c>
      <c r="AA2245">
        <v>0</v>
      </c>
      <c r="AB2245">
        <v>2.2936617638222225E-4</v>
      </c>
      <c r="AC2245">
        <v>0</v>
      </c>
      <c r="AD2245">
        <v>0</v>
      </c>
      <c r="AE2245">
        <v>14.964826226491684</v>
      </c>
    </row>
    <row r="2246" spans="1:31" x14ac:dyDescent="0.25">
      <c r="A2246">
        <v>1630677</v>
      </c>
      <c r="B2246">
        <v>1</v>
      </c>
      <c r="C2246" t="s">
        <v>80</v>
      </c>
      <c r="D2246" t="s">
        <v>83</v>
      </c>
      <c r="E2246" t="s">
        <v>131</v>
      </c>
      <c r="F2246" t="s">
        <v>6682</v>
      </c>
      <c r="G2246" t="s">
        <v>195</v>
      </c>
      <c r="H2246" t="s">
        <v>134</v>
      </c>
      <c r="I2246" t="s">
        <v>135</v>
      </c>
      <c r="J2246" t="s">
        <v>136</v>
      </c>
      <c r="K2246" t="s">
        <v>137</v>
      </c>
      <c r="L2246" t="s">
        <v>6683</v>
      </c>
      <c r="M2246" t="s">
        <v>6684</v>
      </c>
      <c r="N2246">
        <v>1.9197222220000001</v>
      </c>
      <c r="O2246">
        <v>0</v>
      </c>
      <c r="P2246">
        <v>361</v>
      </c>
      <c r="Q2246">
        <v>0</v>
      </c>
      <c r="R2246">
        <v>0</v>
      </c>
      <c r="S2246">
        <v>0</v>
      </c>
      <c r="T2246">
        <v>34</v>
      </c>
      <c r="U2246">
        <v>0</v>
      </c>
      <c r="V2246">
        <v>0</v>
      </c>
      <c r="W2246">
        <v>0</v>
      </c>
      <c r="X2246">
        <v>236.71876534070063</v>
      </c>
      <c r="Y2246">
        <v>0</v>
      </c>
      <c r="Z2246">
        <v>0</v>
      </c>
      <c r="AA2246">
        <v>0</v>
      </c>
      <c r="AB2246">
        <v>68.206516354894291</v>
      </c>
      <c r="AC2246">
        <v>0</v>
      </c>
      <c r="AD2246">
        <v>0</v>
      </c>
      <c r="AE2246">
        <v>304.92528169559489</v>
      </c>
    </row>
    <row r="2247" spans="1:31" x14ac:dyDescent="0.25">
      <c r="A2247">
        <v>1630681</v>
      </c>
      <c r="B2247">
        <v>1</v>
      </c>
      <c r="C2247" t="s">
        <v>80</v>
      </c>
      <c r="D2247" t="s">
        <v>110</v>
      </c>
      <c r="E2247" t="s">
        <v>152</v>
      </c>
      <c r="F2247" t="s">
        <v>6685</v>
      </c>
      <c r="G2247" t="s">
        <v>168</v>
      </c>
      <c r="H2247" t="s">
        <v>149</v>
      </c>
      <c r="I2247" t="s">
        <v>135</v>
      </c>
      <c r="J2247" t="s">
        <v>136</v>
      </c>
      <c r="K2247" t="s">
        <v>137</v>
      </c>
      <c r="L2247" t="s">
        <v>6686</v>
      </c>
      <c r="M2247" t="s">
        <v>6687</v>
      </c>
      <c r="N2247">
        <v>8.7183333330000004</v>
      </c>
      <c r="O2247">
        <v>0</v>
      </c>
      <c r="P2247">
        <v>8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28.315600877142906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28.315600877142906</v>
      </c>
    </row>
    <row r="2248" spans="1:31" x14ac:dyDescent="0.25">
      <c r="A2248">
        <v>1630690</v>
      </c>
      <c r="B2248">
        <v>1</v>
      </c>
      <c r="C2248" t="s">
        <v>80</v>
      </c>
      <c r="D2248" t="s">
        <v>96</v>
      </c>
      <c r="E2248" t="s">
        <v>152</v>
      </c>
      <c r="F2248" t="s">
        <v>6688</v>
      </c>
      <c r="G2248" t="s">
        <v>168</v>
      </c>
      <c r="H2248" t="s">
        <v>149</v>
      </c>
      <c r="I2248" t="s">
        <v>135</v>
      </c>
      <c r="J2248" t="s">
        <v>136</v>
      </c>
      <c r="K2248" t="s">
        <v>137</v>
      </c>
      <c r="L2248" t="s">
        <v>6689</v>
      </c>
      <c r="M2248" t="s">
        <v>6690</v>
      </c>
      <c r="N2248">
        <v>8.3699999999999992</v>
      </c>
      <c r="O2248">
        <v>0</v>
      </c>
      <c r="P2248">
        <v>1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5.1873618657302165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5.1873618657302165</v>
      </c>
    </row>
    <row r="2249" spans="1:31" x14ac:dyDescent="0.25">
      <c r="A2249">
        <v>1630693</v>
      </c>
      <c r="B2249">
        <v>1</v>
      </c>
      <c r="C2249" t="s">
        <v>81</v>
      </c>
      <c r="D2249" t="s">
        <v>116</v>
      </c>
      <c r="E2249" t="s">
        <v>204</v>
      </c>
      <c r="F2249" t="s">
        <v>6691</v>
      </c>
      <c r="G2249" t="s">
        <v>918</v>
      </c>
      <c r="H2249" t="s">
        <v>134</v>
      </c>
      <c r="I2249" t="s">
        <v>135</v>
      </c>
      <c r="J2249" t="s">
        <v>136</v>
      </c>
      <c r="K2249" t="s">
        <v>143</v>
      </c>
      <c r="L2249" t="s">
        <v>6692</v>
      </c>
      <c r="M2249" t="s">
        <v>6693</v>
      </c>
      <c r="N2249">
        <v>0.37805555499999999</v>
      </c>
      <c r="O2249">
        <v>0</v>
      </c>
      <c r="P2249">
        <v>391</v>
      </c>
      <c r="Q2249">
        <v>192</v>
      </c>
      <c r="R2249">
        <v>9</v>
      </c>
      <c r="S2249">
        <v>20</v>
      </c>
      <c r="T2249">
        <v>49</v>
      </c>
      <c r="U2249">
        <v>0</v>
      </c>
      <c r="V2249">
        <v>0</v>
      </c>
      <c r="W2249">
        <v>0</v>
      </c>
      <c r="X2249">
        <v>26.605412230264584</v>
      </c>
      <c r="Y2249">
        <v>13.270756359488809</v>
      </c>
      <c r="Z2249">
        <v>2.2543534659216258</v>
      </c>
      <c r="AA2249">
        <v>243.96014060678277</v>
      </c>
      <c r="AB2249">
        <v>5.9483198955356373</v>
      </c>
      <c r="AC2249">
        <v>0</v>
      </c>
      <c r="AD2249">
        <v>0</v>
      </c>
      <c r="AE2249">
        <v>292.03898255799345</v>
      </c>
    </row>
    <row r="2250" spans="1:31" x14ac:dyDescent="0.25">
      <c r="A2250">
        <v>1630696</v>
      </c>
      <c r="B2250">
        <v>1</v>
      </c>
      <c r="C2250" t="s">
        <v>80</v>
      </c>
      <c r="D2250" t="s">
        <v>97</v>
      </c>
      <c r="E2250" t="s">
        <v>152</v>
      </c>
      <c r="F2250" t="s">
        <v>6694</v>
      </c>
      <c r="G2250" t="s">
        <v>154</v>
      </c>
      <c r="H2250" t="s">
        <v>149</v>
      </c>
      <c r="I2250" t="s">
        <v>135</v>
      </c>
      <c r="J2250" t="s">
        <v>136</v>
      </c>
      <c r="K2250" t="s">
        <v>137</v>
      </c>
      <c r="L2250" t="s">
        <v>6695</v>
      </c>
      <c r="M2250" t="s">
        <v>6696</v>
      </c>
      <c r="N2250">
        <v>7.8394444439999997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15.043882477264667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15.043882477264667</v>
      </c>
    </row>
    <row r="2251" spans="1:31" x14ac:dyDescent="0.25">
      <c r="A2251">
        <v>1630697</v>
      </c>
      <c r="B2251">
        <v>1</v>
      </c>
      <c r="C2251" t="s">
        <v>81</v>
      </c>
      <c r="D2251" t="s">
        <v>115</v>
      </c>
      <c r="E2251" t="s">
        <v>131</v>
      </c>
      <c r="F2251" t="s">
        <v>6697</v>
      </c>
      <c r="G2251" t="s">
        <v>585</v>
      </c>
      <c r="H2251" t="s">
        <v>134</v>
      </c>
      <c r="I2251" t="s">
        <v>135</v>
      </c>
      <c r="J2251" t="s">
        <v>136</v>
      </c>
      <c r="K2251" t="s">
        <v>137</v>
      </c>
      <c r="L2251" t="s">
        <v>6698</v>
      </c>
      <c r="M2251" t="s">
        <v>6699</v>
      </c>
      <c r="N2251">
        <v>1.7224999999999999</v>
      </c>
      <c r="O2251">
        <v>0</v>
      </c>
      <c r="P2251">
        <v>142</v>
      </c>
      <c r="Q2251">
        <v>0</v>
      </c>
      <c r="R2251">
        <v>0</v>
      </c>
      <c r="S2251">
        <v>0</v>
      </c>
      <c r="T2251">
        <v>103</v>
      </c>
      <c r="U2251">
        <v>0</v>
      </c>
      <c r="V2251">
        <v>0</v>
      </c>
      <c r="W2251">
        <v>0</v>
      </c>
      <c r="X2251">
        <v>39.952402579720072</v>
      </c>
      <c r="Y2251">
        <v>0</v>
      </c>
      <c r="Z2251">
        <v>0</v>
      </c>
      <c r="AA2251">
        <v>0</v>
      </c>
      <c r="AB2251">
        <v>173.10092451595557</v>
      </c>
      <c r="AC2251">
        <v>0</v>
      </c>
      <c r="AD2251">
        <v>0</v>
      </c>
      <c r="AE2251">
        <v>213.05332709567563</v>
      </c>
    </row>
    <row r="2252" spans="1:31" x14ac:dyDescent="0.25">
      <c r="A2252">
        <v>1630702</v>
      </c>
      <c r="B2252">
        <v>1</v>
      </c>
      <c r="C2252" t="s">
        <v>80</v>
      </c>
      <c r="D2252" t="s">
        <v>104</v>
      </c>
      <c r="E2252" t="s">
        <v>152</v>
      </c>
      <c r="F2252" t="s">
        <v>6700</v>
      </c>
      <c r="G2252" t="s">
        <v>154</v>
      </c>
      <c r="H2252" t="s">
        <v>149</v>
      </c>
      <c r="I2252" t="s">
        <v>135</v>
      </c>
      <c r="J2252" t="s">
        <v>136</v>
      </c>
      <c r="K2252" t="s">
        <v>137</v>
      </c>
      <c r="L2252" t="s">
        <v>6701</v>
      </c>
      <c r="M2252" t="s">
        <v>6702</v>
      </c>
      <c r="N2252">
        <v>5.5225</v>
      </c>
      <c r="O2252">
        <v>0</v>
      </c>
      <c r="P2252">
        <v>3</v>
      </c>
      <c r="Q2252">
        <v>0</v>
      </c>
      <c r="R2252">
        <v>0</v>
      </c>
      <c r="S2252">
        <v>0</v>
      </c>
      <c r="T2252">
        <v>1</v>
      </c>
      <c r="U2252">
        <v>0</v>
      </c>
      <c r="V2252">
        <v>0</v>
      </c>
      <c r="W2252">
        <v>0</v>
      </c>
      <c r="X2252">
        <v>19.743523664802829</v>
      </c>
      <c r="Y2252">
        <v>0</v>
      </c>
      <c r="Z2252">
        <v>0</v>
      </c>
      <c r="AA2252">
        <v>0</v>
      </c>
      <c r="AB2252">
        <v>0.25832930642566088</v>
      </c>
      <c r="AC2252">
        <v>0</v>
      </c>
      <c r="AD2252">
        <v>0</v>
      </c>
      <c r="AE2252">
        <v>20.001852971228491</v>
      </c>
    </row>
    <row r="2253" spans="1:31" x14ac:dyDescent="0.25">
      <c r="A2253">
        <v>1630703</v>
      </c>
      <c r="B2253">
        <v>1</v>
      </c>
      <c r="C2253" t="s">
        <v>80</v>
      </c>
      <c r="D2253" t="s">
        <v>94</v>
      </c>
      <c r="E2253" t="s">
        <v>140</v>
      </c>
      <c r="F2253" t="s">
        <v>1853</v>
      </c>
      <c r="G2253" t="s">
        <v>161</v>
      </c>
      <c r="H2253" t="s">
        <v>134</v>
      </c>
      <c r="I2253" t="s">
        <v>135</v>
      </c>
      <c r="J2253" t="s">
        <v>136</v>
      </c>
      <c r="K2253" t="s">
        <v>137</v>
      </c>
      <c r="L2253" t="s">
        <v>6703</v>
      </c>
      <c r="M2253" t="s">
        <v>6704</v>
      </c>
      <c r="N2253">
        <v>0.61527777699999997</v>
      </c>
      <c r="O2253">
        <v>0</v>
      </c>
      <c r="P2253">
        <v>0</v>
      </c>
      <c r="Q2253">
        <v>11</v>
      </c>
      <c r="R2253">
        <v>126</v>
      </c>
      <c r="S2253">
        <v>1</v>
      </c>
      <c r="T2253">
        <v>3</v>
      </c>
      <c r="U2253">
        <v>0</v>
      </c>
      <c r="V2253">
        <v>0</v>
      </c>
      <c r="W2253">
        <v>0</v>
      </c>
      <c r="X2253">
        <v>0</v>
      </c>
      <c r="Y2253">
        <v>21.169075419346793</v>
      </c>
      <c r="Z2253">
        <v>24.391370061608285</v>
      </c>
      <c r="AA2253">
        <v>1.1445967372315666</v>
      </c>
      <c r="AB2253">
        <v>1.2644464639726458</v>
      </c>
      <c r="AC2253">
        <v>0</v>
      </c>
      <c r="AD2253">
        <v>0</v>
      </c>
      <c r="AE2253">
        <v>47.969488682159295</v>
      </c>
    </row>
    <row r="2254" spans="1:31" x14ac:dyDescent="0.25">
      <c r="A2254">
        <v>1630709</v>
      </c>
      <c r="B2254">
        <v>1</v>
      </c>
      <c r="C2254" t="s">
        <v>81</v>
      </c>
      <c r="D2254" t="s">
        <v>127</v>
      </c>
      <c r="E2254" t="s">
        <v>178</v>
      </c>
      <c r="F2254" t="s">
        <v>6705</v>
      </c>
      <c r="G2254" t="s">
        <v>227</v>
      </c>
      <c r="H2254" t="s">
        <v>149</v>
      </c>
      <c r="I2254" t="s">
        <v>135</v>
      </c>
      <c r="J2254" t="s">
        <v>136</v>
      </c>
      <c r="K2254" t="s">
        <v>137</v>
      </c>
      <c r="L2254" t="s">
        <v>6706</v>
      </c>
      <c r="M2254" t="s">
        <v>6707</v>
      </c>
      <c r="N2254">
        <v>5.8008333329999999</v>
      </c>
      <c r="O2254">
        <v>0</v>
      </c>
      <c r="P2254">
        <v>17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5.1253995784352027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5.1253995784352027</v>
      </c>
    </row>
    <row r="2255" spans="1:31" x14ac:dyDescent="0.25">
      <c r="A2255">
        <v>1630710</v>
      </c>
      <c r="B2255">
        <v>1</v>
      </c>
      <c r="C2255" t="s">
        <v>80</v>
      </c>
      <c r="D2255" t="s">
        <v>110</v>
      </c>
      <c r="E2255" t="s">
        <v>152</v>
      </c>
      <c r="F2255" t="s">
        <v>6708</v>
      </c>
      <c r="G2255" t="s">
        <v>154</v>
      </c>
      <c r="H2255" t="s">
        <v>149</v>
      </c>
      <c r="I2255" t="s">
        <v>135</v>
      </c>
      <c r="J2255" t="s">
        <v>136</v>
      </c>
      <c r="K2255" t="s">
        <v>137</v>
      </c>
      <c r="L2255" t="s">
        <v>6709</v>
      </c>
      <c r="M2255" t="s">
        <v>6710</v>
      </c>
      <c r="N2255">
        <v>1.2669444439999999</v>
      </c>
      <c r="O2255">
        <v>0</v>
      </c>
      <c r="P2255">
        <v>4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1.3391918360460811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1.3391918360460811</v>
      </c>
    </row>
    <row r="2256" spans="1:31" x14ac:dyDescent="0.25">
      <c r="A2256">
        <v>1630712</v>
      </c>
      <c r="B2256">
        <v>1</v>
      </c>
      <c r="C2256" t="s">
        <v>81</v>
      </c>
      <c r="D2256" t="s">
        <v>128</v>
      </c>
      <c r="E2256" t="s">
        <v>140</v>
      </c>
      <c r="F2256" t="s">
        <v>3578</v>
      </c>
      <c r="G2256" t="s">
        <v>161</v>
      </c>
      <c r="H2256" t="s">
        <v>134</v>
      </c>
      <c r="I2256" t="s">
        <v>135</v>
      </c>
      <c r="J2256" t="s">
        <v>136</v>
      </c>
      <c r="K2256" t="s">
        <v>137</v>
      </c>
      <c r="L2256" t="s">
        <v>6711</v>
      </c>
      <c r="M2256" t="s">
        <v>6712</v>
      </c>
      <c r="N2256">
        <v>0.22444444399999999</v>
      </c>
      <c r="O2256">
        <v>0</v>
      </c>
      <c r="P2256">
        <v>18</v>
      </c>
      <c r="Q2256">
        <v>1</v>
      </c>
      <c r="R2256">
        <v>0</v>
      </c>
      <c r="S2256">
        <v>36</v>
      </c>
      <c r="T2256">
        <v>44</v>
      </c>
      <c r="U2256">
        <v>38</v>
      </c>
      <c r="V2256">
        <v>43</v>
      </c>
      <c r="W2256">
        <v>0</v>
      </c>
      <c r="X2256">
        <v>1.3880118952712222</v>
      </c>
      <c r="Y2256">
        <v>0.24291205017676387</v>
      </c>
      <c r="Z2256">
        <v>0</v>
      </c>
      <c r="AA2256">
        <v>107.50773778436624</v>
      </c>
      <c r="AB2256">
        <v>145.91670179335949</v>
      </c>
      <c r="AC2256">
        <v>1040.136699852575</v>
      </c>
      <c r="AD2256">
        <v>583.53762933962344</v>
      </c>
      <c r="AE2256">
        <v>1878.7296927153723</v>
      </c>
    </row>
    <row r="2257" spans="1:31" x14ac:dyDescent="0.25">
      <c r="A2257">
        <v>1630713</v>
      </c>
      <c r="B2257">
        <v>1</v>
      </c>
      <c r="C2257" t="s">
        <v>81</v>
      </c>
      <c r="D2257" t="s">
        <v>127</v>
      </c>
      <c r="E2257" t="s">
        <v>131</v>
      </c>
      <c r="F2257" t="s">
        <v>6713</v>
      </c>
      <c r="G2257" t="s">
        <v>161</v>
      </c>
      <c r="H2257" t="s">
        <v>134</v>
      </c>
      <c r="I2257" t="s">
        <v>135</v>
      </c>
      <c r="J2257" t="s">
        <v>136</v>
      </c>
      <c r="K2257" t="s">
        <v>137</v>
      </c>
      <c r="L2257" t="s">
        <v>6714</v>
      </c>
      <c r="M2257" t="s">
        <v>6715</v>
      </c>
      <c r="N2257">
        <v>1.036944444</v>
      </c>
      <c r="O2257">
        <v>0</v>
      </c>
      <c r="P2257">
        <v>399</v>
      </c>
      <c r="Q2257">
        <v>24</v>
      </c>
      <c r="R2257">
        <v>56</v>
      </c>
      <c r="S2257">
        <v>4</v>
      </c>
      <c r="T2257">
        <v>29</v>
      </c>
      <c r="U2257">
        <v>0</v>
      </c>
      <c r="V2257">
        <v>0</v>
      </c>
      <c r="W2257">
        <v>0</v>
      </c>
      <c r="X2257">
        <v>59.499706836628164</v>
      </c>
      <c r="Y2257">
        <v>7.6264238100057522</v>
      </c>
      <c r="Z2257">
        <v>17.486721476551356</v>
      </c>
      <c r="AA2257">
        <v>22.431355141522111</v>
      </c>
      <c r="AB2257">
        <v>17.702976967448368</v>
      </c>
      <c r="AC2257">
        <v>0</v>
      </c>
      <c r="AD2257">
        <v>0</v>
      </c>
      <c r="AE2257">
        <v>124.74718423215575</v>
      </c>
    </row>
    <row r="2258" spans="1:31" x14ac:dyDescent="0.25">
      <c r="A2258">
        <v>1630718</v>
      </c>
      <c r="B2258">
        <v>1</v>
      </c>
      <c r="C2258" t="s">
        <v>80</v>
      </c>
      <c r="D2258" t="s">
        <v>84</v>
      </c>
      <c r="E2258" t="s">
        <v>152</v>
      </c>
      <c r="F2258" t="s">
        <v>6716</v>
      </c>
      <c r="G2258" t="s">
        <v>154</v>
      </c>
      <c r="H2258" t="s">
        <v>149</v>
      </c>
      <c r="I2258" t="s">
        <v>135</v>
      </c>
      <c r="J2258" t="s">
        <v>136</v>
      </c>
      <c r="K2258" t="s">
        <v>137</v>
      </c>
      <c r="L2258" t="s">
        <v>6717</v>
      </c>
      <c r="M2258" t="s">
        <v>6718</v>
      </c>
      <c r="N2258">
        <v>4.2044444439999999</v>
      </c>
      <c r="O2258">
        <v>0</v>
      </c>
      <c r="P2258">
        <v>3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5.7685233716833686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5.7685233716833686</v>
      </c>
    </row>
    <row r="2259" spans="1:31" x14ac:dyDescent="0.25">
      <c r="A2259">
        <v>1630719</v>
      </c>
      <c r="B2259">
        <v>1</v>
      </c>
      <c r="C2259" t="s">
        <v>80</v>
      </c>
      <c r="D2259" t="s">
        <v>83</v>
      </c>
      <c r="E2259" t="s">
        <v>152</v>
      </c>
      <c r="F2259" t="s">
        <v>6719</v>
      </c>
      <c r="G2259" t="s">
        <v>172</v>
      </c>
      <c r="H2259" t="s">
        <v>149</v>
      </c>
      <c r="I2259" t="s">
        <v>135</v>
      </c>
      <c r="J2259" t="s">
        <v>136</v>
      </c>
      <c r="K2259" t="s">
        <v>137</v>
      </c>
      <c r="L2259" t="s">
        <v>6720</v>
      </c>
      <c r="M2259" t="s">
        <v>6721</v>
      </c>
      <c r="N2259">
        <v>1.334166666</v>
      </c>
      <c r="O2259">
        <v>0</v>
      </c>
      <c r="P2259">
        <v>3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2.4007215591176525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2.4007215591176525</v>
      </c>
    </row>
    <row r="2260" spans="1:31" x14ac:dyDescent="0.25">
      <c r="A2260">
        <v>1630721</v>
      </c>
      <c r="B2260">
        <v>1</v>
      </c>
      <c r="C2260" t="s">
        <v>81</v>
      </c>
      <c r="D2260" t="s">
        <v>112</v>
      </c>
      <c r="E2260" t="s">
        <v>152</v>
      </c>
      <c r="F2260" t="s">
        <v>6722</v>
      </c>
      <c r="G2260" t="s">
        <v>3010</v>
      </c>
      <c r="H2260" t="s">
        <v>149</v>
      </c>
      <c r="I2260" t="s">
        <v>135</v>
      </c>
      <c r="J2260" t="s">
        <v>136</v>
      </c>
      <c r="K2260" t="s">
        <v>137</v>
      </c>
      <c r="L2260" t="s">
        <v>6723</v>
      </c>
      <c r="M2260" t="s">
        <v>6724</v>
      </c>
      <c r="N2260">
        <v>0.85055555500000002</v>
      </c>
      <c r="O2260">
        <v>0</v>
      </c>
      <c r="P2260">
        <v>4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0.53858408251168899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0.53858408251168899</v>
      </c>
    </row>
    <row r="2261" spans="1:31" x14ac:dyDescent="0.25">
      <c r="A2261">
        <v>1630727</v>
      </c>
      <c r="B2261">
        <v>1</v>
      </c>
      <c r="C2261" t="s">
        <v>80</v>
      </c>
      <c r="D2261" t="s">
        <v>107</v>
      </c>
      <c r="E2261" t="s">
        <v>152</v>
      </c>
      <c r="F2261" t="s">
        <v>6359</v>
      </c>
      <c r="G2261" t="s">
        <v>154</v>
      </c>
      <c r="H2261" t="s">
        <v>149</v>
      </c>
      <c r="I2261" t="s">
        <v>135</v>
      </c>
      <c r="J2261" t="s">
        <v>136</v>
      </c>
      <c r="K2261" t="s">
        <v>137</v>
      </c>
      <c r="L2261" t="s">
        <v>6725</v>
      </c>
      <c r="M2261" t="s">
        <v>6726</v>
      </c>
      <c r="N2261">
        <v>1.3338888879999999</v>
      </c>
      <c r="O2261">
        <v>0</v>
      </c>
      <c r="P2261">
        <v>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0.11029378722737557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0.11029378722737557</v>
      </c>
    </row>
    <row r="2262" spans="1:31" x14ac:dyDescent="0.25">
      <c r="A2262">
        <v>1630731</v>
      </c>
      <c r="B2262">
        <v>1</v>
      </c>
      <c r="C2262" t="s">
        <v>80</v>
      </c>
      <c r="D2262" t="s">
        <v>100</v>
      </c>
      <c r="E2262" t="s">
        <v>152</v>
      </c>
      <c r="F2262" t="s">
        <v>6727</v>
      </c>
      <c r="G2262" t="s">
        <v>154</v>
      </c>
      <c r="H2262" t="s">
        <v>149</v>
      </c>
      <c r="I2262" t="s">
        <v>135</v>
      </c>
      <c r="J2262" t="s">
        <v>136</v>
      </c>
      <c r="K2262" t="s">
        <v>137</v>
      </c>
      <c r="L2262" t="s">
        <v>6728</v>
      </c>
      <c r="M2262" t="s">
        <v>6729</v>
      </c>
      <c r="N2262">
        <v>2.0261111110000001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1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0.21086440662923445</v>
      </c>
      <c r="AC2262">
        <v>0</v>
      </c>
      <c r="AD2262">
        <v>0</v>
      </c>
      <c r="AE2262">
        <v>0.21086440662923445</v>
      </c>
    </row>
    <row r="2263" spans="1:31" x14ac:dyDescent="0.25">
      <c r="A2263">
        <v>1630733</v>
      </c>
      <c r="B2263">
        <v>1</v>
      </c>
      <c r="C2263" t="s">
        <v>80</v>
      </c>
      <c r="D2263" t="s">
        <v>105</v>
      </c>
      <c r="E2263" t="s">
        <v>152</v>
      </c>
      <c r="F2263" t="s">
        <v>6730</v>
      </c>
      <c r="G2263" t="s">
        <v>154</v>
      </c>
      <c r="H2263" t="s">
        <v>149</v>
      </c>
      <c r="I2263" t="s">
        <v>135</v>
      </c>
      <c r="J2263" t="s">
        <v>136</v>
      </c>
      <c r="K2263" t="s">
        <v>137</v>
      </c>
      <c r="L2263" t="s">
        <v>6731</v>
      </c>
      <c r="M2263" t="s">
        <v>6732</v>
      </c>
      <c r="N2263">
        <v>4.0061111110000001</v>
      </c>
      <c r="O2263">
        <v>0</v>
      </c>
      <c r="P2263">
        <v>13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9.2602910531819767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9.2602910531819767</v>
      </c>
    </row>
    <row r="2264" spans="1:31" x14ac:dyDescent="0.25">
      <c r="A2264">
        <v>1630735</v>
      </c>
      <c r="B2264">
        <v>1</v>
      </c>
      <c r="C2264" t="s">
        <v>80</v>
      </c>
      <c r="D2264" t="s">
        <v>95</v>
      </c>
      <c r="E2264" t="s">
        <v>131</v>
      </c>
      <c r="F2264" t="s">
        <v>6733</v>
      </c>
      <c r="G2264" t="s">
        <v>195</v>
      </c>
      <c r="H2264" t="s">
        <v>134</v>
      </c>
      <c r="I2264" t="s">
        <v>135</v>
      </c>
      <c r="J2264" t="s">
        <v>136</v>
      </c>
      <c r="K2264" t="s">
        <v>137</v>
      </c>
      <c r="L2264" t="s">
        <v>6734</v>
      </c>
      <c r="M2264" t="s">
        <v>6735</v>
      </c>
      <c r="N2264">
        <v>0.77777777699999995</v>
      </c>
      <c r="O2264">
        <v>0</v>
      </c>
      <c r="P2264">
        <v>172</v>
      </c>
      <c r="Q2264">
        <v>0</v>
      </c>
      <c r="R2264">
        <v>1</v>
      </c>
      <c r="S2264">
        <v>0</v>
      </c>
      <c r="T2264">
        <v>12</v>
      </c>
      <c r="U2264">
        <v>0</v>
      </c>
      <c r="V2264">
        <v>0</v>
      </c>
      <c r="W2264">
        <v>0</v>
      </c>
      <c r="X2264">
        <v>17.900552796046519</v>
      </c>
      <c r="Y2264">
        <v>0</v>
      </c>
      <c r="Z2264">
        <v>0.46247829391322776</v>
      </c>
      <c r="AA2264">
        <v>0</v>
      </c>
      <c r="AB2264">
        <v>3.2119632295635965</v>
      </c>
      <c r="AC2264">
        <v>0</v>
      </c>
      <c r="AD2264">
        <v>0</v>
      </c>
      <c r="AE2264">
        <v>21.574994319523345</v>
      </c>
    </row>
    <row r="2265" spans="1:31" x14ac:dyDescent="0.25">
      <c r="A2265">
        <v>1630737</v>
      </c>
      <c r="B2265">
        <v>1</v>
      </c>
      <c r="C2265" t="s">
        <v>80</v>
      </c>
      <c r="D2265" t="s">
        <v>88</v>
      </c>
      <c r="E2265" t="s">
        <v>152</v>
      </c>
      <c r="F2265" t="s">
        <v>3712</v>
      </c>
      <c r="G2265" t="s">
        <v>154</v>
      </c>
      <c r="H2265" t="s">
        <v>149</v>
      </c>
      <c r="I2265" t="s">
        <v>135</v>
      </c>
      <c r="J2265" t="s">
        <v>136</v>
      </c>
      <c r="K2265" t="s">
        <v>137</v>
      </c>
      <c r="L2265" t="s">
        <v>6736</v>
      </c>
      <c r="M2265" t="s">
        <v>6737</v>
      </c>
      <c r="N2265">
        <v>1.1463888879999999</v>
      </c>
      <c r="O2265">
        <v>0</v>
      </c>
      <c r="P2265">
        <v>6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1.4276696238038751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1.4276696238038751</v>
      </c>
    </row>
    <row r="2266" spans="1:31" x14ac:dyDescent="0.25">
      <c r="A2266">
        <v>1630738</v>
      </c>
      <c r="B2266">
        <v>1</v>
      </c>
      <c r="C2266" t="s">
        <v>81</v>
      </c>
      <c r="D2266" t="s">
        <v>120</v>
      </c>
      <c r="E2266" t="s">
        <v>140</v>
      </c>
      <c r="F2266" t="s">
        <v>6738</v>
      </c>
      <c r="G2266" t="s">
        <v>161</v>
      </c>
      <c r="H2266" t="s">
        <v>134</v>
      </c>
      <c r="I2266" t="s">
        <v>135</v>
      </c>
      <c r="J2266" t="s">
        <v>136</v>
      </c>
      <c r="K2266" t="s">
        <v>137</v>
      </c>
      <c r="L2266" t="s">
        <v>6739</v>
      </c>
      <c r="M2266" t="s">
        <v>6740</v>
      </c>
      <c r="N2266">
        <v>0.321944444</v>
      </c>
      <c r="O2266">
        <v>4</v>
      </c>
      <c r="P2266">
        <v>2047</v>
      </c>
      <c r="Q2266">
        <v>375</v>
      </c>
      <c r="R2266">
        <v>147</v>
      </c>
      <c r="S2266">
        <v>50</v>
      </c>
      <c r="T2266">
        <v>176</v>
      </c>
      <c r="U2266">
        <v>7</v>
      </c>
      <c r="V2266">
        <v>1</v>
      </c>
      <c r="W2266">
        <v>0.34803494336724966</v>
      </c>
      <c r="X2266">
        <v>107.46075955672961</v>
      </c>
      <c r="Y2266">
        <v>397.04421553187797</v>
      </c>
      <c r="Z2266">
        <v>31.938498282681184</v>
      </c>
      <c r="AA2266">
        <v>138.53166706520807</v>
      </c>
      <c r="AB2266">
        <v>50.75188811223984</v>
      </c>
      <c r="AC2266">
        <v>150.275447221457</v>
      </c>
      <c r="AD2266">
        <v>0.37246000523176048</v>
      </c>
      <c r="AE2266">
        <v>876.72297071879268</v>
      </c>
    </row>
    <row r="2267" spans="1:31" x14ac:dyDescent="0.25">
      <c r="A2267">
        <v>1630742</v>
      </c>
      <c r="B2267">
        <v>1</v>
      </c>
      <c r="C2267" t="s">
        <v>80</v>
      </c>
      <c r="D2267" t="s">
        <v>93</v>
      </c>
      <c r="E2267" t="s">
        <v>140</v>
      </c>
      <c r="F2267" t="s">
        <v>6741</v>
      </c>
      <c r="G2267" t="s">
        <v>161</v>
      </c>
      <c r="H2267" t="s">
        <v>134</v>
      </c>
      <c r="I2267" t="s">
        <v>135</v>
      </c>
      <c r="J2267" t="s">
        <v>136</v>
      </c>
      <c r="K2267" t="s">
        <v>137</v>
      </c>
      <c r="L2267" t="s">
        <v>6742</v>
      </c>
      <c r="M2267" t="s">
        <v>6743</v>
      </c>
      <c r="N2267">
        <v>0.40805555500000001</v>
      </c>
      <c r="O2267">
        <v>5</v>
      </c>
      <c r="P2267">
        <v>4675</v>
      </c>
      <c r="Q2267">
        <v>164</v>
      </c>
      <c r="R2267">
        <v>998</v>
      </c>
      <c r="S2267">
        <v>33</v>
      </c>
      <c r="T2267">
        <v>1112</v>
      </c>
      <c r="U2267">
        <v>7</v>
      </c>
      <c r="V2267">
        <v>0</v>
      </c>
      <c r="W2267">
        <v>1.3589676224456402</v>
      </c>
      <c r="X2267">
        <v>343.35042260454429</v>
      </c>
      <c r="Y2267">
        <v>136.50798913914443</v>
      </c>
      <c r="Z2267">
        <v>136.5087787689354</v>
      </c>
      <c r="AA2267">
        <v>83.645601840934887</v>
      </c>
      <c r="AB2267">
        <v>830.28244869459456</v>
      </c>
      <c r="AC2267">
        <v>166.71861071158031</v>
      </c>
      <c r="AD2267">
        <v>0</v>
      </c>
      <c r="AE2267">
        <v>1698.3728193821794</v>
      </c>
    </row>
    <row r="2268" spans="1:31" x14ac:dyDescent="0.25">
      <c r="A2268">
        <v>1630748</v>
      </c>
      <c r="B2268">
        <v>1</v>
      </c>
      <c r="C2268" t="s">
        <v>80</v>
      </c>
      <c r="D2268" t="s">
        <v>95</v>
      </c>
      <c r="E2268" t="s">
        <v>178</v>
      </c>
      <c r="F2268" t="s">
        <v>6744</v>
      </c>
      <c r="G2268" t="s">
        <v>675</v>
      </c>
      <c r="H2268" t="s">
        <v>149</v>
      </c>
      <c r="I2268" t="s">
        <v>135</v>
      </c>
      <c r="J2268" t="s">
        <v>136</v>
      </c>
      <c r="K2268" t="s">
        <v>137</v>
      </c>
      <c r="L2268" t="s">
        <v>6745</v>
      </c>
      <c r="M2268" t="s">
        <v>6746</v>
      </c>
      <c r="N2268">
        <v>1.1430555549999999</v>
      </c>
      <c r="O2268">
        <v>0</v>
      </c>
      <c r="P2268">
        <v>155</v>
      </c>
      <c r="Q2268">
        <v>0</v>
      </c>
      <c r="R2268">
        <v>0</v>
      </c>
      <c r="S2268">
        <v>0</v>
      </c>
      <c r="T2268">
        <v>4</v>
      </c>
      <c r="U2268">
        <v>0</v>
      </c>
      <c r="V2268">
        <v>0</v>
      </c>
      <c r="W2268">
        <v>0</v>
      </c>
      <c r="X2268">
        <v>54.638804955959756</v>
      </c>
      <c r="Y2268">
        <v>0</v>
      </c>
      <c r="Z2268">
        <v>0</v>
      </c>
      <c r="AA2268">
        <v>0</v>
      </c>
      <c r="AB2268">
        <v>2.1105147070174581</v>
      </c>
      <c r="AC2268">
        <v>0</v>
      </c>
      <c r="AD2268">
        <v>0</v>
      </c>
      <c r="AE2268">
        <v>56.749319662977214</v>
      </c>
    </row>
    <row r="2269" spans="1:31" x14ac:dyDescent="0.25">
      <c r="A2269">
        <v>1630749</v>
      </c>
      <c r="B2269">
        <v>1</v>
      </c>
      <c r="C2269" t="s">
        <v>81</v>
      </c>
      <c r="D2269" t="s">
        <v>117</v>
      </c>
      <c r="E2269" t="s">
        <v>152</v>
      </c>
      <c r="F2269" t="s">
        <v>6747</v>
      </c>
      <c r="G2269" t="s">
        <v>154</v>
      </c>
      <c r="H2269" t="s">
        <v>149</v>
      </c>
      <c r="I2269" t="s">
        <v>135</v>
      </c>
      <c r="J2269" t="s">
        <v>136</v>
      </c>
      <c r="K2269" t="s">
        <v>137</v>
      </c>
      <c r="L2269" t="s">
        <v>6724</v>
      </c>
      <c r="M2269" t="s">
        <v>6748</v>
      </c>
      <c r="N2269">
        <v>0.85916666600000002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0.26044572015567502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0.26044572015567502</v>
      </c>
    </row>
    <row r="2270" spans="1:31" x14ac:dyDescent="0.25">
      <c r="A2270">
        <v>1630750</v>
      </c>
      <c r="B2270">
        <v>1</v>
      </c>
      <c r="C2270" t="s">
        <v>80</v>
      </c>
      <c r="D2270" t="s">
        <v>97</v>
      </c>
      <c r="E2270" t="s">
        <v>178</v>
      </c>
      <c r="F2270" t="s">
        <v>6749</v>
      </c>
      <c r="G2270" t="s">
        <v>1115</v>
      </c>
      <c r="H2270" t="s">
        <v>149</v>
      </c>
      <c r="I2270" t="s">
        <v>135</v>
      </c>
      <c r="J2270" t="s">
        <v>136</v>
      </c>
      <c r="K2270" t="s">
        <v>137</v>
      </c>
      <c r="L2270" t="s">
        <v>6750</v>
      </c>
      <c r="M2270" t="s">
        <v>6751</v>
      </c>
      <c r="N2270">
        <v>1.966111111</v>
      </c>
      <c r="O2270">
        <v>0</v>
      </c>
      <c r="P2270">
        <v>1</v>
      </c>
      <c r="Q2270">
        <v>0</v>
      </c>
      <c r="R2270">
        <v>4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0.42938485606416665</v>
      </c>
      <c r="Y2270">
        <v>0</v>
      </c>
      <c r="Z2270">
        <v>2.3845042977172497</v>
      </c>
      <c r="AA2270">
        <v>0</v>
      </c>
      <c r="AB2270">
        <v>0</v>
      </c>
      <c r="AC2270">
        <v>0</v>
      </c>
      <c r="AD2270">
        <v>0</v>
      </c>
      <c r="AE2270">
        <v>2.8138891537814166</v>
      </c>
    </row>
    <row r="2271" spans="1:31" x14ac:dyDescent="0.25">
      <c r="A2271">
        <v>1630753</v>
      </c>
      <c r="B2271">
        <v>1</v>
      </c>
      <c r="C2271" t="s">
        <v>80</v>
      </c>
      <c r="D2271" t="s">
        <v>99</v>
      </c>
      <c r="E2271" t="s">
        <v>152</v>
      </c>
      <c r="F2271" t="s">
        <v>6752</v>
      </c>
      <c r="G2271" t="s">
        <v>154</v>
      </c>
      <c r="H2271" t="s">
        <v>149</v>
      </c>
      <c r="I2271" t="s">
        <v>135</v>
      </c>
      <c r="J2271" t="s">
        <v>136</v>
      </c>
      <c r="K2271" t="s">
        <v>137</v>
      </c>
      <c r="L2271" t="s">
        <v>6753</v>
      </c>
      <c r="M2271" t="s">
        <v>6754</v>
      </c>
      <c r="N2271">
        <v>3.218611111</v>
      </c>
      <c r="O2271">
        <v>0</v>
      </c>
      <c r="P2271">
        <v>1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0.31209093800941529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0.31209093800941529</v>
      </c>
    </row>
    <row r="2272" spans="1:31" x14ac:dyDescent="0.25">
      <c r="A2272">
        <v>1630755</v>
      </c>
      <c r="B2272">
        <v>1</v>
      </c>
      <c r="C2272" t="s">
        <v>81</v>
      </c>
      <c r="D2272" t="s">
        <v>118</v>
      </c>
      <c r="E2272" t="s">
        <v>178</v>
      </c>
      <c r="F2272" t="s">
        <v>6755</v>
      </c>
      <c r="G2272" t="s">
        <v>227</v>
      </c>
      <c r="H2272" t="s">
        <v>149</v>
      </c>
      <c r="I2272" t="s">
        <v>135</v>
      </c>
      <c r="J2272" t="s">
        <v>136</v>
      </c>
      <c r="K2272" t="s">
        <v>137</v>
      </c>
      <c r="L2272" t="s">
        <v>6756</v>
      </c>
      <c r="M2272" t="s">
        <v>6757</v>
      </c>
      <c r="N2272">
        <v>0.8125</v>
      </c>
      <c r="O2272">
        <v>0</v>
      </c>
      <c r="P2272">
        <v>27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4.1934258298053892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4.1934258298053892</v>
      </c>
    </row>
    <row r="2273" spans="1:31" x14ac:dyDescent="0.25">
      <c r="A2273">
        <v>1630758</v>
      </c>
      <c r="B2273">
        <v>1</v>
      </c>
      <c r="C2273" t="s">
        <v>80</v>
      </c>
      <c r="D2273" t="s">
        <v>106</v>
      </c>
      <c r="E2273" t="s">
        <v>152</v>
      </c>
      <c r="F2273" t="s">
        <v>6758</v>
      </c>
      <c r="G2273" t="s">
        <v>154</v>
      </c>
      <c r="H2273" t="s">
        <v>149</v>
      </c>
      <c r="I2273" t="s">
        <v>135</v>
      </c>
      <c r="J2273" t="s">
        <v>136</v>
      </c>
      <c r="K2273" t="s">
        <v>137</v>
      </c>
      <c r="L2273" t="s">
        <v>6759</v>
      </c>
      <c r="M2273" t="s">
        <v>6760</v>
      </c>
      <c r="N2273">
        <v>3.8586111110000001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1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6.2106131527604669</v>
      </c>
      <c r="AC2273">
        <v>0</v>
      </c>
      <c r="AD2273">
        <v>0</v>
      </c>
      <c r="AE2273">
        <v>6.2106131527604669</v>
      </c>
    </row>
    <row r="2274" spans="1:31" x14ac:dyDescent="0.25">
      <c r="A2274">
        <v>1630759</v>
      </c>
      <c r="B2274">
        <v>1</v>
      </c>
      <c r="C2274" t="s">
        <v>81</v>
      </c>
      <c r="D2274" t="s">
        <v>112</v>
      </c>
      <c r="E2274" t="s">
        <v>152</v>
      </c>
      <c r="F2274" t="s">
        <v>6761</v>
      </c>
      <c r="G2274" t="s">
        <v>154</v>
      </c>
      <c r="H2274" t="s">
        <v>149</v>
      </c>
      <c r="I2274" t="s">
        <v>135</v>
      </c>
      <c r="J2274" t="s">
        <v>136</v>
      </c>
      <c r="K2274" t="s">
        <v>137</v>
      </c>
      <c r="L2274" t="s">
        <v>6762</v>
      </c>
      <c r="M2274" t="s">
        <v>6763</v>
      </c>
      <c r="N2274">
        <v>0.74277777700000003</v>
      </c>
      <c r="O2274">
        <v>0</v>
      </c>
      <c r="P2274">
        <v>1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0.3064662651021145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0.3064662651021145</v>
      </c>
    </row>
    <row r="2275" spans="1:31" x14ac:dyDescent="0.25">
      <c r="A2275">
        <v>1630760</v>
      </c>
      <c r="B2275">
        <v>1</v>
      </c>
      <c r="C2275" t="s">
        <v>81</v>
      </c>
      <c r="D2275" t="s">
        <v>115</v>
      </c>
      <c r="E2275" t="s">
        <v>152</v>
      </c>
      <c r="F2275" t="s">
        <v>6764</v>
      </c>
      <c r="G2275" t="s">
        <v>154</v>
      </c>
      <c r="H2275" t="s">
        <v>149</v>
      </c>
      <c r="I2275" t="s">
        <v>135</v>
      </c>
      <c r="J2275" t="s">
        <v>136</v>
      </c>
      <c r="K2275" t="s">
        <v>137</v>
      </c>
      <c r="L2275" t="s">
        <v>6765</v>
      </c>
      <c r="M2275" t="s">
        <v>6766</v>
      </c>
      <c r="N2275">
        <v>1.916388888</v>
      </c>
      <c r="O2275">
        <v>0</v>
      </c>
      <c r="P2275">
        <v>1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5.7768519607499999E-2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5.7768519607499999E-2</v>
      </c>
    </row>
    <row r="2276" spans="1:31" x14ac:dyDescent="0.25">
      <c r="A2276">
        <v>1630763</v>
      </c>
      <c r="B2276">
        <v>1</v>
      </c>
      <c r="C2276" t="s">
        <v>80</v>
      </c>
      <c r="D2276" t="s">
        <v>100</v>
      </c>
      <c r="E2276" t="s">
        <v>140</v>
      </c>
      <c r="F2276" t="s">
        <v>1970</v>
      </c>
      <c r="G2276" t="s">
        <v>161</v>
      </c>
      <c r="H2276" t="s">
        <v>134</v>
      </c>
      <c r="I2276" t="s">
        <v>135</v>
      </c>
      <c r="J2276" t="s">
        <v>136</v>
      </c>
      <c r="K2276" t="s">
        <v>137</v>
      </c>
      <c r="L2276" t="s">
        <v>6767</v>
      </c>
      <c r="M2276" t="s">
        <v>6768</v>
      </c>
      <c r="N2276">
        <v>8.3055555000000003E-2</v>
      </c>
      <c r="O2276">
        <v>4</v>
      </c>
      <c r="P2276">
        <v>323</v>
      </c>
      <c r="Q2276">
        <v>5</v>
      </c>
      <c r="R2276">
        <v>67</v>
      </c>
      <c r="S2276">
        <v>17</v>
      </c>
      <c r="T2276">
        <v>90</v>
      </c>
      <c r="U2276">
        <v>5</v>
      </c>
      <c r="V2276">
        <v>0</v>
      </c>
      <c r="W2276">
        <v>0.38432063972347136</v>
      </c>
      <c r="X2276">
        <v>8.9639567792555415</v>
      </c>
      <c r="Y2276">
        <v>0.25561283119746836</v>
      </c>
      <c r="Z2276">
        <v>3.2876860210074037</v>
      </c>
      <c r="AA2276">
        <v>5.3016080788049882</v>
      </c>
      <c r="AB2276">
        <v>7.7120470209208429</v>
      </c>
      <c r="AC2276">
        <v>24.822822037931974</v>
      </c>
      <c r="AD2276">
        <v>0</v>
      </c>
      <c r="AE2276">
        <v>50.728053408841689</v>
      </c>
    </row>
    <row r="2277" spans="1:31" x14ac:dyDescent="0.25">
      <c r="A2277">
        <v>1630764</v>
      </c>
      <c r="B2277">
        <v>1</v>
      </c>
      <c r="C2277" t="s">
        <v>80</v>
      </c>
      <c r="D2277" t="s">
        <v>105</v>
      </c>
      <c r="E2277" t="s">
        <v>152</v>
      </c>
      <c r="F2277" t="s">
        <v>6769</v>
      </c>
      <c r="G2277" t="s">
        <v>154</v>
      </c>
      <c r="H2277" t="s">
        <v>149</v>
      </c>
      <c r="I2277" t="s">
        <v>135</v>
      </c>
      <c r="J2277" t="s">
        <v>136</v>
      </c>
      <c r="K2277" t="s">
        <v>137</v>
      </c>
      <c r="L2277" t="s">
        <v>6770</v>
      </c>
      <c r="M2277" t="s">
        <v>6771</v>
      </c>
      <c r="N2277">
        <v>18.291111110999999</v>
      </c>
      <c r="O2277">
        <v>0</v>
      </c>
      <c r="P2277">
        <v>1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8.56356112065993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8.56356112065993</v>
      </c>
    </row>
    <row r="2278" spans="1:31" x14ac:dyDescent="0.25">
      <c r="A2278">
        <v>1630765</v>
      </c>
      <c r="B2278">
        <v>1</v>
      </c>
      <c r="C2278" t="s">
        <v>80</v>
      </c>
      <c r="D2278" t="s">
        <v>96</v>
      </c>
      <c r="E2278" t="s">
        <v>152</v>
      </c>
      <c r="F2278" t="s">
        <v>6772</v>
      </c>
      <c r="G2278" t="s">
        <v>168</v>
      </c>
      <c r="H2278" t="s">
        <v>149</v>
      </c>
      <c r="I2278" t="s">
        <v>135</v>
      </c>
      <c r="J2278" t="s">
        <v>136</v>
      </c>
      <c r="K2278" t="s">
        <v>137</v>
      </c>
      <c r="L2278" t="s">
        <v>6773</v>
      </c>
      <c r="M2278" t="s">
        <v>6774</v>
      </c>
      <c r="N2278">
        <v>4.9474999999999998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0.40556042395009589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0.40556042395009589</v>
      </c>
    </row>
    <row r="2279" spans="1:31" x14ac:dyDescent="0.25">
      <c r="A2279">
        <v>1630766</v>
      </c>
      <c r="B2279">
        <v>1</v>
      </c>
      <c r="C2279" t="s">
        <v>80</v>
      </c>
      <c r="D2279" t="s">
        <v>104</v>
      </c>
      <c r="E2279" t="s">
        <v>152</v>
      </c>
      <c r="F2279" t="s">
        <v>6775</v>
      </c>
      <c r="G2279" t="s">
        <v>507</v>
      </c>
      <c r="H2279" t="s">
        <v>149</v>
      </c>
      <c r="I2279" t="s">
        <v>135</v>
      </c>
      <c r="J2279" t="s">
        <v>136</v>
      </c>
      <c r="K2279" t="s">
        <v>137</v>
      </c>
      <c r="L2279" t="s">
        <v>6776</v>
      </c>
      <c r="M2279" t="s">
        <v>6777</v>
      </c>
      <c r="N2279">
        <v>0.42083333299999998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1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</row>
    <row r="2280" spans="1:31" x14ac:dyDescent="0.25">
      <c r="A2280">
        <v>1630770</v>
      </c>
      <c r="B2280">
        <v>1</v>
      </c>
      <c r="C2280" t="s">
        <v>81</v>
      </c>
      <c r="D2280" t="s">
        <v>112</v>
      </c>
      <c r="E2280" t="s">
        <v>131</v>
      </c>
      <c r="F2280" t="s">
        <v>6778</v>
      </c>
      <c r="G2280" t="s">
        <v>161</v>
      </c>
      <c r="H2280" t="s">
        <v>134</v>
      </c>
      <c r="I2280" t="s">
        <v>191</v>
      </c>
      <c r="J2280" t="s">
        <v>136</v>
      </c>
      <c r="K2280" t="s">
        <v>137</v>
      </c>
      <c r="L2280" t="s">
        <v>6779</v>
      </c>
      <c r="M2280" t="s">
        <v>6780</v>
      </c>
      <c r="N2280">
        <v>2.7777769999999999E-3</v>
      </c>
      <c r="O2280">
        <v>0</v>
      </c>
      <c r="P2280">
        <v>748</v>
      </c>
      <c r="Q2280">
        <v>0</v>
      </c>
      <c r="R2280">
        <v>25</v>
      </c>
      <c r="S2280">
        <v>1</v>
      </c>
      <c r="T2280">
        <v>105</v>
      </c>
      <c r="U2280">
        <v>0</v>
      </c>
      <c r="V2280">
        <v>0</v>
      </c>
      <c r="W2280">
        <v>0</v>
      </c>
      <c r="X2280">
        <v>0.44042016713860888</v>
      </c>
      <c r="Y2280">
        <v>0</v>
      </c>
      <c r="Z2280">
        <v>4.0792923198011116E-2</v>
      </c>
      <c r="AA2280">
        <v>2.5925385325777778E-2</v>
      </c>
      <c r="AB2280">
        <v>0.12059953436671671</v>
      </c>
      <c r="AC2280">
        <v>0</v>
      </c>
      <c r="AD2280">
        <v>0</v>
      </c>
      <c r="AE2280">
        <v>0.62773801002911445</v>
      </c>
    </row>
    <row r="2281" spans="1:31" x14ac:dyDescent="0.25">
      <c r="A2281">
        <v>1630771</v>
      </c>
      <c r="B2281">
        <v>1</v>
      </c>
      <c r="C2281" t="s">
        <v>81</v>
      </c>
      <c r="D2281" t="s">
        <v>120</v>
      </c>
      <c r="E2281" t="s">
        <v>204</v>
      </c>
      <c r="F2281" t="s">
        <v>6781</v>
      </c>
      <c r="G2281" t="s">
        <v>161</v>
      </c>
      <c r="H2281" t="s">
        <v>134</v>
      </c>
      <c r="I2281" t="s">
        <v>191</v>
      </c>
      <c r="J2281" t="s">
        <v>136</v>
      </c>
      <c r="K2281" t="s">
        <v>137</v>
      </c>
      <c r="L2281" t="s">
        <v>6782</v>
      </c>
      <c r="M2281" t="s">
        <v>6783</v>
      </c>
      <c r="N2281">
        <v>1.0555554999999999E-2</v>
      </c>
      <c r="O2281">
        <v>0</v>
      </c>
      <c r="P2281">
        <v>1394</v>
      </c>
      <c r="Q2281">
        <v>178</v>
      </c>
      <c r="R2281">
        <v>103</v>
      </c>
      <c r="S2281">
        <v>17</v>
      </c>
      <c r="T2281">
        <v>186</v>
      </c>
      <c r="U2281">
        <v>1</v>
      </c>
      <c r="V2281">
        <v>0</v>
      </c>
      <c r="W2281">
        <v>0</v>
      </c>
      <c r="X2281">
        <v>3.6653614665347991</v>
      </c>
      <c r="Y2281">
        <v>3.4122680840968718</v>
      </c>
      <c r="Z2281">
        <v>1.2848172828961311</v>
      </c>
      <c r="AA2281">
        <v>3.2314656892256313</v>
      </c>
      <c r="AB2281">
        <v>0.83225323102695803</v>
      </c>
      <c r="AC2281">
        <v>6.3769947276639996E-2</v>
      </c>
      <c r="AD2281">
        <v>0</v>
      </c>
      <c r="AE2281">
        <v>12.48993570105703</v>
      </c>
    </row>
    <row r="2282" spans="1:31" x14ac:dyDescent="0.25">
      <c r="A2282">
        <v>1630778</v>
      </c>
      <c r="B2282">
        <v>1</v>
      </c>
      <c r="C2282" t="s">
        <v>80</v>
      </c>
      <c r="D2282" t="s">
        <v>105</v>
      </c>
      <c r="E2282" t="s">
        <v>362</v>
      </c>
      <c r="F2282" t="s">
        <v>6784</v>
      </c>
      <c r="G2282" t="s">
        <v>900</v>
      </c>
      <c r="H2282" t="s">
        <v>149</v>
      </c>
      <c r="I2282" t="s">
        <v>135</v>
      </c>
      <c r="J2282" t="s">
        <v>136</v>
      </c>
      <c r="K2282" t="s">
        <v>137</v>
      </c>
      <c r="L2282" t="s">
        <v>6785</v>
      </c>
      <c r="M2282" t="s">
        <v>6786</v>
      </c>
      <c r="N2282">
        <v>2.321666666</v>
      </c>
      <c r="O2282">
        <v>0</v>
      </c>
      <c r="P2282">
        <v>28</v>
      </c>
      <c r="Q2282">
        <v>0</v>
      </c>
      <c r="R2282">
        <v>0</v>
      </c>
      <c r="S2282">
        <v>0</v>
      </c>
      <c r="T2282">
        <v>1</v>
      </c>
      <c r="U2282">
        <v>0</v>
      </c>
      <c r="V2282">
        <v>0</v>
      </c>
      <c r="W2282">
        <v>0</v>
      </c>
      <c r="X2282">
        <v>15.606570273928991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15.606570273928991</v>
      </c>
    </row>
    <row r="2283" spans="1:31" x14ac:dyDescent="0.25">
      <c r="A2283">
        <v>1630779</v>
      </c>
      <c r="B2283">
        <v>1</v>
      </c>
      <c r="C2283" t="s">
        <v>81</v>
      </c>
      <c r="D2283" t="s">
        <v>114</v>
      </c>
      <c r="E2283" t="s">
        <v>140</v>
      </c>
      <c r="F2283" t="s">
        <v>6787</v>
      </c>
      <c r="G2283" t="s">
        <v>161</v>
      </c>
      <c r="H2283" t="s">
        <v>134</v>
      </c>
      <c r="I2283" t="s">
        <v>191</v>
      </c>
      <c r="J2283" t="s">
        <v>136</v>
      </c>
      <c r="K2283" t="s">
        <v>137</v>
      </c>
      <c r="L2283" t="s">
        <v>6788</v>
      </c>
      <c r="M2283" t="s">
        <v>6789</v>
      </c>
      <c r="N2283">
        <v>8.8888879999999993E-3</v>
      </c>
      <c r="O2283">
        <v>0</v>
      </c>
      <c r="P2283">
        <v>8453</v>
      </c>
      <c r="Q2283">
        <v>81</v>
      </c>
      <c r="R2283">
        <v>616</v>
      </c>
      <c r="S2283">
        <v>57</v>
      </c>
      <c r="T2283">
        <v>1131</v>
      </c>
      <c r="U2283">
        <v>7</v>
      </c>
      <c r="V2283">
        <v>2</v>
      </c>
      <c r="W2283">
        <v>0</v>
      </c>
      <c r="X2283">
        <v>10.764861353643463</v>
      </c>
      <c r="Y2283">
        <v>0.8412670113226316</v>
      </c>
      <c r="Z2283">
        <v>1.0833690323977327</v>
      </c>
      <c r="AA2283">
        <v>2.1828091311006395</v>
      </c>
      <c r="AB2283">
        <v>5.9730253094824812</v>
      </c>
      <c r="AC2283">
        <v>1.0099791037568888</v>
      </c>
      <c r="AD2283">
        <v>5.7703876708355549E-2</v>
      </c>
      <c r="AE2283">
        <v>21.91301481841219</v>
      </c>
    </row>
    <row r="2284" spans="1:31" x14ac:dyDescent="0.25">
      <c r="A2284">
        <v>1630780</v>
      </c>
      <c r="B2284">
        <v>1</v>
      </c>
      <c r="C2284" t="s">
        <v>81</v>
      </c>
      <c r="D2284" t="s">
        <v>115</v>
      </c>
      <c r="E2284" t="s">
        <v>178</v>
      </c>
      <c r="F2284" t="s">
        <v>6790</v>
      </c>
      <c r="G2284" t="s">
        <v>675</v>
      </c>
      <c r="H2284" t="s">
        <v>149</v>
      </c>
      <c r="I2284" t="s">
        <v>135</v>
      </c>
      <c r="J2284" t="s">
        <v>136</v>
      </c>
      <c r="K2284" t="s">
        <v>137</v>
      </c>
      <c r="L2284" t="s">
        <v>6791</v>
      </c>
      <c r="M2284" t="s">
        <v>6792</v>
      </c>
      <c r="N2284">
        <v>3.3569444439999998</v>
      </c>
      <c r="O2284">
        <v>0</v>
      </c>
      <c r="P2284">
        <v>5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1.1326525909487695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1.1326525909487695</v>
      </c>
    </row>
    <row r="2285" spans="1:31" x14ac:dyDescent="0.25">
      <c r="A2285">
        <v>1630781</v>
      </c>
      <c r="B2285">
        <v>1</v>
      </c>
      <c r="C2285" t="s">
        <v>80</v>
      </c>
      <c r="D2285" t="s">
        <v>94</v>
      </c>
      <c r="E2285" t="s">
        <v>178</v>
      </c>
      <c r="F2285" t="s">
        <v>6793</v>
      </c>
      <c r="G2285" t="s">
        <v>227</v>
      </c>
      <c r="H2285" t="s">
        <v>149</v>
      </c>
      <c r="I2285" t="s">
        <v>135</v>
      </c>
      <c r="J2285" t="s">
        <v>136</v>
      </c>
      <c r="K2285" t="s">
        <v>137</v>
      </c>
      <c r="L2285" t="s">
        <v>6794</v>
      </c>
      <c r="M2285" t="s">
        <v>6795</v>
      </c>
      <c r="N2285">
        <v>1.3883333330000001</v>
      </c>
      <c r="O2285">
        <v>0</v>
      </c>
      <c r="P2285">
        <v>20</v>
      </c>
      <c r="Q2285">
        <v>0</v>
      </c>
      <c r="R2285">
        <v>1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2.3248941655774802</v>
      </c>
      <c r="Y2285">
        <v>0</v>
      </c>
      <c r="Z2285">
        <v>2.7285145365275004E-3</v>
      </c>
      <c r="AA2285">
        <v>0</v>
      </c>
      <c r="AB2285">
        <v>0</v>
      </c>
      <c r="AC2285">
        <v>0</v>
      </c>
      <c r="AD2285">
        <v>0</v>
      </c>
      <c r="AE2285">
        <v>2.3276226801140076</v>
      </c>
    </row>
    <row r="2286" spans="1:31" x14ac:dyDescent="0.25">
      <c r="A2286">
        <v>1630782</v>
      </c>
      <c r="B2286">
        <v>1</v>
      </c>
      <c r="C2286" t="s">
        <v>80</v>
      </c>
      <c r="D2286" t="s">
        <v>106</v>
      </c>
      <c r="E2286" t="s">
        <v>204</v>
      </c>
      <c r="F2286" t="s">
        <v>6796</v>
      </c>
      <c r="G2286" t="s">
        <v>161</v>
      </c>
      <c r="H2286" t="s">
        <v>134</v>
      </c>
      <c r="I2286" t="s">
        <v>191</v>
      </c>
      <c r="J2286" t="s">
        <v>136</v>
      </c>
      <c r="K2286" t="s">
        <v>137</v>
      </c>
      <c r="L2286" t="s">
        <v>6797</v>
      </c>
      <c r="M2286" t="s">
        <v>6798</v>
      </c>
      <c r="N2286">
        <v>5.5555550000000002E-3</v>
      </c>
      <c r="O2286">
        <v>0</v>
      </c>
      <c r="P2286">
        <v>784</v>
      </c>
      <c r="Q2286">
        <v>1</v>
      </c>
      <c r="R2286">
        <v>84</v>
      </c>
      <c r="S2286">
        <v>5</v>
      </c>
      <c r="T2286">
        <v>124</v>
      </c>
      <c r="U2286">
        <v>0</v>
      </c>
      <c r="V2286">
        <v>0</v>
      </c>
      <c r="W2286">
        <v>0</v>
      </c>
      <c r="X2286">
        <v>0.83037509461461068</v>
      </c>
      <c r="Y2286">
        <v>1.3301157600000002E-3</v>
      </c>
      <c r="Z2286">
        <v>6.2659618332088912E-2</v>
      </c>
      <c r="AA2286">
        <v>4.90000050688E-2</v>
      </c>
      <c r="AB2286">
        <v>0.5404641962013893</v>
      </c>
      <c r="AC2286">
        <v>0</v>
      </c>
      <c r="AD2286">
        <v>0</v>
      </c>
      <c r="AE2286">
        <v>1.4838290299768888</v>
      </c>
    </row>
    <row r="2287" spans="1:31" x14ac:dyDescent="0.25">
      <c r="A2287">
        <v>1630784</v>
      </c>
      <c r="B2287">
        <v>1</v>
      </c>
      <c r="C2287" t="s">
        <v>81</v>
      </c>
      <c r="D2287" t="s">
        <v>127</v>
      </c>
      <c r="E2287" t="s">
        <v>131</v>
      </c>
      <c r="F2287" t="s">
        <v>6799</v>
      </c>
      <c r="G2287" t="s">
        <v>195</v>
      </c>
      <c r="H2287" t="s">
        <v>134</v>
      </c>
      <c r="I2287" t="s">
        <v>135</v>
      </c>
      <c r="J2287" t="s">
        <v>136</v>
      </c>
      <c r="K2287" t="s">
        <v>137</v>
      </c>
      <c r="L2287" t="s">
        <v>6800</v>
      </c>
      <c r="M2287" t="s">
        <v>6801</v>
      </c>
      <c r="N2287">
        <v>2.934722222</v>
      </c>
      <c r="O2287">
        <v>1</v>
      </c>
      <c r="P2287">
        <v>8</v>
      </c>
      <c r="Q2287">
        <v>138</v>
      </c>
      <c r="R2287">
        <v>66</v>
      </c>
      <c r="S2287">
        <v>11</v>
      </c>
      <c r="T2287">
        <v>2</v>
      </c>
      <c r="U2287">
        <v>0</v>
      </c>
      <c r="V2287">
        <v>0</v>
      </c>
      <c r="W2287">
        <v>6.865499512931944E-2</v>
      </c>
      <c r="X2287">
        <v>0.8017665509028139</v>
      </c>
      <c r="Y2287">
        <v>73.821894766167645</v>
      </c>
      <c r="Z2287">
        <v>39.285492659394741</v>
      </c>
      <c r="AA2287">
        <v>220.38359387572996</v>
      </c>
      <c r="AB2287">
        <v>9.5303142797243332</v>
      </c>
      <c r="AC2287">
        <v>0</v>
      </c>
      <c r="AD2287">
        <v>0</v>
      </c>
      <c r="AE2287">
        <v>343.89171712704882</v>
      </c>
    </row>
    <row r="2288" spans="1:31" x14ac:dyDescent="0.25">
      <c r="A2288">
        <v>1630788</v>
      </c>
      <c r="B2288">
        <v>1</v>
      </c>
      <c r="C2288" t="s">
        <v>80</v>
      </c>
      <c r="D2288" t="s">
        <v>106</v>
      </c>
      <c r="E2288" t="s">
        <v>131</v>
      </c>
      <c r="F2288" t="s">
        <v>6802</v>
      </c>
      <c r="G2288" t="s">
        <v>195</v>
      </c>
      <c r="H2288" t="s">
        <v>134</v>
      </c>
      <c r="I2288" t="s">
        <v>135</v>
      </c>
      <c r="J2288" t="s">
        <v>136</v>
      </c>
      <c r="K2288" t="s">
        <v>137</v>
      </c>
      <c r="L2288" t="s">
        <v>6803</v>
      </c>
      <c r="M2288" t="s">
        <v>6804</v>
      </c>
      <c r="N2288">
        <v>1.1583333330000001</v>
      </c>
      <c r="O2288">
        <v>0</v>
      </c>
      <c r="P2288">
        <v>0</v>
      </c>
      <c r="Q2288">
        <v>0</v>
      </c>
      <c r="R2288">
        <v>6</v>
      </c>
      <c r="S2288">
        <v>0</v>
      </c>
      <c r="T2288">
        <v>3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1.5111252719903612</v>
      </c>
      <c r="AA2288">
        <v>0</v>
      </c>
      <c r="AB2288">
        <v>1.9091307491126002</v>
      </c>
      <c r="AC2288">
        <v>0</v>
      </c>
      <c r="AD2288">
        <v>0</v>
      </c>
      <c r="AE2288">
        <v>3.4202560211029613</v>
      </c>
    </row>
    <row r="2289" spans="1:31" x14ac:dyDescent="0.25">
      <c r="A2289">
        <v>1630789</v>
      </c>
      <c r="B2289">
        <v>1</v>
      </c>
      <c r="C2289" t="s">
        <v>81</v>
      </c>
      <c r="D2289" t="s">
        <v>114</v>
      </c>
      <c r="E2289" t="s">
        <v>131</v>
      </c>
      <c r="F2289" t="s">
        <v>6805</v>
      </c>
      <c r="G2289" t="s">
        <v>431</v>
      </c>
      <c r="H2289" t="s">
        <v>134</v>
      </c>
      <c r="I2289" t="s">
        <v>135</v>
      </c>
      <c r="J2289" t="s">
        <v>136</v>
      </c>
      <c r="K2289" t="s">
        <v>137</v>
      </c>
      <c r="L2289" t="s">
        <v>6806</v>
      </c>
      <c r="M2289" t="s">
        <v>6807</v>
      </c>
      <c r="N2289">
        <v>2.929166666</v>
      </c>
      <c r="O2289">
        <v>0</v>
      </c>
      <c r="P2289">
        <v>0</v>
      </c>
      <c r="Q2289">
        <v>0</v>
      </c>
      <c r="R2289">
        <v>1</v>
      </c>
      <c r="S2289">
        <v>0</v>
      </c>
      <c r="T2289">
        <v>11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7.3435511533833341E-3</v>
      </c>
      <c r="AA2289">
        <v>0</v>
      </c>
      <c r="AB2289">
        <v>8.6055733587167662</v>
      </c>
      <c r="AC2289">
        <v>0</v>
      </c>
      <c r="AD2289">
        <v>0</v>
      </c>
      <c r="AE2289">
        <v>8.6129169098701492</v>
      </c>
    </row>
    <row r="2290" spans="1:31" x14ac:dyDescent="0.25">
      <c r="A2290">
        <v>1630796</v>
      </c>
      <c r="B2290">
        <v>1</v>
      </c>
      <c r="C2290" t="s">
        <v>80</v>
      </c>
      <c r="D2290" t="s">
        <v>92</v>
      </c>
      <c r="E2290" t="s">
        <v>152</v>
      </c>
      <c r="F2290" t="s">
        <v>167</v>
      </c>
      <c r="G2290" t="s">
        <v>154</v>
      </c>
      <c r="H2290" t="s">
        <v>149</v>
      </c>
      <c r="I2290" t="s">
        <v>135</v>
      </c>
      <c r="J2290" t="s">
        <v>136</v>
      </c>
      <c r="K2290" t="s">
        <v>137</v>
      </c>
      <c r="L2290" t="s">
        <v>6808</v>
      </c>
      <c r="M2290" t="s">
        <v>6809</v>
      </c>
      <c r="N2290">
        <v>2.1952777769999998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1.3609125620265723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1.3609125620265723</v>
      </c>
    </row>
    <row r="2291" spans="1:31" x14ac:dyDescent="0.25">
      <c r="A2291">
        <v>1630797</v>
      </c>
      <c r="B2291">
        <v>1</v>
      </c>
      <c r="C2291" t="s">
        <v>80</v>
      </c>
      <c r="D2291" t="s">
        <v>87</v>
      </c>
      <c r="E2291" t="s">
        <v>152</v>
      </c>
      <c r="F2291" t="s">
        <v>6810</v>
      </c>
      <c r="G2291" t="s">
        <v>507</v>
      </c>
      <c r="H2291" t="s">
        <v>149</v>
      </c>
      <c r="I2291" t="s">
        <v>135</v>
      </c>
      <c r="J2291" t="s">
        <v>136</v>
      </c>
      <c r="K2291" t="s">
        <v>137</v>
      </c>
      <c r="L2291" t="s">
        <v>6811</v>
      </c>
      <c r="M2291" t="s">
        <v>6812</v>
      </c>
      <c r="N2291">
        <v>0.69166666600000004</v>
      </c>
      <c r="O2291">
        <v>0</v>
      </c>
      <c r="P2291">
        <v>9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2.0018171990479949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2.0018171990479949</v>
      </c>
    </row>
    <row r="2292" spans="1:31" x14ac:dyDescent="0.25">
      <c r="A2292">
        <v>1630799</v>
      </c>
      <c r="B2292">
        <v>1</v>
      </c>
      <c r="C2292" t="s">
        <v>80</v>
      </c>
      <c r="D2292" t="s">
        <v>107</v>
      </c>
      <c r="E2292" t="s">
        <v>178</v>
      </c>
      <c r="F2292" t="s">
        <v>6813</v>
      </c>
      <c r="G2292" t="s">
        <v>227</v>
      </c>
      <c r="H2292" t="s">
        <v>149</v>
      </c>
      <c r="I2292" t="s">
        <v>135</v>
      </c>
      <c r="J2292" t="s">
        <v>136</v>
      </c>
      <c r="K2292" t="s">
        <v>137</v>
      </c>
      <c r="L2292" t="s">
        <v>6814</v>
      </c>
      <c r="M2292" t="s">
        <v>6815</v>
      </c>
      <c r="N2292">
        <v>2.3019444440000001</v>
      </c>
      <c r="O2292">
        <v>0</v>
      </c>
      <c r="P2292">
        <v>13</v>
      </c>
      <c r="Q2292">
        <v>0</v>
      </c>
      <c r="R2292">
        <v>9</v>
      </c>
      <c r="S2292">
        <v>0</v>
      </c>
      <c r="T2292">
        <v>2</v>
      </c>
      <c r="U2292">
        <v>0</v>
      </c>
      <c r="V2292">
        <v>0</v>
      </c>
      <c r="W2292">
        <v>0</v>
      </c>
      <c r="X2292">
        <v>5.9277195652222856</v>
      </c>
      <c r="Y2292">
        <v>0</v>
      </c>
      <c r="Z2292">
        <v>3.8496999126695814</v>
      </c>
      <c r="AA2292">
        <v>0</v>
      </c>
      <c r="AB2292">
        <v>1.1353476300261511</v>
      </c>
      <c r="AC2292">
        <v>0</v>
      </c>
      <c r="AD2292">
        <v>0</v>
      </c>
      <c r="AE2292">
        <v>10.912767107918018</v>
      </c>
    </row>
    <row r="2293" spans="1:31" x14ac:dyDescent="0.25">
      <c r="A2293">
        <v>1630800</v>
      </c>
      <c r="B2293">
        <v>1</v>
      </c>
      <c r="C2293" t="s">
        <v>80</v>
      </c>
      <c r="D2293" t="s">
        <v>102</v>
      </c>
      <c r="E2293" t="s">
        <v>152</v>
      </c>
      <c r="F2293" t="s">
        <v>6816</v>
      </c>
      <c r="G2293" t="s">
        <v>154</v>
      </c>
      <c r="H2293" t="s">
        <v>149</v>
      </c>
      <c r="I2293" t="s">
        <v>135</v>
      </c>
      <c r="J2293" t="s">
        <v>136</v>
      </c>
      <c r="K2293" t="s">
        <v>137</v>
      </c>
      <c r="L2293" t="s">
        <v>6817</v>
      </c>
      <c r="M2293" t="s">
        <v>6818</v>
      </c>
      <c r="N2293">
        <v>0.68444444400000004</v>
      </c>
      <c r="O2293">
        <v>0</v>
      </c>
      <c r="P2293">
        <v>1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0.30191865176430221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0.30191865176430221</v>
      </c>
    </row>
    <row r="2294" spans="1:31" x14ac:dyDescent="0.25">
      <c r="A2294">
        <v>1630803</v>
      </c>
      <c r="B2294">
        <v>1</v>
      </c>
      <c r="C2294" t="s">
        <v>80</v>
      </c>
      <c r="D2294" t="s">
        <v>90</v>
      </c>
      <c r="E2294" t="s">
        <v>152</v>
      </c>
      <c r="F2294" t="s">
        <v>6819</v>
      </c>
      <c r="G2294" t="s">
        <v>154</v>
      </c>
      <c r="H2294" t="s">
        <v>149</v>
      </c>
      <c r="I2294" t="s">
        <v>135</v>
      </c>
      <c r="J2294" t="s">
        <v>136</v>
      </c>
      <c r="K2294" t="s">
        <v>137</v>
      </c>
      <c r="L2294" t="s">
        <v>6820</v>
      </c>
      <c r="M2294" t="s">
        <v>6821</v>
      </c>
      <c r="N2294">
        <v>1.503055555</v>
      </c>
      <c r="O2294">
        <v>0</v>
      </c>
      <c r="P2294">
        <v>4</v>
      </c>
      <c r="Q2294">
        <v>0</v>
      </c>
      <c r="R2294">
        <v>0</v>
      </c>
      <c r="S2294">
        <v>0</v>
      </c>
      <c r="T2294">
        <v>2</v>
      </c>
      <c r="U2294">
        <v>0</v>
      </c>
      <c r="V2294">
        <v>0</v>
      </c>
      <c r="W2294">
        <v>0</v>
      </c>
      <c r="X2294">
        <v>2.1366483211122542</v>
      </c>
      <c r="Y2294">
        <v>0</v>
      </c>
      <c r="Z2294">
        <v>0</v>
      </c>
      <c r="AA2294">
        <v>0</v>
      </c>
      <c r="AB2294">
        <v>3.3019275063769555</v>
      </c>
      <c r="AC2294">
        <v>0</v>
      </c>
      <c r="AD2294">
        <v>0</v>
      </c>
      <c r="AE2294">
        <v>5.4385758274892098</v>
      </c>
    </row>
    <row r="2295" spans="1:31" x14ac:dyDescent="0.25">
      <c r="A2295">
        <v>1630804</v>
      </c>
      <c r="B2295">
        <v>1</v>
      </c>
      <c r="C2295" t="s">
        <v>80</v>
      </c>
      <c r="D2295" t="s">
        <v>106</v>
      </c>
      <c r="E2295" t="s">
        <v>152</v>
      </c>
      <c r="F2295" t="s">
        <v>6822</v>
      </c>
      <c r="G2295" t="s">
        <v>154</v>
      </c>
      <c r="H2295" t="s">
        <v>149</v>
      </c>
      <c r="I2295" t="s">
        <v>135</v>
      </c>
      <c r="J2295" t="s">
        <v>136</v>
      </c>
      <c r="K2295" t="s">
        <v>137</v>
      </c>
      <c r="L2295" t="s">
        <v>6823</v>
      </c>
      <c r="M2295" t="s">
        <v>6824</v>
      </c>
      <c r="N2295">
        <v>2.863611111</v>
      </c>
      <c r="O2295">
        <v>0</v>
      </c>
      <c r="P2295">
        <v>1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0.50816281932816953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0.50816281932816953</v>
      </c>
    </row>
    <row r="2296" spans="1:31" x14ac:dyDescent="0.25">
      <c r="A2296">
        <v>1630805</v>
      </c>
      <c r="B2296">
        <v>1</v>
      </c>
      <c r="C2296" t="s">
        <v>81</v>
      </c>
      <c r="D2296" t="s">
        <v>115</v>
      </c>
      <c r="E2296" t="s">
        <v>178</v>
      </c>
      <c r="F2296" t="s">
        <v>6825</v>
      </c>
      <c r="G2296" t="s">
        <v>227</v>
      </c>
      <c r="H2296" t="s">
        <v>149</v>
      </c>
      <c r="I2296" t="s">
        <v>135</v>
      </c>
      <c r="J2296" t="s">
        <v>136</v>
      </c>
      <c r="K2296" t="s">
        <v>137</v>
      </c>
      <c r="L2296" t="s">
        <v>6826</v>
      </c>
      <c r="M2296" t="s">
        <v>6827</v>
      </c>
      <c r="N2296">
        <v>3.8233333329999999</v>
      </c>
      <c r="O2296">
        <v>0</v>
      </c>
      <c r="P2296">
        <v>5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1.2229109729924388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1.2229109729924388</v>
      </c>
    </row>
    <row r="2297" spans="1:31" x14ac:dyDescent="0.25">
      <c r="A2297">
        <v>1630806</v>
      </c>
      <c r="B2297">
        <v>1</v>
      </c>
      <c r="C2297" t="s">
        <v>81</v>
      </c>
      <c r="D2297" t="s">
        <v>112</v>
      </c>
      <c r="E2297" t="s">
        <v>152</v>
      </c>
      <c r="F2297" t="s">
        <v>6828</v>
      </c>
      <c r="G2297" t="s">
        <v>154</v>
      </c>
      <c r="H2297" t="s">
        <v>149</v>
      </c>
      <c r="I2297" t="s">
        <v>135</v>
      </c>
      <c r="J2297" t="s">
        <v>136</v>
      </c>
      <c r="K2297" t="s">
        <v>137</v>
      </c>
      <c r="L2297" t="s">
        <v>6829</v>
      </c>
      <c r="M2297" t="s">
        <v>6830</v>
      </c>
      <c r="N2297">
        <v>1.925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0.16531200819504666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0.16531200819504666</v>
      </c>
    </row>
    <row r="2298" spans="1:31" x14ac:dyDescent="0.25">
      <c r="A2298">
        <v>1630808</v>
      </c>
      <c r="B2298">
        <v>1</v>
      </c>
      <c r="C2298" t="s">
        <v>80</v>
      </c>
      <c r="D2298" t="s">
        <v>88</v>
      </c>
      <c r="E2298" t="s">
        <v>152</v>
      </c>
      <c r="F2298" t="s">
        <v>6831</v>
      </c>
      <c r="G2298" t="s">
        <v>154</v>
      </c>
      <c r="H2298" t="s">
        <v>149</v>
      </c>
      <c r="I2298" t="s">
        <v>135</v>
      </c>
      <c r="J2298" t="s">
        <v>136</v>
      </c>
      <c r="K2298" t="s">
        <v>137</v>
      </c>
      <c r="L2298" t="s">
        <v>6832</v>
      </c>
      <c r="M2298" t="s">
        <v>6833</v>
      </c>
      <c r="N2298">
        <v>1.5252777769999999</v>
      </c>
      <c r="O2298">
        <v>0</v>
      </c>
      <c r="P2298">
        <v>10</v>
      </c>
      <c r="Q2298">
        <v>0</v>
      </c>
      <c r="R2298">
        <v>0</v>
      </c>
      <c r="S2298">
        <v>0</v>
      </c>
      <c r="T2298">
        <v>1</v>
      </c>
      <c r="U2298">
        <v>0</v>
      </c>
      <c r="V2298">
        <v>0</v>
      </c>
      <c r="W2298">
        <v>0</v>
      </c>
      <c r="X2298">
        <v>3.7145090444776891</v>
      </c>
      <c r="Y2298">
        <v>0</v>
      </c>
      <c r="Z2298">
        <v>0</v>
      </c>
      <c r="AA2298">
        <v>0</v>
      </c>
      <c r="AB2298">
        <v>7.0678001917044448E-3</v>
      </c>
      <c r="AC2298">
        <v>0</v>
      </c>
      <c r="AD2298">
        <v>0</v>
      </c>
      <c r="AE2298">
        <v>3.7215768446693938</v>
      </c>
    </row>
    <row r="2299" spans="1:31" x14ac:dyDescent="0.25">
      <c r="A2299">
        <v>1630811</v>
      </c>
      <c r="B2299">
        <v>1</v>
      </c>
      <c r="C2299" t="s">
        <v>81</v>
      </c>
      <c r="D2299" t="s">
        <v>112</v>
      </c>
      <c r="E2299" t="s">
        <v>146</v>
      </c>
      <c r="F2299" t="s">
        <v>6834</v>
      </c>
      <c r="G2299" t="s">
        <v>227</v>
      </c>
      <c r="H2299" t="s">
        <v>149</v>
      </c>
      <c r="I2299" t="s">
        <v>135</v>
      </c>
      <c r="J2299" t="s">
        <v>136</v>
      </c>
      <c r="K2299" t="s">
        <v>137</v>
      </c>
      <c r="L2299" t="s">
        <v>6835</v>
      </c>
      <c r="M2299" t="s">
        <v>6836</v>
      </c>
      <c r="N2299">
        <v>1.0705555550000001</v>
      </c>
      <c r="O2299">
        <v>0</v>
      </c>
      <c r="P2299">
        <v>40</v>
      </c>
      <c r="Q2299">
        <v>0</v>
      </c>
      <c r="R2299">
        <v>38</v>
      </c>
      <c r="S2299">
        <v>0</v>
      </c>
      <c r="T2299">
        <v>8</v>
      </c>
      <c r="U2299">
        <v>0</v>
      </c>
      <c r="V2299">
        <v>0</v>
      </c>
      <c r="W2299">
        <v>0</v>
      </c>
      <c r="X2299">
        <v>8.5354339516618865</v>
      </c>
      <c r="Y2299">
        <v>0</v>
      </c>
      <c r="Z2299">
        <v>4.6840610883141611</v>
      </c>
      <c r="AA2299">
        <v>0</v>
      </c>
      <c r="AB2299">
        <v>1.5609168550750925</v>
      </c>
      <c r="AC2299">
        <v>0</v>
      </c>
      <c r="AD2299">
        <v>0</v>
      </c>
      <c r="AE2299">
        <v>14.78041189505114</v>
      </c>
    </row>
    <row r="2300" spans="1:31" x14ac:dyDescent="0.25">
      <c r="A2300">
        <v>1630812</v>
      </c>
      <c r="B2300">
        <v>1</v>
      </c>
      <c r="C2300" t="s">
        <v>80</v>
      </c>
      <c r="D2300" t="s">
        <v>104</v>
      </c>
      <c r="E2300" t="s">
        <v>178</v>
      </c>
      <c r="F2300" t="s">
        <v>6837</v>
      </c>
      <c r="G2300" t="s">
        <v>187</v>
      </c>
      <c r="H2300" t="s">
        <v>149</v>
      </c>
      <c r="I2300" t="s">
        <v>135</v>
      </c>
      <c r="J2300" t="s">
        <v>136</v>
      </c>
      <c r="K2300" t="s">
        <v>137</v>
      </c>
      <c r="L2300" t="s">
        <v>6838</v>
      </c>
      <c r="M2300" t="s">
        <v>6839</v>
      </c>
      <c r="N2300">
        <v>3.7025000000000001</v>
      </c>
      <c r="O2300">
        <v>0</v>
      </c>
      <c r="P2300">
        <v>71</v>
      </c>
      <c r="Q2300">
        <v>0</v>
      </c>
      <c r="R2300">
        <v>0</v>
      </c>
      <c r="S2300">
        <v>0</v>
      </c>
      <c r="T2300">
        <v>7</v>
      </c>
      <c r="U2300">
        <v>0</v>
      </c>
      <c r="V2300">
        <v>0</v>
      </c>
      <c r="W2300">
        <v>0</v>
      </c>
      <c r="X2300">
        <v>50.860197258142662</v>
      </c>
      <c r="Y2300">
        <v>0</v>
      </c>
      <c r="Z2300">
        <v>0</v>
      </c>
      <c r="AA2300">
        <v>0</v>
      </c>
      <c r="AB2300">
        <v>7.1393502120357901</v>
      </c>
      <c r="AC2300">
        <v>0</v>
      </c>
      <c r="AD2300">
        <v>0</v>
      </c>
      <c r="AE2300">
        <v>57.999547470178456</v>
      </c>
    </row>
    <row r="2301" spans="1:31" x14ac:dyDescent="0.25">
      <c r="A2301">
        <v>1630813</v>
      </c>
      <c r="B2301">
        <v>1</v>
      </c>
      <c r="C2301" t="s">
        <v>80</v>
      </c>
      <c r="D2301" t="s">
        <v>97</v>
      </c>
      <c r="E2301" t="s">
        <v>178</v>
      </c>
      <c r="F2301" t="s">
        <v>6840</v>
      </c>
      <c r="G2301" t="s">
        <v>227</v>
      </c>
      <c r="H2301" t="s">
        <v>149</v>
      </c>
      <c r="I2301" t="s">
        <v>135</v>
      </c>
      <c r="J2301" t="s">
        <v>136</v>
      </c>
      <c r="K2301" t="s">
        <v>137</v>
      </c>
      <c r="L2301" t="s">
        <v>6841</v>
      </c>
      <c r="M2301" t="s">
        <v>6842</v>
      </c>
      <c r="N2301">
        <v>0.64944444400000001</v>
      </c>
      <c r="O2301">
        <v>0</v>
      </c>
      <c r="P2301">
        <v>159</v>
      </c>
      <c r="Q2301">
        <v>0</v>
      </c>
      <c r="R2301">
        <v>0</v>
      </c>
      <c r="S2301">
        <v>0</v>
      </c>
      <c r="T2301">
        <v>17</v>
      </c>
      <c r="U2301">
        <v>0</v>
      </c>
      <c r="V2301">
        <v>0</v>
      </c>
      <c r="W2301">
        <v>0</v>
      </c>
      <c r="X2301">
        <v>50.324760783061578</v>
      </c>
      <c r="Y2301">
        <v>0</v>
      </c>
      <c r="Z2301">
        <v>0</v>
      </c>
      <c r="AA2301">
        <v>0</v>
      </c>
      <c r="AB2301">
        <v>5.2667265688105172</v>
      </c>
      <c r="AC2301">
        <v>0</v>
      </c>
      <c r="AD2301">
        <v>0</v>
      </c>
      <c r="AE2301">
        <v>55.591487351872097</v>
      </c>
    </row>
    <row r="2302" spans="1:31" x14ac:dyDescent="0.25">
      <c r="A2302">
        <v>1630815</v>
      </c>
      <c r="B2302">
        <v>1</v>
      </c>
      <c r="C2302" t="s">
        <v>81</v>
      </c>
      <c r="D2302" t="s">
        <v>114</v>
      </c>
      <c r="E2302" t="s">
        <v>152</v>
      </c>
      <c r="F2302" t="s">
        <v>6843</v>
      </c>
      <c r="G2302" t="s">
        <v>154</v>
      </c>
      <c r="H2302" t="s">
        <v>149</v>
      </c>
      <c r="I2302" t="s">
        <v>135</v>
      </c>
      <c r="J2302" t="s">
        <v>136</v>
      </c>
      <c r="K2302" t="s">
        <v>137</v>
      </c>
      <c r="L2302" t="s">
        <v>6844</v>
      </c>
      <c r="M2302" t="s">
        <v>6845</v>
      </c>
      <c r="N2302">
        <v>2.2013888879999999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1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5.3176964016000007E-4</v>
      </c>
      <c r="AC2302">
        <v>0</v>
      </c>
      <c r="AD2302">
        <v>0</v>
      </c>
      <c r="AE2302">
        <v>5.3176964016000007E-4</v>
      </c>
    </row>
    <row r="2303" spans="1:31" x14ac:dyDescent="0.25">
      <c r="A2303">
        <v>1630816</v>
      </c>
      <c r="B2303">
        <v>1</v>
      </c>
      <c r="C2303" t="s">
        <v>80</v>
      </c>
      <c r="D2303" t="s">
        <v>98</v>
      </c>
      <c r="E2303" t="s">
        <v>178</v>
      </c>
      <c r="F2303" t="s">
        <v>6846</v>
      </c>
      <c r="G2303" t="s">
        <v>252</v>
      </c>
      <c r="H2303" t="s">
        <v>149</v>
      </c>
      <c r="I2303" t="s">
        <v>135</v>
      </c>
      <c r="J2303" t="s">
        <v>136</v>
      </c>
      <c r="K2303" t="s">
        <v>137</v>
      </c>
      <c r="L2303" t="s">
        <v>6847</v>
      </c>
      <c r="M2303" t="s">
        <v>6848</v>
      </c>
      <c r="N2303">
        <v>2.1588888879999999</v>
      </c>
      <c r="O2303">
        <v>0</v>
      </c>
      <c r="P2303">
        <v>27</v>
      </c>
      <c r="Q2303">
        <v>0</v>
      </c>
      <c r="R2303">
        <v>5</v>
      </c>
      <c r="S2303">
        <v>0</v>
      </c>
      <c r="T2303">
        <v>7</v>
      </c>
      <c r="U2303">
        <v>0</v>
      </c>
      <c r="V2303">
        <v>0</v>
      </c>
      <c r="W2303">
        <v>0</v>
      </c>
      <c r="X2303">
        <v>17.032771518132645</v>
      </c>
      <c r="Y2303">
        <v>0</v>
      </c>
      <c r="Z2303">
        <v>6.6456227968920006E-2</v>
      </c>
      <c r="AA2303">
        <v>0</v>
      </c>
      <c r="AB2303">
        <v>11.284481519483771</v>
      </c>
      <c r="AC2303">
        <v>0</v>
      </c>
      <c r="AD2303">
        <v>0</v>
      </c>
      <c r="AE2303">
        <v>28.383709265585338</v>
      </c>
    </row>
    <row r="2304" spans="1:31" x14ac:dyDescent="0.25">
      <c r="A2304">
        <v>1630819</v>
      </c>
      <c r="B2304">
        <v>1</v>
      </c>
      <c r="C2304" t="s">
        <v>80</v>
      </c>
      <c r="D2304" t="s">
        <v>85</v>
      </c>
      <c r="E2304" t="s">
        <v>152</v>
      </c>
      <c r="F2304" t="s">
        <v>6849</v>
      </c>
      <c r="G2304" t="s">
        <v>154</v>
      </c>
      <c r="H2304" t="s">
        <v>149</v>
      </c>
      <c r="I2304" t="s">
        <v>135</v>
      </c>
      <c r="J2304" t="s">
        <v>136</v>
      </c>
      <c r="K2304" t="s">
        <v>137</v>
      </c>
      <c r="L2304" t="s">
        <v>6850</v>
      </c>
      <c r="M2304" t="s">
        <v>6851</v>
      </c>
      <c r="N2304">
        <v>0.97055555500000001</v>
      </c>
      <c r="O2304">
        <v>0</v>
      </c>
      <c r="P2304">
        <v>1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</row>
    <row r="2305" spans="1:31" x14ac:dyDescent="0.25">
      <c r="A2305">
        <v>1630820</v>
      </c>
      <c r="B2305">
        <v>1</v>
      </c>
      <c r="C2305" t="s">
        <v>80</v>
      </c>
      <c r="D2305" t="s">
        <v>88</v>
      </c>
      <c r="E2305" t="s">
        <v>152</v>
      </c>
      <c r="F2305" t="s">
        <v>6852</v>
      </c>
      <c r="G2305" t="s">
        <v>507</v>
      </c>
      <c r="H2305" t="s">
        <v>149</v>
      </c>
      <c r="I2305" t="s">
        <v>135</v>
      </c>
      <c r="J2305" t="s">
        <v>136</v>
      </c>
      <c r="K2305" t="s">
        <v>137</v>
      </c>
      <c r="L2305" t="s">
        <v>6853</v>
      </c>
      <c r="M2305" t="s">
        <v>6854</v>
      </c>
      <c r="N2305">
        <v>1.235833333</v>
      </c>
      <c r="O2305">
        <v>0</v>
      </c>
      <c r="P2305">
        <v>2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1.1282845629502276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1.1282845629502276</v>
      </c>
    </row>
    <row r="2306" spans="1:31" x14ac:dyDescent="0.25">
      <c r="A2306">
        <v>1630821</v>
      </c>
      <c r="B2306">
        <v>1</v>
      </c>
      <c r="C2306" t="s">
        <v>80</v>
      </c>
      <c r="D2306" t="s">
        <v>97</v>
      </c>
      <c r="E2306" t="s">
        <v>178</v>
      </c>
      <c r="F2306" t="s">
        <v>6840</v>
      </c>
      <c r="G2306" t="s">
        <v>227</v>
      </c>
      <c r="H2306" t="s">
        <v>149</v>
      </c>
      <c r="I2306" t="s">
        <v>135</v>
      </c>
      <c r="J2306" t="s">
        <v>136</v>
      </c>
      <c r="K2306" t="s">
        <v>137</v>
      </c>
      <c r="L2306" t="s">
        <v>6855</v>
      </c>
      <c r="M2306" t="s">
        <v>6856</v>
      </c>
      <c r="N2306">
        <v>3.0083333329999999</v>
      </c>
      <c r="O2306">
        <v>0</v>
      </c>
      <c r="P2306">
        <v>159</v>
      </c>
      <c r="Q2306">
        <v>0</v>
      </c>
      <c r="R2306">
        <v>0</v>
      </c>
      <c r="S2306">
        <v>0</v>
      </c>
      <c r="T2306">
        <v>17</v>
      </c>
      <c r="U2306">
        <v>0</v>
      </c>
      <c r="V2306">
        <v>0</v>
      </c>
      <c r="W2306">
        <v>0</v>
      </c>
      <c r="X2306">
        <v>210.6793851545491</v>
      </c>
      <c r="Y2306">
        <v>0</v>
      </c>
      <c r="Z2306">
        <v>0</v>
      </c>
      <c r="AA2306">
        <v>0</v>
      </c>
      <c r="AB2306">
        <v>18.993604637014847</v>
      </c>
      <c r="AC2306">
        <v>0</v>
      </c>
      <c r="AD2306">
        <v>0</v>
      </c>
      <c r="AE2306">
        <v>229.67298979156394</v>
      </c>
    </row>
    <row r="2307" spans="1:31" x14ac:dyDescent="0.25">
      <c r="A2307">
        <v>1630823</v>
      </c>
      <c r="B2307">
        <v>1</v>
      </c>
      <c r="C2307" t="s">
        <v>81</v>
      </c>
      <c r="D2307" t="s">
        <v>128</v>
      </c>
      <c r="E2307" t="s">
        <v>146</v>
      </c>
      <c r="F2307" t="s">
        <v>259</v>
      </c>
      <c r="G2307" t="s">
        <v>260</v>
      </c>
      <c r="H2307" t="s">
        <v>149</v>
      </c>
      <c r="I2307" t="s">
        <v>135</v>
      </c>
      <c r="J2307" t="s">
        <v>136</v>
      </c>
      <c r="K2307" t="s">
        <v>137</v>
      </c>
      <c r="L2307" t="s">
        <v>6857</v>
      </c>
      <c r="M2307" t="s">
        <v>6858</v>
      </c>
      <c r="N2307">
        <v>1.7136111110000001</v>
      </c>
      <c r="O2307">
        <v>0</v>
      </c>
      <c r="P2307">
        <v>79</v>
      </c>
      <c r="Q2307">
        <v>0</v>
      </c>
      <c r="R2307">
        <v>1</v>
      </c>
      <c r="S2307">
        <v>0</v>
      </c>
      <c r="T2307">
        <v>8</v>
      </c>
      <c r="U2307">
        <v>0</v>
      </c>
      <c r="V2307">
        <v>0</v>
      </c>
      <c r="W2307">
        <v>0</v>
      </c>
      <c r="X2307">
        <v>16.605078354078852</v>
      </c>
      <c r="Y2307">
        <v>0</v>
      </c>
      <c r="Z2307">
        <v>0.31527677374269558</v>
      </c>
      <c r="AA2307">
        <v>0</v>
      </c>
      <c r="AB2307">
        <v>52.354686277398493</v>
      </c>
      <c r="AC2307">
        <v>0</v>
      </c>
      <c r="AD2307">
        <v>0</v>
      </c>
      <c r="AE2307">
        <v>69.275041405220037</v>
      </c>
    </row>
    <row r="2308" spans="1:31" x14ac:dyDescent="0.25">
      <c r="A2308">
        <v>1630827</v>
      </c>
      <c r="B2308">
        <v>1</v>
      </c>
      <c r="C2308" t="s">
        <v>80</v>
      </c>
      <c r="D2308" t="s">
        <v>82</v>
      </c>
      <c r="E2308" t="s">
        <v>146</v>
      </c>
      <c r="F2308" t="s">
        <v>6859</v>
      </c>
      <c r="G2308" t="s">
        <v>227</v>
      </c>
      <c r="H2308" t="s">
        <v>149</v>
      </c>
      <c r="I2308" t="s">
        <v>135</v>
      </c>
      <c r="J2308" t="s">
        <v>136</v>
      </c>
      <c r="K2308" t="s">
        <v>137</v>
      </c>
      <c r="L2308" t="s">
        <v>6860</v>
      </c>
      <c r="M2308" t="s">
        <v>6861</v>
      </c>
      <c r="N2308">
        <v>2.261666666</v>
      </c>
      <c r="O2308">
        <v>0</v>
      </c>
      <c r="P2308">
        <v>614</v>
      </c>
      <c r="Q2308">
        <v>0</v>
      </c>
      <c r="R2308">
        <v>0</v>
      </c>
      <c r="S2308">
        <v>0</v>
      </c>
      <c r="T2308">
        <v>112</v>
      </c>
      <c r="U2308">
        <v>0</v>
      </c>
      <c r="V2308">
        <v>0</v>
      </c>
      <c r="W2308">
        <v>0</v>
      </c>
      <c r="X2308">
        <v>434.26314527737287</v>
      </c>
      <c r="Y2308">
        <v>0</v>
      </c>
      <c r="Z2308">
        <v>0</v>
      </c>
      <c r="AA2308">
        <v>0</v>
      </c>
      <c r="AB2308">
        <v>166.03430352688599</v>
      </c>
      <c r="AC2308">
        <v>0</v>
      </c>
      <c r="AD2308">
        <v>0</v>
      </c>
      <c r="AE2308">
        <v>600.29744880425892</v>
      </c>
    </row>
    <row r="2309" spans="1:31" x14ac:dyDescent="0.25">
      <c r="A2309">
        <v>1630829</v>
      </c>
      <c r="B2309">
        <v>1</v>
      </c>
      <c r="C2309" t="s">
        <v>81</v>
      </c>
      <c r="D2309" t="s">
        <v>128</v>
      </c>
      <c r="E2309" t="s">
        <v>152</v>
      </c>
      <c r="F2309" t="s">
        <v>6862</v>
      </c>
      <c r="G2309" t="s">
        <v>507</v>
      </c>
      <c r="H2309" t="s">
        <v>149</v>
      </c>
      <c r="I2309" t="s">
        <v>135</v>
      </c>
      <c r="J2309" t="s">
        <v>136</v>
      </c>
      <c r="K2309" t="s">
        <v>137</v>
      </c>
      <c r="L2309" t="s">
        <v>6863</v>
      </c>
      <c r="M2309" t="s">
        <v>6864</v>
      </c>
      <c r="N2309">
        <v>0.82416666599999999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16</v>
      </c>
      <c r="U2309">
        <v>0</v>
      </c>
      <c r="V2309">
        <v>3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12.10976480261316</v>
      </c>
      <c r="AC2309">
        <v>0</v>
      </c>
      <c r="AD2309">
        <v>8.9899777516138499</v>
      </c>
      <c r="AE2309">
        <v>21.09974255422701</v>
      </c>
    </row>
    <row r="2310" spans="1:31" x14ac:dyDescent="0.25">
      <c r="A2310">
        <v>1630831</v>
      </c>
      <c r="B2310">
        <v>1</v>
      </c>
      <c r="C2310" t="s">
        <v>80</v>
      </c>
      <c r="D2310" t="s">
        <v>90</v>
      </c>
      <c r="E2310" t="s">
        <v>152</v>
      </c>
      <c r="F2310" t="s">
        <v>6865</v>
      </c>
      <c r="G2310" t="s">
        <v>154</v>
      </c>
      <c r="H2310" t="s">
        <v>149</v>
      </c>
      <c r="I2310" t="s">
        <v>135</v>
      </c>
      <c r="J2310" t="s">
        <v>136</v>
      </c>
      <c r="K2310" t="s">
        <v>137</v>
      </c>
      <c r="L2310" t="s">
        <v>6866</v>
      </c>
      <c r="M2310" t="s">
        <v>6867</v>
      </c>
      <c r="N2310">
        <v>1.991666666</v>
      </c>
      <c r="O2310">
        <v>0</v>
      </c>
      <c r="P2310">
        <v>3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1.0475836654696977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1.0475836654696977</v>
      </c>
    </row>
    <row r="2311" spans="1:31" x14ac:dyDescent="0.25">
      <c r="A2311">
        <v>1630833</v>
      </c>
      <c r="B2311">
        <v>1</v>
      </c>
      <c r="C2311" t="s">
        <v>81</v>
      </c>
      <c r="D2311" t="s">
        <v>127</v>
      </c>
      <c r="E2311" t="s">
        <v>178</v>
      </c>
      <c r="F2311" t="s">
        <v>6868</v>
      </c>
      <c r="G2311" t="s">
        <v>227</v>
      </c>
      <c r="H2311" t="s">
        <v>149</v>
      </c>
      <c r="I2311" t="s">
        <v>135</v>
      </c>
      <c r="J2311" t="s">
        <v>136</v>
      </c>
      <c r="K2311" t="s">
        <v>137</v>
      </c>
      <c r="L2311" t="s">
        <v>6869</v>
      </c>
      <c r="M2311" t="s">
        <v>6870</v>
      </c>
      <c r="N2311">
        <v>5.3877777770000002</v>
      </c>
      <c r="O2311">
        <v>0</v>
      </c>
      <c r="P2311">
        <v>31</v>
      </c>
      <c r="Q2311">
        <v>0</v>
      </c>
      <c r="R2311">
        <v>0</v>
      </c>
      <c r="S2311">
        <v>0</v>
      </c>
      <c r="T2311">
        <v>1</v>
      </c>
      <c r="U2311">
        <v>0</v>
      </c>
      <c r="V2311">
        <v>0</v>
      </c>
      <c r="W2311">
        <v>0</v>
      </c>
      <c r="X2311">
        <v>33.195790036685601</v>
      </c>
      <c r="Y2311">
        <v>0</v>
      </c>
      <c r="Z2311">
        <v>0</v>
      </c>
      <c r="AA2311">
        <v>0</v>
      </c>
      <c r="AB2311">
        <v>5.3058574949536013</v>
      </c>
      <c r="AC2311">
        <v>0</v>
      </c>
      <c r="AD2311">
        <v>0</v>
      </c>
      <c r="AE2311">
        <v>38.5016475316392</v>
      </c>
    </row>
    <row r="2312" spans="1:31" x14ac:dyDescent="0.25">
      <c r="A2312">
        <v>1630835</v>
      </c>
      <c r="B2312">
        <v>1</v>
      </c>
      <c r="C2312" t="s">
        <v>80</v>
      </c>
      <c r="D2312" t="s">
        <v>84</v>
      </c>
      <c r="E2312" t="s">
        <v>152</v>
      </c>
      <c r="F2312" t="s">
        <v>6871</v>
      </c>
      <c r="G2312" t="s">
        <v>154</v>
      </c>
      <c r="H2312" t="s">
        <v>149</v>
      </c>
      <c r="I2312" t="s">
        <v>135</v>
      </c>
      <c r="J2312" t="s">
        <v>136</v>
      </c>
      <c r="K2312" t="s">
        <v>137</v>
      </c>
      <c r="L2312" t="s">
        <v>6872</v>
      </c>
      <c r="M2312" t="s">
        <v>6873</v>
      </c>
      <c r="N2312">
        <v>2.0205555550000001</v>
      </c>
      <c r="O2312">
        <v>0</v>
      </c>
      <c r="P2312">
        <v>4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2.183077982902097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2.183077982902097</v>
      </c>
    </row>
    <row r="2313" spans="1:31" x14ac:dyDescent="0.25">
      <c r="A2313">
        <v>1630836</v>
      </c>
      <c r="B2313">
        <v>1</v>
      </c>
      <c r="C2313" t="s">
        <v>80</v>
      </c>
      <c r="D2313" t="s">
        <v>101</v>
      </c>
      <c r="E2313" t="s">
        <v>178</v>
      </c>
      <c r="F2313" t="s">
        <v>6874</v>
      </c>
      <c r="G2313" t="s">
        <v>227</v>
      </c>
      <c r="H2313" t="s">
        <v>149</v>
      </c>
      <c r="I2313" t="s">
        <v>135</v>
      </c>
      <c r="J2313" t="s">
        <v>136</v>
      </c>
      <c r="K2313" t="s">
        <v>137</v>
      </c>
      <c r="L2313" t="s">
        <v>6875</v>
      </c>
      <c r="M2313" t="s">
        <v>6876</v>
      </c>
      <c r="N2313">
        <v>1.1788888879999999</v>
      </c>
      <c r="O2313">
        <v>0</v>
      </c>
      <c r="P2313">
        <v>51</v>
      </c>
      <c r="Q2313">
        <v>0</v>
      </c>
      <c r="R2313">
        <v>0</v>
      </c>
      <c r="S2313">
        <v>0</v>
      </c>
      <c r="T2313">
        <v>3</v>
      </c>
      <c r="U2313">
        <v>0</v>
      </c>
      <c r="V2313">
        <v>0</v>
      </c>
      <c r="W2313">
        <v>0</v>
      </c>
      <c r="X2313">
        <v>16.22884679348374</v>
      </c>
      <c r="Y2313">
        <v>0</v>
      </c>
      <c r="Z2313">
        <v>0</v>
      </c>
      <c r="AA2313">
        <v>0</v>
      </c>
      <c r="AB2313">
        <v>0.21422244389370948</v>
      </c>
      <c r="AC2313">
        <v>0</v>
      </c>
      <c r="AD2313">
        <v>0</v>
      </c>
      <c r="AE2313">
        <v>16.443069237377451</v>
      </c>
    </row>
    <row r="2314" spans="1:31" x14ac:dyDescent="0.25">
      <c r="A2314">
        <v>1630837</v>
      </c>
      <c r="B2314">
        <v>1</v>
      </c>
      <c r="C2314" t="s">
        <v>80</v>
      </c>
      <c r="D2314" t="s">
        <v>96</v>
      </c>
      <c r="E2314" t="s">
        <v>178</v>
      </c>
      <c r="F2314" t="s">
        <v>6877</v>
      </c>
      <c r="G2314" t="s">
        <v>252</v>
      </c>
      <c r="H2314" t="s">
        <v>149</v>
      </c>
      <c r="I2314" t="s">
        <v>135</v>
      </c>
      <c r="J2314" t="s">
        <v>136</v>
      </c>
      <c r="K2314" t="s">
        <v>137</v>
      </c>
      <c r="L2314" t="s">
        <v>6878</v>
      </c>
      <c r="M2314" t="s">
        <v>6879</v>
      </c>
      <c r="N2314">
        <v>1.6530555549999999</v>
      </c>
      <c r="O2314">
        <v>0</v>
      </c>
      <c r="P2314">
        <v>274</v>
      </c>
      <c r="Q2314">
        <v>0</v>
      </c>
      <c r="R2314">
        <v>0</v>
      </c>
      <c r="S2314">
        <v>0</v>
      </c>
      <c r="T2314">
        <v>38</v>
      </c>
      <c r="U2314">
        <v>0</v>
      </c>
      <c r="V2314">
        <v>0</v>
      </c>
      <c r="W2314">
        <v>0</v>
      </c>
      <c r="X2314">
        <v>186.54763782591027</v>
      </c>
      <c r="Y2314">
        <v>0</v>
      </c>
      <c r="Z2314">
        <v>0</v>
      </c>
      <c r="AA2314">
        <v>0</v>
      </c>
      <c r="AB2314">
        <v>24.412047912619787</v>
      </c>
      <c r="AC2314">
        <v>0</v>
      </c>
      <c r="AD2314">
        <v>0</v>
      </c>
      <c r="AE2314">
        <v>210.95968573853006</v>
      </c>
    </row>
    <row r="2315" spans="1:31" x14ac:dyDescent="0.25">
      <c r="A2315">
        <v>1630838</v>
      </c>
      <c r="B2315">
        <v>1</v>
      </c>
      <c r="C2315" t="s">
        <v>80</v>
      </c>
      <c r="D2315" t="s">
        <v>85</v>
      </c>
      <c r="E2315" t="s">
        <v>152</v>
      </c>
      <c r="F2315" t="s">
        <v>6880</v>
      </c>
      <c r="G2315" t="s">
        <v>507</v>
      </c>
      <c r="H2315" t="s">
        <v>149</v>
      </c>
      <c r="I2315" t="s">
        <v>135</v>
      </c>
      <c r="J2315" t="s">
        <v>136</v>
      </c>
      <c r="K2315" t="s">
        <v>137</v>
      </c>
      <c r="L2315" t="s">
        <v>6881</v>
      </c>
      <c r="M2315" t="s">
        <v>6882</v>
      </c>
      <c r="N2315">
        <v>1.4086111109999999</v>
      </c>
      <c r="O2315">
        <v>0</v>
      </c>
      <c r="P2315">
        <v>18</v>
      </c>
      <c r="Q2315">
        <v>0</v>
      </c>
      <c r="R2315">
        <v>0</v>
      </c>
      <c r="S2315">
        <v>0</v>
      </c>
      <c r="T2315">
        <v>1</v>
      </c>
      <c r="U2315">
        <v>0</v>
      </c>
      <c r="V2315">
        <v>0</v>
      </c>
      <c r="W2315">
        <v>0</v>
      </c>
      <c r="X2315">
        <v>5.8177126325412898</v>
      </c>
      <c r="Y2315">
        <v>0</v>
      </c>
      <c r="Z2315">
        <v>0</v>
      </c>
      <c r="AA2315">
        <v>0</v>
      </c>
      <c r="AB2315">
        <v>1.9532636752019596</v>
      </c>
      <c r="AC2315">
        <v>0</v>
      </c>
      <c r="AD2315">
        <v>0</v>
      </c>
      <c r="AE2315">
        <v>7.7709763077432497</v>
      </c>
    </row>
    <row r="2316" spans="1:31" x14ac:dyDescent="0.25">
      <c r="A2316">
        <v>1630839</v>
      </c>
      <c r="B2316">
        <v>1</v>
      </c>
      <c r="C2316" t="s">
        <v>81</v>
      </c>
      <c r="D2316" t="s">
        <v>123</v>
      </c>
      <c r="E2316" t="s">
        <v>152</v>
      </c>
      <c r="F2316" t="s">
        <v>6883</v>
      </c>
      <c r="G2316" t="s">
        <v>154</v>
      </c>
      <c r="H2316" t="s">
        <v>149</v>
      </c>
      <c r="I2316" t="s">
        <v>135</v>
      </c>
      <c r="J2316" t="s">
        <v>136</v>
      </c>
      <c r="K2316" t="s">
        <v>137</v>
      </c>
      <c r="L2316" t="s">
        <v>6884</v>
      </c>
      <c r="M2316" t="s">
        <v>6885</v>
      </c>
      <c r="N2316">
        <v>0.83111111100000001</v>
      </c>
      <c r="O2316">
        <v>0</v>
      </c>
      <c r="P2316">
        <v>6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1.1596465889518222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1.1596465889518222</v>
      </c>
    </row>
    <row r="2317" spans="1:31" x14ac:dyDescent="0.25">
      <c r="A2317">
        <v>1630842</v>
      </c>
      <c r="B2317">
        <v>1</v>
      </c>
      <c r="C2317" t="s">
        <v>80</v>
      </c>
      <c r="D2317" t="s">
        <v>97</v>
      </c>
      <c r="E2317" t="s">
        <v>178</v>
      </c>
      <c r="F2317" t="s">
        <v>6886</v>
      </c>
      <c r="G2317" t="s">
        <v>231</v>
      </c>
      <c r="H2317" t="s">
        <v>149</v>
      </c>
      <c r="I2317" t="s">
        <v>135</v>
      </c>
      <c r="J2317" t="s">
        <v>136</v>
      </c>
      <c r="K2317" t="s">
        <v>137</v>
      </c>
      <c r="L2317" t="s">
        <v>6887</v>
      </c>
      <c r="M2317" t="s">
        <v>6888</v>
      </c>
      <c r="N2317">
        <v>1.298611111</v>
      </c>
      <c r="O2317">
        <v>0</v>
      </c>
      <c r="P2317">
        <v>22</v>
      </c>
      <c r="Q2317">
        <v>0</v>
      </c>
      <c r="R2317">
        <v>59</v>
      </c>
      <c r="S2317">
        <v>0</v>
      </c>
      <c r="T2317">
        <v>8</v>
      </c>
      <c r="U2317">
        <v>0</v>
      </c>
      <c r="V2317">
        <v>0</v>
      </c>
      <c r="W2317">
        <v>0</v>
      </c>
      <c r="X2317">
        <v>13.645850861353487</v>
      </c>
      <c r="Y2317">
        <v>0</v>
      </c>
      <c r="Z2317">
        <v>26.068117668594571</v>
      </c>
      <c r="AA2317">
        <v>0</v>
      </c>
      <c r="AB2317">
        <v>4.5732972799893332</v>
      </c>
      <c r="AC2317">
        <v>0</v>
      </c>
      <c r="AD2317">
        <v>0</v>
      </c>
      <c r="AE2317">
        <v>44.287265809937395</v>
      </c>
    </row>
    <row r="2318" spans="1:31" x14ac:dyDescent="0.25">
      <c r="A2318">
        <v>1630843</v>
      </c>
      <c r="B2318">
        <v>1</v>
      </c>
      <c r="C2318" t="s">
        <v>80</v>
      </c>
      <c r="D2318" t="s">
        <v>96</v>
      </c>
      <c r="E2318" t="s">
        <v>152</v>
      </c>
      <c r="F2318" t="s">
        <v>6889</v>
      </c>
      <c r="G2318" t="s">
        <v>507</v>
      </c>
      <c r="H2318" t="s">
        <v>149</v>
      </c>
      <c r="I2318" t="s">
        <v>135</v>
      </c>
      <c r="J2318" t="s">
        <v>136</v>
      </c>
      <c r="K2318" t="s">
        <v>137</v>
      </c>
      <c r="L2318" t="s">
        <v>6890</v>
      </c>
      <c r="M2318" t="s">
        <v>6891</v>
      </c>
      <c r="N2318">
        <v>1.5125</v>
      </c>
      <c r="O2318">
        <v>0</v>
      </c>
      <c r="P2318">
        <v>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1.0314387647999361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1.0314387647999361</v>
      </c>
    </row>
    <row r="2319" spans="1:31" x14ac:dyDescent="0.25">
      <c r="A2319">
        <v>1630844</v>
      </c>
      <c r="B2319">
        <v>1</v>
      </c>
      <c r="C2319" t="s">
        <v>80</v>
      </c>
      <c r="D2319" t="s">
        <v>85</v>
      </c>
      <c r="E2319" t="s">
        <v>362</v>
      </c>
      <c r="F2319" t="s">
        <v>6892</v>
      </c>
      <c r="G2319" t="s">
        <v>172</v>
      </c>
      <c r="H2319" t="s">
        <v>149</v>
      </c>
      <c r="I2319" t="s">
        <v>135</v>
      </c>
      <c r="J2319" t="s">
        <v>3</v>
      </c>
      <c r="K2319" t="s">
        <v>137</v>
      </c>
      <c r="L2319" t="s">
        <v>6893</v>
      </c>
      <c r="M2319" t="s">
        <v>6894</v>
      </c>
      <c r="N2319">
        <v>1.480555555</v>
      </c>
      <c r="O2319">
        <v>0</v>
      </c>
      <c r="P2319">
        <v>106</v>
      </c>
      <c r="Q2319">
        <v>0</v>
      </c>
      <c r="R2319">
        <v>0</v>
      </c>
      <c r="S2319">
        <v>0</v>
      </c>
      <c r="T2319">
        <v>8</v>
      </c>
      <c r="U2319">
        <v>0</v>
      </c>
      <c r="V2319">
        <v>0</v>
      </c>
      <c r="W2319">
        <v>0</v>
      </c>
      <c r="X2319">
        <v>36.490877698011573</v>
      </c>
      <c r="Y2319">
        <v>0</v>
      </c>
      <c r="Z2319">
        <v>0</v>
      </c>
      <c r="AA2319">
        <v>0</v>
      </c>
      <c r="AB2319">
        <v>0.82826272927397504</v>
      </c>
      <c r="AC2319">
        <v>0</v>
      </c>
      <c r="AD2319">
        <v>0</v>
      </c>
      <c r="AE2319">
        <v>37.319140427285546</v>
      </c>
    </row>
    <row r="2320" spans="1:31" x14ac:dyDescent="0.25">
      <c r="A2320">
        <v>1631220</v>
      </c>
      <c r="B2320">
        <v>1</v>
      </c>
      <c r="C2320" t="s">
        <v>80</v>
      </c>
      <c r="D2320" t="s">
        <v>96</v>
      </c>
      <c r="E2320" t="s">
        <v>152</v>
      </c>
      <c r="F2320" t="s">
        <v>6895</v>
      </c>
      <c r="G2320" t="s">
        <v>168</v>
      </c>
      <c r="H2320" t="s">
        <v>149</v>
      </c>
      <c r="I2320" t="s">
        <v>135</v>
      </c>
      <c r="J2320" t="s">
        <v>136</v>
      </c>
      <c r="K2320" t="s">
        <v>137</v>
      </c>
      <c r="L2320" t="s">
        <v>6896</v>
      </c>
      <c r="M2320" t="s">
        <v>6897</v>
      </c>
      <c r="N2320">
        <v>6.0786111109999998</v>
      </c>
      <c r="O2320">
        <v>0</v>
      </c>
      <c r="P2320">
        <v>1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3.9136956911172225E-3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3.9136956911172225E-3</v>
      </c>
    </row>
    <row r="2321" spans="1:31" x14ac:dyDescent="0.25">
      <c r="A2321">
        <v>1630911</v>
      </c>
      <c r="B2321">
        <v>1</v>
      </c>
      <c r="C2321" t="s">
        <v>80</v>
      </c>
      <c r="D2321" t="s">
        <v>82</v>
      </c>
      <c r="E2321" t="s">
        <v>146</v>
      </c>
      <c r="F2321" t="s">
        <v>1096</v>
      </c>
      <c r="G2321" t="s">
        <v>148</v>
      </c>
      <c r="H2321" t="s">
        <v>149</v>
      </c>
      <c r="I2321" t="s">
        <v>135</v>
      </c>
      <c r="J2321" t="s">
        <v>136</v>
      </c>
      <c r="K2321" t="s">
        <v>143</v>
      </c>
      <c r="L2321" t="s">
        <v>6898</v>
      </c>
      <c r="M2321" t="s">
        <v>6899</v>
      </c>
      <c r="N2321">
        <v>7.5173583329999998</v>
      </c>
      <c r="O2321">
        <v>0</v>
      </c>
      <c r="P2321">
        <v>1044</v>
      </c>
      <c r="Q2321">
        <v>0</v>
      </c>
      <c r="R2321">
        <v>0</v>
      </c>
      <c r="S2321">
        <v>0</v>
      </c>
      <c r="T2321">
        <v>58</v>
      </c>
      <c r="U2321">
        <v>0</v>
      </c>
      <c r="V2321">
        <v>0</v>
      </c>
      <c r="W2321">
        <v>0</v>
      </c>
      <c r="X2321">
        <v>2587.2073939891361</v>
      </c>
      <c r="Y2321">
        <v>0</v>
      </c>
      <c r="Z2321">
        <v>0</v>
      </c>
      <c r="AA2321">
        <v>0</v>
      </c>
      <c r="AB2321">
        <v>250.98386029895815</v>
      </c>
      <c r="AC2321">
        <v>0</v>
      </c>
      <c r="AD2321">
        <v>0</v>
      </c>
      <c r="AE2321">
        <v>2838.1912542880941</v>
      </c>
    </row>
    <row r="2322" spans="1:31" x14ac:dyDescent="0.25">
      <c r="A2322">
        <v>1630934</v>
      </c>
      <c r="B2322">
        <v>1</v>
      </c>
      <c r="C2322" t="s">
        <v>80</v>
      </c>
      <c r="D2322" t="s">
        <v>83</v>
      </c>
      <c r="E2322" t="s">
        <v>131</v>
      </c>
      <c r="F2322" t="s">
        <v>6900</v>
      </c>
      <c r="G2322" t="s">
        <v>148</v>
      </c>
      <c r="H2322" t="s">
        <v>134</v>
      </c>
      <c r="I2322" t="s">
        <v>135</v>
      </c>
      <c r="J2322" t="s">
        <v>136</v>
      </c>
      <c r="K2322" t="s">
        <v>143</v>
      </c>
      <c r="L2322" t="s">
        <v>6901</v>
      </c>
      <c r="M2322" t="s">
        <v>6902</v>
      </c>
      <c r="N2322">
        <v>8.1197083330000002</v>
      </c>
      <c r="O2322">
        <v>0</v>
      </c>
      <c r="P2322">
        <v>0</v>
      </c>
      <c r="Q2322">
        <v>0</v>
      </c>
      <c r="R2322">
        <v>0</v>
      </c>
      <c r="S2322">
        <v>1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19.525167262630241</v>
      </c>
      <c r="AB2322">
        <v>0</v>
      </c>
      <c r="AC2322">
        <v>0</v>
      </c>
      <c r="AD2322">
        <v>0</v>
      </c>
      <c r="AE2322">
        <v>19.525167262630241</v>
      </c>
    </row>
    <row r="2323" spans="1:31" x14ac:dyDescent="0.25">
      <c r="A2323">
        <v>1631289</v>
      </c>
      <c r="B2323">
        <v>1</v>
      </c>
      <c r="C2323" t="s">
        <v>80</v>
      </c>
      <c r="D2323" t="s">
        <v>99</v>
      </c>
      <c r="E2323" t="s">
        <v>178</v>
      </c>
      <c r="F2323" t="s">
        <v>6903</v>
      </c>
      <c r="G2323" t="s">
        <v>403</v>
      </c>
      <c r="H2323" t="s">
        <v>149</v>
      </c>
      <c r="I2323" t="s">
        <v>135</v>
      </c>
      <c r="J2323" t="s">
        <v>136</v>
      </c>
      <c r="K2323" t="s">
        <v>137</v>
      </c>
      <c r="L2323" t="s">
        <v>6904</v>
      </c>
      <c r="M2323" t="s">
        <v>6905</v>
      </c>
      <c r="N2323">
        <v>7.9430555549999999</v>
      </c>
      <c r="O2323">
        <v>0</v>
      </c>
      <c r="P2323">
        <v>66</v>
      </c>
      <c r="Q2323">
        <v>0</v>
      </c>
      <c r="R2323">
        <v>0</v>
      </c>
      <c r="S2323">
        <v>0</v>
      </c>
      <c r="T2323">
        <v>2</v>
      </c>
      <c r="U2323">
        <v>0</v>
      </c>
      <c r="V2323">
        <v>0</v>
      </c>
      <c r="W2323">
        <v>0</v>
      </c>
      <c r="X2323">
        <v>91.849811712716644</v>
      </c>
      <c r="Y2323">
        <v>0</v>
      </c>
      <c r="Z2323">
        <v>0</v>
      </c>
      <c r="AA2323">
        <v>0</v>
      </c>
      <c r="AB2323">
        <v>0.42133701959420339</v>
      </c>
      <c r="AC2323">
        <v>0</v>
      </c>
      <c r="AD2323">
        <v>0</v>
      </c>
      <c r="AE2323">
        <v>92.271148732310849</v>
      </c>
    </row>
    <row r="2324" spans="1:31" x14ac:dyDescent="0.25">
      <c r="A2324">
        <v>1631080</v>
      </c>
      <c r="B2324">
        <v>1</v>
      </c>
      <c r="C2324" t="s">
        <v>81</v>
      </c>
      <c r="D2324" t="s">
        <v>112</v>
      </c>
      <c r="E2324" t="s">
        <v>152</v>
      </c>
      <c r="F2324" t="s">
        <v>6906</v>
      </c>
      <c r="G2324" t="s">
        <v>154</v>
      </c>
      <c r="H2324" t="s">
        <v>149</v>
      </c>
      <c r="I2324" t="s">
        <v>135</v>
      </c>
      <c r="J2324" t="s">
        <v>136</v>
      </c>
      <c r="K2324" t="s">
        <v>137</v>
      </c>
      <c r="L2324" t="s">
        <v>6907</v>
      </c>
      <c r="M2324" t="s">
        <v>6908</v>
      </c>
      <c r="N2324">
        <v>0.83499999999999996</v>
      </c>
      <c r="O2324">
        <v>0</v>
      </c>
      <c r="P2324">
        <v>1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8.631501692358165E-2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8.631501692358165E-2</v>
      </c>
    </row>
    <row r="2325" spans="1:31" x14ac:dyDescent="0.25">
      <c r="A2325">
        <v>1631097</v>
      </c>
      <c r="B2325">
        <v>1</v>
      </c>
      <c r="C2325" t="s">
        <v>80</v>
      </c>
      <c r="D2325" t="s">
        <v>97</v>
      </c>
      <c r="E2325" t="s">
        <v>152</v>
      </c>
      <c r="F2325" t="s">
        <v>6909</v>
      </c>
      <c r="G2325" t="s">
        <v>154</v>
      </c>
      <c r="H2325" t="s">
        <v>149</v>
      </c>
      <c r="I2325" t="s">
        <v>135</v>
      </c>
      <c r="J2325" t="s">
        <v>136</v>
      </c>
      <c r="K2325" t="s">
        <v>137</v>
      </c>
      <c r="L2325" t="s">
        <v>6910</v>
      </c>
      <c r="M2325" t="s">
        <v>6911</v>
      </c>
      <c r="N2325">
        <v>1.8119444440000001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1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3.7751584330416668</v>
      </c>
      <c r="AC2325">
        <v>0</v>
      </c>
      <c r="AD2325">
        <v>0</v>
      </c>
      <c r="AE2325">
        <v>3.7751584330416668</v>
      </c>
    </row>
    <row r="2326" spans="1:31" x14ac:dyDescent="0.25">
      <c r="A2326">
        <v>1631074</v>
      </c>
      <c r="B2326">
        <v>1</v>
      </c>
      <c r="C2326" t="s">
        <v>80</v>
      </c>
      <c r="D2326" t="s">
        <v>99</v>
      </c>
      <c r="E2326" t="s">
        <v>178</v>
      </c>
      <c r="F2326" t="s">
        <v>6912</v>
      </c>
      <c r="G2326" t="s">
        <v>148</v>
      </c>
      <c r="H2326" t="s">
        <v>149</v>
      </c>
      <c r="I2326" t="s">
        <v>135</v>
      </c>
      <c r="J2326" t="s">
        <v>136</v>
      </c>
      <c r="K2326" t="s">
        <v>143</v>
      </c>
      <c r="L2326" t="s">
        <v>6913</v>
      </c>
      <c r="M2326" t="s">
        <v>6914</v>
      </c>
      <c r="N2326">
        <v>3.3</v>
      </c>
      <c r="O2326">
        <v>0</v>
      </c>
      <c r="P2326">
        <v>96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29.175923246909694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29.175923246909694</v>
      </c>
    </row>
    <row r="2327" spans="1:31" x14ac:dyDescent="0.25">
      <c r="A2327">
        <v>1631329</v>
      </c>
      <c r="B2327">
        <v>1</v>
      </c>
      <c r="C2327" t="s">
        <v>80</v>
      </c>
      <c r="D2327" t="s">
        <v>99</v>
      </c>
      <c r="E2327" t="s">
        <v>178</v>
      </c>
      <c r="F2327" t="s">
        <v>6915</v>
      </c>
      <c r="G2327" t="s">
        <v>227</v>
      </c>
      <c r="H2327" t="s">
        <v>149</v>
      </c>
      <c r="I2327" t="s">
        <v>135</v>
      </c>
      <c r="J2327" t="s">
        <v>136</v>
      </c>
      <c r="K2327" t="s">
        <v>137</v>
      </c>
      <c r="L2327" t="s">
        <v>6916</v>
      </c>
      <c r="M2327" t="s">
        <v>6917</v>
      </c>
      <c r="N2327">
        <v>1.7747222220000001</v>
      </c>
      <c r="O2327">
        <v>0</v>
      </c>
      <c r="P2327">
        <v>50</v>
      </c>
      <c r="Q2327">
        <v>0</v>
      </c>
      <c r="R2327">
        <v>1</v>
      </c>
      <c r="S2327">
        <v>0</v>
      </c>
      <c r="T2327">
        <v>4</v>
      </c>
      <c r="U2327">
        <v>0</v>
      </c>
      <c r="V2327">
        <v>0</v>
      </c>
      <c r="W2327">
        <v>0</v>
      </c>
      <c r="X2327">
        <v>14.931720012829798</v>
      </c>
      <c r="Y2327">
        <v>0</v>
      </c>
      <c r="Z2327">
        <v>0</v>
      </c>
      <c r="AA2327">
        <v>0</v>
      </c>
      <c r="AB2327">
        <v>0.27375485667192667</v>
      </c>
      <c r="AC2327">
        <v>0</v>
      </c>
      <c r="AD2327">
        <v>0</v>
      </c>
      <c r="AE2327">
        <v>15.205474869501725</v>
      </c>
    </row>
    <row r="2328" spans="1:31" x14ac:dyDescent="0.25">
      <c r="A2328">
        <v>1631283</v>
      </c>
      <c r="B2328">
        <v>1</v>
      </c>
      <c r="C2328" t="s">
        <v>80</v>
      </c>
      <c r="D2328" t="s">
        <v>99</v>
      </c>
      <c r="E2328" t="s">
        <v>140</v>
      </c>
      <c r="F2328" t="s">
        <v>534</v>
      </c>
      <c r="G2328" t="s">
        <v>161</v>
      </c>
      <c r="H2328" t="s">
        <v>134</v>
      </c>
      <c r="I2328" t="s">
        <v>135</v>
      </c>
      <c r="J2328" t="s">
        <v>136</v>
      </c>
      <c r="K2328" t="s">
        <v>137</v>
      </c>
      <c r="L2328" t="s">
        <v>6918</v>
      </c>
      <c r="M2328" t="s">
        <v>6919</v>
      </c>
      <c r="N2328">
        <v>0.254722222</v>
      </c>
      <c r="O2328">
        <v>14</v>
      </c>
      <c r="P2328">
        <v>456</v>
      </c>
      <c r="Q2328">
        <v>1</v>
      </c>
      <c r="R2328">
        <v>6</v>
      </c>
      <c r="S2328">
        <v>4</v>
      </c>
      <c r="T2328">
        <v>41</v>
      </c>
      <c r="U2328">
        <v>0</v>
      </c>
      <c r="V2328">
        <v>1</v>
      </c>
      <c r="W2328">
        <v>8.0255441147744957</v>
      </c>
      <c r="X2328">
        <v>28.177448413301036</v>
      </c>
      <c r="Y2328">
        <v>7.7002105824558062E-2</v>
      </c>
      <c r="Z2328">
        <v>0.35415800902510003</v>
      </c>
      <c r="AA2328">
        <v>11.514299044168631</v>
      </c>
      <c r="AB2328">
        <v>2.3284518169332222</v>
      </c>
      <c r="AC2328">
        <v>0</v>
      </c>
      <c r="AD2328">
        <v>0.6426117649255676</v>
      </c>
      <c r="AE2328">
        <v>51.119515268952611</v>
      </c>
    </row>
    <row r="2329" spans="1:31" x14ac:dyDescent="0.25">
      <c r="A2329">
        <v>1631137</v>
      </c>
      <c r="B2329">
        <v>1</v>
      </c>
      <c r="C2329" t="s">
        <v>80</v>
      </c>
      <c r="D2329" t="s">
        <v>85</v>
      </c>
      <c r="E2329" t="s">
        <v>152</v>
      </c>
      <c r="F2329" t="s">
        <v>6920</v>
      </c>
      <c r="G2329" t="s">
        <v>168</v>
      </c>
      <c r="H2329" t="s">
        <v>149</v>
      </c>
      <c r="I2329" t="s">
        <v>135</v>
      </c>
      <c r="J2329" t="s">
        <v>136</v>
      </c>
      <c r="K2329" t="s">
        <v>137</v>
      </c>
      <c r="L2329" t="s">
        <v>6921</v>
      </c>
      <c r="M2329" t="s">
        <v>6922</v>
      </c>
      <c r="N2329">
        <v>6.0888888879999996</v>
      </c>
      <c r="O2329">
        <v>0</v>
      </c>
      <c r="P2329">
        <v>2</v>
      </c>
      <c r="Q2329">
        <v>0</v>
      </c>
      <c r="R2329">
        <v>0</v>
      </c>
      <c r="S2329">
        <v>0</v>
      </c>
      <c r="T2329">
        <v>1</v>
      </c>
      <c r="U2329">
        <v>0</v>
      </c>
      <c r="V2329">
        <v>0</v>
      </c>
      <c r="W2329">
        <v>0</v>
      </c>
      <c r="X2329">
        <v>6.9141763983909259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6.9141763983909259</v>
      </c>
    </row>
    <row r="2330" spans="1:31" x14ac:dyDescent="0.25">
      <c r="A2330">
        <v>1630851</v>
      </c>
      <c r="B2330">
        <v>1</v>
      </c>
      <c r="C2330" t="s">
        <v>80</v>
      </c>
      <c r="D2330" t="s">
        <v>94</v>
      </c>
      <c r="E2330" t="s">
        <v>140</v>
      </c>
      <c r="F2330" t="s">
        <v>6923</v>
      </c>
      <c r="G2330" t="s">
        <v>161</v>
      </c>
      <c r="H2330" t="s">
        <v>134</v>
      </c>
      <c r="I2330" t="s">
        <v>135</v>
      </c>
      <c r="J2330" t="s">
        <v>136</v>
      </c>
      <c r="K2330" t="s">
        <v>137</v>
      </c>
      <c r="L2330" t="s">
        <v>6924</v>
      </c>
      <c r="M2330" t="s">
        <v>6925</v>
      </c>
      <c r="N2330">
        <v>0.46861111100000002</v>
      </c>
      <c r="O2330">
        <v>0</v>
      </c>
      <c r="P2330">
        <v>972</v>
      </c>
      <c r="Q2330">
        <v>0</v>
      </c>
      <c r="R2330">
        <v>159</v>
      </c>
      <c r="S2330">
        <v>7</v>
      </c>
      <c r="T2330">
        <v>297</v>
      </c>
      <c r="U2330">
        <v>2</v>
      </c>
      <c r="V2330">
        <v>5</v>
      </c>
      <c r="W2330">
        <v>0</v>
      </c>
      <c r="X2330">
        <v>106.13677380267873</v>
      </c>
      <c r="Y2330">
        <v>0</v>
      </c>
      <c r="Z2330">
        <v>16.690202946583053</v>
      </c>
      <c r="AA2330">
        <v>59.840900159561876</v>
      </c>
      <c r="AB2330">
        <v>71.752919705918728</v>
      </c>
      <c r="AC2330">
        <v>71.542676448011548</v>
      </c>
      <c r="AD2330">
        <v>14.629096009111223</v>
      </c>
      <c r="AE2330">
        <v>340.59256907186517</v>
      </c>
    </row>
    <row r="2331" spans="1:31" x14ac:dyDescent="0.25">
      <c r="A2331">
        <v>1631263</v>
      </c>
      <c r="B2331">
        <v>1</v>
      </c>
      <c r="C2331" t="s">
        <v>81</v>
      </c>
      <c r="D2331" t="s">
        <v>118</v>
      </c>
      <c r="E2331" t="s">
        <v>131</v>
      </c>
      <c r="F2331" t="s">
        <v>6926</v>
      </c>
      <c r="G2331" t="s">
        <v>585</v>
      </c>
      <c r="H2331" t="s">
        <v>134</v>
      </c>
      <c r="I2331" t="s">
        <v>135</v>
      </c>
      <c r="J2331" t="s">
        <v>136</v>
      </c>
      <c r="K2331" t="s">
        <v>137</v>
      </c>
      <c r="L2331" t="s">
        <v>6927</v>
      </c>
      <c r="M2331" t="s">
        <v>6928</v>
      </c>
      <c r="N2331">
        <v>1.2819444440000001</v>
      </c>
      <c r="O2331">
        <v>0</v>
      </c>
      <c r="P2331">
        <v>15</v>
      </c>
      <c r="Q2331">
        <v>0</v>
      </c>
      <c r="R2331">
        <v>2</v>
      </c>
      <c r="S2331">
        <v>0</v>
      </c>
      <c r="T2331">
        <v>2</v>
      </c>
      <c r="U2331">
        <v>0</v>
      </c>
      <c r="V2331">
        <v>0</v>
      </c>
      <c r="W2331">
        <v>0</v>
      </c>
      <c r="X2331">
        <v>3.5685620297762286</v>
      </c>
      <c r="Y2331">
        <v>0</v>
      </c>
      <c r="Z2331">
        <v>16.826507804078798</v>
      </c>
      <c r="AA2331">
        <v>0</v>
      </c>
      <c r="AB2331">
        <v>11.799604064194051</v>
      </c>
      <c r="AC2331">
        <v>0</v>
      </c>
      <c r="AD2331">
        <v>0</v>
      </c>
      <c r="AE2331">
        <v>32.194673898049075</v>
      </c>
    </row>
    <row r="2332" spans="1:31" x14ac:dyDescent="0.25">
      <c r="A2332">
        <v>1630908</v>
      </c>
      <c r="B2332">
        <v>1</v>
      </c>
      <c r="C2332" t="s">
        <v>80</v>
      </c>
      <c r="D2332" t="s">
        <v>83</v>
      </c>
      <c r="E2332" t="s">
        <v>178</v>
      </c>
      <c r="F2332" t="s">
        <v>6929</v>
      </c>
      <c r="G2332" t="s">
        <v>187</v>
      </c>
      <c r="H2332" t="s">
        <v>149</v>
      </c>
      <c r="I2332" t="s">
        <v>135</v>
      </c>
      <c r="J2332" t="s">
        <v>136</v>
      </c>
      <c r="K2332" t="s">
        <v>137</v>
      </c>
      <c r="L2332" t="s">
        <v>6930</v>
      </c>
      <c r="M2332" t="s">
        <v>6931</v>
      </c>
      <c r="N2332">
        <v>1.8366666659999999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4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17.238133353350001</v>
      </c>
      <c r="AC2332">
        <v>0</v>
      </c>
      <c r="AD2332">
        <v>0</v>
      </c>
      <c r="AE2332">
        <v>17.238133353350001</v>
      </c>
    </row>
    <row r="2333" spans="1:31" x14ac:dyDescent="0.25">
      <c r="A2333">
        <v>1631157</v>
      </c>
      <c r="B2333">
        <v>1</v>
      </c>
      <c r="C2333" t="s">
        <v>80</v>
      </c>
      <c r="D2333" t="s">
        <v>98</v>
      </c>
      <c r="E2333" t="s">
        <v>152</v>
      </c>
      <c r="F2333" t="s">
        <v>6932</v>
      </c>
      <c r="G2333" t="s">
        <v>507</v>
      </c>
      <c r="H2333" t="s">
        <v>149</v>
      </c>
      <c r="I2333" t="s">
        <v>135</v>
      </c>
      <c r="J2333" t="s">
        <v>136</v>
      </c>
      <c r="K2333" t="s">
        <v>137</v>
      </c>
      <c r="L2333" t="s">
        <v>6933</v>
      </c>
      <c r="M2333" t="s">
        <v>6934</v>
      </c>
      <c r="N2333">
        <v>1.5991666659999999</v>
      </c>
      <c r="O2333">
        <v>0</v>
      </c>
      <c r="P2333">
        <v>8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2.9671062768450218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2.9671062768450218</v>
      </c>
    </row>
    <row r="2334" spans="1:31" x14ac:dyDescent="0.25">
      <c r="A2334">
        <v>1631014</v>
      </c>
      <c r="B2334">
        <v>1</v>
      </c>
      <c r="C2334" t="s">
        <v>80</v>
      </c>
      <c r="D2334" t="s">
        <v>107</v>
      </c>
      <c r="E2334" t="s">
        <v>152</v>
      </c>
      <c r="F2334" t="s">
        <v>6935</v>
      </c>
      <c r="G2334" t="s">
        <v>154</v>
      </c>
      <c r="H2334" t="s">
        <v>149</v>
      </c>
      <c r="I2334" t="s">
        <v>135</v>
      </c>
      <c r="J2334" t="s">
        <v>136</v>
      </c>
      <c r="K2334" t="s">
        <v>137</v>
      </c>
      <c r="L2334" t="s">
        <v>6936</v>
      </c>
      <c r="M2334" t="s">
        <v>6937</v>
      </c>
      <c r="N2334">
        <v>1.5038888880000001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0.1837591586500289</v>
      </c>
      <c r="AC2334">
        <v>0</v>
      </c>
      <c r="AD2334">
        <v>0</v>
      </c>
      <c r="AE2334">
        <v>0.1837591586500289</v>
      </c>
    </row>
    <row r="2335" spans="1:31" x14ac:dyDescent="0.25">
      <c r="A2335">
        <v>1630914</v>
      </c>
      <c r="B2335">
        <v>1</v>
      </c>
      <c r="C2335" t="s">
        <v>80</v>
      </c>
      <c r="D2335" t="s">
        <v>93</v>
      </c>
      <c r="E2335" t="s">
        <v>146</v>
      </c>
      <c r="F2335" t="s">
        <v>6938</v>
      </c>
      <c r="G2335" t="s">
        <v>148</v>
      </c>
      <c r="H2335" t="s">
        <v>149</v>
      </c>
      <c r="I2335" t="s">
        <v>135</v>
      </c>
      <c r="J2335" t="s">
        <v>136</v>
      </c>
      <c r="K2335" t="s">
        <v>143</v>
      </c>
      <c r="L2335" t="s">
        <v>6939</v>
      </c>
      <c r="M2335" t="s">
        <v>6940</v>
      </c>
      <c r="N2335">
        <v>8.1727777770000003</v>
      </c>
      <c r="O2335">
        <v>0</v>
      </c>
      <c r="P2335">
        <v>92</v>
      </c>
      <c r="Q2335">
        <v>0</v>
      </c>
      <c r="R2335">
        <v>14</v>
      </c>
      <c r="S2335">
        <v>0</v>
      </c>
      <c r="T2335">
        <v>6</v>
      </c>
      <c r="U2335">
        <v>0</v>
      </c>
      <c r="V2335">
        <v>0</v>
      </c>
      <c r="W2335">
        <v>0</v>
      </c>
      <c r="X2335">
        <v>117.73325055846772</v>
      </c>
      <c r="Y2335">
        <v>0</v>
      </c>
      <c r="Z2335">
        <v>52.3516575344687</v>
      </c>
      <c r="AA2335">
        <v>0</v>
      </c>
      <c r="AB2335">
        <v>9.3942158198572461</v>
      </c>
      <c r="AC2335">
        <v>0</v>
      </c>
      <c r="AD2335">
        <v>0</v>
      </c>
      <c r="AE2335">
        <v>179.47912391279365</v>
      </c>
    </row>
    <row r="2336" spans="1:31" x14ac:dyDescent="0.25">
      <c r="A2336">
        <v>1631077</v>
      </c>
      <c r="B2336">
        <v>1</v>
      </c>
      <c r="C2336" t="s">
        <v>80</v>
      </c>
      <c r="D2336" t="s">
        <v>84</v>
      </c>
      <c r="E2336" t="s">
        <v>152</v>
      </c>
      <c r="F2336" t="s">
        <v>6941</v>
      </c>
      <c r="G2336" t="s">
        <v>154</v>
      </c>
      <c r="H2336" t="s">
        <v>149</v>
      </c>
      <c r="I2336" t="s">
        <v>135</v>
      </c>
      <c r="J2336" t="s">
        <v>136</v>
      </c>
      <c r="K2336" t="s">
        <v>137</v>
      </c>
      <c r="L2336" t="s">
        <v>6942</v>
      </c>
      <c r="M2336" t="s">
        <v>6943</v>
      </c>
      <c r="N2336">
        <v>5.7891666659999999</v>
      </c>
      <c r="O2336">
        <v>0</v>
      </c>
      <c r="P2336">
        <v>2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3.8970724263877443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3.8970724263877443</v>
      </c>
    </row>
    <row r="2337" spans="1:31" x14ac:dyDescent="0.25">
      <c r="A2337">
        <v>1631200</v>
      </c>
      <c r="B2337">
        <v>1</v>
      </c>
      <c r="C2337" t="s">
        <v>81</v>
      </c>
      <c r="D2337" t="s">
        <v>112</v>
      </c>
      <c r="E2337" t="s">
        <v>131</v>
      </c>
      <c r="F2337" t="s">
        <v>4909</v>
      </c>
      <c r="G2337" t="s">
        <v>918</v>
      </c>
      <c r="H2337" t="s">
        <v>134</v>
      </c>
      <c r="I2337" t="s">
        <v>135</v>
      </c>
      <c r="J2337" t="s">
        <v>136</v>
      </c>
      <c r="K2337" t="s">
        <v>143</v>
      </c>
      <c r="L2337" t="s">
        <v>6944</v>
      </c>
      <c r="M2337" t="s">
        <v>6945</v>
      </c>
      <c r="N2337">
        <v>0.248888888</v>
      </c>
      <c r="O2337">
        <v>0</v>
      </c>
      <c r="P2337">
        <v>0</v>
      </c>
      <c r="Q2337">
        <v>0</v>
      </c>
      <c r="R2337">
        <v>2</v>
      </c>
      <c r="S2337">
        <v>51</v>
      </c>
      <c r="T2337">
        <v>82</v>
      </c>
      <c r="U2337">
        <v>1</v>
      </c>
      <c r="V2337">
        <v>6</v>
      </c>
      <c r="W2337">
        <v>0</v>
      </c>
      <c r="X2337">
        <v>0</v>
      </c>
      <c r="Y2337">
        <v>0</v>
      </c>
      <c r="Z2337">
        <v>1.1748031908853334</v>
      </c>
      <c r="AA2337">
        <v>23.420761889560747</v>
      </c>
      <c r="AB2337">
        <v>13.78874443637376</v>
      </c>
      <c r="AC2337">
        <v>7.6731385381653333E-2</v>
      </c>
      <c r="AD2337">
        <v>90.852395476955593</v>
      </c>
      <c r="AE2337">
        <v>129.31343637915708</v>
      </c>
    </row>
    <row r="2338" spans="1:31" x14ac:dyDescent="0.25">
      <c r="A2338">
        <v>1631100</v>
      </c>
      <c r="B2338">
        <v>1</v>
      </c>
      <c r="C2338" t="s">
        <v>80</v>
      </c>
      <c r="D2338" t="s">
        <v>88</v>
      </c>
      <c r="E2338" t="s">
        <v>152</v>
      </c>
      <c r="F2338" t="s">
        <v>6946</v>
      </c>
      <c r="G2338" t="s">
        <v>168</v>
      </c>
      <c r="H2338" t="s">
        <v>149</v>
      </c>
      <c r="I2338" t="s">
        <v>135</v>
      </c>
      <c r="J2338" t="s">
        <v>136</v>
      </c>
      <c r="K2338" t="s">
        <v>137</v>
      </c>
      <c r="L2338" t="s">
        <v>6947</v>
      </c>
      <c r="M2338" t="s">
        <v>6948</v>
      </c>
      <c r="N2338">
        <v>3.125277777</v>
      </c>
      <c r="O2338">
        <v>0</v>
      </c>
      <c r="P2338">
        <v>18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10.072353556200166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10.072353556200166</v>
      </c>
    </row>
    <row r="2339" spans="1:31" x14ac:dyDescent="0.25">
      <c r="A2339">
        <v>1631246</v>
      </c>
      <c r="B2339">
        <v>1</v>
      </c>
      <c r="C2339" t="s">
        <v>81</v>
      </c>
      <c r="D2339" t="s">
        <v>112</v>
      </c>
      <c r="E2339" t="s">
        <v>204</v>
      </c>
      <c r="F2339" t="s">
        <v>6949</v>
      </c>
      <c r="G2339" t="s">
        <v>161</v>
      </c>
      <c r="H2339" t="s">
        <v>134</v>
      </c>
      <c r="I2339" t="s">
        <v>191</v>
      </c>
      <c r="J2339" t="s">
        <v>136</v>
      </c>
      <c r="K2339" t="s">
        <v>137</v>
      </c>
      <c r="L2339" t="s">
        <v>6950</v>
      </c>
      <c r="M2339" t="s">
        <v>6951</v>
      </c>
      <c r="N2339">
        <v>1.1111111E-2</v>
      </c>
      <c r="O2339">
        <v>0</v>
      </c>
      <c r="P2339">
        <v>2279</v>
      </c>
      <c r="Q2339">
        <v>265</v>
      </c>
      <c r="R2339">
        <v>245</v>
      </c>
      <c r="S2339">
        <v>26</v>
      </c>
      <c r="T2339">
        <v>289</v>
      </c>
      <c r="U2339">
        <v>6</v>
      </c>
      <c r="V2339">
        <v>1</v>
      </c>
      <c r="W2339">
        <v>0</v>
      </c>
      <c r="X2339">
        <v>5.2975844514186088</v>
      </c>
      <c r="Y2339">
        <v>0.33354913635132216</v>
      </c>
      <c r="Z2339">
        <v>0.21294916346190002</v>
      </c>
      <c r="AA2339">
        <v>0.73307926533632228</v>
      </c>
      <c r="AB2339">
        <v>1.0392204287153111</v>
      </c>
      <c r="AC2339">
        <v>1.1565386075156334</v>
      </c>
      <c r="AD2339">
        <v>0</v>
      </c>
      <c r="AE2339">
        <v>8.7729210527990968</v>
      </c>
    </row>
    <row r="2340" spans="1:31" x14ac:dyDescent="0.25">
      <c r="A2340">
        <v>1630977</v>
      </c>
      <c r="B2340">
        <v>1</v>
      </c>
      <c r="C2340" t="s">
        <v>80</v>
      </c>
      <c r="D2340" t="s">
        <v>99</v>
      </c>
      <c r="E2340" t="s">
        <v>140</v>
      </c>
      <c r="F2340" t="s">
        <v>6952</v>
      </c>
      <c r="G2340" t="s">
        <v>161</v>
      </c>
      <c r="H2340" t="s">
        <v>134</v>
      </c>
      <c r="I2340" t="s">
        <v>135</v>
      </c>
      <c r="J2340" t="s">
        <v>136</v>
      </c>
      <c r="K2340" t="s">
        <v>137</v>
      </c>
      <c r="L2340" t="s">
        <v>6953</v>
      </c>
      <c r="M2340" t="s">
        <v>6954</v>
      </c>
      <c r="N2340">
        <v>0.66944444400000003</v>
      </c>
      <c r="O2340">
        <v>33</v>
      </c>
      <c r="P2340">
        <v>10911</v>
      </c>
      <c r="Q2340">
        <v>14</v>
      </c>
      <c r="R2340">
        <v>285</v>
      </c>
      <c r="S2340">
        <v>66</v>
      </c>
      <c r="T2340">
        <v>1226</v>
      </c>
      <c r="U2340">
        <v>3</v>
      </c>
      <c r="V2340">
        <v>14</v>
      </c>
      <c r="W2340">
        <v>62.708742002077926</v>
      </c>
      <c r="X2340">
        <v>1600.4195933550347</v>
      </c>
      <c r="Y2340">
        <v>19.099077025901149</v>
      </c>
      <c r="Z2340">
        <v>40.437074055891266</v>
      </c>
      <c r="AA2340">
        <v>372.49945555284626</v>
      </c>
      <c r="AB2340">
        <v>987.52324069661859</v>
      </c>
      <c r="AC2340">
        <v>43.263418464328076</v>
      </c>
      <c r="AD2340">
        <v>29.005526827399912</v>
      </c>
      <c r="AE2340">
        <v>3154.9561279800978</v>
      </c>
    </row>
    <row r="2341" spans="1:31" x14ac:dyDescent="0.25">
      <c r="A2341">
        <v>1631286</v>
      </c>
      <c r="B2341">
        <v>1</v>
      </c>
      <c r="C2341" t="s">
        <v>80</v>
      </c>
      <c r="D2341" t="s">
        <v>103</v>
      </c>
      <c r="E2341" t="s">
        <v>178</v>
      </c>
      <c r="F2341" t="s">
        <v>6955</v>
      </c>
      <c r="G2341" t="s">
        <v>403</v>
      </c>
      <c r="H2341" t="s">
        <v>149</v>
      </c>
      <c r="I2341" t="s">
        <v>135</v>
      </c>
      <c r="J2341" t="s">
        <v>136</v>
      </c>
      <c r="K2341" t="s">
        <v>137</v>
      </c>
      <c r="L2341" t="s">
        <v>6956</v>
      </c>
      <c r="M2341" t="s">
        <v>6957</v>
      </c>
      <c r="N2341">
        <v>2.7949999999999999</v>
      </c>
      <c r="O2341">
        <v>0</v>
      </c>
      <c r="P2341">
        <v>3</v>
      </c>
      <c r="Q2341">
        <v>0</v>
      </c>
      <c r="R2341">
        <v>5</v>
      </c>
      <c r="S2341">
        <v>0</v>
      </c>
      <c r="T2341">
        <v>14</v>
      </c>
      <c r="U2341">
        <v>0</v>
      </c>
      <c r="V2341">
        <v>0</v>
      </c>
      <c r="W2341">
        <v>0</v>
      </c>
      <c r="X2341">
        <v>2.6844045046541201</v>
      </c>
      <c r="Y2341">
        <v>0</v>
      </c>
      <c r="Z2341">
        <v>6.4370852121019722</v>
      </c>
      <c r="AA2341">
        <v>0</v>
      </c>
      <c r="AB2341">
        <v>15.068562480793249</v>
      </c>
      <c r="AC2341">
        <v>0</v>
      </c>
      <c r="AD2341">
        <v>0</v>
      </c>
      <c r="AE2341">
        <v>24.190052197549342</v>
      </c>
    </row>
    <row r="2342" spans="1:31" x14ac:dyDescent="0.25">
      <c r="A2342">
        <v>1631037</v>
      </c>
      <c r="B2342">
        <v>1</v>
      </c>
      <c r="C2342" t="s">
        <v>80</v>
      </c>
      <c r="D2342" t="s">
        <v>95</v>
      </c>
      <c r="E2342" t="s">
        <v>152</v>
      </c>
      <c r="F2342" t="s">
        <v>6958</v>
      </c>
      <c r="G2342" t="s">
        <v>154</v>
      </c>
      <c r="H2342" t="s">
        <v>149</v>
      </c>
      <c r="I2342" t="s">
        <v>135</v>
      </c>
      <c r="J2342" t="s">
        <v>136</v>
      </c>
      <c r="K2342" t="s">
        <v>137</v>
      </c>
      <c r="L2342" t="s">
        <v>6959</v>
      </c>
      <c r="M2342" t="s">
        <v>6960</v>
      </c>
      <c r="N2342">
        <v>3.3966666659999998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0.23475431284726669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0.23475431284726669</v>
      </c>
    </row>
    <row r="2343" spans="1:31" x14ac:dyDescent="0.25">
      <c r="A2343">
        <v>1631303</v>
      </c>
      <c r="B2343">
        <v>1</v>
      </c>
      <c r="C2343" t="s">
        <v>80</v>
      </c>
      <c r="D2343" t="s">
        <v>96</v>
      </c>
      <c r="E2343" t="s">
        <v>152</v>
      </c>
      <c r="F2343" t="s">
        <v>6961</v>
      </c>
      <c r="G2343" t="s">
        <v>154</v>
      </c>
      <c r="H2343" t="s">
        <v>149</v>
      </c>
      <c r="I2343" t="s">
        <v>135</v>
      </c>
      <c r="J2343" t="s">
        <v>136</v>
      </c>
      <c r="K2343" t="s">
        <v>137</v>
      </c>
      <c r="L2343" t="s">
        <v>6962</v>
      </c>
      <c r="M2343" t="s">
        <v>6963</v>
      </c>
      <c r="N2343">
        <v>4.7083333329999997</v>
      </c>
      <c r="O2343">
        <v>0</v>
      </c>
      <c r="P2343">
        <v>4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18.490564752437493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18.490564752437493</v>
      </c>
    </row>
    <row r="2344" spans="1:31" x14ac:dyDescent="0.25">
      <c r="A2344">
        <v>1631017</v>
      </c>
      <c r="B2344">
        <v>1</v>
      </c>
      <c r="C2344" t="s">
        <v>81</v>
      </c>
      <c r="D2344" t="s">
        <v>118</v>
      </c>
      <c r="E2344" t="s">
        <v>178</v>
      </c>
      <c r="F2344" t="s">
        <v>6964</v>
      </c>
      <c r="G2344" t="s">
        <v>710</v>
      </c>
      <c r="H2344" t="s">
        <v>149</v>
      </c>
      <c r="I2344" t="s">
        <v>135</v>
      </c>
      <c r="J2344" t="s">
        <v>136</v>
      </c>
      <c r="K2344" t="s">
        <v>137</v>
      </c>
      <c r="L2344" t="s">
        <v>6965</v>
      </c>
      <c r="M2344" t="s">
        <v>6966</v>
      </c>
      <c r="N2344">
        <v>1.998611111</v>
      </c>
      <c r="O2344">
        <v>0</v>
      </c>
      <c r="P2344">
        <v>2</v>
      </c>
      <c r="Q2344">
        <v>0</v>
      </c>
      <c r="R2344">
        <v>1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0.31839170786857496</v>
      </c>
      <c r="Y2344">
        <v>0</v>
      </c>
      <c r="Z2344">
        <v>1.0818242311950001E-2</v>
      </c>
      <c r="AA2344">
        <v>0</v>
      </c>
      <c r="AB2344">
        <v>0</v>
      </c>
      <c r="AC2344">
        <v>0</v>
      </c>
      <c r="AD2344">
        <v>0</v>
      </c>
      <c r="AE2344">
        <v>0.32920995018052496</v>
      </c>
    </row>
    <row r="2345" spans="1:31" x14ac:dyDescent="0.25">
      <c r="A2345">
        <v>1630974</v>
      </c>
      <c r="B2345">
        <v>1</v>
      </c>
      <c r="C2345" t="s">
        <v>80</v>
      </c>
      <c r="D2345" t="s">
        <v>105</v>
      </c>
      <c r="E2345" t="s">
        <v>131</v>
      </c>
      <c r="F2345" t="s">
        <v>6967</v>
      </c>
      <c r="G2345" t="s">
        <v>142</v>
      </c>
      <c r="H2345" t="s">
        <v>134</v>
      </c>
      <c r="I2345" t="s">
        <v>135</v>
      </c>
      <c r="J2345" t="s">
        <v>136</v>
      </c>
      <c r="K2345" t="s">
        <v>143</v>
      </c>
      <c r="L2345" t="s">
        <v>6968</v>
      </c>
      <c r="M2345" t="s">
        <v>6969</v>
      </c>
      <c r="N2345">
        <v>1.257925833</v>
      </c>
      <c r="O2345">
        <v>0</v>
      </c>
      <c r="P2345">
        <v>0</v>
      </c>
      <c r="Q2345">
        <v>0</v>
      </c>
      <c r="R2345">
        <v>0</v>
      </c>
      <c r="S2345">
        <v>1</v>
      </c>
      <c r="T2345">
        <v>0</v>
      </c>
      <c r="U2345">
        <v>1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15.900699490562445</v>
      </c>
      <c r="AB2345">
        <v>0</v>
      </c>
      <c r="AC2345">
        <v>28.168602823361081</v>
      </c>
      <c r="AD2345">
        <v>0</v>
      </c>
      <c r="AE2345">
        <v>44.069302313923529</v>
      </c>
    </row>
    <row r="2346" spans="1:31" x14ac:dyDescent="0.25">
      <c r="A2346">
        <v>1630997</v>
      </c>
      <c r="B2346">
        <v>1</v>
      </c>
      <c r="C2346" t="s">
        <v>80</v>
      </c>
      <c r="D2346" t="s">
        <v>92</v>
      </c>
      <c r="E2346" t="s">
        <v>178</v>
      </c>
      <c r="F2346" t="s">
        <v>6970</v>
      </c>
      <c r="G2346" t="s">
        <v>187</v>
      </c>
      <c r="H2346" t="s">
        <v>149</v>
      </c>
      <c r="I2346" t="s">
        <v>135</v>
      </c>
      <c r="J2346" t="s">
        <v>136</v>
      </c>
      <c r="K2346" t="s">
        <v>137</v>
      </c>
      <c r="L2346" t="s">
        <v>6971</v>
      </c>
      <c r="M2346" t="s">
        <v>6972</v>
      </c>
      <c r="N2346">
        <v>1.8983333330000001</v>
      </c>
      <c r="O2346">
        <v>0</v>
      </c>
      <c r="P2346">
        <v>2</v>
      </c>
      <c r="Q2346">
        <v>0</v>
      </c>
      <c r="R2346">
        <v>5</v>
      </c>
      <c r="S2346">
        <v>0</v>
      </c>
      <c r="T2346">
        <v>16</v>
      </c>
      <c r="U2346">
        <v>0</v>
      </c>
      <c r="V2346">
        <v>0</v>
      </c>
      <c r="W2346">
        <v>0</v>
      </c>
      <c r="X2346">
        <v>0.94948495356907503</v>
      </c>
      <c r="Y2346">
        <v>0</v>
      </c>
      <c r="Z2346">
        <v>1.1482367694321334</v>
      </c>
      <c r="AA2346">
        <v>0</v>
      </c>
      <c r="AB2346">
        <v>24.558968798567548</v>
      </c>
      <c r="AC2346">
        <v>0</v>
      </c>
      <c r="AD2346">
        <v>0</v>
      </c>
      <c r="AE2346">
        <v>26.656690521568756</v>
      </c>
    </row>
    <row r="2347" spans="1:31" x14ac:dyDescent="0.25">
      <c r="A2347">
        <v>1631346</v>
      </c>
      <c r="B2347">
        <v>1</v>
      </c>
      <c r="C2347" t="s">
        <v>80</v>
      </c>
      <c r="D2347" t="s">
        <v>95</v>
      </c>
      <c r="E2347" t="s">
        <v>131</v>
      </c>
      <c r="F2347" t="s">
        <v>6973</v>
      </c>
      <c r="G2347" t="s">
        <v>4692</v>
      </c>
      <c r="H2347" t="s">
        <v>134</v>
      </c>
      <c r="I2347" t="s">
        <v>135</v>
      </c>
      <c r="J2347" t="s">
        <v>136</v>
      </c>
      <c r="K2347" t="s">
        <v>137</v>
      </c>
      <c r="L2347" t="s">
        <v>6974</v>
      </c>
      <c r="M2347" t="s">
        <v>6975</v>
      </c>
      <c r="N2347">
        <v>4.3022222220000002</v>
      </c>
      <c r="O2347">
        <v>0</v>
      </c>
      <c r="P2347">
        <v>245</v>
      </c>
      <c r="Q2347">
        <v>0</v>
      </c>
      <c r="R2347">
        <v>1</v>
      </c>
      <c r="S2347">
        <v>1</v>
      </c>
      <c r="T2347">
        <v>20</v>
      </c>
      <c r="U2347">
        <v>0</v>
      </c>
      <c r="V2347">
        <v>0</v>
      </c>
      <c r="W2347">
        <v>0</v>
      </c>
      <c r="X2347">
        <v>237.73538643553144</v>
      </c>
      <c r="Y2347">
        <v>0</v>
      </c>
      <c r="Z2347">
        <v>1.9482577267042667</v>
      </c>
      <c r="AA2347">
        <v>18.260285893397423</v>
      </c>
      <c r="AB2347">
        <v>42.280673878643391</v>
      </c>
      <c r="AC2347">
        <v>0</v>
      </c>
      <c r="AD2347">
        <v>0</v>
      </c>
      <c r="AE2347">
        <v>300.2246039342765</v>
      </c>
    </row>
    <row r="2348" spans="1:31" x14ac:dyDescent="0.25">
      <c r="A2348">
        <v>1631309</v>
      </c>
      <c r="B2348">
        <v>1</v>
      </c>
      <c r="C2348" t="s">
        <v>81</v>
      </c>
      <c r="D2348" t="s">
        <v>116</v>
      </c>
      <c r="E2348" t="s">
        <v>204</v>
      </c>
      <c r="F2348" t="s">
        <v>6976</v>
      </c>
      <c r="G2348" t="s">
        <v>161</v>
      </c>
      <c r="H2348" t="s">
        <v>134</v>
      </c>
      <c r="I2348" t="s">
        <v>135</v>
      </c>
      <c r="J2348" t="s">
        <v>136</v>
      </c>
      <c r="K2348" t="s">
        <v>137</v>
      </c>
      <c r="L2348" t="s">
        <v>6977</v>
      </c>
      <c r="M2348" t="s">
        <v>6978</v>
      </c>
      <c r="N2348">
        <v>0.47166666600000001</v>
      </c>
      <c r="O2348">
        <v>0</v>
      </c>
      <c r="P2348">
        <v>1455</v>
      </c>
      <c r="Q2348">
        <v>2</v>
      </c>
      <c r="R2348">
        <v>108</v>
      </c>
      <c r="S2348">
        <v>3</v>
      </c>
      <c r="T2348">
        <v>204</v>
      </c>
      <c r="U2348">
        <v>1</v>
      </c>
      <c r="V2348">
        <v>0</v>
      </c>
      <c r="W2348">
        <v>0</v>
      </c>
      <c r="X2348">
        <v>122.2779675189403</v>
      </c>
      <c r="Y2348">
        <v>3.2060709075696671E-2</v>
      </c>
      <c r="Z2348">
        <v>2.5151583389359806</v>
      </c>
      <c r="AA2348">
        <v>1.8978906686953336</v>
      </c>
      <c r="AB2348">
        <v>23.821212744944365</v>
      </c>
      <c r="AC2348">
        <v>4.206618107879958</v>
      </c>
      <c r="AD2348">
        <v>0</v>
      </c>
      <c r="AE2348">
        <v>154.75090808847165</v>
      </c>
    </row>
    <row r="2349" spans="1:31" x14ac:dyDescent="0.25">
      <c r="A2349">
        <v>1631117</v>
      </c>
      <c r="B2349">
        <v>1</v>
      </c>
      <c r="C2349" t="s">
        <v>80</v>
      </c>
      <c r="D2349" t="s">
        <v>104</v>
      </c>
      <c r="E2349" t="s">
        <v>152</v>
      </c>
      <c r="F2349" t="s">
        <v>6979</v>
      </c>
      <c r="G2349" t="s">
        <v>507</v>
      </c>
      <c r="H2349" t="s">
        <v>149</v>
      </c>
      <c r="I2349" t="s">
        <v>135</v>
      </c>
      <c r="J2349" t="s">
        <v>136</v>
      </c>
      <c r="K2349" t="s">
        <v>137</v>
      </c>
      <c r="L2349" t="s">
        <v>6980</v>
      </c>
      <c r="M2349" t="s">
        <v>6981</v>
      </c>
      <c r="N2349">
        <v>1.190833333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0.30498041722070002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0.30498041722070002</v>
      </c>
    </row>
    <row r="2350" spans="1:31" x14ac:dyDescent="0.25">
      <c r="A2350">
        <v>1630868</v>
      </c>
      <c r="B2350">
        <v>1</v>
      </c>
      <c r="C2350" t="s">
        <v>81</v>
      </c>
      <c r="D2350" t="s">
        <v>113</v>
      </c>
      <c r="E2350" t="s">
        <v>178</v>
      </c>
      <c r="F2350" t="s">
        <v>6982</v>
      </c>
      <c r="G2350" t="s">
        <v>227</v>
      </c>
      <c r="H2350" t="s">
        <v>149</v>
      </c>
      <c r="I2350" t="s">
        <v>135</v>
      </c>
      <c r="J2350" t="s">
        <v>136</v>
      </c>
      <c r="K2350" t="s">
        <v>137</v>
      </c>
      <c r="L2350" t="s">
        <v>6983</v>
      </c>
      <c r="M2350" t="s">
        <v>6984</v>
      </c>
      <c r="N2350">
        <v>1.360833333</v>
      </c>
      <c r="O2350">
        <v>0</v>
      </c>
      <c r="P2350">
        <v>3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0.33396285832166445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0.33396285832166445</v>
      </c>
    </row>
    <row r="2351" spans="1:31" x14ac:dyDescent="0.25">
      <c r="A2351">
        <v>1631160</v>
      </c>
      <c r="B2351">
        <v>1</v>
      </c>
      <c r="C2351" t="s">
        <v>81</v>
      </c>
      <c r="D2351" t="s">
        <v>115</v>
      </c>
      <c r="E2351" t="s">
        <v>140</v>
      </c>
      <c r="F2351" t="s">
        <v>6985</v>
      </c>
      <c r="G2351" t="s">
        <v>161</v>
      </c>
      <c r="H2351" t="s">
        <v>134</v>
      </c>
      <c r="I2351" t="s">
        <v>135</v>
      </c>
      <c r="J2351" t="s">
        <v>136</v>
      </c>
      <c r="K2351" t="s">
        <v>137</v>
      </c>
      <c r="L2351" t="s">
        <v>6986</v>
      </c>
      <c r="M2351" t="s">
        <v>6987</v>
      </c>
      <c r="N2351">
        <v>0.16861111100000001</v>
      </c>
      <c r="O2351">
        <v>0</v>
      </c>
      <c r="P2351">
        <v>697</v>
      </c>
      <c r="Q2351">
        <v>4</v>
      </c>
      <c r="R2351">
        <v>69</v>
      </c>
      <c r="S2351">
        <v>4</v>
      </c>
      <c r="T2351">
        <v>26</v>
      </c>
      <c r="U2351">
        <v>0</v>
      </c>
      <c r="V2351">
        <v>0</v>
      </c>
      <c r="W2351">
        <v>0</v>
      </c>
      <c r="X2351">
        <v>6.5527177157295826</v>
      </c>
      <c r="Y2351">
        <v>0.32240398710198476</v>
      </c>
      <c r="Z2351">
        <v>2.705693724376748</v>
      </c>
      <c r="AA2351">
        <v>3.1622020791031722</v>
      </c>
      <c r="AB2351">
        <v>2.1814429670401712</v>
      </c>
      <c r="AC2351">
        <v>0</v>
      </c>
      <c r="AD2351">
        <v>0</v>
      </c>
      <c r="AE2351">
        <v>14.924460473351658</v>
      </c>
    </row>
    <row r="2352" spans="1:31" x14ac:dyDescent="0.25">
      <c r="A2352">
        <v>1631149</v>
      </c>
      <c r="B2352">
        <v>1</v>
      </c>
      <c r="C2352" t="s">
        <v>80</v>
      </c>
      <c r="D2352" t="s">
        <v>93</v>
      </c>
      <c r="E2352" t="s">
        <v>152</v>
      </c>
      <c r="F2352" t="s">
        <v>6988</v>
      </c>
      <c r="G2352" t="s">
        <v>154</v>
      </c>
      <c r="H2352" t="s">
        <v>149</v>
      </c>
      <c r="I2352" t="s">
        <v>135</v>
      </c>
      <c r="J2352" t="s">
        <v>136</v>
      </c>
      <c r="K2352" t="s">
        <v>137</v>
      </c>
      <c r="L2352" t="s">
        <v>6989</v>
      </c>
      <c r="M2352" t="s">
        <v>6990</v>
      </c>
      <c r="N2352">
        <v>4.6927777769999999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0.25133144717591616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0.25133144717591616</v>
      </c>
    </row>
    <row r="2353" spans="1:31" x14ac:dyDescent="0.25">
      <c r="A2353">
        <v>1631126</v>
      </c>
      <c r="B2353">
        <v>1</v>
      </c>
      <c r="C2353" t="s">
        <v>80</v>
      </c>
      <c r="D2353" t="s">
        <v>106</v>
      </c>
      <c r="E2353" t="s">
        <v>140</v>
      </c>
      <c r="F2353" t="s">
        <v>6991</v>
      </c>
      <c r="G2353" t="s">
        <v>161</v>
      </c>
      <c r="H2353" t="s">
        <v>134</v>
      </c>
      <c r="I2353" t="s">
        <v>135</v>
      </c>
      <c r="J2353" t="s">
        <v>136</v>
      </c>
      <c r="K2353" t="s">
        <v>137</v>
      </c>
      <c r="L2353" t="s">
        <v>6992</v>
      </c>
      <c r="M2353" t="s">
        <v>6993</v>
      </c>
      <c r="N2353">
        <v>0.67</v>
      </c>
      <c r="O2353">
        <v>0</v>
      </c>
      <c r="P2353">
        <v>3</v>
      </c>
      <c r="Q2353">
        <v>28</v>
      </c>
      <c r="R2353">
        <v>152</v>
      </c>
      <c r="S2353">
        <v>5</v>
      </c>
      <c r="T2353">
        <v>30</v>
      </c>
      <c r="U2353">
        <v>0</v>
      </c>
      <c r="V2353">
        <v>0</v>
      </c>
      <c r="W2353">
        <v>0</v>
      </c>
      <c r="X2353">
        <v>0.76207691550813339</v>
      </c>
      <c r="Y2353">
        <v>3.5287208149942946</v>
      </c>
      <c r="Z2353">
        <v>94.79654014651949</v>
      </c>
      <c r="AA2353">
        <v>14.939692698179414</v>
      </c>
      <c r="AB2353">
        <v>36.067691468087389</v>
      </c>
      <c r="AC2353">
        <v>0</v>
      </c>
      <c r="AD2353">
        <v>0</v>
      </c>
      <c r="AE2353">
        <v>150.09472204328873</v>
      </c>
    </row>
    <row r="2354" spans="1:31" x14ac:dyDescent="0.25">
      <c r="A2354">
        <v>1631103</v>
      </c>
      <c r="B2354">
        <v>1</v>
      </c>
      <c r="C2354" t="s">
        <v>81</v>
      </c>
      <c r="D2354" t="s">
        <v>118</v>
      </c>
      <c r="E2354" t="s">
        <v>131</v>
      </c>
      <c r="F2354" t="s">
        <v>6994</v>
      </c>
      <c r="G2354" t="s">
        <v>195</v>
      </c>
      <c r="H2354" t="s">
        <v>134</v>
      </c>
      <c r="I2354" t="s">
        <v>135</v>
      </c>
      <c r="J2354" t="s">
        <v>136</v>
      </c>
      <c r="K2354" t="s">
        <v>137</v>
      </c>
      <c r="L2354" t="s">
        <v>6995</v>
      </c>
      <c r="M2354" t="s">
        <v>6996</v>
      </c>
      <c r="N2354">
        <v>1.3816666660000001</v>
      </c>
      <c r="O2354">
        <v>0</v>
      </c>
      <c r="P2354">
        <v>13</v>
      </c>
      <c r="Q2354">
        <v>0</v>
      </c>
      <c r="R2354">
        <v>1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2.3776630690274545</v>
      </c>
      <c r="Y2354">
        <v>0</v>
      </c>
      <c r="Z2354">
        <v>3.9961346700000003E-4</v>
      </c>
      <c r="AA2354">
        <v>0</v>
      </c>
      <c r="AB2354">
        <v>0</v>
      </c>
      <c r="AC2354">
        <v>0</v>
      </c>
      <c r="AD2354">
        <v>0</v>
      </c>
      <c r="AE2354">
        <v>2.3780626824944546</v>
      </c>
    </row>
    <row r="2355" spans="1:31" x14ac:dyDescent="0.25">
      <c r="A2355">
        <v>1630957</v>
      </c>
      <c r="B2355">
        <v>1</v>
      </c>
      <c r="C2355" t="s">
        <v>80</v>
      </c>
      <c r="D2355" t="s">
        <v>96</v>
      </c>
      <c r="E2355" t="s">
        <v>152</v>
      </c>
      <c r="F2355" t="s">
        <v>6997</v>
      </c>
      <c r="G2355" t="s">
        <v>154</v>
      </c>
      <c r="H2355" t="s">
        <v>149</v>
      </c>
      <c r="I2355" t="s">
        <v>135</v>
      </c>
      <c r="J2355" t="s">
        <v>136</v>
      </c>
      <c r="K2355" t="s">
        <v>137</v>
      </c>
      <c r="L2355" t="s">
        <v>6998</v>
      </c>
      <c r="M2355" t="s">
        <v>6999</v>
      </c>
      <c r="N2355">
        <v>6.2405555550000003</v>
      </c>
      <c r="O2355">
        <v>0</v>
      </c>
      <c r="P2355">
        <v>1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4.2671758426770952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4.2671758426770952</v>
      </c>
    </row>
    <row r="2356" spans="1:31" x14ac:dyDescent="0.25">
      <c r="A2356">
        <v>1631003</v>
      </c>
      <c r="B2356">
        <v>1</v>
      </c>
      <c r="C2356" t="s">
        <v>81</v>
      </c>
      <c r="D2356" t="s">
        <v>116</v>
      </c>
      <c r="E2356" t="s">
        <v>146</v>
      </c>
      <c r="F2356" t="s">
        <v>7000</v>
      </c>
      <c r="G2356" t="s">
        <v>260</v>
      </c>
      <c r="H2356" t="s">
        <v>149</v>
      </c>
      <c r="I2356" t="s">
        <v>135</v>
      </c>
      <c r="J2356" t="s">
        <v>136</v>
      </c>
      <c r="K2356" t="s">
        <v>137</v>
      </c>
      <c r="L2356" t="s">
        <v>7001</v>
      </c>
      <c r="M2356" t="s">
        <v>7002</v>
      </c>
      <c r="N2356">
        <v>0.95722222199999996</v>
      </c>
      <c r="O2356">
        <v>0</v>
      </c>
      <c r="P2356">
        <v>244</v>
      </c>
      <c r="Q2356">
        <v>0</v>
      </c>
      <c r="R2356">
        <v>7</v>
      </c>
      <c r="S2356">
        <v>0</v>
      </c>
      <c r="T2356">
        <v>17</v>
      </c>
      <c r="U2356">
        <v>0</v>
      </c>
      <c r="V2356">
        <v>0</v>
      </c>
      <c r="W2356">
        <v>0</v>
      </c>
      <c r="X2356">
        <v>39.148606139428608</v>
      </c>
      <c r="Y2356">
        <v>0</v>
      </c>
      <c r="Z2356">
        <v>0.62145882865021662</v>
      </c>
      <c r="AA2356">
        <v>0</v>
      </c>
      <c r="AB2356">
        <v>7.1567140567430094</v>
      </c>
      <c r="AC2356">
        <v>0</v>
      </c>
      <c r="AD2356">
        <v>0</v>
      </c>
      <c r="AE2356">
        <v>46.92677902482184</v>
      </c>
    </row>
    <row r="2357" spans="1:31" x14ac:dyDescent="0.25">
      <c r="A2357">
        <v>1631172</v>
      </c>
      <c r="B2357">
        <v>1</v>
      </c>
      <c r="C2357" t="s">
        <v>80</v>
      </c>
      <c r="D2357" t="s">
        <v>92</v>
      </c>
      <c r="E2357" t="s">
        <v>362</v>
      </c>
      <c r="F2357" t="s">
        <v>7003</v>
      </c>
      <c r="G2357" t="s">
        <v>180</v>
      </c>
      <c r="H2357" t="s">
        <v>149</v>
      </c>
      <c r="I2357" t="s">
        <v>135</v>
      </c>
      <c r="J2357" t="s">
        <v>136</v>
      </c>
      <c r="K2357" t="s">
        <v>137</v>
      </c>
      <c r="L2357" t="s">
        <v>7004</v>
      </c>
      <c r="M2357" t="s">
        <v>7005</v>
      </c>
      <c r="N2357">
        <v>3.1063888880000001</v>
      </c>
      <c r="O2357">
        <v>0</v>
      </c>
      <c r="P2357">
        <v>48</v>
      </c>
      <c r="Q2357">
        <v>0</v>
      </c>
      <c r="R2357">
        <v>0</v>
      </c>
      <c r="S2357">
        <v>0</v>
      </c>
      <c r="T2357">
        <v>12</v>
      </c>
      <c r="U2357">
        <v>0</v>
      </c>
      <c r="V2357">
        <v>0</v>
      </c>
      <c r="W2357">
        <v>0</v>
      </c>
      <c r="X2357">
        <v>91.51482029510197</v>
      </c>
      <c r="Y2357">
        <v>0</v>
      </c>
      <c r="Z2357">
        <v>0</v>
      </c>
      <c r="AA2357">
        <v>0</v>
      </c>
      <c r="AB2357">
        <v>38.929758223807852</v>
      </c>
      <c r="AC2357">
        <v>0</v>
      </c>
      <c r="AD2357">
        <v>0</v>
      </c>
      <c r="AE2357">
        <v>130.44457851890982</v>
      </c>
    </row>
    <row r="2358" spans="1:31" x14ac:dyDescent="0.25">
      <c r="A2358">
        <v>1631295</v>
      </c>
      <c r="B2358">
        <v>1</v>
      </c>
      <c r="C2358" t="s">
        <v>80</v>
      </c>
      <c r="D2358" t="s">
        <v>95</v>
      </c>
      <c r="E2358" t="s">
        <v>152</v>
      </c>
      <c r="F2358" t="s">
        <v>7006</v>
      </c>
      <c r="G2358" t="s">
        <v>154</v>
      </c>
      <c r="H2358" t="s">
        <v>149</v>
      </c>
      <c r="I2358" t="s">
        <v>135</v>
      </c>
      <c r="J2358" t="s">
        <v>136</v>
      </c>
      <c r="K2358" t="s">
        <v>137</v>
      </c>
      <c r="L2358" t="s">
        <v>7007</v>
      </c>
      <c r="M2358" t="s">
        <v>7008</v>
      </c>
      <c r="N2358">
        <v>1.6441666660000001</v>
      </c>
      <c r="O2358">
        <v>0</v>
      </c>
      <c r="P2358">
        <v>1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0.55765237610336504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0.55765237610336504</v>
      </c>
    </row>
    <row r="2359" spans="1:31" x14ac:dyDescent="0.25">
      <c r="A2359">
        <v>1630894</v>
      </c>
      <c r="B2359">
        <v>1</v>
      </c>
      <c r="C2359" t="s">
        <v>81</v>
      </c>
      <c r="D2359" t="s">
        <v>122</v>
      </c>
      <c r="E2359" t="s">
        <v>131</v>
      </c>
      <c r="F2359" t="s">
        <v>7009</v>
      </c>
      <c r="G2359" t="s">
        <v>148</v>
      </c>
      <c r="H2359" t="s">
        <v>134</v>
      </c>
      <c r="I2359" t="s">
        <v>135</v>
      </c>
      <c r="J2359" t="s">
        <v>136</v>
      </c>
      <c r="K2359" t="s">
        <v>143</v>
      </c>
      <c r="L2359" t="s">
        <v>7010</v>
      </c>
      <c r="M2359" t="s">
        <v>7011</v>
      </c>
      <c r="N2359">
        <v>2.62</v>
      </c>
      <c r="O2359">
        <v>0</v>
      </c>
      <c r="P2359">
        <v>1159</v>
      </c>
      <c r="Q2359">
        <v>0</v>
      </c>
      <c r="R2359">
        <v>3</v>
      </c>
      <c r="S2359">
        <v>2</v>
      </c>
      <c r="T2359">
        <v>82</v>
      </c>
      <c r="U2359">
        <v>0</v>
      </c>
      <c r="V2359">
        <v>0</v>
      </c>
      <c r="W2359">
        <v>0</v>
      </c>
      <c r="X2359">
        <v>803.53427123100801</v>
      </c>
      <c r="Y2359">
        <v>0</v>
      </c>
      <c r="Z2359">
        <v>2.9665285031505406</v>
      </c>
      <c r="AA2359">
        <v>49.457452709139879</v>
      </c>
      <c r="AB2359">
        <v>378.37783969203946</v>
      </c>
      <c r="AC2359">
        <v>0</v>
      </c>
      <c r="AD2359">
        <v>0</v>
      </c>
      <c r="AE2359">
        <v>1234.3360921353378</v>
      </c>
    </row>
    <row r="2360" spans="1:31" x14ac:dyDescent="0.25">
      <c r="A2360">
        <v>1631040</v>
      </c>
      <c r="B2360">
        <v>1</v>
      </c>
      <c r="C2360" t="s">
        <v>80</v>
      </c>
      <c r="D2360" t="s">
        <v>84</v>
      </c>
      <c r="E2360" t="s">
        <v>178</v>
      </c>
      <c r="F2360" t="s">
        <v>7012</v>
      </c>
      <c r="G2360" t="s">
        <v>227</v>
      </c>
      <c r="H2360" t="s">
        <v>149</v>
      </c>
      <c r="I2360" t="s">
        <v>135</v>
      </c>
      <c r="J2360" t="s">
        <v>136</v>
      </c>
      <c r="K2360" t="s">
        <v>137</v>
      </c>
      <c r="L2360" t="s">
        <v>7013</v>
      </c>
      <c r="M2360" t="s">
        <v>7014</v>
      </c>
      <c r="N2360">
        <v>2.3169444440000002</v>
      </c>
      <c r="O2360">
        <v>0</v>
      </c>
      <c r="P2360">
        <v>122</v>
      </c>
      <c r="Q2360">
        <v>0</v>
      </c>
      <c r="R2360">
        <v>0</v>
      </c>
      <c r="S2360">
        <v>0</v>
      </c>
      <c r="T2360">
        <v>14</v>
      </c>
      <c r="U2360">
        <v>0</v>
      </c>
      <c r="V2360">
        <v>0</v>
      </c>
      <c r="W2360">
        <v>0</v>
      </c>
      <c r="X2360">
        <v>69.089896781756678</v>
      </c>
      <c r="Y2360">
        <v>0</v>
      </c>
      <c r="Z2360">
        <v>0</v>
      </c>
      <c r="AA2360">
        <v>0</v>
      </c>
      <c r="AB2360">
        <v>37.154877669095903</v>
      </c>
      <c r="AC2360">
        <v>0</v>
      </c>
      <c r="AD2360">
        <v>0</v>
      </c>
      <c r="AE2360">
        <v>106.24477445085259</v>
      </c>
    </row>
    <row r="2361" spans="1:31" x14ac:dyDescent="0.25">
      <c r="A2361">
        <v>1631086</v>
      </c>
      <c r="B2361">
        <v>1</v>
      </c>
      <c r="C2361" t="s">
        <v>80</v>
      </c>
      <c r="D2361" t="s">
        <v>95</v>
      </c>
      <c r="E2361" t="s">
        <v>146</v>
      </c>
      <c r="F2361" t="s">
        <v>7015</v>
      </c>
      <c r="G2361" t="s">
        <v>403</v>
      </c>
      <c r="H2361" t="s">
        <v>149</v>
      </c>
      <c r="I2361" t="s">
        <v>135</v>
      </c>
      <c r="J2361" t="s">
        <v>136</v>
      </c>
      <c r="K2361" t="s">
        <v>137</v>
      </c>
      <c r="L2361" t="s">
        <v>7016</v>
      </c>
      <c r="M2361" t="s">
        <v>7017</v>
      </c>
      <c r="N2361">
        <v>0.64555555499999995</v>
      </c>
      <c r="O2361">
        <v>0</v>
      </c>
      <c r="P2361">
        <v>31</v>
      </c>
      <c r="Q2361">
        <v>0</v>
      </c>
      <c r="R2361">
        <v>1</v>
      </c>
      <c r="S2361">
        <v>0</v>
      </c>
      <c r="T2361">
        <v>10</v>
      </c>
      <c r="U2361">
        <v>0</v>
      </c>
      <c r="V2361">
        <v>0</v>
      </c>
      <c r="W2361">
        <v>0</v>
      </c>
      <c r="X2361">
        <v>1.1392535705797437</v>
      </c>
      <c r="Y2361">
        <v>0</v>
      </c>
      <c r="Z2361">
        <v>2.5152658054266669E-2</v>
      </c>
      <c r="AA2361">
        <v>0</v>
      </c>
      <c r="AB2361">
        <v>5.8525849980664226</v>
      </c>
      <c r="AC2361">
        <v>0</v>
      </c>
      <c r="AD2361">
        <v>0</v>
      </c>
      <c r="AE2361">
        <v>7.0169912267004335</v>
      </c>
    </row>
    <row r="2362" spans="1:31" x14ac:dyDescent="0.25">
      <c r="A2362">
        <v>1630900</v>
      </c>
      <c r="B2362">
        <v>1</v>
      </c>
      <c r="C2362" t="s">
        <v>81</v>
      </c>
      <c r="D2362" t="s">
        <v>115</v>
      </c>
      <c r="E2362" t="s">
        <v>204</v>
      </c>
      <c r="F2362" t="s">
        <v>7018</v>
      </c>
      <c r="G2362" t="s">
        <v>1322</v>
      </c>
      <c r="H2362" t="s">
        <v>134</v>
      </c>
      <c r="I2362" t="s">
        <v>135</v>
      </c>
      <c r="J2362" t="s">
        <v>136</v>
      </c>
      <c r="K2362" t="s">
        <v>137</v>
      </c>
      <c r="L2362" t="s">
        <v>7019</v>
      </c>
      <c r="M2362" t="s">
        <v>7020</v>
      </c>
      <c r="N2362">
        <v>9.4966666659999994</v>
      </c>
      <c r="O2362">
        <v>0</v>
      </c>
      <c r="P2362">
        <v>0</v>
      </c>
      <c r="Q2362">
        <v>0</v>
      </c>
      <c r="R2362">
        <v>0</v>
      </c>
      <c r="S2362">
        <v>2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68.434060869028642</v>
      </c>
      <c r="AB2362">
        <v>0</v>
      </c>
      <c r="AC2362">
        <v>0</v>
      </c>
      <c r="AD2362">
        <v>0</v>
      </c>
      <c r="AE2362">
        <v>68.434060869028642</v>
      </c>
    </row>
    <row r="2363" spans="1:31" x14ac:dyDescent="0.25">
      <c r="A2363">
        <v>1631232</v>
      </c>
      <c r="B2363">
        <v>1</v>
      </c>
      <c r="C2363" t="s">
        <v>81</v>
      </c>
      <c r="D2363" t="s">
        <v>128</v>
      </c>
      <c r="E2363" t="s">
        <v>152</v>
      </c>
      <c r="F2363" t="s">
        <v>7021</v>
      </c>
      <c r="G2363" t="s">
        <v>168</v>
      </c>
      <c r="H2363" t="s">
        <v>149</v>
      </c>
      <c r="I2363" t="s">
        <v>135</v>
      </c>
      <c r="J2363" t="s">
        <v>136</v>
      </c>
      <c r="K2363" t="s">
        <v>137</v>
      </c>
      <c r="L2363" t="s">
        <v>7022</v>
      </c>
      <c r="M2363" t="s">
        <v>7023</v>
      </c>
      <c r="N2363">
        <v>3.176666666</v>
      </c>
      <c r="O2363">
        <v>0</v>
      </c>
      <c r="P2363">
        <v>11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8.2834101921862224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8.2834101921862224</v>
      </c>
    </row>
    <row r="2364" spans="1:31" x14ac:dyDescent="0.25">
      <c r="A2364">
        <v>1631043</v>
      </c>
      <c r="B2364">
        <v>1</v>
      </c>
      <c r="C2364" t="s">
        <v>80</v>
      </c>
      <c r="D2364" t="s">
        <v>101</v>
      </c>
      <c r="E2364" t="s">
        <v>152</v>
      </c>
      <c r="F2364" t="s">
        <v>7024</v>
      </c>
      <c r="G2364" t="s">
        <v>172</v>
      </c>
      <c r="H2364" t="s">
        <v>149</v>
      </c>
      <c r="I2364" t="s">
        <v>135</v>
      </c>
      <c r="J2364" t="s">
        <v>136</v>
      </c>
      <c r="K2364" t="s">
        <v>137</v>
      </c>
      <c r="L2364" t="s">
        <v>7025</v>
      </c>
      <c r="M2364" t="s">
        <v>7026</v>
      </c>
      <c r="N2364">
        <v>8.4236111109999996</v>
      </c>
      <c r="O2364">
        <v>0</v>
      </c>
      <c r="P2364">
        <v>1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4.8436336664328179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4.8436336664328179</v>
      </c>
    </row>
    <row r="2365" spans="1:31" x14ac:dyDescent="0.25">
      <c r="A2365">
        <v>1630877</v>
      </c>
      <c r="B2365">
        <v>1</v>
      </c>
      <c r="C2365" t="s">
        <v>80</v>
      </c>
      <c r="D2365" t="s">
        <v>90</v>
      </c>
      <c r="E2365" t="s">
        <v>178</v>
      </c>
      <c r="F2365" t="s">
        <v>7027</v>
      </c>
      <c r="G2365" t="s">
        <v>295</v>
      </c>
      <c r="H2365" t="s">
        <v>149</v>
      </c>
      <c r="I2365" t="s">
        <v>135</v>
      </c>
      <c r="J2365" t="s">
        <v>136</v>
      </c>
      <c r="K2365" t="s">
        <v>137</v>
      </c>
      <c r="L2365" t="s">
        <v>7028</v>
      </c>
      <c r="M2365" t="s">
        <v>7029</v>
      </c>
      <c r="N2365">
        <v>0.96527777699999995</v>
      </c>
      <c r="O2365">
        <v>0</v>
      </c>
      <c r="P2365">
        <v>65</v>
      </c>
      <c r="Q2365">
        <v>0</v>
      </c>
      <c r="R2365">
        <v>0</v>
      </c>
      <c r="S2365">
        <v>0</v>
      </c>
      <c r="T2365">
        <v>11</v>
      </c>
      <c r="U2365">
        <v>0</v>
      </c>
      <c r="V2365">
        <v>0</v>
      </c>
      <c r="W2365">
        <v>0</v>
      </c>
      <c r="X2365">
        <v>15.888461841161424</v>
      </c>
      <c r="Y2365">
        <v>0</v>
      </c>
      <c r="Z2365">
        <v>0</v>
      </c>
      <c r="AA2365">
        <v>0</v>
      </c>
      <c r="AB2365">
        <v>12.167826500256332</v>
      </c>
      <c r="AC2365">
        <v>0</v>
      </c>
      <c r="AD2365">
        <v>0</v>
      </c>
      <c r="AE2365">
        <v>28.056288341417755</v>
      </c>
    </row>
    <row r="2366" spans="1:31" x14ac:dyDescent="0.25">
      <c r="A2366">
        <v>1631000</v>
      </c>
      <c r="B2366">
        <v>1</v>
      </c>
      <c r="C2366" t="s">
        <v>80</v>
      </c>
      <c r="D2366" t="s">
        <v>94</v>
      </c>
      <c r="E2366" t="s">
        <v>146</v>
      </c>
      <c r="F2366" t="s">
        <v>7030</v>
      </c>
      <c r="G2366" t="s">
        <v>288</v>
      </c>
      <c r="H2366" t="s">
        <v>149</v>
      </c>
      <c r="I2366" t="s">
        <v>135</v>
      </c>
      <c r="J2366" t="s">
        <v>136</v>
      </c>
      <c r="K2366" t="s">
        <v>137</v>
      </c>
      <c r="L2366" t="s">
        <v>7031</v>
      </c>
      <c r="M2366" t="s">
        <v>7032</v>
      </c>
      <c r="N2366">
        <v>1.3352777769999999</v>
      </c>
      <c r="O2366">
        <v>0</v>
      </c>
      <c r="P2366">
        <v>431</v>
      </c>
      <c r="Q2366">
        <v>0</v>
      </c>
      <c r="R2366">
        <v>3</v>
      </c>
      <c r="S2366">
        <v>0</v>
      </c>
      <c r="T2366">
        <v>20</v>
      </c>
      <c r="U2366">
        <v>0</v>
      </c>
      <c r="V2366">
        <v>0</v>
      </c>
      <c r="W2366">
        <v>0</v>
      </c>
      <c r="X2366">
        <v>144.24727887074403</v>
      </c>
      <c r="Y2366">
        <v>0</v>
      </c>
      <c r="Z2366">
        <v>0.73210459206340217</v>
      </c>
      <c r="AA2366">
        <v>0</v>
      </c>
      <c r="AB2366">
        <v>24.588139963678838</v>
      </c>
      <c r="AC2366">
        <v>0</v>
      </c>
      <c r="AD2366">
        <v>0</v>
      </c>
      <c r="AE2366">
        <v>169.56752342648625</v>
      </c>
    </row>
    <row r="2367" spans="1:31" x14ac:dyDescent="0.25">
      <c r="A2367">
        <v>1630857</v>
      </c>
      <c r="B2367">
        <v>1</v>
      </c>
      <c r="C2367" t="s">
        <v>80</v>
      </c>
      <c r="D2367" t="s">
        <v>96</v>
      </c>
      <c r="E2367" t="s">
        <v>140</v>
      </c>
      <c r="F2367" t="s">
        <v>4818</v>
      </c>
      <c r="G2367" t="s">
        <v>161</v>
      </c>
      <c r="H2367" t="s">
        <v>134</v>
      </c>
      <c r="I2367" t="s">
        <v>135</v>
      </c>
      <c r="J2367" t="s">
        <v>136</v>
      </c>
      <c r="K2367" t="s">
        <v>137</v>
      </c>
      <c r="L2367" t="s">
        <v>7033</v>
      </c>
      <c r="M2367" t="s">
        <v>7034</v>
      </c>
      <c r="N2367">
        <v>0.40694444400000002</v>
      </c>
      <c r="O2367">
        <v>5</v>
      </c>
      <c r="P2367">
        <v>261</v>
      </c>
      <c r="Q2367">
        <v>4</v>
      </c>
      <c r="R2367">
        <v>54</v>
      </c>
      <c r="S2367">
        <v>2</v>
      </c>
      <c r="T2367">
        <v>16</v>
      </c>
      <c r="U2367">
        <v>0</v>
      </c>
      <c r="V2367">
        <v>1</v>
      </c>
      <c r="W2367">
        <v>8.1422328013868963</v>
      </c>
      <c r="X2367">
        <v>9.3193718046556118</v>
      </c>
      <c r="Y2367">
        <v>4.6803871850297369</v>
      </c>
      <c r="Z2367">
        <v>13.482450735729669</v>
      </c>
      <c r="AA2367">
        <v>1.0594821406446</v>
      </c>
      <c r="AB2367">
        <v>2.6564996327504629</v>
      </c>
      <c r="AC2367">
        <v>0</v>
      </c>
      <c r="AD2367">
        <v>8.6771536147673606E-2</v>
      </c>
      <c r="AE2367">
        <v>39.427195836344644</v>
      </c>
    </row>
    <row r="2368" spans="1:31" x14ac:dyDescent="0.25">
      <c r="A2368">
        <v>1630920</v>
      </c>
      <c r="B2368">
        <v>1</v>
      </c>
      <c r="C2368" t="s">
        <v>80</v>
      </c>
      <c r="D2368" t="s">
        <v>89</v>
      </c>
      <c r="E2368" t="s">
        <v>152</v>
      </c>
      <c r="F2368" t="s">
        <v>7035</v>
      </c>
      <c r="G2368" t="s">
        <v>168</v>
      </c>
      <c r="H2368" t="s">
        <v>149</v>
      </c>
      <c r="I2368" t="s">
        <v>135</v>
      </c>
      <c r="J2368" t="s">
        <v>136</v>
      </c>
      <c r="K2368" t="s">
        <v>137</v>
      </c>
      <c r="L2368" t="s">
        <v>7036</v>
      </c>
      <c r="M2368" t="s">
        <v>7037</v>
      </c>
      <c r="N2368">
        <v>3.980555555</v>
      </c>
      <c r="O2368">
        <v>0</v>
      </c>
      <c r="P2368">
        <v>1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1.1335598645017499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1.1335598645017499</v>
      </c>
    </row>
    <row r="2369" spans="1:31" x14ac:dyDescent="0.25">
      <c r="A2369">
        <v>1631063</v>
      </c>
      <c r="B2369">
        <v>1</v>
      </c>
      <c r="C2369" t="s">
        <v>81</v>
      </c>
      <c r="D2369" t="s">
        <v>116</v>
      </c>
      <c r="E2369" t="s">
        <v>178</v>
      </c>
      <c r="F2369" t="s">
        <v>7038</v>
      </c>
      <c r="G2369" t="s">
        <v>187</v>
      </c>
      <c r="H2369" t="s">
        <v>149</v>
      </c>
      <c r="I2369" t="s">
        <v>135</v>
      </c>
      <c r="J2369" t="s">
        <v>136</v>
      </c>
      <c r="K2369" t="s">
        <v>137</v>
      </c>
      <c r="L2369" t="s">
        <v>7039</v>
      </c>
      <c r="M2369" t="s">
        <v>7040</v>
      </c>
      <c r="N2369">
        <v>1.2</v>
      </c>
      <c r="O2369">
        <v>0</v>
      </c>
      <c r="P2369">
        <v>56</v>
      </c>
      <c r="Q2369">
        <v>0</v>
      </c>
      <c r="R2369">
        <v>0</v>
      </c>
      <c r="S2369">
        <v>0</v>
      </c>
      <c r="T2369">
        <v>3</v>
      </c>
      <c r="U2369">
        <v>0</v>
      </c>
      <c r="V2369">
        <v>0</v>
      </c>
      <c r="W2369">
        <v>0</v>
      </c>
      <c r="X2369">
        <v>12.058962501339307</v>
      </c>
      <c r="Y2369">
        <v>0</v>
      </c>
      <c r="Z2369">
        <v>0</v>
      </c>
      <c r="AA2369">
        <v>0</v>
      </c>
      <c r="AB2369">
        <v>0.39175582890307503</v>
      </c>
      <c r="AC2369">
        <v>0</v>
      </c>
      <c r="AD2369">
        <v>0</v>
      </c>
      <c r="AE2369">
        <v>12.450718330242383</v>
      </c>
    </row>
    <row r="2370" spans="1:31" x14ac:dyDescent="0.25">
      <c r="A2370">
        <v>1631212</v>
      </c>
      <c r="B2370">
        <v>1</v>
      </c>
      <c r="C2370" t="s">
        <v>81</v>
      </c>
      <c r="D2370" t="s">
        <v>123</v>
      </c>
      <c r="E2370" t="s">
        <v>204</v>
      </c>
      <c r="F2370" t="s">
        <v>7041</v>
      </c>
      <c r="G2370" t="s">
        <v>161</v>
      </c>
      <c r="H2370" t="s">
        <v>134</v>
      </c>
      <c r="I2370" t="s">
        <v>135</v>
      </c>
      <c r="J2370" t="s">
        <v>136</v>
      </c>
      <c r="K2370" t="s">
        <v>137</v>
      </c>
      <c r="L2370" t="s">
        <v>7042</v>
      </c>
      <c r="M2370" t="s">
        <v>7043</v>
      </c>
      <c r="N2370">
        <v>2.0613888880000002</v>
      </c>
      <c r="O2370">
        <v>4</v>
      </c>
      <c r="P2370">
        <v>558</v>
      </c>
      <c r="Q2370">
        <v>285</v>
      </c>
      <c r="R2370">
        <v>110</v>
      </c>
      <c r="S2370">
        <v>21</v>
      </c>
      <c r="T2370">
        <v>53</v>
      </c>
      <c r="U2370">
        <v>0</v>
      </c>
      <c r="V2370">
        <v>0</v>
      </c>
      <c r="W2370">
        <v>8.9483128863404051</v>
      </c>
      <c r="X2370">
        <v>170.56906524658018</v>
      </c>
      <c r="Y2370">
        <v>281.47806364828176</v>
      </c>
      <c r="Z2370">
        <v>89.043637212425836</v>
      </c>
      <c r="AA2370">
        <v>79.825590813995007</v>
      </c>
      <c r="AB2370">
        <v>88.800643674831221</v>
      </c>
      <c r="AC2370">
        <v>0</v>
      </c>
      <c r="AD2370">
        <v>0</v>
      </c>
      <c r="AE2370">
        <v>718.66531348245439</v>
      </c>
    </row>
    <row r="2371" spans="1:31" x14ac:dyDescent="0.25">
      <c r="A2371">
        <v>1630963</v>
      </c>
      <c r="B2371">
        <v>1</v>
      </c>
      <c r="C2371" t="s">
        <v>80</v>
      </c>
      <c r="D2371" t="s">
        <v>98</v>
      </c>
      <c r="E2371" t="s">
        <v>152</v>
      </c>
      <c r="F2371" t="s">
        <v>7044</v>
      </c>
      <c r="G2371" t="s">
        <v>154</v>
      </c>
      <c r="H2371" t="s">
        <v>149</v>
      </c>
      <c r="I2371" t="s">
        <v>135</v>
      </c>
      <c r="J2371" t="s">
        <v>136</v>
      </c>
      <c r="K2371" t="s">
        <v>137</v>
      </c>
      <c r="L2371" t="s">
        <v>7045</v>
      </c>
      <c r="M2371" t="s">
        <v>7046</v>
      </c>
      <c r="N2371">
        <v>1.360833333</v>
      </c>
      <c r="O2371">
        <v>0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0.83100852242506584</v>
      </c>
      <c r="AA2371">
        <v>0</v>
      </c>
      <c r="AB2371">
        <v>0</v>
      </c>
      <c r="AC2371">
        <v>0</v>
      </c>
      <c r="AD2371">
        <v>0</v>
      </c>
      <c r="AE2371">
        <v>0.83100852242506584</v>
      </c>
    </row>
    <row r="2372" spans="1:31" x14ac:dyDescent="0.25">
      <c r="A2372">
        <v>1631315</v>
      </c>
      <c r="B2372">
        <v>1</v>
      </c>
      <c r="C2372" t="s">
        <v>81</v>
      </c>
      <c r="D2372" t="s">
        <v>127</v>
      </c>
      <c r="E2372" t="s">
        <v>146</v>
      </c>
      <c r="F2372" t="s">
        <v>4578</v>
      </c>
      <c r="G2372" t="s">
        <v>260</v>
      </c>
      <c r="H2372" t="s">
        <v>149</v>
      </c>
      <c r="I2372" t="s">
        <v>135</v>
      </c>
      <c r="J2372" t="s">
        <v>136</v>
      </c>
      <c r="K2372" t="s">
        <v>137</v>
      </c>
      <c r="L2372" t="s">
        <v>7047</v>
      </c>
      <c r="M2372" t="s">
        <v>7048</v>
      </c>
      <c r="N2372">
        <v>4.4841666660000001</v>
      </c>
      <c r="O2372">
        <v>0</v>
      </c>
      <c r="P2372">
        <v>174</v>
      </c>
      <c r="Q2372">
        <v>0</v>
      </c>
      <c r="R2372">
        <v>2</v>
      </c>
      <c r="S2372">
        <v>0</v>
      </c>
      <c r="T2372">
        <v>17</v>
      </c>
      <c r="U2372">
        <v>0</v>
      </c>
      <c r="V2372">
        <v>0</v>
      </c>
      <c r="W2372">
        <v>0</v>
      </c>
      <c r="X2372">
        <v>357.41398117483618</v>
      </c>
      <c r="Y2372">
        <v>0</v>
      </c>
      <c r="Z2372">
        <v>0.24260604207516334</v>
      </c>
      <c r="AA2372">
        <v>0</v>
      </c>
      <c r="AB2372">
        <v>24.312212331166915</v>
      </c>
      <c r="AC2372">
        <v>0</v>
      </c>
      <c r="AD2372">
        <v>0</v>
      </c>
      <c r="AE2372">
        <v>381.96879954807827</v>
      </c>
    </row>
    <row r="2373" spans="1:31" x14ac:dyDescent="0.25">
      <c r="A2373">
        <v>1631292</v>
      </c>
      <c r="B2373">
        <v>1</v>
      </c>
      <c r="C2373" t="s">
        <v>80</v>
      </c>
      <c r="D2373" t="s">
        <v>100</v>
      </c>
      <c r="E2373" t="s">
        <v>140</v>
      </c>
      <c r="F2373" t="s">
        <v>7049</v>
      </c>
      <c r="G2373" t="s">
        <v>918</v>
      </c>
      <c r="H2373" t="s">
        <v>134</v>
      </c>
      <c r="I2373" t="s">
        <v>135</v>
      </c>
      <c r="J2373" t="s">
        <v>136</v>
      </c>
      <c r="K2373" t="s">
        <v>137</v>
      </c>
      <c r="L2373" t="s">
        <v>7050</v>
      </c>
      <c r="M2373" t="s">
        <v>7051</v>
      </c>
      <c r="N2373">
        <v>0.27583333300000001</v>
      </c>
      <c r="O2373">
        <v>3</v>
      </c>
      <c r="P2373">
        <v>1352</v>
      </c>
      <c r="Q2373">
        <v>17</v>
      </c>
      <c r="R2373">
        <v>167</v>
      </c>
      <c r="S2373">
        <v>30</v>
      </c>
      <c r="T2373">
        <v>128</v>
      </c>
      <c r="U2373">
        <v>2</v>
      </c>
      <c r="V2373">
        <v>0</v>
      </c>
      <c r="W2373">
        <v>0.10378759173366833</v>
      </c>
      <c r="X2373">
        <v>145.185657840235</v>
      </c>
      <c r="Y2373">
        <v>6.239125995822568</v>
      </c>
      <c r="Z2373">
        <v>21.734961916118316</v>
      </c>
      <c r="AA2373">
        <v>37.684693457232441</v>
      </c>
      <c r="AB2373">
        <v>24.703152485841869</v>
      </c>
      <c r="AC2373">
        <v>24.890736361371065</v>
      </c>
      <c r="AD2373">
        <v>0</v>
      </c>
      <c r="AE2373">
        <v>260.54211564835492</v>
      </c>
    </row>
    <row r="2374" spans="1:31" x14ac:dyDescent="0.25">
      <c r="A2374">
        <v>1631338</v>
      </c>
      <c r="B2374">
        <v>1</v>
      </c>
      <c r="C2374" t="s">
        <v>80</v>
      </c>
      <c r="D2374" t="s">
        <v>94</v>
      </c>
      <c r="E2374" t="s">
        <v>152</v>
      </c>
      <c r="F2374" t="s">
        <v>7052</v>
      </c>
      <c r="G2374" t="s">
        <v>154</v>
      </c>
      <c r="H2374" t="s">
        <v>149</v>
      </c>
      <c r="I2374" t="s">
        <v>135</v>
      </c>
      <c r="J2374" t="s">
        <v>136</v>
      </c>
      <c r="K2374" t="s">
        <v>137</v>
      </c>
      <c r="L2374" t="s">
        <v>7053</v>
      </c>
      <c r="M2374" t="s">
        <v>7054</v>
      </c>
      <c r="N2374">
        <v>0.329444444</v>
      </c>
      <c r="O2374">
        <v>0</v>
      </c>
      <c r="P2374">
        <v>2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0.57944374169851109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0.57944374169851109</v>
      </c>
    </row>
    <row r="2375" spans="1:31" x14ac:dyDescent="0.25">
      <c r="A2375">
        <v>1631169</v>
      </c>
      <c r="B2375">
        <v>1</v>
      </c>
      <c r="C2375" t="s">
        <v>80</v>
      </c>
      <c r="D2375" t="s">
        <v>106</v>
      </c>
      <c r="E2375" t="s">
        <v>131</v>
      </c>
      <c r="F2375" t="s">
        <v>6349</v>
      </c>
      <c r="G2375" t="s">
        <v>1992</v>
      </c>
      <c r="H2375" t="s">
        <v>134</v>
      </c>
      <c r="I2375" t="s">
        <v>135</v>
      </c>
      <c r="J2375" t="s">
        <v>136</v>
      </c>
      <c r="K2375" t="s">
        <v>137</v>
      </c>
      <c r="L2375" t="s">
        <v>7055</v>
      </c>
      <c r="M2375" t="s">
        <v>7056</v>
      </c>
      <c r="N2375">
        <v>0.74916666600000004</v>
      </c>
      <c r="O2375">
        <v>0</v>
      </c>
      <c r="P2375">
        <v>35</v>
      </c>
      <c r="Q2375">
        <v>0</v>
      </c>
      <c r="R2375">
        <v>7</v>
      </c>
      <c r="S2375">
        <v>0</v>
      </c>
      <c r="T2375">
        <v>9</v>
      </c>
      <c r="U2375">
        <v>0</v>
      </c>
      <c r="V2375">
        <v>0</v>
      </c>
      <c r="W2375">
        <v>0</v>
      </c>
      <c r="X2375">
        <v>3.3909499564846204</v>
      </c>
      <c r="Y2375">
        <v>0</v>
      </c>
      <c r="Z2375">
        <v>0.11378764140766667</v>
      </c>
      <c r="AA2375">
        <v>0</v>
      </c>
      <c r="AB2375">
        <v>7.2537780280827198</v>
      </c>
      <c r="AC2375">
        <v>0</v>
      </c>
      <c r="AD2375">
        <v>0</v>
      </c>
      <c r="AE2375">
        <v>10.758515625975008</v>
      </c>
    </row>
    <row r="2376" spans="1:31" x14ac:dyDescent="0.25">
      <c r="A2376">
        <v>1631083</v>
      </c>
      <c r="B2376">
        <v>1</v>
      </c>
      <c r="C2376" t="s">
        <v>80</v>
      </c>
      <c r="D2376" t="s">
        <v>96</v>
      </c>
      <c r="E2376" t="s">
        <v>152</v>
      </c>
      <c r="F2376" t="s">
        <v>7057</v>
      </c>
      <c r="G2376" t="s">
        <v>154</v>
      </c>
      <c r="H2376" t="s">
        <v>149</v>
      </c>
      <c r="I2376" t="s">
        <v>135</v>
      </c>
      <c r="J2376" t="s">
        <v>136</v>
      </c>
      <c r="K2376" t="s">
        <v>137</v>
      </c>
      <c r="L2376" t="s">
        <v>7058</v>
      </c>
      <c r="M2376" t="s">
        <v>7059</v>
      </c>
      <c r="N2376">
        <v>5.471944444</v>
      </c>
      <c r="O2376">
        <v>0</v>
      </c>
      <c r="P2376">
        <v>0</v>
      </c>
      <c r="Q2376">
        <v>0</v>
      </c>
      <c r="R2376">
        <v>2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1.07554592068419</v>
      </c>
      <c r="AA2376">
        <v>0</v>
      </c>
      <c r="AB2376">
        <v>0</v>
      </c>
      <c r="AC2376">
        <v>0</v>
      </c>
      <c r="AD2376">
        <v>0</v>
      </c>
      <c r="AE2376">
        <v>1.07554592068419</v>
      </c>
    </row>
    <row r="2377" spans="1:31" x14ac:dyDescent="0.25">
      <c r="A2377">
        <v>1630943</v>
      </c>
      <c r="B2377">
        <v>1</v>
      </c>
      <c r="C2377" t="s">
        <v>80</v>
      </c>
      <c r="D2377" t="s">
        <v>83</v>
      </c>
      <c r="E2377" t="s">
        <v>131</v>
      </c>
      <c r="F2377" t="s">
        <v>7060</v>
      </c>
      <c r="G2377" t="s">
        <v>148</v>
      </c>
      <c r="H2377" t="s">
        <v>134</v>
      </c>
      <c r="I2377" t="s">
        <v>135</v>
      </c>
      <c r="J2377" t="s">
        <v>136</v>
      </c>
      <c r="K2377" t="s">
        <v>143</v>
      </c>
      <c r="L2377" t="s">
        <v>7061</v>
      </c>
      <c r="M2377" t="s">
        <v>7062</v>
      </c>
      <c r="N2377">
        <v>8.1344444439999997</v>
      </c>
      <c r="O2377">
        <v>0</v>
      </c>
      <c r="P2377">
        <v>0</v>
      </c>
      <c r="Q2377">
        <v>1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3.2204106824036067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3.2204106824036067</v>
      </c>
    </row>
    <row r="2378" spans="1:31" x14ac:dyDescent="0.25">
      <c r="A2378">
        <v>1631129</v>
      </c>
      <c r="B2378">
        <v>1</v>
      </c>
      <c r="C2378" t="s">
        <v>80</v>
      </c>
      <c r="D2378" t="s">
        <v>83</v>
      </c>
      <c r="E2378" t="s">
        <v>152</v>
      </c>
      <c r="F2378" t="s">
        <v>7063</v>
      </c>
      <c r="G2378" t="s">
        <v>154</v>
      </c>
      <c r="H2378" t="s">
        <v>149</v>
      </c>
      <c r="I2378" t="s">
        <v>135</v>
      </c>
      <c r="J2378" t="s">
        <v>136</v>
      </c>
      <c r="K2378" t="s">
        <v>137</v>
      </c>
      <c r="L2378" t="s">
        <v>7064</v>
      </c>
      <c r="M2378" t="s">
        <v>7065</v>
      </c>
      <c r="N2378">
        <v>1.335</v>
      </c>
      <c r="O2378">
        <v>0</v>
      </c>
      <c r="P2378">
        <v>5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1.1687828145161465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1.1687828145161465</v>
      </c>
    </row>
    <row r="2379" spans="1:31" x14ac:dyDescent="0.25">
      <c r="A2379">
        <v>1630937</v>
      </c>
      <c r="B2379">
        <v>1</v>
      </c>
      <c r="C2379" t="s">
        <v>80</v>
      </c>
      <c r="D2379" t="s">
        <v>90</v>
      </c>
      <c r="E2379" t="s">
        <v>152</v>
      </c>
      <c r="F2379" t="s">
        <v>7066</v>
      </c>
      <c r="G2379" t="s">
        <v>154</v>
      </c>
      <c r="H2379" t="s">
        <v>149</v>
      </c>
      <c r="I2379" t="s">
        <v>135</v>
      </c>
      <c r="J2379" t="s">
        <v>136</v>
      </c>
      <c r="K2379" t="s">
        <v>137</v>
      </c>
      <c r="L2379" t="s">
        <v>7067</v>
      </c>
      <c r="M2379" t="s">
        <v>7068</v>
      </c>
      <c r="N2379">
        <v>2.4375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3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9.8713589473602124</v>
      </c>
      <c r="AC2379">
        <v>0</v>
      </c>
      <c r="AD2379">
        <v>0</v>
      </c>
      <c r="AE2379">
        <v>9.8713589473602124</v>
      </c>
    </row>
    <row r="2380" spans="1:31" x14ac:dyDescent="0.25">
      <c r="A2380">
        <v>1631186</v>
      </c>
      <c r="B2380">
        <v>1</v>
      </c>
      <c r="C2380" t="s">
        <v>80</v>
      </c>
      <c r="D2380" t="s">
        <v>99</v>
      </c>
      <c r="E2380" t="s">
        <v>152</v>
      </c>
      <c r="F2380" t="s">
        <v>7069</v>
      </c>
      <c r="G2380" t="s">
        <v>168</v>
      </c>
      <c r="H2380" t="s">
        <v>149</v>
      </c>
      <c r="I2380" t="s">
        <v>135</v>
      </c>
      <c r="J2380" t="s">
        <v>136</v>
      </c>
      <c r="K2380" t="s">
        <v>137</v>
      </c>
      <c r="L2380" t="s">
        <v>7070</v>
      </c>
      <c r="M2380" t="s">
        <v>7071</v>
      </c>
      <c r="N2380">
        <v>25.054166666</v>
      </c>
      <c r="O2380">
        <v>0</v>
      </c>
      <c r="P2380">
        <v>2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7.4579455390222209E-4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7.4579455390222209E-4</v>
      </c>
    </row>
    <row r="2381" spans="1:31" x14ac:dyDescent="0.25">
      <c r="A2381">
        <v>1631332</v>
      </c>
      <c r="B2381">
        <v>1</v>
      </c>
      <c r="C2381" t="s">
        <v>80</v>
      </c>
      <c r="D2381" t="s">
        <v>104</v>
      </c>
      <c r="E2381" t="s">
        <v>178</v>
      </c>
      <c r="F2381" t="s">
        <v>7072</v>
      </c>
      <c r="G2381" t="s">
        <v>227</v>
      </c>
      <c r="H2381" t="s">
        <v>149</v>
      </c>
      <c r="I2381" t="s">
        <v>135</v>
      </c>
      <c r="J2381" t="s">
        <v>136</v>
      </c>
      <c r="K2381" t="s">
        <v>137</v>
      </c>
      <c r="L2381" t="s">
        <v>7073</v>
      </c>
      <c r="M2381" t="s">
        <v>7074</v>
      </c>
      <c r="N2381">
        <v>1.466111111</v>
      </c>
      <c r="O2381">
        <v>0</v>
      </c>
      <c r="P2381">
        <v>4</v>
      </c>
      <c r="Q2381">
        <v>0</v>
      </c>
      <c r="R2381">
        <v>0</v>
      </c>
      <c r="S2381">
        <v>0</v>
      </c>
      <c r="T2381">
        <v>2</v>
      </c>
      <c r="U2381">
        <v>0</v>
      </c>
      <c r="V2381">
        <v>0</v>
      </c>
      <c r="W2381">
        <v>0</v>
      </c>
      <c r="X2381">
        <v>1.7558792045399285</v>
      </c>
      <c r="Y2381">
        <v>0</v>
      </c>
      <c r="Z2381">
        <v>0</v>
      </c>
      <c r="AA2381">
        <v>0</v>
      </c>
      <c r="AB2381">
        <v>0.24700157006607668</v>
      </c>
      <c r="AC2381">
        <v>0</v>
      </c>
      <c r="AD2381">
        <v>0</v>
      </c>
      <c r="AE2381">
        <v>2.0028807746060053</v>
      </c>
    </row>
    <row r="2382" spans="1:31" x14ac:dyDescent="0.25">
      <c r="A2382">
        <v>1630897</v>
      </c>
      <c r="B2382">
        <v>1</v>
      </c>
      <c r="C2382" t="s">
        <v>81</v>
      </c>
      <c r="D2382" t="s">
        <v>127</v>
      </c>
      <c r="E2382" t="s">
        <v>131</v>
      </c>
      <c r="F2382" t="s">
        <v>3783</v>
      </c>
      <c r="G2382" t="s">
        <v>142</v>
      </c>
      <c r="H2382" t="s">
        <v>134</v>
      </c>
      <c r="I2382" t="s">
        <v>135</v>
      </c>
      <c r="J2382" t="s">
        <v>136</v>
      </c>
      <c r="K2382" t="s">
        <v>143</v>
      </c>
      <c r="L2382" t="s">
        <v>7075</v>
      </c>
      <c r="M2382" t="s">
        <v>7076</v>
      </c>
      <c r="N2382">
        <v>3.3561111110000001</v>
      </c>
      <c r="O2382">
        <v>0</v>
      </c>
      <c r="P2382">
        <v>892</v>
      </c>
      <c r="Q2382">
        <v>11</v>
      </c>
      <c r="R2382">
        <v>28</v>
      </c>
      <c r="S2382">
        <v>3</v>
      </c>
      <c r="T2382">
        <v>114</v>
      </c>
      <c r="U2382">
        <v>0</v>
      </c>
      <c r="V2382">
        <v>1</v>
      </c>
      <c r="W2382">
        <v>0</v>
      </c>
      <c r="X2382">
        <v>959.56856158810206</v>
      </c>
      <c r="Y2382">
        <v>8.0299438789982815</v>
      </c>
      <c r="Z2382">
        <v>9.0809229089699457</v>
      </c>
      <c r="AA2382">
        <v>30.44002592234515</v>
      </c>
      <c r="AB2382">
        <v>262.39217178474502</v>
      </c>
      <c r="AC2382">
        <v>0</v>
      </c>
      <c r="AD2382">
        <v>127.51438626156452</v>
      </c>
      <c r="AE2382">
        <v>1397.0260123447251</v>
      </c>
    </row>
    <row r="2383" spans="1:31" x14ac:dyDescent="0.25">
      <c r="A2383">
        <v>1630880</v>
      </c>
      <c r="B2383">
        <v>1</v>
      </c>
      <c r="C2383" t="s">
        <v>81</v>
      </c>
      <c r="D2383" t="s">
        <v>123</v>
      </c>
      <c r="E2383" t="s">
        <v>131</v>
      </c>
      <c r="F2383" t="s">
        <v>7077</v>
      </c>
      <c r="G2383" t="s">
        <v>148</v>
      </c>
      <c r="H2383" t="s">
        <v>134</v>
      </c>
      <c r="I2383" t="s">
        <v>135</v>
      </c>
      <c r="J2383" t="s">
        <v>136</v>
      </c>
      <c r="K2383" t="s">
        <v>143</v>
      </c>
      <c r="L2383" t="s">
        <v>7078</v>
      </c>
      <c r="M2383" t="s">
        <v>7079</v>
      </c>
      <c r="N2383">
        <v>1.4136388879999999</v>
      </c>
      <c r="O2383">
        <v>0</v>
      </c>
      <c r="P2383">
        <v>0</v>
      </c>
      <c r="Q2383">
        <v>0</v>
      </c>
      <c r="R2383">
        <v>0</v>
      </c>
      <c r="S2383">
        <v>2</v>
      </c>
      <c r="T2383">
        <v>0</v>
      </c>
      <c r="U2383">
        <v>4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54.15357390090179</v>
      </c>
      <c r="AB2383">
        <v>0</v>
      </c>
      <c r="AC2383">
        <v>2797.4589069916319</v>
      </c>
      <c r="AD2383">
        <v>0</v>
      </c>
      <c r="AE2383">
        <v>2851.6124808925338</v>
      </c>
    </row>
    <row r="2384" spans="1:31" x14ac:dyDescent="0.25">
      <c r="A2384">
        <v>1630854</v>
      </c>
      <c r="B2384">
        <v>1</v>
      </c>
      <c r="C2384" t="s">
        <v>80</v>
      </c>
      <c r="D2384" t="s">
        <v>94</v>
      </c>
      <c r="E2384" t="s">
        <v>140</v>
      </c>
      <c r="F2384" t="s">
        <v>6923</v>
      </c>
      <c r="G2384" t="s">
        <v>161</v>
      </c>
      <c r="H2384" t="s">
        <v>134</v>
      </c>
      <c r="I2384" t="s">
        <v>135</v>
      </c>
      <c r="J2384" t="s">
        <v>136</v>
      </c>
      <c r="K2384" t="s">
        <v>137</v>
      </c>
      <c r="L2384" t="s">
        <v>7080</v>
      </c>
      <c r="M2384" t="s">
        <v>7081</v>
      </c>
      <c r="N2384">
        <v>0.115833333</v>
      </c>
      <c r="O2384">
        <v>0</v>
      </c>
      <c r="P2384">
        <v>972</v>
      </c>
      <c r="Q2384">
        <v>0</v>
      </c>
      <c r="R2384">
        <v>159</v>
      </c>
      <c r="S2384">
        <v>7</v>
      </c>
      <c r="T2384">
        <v>297</v>
      </c>
      <c r="U2384">
        <v>2</v>
      </c>
      <c r="V2384">
        <v>5</v>
      </c>
      <c r="W2384">
        <v>0</v>
      </c>
      <c r="X2384">
        <v>26.275189250975352</v>
      </c>
      <c r="Y2384">
        <v>0</v>
      </c>
      <c r="Z2384">
        <v>4.1861432558395766</v>
      </c>
      <c r="AA2384">
        <v>14.830660049176823</v>
      </c>
      <c r="AB2384">
        <v>17.92315147649434</v>
      </c>
      <c r="AC2384">
        <v>17.420727428584733</v>
      </c>
      <c r="AD2384">
        <v>3.6587377675132924</v>
      </c>
      <c r="AE2384">
        <v>84.294609228584108</v>
      </c>
    </row>
    <row r="2385" spans="1:31" x14ac:dyDescent="0.25">
      <c r="A2385">
        <v>1631023</v>
      </c>
      <c r="B2385">
        <v>1</v>
      </c>
      <c r="C2385" t="s">
        <v>80</v>
      </c>
      <c r="D2385" t="s">
        <v>108</v>
      </c>
      <c r="E2385" t="s">
        <v>178</v>
      </c>
      <c r="F2385" t="s">
        <v>7082</v>
      </c>
      <c r="G2385" t="s">
        <v>231</v>
      </c>
      <c r="H2385" t="s">
        <v>149</v>
      </c>
      <c r="I2385" t="s">
        <v>135</v>
      </c>
      <c r="J2385" t="s">
        <v>136</v>
      </c>
      <c r="K2385" t="s">
        <v>137</v>
      </c>
      <c r="L2385" t="s">
        <v>7083</v>
      </c>
      <c r="M2385" t="s">
        <v>7084</v>
      </c>
      <c r="N2385">
        <v>1.4530555549999999</v>
      </c>
      <c r="O2385">
        <v>0</v>
      </c>
      <c r="P2385">
        <v>9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1.1514200462319391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1.1514200462319391</v>
      </c>
    </row>
    <row r="2386" spans="1:31" x14ac:dyDescent="0.25">
      <c r="A2386">
        <v>1630917</v>
      </c>
      <c r="B2386">
        <v>1</v>
      </c>
      <c r="C2386" t="s">
        <v>80</v>
      </c>
      <c r="D2386" t="s">
        <v>93</v>
      </c>
      <c r="E2386" t="s">
        <v>140</v>
      </c>
      <c r="F2386" t="s">
        <v>7085</v>
      </c>
      <c r="G2386" t="s">
        <v>148</v>
      </c>
      <c r="H2386" t="s">
        <v>134</v>
      </c>
      <c r="I2386" t="s">
        <v>135</v>
      </c>
      <c r="J2386" t="s">
        <v>136</v>
      </c>
      <c r="K2386" t="s">
        <v>143</v>
      </c>
      <c r="L2386" t="s">
        <v>7086</v>
      </c>
      <c r="M2386" t="s">
        <v>7087</v>
      </c>
      <c r="N2386">
        <v>8.5050000000000008</v>
      </c>
      <c r="O2386">
        <v>3</v>
      </c>
      <c r="P2386">
        <v>1841</v>
      </c>
      <c r="Q2386">
        <v>82</v>
      </c>
      <c r="R2386">
        <v>529</v>
      </c>
      <c r="S2386">
        <v>27</v>
      </c>
      <c r="T2386">
        <v>510</v>
      </c>
      <c r="U2386">
        <v>1</v>
      </c>
      <c r="V2386">
        <v>1</v>
      </c>
      <c r="W2386">
        <v>11.712073959529034</v>
      </c>
      <c r="X2386">
        <v>2859.3667369981831</v>
      </c>
      <c r="Y2386">
        <v>1738.849828829841</v>
      </c>
      <c r="Z2386">
        <v>3034.4633556485705</v>
      </c>
      <c r="AA2386">
        <v>1965.2975537065504</v>
      </c>
      <c r="AB2386">
        <v>4038.5645458340423</v>
      </c>
      <c r="AC2386">
        <v>994.86610928307459</v>
      </c>
      <c r="AD2386">
        <v>399.68636849394892</v>
      </c>
      <c r="AE2386">
        <v>15042.80657275374</v>
      </c>
    </row>
    <row r="2387" spans="1:31" x14ac:dyDescent="0.25">
      <c r="A2387">
        <v>1630860</v>
      </c>
      <c r="B2387">
        <v>1</v>
      </c>
      <c r="C2387" t="s">
        <v>80</v>
      </c>
      <c r="D2387" t="s">
        <v>96</v>
      </c>
      <c r="E2387" t="s">
        <v>140</v>
      </c>
      <c r="F2387" t="s">
        <v>7088</v>
      </c>
      <c r="G2387" t="s">
        <v>161</v>
      </c>
      <c r="H2387" t="s">
        <v>134</v>
      </c>
      <c r="I2387" t="s">
        <v>135</v>
      </c>
      <c r="J2387" t="s">
        <v>136</v>
      </c>
      <c r="K2387" t="s">
        <v>137</v>
      </c>
      <c r="L2387" t="s">
        <v>7089</v>
      </c>
      <c r="M2387" t="s">
        <v>7090</v>
      </c>
      <c r="N2387">
        <v>0.17249999999999999</v>
      </c>
      <c r="O2387">
        <v>6</v>
      </c>
      <c r="P2387">
        <v>991</v>
      </c>
      <c r="Q2387">
        <v>4</v>
      </c>
      <c r="R2387">
        <v>55</v>
      </c>
      <c r="S2387">
        <v>4</v>
      </c>
      <c r="T2387">
        <v>19</v>
      </c>
      <c r="U2387">
        <v>0</v>
      </c>
      <c r="V2387">
        <v>1</v>
      </c>
      <c r="W2387">
        <v>3.5031211327396199</v>
      </c>
      <c r="X2387">
        <v>17.129232405165084</v>
      </c>
      <c r="Y2387">
        <v>1.9839729978863252</v>
      </c>
      <c r="Z2387">
        <v>5.7155564323356307</v>
      </c>
      <c r="AA2387">
        <v>1.1269422734485048</v>
      </c>
      <c r="AB2387">
        <v>1.4481299284645719</v>
      </c>
      <c r="AC2387">
        <v>0</v>
      </c>
      <c r="AD2387">
        <v>3.6781654571812497E-2</v>
      </c>
      <c r="AE2387">
        <v>30.943736824611548</v>
      </c>
    </row>
    <row r="2388" spans="1:31" x14ac:dyDescent="0.25">
      <c r="A2388">
        <v>1631252</v>
      </c>
      <c r="B2388">
        <v>1</v>
      </c>
      <c r="C2388" t="s">
        <v>80</v>
      </c>
      <c r="D2388" t="s">
        <v>90</v>
      </c>
      <c r="E2388" t="s">
        <v>178</v>
      </c>
      <c r="F2388" t="s">
        <v>7091</v>
      </c>
      <c r="G2388" t="s">
        <v>231</v>
      </c>
      <c r="H2388" t="s">
        <v>149</v>
      </c>
      <c r="I2388" t="s">
        <v>135</v>
      </c>
      <c r="J2388" t="s">
        <v>136</v>
      </c>
      <c r="K2388" t="s">
        <v>137</v>
      </c>
      <c r="L2388" t="s">
        <v>7092</v>
      </c>
      <c r="M2388" t="s">
        <v>7093</v>
      </c>
      <c r="N2388">
        <v>0.48222222199999998</v>
      </c>
      <c r="O2388">
        <v>0</v>
      </c>
      <c r="P2388">
        <v>53</v>
      </c>
      <c r="Q2388">
        <v>0</v>
      </c>
      <c r="R2388">
        <v>0</v>
      </c>
      <c r="S2388">
        <v>0</v>
      </c>
      <c r="T2388">
        <v>34</v>
      </c>
      <c r="U2388">
        <v>0</v>
      </c>
      <c r="V2388">
        <v>0</v>
      </c>
      <c r="W2388">
        <v>0</v>
      </c>
      <c r="X2388">
        <v>8.5274805600556451</v>
      </c>
      <c r="Y2388">
        <v>0</v>
      </c>
      <c r="Z2388">
        <v>0</v>
      </c>
      <c r="AA2388">
        <v>0</v>
      </c>
      <c r="AB2388">
        <v>19.136090129928764</v>
      </c>
      <c r="AC2388">
        <v>0</v>
      </c>
      <c r="AD2388">
        <v>0</v>
      </c>
      <c r="AE2388">
        <v>27.663570689984411</v>
      </c>
    </row>
    <row r="2389" spans="1:31" x14ac:dyDescent="0.25">
      <c r="A2389">
        <v>1631109</v>
      </c>
      <c r="B2389">
        <v>1</v>
      </c>
      <c r="C2389" t="s">
        <v>80</v>
      </c>
      <c r="D2389" t="s">
        <v>106</v>
      </c>
      <c r="E2389" t="s">
        <v>140</v>
      </c>
      <c r="F2389" t="s">
        <v>1771</v>
      </c>
      <c r="G2389" t="s">
        <v>161</v>
      </c>
      <c r="H2389" t="s">
        <v>134</v>
      </c>
      <c r="I2389" t="s">
        <v>135</v>
      </c>
      <c r="J2389" t="s">
        <v>136</v>
      </c>
      <c r="K2389" t="s">
        <v>137</v>
      </c>
      <c r="L2389" t="s">
        <v>7094</v>
      </c>
      <c r="M2389" t="s">
        <v>7095</v>
      </c>
      <c r="N2389">
        <v>6.2777777000000007E-2</v>
      </c>
      <c r="O2389">
        <v>0</v>
      </c>
      <c r="P2389">
        <v>3</v>
      </c>
      <c r="Q2389">
        <v>58</v>
      </c>
      <c r="R2389">
        <v>233</v>
      </c>
      <c r="S2389">
        <v>16</v>
      </c>
      <c r="T2389">
        <v>45</v>
      </c>
      <c r="U2389">
        <v>0</v>
      </c>
      <c r="V2389">
        <v>0</v>
      </c>
      <c r="W2389">
        <v>0</v>
      </c>
      <c r="X2389">
        <v>5.112768234670001E-2</v>
      </c>
      <c r="Y2389">
        <v>21.930861680239516</v>
      </c>
      <c r="Z2389">
        <v>7.7702834053274534</v>
      </c>
      <c r="AA2389">
        <v>2.9365741660655398</v>
      </c>
      <c r="AB2389">
        <v>4.3025345746999308</v>
      </c>
      <c r="AC2389">
        <v>0</v>
      </c>
      <c r="AD2389">
        <v>0</v>
      </c>
      <c r="AE2389">
        <v>36.99138150867914</v>
      </c>
    </row>
    <row r="2390" spans="1:31" x14ac:dyDescent="0.25">
      <c r="A2390">
        <v>1631209</v>
      </c>
      <c r="B2390">
        <v>1</v>
      </c>
      <c r="C2390" t="s">
        <v>80</v>
      </c>
      <c r="D2390" t="s">
        <v>82</v>
      </c>
      <c r="E2390" t="s">
        <v>152</v>
      </c>
      <c r="F2390" t="s">
        <v>7096</v>
      </c>
      <c r="G2390" t="s">
        <v>154</v>
      </c>
      <c r="H2390" t="s">
        <v>149</v>
      </c>
      <c r="I2390" t="s">
        <v>135</v>
      </c>
      <c r="J2390" t="s">
        <v>136</v>
      </c>
      <c r="K2390" t="s">
        <v>137</v>
      </c>
      <c r="L2390" t="s">
        <v>7097</v>
      </c>
      <c r="M2390" t="s">
        <v>7098</v>
      </c>
      <c r="N2390">
        <v>2.1783333329999999</v>
      </c>
      <c r="O2390">
        <v>0</v>
      </c>
      <c r="P2390">
        <v>3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2.7517542142930447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2.7517542142930447</v>
      </c>
    </row>
    <row r="2391" spans="1:31" x14ac:dyDescent="0.25">
      <c r="A2391">
        <v>1631055</v>
      </c>
      <c r="B2391">
        <v>1</v>
      </c>
      <c r="C2391" t="s">
        <v>80</v>
      </c>
      <c r="D2391" t="s">
        <v>99</v>
      </c>
      <c r="E2391" t="s">
        <v>152</v>
      </c>
      <c r="F2391" t="s">
        <v>7099</v>
      </c>
      <c r="G2391" t="s">
        <v>154</v>
      </c>
      <c r="H2391" t="s">
        <v>149</v>
      </c>
      <c r="I2391" t="s">
        <v>135</v>
      </c>
      <c r="J2391" t="s">
        <v>136</v>
      </c>
      <c r="K2391" t="s">
        <v>137</v>
      </c>
      <c r="L2391" t="s">
        <v>7100</v>
      </c>
      <c r="M2391" t="s">
        <v>7101</v>
      </c>
      <c r="N2391">
        <v>10.431388888000001</v>
      </c>
      <c r="O2391">
        <v>0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12.493572422871933</v>
      </c>
      <c r="AA2391">
        <v>0</v>
      </c>
      <c r="AB2391">
        <v>0</v>
      </c>
      <c r="AC2391">
        <v>0</v>
      </c>
      <c r="AD2391">
        <v>0</v>
      </c>
      <c r="AE2391">
        <v>12.493572422871933</v>
      </c>
    </row>
    <row r="2392" spans="1:31" x14ac:dyDescent="0.25">
      <c r="A2392">
        <v>1631049</v>
      </c>
      <c r="B2392">
        <v>1</v>
      </c>
      <c r="C2392" t="s">
        <v>80</v>
      </c>
      <c r="D2392" t="s">
        <v>100</v>
      </c>
      <c r="E2392" t="s">
        <v>152</v>
      </c>
      <c r="F2392" t="s">
        <v>7102</v>
      </c>
      <c r="G2392" t="s">
        <v>154</v>
      </c>
      <c r="H2392" t="s">
        <v>149</v>
      </c>
      <c r="I2392" t="s">
        <v>135</v>
      </c>
      <c r="J2392" t="s">
        <v>136</v>
      </c>
      <c r="K2392" t="s">
        <v>137</v>
      </c>
      <c r="L2392" t="s">
        <v>7103</v>
      </c>
      <c r="M2392" t="s">
        <v>7104</v>
      </c>
      <c r="N2392">
        <v>2.0977777770000001</v>
      </c>
      <c r="O2392">
        <v>0</v>
      </c>
      <c r="P2392">
        <v>1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0.11206113096936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0.11206113096936</v>
      </c>
    </row>
    <row r="2393" spans="1:31" x14ac:dyDescent="0.25">
      <c r="A2393">
        <v>1631132</v>
      </c>
      <c r="B2393">
        <v>1</v>
      </c>
      <c r="C2393" t="s">
        <v>81</v>
      </c>
      <c r="D2393" t="s">
        <v>123</v>
      </c>
      <c r="E2393" t="s">
        <v>131</v>
      </c>
      <c r="F2393" t="s">
        <v>7105</v>
      </c>
      <c r="G2393" t="s">
        <v>148</v>
      </c>
      <c r="H2393" t="s">
        <v>134</v>
      </c>
      <c r="I2393" t="s">
        <v>135</v>
      </c>
      <c r="J2393" t="s">
        <v>136</v>
      </c>
      <c r="K2393" t="s">
        <v>143</v>
      </c>
      <c r="L2393" t="s">
        <v>7106</v>
      </c>
      <c r="M2393" t="s">
        <v>7107</v>
      </c>
      <c r="N2393">
        <v>1.034166666</v>
      </c>
      <c r="O2393">
        <v>0</v>
      </c>
      <c r="P2393">
        <v>0</v>
      </c>
      <c r="Q2393">
        <v>0</v>
      </c>
      <c r="R2393">
        <v>0</v>
      </c>
      <c r="S2393">
        <v>2</v>
      </c>
      <c r="T2393">
        <v>0</v>
      </c>
      <c r="U2393">
        <v>4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35.207835575340106</v>
      </c>
      <c r="AB2393">
        <v>0</v>
      </c>
      <c r="AC2393">
        <v>1875.1588898539972</v>
      </c>
      <c r="AD2393">
        <v>0</v>
      </c>
      <c r="AE2393">
        <v>1910.3667254293373</v>
      </c>
    </row>
    <row r="2394" spans="1:31" x14ac:dyDescent="0.25">
      <c r="A2394">
        <v>1631178</v>
      </c>
      <c r="B2394">
        <v>1</v>
      </c>
      <c r="C2394" t="s">
        <v>80</v>
      </c>
      <c r="D2394" t="s">
        <v>94</v>
      </c>
      <c r="E2394" t="s">
        <v>152</v>
      </c>
      <c r="F2394" t="s">
        <v>7108</v>
      </c>
      <c r="G2394" t="s">
        <v>154</v>
      </c>
      <c r="H2394" t="s">
        <v>149</v>
      </c>
      <c r="I2394" t="s">
        <v>135</v>
      </c>
      <c r="J2394" t="s">
        <v>136</v>
      </c>
      <c r="K2394" t="s">
        <v>137</v>
      </c>
      <c r="L2394" t="s">
        <v>7109</v>
      </c>
      <c r="M2394" t="s">
        <v>7110</v>
      </c>
      <c r="N2394">
        <v>2.0933333329999999</v>
      </c>
      <c r="O2394">
        <v>0</v>
      </c>
      <c r="P2394">
        <v>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0.48393484671402059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0.48393484671402059</v>
      </c>
    </row>
    <row r="2395" spans="1:31" x14ac:dyDescent="0.25">
      <c r="A2395">
        <v>1631235</v>
      </c>
      <c r="B2395">
        <v>1</v>
      </c>
      <c r="C2395" t="s">
        <v>80</v>
      </c>
      <c r="D2395" t="s">
        <v>98</v>
      </c>
      <c r="E2395" t="s">
        <v>146</v>
      </c>
      <c r="F2395" t="s">
        <v>7111</v>
      </c>
      <c r="G2395" t="s">
        <v>231</v>
      </c>
      <c r="H2395" t="s">
        <v>149</v>
      </c>
      <c r="I2395" t="s">
        <v>135</v>
      </c>
      <c r="J2395" t="s">
        <v>136</v>
      </c>
      <c r="K2395" t="s">
        <v>137</v>
      </c>
      <c r="L2395" t="s">
        <v>7112</v>
      </c>
      <c r="M2395" t="s">
        <v>7113</v>
      </c>
      <c r="N2395">
        <v>1.021111111</v>
      </c>
      <c r="O2395">
        <v>0</v>
      </c>
      <c r="P2395">
        <v>7</v>
      </c>
      <c r="Q2395">
        <v>0</v>
      </c>
      <c r="R2395">
        <v>8</v>
      </c>
      <c r="S2395">
        <v>0</v>
      </c>
      <c r="T2395">
        <v>14</v>
      </c>
      <c r="U2395">
        <v>0</v>
      </c>
      <c r="V2395">
        <v>0</v>
      </c>
      <c r="W2395">
        <v>0</v>
      </c>
      <c r="X2395">
        <v>1.1525362824015277</v>
      </c>
      <c r="Y2395">
        <v>0</v>
      </c>
      <c r="Z2395">
        <v>1.9709336447857366</v>
      </c>
      <c r="AA2395">
        <v>0</v>
      </c>
      <c r="AB2395">
        <v>14.210140896490888</v>
      </c>
      <c r="AC2395">
        <v>0</v>
      </c>
      <c r="AD2395">
        <v>0</v>
      </c>
      <c r="AE2395">
        <v>17.333610823678153</v>
      </c>
    </row>
    <row r="2396" spans="1:31" x14ac:dyDescent="0.25">
      <c r="A2396">
        <v>1631304</v>
      </c>
      <c r="B2396">
        <v>1</v>
      </c>
      <c r="C2396" t="s">
        <v>80</v>
      </c>
      <c r="D2396" t="s">
        <v>99</v>
      </c>
      <c r="E2396" t="s">
        <v>152</v>
      </c>
      <c r="F2396" t="s">
        <v>7114</v>
      </c>
      <c r="G2396" t="s">
        <v>154</v>
      </c>
      <c r="H2396" t="s">
        <v>149</v>
      </c>
      <c r="I2396" t="s">
        <v>135</v>
      </c>
      <c r="J2396" t="s">
        <v>136</v>
      </c>
      <c r="K2396" t="s">
        <v>137</v>
      </c>
      <c r="L2396" t="s">
        <v>7115</v>
      </c>
      <c r="M2396" t="s">
        <v>7116</v>
      </c>
      <c r="N2396">
        <v>5.0149999999999997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1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</row>
    <row r="2397" spans="1:31" x14ac:dyDescent="0.25">
      <c r="A2397">
        <v>1630969</v>
      </c>
      <c r="B2397">
        <v>1</v>
      </c>
      <c r="C2397" t="s">
        <v>80</v>
      </c>
      <c r="D2397" t="s">
        <v>104</v>
      </c>
      <c r="E2397" t="s">
        <v>131</v>
      </c>
      <c r="F2397" t="s">
        <v>7117</v>
      </c>
      <c r="G2397" t="s">
        <v>195</v>
      </c>
      <c r="H2397" t="s">
        <v>134</v>
      </c>
      <c r="I2397" t="s">
        <v>135</v>
      </c>
      <c r="J2397" t="s">
        <v>136</v>
      </c>
      <c r="K2397" t="s">
        <v>137</v>
      </c>
      <c r="L2397" t="s">
        <v>7118</v>
      </c>
      <c r="M2397" t="s">
        <v>7119</v>
      </c>
      <c r="N2397">
        <v>0.78694444399999997</v>
      </c>
      <c r="O2397">
        <v>1</v>
      </c>
      <c r="P2397">
        <v>0</v>
      </c>
      <c r="Q2397">
        <v>5</v>
      </c>
      <c r="R2397">
        <v>0</v>
      </c>
      <c r="S2397">
        <v>2</v>
      </c>
      <c r="T2397">
        <v>0</v>
      </c>
      <c r="U2397">
        <v>0</v>
      </c>
      <c r="V2397">
        <v>0</v>
      </c>
      <c r="W2397">
        <v>0.23249849762805003</v>
      </c>
      <c r="X2397">
        <v>0</v>
      </c>
      <c r="Y2397">
        <v>27.697670383127676</v>
      </c>
      <c r="Z2397">
        <v>0</v>
      </c>
      <c r="AA2397">
        <v>0.57823053824145554</v>
      </c>
      <c r="AB2397">
        <v>0</v>
      </c>
      <c r="AC2397">
        <v>0</v>
      </c>
      <c r="AD2397">
        <v>0</v>
      </c>
      <c r="AE2397">
        <v>28.508399418997183</v>
      </c>
    </row>
    <row r="2398" spans="1:31" x14ac:dyDescent="0.25">
      <c r="A2398">
        <v>1631069</v>
      </c>
      <c r="B2398">
        <v>1</v>
      </c>
      <c r="C2398" t="s">
        <v>80</v>
      </c>
      <c r="D2398" t="s">
        <v>92</v>
      </c>
      <c r="E2398" t="s">
        <v>178</v>
      </c>
      <c r="F2398" t="s">
        <v>7120</v>
      </c>
      <c r="G2398" t="s">
        <v>1967</v>
      </c>
      <c r="H2398" t="s">
        <v>149</v>
      </c>
      <c r="I2398" t="s">
        <v>135</v>
      </c>
      <c r="J2398" t="s">
        <v>136</v>
      </c>
      <c r="K2398" t="s">
        <v>137</v>
      </c>
      <c r="L2398" t="s">
        <v>7121</v>
      </c>
      <c r="M2398" t="s">
        <v>7122</v>
      </c>
      <c r="N2398">
        <v>1.2961111110000001</v>
      </c>
      <c r="O2398">
        <v>0</v>
      </c>
      <c r="P2398">
        <v>6</v>
      </c>
      <c r="Q2398">
        <v>0</v>
      </c>
      <c r="R2398">
        <v>7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0.95945998338239347</v>
      </c>
      <c r="Y2398">
        <v>0</v>
      </c>
      <c r="Z2398">
        <v>0.27144865768379728</v>
      </c>
      <c r="AA2398">
        <v>0</v>
      </c>
      <c r="AB2398">
        <v>0</v>
      </c>
      <c r="AC2398">
        <v>0</v>
      </c>
      <c r="AD2398">
        <v>0</v>
      </c>
      <c r="AE2398">
        <v>1.2309086410661907</v>
      </c>
    </row>
    <row r="2399" spans="1:31" x14ac:dyDescent="0.25">
      <c r="A2399">
        <v>1631324</v>
      </c>
      <c r="B2399">
        <v>1</v>
      </c>
      <c r="C2399" t="s">
        <v>80</v>
      </c>
      <c r="D2399" t="s">
        <v>100</v>
      </c>
      <c r="E2399" t="s">
        <v>152</v>
      </c>
      <c r="F2399" t="s">
        <v>7123</v>
      </c>
      <c r="G2399" t="s">
        <v>154</v>
      </c>
      <c r="H2399" t="s">
        <v>149</v>
      </c>
      <c r="I2399" t="s">
        <v>135</v>
      </c>
      <c r="J2399" t="s">
        <v>136</v>
      </c>
      <c r="K2399" t="s">
        <v>137</v>
      </c>
      <c r="L2399" t="s">
        <v>7124</v>
      </c>
      <c r="M2399" t="s">
        <v>7125</v>
      </c>
      <c r="N2399">
        <v>0.92833333299999998</v>
      </c>
      <c r="O2399">
        <v>0</v>
      </c>
      <c r="P2399">
        <v>1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0.42990274976417914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0.42990274976417914</v>
      </c>
    </row>
    <row r="2400" spans="1:31" x14ac:dyDescent="0.25">
      <c r="A2400">
        <v>1630949</v>
      </c>
      <c r="B2400">
        <v>1</v>
      </c>
      <c r="C2400" t="s">
        <v>80</v>
      </c>
      <c r="D2400" t="s">
        <v>98</v>
      </c>
      <c r="E2400" t="s">
        <v>146</v>
      </c>
      <c r="F2400" t="s">
        <v>6451</v>
      </c>
      <c r="G2400" t="s">
        <v>227</v>
      </c>
      <c r="H2400" t="s">
        <v>149</v>
      </c>
      <c r="I2400" t="s">
        <v>135</v>
      </c>
      <c r="J2400" t="s">
        <v>136</v>
      </c>
      <c r="K2400" t="s">
        <v>137</v>
      </c>
      <c r="L2400" t="s">
        <v>7126</v>
      </c>
      <c r="M2400" t="s">
        <v>7127</v>
      </c>
      <c r="N2400">
        <v>1.505833333</v>
      </c>
      <c r="O2400">
        <v>0</v>
      </c>
      <c r="P2400">
        <v>0</v>
      </c>
      <c r="Q2400">
        <v>0</v>
      </c>
      <c r="R2400">
        <v>5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1.8566709935869015</v>
      </c>
      <c r="AA2400">
        <v>0</v>
      </c>
      <c r="AB2400">
        <v>0</v>
      </c>
      <c r="AC2400">
        <v>0</v>
      </c>
      <c r="AD2400">
        <v>0</v>
      </c>
      <c r="AE2400">
        <v>1.8566709935869015</v>
      </c>
    </row>
    <row r="2401" spans="1:31" x14ac:dyDescent="0.25">
      <c r="A2401">
        <v>1630926</v>
      </c>
      <c r="B2401">
        <v>1</v>
      </c>
      <c r="C2401" t="s">
        <v>81</v>
      </c>
      <c r="D2401" t="s">
        <v>114</v>
      </c>
      <c r="E2401" t="s">
        <v>140</v>
      </c>
      <c r="F2401" t="s">
        <v>5339</v>
      </c>
      <c r="G2401" t="s">
        <v>161</v>
      </c>
      <c r="H2401" t="s">
        <v>134</v>
      </c>
      <c r="I2401" t="s">
        <v>135</v>
      </c>
      <c r="J2401" t="s">
        <v>136</v>
      </c>
      <c r="K2401" t="s">
        <v>137</v>
      </c>
      <c r="L2401" t="s">
        <v>7128</v>
      </c>
      <c r="M2401" t="s">
        <v>7129</v>
      </c>
      <c r="N2401">
        <v>0.15888888800000001</v>
      </c>
      <c r="O2401">
        <v>0</v>
      </c>
      <c r="P2401">
        <v>1790</v>
      </c>
      <c r="Q2401">
        <v>0</v>
      </c>
      <c r="R2401">
        <v>46</v>
      </c>
      <c r="S2401">
        <v>8</v>
      </c>
      <c r="T2401">
        <v>159</v>
      </c>
      <c r="U2401">
        <v>1</v>
      </c>
      <c r="V2401">
        <v>1</v>
      </c>
      <c r="W2401">
        <v>0</v>
      </c>
      <c r="X2401">
        <v>23.128922036935936</v>
      </c>
      <c r="Y2401">
        <v>0</v>
      </c>
      <c r="Z2401">
        <v>0.14346896480170224</v>
      </c>
      <c r="AA2401">
        <v>8.4766330579956417</v>
      </c>
      <c r="AB2401">
        <v>7.1881863890649536</v>
      </c>
      <c r="AC2401">
        <v>0.21727527917333331</v>
      </c>
      <c r="AD2401">
        <v>0</v>
      </c>
      <c r="AE2401">
        <v>39.154485727971569</v>
      </c>
    </row>
    <row r="2402" spans="1:31" x14ac:dyDescent="0.25">
      <c r="A2402">
        <v>1631298</v>
      </c>
      <c r="B2402">
        <v>1</v>
      </c>
      <c r="C2402" t="s">
        <v>80</v>
      </c>
      <c r="D2402" t="s">
        <v>85</v>
      </c>
      <c r="E2402" t="s">
        <v>152</v>
      </c>
      <c r="F2402" t="s">
        <v>7130</v>
      </c>
      <c r="G2402" t="s">
        <v>168</v>
      </c>
      <c r="H2402" t="s">
        <v>149</v>
      </c>
      <c r="I2402" t="s">
        <v>135</v>
      </c>
      <c r="J2402" t="s">
        <v>136</v>
      </c>
      <c r="K2402" t="s">
        <v>137</v>
      </c>
      <c r="L2402" t="s">
        <v>7131</v>
      </c>
      <c r="M2402" t="s">
        <v>7132</v>
      </c>
      <c r="N2402">
        <v>5.4480555549999998</v>
      </c>
      <c r="O2402">
        <v>0</v>
      </c>
      <c r="P2402">
        <v>79</v>
      </c>
      <c r="Q2402">
        <v>0</v>
      </c>
      <c r="R2402">
        <v>0</v>
      </c>
      <c r="S2402">
        <v>0</v>
      </c>
      <c r="T2402">
        <v>12</v>
      </c>
      <c r="U2402">
        <v>0</v>
      </c>
      <c r="V2402">
        <v>0</v>
      </c>
      <c r="W2402">
        <v>0</v>
      </c>
      <c r="X2402">
        <v>166.68806105486274</v>
      </c>
      <c r="Y2402">
        <v>0</v>
      </c>
      <c r="Z2402">
        <v>0</v>
      </c>
      <c r="AA2402">
        <v>0</v>
      </c>
      <c r="AB2402">
        <v>12.051418760891623</v>
      </c>
      <c r="AC2402">
        <v>0</v>
      </c>
      <c r="AD2402">
        <v>0</v>
      </c>
      <c r="AE2402">
        <v>178.73947981575438</v>
      </c>
    </row>
    <row r="2403" spans="1:31" x14ac:dyDescent="0.25">
      <c r="A2403">
        <v>1631261</v>
      </c>
      <c r="B2403">
        <v>1</v>
      </c>
      <c r="C2403" t="s">
        <v>80</v>
      </c>
      <c r="D2403" t="s">
        <v>106</v>
      </c>
      <c r="E2403" t="s">
        <v>152</v>
      </c>
      <c r="F2403" t="s">
        <v>5072</v>
      </c>
      <c r="G2403" t="s">
        <v>154</v>
      </c>
      <c r="H2403" t="s">
        <v>149</v>
      </c>
      <c r="I2403" t="s">
        <v>135</v>
      </c>
      <c r="J2403" t="s">
        <v>136</v>
      </c>
      <c r="K2403" t="s">
        <v>137</v>
      </c>
      <c r="L2403" t="s">
        <v>7133</v>
      </c>
      <c r="M2403" t="s">
        <v>7134</v>
      </c>
      <c r="N2403">
        <v>1.830833333</v>
      </c>
      <c r="O2403">
        <v>0</v>
      </c>
      <c r="P2403">
        <v>1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0.30043282516437364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0.30043282516437364</v>
      </c>
    </row>
    <row r="2404" spans="1:31" x14ac:dyDescent="0.25">
      <c r="A2404">
        <v>1630863</v>
      </c>
      <c r="B2404">
        <v>1</v>
      </c>
      <c r="C2404" t="s">
        <v>80</v>
      </c>
      <c r="D2404" t="s">
        <v>99</v>
      </c>
      <c r="E2404" t="s">
        <v>140</v>
      </c>
      <c r="F2404" t="s">
        <v>1608</v>
      </c>
      <c r="G2404" t="s">
        <v>161</v>
      </c>
      <c r="H2404" t="s">
        <v>134</v>
      </c>
      <c r="I2404" t="s">
        <v>135</v>
      </c>
      <c r="J2404" t="s">
        <v>136</v>
      </c>
      <c r="K2404" t="s">
        <v>137</v>
      </c>
      <c r="L2404" t="s">
        <v>7135</v>
      </c>
      <c r="M2404" t="s">
        <v>7136</v>
      </c>
      <c r="N2404">
        <v>9.4166665999999996E-2</v>
      </c>
      <c r="O2404">
        <v>7</v>
      </c>
      <c r="P2404">
        <v>1211</v>
      </c>
      <c r="Q2404">
        <v>12</v>
      </c>
      <c r="R2404">
        <v>151</v>
      </c>
      <c r="S2404">
        <v>23</v>
      </c>
      <c r="T2404">
        <v>101</v>
      </c>
      <c r="U2404">
        <v>0</v>
      </c>
      <c r="V2404">
        <v>4</v>
      </c>
      <c r="W2404">
        <v>2.3839346491044608</v>
      </c>
      <c r="X2404">
        <v>19.774910893706394</v>
      </c>
      <c r="Y2404">
        <v>2.9894087899644668</v>
      </c>
      <c r="Z2404">
        <v>3.2520995994706592</v>
      </c>
      <c r="AA2404">
        <v>8.1021181693611517</v>
      </c>
      <c r="AB2404">
        <v>5.7754134751660766</v>
      </c>
      <c r="AC2404">
        <v>0</v>
      </c>
      <c r="AD2404">
        <v>0.47030695398555</v>
      </c>
      <c r="AE2404">
        <v>42.748192530758764</v>
      </c>
    </row>
    <row r="2405" spans="1:31" x14ac:dyDescent="0.25">
      <c r="A2405">
        <v>1631012</v>
      </c>
      <c r="B2405">
        <v>1</v>
      </c>
      <c r="C2405" t="s">
        <v>81</v>
      </c>
      <c r="D2405" t="s">
        <v>116</v>
      </c>
      <c r="E2405" t="s">
        <v>204</v>
      </c>
      <c r="F2405" t="s">
        <v>6976</v>
      </c>
      <c r="G2405" t="s">
        <v>161</v>
      </c>
      <c r="H2405" t="s">
        <v>134</v>
      </c>
      <c r="I2405" t="s">
        <v>191</v>
      </c>
      <c r="J2405" t="s">
        <v>136</v>
      </c>
      <c r="K2405" t="s">
        <v>137</v>
      </c>
      <c r="L2405" t="s">
        <v>7137</v>
      </c>
      <c r="M2405" t="s">
        <v>7138</v>
      </c>
      <c r="N2405">
        <v>5.8333329999999996E-3</v>
      </c>
      <c r="O2405">
        <v>0</v>
      </c>
      <c r="P2405">
        <v>1455</v>
      </c>
      <c r="Q2405">
        <v>2</v>
      </c>
      <c r="R2405">
        <v>108</v>
      </c>
      <c r="S2405">
        <v>3</v>
      </c>
      <c r="T2405">
        <v>204</v>
      </c>
      <c r="U2405">
        <v>1</v>
      </c>
      <c r="V2405">
        <v>0</v>
      </c>
      <c r="W2405">
        <v>0</v>
      </c>
      <c r="X2405">
        <v>1.2591648077328597</v>
      </c>
      <c r="Y2405">
        <v>4.1060266144333336E-4</v>
      </c>
      <c r="Z2405">
        <v>3.3040134137219991E-2</v>
      </c>
      <c r="AA2405">
        <v>3.4031492085266672E-2</v>
      </c>
      <c r="AB2405">
        <v>0.50850782580078824</v>
      </c>
      <c r="AC2405">
        <v>8.9713546820945844E-2</v>
      </c>
      <c r="AD2405">
        <v>0</v>
      </c>
      <c r="AE2405">
        <v>1.9248684092385238</v>
      </c>
    </row>
    <row r="2406" spans="1:31" x14ac:dyDescent="0.25">
      <c r="A2406">
        <v>1631075</v>
      </c>
      <c r="B2406">
        <v>1</v>
      </c>
      <c r="C2406" t="s">
        <v>80</v>
      </c>
      <c r="D2406" t="s">
        <v>99</v>
      </c>
      <c r="E2406" t="s">
        <v>131</v>
      </c>
      <c r="F2406" t="s">
        <v>7139</v>
      </c>
      <c r="G2406" t="s">
        <v>148</v>
      </c>
      <c r="H2406" t="s">
        <v>134</v>
      </c>
      <c r="I2406" t="s">
        <v>135</v>
      </c>
      <c r="J2406" t="s">
        <v>136</v>
      </c>
      <c r="K2406" t="s">
        <v>143</v>
      </c>
      <c r="L2406" t="s">
        <v>7140</v>
      </c>
      <c r="M2406" t="s">
        <v>7141</v>
      </c>
      <c r="N2406">
        <v>2.2000000000000002</v>
      </c>
      <c r="O2406">
        <v>4</v>
      </c>
      <c r="P2406">
        <v>334</v>
      </c>
      <c r="Q2406">
        <v>0</v>
      </c>
      <c r="R2406">
        <v>0</v>
      </c>
      <c r="S2406">
        <v>1</v>
      </c>
      <c r="T2406">
        <v>8</v>
      </c>
      <c r="U2406">
        <v>0</v>
      </c>
      <c r="V2406">
        <v>1</v>
      </c>
      <c r="W2406">
        <v>22.9220469182176</v>
      </c>
      <c r="X2406">
        <v>96.759827989844638</v>
      </c>
      <c r="Y2406">
        <v>0</v>
      </c>
      <c r="Z2406">
        <v>0</v>
      </c>
      <c r="AA2406">
        <v>0</v>
      </c>
      <c r="AB2406">
        <v>25.774012397002</v>
      </c>
      <c r="AC2406">
        <v>0</v>
      </c>
      <c r="AD2406">
        <v>0.19081058312480001</v>
      </c>
      <c r="AE2406">
        <v>145.64669788818904</v>
      </c>
    </row>
    <row r="2407" spans="1:31" x14ac:dyDescent="0.25">
      <c r="A2407">
        <v>1631344</v>
      </c>
      <c r="B2407">
        <v>1</v>
      </c>
      <c r="C2407" t="s">
        <v>80</v>
      </c>
      <c r="D2407" t="s">
        <v>98</v>
      </c>
      <c r="E2407" t="s">
        <v>131</v>
      </c>
      <c r="F2407" t="s">
        <v>7142</v>
      </c>
      <c r="G2407" t="s">
        <v>2930</v>
      </c>
      <c r="H2407" t="s">
        <v>134</v>
      </c>
      <c r="I2407" t="s">
        <v>135</v>
      </c>
      <c r="J2407" t="s">
        <v>136</v>
      </c>
      <c r="K2407" t="s">
        <v>137</v>
      </c>
      <c r="L2407" t="s">
        <v>7143</v>
      </c>
      <c r="M2407" t="s">
        <v>7144</v>
      </c>
      <c r="N2407">
        <v>0.61611111100000004</v>
      </c>
      <c r="O2407">
        <v>0</v>
      </c>
      <c r="P2407">
        <v>86</v>
      </c>
      <c r="Q2407">
        <v>0</v>
      </c>
      <c r="R2407">
        <v>4</v>
      </c>
      <c r="S2407">
        <v>0</v>
      </c>
      <c r="T2407">
        <v>1</v>
      </c>
      <c r="U2407">
        <v>0</v>
      </c>
      <c r="V2407">
        <v>0</v>
      </c>
      <c r="W2407">
        <v>0</v>
      </c>
      <c r="X2407">
        <v>14.748282785854737</v>
      </c>
      <c r="Y2407">
        <v>0</v>
      </c>
      <c r="Z2407">
        <v>0.14278308355771668</v>
      </c>
      <c r="AA2407">
        <v>0</v>
      </c>
      <c r="AB2407">
        <v>4.2457943737300007E-3</v>
      </c>
      <c r="AC2407">
        <v>0</v>
      </c>
      <c r="AD2407">
        <v>0</v>
      </c>
      <c r="AE2407">
        <v>14.895311663786185</v>
      </c>
    </row>
    <row r="2408" spans="1:31" x14ac:dyDescent="0.25">
      <c r="A2408">
        <v>1630989</v>
      </c>
      <c r="B2408">
        <v>1</v>
      </c>
      <c r="C2408" t="s">
        <v>80</v>
      </c>
      <c r="D2408" t="s">
        <v>105</v>
      </c>
      <c r="E2408" t="s">
        <v>131</v>
      </c>
      <c r="F2408" t="s">
        <v>6967</v>
      </c>
      <c r="G2408" t="s">
        <v>142</v>
      </c>
      <c r="H2408" t="s">
        <v>134</v>
      </c>
      <c r="I2408" t="s">
        <v>135</v>
      </c>
      <c r="J2408" t="s">
        <v>136</v>
      </c>
      <c r="K2408" t="s">
        <v>143</v>
      </c>
      <c r="L2408" t="s">
        <v>7145</v>
      </c>
      <c r="M2408" t="s">
        <v>7146</v>
      </c>
      <c r="N2408">
        <v>1.0445833330000001</v>
      </c>
      <c r="O2408">
        <v>0</v>
      </c>
      <c r="P2408">
        <v>0</v>
      </c>
      <c r="Q2408">
        <v>0</v>
      </c>
      <c r="R2408">
        <v>0</v>
      </c>
      <c r="S2408">
        <v>1</v>
      </c>
      <c r="T2408">
        <v>0</v>
      </c>
      <c r="U2408">
        <v>1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13.111185768586619</v>
      </c>
      <c r="AB2408">
        <v>0</v>
      </c>
      <c r="AC2408">
        <v>23.051974192670869</v>
      </c>
      <c r="AD2408">
        <v>0</v>
      </c>
      <c r="AE2408">
        <v>36.163159961257492</v>
      </c>
    </row>
    <row r="2409" spans="1:31" x14ac:dyDescent="0.25">
      <c r="A2409">
        <v>1631321</v>
      </c>
      <c r="B2409">
        <v>1</v>
      </c>
      <c r="C2409" t="s">
        <v>81</v>
      </c>
      <c r="D2409" t="s">
        <v>128</v>
      </c>
      <c r="E2409" t="s">
        <v>152</v>
      </c>
      <c r="F2409" t="s">
        <v>7147</v>
      </c>
      <c r="G2409" t="s">
        <v>168</v>
      </c>
      <c r="H2409" t="s">
        <v>149</v>
      </c>
      <c r="I2409" t="s">
        <v>135</v>
      </c>
      <c r="J2409" t="s">
        <v>136</v>
      </c>
      <c r="K2409" t="s">
        <v>137</v>
      </c>
      <c r="L2409" t="s">
        <v>7148</v>
      </c>
      <c r="M2409" t="s">
        <v>7149</v>
      </c>
      <c r="N2409">
        <v>43.917222221999999</v>
      </c>
      <c r="O2409">
        <v>0</v>
      </c>
      <c r="P2409">
        <v>9</v>
      </c>
      <c r="Q2409">
        <v>0</v>
      </c>
      <c r="R2409">
        <v>0</v>
      </c>
      <c r="S2409">
        <v>0</v>
      </c>
      <c r="T2409">
        <v>2</v>
      </c>
      <c r="U2409">
        <v>0</v>
      </c>
      <c r="V2409">
        <v>0</v>
      </c>
      <c r="W2409">
        <v>0</v>
      </c>
      <c r="X2409">
        <v>70.197986782704902</v>
      </c>
      <c r="Y2409">
        <v>0</v>
      </c>
      <c r="Z2409">
        <v>0</v>
      </c>
      <c r="AA2409">
        <v>0</v>
      </c>
      <c r="AB2409">
        <v>4.5552606272603473</v>
      </c>
      <c r="AC2409">
        <v>0</v>
      </c>
      <c r="AD2409">
        <v>0</v>
      </c>
      <c r="AE2409">
        <v>74.753247409965255</v>
      </c>
    </row>
    <row r="2410" spans="1:31" x14ac:dyDescent="0.25">
      <c r="A2410">
        <v>1631238</v>
      </c>
      <c r="B2410">
        <v>1</v>
      </c>
      <c r="C2410" t="s">
        <v>80</v>
      </c>
      <c r="D2410" t="s">
        <v>105</v>
      </c>
      <c r="E2410" t="s">
        <v>152</v>
      </c>
      <c r="F2410" t="s">
        <v>7150</v>
      </c>
      <c r="G2410" t="s">
        <v>154</v>
      </c>
      <c r="H2410" t="s">
        <v>149</v>
      </c>
      <c r="I2410" t="s">
        <v>135</v>
      </c>
      <c r="J2410" t="s">
        <v>136</v>
      </c>
      <c r="K2410" t="s">
        <v>137</v>
      </c>
      <c r="L2410" t="s">
        <v>7151</v>
      </c>
      <c r="M2410" t="s">
        <v>7152</v>
      </c>
      <c r="N2410">
        <v>0.94499999999999995</v>
      </c>
      <c r="O2410">
        <v>0</v>
      </c>
      <c r="P2410">
        <v>1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8.5324265529750004E-2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8.5324265529750004E-2</v>
      </c>
    </row>
    <row r="2411" spans="1:31" x14ac:dyDescent="0.25">
      <c r="A2411">
        <v>1630929</v>
      </c>
      <c r="B2411">
        <v>1</v>
      </c>
      <c r="C2411" t="s">
        <v>80</v>
      </c>
      <c r="D2411" t="s">
        <v>95</v>
      </c>
      <c r="E2411" t="s">
        <v>152</v>
      </c>
      <c r="F2411" t="s">
        <v>7153</v>
      </c>
      <c r="G2411" t="s">
        <v>154</v>
      </c>
      <c r="H2411" t="s">
        <v>149</v>
      </c>
      <c r="I2411" t="s">
        <v>135</v>
      </c>
      <c r="J2411" t="s">
        <v>136</v>
      </c>
      <c r="K2411" t="s">
        <v>137</v>
      </c>
      <c r="L2411" t="s">
        <v>7154</v>
      </c>
      <c r="M2411" t="s">
        <v>7155</v>
      </c>
      <c r="N2411">
        <v>1.1072222220000001</v>
      </c>
      <c r="O2411">
        <v>0</v>
      </c>
      <c r="P2411">
        <v>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5.9721935671364995E-2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5.9721935671364995E-2</v>
      </c>
    </row>
    <row r="2412" spans="1:31" x14ac:dyDescent="0.25">
      <c r="A2412">
        <v>1630883</v>
      </c>
      <c r="B2412">
        <v>1</v>
      </c>
      <c r="C2412" t="s">
        <v>81</v>
      </c>
      <c r="D2412" t="s">
        <v>112</v>
      </c>
      <c r="E2412" t="s">
        <v>131</v>
      </c>
      <c r="F2412" t="s">
        <v>7156</v>
      </c>
      <c r="G2412" t="s">
        <v>142</v>
      </c>
      <c r="H2412" t="s">
        <v>134</v>
      </c>
      <c r="I2412" t="s">
        <v>135</v>
      </c>
      <c r="J2412" t="s">
        <v>136</v>
      </c>
      <c r="K2412" t="s">
        <v>143</v>
      </c>
      <c r="L2412" t="s">
        <v>7157</v>
      </c>
      <c r="M2412" t="s">
        <v>7158</v>
      </c>
      <c r="N2412">
        <v>0.47138888800000001</v>
      </c>
      <c r="O2412">
        <v>0</v>
      </c>
      <c r="P2412">
        <v>9009</v>
      </c>
      <c r="Q2412">
        <v>0</v>
      </c>
      <c r="R2412">
        <v>143</v>
      </c>
      <c r="S2412">
        <v>71</v>
      </c>
      <c r="T2412">
        <v>1244</v>
      </c>
      <c r="U2412">
        <v>9</v>
      </c>
      <c r="V2412">
        <v>16</v>
      </c>
      <c r="W2412">
        <v>0</v>
      </c>
      <c r="X2412">
        <v>937.68670166236791</v>
      </c>
      <c r="Y2412">
        <v>0</v>
      </c>
      <c r="Z2412">
        <v>12.694187482908093</v>
      </c>
      <c r="AA2412">
        <v>151.90215158107819</v>
      </c>
      <c r="AB2412">
        <v>625.26658360308375</v>
      </c>
      <c r="AC2412">
        <v>364.14527387853377</v>
      </c>
      <c r="AD2412">
        <v>265.42953098745915</v>
      </c>
      <c r="AE2412">
        <v>2357.1244291954308</v>
      </c>
    </row>
    <row r="2413" spans="1:31" x14ac:dyDescent="0.25">
      <c r="A2413">
        <v>1631135</v>
      </c>
      <c r="B2413">
        <v>1</v>
      </c>
      <c r="C2413" t="s">
        <v>81</v>
      </c>
      <c r="D2413" t="s">
        <v>127</v>
      </c>
      <c r="E2413" t="s">
        <v>131</v>
      </c>
      <c r="F2413" t="s">
        <v>6409</v>
      </c>
      <c r="G2413" t="s">
        <v>142</v>
      </c>
      <c r="H2413" t="s">
        <v>134</v>
      </c>
      <c r="I2413" t="s">
        <v>135</v>
      </c>
      <c r="J2413" t="s">
        <v>136</v>
      </c>
      <c r="K2413" t="s">
        <v>143</v>
      </c>
      <c r="L2413" t="s">
        <v>7159</v>
      </c>
      <c r="M2413" t="s">
        <v>7160</v>
      </c>
      <c r="N2413">
        <v>1.413611111</v>
      </c>
      <c r="O2413">
        <v>0</v>
      </c>
      <c r="P2413">
        <v>109</v>
      </c>
      <c r="Q2413">
        <v>0</v>
      </c>
      <c r="R2413">
        <v>0</v>
      </c>
      <c r="S2413">
        <v>0</v>
      </c>
      <c r="T2413">
        <v>1</v>
      </c>
      <c r="U2413">
        <v>0</v>
      </c>
      <c r="V2413">
        <v>0</v>
      </c>
      <c r="W2413">
        <v>0</v>
      </c>
      <c r="X2413">
        <v>28.192994322756622</v>
      </c>
      <c r="Y2413">
        <v>0</v>
      </c>
      <c r="Z2413">
        <v>0</v>
      </c>
      <c r="AA2413">
        <v>0</v>
      </c>
      <c r="AB2413">
        <v>0.19269367423812334</v>
      </c>
      <c r="AC2413">
        <v>0</v>
      </c>
      <c r="AD2413">
        <v>0</v>
      </c>
      <c r="AE2413">
        <v>28.385687996994747</v>
      </c>
    </row>
    <row r="2414" spans="1:31" x14ac:dyDescent="0.25">
      <c r="A2414">
        <v>1631089</v>
      </c>
      <c r="B2414">
        <v>1</v>
      </c>
      <c r="C2414" t="s">
        <v>80</v>
      </c>
      <c r="D2414" t="s">
        <v>91</v>
      </c>
      <c r="E2414" t="s">
        <v>140</v>
      </c>
      <c r="F2414" t="s">
        <v>5570</v>
      </c>
      <c r="G2414" t="s">
        <v>161</v>
      </c>
      <c r="H2414" t="s">
        <v>134</v>
      </c>
      <c r="I2414" t="s">
        <v>135</v>
      </c>
      <c r="J2414" t="s">
        <v>136</v>
      </c>
      <c r="K2414" t="s">
        <v>137</v>
      </c>
      <c r="L2414" t="s">
        <v>7161</v>
      </c>
      <c r="M2414" t="s">
        <v>7162</v>
      </c>
      <c r="N2414">
        <v>5.8333333000000001E-2</v>
      </c>
      <c r="O2414">
        <v>29</v>
      </c>
      <c r="P2414">
        <v>1295</v>
      </c>
      <c r="Q2414">
        <v>58</v>
      </c>
      <c r="R2414">
        <v>123</v>
      </c>
      <c r="S2414">
        <v>26</v>
      </c>
      <c r="T2414">
        <v>209</v>
      </c>
      <c r="U2414">
        <v>6</v>
      </c>
      <c r="V2414">
        <v>1</v>
      </c>
      <c r="W2414">
        <v>0.81806056082485024</v>
      </c>
      <c r="X2414">
        <v>17.269279116562252</v>
      </c>
      <c r="Y2414">
        <v>2.8466412843217994</v>
      </c>
      <c r="Z2414">
        <v>1.2540120872762004</v>
      </c>
      <c r="AA2414">
        <v>11.208605277567601</v>
      </c>
      <c r="AB2414">
        <v>14.775919131054678</v>
      </c>
      <c r="AC2414">
        <v>7.3126277807025932</v>
      </c>
      <c r="AD2414">
        <v>3.0353772121400002</v>
      </c>
      <c r="AE2414">
        <v>58.520522450449974</v>
      </c>
    </row>
    <row r="2415" spans="1:31" x14ac:dyDescent="0.25">
      <c r="A2415">
        <v>1630923</v>
      </c>
      <c r="B2415">
        <v>1</v>
      </c>
      <c r="C2415" t="s">
        <v>80</v>
      </c>
      <c r="D2415" t="s">
        <v>103</v>
      </c>
      <c r="E2415" t="s">
        <v>140</v>
      </c>
      <c r="F2415" t="s">
        <v>2350</v>
      </c>
      <c r="G2415" t="s">
        <v>161</v>
      </c>
      <c r="H2415" t="s">
        <v>134</v>
      </c>
      <c r="I2415" t="s">
        <v>191</v>
      </c>
      <c r="J2415" t="s">
        <v>136</v>
      </c>
      <c r="K2415" t="s">
        <v>137</v>
      </c>
      <c r="L2415" t="s">
        <v>7163</v>
      </c>
      <c r="M2415" t="s">
        <v>7164</v>
      </c>
      <c r="N2415">
        <v>4.4722221999999999E-2</v>
      </c>
      <c r="O2415">
        <v>2</v>
      </c>
      <c r="P2415">
        <v>1869</v>
      </c>
      <c r="Q2415">
        <v>56</v>
      </c>
      <c r="R2415">
        <v>186</v>
      </c>
      <c r="S2415">
        <v>24</v>
      </c>
      <c r="T2415">
        <v>269</v>
      </c>
      <c r="U2415">
        <v>8</v>
      </c>
      <c r="V2415">
        <v>0</v>
      </c>
      <c r="W2415">
        <v>0.16083215742271997</v>
      </c>
      <c r="X2415">
        <v>27.569531764819043</v>
      </c>
      <c r="Y2415">
        <v>14.501690942853708</v>
      </c>
      <c r="Z2415">
        <v>5.250236534515456</v>
      </c>
      <c r="AA2415">
        <v>25.086907458024715</v>
      </c>
      <c r="AB2415">
        <v>16.040535867718106</v>
      </c>
      <c r="AC2415">
        <v>25.341961056475363</v>
      </c>
      <c r="AD2415">
        <v>0</v>
      </c>
      <c r="AE2415">
        <v>113.9516957818291</v>
      </c>
    </row>
    <row r="2416" spans="1:31" x14ac:dyDescent="0.25">
      <c r="A2416">
        <v>1631138</v>
      </c>
      <c r="B2416">
        <v>1</v>
      </c>
      <c r="C2416" t="s">
        <v>80</v>
      </c>
      <c r="D2416" t="s">
        <v>85</v>
      </c>
      <c r="E2416" t="s">
        <v>152</v>
      </c>
      <c r="F2416" t="s">
        <v>7165</v>
      </c>
      <c r="G2416" t="s">
        <v>168</v>
      </c>
      <c r="H2416" t="s">
        <v>149</v>
      </c>
      <c r="I2416" t="s">
        <v>135</v>
      </c>
      <c r="J2416" t="s">
        <v>136</v>
      </c>
      <c r="K2416" t="s">
        <v>137</v>
      </c>
      <c r="L2416" t="s">
        <v>7166</v>
      </c>
      <c r="M2416" t="s">
        <v>7167</v>
      </c>
      <c r="N2416">
        <v>4.7538888879999996</v>
      </c>
      <c r="O2416">
        <v>0</v>
      </c>
      <c r="P2416">
        <v>11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18.302929320119549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18.302929320119549</v>
      </c>
    </row>
    <row r="2417" spans="1:31" x14ac:dyDescent="0.25">
      <c r="A2417">
        <v>1631115</v>
      </c>
      <c r="B2417">
        <v>1</v>
      </c>
      <c r="C2417" t="s">
        <v>81</v>
      </c>
      <c r="D2417" t="s">
        <v>113</v>
      </c>
      <c r="E2417" t="s">
        <v>642</v>
      </c>
      <c r="F2417" t="s">
        <v>7168</v>
      </c>
      <c r="G2417" t="s">
        <v>161</v>
      </c>
      <c r="H2417" t="s">
        <v>134</v>
      </c>
      <c r="I2417" t="s">
        <v>135</v>
      </c>
      <c r="J2417" t="s">
        <v>136</v>
      </c>
      <c r="K2417" t="s">
        <v>137</v>
      </c>
      <c r="L2417" t="s">
        <v>7169</v>
      </c>
      <c r="M2417" t="s">
        <v>7170</v>
      </c>
      <c r="N2417">
        <v>0.34638888800000001</v>
      </c>
      <c r="O2417">
        <v>0</v>
      </c>
      <c r="P2417">
        <v>2415</v>
      </c>
      <c r="Q2417">
        <v>169</v>
      </c>
      <c r="R2417">
        <v>512</v>
      </c>
      <c r="S2417">
        <v>12</v>
      </c>
      <c r="T2417">
        <v>284</v>
      </c>
      <c r="U2417">
        <v>1</v>
      </c>
      <c r="V2417">
        <v>0</v>
      </c>
      <c r="W2417">
        <v>0</v>
      </c>
      <c r="X2417">
        <v>140.34722154544232</v>
      </c>
      <c r="Y2417">
        <v>51.402801130306116</v>
      </c>
      <c r="Z2417">
        <v>89.751392018552522</v>
      </c>
      <c r="AA2417">
        <v>10.468621066840862</v>
      </c>
      <c r="AB2417">
        <v>73.19745369309706</v>
      </c>
      <c r="AC2417">
        <v>9.9677839049555572E-2</v>
      </c>
      <c r="AD2417">
        <v>0</v>
      </c>
      <c r="AE2417">
        <v>365.26716729328842</v>
      </c>
    </row>
    <row r="2418" spans="1:31" x14ac:dyDescent="0.25">
      <c r="A2418">
        <v>1631301</v>
      </c>
      <c r="B2418">
        <v>1</v>
      </c>
      <c r="C2418" t="s">
        <v>81</v>
      </c>
      <c r="D2418" t="s">
        <v>112</v>
      </c>
      <c r="E2418" t="s">
        <v>146</v>
      </c>
      <c r="F2418" t="s">
        <v>7171</v>
      </c>
      <c r="G2418" t="s">
        <v>239</v>
      </c>
      <c r="H2418" t="s">
        <v>149</v>
      </c>
      <c r="I2418" t="s">
        <v>135</v>
      </c>
      <c r="J2418" t="s">
        <v>136</v>
      </c>
      <c r="K2418" t="s">
        <v>137</v>
      </c>
      <c r="L2418" t="s">
        <v>7172</v>
      </c>
      <c r="M2418" t="s">
        <v>7026</v>
      </c>
      <c r="N2418">
        <v>0.60611111100000004</v>
      </c>
      <c r="O2418">
        <v>0</v>
      </c>
      <c r="P2418">
        <v>68</v>
      </c>
      <c r="Q2418">
        <v>0</v>
      </c>
      <c r="R2418">
        <v>30</v>
      </c>
      <c r="S2418">
        <v>0</v>
      </c>
      <c r="T2418">
        <v>20</v>
      </c>
      <c r="U2418">
        <v>0</v>
      </c>
      <c r="V2418">
        <v>0</v>
      </c>
      <c r="W2418">
        <v>0</v>
      </c>
      <c r="X2418">
        <v>10.509172065027002</v>
      </c>
      <c r="Y2418">
        <v>0</v>
      </c>
      <c r="Z2418">
        <v>5.820692579713735</v>
      </c>
      <c r="AA2418">
        <v>0</v>
      </c>
      <c r="AB2418">
        <v>2.4340889984234946</v>
      </c>
      <c r="AC2418">
        <v>0</v>
      </c>
      <c r="AD2418">
        <v>0</v>
      </c>
      <c r="AE2418">
        <v>18.763953643164232</v>
      </c>
    </row>
    <row r="2419" spans="1:31" x14ac:dyDescent="0.25">
      <c r="A2419">
        <v>1630903</v>
      </c>
      <c r="B2419">
        <v>1</v>
      </c>
      <c r="C2419" t="s">
        <v>80</v>
      </c>
      <c r="D2419" t="s">
        <v>85</v>
      </c>
      <c r="E2419" t="s">
        <v>131</v>
      </c>
      <c r="F2419" t="s">
        <v>7173</v>
      </c>
      <c r="G2419" t="s">
        <v>142</v>
      </c>
      <c r="H2419" t="s">
        <v>134</v>
      </c>
      <c r="I2419" t="s">
        <v>135</v>
      </c>
      <c r="J2419" t="s">
        <v>136</v>
      </c>
      <c r="K2419" t="s">
        <v>143</v>
      </c>
      <c r="L2419" t="s">
        <v>7174</v>
      </c>
      <c r="M2419" t="s">
        <v>7175</v>
      </c>
      <c r="N2419">
        <v>0.67474722200000004</v>
      </c>
      <c r="O2419">
        <v>0</v>
      </c>
      <c r="P2419">
        <v>264</v>
      </c>
      <c r="Q2419">
        <v>0</v>
      </c>
      <c r="R2419">
        <v>0</v>
      </c>
      <c r="S2419">
        <v>0</v>
      </c>
      <c r="T2419">
        <v>13</v>
      </c>
      <c r="U2419">
        <v>0</v>
      </c>
      <c r="V2419">
        <v>0</v>
      </c>
      <c r="W2419">
        <v>0</v>
      </c>
      <c r="X2419">
        <v>59.709885118723754</v>
      </c>
      <c r="Y2419">
        <v>0</v>
      </c>
      <c r="Z2419">
        <v>0</v>
      </c>
      <c r="AA2419">
        <v>0</v>
      </c>
      <c r="AB2419">
        <v>24.035207196415499</v>
      </c>
      <c r="AC2419">
        <v>0</v>
      </c>
      <c r="AD2419">
        <v>0</v>
      </c>
      <c r="AE2419">
        <v>83.74509231513926</v>
      </c>
    </row>
    <row r="2420" spans="1:31" x14ac:dyDescent="0.25">
      <c r="A2420">
        <v>1631072</v>
      </c>
      <c r="B2420">
        <v>1</v>
      </c>
      <c r="C2420" t="s">
        <v>81</v>
      </c>
      <c r="D2420" t="s">
        <v>128</v>
      </c>
      <c r="E2420" t="s">
        <v>362</v>
      </c>
      <c r="F2420" t="s">
        <v>7176</v>
      </c>
      <c r="G2420" t="s">
        <v>900</v>
      </c>
      <c r="H2420" t="s">
        <v>149</v>
      </c>
      <c r="I2420" t="s">
        <v>135</v>
      </c>
      <c r="J2420" t="s">
        <v>136</v>
      </c>
      <c r="K2420" t="s">
        <v>137</v>
      </c>
      <c r="L2420" t="s">
        <v>7177</v>
      </c>
      <c r="M2420" t="s">
        <v>7178</v>
      </c>
      <c r="N2420">
        <v>1.0691666660000001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4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9.9479512161250678</v>
      </c>
      <c r="AC2420">
        <v>0</v>
      </c>
      <c r="AD2420">
        <v>0</v>
      </c>
      <c r="AE2420">
        <v>9.9479512161250678</v>
      </c>
    </row>
    <row r="2421" spans="1:31" x14ac:dyDescent="0.25">
      <c r="A2421">
        <v>1630966</v>
      </c>
      <c r="B2421">
        <v>1</v>
      </c>
      <c r="C2421" t="s">
        <v>80</v>
      </c>
      <c r="D2421" t="s">
        <v>105</v>
      </c>
      <c r="E2421" t="s">
        <v>140</v>
      </c>
      <c r="F2421" t="s">
        <v>7179</v>
      </c>
      <c r="G2421" t="s">
        <v>918</v>
      </c>
      <c r="H2421" t="s">
        <v>134</v>
      </c>
      <c r="I2421" t="s">
        <v>191</v>
      </c>
      <c r="J2421" t="s">
        <v>136</v>
      </c>
      <c r="K2421" t="s">
        <v>143</v>
      </c>
      <c r="L2421" t="s">
        <v>7180</v>
      </c>
      <c r="M2421" t="s">
        <v>7181</v>
      </c>
      <c r="N2421">
        <v>1.3426666E-2</v>
      </c>
      <c r="O2421">
        <v>15</v>
      </c>
      <c r="P2421">
        <v>0</v>
      </c>
      <c r="Q2421">
        <v>19</v>
      </c>
      <c r="R2421">
        <v>0</v>
      </c>
      <c r="S2421">
        <v>16</v>
      </c>
      <c r="T2421">
        <v>0</v>
      </c>
      <c r="U2421">
        <v>0</v>
      </c>
      <c r="V2421">
        <v>0</v>
      </c>
      <c r="W2421">
        <v>8.6749610502605559E-2</v>
      </c>
      <c r="X2421">
        <v>0</v>
      </c>
      <c r="Y2421">
        <v>0.78912472941245992</v>
      </c>
      <c r="Z2421">
        <v>0</v>
      </c>
      <c r="AA2421">
        <v>2.2490247669029522</v>
      </c>
      <c r="AB2421">
        <v>0</v>
      </c>
      <c r="AC2421">
        <v>0</v>
      </c>
      <c r="AD2421">
        <v>0</v>
      </c>
      <c r="AE2421">
        <v>3.1248991068180176</v>
      </c>
    </row>
    <row r="2422" spans="1:31" x14ac:dyDescent="0.25">
      <c r="A2422">
        <v>1630909</v>
      </c>
      <c r="B2422">
        <v>1</v>
      </c>
      <c r="C2422" t="s">
        <v>80</v>
      </c>
      <c r="D2422" t="s">
        <v>93</v>
      </c>
      <c r="E2422" t="s">
        <v>140</v>
      </c>
      <c r="F2422" t="s">
        <v>4790</v>
      </c>
      <c r="G2422" t="s">
        <v>918</v>
      </c>
      <c r="H2422" t="s">
        <v>134</v>
      </c>
      <c r="I2422" t="s">
        <v>135</v>
      </c>
      <c r="J2422" t="s">
        <v>136</v>
      </c>
      <c r="K2422" t="s">
        <v>143</v>
      </c>
      <c r="L2422" t="s">
        <v>7182</v>
      </c>
      <c r="M2422" t="s">
        <v>7183</v>
      </c>
      <c r="N2422">
        <v>0.55861111100000005</v>
      </c>
      <c r="O2422">
        <v>4</v>
      </c>
      <c r="P2422">
        <v>3518</v>
      </c>
      <c r="Q2422">
        <v>115</v>
      </c>
      <c r="R2422">
        <v>930</v>
      </c>
      <c r="S2422">
        <v>55</v>
      </c>
      <c r="T2422">
        <v>769</v>
      </c>
      <c r="U2422">
        <v>2</v>
      </c>
      <c r="V2422">
        <v>1</v>
      </c>
      <c r="W2422">
        <v>1.0982228818989865</v>
      </c>
      <c r="X2422">
        <v>362.1004799834613</v>
      </c>
      <c r="Y2422">
        <v>148.65915651386049</v>
      </c>
      <c r="Z2422">
        <v>355.78615074961067</v>
      </c>
      <c r="AA2422">
        <v>256.65474560426492</v>
      </c>
      <c r="AB2422">
        <v>502.8001328071652</v>
      </c>
      <c r="AC2422">
        <v>83.684468702665555</v>
      </c>
      <c r="AD2422">
        <v>27.374967807241138</v>
      </c>
      <c r="AE2422">
        <v>1738.1583250501683</v>
      </c>
    </row>
    <row r="2423" spans="1:31" x14ac:dyDescent="0.25">
      <c r="A2423">
        <v>1630866</v>
      </c>
      <c r="B2423">
        <v>1</v>
      </c>
      <c r="C2423" t="s">
        <v>80</v>
      </c>
      <c r="D2423" t="s">
        <v>85</v>
      </c>
      <c r="E2423" t="s">
        <v>152</v>
      </c>
      <c r="F2423" t="s">
        <v>7184</v>
      </c>
      <c r="G2423" t="s">
        <v>168</v>
      </c>
      <c r="H2423" t="s">
        <v>149</v>
      </c>
      <c r="I2423" t="s">
        <v>135</v>
      </c>
      <c r="J2423" t="s">
        <v>136</v>
      </c>
      <c r="K2423" t="s">
        <v>137</v>
      </c>
      <c r="L2423" t="s">
        <v>7185</v>
      </c>
      <c r="M2423" t="s">
        <v>7186</v>
      </c>
      <c r="N2423">
        <v>9.9594444440000007</v>
      </c>
      <c r="O2423">
        <v>0</v>
      </c>
      <c r="P2423">
        <v>24</v>
      </c>
      <c r="Q2423">
        <v>0</v>
      </c>
      <c r="R2423">
        <v>0</v>
      </c>
      <c r="S2423">
        <v>0</v>
      </c>
      <c r="T2423">
        <v>1</v>
      </c>
      <c r="U2423">
        <v>0</v>
      </c>
      <c r="V2423">
        <v>0</v>
      </c>
      <c r="W2423">
        <v>0</v>
      </c>
      <c r="X2423">
        <v>45.974208129463989</v>
      </c>
      <c r="Y2423">
        <v>0</v>
      </c>
      <c r="Z2423">
        <v>0</v>
      </c>
      <c r="AA2423">
        <v>0</v>
      </c>
      <c r="AB2423">
        <v>0.59658934780000106</v>
      </c>
      <c r="AC2423">
        <v>0</v>
      </c>
      <c r="AD2423">
        <v>0</v>
      </c>
      <c r="AE2423">
        <v>46.570797477263987</v>
      </c>
    </row>
    <row r="2424" spans="1:31" x14ac:dyDescent="0.25">
      <c r="A2424">
        <v>1631101</v>
      </c>
      <c r="B2424">
        <v>1</v>
      </c>
      <c r="C2424" t="s">
        <v>80</v>
      </c>
      <c r="D2424" t="s">
        <v>83</v>
      </c>
      <c r="E2424" t="s">
        <v>152</v>
      </c>
      <c r="F2424" t="s">
        <v>7187</v>
      </c>
      <c r="G2424" t="s">
        <v>154</v>
      </c>
      <c r="H2424" t="s">
        <v>149</v>
      </c>
      <c r="I2424" t="s">
        <v>135</v>
      </c>
      <c r="J2424" t="s">
        <v>136</v>
      </c>
      <c r="K2424" t="s">
        <v>137</v>
      </c>
      <c r="L2424" t="s">
        <v>7188</v>
      </c>
      <c r="M2424" t="s">
        <v>7189</v>
      </c>
      <c r="N2424">
        <v>3.8377777769999999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1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3.6578401724981333</v>
      </c>
      <c r="AC2424">
        <v>0</v>
      </c>
      <c r="AD2424">
        <v>0</v>
      </c>
      <c r="AE2424">
        <v>3.6578401724981333</v>
      </c>
    </row>
    <row r="2425" spans="1:31" x14ac:dyDescent="0.25">
      <c r="A2425">
        <v>1631247</v>
      </c>
      <c r="B2425">
        <v>1</v>
      </c>
      <c r="C2425" t="s">
        <v>80</v>
      </c>
      <c r="D2425" t="s">
        <v>97</v>
      </c>
      <c r="E2425" t="s">
        <v>152</v>
      </c>
      <c r="F2425" t="s">
        <v>7190</v>
      </c>
      <c r="G2425" t="s">
        <v>154</v>
      </c>
      <c r="H2425" t="s">
        <v>149</v>
      </c>
      <c r="I2425" t="s">
        <v>135</v>
      </c>
      <c r="J2425" t="s">
        <v>136</v>
      </c>
      <c r="K2425" t="s">
        <v>137</v>
      </c>
      <c r="L2425" t="s">
        <v>7191</v>
      </c>
      <c r="M2425" t="s">
        <v>7192</v>
      </c>
      <c r="N2425">
        <v>3.4769444439999999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1.82430717398484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1.82430717398484</v>
      </c>
    </row>
    <row r="2426" spans="1:31" x14ac:dyDescent="0.25">
      <c r="A2426">
        <v>1631224</v>
      </c>
      <c r="B2426">
        <v>1</v>
      </c>
      <c r="C2426" t="s">
        <v>80</v>
      </c>
      <c r="D2426" t="s">
        <v>101</v>
      </c>
      <c r="E2426" t="s">
        <v>204</v>
      </c>
      <c r="F2426" t="s">
        <v>2715</v>
      </c>
      <c r="G2426" t="s">
        <v>161</v>
      </c>
      <c r="H2426" t="s">
        <v>134</v>
      </c>
      <c r="I2426" t="s">
        <v>135</v>
      </c>
      <c r="J2426" t="s">
        <v>136</v>
      </c>
      <c r="K2426" t="s">
        <v>137</v>
      </c>
      <c r="L2426" t="s">
        <v>7193</v>
      </c>
      <c r="M2426" t="s">
        <v>7194</v>
      </c>
      <c r="N2426">
        <v>1.424722222</v>
      </c>
      <c r="O2426">
        <v>9</v>
      </c>
      <c r="P2426">
        <v>0</v>
      </c>
      <c r="Q2426">
        <v>9</v>
      </c>
      <c r="R2426">
        <v>0</v>
      </c>
      <c r="S2426">
        <v>9</v>
      </c>
      <c r="T2426">
        <v>0</v>
      </c>
      <c r="U2426">
        <v>0</v>
      </c>
      <c r="V2426">
        <v>0</v>
      </c>
      <c r="W2426">
        <v>2.9440605821899966</v>
      </c>
      <c r="X2426">
        <v>0</v>
      </c>
      <c r="Y2426">
        <v>99.56525664905493</v>
      </c>
      <c r="Z2426">
        <v>0</v>
      </c>
      <c r="AA2426">
        <v>266.26338585118702</v>
      </c>
      <c r="AB2426">
        <v>0</v>
      </c>
      <c r="AC2426">
        <v>0</v>
      </c>
      <c r="AD2426">
        <v>0</v>
      </c>
      <c r="AE2426">
        <v>368.77270308243192</v>
      </c>
    </row>
    <row r="2427" spans="1:31" x14ac:dyDescent="0.25">
      <c r="A2427">
        <v>1631124</v>
      </c>
      <c r="B2427">
        <v>1</v>
      </c>
      <c r="C2427" t="s">
        <v>81</v>
      </c>
      <c r="D2427" t="s">
        <v>118</v>
      </c>
      <c r="E2427" t="s">
        <v>131</v>
      </c>
      <c r="F2427" t="s">
        <v>7195</v>
      </c>
      <c r="G2427" t="s">
        <v>195</v>
      </c>
      <c r="H2427" t="s">
        <v>134</v>
      </c>
      <c r="I2427" t="s">
        <v>135</v>
      </c>
      <c r="J2427" t="s">
        <v>136</v>
      </c>
      <c r="K2427" t="s">
        <v>137</v>
      </c>
      <c r="L2427" t="s">
        <v>7196</v>
      </c>
      <c r="M2427" t="s">
        <v>7197</v>
      </c>
      <c r="N2427">
        <v>2.366944444</v>
      </c>
      <c r="O2427">
        <v>13</v>
      </c>
      <c r="P2427">
        <v>3</v>
      </c>
      <c r="Q2427">
        <v>62</v>
      </c>
      <c r="R2427">
        <v>18</v>
      </c>
      <c r="S2427">
        <v>8</v>
      </c>
      <c r="T2427">
        <v>1</v>
      </c>
      <c r="U2427">
        <v>0</v>
      </c>
      <c r="V2427">
        <v>0</v>
      </c>
      <c r="W2427">
        <v>0.45717592557181663</v>
      </c>
      <c r="X2427">
        <v>3.3899487347675006E-2</v>
      </c>
      <c r="Y2427">
        <v>34.089070720696718</v>
      </c>
      <c r="Z2427">
        <v>15.557382323035119</v>
      </c>
      <c r="AA2427">
        <v>52.608212076252698</v>
      </c>
      <c r="AB2427">
        <v>12.009677396180763</v>
      </c>
      <c r="AC2427">
        <v>0</v>
      </c>
      <c r="AD2427">
        <v>0</v>
      </c>
      <c r="AE2427">
        <v>114.75541792908479</v>
      </c>
    </row>
    <row r="2428" spans="1:31" x14ac:dyDescent="0.25">
      <c r="A2428">
        <v>1631270</v>
      </c>
      <c r="B2428">
        <v>1</v>
      </c>
      <c r="C2428" t="s">
        <v>80</v>
      </c>
      <c r="D2428" t="s">
        <v>90</v>
      </c>
      <c r="E2428" t="s">
        <v>362</v>
      </c>
      <c r="F2428" t="s">
        <v>7198</v>
      </c>
      <c r="G2428" t="s">
        <v>227</v>
      </c>
      <c r="H2428" t="s">
        <v>149</v>
      </c>
      <c r="I2428" t="s">
        <v>135</v>
      </c>
      <c r="J2428" t="s">
        <v>136</v>
      </c>
      <c r="K2428" t="s">
        <v>137</v>
      </c>
      <c r="L2428" t="s">
        <v>7199</v>
      </c>
      <c r="M2428" t="s">
        <v>7200</v>
      </c>
      <c r="N2428">
        <v>1.503055555</v>
      </c>
      <c r="O2428">
        <v>0</v>
      </c>
      <c r="P2428">
        <v>78</v>
      </c>
      <c r="Q2428">
        <v>0</v>
      </c>
      <c r="R2428">
        <v>0</v>
      </c>
      <c r="S2428">
        <v>0</v>
      </c>
      <c r="T2428">
        <v>8</v>
      </c>
      <c r="U2428">
        <v>0</v>
      </c>
      <c r="V2428">
        <v>0</v>
      </c>
      <c r="W2428">
        <v>0</v>
      </c>
      <c r="X2428">
        <v>38.496040861307897</v>
      </c>
      <c r="Y2428">
        <v>0</v>
      </c>
      <c r="Z2428">
        <v>0</v>
      </c>
      <c r="AA2428">
        <v>0</v>
      </c>
      <c r="AB2428">
        <v>14.929936209805755</v>
      </c>
      <c r="AC2428">
        <v>0</v>
      </c>
      <c r="AD2428">
        <v>0</v>
      </c>
      <c r="AE2428">
        <v>53.42597707111365</v>
      </c>
    </row>
    <row r="2429" spans="1:31" x14ac:dyDescent="0.25">
      <c r="A2429">
        <v>1631333</v>
      </c>
      <c r="B2429">
        <v>1</v>
      </c>
      <c r="C2429" t="s">
        <v>80</v>
      </c>
      <c r="D2429" t="s">
        <v>96</v>
      </c>
      <c r="E2429" t="s">
        <v>131</v>
      </c>
      <c r="F2429" t="s">
        <v>7201</v>
      </c>
      <c r="G2429" t="s">
        <v>161</v>
      </c>
      <c r="H2429" t="s">
        <v>134</v>
      </c>
      <c r="I2429" t="s">
        <v>135</v>
      </c>
      <c r="J2429" t="s">
        <v>136</v>
      </c>
      <c r="K2429" t="s">
        <v>137</v>
      </c>
      <c r="L2429" t="s">
        <v>7202</v>
      </c>
      <c r="M2429" t="s">
        <v>7203</v>
      </c>
      <c r="N2429">
        <v>0.84111111100000002</v>
      </c>
      <c r="O2429">
        <v>3</v>
      </c>
      <c r="P2429">
        <v>569</v>
      </c>
      <c r="Q2429">
        <v>1</v>
      </c>
      <c r="R2429">
        <v>0</v>
      </c>
      <c r="S2429">
        <v>3</v>
      </c>
      <c r="T2429">
        <v>21</v>
      </c>
      <c r="U2429">
        <v>0</v>
      </c>
      <c r="V2429">
        <v>0</v>
      </c>
      <c r="W2429">
        <v>10.533514407958155</v>
      </c>
      <c r="X2429">
        <v>73.680772749095283</v>
      </c>
      <c r="Y2429">
        <v>0</v>
      </c>
      <c r="Z2429">
        <v>0</v>
      </c>
      <c r="AA2429">
        <v>11.625839739385992</v>
      </c>
      <c r="AB2429">
        <v>7.7629577849755282</v>
      </c>
      <c r="AC2429">
        <v>0</v>
      </c>
      <c r="AD2429">
        <v>0</v>
      </c>
      <c r="AE2429">
        <v>103.60308468141496</v>
      </c>
    </row>
    <row r="2430" spans="1:31" x14ac:dyDescent="0.25">
      <c r="A2430">
        <v>1631287</v>
      </c>
      <c r="B2430">
        <v>1</v>
      </c>
      <c r="C2430" t="s">
        <v>80</v>
      </c>
      <c r="D2430" t="s">
        <v>100</v>
      </c>
      <c r="E2430" t="s">
        <v>152</v>
      </c>
      <c r="F2430" t="s">
        <v>7204</v>
      </c>
      <c r="G2430" t="s">
        <v>154</v>
      </c>
      <c r="H2430" t="s">
        <v>149</v>
      </c>
      <c r="I2430" t="s">
        <v>135</v>
      </c>
      <c r="J2430" t="s">
        <v>136</v>
      </c>
      <c r="K2430" t="s">
        <v>137</v>
      </c>
      <c r="L2430" t="s">
        <v>7205</v>
      </c>
      <c r="M2430" t="s">
        <v>7206</v>
      </c>
      <c r="N2430">
        <v>2.1613888879999998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0.25957036175638748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0.25957036175638748</v>
      </c>
    </row>
    <row r="2431" spans="1:31" x14ac:dyDescent="0.25">
      <c r="A2431">
        <v>1630932</v>
      </c>
      <c r="B2431">
        <v>1</v>
      </c>
      <c r="C2431" t="s">
        <v>80</v>
      </c>
      <c r="D2431" t="s">
        <v>100</v>
      </c>
      <c r="E2431" t="s">
        <v>152</v>
      </c>
      <c r="F2431" t="s">
        <v>7207</v>
      </c>
      <c r="G2431" t="s">
        <v>507</v>
      </c>
      <c r="H2431" t="s">
        <v>149</v>
      </c>
      <c r="I2431" t="s">
        <v>135</v>
      </c>
      <c r="J2431" t="s">
        <v>136</v>
      </c>
      <c r="K2431" t="s">
        <v>137</v>
      </c>
      <c r="L2431" t="s">
        <v>7208</v>
      </c>
      <c r="M2431" t="s">
        <v>7209</v>
      </c>
      <c r="N2431">
        <v>3.6941666660000001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1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8.5307143547750014E-2</v>
      </c>
      <c r="AC2431">
        <v>0</v>
      </c>
      <c r="AD2431">
        <v>0</v>
      </c>
      <c r="AE2431">
        <v>8.5307143547750014E-2</v>
      </c>
    </row>
    <row r="2432" spans="1:31" x14ac:dyDescent="0.25">
      <c r="A2432">
        <v>1630892</v>
      </c>
      <c r="B2432">
        <v>1</v>
      </c>
      <c r="C2432" t="s">
        <v>80</v>
      </c>
      <c r="D2432" t="s">
        <v>89</v>
      </c>
      <c r="E2432" t="s">
        <v>152</v>
      </c>
      <c r="F2432" t="s">
        <v>7210</v>
      </c>
      <c r="G2432" t="s">
        <v>168</v>
      </c>
      <c r="H2432" t="s">
        <v>149</v>
      </c>
      <c r="I2432" t="s">
        <v>135</v>
      </c>
      <c r="J2432" t="s">
        <v>136</v>
      </c>
      <c r="K2432" t="s">
        <v>137</v>
      </c>
      <c r="L2432" t="s">
        <v>7211</v>
      </c>
      <c r="M2432" t="s">
        <v>7212</v>
      </c>
      <c r="N2432">
        <v>1.416388888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1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3.3334920386642333</v>
      </c>
      <c r="AC2432">
        <v>0</v>
      </c>
      <c r="AD2432">
        <v>0</v>
      </c>
      <c r="AE2432">
        <v>3.3334920386642333</v>
      </c>
    </row>
    <row r="2433" spans="1:31" x14ac:dyDescent="0.25">
      <c r="A2433">
        <v>1631187</v>
      </c>
      <c r="B2433">
        <v>1</v>
      </c>
      <c r="C2433" t="s">
        <v>80</v>
      </c>
      <c r="D2433" t="s">
        <v>84</v>
      </c>
      <c r="E2433" t="s">
        <v>146</v>
      </c>
      <c r="F2433" t="s">
        <v>7213</v>
      </c>
      <c r="G2433" t="s">
        <v>231</v>
      </c>
      <c r="H2433" t="s">
        <v>149</v>
      </c>
      <c r="I2433" t="s">
        <v>135</v>
      </c>
      <c r="J2433" t="s">
        <v>136</v>
      </c>
      <c r="K2433" t="s">
        <v>137</v>
      </c>
      <c r="L2433" t="s">
        <v>7214</v>
      </c>
      <c r="M2433" t="s">
        <v>7215</v>
      </c>
      <c r="N2433">
        <v>1.095277777</v>
      </c>
      <c r="O2433">
        <v>0</v>
      </c>
      <c r="P2433">
        <v>627</v>
      </c>
      <c r="Q2433">
        <v>0</v>
      </c>
      <c r="R2433">
        <v>0</v>
      </c>
      <c r="S2433">
        <v>0</v>
      </c>
      <c r="T2433">
        <v>55</v>
      </c>
      <c r="U2433">
        <v>0</v>
      </c>
      <c r="V2433">
        <v>0</v>
      </c>
      <c r="W2433">
        <v>0</v>
      </c>
      <c r="X2433">
        <v>206.52370702840557</v>
      </c>
      <c r="Y2433">
        <v>0</v>
      </c>
      <c r="Z2433">
        <v>0</v>
      </c>
      <c r="AA2433">
        <v>0</v>
      </c>
      <c r="AB2433">
        <v>39.837171826032439</v>
      </c>
      <c r="AC2433">
        <v>0</v>
      </c>
      <c r="AD2433">
        <v>0</v>
      </c>
      <c r="AE2433">
        <v>246.360878854438</v>
      </c>
    </row>
    <row r="2434" spans="1:31" x14ac:dyDescent="0.25">
      <c r="A2434">
        <v>1631038</v>
      </c>
      <c r="B2434">
        <v>1</v>
      </c>
      <c r="C2434" t="s">
        <v>80</v>
      </c>
      <c r="D2434" t="s">
        <v>96</v>
      </c>
      <c r="E2434" t="s">
        <v>152</v>
      </c>
      <c r="F2434" t="s">
        <v>7216</v>
      </c>
      <c r="G2434" t="s">
        <v>168</v>
      </c>
      <c r="H2434" t="s">
        <v>149</v>
      </c>
      <c r="I2434" t="s">
        <v>135</v>
      </c>
      <c r="J2434" t="s">
        <v>136</v>
      </c>
      <c r="K2434" t="s">
        <v>137</v>
      </c>
      <c r="L2434" t="s">
        <v>7217</v>
      </c>
      <c r="M2434" t="s">
        <v>7218</v>
      </c>
      <c r="N2434">
        <v>4.6475</v>
      </c>
      <c r="O2434">
        <v>0</v>
      </c>
      <c r="P2434">
        <v>1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1.7585747458066667E-2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1.7585747458066667E-2</v>
      </c>
    </row>
    <row r="2435" spans="1:31" x14ac:dyDescent="0.25">
      <c r="A2435">
        <v>1631184</v>
      </c>
      <c r="B2435">
        <v>1</v>
      </c>
      <c r="C2435" t="s">
        <v>80</v>
      </c>
      <c r="D2435" t="s">
        <v>95</v>
      </c>
      <c r="E2435" t="s">
        <v>146</v>
      </c>
      <c r="F2435" t="s">
        <v>7219</v>
      </c>
      <c r="G2435" t="s">
        <v>260</v>
      </c>
      <c r="H2435" t="s">
        <v>149</v>
      </c>
      <c r="I2435" t="s">
        <v>135</v>
      </c>
      <c r="J2435" t="s">
        <v>136</v>
      </c>
      <c r="K2435" t="s">
        <v>137</v>
      </c>
      <c r="L2435" t="s">
        <v>7220</v>
      </c>
      <c r="M2435" t="s">
        <v>7221</v>
      </c>
      <c r="N2435">
        <v>1.466111111</v>
      </c>
      <c r="O2435">
        <v>0</v>
      </c>
      <c r="P2435">
        <v>15</v>
      </c>
      <c r="Q2435">
        <v>0</v>
      </c>
      <c r="R2435">
        <v>1</v>
      </c>
      <c r="S2435">
        <v>0</v>
      </c>
      <c r="T2435">
        <v>1</v>
      </c>
      <c r="U2435">
        <v>0</v>
      </c>
      <c r="V2435">
        <v>0</v>
      </c>
      <c r="W2435">
        <v>0</v>
      </c>
      <c r="X2435">
        <v>1.0610260043548607</v>
      </c>
      <c r="Y2435">
        <v>0</v>
      </c>
      <c r="Z2435">
        <v>0.91108584588811103</v>
      </c>
      <c r="AA2435">
        <v>0</v>
      </c>
      <c r="AB2435">
        <v>6.9362561192708339E-2</v>
      </c>
      <c r="AC2435">
        <v>0</v>
      </c>
      <c r="AD2435">
        <v>0</v>
      </c>
      <c r="AE2435">
        <v>2.0414744114356802</v>
      </c>
    </row>
    <row r="2436" spans="1:31" x14ac:dyDescent="0.25">
      <c r="A2436">
        <v>1631041</v>
      </c>
      <c r="B2436">
        <v>1</v>
      </c>
      <c r="C2436" t="s">
        <v>81</v>
      </c>
      <c r="D2436" t="s">
        <v>112</v>
      </c>
      <c r="E2436" t="s">
        <v>178</v>
      </c>
      <c r="F2436" t="s">
        <v>7222</v>
      </c>
      <c r="G2436" t="s">
        <v>148</v>
      </c>
      <c r="H2436" t="s">
        <v>149</v>
      </c>
      <c r="I2436" t="s">
        <v>135</v>
      </c>
      <c r="J2436" t="s">
        <v>136</v>
      </c>
      <c r="K2436" t="s">
        <v>143</v>
      </c>
      <c r="L2436" t="s">
        <v>7223</v>
      </c>
      <c r="M2436" t="s">
        <v>7224</v>
      </c>
      <c r="N2436">
        <v>1.530137777</v>
      </c>
      <c r="O2436">
        <v>0</v>
      </c>
      <c r="P2436">
        <v>31</v>
      </c>
      <c r="Q2436">
        <v>0</v>
      </c>
      <c r="R2436">
        <v>23</v>
      </c>
      <c r="S2436">
        <v>0</v>
      </c>
      <c r="T2436">
        <v>1</v>
      </c>
      <c r="U2436">
        <v>0</v>
      </c>
      <c r="V2436">
        <v>0</v>
      </c>
      <c r="W2436">
        <v>0</v>
      </c>
      <c r="X2436">
        <v>27.898277341766619</v>
      </c>
      <c r="Y2436">
        <v>0</v>
      </c>
      <c r="Z2436">
        <v>2.7395065292119254</v>
      </c>
      <c r="AA2436">
        <v>0</v>
      </c>
      <c r="AB2436">
        <v>1.059576616709049</v>
      </c>
      <c r="AC2436">
        <v>0</v>
      </c>
      <c r="AD2436">
        <v>0</v>
      </c>
      <c r="AE2436">
        <v>31.697360487687593</v>
      </c>
    </row>
    <row r="2437" spans="1:31" x14ac:dyDescent="0.25">
      <c r="A2437">
        <v>1631347</v>
      </c>
      <c r="B2437">
        <v>1</v>
      </c>
      <c r="C2437" t="s">
        <v>80</v>
      </c>
      <c r="D2437" t="s">
        <v>104</v>
      </c>
      <c r="E2437" t="s">
        <v>178</v>
      </c>
      <c r="F2437" t="s">
        <v>7225</v>
      </c>
      <c r="G2437" t="s">
        <v>227</v>
      </c>
      <c r="H2437" t="s">
        <v>149</v>
      </c>
      <c r="I2437" t="s">
        <v>135</v>
      </c>
      <c r="J2437" t="s">
        <v>136</v>
      </c>
      <c r="K2437" t="s">
        <v>137</v>
      </c>
      <c r="L2437" t="s">
        <v>7226</v>
      </c>
      <c r="M2437" t="s">
        <v>7227</v>
      </c>
      <c r="N2437">
        <v>1.247222222</v>
      </c>
      <c r="O2437">
        <v>0</v>
      </c>
      <c r="P2437">
        <v>307</v>
      </c>
      <c r="Q2437">
        <v>0</v>
      </c>
      <c r="R2437">
        <v>0</v>
      </c>
      <c r="S2437">
        <v>0</v>
      </c>
      <c r="T2437">
        <v>12</v>
      </c>
      <c r="U2437">
        <v>0</v>
      </c>
      <c r="V2437">
        <v>0</v>
      </c>
      <c r="W2437">
        <v>0</v>
      </c>
      <c r="X2437">
        <v>91.453512629991735</v>
      </c>
      <c r="Y2437">
        <v>0</v>
      </c>
      <c r="Z2437">
        <v>0</v>
      </c>
      <c r="AA2437">
        <v>0</v>
      </c>
      <c r="AB2437">
        <v>11.724796668589608</v>
      </c>
      <c r="AC2437">
        <v>0</v>
      </c>
      <c r="AD2437">
        <v>0</v>
      </c>
      <c r="AE2437">
        <v>103.17830929858134</v>
      </c>
    </row>
    <row r="2438" spans="1:31" x14ac:dyDescent="0.25">
      <c r="A2438">
        <v>1630975</v>
      </c>
      <c r="B2438">
        <v>1</v>
      </c>
      <c r="C2438" t="s">
        <v>80</v>
      </c>
      <c r="D2438" t="s">
        <v>93</v>
      </c>
      <c r="E2438" t="s">
        <v>140</v>
      </c>
      <c r="F2438" t="s">
        <v>7228</v>
      </c>
      <c r="G2438" t="s">
        <v>918</v>
      </c>
      <c r="H2438" t="s">
        <v>134</v>
      </c>
      <c r="I2438" t="s">
        <v>135</v>
      </c>
      <c r="J2438" t="s">
        <v>136</v>
      </c>
      <c r="K2438" t="s">
        <v>137</v>
      </c>
      <c r="L2438" t="s">
        <v>7229</v>
      </c>
      <c r="M2438" t="s">
        <v>7230</v>
      </c>
      <c r="N2438">
        <v>0.568333333</v>
      </c>
      <c r="O2438">
        <v>0</v>
      </c>
      <c r="P2438">
        <v>3282</v>
      </c>
      <c r="Q2438">
        <v>0</v>
      </c>
      <c r="R2438">
        <v>79</v>
      </c>
      <c r="S2438">
        <v>14</v>
      </c>
      <c r="T2438">
        <v>1617</v>
      </c>
      <c r="U2438">
        <v>9</v>
      </c>
      <c r="V2438">
        <v>16</v>
      </c>
      <c r="W2438">
        <v>0</v>
      </c>
      <c r="X2438">
        <v>535.48095118755839</v>
      </c>
      <c r="Y2438">
        <v>0</v>
      </c>
      <c r="Z2438">
        <v>37.48678143619739</v>
      </c>
      <c r="AA2438">
        <v>116.03382439494101</v>
      </c>
      <c r="AB2438">
        <v>1142.6195772447388</v>
      </c>
      <c r="AC2438">
        <v>354.94554512782349</v>
      </c>
      <c r="AD2438">
        <v>319.15697762504328</v>
      </c>
      <c r="AE2438">
        <v>2505.7236570163022</v>
      </c>
    </row>
    <row r="2439" spans="1:31" x14ac:dyDescent="0.25">
      <c r="A2439">
        <v>1631204</v>
      </c>
      <c r="B2439">
        <v>1</v>
      </c>
      <c r="C2439" t="s">
        <v>80</v>
      </c>
      <c r="D2439" t="s">
        <v>85</v>
      </c>
      <c r="E2439" t="s">
        <v>152</v>
      </c>
      <c r="F2439" t="s">
        <v>7231</v>
      </c>
      <c r="G2439" t="s">
        <v>3010</v>
      </c>
      <c r="H2439" t="s">
        <v>149</v>
      </c>
      <c r="I2439" t="s">
        <v>135</v>
      </c>
      <c r="J2439" t="s">
        <v>136</v>
      </c>
      <c r="K2439" t="s">
        <v>137</v>
      </c>
      <c r="L2439" t="s">
        <v>7232</v>
      </c>
      <c r="M2439" t="s">
        <v>7233</v>
      </c>
      <c r="N2439">
        <v>3.8250000000000002</v>
      </c>
      <c r="O2439">
        <v>0</v>
      </c>
      <c r="P2439">
        <v>7</v>
      </c>
      <c r="Q2439">
        <v>0</v>
      </c>
      <c r="R2439">
        <v>0</v>
      </c>
      <c r="S2439">
        <v>0</v>
      </c>
      <c r="T2439">
        <v>2</v>
      </c>
      <c r="U2439">
        <v>0</v>
      </c>
      <c r="V2439">
        <v>0</v>
      </c>
      <c r="W2439">
        <v>0</v>
      </c>
      <c r="X2439">
        <v>10.373494169812504</v>
      </c>
      <c r="Y2439">
        <v>0</v>
      </c>
      <c r="Z2439">
        <v>0</v>
      </c>
      <c r="AA2439">
        <v>0</v>
      </c>
      <c r="AB2439">
        <v>6.577336793698124</v>
      </c>
      <c r="AC2439">
        <v>0</v>
      </c>
      <c r="AD2439">
        <v>0</v>
      </c>
      <c r="AE2439">
        <v>16.950830963510629</v>
      </c>
    </row>
    <row r="2440" spans="1:31" x14ac:dyDescent="0.25">
      <c r="A2440">
        <v>1630869</v>
      </c>
      <c r="B2440">
        <v>1</v>
      </c>
      <c r="C2440" t="s">
        <v>80</v>
      </c>
      <c r="D2440" t="s">
        <v>99</v>
      </c>
      <c r="E2440" t="s">
        <v>140</v>
      </c>
      <c r="F2440" t="s">
        <v>1608</v>
      </c>
      <c r="G2440" t="s">
        <v>161</v>
      </c>
      <c r="H2440" t="s">
        <v>134</v>
      </c>
      <c r="I2440" t="s">
        <v>135</v>
      </c>
      <c r="J2440" t="s">
        <v>136</v>
      </c>
      <c r="K2440" t="s">
        <v>137</v>
      </c>
      <c r="L2440" t="s">
        <v>7234</v>
      </c>
      <c r="M2440" t="s">
        <v>7235</v>
      </c>
      <c r="N2440">
        <v>1.778888888</v>
      </c>
      <c r="O2440">
        <v>7</v>
      </c>
      <c r="P2440">
        <v>1206</v>
      </c>
      <c r="Q2440">
        <v>12</v>
      </c>
      <c r="R2440">
        <v>148</v>
      </c>
      <c r="S2440">
        <v>23</v>
      </c>
      <c r="T2440">
        <v>101</v>
      </c>
      <c r="U2440">
        <v>0</v>
      </c>
      <c r="V2440">
        <v>4</v>
      </c>
      <c r="W2440">
        <v>45.156457962892958</v>
      </c>
      <c r="X2440">
        <v>371.93956581558558</v>
      </c>
      <c r="Y2440">
        <v>52.300638837218408</v>
      </c>
      <c r="Z2440">
        <v>58.738001750045456</v>
      </c>
      <c r="AA2440">
        <v>173.14901389954477</v>
      </c>
      <c r="AB2440">
        <v>131.39170987737813</v>
      </c>
      <c r="AC2440">
        <v>0</v>
      </c>
      <c r="AD2440">
        <v>10.320969358473429</v>
      </c>
      <c r="AE2440">
        <v>842.99635750113885</v>
      </c>
    </row>
    <row r="2441" spans="1:31" x14ac:dyDescent="0.25">
      <c r="A2441">
        <v>1630955</v>
      </c>
      <c r="B2441">
        <v>1</v>
      </c>
      <c r="C2441" t="s">
        <v>81</v>
      </c>
      <c r="D2441" t="s">
        <v>117</v>
      </c>
      <c r="E2441" t="s">
        <v>146</v>
      </c>
      <c r="F2441" t="s">
        <v>7236</v>
      </c>
      <c r="G2441" t="s">
        <v>142</v>
      </c>
      <c r="H2441" t="s">
        <v>149</v>
      </c>
      <c r="I2441" t="s">
        <v>135</v>
      </c>
      <c r="J2441" t="s">
        <v>136</v>
      </c>
      <c r="K2441" t="s">
        <v>143</v>
      </c>
      <c r="L2441" t="s">
        <v>7237</v>
      </c>
      <c r="M2441" t="s">
        <v>7238</v>
      </c>
      <c r="N2441">
        <v>3.5949833330000001</v>
      </c>
      <c r="O2441">
        <v>0</v>
      </c>
      <c r="P2441">
        <v>4</v>
      </c>
      <c r="Q2441">
        <v>0</v>
      </c>
      <c r="R2441">
        <v>0</v>
      </c>
      <c r="S2441">
        <v>0</v>
      </c>
      <c r="T2441">
        <v>1</v>
      </c>
      <c r="U2441">
        <v>0</v>
      </c>
      <c r="V2441">
        <v>1</v>
      </c>
      <c r="W2441">
        <v>0</v>
      </c>
      <c r="X2441">
        <v>0.50550879754025779</v>
      </c>
      <c r="Y2441">
        <v>0</v>
      </c>
      <c r="Z2441">
        <v>0</v>
      </c>
      <c r="AA2441">
        <v>0</v>
      </c>
      <c r="AB2441">
        <v>0.28979390059908944</v>
      </c>
      <c r="AC2441">
        <v>0</v>
      </c>
      <c r="AD2441">
        <v>47.084738382304565</v>
      </c>
      <c r="AE2441">
        <v>47.88004108044391</v>
      </c>
    </row>
    <row r="2442" spans="1:31" x14ac:dyDescent="0.25">
      <c r="A2442">
        <v>1631118</v>
      </c>
      <c r="B2442">
        <v>1</v>
      </c>
      <c r="C2442" t="s">
        <v>80</v>
      </c>
      <c r="D2442" t="s">
        <v>96</v>
      </c>
      <c r="E2442" t="s">
        <v>152</v>
      </c>
      <c r="F2442" t="s">
        <v>7239</v>
      </c>
      <c r="G2442" t="s">
        <v>168</v>
      </c>
      <c r="H2442" t="s">
        <v>149</v>
      </c>
      <c r="I2442" t="s">
        <v>135</v>
      </c>
      <c r="J2442" t="s">
        <v>136</v>
      </c>
      <c r="K2442" t="s">
        <v>137</v>
      </c>
      <c r="L2442" t="s">
        <v>7240</v>
      </c>
      <c r="M2442" t="s">
        <v>7241</v>
      </c>
      <c r="N2442">
        <v>4.8136111110000002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2.3388207599568762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2.3388207599568762</v>
      </c>
    </row>
    <row r="2443" spans="1:31" x14ac:dyDescent="0.25">
      <c r="A2443">
        <v>1631244</v>
      </c>
      <c r="B2443">
        <v>1</v>
      </c>
      <c r="C2443" t="s">
        <v>80</v>
      </c>
      <c r="D2443" t="s">
        <v>99</v>
      </c>
      <c r="E2443" t="s">
        <v>178</v>
      </c>
      <c r="F2443" t="s">
        <v>7242</v>
      </c>
      <c r="G2443" t="s">
        <v>227</v>
      </c>
      <c r="H2443" t="s">
        <v>149</v>
      </c>
      <c r="I2443" t="s">
        <v>135</v>
      </c>
      <c r="J2443" t="s">
        <v>136</v>
      </c>
      <c r="K2443" t="s">
        <v>137</v>
      </c>
      <c r="L2443" t="s">
        <v>7243</v>
      </c>
      <c r="M2443" t="s">
        <v>7244</v>
      </c>
      <c r="N2443">
        <v>5.0380555549999997</v>
      </c>
      <c r="O2443">
        <v>0</v>
      </c>
      <c r="P2443">
        <v>8</v>
      </c>
      <c r="Q2443">
        <v>0</v>
      </c>
      <c r="R2443">
        <v>3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12.383050600108536</v>
      </c>
      <c r="Y2443">
        <v>0</v>
      </c>
      <c r="Z2443">
        <v>4.558232090094485</v>
      </c>
      <c r="AA2443">
        <v>0</v>
      </c>
      <c r="AB2443">
        <v>0</v>
      </c>
      <c r="AC2443">
        <v>0</v>
      </c>
      <c r="AD2443">
        <v>0</v>
      </c>
      <c r="AE2443">
        <v>16.941282690203021</v>
      </c>
    </row>
    <row r="2444" spans="1:31" x14ac:dyDescent="0.25">
      <c r="A2444">
        <v>1630958</v>
      </c>
      <c r="B2444">
        <v>1</v>
      </c>
      <c r="C2444" t="s">
        <v>80</v>
      </c>
      <c r="D2444" t="s">
        <v>95</v>
      </c>
      <c r="E2444" t="s">
        <v>131</v>
      </c>
      <c r="F2444" t="s">
        <v>7245</v>
      </c>
      <c r="G2444" t="s">
        <v>148</v>
      </c>
      <c r="H2444" t="s">
        <v>134</v>
      </c>
      <c r="I2444" t="s">
        <v>135</v>
      </c>
      <c r="J2444" t="s">
        <v>136</v>
      </c>
      <c r="K2444" t="s">
        <v>143</v>
      </c>
      <c r="L2444" t="s">
        <v>7246</v>
      </c>
      <c r="M2444" t="s">
        <v>7247</v>
      </c>
      <c r="N2444">
        <v>1.1347222219999999</v>
      </c>
      <c r="O2444">
        <v>0</v>
      </c>
      <c r="P2444">
        <v>771</v>
      </c>
      <c r="Q2444">
        <v>0</v>
      </c>
      <c r="R2444">
        <v>0</v>
      </c>
      <c r="S2444">
        <v>1</v>
      </c>
      <c r="T2444">
        <v>19</v>
      </c>
      <c r="U2444">
        <v>0</v>
      </c>
      <c r="V2444">
        <v>0</v>
      </c>
      <c r="W2444">
        <v>0</v>
      </c>
      <c r="X2444">
        <v>218.38356360288148</v>
      </c>
      <c r="Y2444">
        <v>0</v>
      </c>
      <c r="Z2444">
        <v>0</v>
      </c>
      <c r="AA2444">
        <v>135.71065491162321</v>
      </c>
      <c r="AB2444">
        <v>37.308883052132053</v>
      </c>
      <c r="AC2444">
        <v>0</v>
      </c>
      <c r="AD2444">
        <v>0</v>
      </c>
      <c r="AE2444">
        <v>391.40310156663674</v>
      </c>
    </row>
    <row r="2445" spans="1:31" x14ac:dyDescent="0.25">
      <c r="A2445">
        <v>1631121</v>
      </c>
      <c r="B2445">
        <v>1</v>
      </c>
      <c r="C2445" t="s">
        <v>80</v>
      </c>
      <c r="D2445" t="s">
        <v>104</v>
      </c>
      <c r="E2445" t="s">
        <v>204</v>
      </c>
      <c r="F2445" t="s">
        <v>525</v>
      </c>
      <c r="G2445" t="s">
        <v>195</v>
      </c>
      <c r="H2445" t="s">
        <v>134</v>
      </c>
      <c r="I2445" t="s">
        <v>135</v>
      </c>
      <c r="J2445" t="s">
        <v>136</v>
      </c>
      <c r="K2445" t="s">
        <v>137</v>
      </c>
      <c r="L2445" t="s">
        <v>7248</v>
      </c>
      <c r="M2445" t="s">
        <v>7249</v>
      </c>
      <c r="N2445">
        <v>1.2752777769999999</v>
      </c>
      <c r="O2445">
        <v>7</v>
      </c>
      <c r="P2445">
        <v>29</v>
      </c>
      <c r="Q2445">
        <v>68</v>
      </c>
      <c r="R2445">
        <v>184</v>
      </c>
      <c r="S2445">
        <v>9</v>
      </c>
      <c r="T2445">
        <v>26</v>
      </c>
      <c r="U2445">
        <v>2</v>
      </c>
      <c r="V2445">
        <v>0</v>
      </c>
      <c r="W2445">
        <v>2.2838769231609346</v>
      </c>
      <c r="X2445">
        <v>6.1564742347416148</v>
      </c>
      <c r="Y2445">
        <v>14.92583734551715</v>
      </c>
      <c r="Z2445">
        <v>44.58730152675956</v>
      </c>
      <c r="AA2445">
        <v>18.415887299922204</v>
      </c>
      <c r="AB2445">
        <v>16.154477138386397</v>
      </c>
      <c r="AC2445">
        <v>19.222872613930498</v>
      </c>
      <c r="AD2445">
        <v>0</v>
      </c>
      <c r="AE2445">
        <v>121.74672708241837</v>
      </c>
    </row>
    <row r="2446" spans="1:31" x14ac:dyDescent="0.25">
      <c r="A2446">
        <v>1631098</v>
      </c>
      <c r="B2446">
        <v>1</v>
      </c>
      <c r="C2446" t="s">
        <v>81</v>
      </c>
      <c r="D2446" t="s">
        <v>118</v>
      </c>
      <c r="E2446" t="s">
        <v>178</v>
      </c>
      <c r="F2446" t="s">
        <v>7250</v>
      </c>
      <c r="G2446" t="s">
        <v>710</v>
      </c>
      <c r="H2446" t="s">
        <v>149</v>
      </c>
      <c r="I2446" t="s">
        <v>135</v>
      </c>
      <c r="J2446" t="s">
        <v>136</v>
      </c>
      <c r="K2446" t="s">
        <v>137</v>
      </c>
      <c r="L2446" t="s">
        <v>7251</v>
      </c>
      <c r="M2446" t="s">
        <v>7252</v>
      </c>
      <c r="N2446">
        <v>1.4375</v>
      </c>
      <c r="O2446">
        <v>0</v>
      </c>
      <c r="P2446">
        <v>55</v>
      </c>
      <c r="Q2446">
        <v>0</v>
      </c>
      <c r="R2446">
        <v>1</v>
      </c>
      <c r="S2446">
        <v>0</v>
      </c>
      <c r="T2446">
        <v>2</v>
      </c>
      <c r="U2446">
        <v>0</v>
      </c>
      <c r="V2446">
        <v>0</v>
      </c>
      <c r="W2446">
        <v>0</v>
      </c>
      <c r="X2446">
        <v>10.072532433567247</v>
      </c>
      <c r="Y2446">
        <v>0</v>
      </c>
      <c r="Z2446">
        <v>7.044785789822916E-2</v>
      </c>
      <c r="AA2446">
        <v>0</v>
      </c>
      <c r="AB2446">
        <v>3.0252392917499999E-3</v>
      </c>
      <c r="AC2446">
        <v>0</v>
      </c>
      <c r="AD2446">
        <v>0</v>
      </c>
      <c r="AE2446">
        <v>10.146005530757225</v>
      </c>
    </row>
    <row r="2447" spans="1:31" x14ac:dyDescent="0.25">
      <c r="A2447">
        <v>1630895</v>
      </c>
      <c r="B2447">
        <v>1</v>
      </c>
      <c r="C2447" t="s">
        <v>81</v>
      </c>
      <c r="D2447" t="s">
        <v>114</v>
      </c>
      <c r="E2447" t="s">
        <v>131</v>
      </c>
      <c r="F2447" t="s">
        <v>791</v>
      </c>
      <c r="G2447" t="s">
        <v>148</v>
      </c>
      <c r="H2447" t="s">
        <v>134</v>
      </c>
      <c r="I2447" t="s">
        <v>135</v>
      </c>
      <c r="J2447" t="s">
        <v>136</v>
      </c>
      <c r="K2447" t="s">
        <v>143</v>
      </c>
      <c r="L2447" t="s">
        <v>7253</v>
      </c>
      <c r="M2447" t="s">
        <v>7254</v>
      </c>
      <c r="N2447">
        <v>7.9024999999999999</v>
      </c>
      <c r="O2447">
        <v>0</v>
      </c>
      <c r="P2447">
        <v>86</v>
      </c>
      <c r="Q2447">
        <v>0</v>
      </c>
      <c r="R2447">
        <v>4</v>
      </c>
      <c r="S2447">
        <v>0</v>
      </c>
      <c r="T2447">
        <v>9</v>
      </c>
      <c r="U2447">
        <v>0</v>
      </c>
      <c r="V2447">
        <v>0</v>
      </c>
      <c r="W2447">
        <v>0</v>
      </c>
      <c r="X2447">
        <v>48.679499661517639</v>
      </c>
      <c r="Y2447">
        <v>0</v>
      </c>
      <c r="Z2447">
        <v>9.286920407894865E-2</v>
      </c>
      <c r="AA2447">
        <v>0</v>
      </c>
      <c r="AB2447">
        <v>3.2351994501548926</v>
      </c>
      <c r="AC2447">
        <v>0</v>
      </c>
      <c r="AD2447">
        <v>0</v>
      </c>
      <c r="AE2447">
        <v>52.007568315751485</v>
      </c>
    </row>
    <row r="2448" spans="1:31" x14ac:dyDescent="0.25">
      <c r="A2448">
        <v>1631330</v>
      </c>
      <c r="B2448">
        <v>1</v>
      </c>
      <c r="C2448" t="s">
        <v>80</v>
      </c>
      <c r="D2448" t="s">
        <v>99</v>
      </c>
      <c r="E2448" t="s">
        <v>178</v>
      </c>
      <c r="F2448" t="s">
        <v>7255</v>
      </c>
      <c r="G2448" t="s">
        <v>227</v>
      </c>
      <c r="H2448" t="s">
        <v>149</v>
      </c>
      <c r="I2448" t="s">
        <v>135</v>
      </c>
      <c r="J2448" t="s">
        <v>136</v>
      </c>
      <c r="K2448" t="s">
        <v>137</v>
      </c>
      <c r="L2448" t="s">
        <v>7256</v>
      </c>
      <c r="M2448" t="s">
        <v>7257</v>
      </c>
      <c r="N2448">
        <v>2.2630555550000002</v>
      </c>
      <c r="O2448">
        <v>0</v>
      </c>
      <c r="P2448">
        <v>19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6.399947533687965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6.399947533687965</v>
      </c>
    </row>
    <row r="2449" spans="1:31" x14ac:dyDescent="0.25">
      <c r="A2449">
        <v>1631081</v>
      </c>
      <c r="B2449">
        <v>1</v>
      </c>
      <c r="C2449" t="s">
        <v>80</v>
      </c>
      <c r="D2449" t="s">
        <v>96</v>
      </c>
      <c r="E2449" t="s">
        <v>152</v>
      </c>
      <c r="F2449" t="s">
        <v>7258</v>
      </c>
      <c r="G2449" t="s">
        <v>154</v>
      </c>
      <c r="H2449" t="s">
        <v>149</v>
      </c>
      <c r="I2449" t="s">
        <v>135</v>
      </c>
      <c r="J2449" t="s">
        <v>136</v>
      </c>
      <c r="K2449" t="s">
        <v>137</v>
      </c>
      <c r="L2449" t="s">
        <v>7259</v>
      </c>
      <c r="M2449" t="s">
        <v>7260</v>
      </c>
      <c r="N2449">
        <v>4.1461111109999997</v>
      </c>
      <c r="O2449">
        <v>0</v>
      </c>
      <c r="P2449">
        <v>10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2.3537631669145505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2.3537631669145505</v>
      </c>
    </row>
    <row r="2450" spans="1:31" x14ac:dyDescent="0.25">
      <c r="A2450">
        <v>1631181</v>
      </c>
      <c r="B2450">
        <v>1</v>
      </c>
      <c r="C2450" t="s">
        <v>80</v>
      </c>
      <c r="D2450" t="s">
        <v>101</v>
      </c>
      <c r="E2450" t="s">
        <v>204</v>
      </c>
      <c r="F2450" t="s">
        <v>7261</v>
      </c>
      <c r="G2450" t="s">
        <v>161</v>
      </c>
      <c r="H2450" t="s">
        <v>134</v>
      </c>
      <c r="I2450" t="s">
        <v>135</v>
      </c>
      <c r="J2450" t="s">
        <v>136</v>
      </c>
      <c r="K2450" t="s">
        <v>137</v>
      </c>
      <c r="L2450" t="s">
        <v>7262</v>
      </c>
      <c r="M2450" t="s">
        <v>7263</v>
      </c>
      <c r="N2450">
        <v>0.2175</v>
      </c>
      <c r="O2450">
        <v>23</v>
      </c>
      <c r="P2450">
        <v>3786</v>
      </c>
      <c r="Q2450">
        <v>25</v>
      </c>
      <c r="R2450">
        <v>132</v>
      </c>
      <c r="S2450">
        <v>40</v>
      </c>
      <c r="T2450">
        <v>540</v>
      </c>
      <c r="U2450">
        <v>7</v>
      </c>
      <c r="V2450">
        <v>1</v>
      </c>
      <c r="W2450">
        <v>2.0147083640216326</v>
      </c>
      <c r="X2450">
        <v>276.95523517916587</v>
      </c>
      <c r="Y2450">
        <v>32.351203481057624</v>
      </c>
      <c r="Z2450">
        <v>6.4611797395386015</v>
      </c>
      <c r="AA2450">
        <v>75.120585474101063</v>
      </c>
      <c r="AB2450">
        <v>133.45151793045292</v>
      </c>
      <c r="AC2450">
        <v>38.376023363565544</v>
      </c>
      <c r="AD2450">
        <v>0.60064934726111996</v>
      </c>
      <c r="AE2450">
        <v>565.33110287916429</v>
      </c>
    </row>
    <row r="2451" spans="1:31" x14ac:dyDescent="0.25">
      <c r="A2451">
        <v>1631035</v>
      </c>
      <c r="B2451">
        <v>1</v>
      </c>
      <c r="C2451" t="s">
        <v>80</v>
      </c>
      <c r="D2451" t="s">
        <v>102</v>
      </c>
      <c r="E2451" t="s">
        <v>131</v>
      </c>
      <c r="F2451" t="s">
        <v>7264</v>
      </c>
      <c r="G2451" t="s">
        <v>195</v>
      </c>
      <c r="H2451" t="s">
        <v>134</v>
      </c>
      <c r="I2451" t="s">
        <v>135</v>
      </c>
      <c r="J2451" t="s">
        <v>136</v>
      </c>
      <c r="K2451" t="s">
        <v>137</v>
      </c>
      <c r="L2451" t="s">
        <v>7265</v>
      </c>
      <c r="M2451" t="s">
        <v>7266</v>
      </c>
      <c r="N2451">
        <v>0.73555555500000003</v>
      </c>
      <c r="O2451">
        <v>0</v>
      </c>
      <c r="P2451">
        <v>97</v>
      </c>
      <c r="Q2451">
        <v>0</v>
      </c>
      <c r="R2451">
        <v>0</v>
      </c>
      <c r="S2451">
        <v>0</v>
      </c>
      <c r="T2451">
        <v>2</v>
      </c>
      <c r="U2451">
        <v>0</v>
      </c>
      <c r="V2451">
        <v>0</v>
      </c>
      <c r="W2451">
        <v>0</v>
      </c>
      <c r="X2451">
        <v>18.49226829923473</v>
      </c>
      <c r="Y2451">
        <v>0</v>
      </c>
      <c r="Z2451">
        <v>0</v>
      </c>
      <c r="AA2451">
        <v>0</v>
      </c>
      <c r="AB2451">
        <v>0.13945216624277332</v>
      </c>
      <c r="AC2451">
        <v>0</v>
      </c>
      <c r="AD2451">
        <v>0</v>
      </c>
      <c r="AE2451">
        <v>18.631720465477503</v>
      </c>
    </row>
    <row r="2452" spans="1:31" x14ac:dyDescent="0.25">
      <c r="A2452">
        <v>1630889</v>
      </c>
      <c r="B2452">
        <v>1</v>
      </c>
      <c r="C2452" t="s">
        <v>80</v>
      </c>
      <c r="D2452" t="s">
        <v>93</v>
      </c>
      <c r="E2452" t="s">
        <v>178</v>
      </c>
      <c r="F2452" t="s">
        <v>7267</v>
      </c>
      <c r="G2452" t="s">
        <v>227</v>
      </c>
      <c r="H2452" t="s">
        <v>149</v>
      </c>
      <c r="I2452" t="s">
        <v>135</v>
      </c>
      <c r="J2452" t="s">
        <v>136</v>
      </c>
      <c r="K2452" t="s">
        <v>137</v>
      </c>
      <c r="L2452" t="s">
        <v>7268</v>
      </c>
      <c r="M2452" t="s">
        <v>7269</v>
      </c>
      <c r="N2452">
        <v>1.6583333330000001</v>
      </c>
      <c r="O2452">
        <v>0</v>
      </c>
      <c r="P2452">
        <v>3</v>
      </c>
      <c r="Q2452">
        <v>0</v>
      </c>
      <c r="R2452">
        <v>3</v>
      </c>
      <c r="S2452">
        <v>0</v>
      </c>
      <c r="T2452">
        <v>1</v>
      </c>
      <c r="U2452">
        <v>0</v>
      </c>
      <c r="V2452">
        <v>0</v>
      </c>
      <c r="W2452">
        <v>0</v>
      </c>
      <c r="X2452">
        <v>0.96985822182358339</v>
      </c>
      <c r="Y2452">
        <v>0</v>
      </c>
      <c r="Z2452">
        <v>2.4341301499325798</v>
      </c>
      <c r="AA2452">
        <v>0</v>
      </c>
      <c r="AB2452">
        <v>0.58985689102011007</v>
      </c>
      <c r="AC2452">
        <v>0</v>
      </c>
      <c r="AD2452">
        <v>0</v>
      </c>
      <c r="AE2452">
        <v>3.9938452627762731</v>
      </c>
    </row>
    <row r="2453" spans="1:31" x14ac:dyDescent="0.25">
      <c r="A2453">
        <v>1631327</v>
      </c>
      <c r="B2453">
        <v>1</v>
      </c>
      <c r="C2453" t="s">
        <v>80</v>
      </c>
      <c r="D2453" t="s">
        <v>93</v>
      </c>
      <c r="E2453" t="s">
        <v>152</v>
      </c>
      <c r="F2453" t="s">
        <v>7270</v>
      </c>
      <c r="G2453" t="s">
        <v>154</v>
      </c>
      <c r="H2453" t="s">
        <v>149</v>
      </c>
      <c r="I2453" t="s">
        <v>135</v>
      </c>
      <c r="J2453" t="s">
        <v>136</v>
      </c>
      <c r="K2453" t="s">
        <v>137</v>
      </c>
      <c r="L2453" t="s">
        <v>7271</v>
      </c>
      <c r="M2453" t="s">
        <v>7272</v>
      </c>
      <c r="N2453">
        <v>0.33722222200000002</v>
      </c>
      <c r="O2453">
        <v>0</v>
      </c>
      <c r="P2453">
        <v>21</v>
      </c>
      <c r="Q2453">
        <v>0</v>
      </c>
      <c r="R2453">
        <v>0</v>
      </c>
      <c r="S2453">
        <v>0</v>
      </c>
      <c r="T2453">
        <v>2</v>
      </c>
      <c r="U2453">
        <v>0</v>
      </c>
      <c r="V2453">
        <v>0</v>
      </c>
      <c r="W2453">
        <v>0</v>
      </c>
      <c r="X2453">
        <v>1.7649075664218714</v>
      </c>
      <c r="Y2453">
        <v>0</v>
      </c>
      <c r="Z2453">
        <v>0</v>
      </c>
      <c r="AA2453">
        <v>0</v>
      </c>
      <c r="AB2453">
        <v>0.62200845112754999</v>
      </c>
      <c r="AC2453">
        <v>0</v>
      </c>
      <c r="AD2453">
        <v>0</v>
      </c>
      <c r="AE2453">
        <v>2.3869160175494213</v>
      </c>
    </row>
    <row r="2454" spans="1:31" x14ac:dyDescent="0.25">
      <c r="A2454">
        <v>1630952</v>
      </c>
      <c r="B2454">
        <v>1</v>
      </c>
      <c r="C2454" t="s">
        <v>81</v>
      </c>
      <c r="D2454" t="s">
        <v>118</v>
      </c>
      <c r="E2454" t="s">
        <v>178</v>
      </c>
      <c r="F2454" t="s">
        <v>7273</v>
      </c>
      <c r="G2454" t="s">
        <v>710</v>
      </c>
      <c r="H2454" t="s">
        <v>149</v>
      </c>
      <c r="I2454" t="s">
        <v>135</v>
      </c>
      <c r="J2454" t="s">
        <v>136</v>
      </c>
      <c r="K2454" t="s">
        <v>137</v>
      </c>
      <c r="L2454" t="s">
        <v>7274</v>
      </c>
      <c r="M2454" t="s">
        <v>7275</v>
      </c>
      <c r="N2454">
        <v>3.409444444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1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</row>
    <row r="2455" spans="1:31" x14ac:dyDescent="0.25">
      <c r="A2455">
        <v>1631250</v>
      </c>
      <c r="B2455">
        <v>1</v>
      </c>
      <c r="C2455" t="s">
        <v>80</v>
      </c>
      <c r="D2455" t="s">
        <v>97</v>
      </c>
      <c r="E2455" t="s">
        <v>152</v>
      </c>
      <c r="F2455" t="s">
        <v>7276</v>
      </c>
      <c r="G2455" t="s">
        <v>154</v>
      </c>
      <c r="H2455" t="s">
        <v>149</v>
      </c>
      <c r="I2455" t="s">
        <v>135</v>
      </c>
      <c r="J2455" t="s">
        <v>136</v>
      </c>
      <c r="K2455" t="s">
        <v>137</v>
      </c>
      <c r="L2455" t="s">
        <v>7277</v>
      </c>
      <c r="M2455" t="s">
        <v>7278</v>
      </c>
      <c r="N2455">
        <v>0.78277777699999995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1.8948105260536113E-2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1.8948105260536113E-2</v>
      </c>
    </row>
    <row r="2456" spans="1:31" x14ac:dyDescent="0.25">
      <c r="A2456">
        <v>1631201</v>
      </c>
      <c r="B2456">
        <v>1</v>
      </c>
      <c r="C2456" t="s">
        <v>80</v>
      </c>
      <c r="D2456" t="s">
        <v>93</v>
      </c>
      <c r="E2456" t="s">
        <v>140</v>
      </c>
      <c r="F2456" t="s">
        <v>7279</v>
      </c>
      <c r="G2456" t="s">
        <v>148</v>
      </c>
      <c r="H2456" t="s">
        <v>134</v>
      </c>
      <c r="I2456" t="s">
        <v>135</v>
      </c>
      <c r="J2456" t="s">
        <v>136</v>
      </c>
      <c r="K2456" t="s">
        <v>143</v>
      </c>
      <c r="L2456" t="s">
        <v>7280</v>
      </c>
      <c r="M2456" t="s">
        <v>7281</v>
      </c>
      <c r="N2456">
        <v>1.4311111110000001</v>
      </c>
      <c r="O2456">
        <v>4</v>
      </c>
      <c r="P2456">
        <v>3563</v>
      </c>
      <c r="Q2456">
        <v>115</v>
      </c>
      <c r="R2456">
        <v>935</v>
      </c>
      <c r="S2456">
        <v>55</v>
      </c>
      <c r="T2456">
        <v>776</v>
      </c>
      <c r="U2456">
        <v>2</v>
      </c>
      <c r="V2456">
        <v>1</v>
      </c>
      <c r="W2456">
        <v>2.6556017978657689</v>
      </c>
      <c r="X2456">
        <v>891.61014003934611</v>
      </c>
      <c r="Y2456">
        <v>342.43481400197311</v>
      </c>
      <c r="Z2456">
        <v>875.20282023026823</v>
      </c>
      <c r="AA2456">
        <v>499.34413216296196</v>
      </c>
      <c r="AB2456">
        <v>1010.9597526631176</v>
      </c>
      <c r="AC2456">
        <v>143.72982408340229</v>
      </c>
      <c r="AD2456">
        <v>78.748676601880845</v>
      </c>
      <c r="AE2456">
        <v>3844.6857615808167</v>
      </c>
    </row>
    <row r="2457" spans="1:31" x14ac:dyDescent="0.25">
      <c r="A2457">
        <v>1631264</v>
      </c>
      <c r="B2457">
        <v>1</v>
      </c>
      <c r="C2457" t="s">
        <v>81</v>
      </c>
      <c r="D2457" t="s">
        <v>115</v>
      </c>
      <c r="E2457" t="s">
        <v>131</v>
      </c>
      <c r="F2457" t="s">
        <v>7282</v>
      </c>
      <c r="G2457" t="s">
        <v>195</v>
      </c>
      <c r="H2457" t="s">
        <v>134</v>
      </c>
      <c r="I2457" t="s">
        <v>135</v>
      </c>
      <c r="J2457" t="s">
        <v>136</v>
      </c>
      <c r="K2457" t="s">
        <v>137</v>
      </c>
      <c r="L2457" t="s">
        <v>7283</v>
      </c>
      <c r="M2457" t="s">
        <v>7284</v>
      </c>
      <c r="N2457">
        <v>5.7130555550000004</v>
      </c>
      <c r="O2457">
        <v>0</v>
      </c>
      <c r="P2457">
        <v>60</v>
      </c>
      <c r="Q2457">
        <v>0</v>
      </c>
      <c r="R2457">
        <v>2</v>
      </c>
      <c r="S2457">
        <v>0</v>
      </c>
      <c r="T2457">
        <v>3</v>
      </c>
      <c r="U2457">
        <v>0</v>
      </c>
      <c r="V2457">
        <v>0</v>
      </c>
      <c r="W2457">
        <v>0</v>
      </c>
      <c r="X2457">
        <v>24.343722393952866</v>
      </c>
      <c r="Y2457">
        <v>0</v>
      </c>
      <c r="Z2457">
        <v>5.8404333862921667E-2</v>
      </c>
      <c r="AA2457">
        <v>0</v>
      </c>
      <c r="AB2457">
        <v>0.95133788308881662</v>
      </c>
      <c r="AC2457">
        <v>0</v>
      </c>
      <c r="AD2457">
        <v>0</v>
      </c>
      <c r="AE2457">
        <v>25.353464610904602</v>
      </c>
    </row>
    <row r="2458" spans="1:31" x14ac:dyDescent="0.25">
      <c r="A2458">
        <v>1630915</v>
      </c>
      <c r="B2458">
        <v>1</v>
      </c>
      <c r="C2458" t="s">
        <v>80</v>
      </c>
      <c r="D2458" t="s">
        <v>111</v>
      </c>
      <c r="E2458" t="s">
        <v>178</v>
      </c>
      <c r="F2458" t="s">
        <v>7285</v>
      </c>
      <c r="G2458" t="s">
        <v>142</v>
      </c>
      <c r="H2458" t="s">
        <v>149</v>
      </c>
      <c r="I2458" t="s">
        <v>135</v>
      </c>
      <c r="J2458" t="s">
        <v>136</v>
      </c>
      <c r="K2458" t="s">
        <v>143</v>
      </c>
      <c r="L2458" t="s">
        <v>7286</v>
      </c>
      <c r="M2458" t="s">
        <v>7287</v>
      </c>
      <c r="N2458">
        <v>5.8067666659999997</v>
      </c>
      <c r="O2458">
        <v>0</v>
      </c>
      <c r="P2458">
        <v>6</v>
      </c>
      <c r="Q2458">
        <v>0</v>
      </c>
      <c r="R2458">
        <v>7</v>
      </c>
      <c r="S2458">
        <v>0</v>
      </c>
      <c r="T2458">
        <v>6</v>
      </c>
      <c r="U2458">
        <v>0</v>
      </c>
      <c r="V2458">
        <v>0</v>
      </c>
      <c r="W2458">
        <v>0</v>
      </c>
      <c r="X2458">
        <v>5.2683526096516706</v>
      </c>
      <c r="Y2458">
        <v>0</v>
      </c>
      <c r="Z2458">
        <v>15.854659787324344</v>
      </c>
      <c r="AA2458">
        <v>0</v>
      </c>
      <c r="AB2458">
        <v>20.637170893056506</v>
      </c>
      <c r="AC2458">
        <v>0</v>
      </c>
      <c r="AD2458">
        <v>0</v>
      </c>
      <c r="AE2458">
        <v>41.760183290032522</v>
      </c>
    </row>
    <row r="2459" spans="1:31" x14ac:dyDescent="0.25">
      <c r="A2459">
        <v>1631207</v>
      </c>
      <c r="B2459">
        <v>1</v>
      </c>
      <c r="C2459" t="s">
        <v>80</v>
      </c>
      <c r="D2459" t="s">
        <v>101</v>
      </c>
      <c r="E2459" t="s">
        <v>204</v>
      </c>
      <c r="F2459" t="s">
        <v>7288</v>
      </c>
      <c r="G2459" t="s">
        <v>161</v>
      </c>
      <c r="H2459" t="s">
        <v>134</v>
      </c>
      <c r="I2459" t="s">
        <v>135</v>
      </c>
      <c r="J2459" t="s">
        <v>136</v>
      </c>
      <c r="K2459" t="s">
        <v>137</v>
      </c>
      <c r="L2459" t="s">
        <v>7289</v>
      </c>
      <c r="M2459" t="s">
        <v>7290</v>
      </c>
      <c r="N2459">
        <v>0.72305555499999996</v>
      </c>
      <c r="O2459">
        <v>3</v>
      </c>
      <c r="P2459">
        <v>4360</v>
      </c>
      <c r="Q2459">
        <v>2</v>
      </c>
      <c r="R2459">
        <v>3</v>
      </c>
      <c r="S2459">
        <v>29</v>
      </c>
      <c r="T2459">
        <v>356</v>
      </c>
      <c r="U2459">
        <v>1</v>
      </c>
      <c r="V2459">
        <v>0</v>
      </c>
      <c r="W2459">
        <v>1.9307000052915251</v>
      </c>
      <c r="X2459">
        <v>992.96054069317654</v>
      </c>
      <c r="Y2459">
        <v>10.05222547673076</v>
      </c>
      <c r="Z2459">
        <v>0.17376128234328503</v>
      </c>
      <c r="AA2459">
        <v>2590.6569458184363</v>
      </c>
      <c r="AB2459">
        <v>231.57094821551041</v>
      </c>
      <c r="AC2459">
        <v>92.4835242944485</v>
      </c>
      <c r="AD2459">
        <v>0</v>
      </c>
      <c r="AE2459">
        <v>3919.8286457859376</v>
      </c>
    </row>
    <row r="2460" spans="1:31" x14ac:dyDescent="0.25">
      <c r="A2460">
        <v>1631316</v>
      </c>
      <c r="B2460">
        <v>1</v>
      </c>
      <c r="C2460" t="s">
        <v>80</v>
      </c>
      <c r="D2460" t="s">
        <v>96</v>
      </c>
      <c r="E2460" t="s">
        <v>131</v>
      </c>
      <c r="F2460" t="s">
        <v>7291</v>
      </c>
      <c r="G2460" t="s">
        <v>1992</v>
      </c>
      <c r="H2460" t="s">
        <v>134</v>
      </c>
      <c r="I2460" t="s">
        <v>135</v>
      </c>
      <c r="J2460" t="s">
        <v>136</v>
      </c>
      <c r="K2460" t="s">
        <v>137</v>
      </c>
      <c r="L2460" t="s">
        <v>7292</v>
      </c>
      <c r="M2460" t="s">
        <v>7293</v>
      </c>
      <c r="N2460">
        <v>1.8997222220000001</v>
      </c>
      <c r="O2460">
        <v>0</v>
      </c>
      <c r="P2460">
        <v>92</v>
      </c>
      <c r="Q2460">
        <v>0</v>
      </c>
      <c r="R2460">
        <v>0</v>
      </c>
      <c r="S2460">
        <v>0</v>
      </c>
      <c r="T2460">
        <v>3</v>
      </c>
      <c r="U2460">
        <v>0</v>
      </c>
      <c r="V2460">
        <v>0</v>
      </c>
      <c r="W2460">
        <v>0</v>
      </c>
      <c r="X2460">
        <v>18.012597027762418</v>
      </c>
      <c r="Y2460">
        <v>0</v>
      </c>
      <c r="Z2460">
        <v>0</v>
      </c>
      <c r="AA2460">
        <v>0</v>
      </c>
      <c r="AB2460">
        <v>2.4154305790255024</v>
      </c>
      <c r="AC2460">
        <v>0</v>
      </c>
      <c r="AD2460">
        <v>0</v>
      </c>
      <c r="AE2460">
        <v>20.428027606787921</v>
      </c>
    </row>
    <row r="2461" spans="1:31" x14ac:dyDescent="0.25">
      <c r="A2461">
        <v>1631147</v>
      </c>
      <c r="B2461">
        <v>1</v>
      </c>
      <c r="C2461" t="s">
        <v>81</v>
      </c>
      <c r="D2461" t="s">
        <v>113</v>
      </c>
      <c r="E2461" t="s">
        <v>146</v>
      </c>
      <c r="F2461" t="s">
        <v>7294</v>
      </c>
      <c r="G2461" t="s">
        <v>359</v>
      </c>
      <c r="H2461" t="s">
        <v>149</v>
      </c>
      <c r="I2461" t="s">
        <v>135</v>
      </c>
      <c r="J2461" t="s">
        <v>136</v>
      </c>
      <c r="K2461" t="s">
        <v>137</v>
      </c>
      <c r="L2461" t="s">
        <v>7295</v>
      </c>
      <c r="M2461" t="s">
        <v>7296</v>
      </c>
      <c r="N2461">
        <v>0.182777777</v>
      </c>
      <c r="O2461">
        <v>0</v>
      </c>
      <c r="P2461">
        <v>159</v>
      </c>
      <c r="Q2461">
        <v>0</v>
      </c>
      <c r="R2461">
        <v>3</v>
      </c>
      <c r="S2461">
        <v>0</v>
      </c>
      <c r="T2461">
        <v>15</v>
      </c>
      <c r="U2461">
        <v>0</v>
      </c>
      <c r="V2461">
        <v>0</v>
      </c>
      <c r="W2461">
        <v>0</v>
      </c>
      <c r="X2461">
        <v>6.8345314737415981</v>
      </c>
      <c r="Y2461">
        <v>0</v>
      </c>
      <c r="Z2461">
        <v>2.1822248732413892E-2</v>
      </c>
      <c r="AA2461">
        <v>0</v>
      </c>
      <c r="AB2461">
        <v>3.0709421769963847</v>
      </c>
      <c r="AC2461">
        <v>0</v>
      </c>
      <c r="AD2461">
        <v>0</v>
      </c>
      <c r="AE2461">
        <v>9.9272958994703959</v>
      </c>
    </row>
    <row r="2462" spans="1:31" x14ac:dyDescent="0.25">
      <c r="A2462">
        <v>1631130</v>
      </c>
      <c r="B2462">
        <v>1</v>
      </c>
      <c r="C2462" t="s">
        <v>80</v>
      </c>
      <c r="D2462" t="s">
        <v>90</v>
      </c>
      <c r="E2462" t="s">
        <v>152</v>
      </c>
      <c r="F2462" t="s">
        <v>7297</v>
      </c>
      <c r="G2462" t="s">
        <v>507</v>
      </c>
      <c r="H2462" t="s">
        <v>149</v>
      </c>
      <c r="I2462" t="s">
        <v>135</v>
      </c>
      <c r="J2462" t="s">
        <v>136</v>
      </c>
      <c r="K2462" t="s">
        <v>137</v>
      </c>
      <c r="L2462" t="s">
        <v>7298</v>
      </c>
      <c r="M2462" t="s">
        <v>7299</v>
      </c>
      <c r="N2462">
        <v>1.81</v>
      </c>
      <c r="O2462">
        <v>0</v>
      </c>
      <c r="P2462">
        <v>3</v>
      </c>
      <c r="Q2462">
        <v>0</v>
      </c>
      <c r="R2462">
        <v>0</v>
      </c>
      <c r="S2462">
        <v>0</v>
      </c>
      <c r="T2462">
        <v>1</v>
      </c>
      <c r="U2462">
        <v>0</v>
      </c>
      <c r="V2462">
        <v>0</v>
      </c>
      <c r="W2462">
        <v>0</v>
      </c>
      <c r="X2462">
        <v>0.79459240811283005</v>
      </c>
      <c r="Y2462">
        <v>0</v>
      </c>
      <c r="Z2462">
        <v>0</v>
      </c>
      <c r="AA2462">
        <v>0</v>
      </c>
      <c r="AB2462">
        <v>3.3888008064461497</v>
      </c>
      <c r="AC2462">
        <v>0</v>
      </c>
      <c r="AD2462">
        <v>0</v>
      </c>
      <c r="AE2462">
        <v>4.1833932145589801</v>
      </c>
    </row>
    <row r="2463" spans="1:31" x14ac:dyDescent="0.25">
      <c r="A2463">
        <v>1631276</v>
      </c>
      <c r="B2463">
        <v>1</v>
      </c>
      <c r="C2463" t="s">
        <v>80</v>
      </c>
      <c r="D2463" t="s">
        <v>100</v>
      </c>
      <c r="E2463" t="s">
        <v>152</v>
      </c>
      <c r="F2463" t="s">
        <v>7300</v>
      </c>
      <c r="G2463" t="s">
        <v>154</v>
      </c>
      <c r="H2463" t="s">
        <v>149</v>
      </c>
      <c r="I2463" t="s">
        <v>135</v>
      </c>
      <c r="J2463" t="s">
        <v>136</v>
      </c>
      <c r="K2463" t="s">
        <v>137</v>
      </c>
      <c r="L2463" t="s">
        <v>7301</v>
      </c>
      <c r="M2463" t="s">
        <v>7302</v>
      </c>
      <c r="N2463">
        <v>1.796944444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0.5599542779145672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0.5599542779145672</v>
      </c>
    </row>
    <row r="2464" spans="1:31" x14ac:dyDescent="0.25">
      <c r="A2464">
        <v>1630924</v>
      </c>
      <c r="B2464">
        <v>1</v>
      </c>
      <c r="C2464" t="s">
        <v>80</v>
      </c>
      <c r="D2464" t="s">
        <v>96</v>
      </c>
      <c r="E2464" t="s">
        <v>152</v>
      </c>
      <c r="F2464" t="s">
        <v>7303</v>
      </c>
      <c r="G2464" t="s">
        <v>154</v>
      </c>
      <c r="H2464" t="s">
        <v>149</v>
      </c>
      <c r="I2464" t="s">
        <v>135</v>
      </c>
      <c r="J2464" t="s">
        <v>136</v>
      </c>
      <c r="K2464" t="s">
        <v>137</v>
      </c>
      <c r="L2464" t="s">
        <v>7304</v>
      </c>
      <c r="M2464" t="s">
        <v>7305</v>
      </c>
      <c r="N2464">
        <v>5.9725000000000001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1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</row>
    <row r="2465" spans="1:31" x14ac:dyDescent="0.25">
      <c r="A2465">
        <v>1631090</v>
      </c>
      <c r="B2465">
        <v>1</v>
      </c>
      <c r="C2465" t="s">
        <v>80</v>
      </c>
      <c r="D2465" t="s">
        <v>97</v>
      </c>
      <c r="E2465" t="s">
        <v>152</v>
      </c>
      <c r="F2465" t="s">
        <v>7306</v>
      </c>
      <c r="G2465" t="s">
        <v>168</v>
      </c>
      <c r="H2465" t="s">
        <v>149</v>
      </c>
      <c r="I2465" t="s">
        <v>135</v>
      </c>
      <c r="J2465" t="s">
        <v>136</v>
      </c>
      <c r="K2465" t="s">
        <v>137</v>
      </c>
      <c r="L2465" t="s">
        <v>7307</v>
      </c>
      <c r="M2465" t="s">
        <v>7308</v>
      </c>
      <c r="N2465">
        <v>1.072777777</v>
      </c>
      <c r="O2465">
        <v>0</v>
      </c>
      <c r="P2465">
        <v>1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1.2379779009302503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1.2379779009302503</v>
      </c>
    </row>
    <row r="2466" spans="1:31" x14ac:dyDescent="0.25">
      <c r="A2466">
        <v>1631067</v>
      </c>
      <c r="B2466">
        <v>1</v>
      </c>
      <c r="C2466" t="s">
        <v>80</v>
      </c>
      <c r="D2466" t="s">
        <v>95</v>
      </c>
      <c r="E2466" t="s">
        <v>131</v>
      </c>
      <c r="F2466" t="s">
        <v>7309</v>
      </c>
      <c r="G2466" t="s">
        <v>195</v>
      </c>
      <c r="H2466" t="s">
        <v>134</v>
      </c>
      <c r="I2466" t="s">
        <v>135</v>
      </c>
      <c r="J2466" t="s">
        <v>136</v>
      </c>
      <c r="K2466" t="s">
        <v>137</v>
      </c>
      <c r="L2466" t="s">
        <v>7310</v>
      </c>
      <c r="M2466" t="s">
        <v>7311</v>
      </c>
      <c r="N2466">
        <v>2.8997222219999998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239.6061193157438</v>
      </c>
      <c r="AD2466">
        <v>0</v>
      </c>
      <c r="AE2466">
        <v>239.6061193157438</v>
      </c>
    </row>
    <row r="2467" spans="1:31" x14ac:dyDescent="0.25">
      <c r="A2467">
        <v>1630855</v>
      </c>
      <c r="B2467">
        <v>1</v>
      </c>
      <c r="C2467" t="s">
        <v>80</v>
      </c>
      <c r="D2467" t="s">
        <v>96</v>
      </c>
      <c r="E2467" t="s">
        <v>140</v>
      </c>
      <c r="F2467" t="s">
        <v>2321</v>
      </c>
      <c r="G2467" t="s">
        <v>161</v>
      </c>
      <c r="H2467" t="s">
        <v>134</v>
      </c>
      <c r="I2467" t="s">
        <v>135</v>
      </c>
      <c r="J2467" t="s">
        <v>136</v>
      </c>
      <c r="K2467" t="s">
        <v>137</v>
      </c>
      <c r="L2467" t="s">
        <v>7312</v>
      </c>
      <c r="M2467" t="s">
        <v>7313</v>
      </c>
      <c r="N2467">
        <v>1.301666666</v>
      </c>
      <c r="O2467">
        <v>3</v>
      </c>
      <c r="P2467">
        <v>437</v>
      </c>
      <c r="Q2467">
        <v>16</v>
      </c>
      <c r="R2467">
        <v>5</v>
      </c>
      <c r="S2467">
        <v>3</v>
      </c>
      <c r="T2467">
        <v>3</v>
      </c>
      <c r="U2467">
        <v>0</v>
      </c>
      <c r="V2467">
        <v>0</v>
      </c>
      <c r="W2467">
        <v>0.65884846091326166</v>
      </c>
      <c r="X2467">
        <v>34.113841685390874</v>
      </c>
      <c r="Y2467">
        <v>13.824635483575207</v>
      </c>
      <c r="Z2467">
        <v>1.9465336453353723</v>
      </c>
      <c r="AA2467">
        <v>3.7136934060237365</v>
      </c>
      <c r="AB2467">
        <v>4.7278409593671107</v>
      </c>
      <c r="AC2467">
        <v>0</v>
      </c>
      <c r="AD2467">
        <v>0</v>
      </c>
      <c r="AE2467">
        <v>58.985393640605565</v>
      </c>
    </row>
    <row r="2468" spans="1:31" x14ac:dyDescent="0.25">
      <c r="A2468">
        <v>1630904</v>
      </c>
      <c r="B2468">
        <v>1</v>
      </c>
      <c r="C2468" t="s">
        <v>80</v>
      </c>
      <c r="D2468" t="s">
        <v>104</v>
      </c>
      <c r="E2468" t="s">
        <v>131</v>
      </c>
      <c r="F2468" t="s">
        <v>7314</v>
      </c>
      <c r="G2468" t="s">
        <v>142</v>
      </c>
      <c r="H2468" t="s">
        <v>134</v>
      </c>
      <c r="I2468" t="s">
        <v>135</v>
      </c>
      <c r="J2468" t="s">
        <v>136</v>
      </c>
      <c r="K2468" t="s">
        <v>143</v>
      </c>
      <c r="L2468" t="s">
        <v>7315</v>
      </c>
      <c r="M2468" t="s">
        <v>7316</v>
      </c>
      <c r="N2468">
        <v>3.3300388879999998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735.11855262564768</v>
      </c>
      <c r="AD2468">
        <v>0</v>
      </c>
      <c r="AE2468">
        <v>735.11855262564768</v>
      </c>
    </row>
    <row r="2469" spans="1:31" x14ac:dyDescent="0.25">
      <c r="A2469">
        <v>1630898</v>
      </c>
      <c r="B2469">
        <v>1</v>
      </c>
      <c r="C2469" t="s">
        <v>80</v>
      </c>
      <c r="D2469" t="s">
        <v>106</v>
      </c>
      <c r="E2469" t="s">
        <v>131</v>
      </c>
      <c r="F2469" t="s">
        <v>7317</v>
      </c>
      <c r="G2469" t="s">
        <v>148</v>
      </c>
      <c r="H2469" t="s">
        <v>134</v>
      </c>
      <c r="I2469" t="s">
        <v>135</v>
      </c>
      <c r="J2469" t="s">
        <v>136</v>
      </c>
      <c r="K2469" t="s">
        <v>143</v>
      </c>
      <c r="L2469" t="s">
        <v>7318</v>
      </c>
      <c r="M2469" t="s">
        <v>7319</v>
      </c>
      <c r="N2469">
        <v>6.1226583330000004</v>
      </c>
      <c r="O2469">
        <v>0</v>
      </c>
      <c r="P2469">
        <v>15</v>
      </c>
      <c r="Q2469">
        <v>0</v>
      </c>
      <c r="R2469">
        <v>5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10.147738160669142</v>
      </c>
      <c r="Y2469">
        <v>0</v>
      </c>
      <c r="Z2469">
        <v>0.37713813238621541</v>
      </c>
      <c r="AA2469">
        <v>0</v>
      </c>
      <c r="AB2469">
        <v>0</v>
      </c>
      <c r="AC2469">
        <v>0</v>
      </c>
      <c r="AD2469">
        <v>0</v>
      </c>
      <c r="AE2469">
        <v>10.524876293055359</v>
      </c>
    </row>
    <row r="2470" spans="1:31" x14ac:dyDescent="0.25">
      <c r="A2470">
        <v>1630918</v>
      </c>
      <c r="B2470">
        <v>1</v>
      </c>
      <c r="C2470" t="s">
        <v>81</v>
      </c>
      <c r="D2470" t="s">
        <v>112</v>
      </c>
      <c r="E2470" t="s">
        <v>131</v>
      </c>
      <c r="F2470" t="s">
        <v>7320</v>
      </c>
      <c r="G2470" t="s">
        <v>148</v>
      </c>
      <c r="H2470" t="s">
        <v>134</v>
      </c>
      <c r="I2470" t="s">
        <v>135</v>
      </c>
      <c r="J2470" t="s">
        <v>136</v>
      </c>
      <c r="K2470" t="s">
        <v>143</v>
      </c>
      <c r="L2470" t="s">
        <v>7321</v>
      </c>
      <c r="M2470" t="s">
        <v>7322</v>
      </c>
      <c r="N2470">
        <v>7.0666666659999997</v>
      </c>
      <c r="O2470">
        <v>0</v>
      </c>
      <c r="P2470">
        <v>14472</v>
      </c>
      <c r="Q2470">
        <v>0</v>
      </c>
      <c r="R2470">
        <v>144</v>
      </c>
      <c r="S2470">
        <v>73</v>
      </c>
      <c r="T2470">
        <v>2155</v>
      </c>
      <c r="U2470">
        <v>9</v>
      </c>
      <c r="V2470">
        <v>16</v>
      </c>
      <c r="W2470">
        <v>0</v>
      </c>
      <c r="X2470">
        <v>19666.475077467639</v>
      </c>
      <c r="Y2470">
        <v>0</v>
      </c>
      <c r="Z2470">
        <v>174.71639098656499</v>
      </c>
      <c r="AA2470">
        <v>5418.1882339131935</v>
      </c>
      <c r="AB2470">
        <v>15933.635567826181</v>
      </c>
      <c r="AC2470">
        <v>5003.5015907149063</v>
      </c>
      <c r="AD2470">
        <v>3662.7399206012078</v>
      </c>
      <c r="AE2470">
        <v>49859.256781509692</v>
      </c>
    </row>
    <row r="2471" spans="1:31" x14ac:dyDescent="0.25">
      <c r="A2471">
        <v>1631253</v>
      </c>
      <c r="B2471">
        <v>1</v>
      </c>
      <c r="C2471" t="s">
        <v>81</v>
      </c>
      <c r="D2471" t="s">
        <v>119</v>
      </c>
      <c r="E2471" t="s">
        <v>140</v>
      </c>
      <c r="F2471" t="s">
        <v>7323</v>
      </c>
      <c r="G2471" t="s">
        <v>161</v>
      </c>
      <c r="H2471" t="s">
        <v>134</v>
      </c>
      <c r="I2471" t="s">
        <v>135</v>
      </c>
      <c r="J2471" t="s">
        <v>136</v>
      </c>
      <c r="K2471" t="s">
        <v>137</v>
      </c>
      <c r="L2471" t="s">
        <v>7324</v>
      </c>
      <c r="M2471" t="s">
        <v>7325</v>
      </c>
      <c r="N2471">
        <v>0.08</v>
      </c>
      <c r="O2471">
        <v>0</v>
      </c>
      <c r="P2471">
        <v>2605</v>
      </c>
      <c r="Q2471">
        <v>155</v>
      </c>
      <c r="R2471">
        <v>321</v>
      </c>
      <c r="S2471">
        <v>9</v>
      </c>
      <c r="T2471">
        <v>202</v>
      </c>
      <c r="U2471">
        <v>0</v>
      </c>
      <c r="V2471">
        <v>2</v>
      </c>
      <c r="W2471">
        <v>0</v>
      </c>
      <c r="X2471">
        <v>57.466235224481117</v>
      </c>
      <c r="Y2471">
        <v>21.414354427044</v>
      </c>
      <c r="Z2471">
        <v>9.7011727331914397</v>
      </c>
      <c r="AA2471">
        <v>4.4913859856272005</v>
      </c>
      <c r="AB2471">
        <v>5.7313794874320001</v>
      </c>
      <c r="AC2471">
        <v>0</v>
      </c>
      <c r="AD2471">
        <v>1.5708135218324801</v>
      </c>
      <c r="AE2471">
        <v>100.37534137960823</v>
      </c>
    </row>
    <row r="2472" spans="1:31" x14ac:dyDescent="0.25">
      <c r="A2472">
        <v>1630861</v>
      </c>
      <c r="B2472">
        <v>1</v>
      </c>
      <c r="C2472" t="s">
        <v>80</v>
      </c>
      <c r="D2472" t="s">
        <v>96</v>
      </c>
      <c r="E2472" t="s">
        <v>140</v>
      </c>
      <c r="F2472" t="s">
        <v>2321</v>
      </c>
      <c r="G2472" t="s">
        <v>161</v>
      </c>
      <c r="H2472" t="s">
        <v>134</v>
      </c>
      <c r="I2472" t="s">
        <v>135</v>
      </c>
      <c r="J2472" t="s">
        <v>136</v>
      </c>
      <c r="K2472" t="s">
        <v>137</v>
      </c>
      <c r="L2472" t="s">
        <v>7326</v>
      </c>
      <c r="M2472" t="s">
        <v>7327</v>
      </c>
      <c r="N2472">
        <v>2.0161111109999998</v>
      </c>
      <c r="O2472">
        <v>9</v>
      </c>
      <c r="P2472">
        <v>1029</v>
      </c>
      <c r="Q2472">
        <v>20</v>
      </c>
      <c r="R2472">
        <v>60</v>
      </c>
      <c r="S2472">
        <v>7</v>
      </c>
      <c r="T2472">
        <v>20</v>
      </c>
      <c r="U2472">
        <v>0</v>
      </c>
      <c r="V2472">
        <v>1</v>
      </c>
      <c r="W2472">
        <v>44.107960193766978</v>
      </c>
      <c r="X2472">
        <v>212.11493909572795</v>
      </c>
      <c r="Y2472">
        <v>51.168941460384495</v>
      </c>
      <c r="Z2472">
        <v>66.486759481223388</v>
      </c>
      <c r="AA2472">
        <v>25.9284900681781</v>
      </c>
      <c r="AB2472">
        <v>37.066765127597435</v>
      </c>
      <c r="AC2472">
        <v>0</v>
      </c>
      <c r="AD2472">
        <v>0.88564049081540275</v>
      </c>
      <c r="AE2472">
        <v>437.7594959176937</v>
      </c>
    </row>
    <row r="2473" spans="1:31" x14ac:dyDescent="0.25">
      <c r="A2473">
        <v>1630961</v>
      </c>
      <c r="B2473">
        <v>1</v>
      </c>
      <c r="C2473" t="s">
        <v>80</v>
      </c>
      <c r="D2473" t="s">
        <v>88</v>
      </c>
      <c r="E2473" t="s">
        <v>178</v>
      </c>
      <c r="F2473" t="s">
        <v>7328</v>
      </c>
      <c r="G2473" t="s">
        <v>464</v>
      </c>
      <c r="H2473" t="s">
        <v>149</v>
      </c>
      <c r="I2473" t="s">
        <v>135</v>
      </c>
      <c r="J2473" t="s">
        <v>136</v>
      </c>
      <c r="K2473" t="s">
        <v>137</v>
      </c>
      <c r="L2473" t="s">
        <v>7329</v>
      </c>
      <c r="M2473" t="s">
        <v>7330</v>
      </c>
      <c r="N2473">
        <v>1.5322222219999999</v>
      </c>
      <c r="O2473">
        <v>0</v>
      </c>
      <c r="P2473">
        <v>51</v>
      </c>
      <c r="Q2473">
        <v>0</v>
      </c>
      <c r="R2473">
        <v>0</v>
      </c>
      <c r="S2473">
        <v>0</v>
      </c>
      <c r="T2473">
        <v>24</v>
      </c>
      <c r="U2473">
        <v>0</v>
      </c>
      <c r="V2473">
        <v>0</v>
      </c>
      <c r="W2473">
        <v>0</v>
      </c>
      <c r="X2473">
        <v>19.039764597543861</v>
      </c>
      <c r="Y2473">
        <v>0</v>
      </c>
      <c r="Z2473">
        <v>0</v>
      </c>
      <c r="AA2473">
        <v>0</v>
      </c>
      <c r="AB2473">
        <v>31.041911119441899</v>
      </c>
      <c r="AC2473">
        <v>0</v>
      </c>
      <c r="AD2473">
        <v>0</v>
      </c>
      <c r="AE2473">
        <v>50.081675716985757</v>
      </c>
    </row>
    <row r="2474" spans="1:31" x14ac:dyDescent="0.25">
      <c r="A2474">
        <v>1631173</v>
      </c>
      <c r="B2474">
        <v>1</v>
      </c>
      <c r="C2474" t="s">
        <v>80</v>
      </c>
      <c r="D2474" t="s">
        <v>100</v>
      </c>
      <c r="E2474" t="s">
        <v>140</v>
      </c>
      <c r="F2474" t="s">
        <v>7331</v>
      </c>
      <c r="G2474" t="s">
        <v>161</v>
      </c>
      <c r="H2474" t="s">
        <v>134</v>
      </c>
      <c r="I2474" t="s">
        <v>135</v>
      </c>
      <c r="J2474" t="s">
        <v>136</v>
      </c>
      <c r="K2474" t="s">
        <v>137</v>
      </c>
      <c r="L2474" t="s">
        <v>7042</v>
      </c>
      <c r="M2474" t="s">
        <v>7332</v>
      </c>
      <c r="N2474">
        <v>0.54388888800000001</v>
      </c>
      <c r="O2474">
        <v>0</v>
      </c>
      <c r="P2474">
        <v>868</v>
      </c>
      <c r="Q2474">
        <v>16</v>
      </c>
      <c r="R2474">
        <v>127</v>
      </c>
      <c r="S2474">
        <v>6</v>
      </c>
      <c r="T2474">
        <v>121</v>
      </c>
      <c r="U2474">
        <v>0</v>
      </c>
      <c r="V2474">
        <v>0</v>
      </c>
      <c r="W2474">
        <v>0</v>
      </c>
      <c r="X2474">
        <v>117.83253324655347</v>
      </c>
      <c r="Y2474">
        <v>2.6094699335877585</v>
      </c>
      <c r="Z2474">
        <v>37.452933808056002</v>
      </c>
      <c r="AA2474">
        <v>12.673377510419453</v>
      </c>
      <c r="AB2474">
        <v>50.602066809322679</v>
      </c>
      <c r="AC2474">
        <v>0</v>
      </c>
      <c r="AD2474">
        <v>0</v>
      </c>
      <c r="AE2474">
        <v>221.17038130793935</v>
      </c>
    </row>
    <row r="2475" spans="1:31" x14ac:dyDescent="0.25">
      <c r="A2475">
        <v>1631150</v>
      </c>
      <c r="B2475">
        <v>1</v>
      </c>
      <c r="C2475" t="s">
        <v>80</v>
      </c>
      <c r="D2475" t="s">
        <v>99</v>
      </c>
      <c r="E2475" t="s">
        <v>146</v>
      </c>
      <c r="F2475" t="s">
        <v>7333</v>
      </c>
      <c r="G2475" t="s">
        <v>260</v>
      </c>
      <c r="H2475" t="s">
        <v>149</v>
      </c>
      <c r="I2475" t="s">
        <v>135</v>
      </c>
      <c r="J2475" t="s">
        <v>136</v>
      </c>
      <c r="K2475" t="s">
        <v>137</v>
      </c>
      <c r="L2475" t="s">
        <v>7334</v>
      </c>
      <c r="M2475" t="s">
        <v>7335</v>
      </c>
      <c r="N2475">
        <v>6.9633333329999996</v>
      </c>
      <c r="O2475">
        <v>0</v>
      </c>
      <c r="P2475">
        <v>84</v>
      </c>
      <c r="Q2475">
        <v>0</v>
      </c>
      <c r="R2475">
        <v>15</v>
      </c>
      <c r="S2475">
        <v>0</v>
      </c>
      <c r="T2475">
        <v>11</v>
      </c>
      <c r="U2475">
        <v>0</v>
      </c>
      <c r="V2475">
        <v>0</v>
      </c>
      <c r="W2475">
        <v>0</v>
      </c>
      <c r="X2475">
        <v>65.974051966152246</v>
      </c>
      <c r="Y2475">
        <v>0</v>
      </c>
      <c r="Z2475">
        <v>27.712296224939244</v>
      </c>
      <c r="AA2475">
        <v>0</v>
      </c>
      <c r="AB2475">
        <v>10.866959948764977</v>
      </c>
      <c r="AC2475">
        <v>0</v>
      </c>
      <c r="AD2475">
        <v>0</v>
      </c>
      <c r="AE2475">
        <v>104.55330813985647</v>
      </c>
    </row>
    <row r="2476" spans="1:31" x14ac:dyDescent="0.25">
      <c r="A2476">
        <v>1631127</v>
      </c>
      <c r="B2476">
        <v>1</v>
      </c>
      <c r="C2476" t="s">
        <v>80</v>
      </c>
      <c r="D2476" t="s">
        <v>99</v>
      </c>
      <c r="E2476" t="s">
        <v>178</v>
      </c>
      <c r="F2476" t="s">
        <v>6915</v>
      </c>
      <c r="G2476" t="s">
        <v>227</v>
      </c>
      <c r="H2476" t="s">
        <v>149</v>
      </c>
      <c r="I2476" t="s">
        <v>135</v>
      </c>
      <c r="J2476" t="s">
        <v>136</v>
      </c>
      <c r="K2476" t="s">
        <v>137</v>
      </c>
      <c r="L2476" t="s">
        <v>7336</v>
      </c>
      <c r="M2476" t="s">
        <v>7337</v>
      </c>
      <c r="N2476">
        <v>7.0613888879999998</v>
      </c>
      <c r="O2476">
        <v>0</v>
      </c>
      <c r="P2476">
        <v>50</v>
      </c>
      <c r="Q2476">
        <v>0</v>
      </c>
      <c r="R2476">
        <v>1</v>
      </c>
      <c r="S2476">
        <v>0</v>
      </c>
      <c r="T2476">
        <v>4</v>
      </c>
      <c r="U2476">
        <v>0</v>
      </c>
      <c r="V2476">
        <v>0</v>
      </c>
      <c r="W2476">
        <v>0</v>
      </c>
      <c r="X2476">
        <v>60.064613050372522</v>
      </c>
      <c r="Y2476">
        <v>0</v>
      </c>
      <c r="Z2476">
        <v>0</v>
      </c>
      <c r="AA2476">
        <v>0</v>
      </c>
      <c r="AB2476">
        <v>1.7183762607223665</v>
      </c>
      <c r="AC2476">
        <v>0</v>
      </c>
      <c r="AD2476">
        <v>0</v>
      </c>
      <c r="AE2476">
        <v>61.782989311094887</v>
      </c>
    </row>
    <row r="2477" spans="1:31" x14ac:dyDescent="0.25">
      <c r="A2477">
        <v>1631027</v>
      </c>
      <c r="B2477">
        <v>1</v>
      </c>
      <c r="C2477" t="s">
        <v>80</v>
      </c>
      <c r="D2477" t="s">
        <v>85</v>
      </c>
      <c r="E2477" t="s">
        <v>178</v>
      </c>
      <c r="F2477" t="s">
        <v>7338</v>
      </c>
      <c r="G2477" t="s">
        <v>252</v>
      </c>
      <c r="H2477" t="s">
        <v>149</v>
      </c>
      <c r="I2477" t="s">
        <v>135</v>
      </c>
      <c r="J2477" t="s">
        <v>136</v>
      </c>
      <c r="K2477" t="s">
        <v>137</v>
      </c>
      <c r="L2477" t="s">
        <v>7339</v>
      </c>
      <c r="M2477" t="s">
        <v>7340</v>
      </c>
      <c r="N2477">
        <v>1.450555555</v>
      </c>
      <c r="O2477">
        <v>0</v>
      </c>
      <c r="P2477">
        <v>122</v>
      </c>
      <c r="Q2477">
        <v>0</v>
      </c>
      <c r="R2477">
        <v>0</v>
      </c>
      <c r="S2477">
        <v>0</v>
      </c>
      <c r="T2477">
        <v>12</v>
      </c>
      <c r="U2477">
        <v>0</v>
      </c>
      <c r="V2477">
        <v>0</v>
      </c>
      <c r="W2477">
        <v>0</v>
      </c>
      <c r="X2477">
        <v>77.421840369335342</v>
      </c>
      <c r="Y2477">
        <v>0</v>
      </c>
      <c r="Z2477">
        <v>0</v>
      </c>
      <c r="AA2477">
        <v>0</v>
      </c>
      <c r="AB2477">
        <v>19.874871938904622</v>
      </c>
      <c r="AC2477">
        <v>0</v>
      </c>
      <c r="AD2477">
        <v>0</v>
      </c>
      <c r="AE2477">
        <v>97.296712308239961</v>
      </c>
    </row>
    <row r="2478" spans="1:31" x14ac:dyDescent="0.25">
      <c r="A2478">
        <v>1631296</v>
      </c>
      <c r="B2478">
        <v>1</v>
      </c>
      <c r="C2478" t="s">
        <v>80</v>
      </c>
      <c r="D2478" t="s">
        <v>95</v>
      </c>
      <c r="E2478" t="s">
        <v>152</v>
      </c>
      <c r="F2478" t="s">
        <v>7341</v>
      </c>
      <c r="G2478" t="s">
        <v>154</v>
      </c>
      <c r="H2478" t="s">
        <v>149</v>
      </c>
      <c r="I2478" t="s">
        <v>135</v>
      </c>
      <c r="J2478" t="s">
        <v>136</v>
      </c>
      <c r="K2478" t="s">
        <v>137</v>
      </c>
      <c r="L2478" t="s">
        <v>7342</v>
      </c>
      <c r="M2478" t="s">
        <v>7343</v>
      </c>
      <c r="N2478">
        <v>118.326111111</v>
      </c>
      <c r="O2478">
        <v>0</v>
      </c>
      <c r="P2478">
        <v>1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</row>
    <row r="2479" spans="1:31" x14ac:dyDescent="0.25">
      <c r="A2479">
        <v>1631319</v>
      </c>
      <c r="B2479">
        <v>1</v>
      </c>
      <c r="C2479" t="s">
        <v>80</v>
      </c>
      <c r="D2479" t="s">
        <v>97</v>
      </c>
      <c r="E2479" t="s">
        <v>152</v>
      </c>
      <c r="F2479" t="s">
        <v>7344</v>
      </c>
      <c r="G2479" t="s">
        <v>154</v>
      </c>
      <c r="H2479" t="s">
        <v>149</v>
      </c>
      <c r="I2479" t="s">
        <v>135</v>
      </c>
      <c r="J2479" t="s">
        <v>136</v>
      </c>
      <c r="K2479" t="s">
        <v>137</v>
      </c>
      <c r="L2479" t="s">
        <v>7345</v>
      </c>
      <c r="M2479" t="s">
        <v>7346</v>
      </c>
      <c r="N2479">
        <v>0.98444444399999997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1.8205317835401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1.8205317835401</v>
      </c>
    </row>
    <row r="2480" spans="1:31" x14ac:dyDescent="0.25">
      <c r="A2480">
        <v>1631273</v>
      </c>
      <c r="B2480">
        <v>1</v>
      </c>
      <c r="C2480" t="s">
        <v>80</v>
      </c>
      <c r="D2480" t="s">
        <v>105</v>
      </c>
      <c r="E2480" t="s">
        <v>152</v>
      </c>
      <c r="F2480" t="s">
        <v>7347</v>
      </c>
      <c r="G2480" t="s">
        <v>154</v>
      </c>
      <c r="H2480" t="s">
        <v>149</v>
      </c>
      <c r="I2480" t="s">
        <v>135</v>
      </c>
      <c r="J2480" t="s">
        <v>136</v>
      </c>
      <c r="K2480" t="s">
        <v>137</v>
      </c>
      <c r="L2480" t="s">
        <v>7348</v>
      </c>
      <c r="M2480" t="s">
        <v>7349</v>
      </c>
      <c r="N2480">
        <v>0.84416666600000001</v>
      </c>
      <c r="O2480">
        <v>0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1.3062870588174168E-2</v>
      </c>
      <c r="AA2480">
        <v>0</v>
      </c>
      <c r="AB2480">
        <v>0</v>
      </c>
      <c r="AC2480">
        <v>0</v>
      </c>
      <c r="AD2480">
        <v>0</v>
      </c>
      <c r="AE2480">
        <v>1.3062870588174168E-2</v>
      </c>
    </row>
    <row r="2481" spans="1:31" x14ac:dyDescent="0.25">
      <c r="A2481">
        <v>1630941</v>
      </c>
      <c r="B2481">
        <v>1</v>
      </c>
      <c r="C2481" t="s">
        <v>80</v>
      </c>
      <c r="D2481" t="s">
        <v>83</v>
      </c>
      <c r="E2481" t="s">
        <v>131</v>
      </c>
      <c r="F2481" t="s">
        <v>7350</v>
      </c>
      <c r="G2481" t="s">
        <v>148</v>
      </c>
      <c r="H2481" t="s">
        <v>134</v>
      </c>
      <c r="I2481" t="s">
        <v>135</v>
      </c>
      <c r="J2481" t="s">
        <v>136</v>
      </c>
      <c r="K2481" t="s">
        <v>143</v>
      </c>
      <c r="L2481" t="s">
        <v>7351</v>
      </c>
      <c r="M2481" t="s">
        <v>7352</v>
      </c>
      <c r="N2481">
        <v>7.9372222219999999</v>
      </c>
      <c r="O2481">
        <v>0</v>
      </c>
      <c r="P2481">
        <v>0</v>
      </c>
      <c r="Q2481">
        <v>0</v>
      </c>
      <c r="R2481">
        <v>0</v>
      </c>
      <c r="S2481">
        <v>1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14.229916473038918</v>
      </c>
      <c r="AB2481">
        <v>0</v>
      </c>
      <c r="AC2481">
        <v>0</v>
      </c>
      <c r="AD2481">
        <v>0</v>
      </c>
      <c r="AE2481">
        <v>14.229916473038918</v>
      </c>
    </row>
    <row r="2482" spans="1:31" x14ac:dyDescent="0.25">
      <c r="A2482">
        <v>1631336</v>
      </c>
      <c r="B2482">
        <v>1</v>
      </c>
      <c r="C2482" t="s">
        <v>80</v>
      </c>
      <c r="D2482" t="s">
        <v>101</v>
      </c>
      <c r="E2482" t="s">
        <v>152</v>
      </c>
      <c r="F2482" t="s">
        <v>7353</v>
      </c>
      <c r="G2482" t="s">
        <v>154</v>
      </c>
      <c r="H2482" t="s">
        <v>149</v>
      </c>
      <c r="I2482" t="s">
        <v>135</v>
      </c>
      <c r="J2482" t="s">
        <v>136</v>
      </c>
      <c r="K2482" t="s">
        <v>137</v>
      </c>
      <c r="L2482" t="s">
        <v>7354</v>
      </c>
      <c r="M2482" t="s">
        <v>7355</v>
      </c>
      <c r="N2482">
        <v>1.0252777769999999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4.8333275898888896E-3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4.8333275898888896E-3</v>
      </c>
    </row>
    <row r="2483" spans="1:31" x14ac:dyDescent="0.25">
      <c r="A2483">
        <v>1631087</v>
      </c>
      <c r="B2483">
        <v>1</v>
      </c>
      <c r="C2483" t="s">
        <v>81</v>
      </c>
      <c r="D2483" t="s">
        <v>120</v>
      </c>
      <c r="E2483" t="s">
        <v>152</v>
      </c>
      <c r="F2483" t="s">
        <v>7356</v>
      </c>
      <c r="G2483" t="s">
        <v>507</v>
      </c>
      <c r="H2483" t="s">
        <v>149</v>
      </c>
      <c r="I2483" t="s">
        <v>135</v>
      </c>
      <c r="J2483" t="s">
        <v>136</v>
      </c>
      <c r="K2483" t="s">
        <v>137</v>
      </c>
      <c r="L2483" t="s">
        <v>7357</v>
      </c>
      <c r="M2483" t="s">
        <v>7358</v>
      </c>
      <c r="N2483">
        <v>0.686111111</v>
      </c>
      <c r="O2483">
        <v>0</v>
      </c>
      <c r="P2483">
        <v>11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1.5937825707729252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1.5937825707729252</v>
      </c>
    </row>
    <row r="2484" spans="1:31" x14ac:dyDescent="0.25">
      <c r="A2484">
        <v>1631236</v>
      </c>
      <c r="B2484">
        <v>1</v>
      </c>
      <c r="C2484" t="s">
        <v>80</v>
      </c>
      <c r="D2484" t="s">
        <v>97</v>
      </c>
      <c r="E2484" t="s">
        <v>152</v>
      </c>
      <c r="F2484" t="s">
        <v>7359</v>
      </c>
      <c r="G2484" t="s">
        <v>507</v>
      </c>
      <c r="H2484" t="s">
        <v>149</v>
      </c>
      <c r="I2484" t="s">
        <v>135</v>
      </c>
      <c r="J2484" t="s">
        <v>136</v>
      </c>
      <c r="K2484" t="s">
        <v>137</v>
      </c>
      <c r="L2484" t="s">
        <v>7360</v>
      </c>
      <c r="M2484" t="s">
        <v>7361</v>
      </c>
      <c r="N2484">
        <v>2.1855555550000001</v>
      </c>
      <c r="O2484">
        <v>0</v>
      </c>
      <c r="P2484">
        <v>1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2.1509059214144446E-3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2.1509059214144446E-3</v>
      </c>
    </row>
    <row r="2485" spans="1:31" x14ac:dyDescent="0.25">
      <c r="A2485">
        <v>1630921</v>
      </c>
      <c r="B2485">
        <v>1</v>
      </c>
      <c r="C2485" t="s">
        <v>81</v>
      </c>
      <c r="D2485" t="s">
        <v>123</v>
      </c>
      <c r="E2485" t="s">
        <v>140</v>
      </c>
      <c r="F2485" t="s">
        <v>7362</v>
      </c>
      <c r="G2485" t="s">
        <v>161</v>
      </c>
      <c r="H2485" t="s">
        <v>134</v>
      </c>
      <c r="I2485" t="s">
        <v>135</v>
      </c>
      <c r="J2485" t="s">
        <v>136</v>
      </c>
      <c r="K2485" t="s">
        <v>137</v>
      </c>
      <c r="L2485" t="s">
        <v>7363</v>
      </c>
      <c r="M2485" t="s">
        <v>7364</v>
      </c>
      <c r="N2485">
        <v>0.47499999999999998</v>
      </c>
      <c r="O2485">
        <v>7</v>
      </c>
      <c r="P2485">
        <v>1359</v>
      </c>
      <c r="Q2485">
        <v>120</v>
      </c>
      <c r="R2485">
        <v>76</v>
      </c>
      <c r="S2485">
        <v>34</v>
      </c>
      <c r="T2485">
        <v>139</v>
      </c>
      <c r="U2485">
        <v>7</v>
      </c>
      <c r="V2485">
        <v>0</v>
      </c>
      <c r="W2485">
        <v>0.67023007936880008</v>
      </c>
      <c r="X2485">
        <v>137.35183835298358</v>
      </c>
      <c r="Y2485">
        <v>16.337399709430166</v>
      </c>
      <c r="Z2485">
        <v>7.5195316875984801</v>
      </c>
      <c r="AA2485">
        <v>102.32329916997267</v>
      </c>
      <c r="AB2485">
        <v>44.367020453533662</v>
      </c>
      <c r="AC2485">
        <v>305.38382477018229</v>
      </c>
      <c r="AD2485">
        <v>0</v>
      </c>
      <c r="AE2485">
        <v>613.95314422306967</v>
      </c>
    </row>
    <row r="2486" spans="1:31" x14ac:dyDescent="0.25">
      <c r="A2486">
        <v>1631070</v>
      </c>
      <c r="B2486">
        <v>1</v>
      </c>
      <c r="C2486" t="s">
        <v>80</v>
      </c>
      <c r="D2486" t="s">
        <v>100</v>
      </c>
      <c r="E2486" t="s">
        <v>152</v>
      </c>
      <c r="F2486" t="s">
        <v>7365</v>
      </c>
      <c r="G2486" t="s">
        <v>154</v>
      </c>
      <c r="H2486" t="s">
        <v>149</v>
      </c>
      <c r="I2486" t="s">
        <v>135</v>
      </c>
      <c r="J2486" t="s">
        <v>136</v>
      </c>
      <c r="K2486" t="s">
        <v>137</v>
      </c>
      <c r="L2486" t="s">
        <v>7366</v>
      </c>
      <c r="M2486" t="s">
        <v>7367</v>
      </c>
      <c r="N2486">
        <v>1.5361111110000001</v>
      </c>
      <c r="O2486">
        <v>0</v>
      </c>
      <c r="P2486">
        <v>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0.37132001290825783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0.37132001290825783</v>
      </c>
    </row>
    <row r="2487" spans="1:31" x14ac:dyDescent="0.25">
      <c r="A2487">
        <v>1631213</v>
      </c>
      <c r="B2487">
        <v>1</v>
      </c>
      <c r="C2487" t="s">
        <v>80</v>
      </c>
      <c r="D2487" t="s">
        <v>89</v>
      </c>
      <c r="E2487" t="s">
        <v>178</v>
      </c>
      <c r="F2487" t="s">
        <v>7368</v>
      </c>
      <c r="G2487" t="s">
        <v>231</v>
      </c>
      <c r="H2487" t="s">
        <v>149</v>
      </c>
      <c r="I2487" t="s">
        <v>135</v>
      </c>
      <c r="J2487" t="s">
        <v>136</v>
      </c>
      <c r="K2487" t="s">
        <v>137</v>
      </c>
      <c r="L2487" t="s">
        <v>7369</v>
      </c>
      <c r="M2487" t="s">
        <v>7370</v>
      </c>
      <c r="N2487">
        <v>2.207777777</v>
      </c>
      <c r="O2487">
        <v>0</v>
      </c>
      <c r="P2487">
        <v>149</v>
      </c>
      <c r="Q2487">
        <v>0</v>
      </c>
      <c r="R2487">
        <v>0</v>
      </c>
      <c r="S2487">
        <v>0</v>
      </c>
      <c r="T2487">
        <v>7</v>
      </c>
      <c r="U2487">
        <v>0</v>
      </c>
      <c r="V2487">
        <v>0</v>
      </c>
      <c r="W2487">
        <v>0</v>
      </c>
      <c r="X2487">
        <v>189.62830005842594</v>
      </c>
      <c r="Y2487">
        <v>0</v>
      </c>
      <c r="Z2487">
        <v>0</v>
      </c>
      <c r="AA2487">
        <v>0</v>
      </c>
      <c r="AB2487">
        <v>11.335308951318254</v>
      </c>
      <c r="AC2487">
        <v>0</v>
      </c>
      <c r="AD2487">
        <v>0</v>
      </c>
      <c r="AE2487">
        <v>200.96360900974418</v>
      </c>
    </row>
    <row r="2488" spans="1:31" x14ac:dyDescent="0.25">
      <c r="A2488">
        <v>1631299</v>
      </c>
      <c r="B2488">
        <v>1</v>
      </c>
      <c r="C2488" t="s">
        <v>80</v>
      </c>
      <c r="D2488" t="s">
        <v>83</v>
      </c>
      <c r="E2488" t="s">
        <v>152</v>
      </c>
      <c r="F2488" t="s">
        <v>7371</v>
      </c>
      <c r="G2488" t="s">
        <v>507</v>
      </c>
      <c r="H2488" t="s">
        <v>149</v>
      </c>
      <c r="I2488" t="s">
        <v>135</v>
      </c>
      <c r="J2488" t="s">
        <v>136</v>
      </c>
      <c r="K2488" t="s">
        <v>137</v>
      </c>
      <c r="L2488" t="s">
        <v>7372</v>
      </c>
      <c r="M2488" t="s">
        <v>7373</v>
      </c>
      <c r="N2488">
        <v>1.494722222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1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4.4518671290660894</v>
      </c>
      <c r="AC2488">
        <v>0</v>
      </c>
      <c r="AD2488">
        <v>0</v>
      </c>
      <c r="AE2488">
        <v>4.4518671290660894</v>
      </c>
    </row>
    <row r="2489" spans="1:31" x14ac:dyDescent="0.25">
      <c r="A2489">
        <v>1630964</v>
      </c>
      <c r="B2489">
        <v>1</v>
      </c>
      <c r="C2489" t="s">
        <v>80</v>
      </c>
      <c r="D2489" t="s">
        <v>105</v>
      </c>
      <c r="E2489" t="s">
        <v>140</v>
      </c>
      <c r="F2489" t="s">
        <v>7374</v>
      </c>
      <c r="G2489" t="s">
        <v>918</v>
      </c>
      <c r="H2489" t="s">
        <v>134</v>
      </c>
      <c r="I2489" t="s">
        <v>135</v>
      </c>
      <c r="J2489" t="s">
        <v>136</v>
      </c>
      <c r="K2489" t="s">
        <v>143</v>
      </c>
      <c r="L2489" t="s">
        <v>7375</v>
      </c>
      <c r="M2489" t="s">
        <v>7376</v>
      </c>
      <c r="N2489">
        <v>0.20250000000000001</v>
      </c>
      <c r="O2489">
        <v>5</v>
      </c>
      <c r="P2489">
        <v>2969</v>
      </c>
      <c r="Q2489">
        <v>4</v>
      </c>
      <c r="R2489">
        <v>21</v>
      </c>
      <c r="S2489">
        <v>20</v>
      </c>
      <c r="T2489">
        <v>364</v>
      </c>
      <c r="U2489">
        <v>3</v>
      </c>
      <c r="V2489">
        <v>1</v>
      </c>
      <c r="W2489">
        <v>2.1172658062485601</v>
      </c>
      <c r="X2489">
        <v>153.49377121730026</v>
      </c>
      <c r="Y2489">
        <v>8.503697598013936</v>
      </c>
      <c r="Z2489">
        <v>1.5551793235981803</v>
      </c>
      <c r="AA2489">
        <v>35.486480276264096</v>
      </c>
      <c r="AB2489">
        <v>106.49354420560115</v>
      </c>
      <c r="AC2489">
        <v>89.95064114944617</v>
      </c>
      <c r="AD2489">
        <v>0.90394749661360507</v>
      </c>
      <c r="AE2489">
        <v>398.50452707308597</v>
      </c>
    </row>
    <row r="2490" spans="1:31" x14ac:dyDescent="0.25">
      <c r="A2490">
        <v>1631099</v>
      </c>
      <c r="B2490">
        <v>1</v>
      </c>
      <c r="C2490" t="s">
        <v>80</v>
      </c>
      <c r="D2490" t="s">
        <v>101</v>
      </c>
      <c r="E2490" t="s">
        <v>131</v>
      </c>
      <c r="F2490" t="s">
        <v>4631</v>
      </c>
      <c r="G2490" t="s">
        <v>172</v>
      </c>
      <c r="H2490" t="s">
        <v>134</v>
      </c>
      <c r="I2490" t="s">
        <v>135</v>
      </c>
      <c r="J2490" t="s">
        <v>136</v>
      </c>
      <c r="K2490" t="s">
        <v>137</v>
      </c>
      <c r="L2490" t="s">
        <v>7377</v>
      </c>
      <c r="M2490" t="s">
        <v>7378</v>
      </c>
      <c r="N2490">
        <v>0.56333333299999999</v>
      </c>
      <c r="O2490">
        <v>0</v>
      </c>
      <c r="P2490">
        <v>4123</v>
      </c>
      <c r="Q2490">
        <v>0</v>
      </c>
      <c r="R2490">
        <v>1</v>
      </c>
      <c r="S2490">
        <v>2</v>
      </c>
      <c r="T2490">
        <v>164</v>
      </c>
      <c r="U2490">
        <v>0</v>
      </c>
      <c r="V2490">
        <v>0</v>
      </c>
      <c r="W2490">
        <v>0</v>
      </c>
      <c r="X2490">
        <v>447.84670717914537</v>
      </c>
      <c r="Y2490">
        <v>0</v>
      </c>
      <c r="Z2490">
        <v>2.7868929175333335E-2</v>
      </c>
      <c r="AA2490">
        <v>15.004469824279523</v>
      </c>
      <c r="AB2490">
        <v>125.34110639606003</v>
      </c>
      <c r="AC2490">
        <v>0</v>
      </c>
      <c r="AD2490">
        <v>0</v>
      </c>
      <c r="AE2490">
        <v>588.22015232866022</v>
      </c>
    </row>
    <row r="2491" spans="1:31" x14ac:dyDescent="0.25">
      <c r="A2491">
        <v>1631076</v>
      </c>
      <c r="B2491">
        <v>1</v>
      </c>
      <c r="C2491" t="s">
        <v>81</v>
      </c>
      <c r="D2491" t="s">
        <v>113</v>
      </c>
      <c r="E2491" t="s">
        <v>204</v>
      </c>
      <c r="F2491" t="s">
        <v>5336</v>
      </c>
      <c r="G2491" t="s">
        <v>161</v>
      </c>
      <c r="H2491" t="s">
        <v>134</v>
      </c>
      <c r="I2491" t="s">
        <v>135</v>
      </c>
      <c r="J2491" t="s">
        <v>136</v>
      </c>
      <c r="K2491" t="s">
        <v>137</v>
      </c>
      <c r="L2491" t="s">
        <v>7379</v>
      </c>
      <c r="M2491" t="s">
        <v>7380</v>
      </c>
      <c r="N2491">
        <v>0.65222222200000002</v>
      </c>
      <c r="O2491">
        <v>0</v>
      </c>
      <c r="P2491">
        <v>687</v>
      </c>
      <c r="Q2491">
        <v>51</v>
      </c>
      <c r="R2491">
        <v>255</v>
      </c>
      <c r="S2491">
        <v>8</v>
      </c>
      <c r="T2491">
        <v>39</v>
      </c>
      <c r="U2491">
        <v>1</v>
      </c>
      <c r="V2491">
        <v>0</v>
      </c>
      <c r="W2491">
        <v>0</v>
      </c>
      <c r="X2491">
        <v>66.561082911839122</v>
      </c>
      <c r="Y2491">
        <v>20.62560503864897</v>
      </c>
      <c r="Z2491">
        <v>87.342677937722598</v>
      </c>
      <c r="AA2491">
        <v>82.675988194145404</v>
      </c>
      <c r="AB2491">
        <v>16.847489042316489</v>
      </c>
      <c r="AC2491">
        <v>17.76287170205126</v>
      </c>
      <c r="AD2491">
        <v>0</v>
      </c>
      <c r="AE2491">
        <v>291.81571482672388</v>
      </c>
    </row>
    <row r="2492" spans="1:31" x14ac:dyDescent="0.25">
      <c r="A2492">
        <v>1631222</v>
      </c>
      <c r="B2492">
        <v>1</v>
      </c>
      <c r="C2492" t="s">
        <v>80</v>
      </c>
      <c r="D2492" t="s">
        <v>87</v>
      </c>
      <c r="E2492" t="s">
        <v>152</v>
      </c>
      <c r="F2492" t="s">
        <v>7381</v>
      </c>
      <c r="G2492" t="s">
        <v>168</v>
      </c>
      <c r="H2492" t="s">
        <v>149</v>
      </c>
      <c r="I2492" t="s">
        <v>135</v>
      </c>
      <c r="J2492" t="s">
        <v>136</v>
      </c>
      <c r="K2492" t="s">
        <v>137</v>
      </c>
      <c r="L2492" t="s">
        <v>7382</v>
      </c>
      <c r="M2492" t="s">
        <v>7383</v>
      </c>
      <c r="N2492">
        <v>4.358055555</v>
      </c>
      <c r="O2492">
        <v>0</v>
      </c>
      <c r="P2492">
        <v>3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7.5525399557378323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7.5525399557378323</v>
      </c>
    </row>
    <row r="2493" spans="1:31" x14ac:dyDescent="0.25">
      <c r="A2493">
        <v>1631245</v>
      </c>
      <c r="B2493">
        <v>1</v>
      </c>
      <c r="C2493" t="s">
        <v>81</v>
      </c>
      <c r="D2493" t="s">
        <v>124</v>
      </c>
      <c r="E2493" t="s">
        <v>146</v>
      </c>
      <c r="F2493" t="s">
        <v>7384</v>
      </c>
      <c r="G2493" t="s">
        <v>260</v>
      </c>
      <c r="H2493" t="s">
        <v>149</v>
      </c>
      <c r="I2493" t="s">
        <v>135</v>
      </c>
      <c r="J2493" t="s">
        <v>136</v>
      </c>
      <c r="K2493" t="s">
        <v>137</v>
      </c>
      <c r="L2493" t="s">
        <v>7385</v>
      </c>
      <c r="M2493" t="s">
        <v>7386</v>
      </c>
      <c r="N2493">
        <v>1.5905555549999999</v>
      </c>
      <c r="O2493">
        <v>0</v>
      </c>
      <c r="P2493">
        <v>189</v>
      </c>
      <c r="Q2493">
        <v>0</v>
      </c>
      <c r="R2493">
        <v>0</v>
      </c>
      <c r="S2493">
        <v>0</v>
      </c>
      <c r="T2493">
        <v>14</v>
      </c>
      <c r="U2493">
        <v>0</v>
      </c>
      <c r="V2493">
        <v>0</v>
      </c>
      <c r="W2493">
        <v>0</v>
      </c>
      <c r="X2493">
        <v>74.752907849488992</v>
      </c>
      <c r="Y2493">
        <v>0</v>
      </c>
      <c r="Z2493">
        <v>0</v>
      </c>
      <c r="AA2493">
        <v>0</v>
      </c>
      <c r="AB2493">
        <v>11.156953216123355</v>
      </c>
      <c r="AC2493">
        <v>0</v>
      </c>
      <c r="AD2493">
        <v>0</v>
      </c>
      <c r="AE2493">
        <v>85.909861065612347</v>
      </c>
    </row>
    <row r="2494" spans="1:31" x14ac:dyDescent="0.25">
      <c r="A2494">
        <v>1630930</v>
      </c>
      <c r="B2494">
        <v>1</v>
      </c>
      <c r="C2494" t="s">
        <v>80</v>
      </c>
      <c r="D2494" t="s">
        <v>101</v>
      </c>
      <c r="E2494" t="s">
        <v>152</v>
      </c>
      <c r="F2494" t="s">
        <v>7387</v>
      </c>
      <c r="G2494" t="s">
        <v>168</v>
      </c>
      <c r="H2494" t="s">
        <v>149</v>
      </c>
      <c r="I2494" t="s">
        <v>135</v>
      </c>
      <c r="J2494" t="s">
        <v>136</v>
      </c>
      <c r="K2494" t="s">
        <v>137</v>
      </c>
      <c r="L2494" t="s">
        <v>7388</v>
      </c>
      <c r="M2494" t="s">
        <v>7389</v>
      </c>
      <c r="N2494">
        <v>11.06</v>
      </c>
      <c r="O2494">
        <v>0</v>
      </c>
      <c r="P2494">
        <v>1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3.4009169220066182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3.4009169220066182</v>
      </c>
    </row>
    <row r="2495" spans="1:31" x14ac:dyDescent="0.25">
      <c r="A2495">
        <v>1631285</v>
      </c>
      <c r="B2495">
        <v>1</v>
      </c>
      <c r="C2495" t="s">
        <v>80</v>
      </c>
      <c r="D2495" t="s">
        <v>99</v>
      </c>
      <c r="E2495" t="s">
        <v>131</v>
      </c>
      <c r="F2495" t="s">
        <v>7390</v>
      </c>
      <c r="G2495" t="s">
        <v>161</v>
      </c>
      <c r="H2495" t="s">
        <v>134</v>
      </c>
      <c r="I2495" t="s">
        <v>135</v>
      </c>
      <c r="J2495" t="s">
        <v>136</v>
      </c>
      <c r="K2495" t="s">
        <v>137</v>
      </c>
      <c r="L2495" t="s">
        <v>7391</v>
      </c>
      <c r="M2495" t="s">
        <v>7392</v>
      </c>
      <c r="N2495">
        <v>0.255</v>
      </c>
      <c r="O2495">
        <v>0</v>
      </c>
      <c r="P2495">
        <v>62</v>
      </c>
      <c r="Q2495">
        <v>0</v>
      </c>
      <c r="R2495">
        <v>0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2.1219263009812042</v>
      </c>
      <c r="Y2495">
        <v>0</v>
      </c>
      <c r="Z2495">
        <v>0</v>
      </c>
      <c r="AA2495">
        <v>0</v>
      </c>
      <c r="AB2495">
        <v>9.4020126350220015E-2</v>
      </c>
      <c r="AC2495">
        <v>0</v>
      </c>
      <c r="AD2495">
        <v>0</v>
      </c>
      <c r="AE2495">
        <v>2.2159464273314242</v>
      </c>
    </row>
    <row r="2496" spans="1:31" x14ac:dyDescent="0.25">
      <c r="A2496">
        <v>1630990</v>
      </c>
      <c r="B2496">
        <v>1</v>
      </c>
      <c r="C2496" t="s">
        <v>80</v>
      </c>
      <c r="D2496" t="s">
        <v>105</v>
      </c>
      <c r="E2496" t="s">
        <v>140</v>
      </c>
      <c r="F2496" t="s">
        <v>7393</v>
      </c>
      <c r="G2496" t="s">
        <v>918</v>
      </c>
      <c r="H2496" t="s">
        <v>134</v>
      </c>
      <c r="I2496" t="s">
        <v>191</v>
      </c>
      <c r="J2496" t="s">
        <v>136</v>
      </c>
      <c r="K2496" t="s">
        <v>137</v>
      </c>
      <c r="L2496" t="s">
        <v>7394</v>
      </c>
      <c r="M2496" t="s">
        <v>7395</v>
      </c>
      <c r="N2496">
        <v>1.3055555E-2</v>
      </c>
      <c r="O2496">
        <v>17</v>
      </c>
      <c r="P2496">
        <v>692</v>
      </c>
      <c r="Q2496">
        <v>23</v>
      </c>
      <c r="R2496">
        <v>49</v>
      </c>
      <c r="S2496">
        <v>46</v>
      </c>
      <c r="T2496">
        <v>118</v>
      </c>
      <c r="U2496">
        <v>12</v>
      </c>
      <c r="V2496">
        <v>0</v>
      </c>
      <c r="W2496">
        <v>8.3208810073927802E-2</v>
      </c>
      <c r="X2496">
        <v>2.940494576530039</v>
      </c>
      <c r="Y2496">
        <v>0.95122653858828532</v>
      </c>
      <c r="Z2496">
        <v>0.14845264353007476</v>
      </c>
      <c r="AA2496">
        <v>11.120510276048936</v>
      </c>
      <c r="AB2496">
        <v>2.1680549944688758</v>
      </c>
      <c r="AC2496">
        <v>7.081939097937024</v>
      </c>
      <c r="AD2496">
        <v>0</v>
      </c>
      <c r="AE2496">
        <v>24.493886937177162</v>
      </c>
    </row>
    <row r="2497" spans="1:31" x14ac:dyDescent="0.25">
      <c r="A2497">
        <v>1630884</v>
      </c>
      <c r="B2497">
        <v>1</v>
      </c>
      <c r="C2497" t="s">
        <v>80</v>
      </c>
      <c r="D2497" t="s">
        <v>111</v>
      </c>
      <c r="E2497" t="s">
        <v>152</v>
      </c>
      <c r="F2497" t="s">
        <v>7396</v>
      </c>
      <c r="G2497" t="s">
        <v>507</v>
      </c>
      <c r="H2497" t="s">
        <v>149</v>
      </c>
      <c r="I2497" t="s">
        <v>135</v>
      </c>
      <c r="J2497" t="s">
        <v>136</v>
      </c>
      <c r="K2497" t="s">
        <v>137</v>
      </c>
      <c r="L2497" t="s">
        <v>7397</v>
      </c>
      <c r="M2497" t="s">
        <v>7398</v>
      </c>
      <c r="N2497">
        <v>1.361111111</v>
      </c>
      <c r="O2497">
        <v>0</v>
      </c>
      <c r="P2497">
        <v>21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8.0057886984166835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8.0057886984166835</v>
      </c>
    </row>
    <row r="2498" spans="1:31" x14ac:dyDescent="0.25">
      <c r="A2498">
        <v>1630890</v>
      </c>
      <c r="B2498">
        <v>1</v>
      </c>
      <c r="C2498" t="s">
        <v>80</v>
      </c>
      <c r="D2498" t="s">
        <v>98</v>
      </c>
      <c r="E2498" t="s">
        <v>131</v>
      </c>
      <c r="F2498" t="s">
        <v>7399</v>
      </c>
      <c r="G2498" t="s">
        <v>148</v>
      </c>
      <c r="H2498" t="s">
        <v>134</v>
      </c>
      <c r="I2498" t="s">
        <v>135</v>
      </c>
      <c r="J2498" t="s">
        <v>136</v>
      </c>
      <c r="K2498" t="s">
        <v>143</v>
      </c>
      <c r="L2498" t="s">
        <v>7400</v>
      </c>
      <c r="M2498" t="s">
        <v>7401</v>
      </c>
      <c r="N2498">
        <v>7.8667888880000003</v>
      </c>
      <c r="O2498">
        <v>0</v>
      </c>
      <c r="P2498">
        <v>212</v>
      </c>
      <c r="Q2498">
        <v>0</v>
      </c>
      <c r="R2498">
        <v>7</v>
      </c>
      <c r="S2498">
        <v>0</v>
      </c>
      <c r="T2498">
        <v>37</v>
      </c>
      <c r="U2498">
        <v>0</v>
      </c>
      <c r="V2498">
        <v>0</v>
      </c>
      <c r="W2498">
        <v>0</v>
      </c>
      <c r="X2498">
        <v>249.18713040786568</v>
      </c>
      <c r="Y2498">
        <v>0</v>
      </c>
      <c r="Z2498">
        <v>5.8476518763594498</v>
      </c>
      <c r="AA2498">
        <v>0</v>
      </c>
      <c r="AB2498">
        <v>147.03959290097472</v>
      </c>
      <c r="AC2498">
        <v>0</v>
      </c>
      <c r="AD2498">
        <v>0</v>
      </c>
      <c r="AE2498">
        <v>402.07437518519987</v>
      </c>
    </row>
    <row r="2499" spans="1:31" x14ac:dyDescent="0.25">
      <c r="A2499">
        <v>1631036</v>
      </c>
      <c r="B2499">
        <v>1</v>
      </c>
      <c r="C2499" t="s">
        <v>80</v>
      </c>
      <c r="D2499" t="s">
        <v>87</v>
      </c>
      <c r="E2499" t="s">
        <v>178</v>
      </c>
      <c r="F2499" t="s">
        <v>7402</v>
      </c>
      <c r="G2499" t="s">
        <v>227</v>
      </c>
      <c r="H2499" t="s">
        <v>149</v>
      </c>
      <c r="I2499" t="s">
        <v>135</v>
      </c>
      <c r="J2499" t="s">
        <v>136</v>
      </c>
      <c r="K2499" t="s">
        <v>137</v>
      </c>
      <c r="L2499" t="s">
        <v>7403</v>
      </c>
      <c r="M2499" t="s">
        <v>7404</v>
      </c>
      <c r="N2499">
        <v>1.6688888879999999</v>
      </c>
      <c r="O2499">
        <v>0</v>
      </c>
      <c r="P2499">
        <v>58</v>
      </c>
      <c r="Q2499">
        <v>0</v>
      </c>
      <c r="R2499">
        <v>0</v>
      </c>
      <c r="S2499">
        <v>0</v>
      </c>
      <c r="T2499">
        <v>5</v>
      </c>
      <c r="U2499">
        <v>0</v>
      </c>
      <c r="V2499">
        <v>0</v>
      </c>
      <c r="W2499">
        <v>0</v>
      </c>
      <c r="X2499">
        <v>29.82192987590653</v>
      </c>
      <c r="Y2499">
        <v>0</v>
      </c>
      <c r="Z2499">
        <v>0</v>
      </c>
      <c r="AA2499">
        <v>0</v>
      </c>
      <c r="AB2499">
        <v>3.2967678155021924</v>
      </c>
      <c r="AC2499">
        <v>0</v>
      </c>
      <c r="AD2499">
        <v>0</v>
      </c>
      <c r="AE2499">
        <v>33.11869769140872</v>
      </c>
    </row>
    <row r="2500" spans="1:31" x14ac:dyDescent="0.25">
      <c r="A2500">
        <v>1631139</v>
      </c>
      <c r="B2500">
        <v>1</v>
      </c>
      <c r="C2500" t="s">
        <v>80</v>
      </c>
      <c r="D2500" t="s">
        <v>99</v>
      </c>
      <c r="E2500" t="s">
        <v>178</v>
      </c>
      <c r="F2500" t="s">
        <v>7405</v>
      </c>
      <c r="G2500" t="s">
        <v>227</v>
      </c>
      <c r="H2500" t="s">
        <v>149</v>
      </c>
      <c r="I2500" t="s">
        <v>135</v>
      </c>
      <c r="J2500" t="s">
        <v>136</v>
      </c>
      <c r="K2500" t="s">
        <v>137</v>
      </c>
      <c r="L2500" t="s">
        <v>7406</v>
      </c>
      <c r="M2500" t="s">
        <v>7407</v>
      </c>
      <c r="N2500">
        <v>1.5819444439999999</v>
      </c>
      <c r="O2500">
        <v>0</v>
      </c>
      <c r="P2500">
        <v>43</v>
      </c>
      <c r="Q2500">
        <v>0</v>
      </c>
      <c r="R2500">
        <v>0</v>
      </c>
      <c r="S2500">
        <v>0</v>
      </c>
      <c r="T2500">
        <v>7</v>
      </c>
      <c r="U2500">
        <v>0</v>
      </c>
      <c r="V2500">
        <v>0</v>
      </c>
      <c r="W2500">
        <v>0</v>
      </c>
      <c r="X2500">
        <v>12.400867576059145</v>
      </c>
      <c r="Y2500">
        <v>0</v>
      </c>
      <c r="Z2500">
        <v>0</v>
      </c>
      <c r="AA2500">
        <v>0</v>
      </c>
      <c r="AB2500">
        <v>20.077943497671534</v>
      </c>
      <c r="AC2500">
        <v>0</v>
      </c>
      <c r="AD2500">
        <v>0</v>
      </c>
      <c r="AE2500">
        <v>32.478811073730682</v>
      </c>
    </row>
    <row r="2501" spans="1:31" x14ac:dyDescent="0.25">
      <c r="A2501">
        <v>1630973</v>
      </c>
      <c r="B2501">
        <v>1</v>
      </c>
      <c r="C2501" t="s">
        <v>80</v>
      </c>
      <c r="D2501" t="s">
        <v>99</v>
      </c>
      <c r="E2501" t="s">
        <v>140</v>
      </c>
      <c r="F2501" t="s">
        <v>1608</v>
      </c>
      <c r="G2501" t="s">
        <v>161</v>
      </c>
      <c r="H2501" t="s">
        <v>134</v>
      </c>
      <c r="I2501" t="s">
        <v>135</v>
      </c>
      <c r="J2501" t="s">
        <v>136</v>
      </c>
      <c r="K2501" t="s">
        <v>137</v>
      </c>
      <c r="L2501" t="s">
        <v>7408</v>
      </c>
      <c r="M2501" t="s">
        <v>7409</v>
      </c>
      <c r="N2501">
        <v>2.2952777769999999</v>
      </c>
      <c r="O2501">
        <v>7</v>
      </c>
      <c r="P2501">
        <v>1206</v>
      </c>
      <c r="Q2501">
        <v>12</v>
      </c>
      <c r="R2501">
        <v>148</v>
      </c>
      <c r="S2501">
        <v>23</v>
      </c>
      <c r="T2501">
        <v>101</v>
      </c>
      <c r="U2501">
        <v>0</v>
      </c>
      <c r="V2501">
        <v>4</v>
      </c>
      <c r="W2501">
        <v>53.135281747645585</v>
      </c>
      <c r="X2501">
        <v>437.65857327341695</v>
      </c>
      <c r="Y2501">
        <v>61.079259502256988</v>
      </c>
      <c r="Z2501">
        <v>70.017037754676977</v>
      </c>
      <c r="AA2501">
        <v>211.67920730295063</v>
      </c>
      <c r="AB2501">
        <v>163.80158123064848</v>
      </c>
      <c r="AC2501">
        <v>0</v>
      </c>
      <c r="AD2501">
        <v>11.94431828286876</v>
      </c>
      <c r="AE2501">
        <v>1009.3152590944643</v>
      </c>
    </row>
    <row r="2502" spans="1:31" x14ac:dyDescent="0.25">
      <c r="A2502">
        <v>1631345</v>
      </c>
      <c r="B2502">
        <v>1</v>
      </c>
      <c r="C2502" t="s">
        <v>81</v>
      </c>
      <c r="D2502" t="s">
        <v>112</v>
      </c>
      <c r="E2502" t="s">
        <v>178</v>
      </c>
      <c r="F2502" t="s">
        <v>615</v>
      </c>
      <c r="G2502" t="s">
        <v>227</v>
      </c>
      <c r="H2502" t="s">
        <v>149</v>
      </c>
      <c r="I2502" t="s">
        <v>135</v>
      </c>
      <c r="J2502" t="s">
        <v>136</v>
      </c>
      <c r="K2502" t="s">
        <v>137</v>
      </c>
      <c r="L2502" t="s">
        <v>7410</v>
      </c>
      <c r="M2502" t="s">
        <v>7411</v>
      </c>
      <c r="N2502">
        <v>2.3961111110000002</v>
      </c>
      <c r="O2502">
        <v>0</v>
      </c>
      <c r="P2502">
        <v>3</v>
      </c>
      <c r="Q2502">
        <v>0</v>
      </c>
      <c r="R2502">
        <v>1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0.40092859558814331</v>
      </c>
      <c r="Y2502">
        <v>0</v>
      </c>
      <c r="Z2502">
        <v>0.27253993587507996</v>
      </c>
      <c r="AA2502">
        <v>0</v>
      </c>
      <c r="AB2502">
        <v>0</v>
      </c>
      <c r="AC2502">
        <v>0</v>
      </c>
      <c r="AD2502">
        <v>0</v>
      </c>
      <c r="AE2502">
        <v>0.67346853146322327</v>
      </c>
    </row>
    <row r="2503" spans="1:31" x14ac:dyDescent="0.25">
      <c r="A2503">
        <v>1630967</v>
      </c>
      <c r="B2503">
        <v>1</v>
      </c>
      <c r="C2503" t="s">
        <v>81</v>
      </c>
      <c r="D2503" t="s">
        <v>118</v>
      </c>
      <c r="E2503" t="s">
        <v>178</v>
      </c>
      <c r="F2503" t="s">
        <v>7412</v>
      </c>
      <c r="G2503" t="s">
        <v>710</v>
      </c>
      <c r="H2503" t="s">
        <v>149</v>
      </c>
      <c r="I2503" t="s">
        <v>135</v>
      </c>
      <c r="J2503" t="s">
        <v>136</v>
      </c>
      <c r="K2503" t="s">
        <v>137</v>
      </c>
      <c r="L2503" t="s">
        <v>7413</v>
      </c>
      <c r="M2503" t="s">
        <v>7414</v>
      </c>
      <c r="N2503">
        <v>1.980555555</v>
      </c>
      <c r="O2503">
        <v>0</v>
      </c>
      <c r="P2503">
        <v>102</v>
      </c>
      <c r="Q2503">
        <v>0</v>
      </c>
      <c r="R2503">
        <v>0</v>
      </c>
      <c r="S2503">
        <v>0</v>
      </c>
      <c r="T2503">
        <v>2</v>
      </c>
      <c r="U2503">
        <v>0</v>
      </c>
      <c r="V2503">
        <v>0</v>
      </c>
      <c r="W2503">
        <v>0</v>
      </c>
      <c r="X2503">
        <v>42.981236319608001</v>
      </c>
      <c r="Y2503">
        <v>0</v>
      </c>
      <c r="Z2503">
        <v>0</v>
      </c>
      <c r="AA2503">
        <v>0</v>
      </c>
      <c r="AB2503">
        <v>4.636241969484086</v>
      </c>
      <c r="AC2503">
        <v>0</v>
      </c>
      <c r="AD2503">
        <v>0</v>
      </c>
      <c r="AE2503">
        <v>47.617478289092091</v>
      </c>
    </row>
    <row r="2504" spans="1:31" x14ac:dyDescent="0.25">
      <c r="A2504">
        <v>1631202</v>
      </c>
      <c r="B2504">
        <v>1</v>
      </c>
      <c r="C2504" t="s">
        <v>80</v>
      </c>
      <c r="D2504" t="s">
        <v>97</v>
      </c>
      <c r="E2504" t="s">
        <v>152</v>
      </c>
      <c r="F2504" t="s">
        <v>7415</v>
      </c>
      <c r="G2504" t="s">
        <v>154</v>
      </c>
      <c r="H2504" t="s">
        <v>149</v>
      </c>
      <c r="I2504" t="s">
        <v>135</v>
      </c>
      <c r="J2504" t="s">
        <v>136</v>
      </c>
      <c r="K2504" t="s">
        <v>137</v>
      </c>
      <c r="L2504" t="s">
        <v>7416</v>
      </c>
      <c r="M2504" t="s">
        <v>7417</v>
      </c>
      <c r="N2504">
        <v>0.48583333299999998</v>
      </c>
      <c r="O2504">
        <v>0</v>
      </c>
      <c r="P2504">
        <v>1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2.0510989497164167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2.0510989497164167</v>
      </c>
    </row>
    <row r="2505" spans="1:31" x14ac:dyDescent="0.25">
      <c r="A2505">
        <v>1631259</v>
      </c>
      <c r="B2505">
        <v>1</v>
      </c>
      <c r="C2505" t="s">
        <v>80</v>
      </c>
      <c r="D2505" t="s">
        <v>93</v>
      </c>
      <c r="E2505" t="s">
        <v>131</v>
      </c>
      <c r="F2505" t="s">
        <v>7418</v>
      </c>
      <c r="G2505" t="s">
        <v>195</v>
      </c>
      <c r="H2505" t="s">
        <v>134</v>
      </c>
      <c r="I2505" t="s">
        <v>135</v>
      </c>
      <c r="J2505" t="s">
        <v>136</v>
      </c>
      <c r="K2505" t="s">
        <v>137</v>
      </c>
      <c r="L2505" t="s">
        <v>7419</v>
      </c>
      <c r="M2505" t="s">
        <v>7420</v>
      </c>
      <c r="N2505">
        <v>3.2847222220000001</v>
      </c>
      <c r="O2505">
        <v>0</v>
      </c>
      <c r="P2505">
        <v>26</v>
      </c>
      <c r="Q2505">
        <v>0</v>
      </c>
      <c r="R2505">
        <v>16</v>
      </c>
      <c r="S2505">
        <v>0</v>
      </c>
      <c r="T2505">
        <v>10</v>
      </c>
      <c r="U2505">
        <v>0</v>
      </c>
      <c r="V2505">
        <v>0</v>
      </c>
      <c r="W2505">
        <v>0</v>
      </c>
      <c r="X2505">
        <v>4.4995550822951769</v>
      </c>
      <c r="Y2505">
        <v>0</v>
      </c>
      <c r="Z2505">
        <v>5.53951276641377</v>
      </c>
      <c r="AA2505">
        <v>0</v>
      </c>
      <c r="AB2505">
        <v>5.2017369735535741</v>
      </c>
      <c r="AC2505">
        <v>0</v>
      </c>
      <c r="AD2505">
        <v>0</v>
      </c>
      <c r="AE2505">
        <v>15.24080482226252</v>
      </c>
    </row>
    <row r="2506" spans="1:31" x14ac:dyDescent="0.25">
      <c r="A2506">
        <v>1630867</v>
      </c>
      <c r="B2506">
        <v>1</v>
      </c>
      <c r="C2506" t="s">
        <v>81</v>
      </c>
      <c r="D2506" t="s">
        <v>112</v>
      </c>
      <c r="E2506" t="s">
        <v>140</v>
      </c>
      <c r="F2506" t="s">
        <v>1251</v>
      </c>
      <c r="G2506" t="s">
        <v>161</v>
      </c>
      <c r="H2506" t="s">
        <v>134</v>
      </c>
      <c r="I2506" t="s">
        <v>135</v>
      </c>
      <c r="J2506" t="s">
        <v>136</v>
      </c>
      <c r="K2506" t="s">
        <v>137</v>
      </c>
      <c r="L2506" t="s">
        <v>7421</v>
      </c>
      <c r="M2506" t="s">
        <v>7422</v>
      </c>
      <c r="N2506">
        <v>8.2222221999999998E-2</v>
      </c>
      <c r="O2506">
        <v>0</v>
      </c>
      <c r="P2506">
        <v>16869</v>
      </c>
      <c r="Q2506">
        <v>34</v>
      </c>
      <c r="R2506">
        <v>784</v>
      </c>
      <c r="S2506">
        <v>78</v>
      </c>
      <c r="T2506">
        <v>2016</v>
      </c>
      <c r="U2506">
        <v>9</v>
      </c>
      <c r="V2506">
        <v>6</v>
      </c>
      <c r="W2506">
        <v>0</v>
      </c>
      <c r="X2506">
        <v>353.70241559469775</v>
      </c>
      <c r="Y2506">
        <v>4.0966322093429017</v>
      </c>
      <c r="Z2506">
        <v>12.518002040014091</v>
      </c>
      <c r="AA2506">
        <v>45.747861918504668</v>
      </c>
      <c r="AB2506">
        <v>114.42236227302139</v>
      </c>
      <c r="AC2506">
        <v>29.307982949714702</v>
      </c>
      <c r="AD2506">
        <v>17.210056191580168</v>
      </c>
      <c r="AE2506">
        <v>577.00531317687569</v>
      </c>
    </row>
    <row r="2507" spans="1:31" x14ac:dyDescent="0.25">
      <c r="A2507">
        <v>1630910</v>
      </c>
      <c r="B2507">
        <v>1</v>
      </c>
      <c r="C2507" t="s">
        <v>80</v>
      </c>
      <c r="D2507" t="s">
        <v>100</v>
      </c>
      <c r="E2507" t="s">
        <v>146</v>
      </c>
      <c r="F2507" t="s">
        <v>7423</v>
      </c>
      <c r="G2507" t="s">
        <v>148</v>
      </c>
      <c r="H2507" t="s">
        <v>149</v>
      </c>
      <c r="I2507" t="s">
        <v>135</v>
      </c>
      <c r="J2507" t="s">
        <v>136</v>
      </c>
      <c r="K2507" t="s">
        <v>143</v>
      </c>
      <c r="L2507" t="s">
        <v>7424</v>
      </c>
      <c r="M2507" t="s">
        <v>7425</v>
      </c>
      <c r="N2507">
        <v>7.6273305550000003</v>
      </c>
      <c r="O2507">
        <v>0</v>
      </c>
      <c r="P2507">
        <v>111</v>
      </c>
      <c r="Q2507">
        <v>0</v>
      </c>
      <c r="R2507">
        <v>0</v>
      </c>
      <c r="S2507">
        <v>0</v>
      </c>
      <c r="T2507">
        <v>8</v>
      </c>
      <c r="U2507">
        <v>0</v>
      </c>
      <c r="V2507">
        <v>0</v>
      </c>
      <c r="W2507">
        <v>0</v>
      </c>
      <c r="X2507">
        <v>216.26539149824143</v>
      </c>
      <c r="Y2507">
        <v>0</v>
      </c>
      <c r="Z2507">
        <v>0</v>
      </c>
      <c r="AA2507">
        <v>0</v>
      </c>
      <c r="AB2507">
        <v>39.114907951290924</v>
      </c>
      <c r="AC2507">
        <v>0</v>
      </c>
      <c r="AD2507">
        <v>0</v>
      </c>
      <c r="AE2507">
        <v>255.38029944953234</v>
      </c>
    </row>
    <row r="2508" spans="1:31" x14ac:dyDescent="0.25">
      <c r="A2508">
        <v>1631159</v>
      </c>
      <c r="B2508">
        <v>1</v>
      </c>
      <c r="C2508" t="s">
        <v>80</v>
      </c>
      <c r="D2508" t="s">
        <v>106</v>
      </c>
      <c r="E2508" t="s">
        <v>178</v>
      </c>
      <c r="F2508" t="s">
        <v>7426</v>
      </c>
      <c r="G2508" t="s">
        <v>227</v>
      </c>
      <c r="H2508" t="s">
        <v>149</v>
      </c>
      <c r="I2508" t="s">
        <v>135</v>
      </c>
      <c r="J2508" t="s">
        <v>136</v>
      </c>
      <c r="K2508" t="s">
        <v>137</v>
      </c>
      <c r="L2508" t="s">
        <v>7427</v>
      </c>
      <c r="M2508" t="s">
        <v>7428</v>
      </c>
      <c r="N2508">
        <v>3.7833333329999999</v>
      </c>
      <c r="O2508">
        <v>0</v>
      </c>
      <c r="P2508">
        <v>0</v>
      </c>
      <c r="Q2508">
        <v>0</v>
      </c>
      <c r="R2508">
        <v>3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0.37131335537641613</v>
      </c>
      <c r="AA2508">
        <v>0</v>
      </c>
      <c r="AB2508">
        <v>6.9756435304053319</v>
      </c>
      <c r="AC2508">
        <v>0</v>
      </c>
      <c r="AD2508">
        <v>0</v>
      </c>
      <c r="AE2508">
        <v>7.346956885781748</v>
      </c>
    </row>
    <row r="2509" spans="1:31" x14ac:dyDescent="0.25">
      <c r="A2509">
        <v>1631265</v>
      </c>
      <c r="B2509">
        <v>1</v>
      </c>
      <c r="C2509" t="s">
        <v>80</v>
      </c>
      <c r="D2509" t="s">
        <v>107</v>
      </c>
      <c r="E2509" t="s">
        <v>178</v>
      </c>
      <c r="F2509" t="s">
        <v>7429</v>
      </c>
      <c r="G2509" t="s">
        <v>231</v>
      </c>
      <c r="H2509" t="s">
        <v>149</v>
      </c>
      <c r="I2509" t="s">
        <v>135</v>
      </c>
      <c r="J2509" t="s">
        <v>136</v>
      </c>
      <c r="K2509" t="s">
        <v>137</v>
      </c>
      <c r="L2509" t="s">
        <v>7430</v>
      </c>
      <c r="M2509" t="s">
        <v>7431</v>
      </c>
      <c r="N2509">
        <v>3.0677777769999999</v>
      </c>
      <c r="O2509">
        <v>0</v>
      </c>
      <c r="P2509">
        <v>73</v>
      </c>
      <c r="Q2509">
        <v>0</v>
      </c>
      <c r="R2509">
        <v>0</v>
      </c>
      <c r="S2509">
        <v>0</v>
      </c>
      <c r="T2509">
        <v>4</v>
      </c>
      <c r="U2509">
        <v>0</v>
      </c>
      <c r="V2509">
        <v>0</v>
      </c>
      <c r="W2509">
        <v>0</v>
      </c>
      <c r="X2509">
        <v>60.37926335384298</v>
      </c>
      <c r="Y2509">
        <v>0</v>
      </c>
      <c r="Z2509">
        <v>0</v>
      </c>
      <c r="AA2509">
        <v>0</v>
      </c>
      <c r="AB2509">
        <v>9.2832993386093996</v>
      </c>
      <c r="AC2509">
        <v>0</v>
      </c>
      <c r="AD2509">
        <v>0</v>
      </c>
      <c r="AE2509">
        <v>69.662562692452383</v>
      </c>
    </row>
    <row r="2510" spans="1:31" x14ac:dyDescent="0.25">
      <c r="A2510">
        <v>1631342</v>
      </c>
      <c r="B2510">
        <v>1</v>
      </c>
      <c r="C2510" t="s">
        <v>80</v>
      </c>
      <c r="D2510" t="s">
        <v>96</v>
      </c>
      <c r="E2510" t="s">
        <v>362</v>
      </c>
      <c r="F2510" t="s">
        <v>7432</v>
      </c>
      <c r="G2510" t="s">
        <v>403</v>
      </c>
      <c r="H2510" t="s">
        <v>149</v>
      </c>
      <c r="I2510" t="s">
        <v>135</v>
      </c>
      <c r="J2510" t="s">
        <v>136</v>
      </c>
      <c r="K2510" t="s">
        <v>137</v>
      </c>
      <c r="L2510" t="s">
        <v>7433</v>
      </c>
      <c r="M2510" t="s">
        <v>7434</v>
      </c>
      <c r="N2510">
        <v>1.1125</v>
      </c>
      <c r="O2510">
        <v>0</v>
      </c>
      <c r="P2510">
        <v>19</v>
      </c>
      <c r="Q2510">
        <v>0</v>
      </c>
      <c r="R2510">
        <v>0</v>
      </c>
      <c r="S2510">
        <v>0</v>
      </c>
      <c r="T2510">
        <v>1</v>
      </c>
      <c r="U2510">
        <v>0</v>
      </c>
      <c r="V2510">
        <v>0</v>
      </c>
      <c r="W2510">
        <v>0</v>
      </c>
      <c r="X2510">
        <v>7.9266884505794284</v>
      </c>
      <c r="Y2510">
        <v>0</v>
      </c>
      <c r="Z2510">
        <v>0</v>
      </c>
      <c r="AA2510">
        <v>0</v>
      </c>
      <c r="AB2510">
        <v>0.30715294545923477</v>
      </c>
      <c r="AC2510">
        <v>0</v>
      </c>
      <c r="AD2510">
        <v>0</v>
      </c>
      <c r="AE2510">
        <v>8.2338413960386632</v>
      </c>
    </row>
    <row r="2511" spans="1:31" x14ac:dyDescent="0.25">
      <c r="A2511">
        <v>1631242</v>
      </c>
      <c r="B2511">
        <v>1</v>
      </c>
      <c r="C2511" t="s">
        <v>80</v>
      </c>
      <c r="D2511" t="s">
        <v>100</v>
      </c>
      <c r="E2511" t="s">
        <v>204</v>
      </c>
      <c r="F2511" t="s">
        <v>7435</v>
      </c>
      <c r="G2511" t="s">
        <v>161</v>
      </c>
      <c r="H2511" t="s">
        <v>134</v>
      </c>
      <c r="I2511" t="s">
        <v>135</v>
      </c>
      <c r="J2511" t="s">
        <v>136</v>
      </c>
      <c r="K2511" t="s">
        <v>137</v>
      </c>
      <c r="L2511" t="s">
        <v>7436</v>
      </c>
      <c r="M2511" t="s">
        <v>7241</v>
      </c>
      <c r="N2511">
        <v>0.40500000000000003</v>
      </c>
      <c r="O2511">
        <v>1</v>
      </c>
      <c r="P2511">
        <v>282</v>
      </c>
      <c r="Q2511">
        <v>5</v>
      </c>
      <c r="R2511">
        <v>71</v>
      </c>
      <c r="S2511">
        <v>3</v>
      </c>
      <c r="T2511">
        <v>30</v>
      </c>
      <c r="U2511">
        <v>0</v>
      </c>
      <c r="V2511">
        <v>0</v>
      </c>
      <c r="W2511">
        <v>1.2716594914982999</v>
      </c>
      <c r="X2511">
        <v>40.925008144889418</v>
      </c>
      <c r="Y2511">
        <v>1.3967137680838133</v>
      </c>
      <c r="Z2511">
        <v>13.188248332764132</v>
      </c>
      <c r="AA2511">
        <v>0.95103850347884333</v>
      </c>
      <c r="AB2511">
        <v>18.247154532727826</v>
      </c>
      <c r="AC2511">
        <v>0</v>
      </c>
      <c r="AD2511">
        <v>0</v>
      </c>
      <c r="AE2511">
        <v>75.979822773442322</v>
      </c>
    </row>
    <row r="2512" spans="1:31" x14ac:dyDescent="0.25">
      <c r="A2512">
        <v>1631096</v>
      </c>
      <c r="B2512">
        <v>1</v>
      </c>
      <c r="C2512" t="s">
        <v>80</v>
      </c>
      <c r="D2512" t="s">
        <v>94</v>
      </c>
      <c r="E2512" t="s">
        <v>131</v>
      </c>
      <c r="F2512" t="s">
        <v>7437</v>
      </c>
      <c r="G2512" t="s">
        <v>256</v>
      </c>
      <c r="H2512" t="s">
        <v>134</v>
      </c>
      <c r="I2512" t="s">
        <v>135</v>
      </c>
      <c r="J2512" t="s">
        <v>136</v>
      </c>
      <c r="K2512" t="s">
        <v>137</v>
      </c>
      <c r="L2512" t="s">
        <v>7438</v>
      </c>
      <c r="M2512" t="s">
        <v>7439</v>
      </c>
      <c r="N2512">
        <v>0.69416666599999999</v>
      </c>
      <c r="O2512">
        <v>0</v>
      </c>
      <c r="P2512">
        <v>248</v>
      </c>
      <c r="Q2512">
        <v>0</v>
      </c>
      <c r="R2512">
        <v>0</v>
      </c>
      <c r="S2512">
        <v>0</v>
      </c>
      <c r="T2512">
        <v>21</v>
      </c>
      <c r="U2512">
        <v>0</v>
      </c>
      <c r="V2512">
        <v>0</v>
      </c>
      <c r="W2512">
        <v>0</v>
      </c>
      <c r="X2512">
        <v>41.829329159246299</v>
      </c>
      <c r="Y2512">
        <v>0</v>
      </c>
      <c r="Z2512">
        <v>0</v>
      </c>
      <c r="AA2512">
        <v>0</v>
      </c>
      <c r="AB2512">
        <v>10.356969323281692</v>
      </c>
      <c r="AC2512">
        <v>0</v>
      </c>
      <c r="AD2512">
        <v>0</v>
      </c>
      <c r="AE2512">
        <v>52.186298482527988</v>
      </c>
    </row>
    <row r="2513" spans="1:31" x14ac:dyDescent="0.25">
      <c r="A2513">
        <v>1630847</v>
      </c>
      <c r="B2513">
        <v>1</v>
      </c>
      <c r="C2513" t="s">
        <v>81</v>
      </c>
      <c r="D2513" t="s">
        <v>128</v>
      </c>
      <c r="E2513" t="s">
        <v>146</v>
      </c>
      <c r="F2513" t="s">
        <v>259</v>
      </c>
      <c r="G2513" t="s">
        <v>260</v>
      </c>
      <c r="H2513" t="s">
        <v>149</v>
      </c>
      <c r="I2513" t="s">
        <v>135</v>
      </c>
      <c r="J2513" t="s">
        <v>136</v>
      </c>
      <c r="K2513" t="s">
        <v>137</v>
      </c>
      <c r="L2513" t="s">
        <v>7440</v>
      </c>
      <c r="M2513" t="s">
        <v>7441</v>
      </c>
      <c r="N2513">
        <v>2.2716666659999998</v>
      </c>
      <c r="O2513">
        <v>0</v>
      </c>
      <c r="P2513">
        <v>79</v>
      </c>
      <c r="Q2513">
        <v>0</v>
      </c>
      <c r="R2513">
        <v>1</v>
      </c>
      <c r="S2513">
        <v>0</v>
      </c>
      <c r="T2513">
        <v>8</v>
      </c>
      <c r="U2513">
        <v>0</v>
      </c>
      <c r="V2513">
        <v>0</v>
      </c>
      <c r="W2513">
        <v>0</v>
      </c>
      <c r="X2513">
        <v>17.539824316407412</v>
      </c>
      <c r="Y2513">
        <v>0</v>
      </c>
      <c r="Z2513">
        <v>0.35542208084611587</v>
      </c>
      <c r="AA2513">
        <v>0</v>
      </c>
      <c r="AB2513">
        <v>56.686918394209457</v>
      </c>
      <c r="AC2513">
        <v>0</v>
      </c>
      <c r="AD2513">
        <v>0</v>
      </c>
      <c r="AE2513">
        <v>74.582164791462986</v>
      </c>
    </row>
    <row r="2514" spans="1:31" x14ac:dyDescent="0.25">
      <c r="A2514">
        <v>1631179</v>
      </c>
      <c r="B2514">
        <v>1</v>
      </c>
      <c r="C2514" t="s">
        <v>80</v>
      </c>
      <c r="D2514" t="s">
        <v>108</v>
      </c>
      <c r="E2514" t="s">
        <v>152</v>
      </c>
      <c r="F2514" t="s">
        <v>7442</v>
      </c>
      <c r="G2514" t="s">
        <v>154</v>
      </c>
      <c r="H2514" t="s">
        <v>149</v>
      </c>
      <c r="I2514" t="s">
        <v>135</v>
      </c>
      <c r="J2514" t="s">
        <v>136</v>
      </c>
      <c r="K2514" t="s">
        <v>137</v>
      </c>
      <c r="L2514" t="s">
        <v>7443</v>
      </c>
      <c r="M2514" t="s">
        <v>7444</v>
      </c>
      <c r="N2514">
        <v>1.2613888879999999</v>
      </c>
      <c r="O2514">
        <v>0</v>
      </c>
      <c r="P2514">
        <v>1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0.13746141218292501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0.13746141218292501</v>
      </c>
    </row>
    <row r="2515" spans="1:31" x14ac:dyDescent="0.25">
      <c r="A2515">
        <v>1631113</v>
      </c>
      <c r="B2515">
        <v>1</v>
      </c>
      <c r="C2515" t="s">
        <v>80</v>
      </c>
      <c r="D2515" t="s">
        <v>96</v>
      </c>
      <c r="E2515" t="s">
        <v>152</v>
      </c>
      <c r="F2515" t="s">
        <v>7445</v>
      </c>
      <c r="G2515" t="s">
        <v>154</v>
      </c>
      <c r="H2515" t="s">
        <v>149</v>
      </c>
      <c r="I2515" t="s">
        <v>135</v>
      </c>
      <c r="J2515" t="s">
        <v>136</v>
      </c>
      <c r="K2515" t="s">
        <v>137</v>
      </c>
      <c r="L2515" t="s">
        <v>7446</v>
      </c>
      <c r="M2515" t="s">
        <v>7447</v>
      </c>
      <c r="N2515">
        <v>7.7261111109999998</v>
      </c>
      <c r="O2515">
        <v>0</v>
      </c>
      <c r="P2515">
        <v>9</v>
      </c>
      <c r="Q2515">
        <v>0</v>
      </c>
      <c r="R2515">
        <v>0</v>
      </c>
      <c r="S2515">
        <v>0</v>
      </c>
      <c r="T2515">
        <v>2</v>
      </c>
      <c r="U2515">
        <v>0</v>
      </c>
      <c r="V2515">
        <v>0</v>
      </c>
      <c r="W2515">
        <v>0</v>
      </c>
      <c r="X2515">
        <v>29.749245635502678</v>
      </c>
      <c r="Y2515">
        <v>0</v>
      </c>
      <c r="Z2515">
        <v>0</v>
      </c>
      <c r="AA2515">
        <v>0</v>
      </c>
      <c r="AB2515">
        <v>21.938770864617418</v>
      </c>
      <c r="AC2515">
        <v>0</v>
      </c>
      <c r="AD2515">
        <v>0</v>
      </c>
      <c r="AE2515">
        <v>51.688016500120099</v>
      </c>
    </row>
    <row r="2516" spans="1:31" x14ac:dyDescent="0.25">
      <c r="A2516">
        <v>1630970</v>
      </c>
      <c r="B2516">
        <v>1</v>
      </c>
      <c r="C2516" t="s">
        <v>80</v>
      </c>
      <c r="D2516" t="s">
        <v>96</v>
      </c>
      <c r="E2516" t="s">
        <v>140</v>
      </c>
      <c r="F2516" t="s">
        <v>2321</v>
      </c>
      <c r="G2516" t="s">
        <v>1322</v>
      </c>
      <c r="H2516" t="s">
        <v>134</v>
      </c>
      <c r="I2516" t="s">
        <v>135</v>
      </c>
      <c r="J2516" t="s">
        <v>136</v>
      </c>
      <c r="K2516" t="s">
        <v>137</v>
      </c>
      <c r="L2516" t="s">
        <v>7448</v>
      </c>
      <c r="M2516" t="s">
        <v>7449</v>
      </c>
      <c r="N2516">
        <v>8.5047222219999998</v>
      </c>
      <c r="O2516">
        <v>9</v>
      </c>
      <c r="P2516">
        <v>1029</v>
      </c>
      <c r="Q2516">
        <v>20</v>
      </c>
      <c r="R2516">
        <v>60</v>
      </c>
      <c r="S2516">
        <v>7</v>
      </c>
      <c r="T2516">
        <v>20</v>
      </c>
      <c r="U2516">
        <v>0</v>
      </c>
      <c r="V2516">
        <v>1</v>
      </c>
      <c r="W2516">
        <v>167.46219155057548</v>
      </c>
      <c r="X2516">
        <v>805.32476236809987</v>
      </c>
      <c r="Y2516">
        <v>180.62172058461817</v>
      </c>
      <c r="Z2516">
        <v>257.72149906004972</v>
      </c>
      <c r="AA2516">
        <v>101.99171434815776</v>
      </c>
      <c r="AB2516">
        <v>151.1597135035457</v>
      </c>
      <c r="AC2516">
        <v>0</v>
      </c>
      <c r="AD2516">
        <v>3.2369469359318677</v>
      </c>
      <c r="AE2516">
        <v>1667.5185483509786</v>
      </c>
    </row>
    <row r="2517" spans="1:31" x14ac:dyDescent="0.25">
      <c r="A2517">
        <v>1630993</v>
      </c>
      <c r="B2517">
        <v>1</v>
      </c>
      <c r="C2517" t="s">
        <v>80</v>
      </c>
      <c r="D2517" t="s">
        <v>85</v>
      </c>
      <c r="E2517" t="s">
        <v>362</v>
      </c>
      <c r="F2517" t="s">
        <v>7450</v>
      </c>
      <c r="G2517" t="s">
        <v>172</v>
      </c>
      <c r="H2517" t="s">
        <v>149</v>
      </c>
      <c r="I2517" t="s">
        <v>135</v>
      </c>
      <c r="J2517" t="s">
        <v>136</v>
      </c>
      <c r="K2517" t="s">
        <v>137</v>
      </c>
      <c r="L2517" t="s">
        <v>7451</v>
      </c>
      <c r="M2517" t="s">
        <v>7452</v>
      </c>
      <c r="N2517">
        <v>4.1655555550000001</v>
      </c>
      <c r="O2517">
        <v>0</v>
      </c>
      <c r="P2517">
        <v>132</v>
      </c>
      <c r="Q2517">
        <v>0</v>
      </c>
      <c r="R2517">
        <v>0</v>
      </c>
      <c r="S2517">
        <v>0</v>
      </c>
      <c r="T2517">
        <v>3</v>
      </c>
      <c r="U2517">
        <v>0</v>
      </c>
      <c r="V2517">
        <v>0</v>
      </c>
      <c r="W2517">
        <v>0</v>
      </c>
      <c r="X2517">
        <v>131.44189764852746</v>
      </c>
      <c r="Y2517">
        <v>0</v>
      </c>
      <c r="Z2517">
        <v>0</v>
      </c>
      <c r="AA2517">
        <v>0</v>
      </c>
      <c r="AB2517">
        <v>9.3906241509256798</v>
      </c>
      <c r="AC2517">
        <v>0</v>
      </c>
      <c r="AD2517">
        <v>0</v>
      </c>
      <c r="AE2517">
        <v>140.83252179945313</v>
      </c>
    </row>
    <row r="2518" spans="1:31" x14ac:dyDescent="0.25">
      <c r="A2518">
        <v>1631348</v>
      </c>
      <c r="B2518">
        <v>1</v>
      </c>
      <c r="C2518" t="s">
        <v>80</v>
      </c>
      <c r="D2518" t="s">
        <v>103</v>
      </c>
      <c r="E2518" t="s">
        <v>131</v>
      </c>
      <c r="F2518" t="s">
        <v>7453</v>
      </c>
      <c r="G2518" t="s">
        <v>195</v>
      </c>
      <c r="H2518" t="s">
        <v>134</v>
      </c>
      <c r="I2518" t="s">
        <v>135</v>
      </c>
      <c r="J2518" t="s">
        <v>136</v>
      </c>
      <c r="K2518" t="s">
        <v>137</v>
      </c>
      <c r="L2518" t="s">
        <v>7454</v>
      </c>
      <c r="M2518" t="s">
        <v>7455</v>
      </c>
      <c r="N2518">
        <v>1.280277777</v>
      </c>
      <c r="O2518">
        <v>0</v>
      </c>
      <c r="P2518">
        <v>104</v>
      </c>
      <c r="Q2518">
        <v>0</v>
      </c>
      <c r="R2518">
        <v>14</v>
      </c>
      <c r="S2518">
        <v>0</v>
      </c>
      <c r="T2518">
        <v>14</v>
      </c>
      <c r="U2518">
        <v>0</v>
      </c>
      <c r="V2518">
        <v>0</v>
      </c>
      <c r="W2518">
        <v>0</v>
      </c>
      <c r="X2518">
        <v>20.893208570782846</v>
      </c>
      <c r="Y2518">
        <v>0</v>
      </c>
      <c r="Z2518">
        <v>1.0567104557185367</v>
      </c>
      <c r="AA2518">
        <v>0</v>
      </c>
      <c r="AB2518">
        <v>6.1815468437583805</v>
      </c>
      <c r="AC2518">
        <v>0</v>
      </c>
      <c r="AD2518">
        <v>0</v>
      </c>
      <c r="AE2518">
        <v>28.131465870259763</v>
      </c>
    </row>
    <row r="2519" spans="1:31" x14ac:dyDescent="0.25">
      <c r="A2519">
        <v>1630927</v>
      </c>
      <c r="B2519">
        <v>1</v>
      </c>
      <c r="C2519" t="s">
        <v>81</v>
      </c>
      <c r="D2519" t="s">
        <v>128</v>
      </c>
      <c r="E2519" t="s">
        <v>178</v>
      </c>
      <c r="F2519" t="s">
        <v>7456</v>
      </c>
      <c r="G2519" t="s">
        <v>148</v>
      </c>
      <c r="H2519" t="s">
        <v>149</v>
      </c>
      <c r="I2519" t="s">
        <v>135</v>
      </c>
      <c r="J2519" t="s">
        <v>136</v>
      </c>
      <c r="K2519" t="s">
        <v>143</v>
      </c>
      <c r="L2519" t="s">
        <v>7457</v>
      </c>
      <c r="M2519" t="s">
        <v>7458</v>
      </c>
      <c r="N2519">
        <v>7.2405555550000003</v>
      </c>
      <c r="O2519">
        <v>0</v>
      </c>
      <c r="P2519">
        <v>171</v>
      </c>
      <c r="Q2519">
        <v>0</v>
      </c>
      <c r="R2519">
        <v>0</v>
      </c>
      <c r="S2519">
        <v>0</v>
      </c>
      <c r="T2519">
        <v>7</v>
      </c>
      <c r="U2519">
        <v>0</v>
      </c>
      <c r="V2519">
        <v>0</v>
      </c>
      <c r="W2519">
        <v>0</v>
      </c>
      <c r="X2519">
        <v>242.75096242634294</v>
      </c>
      <c r="Y2519">
        <v>0</v>
      </c>
      <c r="Z2519">
        <v>0</v>
      </c>
      <c r="AA2519">
        <v>0</v>
      </c>
      <c r="AB2519">
        <v>37.628514014852577</v>
      </c>
      <c r="AC2519">
        <v>0</v>
      </c>
      <c r="AD2519">
        <v>0</v>
      </c>
      <c r="AE2519">
        <v>280.37947644119549</v>
      </c>
    </row>
    <row r="2520" spans="1:31" x14ac:dyDescent="0.25">
      <c r="A2520">
        <v>1631262</v>
      </c>
      <c r="B2520">
        <v>1</v>
      </c>
      <c r="C2520" t="s">
        <v>80</v>
      </c>
      <c r="D2520" t="s">
        <v>96</v>
      </c>
      <c r="E2520" t="s">
        <v>152</v>
      </c>
      <c r="F2520" t="s">
        <v>7459</v>
      </c>
      <c r="G2520" t="s">
        <v>168</v>
      </c>
      <c r="H2520" t="s">
        <v>149</v>
      </c>
      <c r="I2520" t="s">
        <v>135</v>
      </c>
      <c r="J2520" t="s">
        <v>136</v>
      </c>
      <c r="K2520" t="s">
        <v>137</v>
      </c>
      <c r="L2520" t="s">
        <v>7460</v>
      </c>
      <c r="M2520" t="s">
        <v>7461</v>
      </c>
      <c r="N2520">
        <v>6.125555555</v>
      </c>
      <c r="O2520">
        <v>0</v>
      </c>
      <c r="P2520">
        <v>1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7.7453875350262482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7.7453875350262482</v>
      </c>
    </row>
    <row r="2521" spans="1:31" x14ac:dyDescent="0.25">
      <c r="A2521">
        <v>1630907</v>
      </c>
      <c r="B2521">
        <v>1</v>
      </c>
      <c r="C2521" t="s">
        <v>80</v>
      </c>
      <c r="D2521" t="s">
        <v>97</v>
      </c>
      <c r="E2521" t="s">
        <v>152</v>
      </c>
      <c r="F2521" t="s">
        <v>7462</v>
      </c>
      <c r="G2521" t="s">
        <v>168</v>
      </c>
      <c r="H2521" t="s">
        <v>149</v>
      </c>
      <c r="I2521" t="s">
        <v>135</v>
      </c>
      <c r="J2521" t="s">
        <v>136</v>
      </c>
      <c r="K2521" t="s">
        <v>137</v>
      </c>
      <c r="L2521" t="s">
        <v>7463</v>
      </c>
      <c r="M2521" t="s">
        <v>7464</v>
      </c>
      <c r="N2521">
        <v>0.67944444400000004</v>
      </c>
      <c r="O2521">
        <v>0</v>
      </c>
      <c r="P2521">
        <v>1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1.1051614191636514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1.1051614191636514</v>
      </c>
    </row>
    <row r="2522" spans="1:31" x14ac:dyDescent="0.25">
      <c r="A2522">
        <v>1631305</v>
      </c>
      <c r="B2522">
        <v>1</v>
      </c>
      <c r="C2522" t="s">
        <v>80</v>
      </c>
      <c r="D2522" t="s">
        <v>110</v>
      </c>
      <c r="E2522" t="s">
        <v>131</v>
      </c>
      <c r="F2522" t="s">
        <v>7465</v>
      </c>
      <c r="G2522" t="s">
        <v>431</v>
      </c>
      <c r="H2522" t="s">
        <v>134</v>
      </c>
      <c r="I2522" t="s">
        <v>135</v>
      </c>
      <c r="J2522" t="s">
        <v>136</v>
      </c>
      <c r="K2522" t="s">
        <v>137</v>
      </c>
      <c r="L2522" t="s">
        <v>7466</v>
      </c>
      <c r="M2522" t="s">
        <v>7467</v>
      </c>
      <c r="N2522">
        <v>2.5919444440000001</v>
      </c>
      <c r="O2522">
        <v>0</v>
      </c>
      <c r="P2522">
        <v>255</v>
      </c>
      <c r="Q2522">
        <v>0</v>
      </c>
      <c r="R2522">
        <v>0</v>
      </c>
      <c r="S2522">
        <v>0</v>
      </c>
      <c r="T2522">
        <v>27</v>
      </c>
      <c r="U2522">
        <v>0</v>
      </c>
      <c r="V2522">
        <v>0</v>
      </c>
      <c r="W2522">
        <v>0</v>
      </c>
      <c r="X2522">
        <v>221.58047013210987</v>
      </c>
      <c r="Y2522">
        <v>0</v>
      </c>
      <c r="Z2522">
        <v>0</v>
      </c>
      <c r="AA2522">
        <v>0</v>
      </c>
      <c r="AB2522">
        <v>49.082286865682505</v>
      </c>
      <c r="AC2522">
        <v>0</v>
      </c>
      <c r="AD2522">
        <v>0</v>
      </c>
      <c r="AE2522">
        <v>270.66275699779237</v>
      </c>
    </row>
    <row r="2523" spans="1:31" x14ac:dyDescent="0.25">
      <c r="A2523">
        <v>1630864</v>
      </c>
      <c r="B2523">
        <v>1</v>
      </c>
      <c r="C2523" t="s">
        <v>80</v>
      </c>
      <c r="D2523" t="s">
        <v>99</v>
      </c>
      <c r="E2523" t="s">
        <v>131</v>
      </c>
      <c r="F2523" t="s">
        <v>7468</v>
      </c>
      <c r="G2523" t="s">
        <v>161</v>
      </c>
      <c r="H2523" t="s">
        <v>134</v>
      </c>
      <c r="I2523" t="s">
        <v>135</v>
      </c>
      <c r="J2523" t="s">
        <v>136</v>
      </c>
      <c r="K2523" t="s">
        <v>137</v>
      </c>
      <c r="L2523" t="s">
        <v>7469</v>
      </c>
      <c r="M2523" t="s">
        <v>7470</v>
      </c>
      <c r="N2523">
        <v>8.8333333E-2</v>
      </c>
      <c r="O2523">
        <v>1</v>
      </c>
      <c r="P2523">
        <v>71</v>
      </c>
      <c r="Q2523">
        <v>0</v>
      </c>
      <c r="R2523">
        <v>4</v>
      </c>
      <c r="S2523">
        <v>0</v>
      </c>
      <c r="T2523">
        <v>2</v>
      </c>
      <c r="U2523">
        <v>0</v>
      </c>
      <c r="V2523">
        <v>0</v>
      </c>
      <c r="W2523">
        <v>0.21393126339511667</v>
      </c>
      <c r="X2523">
        <v>0.74993475030134327</v>
      </c>
      <c r="Y2523">
        <v>0</v>
      </c>
      <c r="Z2523">
        <v>3.8373693944483339E-2</v>
      </c>
      <c r="AA2523">
        <v>0</v>
      </c>
      <c r="AB2523">
        <v>3.9788979626626676E-2</v>
      </c>
      <c r="AC2523">
        <v>0</v>
      </c>
      <c r="AD2523">
        <v>0</v>
      </c>
      <c r="AE2523">
        <v>1.0420286872675699</v>
      </c>
    </row>
    <row r="2524" spans="1:31" x14ac:dyDescent="0.25">
      <c r="A2524">
        <v>1631314</v>
      </c>
      <c r="B2524">
        <v>1</v>
      </c>
      <c r="C2524" t="s">
        <v>81</v>
      </c>
      <c r="D2524" t="s">
        <v>112</v>
      </c>
      <c r="E2524" t="s">
        <v>178</v>
      </c>
      <c r="F2524" t="s">
        <v>615</v>
      </c>
      <c r="G2524" t="s">
        <v>227</v>
      </c>
      <c r="H2524" t="s">
        <v>149</v>
      </c>
      <c r="I2524" t="s">
        <v>135</v>
      </c>
      <c r="J2524" t="s">
        <v>136</v>
      </c>
      <c r="K2524" t="s">
        <v>137</v>
      </c>
      <c r="L2524" t="s">
        <v>7471</v>
      </c>
      <c r="M2524" t="s">
        <v>7472</v>
      </c>
      <c r="N2524">
        <v>0.84333333300000002</v>
      </c>
      <c r="O2524">
        <v>0</v>
      </c>
      <c r="P2524">
        <v>3</v>
      </c>
      <c r="Q2524">
        <v>0</v>
      </c>
      <c r="R2524">
        <v>1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0.16747023257712917</v>
      </c>
      <c r="Y2524">
        <v>0</v>
      </c>
      <c r="Z2524">
        <v>0.11379273332299999</v>
      </c>
      <c r="AA2524">
        <v>0</v>
      </c>
      <c r="AB2524">
        <v>0</v>
      </c>
      <c r="AC2524">
        <v>0</v>
      </c>
      <c r="AD2524">
        <v>0</v>
      </c>
      <c r="AE2524">
        <v>0.28126296590012917</v>
      </c>
    </row>
    <row r="2525" spans="1:31" x14ac:dyDescent="0.25">
      <c r="A2525">
        <v>1631145</v>
      </c>
      <c r="B2525">
        <v>1</v>
      </c>
      <c r="C2525" t="s">
        <v>81</v>
      </c>
      <c r="D2525" t="s">
        <v>113</v>
      </c>
      <c r="E2525" t="s">
        <v>642</v>
      </c>
      <c r="F2525" t="s">
        <v>6223</v>
      </c>
      <c r="G2525" t="s">
        <v>161</v>
      </c>
      <c r="H2525" t="s">
        <v>134</v>
      </c>
      <c r="I2525" t="s">
        <v>135</v>
      </c>
      <c r="J2525" t="s">
        <v>136</v>
      </c>
      <c r="K2525" t="s">
        <v>137</v>
      </c>
      <c r="L2525" t="s">
        <v>7473</v>
      </c>
      <c r="M2525" t="s">
        <v>7474</v>
      </c>
      <c r="N2525">
        <v>0.63138888800000004</v>
      </c>
      <c r="O2525">
        <v>0</v>
      </c>
      <c r="P2525">
        <v>2415</v>
      </c>
      <c r="Q2525">
        <v>169</v>
      </c>
      <c r="R2525">
        <v>512</v>
      </c>
      <c r="S2525">
        <v>12</v>
      </c>
      <c r="T2525">
        <v>284</v>
      </c>
      <c r="U2525">
        <v>1</v>
      </c>
      <c r="V2525">
        <v>0</v>
      </c>
      <c r="W2525">
        <v>0</v>
      </c>
      <c r="X2525">
        <v>254.93383923904523</v>
      </c>
      <c r="Y2525">
        <v>94.34712712386046</v>
      </c>
      <c r="Z2525">
        <v>175.45459386715487</v>
      </c>
      <c r="AA2525">
        <v>18.287604659415557</v>
      </c>
      <c r="AB2525">
        <v>128.93295611016453</v>
      </c>
      <c r="AC2525">
        <v>0.17361789670988889</v>
      </c>
      <c r="AD2525">
        <v>0</v>
      </c>
      <c r="AE2525">
        <v>672.12973889635055</v>
      </c>
    </row>
    <row r="2526" spans="1:31" x14ac:dyDescent="0.25">
      <c r="A2526">
        <v>1630896</v>
      </c>
      <c r="B2526">
        <v>1</v>
      </c>
      <c r="C2526" t="s">
        <v>81</v>
      </c>
      <c r="D2526" t="s">
        <v>127</v>
      </c>
      <c r="E2526" t="s">
        <v>178</v>
      </c>
      <c r="F2526" t="s">
        <v>7475</v>
      </c>
      <c r="G2526" t="s">
        <v>148</v>
      </c>
      <c r="H2526" t="s">
        <v>149</v>
      </c>
      <c r="I2526" t="s">
        <v>135</v>
      </c>
      <c r="J2526" t="s">
        <v>136</v>
      </c>
      <c r="K2526" t="s">
        <v>143</v>
      </c>
      <c r="L2526" t="s">
        <v>7476</v>
      </c>
      <c r="M2526" t="s">
        <v>7477</v>
      </c>
      <c r="N2526">
        <v>1.413782222</v>
      </c>
      <c r="O2526">
        <v>0</v>
      </c>
      <c r="P2526">
        <v>30</v>
      </c>
      <c r="Q2526">
        <v>0</v>
      </c>
      <c r="R2526">
        <v>0</v>
      </c>
      <c r="S2526">
        <v>0</v>
      </c>
      <c r="T2526">
        <v>5</v>
      </c>
      <c r="U2526">
        <v>0</v>
      </c>
      <c r="V2526">
        <v>0</v>
      </c>
      <c r="W2526">
        <v>0</v>
      </c>
      <c r="X2526">
        <v>9.1417336660600288</v>
      </c>
      <c r="Y2526">
        <v>0</v>
      </c>
      <c r="Z2526">
        <v>0</v>
      </c>
      <c r="AA2526">
        <v>0</v>
      </c>
      <c r="AB2526">
        <v>0.35923901366620503</v>
      </c>
      <c r="AC2526">
        <v>0</v>
      </c>
      <c r="AD2526">
        <v>0</v>
      </c>
      <c r="AE2526">
        <v>9.5009726797262335</v>
      </c>
    </row>
    <row r="2527" spans="1:31" x14ac:dyDescent="0.25">
      <c r="A2527">
        <v>1631082</v>
      </c>
      <c r="B2527">
        <v>1</v>
      </c>
      <c r="C2527" t="s">
        <v>81</v>
      </c>
      <c r="D2527" t="s">
        <v>128</v>
      </c>
      <c r="E2527" t="s">
        <v>204</v>
      </c>
      <c r="F2527" t="s">
        <v>7478</v>
      </c>
      <c r="G2527" t="s">
        <v>142</v>
      </c>
      <c r="H2527" t="s">
        <v>134</v>
      </c>
      <c r="I2527" t="s">
        <v>135</v>
      </c>
      <c r="J2527" t="s">
        <v>136</v>
      </c>
      <c r="K2527" t="s">
        <v>143</v>
      </c>
      <c r="L2527" t="s">
        <v>7479</v>
      </c>
      <c r="M2527" t="s">
        <v>7480</v>
      </c>
      <c r="N2527">
        <v>1.4875</v>
      </c>
      <c r="O2527">
        <v>0</v>
      </c>
      <c r="P2527">
        <v>0</v>
      </c>
      <c r="Q2527">
        <v>1</v>
      </c>
      <c r="R2527">
        <v>0</v>
      </c>
      <c r="S2527">
        <v>24</v>
      </c>
      <c r="T2527">
        <v>43</v>
      </c>
      <c r="U2527">
        <v>24</v>
      </c>
      <c r="V2527">
        <v>43</v>
      </c>
      <c r="W2527">
        <v>0</v>
      </c>
      <c r="X2527">
        <v>0</v>
      </c>
      <c r="Y2527">
        <v>1.6053637737664648</v>
      </c>
      <c r="Z2527">
        <v>0</v>
      </c>
      <c r="AA2527">
        <v>574.8899813951034</v>
      </c>
      <c r="AB2527">
        <v>1013.9910305782624</v>
      </c>
      <c r="AC2527">
        <v>4861.0164763441135</v>
      </c>
      <c r="AD2527">
        <v>3829.0279042786487</v>
      </c>
      <c r="AE2527">
        <v>10280.530756369895</v>
      </c>
    </row>
    <row r="2528" spans="1:31" x14ac:dyDescent="0.25">
      <c r="A2528">
        <v>1631331</v>
      </c>
      <c r="B2528">
        <v>1</v>
      </c>
      <c r="C2528" t="s">
        <v>80</v>
      </c>
      <c r="D2528" t="s">
        <v>88</v>
      </c>
      <c r="E2528" t="s">
        <v>146</v>
      </c>
      <c r="F2528" t="s">
        <v>7481</v>
      </c>
      <c r="G2528" t="s">
        <v>239</v>
      </c>
      <c r="H2528" t="s">
        <v>149</v>
      </c>
      <c r="I2528" t="s">
        <v>135</v>
      </c>
      <c r="J2528" t="s">
        <v>136</v>
      </c>
      <c r="K2528" t="s">
        <v>137</v>
      </c>
      <c r="L2528" t="s">
        <v>7482</v>
      </c>
      <c r="M2528" t="s">
        <v>7483</v>
      </c>
      <c r="N2528">
        <v>0.37305555499999998</v>
      </c>
      <c r="O2528">
        <v>0</v>
      </c>
      <c r="P2528">
        <v>707</v>
      </c>
      <c r="Q2528">
        <v>0</v>
      </c>
      <c r="R2528">
        <v>0</v>
      </c>
      <c r="S2528">
        <v>0</v>
      </c>
      <c r="T2528">
        <v>28</v>
      </c>
      <c r="U2528">
        <v>0</v>
      </c>
      <c r="V2528">
        <v>0</v>
      </c>
      <c r="W2528">
        <v>0</v>
      </c>
      <c r="X2528">
        <v>77.651111434056361</v>
      </c>
      <c r="Y2528">
        <v>0</v>
      </c>
      <c r="Z2528">
        <v>0</v>
      </c>
      <c r="AA2528">
        <v>0</v>
      </c>
      <c r="AB2528">
        <v>2.7007433413188098</v>
      </c>
      <c r="AC2528">
        <v>0</v>
      </c>
      <c r="AD2528">
        <v>0</v>
      </c>
      <c r="AE2528">
        <v>80.351854775375173</v>
      </c>
    </row>
    <row r="2529" spans="1:31" x14ac:dyDescent="0.25">
      <c r="A2529">
        <v>1630853</v>
      </c>
      <c r="B2529">
        <v>1</v>
      </c>
      <c r="C2529" t="s">
        <v>80</v>
      </c>
      <c r="D2529" t="s">
        <v>94</v>
      </c>
      <c r="E2529" t="s">
        <v>131</v>
      </c>
      <c r="F2529" t="s">
        <v>7484</v>
      </c>
      <c r="G2529" t="s">
        <v>691</v>
      </c>
      <c r="H2529" t="s">
        <v>134</v>
      </c>
      <c r="I2529" t="s">
        <v>135</v>
      </c>
      <c r="J2529" t="s">
        <v>136</v>
      </c>
      <c r="K2529" t="s">
        <v>137</v>
      </c>
      <c r="L2529" t="s">
        <v>7485</v>
      </c>
      <c r="M2529" t="s">
        <v>7486</v>
      </c>
      <c r="N2529">
        <v>1.323055555</v>
      </c>
      <c r="O2529">
        <v>0</v>
      </c>
      <c r="P2529">
        <v>176</v>
      </c>
      <c r="Q2529">
        <v>0</v>
      </c>
      <c r="R2529">
        <v>0</v>
      </c>
      <c r="S2529">
        <v>0</v>
      </c>
      <c r="T2529">
        <v>9</v>
      </c>
      <c r="U2529">
        <v>0</v>
      </c>
      <c r="V2529">
        <v>0</v>
      </c>
      <c r="W2529">
        <v>0</v>
      </c>
      <c r="X2529">
        <v>51.532501752129235</v>
      </c>
      <c r="Y2529">
        <v>0</v>
      </c>
      <c r="Z2529">
        <v>0</v>
      </c>
      <c r="AA2529">
        <v>0</v>
      </c>
      <c r="AB2529">
        <v>6.9233235687102406</v>
      </c>
      <c r="AC2529">
        <v>0</v>
      </c>
      <c r="AD2529">
        <v>0</v>
      </c>
      <c r="AE2529">
        <v>58.455825320839473</v>
      </c>
    </row>
    <row r="2530" spans="1:31" x14ac:dyDescent="0.25">
      <c r="A2530">
        <v>1630996</v>
      </c>
      <c r="B2530">
        <v>1</v>
      </c>
      <c r="C2530" t="s">
        <v>81</v>
      </c>
      <c r="D2530" t="s">
        <v>120</v>
      </c>
      <c r="E2530" t="s">
        <v>178</v>
      </c>
      <c r="F2530" t="s">
        <v>7487</v>
      </c>
      <c r="G2530" t="s">
        <v>227</v>
      </c>
      <c r="H2530" t="s">
        <v>149</v>
      </c>
      <c r="I2530" t="s">
        <v>135</v>
      </c>
      <c r="J2530" t="s">
        <v>136</v>
      </c>
      <c r="K2530" t="s">
        <v>137</v>
      </c>
      <c r="L2530" t="s">
        <v>7488</v>
      </c>
      <c r="M2530" t="s">
        <v>7489</v>
      </c>
      <c r="N2530">
        <v>0.48194444400000003</v>
      </c>
      <c r="O2530">
        <v>0</v>
      </c>
      <c r="P2530">
        <v>21</v>
      </c>
      <c r="Q2530">
        <v>0</v>
      </c>
      <c r="R2530">
        <v>1</v>
      </c>
      <c r="S2530">
        <v>0</v>
      </c>
      <c r="T2530">
        <v>3</v>
      </c>
      <c r="U2530">
        <v>0</v>
      </c>
      <c r="V2530">
        <v>0</v>
      </c>
      <c r="W2530">
        <v>0</v>
      </c>
      <c r="X2530">
        <v>1.234332053777067</v>
      </c>
      <c r="Y2530">
        <v>0</v>
      </c>
      <c r="Z2530">
        <v>6.0949351909444453E-4</v>
      </c>
      <c r="AA2530">
        <v>0</v>
      </c>
      <c r="AB2530">
        <v>0.14918383458118334</v>
      </c>
      <c r="AC2530">
        <v>0</v>
      </c>
      <c r="AD2530">
        <v>0</v>
      </c>
      <c r="AE2530">
        <v>1.3841253818773447</v>
      </c>
    </row>
    <row r="2531" spans="1:31" x14ac:dyDescent="0.25">
      <c r="A2531">
        <v>1631065</v>
      </c>
      <c r="B2531">
        <v>1</v>
      </c>
      <c r="C2531" t="s">
        <v>80</v>
      </c>
      <c r="D2531" t="s">
        <v>107</v>
      </c>
      <c r="E2531" t="s">
        <v>152</v>
      </c>
      <c r="F2531" t="s">
        <v>7490</v>
      </c>
      <c r="G2531" t="s">
        <v>154</v>
      </c>
      <c r="H2531" t="s">
        <v>149</v>
      </c>
      <c r="I2531" t="s">
        <v>135</v>
      </c>
      <c r="J2531" t="s">
        <v>136</v>
      </c>
      <c r="K2531" t="s">
        <v>137</v>
      </c>
      <c r="L2531" t="s">
        <v>7491</v>
      </c>
      <c r="M2531" t="s">
        <v>7492</v>
      </c>
      <c r="N2531">
        <v>2.0347222220000001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0.43364467601801504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0.43364467601801504</v>
      </c>
    </row>
    <row r="2532" spans="1:31" x14ac:dyDescent="0.25">
      <c r="A2532">
        <v>1631251</v>
      </c>
      <c r="B2532">
        <v>1</v>
      </c>
      <c r="C2532" t="s">
        <v>80</v>
      </c>
      <c r="D2532" t="s">
        <v>99</v>
      </c>
      <c r="E2532" t="s">
        <v>131</v>
      </c>
      <c r="F2532" t="s">
        <v>7493</v>
      </c>
      <c r="G2532" t="s">
        <v>1322</v>
      </c>
      <c r="H2532" t="s">
        <v>134</v>
      </c>
      <c r="I2532" t="s">
        <v>135</v>
      </c>
      <c r="J2532" t="s">
        <v>136</v>
      </c>
      <c r="K2532" t="s">
        <v>137</v>
      </c>
      <c r="L2532" t="s">
        <v>7494</v>
      </c>
      <c r="M2532" t="s">
        <v>7495</v>
      </c>
      <c r="N2532">
        <v>5.1749999999999998</v>
      </c>
      <c r="O2532">
        <v>0</v>
      </c>
      <c r="P2532">
        <v>344</v>
      </c>
      <c r="Q2532">
        <v>0</v>
      </c>
      <c r="R2532">
        <v>8</v>
      </c>
      <c r="S2532">
        <v>2</v>
      </c>
      <c r="T2532">
        <v>30</v>
      </c>
      <c r="U2532">
        <v>0</v>
      </c>
      <c r="V2532">
        <v>1</v>
      </c>
      <c r="W2532">
        <v>0</v>
      </c>
      <c r="X2532">
        <v>596.31182633891956</v>
      </c>
      <c r="Y2532">
        <v>0</v>
      </c>
      <c r="Z2532">
        <v>5.501105885112155</v>
      </c>
      <c r="AA2532">
        <v>7.3459300302301331</v>
      </c>
      <c r="AB2532">
        <v>130.58321745623502</v>
      </c>
      <c r="AC2532">
        <v>0</v>
      </c>
      <c r="AD2532">
        <v>2.9914626674113647</v>
      </c>
      <c r="AE2532">
        <v>742.73354237790818</v>
      </c>
    </row>
    <row r="2533" spans="1:31" x14ac:dyDescent="0.25">
      <c r="A2533">
        <v>1630916</v>
      </c>
      <c r="B2533">
        <v>1</v>
      </c>
      <c r="C2533" t="s">
        <v>81</v>
      </c>
      <c r="D2533" t="s">
        <v>128</v>
      </c>
      <c r="E2533" t="s">
        <v>178</v>
      </c>
      <c r="F2533" t="s">
        <v>1862</v>
      </c>
      <c r="G2533" t="s">
        <v>148</v>
      </c>
      <c r="H2533" t="s">
        <v>149</v>
      </c>
      <c r="I2533" t="s">
        <v>135</v>
      </c>
      <c r="J2533" t="s">
        <v>136</v>
      </c>
      <c r="K2533" t="s">
        <v>143</v>
      </c>
      <c r="L2533" t="s">
        <v>7496</v>
      </c>
      <c r="M2533" t="s">
        <v>7497</v>
      </c>
      <c r="N2533">
        <v>7.7446166659999998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54</v>
      </c>
      <c r="U2533">
        <v>0</v>
      </c>
      <c r="V2533">
        <v>2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575.81953900807503</v>
      </c>
      <c r="AC2533">
        <v>0</v>
      </c>
      <c r="AD2533">
        <v>1380.2753101873157</v>
      </c>
      <c r="AE2533">
        <v>1956.0948491953907</v>
      </c>
    </row>
    <row r="2534" spans="1:31" x14ac:dyDescent="0.25">
      <c r="A2534">
        <v>1631308</v>
      </c>
      <c r="B2534">
        <v>1</v>
      </c>
      <c r="C2534" t="s">
        <v>81</v>
      </c>
      <c r="D2534" t="s">
        <v>115</v>
      </c>
      <c r="E2534" t="s">
        <v>131</v>
      </c>
      <c r="F2534" t="s">
        <v>6697</v>
      </c>
      <c r="G2534" t="s">
        <v>585</v>
      </c>
      <c r="H2534" t="s">
        <v>134</v>
      </c>
      <c r="I2534" t="s">
        <v>135</v>
      </c>
      <c r="J2534" t="s">
        <v>136</v>
      </c>
      <c r="K2534" t="s">
        <v>137</v>
      </c>
      <c r="L2534" t="s">
        <v>7498</v>
      </c>
      <c r="M2534" t="s">
        <v>7499</v>
      </c>
      <c r="N2534">
        <v>0.80777777699999997</v>
      </c>
      <c r="O2534">
        <v>0</v>
      </c>
      <c r="P2534">
        <v>142</v>
      </c>
      <c r="Q2534">
        <v>0</v>
      </c>
      <c r="R2534">
        <v>0</v>
      </c>
      <c r="S2534">
        <v>0</v>
      </c>
      <c r="T2534">
        <v>103</v>
      </c>
      <c r="U2534">
        <v>0</v>
      </c>
      <c r="V2534">
        <v>0</v>
      </c>
      <c r="W2534">
        <v>0</v>
      </c>
      <c r="X2534">
        <v>23.616553714193437</v>
      </c>
      <c r="Y2534">
        <v>0</v>
      </c>
      <c r="Z2534">
        <v>0</v>
      </c>
      <c r="AA2534">
        <v>0</v>
      </c>
      <c r="AB2534">
        <v>50.036467987625684</v>
      </c>
      <c r="AC2534">
        <v>0</v>
      </c>
      <c r="AD2534">
        <v>0</v>
      </c>
      <c r="AE2534">
        <v>73.653021701819114</v>
      </c>
    </row>
    <row r="2535" spans="1:31" x14ac:dyDescent="0.25">
      <c r="A2535">
        <v>1631208</v>
      </c>
      <c r="B2535">
        <v>1</v>
      </c>
      <c r="C2535" t="s">
        <v>81</v>
      </c>
      <c r="D2535" t="s">
        <v>122</v>
      </c>
      <c r="E2535" t="s">
        <v>362</v>
      </c>
      <c r="F2535" t="s">
        <v>7500</v>
      </c>
      <c r="G2535" t="s">
        <v>900</v>
      </c>
      <c r="H2535" t="s">
        <v>149</v>
      </c>
      <c r="I2535" t="s">
        <v>135</v>
      </c>
      <c r="J2535" t="s">
        <v>136</v>
      </c>
      <c r="K2535" t="s">
        <v>137</v>
      </c>
      <c r="L2535" t="s">
        <v>7501</v>
      </c>
      <c r="M2535" t="s">
        <v>7502</v>
      </c>
      <c r="N2535">
        <v>1.234722222</v>
      </c>
      <c r="O2535">
        <v>0</v>
      </c>
      <c r="P2535">
        <v>34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13.665823176675415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13.665823176675415</v>
      </c>
    </row>
    <row r="2536" spans="1:31" x14ac:dyDescent="0.25">
      <c r="A2536">
        <v>1631125</v>
      </c>
      <c r="B2536">
        <v>1</v>
      </c>
      <c r="C2536" t="s">
        <v>81</v>
      </c>
      <c r="D2536" t="s">
        <v>118</v>
      </c>
      <c r="E2536" t="s">
        <v>152</v>
      </c>
      <c r="F2536" t="s">
        <v>7503</v>
      </c>
      <c r="G2536" t="s">
        <v>154</v>
      </c>
      <c r="H2536" t="s">
        <v>149</v>
      </c>
      <c r="I2536" t="s">
        <v>135</v>
      </c>
      <c r="J2536" t="s">
        <v>136</v>
      </c>
      <c r="K2536" t="s">
        <v>137</v>
      </c>
      <c r="L2536" t="s">
        <v>7504</v>
      </c>
      <c r="M2536" t="s">
        <v>7505</v>
      </c>
      <c r="N2536">
        <v>1.285555555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18</v>
      </c>
      <c r="U2536">
        <v>0</v>
      </c>
      <c r="V2536">
        <v>1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10.980788483934733</v>
      </c>
      <c r="AC2536">
        <v>0</v>
      </c>
      <c r="AD2536">
        <v>26.2130783556096</v>
      </c>
      <c r="AE2536">
        <v>37.193866839544334</v>
      </c>
    </row>
    <row r="2537" spans="1:31" x14ac:dyDescent="0.25">
      <c r="A2537">
        <v>1631079</v>
      </c>
      <c r="B2537">
        <v>1</v>
      </c>
      <c r="C2537" t="s">
        <v>80</v>
      </c>
      <c r="D2537" t="s">
        <v>93</v>
      </c>
      <c r="E2537" t="s">
        <v>178</v>
      </c>
      <c r="F2537" t="s">
        <v>7506</v>
      </c>
      <c r="G2537" t="s">
        <v>227</v>
      </c>
      <c r="H2537" t="s">
        <v>149</v>
      </c>
      <c r="I2537" t="s">
        <v>135</v>
      </c>
      <c r="J2537" t="s">
        <v>136</v>
      </c>
      <c r="K2537" t="s">
        <v>137</v>
      </c>
      <c r="L2537" t="s">
        <v>7507</v>
      </c>
      <c r="M2537" t="s">
        <v>7508</v>
      </c>
      <c r="N2537">
        <v>3.21</v>
      </c>
      <c r="O2537">
        <v>0</v>
      </c>
      <c r="P2537">
        <v>44</v>
      </c>
      <c r="Q2537">
        <v>0</v>
      </c>
      <c r="R2537">
        <v>0</v>
      </c>
      <c r="S2537">
        <v>0</v>
      </c>
      <c r="T2537">
        <v>15</v>
      </c>
      <c r="U2537">
        <v>0</v>
      </c>
      <c r="V2537">
        <v>0</v>
      </c>
      <c r="W2537">
        <v>0</v>
      </c>
      <c r="X2537">
        <v>50.833553501202879</v>
      </c>
      <c r="Y2537">
        <v>0</v>
      </c>
      <c r="Z2537">
        <v>0</v>
      </c>
      <c r="AA2537">
        <v>0</v>
      </c>
      <c r="AB2537">
        <v>147.05756954829437</v>
      </c>
      <c r="AC2537">
        <v>0</v>
      </c>
      <c r="AD2537">
        <v>0</v>
      </c>
      <c r="AE2537">
        <v>197.89112304949725</v>
      </c>
    </row>
    <row r="2538" spans="1:31" x14ac:dyDescent="0.25">
      <c r="A2538">
        <v>1631271</v>
      </c>
      <c r="B2538">
        <v>1</v>
      </c>
      <c r="C2538" t="s">
        <v>80</v>
      </c>
      <c r="D2538" t="s">
        <v>90</v>
      </c>
      <c r="E2538" t="s">
        <v>178</v>
      </c>
      <c r="F2538" t="s">
        <v>7509</v>
      </c>
      <c r="G2538" t="s">
        <v>231</v>
      </c>
      <c r="H2538" t="s">
        <v>149</v>
      </c>
      <c r="I2538" t="s">
        <v>135</v>
      </c>
      <c r="J2538" t="s">
        <v>136</v>
      </c>
      <c r="K2538" t="s">
        <v>137</v>
      </c>
      <c r="L2538" t="s">
        <v>7510</v>
      </c>
      <c r="M2538" t="s">
        <v>7511</v>
      </c>
      <c r="N2538">
        <v>0.60222222199999997</v>
      </c>
      <c r="O2538">
        <v>0</v>
      </c>
      <c r="P2538">
        <v>48</v>
      </c>
      <c r="Q2538">
        <v>0</v>
      </c>
      <c r="R2538">
        <v>0</v>
      </c>
      <c r="S2538">
        <v>0</v>
      </c>
      <c r="T2538">
        <v>3</v>
      </c>
      <c r="U2538">
        <v>0</v>
      </c>
      <c r="V2538">
        <v>0</v>
      </c>
      <c r="W2538">
        <v>0</v>
      </c>
      <c r="X2538">
        <v>11.548204648881788</v>
      </c>
      <c r="Y2538">
        <v>0</v>
      </c>
      <c r="Z2538">
        <v>0</v>
      </c>
      <c r="AA2538">
        <v>0</v>
      </c>
      <c r="AB2538">
        <v>0.29465778494824002</v>
      </c>
      <c r="AC2538">
        <v>0</v>
      </c>
      <c r="AD2538">
        <v>0</v>
      </c>
      <c r="AE2538">
        <v>11.842862433830028</v>
      </c>
    </row>
    <row r="2539" spans="1:31" x14ac:dyDescent="0.25">
      <c r="A2539">
        <v>1631294</v>
      </c>
      <c r="B2539">
        <v>1</v>
      </c>
      <c r="C2539" t="s">
        <v>81</v>
      </c>
      <c r="D2539" t="s">
        <v>112</v>
      </c>
      <c r="E2539" t="s">
        <v>178</v>
      </c>
      <c r="F2539" t="s">
        <v>615</v>
      </c>
      <c r="G2539" t="s">
        <v>227</v>
      </c>
      <c r="H2539" t="s">
        <v>149</v>
      </c>
      <c r="I2539" t="s">
        <v>135</v>
      </c>
      <c r="J2539" t="s">
        <v>136</v>
      </c>
      <c r="K2539" t="s">
        <v>137</v>
      </c>
      <c r="L2539" t="s">
        <v>7512</v>
      </c>
      <c r="M2539" t="s">
        <v>7513</v>
      </c>
      <c r="N2539">
        <v>0.49111111099999999</v>
      </c>
      <c r="O2539">
        <v>0</v>
      </c>
      <c r="P2539">
        <v>3</v>
      </c>
      <c r="Q2539">
        <v>0</v>
      </c>
      <c r="R2539">
        <v>1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9.975727739583834E-2</v>
      </c>
      <c r="Y2539">
        <v>0</v>
      </c>
      <c r="Z2539">
        <v>6.7744097967488884E-2</v>
      </c>
      <c r="AA2539">
        <v>0</v>
      </c>
      <c r="AB2539">
        <v>0</v>
      </c>
      <c r="AC2539">
        <v>0</v>
      </c>
      <c r="AD2539">
        <v>0</v>
      </c>
      <c r="AE2539">
        <v>0.16750137536332721</v>
      </c>
    </row>
    <row r="2540" spans="1:31" x14ac:dyDescent="0.25">
      <c r="A2540">
        <v>1631334</v>
      </c>
      <c r="B2540">
        <v>1</v>
      </c>
      <c r="C2540" t="s">
        <v>80</v>
      </c>
      <c r="D2540" t="s">
        <v>96</v>
      </c>
      <c r="E2540" t="s">
        <v>178</v>
      </c>
      <c r="F2540" t="s">
        <v>7514</v>
      </c>
      <c r="G2540" t="s">
        <v>675</v>
      </c>
      <c r="H2540" t="s">
        <v>149</v>
      </c>
      <c r="I2540" t="s">
        <v>135</v>
      </c>
      <c r="J2540" t="s">
        <v>136</v>
      </c>
      <c r="K2540" t="s">
        <v>137</v>
      </c>
      <c r="L2540" t="s">
        <v>7515</v>
      </c>
      <c r="M2540" t="s">
        <v>7516</v>
      </c>
      <c r="N2540">
        <v>4.0044444439999998</v>
      </c>
      <c r="O2540">
        <v>0</v>
      </c>
      <c r="P2540">
        <v>90</v>
      </c>
      <c r="Q2540">
        <v>0</v>
      </c>
      <c r="R2540">
        <v>0</v>
      </c>
      <c r="S2540">
        <v>0</v>
      </c>
      <c r="T2540">
        <v>4</v>
      </c>
      <c r="U2540">
        <v>0</v>
      </c>
      <c r="V2540">
        <v>0</v>
      </c>
      <c r="W2540">
        <v>0</v>
      </c>
      <c r="X2540">
        <v>69.732610685890506</v>
      </c>
      <c r="Y2540">
        <v>0</v>
      </c>
      <c r="Z2540">
        <v>0</v>
      </c>
      <c r="AA2540">
        <v>0</v>
      </c>
      <c r="AB2540">
        <v>1.7620966768986532</v>
      </c>
      <c r="AC2540">
        <v>0</v>
      </c>
      <c r="AD2540">
        <v>0</v>
      </c>
      <c r="AE2540">
        <v>71.494707362789157</v>
      </c>
    </row>
    <row r="2541" spans="1:31" x14ac:dyDescent="0.25">
      <c r="A2541">
        <v>1630893</v>
      </c>
      <c r="B2541">
        <v>1</v>
      </c>
      <c r="C2541" t="s">
        <v>80</v>
      </c>
      <c r="D2541" t="s">
        <v>88</v>
      </c>
      <c r="E2541" t="s">
        <v>146</v>
      </c>
      <c r="F2541" t="s">
        <v>7517</v>
      </c>
      <c r="G2541" t="s">
        <v>142</v>
      </c>
      <c r="H2541" t="s">
        <v>149</v>
      </c>
      <c r="I2541" t="s">
        <v>135</v>
      </c>
      <c r="J2541" t="s">
        <v>136</v>
      </c>
      <c r="K2541" t="s">
        <v>143</v>
      </c>
      <c r="L2541" t="s">
        <v>7518</v>
      </c>
      <c r="M2541" t="s">
        <v>7519</v>
      </c>
      <c r="N2541">
        <v>0.6</v>
      </c>
      <c r="O2541">
        <v>0</v>
      </c>
      <c r="P2541">
        <v>156</v>
      </c>
      <c r="Q2541">
        <v>0</v>
      </c>
      <c r="R2541">
        <v>0</v>
      </c>
      <c r="S2541">
        <v>0</v>
      </c>
      <c r="T2541">
        <v>31</v>
      </c>
      <c r="U2541">
        <v>0</v>
      </c>
      <c r="V2541">
        <v>0</v>
      </c>
      <c r="W2541">
        <v>0</v>
      </c>
      <c r="X2541">
        <v>42.812673668713813</v>
      </c>
      <c r="Y2541">
        <v>0</v>
      </c>
      <c r="Z2541">
        <v>0</v>
      </c>
      <c r="AA2541">
        <v>0</v>
      </c>
      <c r="AB2541">
        <v>15.465447604600001</v>
      </c>
      <c r="AC2541">
        <v>0</v>
      </c>
      <c r="AD2541">
        <v>0</v>
      </c>
      <c r="AE2541">
        <v>58.278121273313815</v>
      </c>
    </row>
    <row r="2542" spans="1:31" x14ac:dyDescent="0.25">
      <c r="A2542">
        <v>1631288</v>
      </c>
      <c r="B2542">
        <v>1</v>
      </c>
      <c r="C2542" t="s">
        <v>81</v>
      </c>
      <c r="D2542" t="s">
        <v>112</v>
      </c>
      <c r="E2542" t="s">
        <v>152</v>
      </c>
      <c r="F2542" t="s">
        <v>7520</v>
      </c>
      <c r="G2542" t="s">
        <v>154</v>
      </c>
      <c r="H2542" t="s">
        <v>149</v>
      </c>
      <c r="I2542" t="s">
        <v>135</v>
      </c>
      <c r="J2542" t="s">
        <v>136</v>
      </c>
      <c r="K2542" t="s">
        <v>137</v>
      </c>
      <c r="L2542" t="s">
        <v>7521</v>
      </c>
      <c r="M2542" t="s">
        <v>7522</v>
      </c>
      <c r="N2542">
        <v>0.48527777700000002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1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</row>
    <row r="2543" spans="1:31" x14ac:dyDescent="0.25">
      <c r="A2543">
        <v>1630939</v>
      </c>
      <c r="B2543">
        <v>1</v>
      </c>
      <c r="C2543" t="s">
        <v>80</v>
      </c>
      <c r="D2543" t="s">
        <v>99</v>
      </c>
      <c r="E2543" t="s">
        <v>178</v>
      </c>
      <c r="F2543" t="s">
        <v>7523</v>
      </c>
      <c r="G2543" t="s">
        <v>148</v>
      </c>
      <c r="H2543" t="s">
        <v>149</v>
      </c>
      <c r="I2543" t="s">
        <v>135</v>
      </c>
      <c r="J2543" t="s">
        <v>136</v>
      </c>
      <c r="K2543" t="s">
        <v>143</v>
      </c>
      <c r="L2543" t="s">
        <v>7524</v>
      </c>
      <c r="M2543" t="s">
        <v>7525</v>
      </c>
      <c r="N2543">
        <v>7.9402777770000004</v>
      </c>
      <c r="O2543">
        <v>0</v>
      </c>
      <c r="P2543">
        <v>83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92.785602340556181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92.785602340556181</v>
      </c>
    </row>
    <row r="2544" spans="1:31" x14ac:dyDescent="0.25">
      <c r="A2544">
        <v>1631085</v>
      </c>
      <c r="B2544">
        <v>1</v>
      </c>
      <c r="C2544" t="s">
        <v>80</v>
      </c>
      <c r="D2544" t="s">
        <v>92</v>
      </c>
      <c r="E2544" t="s">
        <v>152</v>
      </c>
      <c r="F2544" t="s">
        <v>7526</v>
      </c>
      <c r="G2544" t="s">
        <v>168</v>
      </c>
      <c r="H2544" t="s">
        <v>149</v>
      </c>
      <c r="I2544" t="s">
        <v>135</v>
      </c>
      <c r="J2544" t="s">
        <v>136</v>
      </c>
      <c r="K2544" t="s">
        <v>137</v>
      </c>
      <c r="L2544" t="s">
        <v>7527</v>
      </c>
      <c r="M2544" t="s">
        <v>7528</v>
      </c>
      <c r="N2544">
        <v>8.5819444439999995</v>
      </c>
      <c r="O2544">
        <v>0</v>
      </c>
      <c r="P2544">
        <v>1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0.21698901904515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0.21698901904515</v>
      </c>
    </row>
    <row r="2545" spans="1:31" x14ac:dyDescent="0.25">
      <c r="A2545">
        <v>1631019</v>
      </c>
      <c r="B2545">
        <v>1</v>
      </c>
      <c r="C2545" t="s">
        <v>80</v>
      </c>
      <c r="D2545" t="s">
        <v>103</v>
      </c>
      <c r="E2545" t="s">
        <v>204</v>
      </c>
      <c r="F2545" t="s">
        <v>7529</v>
      </c>
      <c r="G2545" t="s">
        <v>161</v>
      </c>
      <c r="H2545" t="s">
        <v>134</v>
      </c>
      <c r="I2545" t="s">
        <v>135</v>
      </c>
      <c r="J2545" t="s">
        <v>136</v>
      </c>
      <c r="K2545" t="s">
        <v>137</v>
      </c>
      <c r="L2545" t="s">
        <v>7530</v>
      </c>
      <c r="M2545" t="s">
        <v>7531</v>
      </c>
      <c r="N2545">
        <v>0.441111111</v>
      </c>
      <c r="O2545">
        <v>15</v>
      </c>
      <c r="P2545">
        <v>1728</v>
      </c>
      <c r="Q2545">
        <v>9</v>
      </c>
      <c r="R2545">
        <v>239</v>
      </c>
      <c r="S2545">
        <v>14</v>
      </c>
      <c r="T2545">
        <v>204</v>
      </c>
      <c r="U2545">
        <v>0</v>
      </c>
      <c r="V2545">
        <v>0</v>
      </c>
      <c r="W2545">
        <v>1.5749203415422333</v>
      </c>
      <c r="X2545">
        <v>164.54548649355843</v>
      </c>
      <c r="Y2545">
        <v>11.482740464547197</v>
      </c>
      <c r="Z2545">
        <v>26.071574751423501</v>
      </c>
      <c r="AA2545">
        <v>11.600421945856457</v>
      </c>
      <c r="AB2545">
        <v>68.804144047167441</v>
      </c>
      <c r="AC2545">
        <v>0</v>
      </c>
      <c r="AD2545">
        <v>0</v>
      </c>
      <c r="AE2545">
        <v>284.07928804409522</v>
      </c>
    </row>
    <row r="2546" spans="1:31" x14ac:dyDescent="0.25">
      <c r="A2546">
        <v>1630856</v>
      </c>
      <c r="B2546">
        <v>1</v>
      </c>
      <c r="C2546" t="s">
        <v>81</v>
      </c>
      <c r="D2546" t="s">
        <v>127</v>
      </c>
      <c r="E2546" t="s">
        <v>178</v>
      </c>
      <c r="F2546" t="s">
        <v>6868</v>
      </c>
      <c r="G2546" t="s">
        <v>227</v>
      </c>
      <c r="H2546" t="s">
        <v>149</v>
      </c>
      <c r="I2546" t="s">
        <v>135</v>
      </c>
      <c r="J2546" t="s">
        <v>136</v>
      </c>
      <c r="K2546" t="s">
        <v>137</v>
      </c>
      <c r="L2546" t="s">
        <v>7532</v>
      </c>
      <c r="M2546" t="s">
        <v>7533</v>
      </c>
      <c r="N2546">
        <v>2.1702777769999999</v>
      </c>
      <c r="O2546">
        <v>0</v>
      </c>
      <c r="P2546">
        <v>31</v>
      </c>
      <c r="Q2546">
        <v>0</v>
      </c>
      <c r="R2546">
        <v>0</v>
      </c>
      <c r="S2546">
        <v>0</v>
      </c>
      <c r="T2546">
        <v>1</v>
      </c>
      <c r="U2546">
        <v>0</v>
      </c>
      <c r="V2546">
        <v>0</v>
      </c>
      <c r="W2546">
        <v>0</v>
      </c>
      <c r="X2546">
        <v>16.04992690876567</v>
      </c>
      <c r="Y2546">
        <v>0</v>
      </c>
      <c r="Z2546">
        <v>0</v>
      </c>
      <c r="AA2546">
        <v>0</v>
      </c>
      <c r="AB2546">
        <v>3.7279292110506335</v>
      </c>
      <c r="AC2546">
        <v>0</v>
      </c>
      <c r="AD2546">
        <v>0</v>
      </c>
      <c r="AE2546">
        <v>19.777856119816303</v>
      </c>
    </row>
    <row r="2547" spans="1:31" x14ac:dyDescent="0.25">
      <c r="A2547">
        <v>1631168</v>
      </c>
      <c r="B2547">
        <v>1</v>
      </c>
      <c r="C2547" t="s">
        <v>80</v>
      </c>
      <c r="D2547" t="s">
        <v>95</v>
      </c>
      <c r="E2547" t="s">
        <v>140</v>
      </c>
      <c r="F2547" t="s">
        <v>7534</v>
      </c>
      <c r="G2547" t="s">
        <v>161</v>
      </c>
      <c r="H2547" t="s">
        <v>134</v>
      </c>
      <c r="I2547" t="s">
        <v>135</v>
      </c>
      <c r="J2547" t="s">
        <v>136</v>
      </c>
      <c r="K2547" t="s">
        <v>137</v>
      </c>
      <c r="L2547" t="s">
        <v>7535</v>
      </c>
      <c r="M2547" t="s">
        <v>7536</v>
      </c>
      <c r="N2547">
        <v>0.456666666</v>
      </c>
      <c r="O2547">
        <v>1</v>
      </c>
      <c r="P2547">
        <v>1660</v>
      </c>
      <c r="Q2547">
        <v>3</v>
      </c>
      <c r="R2547">
        <v>0</v>
      </c>
      <c r="S2547">
        <v>7</v>
      </c>
      <c r="T2547">
        <v>137</v>
      </c>
      <c r="U2547">
        <v>0</v>
      </c>
      <c r="V2547">
        <v>0</v>
      </c>
      <c r="W2547">
        <v>0.202001724640575</v>
      </c>
      <c r="X2547">
        <v>193.14210923066719</v>
      </c>
      <c r="Y2547">
        <v>0.95981644693707113</v>
      </c>
      <c r="Z2547">
        <v>0</v>
      </c>
      <c r="AA2547">
        <v>125.02642742806606</v>
      </c>
      <c r="AB2547">
        <v>122.47232746671207</v>
      </c>
      <c r="AC2547">
        <v>0</v>
      </c>
      <c r="AD2547">
        <v>0</v>
      </c>
      <c r="AE2547">
        <v>441.80268229702301</v>
      </c>
    </row>
    <row r="2548" spans="1:31" x14ac:dyDescent="0.25">
      <c r="A2548">
        <v>1631174</v>
      </c>
      <c r="B2548">
        <v>1</v>
      </c>
      <c r="C2548" t="s">
        <v>80</v>
      </c>
      <c r="D2548" t="s">
        <v>92</v>
      </c>
      <c r="E2548" t="s">
        <v>204</v>
      </c>
      <c r="F2548" t="s">
        <v>4815</v>
      </c>
      <c r="G2548" t="s">
        <v>161</v>
      </c>
      <c r="H2548" t="s">
        <v>134</v>
      </c>
      <c r="I2548" t="s">
        <v>135</v>
      </c>
      <c r="J2548" t="s">
        <v>136</v>
      </c>
      <c r="K2548" t="s">
        <v>137</v>
      </c>
      <c r="L2548" t="s">
        <v>7042</v>
      </c>
      <c r="M2548" t="s">
        <v>7537</v>
      </c>
      <c r="N2548">
        <v>0.42722222199999998</v>
      </c>
      <c r="O2548">
        <v>23</v>
      </c>
      <c r="P2548">
        <v>1440</v>
      </c>
      <c r="Q2548">
        <v>3</v>
      </c>
      <c r="R2548">
        <v>27</v>
      </c>
      <c r="S2548">
        <v>23</v>
      </c>
      <c r="T2548">
        <v>182</v>
      </c>
      <c r="U2548">
        <v>1</v>
      </c>
      <c r="V2548">
        <v>1</v>
      </c>
      <c r="W2548">
        <v>67.852997237117194</v>
      </c>
      <c r="X2548">
        <v>96.020421883308501</v>
      </c>
      <c r="Y2548">
        <v>2.0637149936279195</v>
      </c>
      <c r="Z2548">
        <v>3.7283318384737001</v>
      </c>
      <c r="AA2548">
        <v>25.886584291390484</v>
      </c>
      <c r="AB2548">
        <v>50.865198183669719</v>
      </c>
      <c r="AC2548">
        <v>5.0180690724423718</v>
      </c>
      <c r="AD2548">
        <v>4.4806722753333339E-4</v>
      </c>
      <c r="AE2548">
        <v>251.43576556725739</v>
      </c>
    </row>
    <row r="2549" spans="1:31" x14ac:dyDescent="0.25">
      <c r="A2549">
        <v>1631151</v>
      </c>
      <c r="B2549">
        <v>1</v>
      </c>
      <c r="C2549" t="s">
        <v>81</v>
      </c>
      <c r="D2549" t="s">
        <v>118</v>
      </c>
      <c r="E2549" t="s">
        <v>178</v>
      </c>
      <c r="F2549" t="s">
        <v>7538</v>
      </c>
      <c r="G2549" t="s">
        <v>710</v>
      </c>
      <c r="H2549" t="s">
        <v>149</v>
      </c>
      <c r="I2549" t="s">
        <v>135</v>
      </c>
      <c r="J2549" t="s">
        <v>136</v>
      </c>
      <c r="K2549" t="s">
        <v>137</v>
      </c>
      <c r="L2549" t="s">
        <v>7539</v>
      </c>
      <c r="M2549" t="s">
        <v>7540</v>
      </c>
      <c r="N2549">
        <v>1.4383333330000001</v>
      </c>
      <c r="O2549">
        <v>0</v>
      </c>
      <c r="P2549">
        <v>26</v>
      </c>
      <c r="Q2549">
        <v>0</v>
      </c>
      <c r="R2549">
        <v>0</v>
      </c>
      <c r="S2549">
        <v>0</v>
      </c>
      <c r="T2549">
        <v>6</v>
      </c>
      <c r="U2549">
        <v>0</v>
      </c>
      <c r="V2549">
        <v>0</v>
      </c>
      <c r="W2549">
        <v>0</v>
      </c>
      <c r="X2549">
        <v>4.40386994635222</v>
      </c>
      <c r="Y2549">
        <v>0</v>
      </c>
      <c r="Z2549">
        <v>0</v>
      </c>
      <c r="AA2549">
        <v>0</v>
      </c>
      <c r="AB2549">
        <v>2.4270751492726301</v>
      </c>
      <c r="AC2549">
        <v>0</v>
      </c>
      <c r="AD2549">
        <v>0</v>
      </c>
      <c r="AE2549">
        <v>6.8309450956248501</v>
      </c>
    </row>
    <row r="2550" spans="1:31" x14ac:dyDescent="0.25">
      <c r="A2550">
        <v>1631005</v>
      </c>
      <c r="B2550">
        <v>1</v>
      </c>
      <c r="C2550" t="s">
        <v>81</v>
      </c>
      <c r="D2550" t="s">
        <v>119</v>
      </c>
      <c r="E2550" t="s">
        <v>178</v>
      </c>
      <c r="F2550" t="s">
        <v>7541</v>
      </c>
      <c r="G2550" t="s">
        <v>227</v>
      </c>
      <c r="H2550" t="s">
        <v>149</v>
      </c>
      <c r="I2550" t="s">
        <v>135</v>
      </c>
      <c r="J2550" t="s">
        <v>136</v>
      </c>
      <c r="K2550" t="s">
        <v>137</v>
      </c>
      <c r="L2550" t="s">
        <v>7542</v>
      </c>
      <c r="M2550" t="s">
        <v>7543</v>
      </c>
      <c r="N2550">
        <v>1.2313888879999999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0.34924710734532494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0.34924710734532494</v>
      </c>
    </row>
    <row r="2551" spans="1:31" x14ac:dyDescent="0.25">
      <c r="A2551">
        <v>1631337</v>
      </c>
      <c r="B2551">
        <v>1</v>
      </c>
      <c r="C2551" t="s">
        <v>80</v>
      </c>
      <c r="D2551" t="s">
        <v>82</v>
      </c>
      <c r="E2551" t="s">
        <v>152</v>
      </c>
      <c r="F2551" t="s">
        <v>7544</v>
      </c>
      <c r="G2551" t="s">
        <v>168</v>
      </c>
      <c r="H2551" t="s">
        <v>149</v>
      </c>
      <c r="I2551" t="s">
        <v>135</v>
      </c>
      <c r="J2551" t="s">
        <v>136</v>
      </c>
      <c r="K2551" t="s">
        <v>137</v>
      </c>
      <c r="L2551" t="s">
        <v>7545</v>
      </c>
      <c r="M2551" t="s">
        <v>7546</v>
      </c>
      <c r="N2551">
        <v>5.4466666659999996</v>
      </c>
      <c r="O2551">
        <v>0</v>
      </c>
      <c r="P2551">
        <v>3</v>
      </c>
      <c r="Q2551">
        <v>0</v>
      </c>
      <c r="R2551">
        <v>0</v>
      </c>
      <c r="S2551">
        <v>0</v>
      </c>
      <c r="T2551">
        <v>1</v>
      </c>
      <c r="U2551">
        <v>0</v>
      </c>
      <c r="V2551">
        <v>0</v>
      </c>
      <c r="W2551">
        <v>0</v>
      </c>
      <c r="X2551">
        <v>4.3636275979091135</v>
      </c>
      <c r="Y2551">
        <v>0</v>
      </c>
      <c r="Z2551">
        <v>0</v>
      </c>
      <c r="AA2551">
        <v>0</v>
      </c>
      <c r="AB2551">
        <v>0.40113385357482001</v>
      </c>
      <c r="AC2551">
        <v>0</v>
      </c>
      <c r="AD2551">
        <v>0</v>
      </c>
      <c r="AE2551">
        <v>4.7647614514839338</v>
      </c>
    </row>
    <row r="2552" spans="1:31" x14ac:dyDescent="0.25">
      <c r="A2552">
        <v>1631028</v>
      </c>
      <c r="B2552">
        <v>1</v>
      </c>
      <c r="C2552" t="s">
        <v>80</v>
      </c>
      <c r="D2552" t="s">
        <v>97</v>
      </c>
      <c r="E2552" t="s">
        <v>152</v>
      </c>
      <c r="F2552" t="s">
        <v>7547</v>
      </c>
      <c r="G2552" t="s">
        <v>154</v>
      </c>
      <c r="H2552" t="s">
        <v>149</v>
      </c>
      <c r="I2552" t="s">
        <v>135</v>
      </c>
      <c r="J2552" t="s">
        <v>136</v>
      </c>
      <c r="K2552" t="s">
        <v>137</v>
      </c>
      <c r="L2552" t="s">
        <v>7548</v>
      </c>
      <c r="M2552" t="s">
        <v>7549</v>
      </c>
      <c r="N2552">
        <v>10.419444444</v>
      </c>
      <c r="O2552">
        <v>0</v>
      </c>
      <c r="P2552">
        <v>1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1.3508107236388889E-3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1.3508107236388889E-3</v>
      </c>
    </row>
    <row r="2553" spans="1:31" x14ac:dyDescent="0.25">
      <c r="A2553">
        <v>1631274</v>
      </c>
      <c r="B2553">
        <v>1</v>
      </c>
      <c r="C2553" t="s">
        <v>80</v>
      </c>
      <c r="D2553" t="s">
        <v>100</v>
      </c>
      <c r="E2553" t="s">
        <v>131</v>
      </c>
      <c r="F2553" t="s">
        <v>7550</v>
      </c>
      <c r="G2553" t="s">
        <v>161</v>
      </c>
      <c r="H2553" t="s">
        <v>134</v>
      </c>
      <c r="I2553" t="s">
        <v>135</v>
      </c>
      <c r="J2553" t="s">
        <v>136</v>
      </c>
      <c r="K2553" t="s">
        <v>137</v>
      </c>
      <c r="L2553" t="s">
        <v>7551</v>
      </c>
      <c r="M2553" t="s">
        <v>7552</v>
      </c>
      <c r="N2553">
        <v>1.241944444</v>
      </c>
      <c r="O2553">
        <v>0</v>
      </c>
      <c r="P2553">
        <v>143</v>
      </c>
      <c r="Q2553">
        <v>0</v>
      </c>
      <c r="R2553">
        <v>11</v>
      </c>
      <c r="S2553">
        <v>0</v>
      </c>
      <c r="T2553">
        <v>13</v>
      </c>
      <c r="U2553">
        <v>0</v>
      </c>
      <c r="V2553">
        <v>0</v>
      </c>
      <c r="W2553">
        <v>0</v>
      </c>
      <c r="X2553">
        <v>76.807400159792479</v>
      </c>
      <c r="Y2553">
        <v>0</v>
      </c>
      <c r="Z2553">
        <v>1.640154622016623</v>
      </c>
      <c r="AA2553">
        <v>0</v>
      </c>
      <c r="AB2553">
        <v>6.5735840832045467</v>
      </c>
      <c r="AC2553">
        <v>0</v>
      </c>
      <c r="AD2553">
        <v>0</v>
      </c>
      <c r="AE2553">
        <v>85.021138865013654</v>
      </c>
    </row>
    <row r="2554" spans="1:31" x14ac:dyDescent="0.25">
      <c r="A2554">
        <v>1631237</v>
      </c>
      <c r="B2554">
        <v>1</v>
      </c>
      <c r="C2554" t="s">
        <v>80</v>
      </c>
      <c r="D2554" t="s">
        <v>99</v>
      </c>
      <c r="E2554" t="s">
        <v>140</v>
      </c>
      <c r="F2554" t="s">
        <v>7553</v>
      </c>
      <c r="G2554" t="s">
        <v>161</v>
      </c>
      <c r="H2554" t="s">
        <v>134</v>
      </c>
      <c r="I2554" t="s">
        <v>135</v>
      </c>
      <c r="J2554" t="s">
        <v>136</v>
      </c>
      <c r="K2554" t="s">
        <v>137</v>
      </c>
      <c r="L2554" t="s">
        <v>7554</v>
      </c>
      <c r="M2554" t="s">
        <v>7555</v>
      </c>
      <c r="N2554">
        <v>4.9986111109999998</v>
      </c>
      <c r="O2554">
        <v>0</v>
      </c>
      <c r="P2554">
        <v>126</v>
      </c>
      <c r="Q2554">
        <v>0</v>
      </c>
      <c r="R2554">
        <v>3</v>
      </c>
      <c r="S2554">
        <v>0</v>
      </c>
      <c r="T2554">
        <v>19</v>
      </c>
      <c r="U2554">
        <v>0</v>
      </c>
      <c r="V2554">
        <v>2</v>
      </c>
      <c r="W2554">
        <v>0</v>
      </c>
      <c r="X2554">
        <v>177.57938399234351</v>
      </c>
      <c r="Y2554">
        <v>0</v>
      </c>
      <c r="Z2554">
        <v>4.4326026813156805</v>
      </c>
      <c r="AA2554">
        <v>0</v>
      </c>
      <c r="AB2554">
        <v>27.974180824105943</v>
      </c>
      <c r="AC2554">
        <v>0</v>
      </c>
      <c r="AD2554">
        <v>10.821742006669508</v>
      </c>
      <c r="AE2554">
        <v>220.8079095044346</v>
      </c>
    </row>
    <row r="2555" spans="1:31" x14ac:dyDescent="0.25">
      <c r="A2555">
        <v>1630882</v>
      </c>
      <c r="B2555">
        <v>1</v>
      </c>
      <c r="C2555" t="s">
        <v>81</v>
      </c>
      <c r="D2555" t="s">
        <v>123</v>
      </c>
      <c r="E2555" t="s">
        <v>178</v>
      </c>
      <c r="F2555" t="s">
        <v>7556</v>
      </c>
      <c r="G2555" t="s">
        <v>227</v>
      </c>
      <c r="H2555" t="s">
        <v>149</v>
      </c>
      <c r="I2555" t="s">
        <v>135</v>
      </c>
      <c r="J2555" t="s">
        <v>136</v>
      </c>
      <c r="K2555" t="s">
        <v>137</v>
      </c>
      <c r="L2555" t="s">
        <v>7557</v>
      </c>
      <c r="M2555" t="s">
        <v>7558</v>
      </c>
      <c r="N2555">
        <v>3.1372222220000001</v>
      </c>
      <c r="O2555">
        <v>0</v>
      </c>
      <c r="P2555">
        <v>5</v>
      </c>
      <c r="Q2555">
        <v>0</v>
      </c>
      <c r="R2555">
        <v>0</v>
      </c>
      <c r="S2555">
        <v>0</v>
      </c>
      <c r="T2555">
        <v>1</v>
      </c>
      <c r="U2555">
        <v>0</v>
      </c>
      <c r="V2555">
        <v>0</v>
      </c>
      <c r="W2555">
        <v>0</v>
      </c>
      <c r="X2555">
        <v>2.6118270892397701</v>
      </c>
      <c r="Y2555">
        <v>0</v>
      </c>
      <c r="Z2555">
        <v>0</v>
      </c>
      <c r="AA2555">
        <v>0</v>
      </c>
      <c r="AB2555">
        <v>1.4058699155392502E-2</v>
      </c>
      <c r="AC2555">
        <v>0</v>
      </c>
      <c r="AD2555">
        <v>0</v>
      </c>
      <c r="AE2555">
        <v>2.6258857883951627</v>
      </c>
    </row>
    <row r="2556" spans="1:31" x14ac:dyDescent="0.25">
      <c r="A2556">
        <v>1631134</v>
      </c>
      <c r="B2556">
        <v>1</v>
      </c>
      <c r="C2556" t="s">
        <v>80</v>
      </c>
      <c r="D2556" t="s">
        <v>95</v>
      </c>
      <c r="E2556" t="s">
        <v>642</v>
      </c>
      <c r="F2556" t="s">
        <v>7559</v>
      </c>
      <c r="G2556" t="s">
        <v>785</v>
      </c>
      <c r="H2556" t="s">
        <v>134</v>
      </c>
      <c r="I2556" t="s">
        <v>135</v>
      </c>
      <c r="J2556" t="s">
        <v>136</v>
      </c>
      <c r="K2556" t="s">
        <v>137</v>
      </c>
      <c r="L2556" t="s">
        <v>7560</v>
      </c>
      <c r="M2556" t="s">
        <v>7561</v>
      </c>
      <c r="N2556">
        <v>0.35499999999999998</v>
      </c>
      <c r="O2556">
        <v>8</v>
      </c>
      <c r="P2556">
        <v>4125</v>
      </c>
      <c r="Q2556">
        <v>3</v>
      </c>
      <c r="R2556">
        <v>52</v>
      </c>
      <c r="S2556">
        <v>20</v>
      </c>
      <c r="T2556">
        <v>292</v>
      </c>
      <c r="U2556">
        <v>2</v>
      </c>
      <c r="V2556">
        <v>1</v>
      </c>
      <c r="W2556">
        <v>2.8327591216174799</v>
      </c>
      <c r="X2556">
        <v>278.44279883252534</v>
      </c>
      <c r="Y2556">
        <v>0.50406520967958002</v>
      </c>
      <c r="Z2556">
        <v>3.8253860604924013</v>
      </c>
      <c r="AA2556">
        <v>45.763366880486309</v>
      </c>
      <c r="AB2556">
        <v>123.59146779632398</v>
      </c>
      <c r="AC2556">
        <v>93.188985566309213</v>
      </c>
      <c r="AD2556">
        <v>1.57054985421145</v>
      </c>
      <c r="AE2556">
        <v>549.71937932164576</v>
      </c>
    </row>
    <row r="2557" spans="1:31" x14ac:dyDescent="0.25">
      <c r="A2557">
        <v>1630945</v>
      </c>
      <c r="B2557">
        <v>1</v>
      </c>
      <c r="C2557" t="s">
        <v>80</v>
      </c>
      <c r="D2557" t="s">
        <v>109</v>
      </c>
      <c r="E2557" t="s">
        <v>146</v>
      </c>
      <c r="F2557" t="s">
        <v>7562</v>
      </c>
      <c r="G2557" t="s">
        <v>142</v>
      </c>
      <c r="H2557" t="s">
        <v>149</v>
      </c>
      <c r="I2557" t="s">
        <v>135</v>
      </c>
      <c r="J2557" t="s">
        <v>136</v>
      </c>
      <c r="K2557" t="s">
        <v>143</v>
      </c>
      <c r="L2557" t="s">
        <v>7563</v>
      </c>
      <c r="M2557" t="s">
        <v>7564</v>
      </c>
      <c r="N2557">
        <v>4.0135138880000003</v>
      </c>
      <c r="O2557">
        <v>0</v>
      </c>
      <c r="P2557">
        <v>112</v>
      </c>
      <c r="Q2557">
        <v>0</v>
      </c>
      <c r="R2557">
        <v>6</v>
      </c>
      <c r="S2557">
        <v>0</v>
      </c>
      <c r="T2557">
        <v>12</v>
      </c>
      <c r="U2557">
        <v>0</v>
      </c>
      <c r="V2557">
        <v>0</v>
      </c>
      <c r="W2557">
        <v>0</v>
      </c>
      <c r="X2557">
        <v>76.990600642919517</v>
      </c>
      <c r="Y2557">
        <v>0</v>
      </c>
      <c r="Z2557">
        <v>2.6256414201404135</v>
      </c>
      <c r="AA2557">
        <v>0</v>
      </c>
      <c r="AB2557">
        <v>14.295458482705108</v>
      </c>
      <c r="AC2557">
        <v>0</v>
      </c>
      <c r="AD2557">
        <v>0</v>
      </c>
      <c r="AE2557">
        <v>93.911700545765029</v>
      </c>
    </row>
    <row r="2558" spans="1:31" x14ac:dyDescent="0.25">
      <c r="A2558">
        <v>1630922</v>
      </c>
      <c r="B2558">
        <v>1</v>
      </c>
      <c r="C2558" t="s">
        <v>81</v>
      </c>
      <c r="D2558" t="s">
        <v>119</v>
      </c>
      <c r="E2558" t="s">
        <v>204</v>
      </c>
      <c r="F2558" t="s">
        <v>205</v>
      </c>
      <c r="G2558" t="s">
        <v>161</v>
      </c>
      <c r="H2558" t="s">
        <v>134</v>
      </c>
      <c r="I2558" t="s">
        <v>191</v>
      </c>
      <c r="J2558" t="s">
        <v>136</v>
      </c>
      <c r="K2558" t="s">
        <v>137</v>
      </c>
      <c r="L2558" t="s">
        <v>7565</v>
      </c>
      <c r="M2558" t="s">
        <v>7566</v>
      </c>
      <c r="N2558">
        <v>5.5555550000000002E-3</v>
      </c>
      <c r="O2558">
        <v>0</v>
      </c>
      <c r="P2558">
        <v>1650</v>
      </c>
      <c r="Q2558">
        <v>102</v>
      </c>
      <c r="R2558">
        <v>359</v>
      </c>
      <c r="S2558">
        <v>7</v>
      </c>
      <c r="T2558">
        <v>88</v>
      </c>
      <c r="U2558">
        <v>0</v>
      </c>
      <c r="V2558">
        <v>0</v>
      </c>
      <c r="W2558">
        <v>0</v>
      </c>
      <c r="X2558">
        <v>1.4760839960409871</v>
      </c>
      <c r="Y2558">
        <v>0.25605628789832235</v>
      </c>
      <c r="Z2558">
        <v>0.62995394057286092</v>
      </c>
      <c r="AA2558">
        <v>0.32340897496794441</v>
      </c>
      <c r="AB2558">
        <v>0.35320362907434433</v>
      </c>
      <c r="AC2558">
        <v>0</v>
      </c>
      <c r="AD2558">
        <v>0</v>
      </c>
      <c r="AE2558">
        <v>3.0387068285544592</v>
      </c>
    </row>
    <row r="2559" spans="1:31" x14ac:dyDescent="0.25">
      <c r="A2559">
        <v>1631094</v>
      </c>
      <c r="B2559">
        <v>1</v>
      </c>
      <c r="C2559" t="s">
        <v>80</v>
      </c>
      <c r="D2559" t="s">
        <v>97</v>
      </c>
      <c r="E2559" t="s">
        <v>152</v>
      </c>
      <c r="F2559" t="s">
        <v>7567</v>
      </c>
      <c r="G2559" t="s">
        <v>154</v>
      </c>
      <c r="H2559" t="s">
        <v>149</v>
      </c>
      <c r="I2559" t="s">
        <v>135</v>
      </c>
      <c r="J2559" t="s">
        <v>136</v>
      </c>
      <c r="K2559" t="s">
        <v>137</v>
      </c>
      <c r="L2559" t="s">
        <v>7568</v>
      </c>
      <c r="M2559" t="s">
        <v>7569</v>
      </c>
      <c r="N2559">
        <v>2.0669444440000002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3.6383407280900559E-2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3.6383407280900559E-2</v>
      </c>
    </row>
    <row r="2560" spans="1:31" x14ac:dyDescent="0.25">
      <c r="A2560">
        <v>1630902</v>
      </c>
      <c r="B2560">
        <v>1</v>
      </c>
      <c r="C2560" t="s">
        <v>81</v>
      </c>
      <c r="D2560" t="s">
        <v>127</v>
      </c>
      <c r="E2560" t="s">
        <v>131</v>
      </c>
      <c r="F2560" t="s">
        <v>7570</v>
      </c>
      <c r="G2560" t="s">
        <v>142</v>
      </c>
      <c r="H2560" t="s">
        <v>134</v>
      </c>
      <c r="I2560" t="s">
        <v>135</v>
      </c>
      <c r="J2560" t="s">
        <v>136</v>
      </c>
      <c r="K2560" t="s">
        <v>143</v>
      </c>
      <c r="L2560" t="s">
        <v>7571</v>
      </c>
      <c r="M2560" t="s">
        <v>7572</v>
      </c>
      <c r="N2560">
        <v>0.882222222</v>
      </c>
      <c r="O2560">
        <v>0</v>
      </c>
      <c r="P2560">
        <v>338</v>
      </c>
      <c r="Q2560">
        <v>0</v>
      </c>
      <c r="R2560">
        <v>3</v>
      </c>
      <c r="S2560">
        <v>4</v>
      </c>
      <c r="T2560">
        <v>12</v>
      </c>
      <c r="U2560">
        <v>0</v>
      </c>
      <c r="V2560">
        <v>0</v>
      </c>
      <c r="W2560">
        <v>0</v>
      </c>
      <c r="X2560">
        <v>76.213566581584615</v>
      </c>
      <c r="Y2560">
        <v>0</v>
      </c>
      <c r="Z2560">
        <v>0.38917389052663443</v>
      </c>
      <c r="AA2560">
        <v>67.835267803081152</v>
      </c>
      <c r="AB2560">
        <v>5.6160899296649225</v>
      </c>
      <c r="AC2560">
        <v>0</v>
      </c>
      <c r="AD2560">
        <v>0</v>
      </c>
      <c r="AE2560">
        <v>150.05409820485733</v>
      </c>
    </row>
    <row r="2561" spans="1:31" x14ac:dyDescent="0.25">
      <c r="A2561">
        <v>1631071</v>
      </c>
      <c r="B2561">
        <v>1</v>
      </c>
      <c r="C2561" t="s">
        <v>80</v>
      </c>
      <c r="D2561" t="s">
        <v>83</v>
      </c>
      <c r="E2561" t="s">
        <v>152</v>
      </c>
      <c r="F2561" t="s">
        <v>7573</v>
      </c>
      <c r="G2561" t="s">
        <v>154</v>
      </c>
      <c r="H2561" t="s">
        <v>149</v>
      </c>
      <c r="I2561" t="s">
        <v>135</v>
      </c>
      <c r="J2561" t="s">
        <v>136</v>
      </c>
      <c r="K2561" t="s">
        <v>137</v>
      </c>
      <c r="L2561" t="s">
        <v>7574</v>
      </c>
      <c r="M2561" t="s">
        <v>7575</v>
      </c>
      <c r="N2561">
        <v>1.393888888</v>
      </c>
      <c r="O2561">
        <v>0</v>
      </c>
      <c r="P2561">
        <v>3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2.0176069008550184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2.0176069008550184</v>
      </c>
    </row>
    <row r="2562" spans="1:31" x14ac:dyDescent="0.25">
      <c r="A2562">
        <v>1630859</v>
      </c>
      <c r="B2562">
        <v>1</v>
      </c>
      <c r="C2562" t="s">
        <v>80</v>
      </c>
      <c r="D2562" t="s">
        <v>96</v>
      </c>
      <c r="E2562" t="s">
        <v>140</v>
      </c>
      <c r="F2562" t="s">
        <v>7576</v>
      </c>
      <c r="G2562" t="s">
        <v>161</v>
      </c>
      <c r="H2562" t="s">
        <v>134</v>
      </c>
      <c r="I2562" t="s">
        <v>135</v>
      </c>
      <c r="J2562" t="s">
        <v>136</v>
      </c>
      <c r="K2562" t="s">
        <v>137</v>
      </c>
      <c r="L2562" t="s">
        <v>7577</v>
      </c>
      <c r="M2562" t="s">
        <v>7578</v>
      </c>
      <c r="N2562">
        <v>0.398888888</v>
      </c>
      <c r="O2562">
        <v>1</v>
      </c>
      <c r="P2562">
        <v>331</v>
      </c>
      <c r="Q2562">
        <v>0</v>
      </c>
      <c r="R2562">
        <v>1</v>
      </c>
      <c r="S2562">
        <v>2</v>
      </c>
      <c r="T2562">
        <v>1</v>
      </c>
      <c r="U2562">
        <v>0</v>
      </c>
      <c r="V2562">
        <v>0</v>
      </c>
      <c r="W2562">
        <v>0.11955955412230003</v>
      </c>
      <c r="X2562">
        <v>20.075315392485344</v>
      </c>
      <c r="Y2562">
        <v>0</v>
      </c>
      <c r="Z2562">
        <v>1.0863801865466669E-3</v>
      </c>
      <c r="AA2562">
        <v>1.5674311306017399</v>
      </c>
      <c r="AB2562">
        <v>0.53372408193693333</v>
      </c>
      <c r="AC2562">
        <v>0</v>
      </c>
      <c r="AD2562">
        <v>0</v>
      </c>
      <c r="AE2562">
        <v>22.297116539332865</v>
      </c>
    </row>
    <row r="2563" spans="1:31" x14ac:dyDescent="0.25">
      <c r="A2563">
        <v>1631108</v>
      </c>
      <c r="B2563">
        <v>1</v>
      </c>
      <c r="C2563" t="s">
        <v>81</v>
      </c>
      <c r="D2563" t="s">
        <v>122</v>
      </c>
      <c r="E2563" t="s">
        <v>131</v>
      </c>
      <c r="F2563" t="s">
        <v>7579</v>
      </c>
      <c r="G2563" t="s">
        <v>148</v>
      </c>
      <c r="H2563" t="s">
        <v>134</v>
      </c>
      <c r="I2563" t="s">
        <v>135</v>
      </c>
      <c r="J2563" t="s">
        <v>136</v>
      </c>
      <c r="K2563" t="s">
        <v>143</v>
      </c>
      <c r="L2563" t="s">
        <v>7580</v>
      </c>
      <c r="M2563" t="s">
        <v>7581</v>
      </c>
      <c r="N2563">
        <v>2.2431433329999999</v>
      </c>
      <c r="O2563">
        <v>0</v>
      </c>
      <c r="P2563">
        <v>655</v>
      </c>
      <c r="Q2563">
        <v>0</v>
      </c>
      <c r="R2563">
        <v>7</v>
      </c>
      <c r="S2563">
        <v>0</v>
      </c>
      <c r="T2563">
        <v>16</v>
      </c>
      <c r="U2563">
        <v>0</v>
      </c>
      <c r="V2563">
        <v>0</v>
      </c>
      <c r="W2563">
        <v>0</v>
      </c>
      <c r="X2563">
        <v>278.9408498021084</v>
      </c>
      <c r="Y2563">
        <v>0</v>
      </c>
      <c r="Z2563">
        <v>4.9127923264617204</v>
      </c>
      <c r="AA2563">
        <v>0</v>
      </c>
      <c r="AB2563">
        <v>22.426428175323668</v>
      </c>
      <c r="AC2563">
        <v>0</v>
      </c>
      <c r="AD2563">
        <v>0</v>
      </c>
      <c r="AE2563">
        <v>306.28007030389381</v>
      </c>
    </row>
    <row r="2564" spans="1:31" x14ac:dyDescent="0.25">
      <c r="A2564">
        <v>1631214</v>
      </c>
      <c r="B2564">
        <v>1</v>
      </c>
      <c r="C2564" t="s">
        <v>80</v>
      </c>
      <c r="D2564" t="s">
        <v>89</v>
      </c>
      <c r="E2564" t="s">
        <v>178</v>
      </c>
      <c r="F2564" t="s">
        <v>7582</v>
      </c>
      <c r="G2564" t="s">
        <v>187</v>
      </c>
      <c r="H2564" t="s">
        <v>149</v>
      </c>
      <c r="I2564" t="s">
        <v>135</v>
      </c>
      <c r="J2564" t="s">
        <v>136</v>
      </c>
      <c r="K2564" t="s">
        <v>137</v>
      </c>
      <c r="L2564" t="s">
        <v>7583</v>
      </c>
      <c r="M2564" t="s">
        <v>7584</v>
      </c>
      <c r="N2564">
        <v>1.2055555549999999</v>
      </c>
      <c r="O2564">
        <v>0</v>
      </c>
      <c r="P2564">
        <v>23</v>
      </c>
      <c r="Q2564">
        <v>0</v>
      </c>
      <c r="R2564">
        <v>5</v>
      </c>
      <c r="S2564">
        <v>0</v>
      </c>
      <c r="T2564">
        <v>1</v>
      </c>
      <c r="U2564">
        <v>0</v>
      </c>
      <c r="V2564">
        <v>0</v>
      </c>
      <c r="W2564">
        <v>0</v>
      </c>
      <c r="X2564">
        <v>5.5113121419068207</v>
      </c>
      <c r="Y2564">
        <v>0</v>
      </c>
      <c r="Z2564">
        <v>0.10050835118975557</v>
      </c>
      <c r="AA2564">
        <v>0</v>
      </c>
      <c r="AB2564">
        <v>0</v>
      </c>
      <c r="AC2564">
        <v>0</v>
      </c>
      <c r="AD2564">
        <v>0</v>
      </c>
      <c r="AE2564">
        <v>5.6118204930965767</v>
      </c>
    </row>
    <row r="2565" spans="1:31" x14ac:dyDescent="0.25">
      <c r="A2565">
        <v>1631008</v>
      </c>
      <c r="B2565">
        <v>1</v>
      </c>
      <c r="C2565" t="s">
        <v>81</v>
      </c>
      <c r="D2565" t="s">
        <v>125</v>
      </c>
      <c r="E2565" t="s">
        <v>204</v>
      </c>
      <c r="F2565" t="s">
        <v>5113</v>
      </c>
      <c r="G2565" t="s">
        <v>161</v>
      </c>
      <c r="H2565" t="s">
        <v>134</v>
      </c>
      <c r="I2565" t="s">
        <v>135</v>
      </c>
      <c r="J2565" t="s">
        <v>136</v>
      </c>
      <c r="K2565" t="s">
        <v>137</v>
      </c>
      <c r="L2565" t="s">
        <v>7585</v>
      </c>
      <c r="M2565" t="s">
        <v>7083</v>
      </c>
      <c r="N2565">
        <v>0.47749999999999998</v>
      </c>
      <c r="O2565">
        <v>0</v>
      </c>
      <c r="P2565">
        <v>281</v>
      </c>
      <c r="Q2565">
        <v>2</v>
      </c>
      <c r="R2565">
        <v>3</v>
      </c>
      <c r="S2565">
        <v>3</v>
      </c>
      <c r="T2565">
        <v>15</v>
      </c>
      <c r="U2565">
        <v>0</v>
      </c>
      <c r="V2565">
        <v>0</v>
      </c>
      <c r="W2565">
        <v>0</v>
      </c>
      <c r="X2565">
        <v>9.0184580070492242</v>
      </c>
      <c r="Y2565">
        <v>10.41327303942783</v>
      </c>
      <c r="Z2565">
        <v>3.1245049737440002E-2</v>
      </c>
      <c r="AA2565">
        <v>10.229157897027999</v>
      </c>
      <c r="AB2565">
        <v>0.80150478285267257</v>
      </c>
      <c r="AC2565">
        <v>0</v>
      </c>
      <c r="AD2565">
        <v>0</v>
      </c>
      <c r="AE2565">
        <v>30.493638776095164</v>
      </c>
    </row>
    <row r="2566" spans="1:31" x14ac:dyDescent="0.25">
      <c r="A2566">
        <v>1631340</v>
      </c>
      <c r="B2566">
        <v>1</v>
      </c>
      <c r="C2566" t="s">
        <v>81</v>
      </c>
      <c r="D2566" t="s">
        <v>127</v>
      </c>
      <c r="E2566" t="s">
        <v>362</v>
      </c>
      <c r="F2566" t="s">
        <v>7586</v>
      </c>
      <c r="G2566" t="s">
        <v>6628</v>
      </c>
      <c r="H2566" t="s">
        <v>149</v>
      </c>
      <c r="I2566" t="s">
        <v>135</v>
      </c>
      <c r="J2566" t="s">
        <v>136</v>
      </c>
      <c r="K2566" t="s">
        <v>137</v>
      </c>
      <c r="L2566" t="s">
        <v>7587</v>
      </c>
      <c r="M2566" t="s">
        <v>7588</v>
      </c>
      <c r="N2566">
        <v>0.85027777699999996</v>
      </c>
      <c r="O2566">
        <v>0</v>
      </c>
      <c r="P2566">
        <v>58</v>
      </c>
      <c r="Q2566">
        <v>0</v>
      </c>
      <c r="R2566">
        <v>0</v>
      </c>
      <c r="S2566">
        <v>0</v>
      </c>
      <c r="T2566">
        <v>8</v>
      </c>
      <c r="U2566">
        <v>0</v>
      </c>
      <c r="V2566">
        <v>0</v>
      </c>
      <c r="W2566">
        <v>0</v>
      </c>
      <c r="X2566">
        <v>14.036717687581953</v>
      </c>
      <c r="Y2566">
        <v>0</v>
      </c>
      <c r="Z2566">
        <v>0</v>
      </c>
      <c r="AA2566">
        <v>0</v>
      </c>
      <c r="AB2566">
        <v>18.448082635259038</v>
      </c>
      <c r="AC2566">
        <v>0</v>
      </c>
      <c r="AD2566">
        <v>0</v>
      </c>
      <c r="AE2566">
        <v>32.484800322840989</v>
      </c>
    </row>
    <row r="2567" spans="1:31" x14ac:dyDescent="0.25">
      <c r="A2567">
        <v>1631317</v>
      </c>
      <c r="B2567">
        <v>1</v>
      </c>
      <c r="C2567" t="s">
        <v>80</v>
      </c>
      <c r="D2567" t="s">
        <v>92</v>
      </c>
      <c r="E2567" t="s">
        <v>152</v>
      </c>
      <c r="F2567" t="s">
        <v>7589</v>
      </c>
      <c r="G2567" t="s">
        <v>507</v>
      </c>
      <c r="H2567" t="s">
        <v>149</v>
      </c>
      <c r="I2567" t="s">
        <v>135</v>
      </c>
      <c r="J2567" t="s">
        <v>136</v>
      </c>
      <c r="K2567" t="s">
        <v>137</v>
      </c>
      <c r="L2567" t="s">
        <v>7590</v>
      </c>
      <c r="M2567" t="s">
        <v>7591</v>
      </c>
      <c r="N2567">
        <v>2.2427777770000001</v>
      </c>
      <c r="O2567">
        <v>0</v>
      </c>
      <c r="P2567">
        <v>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0.10639656609731167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0.10639656609731167</v>
      </c>
    </row>
    <row r="2568" spans="1:31" x14ac:dyDescent="0.25">
      <c r="A2568">
        <v>1631131</v>
      </c>
      <c r="B2568">
        <v>1</v>
      </c>
      <c r="C2568" t="s">
        <v>80</v>
      </c>
      <c r="D2568" t="s">
        <v>83</v>
      </c>
      <c r="E2568" t="s">
        <v>152</v>
      </c>
      <c r="F2568" t="s">
        <v>7592</v>
      </c>
      <c r="G2568" t="s">
        <v>168</v>
      </c>
      <c r="H2568" t="s">
        <v>149</v>
      </c>
      <c r="I2568" t="s">
        <v>135</v>
      </c>
      <c r="J2568" t="s">
        <v>136</v>
      </c>
      <c r="K2568" t="s">
        <v>137</v>
      </c>
      <c r="L2568" t="s">
        <v>7593</v>
      </c>
      <c r="M2568" t="s">
        <v>7594</v>
      </c>
      <c r="N2568">
        <v>2.105277777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13.426262032926127</v>
      </c>
      <c r="AC2568">
        <v>0</v>
      </c>
      <c r="AD2568">
        <v>0</v>
      </c>
      <c r="AE2568">
        <v>13.426262032926127</v>
      </c>
    </row>
    <row r="2569" spans="1:31" x14ac:dyDescent="0.25">
      <c r="A2569">
        <v>1631323</v>
      </c>
      <c r="B2569">
        <v>1</v>
      </c>
      <c r="C2569" t="s">
        <v>80</v>
      </c>
      <c r="D2569" t="s">
        <v>97</v>
      </c>
      <c r="E2569" t="s">
        <v>178</v>
      </c>
      <c r="F2569" t="s">
        <v>7595</v>
      </c>
      <c r="G2569" t="s">
        <v>227</v>
      </c>
      <c r="H2569" t="s">
        <v>149</v>
      </c>
      <c r="I2569" t="s">
        <v>135</v>
      </c>
      <c r="J2569" t="s">
        <v>136</v>
      </c>
      <c r="K2569" t="s">
        <v>137</v>
      </c>
      <c r="L2569" t="s">
        <v>7596</v>
      </c>
      <c r="M2569" t="s">
        <v>7597</v>
      </c>
      <c r="N2569">
        <v>1.475833333</v>
      </c>
      <c r="O2569">
        <v>0</v>
      </c>
      <c r="P2569">
        <v>6</v>
      </c>
      <c r="Q2569">
        <v>0</v>
      </c>
      <c r="R2569">
        <v>2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6.0687985754469596</v>
      </c>
      <c r="Y2569">
        <v>0</v>
      </c>
      <c r="Z2569">
        <v>1.0619140759916577</v>
      </c>
      <c r="AA2569">
        <v>0</v>
      </c>
      <c r="AB2569">
        <v>0</v>
      </c>
      <c r="AC2569">
        <v>0</v>
      </c>
      <c r="AD2569">
        <v>0</v>
      </c>
      <c r="AE2569">
        <v>7.1307126514386177</v>
      </c>
    </row>
    <row r="2570" spans="1:31" x14ac:dyDescent="0.25">
      <c r="A2570">
        <v>1631280</v>
      </c>
      <c r="B2570">
        <v>1</v>
      </c>
      <c r="C2570" t="s">
        <v>80</v>
      </c>
      <c r="D2570" t="s">
        <v>101</v>
      </c>
      <c r="E2570" t="s">
        <v>178</v>
      </c>
      <c r="F2570" t="s">
        <v>7598</v>
      </c>
      <c r="G2570" t="s">
        <v>675</v>
      </c>
      <c r="H2570" t="s">
        <v>149</v>
      </c>
      <c r="I2570" t="s">
        <v>135</v>
      </c>
      <c r="J2570" t="s">
        <v>136</v>
      </c>
      <c r="K2570" t="s">
        <v>137</v>
      </c>
      <c r="L2570" t="s">
        <v>7599</v>
      </c>
      <c r="M2570" t="s">
        <v>7600</v>
      </c>
      <c r="N2570">
        <v>3.3136111110000002</v>
      </c>
      <c r="O2570">
        <v>0</v>
      </c>
      <c r="P2570">
        <v>95</v>
      </c>
      <c r="Q2570">
        <v>0</v>
      </c>
      <c r="R2570">
        <v>0</v>
      </c>
      <c r="S2570">
        <v>0</v>
      </c>
      <c r="T2570">
        <v>2</v>
      </c>
      <c r="U2570">
        <v>0</v>
      </c>
      <c r="V2570">
        <v>0</v>
      </c>
      <c r="W2570">
        <v>0</v>
      </c>
      <c r="X2570">
        <v>98.571985487448927</v>
      </c>
      <c r="Y2570">
        <v>0</v>
      </c>
      <c r="Z2570">
        <v>0</v>
      </c>
      <c r="AA2570">
        <v>0</v>
      </c>
      <c r="AB2570">
        <v>0.22468263385039999</v>
      </c>
      <c r="AC2570">
        <v>0</v>
      </c>
      <c r="AD2570">
        <v>0</v>
      </c>
      <c r="AE2570">
        <v>98.796668121299334</v>
      </c>
    </row>
    <row r="2571" spans="1:31" x14ac:dyDescent="0.25">
      <c r="A2571">
        <v>1631068</v>
      </c>
      <c r="B2571">
        <v>1</v>
      </c>
      <c r="C2571" t="s">
        <v>81</v>
      </c>
      <c r="D2571" t="s">
        <v>115</v>
      </c>
      <c r="E2571" t="s">
        <v>178</v>
      </c>
      <c r="F2571" t="s">
        <v>7601</v>
      </c>
      <c r="G2571" t="s">
        <v>227</v>
      </c>
      <c r="H2571" t="s">
        <v>149</v>
      </c>
      <c r="I2571" t="s">
        <v>135</v>
      </c>
      <c r="J2571" t="s">
        <v>136</v>
      </c>
      <c r="K2571" t="s">
        <v>137</v>
      </c>
      <c r="L2571" t="s">
        <v>7602</v>
      </c>
      <c r="M2571" t="s">
        <v>7603</v>
      </c>
      <c r="N2571">
        <v>5.6644444439999999</v>
      </c>
      <c r="O2571">
        <v>0</v>
      </c>
      <c r="P2571">
        <v>19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6.4574443089728009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6.4574443089728009</v>
      </c>
    </row>
    <row r="2572" spans="1:31" x14ac:dyDescent="0.25">
      <c r="A2572">
        <v>1631091</v>
      </c>
      <c r="B2572">
        <v>1</v>
      </c>
      <c r="C2572" t="s">
        <v>80</v>
      </c>
      <c r="D2572" t="s">
        <v>87</v>
      </c>
      <c r="E2572" t="s">
        <v>152</v>
      </c>
      <c r="F2572" t="s">
        <v>7604</v>
      </c>
      <c r="G2572" t="s">
        <v>154</v>
      </c>
      <c r="H2572" t="s">
        <v>149</v>
      </c>
      <c r="I2572" t="s">
        <v>135</v>
      </c>
      <c r="J2572" t="s">
        <v>136</v>
      </c>
      <c r="K2572" t="s">
        <v>137</v>
      </c>
      <c r="L2572" t="s">
        <v>7605</v>
      </c>
      <c r="M2572" t="s">
        <v>7606</v>
      </c>
      <c r="N2572">
        <v>1.024444444</v>
      </c>
      <c r="O2572">
        <v>0</v>
      </c>
      <c r="P2572">
        <v>3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0.83180940988117014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0.83180940988117014</v>
      </c>
    </row>
    <row r="2573" spans="1:31" x14ac:dyDescent="0.25">
      <c r="A2573">
        <v>1630925</v>
      </c>
      <c r="B2573">
        <v>1</v>
      </c>
      <c r="C2573" t="s">
        <v>80</v>
      </c>
      <c r="D2573" t="s">
        <v>108</v>
      </c>
      <c r="E2573" t="s">
        <v>146</v>
      </c>
      <c r="F2573" t="s">
        <v>7607</v>
      </c>
      <c r="G2573" t="s">
        <v>142</v>
      </c>
      <c r="H2573" t="s">
        <v>149</v>
      </c>
      <c r="I2573" t="s">
        <v>135</v>
      </c>
      <c r="J2573" t="s">
        <v>136</v>
      </c>
      <c r="K2573" t="s">
        <v>143</v>
      </c>
      <c r="L2573" t="s">
        <v>7608</v>
      </c>
      <c r="M2573" t="s">
        <v>7609</v>
      </c>
      <c r="N2573">
        <v>6.0905555549999999</v>
      </c>
      <c r="O2573">
        <v>0</v>
      </c>
      <c r="P2573">
        <v>22</v>
      </c>
      <c r="Q2573">
        <v>0</v>
      </c>
      <c r="R2573">
        <v>15</v>
      </c>
      <c r="S2573">
        <v>0</v>
      </c>
      <c r="T2573">
        <v>9</v>
      </c>
      <c r="U2573">
        <v>0</v>
      </c>
      <c r="V2573">
        <v>0</v>
      </c>
      <c r="W2573">
        <v>0</v>
      </c>
      <c r="X2573">
        <v>37.987164494854497</v>
      </c>
      <c r="Y2573">
        <v>0</v>
      </c>
      <c r="Z2573">
        <v>41.444873803873236</v>
      </c>
      <c r="AA2573">
        <v>0</v>
      </c>
      <c r="AB2573">
        <v>115.16630219969936</v>
      </c>
      <c r="AC2573">
        <v>0</v>
      </c>
      <c r="AD2573">
        <v>0</v>
      </c>
      <c r="AE2573">
        <v>194.59834049842709</v>
      </c>
    </row>
    <row r="2574" spans="1:31" x14ac:dyDescent="0.25">
      <c r="A2574">
        <v>1631297</v>
      </c>
      <c r="B2574">
        <v>1</v>
      </c>
      <c r="C2574" t="s">
        <v>81</v>
      </c>
      <c r="D2574" t="s">
        <v>128</v>
      </c>
      <c r="E2574" t="s">
        <v>152</v>
      </c>
      <c r="F2574" t="s">
        <v>7610</v>
      </c>
      <c r="G2574" t="s">
        <v>154</v>
      </c>
      <c r="H2574" t="s">
        <v>149</v>
      </c>
      <c r="I2574" t="s">
        <v>135</v>
      </c>
      <c r="J2574" t="s">
        <v>136</v>
      </c>
      <c r="K2574" t="s">
        <v>137</v>
      </c>
      <c r="L2574" t="s">
        <v>7611</v>
      </c>
      <c r="M2574" t="s">
        <v>7612</v>
      </c>
      <c r="N2574">
        <v>2.8005555549999999</v>
      </c>
      <c r="O2574">
        <v>0</v>
      </c>
      <c r="P2574">
        <v>1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7.5704433209133892E-2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7.5704433209133892E-2</v>
      </c>
    </row>
    <row r="2575" spans="1:31" x14ac:dyDescent="0.25">
      <c r="A2575">
        <v>1631154</v>
      </c>
      <c r="B2575">
        <v>1</v>
      </c>
      <c r="C2575" t="s">
        <v>81</v>
      </c>
      <c r="D2575" t="s">
        <v>117</v>
      </c>
      <c r="E2575" t="s">
        <v>146</v>
      </c>
      <c r="F2575" t="s">
        <v>7613</v>
      </c>
      <c r="G2575" t="s">
        <v>195</v>
      </c>
      <c r="H2575" t="s">
        <v>134</v>
      </c>
      <c r="I2575" t="s">
        <v>135</v>
      </c>
      <c r="J2575" t="s">
        <v>136</v>
      </c>
      <c r="K2575" t="s">
        <v>137</v>
      </c>
      <c r="L2575" t="s">
        <v>7614</v>
      </c>
      <c r="M2575" t="s">
        <v>7615</v>
      </c>
      <c r="N2575">
        <v>2.0525000000000002</v>
      </c>
      <c r="O2575">
        <v>0</v>
      </c>
      <c r="P2575">
        <v>46</v>
      </c>
      <c r="Q2575">
        <v>0</v>
      </c>
      <c r="R2575">
        <v>0</v>
      </c>
      <c r="S2575">
        <v>0</v>
      </c>
      <c r="T2575">
        <v>1</v>
      </c>
      <c r="U2575">
        <v>0</v>
      </c>
      <c r="V2575">
        <v>0</v>
      </c>
      <c r="W2575">
        <v>0</v>
      </c>
      <c r="X2575">
        <v>9.3755581901855436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9.3755581901855436</v>
      </c>
    </row>
    <row r="2576" spans="1:31" x14ac:dyDescent="0.25">
      <c r="A2576">
        <v>1630968</v>
      </c>
      <c r="B2576">
        <v>1</v>
      </c>
      <c r="C2576" t="s">
        <v>80</v>
      </c>
      <c r="D2576" t="s">
        <v>105</v>
      </c>
      <c r="E2576" t="s">
        <v>140</v>
      </c>
      <c r="F2576" t="s">
        <v>7616</v>
      </c>
      <c r="G2576" t="s">
        <v>918</v>
      </c>
      <c r="H2576" t="s">
        <v>134</v>
      </c>
      <c r="I2576" t="s">
        <v>191</v>
      </c>
      <c r="J2576" t="s">
        <v>136</v>
      </c>
      <c r="K2576" t="s">
        <v>143</v>
      </c>
      <c r="L2576" t="s">
        <v>7617</v>
      </c>
      <c r="M2576" t="s">
        <v>7618</v>
      </c>
      <c r="N2576">
        <v>1.0889721999999999E-2</v>
      </c>
      <c r="O2576">
        <v>16</v>
      </c>
      <c r="P2576">
        <v>692</v>
      </c>
      <c r="Q2576">
        <v>21</v>
      </c>
      <c r="R2576">
        <v>49</v>
      </c>
      <c r="S2576">
        <v>38</v>
      </c>
      <c r="T2576">
        <v>118</v>
      </c>
      <c r="U2576">
        <v>10</v>
      </c>
      <c r="V2576">
        <v>0</v>
      </c>
      <c r="W2576">
        <v>7.0816008573555564E-2</v>
      </c>
      <c r="X2576">
        <v>2.5025485757702444</v>
      </c>
      <c r="Y2576">
        <v>0.76166582027620022</v>
      </c>
      <c r="Z2576">
        <v>0.12634267534474447</v>
      </c>
      <c r="AA2576">
        <v>5.1703509133539995</v>
      </c>
      <c r="AB2576">
        <v>1.8451531867820221</v>
      </c>
      <c r="AC2576">
        <v>5.6674469976582005</v>
      </c>
      <c r="AD2576">
        <v>0</v>
      </c>
      <c r="AE2576">
        <v>16.144324177758968</v>
      </c>
    </row>
    <row r="2577" spans="1:31" x14ac:dyDescent="0.25">
      <c r="A2577">
        <v>1630862</v>
      </c>
      <c r="B2577">
        <v>1</v>
      </c>
      <c r="C2577" t="s">
        <v>81</v>
      </c>
      <c r="D2577" t="s">
        <v>112</v>
      </c>
      <c r="E2577" t="s">
        <v>362</v>
      </c>
      <c r="F2577" t="s">
        <v>7619</v>
      </c>
      <c r="G2577" t="s">
        <v>148</v>
      </c>
      <c r="H2577" t="s">
        <v>149</v>
      </c>
      <c r="I2577" t="s">
        <v>135</v>
      </c>
      <c r="J2577" t="s">
        <v>136</v>
      </c>
      <c r="K2577" t="s">
        <v>143</v>
      </c>
      <c r="L2577" t="s">
        <v>7620</v>
      </c>
      <c r="M2577" t="s">
        <v>7621</v>
      </c>
      <c r="N2577">
        <v>3.03756</v>
      </c>
      <c r="O2577">
        <v>0</v>
      </c>
      <c r="P2577">
        <v>32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34.147659377630447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34.147659377630447</v>
      </c>
    </row>
    <row r="2578" spans="1:31" x14ac:dyDescent="0.25">
      <c r="A2578">
        <v>1631254</v>
      </c>
      <c r="B2578">
        <v>1</v>
      </c>
      <c r="C2578" t="s">
        <v>80</v>
      </c>
      <c r="D2578" t="s">
        <v>92</v>
      </c>
      <c r="E2578" t="s">
        <v>152</v>
      </c>
      <c r="F2578" t="s">
        <v>7622</v>
      </c>
      <c r="G2578" t="s">
        <v>507</v>
      </c>
      <c r="H2578" t="s">
        <v>149</v>
      </c>
      <c r="I2578" t="s">
        <v>135</v>
      </c>
      <c r="J2578" t="s">
        <v>136</v>
      </c>
      <c r="K2578" t="s">
        <v>137</v>
      </c>
      <c r="L2578" t="s">
        <v>7623</v>
      </c>
      <c r="M2578" t="s">
        <v>7624</v>
      </c>
      <c r="N2578">
        <v>1.8219444440000001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2.0948938478595282E-2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2.0948938478595282E-2</v>
      </c>
    </row>
    <row r="2579" spans="1:31" x14ac:dyDescent="0.25">
      <c r="A2579">
        <v>1631260</v>
      </c>
      <c r="B2579">
        <v>1</v>
      </c>
      <c r="C2579" t="s">
        <v>80</v>
      </c>
      <c r="D2579" t="s">
        <v>84</v>
      </c>
      <c r="E2579" t="s">
        <v>152</v>
      </c>
      <c r="F2579" t="s">
        <v>7625</v>
      </c>
      <c r="G2579" t="s">
        <v>900</v>
      </c>
      <c r="H2579" t="s">
        <v>149</v>
      </c>
      <c r="I2579" t="s">
        <v>135</v>
      </c>
      <c r="J2579" t="s">
        <v>136</v>
      </c>
      <c r="K2579" t="s">
        <v>137</v>
      </c>
      <c r="L2579" t="s">
        <v>7626</v>
      </c>
      <c r="M2579" t="s">
        <v>7627</v>
      </c>
      <c r="N2579">
        <v>1.440833333</v>
      </c>
      <c r="O2579">
        <v>0</v>
      </c>
      <c r="P2579">
        <v>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0.3652930955900916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0.3652930955900916</v>
      </c>
    </row>
    <row r="2580" spans="1:31" x14ac:dyDescent="0.25">
      <c r="A2580">
        <v>1630962</v>
      </c>
      <c r="B2580">
        <v>1</v>
      </c>
      <c r="C2580" t="s">
        <v>80</v>
      </c>
      <c r="D2580" t="s">
        <v>97</v>
      </c>
      <c r="E2580" t="s">
        <v>152</v>
      </c>
      <c r="F2580" t="s">
        <v>7628</v>
      </c>
      <c r="G2580" t="s">
        <v>172</v>
      </c>
      <c r="H2580" t="s">
        <v>149</v>
      </c>
      <c r="I2580" t="s">
        <v>135</v>
      </c>
      <c r="J2580" t="s">
        <v>136</v>
      </c>
      <c r="K2580" t="s">
        <v>137</v>
      </c>
      <c r="L2580" t="s">
        <v>7629</v>
      </c>
      <c r="M2580" t="s">
        <v>7630</v>
      </c>
      <c r="N2580">
        <v>2.0113888879999999</v>
      </c>
      <c r="O2580">
        <v>0</v>
      </c>
      <c r="P2580">
        <v>2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1.4840229981400721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1.4840229981400721</v>
      </c>
    </row>
    <row r="2581" spans="1:31" x14ac:dyDescent="0.25">
      <c r="A2581">
        <v>1631350</v>
      </c>
      <c r="B2581">
        <v>1</v>
      </c>
      <c r="C2581" t="s">
        <v>80</v>
      </c>
      <c r="D2581" t="s">
        <v>94</v>
      </c>
      <c r="E2581" t="s">
        <v>178</v>
      </c>
      <c r="F2581" t="s">
        <v>7631</v>
      </c>
      <c r="G2581" t="s">
        <v>227</v>
      </c>
      <c r="H2581" t="s">
        <v>149</v>
      </c>
      <c r="I2581" t="s">
        <v>135</v>
      </c>
      <c r="J2581" t="s">
        <v>136</v>
      </c>
      <c r="K2581" t="s">
        <v>137</v>
      </c>
      <c r="L2581" t="s">
        <v>7632</v>
      </c>
      <c r="M2581" t="s">
        <v>7633</v>
      </c>
      <c r="N2581">
        <v>1.478888888</v>
      </c>
      <c r="O2581">
        <v>0</v>
      </c>
      <c r="P2581">
        <v>40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9.6872287126069043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9.6872287126069043</v>
      </c>
    </row>
    <row r="2582" spans="1:31" x14ac:dyDescent="0.25">
      <c r="A2582">
        <v>1631355</v>
      </c>
      <c r="B2582">
        <v>1</v>
      </c>
      <c r="C2582" t="s">
        <v>80</v>
      </c>
      <c r="D2582" t="s">
        <v>82</v>
      </c>
      <c r="E2582" t="s">
        <v>178</v>
      </c>
      <c r="F2582" t="s">
        <v>7634</v>
      </c>
      <c r="G2582" t="s">
        <v>187</v>
      </c>
      <c r="H2582" t="s">
        <v>149</v>
      </c>
      <c r="I2582" t="s">
        <v>135</v>
      </c>
      <c r="J2582" t="s">
        <v>136</v>
      </c>
      <c r="K2582" t="s">
        <v>137</v>
      </c>
      <c r="L2582" t="s">
        <v>7635</v>
      </c>
      <c r="M2582" t="s">
        <v>7636</v>
      </c>
      <c r="N2582">
        <v>0.832777777</v>
      </c>
      <c r="O2582">
        <v>0</v>
      </c>
      <c r="P2582">
        <v>29</v>
      </c>
      <c r="Q2582">
        <v>0</v>
      </c>
      <c r="R2582">
        <v>0</v>
      </c>
      <c r="S2582">
        <v>0</v>
      </c>
      <c r="T2582">
        <v>6</v>
      </c>
      <c r="U2582">
        <v>0</v>
      </c>
      <c r="V2582">
        <v>0</v>
      </c>
      <c r="W2582">
        <v>0</v>
      </c>
      <c r="X2582">
        <v>9.4397401241646985</v>
      </c>
      <c r="Y2582">
        <v>0</v>
      </c>
      <c r="Z2582">
        <v>0</v>
      </c>
      <c r="AA2582">
        <v>0</v>
      </c>
      <c r="AB2582">
        <v>1.0318713857960224</v>
      </c>
      <c r="AC2582">
        <v>0</v>
      </c>
      <c r="AD2582">
        <v>0</v>
      </c>
      <c r="AE2582">
        <v>10.47161150996072</v>
      </c>
    </row>
    <row r="2583" spans="1:31" x14ac:dyDescent="0.25">
      <c r="A2583">
        <v>1631357</v>
      </c>
      <c r="B2583">
        <v>1</v>
      </c>
      <c r="C2583" t="s">
        <v>80</v>
      </c>
      <c r="D2583" t="s">
        <v>92</v>
      </c>
      <c r="E2583" t="s">
        <v>152</v>
      </c>
      <c r="F2583" t="s">
        <v>7637</v>
      </c>
      <c r="G2583" t="s">
        <v>900</v>
      </c>
      <c r="H2583" t="s">
        <v>149</v>
      </c>
      <c r="I2583" t="s">
        <v>135</v>
      </c>
      <c r="J2583" t="s">
        <v>136</v>
      </c>
      <c r="K2583" t="s">
        <v>137</v>
      </c>
      <c r="L2583" t="s">
        <v>7638</v>
      </c>
      <c r="M2583" t="s">
        <v>7639</v>
      </c>
      <c r="N2583">
        <v>1.6897222220000001</v>
      </c>
      <c r="O2583">
        <v>0</v>
      </c>
      <c r="P2583">
        <v>0</v>
      </c>
      <c r="Q2583">
        <v>0</v>
      </c>
      <c r="R2583">
        <v>3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</row>
    <row r="2584" spans="1:31" x14ac:dyDescent="0.25">
      <c r="A2584">
        <v>1631358</v>
      </c>
      <c r="B2584">
        <v>1</v>
      </c>
      <c r="C2584" t="s">
        <v>80</v>
      </c>
      <c r="D2584" t="s">
        <v>95</v>
      </c>
      <c r="E2584" t="s">
        <v>642</v>
      </c>
      <c r="F2584" t="s">
        <v>7640</v>
      </c>
      <c r="G2584" t="s">
        <v>161</v>
      </c>
      <c r="H2584" t="s">
        <v>134</v>
      </c>
      <c r="I2584" t="s">
        <v>135</v>
      </c>
      <c r="J2584" t="s">
        <v>136</v>
      </c>
      <c r="K2584" t="s">
        <v>137</v>
      </c>
      <c r="L2584" t="s">
        <v>7641</v>
      </c>
      <c r="M2584" t="s">
        <v>7642</v>
      </c>
      <c r="N2584">
        <v>0.36888888800000003</v>
      </c>
      <c r="O2584">
        <v>51</v>
      </c>
      <c r="P2584">
        <v>4489</v>
      </c>
      <c r="Q2584">
        <v>88</v>
      </c>
      <c r="R2584">
        <v>178</v>
      </c>
      <c r="S2584">
        <v>86</v>
      </c>
      <c r="T2584">
        <v>655</v>
      </c>
      <c r="U2584">
        <v>14</v>
      </c>
      <c r="V2584">
        <v>2</v>
      </c>
      <c r="W2584">
        <v>11.34082922882609</v>
      </c>
      <c r="X2584">
        <v>529.15839395625301</v>
      </c>
      <c r="Y2584">
        <v>124.23539443657724</v>
      </c>
      <c r="Z2584">
        <v>10.711401184225046</v>
      </c>
      <c r="AA2584">
        <v>121.98450936338048</v>
      </c>
      <c r="AB2584">
        <v>135.03077747652443</v>
      </c>
      <c r="AC2584">
        <v>119.97970170612875</v>
      </c>
      <c r="AD2584">
        <v>0.9536766925294089</v>
      </c>
      <c r="AE2584">
        <v>1053.3946840444444</v>
      </c>
    </row>
    <row r="2585" spans="1:31" x14ac:dyDescent="0.25">
      <c r="A2585">
        <v>1631360</v>
      </c>
      <c r="B2585">
        <v>1</v>
      </c>
      <c r="C2585" t="s">
        <v>81</v>
      </c>
      <c r="D2585" t="s">
        <v>125</v>
      </c>
      <c r="E2585" t="s">
        <v>140</v>
      </c>
      <c r="F2585" t="s">
        <v>7643</v>
      </c>
      <c r="G2585" t="s">
        <v>161</v>
      </c>
      <c r="H2585" t="s">
        <v>134</v>
      </c>
      <c r="I2585" t="s">
        <v>135</v>
      </c>
      <c r="J2585" t="s">
        <v>136</v>
      </c>
      <c r="K2585" t="s">
        <v>137</v>
      </c>
      <c r="L2585" t="s">
        <v>7644</v>
      </c>
      <c r="M2585" t="s">
        <v>7645</v>
      </c>
      <c r="N2585">
        <v>0.93</v>
      </c>
      <c r="O2585">
        <v>0</v>
      </c>
      <c r="P2585">
        <v>52</v>
      </c>
      <c r="Q2585">
        <v>42</v>
      </c>
      <c r="R2585">
        <v>210</v>
      </c>
      <c r="S2585">
        <v>5</v>
      </c>
      <c r="T2585">
        <v>5</v>
      </c>
      <c r="U2585">
        <v>1</v>
      </c>
      <c r="V2585">
        <v>0</v>
      </c>
      <c r="W2585">
        <v>0</v>
      </c>
      <c r="X2585">
        <v>5.4282433433084689</v>
      </c>
      <c r="Y2585">
        <v>14.244052270963865</v>
      </c>
      <c r="Z2585">
        <v>61.760420553583003</v>
      </c>
      <c r="AA2585">
        <v>43.172165254765162</v>
      </c>
      <c r="AB2585">
        <v>1.1241816907574549</v>
      </c>
      <c r="AC2585">
        <v>13.348214672719735</v>
      </c>
      <c r="AD2585">
        <v>0</v>
      </c>
      <c r="AE2585">
        <v>139.07727778609768</v>
      </c>
    </row>
    <row r="2586" spans="1:31" x14ac:dyDescent="0.25">
      <c r="A2586">
        <v>1631361</v>
      </c>
      <c r="B2586">
        <v>1</v>
      </c>
      <c r="C2586" t="s">
        <v>81</v>
      </c>
      <c r="D2586" t="s">
        <v>118</v>
      </c>
      <c r="E2586" t="s">
        <v>152</v>
      </c>
      <c r="F2586" t="s">
        <v>7646</v>
      </c>
      <c r="G2586" t="s">
        <v>507</v>
      </c>
      <c r="H2586" t="s">
        <v>149</v>
      </c>
      <c r="I2586" t="s">
        <v>135</v>
      </c>
      <c r="J2586" t="s">
        <v>136</v>
      </c>
      <c r="K2586" t="s">
        <v>137</v>
      </c>
      <c r="L2586" t="s">
        <v>7647</v>
      </c>
      <c r="M2586" t="s">
        <v>7648</v>
      </c>
      <c r="N2586">
        <v>0.46916666600000001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2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4.3609022132226671E-2</v>
      </c>
      <c r="AC2586">
        <v>0</v>
      </c>
      <c r="AD2586">
        <v>0</v>
      </c>
      <c r="AE2586">
        <v>4.3609022132226671E-2</v>
      </c>
    </row>
    <row r="2587" spans="1:31" x14ac:dyDescent="0.25">
      <c r="A2587">
        <v>1631362</v>
      </c>
      <c r="B2587">
        <v>1</v>
      </c>
      <c r="C2587" t="s">
        <v>80</v>
      </c>
      <c r="D2587" t="s">
        <v>104</v>
      </c>
      <c r="E2587" t="s">
        <v>178</v>
      </c>
      <c r="F2587" t="s">
        <v>7649</v>
      </c>
      <c r="G2587" t="s">
        <v>227</v>
      </c>
      <c r="H2587" t="s">
        <v>149</v>
      </c>
      <c r="I2587" t="s">
        <v>135</v>
      </c>
      <c r="J2587" t="s">
        <v>136</v>
      </c>
      <c r="K2587" t="s">
        <v>137</v>
      </c>
      <c r="L2587" t="s">
        <v>7650</v>
      </c>
      <c r="M2587" t="s">
        <v>7651</v>
      </c>
      <c r="N2587">
        <v>2.9966666659999999</v>
      </c>
      <c r="O2587">
        <v>0</v>
      </c>
      <c r="P2587">
        <v>179</v>
      </c>
      <c r="Q2587">
        <v>0</v>
      </c>
      <c r="R2587">
        <v>0</v>
      </c>
      <c r="S2587">
        <v>0</v>
      </c>
      <c r="T2587">
        <v>13</v>
      </c>
      <c r="U2587">
        <v>0</v>
      </c>
      <c r="V2587">
        <v>0</v>
      </c>
      <c r="W2587">
        <v>0</v>
      </c>
      <c r="X2587">
        <v>150.20206184523531</v>
      </c>
      <c r="Y2587">
        <v>0</v>
      </c>
      <c r="Z2587">
        <v>0</v>
      </c>
      <c r="AA2587">
        <v>0</v>
      </c>
      <c r="AB2587">
        <v>10.620045389829544</v>
      </c>
      <c r="AC2587">
        <v>0</v>
      </c>
      <c r="AD2587">
        <v>0</v>
      </c>
      <c r="AE2587">
        <v>160.82210723506486</v>
      </c>
    </row>
    <row r="2588" spans="1:31" x14ac:dyDescent="0.25">
      <c r="A2588">
        <v>1631363</v>
      </c>
      <c r="B2588">
        <v>1</v>
      </c>
      <c r="C2588" t="s">
        <v>80</v>
      </c>
      <c r="D2588" t="s">
        <v>97</v>
      </c>
      <c r="E2588" t="s">
        <v>152</v>
      </c>
      <c r="F2588" t="s">
        <v>7652</v>
      </c>
      <c r="G2588" t="s">
        <v>154</v>
      </c>
      <c r="H2588" t="s">
        <v>149</v>
      </c>
      <c r="I2588" t="s">
        <v>135</v>
      </c>
      <c r="J2588" t="s">
        <v>136</v>
      </c>
      <c r="K2588" t="s">
        <v>137</v>
      </c>
      <c r="L2588" t="s">
        <v>7653</v>
      </c>
      <c r="M2588" t="s">
        <v>7654</v>
      </c>
      <c r="N2588">
        <v>1.141388888</v>
      </c>
      <c r="O2588">
        <v>0</v>
      </c>
      <c r="P2588">
        <v>1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1.06492767909165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1.06492767909165</v>
      </c>
    </row>
    <row r="2589" spans="1:31" x14ac:dyDescent="0.25">
      <c r="A2589">
        <v>1631365</v>
      </c>
      <c r="B2589">
        <v>1</v>
      </c>
      <c r="C2589" t="s">
        <v>80</v>
      </c>
      <c r="D2589" t="s">
        <v>99</v>
      </c>
      <c r="E2589" t="s">
        <v>152</v>
      </c>
      <c r="F2589" t="s">
        <v>7655</v>
      </c>
      <c r="G2589" t="s">
        <v>154</v>
      </c>
      <c r="H2589" t="s">
        <v>149</v>
      </c>
      <c r="I2589" t="s">
        <v>135</v>
      </c>
      <c r="J2589" t="s">
        <v>136</v>
      </c>
      <c r="K2589" t="s">
        <v>137</v>
      </c>
      <c r="L2589" t="s">
        <v>7656</v>
      </c>
      <c r="M2589" t="s">
        <v>7657</v>
      </c>
      <c r="N2589">
        <v>3.7652777770000001</v>
      </c>
      <c r="O2589">
        <v>0</v>
      </c>
      <c r="P2589">
        <v>1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0.14479642670760556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0.14479642670760556</v>
      </c>
    </row>
    <row r="2590" spans="1:31" x14ac:dyDescent="0.25">
      <c r="A2590">
        <v>1631366</v>
      </c>
      <c r="B2590">
        <v>1</v>
      </c>
      <c r="C2590" t="s">
        <v>80</v>
      </c>
      <c r="D2590" t="s">
        <v>104</v>
      </c>
      <c r="E2590" t="s">
        <v>131</v>
      </c>
      <c r="F2590" t="s">
        <v>7658</v>
      </c>
      <c r="G2590" t="s">
        <v>1322</v>
      </c>
      <c r="H2590" t="s">
        <v>134</v>
      </c>
      <c r="I2590" t="s">
        <v>135</v>
      </c>
      <c r="J2590" t="s">
        <v>136</v>
      </c>
      <c r="K2590" t="s">
        <v>137</v>
      </c>
      <c r="L2590" t="s">
        <v>7659</v>
      </c>
      <c r="M2590" t="s">
        <v>7660</v>
      </c>
      <c r="N2590">
        <v>3.41</v>
      </c>
      <c r="O2590">
        <v>0</v>
      </c>
      <c r="P2590">
        <v>1025</v>
      </c>
      <c r="Q2590">
        <v>0</v>
      </c>
      <c r="R2590">
        <v>0</v>
      </c>
      <c r="S2590">
        <v>0</v>
      </c>
      <c r="T2590">
        <v>115</v>
      </c>
      <c r="U2590">
        <v>0</v>
      </c>
      <c r="V2590">
        <v>0</v>
      </c>
      <c r="W2590">
        <v>0</v>
      </c>
      <c r="X2590">
        <v>978.04714267235386</v>
      </c>
      <c r="Y2590">
        <v>0</v>
      </c>
      <c r="Z2590">
        <v>0</v>
      </c>
      <c r="AA2590">
        <v>0</v>
      </c>
      <c r="AB2590">
        <v>292.72067252251134</v>
      </c>
      <c r="AC2590">
        <v>0</v>
      </c>
      <c r="AD2590">
        <v>0</v>
      </c>
      <c r="AE2590">
        <v>1270.7678151948653</v>
      </c>
    </row>
    <row r="2591" spans="1:31" x14ac:dyDescent="0.25">
      <c r="A2591">
        <v>1631367</v>
      </c>
      <c r="B2591">
        <v>1</v>
      </c>
      <c r="C2591" t="s">
        <v>80</v>
      </c>
      <c r="D2591" t="s">
        <v>108</v>
      </c>
      <c r="E2591" t="s">
        <v>140</v>
      </c>
      <c r="F2591" t="s">
        <v>7661</v>
      </c>
      <c r="G2591" t="s">
        <v>161</v>
      </c>
      <c r="H2591" t="s">
        <v>134</v>
      </c>
      <c r="I2591" t="s">
        <v>135</v>
      </c>
      <c r="J2591" t="s">
        <v>136</v>
      </c>
      <c r="K2591" t="s">
        <v>137</v>
      </c>
      <c r="L2591" t="s">
        <v>7662</v>
      </c>
      <c r="M2591" t="s">
        <v>7663</v>
      </c>
      <c r="N2591">
        <v>0.101944444</v>
      </c>
      <c r="O2591">
        <v>0</v>
      </c>
      <c r="P2591">
        <v>9549</v>
      </c>
      <c r="Q2591">
        <v>10</v>
      </c>
      <c r="R2591">
        <v>1943</v>
      </c>
      <c r="S2591">
        <v>59</v>
      </c>
      <c r="T2591">
        <v>1536</v>
      </c>
      <c r="U2591">
        <v>2</v>
      </c>
      <c r="V2591">
        <v>0</v>
      </c>
      <c r="W2591">
        <v>0</v>
      </c>
      <c r="X2591">
        <v>139.79417905469012</v>
      </c>
      <c r="Y2591">
        <v>1.7467757183789763</v>
      </c>
      <c r="Z2591">
        <v>36.279164222324731</v>
      </c>
      <c r="AA2591">
        <v>35.241911801380319</v>
      </c>
      <c r="AB2591">
        <v>91.286708351635255</v>
      </c>
      <c r="AC2591">
        <v>3.2088250225798847</v>
      </c>
      <c r="AD2591">
        <v>0</v>
      </c>
      <c r="AE2591">
        <v>307.55756417098934</v>
      </c>
    </row>
    <row r="2592" spans="1:31" x14ac:dyDescent="0.25">
      <c r="A2592">
        <v>1631368</v>
      </c>
      <c r="B2592">
        <v>1</v>
      </c>
      <c r="C2592" t="s">
        <v>80</v>
      </c>
      <c r="D2592" t="s">
        <v>108</v>
      </c>
      <c r="E2592" t="s">
        <v>204</v>
      </c>
      <c r="F2592" t="s">
        <v>7664</v>
      </c>
      <c r="G2592" t="s">
        <v>161</v>
      </c>
      <c r="H2592" t="s">
        <v>134</v>
      </c>
      <c r="I2592" t="s">
        <v>135</v>
      </c>
      <c r="J2592" t="s">
        <v>136</v>
      </c>
      <c r="K2592" t="s">
        <v>137</v>
      </c>
      <c r="L2592" t="s">
        <v>7665</v>
      </c>
      <c r="M2592" t="s">
        <v>7663</v>
      </c>
      <c r="N2592">
        <v>9.9166666000000001E-2</v>
      </c>
      <c r="O2592">
        <v>0</v>
      </c>
      <c r="P2592">
        <v>1884</v>
      </c>
      <c r="Q2592">
        <v>3</v>
      </c>
      <c r="R2592">
        <v>902</v>
      </c>
      <c r="S2592">
        <v>13</v>
      </c>
      <c r="T2592">
        <v>459</v>
      </c>
      <c r="U2592">
        <v>2</v>
      </c>
      <c r="V2592">
        <v>0</v>
      </c>
      <c r="W2592">
        <v>0</v>
      </c>
      <c r="X2592">
        <v>38.250646244491435</v>
      </c>
      <c r="Y2592">
        <v>0.10651849074886252</v>
      </c>
      <c r="Z2592">
        <v>27.544655731301809</v>
      </c>
      <c r="AA2592">
        <v>11.039525203230623</v>
      </c>
      <c r="AB2592">
        <v>37.810901397716883</v>
      </c>
      <c r="AC2592">
        <v>8.6280688432244368</v>
      </c>
      <c r="AD2592">
        <v>0</v>
      </c>
      <c r="AE2592">
        <v>123.38031591071405</v>
      </c>
    </row>
    <row r="2593" spans="1:31" x14ac:dyDescent="0.25">
      <c r="A2593">
        <v>1631370</v>
      </c>
      <c r="B2593">
        <v>1</v>
      </c>
      <c r="C2593" t="s">
        <v>80</v>
      </c>
      <c r="D2593" t="s">
        <v>94</v>
      </c>
      <c r="E2593" t="s">
        <v>140</v>
      </c>
      <c r="F2593" t="s">
        <v>7666</v>
      </c>
      <c r="G2593" t="s">
        <v>691</v>
      </c>
      <c r="H2593" t="s">
        <v>134</v>
      </c>
      <c r="I2593" t="s">
        <v>135</v>
      </c>
      <c r="J2593" t="s">
        <v>136</v>
      </c>
      <c r="K2593" t="s">
        <v>137</v>
      </c>
      <c r="L2593" t="s">
        <v>7667</v>
      </c>
      <c r="M2593" t="s">
        <v>7668</v>
      </c>
      <c r="N2593">
        <v>4.4583333329999997</v>
      </c>
      <c r="O2593">
        <v>0</v>
      </c>
      <c r="P2593">
        <v>0</v>
      </c>
      <c r="Q2593">
        <v>8</v>
      </c>
      <c r="R2593">
        <v>35</v>
      </c>
      <c r="S2593">
        <v>0</v>
      </c>
      <c r="T2593">
        <v>1</v>
      </c>
      <c r="U2593">
        <v>1</v>
      </c>
      <c r="V2593">
        <v>0</v>
      </c>
      <c r="W2593">
        <v>0</v>
      </c>
      <c r="X2593">
        <v>0</v>
      </c>
      <c r="Y2593">
        <v>45.551348506103331</v>
      </c>
      <c r="Z2593">
        <v>66.658981660913184</v>
      </c>
      <c r="AA2593">
        <v>0</v>
      </c>
      <c r="AB2593">
        <v>14.683690861132298</v>
      </c>
      <c r="AC2593">
        <v>539.40169850391999</v>
      </c>
      <c r="AD2593">
        <v>0</v>
      </c>
      <c r="AE2593">
        <v>666.2957195320688</v>
      </c>
    </row>
    <row r="2594" spans="1:31" x14ac:dyDescent="0.25">
      <c r="A2594">
        <v>1631371</v>
      </c>
      <c r="B2594">
        <v>1</v>
      </c>
      <c r="C2594" t="s">
        <v>80</v>
      </c>
      <c r="D2594" t="s">
        <v>104</v>
      </c>
      <c r="E2594" t="s">
        <v>140</v>
      </c>
      <c r="F2594" t="s">
        <v>7669</v>
      </c>
      <c r="G2594" t="s">
        <v>161</v>
      </c>
      <c r="H2594" t="s">
        <v>134</v>
      </c>
      <c r="I2594" t="s">
        <v>135</v>
      </c>
      <c r="J2594" t="s">
        <v>136</v>
      </c>
      <c r="K2594" t="s">
        <v>137</v>
      </c>
      <c r="L2594" t="s">
        <v>7670</v>
      </c>
      <c r="M2594" t="s">
        <v>7671</v>
      </c>
      <c r="N2594">
        <v>0.28805555500000002</v>
      </c>
      <c r="O2594">
        <v>33</v>
      </c>
      <c r="P2594">
        <v>2099</v>
      </c>
      <c r="Q2594">
        <v>137</v>
      </c>
      <c r="R2594">
        <v>176</v>
      </c>
      <c r="S2594">
        <v>57</v>
      </c>
      <c r="T2594">
        <v>264</v>
      </c>
      <c r="U2594">
        <v>3</v>
      </c>
      <c r="V2594">
        <v>1</v>
      </c>
      <c r="W2594">
        <v>26.10526871463065</v>
      </c>
      <c r="X2594">
        <v>208.39111357620894</v>
      </c>
      <c r="Y2594">
        <v>9.6048272662892131</v>
      </c>
      <c r="Z2594">
        <v>12.830797485287288</v>
      </c>
      <c r="AA2594">
        <v>45.830139548650095</v>
      </c>
      <c r="AB2594">
        <v>70.678755699635246</v>
      </c>
      <c r="AC2594">
        <v>14.918056565789193</v>
      </c>
      <c r="AD2594">
        <v>1.1668896189826778</v>
      </c>
      <c r="AE2594">
        <v>389.52584847547331</v>
      </c>
    </row>
    <row r="2595" spans="1:31" x14ac:dyDescent="0.25">
      <c r="A2595">
        <v>1631372</v>
      </c>
      <c r="B2595">
        <v>1</v>
      </c>
      <c r="C2595" t="s">
        <v>80</v>
      </c>
      <c r="D2595" t="s">
        <v>106</v>
      </c>
      <c r="E2595" t="s">
        <v>140</v>
      </c>
      <c r="F2595" t="s">
        <v>6263</v>
      </c>
      <c r="G2595" t="s">
        <v>161</v>
      </c>
      <c r="H2595" t="s">
        <v>134</v>
      </c>
      <c r="I2595" t="s">
        <v>135</v>
      </c>
      <c r="J2595" t="s">
        <v>136</v>
      </c>
      <c r="K2595" t="s">
        <v>137</v>
      </c>
      <c r="L2595" t="s">
        <v>7672</v>
      </c>
      <c r="M2595" t="s">
        <v>7673</v>
      </c>
      <c r="N2595">
        <v>0.121388888</v>
      </c>
      <c r="O2595">
        <v>0</v>
      </c>
      <c r="P2595">
        <v>5969</v>
      </c>
      <c r="Q2595">
        <v>0</v>
      </c>
      <c r="R2595">
        <v>18</v>
      </c>
      <c r="S2595">
        <v>1</v>
      </c>
      <c r="T2595">
        <v>834</v>
      </c>
      <c r="U2595">
        <v>0</v>
      </c>
      <c r="V2595">
        <v>4</v>
      </c>
      <c r="W2595">
        <v>0</v>
      </c>
      <c r="X2595">
        <v>173.53831213038143</v>
      </c>
      <c r="Y2595">
        <v>0</v>
      </c>
      <c r="Z2595">
        <v>0.37083417866615531</v>
      </c>
      <c r="AA2595">
        <v>1.1840016962486279</v>
      </c>
      <c r="AB2595">
        <v>86.092512748476807</v>
      </c>
      <c r="AC2595">
        <v>0</v>
      </c>
      <c r="AD2595">
        <v>38.048290831849044</v>
      </c>
      <c r="AE2595">
        <v>299.23395158562204</v>
      </c>
    </row>
    <row r="2596" spans="1:31" x14ac:dyDescent="0.25">
      <c r="A2596">
        <v>1631373</v>
      </c>
      <c r="B2596">
        <v>1</v>
      </c>
      <c r="C2596" t="s">
        <v>80</v>
      </c>
      <c r="D2596" t="s">
        <v>104</v>
      </c>
      <c r="E2596" t="s">
        <v>140</v>
      </c>
      <c r="F2596" t="s">
        <v>7674</v>
      </c>
      <c r="G2596" t="s">
        <v>1322</v>
      </c>
      <c r="H2596" t="s">
        <v>134</v>
      </c>
      <c r="I2596" t="s">
        <v>135</v>
      </c>
      <c r="J2596" t="s">
        <v>136</v>
      </c>
      <c r="K2596" t="s">
        <v>137</v>
      </c>
      <c r="L2596" t="s">
        <v>7675</v>
      </c>
      <c r="M2596" t="s">
        <v>7676</v>
      </c>
      <c r="N2596">
        <v>1.5986111110000001</v>
      </c>
      <c r="O2596">
        <v>33</v>
      </c>
      <c r="P2596">
        <v>2099</v>
      </c>
      <c r="Q2596">
        <v>137</v>
      </c>
      <c r="R2596">
        <v>176</v>
      </c>
      <c r="S2596">
        <v>57</v>
      </c>
      <c r="T2596">
        <v>264</v>
      </c>
      <c r="U2596">
        <v>3</v>
      </c>
      <c r="V2596">
        <v>1</v>
      </c>
      <c r="W2596">
        <v>148.07731812447477</v>
      </c>
      <c r="X2596">
        <v>1182.0601069770289</v>
      </c>
      <c r="Y2596">
        <v>50.790341047026693</v>
      </c>
      <c r="Z2596">
        <v>69.745919266010034</v>
      </c>
      <c r="AA2596">
        <v>268.67562277244258</v>
      </c>
      <c r="AB2596">
        <v>426.83428473283277</v>
      </c>
      <c r="AC2596">
        <v>85.83864630479242</v>
      </c>
      <c r="AD2596">
        <v>6.7345198855490285</v>
      </c>
      <c r="AE2596">
        <v>2238.756759110157</v>
      </c>
    </row>
    <row r="2597" spans="1:31" x14ac:dyDescent="0.25">
      <c r="A2597">
        <v>1631376</v>
      </c>
      <c r="B2597">
        <v>1</v>
      </c>
      <c r="C2597" t="s">
        <v>80</v>
      </c>
      <c r="D2597" t="s">
        <v>99</v>
      </c>
      <c r="E2597" t="s">
        <v>178</v>
      </c>
      <c r="F2597" t="s">
        <v>6915</v>
      </c>
      <c r="G2597" t="s">
        <v>227</v>
      </c>
      <c r="H2597" t="s">
        <v>149</v>
      </c>
      <c r="I2597" t="s">
        <v>135</v>
      </c>
      <c r="J2597" t="s">
        <v>136</v>
      </c>
      <c r="K2597" t="s">
        <v>137</v>
      </c>
      <c r="L2597" t="s">
        <v>7677</v>
      </c>
      <c r="M2597" t="s">
        <v>7678</v>
      </c>
      <c r="N2597">
        <v>2.2650000000000001</v>
      </c>
      <c r="O2597">
        <v>0</v>
      </c>
      <c r="P2597">
        <v>50</v>
      </c>
      <c r="Q2597">
        <v>0</v>
      </c>
      <c r="R2597">
        <v>1</v>
      </c>
      <c r="S2597">
        <v>0</v>
      </c>
      <c r="T2597">
        <v>4</v>
      </c>
      <c r="U2597">
        <v>0</v>
      </c>
      <c r="V2597">
        <v>0</v>
      </c>
      <c r="W2597">
        <v>0</v>
      </c>
      <c r="X2597">
        <v>19.968303260775372</v>
      </c>
      <c r="Y2597">
        <v>0</v>
      </c>
      <c r="Z2597">
        <v>0</v>
      </c>
      <c r="AA2597">
        <v>0</v>
      </c>
      <c r="AB2597">
        <v>0.61087100885756007</v>
      </c>
      <c r="AC2597">
        <v>0</v>
      </c>
      <c r="AD2597">
        <v>0</v>
      </c>
      <c r="AE2597">
        <v>20.579174269632933</v>
      </c>
    </row>
    <row r="2598" spans="1:31" x14ac:dyDescent="0.25">
      <c r="A2598">
        <v>1631377</v>
      </c>
      <c r="B2598">
        <v>1</v>
      </c>
      <c r="C2598" t="s">
        <v>80</v>
      </c>
      <c r="D2598" t="s">
        <v>83</v>
      </c>
      <c r="E2598" t="s">
        <v>131</v>
      </c>
      <c r="F2598" t="s">
        <v>7679</v>
      </c>
      <c r="G2598" t="s">
        <v>691</v>
      </c>
      <c r="H2598" t="s">
        <v>134</v>
      </c>
      <c r="I2598" t="s">
        <v>135</v>
      </c>
      <c r="J2598" t="s">
        <v>136</v>
      </c>
      <c r="K2598" t="s">
        <v>137</v>
      </c>
      <c r="L2598" t="s">
        <v>7680</v>
      </c>
      <c r="M2598" t="s">
        <v>7681</v>
      </c>
      <c r="N2598">
        <v>2.8586111110000001</v>
      </c>
      <c r="O2598">
        <v>0</v>
      </c>
      <c r="P2598">
        <v>0</v>
      </c>
      <c r="Q2598">
        <v>0</v>
      </c>
      <c r="R2598">
        <v>0</v>
      </c>
      <c r="S2598">
        <v>10</v>
      </c>
      <c r="T2598">
        <v>0</v>
      </c>
      <c r="U2598">
        <v>4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287.15015334217401</v>
      </c>
      <c r="AB2598">
        <v>0</v>
      </c>
      <c r="AC2598">
        <v>489.52750960206492</v>
      </c>
      <c r="AD2598">
        <v>0</v>
      </c>
      <c r="AE2598">
        <v>776.67766294423893</v>
      </c>
    </row>
    <row r="2599" spans="1:31" x14ac:dyDescent="0.25">
      <c r="A2599">
        <v>1631378</v>
      </c>
      <c r="B2599">
        <v>1</v>
      </c>
      <c r="C2599" t="s">
        <v>80</v>
      </c>
      <c r="D2599" t="s">
        <v>110</v>
      </c>
      <c r="E2599" t="s">
        <v>178</v>
      </c>
      <c r="F2599" t="s">
        <v>7682</v>
      </c>
      <c r="G2599" t="s">
        <v>180</v>
      </c>
      <c r="H2599" t="s">
        <v>149</v>
      </c>
      <c r="I2599" t="s">
        <v>135</v>
      </c>
      <c r="J2599" t="s">
        <v>136</v>
      </c>
      <c r="K2599" t="s">
        <v>137</v>
      </c>
      <c r="L2599" t="s">
        <v>7683</v>
      </c>
      <c r="M2599" t="s">
        <v>7684</v>
      </c>
      <c r="N2599">
        <v>9.4372222220000008</v>
      </c>
      <c r="O2599">
        <v>0</v>
      </c>
      <c r="P2599">
        <v>194</v>
      </c>
      <c r="Q2599">
        <v>0</v>
      </c>
      <c r="R2599">
        <v>0</v>
      </c>
      <c r="S2599">
        <v>0</v>
      </c>
      <c r="T2599">
        <v>2</v>
      </c>
      <c r="U2599">
        <v>0</v>
      </c>
      <c r="V2599">
        <v>0</v>
      </c>
      <c r="W2599">
        <v>0</v>
      </c>
      <c r="X2599">
        <v>915.15260364917867</v>
      </c>
      <c r="Y2599">
        <v>0</v>
      </c>
      <c r="Z2599">
        <v>0</v>
      </c>
      <c r="AA2599">
        <v>0</v>
      </c>
      <c r="AB2599">
        <v>13.43859362658378</v>
      </c>
      <c r="AC2599">
        <v>0</v>
      </c>
      <c r="AD2599">
        <v>0</v>
      </c>
      <c r="AE2599">
        <v>928.5911972757624</v>
      </c>
    </row>
    <row r="2600" spans="1:31" x14ac:dyDescent="0.25">
      <c r="A2600">
        <v>1631380</v>
      </c>
      <c r="B2600">
        <v>1</v>
      </c>
      <c r="C2600" t="s">
        <v>80</v>
      </c>
      <c r="D2600" t="s">
        <v>106</v>
      </c>
      <c r="E2600" t="s">
        <v>131</v>
      </c>
      <c r="F2600" t="s">
        <v>7685</v>
      </c>
      <c r="G2600" t="s">
        <v>161</v>
      </c>
      <c r="H2600" t="s">
        <v>134</v>
      </c>
      <c r="I2600" t="s">
        <v>135</v>
      </c>
      <c r="J2600" t="s">
        <v>136</v>
      </c>
      <c r="K2600" t="s">
        <v>137</v>
      </c>
      <c r="L2600" t="s">
        <v>7686</v>
      </c>
      <c r="M2600" t="s">
        <v>7687</v>
      </c>
      <c r="N2600">
        <v>1.181944444</v>
      </c>
      <c r="O2600">
        <v>0</v>
      </c>
      <c r="P2600">
        <v>868</v>
      </c>
      <c r="Q2600">
        <v>0</v>
      </c>
      <c r="R2600">
        <v>0</v>
      </c>
      <c r="S2600">
        <v>0</v>
      </c>
      <c r="T2600">
        <v>62</v>
      </c>
      <c r="U2600">
        <v>0</v>
      </c>
      <c r="V2600">
        <v>1</v>
      </c>
      <c r="W2600">
        <v>0</v>
      </c>
      <c r="X2600">
        <v>264.1118463591452</v>
      </c>
      <c r="Y2600">
        <v>0</v>
      </c>
      <c r="Z2600">
        <v>0</v>
      </c>
      <c r="AA2600">
        <v>0</v>
      </c>
      <c r="AB2600">
        <v>54.840925136213457</v>
      </c>
      <c r="AC2600">
        <v>0</v>
      </c>
      <c r="AD2600">
        <v>4.4537808897279128</v>
      </c>
      <c r="AE2600">
        <v>323.40655238508657</v>
      </c>
    </row>
    <row r="2601" spans="1:31" x14ac:dyDescent="0.25">
      <c r="A2601">
        <v>1631382</v>
      </c>
      <c r="B2601">
        <v>1</v>
      </c>
      <c r="C2601" t="s">
        <v>81</v>
      </c>
      <c r="D2601" t="s">
        <v>113</v>
      </c>
      <c r="E2601" t="s">
        <v>146</v>
      </c>
      <c r="F2601" t="s">
        <v>7688</v>
      </c>
      <c r="G2601" t="s">
        <v>148</v>
      </c>
      <c r="H2601" t="s">
        <v>149</v>
      </c>
      <c r="I2601" t="s">
        <v>135</v>
      </c>
      <c r="J2601" t="s">
        <v>136</v>
      </c>
      <c r="K2601" t="s">
        <v>143</v>
      </c>
      <c r="L2601" t="s">
        <v>7689</v>
      </c>
      <c r="M2601" t="s">
        <v>7690</v>
      </c>
      <c r="N2601">
        <v>5.8512638880000001</v>
      </c>
      <c r="O2601">
        <v>0</v>
      </c>
      <c r="P2601">
        <v>307</v>
      </c>
      <c r="Q2601">
        <v>0</v>
      </c>
      <c r="R2601">
        <v>8</v>
      </c>
      <c r="S2601">
        <v>0</v>
      </c>
      <c r="T2601">
        <v>51</v>
      </c>
      <c r="U2601">
        <v>0</v>
      </c>
      <c r="V2601">
        <v>0</v>
      </c>
      <c r="W2601">
        <v>0</v>
      </c>
      <c r="X2601">
        <v>485.14707543511986</v>
      </c>
      <c r="Y2601">
        <v>0</v>
      </c>
      <c r="Z2601">
        <v>44.25681843502209</v>
      </c>
      <c r="AA2601">
        <v>0</v>
      </c>
      <c r="AB2601">
        <v>127.53385428344924</v>
      </c>
      <c r="AC2601">
        <v>0</v>
      </c>
      <c r="AD2601">
        <v>0</v>
      </c>
      <c r="AE2601">
        <v>656.9377481535912</v>
      </c>
    </row>
    <row r="2602" spans="1:31" x14ac:dyDescent="0.25">
      <c r="A2602">
        <v>1631384</v>
      </c>
      <c r="B2602">
        <v>1</v>
      </c>
      <c r="C2602" t="s">
        <v>81</v>
      </c>
      <c r="D2602" t="s">
        <v>123</v>
      </c>
      <c r="E2602" t="s">
        <v>146</v>
      </c>
      <c r="F2602" t="s">
        <v>7691</v>
      </c>
      <c r="G2602" t="s">
        <v>148</v>
      </c>
      <c r="H2602" t="s">
        <v>149</v>
      </c>
      <c r="I2602" t="s">
        <v>135</v>
      </c>
      <c r="J2602" t="s">
        <v>136</v>
      </c>
      <c r="K2602" t="s">
        <v>143</v>
      </c>
      <c r="L2602" t="s">
        <v>7692</v>
      </c>
      <c r="M2602" t="s">
        <v>7693</v>
      </c>
      <c r="N2602">
        <v>8.0334694439999996</v>
      </c>
      <c r="O2602">
        <v>0</v>
      </c>
      <c r="P2602">
        <v>745</v>
      </c>
      <c r="Q2602">
        <v>0</v>
      </c>
      <c r="R2602">
        <v>0</v>
      </c>
      <c r="S2602">
        <v>1</v>
      </c>
      <c r="T2602">
        <v>139</v>
      </c>
      <c r="U2602">
        <v>0</v>
      </c>
      <c r="V2602">
        <v>1</v>
      </c>
      <c r="W2602">
        <v>0</v>
      </c>
      <c r="X2602">
        <v>1415.7038477741451</v>
      </c>
      <c r="Y2602">
        <v>0</v>
      </c>
      <c r="Z2602">
        <v>0</v>
      </c>
      <c r="AA2602">
        <v>0</v>
      </c>
      <c r="AB2602">
        <v>778.01223206364421</v>
      </c>
      <c r="AC2602">
        <v>0</v>
      </c>
      <c r="AD2602">
        <v>60.989597960085447</v>
      </c>
      <c r="AE2602">
        <v>2254.7056777978746</v>
      </c>
    </row>
    <row r="2603" spans="1:31" x14ac:dyDescent="0.25">
      <c r="A2603">
        <v>1631385</v>
      </c>
      <c r="B2603">
        <v>1</v>
      </c>
      <c r="C2603" t="s">
        <v>80</v>
      </c>
      <c r="D2603" t="s">
        <v>100</v>
      </c>
      <c r="E2603" t="s">
        <v>131</v>
      </c>
      <c r="F2603" t="s">
        <v>7694</v>
      </c>
      <c r="G2603" t="s">
        <v>148</v>
      </c>
      <c r="H2603" t="s">
        <v>134</v>
      </c>
      <c r="I2603" t="s">
        <v>135</v>
      </c>
      <c r="J2603" t="s">
        <v>136</v>
      </c>
      <c r="K2603" t="s">
        <v>143</v>
      </c>
      <c r="L2603" t="s">
        <v>7695</v>
      </c>
      <c r="M2603" t="s">
        <v>7696</v>
      </c>
      <c r="N2603">
        <v>8.0680555550000008</v>
      </c>
      <c r="O2603">
        <v>0</v>
      </c>
      <c r="P2603">
        <v>360</v>
      </c>
      <c r="Q2603">
        <v>0</v>
      </c>
      <c r="R2603">
        <v>0</v>
      </c>
      <c r="S2603">
        <v>0</v>
      </c>
      <c r="T2603">
        <v>30</v>
      </c>
      <c r="U2603">
        <v>0</v>
      </c>
      <c r="V2603">
        <v>0</v>
      </c>
      <c r="W2603">
        <v>0</v>
      </c>
      <c r="X2603">
        <v>833.94192621923889</v>
      </c>
      <c r="Y2603">
        <v>0</v>
      </c>
      <c r="Z2603">
        <v>0</v>
      </c>
      <c r="AA2603">
        <v>0</v>
      </c>
      <c r="AB2603">
        <v>295.79897177507041</v>
      </c>
      <c r="AC2603">
        <v>0</v>
      </c>
      <c r="AD2603">
        <v>0</v>
      </c>
      <c r="AE2603">
        <v>1129.7408979943093</v>
      </c>
    </row>
    <row r="2604" spans="1:31" x14ac:dyDescent="0.25">
      <c r="A2604">
        <v>1631386</v>
      </c>
      <c r="B2604">
        <v>1</v>
      </c>
      <c r="C2604" t="s">
        <v>80</v>
      </c>
      <c r="D2604" t="s">
        <v>107</v>
      </c>
      <c r="E2604" t="s">
        <v>152</v>
      </c>
      <c r="F2604" t="s">
        <v>7697</v>
      </c>
      <c r="G2604" t="s">
        <v>168</v>
      </c>
      <c r="H2604" t="s">
        <v>149</v>
      </c>
      <c r="I2604" t="s">
        <v>135</v>
      </c>
      <c r="J2604" t="s">
        <v>136</v>
      </c>
      <c r="K2604" t="s">
        <v>137</v>
      </c>
      <c r="L2604" t="s">
        <v>7698</v>
      </c>
      <c r="M2604" t="s">
        <v>7699</v>
      </c>
      <c r="N2604">
        <v>3.8475000000000001</v>
      </c>
      <c r="O2604">
        <v>0</v>
      </c>
      <c r="P2604">
        <v>2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1.3772978258822333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1.3772978258822333</v>
      </c>
    </row>
    <row r="2605" spans="1:31" x14ac:dyDescent="0.25">
      <c r="A2605">
        <v>1631387</v>
      </c>
      <c r="B2605">
        <v>1</v>
      </c>
      <c r="C2605" t="s">
        <v>80</v>
      </c>
      <c r="D2605" t="s">
        <v>82</v>
      </c>
      <c r="E2605" t="s">
        <v>178</v>
      </c>
      <c r="F2605" t="s">
        <v>7700</v>
      </c>
      <c r="G2605" t="s">
        <v>142</v>
      </c>
      <c r="H2605" t="s">
        <v>149</v>
      </c>
      <c r="I2605" t="s">
        <v>135</v>
      </c>
      <c r="J2605" t="s">
        <v>136</v>
      </c>
      <c r="K2605" t="s">
        <v>143</v>
      </c>
      <c r="L2605" t="s">
        <v>7701</v>
      </c>
      <c r="M2605" t="s">
        <v>7702</v>
      </c>
      <c r="N2605">
        <v>1.4032583329999999</v>
      </c>
      <c r="O2605">
        <v>0</v>
      </c>
      <c r="P2605">
        <v>201</v>
      </c>
      <c r="Q2605">
        <v>0</v>
      </c>
      <c r="R2605">
        <v>0</v>
      </c>
      <c r="S2605">
        <v>0</v>
      </c>
      <c r="T2605">
        <v>8</v>
      </c>
      <c r="U2605">
        <v>0</v>
      </c>
      <c r="V2605">
        <v>0</v>
      </c>
      <c r="W2605">
        <v>0</v>
      </c>
      <c r="X2605">
        <v>107.01214700748061</v>
      </c>
      <c r="Y2605">
        <v>0</v>
      </c>
      <c r="Z2605">
        <v>0</v>
      </c>
      <c r="AA2605">
        <v>0</v>
      </c>
      <c r="AB2605">
        <v>9.996599404375786</v>
      </c>
      <c r="AC2605">
        <v>0</v>
      </c>
      <c r="AD2605">
        <v>0</v>
      </c>
      <c r="AE2605">
        <v>117.00874641185639</v>
      </c>
    </row>
    <row r="2606" spans="1:31" x14ac:dyDescent="0.25">
      <c r="A2606">
        <v>1631388</v>
      </c>
      <c r="B2606">
        <v>1</v>
      </c>
      <c r="C2606" t="s">
        <v>80</v>
      </c>
      <c r="D2606" t="s">
        <v>101</v>
      </c>
      <c r="E2606" t="s">
        <v>178</v>
      </c>
      <c r="F2606" t="s">
        <v>7703</v>
      </c>
      <c r="G2606" t="s">
        <v>288</v>
      </c>
      <c r="H2606" t="s">
        <v>149</v>
      </c>
      <c r="I2606" t="s">
        <v>135</v>
      </c>
      <c r="J2606" t="s">
        <v>136</v>
      </c>
      <c r="K2606" t="s">
        <v>137</v>
      </c>
      <c r="L2606" t="s">
        <v>7704</v>
      </c>
      <c r="M2606" t="s">
        <v>7705</v>
      </c>
      <c r="N2606">
        <v>1.8930555549999999</v>
      </c>
      <c r="O2606">
        <v>0</v>
      </c>
      <c r="P2606">
        <v>17</v>
      </c>
      <c r="Q2606">
        <v>0</v>
      </c>
      <c r="R2606">
        <v>1</v>
      </c>
      <c r="S2606">
        <v>0</v>
      </c>
      <c r="T2606">
        <v>5</v>
      </c>
      <c r="U2606">
        <v>0</v>
      </c>
      <c r="V2606">
        <v>0</v>
      </c>
      <c r="W2606">
        <v>0</v>
      </c>
      <c r="X2606">
        <v>9.457898848617976</v>
      </c>
      <c r="Y2606">
        <v>0</v>
      </c>
      <c r="Z2606">
        <v>0</v>
      </c>
      <c r="AA2606">
        <v>0</v>
      </c>
      <c r="AB2606">
        <v>8.7478467649975187</v>
      </c>
      <c r="AC2606">
        <v>0</v>
      </c>
      <c r="AD2606">
        <v>0</v>
      </c>
      <c r="AE2606">
        <v>18.205745613615495</v>
      </c>
    </row>
    <row r="2607" spans="1:31" x14ac:dyDescent="0.25">
      <c r="A2607">
        <v>1631389</v>
      </c>
      <c r="B2607">
        <v>1</v>
      </c>
      <c r="C2607" t="s">
        <v>80</v>
      </c>
      <c r="D2607" t="s">
        <v>97</v>
      </c>
      <c r="E2607" t="s">
        <v>178</v>
      </c>
      <c r="F2607" t="s">
        <v>7706</v>
      </c>
      <c r="G2607" t="s">
        <v>187</v>
      </c>
      <c r="H2607" t="s">
        <v>149</v>
      </c>
      <c r="I2607" t="s">
        <v>135</v>
      </c>
      <c r="J2607" t="s">
        <v>136</v>
      </c>
      <c r="K2607" t="s">
        <v>137</v>
      </c>
      <c r="L2607" t="s">
        <v>7707</v>
      </c>
      <c r="M2607" t="s">
        <v>7708</v>
      </c>
      <c r="N2607">
        <v>1.8361111109999999</v>
      </c>
      <c r="O2607">
        <v>0</v>
      </c>
      <c r="P2607">
        <v>52</v>
      </c>
      <c r="Q2607">
        <v>0</v>
      </c>
      <c r="R2607">
        <v>0</v>
      </c>
      <c r="S2607">
        <v>0</v>
      </c>
      <c r="T2607">
        <v>9</v>
      </c>
      <c r="U2607">
        <v>0</v>
      </c>
      <c r="V2607">
        <v>0</v>
      </c>
      <c r="W2607">
        <v>0</v>
      </c>
      <c r="X2607">
        <v>50.774195170884724</v>
      </c>
      <c r="Y2607">
        <v>0</v>
      </c>
      <c r="Z2607">
        <v>0</v>
      </c>
      <c r="AA2607">
        <v>0</v>
      </c>
      <c r="AB2607">
        <v>26.822642009762024</v>
      </c>
      <c r="AC2607">
        <v>0</v>
      </c>
      <c r="AD2607">
        <v>0</v>
      </c>
      <c r="AE2607">
        <v>77.596837180646745</v>
      </c>
    </row>
    <row r="2608" spans="1:31" x14ac:dyDescent="0.25">
      <c r="A2608">
        <v>1631390</v>
      </c>
      <c r="B2608">
        <v>1</v>
      </c>
      <c r="C2608" t="s">
        <v>80</v>
      </c>
      <c r="D2608" t="s">
        <v>100</v>
      </c>
      <c r="E2608" t="s">
        <v>140</v>
      </c>
      <c r="F2608" t="s">
        <v>2532</v>
      </c>
      <c r="G2608" t="s">
        <v>161</v>
      </c>
      <c r="H2608" t="s">
        <v>134</v>
      </c>
      <c r="I2608" t="s">
        <v>135</v>
      </c>
      <c r="J2608" t="s">
        <v>136</v>
      </c>
      <c r="K2608" t="s">
        <v>137</v>
      </c>
      <c r="L2608" t="s">
        <v>7709</v>
      </c>
      <c r="M2608" t="s">
        <v>7710</v>
      </c>
      <c r="N2608">
        <v>0.60472222200000003</v>
      </c>
      <c r="O2608">
        <v>1</v>
      </c>
      <c r="P2608">
        <v>16</v>
      </c>
      <c r="Q2608">
        <v>1</v>
      </c>
      <c r="R2608">
        <v>31</v>
      </c>
      <c r="S2608">
        <v>4</v>
      </c>
      <c r="T2608">
        <v>6</v>
      </c>
      <c r="U2608">
        <v>1</v>
      </c>
      <c r="V2608">
        <v>0</v>
      </c>
      <c r="W2608">
        <v>4.3909475204206156</v>
      </c>
      <c r="X2608">
        <v>1.6818274934953839</v>
      </c>
      <c r="Y2608">
        <v>4.1852890631833164</v>
      </c>
      <c r="Z2608">
        <v>4.0870631888328433</v>
      </c>
      <c r="AA2608">
        <v>10.713642664292191</v>
      </c>
      <c r="AB2608">
        <v>8.3586380240598608</v>
      </c>
      <c r="AC2608">
        <v>11.405824733579873</v>
      </c>
      <c r="AD2608">
        <v>0</v>
      </c>
      <c r="AE2608">
        <v>44.823232687864092</v>
      </c>
    </row>
    <row r="2609" spans="1:31" x14ac:dyDescent="0.25">
      <c r="A2609">
        <v>1631391</v>
      </c>
      <c r="B2609">
        <v>1</v>
      </c>
      <c r="C2609" t="s">
        <v>80</v>
      </c>
      <c r="D2609" t="s">
        <v>100</v>
      </c>
      <c r="E2609" t="s">
        <v>140</v>
      </c>
      <c r="F2609" t="s">
        <v>7711</v>
      </c>
      <c r="G2609" t="s">
        <v>161</v>
      </c>
      <c r="H2609" t="s">
        <v>134</v>
      </c>
      <c r="I2609" t="s">
        <v>135</v>
      </c>
      <c r="J2609" t="s">
        <v>136</v>
      </c>
      <c r="K2609" t="s">
        <v>137</v>
      </c>
      <c r="L2609" t="s">
        <v>7709</v>
      </c>
      <c r="M2609" t="s">
        <v>7712</v>
      </c>
      <c r="N2609">
        <v>0.48805555499999997</v>
      </c>
      <c r="O2609">
        <v>0</v>
      </c>
      <c r="P2609">
        <v>0</v>
      </c>
      <c r="Q2609">
        <v>0</v>
      </c>
      <c r="R2609">
        <v>1</v>
      </c>
      <c r="S2609">
        <v>0</v>
      </c>
      <c r="T2609">
        <v>72</v>
      </c>
      <c r="U2609">
        <v>8</v>
      </c>
      <c r="V2609">
        <v>28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105.54271282893663</v>
      </c>
      <c r="AC2609">
        <v>164.81096256548534</v>
      </c>
      <c r="AD2609">
        <v>439.0795716825898</v>
      </c>
      <c r="AE2609">
        <v>709.43324707701186</v>
      </c>
    </row>
    <row r="2610" spans="1:31" x14ac:dyDescent="0.25">
      <c r="A2610">
        <v>1631393</v>
      </c>
      <c r="B2610">
        <v>1</v>
      </c>
      <c r="C2610" t="s">
        <v>80</v>
      </c>
      <c r="D2610" t="s">
        <v>100</v>
      </c>
      <c r="E2610" t="s">
        <v>204</v>
      </c>
      <c r="F2610" t="s">
        <v>7713</v>
      </c>
      <c r="G2610" t="s">
        <v>161</v>
      </c>
      <c r="H2610" t="s">
        <v>134</v>
      </c>
      <c r="I2610" t="s">
        <v>135</v>
      </c>
      <c r="J2610" t="s">
        <v>136</v>
      </c>
      <c r="K2610" t="s">
        <v>137</v>
      </c>
      <c r="L2610" t="s">
        <v>7714</v>
      </c>
      <c r="M2610" t="s">
        <v>7715</v>
      </c>
      <c r="N2610">
        <v>0.98805555499999997</v>
      </c>
      <c r="O2610">
        <v>0</v>
      </c>
      <c r="P2610">
        <v>336</v>
      </c>
      <c r="Q2610">
        <v>9</v>
      </c>
      <c r="R2610">
        <v>32</v>
      </c>
      <c r="S2610">
        <v>1</v>
      </c>
      <c r="T2610">
        <v>31</v>
      </c>
      <c r="U2610">
        <v>0</v>
      </c>
      <c r="V2610">
        <v>0</v>
      </c>
      <c r="W2610">
        <v>0</v>
      </c>
      <c r="X2610">
        <v>132.01370522060913</v>
      </c>
      <c r="Y2610">
        <v>6.1625874494753363</v>
      </c>
      <c r="Z2610">
        <v>28.209099985076779</v>
      </c>
      <c r="AA2610">
        <v>0.26160444049933335</v>
      </c>
      <c r="AB2610">
        <v>24.959058189673609</v>
      </c>
      <c r="AC2610">
        <v>0</v>
      </c>
      <c r="AD2610">
        <v>0</v>
      </c>
      <c r="AE2610">
        <v>191.60605528533418</v>
      </c>
    </row>
    <row r="2611" spans="1:31" x14ac:dyDescent="0.25">
      <c r="A2611">
        <v>1631395</v>
      </c>
      <c r="B2611">
        <v>1</v>
      </c>
      <c r="C2611" t="s">
        <v>80</v>
      </c>
      <c r="D2611" t="s">
        <v>97</v>
      </c>
      <c r="E2611" t="s">
        <v>152</v>
      </c>
      <c r="F2611" t="s">
        <v>7716</v>
      </c>
      <c r="G2611" t="s">
        <v>172</v>
      </c>
      <c r="H2611" t="s">
        <v>149</v>
      </c>
      <c r="I2611" t="s">
        <v>135</v>
      </c>
      <c r="J2611" t="s">
        <v>136</v>
      </c>
      <c r="K2611" t="s">
        <v>137</v>
      </c>
      <c r="L2611" t="s">
        <v>7717</v>
      </c>
      <c r="M2611" t="s">
        <v>7718</v>
      </c>
      <c r="N2611">
        <v>1.640833333</v>
      </c>
      <c r="O2611">
        <v>0</v>
      </c>
      <c r="P2611">
        <v>2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8.5112421208763234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8.5112421208763234</v>
      </c>
    </row>
    <row r="2612" spans="1:31" x14ac:dyDescent="0.25">
      <c r="A2612">
        <v>1631396</v>
      </c>
      <c r="B2612">
        <v>1</v>
      </c>
      <c r="C2612" t="s">
        <v>81</v>
      </c>
      <c r="D2612" t="s">
        <v>121</v>
      </c>
      <c r="E2612" t="s">
        <v>204</v>
      </c>
      <c r="F2612" t="s">
        <v>3987</v>
      </c>
      <c r="G2612" t="s">
        <v>142</v>
      </c>
      <c r="H2612" t="s">
        <v>134</v>
      </c>
      <c r="I2612" t="s">
        <v>135</v>
      </c>
      <c r="J2612" t="s">
        <v>136</v>
      </c>
      <c r="K2612" t="s">
        <v>143</v>
      </c>
      <c r="L2612" t="s">
        <v>7719</v>
      </c>
      <c r="M2612" t="s">
        <v>7720</v>
      </c>
      <c r="N2612">
        <v>3.9666666660000001</v>
      </c>
      <c r="O2612">
        <v>0</v>
      </c>
      <c r="P2612">
        <v>269</v>
      </c>
      <c r="Q2612">
        <v>0</v>
      </c>
      <c r="R2612">
        <v>56</v>
      </c>
      <c r="S2612">
        <v>8</v>
      </c>
      <c r="T2612">
        <v>11</v>
      </c>
      <c r="U2612">
        <v>0</v>
      </c>
      <c r="V2612">
        <v>0</v>
      </c>
      <c r="W2612">
        <v>0</v>
      </c>
      <c r="X2612">
        <v>124.38542774764305</v>
      </c>
      <c r="Y2612">
        <v>0</v>
      </c>
      <c r="Z2612">
        <v>11.986279358572272</v>
      </c>
      <c r="AA2612">
        <v>69.254665931014529</v>
      </c>
      <c r="AB2612">
        <v>58.564846166435153</v>
      </c>
      <c r="AC2612">
        <v>0</v>
      </c>
      <c r="AD2612">
        <v>0</v>
      </c>
      <c r="AE2612">
        <v>264.19121920366501</v>
      </c>
    </row>
    <row r="2613" spans="1:31" x14ac:dyDescent="0.25">
      <c r="A2613">
        <v>1631397</v>
      </c>
      <c r="B2613">
        <v>1</v>
      </c>
      <c r="C2613" t="s">
        <v>80</v>
      </c>
      <c r="D2613" t="s">
        <v>103</v>
      </c>
      <c r="E2613" t="s">
        <v>178</v>
      </c>
      <c r="F2613" t="s">
        <v>7721</v>
      </c>
      <c r="G2613" t="s">
        <v>295</v>
      </c>
      <c r="H2613" t="s">
        <v>149</v>
      </c>
      <c r="I2613" t="s">
        <v>135</v>
      </c>
      <c r="J2613" t="s">
        <v>136</v>
      </c>
      <c r="K2613" t="s">
        <v>137</v>
      </c>
      <c r="L2613" t="s">
        <v>7722</v>
      </c>
      <c r="M2613" t="s">
        <v>7723</v>
      </c>
      <c r="N2613">
        <v>0.89194444399999995</v>
      </c>
      <c r="O2613">
        <v>0</v>
      </c>
      <c r="P2613">
        <v>16</v>
      </c>
      <c r="Q2613">
        <v>0</v>
      </c>
      <c r="R2613">
        <v>0</v>
      </c>
      <c r="S2613">
        <v>0</v>
      </c>
      <c r="T2613">
        <v>14</v>
      </c>
      <c r="U2613">
        <v>0</v>
      </c>
      <c r="V2613">
        <v>0</v>
      </c>
      <c r="W2613">
        <v>0</v>
      </c>
      <c r="X2613">
        <v>4.0295010483721647</v>
      </c>
      <c r="Y2613">
        <v>0</v>
      </c>
      <c r="Z2613">
        <v>0</v>
      </c>
      <c r="AA2613">
        <v>0</v>
      </c>
      <c r="AB2613">
        <v>41.827693489983012</v>
      </c>
      <c r="AC2613">
        <v>0</v>
      </c>
      <c r="AD2613">
        <v>0</v>
      </c>
      <c r="AE2613">
        <v>45.857194538355174</v>
      </c>
    </row>
    <row r="2614" spans="1:31" x14ac:dyDescent="0.25">
      <c r="A2614">
        <v>1631399</v>
      </c>
      <c r="B2614">
        <v>1</v>
      </c>
      <c r="C2614" t="s">
        <v>80</v>
      </c>
      <c r="D2614" t="s">
        <v>99</v>
      </c>
      <c r="E2614" t="s">
        <v>140</v>
      </c>
      <c r="F2614" t="s">
        <v>534</v>
      </c>
      <c r="G2614" t="s">
        <v>161</v>
      </c>
      <c r="H2614" t="s">
        <v>134</v>
      </c>
      <c r="I2614" t="s">
        <v>135</v>
      </c>
      <c r="J2614" t="s">
        <v>136</v>
      </c>
      <c r="K2614" t="s">
        <v>137</v>
      </c>
      <c r="L2614" t="s">
        <v>7724</v>
      </c>
      <c r="M2614" t="s">
        <v>7725</v>
      </c>
      <c r="N2614">
        <v>0.33</v>
      </c>
      <c r="O2614">
        <v>14</v>
      </c>
      <c r="P2614">
        <v>456</v>
      </c>
      <c r="Q2614">
        <v>1</v>
      </c>
      <c r="R2614">
        <v>6</v>
      </c>
      <c r="S2614">
        <v>4</v>
      </c>
      <c r="T2614">
        <v>41</v>
      </c>
      <c r="U2614">
        <v>0</v>
      </c>
      <c r="V2614">
        <v>1</v>
      </c>
      <c r="W2614">
        <v>9.6688786656877816</v>
      </c>
      <c r="X2614">
        <v>34.679548262390426</v>
      </c>
      <c r="Y2614">
        <v>0.11157648391955999</v>
      </c>
      <c r="Z2614">
        <v>0.47178666223128007</v>
      </c>
      <c r="AA2614">
        <v>17.149797636573034</v>
      </c>
      <c r="AB2614">
        <v>3.6399625326048604</v>
      </c>
      <c r="AC2614">
        <v>0</v>
      </c>
      <c r="AD2614">
        <v>1.60829269597095</v>
      </c>
      <c r="AE2614">
        <v>67.329842939377897</v>
      </c>
    </row>
    <row r="2615" spans="1:31" x14ac:dyDescent="0.25">
      <c r="A2615">
        <v>1631400</v>
      </c>
      <c r="B2615">
        <v>1</v>
      </c>
      <c r="C2615" t="s">
        <v>80</v>
      </c>
      <c r="D2615" t="s">
        <v>106</v>
      </c>
      <c r="E2615" t="s">
        <v>152</v>
      </c>
      <c r="F2615" t="s">
        <v>7726</v>
      </c>
      <c r="G2615" t="s">
        <v>168</v>
      </c>
      <c r="H2615" t="s">
        <v>149</v>
      </c>
      <c r="I2615" t="s">
        <v>135</v>
      </c>
      <c r="J2615" t="s">
        <v>136</v>
      </c>
      <c r="K2615" t="s">
        <v>137</v>
      </c>
      <c r="L2615" t="s">
        <v>7727</v>
      </c>
      <c r="M2615" t="s">
        <v>7728</v>
      </c>
      <c r="N2615">
        <v>1.5872222220000001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1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1.1929355561615607</v>
      </c>
      <c r="AC2615">
        <v>0</v>
      </c>
      <c r="AD2615">
        <v>0</v>
      </c>
      <c r="AE2615">
        <v>1.1929355561615607</v>
      </c>
    </row>
    <row r="2616" spans="1:31" x14ac:dyDescent="0.25">
      <c r="A2616">
        <v>1631401</v>
      </c>
      <c r="B2616">
        <v>1</v>
      </c>
      <c r="C2616" t="s">
        <v>80</v>
      </c>
      <c r="D2616" t="s">
        <v>92</v>
      </c>
      <c r="E2616" t="s">
        <v>204</v>
      </c>
      <c r="F2616" t="s">
        <v>4962</v>
      </c>
      <c r="G2616" t="s">
        <v>161</v>
      </c>
      <c r="H2616" t="s">
        <v>134</v>
      </c>
      <c r="I2616" t="s">
        <v>135</v>
      </c>
      <c r="J2616" t="s">
        <v>136</v>
      </c>
      <c r="K2616" t="s">
        <v>137</v>
      </c>
      <c r="L2616" t="s">
        <v>7729</v>
      </c>
      <c r="M2616" t="s">
        <v>7730</v>
      </c>
      <c r="N2616">
        <v>1.1305555549999999</v>
      </c>
      <c r="O2616">
        <v>23</v>
      </c>
      <c r="P2616">
        <v>1440</v>
      </c>
      <c r="Q2616">
        <v>3</v>
      </c>
      <c r="R2616">
        <v>27</v>
      </c>
      <c r="S2616">
        <v>23</v>
      </c>
      <c r="T2616">
        <v>182</v>
      </c>
      <c r="U2616">
        <v>1</v>
      </c>
      <c r="V2616">
        <v>1</v>
      </c>
      <c r="W2616">
        <v>217.33135455581808</v>
      </c>
      <c r="X2616">
        <v>307.10849769274665</v>
      </c>
      <c r="Y2616">
        <v>6.1187968512073336</v>
      </c>
      <c r="Z2616">
        <v>9.4676750582337945</v>
      </c>
      <c r="AA2616">
        <v>69.870514298571422</v>
      </c>
      <c r="AB2616">
        <v>138.46591648594719</v>
      </c>
      <c r="AC2616">
        <v>12.524719078765543</v>
      </c>
      <c r="AD2616">
        <v>1.0865872446916666E-3</v>
      </c>
      <c r="AE2616">
        <v>760.8885606085347</v>
      </c>
    </row>
    <row r="2617" spans="1:31" x14ac:dyDescent="0.25">
      <c r="A2617">
        <v>1631403</v>
      </c>
      <c r="B2617">
        <v>1</v>
      </c>
      <c r="C2617" t="s">
        <v>81</v>
      </c>
      <c r="D2617" t="s">
        <v>128</v>
      </c>
      <c r="E2617" t="s">
        <v>131</v>
      </c>
      <c r="F2617" t="s">
        <v>7731</v>
      </c>
      <c r="G2617" t="s">
        <v>148</v>
      </c>
      <c r="H2617" t="s">
        <v>134</v>
      </c>
      <c r="I2617" t="s">
        <v>135</v>
      </c>
      <c r="J2617" t="s">
        <v>136</v>
      </c>
      <c r="K2617" t="s">
        <v>143</v>
      </c>
      <c r="L2617" t="s">
        <v>7732</v>
      </c>
      <c r="M2617" t="s">
        <v>7733</v>
      </c>
      <c r="N2617">
        <v>2.0661805549999999</v>
      </c>
      <c r="O2617">
        <v>2</v>
      </c>
      <c r="P2617">
        <v>0</v>
      </c>
      <c r="Q2617">
        <v>6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0.8283723782171134</v>
      </c>
      <c r="X2617">
        <v>0</v>
      </c>
      <c r="Y2617">
        <v>2.406253918691402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3.2346262969085156</v>
      </c>
    </row>
    <row r="2618" spans="1:31" x14ac:dyDescent="0.25">
      <c r="A2618">
        <v>1631404</v>
      </c>
      <c r="B2618">
        <v>1</v>
      </c>
      <c r="C2618" t="s">
        <v>80</v>
      </c>
      <c r="D2618" t="s">
        <v>108</v>
      </c>
      <c r="E2618" t="s">
        <v>178</v>
      </c>
      <c r="F2618" t="s">
        <v>7734</v>
      </c>
      <c r="G2618" t="s">
        <v>7735</v>
      </c>
      <c r="H2618" t="s">
        <v>149</v>
      </c>
      <c r="I2618" t="s">
        <v>135</v>
      </c>
      <c r="J2618" t="s">
        <v>136</v>
      </c>
      <c r="K2618" t="s">
        <v>137</v>
      </c>
      <c r="L2618" t="s">
        <v>7736</v>
      </c>
      <c r="M2618" t="s">
        <v>7737</v>
      </c>
      <c r="N2618">
        <v>3.0222222219999999</v>
      </c>
      <c r="O2618">
        <v>0</v>
      </c>
      <c r="P2618">
        <v>12</v>
      </c>
      <c r="Q2618">
        <v>0</v>
      </c>
      <c r="R2618">
        <v>1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5.0184179030444831</v>
      </c>
      <c r="Y2618">
        <v>0</v>
      </c>
      <c r="Z2618">
        <v>0.80946392086772145</v>
      </c>
      <c r="AA2618">
        <v>0</v>
      </c>
      <c r="AB2618">
        <v>0</v>
      </c>
      <c r="AC2618">
        <v>0</v>
      </c>
      <c r="AD2618">
        <v>0</v>
      </c>
      <c r="AE2618">
        <v>5.8278818239122048</v>
      </c>
    </row>
    <row r="2619" spans="1:31" x14ac:dyDescent="0.25">
      <c r="A2619">
        <v>1631407</v>
      </c>
      <c r="B2619">
        <v>1</v>
      </c>
      <c r="C2619" t="s">
        <v>81</v>
      </c>
      <c r="D2619" t="s">
        <v>122</v>
      </c>
      <c r="E2619" t="s">
        <v>140</v>
      </c>
      <c r="F2619" t="s">
        <v>7738</v>
      </c>
      <c r="G2619" t="s">
        <v>161</v>
      </c>
      <c r="H2619" t="s">
        <v>134</v>
      </c>
      <c r="I2619" t="s">
        <v>135</v>
      </c>
      <c r="J2619" t="s">
        <v>136</v>
      </c>
      <c r="K2619" t="s">
        <v>137</v>
      </c>
      <c r="L2619" t="s">
        <v>7739</v>
      </c>
      <c r="M2619" t="s">
        <v>7740</v>
      </c>
      <c r="N2619">
        <v>0.49361111099999999</v>
      </c>
      <c r="O2619">
        <v>0</v>
      </c>
      <c r="P2619">
        <v>5278</v>
      </c>
      <c r="Q2619">
        <v>0</v>
      </c>
      <c r="R2619">
        <v>11</v>
      </c>
      <c r="S2619">
        <v>6</v>
      </c>
      <c r="T2619">
        <v>414</v>
      </c>
      <c r="U2619">
        <v>0</v>
      </c>
      <c r="V2619">
        <v>2</v>
      </c>
      <c r="W2619">
        <v>0</v>
      </c>
      <c r="X2619">
        <v>644.42150958922946</v>
      </c>
      <c r="Y2619">
        <v>0</v>
      </c>
      <c r="Z2619">
        <v>0.86510672580466041</v>
      </c>
      <c r="AA2619">
        <v>29.394592854850604</v>
      </c>
      <c r="AB2619">
        <v>188.56812382103593</v>
      </c>
      <c r="AC2619">
        <v>0</v>
      </c>
      <c r="AD2619">
        <v>14.02975691364686</v>
      </c>
      <c r="AE2619">
        <v>877.27908990456763</v>
      </c>
    </row>
    <row r="2620" spans="1:31" x14ac:dyDescent="0.25">
      <c r="A2620">
        <v>1631409</v>
      </c>
      <c r="B2620">
        <v>1</v>
      </c>
      <c r="C2620" t="s">
        <v>80</v>
      </c>
      <c r="D2620" t="s">
        <v>84</v>
      </c>
      <c r="E2620" t="s">
        <v>152</v>
      </c>
      <c r="F2620" t="s">
        <v>7741</v>
      </c>
      <c r="G2620" t="s">
        <v>154</v>
      </c>
      <c r="H2620" t="s">
        <v>149</v>
      </c>
      <c r="I2620" t="s">
        <v>135</v>
      </c>
      <c r="J2620" t="s">
        <v>136</v>
      </c>
      <c r="K2620" t="s">
        <v>137</v>
      </c>
      <c r="L2620" t="s">
        <v>7742</v>
      </c>
      <c r="M2620" t="s">
        <v>7743</v>
      </c>
      <c r="N2620">
        <v>3.903611111</v>
      </c>
      <c r="O2620">
        <v>0</v>
      </c>
      <c r="P2620">
        <v>1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0.45990363075781249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0.45990363075781249</v>
      </c>
    </row>
    <row r="2621" spans="1:31" x14ac:dyDescent="0.25">
      <c r="A2621">
        <v>1631410</v>
      </c>
      <c r="B2621">
        <v>1</v>
      </c>
      <c r="C2621" t="s">
        <v>80</v>
      </c>
      <c r="D2621" t="s">
        <v>103</v>
      </c>
      <c r="E2621" t="s">
        <v>178</v>
      </c>
      <c r="F2621" t="s">
        <v>7744</v>
      </c>
      <c r="G2621" t="s">
        <v>148</v>
      </c>
      <c r="H2621" t="s">
        <v>149</v>
      </c>
      <c r="I2621" t="s">
        <v>135</v>
      </c>
      <c r="J2621" t="s">
        <v>136</v>
      </c>
      <c r="K2621" t="s">
        <v>143</v>
      </c>
      <c r="L2621" t="s">
        <v>7745</v>
      </c>
      <c r="M2621" t="s">
        <v>7746</v>
      </c>
      <c r="N2621">
        <v>4.9658147220000002</v>
      </c>
      <c r="O2621">
        <v>0</v>
      </c>
      <c r="P2621">
        <v>68</v>
      </c>
      <c r="Q2621">
        <v>0</v>
      </c>
      <c r="R2621">
        <v>11</v>
      </c>
      <c r="S2621">
        <v>0</v>
      </c>
      <c r="T2621">
        <v>16</v>
      </c>
      <c r="U2621">
        <v>0</v>
      </c>
      <c r="V2621">
        <v>0</v>
      </c>
      <c r="W2621">
        <v>0</v>
      </c>
      <c r="X2621">
        <v>54.664457293990104</v>
      </c>
      <c r="Y2621">
        <v>0</v>
      </c>
      <c r="Z2621">
        <v>29.008191838171786</v>
      </c>
      <c r="AA2621">
        <v>0</v>
      </c>
      <c r="AB2621">
        <v>38.701666440705225</v>
      </c>
      <c r="AC2621">
        <v>0</v>
      </c>
      <c r="AD2621">
        <v>0</v>
      </c>
      <c r="AE2621">
        <v>122.37431557286712</v>
      </c>
    </row>
    <row r="2622" spans="1:31" x14ac:dyDescent="0.25">
      <c r="A2622">
        <v>1631411</v>
      </c>
      <c r="B2622">
        <v>1</v>
      </c>
      <c r="C2622" t="s">
        <v>81</v>
      </c>
      <c r="D2622" t="s">
        <v>118</v>
      </c>
      <c r="E2622" t="s">
        <v>140</v>
      </c>
      <c r="F2622" t="s">
        <v>7747</v>
      </c>
      <c r="G2622" t="s">
        <v>161</v>
      </c>
      <c r="H2622" t="s">
        <v>134</v>
      </c>
      <c r="I2622" t="s">
        <v>135</v>
      </c>
      <c r="J2622" t="s">
        <v>136</v>
      </c>
      <c r="K2622" t="s">
        <v>137</v>
      </c>
      <c r="L2622" t="s">
        <v>7748</v>
      </c>
      <c r="M2622" t="s">
        <v>7749</v>
      </c>
      <c r="N2622">
        <v>0.443611111</v>
      </c>
      <c r="O2622">
        <v>3</v>
      </c>
      <c r="P2622">
        <v>2059</v>
      </c>
      <c r="Q2622">
        <v>90</v>
      </c>
      <c r="R2622">
        <v>140</v>
      </c>
      <c r="S2622">
        <v>40</v>
      </c>
      <c r="T2622">
        <v>199</v>
      </c>
      <c r="U2622">
        <v>15</v>
      </c>
      <c r="V2622">
        <v>0</v>
      </c>
      <c r="W2622">
        <v>0.45727724179026114</v>
      </c>
      <c r="X2622">
        <v>227.07000344089766</v>
      </c>
      <c r="Y2622">
        <v>42.359660470229265</v>
      </c>
      <c r="Z2622">
        <v>10.917719945458348</v>
      </c>
      <c r="AA2622">
        <v>114.43233511637364</v>
      </c>
      <c r="AB2622">
        <v>71.630700709786353</v>
      </c>
      <c r="AC2622">
        <v>265.88539943029457</v>
      </c>
      <c r="AD2622">
        <v>0</v>
      </c>
      <c r="AE2622">
        <v>732.75309635483018</v>
      </c>
    </row>
    <row r="2623" spans="1:31" x14ac:dyDescent="0.25">
      <c r="A2623">
        <v>1631412</v>
      </c>
      <c r="B2623">
        <v>1</v>
      </c>
      <c r="C2623" t="s">
        <v>80</v>
      </c>
      <c r="D2623" t="s">
        <v>108</v>
      </c>
      <c r="E2623" t="s">
        <v>146</v>
      </c>
      <c r="F2623" t="s">
        <v>7750</v>
      </c>
      <c r="G2623" t="s">
        <v>142</v>
      </c>
      <c r="H2623" t="s">
        <v>149</v>
      </c>
      <c r="I2623" t="s">
        <v>135</v>
      </c>
      <c r="J2623" t="s">
        <v>136</v>
      </c>
      <c r="K2623" t="s">
        <v>143</v>
      </c>
      <c r="L2623" t="s">
        <v>7751</v>
      </c>
      <c r="M2623" t="s">
        <v>7752</v>
      </c>
      <c r="N2623">
        <v>4.886501666</v>
      </c>
      <c r="O2623">
        <v>0</v>
      </c>
      <c r="P2623">
        <v>3</v>
      </c>
      <c r="Q2623">
        <v>0</v>
      </c>
      <c r="R2623">
        <v>27</v>
      </c>
      <c r="S2623">
        <v>1</v>
      </c>
      <c r="T2623">
        <v>3</v>
      </c>
      <c r="U2623">
        <v>0</v>
      </c>
      <c r="V2623">
        <v>0</v>
      </c>
      <c r="W2623">
        <v>0</v>
      </c>
      <c r="X2623">
        <v>2.4722862174140801</v>
      </c>
      <c r="Y2623">
        <v>0</v>
      </c>
      <c r="Z2623">
        <v>64.102177762158533</v>
      </c>
      <c r="AA2623">
        <v>24.148135572704948</v>
      </c>
      <c r="AB2623">
        <v>6.8409902884071494</v>
      </c>
      <c r="AC2623">
        <v>0</v>
      </c>
      <c r="AD2623">
        <v>0</v>
      </c>
      <c r="AE2623">
        <v>97.563589840684713</v>
      </c>
    </row>
    <row r="2624" spans="1:31" x14ac:dyDescent="0.25">
      <c r="A2624">
        <v>1631413</v>
      </c>
      <c r="B2624">
        <v>1</v>
      </c>
      <c r="C2624" t="s">
        <v>80</v>
      </c>
      <c r="D2624" t="s">
        <v>100</v>
      </c>
      <c r="E2624" t="s">
        <v>204</v>
      </c>
      <c r="F2624" t="s">
        <v>7435</v>
      </c>
      <c r="G2624" t="s">
        <v>142</v>
      </c>
      <c r="H2624" t="s">
        <v>134</v>
      </c>
      <c r="I2624" t="s">
        <v>135</v>
      </c>
      <c r="J2624" t="s">
        <v>136</v>
      </c>
      <c r="K2624" t="s">
        <v>143</v>
      </c>
      <c r="L2624" t="s">
        <v>7753</v>
      </c>
      <c r="M2624" t="s">
        <v>7754</v>
      </c>
      <c r="N2624">
        <v>4.1393091660000003</v>
      </c>
      <c r="O2624">
        <v>1</v>
      </c>
      <c r="P2624">
        <v>282</v>
      </c>
      <c r="Q2624">
        <v>5</v>
      </c>
      <c r="R2624">
        <v>71</v>
      </c>
      <c r="S2624">
        <v>3</v>
      </c>
      <c r="T2624">
        <v>30</v>
      </c>
      <c r="U2624">
        <v>0</v>
      </c>
      <c r="V2624">
        <v>0</v>
      </c>
      <c r="W2624">
        <v>10.82793139554842</v>
      </c>
      <c r="X2624">
        <v>341.85609162223795</v>
      </c>
      <c r="Y2624">
        <v>14.204623366069312</v>
      </c>
      <c r="Z2624">
        <v>148.45791363500149</v>
      </c>
      <c r="AA2624">
        <v>10.197752881745057</v>
      </c>
      <c r="AB2624">
        <v>203.20344956067308</v>
      </c>
      <c r="AC2624">
        <v>0</v>
      </c>
      <c r="AD2624">
        <v>0</v>
      </c>
      <c r="AE2624">
        <v>728.74776246127533</v>
      </c>
    </row>
    <row r="2625" spans="1:31" x14ac:dyDescent="0.25">
      <c r="A2625">
        <v>1631415</v>
      </c>
      <c r="B2625">
        <v>1</v>
      </c>
      <c r="C2625" t="s">
        <v>81</v>
      </c>
      <c r="D2625" t="s">
        <v>120</v>
      </c>
      <c r="E2625" t="s">
        <v>204</v>
      </c>
      <c r="F2625" t="s">
        <v>7755</v>
      </c>
      <c r="G2625" t="s">
        <v>142</v>
      </c>
      <c r="H2625" t="s">
        <v>134</v>
      </c>
      <c r="I2625" t="s">
        <v>135</v>
      </c>
      <c r="J2625" t="s">
        <v>136</v>
      </c>
      <c r="K2625" t="s">
        <v>143</v>
      </c>
      <c r="L2625" t="s">
        <v>7756</v>
      </c>
      <c r="M2625" t="s">
        <v>7757</v>
      </c>
      <c r="N2625">
        <v>0.50333333300000005</v>
      </c>
      <c r="O2625">
        <v>1</v>
      </c>
      <c r="P2625">
        <v>472</v>
      </c>
      <c r="Q2625">
        <v>16</v>
      </c>
      <c r="R2625">
        <v>39</v>
      </c>
      <c r="S2625">
        <v>7</v>
      </c>
      <c r="T2625">
        <v>39</v>
      </c>
      <c r="U2625">
        <v>1</v>
      </c>
      <c r="V2625">
        <v>0</v>
      </c>
      <c r="W2625">
        <v>0</v>
      </c>
      <c r="X2625">
        <v>30.083947582931074</v>
      </c>
      <c r="Y2625">
        <v>3.0521074733941327</v>
      </c>
      <c r="Z2625">
        <v>0.83814090679576025</v>
      </c>
      <c r="AA2625">
        <v>4.7155184282928673</v>
      </c>
      <c r="AB2625">
        <v>11.939453445563817</v>
      </c>
      <c r="AC2625">
        <v>105.57940440753278</v>
      </c>
      <c r="AD2625">
        <v>0</v>
      </c>
      <c r="AE2625">
        <v>156.20857224451044</v>
      </c>
    </row>
    <row r="2626" spans="1:31" x14ac:dyDescent="0.25">
      <c r="A2626">
        <v>1631416</v>
      </c>
      <c r="B2626">
        <v>1</v>
      </c>
      <c r="C2626" t="s">
        <v>81</v>
      </c>
      <c r="D2626" t="s">
        <v>121</v>
      </c>
      <c r="E2626" t="s">
        <v>204</v>
      </c>
      <c r="F2626" t="s">
        <v>7758</v>
      </c>
      <c r="G2626" t="s">
        <v>161</v>
      </c>
      <c r="H2626" t="s">
        <v>134</v>
      </c>
      <c r="I2626" t="s">
        <v>191</v>
      </c>
      <c r="J2626" t="s">
        <v>136</v>
      </c>
      <c r="K2626" t="s">
        <v>137</v>
      </c>
      <c r="L2626" t="s">
        <v>7759</v>
      </c>
      <c r="M2626" t="s">
        <v>7760</v>
      </c>
      <c r="N2626">
        <v>2.7777769999999999E-3</v>
      </c>
      <c r="O2626">
        <v>0</v>
      </c>
      <c r="P2626">
        <v>979</v>
      </c>
      <c r="Q2626">
        <v>6</v>
      </c>
      <c r="R2626">
        <v>28</v>
      </c>
      <c r="S2626">
        <v>7</v>
      </c>
      <c r="T2626">
        <v>41</v>
      </c>
      <c r="U2626">
        <v>0</v>
      </c>
      <c r="V2626">
        <v>0</v>
      </c>
      <c r="W2626">
        <v>0</v>
      </c>
      <c r="X2626">
        <v>0.3094677734213197</v>
      </c>
      <c r="Y2626">
        <v>5.549026980333333E-3</v>
      </c>
      <c r="Z2626">
        <v>7.5132093906777782E-3</v>
      </c>
      <c r="AA2626">
        <v>9.8483466946361106E-2</v>
      </c>
      <c r="AB2626">
        <v>8.1824800060538869E-2</v>
      </c>
      <c r="AC2626">
        <v>0</v>
      </c>
      <c r="AD2626">
        <v>0</v>
      </c>
      <c r="AE2626">
        <v>0.50283827679923077</v>
      </c>
    </row>
    <row r="2627" spans="1:31" x14ac:dyDescent="0.25">
      <c r="A2627">
        <v>1631417</v>
      </c>
      <c r="B2627">
        <v>1</v>
      </c>
      <c r="C2627" t="s">
        <v>80</v>
      </c>
      <c r="D2627" t="s">
        <v>84</v>
      </c>
      <c r="E2627" t="s">
        <v>146</v>
      </c>
      <c r="F2627" t="s">
        <v>7761</v>
      </c>
      <c r="G2627" t="s">
        <v>142</v>
      </c>
      <c r="H2627" t="s">
        <v>149</v>
      </c>
      <c r="I2627" t="s">
        <v>135</v>
      </c>
      <c r="J2627" t="s">
        <v>136</v>
      </c>
      <c r="K2627" t="s">
        <v>143</v>
      </c>
      <c r="L2627" t="s">
        <v>7762</v>
      </c>
      <c r="M2627" t="s">
        <v>7763</v>
      </c>
      <c r="N2627">
        <v>0.18333333299999999</v>
      </c>
      <c r="O2627">
        <v>0</v>
      </c>
      <c r="P2627">
        <v>835</v>
      </c>
      <c r="Q2627">
        <v>0</v>
      </c>
      <c r="R2627">
        <v>0</v>
      </c>
      <c r="S2627">
        <v>0</v>
      </c>
      <c r="T2627">
        <v>93</v>
      </c>
      <c r="U2627">
        <v>0</v>
      </c>
      <c r="V2627">
        <v>0</v>
      </c>
      <c r="W2627">
        <v>0</v>
      </c>
      <c r="X2627">
        <v>42.564959718019708</v>
      </c>
      <c r="Y2627">
        <v>0</v>
      </c>
      <c r="Z2627">
        <v>0</v>
      </c>
      <c r="AA2627">
        <v>0</v>
      </c>
      <c r="AB2627">
        <v>10.923332420400394</v>
      </c>
      <c r="AC2627">
        <v>0</v>
      </c>
      <c r="AD2627">
        <v>0</v>
      </c>
      <c r="AE2627">
        <v>53.4882921384201</v>
      </c>
    </row>
    <row r="2628" spans="1:31" x14ac:dyDescent="0.25">
      <c r="A2628">
        <v>1631418</v>
      </c>
      <c r="B2628">
        <v>1</v>
      </c>
      <c r="C2628" t="s">
        <v>81</v>
      </c>
      <c r="D2628" t="s">
        <v>118</v>
      </c>
      <c r="E2628" t="s">
        <v>131</v>
      </c>
      <c r="F2628" t="s">
        <v>7764</v>
      </c>
      <c r="G2628" t="s">
        <v>1992</v>
      </c>
      <c r="H2628" t="s">
        <v>134</v>
      </c>
      <c r="I2628" t="s">
        <v>135</v>
      </c>
      <c r="J2628" t="s">
        <v>136</v>
      </c>
      <c r="K2628" t="s">
        <v>137</v>
      </c>
      <c r="L2628" t="s">
        <v>7765</v>
      </c>
      <c r="M2628" t="s">
        <v>7766</v>
      </c>
      <c r="N2628">
        <v>1.971666666</v>
      </c>
      <c r="O2628">
        <v>0</v>
      </c>
      <c r="P2628">
        <v>145</v>
      </c>
      <c r="Q2628">
        <v>0</v>
      </c>
      <c r="R2628">
        <v>0</v>
      </c>
      <c r="S2628">
        <v>0</v>
      </c>
      <c r="T2628">
        <v>10</v>
      </c>
      <c r="U2628">
        <v>0</v>
      </c>
      <c r="V2628">
        <v>0</v>
      </c>
      <c r="W2628">
        <v>0</v>
      </c>
      <c r="X2628">
        <v>80.952255013023475</v>
      </c>
      <c r="Y2628">
        <v>0</v>
      </c>
      <c r="Z2628">
        <v>0</v>
      </c>
      <c r="AA2628">
        <v>0</v>
      </c>
      <c r="AB2628">
        <v>13.625905998148175</v>
      </c>
      <c r="AC2628">
        <v>0</v>
      </c>
      <c r="AD2628">
        <v>0</v>
      </c>
      <c r="AE2628">
        <v>94.578161011171645</v>
      </c>
    </row>
    <row r="2629" spans="1:31" x14ac:dyDescent="0.25">
      <c r="A2629">
        <v>1631419</v>
      </c>
      <c r="B2629">
        <v>1</v>
      </c>
      <c r="C2629" t="s">
        <v>81</v>
      </c>
      <c r="D2629" t="s">
        <v>120</v>
      </c>
      <c r="E2629" t="s">
        <v>140</v>
      </c>
      <c r="F2629" t="s">
        <v>7767</v>
      </c>
      <c r="G2629" t="s">
        <v>161</v>
      </c>
      <c r="H2629" t="s">
        <v>134</v>
      </c>
      <c r="I2629" t="s">
        <v>135</v>
      </c>
      <c r="J2629" t="s">
        <v>136</v>
      </c>
      <c r="K2629" t="s">
        <v>137</v>
      </c>
      <c r="L2629" t="s">
        <v>7768</v>
      </c>
      <c r="M2629" t="s">
        <v>7769</v>
      </c>
      <c r="N2629">
        <v>0.66138888799999995</v>
      </c>
      <c r="O2629">
        <v>1</v>
      </c>
      <c r="P2629">
        <v>1164</v>
      </c>
      <c r="Q2629">
        <v>107</v>
      </c>
      <c r="R2629">
        <v>58</v>
      </c>
      <c r="S2629">
        <v>26</v>
      </c>
      <c r="T2629">
        <v>64</v>
      </c>
      <c r="U2629">
        <v>2</v>
      </c>
      <c r="V2629">
        <v>0</v>
      </c>
      <c r="W2629">
        <v>7.5400193230318907E-2</v>
      </c>
      <c r="X2629">
        <v>118.39588266421457</v>
      </c>
      <c r="Y2629">
        <v>46.063036665840208</v>
      </c>
      <c r="Z2629">
        <v>13.415664999793631</v>
      </c>
      <c r="AA2629">
        <v>47.147713088108077</v>
      </c>
      <c r="AB2629">
        <v>32.207341871450126</v>
      </c>
      <c r="AC2629">
        <v>42.413147122960339</v>
      </c>
      <c r="AD2629">
        <v>0</v>
      </c>
      <c r="AE2629">
        <v>299.71818660559723</v>
      </c>
    </row>
    <row r="2630" spans="1:31" x14ac:dyDescent="0.25">
      <c r="A2630">
        <v>1631420</v>
      </c>
      <c r="B2630">
        <v>1</v>
      </c>
      <c r="C2630" t="s">
        <v>80</v>
      </c>
      <c r="D2630" t="s">
        <v>97</v>
      </c>
      <c r="E2630" t="s">
        <v>152</v>
      </c>
      <c r="F2630" t="s">
        <v>7770</v>
      </c>
      <c r="G2630" t="s">
        <v>154</v>
      </c>
      <c r="H2630" t="s">
        <v>149</v>
      </c>
      <c r="I2630" t="s">
        <v>135</v>
      </c>
      <c r="J2630" t="s">
        <v>136</v>
      </c>
      <c r="K2630" t="s">
        <v>137</v>
      </c>
      <c r="L2630" t="s">
        <v>7771</v>
      </c>
      <c r="M2630" t="s">
        <v>7772</v>
      </c>
      <c r="N2630">
        <v>1.6541666660000001</v>
      </c>
      <c r="O2630">
        <v>0</v>
      </c>
      <c r="P2630">
        <v>2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2.0406702100117777</v>
      </c>
      <c r="Y2630">
        <v>0</v>
      </c>
      <c r="Z2630">
        <v>0</v>
      </c>
      <c r="AA2630">
        <v>0</v>
      </c>
      <c r="AB2630">
        <v>0.55374332833841666</v>
      </c>
      <c r="AC2630">
        <v>0</v>
      </c>
      <c r="AD2630">
        <v>0</v>
      </c>
      <c r="AE2630">
        <v>2.5944135383501945</v>
      </c>
    </row>
    <row r="2631" spans="1:31" x14ac:dyDescent="0.25">
      <c r="A2631">
        <v>1631422</v>
      </c>
      <c r="B2631">
        <v>1</v>
      </c>
      <c r="C2631" t="s">
        <v>80</v>
      </c>
      <c r="D2631" t="s">
        <v>95</v>
      </c>
      <c r="E2631" t="s">
        <v>131</v>
      </c>
      <c r="F2631" t="s">
        <v>7773</v>
      </c>
      <c r="G2631" t="s">
        <v>1322</v>
      </c>
      <c r="H2631" t="s">
        <v>134</v>
      </c>
      <c r="I2631" t="s">
        <v>135</v>
      </c>
      <c r="J2631" t="s">
        <v>136</v>
      </c>
      <c r="K2631" t="s">
        <v>137</v>
      </c>
      <c r="L2631" t="s">
        <v>7774</v>
      </c>
      <c r="M2631" t="s">
        <v>7775</v>
      </c>
      <c r="N2631">
        <v>0.71861111099999997</v>
      </c>
      <c r="O2631">
        <v>1</v>
      </c>
      <c r="P2631">
        <v>0</v>
      </c>
      <c r="Q2631">
        <v>3</v>
      </c>
      <c r="R2631">
        <v>0</v>
      </c>
      <c r="S2631">
        <v>1</v>
      </c>
      <c r="T2631">
        <v>0</v>
      </c>
      <c r="U2631">
        <v>0</v>
      </c>
      <c r="V2631">
        <v>0</v>
      </c>
      <c r="W2631">
        <v>0.37173660109991247</v>
      </c>
      <c r="X2631">
        <v>0</v>
      </c>
      <c r="Y2631">
        <v>1.6131025460615176</v>
      </c>
      <c r="Z2631">
        <v>0</v>
      </c>
      <c r="AA2631">
        <v>0.1533464874893361</v>
      </c>
      <c r="AB2631">
        <v>0</v>
      </c>
      <c r="AC2631">
        <v>0</v>
      </c>
      <c r="AD2631">
        <v>0</v>
      </c>
      <c r="AE2631">
        <v>2.1381856346507662</v>
      </c>
    </row>
    <row r="2632" spans="1:31" x14ac:dyDescent="0.25">
      <c r="A2632">
        <v>1631423</v>
      </c>
      <c r="B2632">
        <v>1</v>
      </c>
      <c r="C2632" t="s">
        <v>81</v>
      </c>
      <c r="D2632" t="s">
        <v>128</v>
      </c>
      <c r="E2632" t="s">
        <v>146</v>
      </c>
      <c r="F2632" t="s">
        <v>7776</v>
      </c>
      <c r="G2632" t="s">
        <v>148</v>
      </c>
      <c r="H2632" t="s">
        <v>149</v>
      </c>
      <c r="I2632" t="s">
        <v>135</v>
      </c>
      <c r="J2632" t="s">
        <v>136</v>
      </c>
      <c r="K2632" t="s">
        <v>143</v>
      </c>
      <c r="L2632" t="s">
        <v>7777</v>
      </c>
      <c r="M2632" t="s">
        <v>7778</v>
      </c>
      <c r="N2632">
        <v>4.9186536109999999</v>
      </c>
      <c r="O2632">
        <v>0</v>
      </c>
      <c r="P2632">
        <v>71</v>
      </c>
      <c r="Q2632">
        <v>0</v>
      </c>
      <c r="R2632">
        <v>2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29.325957803368649</v>
      </c>
      <c r="Y2632">
        <v>0</v>
      </c>
      <c r="Z2632">
        <v>0.48750971375301788</v>
      </c>
      <c r="AA2632">
        <v>0</v>
      </c>
      <c r="AB2632">
        <v>0</v>
      </c>
      <c r="AC2632">
        <v>0</v>
      </c>
      <c r="AD2632">
        <v>0</v>
      </c>
      <c r="AE2632">
        <v>29.813467517121666</v>
      </c>
    </row>
    <row r="2633" spans="1:31" x14ac:dyDescent="0.25">
      <c r="A2633">
        <v>1631424</v>
      </c>
      <c r="B2633">
        <v>1</v>
      </c>
      <c r="C2633" t="s">
        <v>81</v>
      </c>
      <c r="D2633" t="s">
        <v>128</v>
      </c>
      <c r="E2633" t="s">
        <v>146</v>
      </c>
      <c r="F2633" t="s">
        <v>7779</v>
      </c>
      <c r="G2633" t="s">
        <v>148</v>
      </c>
      <c r="H2633" t="s">
        <v>149</v>
      </c>
      <c r="I2633" t="s">
        <v>135</v>
      </c>
      <c r="J2633" t="s">
        <v>136</v>
      </c>
      <c r="K2633" t="s">
        <v>143</v>
      </c>
      <c r="L2633" t="s">
        <v>7780</v>
      </c>
      <c r="M2633" t="s">
        <v>7781</v>
      </c>
      <c r="N2633">
        <v>4.87805</v>
      </c>
      <c r="O2633">
        <v>0</v>
      </c>
      <c r="P2633">
        <v>74</v>
      </c>
      <c r="Q2633">
        <v>0</v>
      </c>
      <c r="R2633">
        <v>2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31.22399586154085</v>
      </c>
      <c r="Y2633">
        <v>0</v>
      </c>
      <c r="Z2633">
        <v>4.257196897043098</v>
      </c>
      <c r="AA2633">
        <v>0</v>
      </c>
      <c r="AB2633">
        <v>0</v>
      </c>
      <c r="AC2633">
        <v>0</v>
      </c>
      <c r="AD2633">
        <v>0</v>
      </c>
      <c r="AE2633">
        <v>35.481192758583944</v>
      </c>
    </row>
    <row r="2634" spans="1:31" x14ac:dyDescent="0.25">
      <c r="A2634">
        <v>1631425</v>
      </c>
      <c r="B2634">
        <v>1</v>
      </c>
      <c r="C2634" t="s">
        <v>80</v>
      </c>
      <c r="D2634" t="s">
        <v>85</v>
      </c>
      <c r="E2634" t="s">
        <v>178</v>
      </c>
      <c r="F2634" t="s">
        <v>7782</v>
      </c>
      <c r="G2634" t="s">
        <v>227</v>
      </c>
      <c r="H2634" t="s">
        <v>149</v>
      </c>
      <c r="I2634" t="s">
        <v>135</v>
      </c>
      <c r="J2634" t="s">
        <v>136</v>
      </c>
      <c r="K2634" t="s">
        <v>137</v>
      </c>
      <c r="L2634" t="s">
        <v>7783</v>
      </c>
      <c r="M2634" t="s">
        <v>7784</v>
      </c>
      <c r="N2634">
        <v>2.7936111110000001</v>
      </c>
      <c r="O2634">
        <v>0</v>
      </c>
      <c r="P2634">
        <v>101</v>
      </c>
      <c r="Q2634">
        <v>0</v>
      </c>
      <c r="R2634">
        <v>0</v>
      </c>
      <c r="S2634">
        <v>0</v>
      </c>
      <c r="T2634">
        <v>2</v>
      </c>
      <c r="U2634">
        <v>0</v>
      </c>
      <c r="V2634">
        <v>0</v>
      </c>
      <c r="W2634">
        <v>0</v>
      </c>
      <c r="X2634">
        <v>69.670861515696913</v>
      </c>
      <c r="Y2634">
        <v>0</v>
      </c>
      <c r="Z2634">
        <v>0</v>
      </c>
      <c r="AA2634">
        <v>0</v>
      </c>
      <c r="AB2634">
        <v>0.13792092072376447</v>
      </c>
      <c r="AC2634">
        <v>0</v>
      </c>
      <c r="AD2634">
        <v>0</v>
      </c>
      <c r="AE2634">
        <v>69.808782436420671</v>
      </c>
    </row>
    <row r="2635" spans="1:31" x14ac:dyDescent="0.25">
      <c r="A2635">
        <v>1631426</v>
      </c>
      <c r="B2635">
        <v>1</v>
      </c>
      <c r="C2635" t="s">
        <v>80</v>
      </c>
      <c r="D2635" t="s">
        <v>109</v>
      </c>
      <c r="E2635" t="s">
        <v>146</v>
      </c>
      <c r="F2635" t="s">
        <v>7785</v>
      </c>
      <c r="G2635" t="s">
        <v>142</v>
      </c>
      <c r="H2635" t="s">
        <v>149</v>
      </c>
      <c r="I2635" t="s">
        <v>135</v>
      </c>
      <c r="J2635" t="s">
        <v>136</v>
      </c>
      <c r="K2635" t="s">
        <v>143</v>
      </c>
      <c r="L2635" t="s">
        <v>7786</v>
      </c>
      <c r="M2635" t="s">
        <v>7787</v>
      </c>
      <c r="N2635">
        <v>4.3059849999999997</v>
      </c>
      <c r="O2635">
        <v>0</v>
      </c>
      <c r="P2635">
        <v>0</v>
      </c>
      <c r="Q2635">
        <v>0</v>
      </c>
      <c r="R2635">
        <v>13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7.5728792172216233</v>
      </c>
      <c r="AA2635">
        <v>0</v>
      </c>
      <c r="AB2635">
        <v>0</v>
      </c>
      <c r="AC2635">
        <v>0</v>
      </c>
      <c r="AD2635">
        <v>0</v>
      </c>
      <c r="AE2635">
        <v>7.5728792172216233</v>
      </c>
    </row>
    <row r="2636" spans="1:31" x14ac:dyDescent="0.25">
      <c r="A2636">
        <v>1631427</v>
      </c>
      <c r="B2636">
        <v>1</v>
      </c>
      <c r="C2636" t="s">
        <v>80</v>
      </c>
      <c r="D2636" t="s">
        <v>100</v>
      </c>
      <c r="E2636" t="s">
        <v>204</v>
      </c>
      <c r="F2636" t="s">
        <v>6097</v>
      </c>
      <c r="G2636" t="s">
        <v>161</v>
      </c>
      <c r="H2636" t="s">
        <v>134</v>
      </c>
      <c r="I2636" t="s">
        <v>135</v>
      </c>
      <c r="J2636" t="s">
        <v>136</v>
      </c>
      <c r="K2636" t="s">
        <v>137</v>
      </c>
      <c r="L2636" t="s">
        <v>7788</v>
      </c>
      <c r="M2636" t="s">
        <v>7789</v>
      </c>
      <c r="N2636">
        <v>0.56333333299999999</v>
      </c>
      <c r="O2636">
        <v>0</v>
      </c>
      <c r="P2636">
        <v>2</v>
      </c>
      <c r="Q2636">
        <v>58</v>
      </c>
      <c r="R2636">
        <v>75</v>
      </c>
      <c r="S2636">
        <v>2</v>
      </c>
      <c r="T2636">
        <v>4</v>
      </c>
      <c r="U2636">
        <v>0</v>
      </c>
      <c r="V2636">
        <v>0</v>
      </c>
      <c r="W2636">
        <v>0</v>
      </c>
      <c r="X2636">
        <v>0.25398748950431999</v>
      </c>
      <c r="Y2636">
        <v>108.24405897543681</v>
      </c>
      <c r="Z2636">
        <v>43.217021190220883</v>
      </c>
      <c r="AA2636">
        <v>15.037702506678801</v>
      </c>
      <c r="AB2636">
        <v>1.4530158557453934</v>
      </c>
      <c r="AC2636">
        <v>0</v>
      </c>
      <c r="AD2636">
        <v>0</v>
      </c>
      <c r="AE2636">
        <v>168.20578601758623</v>
      </c>
    </row>
    <row r="2637" spans="1:31" x14ac:dyDescent="0.25">
      <c r="A2637">
        <v>1631429</v>
      </c>
      <c r="B2637">
        <v>1</v>
      </c>
      <c r="C2637" t="s">
        <v>80</v>
      </c>
      <c r="D2637" t="s">
        <v>96</v>
      </c>
      <c r="E2637" t="s">
        <v>178</v>
      </c>
      <c r="F2637" t="s">
        <v>7790</v>
      </c>
      <c r="G2637" t="s">
        <v>172</v>
      </c>
      <c r="H2637" t="s">
        <v>149</v>
      </c>
      <c r="I2637" t="s">
        <v>135</v>
      </c>
      <c r="J2637" t="s">
        <v>136</v>
      </c>
      <c r="K2637" t="s">
        <v>137</v>
      </c>
      <c r="L2637" t="s">
        <v>7791</v>
      </c>
      <c r="M2637" t="s">
        <v>7792</v>
      </c>
      <c r="N2637">
        <v>2.1977777770000002</v>
      </c>
      <c r="O2637">
        <v>0</v>
      </c>
      <c r="P2637">
        <v>50</v>
      </c>
      <c r="Q2637">
        <v>0</v>
      </c>
      <c r="R2637">
        <v>0</v>
      </c>
      <c r="S2637">
        <v>0</v>
      </c>
      <c r="T2637">
        <v>2</v>
      </c>
      <c r="U2637">
        <v>0</v>
      </c>
      <c r="V2637">
        <v>0</v>
      </c>
      <c r="W2637">
        <v>0</v>
      </c>
      <c r="X2637">
        <v>62.298964445755821</v>
      </c>
      <c r="Y2637">
        <v>0</v>
      </c>
      <c r="Z2637">
        <v>0</v>
      </c>
      <c r="AA2637">
        <v>0</v>
      </c>
      <c r="AB2637">
        <v>7.5806049033500509</v>
      </c>
      <c r="AC2637">
        <v>0</v>
      </c>
      <c r="AD2637">
        <v>0</v>
      </c>
      <c r="AE2637">
        <v>69.879569349105878</v>
      </c>
    </row>
    <row r="2638" spans="1:31" x14ac:dyDescent="0.25">
      <c r="A2638">
        <v>1631430</v>
      </c>
      <c r="B2638">
        <v>1</v>
      </c>
      <c r="C2638" t="s">
        <v>80</v>
      </c>
      <c r="D2638" t="s">
        <v>84</v>
      </c>
      <c r="E2638" t="s">
        <v>146</v>
      </c>
      <c r="F2638" t="s">
        <v>7793</v>
      </c>
      <c r="G2638" t="s">
        <v>142</v>
      </c>
      <c r="H2638" t="s">
        <v>149</v>
      </c>
      <c r="I2638" t="s">
        <v>135</v>
      </c>
      <c r="J2638" t="s">
        <v>136</v>
      </c>
      <c r="K2638" t="s">
        <v>143</v>
      </c>
      <c r="L2638" t="s">
        <v>7794</v>
      </c>
      <c r="M2638" t="s">
        <v>7795</v>
      </c>
      <c r="N2638">
        <v>0.79443138800000002</v>
      </c>
      <c r="O2638">
        <v>0</v>
      </c>
      <c r="P2638">
        <v>926</v>
      </c>
      <c r="Q2638">
        <v>0</v>
      </c>
      <c r="R2638">
        <v>0</v>
      </c>
      <c r="S2638">
        <v>0</v>
      </c>
      <c r="T2638">
        <v>40</v>
      </c>
      <c r="U2638">
        <v>0</v>
      </c>
      <c r="V2638">
        <v>0</v>
      </c>
      <c r="W2638">
        <v>0</v>
      </c>
      <c r="X2638">
        <v>187.90127647642302</v>
      </c>
      <c r="Y2638">
        <v>0</v>
      </c>
      <c r="Z2638">
        <v>0</v>
      </c>
      <c r="AA2638">
        <v>0</v>
      </c>
      <c r="AB2638">
        <v>38.743643191493959</v>
      </c>
      <c r="AC2638">
        <v>0</v>
      </c>
      <c r="AD2638">
        <v>0</v>
      </c>
      <c r="AE2638">
        <v>226.64491966791698</v>
      </c>
    </row>
    <row r="2639" spans="1:31" x14ac:dyDescent="0.25">
      <c r="A2639">
        <v>1631431</v>
      </c>
      <c r="B2639">
        <v>1</v>
      </c>
      <c r="C2639" t="s">
        <v>81</v>
      </c>
      <c r="D2639" t="s">
        <v>112</v>
      </c>
      <c r="E2639" t="s">
        <v>146</v>
      </c>
      <c r="F2639" t="s">
        <v>6834</v>
      </c>
      <c r="G2639" t="s">
        <v>180</v>
      </c>
      <c r="H2639" t="s">
        <v>149</v>
      </c>
      <c r="I2639" t="s">
        <v>135</v>
      </c>
      <c r="J2639" t="s">
        <v>136</v>
      </c>
      <c r="K2639" t="s">
        <v>137</v>
      </c>
      <c r="L2639" t="s">
        <v>7796</v>
      </c>
      <c r="M2639" t="s">
        <v>7797</v>
      </c>
      <c r="N2639">
        <v>1.494444444</v>
      </c>
      <c r="O2639">
        <v>0</v>
      </c>
      <c r="P2639">
        <v>40</v>
      </c>
      <c r="Q2639">
        <v>0</v>
      </c>
      <c r="R2639">
        <v>38</v>
      </c>
      <c r="S2639">
        <v>0</v>
      </c>
      <c r="T2639">
        <v>8</v>
      </c>
      <c r="U2639">
        <v>0</v>
      </c>
      <c r="V2639">
        <v>0</v>
      </c>
      <c r="W2639">
        <v>0</v>
      </c>
      <c r="X2639">
        <v>10.378848003779003</v>
      </c>
      <c r="Y2639">
        <v>0</v>
      </c>
      <c r="Z2639">
        <v>6.4732550879230848</v>
      </c>
      <c r="AA2639">
        <v>0</v>
      </c>
      <c r="AB2639">
        <v>2.8064214717604572</v>
      </c>
      <c r="AC2639">
        <v>0</v>
      </c>
      <c r="AD2639">
        <v>0</v>
      </c>
      <c r="AE2639">
        <v>19.658524563462546</v>
      </c>
    </row>
    <row r="2640" spans="1:31" x14ac:dyDescent="0.25">
      <c r="A2640">
        <v>1631432</v>
      </c>
      <c r="B2640">
        <v>1</v>
      </c>
      <c r="C2640" t="s">
        <v>80</v>
      </c>
      <c r="D2640" t="s">
        <v>91</v>
      </c>
      <c r="E2640" t="s">
        <v>140</v>
      </c>
      <c r="F2640" t="s">
        <v>7798</v>
      </c>
      <c r="G2640" t="s">
        <v>161</v>
      </c>
      <c r="H2640" t="s">
        <v>134</v>
      </c>
      <c r="I2640" t="s">
        <v>135</v>
      </c>
      <c r="J2640" t="s">
        <v>136</v>
      </c>
      <c r="K2640" t="s">
        <v>137</v>
      </c>
      <c r="L2640" t="s">
        <v>7799</v>
      </c>
      <c r="M2640" t="s">
        <v>7800</v>
      </c>
      <c r="N2640">
        <v>0.110555555</v>
      </c>
      <c r="O2640">
        <v>0</v>
      </c>
      <c r="P2640">
        <v>0</v>
      </c>
      <c r="Q2640">
        <v>0</v>
      </c>
      <c r="R2640">
        <v>0</v>
      </c>
      <c r="S2640">
        <v>6</v>
      </c>
      <c r="T2640">
        <v>1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93.41249802954907</v>
      </c>
      <c r="AB2640">
        <v>9.2090147994988904E-3</v>
      </c>
      <c r="AC2640">
        <v>0</v>
      </c>
      <c r="AD2640">
        <v>0</v>
      </c>
      <c r="AE2640">
        <v>93.421707044348565</v>
      </c>
    </row>
    <row r="2641" spans="1:31" x14ac:dyDescent="0.25">
      <c r="A2641">
        <v>1631433</v>
      </c>
      <c r="B2641">
        <v>1</v>
      </c>
      <c r="C2641" t="s">
        <v>80</v>
      </c>
      <c r="D2641" t="s">
        <v>98</v>
      </c>
      <c r="E2641" t="s">
        <v>146</v>
      </c>
      <c r="F2641" t="s">
        <v>7801</v>
      </c>
      <c r="G2641" t="s">
        <v>231</v>
      </c>
      <c r="H2641" t="s">
        <v>149</v>
      </c>
      <c r="I2641" t="s">
        <v>135</v>
      </c>
      <c r="J2641" t="s">
        <v>136</v>
      </c>
      <c r="K2641" t="s">
        <v>137</v>
      </c>
      <c r="L2641" t="s">
        <v>7802</v>
      </c>
      <c r="M2641" t="s">
        <v>7803</v>
      </c>
      <c r="N2641">
        <v>0.37138888799999997</v>
      </c>
      <c r="O2641">
        <v>0</v>
      </c>
      <c r="P2641">
        <v>83</v>
      </c>
      <c r="Q2641">
        <v>0</v>
      </c>
      <c r="R2641">
        <v>7</v>
      </c>
      <c r="S2641">
        <v>0</v>
      </c>
      <c r="T2641">
        <v>22</v>
      </c>
      <c r="U2641">
        <v>0</v>
      </c>
      <c r="V2641">
        <v>0</v>
      </c>
      <c r="W2641">
        <v>0</v>
      </c>
      <c r="X2641">
        <v>4.1290833863759016</v>
      </c>
      <c r="Y2641">
        <v>0</v>
      </c>
      <c r="Z2641">
        <v>5.1410668702144445E-3</v>
      </c>
      <c r="AA2641">
        <v>0</v>
      </c>
      <c r="AB2641">
        <v>5.5740122487712913</v>
      </c>
      <c r="AC2641">
        <v>0</v>
      </c>
      <c r="AD2641">
        <v>0</v>
      </c>
      <c r="AE2641">
        <v>9.7082367020174072</v>
      </c>
    </row>
    <row r="2642" spans="1:31" x14ac:dyDescent="0.25">
      <c r="A2642">
        <v>1631435</v>
      </c>
      <c r="B2642">
        <v>1</v>
      </c>
      <c r="C2642" t="s">
        <v>80</v>
      </c>
      <c r="D2642" t="s">
        <v>92</v>
      </c>
      <c r="E2642" t="s">
        <v>178</v>
      </c>
      <c r="F2642" t="s">
        <v>7804</v>
      </c>
      <c r="G2642" t="s">
        <v>3361</v>
      </c>
      <c r="H2642" t="s">
        <v>149</v>
      </c>
      <c r="I2642" t="s">
        <v>135</v>
      </c>
      <c r="J2642" t="s">
        <v>136</v>
      </c>
      <c r="K2642" t="s">
        <v>137</v>
      </c>
      <c r="L2642" t="s">
        <v>7805</v>
      </c>
      <c r="M2642" t="s">
        <v>7806</v>
      </c>
      <c r="N2642">
        <v>1.407777777</v>
      </c>
      <c r="O2642">
        <v>0</v>
      </c>
      <c r="P2642">
        <v>6</v>
      </c>
      <c r="Q2642">
        <v>0</v>
      </c>
      <c r="R2642">
        <v>6</v>
      </c>
      <c r="S2642">
        <v>0</v>
      </c>
      <c r="T2642">
        <v>1</v>
      </c>
      <c r="U2642">
        <v>0</v>
      </c>
      <c r="V2642">
        <v>0</v>
      </c>
      <c r="W2642">
        <v>0</v>
      </c>
      <c r="X2642">
        <v>4.0559515099522301</v>
      </c>
      <c r="Y2642">
        <v>0</v>
      </c>
      <c r="Z2642">
        <v>0.72745413367694223</v>
      </c>
      <c r="AA2642">
        <v>0</v>
      </c>
      <c r="AB2642">
        <v>2.699337677193733</v>
      </c>
      <c r="AC2642">
        <v>0</v>
      </c>
      <c r="AD2642">
        <v>0</v>
      </c>
      <c r="AE2642">
        <v>7.4827433208229053</v>
      </c>
    </row>
    <row r="2643" spans="1:31" x14ac:dyDescent="0.25">
      <c r="A2643">
        <v>1631436</v>
      </c>
      <c r="B2643">
        <v>1</v>
      </c>
      <c r="C2643" t="s">
        <v>80</v>
      </c>
      <c r="D2643" t="s">
        <v>93</v>
      </c>
      <c r="E2643" t="s">
        <v>178</v>
      </c>
      <c r="F2643" t="s">
        <v>7807</v>
      </c>
      <c r="G2643" t="s">
        <v>227</v>
      </c>
      <c r="H2643" t="s">
        <v>149</v>
      </c>
      <c r="I2643" t="s">
        <v>135</v>
      </c>
      <c r="J2643" t="s">
        <v>136</v>
      </c>
      <c r="K2643" t="s">
        <v>137</v>
      </c>
      <c r="L2643" t="s">
        <v>7808</v>
      </c>
      <c r="M2643" t="s">
        <v>7809</v>
      </c>
      <c r="N2643">
        <v>1.5694444439999999</v>
      </c>
      <c r="O2643">
        <v>0</v>
      </c>
      <c r="P2643">
        <v>0</v>
      </c>
      <c r="Q2643">
        <v>0</v>
      </c>
      <c r="R2643">
        <v>11</v>
      </c>
      <c r="S2643">
        <v>0</v>
      </c>
      <c r="T2643">
        <v>5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6.5847386412557487</v>
      </c>
      <c r="AA2643">
        <v>0</v>
      </c>
      <c r="AB2643">
        <v>0.42437320448864441</v>
      </c>
      <c r="AC2643">
        <v>0</v>
      </c>
      <c r="AD2643">
        <v>0</v>
      </c>
      <c r="AE2643">
        <v>7.0091118457443935</v>
      </c>
    </row>
    <row r="2644" spans="1:31" x14ac:dyDescent="0.25">
      <c r="A2644">
        <v>1631438</v>
      </c>
      <c r="B2644">
        <v>1</v>
      </c>
      <c r="C2644" t="s">
        <v>80</v>
      </c>
      <c r="D2644" t="s">
        <v>95</v>
      </c>
      <c r="E2644" t="s">
        <v>642</v>
      </c>
      <c r="F2644" t="s">
        <v>7810</v>
      </c>
      <c r="G2644" t="s">
        <v>161</v>
      </c>
      <c r="H2644" t="s">
        <v>134</v>
      </c>
      <c r="I2644" t="s">
        <v>135</v>
      </c>
      <c r="J2644" t="s">
        <v>136</v>
      </c>
      <c r="K2644" t="s">
        <v>137</v>
      </c>
      <c r="L2644" t="s">
        <v>7811</v>
      </c>
      <c r="M2644" t="s">
        <v>7812</v>
      </c>
      <c r="N2644">
        <v>8.2500000000000004E-2</v>
      </c>
      <c r="O2644">
        <v>9</v>
      </c>
      <c r="P2644">
        <v>4007</v>
      </c>
      <c r="Q2644">
        <v>15</v>
      </c>
      <c r="R2644">
        <v>166</v>
      </c>
      <c r="S2644">
        <v>86</v>
      </c>
      <c r="T2644">
        <v>401</v>
      </c>
      <c r="U2644">
        <v>16</v>
      </c>
      <c r="V2644">
        <v>2</v>
      </c>
      <c r="W2644">
        <v>0.46365134861925006</v>
      </c>
      <c r="X2644">
        <v>111.18925145178756</v>
      </c>
      <c r="Y2644">
        <v>9.0181216096751999</v>
      </c>
      <c r="Z2644">
        <v>2.4530530194655649</v>
      </c>
      <c r="AA2644">
        <v>222.54678216627366</v>
      </c>
      <c r="AB2644">
        <v>40.80006075749786</v>
      </c>
      <c r="AC2644">
        <v>112.98933069809385</v>
      </c>
      <c r="AD2644">
        <v>13.045762651442399</v>
      </c>
      <c r="AE2644">
        <v>512.5060137028554</v>
      </c>
    </row>
    <row r="2645" spans="1:31" x14ac:dyDescent="0.25">
      <c r="A2645">
        <v>1631439</v>
      </c>
      <c r="B2645">
        <v>1</v>
      </c>
      <c r="C2645" t="s">
        <v>80</v>
      </c>
      <c r="D2645" t="s">
        <v>95</v>
      </c>
      <c r="E2645" t="s">
        <v>140</v>
      </c>
      <c r="F2645" t="s">
        <v>7813</v>
      </c>
      <c r="G2645" t="s">
        <v>161</v>
      </c>
      <c r="H2645" t="s">
        <v>134</v>
      </c>
      <c r="I2645" t="s">
        <v>135</v>
      </c>
      <c r="J2645" t="s">
        <v>136</v>
      </c>
      <c r="K2645" t="s">
        <v>137</v>
      </c>
      <c r="L2645" t="s">
        <v>7814</v>
      </c>
      <c r="M2645" t="s">
        <v>7815</v>
      </c>
      <c r="N2645">
        <v>6.8055555000000004E-2</v>
      </c>
      <c r="O2645">
        <v>0</v>
      </c>
      <c r="P2645">
        <v>1949</v>
      </c>
      <c r="Q2645">
        <v>0</v>
      </c>
      <c r="R2645">
        <v>1</v>
      </c>
      <c r="S2645">
        <v>1</v>
      </c>
      <c r="T2645">
        <v>178</v>
      </c>
      <c r="U2645">
        <v>0</v>
      </c>
      <c r="V2645">
        <v>2</v>
      </c>
      <c r="W2645">
        <v>0</v>
      </c>
      <c r="X2645">
        <v>45.724734768962392</v>
      </c>
      <c r="Y2645">
        <v>0</v>
      </c>
      <c r="Z2645">
        <v>3.7552184583277776E-2</v>
      </c>
      <c r="AA2645">
        <v>4.8478841349847222E-2</v>
      </c>
      <c r="AB2645">
        <v>12.765020111112371</v>
      </c>
      <c r="AC2645">
        <v>0</v>
      </c>
      <c r="AD2645">
        <v>10.761656059270663</v>
      </c>
      <c r="AE2645">
        <v>69.337441965278543</v>
      </c>
    </row>
    <row r="2646" spans="1:31" x14ac:dyDescent="0.25">
      <c r="A2646">
        <v>1631440</v>
      </c>
      <c r="B2646">
        <v>1</v>
      </c>
      <c r="C2646" t="s">
        <v>81</v>
      </c>
      <c r="D2646" t="s">
        <v>120</v>
      </c>
      <c r="E2646" t="s">
        <v>152</v>
      </c>
      <c r="F2646" t="s">
        <v>7816</v>
      </c>
      <c r="G2646" t="s">
        <v>154</v>
      </c>
      <c r="H2646" t="s">
        <v>149</v>
      </c>
      <c r="I2646" t="s">
        <v>135</v>
      </c>
      <c r="J2646" t="s">
        <v>136</v>
      </c>
      <c r="K2646" t="s">
        <v>137</v>
      </c>
      <c r="L2646" t="s">
        <v>7817</v>
      </c>
      <c r="M2646" t="s">
        <v>7818</v>
      </c>
      <c r="N2646">
        <v>1.3280555549999999</v>
      </c>
      <c r="O2646">
        <v>0</v>
      </c>
      <c r="P2646">
        <v>1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0.32764272232018643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0.32764272232018643</v>
      </c>
    </row>
    <row r="2647" spans="1:31" x14ac:dyDescent="0.25">
      <c r="A2647">
        <v>1631441</v>
      </c>
      <c r="B2647">
        <v>1</v>
      </c>
      <c r="C2647" t="s">
        <v>80</v>
      </c>
      <c r="D2647" t="s">
        <v>104</v>
      </c>
      <c r="E2647" t="s">
        <v>178</v>
      </c>
      <c r="F2647" t="s">
        <v>7819</v>
      </c>
      <c r="G2647" t="s">
        <v>252</v>
      </c>
      <c r="H2647" t="s">
        <v>149</v>
      </c>
      <c r="I2647" t="s">
        <v>135</v>
      </c>
      <c r="J2647" t="s">
        <v>136</v>
      </c>
      <c r="K2647" t="s">
        <v>137</v>
      </c>
      <c r="L2647" t="s">
        <v>7820</v>
      </c>
      <c r="M2647" t="s">
        <v>7821</v>
      </c>
      <c r="N2647">
        <v>1.1958333329999999</v>
      </c>
      <c r="O2647">
        <v>0</v>
      </c>
      <c r="P2647">
        <v>249</v>
      </c>
      <c r="Q2647">
        <v>0</v>
      </c>
      <c r="R2647">
        <v>0</v>
      </c>
      <c r="S2647">
        <v>0</v>
      </c>
      <c r="T2647">
        <v>30</v>
      </c>
      <c r="U2647">
        <v>0</v>
      </c>
      <c r="V2647">
        <v>0</v>
      </c>
      <c r="W2647">
        <v>0</v>
      </c>
      <c r="X2647">
        <v>70.709039088221203</v>
      </c>
      <c r="Y2647">
        <v>0</v>
      </c>
      <c r="Z2647">
        <v>0</v>
      </c>
      <c r="AA2647">
        <v>0</v>
      </c>
      <c r="AB2647">
        <v>17.869665683493011</v>
      </c>
      <c r="AC2647">
        <v>0</v>
      </c>
      <c r="AD2647">
        <v>0</v>
      </c>
      <c r="AE2647">
        <v>88.578704771714214</v>
      </c>
    </row>
    <row r="2648" spans="1:31" x14ac:dyDescent="0.25">
      <c r="A2648">
        <v>1631442</v>
      </c>
      <c r="B2648">
        <v>1</v>
      </c>
      <c r="C2648" t="s">
        <v>80</v>
      </c>
      <c r="D2648" t="s">
        <v>83</v>
      </c>
      <c r="E2648" t="s">
        <v>178</v>
      </c>
      <c r="F2648" t="s">
        <v>7822</v>
      </c>
      <c r="G2648" t="s">
        <v>710</v>
      </c>
      <c r="H2648" t="s">
        <v>149</v>
      </c>
      <c r="I2648" t="s">
        <v>135</v>
      </c>
      <c r="J2648" t="s">
        <v>136</v>
      </c>
      <c r="K2648" t="s">
        <v>137</v>
      </c>
      <c r="L2648" t="s">
        <v>7823</v>
      </c>
      <c r="M2648" t="s">
        <v>7824</v>
      </c>
      <c r="N2648">
        <v>2.6458333330000001</v>
      </c>
      <c r="O2648">
        <v>0</v>
      </c>
      <c r="P2648">
        <v>18</v>
      </c>
      <c r="Q2648">
        <v>0</v>
      </c>
      <c r="R2648">
        <v>0</v>
      </c>
      <c r="S2648">
        <v>0</v>
      </c>
      <c r="T2648">
        <v>11</v>
      </c>
      <c r="U2648">
        <v>0</v>
      </c>
      <c r="V2648">
        <v>1</v>
      </c>
      <c r="W2648">
        <v>0</v>
      </c>
      <c r="X2648">
        <v>18.555387445496081</v>
      </c>
      <c r="Y2648">
        <v>0</v>
      </c>
      <c r="Z2648">
        <v>0</v>
      </c>
      <c r="AA2648">
        <v>0</v>
      </c>
      <c r="AB2648">
        <v>137.25999053783858</v>
      </c>
      <c r="AC2648">
        <v>0</v>
      </c>
      <c r="AD2648">
        <v>214.4542595686072</v>
      </c>
      <c r="AE2648">
        <v>370.26963755194186</v>
      </c>
    </row>
    <row r="2649" spans="1:31" x14ac:dyDescent="0.25">
      <c r="A2649">
        <v>1631444</v>
      </c>
      <c r="B2649">
        <v>1</v>
      </c>
      <c r="C2649" t="s">
        <v>80</v>
      </c>
      <c r="D2649" t="s">
        <v>99</v>
      </c>
      <c r="E2649" t="s">
        <v>178</v>
      </c>
      <c r="F2649" t="s">
        <v>1644</v>
      </c>
      <c r="G2649" t="s">
        <v>187</v>
      </c>
      <c r="H2649" t="s">
        <v>149</v>
      </c>
      <c r="I2649" t="s">
        <v>135</v>
      </c>
      <c r="J2649" t="s">
        <v>136</v>
      </c>
      <c r="K2649" t="s">
        <v>137</v>
      </c>
      <c r="L2649" t="s">
        <v>7825</v>
      </c>
      <c r="M2649" t="s">
        <v>7826</v>
      </c>
      <c r="N2649">
        <v>1.2513888879999999</v>
      </c>
      <c r="O2649">
        <v>0</v>
      </c>
      <c r="P2649">
        <v>61</v>
      </c>
      <c r="Q2649">
        <v>0</v>
      </c>
      <c r="R2649">
        <v>0</v>
      </c>
      <c r="S2649">
        <v>0</v>
      </c>
      <c r="T2649">
        <v>1</v>
      </c>
      <c r="U2649">
        <v>0</v>
      </c>
      <c r="V2649">
        <v>0</v>
      </c>
      <c r="W2649">
        <v>0</v>
      </c>
      <c r="X2649">
        <v>9.7908863869257949</v>
      </c>
      <c r="Y2649">
        <v>0</v>
      </c>
      <c r="Z2649">
        <v>0</v>
      </c>
      <c r="AA2649">
        <v>0</v>
      </c>
      <c r="AB2649">
        <v>4.3790821245277779E-4</v>
      </c>
      <c r="AC2649">
        <v>0</v>
      </c>
      <c r="AD2649">
        <v>0</v>
      </c>
      <c r="AE2649">
        <v>9.7913242951382475</v>
      </c>
    </row>
    <row r="2650" spans="1:31" x14ac:dyDescent="0.25">
      <c r="A2650">
        <v>1631445</v>
      </c>
      <c r="B2650">
        <v>1</v>
      </c>
      <c r="C2650" t="s">
        <v>80</v>
      </c>
      <c r="D2650" t="s">
        <v>101</v>
      </c>
      <c r="E2650" t="s">
        <v>131</v>
      </c>
      <c r="F2650" t="s">
        <v>7827</v>
      </c>
      <c r="G2650" t="s">
        <v>161</v>
      </c>
      <c r="H2650" t="s">
        <v>134</v>
      </c>
      <c r="I2650" t="s">
        <v>135</v>
      </c>
      <c r="J2650" t="s">
        <v>136</v>
      </c>
      <c r="K2650" t="s">
        <v>137</v>
      </c>
      <c r="L2650" t="s">
        <v>7828</v>
      </c>
      <c r="M2650" t="s">
        <v>7829</v>
      </c>
      <c r="N2650">
        <v>0.91777777699999996</v>
      </c>
      <c r="O2650">
        <v>0</v>
      </c>
      <c r="P2650">
        <v>123</v>
      </c>
      <c r="Q2650">
        <v>0</v>
      </c>
      <c r="R2650">
        <v>2</v>
      </c>
      <c r="S2650">
        <v>0</v>
      </c>
      <c r="T2650">
        <v>36</v>
      </c>
      <c r="U2650">
        <v>0</v>
      </c>
      <c r="V2650">
        <v>0</v>
      </c>
      <c r="W2650">
        <v>0</v>
      </c>
      <c r="X2650">
        <v>44.525930970947584</v>
      </c>
      <c r="Y2650">
        <v>0</v>
      </c>
      <c r="Z2650">
        <v>1.0193300238395777</v>
      </c>
      <c r="AA2650">
        <v>0</v>
      </c>
      <c r="AB2650">
        <v>46.865439053867689</v>
      </c>
      <c r="AC2650">
        <v>0</v>
      </c>
      <c r="AD2650">
        <v>0</v>
      </c>
      <c r="AE2650">
        <v>92.41070004865486</v>
      </c>
    </row>
    <row r="2651" spans="1:31" x14ac:dyDescent="0.25">
      <c r="A2651">
        <v>1631447</v>
      </c>
      <c r="B2651">
        <v>1</v>
      </c>
      <c r="C2651" t="s">
        <v>80</v>
      </c>
      <c r="D2651" t="s">
        <v>87</v>
      </c>
      <c r="E2651" t="s">
        <v>146</v>
      </c>
      <c r="F2651" t="s">
        <v>7830</v>
      </c>
      <c r="G2651" t="s">
        <v>180</v>
      </c>
      <c r="H2651" t="s">
        <v>149</v>
      </c>
      <c r="I2651" t="s">
        <v>135</v>
      </c>
      <c r="J2651" t="s">
        <v>136</v>
      </c>
      <c r="K2651" t="s">
        <v>137</v>
      </c>
      <c r="L2651" t="s">
        <v>7831</v>
      </c>
      <c r="M2651" t="s">
        <v>7832</v>
      </c>
      <c r="N2651">
        <v>0.96861111099999997</v>
      </c>
      <c r="O2651">
        <v>0</v>
      </c>
      <c r="P2651">
        <v>229</v>
      </c>
      <c r="Q2651">
        <v>0</v>
      </c>
      <c r="R2651">
        <v>0</v>
      </c>
      <c r="S2651">
        <v>0</v>
      </c>
      <c r="T2651">
        <v>58</v>
      </c>
      <c r="U2651">
        <v>0</v>
      </c>
      <c r="V2651">
        <v>0</v>
      </c>
      <c r="W2651">
        <v>0</v>
      </c>
      <c r="X2651">
        <v>62.195256059812337</v>
      </c>
      <c r="Y2651">
        <v>0</v>
      </c>
      <c r="Z2651">
        <v>0</v>
      </c>
      <c r="AA2651">
        <v>0</v>
      </c>
      <c r="AB2651">
        <v>46.606684878419891</v>
      </c>
      <c r="AC2651">
        <v>0</v>
      </c>
      <c r="AD2651">
        <v>0</v>
      </c>
      <c r="AE2651">
        <v>108.80194093823224</v>
      </c>
    </row>
    <row r="2652" spans="1:31" x14ac:dyDescent="0.25">
      <c r="A2652">
        <v>1631448</v>
      </c>
      <c r="B2652">
        <v>1</v>
      </c>
      <c r="C2652" t="s">
        <v>81</v>
      </c>
      <c r="D2652" t="s">
        <v>128</v>
      </c>
      <c r="E2652" t="s">
        <v>204</v>
      </c>
      <c r="F2652" t="s">
        <v>7833</v>
      </c>
      <c r="G2652" t="s">
        <v>161</v>
      </c>
      <c r="H2652" t="s">
        <v>134</v>
      </c>
      <c r="I2652" t="s">
        <v>135</v>
      </c>
      <c r="J2652" t="s">
        <v>136</v>
      </c>
      <c r="K2652" t="s">
        <v>137</v>
      </c>
      <c r="L2652" t="s">
        <v>7834</v>
      </c>
      <c r="M2652" t="s">
        <v>7835</v>
      </c>
      <c r="N2652">
        <v>0.92083333300000003</v>
      </c>
      <c r="O2652">
        <v>0</v>
      </c>
      <c r="P2652">
        <v>212</v>
      </c>
      <c r="Q2652">
        <v>1</v>
      </c>
      <c r="R2652">
        <v>3</v>
      </c>
      <c r="S2652">
        <v>8</v>
      </c>
      <c r="T2652">
        <v>21</v>
      </c>
      <c r="U2652">
        <v>1</v>
      </c>
      <c r="V2652">
        <v>0</v>
      </c>
      <c r="W2652">
        <v>0</v>
      </c>
      <c r="X2652">
        <v>43.678143052670833</v>
      </c>
      <c r="Y2652">
        <v>2.7162320573337499</v>
      </c>
      <c r="Z2652">
        <v>4.255005520599223</v>
      </c>
      <c r="AA2652">
        <v>17.476427033968623</v>
      </c>
      <c r="AB2652">
        <v>22.142159749107392</v>
      </c>
      <c r="AC2652">
        <v>14.022530209171963</v>
      </c>
      <c r="AD2652">
        <v>0</v>
      </c>
      <c r="AE2652">
        <v>104.29049762285177</v>
      </c>
    </row>
    <row r="2653" spans="1:31" x14ac:dyDescent="0.25">
      <c r="A2653">
        <v>1631450</v>
      </c>
      <c r="B2653">
        <v>1</v>
      </c>
      <c r="C2653" t="s">
        <v>81</v>
      </c>
      <c r="D2653" t="s">
        <v>120</v>
      </c>
      <c r="E2653" t="s">
        <v>204</v>
      </c>
      <c r="F2653" t="s">
        <v>7836</v>
      </c>
      <c r="G2653" t="s">
        <v>585</v>
      </c>
      <c r="H2653" t="s">
        <v>134</v>
      </c>
      <c r="I2653" t="s">
        <v>135</v>
      </c>
      <c r="J2653" t="s">
        <v>136</v>
      </c>
      <c r="K2653" t="s">
        <v>137</v>
      </c>
      <c r="L2653" t="s">
        <v>7837</v>
      </c>
      <c r="M2653" t="s">
        <v>7838</v>
      </c>
      <c r="N2653">
        <v>0.92083333300000003</v>
      </c>
      <c r="O2653">
        <v>0</v>
      </c>
      <c r="P2653">
        <v>0</v>
      </c>
      <c r="Q2653">
        <v>10</v>
      </c>
      <c r="R2653">
        <v>34</v>
      </c>
      <c r="S2653">
        <v>1</v>
      </c>
      <c r="T2653">
        <v>0</v>
      </c>
      <c r="U2653">
        <v>1</v>
      </c>
      <c r="V2653">
        <v>0</v>
      </c>
      <c r="W2653">
        <v>0</v>
      </c>
      <c r="X2653">
        <v>0</v>
      </c>
      <c r="Y2653">
        <v>90.356893722102726</v>
      </c>
      <c r="Z2653">
        <v>27.836989691692587</v>
      </c>
      <c r="AA2653">
        <v>12.539502374012036</v>
      </c>
      <c r="AB2653">
        <v>0</v>
      </c>
      <c r="AC2653">
        <v>3.8501031400330623</v>
      </c>
      <c r="AD2653">
        <v>0</v>
      </c>
      <c r="AE2653">
        <v>134.58348892784042</v>
      </c>
    </row>
    <row r="2654" spans="1:31" x14ac:dyDescent="0.25">
      <c r="A2654">
        <v>1631451</v>
      </c>
      <c r="B2654">
        <v>1</v>
      </c>
      <c r="C2654" t="s">
        <v>80</v>
      </c>
      <c r="D2654" t="s">
        <v>106</v>
      </c>
      <c r="E2654" t="s">
        <v>152</v>
      </c>
      <c r="F2654" t="s">
        <v>7839</v>
      </c>
      <c r="G2654" t="s">
        <v>154</v>
      </c>
      <c r="H2654" t="s">
        <v>149</v>
      </c>
      <c r="I2654" t="s">
        <v>135</v>
      </c>
      <c r="J2654" t="s">
        <v>136</v>
      </c>
      <c r="K2654" t="s">
        <v>137</v>
      </c>
      <c r="L2654" t="s">
        <v>7840</v>
      </c>
      <c r="M2654" t="s">
        <v>7841</v>
      </c>
      <c r="N2654">
        <v>0.86416666600000003</v>
      </c>
      <c r="O2654">
        <v>0</v>
      </c>
      <c r="P2654">
        <v>1</v>
      </c>
      <c r="Q2654">
        <v>0</v>
      </c>
      <c r="R2654">
        <v>0</v>
      </c>
      <c r="S2654">
        <v>0</v>
      </c>
      <c r="T2654">
        <v>1</v>
      </c>
      <c r="U2654">
        <v>0</v>
      </c>
      <c r="V2654">
        <v>0</v>
      </c>
      <c r="W2654">
        <v>0</v>
      </c>
      <c r="X2654">
        <v>0.14819320413876</v>
      </c>
      <c r="Y2654">
        <v>0</v>
      </c>
      <c r="Z2654">
        <v>0</v>
      </c>
      <c r="AA2654">
        <v>0</v>
      </c>
      <c r="AB2654">
        <v>0.5692169271574683</v>
      </c>
      <c r="AC2654">
        <v>0</v>
      </c>
      <c r="AD2654">
        <v>0</v>
      </c>
      <c r="AE2654">
        <v>0.71741013129622833</v>
      </c>
    </row>
    <row r="2655" spans="1:31" x14ac:dyDescent="0.25">
      <c r="A2655">
        <v>1631452</v>
      </c>
      <c r="B2655">
        <v>1</v>
      </c>
      <c r="C2655" t="s">
        <v>80</v>
      </c>
      <c r="D2655" t="s">
        <v>99</v>
      </c>
      <c r="E2655" t="s">
        <v>178</v>
      </c>
      <c r="F2655" t="s">
        <v>7842</v>
      </c>
      <c r="G2655" t="s">
        <v>227</v>
      </c>
      <c r="H2655" t="s">
        <v>149</v>
      </c>
      <c r="I2655" t="s">
        <v>135</v>
      </c>
      <c r="J2655" t="s">
        <v>136</v>
      </c>
      <c r="K2655" t="s">
        <v>137</v>
      </c>
      <c r="L2655" t="s">
        <v>7843</v>
      </c>
      <c r="M2655" t="s">
        <v>7844</v>
      </c>
      <c r="N2655">
        <v>3.1147222220000002</v>
      </c>
      <c r="O2655">
        <v>0</v>
      </c>
      <c r="P2655">
        <v>25</v>
      </c>
      <c r="Q2655">
        <v>0</v>
      </c>
      <c r="R2655">
        <v>0</v>
      </c>
      <c r="S2655">
        <v>0</v>
      </c>
      <c r="T2655">
        <v>5</v>
      </c>
      <c r="U2655">
        <v>0</v>
      </c>
      <c r="V2655">
        <v>0</v>
      </c>
      <c r="W2655">
        <v>0</v>
      </c>
      <c r="X2655">
        <v>12.891011278220081</v>
      </c>
      <c r="Y2655">
        <v>0</v>
      </c>
      <c r="Z2655">
        <v>0</v>
      </c>
      <c r="AA2655">
        <v>0</v>
      </c>
      <c r="AB2655">
        <v>38.957652629126038</v>
      </c>
      <c r="AC2655">
        <v>0</v>
      </c>
      <c r="AD2655">
        <v>0</v>
      </c>
      <c r="AE2655">
        <v>51.848663907346122</v>
      </c>
    </row>
    <row r="2656" spans="1:31" x14ac:dyDescent="0.25">
      <c r="A2656">
        <v>1631457</v>
      </c>
      <c r="B2656">
        <v>1</v>
      </c>
      <c r="C2656" t="s">
        <v>81</v>
      </c>
      <c r="D2656" t="s">
        <v>112</v>
      </c>
      <c r="E2656" t="s">
        <v>152</v>
      </c>
      <c r="F2656" t="s">
        <v>7845</v>
      </c>
      <c r="G2656" t="s">
        <v>154</v>
      </c>
      <c r="H2656" t="s">
        <v>149</v>
      </c>
      <c r="I2656" t="s">
        <v>135</v>
      </c>
      <c r="J2656" t="s">
        <v>136</v>
      </c>
      <c r="K2656" t="s">
        <v>137</v>
      </c>
      <c r="L2656" t="s">
        <v>7846</v>
      </c>
      <c r="M2656" t="s">
        <v>7847</v>
      </c>
      <c r="N2656">
        <v>1.31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</row>
    <row r="2657" spans="1:31" x14ac:dyDescent="0.25">
      <c r="A2657">
        <v>1631458</v>
      </c>
      <c r="B2657">
        <v>1</v>
      </c>
      <c r="C2657" t="s">
        <v>81</v>
      </c>
      <c r="D2657" t="s">
        <v>127</v>
      </c>
      <c r="E2657" t="s">
        <v>204</v>
      </c>
      <c r="F2657" t="s">
        <v>5078</v>
      </c>
      <c r="G2657" t="s">
        <v>161</v>
      </c>
      <c r="H2657" t="s">
        <v>134</v>
      </c>
      <c r="I2657" t="s">
        <v>191</v>
      </c>
      <c r="J2657" t="s">
        <v>136</v>
      </c>
      <c r="K2657" t="s">
        <v>137</v>
      </c>
      <c r="L2657" t="s">
        <v>7848</v>
      </c>
      <c r="M2657" t="s">
        <v>7849</v>
      </c>
      <c r="N2657">
        <v>5.5555550000000002E-3</v>
      </c>
      <c r="O2657">
        <v>3</v>
      </c>
      <c r="P2657">
        <v>464</v>
      </c>
      <c r="Q2657">
        <v>74</v>
      </c>
      <c r="R2657">
        <v>71</v>
      </c>
      <c r="S2657">
        <v>19</v>
      </c>
      <c r="T2657">
        <v>39</v>
      </c>
      <c r="U2657">
        <v>5</v>
      </c>
      <c r="V2657">
        <v>0</v>
      </c>
      <c r="W2657">
        <v>1.4138149679500001E-3</v>
      </c>
      <c r="X2657">
        <v>0.33908095762303342</v>
      </c>
      <c r="Y2657">
        <v>0.39165461868540546</v>
      </c>
      <c r="Z2657">
        <v>7.7285303291411131E-2</v>
      </c>
      <c r="AA2657">
        <v>3.1044496918165283</v>
      </c>
      <c r="AB2657">
        <v>6.0507518923650014E-2</v>
      </c>
      <c r="AC2657">
        <v>1.4245001514493556</v>
      </c>
      <c r="AD2657">
        <v>0</v>
      </c>
      <c r="AE2657">
        <v>5.398892056757334</v>
      </c>
    </row>
    <row r="2658" spans="1:31" x14ac:dyDescent="0.25">
      <c r="A2658">
        <v>1631461</v>
      </c>
      <c r="B2658">
        <v>1</v>
      </c>
      <c r="C2658" t="s">
        <v>80</v>
      </c>
      <c r="D2658" t="s">
        <v>107</v>
      </c>
      <c r="E2658" t="s">
        <v>140</v>
      </c>
      <c r="F2658" t="s">
        <v>7850</v>
      </c>
      <c r="G2658" t="s">
        <v>161</v>
      </c>
      <c r="H2658" t="s">
        <v>134</v>
      </c>
      <c r="I2658" t="s">
        <v>135</v>
      </c>
      <c r="J2658" t="s">
        <v>136</v>
      </c>
      <c r="K2658" t="s">
        <v>137</v>
      </c>
      <c r="L2658" t="s">
        <v>7851</v>
      </c>
      <c r="M2658" t="s">
        <v>7852</v>
      </c>
      <c r="N2658">
        <v>0.26027777699999999</v>
      </c>
      <c r="O2658">
        <v>2</v>
      </c>
      <c r="P2658">
        <v>1098</v>
      </c>
      <c r="Q2658">
        <v>30</v>
      </c>
      <c r="R2658">
        <v>83</v>
      </c>
      <c r="S2658">
        <v>4</v>
      </c>
      <c r="T2658">
        <v>33</v>
      </c>
      <c r="U2658">
        <v>0</v>
      </c>
      <c r="V2658">
        <v>3</v>
      </c>
      <c r="W2658">
        <v>4.9936864414489808</v>
      </c>
      <c r="X2658">
        <v>24.868876334518887</v>
      </c>
      <c r="Y2658">
        <v>50.74654397425769</v>
      </c>
      <c r="Z2658">
        <v>6.448163458599077</v>
      </c>
      <c r="AA2658">
        <v>3.9532422766693904</v>
      </c>
      <c r="AB2658">
        <v>10.708070049537589</v>
      </c>
      <c r="AC2658">
        <v>0</v>
      </c>
      <c r="AD2658">
        <v>0.5956604740327911</v>
      </c>
      <c r="AE2658">
        <v>102.3142430090644</v>
      </c>
    </row>
    <row r="2659" spans="1:31" x14ac:dyDescent="0.25">
      <c r="A2659">
        <v>1631463</v>
      </c>
      <c r="B2659">
        <v>1</v>
      </c>
      <c r="C2659" t="s">
        <v>80</v>
      </c>
      <c r="D2659" t="s">
        <v>84</v>
      </c>
      <c r="E2659" t="s">
        <v>146</v>
      </c>
      <c r="F2659" t="s">
        <v>7853</v>
      </c>
      <c r="G2659" t="s">
        <v>142</v>
      </c>
      <c r="H2659" t="s">
        <v>149</v>
      </c>
      <c r="I2659" t="s">
        <v>135</v>
      </c>
      <c r="J2659" t="s">
        <v>136</v>
      </c>
      <c r="K2659" t="s">
        <v>143</v>
      </c>
      <c r="L2659" t="s">
        <v>7854</v>
      </c>
      <c r="M2659" t="s">
        <v>7855</v>
      </c>
      <c r="N2659">
        <v>0.36386833299999999</v>
      </c>
      <c r="O2659">
        <v>0</v>
      </c>
      <c r="P2659">
        <v>650</v>
      </c>
      <c r="Q2659">
        <v>0</v>
      </c>
      <c r="R2659">
        <v>0</v>
      </c>
      <c r="S2659">
        <v>0</v>
      </c>
      <c r="T2659">
        <v>79</v>
      </c>
      <c r="U2659">
        <v>0</v>
      </c>
      <c r="V2659">
        <v>0</v>
      </c>
      <c r="W2659">
        <v>0</v>
      </c>
      <c r="X2659">
        <v>60.816097107679411</v>
      </c>
      <c r="Y2659">
        <v>0</v>
      </c>
      <c r="Z2659">
        <v>0</v>
      </c>
      <c r="AA2659">
        <v>0</v>
      </c>
      <c r="AB2659">
        <v>24.09975072888837</v>
      </c>
      <c r="AC2659">
        <v>0</v>
      </c>
      <c r="AD2659">
        <v>0</v>
      </c>
      <c r="AE2659">
        <v>84.915847836567778</v>
      </c>
    </row>
    <row r="2660" spans="1:31" x14ac:dyDescent="0.25">
      <c r="A2660">
        <v>1631465</v>
      </c>
      <c r="B2660">
        <v>1</v>
      </c>
      <c r="C2660" t="s">
        <v>81</v>
      </c>
      <c r="D2660" t="s">
        <v>117</v>
      </c>
      <c r="E2660" t="s">
        <v>146</v>
      </c>
      <c r="F2660" t="s">
        <v>7856</v>
      </c>
      <c r="G2660" t="s">
        <v>1967</v>
      </c>
      <c r="H2660" t="s">
        <v>149</v>
      </c>
      <c r="I2660" t="s">
        <v>135</v>
      </c>
      <c r="J2660" t="s">
        <v>136</v>
      </c>
      <c r="K2660" t="s">
        <v>137</v>
      </c>
      <c r="L2660" t="s">
        <v>7857</v>
      </c>
      <c r="M2660" t="s">
        <v>7858</v>
      </c>
      <c r="N2660">
        <v>1.9502777769999999</v>
      </c>
      <c r="O2660">
        <v>0</v>
      </c>
      <c r="P2660">
        <v>23</v>
      </c>
      <c r="Q2660">
        <v>0</v>
      </c>
      <c r="R2660">
        <v>0</v>
      </c>
      <c r="S2660">
        <v>0</v>
      </c>
      <c r="T2660">
        <v>2</v>
      </c>
      <c r="U2660">
        <v>0</v>
      </c>
      <c r="V2660">
        <v>0</v>
      </c>
      <c r="W2660">
        <v>0</v>
      </c>
      <c r="X2660">
        <v>2.8312123057547369</v>
      </c>
      <c r="Y2660">
        <v>0</v>
      </c>
      <c r="Z2660">
        <v>0</v>
      </c>
      <c r="AA2660">
        <v>0</v>
      </c>
      <c r="AB2660">
        <v>6.3712771986577776E-3</v>
      </c>
      <c r="AC2660">
        <v>0</v>
      </c>
      <c r="AD2660">
        <v>0</v>
      </c>
      <c r="AE2660">
        <v>2.8375835829533949</v>
      </c>
    </row>
    <row r="2661" spans="1:31" x14ac:dyDescent="0.25">
      <c r="A2661">
        <v>1631466</v>
      </c>
      <c r="B2661">
        <v>1</v>
      </c>
      <c r="C2661" t="s">
        <v>80</v>
      </c>
      <c r="D2661" t="s">
        <v>105</v>
      </c>
      <c r="E2661" t="s">
        <v>178</v>
      </c>
      <c r="F2661" t="s">
        <v>7859</v>
      </c>
      <c r="G2661" t="s">
        <v>403</v>
      </c>
      <c r="H2661" t="s">
        <v>149</v>
      </c>
      <c r="I2661" t="s">
        <v>135</v>
      </c>
      <c r="J2661" t="s">
        <v>136</v>
      </c>
      <c r="K2661" t="s">
        <v>137</v>
      </c>
      <c r="L2661" t="s">
        <v>7860</v>
      </c>
      <c r="M2661" t="s">
        <v>7861</v>
      </c>
      <c r="N2661">
        <v>1.808611111</v>
      </c>
      <c r="O2661">
        <v>0</v>
      </c>
      <c r="P2661">
        <v>24</v>
      </c>
      <c r="Q2661">
        <v>0</v>
      </c>
      <c r="R2661">
        <v>0</v>
      </c>
      <c r="S2661">
        <v>0</v>
      </c>
      <c r="T2661">
        <v>5</v>
      </c>
      <c r="U2661">
        <v>0</v>
      </c>
      <c r="V2661">
        <v>0</v>
      </c>
      <c r="W2661">
        <v>0</v>
      </c>
      <c r="X2661">
        <v>7.6476180258996926</v>
      </c>
      <c r="Y2661">
        <v>0</v>
      </c>
      <c r="Z2661">
        <v>0</v>
      </c>
      <c r="AA2661">
        <v>0</v>
      </c>
      <c r="AB2661">
        <v>2.3883511338963652</v>
      </c>
      <c r="AC2661">
        <v>0</v>
      </c>
      <c r="AD2661">
        <v>0</v>
      </c>
      <c r="AE2661">
        <v>10.035969159796057</v>
      </c>
    </row>
    <row r="2662" spans="1:31" x14ac:dyDescent="0.25">
      <c r="A2662">
        <v>1631467</v>
      </c>
      <c r="B2662">
        <v>1</v>
      </c>
      <c r="C2662" t="s">
        <v>80</v>
      </c>
      <c r="D2662" t="s">
        <v>99</v>
      </c>
      <c r="E2662" t="s">
        <v>178</v>
      </c>
      <c r="F2662" t="s">
        <v>7405</v>
      </c>
      <c r="G2662" t="s">
        <v>227</v>
      </c>
      <c r="H2662" t="s">
        <v>149</v>
      </c>
      <c r="I2662" t="s">
        <v>135</v>
      </c>
      <c r="J2662" t="s">
        <v>136</v>
      </c>
      <c r="K2662" t="s">
        <v>137</v>
      </c>
      <c r="L2662" t="s">
        <v>7862</v>
      </c>
      <c r="M2662" t="s">
        <v>7863</v>
      </c>
      <c r="N2662">
        <v>1.064166666</v>
      </c>
      <c r="O2662">
        <v>0</v>
      </c>
      <c r="P2662">
        <v>43</v>
      </c>
      <c r="Q2662">
        <v>0</v>
      </c>
      <c r="R2662">
        <v>0</v>
      </c>
      <c r="S2662">
        <v>0</v>
      </c>
      <c r="T2662">
        <v>7</v>
      </c>
      <c r="U2662">
        <v>0</v>
      </c>
      <c r="V2662">
        <v>0</v>
      </c>
      <c r="W2662">
        <v>0</v>
      </c>
      <c r="X2662">
        <v>9.4367653072144595</v>
      </c>
      <c r="Y2662">
        <v>0</v>
      </c>
      <c r="Z2662">
        <v>0</v>
      </c>
      <c r="AA2662">
        <v>0</v>
      </c>
      <c r="AB2662">
        <v>12.434842179712737</v>
      </c>
      <c r="AC2662">
        <v>0</v>
      </c>
      <c r="AD2662">
        <v>0</v>
      </c>
      <c r="AE2662">
        <v>21.871607486927196</v>
      </c>
    </row>
    <row r="2663" spans="1:31" x14ac:dyDescent="0.25">
      <c r="A2663">
        <v>1631469</v>
      </c>
      <c r="B2663">
        <v>1</v>
      </c>
      <c r="C2663" t="s">
        <v>80</v>
      </c>
      <c r="D2663" t="s">
        <v>90</v>
      </c>
      <c r="E2663" t="s">
        <v>152</v>
      </c>
      <c r="F2663" t="s">
        <v>7864</v>
      </c>
      <c r="G2663" t="s">
        <v>172</v>
      </c>
      <c r="H2663" t="s">
        <v>149</v>
      </c>
      <c r="I2663" t="s">
        <v>135</v>
      </c>
      <c r="J2663" t="s">
        <v>3</v>
      </c>
      <c r="K2663" t="s">
        <v>137</v>
      </c>
      <c r="L2663" t="s">
        <v>7865</v>
      </c>
      <c r="M2663" t="s">
        <v>7866</v>
      </c>
      <c r="N2663">
        <v>4.1358333329999999</v>
      </c>
      <c r="O2663">
        <v>0</v>
      </c>
      <c r="P2663">
        <v>19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27.552442248045956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27.552442248045956</v>
      </c>
    </row>
    <row r="2664" spans="1:31" x14ac:dyDescent="0.25">
      <c r="A2664">
        <v>1631471</v>
      </c>
      <c r="B2664">
        <v>1</v>
      </c>
      <c r="C2664" t="s">
        <v>81</v>
      </c>
      <c r="D2664" t="s">
        <v>118</v>
      </c>
      <c r="E2664" t="s">
        <v>204</v>
      </c>
      <c r="F2664" t="s">
        <v>7867</v>
      </c>
      <c r="G2664" t="s">
        <v>161</v>
      </c>
      <c r="H2664" t="s">
        <v>134</v>
      </c>
      <c r="I2664" t="s">
        <v>135</v>
      </c>
      <c r="J2664" t="s">
        <v>136</v>
      </c>
      <c r="K2664" t="s">
        <v>137</v>
      </c>
      <c r="L2664" t="s">
        <v>7868</v>
      </c>
      <c r="M2664" t="s">
        <v>7869</v>
      </c>
      <c r="N2664">
        <v>1.102222222</v>
      </c>
      <c r="O2664">
        <v>0</v>
      </c>
      <c r="P2664">
        <v>1</v>
      </c>
      <c r="Q2664">
        <v>20</v>
      </c>
      <c r="R2664">
        <v>8</v>
      </c>
      <c r="S2664">
        <v>12</v>
      </c>
      <c r="T2664">
        <v>0</v>
      </c>
      <c r="U2664">
        <v>11</v>
      </c>
      <c r="V2664">
        <v>0</v>
      </c>
      <c r="W2664">
        <v>0</v>
      </c>
      <c r="X2664">
        <v>0.31875638906590004</v>
      </c>
      <c r="Y2664">
        <v>35.520106305221525</v>
      </c>
      <c r="Z2664">
        <v>6.0154409630929422</v>
      </c>
      <c r="AA2664">
        <v>202.00415432174117</v>
      </c>
      <c r="AB2664">
        <v>0</v>
      </c>
      <c r="AC2664">
        <v>832.2672008700888</v>
      </c>
      <c r="AD2664">
        <v>0</v>
      </c>
      <c r="AE2664">
        <v>1076.1256588492104</v>
      </c>
    </row>
    <row r="2665" spans="1:31" x14ac:dyDescent="0.25">
      <c r="A2665">
        <v>1631474</v>
      </c>
      <c r="B2665">
        <v>1</v>
      </c>
      <c r="C2665" t="s">
        <v>80</v>
      </c>
      <c r="D2665" t="s">
        <v>101</v>
      </c>
      <c r="E2665" t="s">
        <v>152</v>
      </c>
      <c r="F2665" t="s">
        <v>7870</v>
      </c>
      <c r="G2665" t="s">
        <v>154</v>
      </c>
      <c r="H2665" t="s">
        <v>149</v>
      </c>
      <c r="I2665" t="s">
        <v>135</v>
      </c>
      <c r="J2665" t="s">
        <v>136</v>
      </c>
      <c r="K2665" t="s">
        <v>137</v>
      </c>
      <c r="L2665" t="s">
        <v>7871</v>
      </c>
      <c r="M2665" t="s">
        <v>7872</v>
      </c>
      <c r="N2665">
        <v>5.4052777770000002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0.31642884977371505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0.31642884977371505</v>
      </c>
    </row>
    <row r="2666" spans="1:31" x14ac:dyDescent="0.25">
      <c r="A2666">
        <v>1631475</v>
      </c>
      <c r="B2666">
        <v>1</v>
      </c>
      <c r="C2666" t="s">
        <v>81</v>
      </c>
      <c r="D2666" t="s">
        <v>123</v>
      </c>
      <c r="E2666" t="s">
        <v>152</v>
      </c>
      <c r="F2666" t="s">
        <v>7873</v>
      </c>
      <c r="G2666" t="s">
        <v>507</v>
      </c>
      <c r="H2666" t="s">
        <v>149</v>
      </c>
      <c r="I2666" t="s">
        <v>135</v>
      </c>
      <c r="J2666" t="s">
        <v>136</v>
      </c>
      <c r="K2666" t="s">
        <v>137</v>
      </c>
      <c r="L2666" t="s">
        <v>7874</v>
      </c>
      <c r="M2666" t="s">
        <v>7875</v>
      </c>
      <c r="N2666">
        <v>0.70750000000000002</v>
      </c>
      <c r="O2666">
        <v>0</v>
      </c>
      <c r="P2666">
        <v>1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0.28244661750814004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0.28244661750814004</v>
      </c>
    </row>
    <row r="2667" spans="1:31" x14ac:dyDescent="0.25">
      <c r="A2667">
        <v>1631476</v>
      </c>
      <c r="B2667">
        <v>1</v>
      </c>
      <c r="C2667" t="s">
        <v>80</v>
      </c>
      <c r="D2667" t="s">
        <v>82</v>
      </c>
      <c r="E2667" t="s">
        <v>152</v>
      </c>
      <c r="F2667" t="s">
        <v>7876</v>
      </c>
      <c r="G2667" t="s">
        <v>168</v>
      </c>
      <c r="H2667" t="s">
        <v>149</v>
      </c>
      <c r="I2667" t="s">
        <v>135</v>
      </c>
      <c r="J2667" t="s">
        <v>136</v>
      </c>
      <c r="K2667" t="s">
        <v>137</v>
      </c>
      <c r="L2667" t="s">
        <v>7877</v>
      </c>
      <c r="M2667" t="s">
        <v>7878</v>
      </c>
      <c r="N2667">
        <v>1.665277777</v>
      </c>
      <c r="O2667">
        <v>0</v>
      </c>
      <c r="P2667">
        <v>2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0.87307595828876861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0.87307595828876861</v>
      </c>
    </row>
    <row r="2668" spans="1:31" x14ac:dyDescent="0.25">
      <c r="A2668">
        <v>1631477</v>
      </c>
      <c r="B2668">
        <v>1</v>
      </c>
      <c r="C2668" t="s">
        <v>80</v>
      </c>
      <c r="D2668" t="s">
        <v>102</v>
      </c>
      <c r="E2668" t="s">
        <v>140</v>
      </c>
      <c r="F2668" t="s">
        <v>7879</v>
      </c>
      <c r="G2668" t="s">
        <v>161</v>
      </c>
      <c r="H2668" t="s">
        <v>134</v>
      </c>
      <c r="I2668" t="s">
        <v>135</v>
      </c>
      <c r="J2668" t="s">
        <v>136</v>
      </c>
      <c r="K2668" t="s">
        <v>137</v>
      </c>
      <c r="L2668" t="s">
        <v>7880</v>
      </c>
      <c r="M2668" t="s">
        <v>7881</v>
      </c>
      <c r="N2668">
        <v>6.5277776999999995E-2</v>
      </c>
      <c r="O2668">
        <v>0</v>
      </c>
      <c r="P2668">
        <v>1724</v>
      </c>
      <c r="Q2668">
        <v>11</v>
      </c>
      <c r="R2668">
        <v>511</v>
      </c>
      <c r="S2668">
        <v>15</v>
      </c>
      <c r="T2668">
        <v>214</v>
      </c>
      <c r="U2668">
        <v>8</v>
      </c>
      <c r="V2668">
        <v>0</v>
      </c>
      <c r="W2668">
        <v>0</v>
      </c>
      <c r="X2668">
        <v>15.990751155376872</v>
      </c>
      <c r="Y2668">
        <v>0.71996892946190849</v>
      </c>
      <c r="Z2668">
        <v>7.5355628527621512</v>
      </c>
      <c r="AA2668">
        <v>7.9935693176336251</v>
      </c>
      <c r="AB2668">
        <v>15.712116221515172</v>
      </c>
      <c r="AC2668">
        <v>51.772359428026505</v>
      </c>
      <c r="AD2668">
        <v>0</v>
      </c>
      <c r="AE2668">
        <v>99.724327904776231</v>
      </c>
    </row>
    <row r="2669" spans="1:31" x14ac:dyDescent="0.25">
      <c r="A2669">
        <v>1631478</v>
      </c>
      <c r="B2669">
        <v>1</v>
      </c>
      <c r="C2669" t="s">
        <v>80</v>
      </c>
      <c r="D2669" t="s">
        <v>104</v>
      </c>
      <c r="E2669" t="s">
        <v>152</v>
      </c>
      <c r="F2669" t="s">
        <v>7882</v>
      </c>
      <c r="G2669" t="s">
        <v>154</v>
      </c>
      <c r="H2669" t="s">
        <v>149</v>
      </c>
      <c r="I2669" t="s">
        <v>135</v>
      </c>
      <c r="J2669" t="s">
        <v>136</v>
      </c>
      <c r="K2669" t="s">
        <v>137</v>
      </c>
      <c r="L2669" t="s">
        <v>7883</v>
      </c>
      <c r="M2669" t="s">
        <v>7884</v>
      </c>
      <c r="N2669">
        <v>2.8647222220000002</v>
      </c>
      <c r="O2669">
        <v>0</v>
      </c>
      <c r="P2669">
        <v>2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0.15404501510727694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0.15404501510727694</v>
      </c>
    </row>
    <row r="2670" spans="1:31" x14ac:dyDescent="0.25">
      <c r="A2670">
        <v>1631480</v>
      </c>
      <c r="B2670">
        <v>1</v>
      </c>
      <c r="C2670" t="s">
        <v>80</v>
      </c>
      <c r="D2670" t="s">
        <v>106</v>
      </c>
      <c r="E2670" t="s">
        <v>178</v>
      </c>
      <c r="F2670" t="s">
        <v>7885</v>
      </c>
      <c r="G2670" t="s">
        <v>187</v>
      </c>
      <c r="H2670" t="s">
        <v>149</v>
      </c>
      <c r="I2670" t="s">
        <v>135</v>
      </c>
      <c r="J2670" t="s">
        <v>136</v>
      </c>
      <c r="K2670" t="s">
        <v>137</v>
      </c>
      <c r="L2670" t="s">
        <v>7881</v>
      </c>
      <c r="M2670" t="s">
        <v>7886</v>
      </c>
      <c r="N2670">
        <v>1.1811111110000001</v>
      </c>
      <c r="O2670">
        <v>0</v>
      </c>
      <c r="P2670">
        <v>29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6.3070428384646755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6.3070428384646755</v>
      </c>
    </row>
    <row r="2671" spans="1:31" x14ac:dyDescent="0.25">
      <c r="A2671">
        <v>1631481</v>
      </c>
      <c r="B2671">
        <v>1</v>
      </c>
      <c r="C2671" t="s">
        <v>80</v>
      </c>
      <c r="D2671" t="s">
        <v>100</v>
      </c>
      <c r="E2671" t="s">
        <v>152</v>
      </c>
      <c r="F2671" t="s">
        <v>7887</v>
      </c>
      <c r="G2671" t="s">
        <v>507</v>
      </c>
      <c r="H2671" t="s">
        <v>149</v>
      </c>
      <c r="I2671" t="s">
        <v>135</v>
      </c>
      <c r="J2671" t="s">
        <v>136</v>
      </c>
      <c r="K2671" t="s">
        <v>137</v>
      </c>
      <c r="L2671" t="s">
        <v>7888</v>
      </c>
      <c r="M2671" t="s">
        <v>7889</v>
      </c>
      <c r="N2671">
        <v>1.694722222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0.46969932527234248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0.46969932527234248</v>
      </c>
    </row>
    <row r="2672" spans="1:31" x14ac:dyDescent="0.25">
      <c r="A2672">
        <v>1631482</v>
      </c>
      <c r="B2672">
        <v>1</v>
      </c>
      <c r="C2672" t="s">
        <v>80</v>
      </c>
      <c r="D2672" t="s">
        <v>110</v>
      </c>
      <c r="E2672" t="s">
        <v>152</v>
      </c>
      <c r="F2672" t="s">
        <v>7890</v>
      </c>
      <c r="G2672" t="s">
        <v>154</v>
      </c>
      <c r="H2672" t="s">
        <v>149</v>
      </c>
      <c r="I2672" t="s">
        <v>135</v>
      </c>
      <c r="J2672" t="s">
        <v>136</v>
      </c>
      <c r="K2672" t="s">
        <v>137</v>
      </c>
      <c r="L2672" t="s">
        <v>7891</v>
      </c>
      <c r="M2672" t="s">
        <v>7892</v>
      </c>
      <c r="N2672">
        <v>0.40361111100000002</v>
      </c>
      <c r="O2672">
        <v>0</v>
      </c>
      <c r="P2672">
        <v>1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0.10048055987236278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0.10048055987236278</v>
      </c>
    </row>
    <row r="2673" spans="1:31" x14ac:dyDescent="0.25">
      <c r="A2673">
        <v>1631484</v>
      </c>
      <c r="B2673">
        <v>1</v>
      </c>
      <c r="C2673" t="s">
        <v>80</v>
      </c>
      <c r="D2673" t="s">
        <v>110</v>
      </c>
      <c r="E2673" t="s">
        <v>152</v>
      </c>
      <c r="F2673" t="s">
        <v>7893</v>
      </c>
      <c r="G2673" t="s">
        <v>154</v>
      </c>
      <c r="H2673" t="s">
        <v>149</v>
      </c>
      <c r="I2673" t="s">
        <v>135</v>
      </c>
      <c r="J2673" t="s">
        <v>136</v>
      </c>
      <c r="K2673" t="s">
        <v>137</v>
      </c>
      <c r="L2673" t="s">
        <v>7894</v>
      </c>
      <c r="M2673" t="s">
        <v>7895</v>
      </c>
      <c r="N2673">
        <v>0.90083333300000001</v>
      </c>
      <c r="O2673">
        <v>0</v>
      </c>
      <c r="P2673">
        <v>3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0.30119978382551249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0.30119978382551249</v>
      </c>
    </row>
    <row r="2674" spans="1:31" x14ac:dyDescent="0.25">
      <c r="A2674">
        <v>1631485</v>
      </c>
      <c r="B2674">
        <v>1</v>
      </c>
      <c r="C2674" t="s">
        <v>80</v>
      </c>
      <c r="D2674" t="s">
        <v>84</v>
      </c>
      <c r="E2674" t="s">
        <v>146</v>
      </c>
      <c r="F2674" t="s">
        <v>7896</v>
      </c>
      <c r="G2674" t="s">
        <v>142</v>
      </c>
      <c r="H2674" t="s">
        <v>149</v>
      </c>
      <c r="I2674" t="s">
        <v>135</v>
      </c>
      <c r="J2674" t="s">
        <v>136</v>
      </c>
      <c r="K2674" t="s">
        <v>143</v>
      </c>
      <c r="L2674" t="s">
        <v>7897</v>
      </c>
      <c r="M2674" t="s">
        <v>7898</v>
      </c>
      <c r="N2674">
        <v>0.38611111100000001</v>
      </c>
      <c r="O2674">
        <v>0</v>
      </c>
      <c r="P2674">
        <v>397</v>
      </c>
      <c r="Q2674">
        <v>0</v>
      </c>
      <c r="R2674">
        <v>0</v>
      </c>
      <c r="S2674">
        <v>0</v>
      </c>
      <c r="T2674">
        <v>72</v>
      </c>
      <c r="U2674">
        <v>0</v>
      </c>
      <c r="V2674">
        <v>1</v>
      </c>
      <c r="W2674">
        <v>0</v>
      </c>
      <c r="X2674">
        <v>35.412114448075684</v>
      </c>
      <c r="Y2674">
        <v>0</v>
      </c>
      <c r="Z2674">
        <v>0</v>
      </c>
      <c r="AA2674">
        <v>0</v>
      </c>
      <c r="AB2674">
        <v>101.1860558191826</v>
      </c>
      <c r="AC2674">
        <v>0</v>
      </c>
      <c r="AD2674">
        <v>1.0501736003056279</v>
      </c>
      <c r="AE2674">
        <v>137.64834386756394</v>
      </c>
    </row>
    <row r="2675" spans="1:31" x14ac:dyDescent="0.25">
      <c r="A2675">
        <v>1631488</v>
      </c>
      <c r="B2675">
        <v>1</v>
      </c>
      <c r="C2675" t="s">
        <v>81</v>
      </c>
      <c r="D2675" t="s">
        <v>127</v>
      </c>
      <c r="E2675" t="s">
        <v>131</v>
      </c>
      <c r="F2675" t="s">
        <v>7899</v>
      </c>
      <c r="G2675" t="s">
        <v>148</v>
      </c>
      <c r="H2675" t="s">
        <v>134</v>
      </c>
      <c r="I2675" t="s">
        <v>135</v>
      </c>
      <c r="J2675" t="s">
        <v>136</v>
      </c>
      <c r="K2675" t="s">
        <v>143</v>
      </c>
      <c r="L2675" t="s">
        <v>7900</v>
      </c>
      <c r="M2675" t="s">
        <v>7901</v>
      </c>
      <c r="N2675">
        <v>0.630833333</v>
      </c>
      <c r="O2675">
        <v>0</v>
      </c>
      <c r="P2675">
        <v>399</v>
      </c>
      <c r="Q2675">
        <v>24</v>
      </c>
      <c r="R2675">
        <v>56</v>
      </c>
      <c r="S2675">
        <v>4</v>
      </c>
      <c r="T2675">
        <v>29</v>
      </c>
      <c r="U2675">
        <v>0</v>
      </c>
      <c r="V2675">
        <v>0</v>
      </c>
      <c r="W2675">
        <v>0</v>
      </c>
      <c r="X2675">
        <v>37.236694833275806</v>
      </c>
      <c r="Y2675">
        <v>4.6076821144336364</v>
      </c>
      <c r="Z2675">
        <v>8.7888101285510754</v>
      </c>
      <c r="AA2675">
        <v>12.645752386501096</v>
      </c>
      <c r="AB2675">
        <v>10.112833220750732</v>
      </c>
      <c r="AC2675">
        <v>0</v>
      </c>
      <c r="AD2675">
        <v>0</v>
      </c>
      <c r="AE2675">
        <v>73.391772683512343</v>
      </c>
    </row>
    <row r="2676" spans="1:31" x14ac:dyDescent="0.25">
      <c r="A2676">
        <v>1631490</v>
      </c>
      <c r="B2676">
        <v>1</v>
      </c>
      <c r="C2676" t="s">
        <v>81</v>
      </c>
      <c r="D2676" t="s">
        <v>120</v>
      </c>
      <c r="E2676" t="s">
        <v>204</v>
      </c>
      <c r="F2676" t="s">
        <v>7902</v>
      </c>
      <c r="G2676" t="s">
        <v>161</v>
      </c>
      <c r="H2676" t="s">
        <v>134</v>
      </c>
      <c r="I2676" t="s">
        <v>191</v>
      </c>
      <c r="J2676" t="s">
        <v>136</v>
      </c>
      <c r="K2676" t="s">
        <v>137</v>
      </c>
      <c r="L2676" t="s">
        <v>7903</v>
      </c>
      <c r="M2676" t="s">
        <v>7904</v>
      </c>
      <c r="N2676">
        <v>8.3333330000000001E-3</v>
      </c>
      <c r="O2676">
        <v>0</v>
      </c>
      <c r="P2676">
        <v>3335</v>
      </c>
      <c r="Q2676">
        <v>190</v>
      </c>
      <c r="R2676">
        <v>147</v>
      </c>
      <c r="S2676">
        <v>34</v>
      </c>
      <c r="T2676">
        <v>331</v>
      </c>
      <c r="U2676">
        <v>3</v>
      </c>
      <c r="V2676">
        <v>0</v>
      </c>
      <c r="W2676">
        <v>0</v>
      </c>
      <c r="X2676">
        <v>5.1249214016073399</v>
      </c>
      <c r="Y2676">
        <v>4.038145146332087</v>
      </c>
      <c r="Z2676">
        <v>0.2587239399217251</v>
      </c>
      <c r="AA2676">
        <v>2.2813333636649005</v>
      </c>
      <c r="AB2676">
        <v>1.5200414489292513</v>
      </c>
      <c r="AC2676">
        <v>0.36711589905925007</v>
      </c>
      <c r="AD2676">
        <v>0</v>
      </c>
      <c r="AE2676">
        <v>13.590281199514553</v>
      </c>
    </row>
    <row r="2677" spans="1:31" x14ac:dyDescent="0.25">
      <c r="A2677">
        <v>1631492</v>
      </c>
      <c r="B2677">
        <v>1</v>
      </c>
      <c r="C2677" t="s">
        <v>81</v>
      </c>
      <c r="D2677" t="s">
        <v>127</v>
      </c>
      <c r="E2677" t="s">
        <v>178</v>
      </c>
      <c r="F2677" t="s">
        <v>6705</v>
      </c>
      <c r="G2677" t="s">
        <v>227</v>
      </c>
      <c r="H2677" t="s">
        <v>149</v>
      </c>
      <c r="I2677" t="s">
        <v>135</v>
      </c>
      <c r="J2677" t="s">
        <v>136</v>
      </c>
      <c r="K2677" t="s">
        <v>137</v>
      </c>
      <c r="L2677" t="s">
        <v>7905</v>
      </c>
      <c r="M2677" t="s">
        <v>7906</v>
      </c>
      <c r="N2677">
        <v>2.8658333329999999</v>
      </c>
      <c r="O2677">
        <v>0</v>
      </c>
      <c r="P2677">
        <v>17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2.2277377000415539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2.2277377000415539</v>
      </c>
    </row>
    <row r="2678" spans="1:31" x14ac:dyDescent="0.25">
      <c r="A2678">
        <v>1631493</v>
      </c>
      <c r="B2678">
        <v>1</v>
      </c>
      <c r="C2678" t="s">
        <v>80</v>
      </c>
      <c r="D2678" t="s">
        <v>87</v>
      </c>
      <c r="E2678" t="s">
        <v>362</v>
      </c>
      <c r="F2678" t="s">
        <v>7907</v>
      </c>
      <c r="G2678" t="s">
        <v>180</v>
      </c>
      <c r="H2678" t="s">
        <v>149</v>
      </c>
      <c r="I2678" t="s">
        <v>135</v>
      </c>
      <c r="J2678" t="s">
        <v>136</v>
      </c>
      <c r="K2678" t="s">
        <v>137</v>
      </c>
      <c r="L2678" t="s">
        <v>7908</v>
      </c>
      <c r="M2678" t="s">
        <v>7909</v>
      </c>
      <c r="N2678">
        <v>9.5072222219999993</v>
      </c>
      <c r="O2678">
        <v>0</v>
      </c>
      <c r="P2678">
        <v>46</v>
      </c>
      <c r="Q2678">
        <v>0</v>
      </c>
      <c r="R2678">
        <v>0</v>
      </c>
      <c r="S2678">
        <v>0</v>
      </c>
      <c r="T2678">
        <v>17</v>
      </c>
      <c r="U2678">
        <v>0</v>
      </c>
      <c r="V2678">
        <v>0</v>
      </c>
      <c r="W2678">
        <v>0</v>
      </c>
      <c r="X2678">
        <v>150.11535338571792</v>
      </c>
      <c r="Y2678">
        <v>0</v>
      </c>
      <c r="Z2678">
        <v>0</v>
      </c>
      <c r="AA2678">
        <v>0</v>
      </c>
      <c r="AB2678">
        <v>240.0396689138756</v>
      </c>
      <c r="AC2678">
        <v>0</v>
      </c>
      <c r="AD2678">
        <v>0</v>
      </c>
      <c r="AE2678">
        <v>390.1550222995935</v>
      </c>
    </row>
    <row r="2679" spans="1:31" x14ac:dyDescent="0.25">
      <c r="A2679">
        <v>1631494</v>
      </c>
      <c r="B2679">
        <v>1</v>
      </c>
      <c r="C2679" t="s">
        <v>80</v>
      </c>
      <c r="D2679" t="s">
        <v>83</v>
      </c>
      <c r="E2679" t="s">
        <v>178</v>
      </c>
      <c r="F2679" t="s">
        <v>7910</v>
      </c>
      <c r="G2679" t="s">
        <v>187</v>
      </c>
      <c r="H2679" t="s">
        <v>149</v>
      </c>
      <c r="I2679" t="s">
        <v>135</v>
      </c>
      <c r="J2679" t="s">
        <v>136</v>
      </c>
      <c r="K2679" t="s">
        <v>137</v>
      </c>
      <c r="L2679" t="s">
        <v>7911</v>
      </c>
      <c r="M2679" t="s">
        <v>7912</v>
      </c>
      <c r="N2679">
        <v>1.1702777769999999</v>
      </c>
      <c r="O2679">
        <v>0</v>
      </c>
      <c r="P2679">
        <v>66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18.077680543077612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18.077680543077612</v>
      </c>
    </row>
    <row r="2680" spans="1:31" x14ac:dyDescent="0.25">
      <c r="A2680">
        <v>1631495</v>
      </c>
      <c r="B2680">
        <v>1</v>
      </c>
      <c r="C2680" t="s">
        <v>80</v>
      </c>
      <c r="D2680" t="s">
        <v>100</v>
      </c>
      <c r="E2680" t="s">
        <v>131</v>
      </c>
      <c r="F2680" t="s">
        <v>7913</v>
      </c>
      <c r="G2680" t="s">
        <v>161</v>
      </c>
      <c r="H2680" t="s">
        <v>134</v>
      </c>
      <c r="I2680" t="s">
        <v>135</v>
      </c>
      <c r="J2680" t="s">
        <v>136</v>
      </c>
      <c r="K2680" t="s">
        <v>137</v>
      </c>
      <c r="L2680" t="s">
        <v>7914</v>
      </c>
      <c r="M2680" t="s">
        <v>7915</v>
      </c>
      <c r="N2680">
        <v>0.22916666599999999</v>
      </c>
      <c r="O2680">
        <v>0</v>
      </c>
      <c r="P2680">
        <v>832</v>
      </c>
      <c r="Q2680">
        <v>0</v>
      </c>
      <c r="R2680">
        <v>124</v>
      </c>
      <c r="S2680">
        <v>0</v>
      </c>
      <c r="T2680">
        <v>101</v>
      </c>
      <c r="U2680">
        <v>0</v>
      </c>
      <c r="V2680">
        <v>0</v>
      </c>
      <c r="W2680">
        <v>0</v>
      </c>
      <c r="X2680">
        <v>71.121473548179694</v>
      </c>
      <c r="Y2680">
        <v>0</v>
      </c>
      <c r="Z2680">
        <v>17.365884442751629</v>
      </c>
      <c r="AA2680">
        <v>0</v>
      </c>
      <c r="AB2680">
        <v>17.13398684813566</v>
      </c>
      <c r="AC2680">
        <v>0</v>
      </c>
      <c r="AD2680">
        <v>0</v>
      </c>
      <c r="AE2680">
        <v>105.62134483906698</v>
      </c>
    </row>
    <row r="2681" spans="1:31" x14ac:dyDescent="0.25">
      <c r="A2681">
        <v>1631496</v>
      </c>
      <c r="B2681">
        <v>1</v>
      </c>
      <c r="C2681" t="s">
        <v>80</v>
      </c>
      <c r="D2681" t="s">
        <v>100</v>
      </c>
      <c r="E2681" t="s">
        <v>131</v>
      </c>
      <c r="F2681" t="s">
        <v>7916</v>
      </c>
      <c r="G2681" t="s">
        <v>161</v>
      </c>
      <c r="H2681" t="s">
        <v>134</v>
      </c>
      <c r="I2681" t="s">
        <v>135</v>
      </c>
      <c r="J2681" t="s">
        <v>136</v>
      </c>
      <c r="K2681" t="s">
        <v>137</v>
      </c>
      <c r="L2681" t="s">
        <v>7917</v>
      </c>
      <c r="M2681" t="s">
        <v>7918</v>
      </c>
      <c r="N2681">
        <v>0.19083333299999999</v>
      </c>
      <c r="O2681">
        <v>5</v>
      </c>
      <c r="P2681">
        <v>155</v>
      </c>
      <c r="Q2681">
        <v>8</v>
      </c>
      <c r="R2681">
        <v>74</v>
      </c>
      <c r="S2681">
        <v>17</v>
      </c>
      <c r="T2681">
        <v>597</v>
      </c>
      <c r="U2681">
        <v>12</v>
      </c>
      <c r="V2681">
        <v>131</v>
      </c>
      <c r="W2681">
        <v>0.19853697063381001</v>
      </c>
      <c r="X2681">
        <v>7.1502220681121855</v>
      </c>
      <c r="Y2681">
        <v>4.4080104396272155</v>
      </c>
      <c r="Z2681">
        <v>1.9899707098001753</v>
      </c>
      <c r="AA2681">
        <v>19.153845261076093</v>
      </c>
      <c r="AB2681">
        <v>207.01892142889838</v>
      </c>
      <c r="AC2681">
        <v>123.79506234843481</v>
      </c>
      <c r="AD2681">
        <v>402.36356013829652</v>
      </c>
      <c r="AE2681">
        <v>766.07812936487915</v>
      </c>
    </row>
    <row r="2682" spans="1:31" x14ac:dyDescent="0.25">
      <c r="A2682">
        <v>1631497</v>
      </c>
      <c r="B2682">
        <v>1</v>
      </c>
      <c r="C2682" t="s">
        <v>80</v>
      </c>
      <c r="D2682" t="s">
        <v>91</v>
      </c>
      <c r="E2682" t="s">
        <v>152</v>
      </c>
      <c r="F2682" t="s">
        <v>7919</v>
      </c>
      <c r="G2682" t="s">
        <v>168</v>
      </c>
      <c r="H2682" t="s">
        <v>149</v>
      </c>
      <c r="I2682" t="s">
        <v>135</v>
      </c>
      <c r="J2682" t="s">
        <v>136</v>
      </c>
      <c r="K2682" t="s">
        <v>137</v>
      </c>
      <c r="L2682" t="s">
        <v>7920</v>
      </c>
      <c r="M2682" t="s">
        <v>7921</v>
      </c>
      <c r="N2682">
        <v>5.6983333329999999</v>
      </c>
      <c r="O2682">
        <v>0</v>
      </c>
      <c r="P2682">
        <v>1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0.46615676198149558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0.46615676198149558</v>
      </c>
    </row>
    <row r="2683" spans="1:31" x14ac:dyDescent="0.25">
      <c r="A2683">
        <v>1631501</v>
      </c>
      <c r="B2683">
        <v>1</v>
      </c>
      <c r="C2683" t="s">
        <v>80</v>
      </c>
      <c r="D2683" t="s">
        <v>107</v>
      </c>
      <c r="E2683" t="s">
        <v>178</v>
      </c>
      <c r="F2683" t="s">
        <v>7922</v>
      </c>
      <c r="G2683" t="s">
        <v>227</v>
      </c>
      <c r="H2683" t="s">
        <v>149</v>
      </c>
      <c r="I2683" t="s">
        <v>135</v>
      </c>
      <c r="J2683" t="s">
        <v>136</v>
      </c>
      <c r="K2683" t="s">
        <v>137</v>
      </c>
      <c r="L2683" t="s">
        <v>7923</v>
      </c>
      <c r="M2683" t="s">
        <v>7924</v>
      </c>
      <c r="N2683">
        <v>3.7694444439999999</v>
      </c>
      <c r="O2683">
        <v>0</v>
      </c>
      <c r="P2683">
        <v>1</v>
      </c>
      <c r="Q2683">
        <v>0</v>
      </c>
      <c r="R2683">
        <v>0</v>
      </c>
      <c r="S2683">
        <v>0</v>
      </c>
      <c r="T2683">
        <v>4</v>
      </c>
      <c r="U2683">
        <v>0</v>
      </c>
      <c r="V2683">
        <v>0</v>
      </c>
      <c r="W2683">
        <v>0</v>
      </c>
      <c r="X2683">
        <v>9.7222885048333346E-2</v>
      </c>
      <c r="Y2683">
        <v>0</v>
      </c>
      <c r="Z2683">
        <v>0</v>
      </c>
      <c r="AA2683">
        <v>0</v>
      </c>
      <c r="AB2683">
        <v>19.787673363343078</v>
      </c>
      <c r="AC2683">
        <v>0</v>
      </c>
      <c r="AD2683">
        <v>0</v>
      </c>
      <c r="AE2683">
        <v>19.88489624839141</v>
      </c>
    </row>
    <row r="2684" spans="1:31" x14ac:dyDescent="0.25">
      <c r="A2684">
        <v>1631503</v>
      </c>
      <c r="B2684">
        <v>1</v>
      </c>
      <c r="C2684" t="s">
        <v>80</v>
      </c>
      <c r="D2684" t="s">
        <v>107</v>
      </c>
      <c r="E2684" t="s">
        <v>152</v>
      </c>
      <c r="F2684" t="s">
        <v>7697</v>
      </c>
      <c r="G2684" t="s">
        <v>168</v>
      </c>
      <c r="H2684" t="s">
        <v>149</v>
      </c>
      <c r="I2684" t="s">
        <v>135</v>
      </c>
      <c r="J2684" t="s">
        <v>136</v>
      </c>
      <c r="K2684" t="s">
        <v>137</v>
      </c>
      <c r="L2684" t="s">
        <v>7925</v>
      </c>
      <c r="M2684" t="s">
        <v>7926</v>
      </c>
      <c r="N2684">
        <v>94.787777777000002</v>
      </c>
      <c r="O2684">
        <v>0</v>
      </c>
      <c r="P2684">
        <v>2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32.012065532288773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32.012065532288773</v>
      </c>
    </row>
    <row r="2685" spans="1:31" x14ac:dyDescent="0.25">
      <c r="A2685">
        <v>1631504</v>
      </c>
      <c r="B2685">
        <v>1</v>
      </c>
      <c r="C2685" t="s">
        <v>80</v>
      </c>
      <c r="D2685" t="s">
        <v>82</v>
      </c>
      <c r="E2685" t="s">
        <v>152</v>
      </c>
      <c r="F2685" t="s">
        <v>7927</v>
      </c>
      <c r="G2685" t="s">
        <v>168</v>
      </c>
      <c r="H2685" t="s">
        <v>149</v>
      </c>
      <c r="I2685" t="s">
        <v>135</v>
      </c>
      <c r="J2685" t="s">
        <v>136</v>
      </c>
      <c r="K2685" t="s">
        <v>137</v>
      </c>
      <c r="L2685" t="s">
        <v>7928</v>
      </c>
      <c r="M2685" t="s">
        <v>7929</v>
      </c>
      <c r="N2685">
        <v>7.5261111109999996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0.97360785302760788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0.97360785302760788</v>
      </c>
    </row>
    <row r="2686" spans="1:31" x14ac:dyDescent="0.25">
      <c r="A2686">
        <v>1631505</v>
      </c>
      <c r="B2686">
        <v>1</v>
      </c>
      <c r="C2686" t="s">
        <v>80</v>
      </c>
      <c r="D2686" t="s">
        <v>110</v>
      </c>
      <c r="E2686" t="s">
        <v>178</v>
      </c>
      <c r="F2686" t="s">
        <v>7930</v>
      </c>
      <c r="G2686" t="s">
        <v>710</v>
      </c>
      <c r="H2686" t="s">
        <v>149</v>
      </c>
      <c r="I2686" t="s">
        <v>135</v>
      </c>
      <c r="J2686" t="s">
        <v>136</v>
      </c>
      <c r="K2686" t="s">
        <v>137</v>
      </c>
      <c r="L2686" t="s">
        <v>7931</v>
      </c>
      <c r="M2686" t="s">
        <v>7932</v>
      </c>
      <c r="N2686">
        <v>2.048333333</v>
      </c>
      <c r="O2686">
        <v>0</v>
      </c>
      <c r="P2686">
        <v>125</v>
      </c>
      <c r="Q2686">
        <v>0</v>
      </c>
      <c r="R2686">
        <v>0</v>
      </c>
      <c r="S2686">
        <v>0</v>
      </c>
      <c r="T2686">
        <v>11</v>
      </c>
      <c r="U2686">
        <v>0</v>
      </c>
      <c r="V2686">
        <v>0</v>
      </c>
      <c r="W2686">
        <v>0</v>
      </c>
      <c r="X2686">
        <v>86.390774973839953</v>
      </c>
      <c r="Y2686">
        <v>0</v>
      </c>
      <c r="Z2686">
        <v>0</v>
      </c>
      <c r="AA2686">
        <v>0</v>
      </c>
      <c r="AB2686">
        <v>5.4744034673181199</v>
      </c>
      <c r="AC2686">
        <v>0</v>
      </c>
      <c r="AD2686">
        <v>0</v>
      </c>
      <c r="AE2686">
        <v>91.865178441158079</v>
      </c>
    </row>
    <row r="2687" spans="1:31" x14ac:dyDescent="0.25">
      <c r="A2687">
        <v>1631510</v>
      </c>
      <c r="B2687">
        <v>1</v>
      </c>
      <c r="C2687" t="s">
        <v>80</v>
      </c>
      <c r="D2687" t="s">
        <v>96</v>
      </c>
      <c r="E2687" t="s">
        <v>131</v>
      </c>
      <c r="F2687" t="s">
        <v>7933</v>
      </c>
      <c r="G2687" t="s">
        <v>172</v>
      </c>
      <c r="H2687" t="s">
        <v>134</v>
      </c>
      <c r="I2687" t="s">
        <v>135</v>
      </c>
      <c r="J2687" t="s">
        <v>3</v>
      </c>
      <c r="K2687" t="s">
        <v>137</v>
      </c>
      <c r="L2687" t="s">
        <v>7934</v>
      </c>
      <c r="M2687" t="s">
        <v>7935</v>
      </c>
      <c r="N2687">
        <v>7.5763888880000003</v>
      </c>
      <c r="O2687">
        <v>0</v>
      </c>
      <c r="P2687">
        <v>58</v>
      </c>
      <c r="Q2687">
        <v>0</v>
      </c>
      <c r="R2687">
        <v>0</v>
      </c>
      <c r="S2687">
        <v>0</v>
      </c>
      <c r="T2687">
        <v>5</v>
      </c>
      <c r="U2687">
        <v>0</v>
      </c>
      <c r="V2687">
        <v>0</v>
      </c>
      <c r="W2687">
        <v>0</v>
      </c>
      <c r="X2687">
        <v>125.37530039598943</v>
      </c>
      <c r="Y2687">
        <v>0</v>
      </c>
      <c r="Z2687">
        <v>0</v>
      </c>
      <c r="AA2687">
        <v>0</v>
      </c>
      <c r="AB2687">
        <v>26.041265960729728</v>
      </c>
      <c r="AC2687">
        <v>0</v>
      </c>
      <c r="AD2687">
        <v>0</v>
      </c>
      <c r="AE2687">
        <v>151.41656635671916</v>
      </c>
    </row>
    <row r="2688" spans="1:31" x14ac:dyDescent="0.25">
      <c r="A2688">
        <v>1631511</v>
      </c>
      <c r="B2688">
        <v>1</v>
      </c>
      <c r="C2688" t="s">
        <v>80</v>
      </c>
      <c r="D2688" t="s">
        <v>89</v>
      </c>
      <c r="E2688" t="s">
        <v>152</v>
      </c>
      <c r="F2688" t="s">
        <v>7936</v>
      </c>
      <c r="G2688" t="s">
        <v>154</v>
      </c>
      <c r="H2688" t="s">
        <v>149</v>
      </c>
      <c r="I2688" t="s">
        <v>135</v>
      </c>
      <c r="J2688" t="s">
        <v>136</v>
      </c>
      <c r="K2688" t="s">
        <v>137</v>
      </c>
      <c r="L2688" t="s">
        <v>7937</v>
      </c>
      <c r="M2688" t="s">
        <v>7938</v>
      </c>
      <c r="N2688">
        <v>1.661944444</v>
      </c>
      <c r="O2688">
        <v>0</v>
      </c>
      <c r="P2688">
        <v>1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8.7298396678570298E-2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8.7298396678570298E-2</v>
      </c>
    </row>
    <row r="2689" spans="1:31" x14ac:dyDescent="0.25">
      <c r="A2689">
        <v>1631513</v>
      </c>
      <c r="B2689">
        <v>1</v>
      </c>
      <c r="C2689" t="s">
        <v>80</v>
      </c>
      <c r="D2689" t="s">
        <v>103</v>
      </c>
      <c r="E2689" t="s">
        <v>146</v>
      </c>
      <c r="F2689" t="s">
        <v>7939</v>
      </c>
      <c r="G2689" t="s">
        <v>260</v>
      </c>
      <c r="H2689" t="s">
        <v>149</v>
      </c>
      <c r="I2689" t="s">
        <v>135</v>
      </c>
      <c r="J2689" t="s">
        <v>136</v>
      </c>
      <c r="K2689" t="s">
        <v>137</v>
      </c>
      <c r="L2689" t="s">
        <v>7940</v>
      </c>
      <c r="M2689" t="s">
        <v>7941</v>
      </c>
      <c r="N2689">
        <v>1.035833333</v>
      </c>
      <c r="O2689">
        <v>0</v>
      </c>
      <c r="P2689">
        <v>79</v>
      </c>
      <c r="Q2689">
        <v>0</v>
      </c>
      <c r="R2689">
        <v>3</v>
      </c>
      <c r="S2689">
        <v>0</v>
      </c>
      <c r="T2689">
        <v>8</v>
      </c>
      <c r="U2689">
        <v>0</v>
      </c>
      <c r="V2689">
        <v>0</v>
      </c>
      <c r="W2689">
        <v>0</v>
      </c>
      <c r="X2689">
        <v>20.432315333720616</v>
      </c>
      <c r="Y2689">
        <v>0</v>
      </c>
      <c r="Z2689">
        <v>5.4542539714138895E-3</v>
      </c>
      <c r="AA2689">
        <v>0</v>
      </c>
      <c r="AB2689">
        <v>2.4939584136502049</v>
      </c>
      <c r="AC2689">
        <v>0</v>
      </c>
      <c r="AD2689">
        <v>0</v>
      </c>
      <c r="AE2689">
        <v>22.931728001342236</v>
      </c>
    </row>
    <row r="2690" spans="1:31" x14ac:dyDescent="0.25">
      <c r="A2690">
        <v>1631514</v>
      </c>
      <c r="B2690">
        <v>1</v>
      </c>
      <c r="C2690" t="s">
        <v>81</v>
      </c>
      <c r="D2690" t="s">
        <v>118</v>
      </c>
      <c r="E2690" t="s">
        <v>131</v>
      </c>
      <c r="F2690" t="s">
        <v>7942</v>
      </c>
      <c r="G2690" t="s">
        <v>585</v>
      </c>
      <c r="H2690" t="s">
        <v>134</v>
      </c>
      <c r="I2690" t="s">
        <v>135</v>
      </c>
      <c r="J2690" t="s">
        <v>136</v>
      </c>
      <c r="K2690" t="s">
        <v>137</v>
      </c>
      <c r="L2690" t="s">
        <v>7943</v>
      </c>
      <c r="M2690" t="s">
        <v>7944</v>
      </c>
      <c r="N2690">
        <v>1.228888888</v>
      </c>
      <c r="O2690">
        <v>0</v>
      </c>
      <c r="P2690">
        <v>0</v>
      </c>
      <c r="Q2690">
        <v>3</v>
      </c>
      <c r="R2690">
        <v>0</v>
      </c>
      <c r="S2690">
        <v>1</v>
      </c>
      <c r="T2690">
        <v>0</v>
      </c>
      <c r="U2690">
        <v>4</v>
      </c>
      <c r="V2690">
        <v>0</v>
      </c>
      <c r="W2690">
        <v>0</v>
      </c>
      <c r="X2690">
        <v>0</v>
      </c>
      <c r="Y2690">
        <v>1.6219298913640334</v>
      </c>
      <c r="Z2690">
        <v>0</v>
      </c>
      <c r="AA2690">
        <v>26.855220036209385</v>
      </c>
      <c r="AB2690">
        <v>0</v>
      </c>
      <c r="AC2690">
        <v>144.48466108945397</v>
      </c>
      <c r="AD2690">
        <v>0</v>
      </c>
      <c r="AE2690">
        <v>172.96181101702737</v>
      </c>
    </row>
    <row r="2691" spans="1:31" x14ac:dyDescent="0.25">
      <c r="A2691">
        <v>1631517</v>
      </c>
      <c r="B2691">
        <v>1</v>
      </c>
      <c r="C2691" t="s">
        <v>81</v>
      </c>
      <c r="D2691" t="s">
        <v>118</v>
      </c>
      <c r="E2691" t="s">
        <v>152</v>
      </c>
      <c r="F2691" t="s">
        <v>7945</v>
      </c>
      <c r="G2691" t="s">
        <v>154</v>
      </c>
      <c r="H2691" t="s">
        <v>149</v>
      </c>
      <c r="I2691" t="s">
        <v>135</v>
      </c>
      <c r="J2691" t="s">
        <v>136</v>
      </c>
      <c r="K2691" t="s">
        <v>137</v>
      </c>
      <c r="L2691" t="s">
        <v>7946</v>
      </c>
      <c r="M2691" t="s">
        <v>7947</v>
      </c>
      <c r="N2691">
        <v>2.2369444440000001</v>
      </c>
      <c r="O2691">
        <v>0</v>
      </c>
      <c r="P2691">
        <v>1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1.6588071701133336E-3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1.6588071701133336E-3</v>
      </c>
    </row>
    <row r="2692" spans="1:31" x14ac:dyDescent="0.25">
      <c r="A2692">
        <v>1631518</v>
      </c>
      <c r="B2692">
        <v>1</v>
      </c>
      <c r="C2692" t="s">
        <v>81</v>
      </c>
      <c r="D2692" t="s">
        <v>120</v>
      </c>
      <c r="E2692" t="s">
        <v>204</v>
      </c>
      <c r="F2692" t="s">
        <v>7948</v>
      </c>
      <c r="G2692" t="s">
        <v>142</v>
      </c>
      <c r="H2692" t="s">
        <v>134</v>
      </c>
      <c r="I2692" t="s">
        <v>135</v>
      </c>
      <c r="J2692" t="s">
        <v>136</v>
      </c>
      <c r="K2692" t="s">
        <v>143</v>
      </c>
      <c r="L2692" t="s">
        <v>7949</v>
      </c>
      <c r="M2692" t="s">
        <v>7950</v>
      </c>
      <c r="N2692">
        <v>2.4758333330000002</v>
      </c>
      <c r="O2692">
        <v>0</v>
      </c>
      <c r="P2692">
        <v>781</v>
      </c>
      <c r="Q2692">
        <v>0</v>
      </c>
      <c r="R2692">
        <v>31</v>
      </c>
      <c r="S2692">
        <v>1</v>
      </c>
      <c r="T2692">
        <v>179</v>
      </c>
      <c r="U2692">
        <v>0</v>
      </c>
      <c r="V2692">
        <v>0</v>
      </c>
      <c r="W2692">
        <v>0</v>
      </c>
      <c r="X2692">
        <v>329.13829635557664</v>
      </c>
      <c r="Y2692">
        <v>0</v>
      </c>
      <c r="Z2692">
        <v>9.4069097002993605</v>
      </c>
      <c r="AA2692">
        <v>3.8447650199395667</v>
      </c>
      <c r="AB2692">
        <v>219.08799152080846</v>
      </c>
      <c r="AC2692">
        <v>0</v>
      </c>
      <c r="AD2692">
        <v>0</v>
      </c>
      <c r="AE2692">
        <v>561.47796259662402</v>
      </c>
    </row>
    <row r="2693" spans="1:31" x14ac:dyDescent="0.25">
      <c r="A2693">
        <v>1631519</v>
      </c>
      <c r="B2693">
        <v>1</v>
      </c>
      <c r="C2693" t="s">
        <v>80</v>
      </c>
      <c r="D2693" t="s">
        <v>110</v>
      </c>
      <c r="E2693" t="s">
        <v>152</v>
      </c>
      <c r="F2693" t="s">
        <v>7951</v>
      </c>
      <c r="G2693" t="s">
        <v>154</v>
      </c>
      <c r="H2693" t="s">
        <v>149</v>
      </c>
      <c r="I2693" t="s">
        <v>135</v>
      </c>
      <c r="J2693" t="s">
        <v>136</v>
      </c>
      <c r="K2693" t="s">
        <v>137</v>
      </c>
      <c r="L2693" t="s">
        <v>7952</v>
      </c>
      <c r="M2693" t="s">
        <v>7953</v>
      </c>
      <c r="N2693">
        <v>0.55416666599999997</v>
      </c>
      <c r="O2693">
        <v>0</v>
      </c>
      <c r="P2693">
        <v>5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0.70831782206768346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0.70831782206768346</v>
      </c>
    </row>
    <row r="2694" spans="1:31" x14ac:dyDescent="0.25">
      <c r="A2694">
        <v>1631520</v>
      </c>
      <c r="B2694">
        <v>1</v>
      </c>
      <c r="C2694" t="s">
        <v>80</v>
      </c>
      <c r="D2694" t="s">
        <v>97</v>
      </c>
      <c r="E2694" t="s">
        <v>152</v>
      </c>
      <c r="F2694" t="s">
        <v>7954</v>
      </c>
      <c r="G2694" t="s">
        <v>507</v>
      </c>
      <c r="H2694" t="s">
        <v>149</v>
      </c>
      <c r="I2694" t="s">
        <v>135</v>
      </c>
      <c r="J2694" t="s">
        <v>136</v>
      </c>
      <c r="K2694" t="s">
        <v>137</v>
      </c>
      <c r="L2694" t="s">
        <v>7955</v>
      </c>
      <c r="M2694" t="s">
        <v>7956</v>
      </c>
      <c r="N2694">
        <v>1.169166666</v>
      </c>
      <c r="O2694">
        <v>0</v>
      </c>
      <c r="P2694">
        <v>1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0.85620411645808014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0.85620411645808014</v>
      </c>
    </row>
    <row r="2695" spans="1:31" x14ac:dyDescent="0.25">
      <c r="A2695">
        <v>1631521</v>
      </c>
      <c r="B2695">
        <v>1</v>
      </c>
      <c r="C2695" t="s">
        <v>81</v>
      </c>
      <c r="D2695" t="s">
        <v>128</v>
      </c>
      <c r="E2695" t="s">
        <v>131</v>
      </c>
      <c r="F2695" t="s">
        <v>7957</v>
      </c>
      <c r="G2695" t="s">
        <v>148</v>
      </c>
      <c r="H2695" t="s">
        <v>134</v>
      </c>
      <c r="I2695" t="s">
        <v>135</v>
      </c>
      <c r="J2695" t="s">
        <v>136</v>
      </c>
      <c r="K2695" t="s">
        <v>143</v>
      </c>
      <c r="L2695" t="s">
        <v>7958</v>
      </c>
      <c r="M2695" t="s">
        <v>7959</v>
      </c>
      <c r="N2695">
        <v>2.1443952770000001</v>
      </c>
      <c r="O2695">
        <v>0</v>
      </c>
      <c r="P2695">
        <v>1</v>
      </c>
      <c r="Q2695">
        <v>0</v>
      </c>
      <c r="R2695">
        <v>14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1.7972265462800003E-3</v>
      </c>
      <c r="Y2695">
        <v>0</v>
      </c>
      <c r="Z2695">
        <v>12.868916218191622</v>
      </c>
      <c r="AA2695">
        <v>0</v>
      </c>
      <c r="AB2695">
        <v>6.1580197039347206</v>
      </c>
      <c r="AC2695">
        <v>0</v>
      </c>
      <c r="AD2695">
        <v>0</v>
      </c>
      <c r="AE2695">
        <v>19.028733148672622</v>
      </c>
    </row>
    <row r="2696" spans="1:31" x14ac:dyDescent="0.25">
      <c r="A2696">
        <v>1631525</v>
      </c>
      <c r="B2696">
        <v>1</v>
      </c>
      <c r="C2696" t="s">
        <v>80</v>
      </c>
      <c r="D2696" t="s">
        <v>94</v>
      </c>
      <c r="E2696" t="s">
        <v>152</v>
      </c>
      <c r="F2696" t="s">
        <v>7960</v>
      </c>
      <c r="G2696" t="s">
        <v>154</v>
      </c>
      <c r="H2696" t="s">
        <v>149</v>
      </c>
      <c r="I2696" t="s">
        <v>135</v>
      </c>
      <c r="J2696" t="s">
        <v>136</v>
      </c>
      <c r="K2696" t="s">
        <v>137</v>
      </c>
      <c r="L2696" t="s">
        <v>7961</v>
      </c>
      <c r="M2696" t="s">
        <v>7962</v>
      </c>
      <c r="N2696">
        <v>1.833611111</v>
      </c>
      <c r="O2696">
        <v>0</v>
      </c>
      <c r="P2696">
        <v>1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0.56611066313755143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0.56611066313755143</v>
      </c>
    </row>
    <row r="2697" spans="1:31" x14ac:dyDescent="0.25">
      <c r="A2697">
        <v>1631526</v>
      </c>
      <c r="B2697">
        <v>1</v>
      </c>
      <c r="C2697" t="s">
        <v>80</v>
      </c>
      <c r="D2697" t="s">
        <v>83</v>
      </c>
      <c r="E2697" t="s">
        <v>152</v>
      </c>
      <c r="F2697" t="s">
        <v>7963</v>
      </c>
      <c r="G2697" t="s">
        <v>507</v>
      </c>
      <c r="H2697" t="s">
        <v>149</v>
      </c>
      <c r="I2697" t="s">
        <v>135</v>
      </c>
      <c r="J2697" t="s">
        <v>136</v>
      </c>
      <c r="K2697" t="s">
        <v>137</v>
      </c>
      <c r="L2697" t="s">
        <v>7964</v>
      </c>
      <c r="M2697" t="s">
        <v>7965</v>
      </c>
      <c r="N2697">
        <v>1.4158333329999999</v>
      </c>
      <c r="O2697">
        <v>0</v>
      </c>
      <c r="P2697">
        <v>2</v>
      </c>
      <c r="Q2697">
        <v>0</v>
      </c>
      <c r="R2697">
        <v>0</v>
      </c>
      <c r="S2697">
        <v>0</v>
      </c>
      <c r="T2697">
        <v>1</v>
      </c>
      <c r="U2697">
        <v>0</v>
      </c>
      <c r="V2697">
        <v>0</v>
      </c>
      <c r="W2697">
        <v>0</v>
      </c>
      <c r="X2697">
        <v>0.62378588212896668</v>
      </c>
      <c r="Y2697">
        <v>0</v>
      </c>
      <c r="Z2697">
        <v>0</v>
      </c>
      <c r="AA2697">
        <v>0</v>
      </c>
      <c r="AB2697">
        <v>0.45816878108901227</v>
      </c>
      <c r="AC2697">
        <v>0</v>
      </c>
      <c r="AD2697">
        <v>0</v>
      </c>
      <c r="AE2697">
        <v>1.0819546632179788</v>
      </c>
    </row>
    <row r="2698" spans="1:31" x14ac:dyDescent="0.25">
      <c r="A2698">
        <v>1631527</v>
      </c>
      <c r="B2698">
        <v>1</v>
      </c>
      <c r="C2698" t="s">
        <v>80</v>
      </c>
      <c r="D2698" t="s">
        <v>97</v>
      </c>
      <c r="E2698" t="s">
        <v>152</v>
      </c>
      <c r="F2698" t="s">
        <v>7966</v>
      </c>
      <c r="G2698" t="s">
        <v>154</v>
      </c>
      <c r="H2698" t="s">
        <v>149</v>
      </c>
      <c r="I2698" t="s">
        <v>135</v>
      </c>
      <c r="J2698" t="s">
        <v>136</v>
      </c>
      <c r="K2698" t="s">
        <v>137</v>
      </c>
      <c r="L2698" t="s">
        <v>7967</v>
      </c>
      <c r="M2698" t="s">
        <v>7968</v>
      </c>
      <c r="N2698">
        <v>2.2516666660000002</v>
      </c>
      <c r="O2698">
        <v>0</v>
      </c>
      <c r="P2698">
        <v>1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0.14472581963085168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0.14472581963085168</v>
      </c>
    </row>
    <row r="2699" spans="1:31" x14ac:dyDescent="0.25">
      <c r="A2699">
        <v>1631534</v>
      </c>
      <c r="B2699">
        <v>1</v>
      </c>
      <c r="C2699" t="s">
        <v>80</v>
      </c>
      <c r="D2699" t="s">
        <v>103</v>
      </c>
      <c r="E2699" t="s">
        <v>152</v>
      </c>
      <c r="F2699" t="s">
        <v>7969</v>
      </c>
      <c r="G2699" t="s">
        <v>168</v>
      </c>
      <c r="H2699" t="s">
        <v>149</v>
      </c>
      <c r="I2699" t="s">
        <v>135</v>
      </c>
      <c r="J2699" t="s">
        <v>136</v>
      </c>
      <c r="K2699" t="s">
        <v>137</v>
      </c>
      <c r="L2699" t="s">
        <v>7970</v>
      </c>
      <c r="M2699" t="s">
        <v>7971</v>
      </c>
      <c r="N2699">
        <v>3.645</v>
      </c>
      <c r="O2699">
        <v>0</v>
      </c>
      <c r="P2699">
        <v>6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6.0602495963607321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6.0602495963607321</v>
      </c>
    </row>
    <row r="2700" spans="1:31" x14ac:dyDescent="0.25">
      <c r="A2700">
        <v>1631535</v>
      </c>
      <c r="B2700">
        <v>1</v>
      </c>
      <c r="C2700" t="s">
        <v>80</v>
      </c>
      <c r="D2700" t="s">
        <v>100</v>
      </c>
      <c r="E2700" t="s">
        <v>152</v>
      </c>
      <c r="F2700" t="s">
        <v>7972</v>
      </c>
      <c r="G2700" t="s">
        <v>154</v>
      </c>
      <c r="H2700" t="s">
        <v>149</v>
      </c>
      <c r="I2700" t="s">
        <v>135</v>
      </c>
      <c r="J2700" t="s">
        <v>136</v>
      </c>
      <c r="K2700" t="s">
        <v>137</v>
      </c>
      <c r="L2700" t="s">
        <v>7973</v>
      </c>
      <c r="M2700" t="s">
        <v>7974</v>
      </c>
      <c r="N2700">
        <v>1.1897222220000001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1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2.1546185470537758</v>
      </c>
      <c r="AC2700">
        <v>0</v>
      </c>
      <c r="AD2700">
        <v>0</v>
      </c>
      <c r="AE2700">
        <v>2.1546185470537758</v>
      </c>
    </row>
    <row r="2701" spans="1:31" x14ac:dyDescent="0.25">
      <c r="A2701">
        <v>1631538</v>
      </c>
      <c r="B2701">
        <v>1</v>
      </c>
      <c r="C2701" t="s">
        <v>80</v>
      </c>
      <c r="D2701" t="s">
        <v>103</v>
      </c>
      <c r="E2701" t="s">
        <v>140</v>
      </c>
      <c r="F2701" t="s">
        <v>6208</v>
      </c>
      <c r="G2701" t="s">
        <v>918</v>
      </c>
      <c r="H2701" t="s">
        <v>134</v>
      </c>
      <c r="I2701" t="s">
        <v>191</v>
      </c>
      <c r="J2701" t="s">
        <v>136</v>
      </c>
      <c r="K2701" t="s">
        <v>137</v>
      </c>
      <c r="L2701" t="s">
        <v>7975</v>
      </c>
      <c r="M2701" t="s">
        <v>7976</v>
      </c>
      <c r="N2701">
        <v>8.6111109999999994E-3</v>
      </c>
      <c r="O2701">
        <v>1</v>
      </c>
      <c r="P2701">
        <v>281</v>
      </c>
      <c r="Q2701">
        <v>21</v>
      </c>
      <c r="R2701">
        <v>115</v>
      </c>
      <c r="S2701">
        <v>8</v>
      </c>
      <c r="T2701">
        <v>46</v>
      </c>
      <c r="U2701">
        <v>4</v>
      </c>
      <c r="V2701">
        <v>0</v>
      </c>
      <c r="W2701">
        <v>2.4373451437346667E-2</v>
      </c>
      <c r="X2701">
        <v>0.54192269744972965</v>
      </c>
      <c r="Y2701">
        <v>2.0243483351628431</v>
      </c>
      <c r="Z2701">
        <v>0.47970673863026514</v>
      </c>
      <c r="AA2701">
        <v>2.7919678060394251</v>
      </c>
      <c r="AB2701">
        <v>0.28664279040565555</v>
      </c>
      <c r="AC2701">
        <v>0.28350859693246644</v>
      </c>
      <c r="AD2701">
        <v>0</v>
      </c>
      <c r="AE2701">
        <v>6.4324704160577308</v>
      </c>
    </row>
    <row r="2702" spans="1:31" x14ac:dyDescent="0.25">
      <c r="A2702">
        <v>1631540</v>
      </c>
      <c r="B2702">
        <v>1</v>
      </c>
      <c r="C2702" t="s">
        <v>80</v>
      </c>
      <c r="D2702" t="s">
        <v>110</v>
      </c>
      <c r="E2702" t="s">
        <v>152</v>
      </c>
      <c r="F2702" t="s">
        <v>7977</v>
      </c>
      <c r="G2702" t="s">
        <v>154</v>
      </c>
      <c r="H2702" t="s">
        <v>149</v>
      </c>
      <c r="I2702" t="s">
        <v>135</v>
      </c>
      <c r="J2702" t="s">
        <v>136</v>
      </c>
      <c r="K2702" t="s">
        <v>137</v>
      </c>
      <c r="L2702" t="s">
        <v>7978</v>
      </c>
      <c r="M2702" t="s">
        <v>7979</v>
      </c>
      <c r="N2702">
        <v>0.582777777</v>
      </c>
      <c r="O2702">
        <v>0</v>
      </c>
      <c r="P2702">
        <v>17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3.3862364224143504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3.3862364224143504</v>
      </c>
    </row>
    <row r="2703" spans="1:31" x14ac:dyDescent="0.25">
      <c r="A2703">
        <v>1631542</v>
      </c>
      <c r="B2703">
        <v>1</v>
      </c>
      <c r="C2703" t="s">
        <v>81</v>
      </c>
      <c r="D2703" t="s">
        <v>120</v>
      </c>
      <c r="E2703" t="s">
        <v>146</v>
      </c>
      <c r="F2703" t="s">
        <v>7980</v>
      </c>
      <c r="G2703" t="s">
        <v>227</v>
      </c>
      <c r="H2703" t="s">
        <v>149</v>
      </c>
      <c r="I2703" t="s">
        <v>135</v>
      </c>
      <c r="J2703" t="s">
        <v>136</v>
      </c>
      <c r="K2703" t="s">
        <v>137</v>
      </c>
      <c r="L2703" t="s">
        <v>7981</v>
      </c>
      <c r="M2703" t="s">
        <v>7982</v>
      </c>
      <c r="N2703">
        <v>0.23388888799999999</v>
      </c>
      <c r="O2703">
        <v>0</v>
      </c>
      <c r="P2703">
        <v>0</v>
      </c>
      <c r="Q2703">
        <v>0</v>
      </c>
      <c r="R2703">
        <v>10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0.7280294201940255</v>
      </c>
      <c r="AA2703">
        <v>0</v>
      </c>
      <c r="AB2703">
        <v>0</v>
      </c>
      <c r="AC2703">
        <v>0</v>
      </c>
      <c r="AD2703">
        <v>0</v>
      </c>
      <c r="AE2703">
        <v>0.7280294201940255</v>
      </c>
    </row>
    <row r="2704" spans="1:31" x14ac:dyDescent="0.25">
      <c r="A2704">
        <v>1631543</v>
      </c>
      <c r="B2704">
        <v>1</v>
      </c>
      <c r="C2704" t="s">
        <v>80</v>
      </c>
      <c r="D2704" t="s">
        <v>100</v>
      </c>
      <c r="E2704" t="s">
        <v>204</v>
      </c>
      <c r="F2704" t="s">
        <v>7983</v>
      </c>
      <c r="G2704" t="s">
        <v>161</v>
      </c>
      <c r="H2704" t="s">
        <v>134</v>
      </c>
      <c r="I2704" t="s">
        <v>135</v>
      </c>
      <c r="J2704" t="s">
        <v>136</v>
      </c>
      <c r="K2704" t="s">
        <v>137</v>
      </c>
      <c r="L2704" t="s">
        <v>7984</v>
      </c>
      <c r="M2704" t="s">
        <v>7985</v>
      </c>
      <c r="N2704">
        <v>0.46861111100000002</v>
      </c>
      <c r="O2704">
        <v>2</v>
      </c>
      <c r="P2704">
        <v>437</v>
      </c>
      <c r="Q2704">
        <v>12</v>
      </c>
      <c r="R2704">
        <v>104</v>
      </c>
      <c r="S2704">
        <v>4</v>
      </c>
      <c r="T2704">
        <v>65</v>
      </c>
      <c r="U2704">
        <v>0</v>
      </c>
      <c r="V2704">
        <v>0</v>
      </c>
      <c r="W2704">
        <v>0.15019176838112833</v>
      </c>
      <c r="X2704">
        <v>39.553508668382044</v>
      </c>
      <c r="Y2704">
        <v>1.8104393881067298</v>
      </c>
      <c r="Z2704">
        <v>10.525691561016847</v>
      </c>
      <c r="AA2704">
        <v>4.4090676567698956</v>
      </c>
      <c r="AB2704">
        <v>12.85062405354525</v>
      </c>
      <c r="AC2704">
        <v>0</v>
      </c>
      <c r="AD2704">
        <v>0</v>
      </c>
      <c r="AE2704">
        <v>69.299523096201895</v>
      </c>
    </row>
    <row r="2705" spans="1:31" x14ac:dyDescent="0.25">
      <c r="A2705">
        <v>1631546</v>
      </c>
      <c r="B2705">
        <v>1</v>
      </c>
      <c r="C2705" t="s">
        <v>80</v>
      </c>
      <c r="D2705" t="s">
        <v>107</v>
      </c>
      <c r="E2705" t="s">
        <v>140</v>
      </c>
      <c r="F2705" t="s">
        <v>7850</v>
      </c>
      <c r="G2705" t="s">
        <v>161</v>
      </c>
      <c r="H2705" t="s">
        <v>134</v>
      </c>
      <c r="I2705" t="s">
        <v>135</v>
      </c>
      <c r="J2705" t="s">
        <v>136</v>
      </c>
      <c r="K2705" t="s">
        <v>137</v>
      </c>
      <c r="L2705" t="s">
        <v>7986</v>
      </c>
      <c r="M2705" t="s">
        <v>7987</v>
      </c>
      <c r="N2705">
        <v>0.44083333299999999</v>
      </c>
      <c r="O2705">
        <v>2</v>
      </c>
      <c r="P2705">
        <v>1098</v>
      </c>
      <c r="Q2705">
        <v>30</v>
      </c>
      <c r="R2705">
        <v>83</v>
      </c>
      <c r="S2705">
        <v>4</v>
      </c>
      <c r="T2705">
        <v>33</v>
      </c>
      <c r="U2705">
        <v>0</v>
      </c>
      <c r="V2705">
        <v>3</v>
      </c>
      <c r="W2705">
        <v>7.5904600376727478</v>
      </c>
      <c r="X2705">
        <v>37.80097583852644</v>
      </c>
      <c r="Y2705">
        <v>84.976790139505454</v>
      </c>
      <c r="Z2705">
        <v>10.03215808843729</v>
      </c>
      <c r="AA2705">
        <v>6.3281991074119039</v>
      </c>
      <c r="AB2705">
        <v>16.432572230287526</v>
      </c>
      <c r="AC2705">
        <v>0</v>
      </c>
      <c r="AD2705">
        <v>0.74069290390275055</v>
      </c>
      <c r="AE2705">
        <v>163.9018483457441</v>
      </c>
    </row>
    <row r="2706" spans="1:31" x14ac:dyDescent="0.25">
      <c r="A2706">
        <v>1631549</v>
      </c>
      <c r="B2706">
        <v>1</v>
      </c>
      <c r="C2706" t="s">
        <v>81</v>
      </c>
      <c r="D2706" t="s">
        <v>117</v>
      </c>
      <c r="E2706" t="s">
        <v>131</v>
      </c>
      <c r="F2706" t="s">
        <v>7988</v>
      </c>
      <c r="G2706" t="s">
        <v>148</v>
      </c>
      <c r="H2706" t="s">
        <v>134</v>
      </c>
      <c r="I2706" t="s">
        <v>135</v>
      </c>
      <c r="J2706" t="s">
        <v>136</v>
      </c>
      <c r="K2706" t="s">
        <v>143</v>
      </c>
      <c r="L2706" t="s">
        <v>7989</v>
      </c>
      <c r="M2706" t="s">
        <v>7990</v>
      </c>
      <c r="N2706">
        <v>2.1455555550000001</v>
      </c>
      <c r="O2706">
        <v>0</v>
      </c>
      <c r="P2706">
        <v>33</v>
      </c>
      <c r="Q2706">
        <v>0</v>
      </c>
      <c r="R2706">
        <v>3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9.1954254188100606</v>
      </c>
      <c r="Y2706">
        <v>0</v>
      </c>
      <c r="Z2706">
        <v>0.31063105365657534</v>
      </c>
      <c r="AA2706">
        <v>0</v>
      </c>
      <c r="AB2706">
        <v>0</v>
      </c>
      <c r="AC2706">
        <v>0</v>
      </c>
      <c r="AD2706">
        <v>0</v>
      </c>
      <c r="AE2706">
        <v>9.5060564724666357</v>
      </c>
    </row>
    <row r="2707" spans="1:31" x14ac:dyDescent="0.25">
      <c r="A2707">
        <v>1631550</v>
      </c>
      <c r="B2707">
        <v>1</v>
      </c>
      <c r="C2707" t="s">
        <v>80</v>
      </c>
      <c r="D2707" t="s">
        <v>105</v>
      </c>
      <c r="E2707" t="s">
        <v>131</v>
      </c>
      <c r="F2707" t="s">
        <v>7991</v>
      </c>
      <c r="G2707" t="s">
        <v>195</v>
      </c>
      <c r="H2707" t="s">
        <v>134</v>
      </c>
      <c r="I2707" t="s">
        <v>135</v>
      </c>
      <c r="J2707" t="s">
        <v>136</v>
      </c>
      <c r="K2707" t="s">
        <v>137</v>
      </c>
      <c r="L2707" t="s">
        <v>7992</v>
      </c>
      <c r="M2707" t="s">
        <v>7993</v>
      </c>
      <c r="N2707">
        <v>1.240555555</v>
      </c>
      <c r="O2707">
        <v>0</v>
      </c>
      <c r="P2707">
        <v>16</v>
      </c>
      <c r="Q2707">
        <v>2</v>
      </c>
      <c r="R2707">
        <v>1</v>
      </c>
      <c r="S2707">
        <v>3</v>
      </c>
      <c r="T2707">
        <v>3</v>
      </c>
      <c r="U2707">
        <v>1</v>
      </c>
      <c r="V2707">
        <v>0</v>
      </c>
      <c r="W2707">
        <v>0</v>
      </c>
      <c r="X2707">
        <v>3.2032988941884004</v>
      </c>
      <c r="Y2707">
        <v>1.7694556001125252</v>
      </c>
      <c r="Z2707">
        <v>5.6084522914188889E-3</v>
      </c>
      <c r="AA2707">
        <v>32.729168894490009</v>
      </c>
      <c r="AB2707">
        <v>2.6733700031689067</v>
      </c>
      <c r="AC2707">
        <v>0</v>
      </c>
      <c r="AD2707">
        <v>0</v>
      </c>
      <c r="AE2707">
        <v>40.380901844251262</v>
      </c>
    </row>
    <row r="2708" spans="1:31" x14ac:dyDescent="0.25">
      <c r="A2708">
        <v>1631551</v>
      </c>
      <c r="B2708">
        <v>1</v>
      </c>
      <c r="C2708" t="s">
        <v>80</v>
      </c>
      <c r="D2708" t="s">
        <v>96</v>
      </c>
      <c r="E2708" t="s">
        <v>152</v>
      </c>
      <c r="F2708" t="s">
        <v>7994</v>
      </c>
      <c r="G2708" t="s">
        <v>154</v>
      </c>
      <c r="H2708" t="s">
        <v>149</v>
      </c>
      <c r="I2708" t="s">
        <v>135</v>
      </c>
      <c r="J2708" t="s">
        <v>136</v>
      </c>
      <c r="K2708" t="s">
        <v>137</v>
      </c>
      <c r="L2708" t="s">
        <v>7995</v>
      </c>
      <c r="M2708" t="s">
        <v>7996</v>
      </c>
      <c r="N2708">
        <v>2.3886111109999999</v>
      </c>
      <c r="O2708">
        <v>0</v>
      </c>
      <c r="P2708">
        <v>1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0.25857748146491333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0.25857748146491333</v>
      </c>
    </row>
    <row r="2709" spans="1:31" x14ac:dyDescent="0.25">
      <c r="A2709">
        <v>1631553</v>
      </c>
      <c r="B2709">
        <v>1</v>
      </c>
      <c r="C2709" t="s">
        <v>81</v>
      </c>
      <c r="D2709" t="s">
        <v>121</v>
      </c>
      <c r="E2709" t="s">
        <v>204</v>
      </c>
      <c r="F2709" t="s">
        <v>3987</v>
      </c>
      <c r="G2709" t="s">
        <v>161</v>
      </c>
      <c r="H2709" t="s">
        <v>134</v>
      </c>
      <c r="I2709" t="s">
        <v>135</v>
      </c>
      <c r="J2709" t="s">
        <v>136</v>
      </c>
      <c r="K2709" t="s">
        <v>137</v>
      </c>
      <c r="L2709" t="s">
        <v>7997</v>
      </c>
      <c r="M2709" t="s">
        <v>7998</v>
      </c>
      <c r="N2709">
        <v>0.64777777700000005</v>
      </c>
      <c r="O2709">
        <v>0</v>
      </c>
      <c r="P2709">
        <v>242</v>
      </c>
      <c r="Q2709">
        <v>0</v>
      </c>
      <c r="R2709">
        <v>47</v>
      </c>
      <c r="S2709">
        <v>8</v>
      </c>
      <c r="T2709">
        <v>7</v>
      </c>
      <c r="U2709">
        <v>0</v>
      </c>
      <c r="V2709">
        <v>0</v>
      </c>
      <c r="W2709">
        <v>0</v>
      </c>
      <c r="X2709">
        <v>15.943405273217722</v>
      </c>
      <c r="Y2709">
        <v>0</v>
      </c>
      <c r="Z2709">
        <v>1.6340297776634085</v>
      </c>
      <c r="AA2709">
        <v>10.438502773152962</v>
      </c>
      <c r="AB2709">
        <v>3.2910837418529768</v>
      </c>
      <c r="AC2709">
        <v>0</v>
      </c>
      <c r="AD2709">
        <v>0</v>
      </c>
      <c r="AE2709">
        <v>31.307021565887069</v>
      </c>
    </row>
    <row r="2710" spans="1:31" x14ac:dyDescent="0.25">
      <c r="A2710">
        <v>1631555</v>
      </c>
      <c r="B2710">
        <v>1</v>
      </c>
      <c r="C2710" t="s">
        <v>80</v>
      </c>
      <c r="D2710" t="s">
        <v>99</v>
      </c>
      <c r="E2710" t="s">
        <v>178</v>
      </c>
      <c r="F2710" t="s">
        <v>7999</v>
      </c>
      <c r="G2710" t="s">
        <v>1492</v>
      </c>
      <c r="H2710" t="s">
        <v>149</v>
      </c>
      <c r="I2710" t="s">
        <v>135</v>
      </c>
      <c r="J2710" t="s">
        <v>5</v>
      </c>
      <c r="K2710" t="s">
        <v>137</v>
      </c>
      <c r="L2710" t="s">
        <v>8000</v>
      </c>
      <c r="M2710" t="s">
        <v>8001</v>
      </c>
      <c r="N2710">
        <v>1.0977777769999999</v>
      </c>
      <c r="O2710">
        <v>0</v>
      </c>
      <c r="P2710">
        <v>8</v>
      </c>
      <c r="Q2710">
        <v>0</v>
      </c>
      <c r="R2710">
        <v>3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1.1640163886135269</v>
      </c>
      <c r="Y2710">
        <v>0</v>
      </c>
      <c r="Z2710">
        <v>2.545598795707583</v>
      </c>
      <c r="AA2710">
        <v>0</v>
      </c>
      <c r="AB2710">
        <v>0</v>
      </c>
      <c r="AC2710">
        <v>0</v>
      </c>
      <c r="AD2710">
        <v>0</v>
      </c>
      <c r="AE2710">
        <v>3.7096151843211098</v>
      </c>
    </row>
    <row r="2711" spans="1:31" x14ac:dyDescent="0.25">
      <c r="A2711">
        <v>1631557</v>
      </c>
      <c r="B2711">
        <v>1</v>
      </c>
      <c r="C2711" t="s">
        <v>81</v>
      </c>
      <c r="D2711" t="s">
        <v>123</v>
      </c>
      <c r="E2711" t="s">
        <v>178</v>
      </c>
      <c r="F2711" t="s">
        <v>8002</v>
      </c>
      <c r="G2711" t="s">
        <v>227</v>
      </c>
      <c r="H2711" t="s">
        <v>149</v>
      </c>
      <c r="I2711" t="s">
        <v>135</v>
      </c>
      <c r="J2711" t="s">
        <v>136</v>
      </c>
      <c r="K2711" t="s">
        <v>137</v>
      </c>
      <c r="L2711" t="s">
        <v>8003</v>
      </c>
      <c r="M2711" t="s">
        <v>8004</v>
      </c>
      <c r="N2711">
        <v>0.55194444399999998</v>
      </c>
      <c r="O2711">
        <v>0</v>
      </c>
      <c r="P2711">
        <v>2</v>
      </c>
      <c r="Q2711">
        <v>0</v>
      </c>
      <c r="R2711">
        <v>17</v>
      </c>
      <c r="S2711">
        <v>0</v>
      </c>
      <c r="T2711">
        <v>2</v>
      </c>
      <c r="U2711">
        <v>0</v>
      </c>
      <c r="V2711">
        <v>0</v>
      </c>
      <c r="W2711">
        <v>0</v>
      </c>
      <c r="X2711">
        <v>0.24949086470347226</v>
      </c>
      <c r="Y2711">
        <v>0</v>
      </c>
      <c r="Z2711">
        <v>0.76711625203694556</v>
      </c>
      <c r="AA2711">
        <v>0</v>
      </c>
      <c r="AB2711">
        <v>1.2224254725566333</v>
      </c>
      <c r="AC2711">
        <v>0</v>
      </c>
      <c r="AD2711">
        <v>0</v>
      </c>
      <c r="AE2711">
        <v>2.2390325892970511</v>
      </c>
    </row>
    <row r="2712" spans="1:31" x14ac:dyDescent="0.25">
      <c r="A2712">
        <v>1631560</v>
      </c>
      <c r="B2712">
        <v>1</v>
      </c>
      <c r="C2712" t="s">
        <v>80</v>
      </c>
      <c r="D2712" t="s">
        <v>99</v>
      </c>
      <c r="E2712" t="s">
        <v>152</v>
      </c>
      <c r="F2712" t="s">
        <v>8005</v>
      </c>
      <c r="G2712" t="s">
        <v>154</v>
      </c>
      <c r="H2712" t="s">
        <v>149</v>
      </c>
      <c r="I2712" t="s">
        <v>135</v>
      </c>
      <c r="J2712" t="s">
        <v>136</v>
      </c>
      <c r="K2712" t="s">
        <v>137</v>
      </c>
      <c r="L2712" t="s">
        <v>8006</v>
      </c>
      <c r="M2712" t="s">
        <v>8007</v>
      </c>
      <c r="N2712">
        <v>1.312777777</v>
      </c>
      <c r="O2712">
        <v>0</v>
      </c>
      <c r="P2712">
        <v>1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5.6896653150755559E-3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5.6896653150755559E-3</v>
      </c>
    </row>
    <row r="2713" spans="1:31" x14ac:dyDescent="0.25">
      <c r="A2713">
        <v>1631563</v>
      </c>
      <c r="B2713">
        <v>1</v>
      </c>
      <c r="C2713" t="s">
        <v>81</v>
      </c>
      <c r="D2713" t="s">
        <v>124</v>
      </c>
      <c r="E2713" t="s">
        <v>152</v>
      </c>
      <c r="F2713" t="s">
        <v>8008</v>
      </c>
      <c r="G2713" t="s">
        <v>154</v>
      </c>
      <c r="H2713" t="s">
        <v>149</v>
      </c>
      <c r="I2713" t="s">
        <v>135</v>
      </c>
      <c r="J2713" t="s">
        <v>136</v>
      </c>
      <c r="K2713" t="s">
        <v>137</v>
      </c>
      <c r="L2713" t="s">
        <v>8009</v>
      </c>
      <c r="M2713" t="s">
        <v>8010</v>
      </c>
      <c r="N2713">
        <v>0.93083333300000004</v>
      </c>
      <c r="O2713">
        <v>0</v>
      </c>
      <c r="P2713">
        <v>1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</row>
    <row r="2714" spans="1:31" x14ac:dyDescent="0.25">
      <c r="A2714">
        <v>1631564</v>
      </c>
      <c r="B2714">
        <v>1</v>
      </c>
      <c r="C2714" t="s">
        <v>80</v>
      </c>
      <c r="D2714" t="s">
        <v>99</v>
      </c>
      <c r="E2714" t="s">
        <v>178</v>
      </c>
      <c r="F2714" t="s">
        <v>8011</v>
      </c>
      <c r="G2714" t="s">
        <v>227</v>
      </c>
      <c r="H2714" t="s">
        <v>149</v>
      </c>
      <c r="I2714" t="s">
        <v>135</v>
      </c>
      <c r="J2714" t="s">
        <v>136</v>
      </c>
      <c r="K2714" t="s">
        <v>137</v>
      </c>
      <c r="L2714" t="s">
        <v>8012</v>
      </c>
      <c r="M2714" t="s">
        <v>8013</v>
      </c>
      <c r="N2714">
        <v>2.5808333330000002</v>
      </c>
      <c r="O2714">
        <v>0</v>
      </c>
      <c r="P2714">
        <v>27</v>
      </c>
      <c r="Q2714">
        <v>0</v>
      </c>
      <c r="R2714">
        <v>0</v>
      </c>
      <c r="S2714">
        <v>0</v>
      </c>
      <c r="T2714">
        <v>3</v>
      </c>
      <c r="U2714">
        <v>0</v>
      </c>
      <c r="V2714">
        <v>0</v>
      </c>
      <c r="W2714">
        <v>0</v>
      </c>
      <c r="X2714">
        <v>13.137187444686584</v>
      </c>
      <c r="Y2714">
        <v>0</v>
      </c>
      <c r="Z2714">
        <v>0</v>
      </c>
      <c r="AA2714">
        <v>0</v>
      </c>
      <c r="AB2714">
        <v>4.2699807665657152</v>
      </c>
      <c r="AC2714">
        <v>0</v>
      </c>
      <c r="AD2714">
        <v>0</v>
      </c>
      <c r="AE2714">
        <v>17.407168211252298</v>
      </c>
    </row>
    <row r="2715" spans="1:31" x14ac:dyDescent="0.25">
      <c r="A2715">
        <v>1631566</v>
      </c>
      <c r="B2715">
        <v>1</v>
      </c>
      <c r="C2715" t="s">
        <v>81</v>
      </c>
      <c r="D2715" t="s">
        <v>115</v>
      </c>
      <c r="E2715" t="s">
        <v>131</v>
      </c>
      <c r="F2715" t="s">
        <v>8014</v>
      </c>
      <c r="G2715" t="s">
        <v>195</v>
      </c>
      <c r="H2715" t="s">
        <v>134</v>
      </c>
      <c r="I2715" t="s">
        <v>135</v>
      </c>
      <c r="J2715" t="s">
        <v>136</v>
      </c>
      <c r="K2715" t="s">
        <v>137</v>
      </c>
      <c r="L2715" t="s">
        <v>8015</v>
      </c>
      <c r="M2715" t="s">
        <v>8016</v>
      </c>
      <c r="N2715">
        <v>3.5838888880000002</v>
      </c>
      <c r="O2715">
        <v>0</v>
      </c>
      <c r="P2715">
        <v>62</v>
      </c>
      <c r="Q2715">
        <v>0</v>
      </c>
      <c r="R2715">
        <v>3</v>
      </c>
      <c r="S2715">
        <v>1</v>
      </c>
      <c r="T2715">
        <v>3</v>
      </c>
      <c r="U2715">
        <v>0</v>
      </c>
      <c r="V2715">
        <v>0</v>
      </c>
      <c r="W2715">
        <v>0</v>
      </c>
      <c r="X2715">
        <v>12.397573518492337</v>
      </c>
      <c r="Y2715">
        <v>0</v>
      </c>
      <c r="Z2715">
        <v>3.7217735893344353</v>
      </c>
      <c r="AA2715">
        <v>65.189910167403085</v>
      </c>
      <c r="AB2715">
        <v>0.1348345261052378</v>
      </c>
      <c r="AC2715">
        <v>0</v>
      </c>
      <c r="AD2715">
        <v>0</v>
      </c>
      <c r="AE2715">
        <v>81.444091801335091</v>
      </c>
    </row>
    <row r="2716" spans="1:31" x14ac:dyDescent="0.25">
      <c r="A2716">
        <v>1631568</v>
      </c>
      <c r="B2716">
        <v>1</v>
      </c>
      <c r="C2716" t="s">
        <v>81</v>
      </c>
      <c r="D2716" t="s">
        <v>113</v>
      </c>
      <c r="E2716" t="s">
        <v>152</v>
      </c>
      <c r="F2716" t="s">
        <v>8017</v>
      </c>
      <c r="G2716" t="s">
        <v>154</v>
      </c>
      <c r="H2716" t="s">
        <v>149</v>
      </c>
      <c r="I2716" t="s">
        <v>135</v>
      </c>
      <c r="J2716" t="s">
        <v>136</v>
      </c>
      <c r="K2716" t="s">
        <v>137</v>
      </c>
      <c r="L2716" t="s">
        <v>8018</v>
      </c>
      <c r="M2716" t="s">
        <v>8019</v>
      </c>
      <c r="N2716">
        <v>1.302777777</v>
      </c>
      <c r="O2716">
        <v>0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0.15255104338277781</v>
      </c>
      <c r="AA2716">
        <v>0</v>
      </c>
      <c r="AB2716">
        <v>0</v>
      </c>
      <c r="AC2716">
        <v>0</v>
      </c>
      <c r="AD2716">
        <v>0</v>
      </c>
      <c r="AE2716">
        <v>0.15255104338277781</v>
      </c>
    </row>
    <row r="2717" spans="1:31" x14ac:dyDescent="0.25">
      <c r="A2717">
        <v>1631570</v>
      </c>
      <c r="B2717">
        <v>1</v>
      </c>
      <c r="C2717" t="s">
        <v>80</v>
      </c>
      <c r="D2717" t="s">
        <v>106</v>
      </c>
      <c r="E2717" t="s">
        <v>152</v>
      </c>
      <c r="F2717" t="s">
        <v>5072</v>
      </c>
      <c r="G2717" t="s">
        <v>154</v>
      </c>
      <c r="H2717" t="s">
        <v>149</v>
      </c>
      <c r="I2717" t="s">
        <v>135</v>
      </c>
      <c r="J2717" t="s">
        <v>136</v>
      </c>
      <c r="K2717" t="s">
        <v>137</v>
      </c>
      <c r="L2717" t="s">
        <v>8020</v>
      </c>
      <c r="M2717" t="s">
        <v>8021</v>
      </c>
      <c r="N2717">
        <v>0.99555555500000004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0.12231390982863888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0.12231390982863888</v>
      </c>
    </row>
    <row r="2718" spans="1:31" x14ac:dyDescent="0.25">
      <c r="A2718">
        <v>1631571</v>
      </c>
      <c r="B2718">
        <v>1</v>
      </c>
      <c r="C2718" t="s">
        <v>80</v>
      </c>
      <c r="D2718" t="s">
        <v>105</v>
      </c>
      <c r="E2718" t="s">
        <v>204</v>
      </c>
      <c r="F2718" t="s">
        <v>8022</v>
      </c>
      <c r="G2718" t="s">
        <v>161</v>
      </c>
      <c r="H2718" t="s">
        <v>134</v>
      </c>
      <c r="I2718" t="s">
        <v>135</v>
      </c>
      <c r="J2718" t="s">
        <v>136</v>
      </c>
      <c r="K2718" t="s">
        <v>137</v>
      </c>
      <c r="L2718" t="s">
        <v>8023</v>
      </c>
      <c r="M2718" t="s">
        <v>8024</v>
      </c>
      <c r="N2718">
        <v>0.22416666599999999</v>
      </c>
      <c r="O2718">
        <v>1</v>
      </c>
      <c r="P2718">
        <v>851</v>
      </c>
      <c r="Q2718">
        <v>3</v>
      </c>
      <c r="R2718">
        <v>34</v>
      </c>
      <c r="S2718">
        <v>15</v>
      </c>
      <c r="T2718">
        <v>71</v>
      </c>
      <c r="U2718">
        <v>3</v>
      </c>
      <c r="V2718">
        <v>0</v>
      </c>
      <c r="W2718">
        <v>0.15169047031929167</v>
      </c>
      <c r="X2718">
        <v>36.991078832525218</v>
      </c>
      <c r="Y2718">
        <v>0.46807663660336668</v>
      </c>
      <c r="Z2718">
        <v>0.37413941284861335</v>
      </c>
      <c r="AA2718">
        <v>19.368591091465415</v>
      </c>
      <c r="AB2718">
        <v>9.9456045365422661</v>
      </c>
      <c r="AC2718">
        <v>27.131101574565065</v>
      </c>
      <c r="AD2718">
        <v>0</v>
      </c>
      <c r="AE2718">
        <v>94.430282554869237</v>
      </c>
    </row>
    <row r="2719" spans="1:31" x14ac:dyDescent="0.25">
      <c r="A2719">
        <v>1631572</v>
      </c>
      <c r="B2719">
        <v>1</v>
      </c>
      <c r="C2719" t="s">
        <v>80</v>
      </c>
      <c r="D2719" t="s">
        <v>100</v>
      </c>
      <c r="E2719" t="s">
        <v>152</v>
      </c>
      <c r="F2719" t="s">
        <v>8025</v>
      </c>
      <c r="G2719" t="s">
        <v>154</v>
      </c>
      <c r="H2719" t="s">
        <v>149</v>
      </c>
      <c r="I2719" t="s">
        <v>135</v>
      </c>
      <c r="J2719" t="s">
        <v>136</v>
      </c>
      <c r="K2719" t="s">
        <v>137</v>
      </c>
      <c r="L2719" t="s">
        <v>8026</v>
      </c>
      <c r="M2719" t="s">
        <v>8027</v>
      </c>
      <c r="N2719">
        <v>0.97388888799999995</v>
      </c>
      <c r="O2719">
        <v>0</v>
      </c>
      <c r="P2719">
        <v>2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0.3888756198478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0.3888756198478</v>
      </c>
    </row>
    <row r="2720" spans="1:31" x14ac:dyDescent="0.25">
      <c r="A2720">
        <v>1631574</v>
      </c>
      <c r="B2720">
        <v>1</v>
      </c>
      <c r="C2720" t="s">
        <v>80</v>
      </c>
      <c r="D2720" t="s">
        <v>96</v>
      </c>
      <c r="E2720" t="s">
        <v>152</v>
      </c>
      <c r="F2720" t="s">
        <v>8028</v>
      </c>
      <c r="G2720" t="s">
        <v>168</v>
      </c>
      <c r="H2720" t="s">
        <v>149</v>
      </c>
      <c r="I2720" t="s">
        <v>135</v>
      </c>
      <c r="J2720" t="s">
        <v>136</v>
      </c>
      <c r="K2720" t="s">
        <v>137</v>
      </c>
      <c r="L2720" t="s">
        <v>8029</v>
      </c>
      <c r="M2720" t="s">
        <v>8030</v>
      </c>
      <c r="N2720">
        <v>2.2311111110000001</v>
      </c>
      <c r="O2720">
        <v>0</v>
      </c>
      <c r="P2720">
        <v>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3.420540375013889E-3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3.420540375013889E-3</v>
      </c>
    </row>
    <row r="2721" spans="1:31" x14ac:dyDescent="0.25">
      <c r="A2721">
        <v>1631576</v>
      </c>
      <c r="B2721">
        <v>1</v>
      </c>
      <c r="C2721" t="s">
        <v>80</v>
      </c>
      <c r="D2721" t="s">
        <v>107</v>
      </c>
      <c r="E2721" t="s">
        <v>204</v>
      </c>
      <c r="F2721" t="s">
        <v>8031</v>
      </c>
      <c r="G2721" t="s">
        <v>161</v>
      </c>
      <c r="H2721" t="s">
        <v>134</v>
      </c>
      <c r="I2721" t="s">
        <v>135</v>
      </c>
      <c r="J2721" t="s">
        <v>136</v>
      </c>
      <c r="K2721" t="s">
        <v>137</v>
      </c>
      <c r="L2721" t="s">
        <v>8032</v>
      </c>
      <c r="M2721" t="s">
        <v>8033</v>
      </c>
      <c r="N2721">
        <v>0.91444444400000002</v>
      </c>
      <c r="O2721">
        <v>0</v>
      </c>
      <c r="P2721">
        <v>0</v>
      </c>
      <c r="Q2721">
        <v>13</v>
      </c>
      <c r="R2721">
        <v>46</v>
      </c>
      <c r="S2721">
        <v>0</v>
      </c>
      <c r="T2721">
        <v>2</v>
      </c>
      <c r="U2721">
        <v>0</v>
      </c>
      <c r="V2721">
        <v>0</v>
      </c>
      <c r="W2721">
        <v>0</v>
      </c>
      <c r="X2721">
        <v>0</v>
      </c>
      <c r="Y2721">
        <v>152.10464919786386</v>
      </c>
      <c r="Z2721">
        <v>15.214473985458504</v>
      </c>
      <c r="AA2721">
        <v>0</v>
      </c>
      <c r="AB2721">
        <v>1.5226266775607331</v>
      </c>
      <c r="AC2721">
        <v>0</v>
      </c>
      <c r="AD2721">
        <v>0</v>
      </c>
      <c r="AE2721">
        <v>168.84174986088311</v>
      </c>
    </row>
    <row r="2722" spans="1:31" x14ac:dyDescent="0.25">
      <c r="A2722">
        <v>1631577</v>
      </c>
      <c r="B2722">
        <v>1</v>
      </c>
      <c r="C2722" t="s">
        <v>80</v>
      </c>
      <c r="D2722" t="s">
        <v>101</v>
      </c>
      <c r="E2722" t="s">
        <v>152</v>
      </c>
      <c r="F2722" t="s">
        <v>8034</v>
      </c>
      <c r="G2722" t="s">
        <v>154</v>
      </c>
      <c r="H2722" t="s">
        <v>149</v>
      </c>
      <c r="I2722" t="s">
        <v>135</v>
      </c>
      <c r="J2722" t="s">
        <v>136</v>
      </c>
      <c r="K2722" t="s">
        <v>137</v>
      </c>
      <c r="L2722" t="s">
        <v>8035</v>
      </c>
      <c r="M2722" t="s">
        <v>8036</v>
      </c>
      <c r="N2722">
        <v>1.835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0.49476003015059999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0.49476003015059999</v>
      </c>
    </row>
    <row r="2723" spans="1:31" x14ac:dyDescent="0.25">
      <c r="A2723">
        <v>1631578</v>
      </c>
      <c r="B2723">
        <v>1</v>
      </c>
      <c r="C2723" t="s">
        <v>80</v>
      </c>
      <c r="D2723" t="s">
        <v>87</v>
      </c>
      <c r="E2723" t="s">
        <v>146</v>
      </c>
      <c r="F2723" t="s">
        <v>8037</v>
      </c>
      <c r="G2723" t="s">
        <v>260</v>
      </c>
      <c r="H2723" t="s">
        <v>149</v>
      </c>
      <c r="I2723" t="s">
        <v>135</v>
      </c>
      <c r="J2723" t="s">
        <v>136</v>
      </c>
      <c r="K2723" t="s">
        <v>137</v>
      </c>
      <c r="L2723" t="s">
        <v>8038</v>
      </c>
      <c r="M2723" t="s">
        <v>8039</v>
      </c>
      <c r="N2723">
        <v>2.915</v>
      </c>
      <c r="O2723">
        <v>0</v>
      </c>
      <c r="P2723">
        <v>254</v>
      </c>
      <c r="Q2723">
        <v>0</v>
      </c>
      <c r="R2723">
        <v>0</v>
      </c>
      <c r="S2723">
        <v>0</v>
      </c>
      <c r="T2723">
        <v>15</v>
      </c>
      <c r="U2723">
        <v>0</v>
      </c>
      <c r="V2723">
        <v>0</v>
      </c>
      <c r="W2723">
        <v>0</v>
      </c>
      <c r="X2723">
        <v>188.90949409571996</v>
      </c>
      <c r="Y2723">
        <v>0</v>
      </c>
      <c r="Z2723">
        <v>0</v>
      </c>
      <c r="AA2723">
        <v>0</v>
      </c>
      <c r="AB2723">
        <v>48.510090042714843</v>
      </c>
      <c r="AC2723">
        <v>0</v>
      </c>
      <c r="AD2723">
        <v>0</v>
      </c>
      <c r="AE2723">
        <v>237.4195841384348</v>
      </c>
    </row>
    <row r="2724" spans="1:31" x14ac:dyDescent="0.25">
      <c r="A2724">
        <v>1631579</v>
      </c>
      <c r="B2724">
        <v>1</v>
      </c>
      <c r="C2724" t="s">
        <v>81</v>
      </c>
      <c r="D2724" t="s">
        <v>127</v>
      </c>
      <c r="E2724" t="s">
        <v>146</v>
      </c>
      <c r="F2724" t="s">
        <v>6061</v>
      </c>
      <c r="G2724" t="s">
        <v>260</v>
      </c>
      <c r="H2724" t="s">
        <v>149</v>
      </c>
      <c r="I2724" t="s">
        <v>135</v>
      </c>
      <c r="J2724" t="s">
        <v>136</v>
      </c>
      <c r="K2724" t="s">
        <v>137</v>
      </c>
      <c r="L2724" t="s">
        <v>8040</v>
      </c>
      <c r="M2724" t="s">
        <v>8041</v>
      </c>
      <c r="N2724">
        <v>2.4608333330000001</v>
      </c>
      <c r="O2724">
        <v>0</v>
      </c>
      <c r="P2724">
        <v>1</v>
      </c>
      <c r="Q2724">
        <v>0</v>
      </c>
      <c r="R2724">
        <v>8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0.28835871492132864</v>
      </c>
      <c r="Y2724">
        <v>0</v>
      </c>
      <c r="Z2724">
        <v>6.2858638327762488</v>
      </c>
      <c r="AA2724">
        <v>0</v>
      </c>
      <c r="AB2724">
        <v>0</v>
      </c>
      <c r="AC2724">
        <v>0</v>
      </c>
      <c r="AD2724">
        <v>0</v>
      </c>
      <c r="AE2724">
        <v>6.5742225476975777</v>
      </c>
    </row>
    <row r="2725" spans="1:31" x14ac:dyDescent="0.25">
      <c r="A2725">
        <v>1631581</v>
      </c>
      <c r="B2725">
        <v>1</v>
      </c>
      <c r="C2725" t="s">
        <v>81</v>
      </c>
      <c r="D2725" t="s">
        <v>118</v>
      </c>
      <c r="E2725" t="s">
        <v>131</v>
      </c>
      <c r="F2725" t="s">
        <v>8042</v>
      </c>
      <c r="G2725" t="s">
        <v>161</v>
      </c>
      <c r="H2725" t="s">
        <v>134</v>
      </c>
      <c r="I2725" t="s">
        <v>135</v>
      </c>
      <c r="J2725" t="s">
        <v>136</v>
      </c>
      <c r="K2725" t="s">
        <v>137</v>
      </c>
      <c r="L2725" t="s">
        <v>8043</v>
      </c>
      <c r="M2725" t="s">
        <v>8044</v>
      </c>
      <c r="N2725">
        <v>1.374166666</v>
      </c>
      <c r="O2725">
        <v>0</v>
      </c>
      <c r="P2725">
        <v>348</v>
      </c>
      <c r="Q2725">
        <v>2</v>
      </c>
      <c r="R2725">
        <v>75</v>
      </c>
      <c r="S2725">
        <v>0</v>
      </c>
      <c r="T2725">
        <v>12</v>
      </c>
      <c r="U2725">
        <v>0</v>
      </c>
      <c r="V2725">
        <v>0</v>
      </c>
      <c r="W2725">
        <v>0</v>
      </c>
      <c r="X2725">
        <v>41.142556129974906</v>
      </c>
      <c r="Y2725">
        <v>1.4533076054535519</v>
      </c>
      <c r="Z2725">
        <v>20.402956826182969</v>
      </c>
      <c r="AA2725">
        <v>0</v>
      </c>
      <c r="AB2725">
        <v>6.03190290479521</v>
      </c>
      <c r="AC2725">
        <v>0</v>
      </c>
      <c r="AD2725">
        <v>0</v>
      </c>
      <c r="AE2725">
        <v>69.030723466406641</v>
      </c>
    </row>
    <row r="2726" spans="1:31" x14ac:dyDescent="0.25">
      <c r="A2726">
        <v>1631582</v>
      </c>
      <c r="B2726">
        <v>1</v>
      </c>
      <c r="C2726" t="s">
        <v>80</v>
      </c>
      <c r="D2726" t="s">
        <v>100</v>
      </c>
      <c r="E2726" t="s">
        <v>152</v>
      </c>
      <c r="F2726" t="s">
        <v>8045</v>
      </c>
      <c r="G2726" t="s">
        <v>154</v>
      </c>
      <c r="H2726" t="s">
        <v>149</v>
      </c>
      <c r="I2726" t="s">
        <v>135</v>
      </c>
      <c r="J2726" t="s">
        <v>136</v>
      </c>
      <c r="K2726" t="s">
        <v>137</v>
      </c>
      <c r="L2726" t="s">
        <v>8046</v>
      </c>
      <c r="M2726" t="s">
        <v>8047</v>
      </c>
      <c r="N2726">
        <v>2.5194444439999999</v>
      </c>
      <c r="O2726">
        <v>0</v>
      </c>
      <c r="P2726">
        <v>1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0.59568649204297563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0.59568649204297563</v>
      </c>
    </row>
    <row r="2727" spans="1:31" x14ac:dyDescent="0.25">
      <c r="A2727">
        <v>1631592</v>
      </c>
      <c r="B2727">
        <v>1</v>
      </c>
      <c r="C2727" t="s">
        <v>80</v>
      </c>
      <c r="D2727" t="s">
        <v>90</v>
      </c>
      <c r="E2727" t="s">
        <v>152</v>
      </c>
      <c r="F2727" t="s">
        <v>8048</v>
      </c>
      <c r="G2727" t="s">
        <v>154</v>
      </c>
      <c r="H2727" t="s">
        <v>149</v>
      </c>
      <c r="I2727" t="s">
        <v>135</v>
      </c>
      <c r="J2727" t="s">
        <v>136</v>
      </c>
      <c r="K2727" t="s">
        <v>137</v>
      </c>
      <c r="L2727" t="s">
        <v>8049</v>
      </c>
      <c r="M2727" t="s">
        <v>8050</v>
      </c>
      <c r="N2727">
        <v>5.6574999999999998</v>
      </c>
      <c r="O2727">
        <v>0</v>
      </c>
      <c r="P2727">
        <v>5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4.4294300447725528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4.4294300447725528</v>
      </c>
    </row>
    <row r="2728" spans="1:31" x14ac:dyDescent="0.25">
      <c r="A2728">
        <v>1631593</v>
      </c>
      <c r="B2728">
        <v>1</v>
      </c>
      <c r="C2728" t="s">
        <v>81</v>
      </c>
      <c r="D2728" t="s">
        <v>112</v>
      </c>
      <c r="E2728" t="s">
        <v>362</v>
      </c>
      <c r="F2728" t="s">
        <v>8051</v>
      </c>
      <c r="G2728" t="s">
        <v>900</v>
      </c>
      <c r="H2728" t="s">
        <v>149</v>
      </c>
      <c r="I2728" t="s">
        <v>135</v>
      </c>
      <c r="J2728" t="s">
        <v>136</v>
      </c>
      <c r="K2728" t="s">
        <v>137</v>
      </c>
      <c r="L2728" t="s">
        <v>8052</v>
      </c>
      <c r="M2728" t="s">
        <v>8053</v>
      </c>
      <c r="N2728">
        <v>1.113888888</v>
      </c>
      <c r="O2728">
        <v>0</v>
      </c>
      <c r="P2728">
        <v>23</v>
      </c>
      <c r="Q2728">
        <v>0</v>
      </c>
      <c r="R2728">
        <v>0</v>
      </c>
      <c r="S2728">
        <v>0</v>
      </c>
      <c r="T2728">
        <v>8</v>
      </c>
      <c r="U2728">
        <v>0</v>
      </c>
      <c r="V2728">
        <v>0</v>
      </c>
      <c r="W2728">
        <v>0</v>
      </c>
      <c r="X2728">
        <v>4.8315832601622279</v>
      </c>
      <c r="Y2728">
        <v>0</v>
      </c>
      <c r="Z2728">
        <v>0</v>
      </c>
      <c r="AA2728">
        <v>0</v>
      </c>
      <c r="AB2728">
        <v>1.3143933900367544</v>
      </c>
      <c r="AC2728">
        <v>0</v>
      </c>
      <c r="AD2728">
        <v>0</v>
      </c>
      <c r="AE2728">
        <v>6.1459766501989819</v>
      </c>
    </row>
    <row r="2729" spans="1:31" x14ac:dyDescent="0.25">
      <c r="A2729">
        <v>1631595</v>
      </c>
      <c r="B2729">
        <v>1</v>
      </c>
      <c r="C2729" t="s">
        <v>80</v>
      </c>
      <c r="D2729" t="s">
        <v>107</v>
      </c>
      <c r="E2729" t="s">
        <v>152</v>
      </c>
      <c r="F2729" t="s">
        <v>8054</v>
      </c>
      <c r="G2729" t="s">
        <v>154</v>
      </c>
      <c r="H2729" t="s">
        <v>149</v>
      </c>
      <c r="I2729" t="s">
        <v>135</v>
      </c>
      <c r="J2729" t="s">
        <v>136</v>
      </c>
      <c r="K2729" t="s">
        <v>137</v>
      </c>
      <c r="L2729" t="s">
        <v>8055</v>
      </c>
      <c r="M2729" t="s">
        <v>8056</v>
      </c>
      <c r="N2729">
        <v>1.7727777769999999</v>
      </c>
      <c r="O2729">
        <v>0</v>
      </c>
      <c r="P2729">
        <v>2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2.2576508120859518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2.2576508120859518</v>
      </c>
    </row>
    <row r="2730" spans="1:31" x14ac:dyDescent="0.25">
      <c r="A2730">
        <v>1631596</v>
      </c>
      <c r="B2730">
        <v>1</v>
      </c>
      <c r="C2730" t="s">
        <v>80</v>
      </c>
      <c r="D2730" t="s">
        <v>92</v>
      </c>
      <c r="E2730" t="s">
        <v>178</v>
      </c>
      <c r="F2730" t="s">
        <v>8057</v>
      </c>
      <c r="G2730" t="s">
        <v>180</v>
      </c>
      <c r="H2730" t="s">
        <v>149</v>
      </c>
      <c r="I2730" t="s">
        <v>135</v>
      </c>
      <c r="J2730" t="s">
        <v>136</v>
      </c>
      <c r="K2730" t="s">
        <v>137</v>
      </c>
      <c r="L2730" t="s">
        <v>8058</v>
      </c>
      <c r="M2730" t="s">
        <v>8059</v>
      </c>
      <c r="N2730">
        <v>8.2916666659999994</v>
      </c>
      <c r="O2730">
        <v>0</v>
      </c>
      <c r="P2730">
        <v>3</v>
      </c>
      <c r="Q2730">
        <v>0</v>
      </c>
      <c r="R2730">
        <v>12</v>
      </c>
      <c r="S2730">
        <v>0</v>
      </c>
      <c r="T2730">
        <v>1</v>
      </c>
      <c r="U2730">
        <v>0</v>
      </c>
      <c r="V2730">
        <v>0</v>
      </c>
      <c r="W2730">
        <v>0</v>
      </c>
      <c r="X2730">
        <v>6.3545131020799994</v>
      </c>
      <c r="Y2730">
        <v>0</v>
      </c>
      <c r="Z2730">
        <v>4.923444254740172</v>
      </c>
      <c r="AA2730">
        <v>0</v>
      </c>
      <c r="AB2730">
        <v>2.939952798427929</v>
      </c>
      <c r="AC2730">
        <v>0</v>
      </c>
      <c r="AD2730">
        <v>0</v>
      </c>
      <c r="AE2730">
        <v>14.217910155248099</v>
      </c>
    </row>
    <row r="2731" spans="1:31" x14ac:dyDescent="0.25">
      <c r="A2731">
        <v>1631597</v>
      </c>
      <c r="B2731">
        <v>1</v>
      </c>
      <c r="C2731" t="s">
        <v>80</v>
      </c>
      <c r="D2731" t="s">
        <v>93</v>
      </c>
      <c r="E2731" t="s">
        <v>140</v>
      </c>
      <c r="F2731" t="s">
        <v>8060</v>
      </c>
      <c r="G2731" t="s">
        <v>161</v>
      </c>
      <c r="H2731" t="s">
        <v>134</v>
      </c>
      <c r="I2731" t="s">
        <v>135</v>
      </c>
      <c r="J2731" t="s">
        <v>136</v>
      </c>
      <c r="K2731" t="s">
        <v>137</v>
      </c>
      <c r="L2731" t="s">
        <v>8061</v>
      </c>
      <c r="M2731" t="s">
        <v>8062</v>
      </c>
      <c r="N2731">
        <v>0.27083333300000001</v>
      </c>
      <c r="O2731">
        <v>0</v>
      </c>
      <c r="P2731">
        <v>1826</v>
      </c>
      <c r="Q2731">
        <v>0</v>
      </c>
      <c r="R2731">
        <v>55</v>
      </c>
      <c r="S2731">
        <v>5</v>
      </c>
      <c r="T2731">
        <v>269</v>
      </c>
      <c r="U2731">
        <v>4</v>
      </c>
      <c r="V2731">
        <v>2</v>
      </c>
      <c r="W2731">
        <v>0</v>
      </c>
      <c r="X2731">
        <v>128.53560315069441</v>
      </c>
      <c r="Y2731">
        <v>0</v>
      </c>
      <c r="Z2731">
        <v>12.32884367149096</v>
      </c>
      <c r="AA2731">
        <v>6.5432662993506678</v>
      </c>
      <c r="AB2731">
        <v>104.12343485434592</v>
      </c>
      <c r="AC2731">
        <v>70.053332828376369</v>
      </c>
      <c r="AD2731">
        <v>1.3149804922907666</v>
      </c>
      <c r="AE2731">
        <v>322.89946129654913</v>
      </c>
    </row>
    <row r="2732" spans="1:31" x14ac:dyDescent="0.25">
      <c r="A2732">
        <v>1631598</v>
      </c>
      <c r="B2732">
        <v>1</v>
      </c>
      <c r="C2732" t="s">
        <v>80</v>
      </c>
      <c r="D2732" t="s">
        <v>102</v>
      </c>
      <c r="E2732" t="s">
        <v>146</v>
      </c>
      <c r="F2732" t="s">
        <v>8063</v>
      </c>
      <c r="G2732" t="s">
        <v>227</v>
      </c>
      <c r="H2732" t="s">
        <v>149</v>
      </c>
      <c r="I2732" t="s">
        <v>135</v>
      </c>
      <c r="J2732" t="s">
        <v>136</v>
      </c>
      <c r="K2732" t="s">
        <v>137</v>
      </c>
      <c r="L2732" t="s">
        <v>8064</v>
      </c>
      <c r="M2732" t="s">
        <v>8065</v>
      </c>
      <c r="N2732">
        <v>1.0377777770000001</v>
      </c>
      <c r="O2732">
        <v>0</v>
      </c>
      <c r="P2732">
        <v>0</v>
      </c>
      <c r="Q2732">
        <v>0</v>
      </c>
      <c r="R2732">
        <v>28</v>
      </c>
      <c r="S2732">
        <v>0</v>
      </c>
      <c r="T2732">
        <v>6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12.345927890454959</v>
      </c>
      <c r="AA2732">
        <v>0</v>
      </c>
      <c r="AB2732">
        <v>5.3398566223635662</v>
      </c>
      <c r="AC2732">
        <v>0</v>
      </c>
      <c r="AD2732">
        <v>0</v>
      </c>
      <c r="AE2732">
        <v>17.685784512818525</v>
      </c>
    </row>
    <row r="2733" spans="1:31" x14ac:dyDescent="0.25">
      <c r="A2733">
        <v>1631600</v>
      </c>
      <c r="B2733">
        <v>1</v>
      </c>
      <c r="C2733" t="s">
        <v>80</v>
      </c>
      <c r="D2733" t="s">
        <v>83</v>
      </c>
      <c r="E2733" t="s">
        <v>204</v>
      </c>
      <c r="F2733" t="s">
        <v>8066</v>
      </c>
      <c r="G2733" t="s">
        <v>161</v>
      </c>
      <c r="H2733" t="s">
        <v>134</v>
      </c>
      <c r="I2733" t="s">
        <v>135</v>
      </c>
      <c r="J2733" t="s">
        <v>136</v>
      </c>
      <c r="K2733" t="s">
        <v>137</v>
      </c>
      <c r="L2733" t="s">
        <v>8067</v>
      </c>
      <c r="M2733" t="s">
        <v>8044</v>
      </c>
      <c r="N2733">
        <v>0.63249999999999995</v>
      </c>
      <c r="O2733">
        <v>0</v>
      </c>
      <c r="P2733">
        <v>317</v>
      </c>
      <c r="Q2733">
        <v>0</v>
      </c>
      <c r="R2733">
        <v>0</v>
      </c>
      <c r="S2733">
        <v>0</v>
      </c>
      <c r="T2733">
        <v>22</v>
      </c>
      <c r="U2733">
        <v>0</v>
      </c>
      <c r="V2733">
        <v>0</v>
      </c>
      <c r="W2733">
        <v>0</v>
      </c>
      <c r="X2733">
        <v>70.938946362002213</v>
      </c>
      <c r="Y2733">
        <v>0</v>
      </c>
      <c r="Z2733">
        <v>0</v>
      </c>
      <c r="AA2733">
        <v>0</v>
      </c>
      <c r="AB2733">
        <v>3.8486406956431569</v>
      </c>
      <c r="AC2733">
        <v>0</v>
      </c>
      <c r="AD2733">
        <v>0</v>
      </c>
      <c r="AE2733">
        <v>74.787587057645368</v>
      </c>
    </row>
    <row r="2734" spans="1:31" x14ac:dyDescent="0.25">
      <c r="A2734">
        <v>1631601</v>
      </c>
      <c r="B2734">
        <v>1</v>
      </c>
      <c r="C2734" t="s">
        <v>81</v>
      </c>
      <c r="D2734" t="s">
        <v>112</v>
      </c>
      <c r="E2734" t="s">
        <v>140</v>
      </c>
      <c r="F2734" t="s">
        <v>8068</v>
      </c>
      <c r="G2734" t="s">
        <v>1322</v>
      </c>
      <c r="H2734" t="s">
        <v>134</v>
      </c>
      <c r="I2734" t="s">
        <v>135</v>
      </c>
      <c r="J2734" t="s">
        <v>136</v>
      </c>
      <c r="K2734" t="s">
        <v>137</v>
      </c>
      <c r="L2734" t="s">
        <v>8069</v>
      </c>
      <c r="M2734" t="s">
        <v>8070</v>
      </c>
      <c r="N2734">
        <v>6.9383333330000001</v>
      </c>
      <c r="O2734">
        <v>0</v>
      </c>
      <c r="P2734">
        <v>3</v>
      </c>
      <c r="Q2734">
        <v>11</v>
      </c>
      <c r="R2734">
        <v>59</v>
      </c>
      <c r="S2734">
        <v>6</v>
      </c>
      <c r="T2734">
        <v>5</v>
      </c>
      <c r="U2734">
        <v>0</v>
      </c>
      <c r="V2734">
        <v>0</v>
      </c>
      <c r="W2734">
        <v>0</v>
      </c>
      <c r="X2734">
        <v>4.1270430100551323</v>
      </c>
      <c r="Y2734">
        <v>1679.5170501129878</v>
      </c>
      <c r="Z2734">
        <v>313.31578002982451</v>
      </c>
      <c r="AA2734">
        <v>181.37582217531326</v>
      </c>
      <c r="AB2734">
        <v>108.96894190900042</v>
      </c>
      <c r="AC2734">
        <v>0</v>
      </c>
      <c r="AD2734">
        <v>0</v>
      </c>
      <c r="AE2734">
        <v>2287.3046372371814</v>
      </c>
    </row>
    <row r="2735" spans="1:31" x14ac:dyDescent="0.25">
      <c r="A2735">
        <v>1631604</v>
      </c>
      <c r="B2735">
        <v>1</v>
      </c>
      <c r="C2735" t="s">
        <v>81</v>
      </c>
      <c r="D2735" t="s">
        <v>113</v>
      </c>
      <c r="E2735" t="s">
        <v>178</v>
      </c>
      <c r="F2735" t="s">
        <v>8071</v>
      </c>
      <c r="G2735" t="s">
        <v>227</v>
      </c>
      <c r="H2735" t="s">
        <v>149</v>
      </c>
      <c r="I2735" t="s">
        <v>135</v>
      </c>
      <c r="J2735" t="s">
        <v>136</v>
      </c>
      <c r="K2735" t="s">
        <v>137</v>
      </c>
      <c r="L2735" t="s">
        <v>8072</v>
      </c>
      <c r="M2735" t="s">
        <v>8073</v>
      </c>
      <c r="N2735">
        <v>1.795555555</v>
      </c>
      <c r="O2735">
        <v>0</v>
      </c>
      <c r="P2735">
        <v>24</v>
      </c>
      <c r="Q2735">
        <v>0</v>
      </c>
      <c r="R2735">
        <v>0</v>
      </c>
      <c r="S2735">
        <v>0</v>
      </c>
      <c r="T2735">
        <v>13</v>
      </c>
      <c r="U2735">
        <v>0</v>
      </c>
      <c r="V2735">
        <v>0</v>
      </c>
      <c r="W2735">
        <v>0</v>
      </c>
      <c r="X2735">
        <v>13.233748162817179</v>
      </c>
      <c r="Y2735">
        <v>0</v>
      </c>
      <c r="Z2735">
        <v>0</v>
      </c>
      <c r="AA2735">
        <v>0</v>
      </c>
      <c r="AB2735">
        <v>9.5993304353822282</v>
      </c>
      <c r="AC2735">
        <v>0</v>
      </c>
      <c r="AD2735">
        <v>0</v>
      </c>
      <c r="AE2735">
        <v>22.833078598199407</v>
      </c>
    </row>
    <row r="2736" spans="1:31" x14ac:dyDescent="0.25">
      <c r="A2736">
        <v>1631607</v>
      </c>
      <c r="B2736">
        <v>1</v>
      </c>
      <c r="C2736" t="s">
        <v>80</v>
      </c>
      <c r="D2736" t="s">
        <v>96</v>
      </c>
      <c r="E2736" t="s">
        <v>152</v>
      </c>
      <c r="F2736" t="s">
        <v>8074</v>
      </c>
      <c r="G2736" t="s">
        <v>154</v>
      </c>
      <c r="H2736" t="s">
        <v>149</v>
      </c>
      <c r="I2736" t="s">
        <v>135</v>
      </c>
      <c r="J2736" t="s">
        <v>136</v>
      </c>
      <c r="K2736" t="s">
        <v>137</v>
      </c>
      <c r="L2736" t="s">
        <v>8075</v>
      </c>
      <c r="M2736" t="s">
        <v>8076</v>
      </c>
      <c r="N2736">
        <v>3.4897222220000002</v>
      </c>
      <c r="O2736">
        <v>0</v>
      </c>
      <c r="P2736">
        <v>2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1.0932605376757192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1.0932605376757192</v>
      </c>
    </row>
    <row r="2737" spans="1:31" x14ac:dyDescent="0.25">
      <c r="A2737">
        <v>1631609</v>
      </c>
      <c r="B2737">
        <v>1</v>
      </c>
      <c r="C2737" t="s">
        <v>81</v>
      </c>
      <c r="D2737" t="s">
        <v>117</v>
      </c>
      <c r="E2737" t="s">
        <v>152</v>
      </c>
      <c r="F2737" t="s">
        <v>8077</v>
      </c>
      <c r="G2737" t="s">
        <v>154</v>
      </c>
      <c r="H2737" t="s">
        <v>149</v>
      </c>
      <c r="I2737" t="s">
        <v>135</v>
      </c>
      <c r="J2737" t="s">
        <v>136</v>
      </c>
      <c r="K2737" t="s">
        <v>137</v>
      </c>
      <c r="L2737" t="s">
        <v>8078</v>
      </c>
      <c r="M2737" t="s">
        <v>8079</v>
      </c>
      <c r="N2737">
        <v>1.2833333330000001</v>
      </c>
      <c r="O2737">
        <v>0</v>
      </c>
      <c r="P2737">
        <v>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0.19974425621239222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0.19974425621239222</v>
      </c>
    </row>
    <row r="2738" spans="1:31" x14ac:dyDescent="0.25">
      <c r="A2738">
        <v>1631611</v>
      </c>
      <c r="B2738">
        <v>1</v>
      </c>
      <c r="C2738" t="s">
        <v>80</v>
      </c>
      <c r="D2738" t="s">
        <v>96</v>
      </c>
      <c r="E2738" t="s">
        <v>152</v>
      </c>
      <c r="F2738" t="s">
        <v>8080</v>
      </c>
      <c r="G2738" t="s">
        <v>168</v>
      </c>
      <c r="H2738" t="s">
        <v>149</v>
      </c>
      <c r="I2738" t="s">
        <v>135</v>
      </c>
      <c r="J2738" t="s">
        <v>136</v>
      </c>
      <c r="K2738" t="s">
        <v>137</v>
      </c>
      <c r="L2738" t="s">
        <v>8081</v>
      </c>
      <c r="M2738" t="s">
        <v>8082</v>
      </c>
      <c r="N2738">
        <v>4.7311111109999997</v>
      </c>
      <c r="O2738">
        <v>0</v>
      </c>
      <c r="P2738">
        <v>3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13.863892352344569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13.863892352344569</v>
      </c>
    </row>
    <row r="2739" spans="1:31" x14ac:dyDescent="0.25">
      <c r="A2739">
        <v>1631612</v>
      </c>
      <c r="B2739">
        <v>1</v>
      </c>
      <c r="C2739" t="s">
        <v>80</v>
      </c>
      <c r="D2739" t="s">
        <v>102</v>
      </c>
      <c r="E2739" t="s">
        <v>140</v>
      </c>
      <c r="F2739" t="s">
        <v>8083</v>
      </c>
      <c r="G2739" t="s">
        <v>161</v>
      </c>
      <c r="H2739" t="s">
        <v>134</v>
      </c>
      <c r="I2739" t="s">
        <v>135</v>
      </c>
      <c r="J2739" t="s">
        <v>136</v>
      </c>
      <c r="K2739" t="s">
        <v>137</v>
      </c>
      <c r="L2739" t="s">
        <v>8084</v>
      </c>
      <c r="M2739" t="s">
        <v>8085</v>
      </c>
      <c r="N2739">
        <v>6.5277776999999995E-2</v>
      </c>
      <c r="O2739">
        <v>0</v>
      </c>
      <c r="P2739">
        <v>3901</v>
      </c>
      <c r="Q2739">
        <v>0</v>
      </c>
      <c r="R2739">
        <v>24</v>
      </c>
      <c r="S2739">
        <v>1</v>
      </c>
      <c r="T2739">
        <v>625</v>
      </c>
      <c r="U2739">
        <v>0</v>
      </c>
      <c r="V2739">
        <v>0</v>
      </c>
      <c r="W2739">
        <v>0</v>
      </c>
      <c r="X2739">
        <v>54.39283117442249</v>
      </c>
      <c r="Y2739">
        <v>0</v>
      </c>
      <c r="Z2739">
        <v>1.2783030652945422</v>
      </c>
      <c r="AA2739">
        <v>0.87521537390235005</v>
      </c>
      <c r="AB2739">
        <v>35.396506501792793</v>
      </c>
      <c r="AC2739">
        <v>0</v>
      </c>
      <c r="AD2739">
        <v>0</v>
      </c>
      <c r="AE2739">
        <v>91.942856115412184</v>
      </c>
    </row>
    <row r="2740" spans="1:31" x14ac:dyDescent="0.25">
      <c r="A2740">
        <v>1631614</v>
      </c>
      <c r="B2740">
        <v>1</v>
      </c>
      <c r="C2740" t="s">
        <v>81</v>
      </c>
      <c r="D2740" t="s">
        <v>128</v>
      </c>
      <c r="E2740" t="s">
        <v>152</v>
      </c>
      <c r="F2740" t="s">
        <v>8086</v>
      </c>
      <c r="G2740" t="s">
        <v>154</v>
      </c>
      <c r="H2740" t="s">
        <v>149</v>
      </c>
      <c r="I2740" t="s">
        <v>135</v>
      </c>
      <c r="J2740" t="s">
        <v>136</v>
      </c>
      <c r="K2740" t="s">
        <v>137</v>
      </c>
      <c r="L2740" t="s">
        <v>8087</v>
      </c>
      <c r="M2740" t="s">
        <v>8088</v>
      </c>
      <c r="N2740">
        <v>2.9697222220000001</v>
      </c>
      <c r="O2740">
        <v>0</v>
      </c>
      <c r="P2740">
        <v>2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0.55440270267097669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0.55440270267097669</v>
      </c>
    </row>
    <row r="2741" spans="1:31" x14ac:dyDescent="0.25">
      <c r="A2741">
        <v>1631617</v>
      </c>
      <c r="B2741">
        <v>1</v>
      </c>
      <c r="C2741" t="s">
        <v>80</v>
      </c>
      <c r="D2741" t="s">
        <v>99</v>
      </c>
      <c r="E2741" t="s">
        <v>178</v>
      </c>
      <c r="F2741" t="s">
        <v>8089</v>
      </c>
      <c r="G2741" t="s">
        <v>187</v>
      </c>
      <c r="H2741" t="s">
        <v>149</v>
      </c>
      <c r="I2741" t="s">
        <v>135</v>
      </c>
      <c r="J2741" t="s">
        <v>136</v>
      </c>
      <c r="K2741" t="s">
        <v>137</v>
      </c>
      <c r="L2741" t="s">
        <v>8090</v>
      </c>
      <c r="M2741" t="s">
        <v>8091</v>
      </c>
      <c r="N2741">
        <v>2.3925000000000001</v>
      </c>
      <c r="O2741">
        <v>0</v>
      </c>
      <c r="P2741">
        <v>132</v>
      </c>
      <c r="Q2741">
        <v>0</v>
      </c>
      <c r="R2741">
        <v>0</v>
      </c>
      <c r="S2741">
        <v>0</v>
      </c>
      <c r="T2741">
        <v>26</v>
      </c>
      <c r="U2741">
        <v>0</v>
      </c>
      <c r="V2741">
        <v>0</v>
      </c>
      <c r="W2741">
        <v>0</v>
      </c>
      <c r="X2741">
        <v>123.63631945392342</v>
      </c>
      <c r="Y2741">
        <v>0</v>
      </c>
      <c r="Z2741">
        <v>0</v>
      </c>
      <c r="AA2741">
        <v>0</v>
      </c>
      <c r="AB2741">
        <v>35.361096935413244</v>
      </c>
      <c r="AC2741">
        <v>0</v>
      </c>
      <c r="AD2741">
        <v>0</v>
      </c>
      <c r="AE2741">
        <v>158.99741638933665</v>
      </c>
    </row>
    <row r="2742" spans="1:31" x14ac:dyDescent="0.25">
      <c r="A2742">
        <v>1631618</v>
      </c>
      <c r="B2742">
        <v>1</v>
      </c>
      <c r="C2742" t="s">
        <v>80</v>
      </c>
      <c r="D2742" t="s">
        <v>101</v>
      </c>
      <c r="E2742" t="s">
        <v>152</v>
      </c>
      <c r="F2742" t="s">
        <v>8092</v>
      </c>
      <c r="G2742" t="s">
        <v>168</v>
      </c>
      <c r="H2742" t="s">
        <v>149</v>
      </c>
      <c r="I2742" t="s">
        <v>135</v>
      </c>
      <c r="J2742" t="s">
        <v>136</v>
      </c>
      <c r="K2742" t="s">
        <v>137</v>
      </c>
      <c r="L2742" t="s">
        <v>8093</v>
      </c>
      <c r="M2742" t="s">
        <v>8094</v>
      </c>
      <c r="N2742">
        <v>175.39361111100001</v>
      </c>
      <c r="O2742">
        <v>0</v>
      </c>
      <c r="P2742">
        <v>4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154.52239069165691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154.52239069165691</v>
      </c>
    </row>
    <row r="2743" spans="1:31" x14ac:dyDescent="0.25">
      <c r="A2743">
        <v>1631619</v>
      </c>
      <c r="B2743">
        <v>1</v>
      </c>
      <c r="C2743" t="s">
        <v>80</v>
      </c>
      <c r="D2743" t="s">
        <v>100</v>
      </c>
      <c r="E2743" t="s">
        <v>131</v>
      </c>
      <c r="F2743" t="s">
        <v>8095</v>
      </c>
      <c r="G2743" t="s">
        <v>161</v>
      </c>
      <c r="H2743" t="s">
        <v>134</v>
      </c>
      <c r="I2743" t="s">
        <v>135</v>
      </c>
      <c r="J2743" t="s">
        <v>136</v>
      </c>
      <c r="K2743" t="s">
        <v>137</v>
      </c>
      <c r="L2743" t="s">
        <v>8096</v>
      </c>
      <c r="M2743" t="s">
        <v>8097</v>
      </c>
      <c r="N2743">
        <v>1.0333333330000001</v>
      </c>
      <c r="O2743">
        <v>0</v>
      </c>
      <c r="P2743">
        <v>0</v>
      </c>
      <c r="Q2743">
        <v>4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0.9136049103951972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0.9136049103951972</v>
      </c>
    </row>
    <row r="2744" spans="1:31" x14ac:dyDescent="0.25">
      <c r="A2744">
        <v>1631621</v>
      </c>
      <c r="B2744">
        <v>1</v>
      </c>
      <c r="C2744" t="s">
        <v>81</v>
      </c>
      <c r="D2744" t="s">
        <v>113</v>
      </c>
      <c r="E2744" t="s">
        <v>131</v>
      </c>
      <c r="F2744" t="s">
        <v>8098</v>
      </c>
      <c r="G2744" t="s">
        <v>585</v>
      </c>
      <c r="H2744" t="s">
        <v>134</v>
      </c>
      <c r="I2744" t="s">
        <v>135</v>
      </c>
      <c r="J2744" t="s">
        <v>136</v>
      </c>
      <c r="K2744" t="s">
        <v>137</v>
      </c>
      <c r="L2744" t="s">
        <v>8099</v>
      </c>
      <c r="M2744" t="s">
        <v>8100</v>
      </c>
      <c r="N2744">
        <v>1.6419444439999999</v>
      </c>
      <c r="O2744">
        <v>0</v>
      </c>
      <c r="P2744">
        <v>236</v>
      </c>
      <c r="Q2744">
        <v>1</v>
      </c>
      <c r="R2744">
        <v>8</v>
      </c>
      <c r="S2744">
        <v>7</v>
      </c>
      <c r="T2744">
        <v>3</v>
      </c>
      <c r="U2744">
        <v>0</v>
      </c>
      <c r="V2744">
        <v>0</v>
      </c>
      <c r="W2744">
        <v>0</v>
      </c>
      <c r="X2744">
        <v>29.412875089102744</v>
      </c>
      <c r="Y2744">
        <v>0.37809376731933336</v>
      </c>
      <c r="Z2744">
        <v>2.4837821069251484</v>
      </c>
      <c r="AA2744">
        <v>14.906773148361133</v>
      </c>
      <c r="AB2744">
        <v>1.8426707145602408</v>
      </c>
      <c r="AC2744">
        <v>0</v>
      </c>
      <c r="AD2744">
        <v>0</v>
      </c>
      <c r="AE2744">
        <v>49.024194826268605</v>
      </c>
    </row>
    <row r="2745" spans="1:31" x14ac:dyDescent="0.25">
      <c r="A2745">
        <v>1631622</v>
      </c>
      <c r="B2745">
        <v>1</v>
      </c>
      <c r="C2745" t="s">
        <v>80</v>
      </c>
      <c r="D2745" t="s">
        <v>97</v>
      </c>
      <c r="E2745" t="s">
        <v>152</v>
      </c>
      <c r="F2745" t="s">
        <v>8101</v>
      </c>
      <c r="G2745" t="s">
        <v>154</v>
      </c>
      <c r="H2745" t="s">
        <v>149</v>
      </c>
      <c r="I2745" t="s">
        <v>135</v>
      </c>
      <c r="J2745" t="s">
        <v>136</v>
      </c>
      <c r="K2745" t="s">
        <v>137</v>
      </c>
      <c r="L2745" t="s">
        <v>8102</v>
      </c>
      <c r="M2745" t="s">
        <v>8103</v>
      </c>
      <c r="N2745">
        <v>4.3658333330000003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4.4290703276293062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4.4290703276293062</v>
      </c>
    </row>
    <row r="2746" spans="1:31" x14ac:dyDescent="0.25">
      <c r="A2746">
        <v>1631629</v>
      </c>
      <c r="B2746">
        <v>1</v>
      </c>
      <c r="C2746" t="s">
        <v>80</v>
      </c>
      <c r="D2746" t="s">
        <v>105</v>
      </c>
      <c r="E2746" t="s">
        <v>131</v>
      </c>
      <c r="F2746" t="s">
        <v>8104</v>
      </c>
      <c r="G2746" t="s">
        <v>1212</v>
      </c>
      <c r="H2746" t="s">
        <v>134</v>
      </c>
      <c r="I2746" t="s">
        <v>135</v>
      </c>
      <c r="J2746" t="s">
        <v>136</v>
      </c>
      <c r="K2746" t="s">
        <v>137</v>
      </c>
      <c r="L2746" t="s">
        <v>8105</v>
      </c>
      <c r="M2746" t="s">
        <v>8106</v>
      </c>
      <c r="N2746">
        <v>1.6575</v>
      </c>
      <c r="O2746">
        <v>0</v>
      </c>
      <c r="P2746">
        <v>11</v>
      </c>
      <c r="Q2746">
        <v>0</v>
      </c>
      <c r="R2746">
        <v>4</v>
      </c>
      <c r="S2746">
        <v>0</v>
      </c>
      <c r="T2746">
        <v>1</v>
      </c>
      <c r="U2746">
        <v>0</v>
      </c>
      <c r="V2746">
        <v>0</v>
      </c>
      <c r="W2746">
        <v>0</v>
      </c>
      <c r="X2746">
        <v>5.6766343788547884</v>
      </c>
      <c r="Y2746">
        <v>0</v>
      </c>
      <c r="Z2746">
        <v>2.7577838776402603</v>
      </c>
      <c r="AA2746">
        <v>0</v>
      </c>
      <c r="AB2746">
        <v>0.11755754630077835</v>
      </c>
      <c r="AC2746">
        <v>0</v>
      </c>
      <c r="AD2746">
        <v>0</v>
      </c>
      <c r="AE2746">
        <v>8.5519758027958268</v>
      </c>
    </row>
    <row r="2747" spans="1:31" x14ac:dyDescent="0.25">
      <c r="A2747">
        <v>1631630</v>
      </c>
      <c r="B2747">
        <v>1</v>
      </c>
      <c r="C2747" t="s">
        <v>81</v>
      </c>
      <c r="D2747" t="s">
        <v>118</v>
      </c>
      <c r="E2747" t="s">
        <v>131</v>
      </c>
      <c r="F2747" t="s">
        <v>8107</v>
      </c>
      <c r="G2747" t="s">
        <v>195</v>
      </c>
      <c r="H2747" t="s">
        <v>134</v>
      </c>
      <c r="I2747" t="s">
        <v>135</v>
      </c>
      <c r="J2747" t="s">
        <v>136</v>
      </c>
      <c r="K2747" t="s">
        <v>137</v>
      </c>
      <c r="L2747" t="s">
        <v>8108</v>
      </c>
      <c r="M2747" t="s">
        <v>8109</v>
      </c>
      <c r="N2747">
        <v>2.0988888879999998</v>
      </c>
      <c r="O2747">
        <v>0</v>
      </c>
      <c r="P2747">
        <v>30</v>
      </c>
      <c r="Q2747">
        <v>0</v>
      </c>
      <c r="R2747">
        <v>8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4.6989424945635143</v>
      </c>
      <c r="Y2747">
        <v>0</v>
      </c>
      <c r="Z2747">
        <v>3.3631208178420406</v>
      </c>
      <c r="AA2747">
        <v>0</v>
      </c>
      <c r="AB2747">
        <v>0</v>
      </c>
      <c r="AC2747">
        <v>0</v>
      </c>
      <c r="AD2747">
        <v>0</v>
      </c>
      <c r="AE2747">
        <v>8.0620633124055558</v>
      </c>
    </row>
    <row r="2748" spans="1:31" x14ac:dyDescent="0.25">
      <c r="A2748">
        <v>1631631</v>
      </c>
      <c r="B2748">
        <v>1</v>
      </c>
      <c r="C2748" t="s">
        <v>80</v>
      </c>
      <c r="D2748" t="s">
        <v>97</v>
      </c>
      <c r="E2748" t="s">
        <v>152</v>
      </c>
      <c r="F2748" t="s">
        <v>8110</v>
      </c>
      <c r="G2748" t="s">
        <v>154</v>
      </c>
      <c r="H2748" t="s">
        <v>149</v>
      </c>
      <c r="I2748" t="s">
        <v>135</v>
      </c>
      <c r="J2748" t="s">
        <v>136</v>
      </c>
      <c r="K2748" t="s">
        <v>137</v>
      </c>
      <c r="L2748" t="s">
        <v>8111</v>
      </c>
      <c r="M2748" t="s">
        <v>8112</v>
      </c>
      <c r="N2748">
        <v>3.0958333329999999</v>
      </c>
      <c r="O2748">
        <v>0</v>
      </c>
      <c r="P2748">
        <v>2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6.6521879807755244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6.6521879807755244</v>
      </c>
    </row>
    <row r="2749" spans="1:31" x14ac:dyDescent="0.25">
      <c r="A2749">
        <v>1631633</v>
      </c>
      <c r="B2749">
        <v>1</v>
      </c>
      <c r="C2749" t="s">
        <v>80</v>
      </c>
      <c r="D2749" t="s">
        <v>93</v>
      </c>
      <c r="E2749" t="s">
        <v>178</v>
      </c>
      <c r="F2749" t="s">
        <v>1033</v>
      </c>
      <c r="G2749" t="s">
        <v>227</v>
      </c>
      <c r="H2749" t="s">
        <v>149</v>
      </c>
      <c r="I2749" t="s">
        <v>135</v>
      </c>
      <c r="J2749" t="s">
        <v>136</v>
      </c>
      <c r="K2749" t="s">
        <v>137</v>
      </c>
      <c r="L2749" t="s">
        <v>8113</v>
      </c>
      <c r="M2749" t="s">
        <v>8114</v>
      </c>
      <c r="N2749">
        <v>1.8474999999999999</v>
      </c>
      <c r="O2749">
        <v>0</v>
      </c>
      <c r="P2749">
        <v>7</v>
      </c>
      <c r="Q2749">
        <v>0</v>
      </c>
      <c r="R2749">
        <v>8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1.2711657699334573</v>
      </c>
      <c r="Y2749">
        <v>0</v>
      </c>
      <c r="Z2749">
        <v>1.9156565195965383</v>
      </c>
      <c r="AA2749">
        <v>0</v>
      </c>
      <c r="AB2749">
        <v>0</v>
      </c>
      <c r="AC2749">
        <v>0</v>
      </c>
      <c r="AD2749">
        <v>0</v>
      </c>
      <c r="AE2749">
        <v>3.1868222895299958</v>
      </c>
    </row>
    <row r="2750" spans="1:31" x14ac:dyDescent="0.25">
      <c r="A2750">
        <v>1631634</v>
      </c>
      <c r="B2750">
        <v>1</v>
      </c>
      <c r="C2750" t="s">
        <v>80</v>
      </c>
      <c r="D2750" t="s">
        <v>82</v>
      </c>
      <c r="E2750" t="s">
        <v>152</v>
      </c>
      <c r="F2750" t="s">
        <v>8115</v>
      </c>
      <c r="G2750" t="s">
        <v>154</v>
      </c>
      <c r="H2750" t="s">
        <v>149</v>
      </c>
      <c r="I2750" t="s">
        <v>135</v>
      </c>
      <c r="J2750" t="s">
        <v>136</v>
      </c>
      <c r="K2750" t="s">
        <v>137</v>
      </c>
      <c r="L2750" t="s">
        <v>8116</v>
      </c>
      <c r="M2750" t="s">
        <v>8117</v>
      </c>
      <c r="N2750">
        <v>4.1847222220000004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1.2233946771886144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1.2233946771886144</v>
      </c>
    </row>
    <row r="2751" spans="1:31" x14ac:dyDescent="0.25">
      <c r="A2751">
        <v>1631636</v>
      </c>
      <c r="B2751">
        <v>1</v>
      </c>
      <c r="C2751" t="s">
        <v>80</v>
      </c>
      <c r="D2751" t="s">
        <v>97</v>
      </c>
      <c r="E2751" t="s">
        <v>152</v>
      </c>
      <c r="F2751" t="s">
        <v>8118</v>
      </c>
      <c r="G2751" t="s">
        <v>154</v>
      </c>
      <c r="H2751" t="s">
        <v>149</v>
      </c>
      <c r="I2751" t="s">
        <v>135</v>
      </c>
      <c r="J2751" t="s">
        <v>136</v>
      </c>
      <c r="K2751" t="s">
        <v>137</v>
      </c>
      <c r="L2751" t="s">
        <v>8119</v>
      </c>
      <c r="M2751" t="s">
        <v>8120</v>
      </c>
      <c r="N2751">
        <v>1.227222222</v>
      </c>
      <c r="O2751">
        <v>0</v>
      </c>
      <c r="P2751">
        <v>1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</row>
    <row r="2752" spans="1:31" x14ac:dyDescent="0.25">
      <c r="A2752">
        <v>1631638</v>
      </c>
      <c r="B2752">
        <v>1</v>
      </c>
      <c r="C2752" t="s">
        <v>81</v>
      </c>
      <c r="D2752" t="s">
        <v>128</v>
      </c>
      <c r="E2752" t="s">
        <v>178</v>
      </c>
      <c r="F2752" t="s">
        <v>8121</v>
      </c>
      <c r="G2752" t="s">
        <v>187</v>
      </c>
      <c r="H2752" t="s">
        <v>149</v>
      </c>
      <c r="I2752" t="s">
        <v>135</v>
      </c>
      <c r="J2752" t="s">
        <v>136</v>
      </c>
      <c r="K2752" t="s">
        <v>137</v>
      </c>
      <c r="L2752" t="s">
        <v>8122</v>
      </c>
      <c r="M2752" t="s">
        <v>8123</v>
      </c>
      <c r="N2752">
        <v>1.186666666</v>
      </c>
      <c r="O2752">
        <v>0</v>
      </c>
      <c r="P2752">
        <v>355</v>
      </c>
      <c r="Q2752">
        <v>0</v>
      </c>
      <c r="R2752">
        <v>0</v>
      </c>
      <c r="S2752">
        <v>0</v>
      </c>
      <c r="T2752">
        <v>6</v>
      </c>
      <c r="U2752">
        <v>0</v>
      </c>
      <c r="V2752">
        <v>0</v>
      </c>
      <c r="W2752">
        <v>0</v>
      </c>
      <c r="X2752">
        <v>130.46874223282455</v>
      </c>
      <c r="Y2752">
        <v>0</v>
      </c>
      <c r="Z2752">
        <v>0</v>
      </c>
      <c r="AA2752">
        <v>0</v>
      </c>
      <c r="AB2752">
        <v>1.3842391246332184</v>
      </c>
      <c r="AC2752">
        <v>0</v>
      </c>
      <c r="AD2752">
        <v>0</v>
      </c>
      <c r="AE2752">
        <v>131.85298135745776</v>
      </c>
    </row>
    <row r="2753" spans="1:31" x14ac:dyDescent="0.25">
      <c r="A2753">
        <v>1631639</v>
      </c>
      <c r="B2753">
        <v>1</v>
      </c>
      <c r="C2753" t="s">
        <v>80</v>
      </c>
      <c r="D2753" t="s">
        <v>103</v>
      </c>
      <c r="E2753" t="s">
        <v>362</v>
      </c>
      <c r="F2753" t="s">
        <v>8124</v>
      </c>
      <c r="G2753" t="s">
        <v>900</v>
      </c>
      <c r="H2753" t="s">
        <v>149</v>
      </c>
      <c r="I2753" t="s">
        <v>135</v>
      </c>
      <c r="J2753" t="s">
        <v>136</v>
      </c>
      <c r="K2753" t="s">
        <v>137</v>
      </c>
      <c r="L2753" t="s">
        <v>8125</v>
      </c>
      <c r="M2753" t="s">
        <v>8126</v>
      </c>
      <c r="N2753">
        <v>2.1233333330000002</v>
      </c>
      <c r="O2753">
        <v>0</v>
      </c>
      <c r="P2753">
        <v>105</v>
      </c>
      <c r="Q2753">
        <v>0</v>
      </c>
      <c r="R2753">
        <v>0</v>
      </c>
      <c r="S2753">
        <v>0</v>
      </c>
      <c r="T2753">
        <v>4</v>
      </c>
      <c r="U2753">
        <v>0</v>
      </c>
      <c r="V2753">
        <v>0</v>
      </c>
      <c r="W2753">
        <v>0</v>
      </c>
      <c r="X2753">
        <v>78.055779814304046</v>
      </c>
      <c r="Y2753">
        <v>0</v>
      </c>
      <c r="Z2753">
        <v>0</v>
      </c>
      <c r="AA2753">
        <v>0</v>
      </c>
      <c r="AB2753">
        <v>2.2112912401649414</v>
      </c>
      <c r="AC2753">
        <v>0</v>
      </c>
      <c r="AD2753">
        <v>0</v>
      </c>
      <c r="AE2753">
        <v>80.267071054468985</v>
      </c>
    </row>
    <row r="2754" spans="1:31" x14ac:dyDescent="0.25">
      <c r="A2754">
        <v>1631641</v>
      </c>
      <c r="B2754">
        <v>1</v>
      </c>
      <c r="C2754" t="s">
        <v>80</v>
      </c>
      <c r="D2754" t="s">
        <v>100</v>
      </c>
      <c r="E2754" t="s">
        <v>152</v>
      </c>
      <c r="F2754" t="s">
        <v>8127</v>
      </c>
      <c r="G2754" t="s">
        <v>154</v>
      </c>
      <c r="H2754" t="s">
        <v>149</v>
      </c>
      <c r="I2754" t="s">
        <v>135</v>
      </c>
      <c r="J2754" t="s">
        <v>136</v>
      </c>
      <c r="K2754" t="s">
        <v>137</v>
      </c>
      <c r="L2754" t="s">
        <v>8128</v>
      </c>
      <c r="M2754" t="s">
        <v>8129</v>
      </c>
      <c r="N2754">
        <v>3.9874999999999998</v>
      </c>
      <c r="O2754">
        <v>0</v>
      </c>
      <c r="P2754">
        <v>3</v>
      </c>
      <c r="Q2754">
        <v>0</v>
      </c>
      <c r="R2754">
        <v>1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2.7665105995258603</v>
      </c>
      <c r="Y2754">
        <v>0</v>
      </c>
      <c r="Z2754">
        <v>0.18330973874825088</v>
      </c>
      <c r="AA2754">
        <v>0</v>
      </c>
      <c r="AB2754">
        <v>0</v>
      </c>
      <c r="AC2754">
        <v>0</v>
      </c>
      <c r="AD2754">
        <v>0</v>
      </c>
      <c r="AE2754">
        <v>2.9498203382741113</v>
      </c>
    </row>
    <row r="2755" spans="1:31" x14ac:dyDescent="0.25">
      <c r="A2755">
        <v>1631642</v>
      </c>
      <c r="B2755">
        <v>1</v>
      </c>
      <c r="C2755" t="s">
        <v>80</v>
      </c>
      <c r="D2755" t="s">
        <v>110</v>
      </c>
      <c r="E2755" t="s">
        <v>178</v>
      </c>
      <c r="F2755" t="s">
        <v>8130</v>
      </c>
      <c r="G2755" t="s">
        <v>180</v>
      </c>
      <c r="H2755" t="s">
        <v>149</v>
      </c>
      <c r="I2755" t="s">
        <v>135</v>
      </c>
      <c r="J2755" t="s">
        <v>136</v>
      </c>
      <c r="K2755" t="s">
        <v>137</v>
      </c>
      <c r="L2755" t="s">
        <v>8131</v>
      </c>
      <c r="M2755" t="s">
        <v>8132</v>
      </c>
      <c r="N2755">
        <v>0.80527777700000003</v>
      </c>
      <c r="O2755">
        <v>0</v>
      </c>
      <c r="P2755">
        <v>131</v>
      </c>
      <c r="Q2755">
        <v>0</v>
      </c>
      <c r="R2755">
        <v>0</v>
      </c>
      <c r="S2755">
        <v>0</v>
      </c>
      <c r="T2755">
        <v>6</v>
      </c>
      <c r="U2755">
        <v>0</v>
      </c>
      <c r="V2755">
        <v>0</v>
      </c>
      <c r="W2755">
        <v>0</v>
      </c>
      <c r="X2755">
        <v>60.327096288394692</v>
      </c>
      <c r="Y2755">
        <v>0</v>
      </c>
      <c r="Z2755">
        <v>0</v>
      </c>
      <c r="AA2755">
        <v>0</v>
      </c>
      <c r="AB2755">
        <v>5.6404984381958991</v>
      </c>
      <c r="AC2755">
        <v>0</v>
      </c>
      <c r="AD2755">
        <v>0</v>
      </c>
      <c r="AE2755">
        <v>65.96759472659059</v>
      </c>
    </row>
    <row r="2756" spans="1:31" x14ac:dyDescent="0.25">
      <c r="A2756">
        <v>1631644</v>
      </c>
      <c r="B2756">
        <v>1</v>
      </c>
      <c r="C2756" t="s">
        <v>80</v>
      </c>
      <c r="D2756" t="s">
        <v>90</v>
      </c>
      <c r="E2756" t="s">
        <v>152</v>
      </c>
      <c r="F2756" t="s">
        <v>8133</v>
      </c>
      <c r="G2756" t="s">
        <v>154</v>
      </c>
      <c r="H2756" t="s">
        <v>149</v>
      </c>
      <c r="I2756" t="s">
        <v>135</v>
      </c>
      <c r="J2756" t="s">
        <v>136</v>
      </c>
      <c r="K2756" t="s">
        <v>137</v>
      </c>
      <c r="L2756" t="s">
        <v>8134</v>
      </c>
      <c r="M2756" t="s">
        <v>8135</v>
      </c>
      <c r="N2756">
        <v>4.2816666659999996</v>
      </c>
      <c r="O2756">
        <v>0</v>
      </c>
      <c r="P2756">
        <v>5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6.0303169555298135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6.0303169555298135</v>
      </c>
    </row>
    <row r="2757" spans="1:31" x14ac:dyDescent="0.25">
      <c r="A2757">
        <v>1631645</v>
      </c>
      <c r="B2757">
        <v>1</v>
      </c>
      <c r="C2757" t="s">
        <v>80</v>
      </c>
      <c r="D2757" t="s">
        <v>85</v>
      </c>
      <c r="E2757" t="s">
        <v>362</v>
      </c>
      <c r="F2757" t="s">
        <v>8136</v>
      </c>
      <c r="G2757" t="s">
        <v>172</v>
      </c>
      <c r="H2757" t="s">
        <v>149</v>
      </c>
      <c r="I2757" t="s">
        <v>135</v>
      </c>
      <c r="J2757" t="s">
        <v>136</v>
      </c>
      <c r="K2757" t="s">
        <v>137</v>
      </c>
      <c r="L2757" t="s">
        <v>8137</v>
      </c>
      <c r="M2757" t="s">
        <v>8138</v>
      </c>
      <c r="N2757">
        <v>0.85972222200000004</v>
      </c>
      <c r="O2757">
        <v>0</v>
      </c>
      <c r="P2757">
        <v>16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5.0020889199763889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5.0020889199763889</v>
      </c>
    </row>
    <row r="2758" spans="1:31" x14ac:dyDescent="0.25">
      <c r="A2758">
        <v>1631646</v>
      </c>
      <c r="B2758">
        <v>1</v>
      </c>
      <c r="C2758" t="s">
        <v>81</v>
      </c>
      <c r="D2758" t="s">
        <v>127</v>
      </c>
      <c r="E2758" t="s">
        <v>152</v>
      </c>
      <c r="F2758" t="s">
        <v>8139</v>
      </c>
      <c r="G2758" t="s">
        <v>507</v>
      </c>
      <c r="H2758" t="s">
        <v>149</v>
      </c>
      <c r="I2758" t="s">
        <v>135</v>
      </c>
      <c r="J2758" t="s">
        <v>136</v>
      </c>
      <c r="K2758" t="s">
        <v>137</v>
      </c>
      <c r="L2758" t="s">
        <v>8140</v>
      </c>
      <c r="M2758" t="s">
        <v>8141</v>
      </c>
      <c r="N2758">
        <v>1.575</v>
      </c>
      <c r="O2758">
        <v>0</v>
      </c>
      <c r="P2758">
        <v>2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0.57244294052358757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0.57244294052358757</v>
      </c>
    </row>
    <row r="2759" spans="1:31" x14ac:dyDescent="0.25">
      <c r="A2759">
        <v>1631649</v>
      </c>
      <c r="B2759">
        <v>1</v>
      </c>
      <c r="C2759" t="s">
        <v>81</v>
      </c>
      <c r="D2759" t="s">
        <v>125</v>
      </c>
      <c r="E2759" t="s">
        <v>178</v>
      </c>
      <c r="F2759" t="s">
        <v>8142</v>
      </c>
      <c r="G2759" t="s">
        <v>227</v>
      </c>
      <c r="H2759" t="s">
        <v>149</v>
      </c>
      <c r="I2759" t="s">
        <v>135</v>
      </c>
      <c r="J2759" t="s">
        <v>136</v>
      </c>
      <c r="K2759" t="s">
        <v>137</v>
      </c>
      <c r="L2759" t="s">
        <v>8143</v>
      </c>
      <c r="M2759" t="s">
        <v>8144</v>
      </c>
      <c r="N2759">
        <v>1.9966666660000001</v>
      </c>
      <c r="O2759">
        <v>0</v>
      </c>
      <c r="P2759">
        <v>10</v>
      </c>
      <c r="Q2759">
        <v>0</v>
      </c>
      <c r="R2759">
        <v>0</v>
      </c>
      <c r="S2759">
        <v>0</v>
      </c>
      <c r="T2759">
        <v>6</v>
      </c>
      <c r="U2759">
        <v>0</v>
      </c>
      <c r="V2759">
        <v>0</v>
      </c>
      <c r="W2759">
        <v>0</v>
      </c>
      <c r="X2759">
        <v>3.3332330979896128</v>
      </c>
      <c r="Y2759">
        <v>0</v>
      </c>
      <c r="Z2759">
        <v>0</v>
      </c>
      <c r="AA2759">
        <v>0</v>
      </c>
      <c r="AB2759">
        <v>3.9795063639045809</v>
      </c>
      <c r="AC2759">
        <v>0</v>
      </c>
      <c r="AD2759">
        <v>0</v>
      </c>
      <c r="AE2759">
        <v>7.3127394618941937</v>
      </c>
    </row>
    <row r="2760" spans="1:31" x14ac:dyDescent="0.25">
      <c r="A2760">
        <v>1631650</v>
      </c>
      <c r="B2760">
        <v>1</v>
      </c>
      <c r="C2760" t="s">
        <v>81</v>
      </c>
      <c r="D2760" t="s">
        <v>115</v>
      </c>
      <c r="E2760" t="s">
        <v>178</v>
      </c>
      <c r="F2760" t="s">
        <v>8145</v>
      </c>
      <c r="G2760" t="s">
        <v>227</v>
      </c>
      <c r="H2760" t="s">
        <v>149</v>
      </c>
      <c r="I2760" t="s">
        <v>135</v>
      </c>
      <c r="J2760" t="s">
        <v>136</v>
      </c>
      <c r="K2760" t="s">
        <v>137</v>
      </c>
      <c r="L2760" t="s">
        <v>8146</v>
      </c>
      <c r="M2760" t="s">
        <v>8147</v>
      </c>
      <c r="N2760">
        <v>1.7041666660000001</v>
      </c>
      <c r="O2760">
        <v>0</v>
      </c>
      <c r="P2760">
        <v>2</v>
      </c>
      <c r="Q2760">
        <v>0</v>
      </c>
      <c r="R2760">
        <v>1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0.24401064577580836</v>
      </c>
      <c r="Y2760">
        <v>0</v>
      </c>
      <c r="Z2760">
        <v>2.1938982187833336E-4</v>
      </c>
      <c r="AA2760">
        <v>0</v>
      </c>
      <c r="AB2760">
        <v>0</v>
      </c>
      <c r="AC2760">
        <v>0</v>
      </c>
      <c r="AD2760">
        <v>0</v>
      </c>
      <c r="AE2760">
        <v>0.24423003559768669</v>
      </c>
    </row>
    <row r="2761" spans="1:31" x14ac:dyDescent="0.25">
      <c r="A2761">
        <v>1631652</v>
      </c>
      <c r="B2761">
        <v>1</v>
      </c>
      <c r="C2761" t="s">
        <v>80</v>
      </c>
      <c r="D2761" t="s">
        <v>83</v>
      </c>
      <c r="E2761" t="s">
        <v>178</v>
      </c>
      <c r="F2761" t="s">
        <v>8148</v>
      </c>
      <c r="G2761" t="s">
        <v>187</v>
      </c>
      <c r="H2761" t="s">
        <v>149</v>
      </c>
      <c r="I2761" t="s">
        <v>135</v>
      </c>
      <c r="J2761" t="s">
        <v>136</v>
      </c>
      <c r="K2761" t="s">
        <v>137</v>
      </c>
      <c r="L2761" t="s">
        <v>8149</v>
      </c>
      <c r="M2761" t="s">
        <v>8150</v>
      </c>
      <c r="N2761">
        <v>2.0830555550000001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7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49.612907525140358</v>
      </c>
      <c r="AC2761">
        <v>0</v>
      </c>
      <c r="AD2761">
        <v>0</v>
      </c>
      <c r="AE2761">
        <v>49.612907525140358</v>
      </c>
    </row>
    <row r="2762" spans="1:31" x14ac:dyDescent="0.25">
      <c r="A2762">
        <v>1631653</v>
      </c>
      <c r="B2762">
        <v>1</v>
      </c>
      <c r="C2762" t="s">
        <v>80</v>
      </c>
      <c r="D2762" t="s">
        <v>90</v>
      </c>
      <c r="E2762" t="s">
        <v>152</v>
      </c>
      <c r="F2762" t="s">
        <v>8151</v>
      </c>
      <c r="G2762" t="s">
        <v>154</v>
      </c>
      <c r="H2762" t="s">
        <v>149</v>
      </c>
      <c r="I2762" t="s">
        <v>135</v>
      </c>
      <c r="J2762" t="s">
        <v>136</v>
      </c>
      <c r="K2762" t="s">
        <v>137</v>
      </c>
      <c r="L2762" t="s">
        <v>8152</v>
      </c>
      <c r="M2762" t="s">
        <v>8153</v>
      </c>
      <c r="N2762">
        <v>2.0338888879999999</v>
      </c>
      <c r="O2762">
        <v>0</v>
      </c>
      <c r="P2762">
        <v>3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4.733394840065392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4.733394840065392</v>
      </c>
    </row>
    <row r="2763" spans="1:31" x14ac:dyDescent="0.25">
      <c r="A2763">
        <v>1631654</v>
      </c>
      <c r="B2763">
        <v>1</v>
      </c>
      <c r="C2763" t="s">
        <v>80</v>
      </c>
      <c r="D2763" t="s">
        <v>104</v>
      </c>
      <c r="E2763" t="s">
        <v>152</v>
      </c>
      <c r="F2763" t="s">
        <v>8154</v>
      </c>
      <c r="G2763" t="s">
        <v>507</v>
      </c>
      <c r="H2763" t="s">
        <v>149</v>
      </c>
      <c r="I2763" t="s">
        <v>135</v>
      </c>
      <c r="J2763" t="s">
        <v>136</v>
      </c>
      <c r="K2763" t="s">
        <v>137</v>
      </c>
      <c r="L2763" t="s">
        <v>8155</v>
      </c>
      <c r="M2763" t="s">
        <v>8156</v>
      </c>
      <c r="N2763">
        <v>2.8686111109999999</v>
      </c>
      <c r="O2763">
        <v>0</v>
      </c>
      <c r="P2763">
        <v>10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9.1799818655394692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9.1799818655394692</v>
      </c>
    </row>
    <row r="2764" spans="1:31" x14ac:dyDescent="0.25">
      <c r="A2764">
        <v>1631655</v>
      </c>
      <c r="B2764">
        <v>1</v>
      </c>
      <c r="C2764" t="s">
        <v>81</v>
      </c>
      <c r="D2764" t="s">
        <v>128</v>
      </c>
      <c r="E2764" t="s">
        <v>178</v>
      </c>
      <c r="F2764" t="s">
        <v>8157</v>
      </c>
      <c r="G2764" t="s">
        <v>227</v>
      </c>
      <c r="H2764" t="s">
        <v>149</v>
      </c>
      <c r="I2764" t="s">
        <v>135</v>
      </c>
      <c r="J2764" t="s">
        <v>136</v>
      </c>
      <c r="K2764" t="s">
        <v>137</v>
      </c>
      <c r="L2764" t="s">
        <v>8158</v>
      </c>
      <c r="M2764" t="s">
        <v>8159</v>
      </c>
      <c r="N2764">
        <v>1.288611111</v>
      </c>
      <c r="O2764">
        <v>0</v>
      </c>
      <c r="P2764">
        <v>1</v>
      </c>
      <c r="Q2764">
        <v>0</v>
      </c>
      <c r="R2764">
        <v>1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2.3139301656286672E-2</v>
      </c>
      <c r="AA2764">
        <v>0</v>
      </c>
      <c r="AB2764">
        <v>0</v>
      </c>
      <c r="AC2764">
        <v>0</v>
      </c>
      <c r="AD2764">
        <v>0</v>
      </c>
      <c r="AE2764">
        <v>2.3139301656286672E-2</v>
      </c>
    </row>
    <row r="2765" spans="1:31" x14ac:dyDescent="0.25">
      <c r="A2765">
        <v>1631657</v>
      </c>
      <c r="B2765">
        <v>1</v>
      </c>
      <c r="C2765" t="s">
        <v>80</v>
      </c>
      <c r="D2765" t="s">
        <v>105</v>
      </c>
      <c r="E2765" t="s">
        <v>178</v>
      </c>
      <c r="F2765" t="s">
        <v>3645</v>
      </c>
      <c r="G2765" t="s">
        <v>1492</v>
      </c>
      <c r="H2765" t="s">
        <v>149</v>
      </c>
      <c r="I2765" t="s">
        <v>135</v>
      </c>
      <c r="J2765" t="s">
        <v>136</v>
      </c>
      <c r="K2765" t="s">
        <v>137</v>
      </c>
      <c r="L2765" t="s">
        <v>8160</v>
      </c>
      <c r="M2765" t="s">
        <v>8161</v>
      </c>
      <c r="N2765">
        <v>0.33861111100000002</v>
      </c>
      <c r="O2765">
        <v>0</v>
      </c>
      <c r="P2765">
        <v>234</v>
      </c>
      <c r="Q2765">
        <v>0</v>
      </c>
      <c r="R2765">
        <v>0</v>
      </c>
      <c r="S2765">
        <v>0</v>
      </c>
      <c r="T2765">
        <v>10</v>
      </c>
      <c r="U2765">
        <v>0</v>
      </c>
      <c r="V2765">
        <v>0</v>
      </c>
      <c r="W2765">
        <v>0</v>
      </c>
      <c r="X2765">
        <v>25.022215771258711</v>
      </c>
      <c r="Y2765">
        <v>0</v>
      </c>
      <c r="Z2765">
        <v>0</v>
      </c>
      <c r="AA2765">
        <v>0</v>
      </c>
      <c r="AB2765">
        <v>3.6519280825509246</v>
      </c>
      <c r="AC2765">
        <v>0</v>
      </c>
      <c r="AD2765">
        <v>0</v>
      </c>
      <c r="AE2765">
        <v>28.674143853809635</v>
      </c>
    </row>
    <row r="2766" spans="1:31" x14ac:dyDescent="0.25">
      <c r="A2766">
        <v>1631658</v>
      </c>
      <c r="B2766">
        <v>1</v>
      </c>
      <c r="C2766" t="s">
        <v>80</v>
      </c>
      <c r="D2766" t="s">
        <v>90</v>
      </c>
      <c r="E2766" t="s">
        <v>152</v>
      </c>
      <c r="F2766" t="s">
        <v>8162</v>
      </c>
      <c r="G2766" t="s">
        <v>154</v>
      </c>
      <c r="H2766" t="s">
        <v>149</v>
      </c>
      <c r="I2766" t="s">
        <v>135</v>
      </c>
      <c r="J2766" t="s">
        <v>136</v>
      </c>
      <c r="K2766" t="s">
        <v>137</v>
      </c>
      <c r="L2766" t="s">
        <v>8163</v>
      </c>
      <c r="M2766" t="s">
        <v>8164</v>
      </c>
      <c r="N2766">
        <v>0.91805555500000002</v>
      </c>
      <c r="O2766">
        <v>0</v>
      </c>
      <c r="P2766">
        <v>2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1.0815200083421266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1.0815200083421266</v>
      </c>
    </row>
    <row r="2767" spans="1:31" x14ac:dyDescent="0.25">
      <c r="A2767">
        <v>1631659</v>
      </c>
      <c r="B2767">
        <v>1</v>
      </c>
      <c r="C2767" t="s">
        <v>80</v>
      </c>
      <c r="D2767" t="s">
        <v>96</v>
      </c>
      <c r="E2767" t="s">
        <v>178</v>
      </c>
      <c r="F2767" t="s">
        <v>8165</v>
      </c>
      <c r="G2767" t="s">
        <v>403</v>
      </c>
      <c r="H2767" t="s">
        <v>149</v>
      </c>
      <c r="I2767" t="s">
        <v>135</v>
      </c>
      <c r="J2767" t="s">
        <v>136</v>
      </c>
      <c r="K2767" t="s">
        <v>137</v>
      </c>
      <c r="L2767" t="s">
        <v>8166</v>
      </c>
      <c r="M2767" t="s">
        <v>8167</v>
      </c>
      <c r="N2767">
        <v>3.6416666659999999</v>
      </c>
      <c r="O2767">
        <v>0</v>
      </c>
      <c r="P2767">
        <v>52</v>
      </c>
      <c r="Q2767">
        <v>0</v>
      </c>
      <c r="R2767">
        <v>0</v>
      </c>
      <c r="S2767">
        <v>0</v>
      </c>
      <c r="T2767">
        <v>8</v>
      </c>
      <c r="U2767">
        <v>0</v>
      </c>
      <c r="V2767">
        <v>0</v>
      </c>
      <c r="W2767">
        <v>0</v>
      </c>
      <c r="X2767">
        <v>111.47184839175509</v>
      </c>
      <c r="Y2767">
        <v>0</v>
      </c>
      <c r="Z2767">
        <v>0</v>
      </c>
      <c r="AA2767">
        <v>0</v>
      </c>
      <c r="AB2767">
        <v>7.1957710095152327</v>
      </c>
      <c r="AC2767">
        <v>0</v>
      </c>
      <c r="AD2767">
        <v>0</v>
      </c>
      <c r="AE2767">
        <v>118.66761940127031</v>
      </c>
    </row>
    <row r="2768" spans="1:31" x14ac:dyDescent="0.25">
      <c r="A2768">
        <v>1631663</v>
      </c>
      <c r="B2768">
        <v>1</v>
      </c>
      <c r="C2768" t="s">
        <v>81</v>
      </c>
      <c r="D2768" t="s">
        <v>127</v>
      </c>
      <c r="E2768" t="s">
        <v>152</v>
      </c>
      <c r="F2768" t="s">
        <v>8168</v>
      </c>
      <c r="G2768" t="s">
        <v>168</v>
      </c>
      <c r="H2768" t="s">
        <v>149</v>
      </c>
      <c r="I2768" t="s">
        <v>135</v>
      </c>
      <c r="J2768" t="s">
        <v>136</v>
      </c>
      <c r="K2768" t="s">
        <v>137</v>
      </c>
      <c r="L2768" t="s">
        <v>8169</v>
      </c>
      <c r="M2768" t="s">
        <v>8170</v>
      </c>
      <c r="N2768">
        <v>17.844999999999999</v>
      </c>
      <c r="O2768">
        <v>0</v>
      </c>
      <c r="P2768">
        <v>11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39.865367701974584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39.865367701974584</v>
      </c>
    </row>
    <row r="2769" spans="1:31" x14ac:dyDescent="0.25">
      <c r="A2769">
        <v>1631665</v>
      </c>
      <c r="B2769">
        <v>1</v>
      </c>
      <c r="C2769" t="s">
        <v>80</v>
      </c>
      <c r="D2769" t="s">
        <v>110</v>
      </c>
      <c r="E2769" t="s">
        <v>362</v>
      </c>
      <c r="F2769" t="s">
        <v>1024</v>
      </c>
      <c r="G2769" t="s">
        <v>900</v>
      </c>
      <c r="H2769" t="s">
        <v>149</v>
      </c>
      <c r="I2769" t="s">
        <v>135</v>
      </c>
      <c r="J2769" t="s">
        <v>136</v>
      </c>
      <c r="K2769" t="s">
        <v>137</v>
      </c>
      <c r="L2769" t="s">
        <v>8171</v>
      </c>
      <c r="M2769" t="s">
        <v>8172</v>
      </c>
      <c r="N2769">
        <v>1.2236111110000001</v>
      </c>
      <c r="O2769">
        <v>0</v>
      </c>
      <c r="P2769">
        <v>47</v>
      </c>
      <c r="Q2769">
        <v>0</v>
      </c>
      <c r="R2769">
        <v>0</v>
      </c>
      <c r="S2769">
        <v>0</v>
      </c>
      <c r="T2769">
        <v>9</v>
      </c>
      <c r="U2769">
        <v>0</v>
      </c>
      <c r="V2769">
        <v>0</v>
      </c>
      <c r="W2769">
        <v>0</v>
      </c>
      <c r="X2769">
        <v>24.102162686898915</v>
      </c>
      <c r="Y2769">
        <v>0</v>
      </c>
      <c r="Z2769">
        <v>0</v>
      </c>
      <c r="AA2769">
        <v>0</v>
      </c>
      <c r="AB2769">
        <v>36.537117814832271</v>
      </c>
      <c r="AC2769">
        <v>0</v>
      </c>
      <c r="AD2769">
        <v>0</v>
      </c>
      <c r="AE2769">
        <v>60.639280501731186</v>
      </c>
    </row>
    <row r="2770" spans="1:31" x14ac:dyDescent="0.25">
      <c r="A2770">
        <v>1631667</v>
      </c>
      <c r="B2770">
        <v>1</v>
      </c>
      <c r="C2770" t="s">
        <v>80</v>
      </c>
      <c r="D2770" t="s">
        <v>83</v>
      </c>
      <c r="E2770" t="s">
        <v>152</v>
      </c>
      <c r="F2770" t="s">
        <v>8173</v>
      </c>
      <c r="G2770" t="s">
        <v>154</v>
      </c>
      <c r="H2770" t="s">
        <v>149</v>
      </c>
      <c r="I2770" t="s">
        <v>135</v>
      </c>
      <c r="J2770" t="s">
        <v>136</v>
      </c>
      <c r="K2770" t="s">
        <v>137</v>
      </c>
      <c r="L2770" t="s">
        <v>8174</v>
      </c>
      <c r="M2770" t="s">
        <v>8175</v>
      </c>
      <c r="N2770">
        <v>2.380833333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1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1.4513347644586068</v>
      </c>
      <c r="AC2770">
        <v>0</v>
      </c>
      <c r="AD2770">
        <v>0</v>
      </c>
      <c r="AE2770">
        <v>1.4513347644586068</v>
      </c>
    </row>
    <row r="2771" spans="1:31" x14ac:dyDescent="0.25">
      <c r="A2771">
        <v>1631669</v>
      </c>
      <c r="B2771">
        <v>1</v>
      </c>
      <c r="C2771" t="s">
        <v>80</v>
      </c>
      <c r="D2771" t="s">
        <v>84</v>
      </c>
      <c r="E2771" t="s">
        <v>362</v>
      </c>
      <c r="F2771" t="s">
        <v>8176</v>
      </c>
      <c r="G2771" t="s">
        <v>900</v>
      </c>
      <c r="H2771" t="s">
        <v>149</v>
      </c>
      <c r="I2771" t="s">
        <v>135</v>
      </c>
      <c r="J2771" t="s">
        <v>136</v>
      </c>
      <c r="K2771" t="s">
        <v>137</v>
      </c>
      <c r="L2771" t="s">
        <v>8177</v>
      </c>
      <c r="M2771" t="s">
        <v>8178</v>
      </c>
      <c r="N2771">
        <v>0.66944444400000003</v>
      </c>
      <c r="O2771">
        <v>0</v>
      </c>
      <c r="P2771">
        <v>41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10.217350986767329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10.217350986767329</v>
      </c>
    </row>
    <row r="2772" spans="1:31" x14ac:dyDescent="0.25">
      <c r="A2772">
        <v>1631671</v>
      </c>
      <c r="B2772">
        <v>1</v>
      </c>
      <c r="C2772" t="s">
        <v>80</v>
      </c>
      <c r="D2772" t="s">
        <v>83</v>
      </c>
      <c r="E2772" t="s">
        <v>642</v>
      </c>
      <c r="F2772" t="s">
        <v>8179</v>
      </c>
      <c r="G2772" t="s">
        <v>172</v>
      </c>
      <c r="H2772" t="s">
        <v>134</v>
      </c>
      <c r="I2772" t="s">
        <v>135</v>
      </c>
      <c r="J2772" t="s">
        <v>3</v>
      </c>
      <c r="K2772" t="s">
        <v>137</v>
      </c>
      <c r="L2772" t="s">
        <v>8180</v>
      </c>
      <c r="M2772" t="s">
        <v>8181</v>
      </c>
      <c r="N2772">
        <v>0.39444444400000001</v>
      </c>
      <c r="O2772">
        <v>0</v>
      </c>
      <c r="P2772">
        <v>0</v>
      </c>
      <c r="Q2772">
        <v>0</v>
      </c>
      <c r="R2772">
        <v>0</v>
      </c>
      <c r="S2772">
        <v>2</v>
      </c>
      <c r="T2772">
        <v>4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110.81811274676652</v>
      </c>
      <c r="AB2772">
        <v>1.3049920675063222</v>
      </c>
      <c r="AC2772">
        <v>0</v>
      </c>
      <c r="AD2772">
        <v>0</v>
      </c>
      <c r="AE2772">
        <v>112.12310481427284</v>
      </c>
    </row>
    <row r="2773" spans="1:31" x14ac:dyDescent="0.25">
      <c r="A2773">
        <v>1631673</v>
      </c>
      <c r="B2773">
        <v>1</v>
      </c>
      <c r="C2773" t="s">
        <v>80</v>
      </c>
      <c r="D2773" t="s">
        <v>83</v>
      </c>
      <c r="E2773" t="s">
        <v>642</v>
      </c>
      <c r="F2773" t="s">
        <v>8179</v>
      </c>
      <c r="G2773" t="s">
        <v>172</v>
      </c>
      <c r="H2773" t="s">
        <v>134</v>
      </c>
      <c r="I2773" t="s">
        <v>135</v>
      </c>
      <c r="J2773" t="s">
        <v>3</v>
      </c>
      <c r="K2773" t="s">
        <v>137</v>
      </c>
      <c r="L2773" t="s">
        <v>8182</v>
      </c>
      <c r="M2773" t="s">
        <v>8183</v>
      </c>
      <c r="N2773">
        <v>0.15111111099999999</v>
      </c>
      <c r="O2773">
        <v>0</v>
      </c>
      <c r="P2773">
        <v>0</v>
      </c>
      <c r="Q2773">
        <v>0</v>
      </c>
      <c r="R2773">
        <v>0</v>
      </c>
      <c r="S2773">
        <v>2</v>
      </c>
      <c r="T2773">
        <v>4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42.454262911437311</v>
      </c>
      <c r="AB2773">
        <v>0.49994062304467557</v>
      </c>
      <c r="AC2773">
        <v>0</v>
      </c>
      <c r="AD2773">
        <v>0</v>
      </c>
      <c r="AE2773">
        <v>42.954203534481984</v>
      </c>
    </row>
    <row r="2774" spans="1:31" x14ac:dyDescent="0.25">
      <c r="A2774">
        <v>1631675</v>
      </c>
      <c r="B2774">
        <v>1</v>
      </c>
      <c r="C2774" t="s">
        <v>80</v>
      </c>
      <c r="D2774" t="s">
        <v>110</v>
      </c>
      <c r="E2774" t="s">
        <v>131</v>
      </c>
      <c r="F2774" t="s">
        <v>8184</v>
      </c>
      <c r="G2774" t="s">
        <v>1261</v>
      </c>
      <c r="H2774" t="s">
        <v>134</v>
      </c>
      <c r="I2774" t="s">
        <v>135</v>
      </c>
      <c r="J2774" t="s">
        <v>136</v>
      </c>
      <c r="K2774" t="s">
        <v>137</v>
      </c>
      <c r="L2774" t="s">
        <v>8185</v>
      </c>
      <c r="M2774" t="s">
        <v>8186</v>
      </c>
      <c r="N2774">
        <v>5.2472222220000004</v>
      </c>
      <c r="O2774">
        <v>0</v>
      </c>
      <c r="P2774">
        <v>72</v>
      </c>
      <c r="Q2774">
        <v>0</v>
      </c>
      <c r="R2774">
        <v>0</v>
      </c>
      <c r="S2774">
        <v>3</v>
      </c>
      <c r="T2774">
        <v>30</v>
      </c>
      <c r="U2774">
        <v>0</v>
      </c>
      <c r="V2774">
        <v>0</v>
      </c>
      <c r="W2774">
        <v>0</v>
      </c>
      <c r="X2774">
        <v>214.30770131037028</v>
      </c>
      <c r="Y2774">
        <v>0</v>
      </c>
      <c r="Z2774">
        <v>0</v>
      </c>
      <c r="AA2774">
        <v>370.32826403759151</v>
      </c>
      <c r="AB2774">
        <v>209.47643909550771</v>
      </c>
      <c r="AC2774">
        <v>0</v>
      </c>
      <c r="AD2774">
        <v>0</v>
      </c>
      <c r="AE2774">
        <v>794.11240444346959</v>
      </c>
    </row>
    <row r="2775" spans="1:31" x14ac:dyDescent="0.25">
      <c r="A2775">
        <v>1631676</v>
      </c>
      <c r="B2775">
        <v>1</v>
      </c>
      <c r="C2775" t="s">
        <v>80</v>
      </c>
      <c r="D2775" t="s">
        <v>100</v>
      </c>
      <c r="E2775" t="s">
        <v>178</v>
      </c>
      <c r="F2775" t="s">
        <v>893</v>
      </c>
      <c r="G2775" t="s">
        <v>227</v>
      </c>
      <c r="H2775" t="s">
        <v>149</v>
      </c>
      <c r="I2775" t="s">
        <v>135</v>
      </c>
      <c r="J2775" t="s">
        <v>136</v>
      </c>
      <c r="K2775" t="s">
        <v>137</v>
      </c>
      <c r="L2775" t="s">
        <v>8187</v>
      </c>
      <c r="M2775" t="s">
        <v>8188</v>
      </c>
      <c r="N2775">
        <v>1.422222222</v>
      </c>
      <c r="O2775">
        <v>0</v>
      </c>
      <c r="P2775">
        <v>76</v>
      </c>
      <c r="Q2775">
        <v>0</v>
      </c>
      <c r="R2775">
        <v>0</v>
      </c>
      <c r="S2775">
        <v>0</v>
      </c>
      <c r="T2775">
        <v>65</v>
      </c>
      <c r="U2775">
        <v>0</v>
      </c>
      <c r="V2775">
        <v>0</v>
      </c>
      <c r="W2775">
        <v>0</v>
      </c>
      <c r="X2775">
        <v>49.741796036160657</v>
      </c>
      <c r="Y2775">
        <v>0</v>
      </c>
      <c r="Z2775">
        <v>0</v>
      </c>
      <c r="AA2775">
        <v>0</v>
      </c>
      <c r="AB2775">
        <v>38.780480610426658</v>
      </c>
      <c r="AC2775">
        <v>0</v>
      </c>
      <c r="AD2775">
        <v>0</v>
      </c>
      <c r="AE2775">
        <v>88.522276646587315</v>
      </c>
    </row>
    <row r="2776" spans="1:31" x14ac:dyDescent="0.25">
      <c r="A2776">
        <v>1631677</v>
      </c>
      <c r="B2776">
        <v>1</v>
      </c>
      <c r="C2776" t="s">
        <v>80</v>
      </c>
      <c r="D2776" t="s">
        <v>107</v>
      </c>
      <c r="E2776" t="s">
        <v>152</v>
      </c>
      <c r="F2776" t="s">
        <v>8189</v>
      </c>
      <c r="G2776" t="s">
        <v>154</v>
      </c>
      <c r="H2776" t="s">
        <v>149</v>
      </c>
      <c r="I2776" t="s">
        <v>135</v>
      </c>
      <c r="J2776" t="s">
        <v>136</v>
      </c>
      <c r="K2776" t="s">
        <v>137</v>
      </c>
      <c r="L2776" t="s">
        <v>8190</v>
      </c>
      <c r="M2776" t="s">
        <v>8191</v>
      </c>
      <c r="N2776">
        <v>2.2441666659999999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0.61165036402990725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0.61165036402990725</v>
      </c>
    </row>
    <row r="2777" spans="1:31" x14ac:dyDescent="0.25">
      <c r="A2777">
        <v>1631678</v>
      </c>
      <c r="B2777">
        <v>1</v>
      </c>
      <c r="C2777" t="s">
        <v>81</v>
      </c>
      <c r="D2777" t="s">
        <v>115</v>
      </c>
      <c r="E2777" t="s">
        <v>131</v>
      </c>
      <c r="F2777" t="s">
        <v>8192</v>
      </c>
      <c r="G2777" t="s">
        <v>195</v>
      </c>
      <c r="H2777" t="s">
        <v>134</v>
      </c>
      <c r="I2777" t="s">
        <v>135</v>
      </c>
      <c r="J2777" t="s">
        <v>136</v>
      </c>
      <c r="K2777" t="s">
        <v>137</v>
      </c>
      <c r="L2777" t="s">
        <v>8193</v>
      </c>
      <c r="M2777" t="s">
        <v>8194</v>
      </c>
      <c r="N2777">
        <v>1.3488888880000001</v>
      </c>
      <c r="O2777">
        <v>0</v>
      </c>
      <c r="P2777">
        <v>10</v>
      </c>
      <c r="Q2777">
        <v>0</v>
      </c>
      <c r="R2777">
        <v>2</v>
      </c>
      <c r="S2777">
        <v>0</v>
      </c>
      <c r="T2777">
        <v>1</v>
      </c>
      <c r="U2777">
        <v>0</v>
      </c>
      <c r="V2777">
        <v>0</v>
      </c>
      <c r="W2777">
        <v>0</v>
      </c>
      <c r="X2777">
        <v>0.36644682247361776</v>
      </c>
      <c r="Y2777">
        <v>0</v>
      </c>
      <c r="Z2777">
        <v>4.8843926413466663E-3</v>
      </c>
      <c r="AA2777">
        <v>0</v>
      </c>
      <c r="AB2777">
        <v>0.35982615481735558</v>
      </c>
      <c r="AC2777">
        <v>0</v>
      </c>
      <c r="AD2777">
        <v>0</v>
      </c>
      <c r="AE2777">
        <v>0.73115736993231994</v>
      </c>
    </row>
    <row r="2778" spans="1:31" x14ac:dyDescent="0.25">
      <c r="A2778">
        <v>1631679</v>
      </c>
      <c r="B2778">
        <v>1</v>
      </c>
      <c r="C2778" t="s">
        <v>80</v>
      </c>
      <c r="D2778" t="s">
        <v>103</v>
      </c>
      <c r="E2778" t="s">
        <v>204</v>
      </c>
      <c r="F2778" t="s">
        <v>8195</v>
      </c>
      <c r="G2778" t="s">
        <v>161</v>
      </c>
      <c r="H2778" t="s">
        <v>134</v>
      </c>
      <c r="I2778" t="s">
        <v>135</v>
      </c>
      <c r="J2778" t="s">
        <v>136</v>
      </c>
      <c r="K2778" t="s">
        <v>137</v>
      </c>
      <c r="L2778" t="s">
        <v>8196</v>
      </c>
      <c r="M2778" t="s">
        <v>8197</v>
      </c>
      <c r="N2778">
        <v>0.78638888799999995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2179.0821929077174</v>
      </c>
      <c r="AD2778">
        <v>0</v>
      </c>
      <c r="AE2778">
        <v>2179.0821929077174</v>
      </c>
    </row>
    <row r="2779" spans="1:31" x14ac:dyDescent="0.25">
      <c r="A2779">
        <v>1631680</v>
      </c>
      <c r="B2779">
        <v>1</v>
      </c>
      <c r="C2779" t="s">
        <v>80</v>
      </c>
      <c r="D2779" t="s">
        <v>97</v>
      </c>
      <c r="E2779" t="s">
        <v>152</v>
      </c>
      <c r="F2779" t="s">
        <v>8198</v>
      </c>
      <c r="G2779" t="s">
        <v>154</v>
      </c>
      <c r="H2779" t="s">
        <v>149</v>
      </c>
      <c r="I2779" t="s">
        <v>135</v>
      </c>
      <c r="J2779" t="s">
        <v>136</v>
      </c>
      <c r="K2779" t="s">
        <v>137</v>
      </c>
      <c r="L2779" t="s">
        <v>8199</v>
      </c>
      <c r="M2779" t="s">
        <v>8200</v>
      </c>
      <c r="N2779">
        <v>2.1572222220000001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0.41128452262056281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0.41128452262056281</v>
      </c>
    </row>
    <row r="2780" spans="1:31" x14ac:dyDescent="0.25">
      <c r="A2780">
        <v>1631681</v>
      </c>
      <c r="B2780">
        <v>1</v>
      </c>
      <c r="C2780" t="s">
        <v>80</v>
      </c>
      <c r="D2780" t="s">
        <v>100</v>
      </c>
      <c r="E2780" t="s">
        <v>178</v>
      </c>
      <c r="F2780" t="s">
        <v>8201</v>
      </c>
      <c r="G2780" t="s">
        <v>227</v>
      </c>
      <c r="H2780" t="s">
        <v>149</v>
      </c>
      <c r="I2780" t="s">
        <v>135</v>
      </c>
      <c r="J2780" t="s">
        <v>136</v>
      </c>
      <c r="K2780" t="s">
        <v>137</v>
      </c>
      <c r="L2780" t="s">
        <v>8202</v>
      </c>
      <c r="M2780" t="s">
        <v>8203</v>
      </c>
      <c r="N2780">
        <v>1.411944444</v>
      </c>
      <c r="O2780">
        <v>0</v>
      </c>
      <c r="P2780">
        <v>7</v>
      </c>
      <c r="Q2780">
        <v>0</v>
      </c>
      <c r="R2780">
        <v>9</v>
      </c>
      <c r="S2780">
        <v>0</v>
      </c>
      <c r="T2780">
        <v>1</v>
      </c>
      <c r="U2780">
        <v>0</v>
      </c>
      <c r="V2780">
        <v>0</v>
      </c>
      <c r="W2780">
        <v>0</v>
      </c>
      <c r="X2780">
        <v>2.227665291386022</v>
      </c>
      <c r="Y2780">
        <v>0</v>
      </c>
      <c r="Z2780">
        <v>5.4620627964258102</v>
      </c>
      <c r="AA2780">
        <v>0</v>
      </c>
      <c r="AB2780">
        <v>6.6507073002958342E-2</v>
      </c>
      <c r="AC2780">
        <v>0</v>
      </c>
      <c r="AD2780">
        <v>0</v>
      </c>
      <c r="AE2780">
        <v>7.7562351608147901</v>
      </c>
    </row>
    <row r="2781" spans="1:31" x14ac:dyDescent="0.25">
      <c r="A2781">
        <v>1631682</v>
      </c>
      <c r="B2781">
        <v>1</v>
      </c>
      <c r="C2781" t="s">
        <v>80</v>
      </c>
      <c r="D2781" t="s">
        <v>92</v>
      </c>
      <c r="E2781" t="s">
        <v>146</v>
      </c>
      <c r="F2781" t="s">
        <v>8204</v>
      </c>
      <c r="G2781" t="s">
        <v>227</v>
      </c>
      <c r="H2781" t="s">
        <v>149</v>
      </c>
      <c r="I2781" t="s">
        <v>135</v>
      </c>
      <c r="J2781" t="s">
        <v>136</v>
      </c>
      <c r="K2781" t="s">
        <v>137</v>
      </c>
      <c r="L2781" t="s">
        <v>8205</v>
      </c>
      <c r="M2781" t="s">
        <v>8206</v>
      </c>
      <c r="N2781">
        <v>1.738611111</v>
      </c>
      <c r="O2781">
        <v>0</v>
      </c>
      <c r="P2781">
        <v>443</v>
      </c>
      <c r="Q2781">
        <v>0</v>
      </c>
      <c r="R2781">
        <v>1</v>
      </c>
      <c r="S2781">
        <v>0</v>
      </c>
      <c r="T2781">
        <v>20</v>
      </c>
      <c r="U2781">
        <v>0</v>
      </c>
      <c r="V2781">
        <v>0</v>
      </c>
      <c r="W2781">
        <v>0</v>
      </c>
      <c r="X2781">
        <v>358.719548082426</v>
      </c>
      <c r="Y2781">
        <v>0</v>
      </c>
      <c r="Z2781">
        <v>0.21514550233376251</v>
      </c>
      <c r="AA2781">
        <v>0</v>
      </c>
      <c r="AB2781">
        <v>17.826522511758633</v>
      </c>
      <c r="AC2781">
        <v>0</v>
      </c>
      <c r="AD2781">
        <v>0</v>
      </c>
      <c r="AE2781">
        <v>376.76121609651841</v>
      </c>
    </row>
    <row r="2782" spans="1:31" x14ac:dyDescent="0.25">
      <c r="A2782">
        <v>1631683</v>
      </c>
      <c r="B2782">
        <v>1</v>
      </c>
      <c r="C2782" t="s">
        <v>80</v>
      </c>
      <c r="D2782" t="s">
        <v>87</v>
      </c>
      <c r="E2782" t="s">
        <v>140</v>
      </c>
      <c r="F2782" t="s">
        <v>8207</v>
      </c>
      <c r="G2782" t="s">
        <v>161</v>
      </c>
      <c r="H2782" t="s">
        <v>134</v>
      </c>
      <c r="I2782" t="s">
        <v>191</v>
      </c>
      <c r="J2782" t="s">
        <v>136</v>
      </c>
      <c r="K2782" t="s">
        <v>137</v>
      </c>
      <c r="L2782" t="s">
        <v>8208</v>
      </c>
      <c r="M2782" t="s">
        <v>8209</v>
      </c>
      <c r="N2782">
        <v>4.1111110999999999E-2</v>
      </c>
      <c r="O2782">
        <v>0</v>
      </c>
      <c r="P2782">
        <v>1509</v>
      </c>
      <c r="Q2782">
        <v>0</v>
      </c>
      <c r="R2782">
        <v>0</v>
      </c>
      <c r="S2782">
        <v>35</v>
      </c>
      <c r="T2782">
        <v>384</v>
      </c>
      <c r="U2782">
        <v>30</v>
      </c>
      <c r="V2782">
        <v>46</v>
      </c>
      <c r="W2782">
        <v>0</v>
      </c>
      <c r="X2782">
        <v>22.287180708523497</v>
      </c>
      <c r="Y2782">
        <v>0</v>
      </c>
      <c r="Z2782">
        <v>0</v>
      </c>
      <c r="AA2782">
        <v>51.214094125258619</v>
      </c>
      <c r="AB2782">
        <v>35.661334981581952</v>
      </c>
      <c r="AC2782">
        <v>48.31818534269307</v>
      </c>
      <c r="AD2782">
        <v>31.78748592932363</v>
      </c>
      <c r="AE2782">
        <v>189.26828108738079</v>
      </c>
    </row>
    <row r="2783" spans="1:31" x14ac:dyDescent="0.25">
      <c r="A2783">
        <v>1631685</v>
      </c>
      <c r="B2783">
        <v>1</v>
      </c>
      <c r="C2783" t="s">
        <v>80</v>
      </c>
      <c r="D2783" t="s">
        <v>87</v>
      </c>
      <c r="E2783" t="s">
        <v>140</v>
      </c>
      <c r="F2783" t="s">
        <v>8210</v>
      </c>
      <c r="G2783" t="s">
        <v>1261</v>
      </c>
      <c r="H2783" t="s">
        <v>134</v>
      </c>
      <c r="I2783" t="s">
        <v>135</v>
      </c>
      <c r="J2783" t="s">
        <v>136</v>
      </c>
      <c r="K2783" t="s">
        <v>137</v>
      </c>
      <c r="L2783" t="s">
        <v>8211</v>
      </c>
      <c r="M2783" t="s">
        <v>8212</v>
      </c>
      <c r="N2783">
        <v>1.0919444439999999</v>
      </c>
      <c r="O2783">
        <v>0</v>
      </c>
      <c r="P2783">
        <v>1509</v>
      </c>
      <c r="Q2783">
        <v>0</v>
      </c>
      <c r="R2783">
        <v>0</v>
      </c>
      <c r="S2783">
        <v>35</v>
      </c>
      <c r="T2783">
        <v>384</v>
      </c>
      <c r="U2783">
        <v>30</v>
      </c>
      <c r="V2783">
        <v>46</v>
      </c>
      <c r="W2783">
        <v>0</v>
      </c>
      <c r="X2783">
        <v>582.63898281173113</v>
      </c>
      <c r="Y2783">
        <v>0</v>
      </c>
      <c r="Z2783">
        <v>0</v>
      </c>
      <c r="AA2783">
        <v>1346.5582431703076</v>
      </c>
      <c r="AB2783">
        <v>931.48589962249343</v>
      </c>
      <c r="AC2783">
        <v>1265.4974929409136</v>
      </c>
      <c r="AD2783">
        <v>836.07265955260789</v>
      </c>
      <c r="AE2783">
        <v>4962.2532780980537</v>
      </c>
    </row>
    <row r="2784" spans="1:31" x14ac:dyDescent="0.25">
      <c r="A2784">
        <v>1631686</v>
      </c>
      <c r="B2784">
        <v>1</v>
      </c>
      <c r="C2784" t="s">
        <v>80</v>
      </c>
      <c r="D2784" t="s">
        <v>86</v>
      </c>
      <c r="E2784" t="s">
        <v>152</v>
      </c>
      <c r="F2784" t="s">
        <v>8213</v>
      </c>
      <c r="G2784" t="s">
        <v>154</v>
      </c>
      <c r="H2784" t="s">
        <v>149</v>
      </c>
      <c r="I2784" t="s">
        <v>135</v>
      </c>
      <c r="J2784" t="s">
        <v>136</v>
      </c>
      <c r="K2784" t="s">
        <v>137</v>
      </c>
      <c r="L2784" t="s">
        <v>8214</v>
      </c>
      <c r="M2784" t="s">
        <v>8215</v>
      </c>
      <c r="N2784">
        <v>0.90694444399999996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0.1864946699131389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0.1864946699131389</v>
      </c>
    </row>
    <row r="2785" spans="1:31" x14ac:dyDescent="0.25">
      <c r="A2785">
        <v>1631687</v>
      </c>
      <c r="B2785">
        <v>1</v>
      </c>
      <c r="C2785" t="s">
        <v>81</v>
      </c>
      <c r="D2785" t="s">
        <v>127</v>
      </c>
      <c r="E2785" t="s">
        <v>204</v>
      </c>
      <c r="F2785" t="s">
        <v>8216</v>
      </c>
      <c r="G2785" t="s">
        <v>161</v>
      </c>
      <c r="H2785" t="s">
        <v>134</v>
      </c>
      <c r="I2785" t="s">
        <v>135</v>
      </c>
      <c r="J2785" t="s">
        <v>136</v>
      </c>
      <c r="K2785" t="s">
        <v>137</v>
      </c>
      <c r="L2785" t="s">
        <v>8217</v>
      </c>
      <c r="M2785" t="s">
        <v>8218</v>
      </c>
      <c r="N2785">
        <v>1.7633333330000001</v>
      </c>
      <c r="O2785">
        <v>0</v>
      </c>
      <c r="P2785">
        <v>0</v>
      </c>
      <c r="Q2785">
        <v>28</v>
      </c>
      <c r="R2785">
        <v>6</v>
      </c>
      <c r="S2785">
        <v>2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46.348325767266871</v>
      </c>
      <c r="Z2785">
        <v>2.8684003172053014</v>
      </c>
      <c r="AA2785">
        <v>0.38575569100986001</v>
      </c>
      <c r="AB2785">
        <v>0</v>
      </c>
      <c r="AC2785">
        <v>0</v>
      </c>
      <c r="AD2785">
        <v>0</v>
      </c>
      <c r="AE2785">
        <v>49.602481775482033</v>
      </c>
    </row>
    <row r="2786" spans="1:31" x14ac:dyDescent="0.25">
      <c r="A2786">
        <v>1631688</v>
      </c>
      <c r="B2786">
        <v>1</v>
      </c>
      <c r="C2786" t="s">
        <v>80</v>
      </c>
      <c r="D2786" t="s">
        <v>97</v>
      </c>
      <c r="E2786" t="s">
        <v>131</v>
      </c>
      <c r="F2786" t="s">
        <v>4542</v>
      </c>
      <c r="G2786" t="s">
        <v>1992</v>
      </c>
      <c r="H2786" t="s">
        <v>134</v>
      </c>
      <c r="I2786" t="s">
        <v>135</v>
      </c>
      <c r="J2786" t="s">
        <v>136</v>
      </c>
      <c r="K2786" t="s">
        <v>137</v>
      </c>
      <c r="L2786" t="s">
        <v>8219</v>
      </c>
      <c r="M2786" t="s">
        <v>8220</v>
      </c>
      <c r="N2786">
        <v>1.988888888</v>
      </c>
      <c r="O2786">
        <v>0</v>
      </c>
      <c r="P2786">
        <v>23</v>
      </c>
      <c r="Q2786">
        <v>0</v>
      </c>
      <c r="R2786">
        <v>19</v>
      </c>
      <c r="S2786">
        <v>0</v>
      </c>
      <c r="T2786">
        <v>7</v>
      </c>
      <c r="U2786">
        <v>0</v>
      </c>
      <c r="V2786">
        <v>0</v>
      </c>
      <c r="W2786">
        <v>0</v>
      </c>
      <c r="X2786">
        <v>96.212380289564933</v>
      </c>
      <c r="Y2786">
        <v>0</v>
      </c>
      <c r="Z2786">
        <v>18.422364180150421</v>
      </c>
      <c r="AA2786">
        <v>0</v>
      </c>
      <c r="AB2786">
        <v>13.626892587074321</v>
      </c>
      <c r="AC2786">
        <v>0</v>
      </c>
      <c r="AD2786">
        <v>0</v>
      </c>
      <c r="AE2786">
        <v>128.26163705678968</v>
      </c>
    </row>
    <row r="2787" spans="1:31" x14ac:dyDescent="0.25">
      <c r="A2787">
        <v>1631689</v>
      </c>
      <c r="B2787">
        <v>1</v>
      </c>
      <c r="C2787" t="s">
        <v>81</v>
      </c>
      <c r="D2787" t="s">
        <v>120</v>
      </c>
      <c r="E2787" t="s">
        <v>140</v>
      </c>
      <c r="F2787" t="s">
        <v>2950</v>
      </c>
      <c r="G2787" t="s">
        <v>161</v>
      </c>
      <c r="H2787" t="s">
        <v>134</v>
      </c>
      <c r="I2787" t="s">
        <v>135</v>
      </c>
      <c r="J2787" t="s">
        <v>136</v>
      </c>
      <c r="K2787" t="s">
        <v>137</v>
      </c>
      <c r="L2787" t="s">
        <v>8221</v>
      </c>
      <c r="M2787" t="s">
        <v>8222</v>
      </c>
      <c r="N2787">
        <v>0.68111111099999999</v>
      </c>
      <c r="O2787">
        <v>3</v>
      </c>
      <c r="P2787">
        <v>882</v>
      </c>
      <c r="Q2787">
        <v>268</v>
      </c>
      <c r="R2787">
        <v>88</v>
      </c>
      <c r="S2787">
        <v>23</v>
      </c>
      <c r="T2787">
        <v>107</v>
      </c>
      <c r="U2787">
        <v>5</v>
      </c>
      <c r="V2787">
        <v>1</v>
      </c>
      <c r="W2787">
        <v>0.67831406131200012</v>
      </c>
      <c r="X2787">
        <v>112.78554996136229</v>
      </c>
      <c r="Y2787">
        <v>735.92233652889036</v>
      </c>
      <c r="Z2787">
        <v>40.441295802083211</v>
      </c>
      <c r="AA2787">
        <v>164.17052172915345</v>
      </c>
      <c r="AB2787">
        <v>47.727005899513536</v>
      </c>
      <c r="AC2787">
        <v>135.88198013196771</v>
      </c>
      <c r="AD2787">
        <v>0.22053146720527778</v>
      </c>
      <c r="AE2787">
        <v>1237.8275355814881</v>
      </c>
    </row>
    <row r="2788" spans="1:31" x14ac:dyDescent="0.25">
      <c r="A2788">
        <v>1631690</v>
      </c>
      <c r="B2788">
        <v>1</v>
      </c>
      <c r="C2788" t="s">
        <v>80</v>
      </c>
      <c r="D2788" t="s">
        <v>87</v>
      </c>
      <c r="E2788" t="s">
        <v>204</v>
      </c>
      <c r="F2788" t="s">
        <v>8223</v>
      </c>
      <c r="G2788" t="s">
        <v>1261</v>
      </c>
      <c r="H2788" t="s">
        <v>134</v>
      </c>
      <c r="I2788" t="s">
        <v>135</v>
      </c>
      <c r="J2788" t="s">
        <v>136</v>
      </c>
      <c r="K2788" t="s">
        <v>137</v>
      </c>
      <c r="L2788" t="s">
        <v>8224</v>
      </c>
      <c r="M2788" t="s">
        <v>8225</v>
      </c>
      <c r="N2788">
        <v>5.409444444</v>
      </c>
      <c r="O2788">
        <v>0</v>
      </c>
      <c r="P2788">
        <v>1</v>
      </c>
      <c r="Q2788">
        <v>0</v>
      </c>
      <c r="R2788">
        <v>0</v>
      </c>
      <c r="S2788">
        <v>1</v>
      </c>
      <c r="T2788">
        <v>33</v>
      </c>
      <c r="U2788">
        <v>3</v>
      </c>
      <c r="V2788">
        <v>8</v>
      </c>
      <c r="W2788">
        <v>0</v>
      </c>
      <c r="X2788">
        <v>0</v>
      </c>
      <c r="Y2788">
        <v>0</v>
      </c>
      <c r="Z2788">
        <v>0</v>
      </c>
      <c r="AA2788">
        <v>46.911191597440329</v>
      </c>
      <c r="AB2788">
        <v>352.72858141165182</v>
      </c>
      <c r="AC2788">
        <v>723.04913607659864</v>
      </c>
      <c r="AD2788">
        <v>709.50913279871588</v>
      </c>
      <c r="AE2788">
        <v>1832.1980418844066</v>
      </c>
    </row>
    <row r="2789" spans="1:31" x14ac:dyDescent="0.25">
      <c r="A2789">
        <v>1631767</v>
      </c>
      <c r="B2789">
        <v>1</v>
      </c>
      <c r="C2789" t="s">
        <v>80</v>
      </c>
      <c r="D2789" t="s">
        <v>95</v>
      </c>
      <c r="E2789" t="s">
        <v>131</v>
      </c>
      <c r="F2789" t="s">
        <v>8226</v>
      </c>
      <c r="G2789" t="s">
        <v>785</v>
      </c>
      <c r="H2789" t="s">
        <v>134</v>
      </c>
      <c r="I2789" t="s">
        <v>135</v>
      </c>
      <c r="J2789" t="s">
        <v>136</v>
      </c>
      <c r="K2789" t="s">
        <v>137</v>
      </c>
      <c r="L2789" t="s">
        <v>8227</v>
      </c>
      <c r="M2789" t="s">
        <v>8228</v>
      </c>
      <c r="N2789">
        <v>0.78333333299999997</v>
      </c>
      <c r="O2789">
        <v>0</v>
      </c>
      <c r="P2789">
        <v>2544</v>
      </c>
      <c r="Q2789">
        <v>0</v>
      </c>
      <c r="R2789">
        <v>0</v>
      </c>
      <c r="S2789">
        <v>3</v>
      </c>
      <c r="T2789">
        <v>103</v>
      </c>
      <c r="U2789">
        <v>0</v>
      </c>
      <c r="V2789">
        <v>0</v>
      </c>
      <c r="W2789">
        <v>0</v>
      </c>
      <c r="X2789">
        <v>557.15992325852528</v>
      </c>
      <c r="Y2789">
        <v>0</v>
      </c>
      <c r="Z2789">
        <v>0</v>
      </c>
      <c r="AA2789">
        <v>73.834007514170466</v>
      </c>
      <c r="AB2789">
        <v>83.832341411156762</v>
      </c>
      <c r="AC2789">
        <v>0</v>
      </c>
      <c r="AD2789">
        <v>0</v>
      </c>
      <c r="AE2789">
        <v>714.82627218385255</v>
      </c>
    </row>
    <row r="2790" spans="1:31" x14ac:dyDescent="0.25">
      <c r="A2790">
        <v>1631930</v>
      </c>
      <c r="B2790">
        <v>1</v>
      </c>
      <c r="C2790" t="s">
        <v>81</v>
      </c>
      <c r="D2790" t="s">
        <v>118</v>
      </c>
      <c r="E2790" t="s">
        <v>204</v>
      </c>
      <c r="F2790" t="s">
        <v>8229</v>
      </c>
      <c r="G2790" t="s">
        <v>585</v>
      </c>
      <c r="H2790" t="s">
        <v>134</v>
      </c>
      <c r="I2790" t="s">
        <v>135</v>
      </c>
      <c r="J2790" t="s">
        <v>136</v>
      </c>
      <c r="K2790" t="s">
        <v>137</v>
      </c>
      <c r="L2790" t="s">
        <v>8230</v>
      </c>
      <c r="M2790" t="s">
        <v>8231</v>
      </c>
      <c r="N2790">
        <v>2.7255555550000001</v>
      </c>
      <c r="O2790">
        <v>0</v>
      </c>
      <c r="P2790">
        <v>26</v>
      </c>
      <c r="Q2790">
        <v>0</v>
      </c>
      <c r="R2790">
        <v>7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7.6479454497242347</v>
      </c>
      <c r="Y2790">
        <v>0</v>
      </c>
      <c r="Z2790">
        <v>1.06380371403008</v>
      </c>
      <c r="AA2790">
        <v>0</v>
      </c>
      <c r="AB2790">
        <v>3.7688849469526664</v>
      </c>
      <c r="AC2790">
        <v>0</v>
      </c>
      <c r="AD2790">
        <v>0</v>
      </c>
      <c r="AE2790">
        <v>12.48063411070698</v>
      </c>
    </row>
    <row r="2791" spans="1:31" x14ac:dyDescent="0.25">
      <c r="A2791">
        <v>1631744</v>
      </c>
      <c r="B2791">
        <v>1</v>
      </c>
      <c r="C2791" t="s">
        <v>81</v>
      </c>
      <c r="D2791" t="s">
        <v>127</v>
      </c>
      <c r="E2791" t="s">
        <v>642</v>
      </c>
      <c r="F2791" t="s">
        <v>8232</v>
      </c>
      <c r="G2791" t="s">
        <v>148</v>
      </c>
      <c r="H2791" t="s">
        <v>134</v>
      </c>
      <c r="I2791" t="s">
        <v>135</v>
      </c>
      <c r="J2791" t="s">
        <v>136</v>
      </c>
      <c r="K2791" t="s">
        <v>143</v>
      </c>
      <c r="L2791" t="s">
        <v>8233</v>
      </c>
      <c r="M2791" t="s">
        <v>8234</v>
      </c>
      <c r="N2791">
        <v>7.722344444</v>
      </c>
      <c r="O2791">
        <v>5</v>
      </c>
      <c r="P2791">
        <v>136</v>
      </c>
      <c r="Q2791">
        <v>203</v>
      </c>
      <c r="R2791">
        <v>173</v>
      </c>
      <c r="S2791">
        <v>9</v>
      </c>
      <c r="T2791">
        <v>22</v>
      </c>
      <c r="U2791">
        <v>0</v>
      </c>
      <c r="V2791">
        <v>0</v>
      </c>
      <c r="W2791">
        <v>7.3124472801197484</v>
      </c>
      <c r="X2791">
        <v>180.36614366200635</v>
      </c>
      <c r="Y2791">
        <v>786.93924389644462</v>
      </c>
      <c r="Z2791">
        <v>460.75296317824848</v>
      </c>
      <c r="AA2791">
        <v>22.142121112396527</v>
      </c>
      <c r="AB2791">
        <v>126.01354200195161</v>
      </c>
      <c r="AC2791">
        <v>0</v>
      </c>
      <c r="AD2791">
        <v>0</v>
      </c>
      <c r="AE2791">
        <v>1583.5264611311675</v>
      </c>
    </row>
    <row r="2792" spans="1:31" x14ac:dyDescent="0.25">
      <c r="A2792">
        <v>1631953</v>
      </c>
      <c r="B2792">
        <v>1</v>
      </c>
      <c r="C2792" t="s">
        <v>81</v>
      </c>
      <c r="D2792" t="s">
        <v>128</v>
      </c>
      <c r="E2792" t="s">
        <v>178</v>
      </c>
      <c r="F2792" t="s">
        <v>8235</v>
      </c>
      <c r="G2792" t="s">
        <v>180</v>
      </c>
      <c r="H2792" t="s">
        <v>149</v>
      </c>
      <c r="I2792" t="s">
        <v>135</v>
      </c>
      <c r="J2792" t="s">
        <v>136</v>
      </c>
      <c r="K2792" t="s">
        <v>137</v>
      </c>
      <c r="L2792" t="s">
        <v>8236</v>
      </c>
      <c r="M2792" t="s">
        <v>8237</v>
      </c>
      <c r="N2792">
        <v>4.159444444</v>
      </c>
      <c r="O2792">
        <v>0</v>
      </c>
      <c r="P2792">
        <v>19</v>
      </c>
      <c r="Q2792">
        <v>0</v>
      </c>
      <c r="R2792">
        <v>0</v>
      </c>
      <c r="S2792">
        <v>0</v>
      </c>
      <c r="T2792">
        <v>2</v>
      </c>
      <c r="U2792">
        <v>0</v>
      </c>
      <c r="V2792">
        <v>0</v>
      </c>
      <c r="W2792">
        <v>0</v>
      </c>
      <c r="X2792">
        <v>24.280110736207341</v>
      </c>
      <c r="Y2792">
        <v>0</v>
      </c>
      <c r="Z2792">
        <v>0</v>
      </c>
      <c r="AA2792">
        <v>0</v>
      </c>
      <c r="AB2792">
        <v>0.16307731979392998</v>
      </c>
      <c r="AC2792">
        <v>0</v>
      </c>
      <c r="AD2792">
        <v>0</v>
      </c>
      <c r="AE2792">
        <v>24.443188056001272</v>
      </c>
    </row>
    <row r="2793" spans="1:31" x14ac:dyDescent="0.25">
      <c r="A2793">
        <v>1631761</v>
      </c>
      <c r="B2793">
        <v>1</v>
      </c>
      <c r="C2793" t="s">
        <v>80</v>
      </c>
      <c r="D2793" t="s">
        <v>104</v>
      </c>
      <c r="E2793" t="s">
        <v>362</v>
      </c>
      <c r="F2793" t="s">
        <v>8238</v>
      </c>
      <c r="G2793" t="s">
        <v>142</v>
      </c>
      <c r="H2793" t="s">
        <v>149</v>
      </c>
      <c r="I2793" t="s">
        <v>135</v>
      </c>
      <c r="J2793" t="s">
        <v>136</v>
      </c>
      <c r="K2793" t="s">
        <v>143</v>
      </c>
      <c r="L2793" t="s">
        <v>8239</v>
      </c>
      <c r="M2793" t="s">
        <v>8240</v>
      </c>
      <c r="N2793">
        <v>6.4793849999999997</v>
      </c>
      <c r="O2793">
        <v>0</v>
      </c>
      <c r="P2793">
        <v>119</v>
      </c>
      <c r="Q2793">
        <v>0</v>
      </c>
      <c r="R2793">
        <v>0</v>
      </c>
      <c r="S2793">
        <v>0</v>
      </c>
      <c r="T2793">
        <v>52</v>
      </c>
      <c r="U2793">
        <v>0</v>
      </c>
      <c r="V2793">
        <v>0</v>
      </c>
      <c r="W2793">
        <v>0</v>
      </c>
      <c r="X2793">
        <v>188.64469829456419</v>
      </c>
      <c r="Y2793">
        <v>0</v>
      </c>
      <c r="Z2793">
        <v>0</v>
      </c>
      <c r="AA2793">
        <v>0</v>
      </c>
      <c r="AB2793">
        <v>241.87853420469494</v>
      </c>
      <c r="AC2793">
        <v>0</v>
      </c>
      <c r="AD2793">
        <v>0</v>
      </c>
      <c r="AE2793">
        <v>430.52323249925917</v>
      </c>
    </row>
    <row r="2794" spans="1:31" x14ac:dyDescent="0.25">
      <c r="A2794">
        <v>1631830</v>
      </c>
      <c r="B2794">
        <v>1</v>
      </c>
      <c r="C2794" t="s">
        <v>80</v>
      </c>
      <c r="D2794" t="s">
        <v>105</v>
      </c>
      <c r="E2794" t="s">
        <v>178</v>
      </c>
      <c r="F2794" t="s">
        <v>8241</v>
      </c>
      <c r="G2794" t="s">
        <v>231</v>
      </c>
      <c r="H2794" t="s">
        <v>149</v>
      </c>
      <c r="I2794" t="s">
        <v>135</v>
      </c>
      <c r="J2794" t="s">
        <v>136</v>
      </c>
      <c r="K2794" t="s">
        <v>137</v>
      </c>
      <c r="L2794" t="s">
        <v>8242</v>
      </c>
      <c r="M2794" t="s">
        <v>8243</v>
      </c>
      <c r="N2794">
        <v>0.224722222</v>
      </c>
      <c r="O2794">
        <v>0</v>
      </c>
      <c r="P2794">
        <v>15</v>
      </c>
      <c r="Q2794">
        <v>0</v>
      </c>
      <c r="R2794">
        <v>17</v>
      </c>
      <c r="S2794">
        <v>0</v>
      </c>
      <c r="T2794">
        <v>2</v>
      </c>
      <c r="U2794">
        <v>0</v>
      </c>
      <c r="V2794">
        <v>0</v>
      </c>
      <c r="W2794">
        <v>0</v>
      </c>
      <c r="X2794">
        <v>1.1434480374940834</v>
      </c>
      <c r="Y2794">
        <v>0</v>
      </c>
      <c r="Z2794">
        <v>0.60771537051515345</v>
      </c>
      <c r="AA2794">
        <v>0</v>
      </c>
      <c r="AB2794">
        <v>0.37774096966050191</v>
      </c>
      <c r="AC2794">
        <v>0</v>
      </c>
      <c r="AD2794">
        <v>0</v>
      </c>
      <c r="AE2794">
        <v>2.1289043776697389</v>
      </c>
    </row>
    <row r="2795" spans="1:31" x14ac:dyDescent="0.25">
      <c r="A2795">
        <v>1631867</v>
      </c>
      <c r="B2795">
        <v>1</v>
      </c>
      <c r="C2795" t="s">
        <v>81</v>
      </c>
      <c r="D2795" t="s">
        <v>120</v>
      </c>
      <c r="E2795" t="s">
        <v>204</v>
      </c>
      <c r="F2795" t="s">
        <v>8244</v>
      </c>
      <c r="G2795" t="s">
        <v>161</v>
      </c>
      <c r="H2795" t="s">
        <v>134</v>
      </c>
      <c r="I2795" t="s">
        <v>135</v>
      </c>
      <c r="J2795" t="s">
        <v>136</v>
      </c>
      <c r="K2795" t="s">
        <v>137</v>
      </c>
      <c r="L2795" t="s">
        <v>8245</v>
      </c>
      <c r="M2795" t="s">
        <v>8246</v>
      </c>
      <c r="N2795">
        <v>0.55444444400000004</v>
      </c>
      <c r="O2795">
        <v>0</v>
      </c>
      <c r="P2795">
        <v>1</v>
      </c>
      <c r="Q2795">
        <v>60</v>
      </c>
      <c r="R2795">
        <v>20</v>
      </c>
      <c r="S2795">
        <v>7</v>
      </c>
      <c r="T2795">
        <v>5</v>
      </c>
      <c r="U2795">
        <v>2</v>
      </c>
      <c r="V2795">
        <v>0</v>
      </c>
      <c r="W2795">
        <v>0</v>
      </c>
      <c r="X2795">
        <v>1.0514547429333335E-4</v>
      </c>
      <c r="Y2795">
        <v>153.31341344928526</v>
      </c>
      <c r="Z2795">
        <v>5.9949362019412646</v>
      </c>
      <c r="AA2795">
        <v>8.982194887016524</v>
      </c>
      <c r="AB2795">
        <v>1.8485922211582024</v>
      </c>
      <c r="AC2795">
        <v>9.5332702412675001</v>
      </c>
      <c r="AD2795">
        <v>0</v>
      </c>
      <c r="AE2795">
        <v>179.67251214614308</v>
      </c>
    </row>
    <row r="2796" spans="1:31" x14ac:dyDescent="0.25">
      <c r="A2796">
        <v>1631698</v>
      </c>
      <c r="B2796">
        <v>1</v>
      </c>
      <c r="C2796" t="s">
        <v>80</v>
      </c>
      <c r="D2796" t="s">
        <v>103</v>
      </c>
      <c r="E2796" t="s">
        <v>642</v>
      </c>
      <c r="F2796" t="s">
        <v>5015</v>
      </c>
      <c r="G2796" t="s">
        <v>4286</v>
      </c>
      <c r="H2796" t="s">
        <v>967</v>
      </c>
      <c r="I2796" t="s">
        <v>135</v>
      </c>
      <c r="J2796" t="s">
        <v>136</v>
      </c>
      <c r="K2796" t="s">
        <v>143</v>
      </c>
      <c r="L2796" t="s">
        <v>8247</v>
      </c>
      <c r="M2796" t="s">
        <v>8248</v>
      </c>
      <c r="N2796">
        <v>2.9759833329999998</v>
      </c>
      <c r="O2796">
        <v>0</v>
      </c>
      <c r="P2796">
        <v>0</v>
      </c>
      <c r="Q2796">
        <v>6</v>
      </c>
      <c r="R2796">
        <v>21</v>
      </c>
      <c r="S2796">
        <v>13</v>
      </c>
      <c r="T2796">
        <v>6</v>
      </c>
      <c r="U2796">
        <v>7</v>
      </c>
      <c r="V2796">
        <v>0</v>
      </c>
      <c r="W2796">
        <v>0</v>
      </c>
      <c r="X2796">
        <v>0</v>
      </c>
      <c r="Y2796">
        <v>19.444033730497775</v>
      </c>
      <c r="Z2796">
        <v>70.532869848391584</v>
      </c>
      <c r="AA2796">
        <v>507.63711197077441</v>
      </c>
      <c r="AB2796">
        <v>43.03012615575863</v>
      </c>
      <c r="AC2796">
        <v>580.27249471657694</v>
      </c>
      <c r="AD2796">
        <v>0</v>
      </c>
      <c r="AE2796">
        <v>1220.9166364219993</v>
      </c>
    </row>
    <row r="2797" spans="1:31" x14ac:dyDescent="0.25">
      <c r="A2797">
        <v>1631704</v>
      </c>
      <c r="B2797">
        <v>1</v>
      </c>
      <c r="C2797" t="s">
        <v>80</v>
      </c>
      <c r="D2797" t="s">
        <v>103</v>
      </c>
      <c r="E2797" t="s">
        <v>642</v>
      </c>
      <c r="F2797" t="s">
        <v>8249</v>
      </c>
      <c r="G2797" t="s">
        <v>4286</v>
      </c>
      <c r="H2797" t="s">
        <v>967</v>
      </c>
      <c r="I2797" t="s">
        <v>135</v>
      </c>
      <c r="J2797" t="s">
        <v>136</v>
      </c>
      <c r="K2797" t="s">
        <v>143</v>
      </c>
      <c r="L2797" t="s">
        <v>8250</v>
      </c>
      <c r="M2797" t="s">
        <v>8251</v>
      </c>
      <c r="N2797">
        <v>3.162222222</v>
      </c>
      <c r="O2797">
        <v>5</v>
      </c>
      <c r="P2797">
        <v>2842</v>
      </c>
      <c r="Q2797">
        <v>45</v>
      </c>
      <c r="R2797">
        <v>161</v>
      </c>
      <c r="S2797">
        <v>31</v>
      </c>
      <c r="T2797">
        <v>382</v>
      </c>
      <c r="U2797">
        <v>21</v>
      </c>
      <c r="V2797">
        <v>10</v>
      </c>
      <c r="W2797">
        <v>45.747103744651007</v>
      </c>
      <c r="X2797">
        <v>2882.3363417295618</v>
      </c>
      <c r="Y2797">
        <v>214.64178516288058</v>
      </c>
      <c r="Z2797">
        <v>183.64389748480588</v>
      </c>
      <c r="AA2797">
        <v>1302.4528515430052</v>
      </c>
      <c r="AB2797">
        <v>637.48440543848244</v>
      </c>
      <c r="AC2797">
        <v>4246.4230189559312</v>
      </c>
      <c r="AD2797">
        <v>400.93054331182236</v>
      </c>
      <c r="AE2797">
        <v>9913.6599473711412</v>
      </c>
    </row>
    <row r="2798" spans="1:31" x14ac:dyDescent="0.25">
      <c r="A2798">
        <v>1631847</v>
      </c>
      <c r="B2798">
        <v>1</v>
      </c>
      <c r="C2798" t="s">
        <v>80</v>
      </c>
      <c r="D2798" t="s">
        <v>103</v>
      </c>
      <c r="E2798" t="s">
        <v>204</v>
      </c>
      <c r="F2798" t="s">
        <v>8252</v>
      </c>
      <c r="G2798" t="s">
        <v>148</v>
      </c>
      <c r="H2798" t="s">
        <v>134</v>
      </c>
      <c r="I2798" t="s">
        <v>135</v>
      </c>
      <c r="J2798" t="s">
        <v>136</v>
      </c>
      <c r="K2798" t="s">
        <v>143</v>
      </c>
      <c r="L2798" t="s">
        <v>8253</v>
      </c>
      <c r="M2798" t="s">
        <v>8254</v>
      </c>
      <c r="N2798">
        <v>2.8</v>
      </c>
      <c r="O2798">
        <v>0</v>
      </c>
      <c r="P2798">
        <v>0</v>
      </c>
      <c r="Q2798">
        <v>0</v>
      </c>
      <c r="R2798">
        <v>0</v>
      </c>
      <c r="S2798">
        <v>1</v>
      </c>
      <c r="T2798">
        <v>0</v>
      </c>
      <c r="U2798">
        <v>8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5.9103920075718666</v>
      </c>
      <c r="AB2798">
        <v>0</v>
      </c>
      <c r="AC2798">
        <v>1268.3622845103844</v>
      </c>
      <c r="AD2798">
        <v>0</v>
      </c>
      <c r="AE2798">
        <v>1274.2726765179561</v>
      </c>
    </row>
    <row r="2799" spans="1:31" x14ac:dyDescent="0.25">
      <c r="A2799">
        <v>1631741</v>
      </c>
      <c r="B2799">
        <v>1</v>
      </c>
      <c r="C2799" t="s">
        <v>81</v>
      </c>
      <c r="D2799" t="s">
        <v>120</v>
      </c>
      <c r="E2799" t="s">
        <v>140</v>
      </c>
      <c r="F2799" t="s">
        <v>8255</v>
      </c>
      <c r="G2799" t="s">
        <v>148</v>
      </c>
      <c r="H2799" t="s">
        <v>134</v>
      </c>
      <c r="I2799" t="s">
        <v>135</v>
      </c>
      <c r="J2799" t="s">
        <v>136</v>
      </c>
      <c r="K2799" t="s">
        <v>143</v>
      </c>
      <c r="L2799" t="s">
        <v>8256</v>
      </c>
      <c r="M2799" t="s">
        <v>8257</v>
      </c>
      <c r="N2799">
        <v>2.4976111109999999</v>
      </c>
      <c r="O2799">
        <v>0</v>
      </c>
      <c r="P2799">
        <v>0</v>
      </c>
      <c r="Q2799">
        <v>17</v>
      </c>
      <c r="R2799">
        <v>35</v>
      </c>
      <c r="S2799">
        <v>14</v>
      </c>
      <c r="T2799">
        <v>11</v>
      </c>
      <c r="U2799">
        <v>1</v>
      </c>
      <c r="V2799">
        <v>0</v>
      </c>
      <c r="W2799">
        <v>0</v>
      </c>
      <c r="X2799">
        <v>0</v>
      </c>
      <c r="Y2799">
        <v>14.702759085492966</v>
      </c>
      <c r="Z2799">
        <v>36.71747131499049</v>
      </c>
      <c r="AA2799">
        <v>53.038314297255091</v>
      </c>
      <c r="AB2799">
        <v>5.6329729223003557</v>
      </c>
      <c r="AC2799">
        <v>7.0183237678628867</v>
      </c>
      <c r="AD2799">
        <v>0</v>
      </c>
      <c r="AE2799">
        <v>117.10984138790178</v>
      </c>
    </row>
    <row r="2800" spans="1:31" x14ac:dyDescent="0.25">
      <c r="A2800">
        <v>1631887</v>
      </c>
      <c r="B2800">
        <v>1</v>
      </c>
      <c r="C2800" t="s">
        <v>80</v>
      </c>
      <c r="D2800" t="s">
        <v>95</v>
      </c>
      <c r="E2800" t="s">
        <v>131</v>
      </c>
      <c r="F2800" t="s">
        <v>8258</v>
      </c>
      <c r="G2800" t="s">
        <v>195</v>
      </c>
      <c r="H2800" t="s">
        <v>134</v>
      </c>
      <c r="I2800" t="s">
        <v>135</v>
      </c>
      <c r="J2800" t="s">
        <v>136</v>
      </c>
      <c r="K2800" t="s">
        <v>137</v>
      </c>
      <c r="L2800" t="s">
        <v>8259</v>
      </c>
      <c r="M2800" t="s">
        <v>8260</v>
      </c>
      <c r="N2800">
        <v>0.60361111099999998</v>
      </c>
      <c r="O2800">
        <v>1</v>
      </c>
      <c r="P2800">
        <v>0</v>
      </c>
      <c r="Q2800">
        <v>2</v>
      </c>
      <c r="R2800">
        <v>0</v>
      </c>
      <c r="S2800">
        <v>1</v>
      </c>
      <c r="T2800">
        <v>0</v>
      </c>
      <c r="U2800">
        <v>0</v>
      </c>
      <c r="V2800">
        <v>0</v>
      </c>
      <c r="W2800">
        <v>0.30459165438342495</v>
      </c>
      <c r="X2800">
        <v>0</v>
      </c>
      <c r="Y2800">
        <v>0.86355214543364012</v>
      </c>
      <c r="Z2800">
        <v>0</v>
      </c>
      <c r="AA2800">
        <v>0.10352177716616723</v>
      </c>
      <c r="AB2800">
        <v>0</v>
      </c>
      <c r="AC2800">
        <v>0</v>
      </c>
      <c r="AD2800">
        <v>0</v>
      </c>
      <c r="AE2800">
        <v>1.2716655769832323</v>
      </c>
    </row>
    <row r="2801" spans="1:31" x14ac:dyDescent="0.25">
      <c r="A2801">
        <v>1631787</v>
      </c>
      <c r="B2801">
        <v>1</v>
      </c>
      <c r="C2801" t="s">
        <v>81</v>
      </c>
      <c r="D2801" t="s">
        <v>115</v>
      </c>
      <c r="E2801" t="s">
        <v>146</v>
      </c>
      <c r="F2801" t="s">
        <v>440</v>
      </c>
      <c r="G2801" t="s">
        <v>148</v>
      </c>
      <c r="H2801" t="s">
        <v>149</v>
      </c>
      <c r="I2801" t="s">
        <v>135</v>
      </c>
      <c r="J2801" t="s">
        <v>136</v>
      </c>
      <c r="K2801" t="s">
        <v>143</v>
      </c>
      <c r="L2801" t="s">
        <v>8261</v>
      </c>
      <c r="M2801" t="s">
        <v>8262</v>
      </c>
      <c r="N2801">
        <v>5.7431083330000003</v>
      </c>
      <c r="O2801">
        <v>0</v>
      </c>
      <c r="P2801">
        <v>298</v>
      </c>
      <c r="Q2801">
        <v>0</v>
      </c>
      <c r="R2801">
        <v>0</v>
      </c>
      <c r="S2801">
        <v>0</v>
      </c>
      <c r="T2801">
        <v>12</v>
      </c>
      <c r="U2801">
        <v>0</v>
      </c>
      <c r="V2801">
        <v>0</v>
      </c>
      <c r="W2801">
        <v>0</v>
      </c>
      <c r="X2801">
        <v>230.91955759029344</v>
      </c>
      <c r="Y2801">
        <v>0</v>
      </c>
      <c r="Z2801">
        <v>0</v>
      </c>
      <c r="AA2801">
        <v>0</v>
      </c>
      <c r="AB2801">
        <v>44.583241856538059</v>
      </c>
      <c r="AC2801">
        <v>0</v>
      </c>
      <c r="AD2801">
        <v>0</v>
      </c>
      <c r="AE2801">
        <v>275.50279944683149</v>
      </c>
    </row>
    <row r="2802" spans="1:31" x14ac:dyDescent="0.25">
      <c r="A2802">
        <v>1631781</v>
      </c>
      <c r="B2802">
        <v>1</v>
      </c>
      <c r="C2802" t="s">
        <v>81</v>
      </c>
      <c r="D2802" t="s">
        <v>123</v>
      </c>
      <c r="E2802" t="s">
        <v>204</v>
      </c>
      <c r="F2802" t="s">
        <v>8263</v>
      </c>
      <c r="G2802" t="s">
        <v>161</v>
      </c>
      <c r="H2802" t="s">
        <v>134</v>
      </c>
      <c r="I2802" t="s">
        <v>135</v>
      </c>
      <c r="J2802" t="s">
        <v>136</v>
      </c>
      <c r="K2802" t="s">
        <v>137</v>
      </c>
      <c r="L2802" t="s">
        <v>8264</v>
      </c>
      <c r="M2802" t="s">
        <v>8265</v>
      </c>
      <c r="N2802">
        <v>0.48333333299999998</v>
      </c>
      <c r="O2802">
        <v>5</v>
      </c>
      <c r="P2802">
        <v>586</v>
      </c>
      <c r="Q2802">
        <v>373</v>
      </c>
      <c r="R2802">
        <v>563</v>
      </c>
      <c r="S2802">
        <v>35</v>
      </c>
      <c r="T2802">
        <v>89</v>
      </c>
      <c r="U2802">
        <v>4</v>
      </c>
      <c r="V2802">
        <v>0</v>
      </c>
      <c r="W2802">
        <v>2.1974529530129501</v>
      </c>
      <c r="X2802">
        <v>44.069956270013208</v>
      </c>
      <c r="Y2802">
        <v>117.7555552536228</v>
      </c>
      <c r="Z2802">
        <v>113.57401442465859</v>
      </c>
      <c r="AA2802">
        <v>33.796189616806792</v>
      </c>
      <c r="AB2802">
        <v>34.503541259949365</v>
      </c>
      <c r="AC2802">
        <v>98.367706863684916</v>
      </c>
      <c r="AD2802">
        <v>0</v>
      </c>
      <c r="AE2802">
        <v>444.2644166417486</v>
      </c>
    </row>
    <row r="2803" spans="1:31" x14ac:dyDescent="0.25">
      <c r="A2803">
        <v>1631827</v>
      </c>
      <c r="B2803">
        <v>1</v>
      </c>
      <c r="C2803" t="s">
        <v>80</v>
      </c>
      <c r="D2803" t="s">
        <v>93</v>
      </c>
      <c r="E2803" t="s">
        <v>152</v>
      </c>
      <c r="F2803" t="s">
        <v>8266</v>
      </c>
      <c r="G2803" t="s">
        <v>154</v>
      </c>
      <c r="H2803" t="s">
        <v>149</v>
      </c>
      <c r="I2803" t="s">
        <v>135</v>
      </c>
      <c r="J2803" t="s">
        <v>136</v>
      </c>
      <c r="K2803" t="s">
        <v>137</v>
      </c>
      <c r="L2803" t="s">
        <v>8267</v>
      </c>
      <c r="M2803" t="s">
        <v>8268</v>
      </c>
      <c r="N2803">
        <v>2.204722222</v>
      </c>
      <c r="O2803">
        <v>0</v>
      </c>
      <c r="P2803">
        <v>1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3.120152962453155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3.120152962453155</v>
      </c>
    </row>
    <row r="2804" spans="1:31" x14ac:dyDescent="0.25">
      <c r="A2804">
        <v>1631824</v>
      </c>
      <c r="B2804">
        <v>1</v>
      </c>
      <c r="C2804" t="s">
        <v>81</v>
      </c>
      <c r="D2804" t="s">
        <v>120</v>
      </c>
      <c r="E2804" t="s">
        <v>152</v>
      </c>
      <c r="F2804" t="s">
        <v>8269</v>
      </c>
      <c r="G2804" t="s">
        <v>154</v>
      </c>
      <c r="H2804" t="s">
        <v>149</v>
      </c>
      <c r="I2804" t="s">
        <v>135</v>
      </c>
      <c r="J2804" t="s">
        <v>136</v>
      </c>
      <c r="K2804" t="s">
        <v>137</v>
      </c>
      <c r="L2804" t="s">
        <v>8270</v>
      </c>
      <c r="M2804" t="s">
        <v>8271</v>
      </c>
      <c r="N2804">
        <v>0.85888888799999996</v>
      </c>
      <c r="O2804">
        <v>0</v>
      </c>
      <c r="P2804">
        <v>2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0.13901652423604777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0.13901652423604777</v>
      </c>
    </row>
    <row r="2805" spans="1:31" x14ac:dyDescent="0.25">
      <c r="A2805">
        <v>1631950</v>
      </c>
      <c r="B2805">
        <v>1</v>
      </c>
      <c r="C2805" t="s">
        <v>80</v>
      </c>
      <c r="D2805" t="s">
        <v>106</v>
      </c>
      <c r="E2805" t="s">
        <v>362</v>
      </c>
      <c r="F2805" t="s">
        <v>8272</v>
      </c>
      <c r="G2805" t="s">
        <v>900</v>
      </c>
      <c r="H2805" t="s">
        <v>149</v>
      </c>
      <c r="I2805" t="s">
        <v>135</v>
      </c>
      <c r="J2805" t="s">
        <v>136</v>
      </c>
      <c r="K2805" t="s">
        <v>137</v>
      </c>
      <c r="L2805" t="s">
        <v>8273</v>
      </c>
      <c r="M2805" t="s">
        <v>8274</v>
      </c>
      <c r="N2805">
        <v>1.4286111109999999</v>
      </c>
      <c r="O2805">
        <v>0</v>
      </c>
      <c r="P2805">
        <v>103</v>
      </c>
      <c r="Q2805">
        <v>0</v>
      </c>
      <c r="R2805">
        <v>0</v>
      </c>
      <c r="S2805">
        <v>0</v>
      </c>
      <c r="T2805">
        <v>4</v>
      </c>
      <c r="U2805">
        <v>0</v>
      </c>
      <c r="V2805">
        <v>0</v>
      </c>
      <c r="W2805">
        <v>0</v>
      </c>
      <c r="X2805">
        <v>44.382493723078547</v>
      </c>
      <c r="Y2805">
        <v>0</v>
      </c>
      <c r="Z2805">
        <v>0</v>
      </c>
      <c r="AA2805">
        <v>0</v>
      </c>
      <c r="AB2805">
        <v>3.108875070948578</v>
      </c>
      <c r="AC2805">
        <v>0</v>
      </c>
      <c r="AD2805">
        <v>0</v>
      </c>
      <c r="AE2805">
        <v>47.491368794027125</v>
      </c>
    </row>
    <row r="2806" spans="1:31" x14ac:dyDescent="0.25">
      <c r="A2806">
        <v>1631850</v>
      </c>
      <c r="B2806">
        <v>1</v>
      </c>
      <c r="C2806" t="s">
        <v>81</v>
      </c>
      <c r="D2806" t="s">
        <v>115</v>
      </c>
      <c r="E2806" t="s">
        <v>152</v>
      </c>
      <c r="F2806" t="s">
        <v>8275</v>
      </c>
      <c r="G2806" t="s">
        <v>154</v>
      </c>
      <c r="H2806" t="s">
        <v>149</v>
      </c>
      <c r="I2806" t="s">
        <v>135</v>
      </c>
      <c r="J2806" t="s">
        <v>136</v>
      </c>
      <c r="K2806" t="s">
        <v>137</v>
      </c>
      <c r="L2806" t="s">
        <v>8276</v>
      </c>
      <c r="M2806" t="s">
        <v>8277</v>
      </c>
      <c r="N2806">
        <v>1.3063888880000001</v>
      </c>
      <c r="O2806">
        <v>0</v>
      </c>
      <c r="P2806">
        <v>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9.3688596048043332E-2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9.3688596048043332E-2</v>
      </c>
    </row>
    <row r="2807" spans="1:31" x14ac:dyDescent="0.25">
      <c r="A2807">
        <v>1631701</v>
      </c>
      <c r="B2807">
        <v>1</v>
      </c>
      <c r="C2807" t="s">
        <v>80</v>
      </c>
      <c r="D2807" t="s">
        <v>103</v>
      </c>
      <c r="E2807" t="s">
        <v>642</v>
      </c>
      <c r="F2807" t="s">
        <v>8278</v>
      </c>
      <c r="G2807" t="s">
        <v>4286</v>
      </c>
      <c r="H2807" t="s">
        <v>967</v>
      </c>
      <c r="I2807" t="s">
        <v>135</v>
      </c>
      <c r="J2807" t="s">
        <v>136</v>
      </c>
      <c r="K2807" t="s">
        <v>143</v>
      </c>
      <c r="L2807" t="s">
        <v>8279</v>
      </c>
      <c r="M2807" t="s">
        <v>8280</v>
      </c>
      <c r="N2807">
        <v>2.9305555550000002</v>
      </c>
      <c r="O2807">
        <v>37</v>
      </c>
      <c r="P2807">
        <v>7981</v>
      </c>
      <c r="Q2807">
        <v>35</v>
      </c>
      <c r="R2807">
        <v>376</v>
      </c>
      <c r="S2807">
        <v>65</v>
      </c>
      <c r="T2807">
        <v>1106</v>
      </c>
      <c r="U2807">
        <v>36</v>
      </c>
      <c r="V2807">
        <v>9</v>
      </c>
      <c r="W2807">
        <v>45.030441591000219</v>
      </c>
      <c r="X2807">
        <v>6283.5362410117004</v>
      </c>
      <c r="Y2807">
        <v>326.10046642815547</v>
      </c>
      <c r="Z2807">
        <v>300.9021777075464</v>
      </c>
      <c r="AA2807">
        <v>1663.7428072300374</v>
      </c>
      <c r="AB2807">
        <v>1521.0303070716589</v>
      </c>
      <c r="AC2807">
        <v>4438.2052649875577</v>
      </c>
      <c r="AD2807">
        <v>755.15285614855622</v>
      </c>
      <c r="AE2807">
        <v>15333.700562176213</v>
      </c>
    </row>
    <row r="2808" spans="1:31" x14ac:dyDescent="0.25">
      <c r="A2808">
        <v>1631813</v>
      </c>
      <c r="B2808">
        <v>1</v>
      </c>
      <c r="C2808" t="s">
        <v>80</v>
      </c>
      <c r="D2808" t="s">
        <v>99</v>
      </c>
      <c r="E2808" t="s">
        <v>152</v>
      </c>
      <c r="F2808" t="s">
        <v>8281</v>
      </c>
      <c r="G2808" t="s">
        <v>154</v>
      </c>
      <c r="H2808" t="s">
        <v>149</v>
      </c>
      <c r="I2808" t="s">
        <v>135</v>
      </c>
      <c r="J2808" t="s">
        <v>136</v>
      </c>
      <c r="K2808" t="s">
        <v>137</v>
      </c>
      <c r="L2808" t="s">
        <v>8282</v>
      </c>
      <c r="M2808" t="s">
        <v>8283</v>
      </c>
      <c r="N2808">
        <v>2.034444444</v>
      </c>
      <c r="O2808">
        <v>0</v>
      </c>
      <c r="P2808">
        <v>3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5.2652916368979561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5.2652916368979561</v>
      </c>
    </row>
    <row r="2809" spans="1:31" x14ac:dyDescent="0.25">
      <c r="A2809">
        <v>1631790</v>
      </c>
      <c r="B2809">
        <v>1</v>
      </c>
      <c r="C2809" t="s">
        <v>81</v>
      </c>
      <c r="D2809" t="s">
        <v>127</v>
      </c>
      <c r="E2809" t="s">
        <v>146</v>
      </c>
      <c r="F2809" t="s">
        <v>8284</v>
      </c>
      <c r="G2809" t="s">
        <v>260</v>
      </c>
      <c r="H2809" t="s">
        <v>149</v>
      </c>
      <c r="I2809" t="s">
        <v>135</v>
      </c>
      <c r="J2809" t="s">
        <v>136</v>
      </c>
      <c r="K2809" t="s">
        <v>137</v>
      </c>
      <c r="L2809" t="s">
        <v>8285</v>
      </c>
      <c r="M2809" t="s">
        <v>8286</v>
      </c>
      <c r="N2809">
        <v>0.41611111099999998</v>
      </c>
      <c r="O2809">
        <v>0</v>
      </c>
      <c r="P2809">
        <v>213</v>
      </c>
      <c r="Q2809">
        <v>0</v>
      </c>
      <c r="R2809">
        <v>0</v>
      </c>
      <c r="S2809">
        <v>0</v>
      </c>
      <c r="T2809">
        <v>34</v>
      </c>
      <c r="U2809">
        <v>0</v>
      </c>
      <c r="V2809">
        <v>0</v>
      </c>
      <c r="W2809">
        <v>0</v>
      </c>
      <c r="X2809">
        <v>14.166130196579298</v>
      </c>
      <c r="Y2809">
        <v>0</v>
      </c>
      <c r="Z2809">
        <v>0</v>
      </c>
      <c r="AA2809">
        <v>0</v>
      </c>
      <c r="AB2809">
        <v>3.2265669767156897</v>
      </c>
      <c r="AC2809">
        <v>0</v>
      </c>
      <c r="AD2809">
        <v>0</v>
      </c>
      <c r="AE2809">
        <v>17.392697173294987</v>
      </c>
    </row>
    <row r="2810" spans="1:31" x14ac:dyDescent="0.25">
      <c r="A2810">
        <v>1631936</v>
      </c>
      <c r="B2810">
        <v>1</v>
      </c>
      <c r="C2810" t="s">
        <v>81</v>
      </c>
      <c r="D2810" t="s">
        <v>127</v>
      </c>
      <c r="E2810" t="s">
        <v>140</v>
      </c>
      <c r="F2810" t="s">
        <v>8287</v>
      </c>
      <c r="G2810" t="s">
        <v>142</v>
      </c>
      <c r="H2810" t="s">
        <v>134</v>
      </c>
      <c r="I2810" t="s">
        <v>135</v>
      </c>
      <c r="J2810" t="s">
        <v>136</v>
      </c>
      <c r="K2810" t="s">
        <v>143</v>
      </c>
      <c r="L2810" t="s">
        <v>8288</v>
      </c>
      <c r="M2810" t="s">
        <v>8289</v>
      </c>
      <c r="N2810">
        <v>1.922373055</v>
      </c>
      <c r="O2810">
        <v>0</v>
      </c>
      <c r="P2810">
        <v>0</v>
      </c>
      <c r="Q2810">
        <v>1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</row>
    <row r="2811" spans="1:31" x14ac:dyDescent="0.25">
      <c r="A2811">
        <v>1631959</v>
      </c>
      <c r="B2811">
        <v>1</v>
      </c>
      <c r="C2811" t="s">
        <v>80</v>
      </c>
      <c r="D2811" t="s">
        <v>96</v>
      </c>
      <c r="E2811" t="s">
        <v>152</v>
      </c>
      <c r="F2811" t="s">
        <v>8290</v>
      </c>
      <c r="G2811" t="s">
        <v>154</v>
      </c>
      <c r="H2811" t="s">
        <v>149</v>
      </c>
      <c r="I2811" t="s">
        <v>135</v>
      </c>
      <c r="J2811" t="s">
        <v>136</v>
      </c>
      <c r="K2811" t="s">
        <v>137</v>
      </c>
      <c r="L2811" t="s">
        <v>8291</v>
      </c>
      <c r="M2811" t="s">
        <v>8292</v>
      </c>
      <c r="N2811">
        <v>4.1158333330000003</v>
      </c>
      <c r="O2811">
        <v>0</v>
      </c>
      <c r="P2811">
        <v>1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5.4314893126795841E-2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5.4314893126795841E-2</v>
      </c>
    </row>
    <row r="2812" spans="1:31" x14ac:dyDescent="0.25">
      <c r="A2812">
        <v>1631976</v>
      </c>
      <c r="B2812">
        <v>1</v>
      </c>
      <c r="C2812" t="s">
        <v>81</v>
      </c>
      <c r="D2812" t="s">
        <v>113</v>
      </c>
      <c r="E2812" t="s">
        <v>146</v>
      </c>
      <c r="F2812" t="s">
        <v>8293</v>
      </c>
      <c r="G2812" t="s">
        <v>227</v>
      </c>
      <c r="H2812" t="s">
        <v>149</v>
      </c>
      <c r="I2812" t="s">
        <v>135</v>
      </c>
      <c r="J2812" t="s">
        <v>136</v>
      </c>
      <c r="K2812" t="s">
        <v>137</v>
      </c>
      <c r="L2812" t="s">
        <v>8294</v>
      </c>
      <c r="M2812" t="s">
        <v>8295</v>
      </c>
      <c r="N2812">
        <v>1.094166666</v>
      </c>
      <c r="O2812">
        <v>0</v>
      </c>
      <c r="P2812">
        <v>105</v>
      </c>
      <c r="Q2812">
        <v>0</v>
      </c>
      <c r="R2812">
        <v>14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13.281524958283839</v>
      </c>
      <c r="Y2812">
        <v>0</v>
      </c>
      <c r="Z2812">
        <v>1.463223895778216</v>
      </c>
      <c r="AA2812">
        <v>0</v>
      </c>
      <c r="AB2812">
        <v>0</v>
      </c>
      <c r="AC2812">
        <v>0</v>
      </c>
      <c r="AD2812">
        <v>0</v>
      </c>
      <c r="AE2812">
        <v>14.744748854062054</v>
      </c>
    </row>
    <row r="2813" spans="1:31" x14ac:dyDescent="0.25">
      <c r="A2813">
        <v>1631727</v>
      </c>
      <c r="B2813">
        <v>1</v>
      </c>
      <c r="C2813" t="s">
        <v>81</v>
      </c>
      <c r="D2813" t="s">
        <v>128</v>
      </c>
      <c r="E2813" t="s">
        <v>204</v>
      </c>
      <c r="F2813" t="s">
        <v>8296</v>
      </c>
      <c r="G2813" t="s">
        <v>142</v>
      </c>
      <c r="H2813" t="s">
        <v>134</v>
      </c>
      <c r="I2813" t="s">
        <v>135</v>
      </c>
      <c r="J2813" t="s">
        <v>136</v>
      </c>
      <c r="K2813" t="s">
        <v>143</v>
      </c>
      <c r="L2813" t="s">
        <v>8297</v>
      </c>
      <c r="M2813" t="s">
        <v>8298</v>
      </c>
      <c r="N2813">
        <v>4.4088869439999998</v>
      </c>
      <c r="O2813">
        <v>0</v>
      </c>
      <c r="P2813">
        <v>0</v>
      </c>
      <c r="Q2813">
        <v>0</v>
      </c>
      <c r="R2813">
        <v>0</v>
      </c>
      <c r="S2813">
        <v>11</v>
      </c>
      <c r="T2813">
        <v>0</v>
      </c>
      <c r="U2813">
        <v>8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1374.6108229663114</v>
      </c>
      <c r="AB2813">
        <v>0</v>
      </c>
      <c r="AC2813">
        <v>1363.1532667351464</v>
      </c>
      <c r="AD2813">
        <v>0</v>
      </c>
      <c r="AE2813">
        <v>2737.764089701458</v>
      </c>
    </row>
    <row r="2814" spans="1:31" x14ac:dyDescent="0.25">
      <c r="A2814">
        <v>1631876</v>
      </c>
      <c r="B2814">
        <v>1</v>
      </c>
      <c r="C2814" t="s">
        <v>80</v>
      </c>
      <c r="D2814" t="s">
        <v>110</v>
      </c>
      <c r="E2814" t="s">
        <v>152</v>
      </c>
      <c r="F2814" t="s">
        <v>8299</v>
      </c>
      <c r="G2814" t="s">
        <v>154</v>
      </c>
      <c r="H2814" t="s">
        <v>149</v>
      </c>
      <c r="I2814" t="s">
        <v>135</v>
      </c>
      <c r="J2814" t="s">
        <v>136</v>
      </c>
      <c r="K2814" t="s">
        <v>137</v>
      </c>
      <c r="L2814" t="s">
        <v>8300</v>
      </c>
      <c r="M2814" t="s">
        <v>8301</v>
      </c>
      <c r="N2814">
        <v>0.71499999999999997</v>
      </c>
      <c r="O2814">
        <v>0</v>
      </c>
      <c r="P2814">
        <v>2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0.93572260862730017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0.93572260862730017</v>
      </c>
    </row>
    <row r="2815" spans="1:31" x14ac:dyDescent="0.25">
      <c r="A2815">
        <v>1631773</v>
      </c>
      <c r="B2815">
        <v>1</v>
      </c>
      <c r="C2815" t="s">
        <v>80</v>
      </c>
      <c r="D2815" t="s">
        <v>103</v>
      </c>
      <c r="E2815" t="s">
        <v>178</v>
      </c>
      <c r="F2815" t="s">
        <v>8302</v>
      </c>
      <c r="G2815" t="s">
        <v>142</v>
      </c>
      <c r="H2815" t="s">
        <v>149</v>
      </c>
      <c r="I2815" t="s">
        <v>135</v>
      </c>
      <c r="J2815" t="s">
        <v>136</v>
      </c>
      <c r="K2815" t="s">
        <v>143</v>
      </c>
      <c r="L2815" t="s">
        <v>8303</v>
      </c>
      <c r="M2815" t="s">
        <v>8304</v>
      </c>
      <c r="N2815">
        <v>3.9909202769999998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15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52.77904631151668</v>
      </c>
      <c r="AC2815">
        <v>0</v>
      </c>
      <c r="AD2815">
        <v>0</v>
      </c>
      <c r="AE2815">
        <v>52.77904631151668</v>
      </c>
    </row>
    <row r="2816" spans="1:31" x14ac:dyDescent="0.25">
      <c r="A2816">
        <v>1631753</v>
      </c>
      <c r="B2816">
        <v>1</v>
      </c>
      <c r="C2816" t="s">
        <v>80</v>
      </c>
      <c r="D2816" t="s">
        <v>104</v>
      </c>
      <c r="E2816" t="s">
        <v>131</v>
      </c>
      <c r="F2816" t="s">
        <v>8305</v>
      </c>
      <c r="G2816" t="s">
        <v>161</v>
      </c>
      <c r="H2816" t="s">
        <v>134</v>
      </c>
      <c r="I2816" t="s">
        <v>135</v>
      </c>
      <c r="J2816" t="s">
        <v>136</v>
      </c>
      <c r="K2816" t="s">
        <v>137</v>
      </c>
      <c r="L2816" t="s">
        <v>8306</v>
      </c>
      <c r="M2816" t="s">
        <v>8307</v>
      </c>
      <c r="N2816">
        <v>0.773888888</v>
      </c>
      <c r="O2816">
        <v>5</v>
      </c>
      <c r="P2816">
        <v>4108</v>
      </c>
      <c r="Q2816">
        <v>10</v>
      </c>
      <c r="R2816">
        <v>39</v>
      </c>
      <c r="S2816">
        <v>4</v>
      </c>
      <c r="T2816">
        <v>430</v>
      </c>
      <c r="U2816">
        <v>0</v>
      </c>
      <c r="V2816">
        <v>3</v>
      </c>
      <c r="W2816">
        <v>0.96451249010400009</v>
      </c>
      <c r="X2816">
        <v>1165.9488291625496</v>
      </c>
      <c r="Y2816">
        <v>3.0417321762796137</v>
      </c>
      <c r="Z2816">
        <v>8.7191798109624017</v>
      </c>
      <c r="AA2816">
        <v>5.6438180803704174</v>
      </c>
      <c r="AB2816">
        <v>271.82979107204699</v>
      </c>
      <c r="AC2816">
        <v>0</v>
      </c>
      <c r="AD2816">
        <v>11.018843996776512</v>
      </c>
      <c r="AE2816">
        <v>1467.1667067890894</v>
      </c>
    </row>
    <row r="2817" spans="1:31" x14ac:dyDescent="0.25">
      <c r="A2817">
        <v>1631733</v>
      </c>
      <c r="B2817">
        <v>1</v>
      </c>
      <c r="C2817" t="s">
        <v>80</v>
      </c>
      <c r="D2817" t="s">
        <v>83</v>
      </c>
      <c r="E2817" t="s">
        <v>131</v>
      </c>
      <c r="F2817" t="s">
        <v>8308</v>
      </c>
      <c r="G2817" t="s">
        <v>148</v>
      </c>
      <c r="H2817" t="s">
        <v>134</v>
      </c>
      <c r="I2817" t="s">
        <v>135</v>
      </c>
      <c r="J2817" t="s">
        <v>136</v>
      </c>
      <c r="K2817" t="s">
        <v>143</v>
      </c>
      <c r="L2817" t="s">
        <v>8309</v>
      </c>
      <c r="M2817" t="s">
        <v>8310</v>
      </c>
      <c r="N2817">
        <v>2.1654277770000001</v>
      </c>
      <c r="O2817">
        <v>0</v>
      </c>
      <c r="P2817">
        <v>1701</v>
      </c>
      <c r="Q2817">
        <v>0</v>
      </c>
      <c r="R2817">
        <v>0</v>
      </c>
      <c r="S2817">
        <v>7</v>
      </c>
      <c r="T2817">
        <v>74</v>
      </c>
      <c r="U2817">
        <v>6</v>
      </c>
      <c r="V2817">
        <v>1</v>
      </c>
      <c r="W2817">
        <v>0</v>
      </c>
      <c r="X2817">
        <v>1235.4821758550361</v>
      </c>
      <c r="Y2817">
        <v>0</v>
      </c>
      <c r="Z2817">
        <v>0</v>
      </c>
      <c r="AA2817">
        <v>542.37068447506965</v>
      </c>
      <c r="AB2817">
        <v>100.04031956457844</v>
      </c>
      <c r="AC2817">
        <v>1280.4747364564948</v>
      </c>
      <c r="AD2817">
        <v>12.535040556357526</v>
      </c>
      <c r="AE2817">
        <v>3170.9029569075365</v>
      </c>
    </row>
    <row r="2818" spans="1:31" x14ac:dyDescent="0.25">
      <c r="A2818">
        <v>1631796</v>
      </c>
      <c r="B2818">
        <v>1</v>
      </c>
      <c r="C2818" t="s">
        <v>80</v>
      </c>
      <c r="D2818" t="s">
        <v>83</v>
      </c>
      <c r="E2818" t="s">
        <v>204</v>
      </c>
      <c r="F2818" t="s">
        <v>8066</v>
      </c>
      <c r="G2818" t="s">
        <v>161</v>
      </c>
      <c r="H2818" t="s">
        <v>134</v>
      </c>
      <c r="I2818" t="s">
        <v>135</v>
      </c>
      <c r="J2818" t="s">
        <v>136</v>
      </c>
      <c r="K2818" t="s">
        <v>137</v>
      </c>
      <c r="L2818" t="s">
        <v>8311</v>
      </c>
      <c r="M2818" t="s">
        <v>8312</v>
      </c>
      <c r="N2818">
        <v>1.1886111109999999</v>
      </c>
      <c r="O2818">
        <v>0</v>
      </c>
      <c r="P2818">
        <v>317</v>
      </c>
      <c r="Q2818">
        <v>0</v>
      </c>
      <c r="R2818">
        <v>0</v>
      </c>
      <c r="S2818">
        <v>0</v>
      </c>
      <c r="T2818">
        <v>22</v>
      </c>
      <c r="U2818">
        <v>0</v>
      </c>
      <c r="V2818">
        <v>0</v>
      </c>
      <c r="W2818">
        <v>0</v>
      </c>
      <c r="X2818">
        <v>142.76419063991955</v>
      </c>
      <c r="Y2818">
        <v>0</v>
      </c>
      <c r="Z2818">
        <v>0</v>
      </c>
      <c r="AA2818">
        <v>0</v>
      </c>
      <c r="AB2818">
        <v>7.1909619482263718</v>
      </c>
      <c r="AC2818">
        <v>0</v>
      </c>
      <c r="AD2818">
        <v>0</v>
      </c>
      <c r="AE2818">
        <v>149.95515258814592</v>
      </c>
    </row>
    <row r="2819" spans="1:31" x14ac:dyDescent="0.25">
      <c r="A2819">
        <v>1631853</v>
      </c>
      <c r="B2819">
        <v>1</v>
      </c>
      <c r="C2819" t="s">
        <v>80</v>
      </c>
      <c r="D2819" t="s">
        <v>100</v>
      </c>
      <c r="E2819" t="s">
        <v>152</v>
      </c>
      <c r="F2819" t="s">
        <v>8313</v>
      </c>
      <c r="G2819" t="s">
        <v>154</v>
      </c>
      <c r="H2819" t="s">
        <v>149</v>
      </c>
      <c r="I2819" t="s">
        <v>135</v>
      </c>
      <c r="J2819" t="s">
        <v>136</v>
      </c>
      <c r="K2819" t="s">
        <v>137</v>
      </c>
      <c r="L2819" t="s">
        <v>8314</v>
      </c>
      <c r="M2819" t="s">
        <v>8315</v>
      </c>
      <c r="N2819">
        <v>1.531111111</v>
      </c>
      <c r="O2819">
        <v>0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0.27612665307703171</v>
      </c>
      <c r="AA2819">
        <v>0</v>
      </c>
      <c r="AB2819">
        <v>0</v>
      </c>
      <c r="AC2819">
        <v>0</v>
      </c>
      <c r="AD2819">
        <v>0</v>
      </c>
      <c r="AE2819">
        <v>0.27612665307703171</v>
      </c>
    </row>
    <row r="2820" spans="1:31" x14ac:dyDescent="0.25">
      <c r="A2820">
        <v>1631979</v>
      </c>
      <c r="B2820">
        <v>1</v>
      </c>
      <c r="C2820" t="s">
        <v>80</v>
      </c>
      <c r="D2820" t="s">
        <v>99</v>
      </c>
      <c r="E2820" t="s">
        <v>178</v>
      </c>
      <c r="F2820" t="s">
        <v>8316</v>
      </c>
      <c r="G2820" t="s">
        <v>227</v>
      </c>
      <c r="H2820" t="s">
        <v>149</v>
      </c>
      <c r="I2820" t="s">
        <v>135</v>
      </c>
      <c r="J2820" t="s">
        <v>136</v>
      </c>
      <c r="K2820" t="s">
        <v>137</v>
      </c>
      <c r="L2820" t="s">
        <v>8317</v>
      </c>
      <c r="M2820" t="s">
        <v>8318</v>
      </c>
      <c r="N2820">
        <v>9.0502777769999998</v>
      </c>
      <c r="O2820">
        <v>0</v>
      </c>
      <c r="P2820">
        <v>58</v>
      </c>
      <c r="Q2820">
        <v>0</v>
      </c>
      <c r="R2820">
        <v>0</v>
      </c>
      <c r="S2820">
        <v>0</v>
      </c>
      <c r="T2820">
        <v>5</v>
      </c>
      <c r="U2820">
        <v>0</v>
      </c>
      <c r="V2820">
        <v>0</v>
      </c>
      <c r="W2820">
        <v>0</v>
      </c>
      <c r="X2820">
        <v>100.8337348987242</v>
      </c>
      <c r="Y2820">
        <v>0</v>
      </c>
      <c r="Z2820">
        <v>0</v>
      </c>
      <c r="AA2820">
        <v>0</v>
      </c>
      <c r="AB2820">
        <v>52.741975025751039</v>
      </c>
      <c r="AC2820">
        <v>0</v>
      </c>
      <c r="AD2820">
        <v>0</v>
      </c>
      <c r="AE2820">
        <v>153.57570992447523</v>
      </c>
    </row>
    <row r="2821" spans="1:31" x14ac:dyDescent="0.25">
      <c r="A2821">
        <v>1631816</v>
      </c>
      <c r="B2821">
        <v>1</v>
      </c>
      <c r="C2821" t="s">
        <v>81</v>
      </c>
      <c r="D2821" t="s">
        <v>118</v>
      </c>
      <c r="E2821" t="s">
        <v>152</v>
      </c>
      <c r="F2821" t="s">
        <v>8319</v>
      </c>
      <c r="G2821" t="s">
        <v>154</v>
      </c>
      <c r="H2821" t="s">
        <v>149</v>
      </c>
      <c r="I2821" t="s">
        <v>135</v>
      </c>
      <c r="J2821" t="s">
        <v>136</v>
      </c>
      <c r="K2821" t="s">
        <v>137</v>
      </c>
      <c r="L2821" t="s">
        <v>8320</v>
      </c>
      <c r="M2821" t="s">
        <v>8321</v>
      </c>
      <c r="N2821">
        <v>1.5419444440000001</v>
      </c>
      <c r="O2821">
        <v>0</v>
      </c>
      <c r="P2821">
        <v>1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1.3645226143611112E-3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1.3645226143611112E-3</v>
      </c>
    </row>
    <row r="2822" spans="1:31" x14ac:dyDescent="0.25">
      <c r="A2822">
        <v>1631770</v>
      </c>
      <c r="B2822">
        <v>1</v>
      </c>
      <c r="C2822" t="s">
        <v>81</v>
      </c>
      <c r="D2822" t="s">
        <v>120</v>
      </c>
      <c r="E2822" t="s">
        <v>204</v>
      </c>
      <c r="F2822" t="s">
        <v>8322</v>
      </c>
      <c r="G2822" t="s">
        <v>148</v>
      </c>
      <c r="H2822" t="s">
        <v>134</v>
      </c>
      <c r="I2822" t="s">
        <v>135</v>
      </c>
      <c r="J2822" t="s">
        <v>136</v>
      </c>
      <c r="K2822" t="s">
        <v>143</v>
      </c>
      <c r="L2822" t="s">
        <v>8323</v>
      </c>
      <c r="M2822" t="s">
        <v>8324</v>
      </c>
      <c r="N2822">
        <v>0.61928416600000002</v>
      </c>
      <c r="O2822">
        <v>0</v>
      </c>
      <c r="P2822">
        <v>567</v>
      </c>
      <c r="Q2822">
        <v>2</v>
      </c>
      <c r="R2822">
        <v>23</v>
      </c>
      <c r="S2822">
        <v>2</v>
      </c>
      <c r="T2822">
        <v>37</v>
      </c>
      <c r="U2822">
        <v>1</v>
      </c>
      <c r="V2822">
        <v>0</v>
      </c>
      <c r="W2822">
        <v>0</v>
      </c>
      <c r="X2822">
        <v>56.313884716149786</v>
      </c>
      <c r="Y2822">
        <v>2.3415644915888505</v>
      </c>
      <c r="Z2822">
        <v>2.5538760828432223</v>
      </c>
      <c r="AA2822">
        <v>2.740302221848756</v>
      </c>
      <c r="AB2822">
        <v>8.8939979427187055</v>
      </c>
      <c r="AC2822">
        <v>2.0798442610318668</v>
      </c>
      <c r="AD2822">
        <v>0</v>
      </c>
      <c r="AE2822">
        <v>74.923469716181188</v>
      </c>
    </row>
    <row r="2823" spans="1:31" x14ac:dyDescent="0.25">
      <c r="A2823">
        <v>1631730</v>
      </c>
      <c r="B2823">
        <v>1</v>
      </c>
      <c r="C2823" t="s">
        <v>81</v>
      </c>
      <c r="D2823" t="s">
        <v>126</v>
      </c>
      <c r="E2823" t="s">
        <v>146</v>
      </c>
      <c r="F2823" t="s">
        <v>4276</v>
      </c>
      <c r="G2823" t="s">
        <v>148</v>
      </c>
      <c r="H2823" t="s">
        <v>149</v>
      </c>
      <c r="I2823" t="s">
        <v>135</v>
      </c>
      <c r="J2823" t="s">
        <v>136</v>
      </c>
      <c r="K2823" t="s">
        <v>143</v>
      </c>
      <c r="L2823" t="s">
        <v>8325</v>
      </c>
      <c r="M2823" t="s">
        <v>8326</v>
      </c>
      <c r="N2823">
        <v>7.812136111</v>
      </c>
      <c r="O2823">
        <v>0</v>
      </c>
      <c r="P2823">
        <v>33</v>
      </c>
      <c r="Q2823">
        <v>0</v>
      </c>
      <c r="R2823">
        <v>22</v>
      </c>
      <c r="S2823">
        <v>0</v>
      </c>
      <c r="T2823">
        <v>4</v>
      </c>
      <c r="U2823">
        <v>0</v>
      </c>
      <c r="V2823">
        <v>0</v>
      </c>
      <c r="W2823">
        <v>0</v>
      </c>
      <c r="X2823">
        <v>26.774258291311966</v>
      </c>
      <c r="Y2823">
        <v>0</v>
      </c>
      <c r="Z2823">
        <v>11.042281126298155</v>
      </c>
      <c r="AA2823">
        <v>0</v>
      </c>
      <c r="AB2823">
        <v>102.1445965899227</v>
      </c>
      <c r="AC2823">
        <v>0</v>
      </c>
      <c r="AD2823">
        <v>0</v>
      </c>
      <c r="AE2823">
        <v>139.96113600753282</v>
      </c>
    </row>
    <row r="2824" spans="1:31" x14ac:dyDescent="0.25">
      <c r="A2824">
        <v>1631919</v>
      </c>
      <c r="B2824">
        <v>1</v>
      </c>
      <c r="C2824" t="s">
        <v>81</v>
      </c>
      <c r="D2824" t="s">
        <v>118</v>
      </c>
      <c r="E2824" t="s">
        <v>178</v>
      </c>
      <c r="F2824" t="s">
        <v>8327</v>
      </c>
      <c r="G2824" t="s">
        <v>227</v>
      </c>
      <c r="H2824" t="s">
        <v>149</v>
      </c>
      <c r="I2824" t="s">
        <v>135</v>
      </c>
      <c r="J2824" t="s">
        <v>136</v>
      </c>
      <c r="K2824" t="s">
        <v>137</v>
      </c>
      <c r="L2824" t="s">
        <v>8328</v>
      </c>
      <c r="M2824" t="s">
        <v>8329</v>
      </c>
      <c r="N2824">
        <v>0.75</v>
      </c>
      <c r="O2824">
        <v>0</v>
      </c>
      <c r="P2824">
        <v>41</v>
      </c>
      <c r="Q2824">
        <v>0</v>
      </c>
      <c r="R2824">
        <v>1</v>
      </c>
      <c r="S2824">
        <v>0</v>
      </c>
      <c r="T2824">
        <v>6</v>
      </c>
      <c r="U2824">
        <v>0</v>
      </c>
      <c r="V2824">
        <v>0</v>
      </c>
      <c r="W2824">
        <v>0</v>
      </c>
      <c r="X2824">
        <v>9.3621834023042254</v>
      </c>
      <c r="Y2824">
        <v>0</v>
      </c>
      <c r="Z2824">
        <v>0.20373196409290667</v>
      </c>
      <c r="AA2824">
        <v>0</v>
      </c>
      <c r="AB2824">
        <v>2.3222627143772834</v>
      </c>
      <c r="AC2824">
        <v>0</v>
      </c>
      <c r="AD2824">
        <v>0</v>
      </c>
      <c r="AE2824">
        <v>11.888178080774415</v>
      </c>
    </row>
    <row r="2825" spans="1:31" x14ac:dyDescent="0.25">
      <c r="A2825">
        <v>1631893</v>
      </c>
      <c r="B2825">
        <v>1</v>
      </c>
      <c r="C2825" t="s">
        <v>80</v>
      </c>
      <c r="D2825" t="s">
        <v>110</v>
      </c>
      <c r="E2825" t="s">
        <v>152</v>
      </c>
      <c r="F2825" t="s">
        <v>8330</v>
      </c>
      <c r="G2825" t="s">
        <v>168</v>
      </c>
      <c r="H2825" t="s">
        <v>149</v>
      </c>
      <c r="I2825" t="s">
        <v>135</v>
      </c>
      <c r="J2825" t="s">
        <v>136</v>
      </c>
      <c r="K2825" t="s">
        <v>137</v>
      </c>
      <c r="L2825" t="s">
        <v>8331</v>
      </c>
      <c r="M2825" t="s">
        <v>8332</v>
      </c>
      <c r="N2825">
        <v>4.2855555550000002</v>
      </c>
      <c r="O2825">
        <v>0</v>
      </c>
      <c r="P2825">
        <v>10</v>
      </c>
      <c r="Q2825">
        <v>0</v>
      </c>
      <c r="R2825">
        <v>0</v>
      </c>
      <c r="S2825">
        <v>0</v>
      </c>
      <c r="T2825">
        <v>1</v>
      </c>
      <c r="U2825">
        <v>0</v>
      </c>
      <c r="V2825">
        <v>0</v>
      </c>
      <c r="W2825">
        <v>0</v>
      </c>
      <c r="X2825">
        <v>19.754593677700345</v>
      </c>
      <c r="Y2825">
        <v>0</v>
      </c>
      <c r="Z2825">
        <v>0</v>
      </c>
      <c r="AA2825">
        <v>0</v>
      </c>
      <c r="AB2825">
        <v>10.15749679936909</v>
      </c>
      <c r="AC2825">
        <v>0</v>
      </c>
      <c r="AD2825">
        <v>0</v>
      </c>
      <c r="AE2825">
        <v>29.912090477069434</v>
      </c>
    </row>
    <row r="2826" spans="1:31" x14ac:dyDescent="0.25">
      <c r="A2826">
        <v>1631899</v>
      </c>
      <c r="B2826">
        <v>1</v>
      </c>
      <c r="C2826" t="s">
        <v>80</v>
      </c>
      <c r="D2826" t="s">
        <v>100</v>
      </c>
      <c r="E2826" t="s">
        <v>152</v>
      </c>
      <c r="F2826" t="s">
        <v>8333</v>
      </c>
      <c r="G2826" t="s">
        <v>154</v>
      </c>
      <c r="H2826" t="s">
        <v>149</v>
      </c>
      <c r="I2826" t="s">
        <v>135</v>
      </c>
      <c r="J2826" t="s">
        <v>136</v>
      </c>
      <c r="K2826" t="s">
        <v>137</v>
      </c>
      <c r="L2826" t="s">
        <v>8334</v>
      </c>
      <c r="M2826" t="s">
        <v>8335</v>
      </c>
      <c r="N2826">
        <v>1.297222222</v>
      </c>
      <c r="O2826">
        <v>0</v>
      </c>
      <c r="P2826">
        <v>1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0.2586079554184389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0.2586079554184389</v>
      </c>
    </row>
    <row r="2827" spans="1:31" x14ac:dyDescent="0.25">
      <c r="A2827">
        <v>1631750</v>
      </c>
      <c r="B2827">
        <v>1</v>
      </c>
      <c r="C2827" t="s">
        <v>81</v>
      </c>
      <c r="D2827" t="s">
        <v>128</v>
      </c>
      <c r="E2827" t="s">
        <v>131</v>
      </c>
      <c r="F2827" t="s">
        <v>8336</v>
      </c>
      <c r="G2827" t="s">
        <v>142</v>
      </c>
      <c r="H2827" t="s">
        <v>134</v>
      </c>
      <c r="I2827" t="s">
        <v>135</v>
      </c>
      <c r="J2827" t="s">
        <v>136</v>
      </c>
      <c r="K2827" t="s">
        <v>143</v>
      </c>
      <c r="L2827" t="s">
        <v>8337</v>
      </c>
      <c r="M2827" t="s">
        <v>8338</v>
      </c>
      <c r="N2827">
        <v>8.4568952769999992</v>
      </c>
      <c r="O2827">
        <v>0</v>
      </c>
      <c r="P2827">
        <v>129</v>
      </c>
      <c r="Q2827">
        <v>0</v>
      </c>
      <c r="R2827">
        <v>3</v>
      </c>
      <c r="S2827">
        <v>0</v>
      </c>
      <c r="T2827">
        <v>8</v>
      </c>
      <c r="U2827">
        <v>0</v>
      </c>
      <c r="V2827">
        <v>0</v>
      </c>
      <c r="W2827">
        <v>0</v>
      </c>
      <c r="X2827">
        <v>157.49791827809713</v>
      </c>
      <c r="Y2827">
        <v>0</v>
      </c>
      <c r="Z2827">
        <v>1.132242661960778E-2</v>
      </c>
      <c r="AA2827">
        <v>0</v>
      </c>
      <c r="AB2827">
        <v>7.5343618678533595</v>
      </c>
      <c r="AC2827">
        <v>0</v>
      </c>
      <c r="AD2827">
        <v>0</v>
      </c>
      <c r="AE2827">
        <v>165.04360257257011</v>
      </c>
    </row>
    <row r="2828" spans="1:31" x14ac:dyDescent="0.25">
      <c r="A2828">
        <v>1631696</v>
      </c>
      <c r="B2828">
        <v>1</v>
      </c>
      <c r="C2828" t="s">
        <v>81</v>
      </c>
      <c r="D2828" t="s">
        <v>114</v>
      </c>
      <c r="E2828" t="s">
        <v>140</v>
      </c>
      <c r="F2828" t="s">
        <v>6787</v>
      </c>
      <c r="G2828" t="s">
        <v>161</v>
      </c>
      <c r="H2828" t="s">
        <v>134</v>
      </c>
      <c r="I2828" t="s">
        <v>135</v>
      </c>
      <c r="J2828" t="s">
        <v>136</v>
      </c>
      <c r="K2828" t="s">
        <v>137</v>
      </c>
      <c r="L2828" t="s">
        <v>1019</v>
      </c>
      <c r="M2828" t="s">
        <v>8339</v>
      </c>
      <c r="N2828">
        <v>8.2500000000000004E-2</v>
      </c>
      <c r="O2828">
        <v>0</v>
      </c>
      <c r="P2828">
        <v>8453</v>
      </c>
      <c r="Q2828">
        <v>81</v>
      </c>
      <c r="R2828">
        <v>616</v>
      </c>
      <c r="S2828">
        <v>57</v>
      </c>
      <c r="T2828">
        <v>1131</v>
      </c>
      <c r="U2828">
        <v>7</v>
      </c>
      <c r="V2828">
        <v>2</v>
      </c>
      <c r="W2828">
        <v>0</v>
      </c>
      <c r="X2828">
        <v>78.869670437248928</v>
      </c>
      <c r="Y2828">
        <v>6.865548998647597</v>
      </c>
      <c r="Z2828">
        <v>7.9447264727234286</v>
      </c>
      <c r="AA2828">
        <v>13.675986818011648</v>
      </c>
      <c r="AB2828">
        <v>31.509385407070639</v>
      </c>
      <c r="AC2828">
        <v>6.0844284992023505</v>
      </c>
      <c r="AD2828">
        <v>0.22924654114601251</v>
      </c>
      <c r="AE2828">
        <v>145.17899317405062</v>
      </c>
    </row>
    <row r="2829" spans="1:31" x14ac:dyDescent="0.25">
      <c r="A2829">
        <v>1631905</v>
      </c>
      <c r="B2829">
        <v>1</v>
      </c>
      <c r="C2829" t="s">
        <v>81</v>
      </c>
      <c r="D2829" t="s">
        <v>118</v>
      </c>
      <c r="E2829" t="s">
        <v>204</v>
      </c>
      <c r="F2829" t="s">
        <v>8340</v>
      </c>
      <c r="G2829" t="s">
        <v>161</v>
      </c>
      <c r="H2829" t="s">
        <v>134</v>
      </c>
      <c r="I2829" t="s">
        <v>135</v>
      </c>
      <c r="J2829" t="s">
        <v>136</v>
      </c>
      <c r="K2829" t="s">
        <v>137</v>
      </c>
      <c r="L2829" t="s">
        <v>8341</v>
      </c>
      <c r="M2829" t="s">
        <v>8342</v>
      </c>
      <c r="N2829">
        <v>0.71222222199999996</v>
      </c>
      <c r="O2829">
        <v>0</v>
      </c>
      <c r="P2829">
        <v>1178</v>
      </c>
      <c r="Q2829">
        <v>3</v>
      </c>
      <c r="R2829">
        <v>59</v>
      </c>
      <c r="S2829">
        <v>3</v>
      </c>
      <c r="T2829">
        <v>100</v>
      </c>
      <c r="U2829">
        <v>0</v>
      </c>
      <c r="V2829">
        <v>1</v>
      </c>
      <c r="W2829">
        <v>0</v>
      </c>
      <c r="X2829">
        <v>207.39061009015819</v>
      </c>
      <c r="Y2829">
        <v>5.5083130598620684</v>
      </c>
      <c r="Z2829">
        <v>14.415547433376963</v>
      </c>
      <c r="AA2829">
        <v>18.660286384618882</v>
      </c>
      <c r="AB2829">
        <v>34.610386526837608</v>
      </c>
      <c r="AC2829">
        <v>0</v>
      </c>
      <c r="AD2829">
        <v>0.60541514987383904</v>
      </c>
      <c r="AE2829">
        <v>281.19055864472756</v>
      </c>
    </row>
    <row r="2830" spans="1:31" x14ac:dyDescent="0.25">
      <c r="A2830">
        <v>1631882</v>
      </c>
      <c r="B2830">
        <v>1</v>
      </c>
      <c r="C2830" t="s">
        <v>80</v>
      </c>
      <c r="D2830" t="s">
        <v>82</v>
      </c>
      <c r="E2830" t="s">
        <v>178</v>
      </c>
      <c r="F2830" t="s">
        <v>8343</v>
      </c>
      <c r="G2830" t="s">
        <v>252</v>
      </c>
      <c r="H2830" t="s">
        <v>149</v>
      </c>
      <c r="I2830" t="s">
        <v>135</v>
      </c>
      <c r="J2830" t="s">
        <v>136</v>
      </c>
      <c r="K2830" t="s">
        <v>137</v>
      </c>
      <c r="L2830" t="s">
        <v>8344</v>
      </c>
      <c r="M2830" t="s">
        <v>8345</v>
      </c>
      <c r="N2830">
        <v>2.1180555550000002</v>
      </c>
      <c r="O2830">
        <v>0</v>
      </c>
      <c r="P2830">
        <v>208</v>
      </c>
      <c r="Q2830">
        <v>0</v>
      </c>
      <c r="R2830">
        <v>0</v>
      </c>
      <c r="S2830">
        <v>0</v>
      </c>
      <c r="T2830">
        <v>10</v>
      </c>
      <c r="U2830">
        <v>0</v>
      </c>
      <c r="V2830">
        <v>0</v>
      </c>
      <c r="W2830">
        <v>0</v>
      </c>
      <c r="X2830">
        <v>142.51790578734145</v>
      </c>
      <c r="Y2830">
        <v>0</v>
      </c>
      <c r="Z2830">
        <v>0</v>
      </c>
      <c r="AA2830">
        <v>0</v>
      </c>
      <c r="AB2830">
        <v>17.355993206689107</v>
      </c>
      <c r="AC2830">
        <v>0</v>
      </c>
      <c r="AD2830">
        <v>0</v>
      </c>
      <c r="AE2830">
        <v>159.87389899403055</v>
      </c>
    </row>
    <row r="2831" spans="1:31" x14ac:dyDescent="0.25">
      <c r="A2831">
        <v>1631859</v>
      </c>
      <c r="B2831">
        <v>1</v>
      </c>
      <c r="C2831" t="s">
        <v>80</v>
      </c>
      <c r="D2831" t="s">
        <v>99</v>
      </c>
      <c r="E2831" t="s">
        <v>178</v>
      </c>
      <c r="F2831" t="s">
        <v>8346</v>
      </c>
      <c r="G2831" t="s">
        <v>227</v>
      </c>
      <c r="H2831" t="s">
        <v>149</v>
      </c>
      <c r="I2831" t="s">
        <v>135</v>
      </c>
      <c r="J2831" t="s">
        <v>136</v>
      </c>
      <c r="K2831" t="s">
        <v>137</v>
      </c>
      <c r="L2831" t="s">
        <v>8347</v>
      </c>
      <c r="M2831" t="s">
        <v>8348</v>
      </c>
      <c r="N2831">
        <v>1.4383333330000001</v>
      </c>
      <c r="O2831">
        <v>0</v>
      </c>
      <c r="P2831">
        <v>28</v>
      </c>
      <c r="Q2831">
        <v>0</v>
      </c>
      <c r="R2831">
        <v>0</v>
      </c>
      <c r="S2831">
        <v>0</v>
      </c>
      <c r="T2831">
        <v>3</v>
      </c>
      <c r="U2831">
        <v>0</v>
      </c>
      <c r="V2831">
        <v>0</v>
      </c>
      <c r="W2831">
        <v>0</v>
      </c>
      <c r="X2831">
        <v>8.384315673675383</v>
      </c>
      <c r="Y2831">
        <v>0</v>
      </c>
      <c r="Z2831">
        <v>0</v>
      </c>
      <c r="AA2831">
        <v>0</v>
      </c>
      <c r="AB2831">
        <v>0.48526264389057283</v>
      </c>
      <c r="AC2831">
        <v>0</v>
      </c>
      <c r="AD2831">
        <v>0</v>
      </c>
      <c r="AE2831">
        <v>8.8695783175659564</v>
      </c>
    </row>
    <row r="2832" spans="1:31" x14ac:dyDescent="0.25">
      <c r="A2832">
        <v>1631819</v>
      </c>
      <c r="B2832">
        <v>1</v>
      </c>
      <c r="C2832" t="s">
        <v>81</v>
      </c>
      <c r="D2832" t="s">
        <v>128</v>
      </c>
      <c r="E2832" t="s">
        <v>152</v>
      </c>
      <c r="F2832" t="s">
        <v>8349</v>
      </c>
      <c r="G2832" t="s">
        <v>154</v>
      </c>
      <c r="H2832" t="s">
        <v>149</v>
      </c>
      <c r="I2832" t="s">
        <v>135</v>
      </c>
      <c r="J2832" t="s">
        <v>136</v>
      </c>
      <c r="K2832" t="s">
        <v>137</v>
      </c>
      <c r="L2832" t="s">
        <v>8350</v>
      </c>
      <c r="M2832" t="s">
        <v>8351</v>
      </c>
      <c r="N2832">
        <v>1.455833333</v>
      </c>
      <c r="O2832">
        <v>0</v>
      </c>
      <c r="P2832">
        <v>1</v>
      </c>
      <c r="Q2832">
        <v>0</v>
      </c>
      <c r="R2832">
        <v>1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5.1064926157500007E-5</v>
      </c>
      <c r="AA2832">
        <v>0</v>
      </c>
      <c r="AB2832">
        <v>0</v>
      </c>
      <c r="AC2832">
        <v>0</v>
      </c>
      <c r="AD2832">
        <v>0</v>
      </c>
      <c r="AE2832">
        <v>5.1064926157500007E-5</v>
      </c>
    </row>
    <row r="2833" spans="1:31" x14ac:dyDescent="0.25">
      <c r="A2833">
        <v>1631736</v>
      </c>
      <c r="B2833">
        <v>1</v>
      </c>
      <c r="C2833" t="s">
        <v>80</v>
      </c>
      <c r="D2833" t="s">
        <v>97</v>
      </c>
      <c r="E2833" t="s">
        <v>152</v>
      </c>
      <c r="F2833" t="s">
        <v>8352</v>
      </c>
      <c r="G2833" t="s">
        <v>154</v>
      </c>
      <c r="H2833" t="s">
        <v>149</v>
      </c>
      <c r="I2833" t="s">
        <v>135</v>
      </c>
      <c r="J2833" t="s">
        <v>136</v>
      </c>
      <c r="K2833" t="s">
        <v>137</v>
      </c>
      <c r="L2833" t="s">
        <v>8353</v>
      </c>
      <c r="M2833" t="s">
        <v>8354</v>
      </c>
      <c r="N2833">
        <v>1.505833333</v>
      </c>
      <c r="O2833">
        <v>0</v>
      </c>
      <c r="P2833">
        <v>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1.083203370923695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1.083203370923695</v>
      </c>
    </row>
    <row r="2834" spans="1:31" x14ac:dyDescent="0.25">
      <c r="A2834">
        <v>1631922</v>
      </c>
      <c r="B2834">
        <v>1</v>
      </c>
      <c r="C2834" t="s">
        <v>80</v>
      </c>
      <c r="D2834" t="s">
        <v>94</v>
      </c>
      <c r="E2834" t="s">
        <v>140</v>
      </c>
      <c r="F2834" t="s">
        <v>8355</v>
      </c>
      <c r="G2834" t="s">
        <v>585</v>
      </c>
      <c r="H2834" t="s">
        <v>134</v>
      </c>
      <c r="I2834" t="s">
        <v>135</v>
      </c>
      <c r="J2834" t="s">
        <v>136</v>
      </c>
      <c r="K2834" t="s">
        <v>137</v>
      </c>
      <c r="L2834" t="s">
        <v>8356</v>
      </c>
      <c r="M2834" t="s">
        <v>8357</v>
      </c>
      <c r="N2834">
        <v>0.44194444399999999</v>
      </c>
      <c r="O2834">
        <v>0</v>
      </c>
      <c r="P2834">
        <v>137</v>
      </c>
      <c r="Q2834">
        <v>21</v>
      </c>
      <c r="R2834">
        <v>16</v>
      </c>
      <c r="S2834">
        <v>3</v>
      </c>
      <c r="T2834">
        <v>10</v>
      </c>
      <c r="U2834">
        <v>0</v>
      </c>
      <c r="V2834">
        <v>0</v>
      </c>
      <c r="W2834">
        <v>0</v>
      </c>
      <c r="X2834">
        <v>6.3556340932573177</v>
      </c>
      <c r="Y2834">
        <v>3.6856418044246047</v>
      </c>
      <c r="Z2834">
        <v>0.78551208516229776</v>
      </c>
      <c r="AA2834">
        <v>1.1725156903061267</v>
      </c>
      <c r="AB2834">
        <v>7.0048271065899579</v>
      </c>
      <c r="AC2834">
        <v>0</v>
      </c>
      <c r="AD2834">
        <v>0</v>
      </c>
      <c r="AE2834">
        <v>19.004130779740304</v>
      </c>
    </row>
    <row r="2835" spans="1:31" x14ac:dyDescent="0.25">
      <c r="A2835">
        <v>1631802</v>
      </c>
      <c r="B2835">
        <v>1</v>
      </c>
      <c r="C2835" t="s">
        <v>80</v>
      </c>
      <c r="D2835" t="s">
        <v>90</v>
      </c>
      <c r="E2835" t="s">
        <v>146</v>
      </c>
      <c r="F2835" t="s">
        <v>8358</v>
      </c>
      <c r="G2835" t="s">
        <v>142</v>
      </c>
      <c r="H2835" t="s">
        <v>149</v>
      </c>
      <c r="I2835" t="s">
        <v>135</v>
      </c>
      <c r="J2835" t="s">
        <v>136</v>
      </c>
      <c r="K2835" t="s">
        <v>143</v>
      </c>
      <c r="L2835" t="s">
        <v>8359</v>
      </c>
      <c r="M2835" t="s">
        <v>8360</v>
      </c>
      <c r="N2835">
        <v>0.83333333300000001</v>
      </c>
      <c r="O2835">
        <v>0</v>
      </c>
      <c r="P2835">
        <v>221</v>
      </c>
      <c r="Q2835">
        <v>0</v>
      </c>
      <c r="R2835">
        <v>0</v>
      </c>
      <c r="S2835">
        <v>0</v>
      </c>
      <c r="T2835">
        <v>217</v>
      </c>
      <c r="U2835">
        <v>0</v>
      </c>
      <c r="V2835">
        <v>2</v>
      </c>
      <c r="W2835">
        <v>0</v>
      </c>
      <c r="X2835">
        <v>54.485001049702618</v>
      </c>
      <c r="Y2835">
        <v>0</v>
      </c>
      <c r="Z2835">
        <v>0</v>
      </c>
      <c r="AA2835">
        <v>0</v>
      </c>
      <c r="AB2835">
        <v>208.37321177173229</v>
      </c>
      <c r="AC2835">
        <v>0</v>
      </c>
      <c r="AD2835">
        <v>2.7570142077866668</v>
      </c>
      <c r="AE2835">
        <v>265.61522702922156</v>
      </c>
    </row>
    <row r="2836" spans="1:31" x14ac:dyDescent="0.25">
      <c r="A2836">
        <v>1631988</v>
      </c>
      <c r="B2836">
        <v>1</v>
      </c>
      <c r="C2836" t="s">
        <v>80</v>
      </c>
      <c r="D2836" t="s">
        <v>96</v>
      </c>
      <c r="E2836" t="s">
        <v>152</v>
      </c>
      <c r="F2836" t="s">
        <v>8361</v>
      </c>
      <c r="G2836" t="s">
        <v>154</v>
      </c>
      <c r="H2836" t="s">
        <v>149</v>
      </c>
      <c r="I2836" t="s">
        <v>135</v>
      </c>
      <c r="J2836" t="s">
        <v>136</v>
      </c>
      <c r="K2836" t="s">
        <v>137</v>
      </c>
      <c r="L2836" t="s">
        <v>8362</v>
      </c>
      <c r="M2836" t="s">
        <v>8363</v>
      </c>
      <c r="N2836">
        <v>1.9230555549999999</v>
      </c>
      <c r="O2836">
        <v>0</v>
      </c>
      <c r="P2836">
        <v>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0.6534559964501917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0.6534559964501917</v>
      </c>
    </row>
    <row r="2837" spans="1:31" x14ac:dyDescent="0.25">
      <c r="A2837">
        <v>1631908</v>
      </c>
      <c r="B2837">
        <v>1</v>
      </c>
      <c r="C2837" t="s">
        <v>81</v>
      </c>
      <c r="D2837" t="s">
        <v>121</v>
      </c>
      <c r="E2837" t="s">
        <v>152</v>
      </c>
      <c r="F2837" t="s">
        <v>8364</v>
      </c>
      <c r="G2837" t="s">
        <v>154</v>
      </c>
      <c r="H2837" t="s">
        <v>149</v>
      </c>
      <c r="I2837" t="s">
        <v>135</v>
      </c>
      <c r="J2837" t="s">
        <v>136</v>
      </c>
      <c r="K2837" t="s">
        <v>137</v>
      </c>
      <c r="L2837" t="s">
        <v>8365</v>
      </c>
      <c r="M2837" t="s">
        <v>8338</v>
      </c>
      <c r="N2837">
        <v>0.65055555499999995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3.3672817188816666E-3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3.3672817188816666E-3</v>
      </c>
    </row>
    <row r="2838" spans="1:31" x14ac:dyDescent="0.25">
      <c r="A2838">
        <v>1631693</v>
      </c>
      <c r="B2838">
        <v>1</v>
      </c>
      <c r="C2838" t="s">
        <v>80</v>
      </c>
      <c r="D2838" t="s">
        <v>97</v>
      </c>
      <c r="E2838" t="s">
        <v>131</v>
      </c>
      <c r="F2838" t="s">
        <v>8366</v>
      </c>
      <c r="G2838" t="s">
        <v>918</v>
      </c>
      <c r="H2838" t="s">
        <v>134</v>
      </c>
      <c r="I2838" t="s">
        <v>135</v>
      </c>
      <c r="J2838" t="s">
        <v>136</v>
      </c>
      <c r="K2838" t="s">
        <v>137</v>
      </c>
      <c r="L2838" t="s">
        <v>8367</v>
      </c>
      <c r="M2838" t="s">
        <v>8368</v>
      </c>
      <c r="N2838">
        <v>0.44083333299999999</v>
      </c>
      <c r="O2838">
        <v>0</v>
      </c>
      <c r="P2838">
        <v>18</v>
      </c>
      <c r="Q2838">
        <v>0</v>
      </c>
      <c r="R2838">
        <v>18</v>
      </c>
      <c r="S2838">
        <v>0</v>
      </c>
      <c r="T2838">
        <v>8</v>
      </c>
      <c r="U2838">
        <v>0</v>
      </c>
      <c r="V2838">
        <v>0</v>
      </c>
      <c r="W2838">
        <v>0</v>
      </c>
      <c r="X2838">
        <v>4.5156135887140874</v>
      </c>
      <c r="Y2838">
        <v>0</v>
      </c>
      <c r="Z2838">
        <v>2.3688610003528234</v>
      </c>
      <c r="AA2838">
        <v>0</v>
      </c>
      <c r="AB2838">
        <v>2.7420469643477352</v>
      </c>
      <c r="AC2838">
        <v>0</v>
      </c>
      <c r="AD2838">
        <v>0</v>
      </c>
      <c r="AE2838">
        <v>9.626521553414646</v>
      </c>
    </row>
    <row r="2839" spans="1:31" x14ac:dyDescent="0.25">
      <c r="A2839">
        <v>1631739</v>
      </c>
      <c r="B2839">
        <v>1</v>
      </c>
      <c r="C2839" t="s">
        <v>81</v>
      </c>
      <c r="D2839" t="s">
        <v>120</v>
      </c>
      <c r="E2839" t="s">
        <v>178</v>
      </c>
      <c r="F2839" t="s">
        <v>3252</v>
      </c>
      <c r="G2839" t="s">
        <v>148</v>
      </c>
      <c r="H2839" t="s">
        <v>149</v>
      </c>
      <c r="I2839" t="s">
        <v>135</v>
      </c>
      <c r="J2839" t="s">
        <v>136</v>
      </c>
      <c r="K2839" t="s">
        <v>143</v>
      </c>
      <c r="L2839" t="s">
        <v>8369</v>
      </c>
      <c r="M2839" t="s">
        <v>8370</v>
      </c>
      <c r="N2839">
        <v>9.2562388880000004</v>
      </c>
      <c r="O2839">
        <v>0</v>
      </c>
      <c r="P2839">
        <v>104</v>
      </c>
      <c r="Q2839">
        <v>0</v>
      </c>
      <c r="R2839">
        <v>0</v>
      </c>
      <c r="S2839">
        <v>0</v>
      </c>
      <c r="T2839">
        <v>4</v>
      </c>
      <c r="U2839">
        <v>0</v>
      </c>
      <c r="V2839">
        <v>0</v>
      </c>
      <c r="W2839">
        <v>0</v>
      </c>
      <c r="X2839">
        <v>226.92958750263554</v>
      </c>
      <c r="Y2839">
        <v>0</v>
      </c>
      <c r="Z2839">
        <v>0</v>
      </c>
      <c r="AA2839">
        <v>0</v>
      </c>
      <c r="AB2839">
        <v>10.229106096125072</v>
      </c>
      <c r="AC2839">
        <v>0</v>
      </c>
      <c r="AD2839">
        <v>0</v>
      </c>
      <c r="AE2839">
        <v>237.15869359876061</v>
      </c>
    </row>
    <row r="2840" spans="1:31" x14ac:dyDescent="0.25">
      <c r="A2840">
        <v>1631862</v>
      </c>
      <c r="B2840">
        <v>1</v>
      </c>
      <c r="C2840" t="s">
        <v>80</v>
      </c>
      <c r="D2840" t="s">
        <v>104</v>
      </c>
      <c r="E2840" t="s">
        <v>204</v>
      </c>
      <c r="F2840" t="s">
        <v>525</v>
      </c>
      <c r="G2840" t="s">
        <v>161</v>
      </c>
      <c r="H2840" t="s">
        <v>134</v>
      </c>
      <c r="I2840" t="s">
        <v>135</v>
      </c>
      <c r="J2840" t="s">
        <v>136</v>
      </c>
      <c r="K2840" t="s">
        <v>137</v>
      </c>
      <c r="L2840" t="s">
        <v>8371</v>
      </c>
      <c r="M2840" t="s">
        <v>8372</v>
      </c>
      <c r="N2840">
        <v>0.65333333299999996</v>
      </c>
      <c r="O2840">
        <v>7</v>
      </c>
      <c r="P2840">
        <v>29</v>
      </c>
      <c r="Q2840">
        <v>68</v>
      </c>
      <c r="R2840">
        <v>184</v>
      </c>
      <c r="S2840">
        <v>9</v>
      </c>
      <c r="T2840">
        <v>26</v>
      </c>
      <c r="U2840">
        <v>2</v>
      </c>
      <c r="V2840">
        <v>0</v>
      </c>
      <c r="W2840">
        <v>1.2680297843040518</v>
      </c>
      <c r="X2840">
        <v>3.4181319045521792</v>
      </c>
      <c r="Y2840">
        <v>7.1750360158521467</v>
      </c>
      <c r="Z2840">
        <v>22.882486653883817</v>
      </c>
      <c r="AA2840">
        <v>6.94888365808157</v>
      </c>
      <c r="AB2840">
        <v>6.2200692771128994</v>
      </c>
      <c r="AC2840">
        <v>3.3287100845065005</v>
      </c>
      <c r="AD2840">
        <v>0</v>
      </c>
      <c r="AE2840">
        <v>51.241347378293156</v>
      </c>
    </row>
    <row r="2841" spans="1:31" x14ac:dyDescent="0.25">
      <c r="A2841">
        <v>1631925</v>
      </c>
      <c r="B2841">
        <v>1</v>
      </c>
      <c r="C2841" t="s">
        <v>80</v>
      </c>
      <c r="D2841" t="s">
        <v>93</v>
      </c>
      <c r="E2841" t="s">
        <v>152</v>
      </c>
      <c r="F2841" t="s">
        <v>8373</v>
      </c>
      <c r="G2841" t="s">
        <v>154</v>
      </c>
      <c r="H2841" t="s">
        <v>149</v>
      </c>
      <c r="I2841" t="s">
        <v>135</v>
      </c>
      <c r="J2841" t="s">
        <v>136</v>
      </c>
      <c r="K2841" t="s">
        <v>137</v>
      </c>
      <c r="L2841" t="s">
        <v>8374</v>
      </c>
      <c r="M2841" t="s">
        <v>8375</v>
      </c>
      <c r="N2841">
        <v>2.7725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0.27358031798187754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0.27358031798187754</v>
      </c>
    </row>
    <row r="2842" spans="1:31" x14ac:dyDescent="0.25">
      <c r="A2842">
        <v>1631822</v>
      </c>
      <c r="B2842">
        <v>1</v>
      </c>
      <c r="C2842" t="s">
        <v>81</v>
      </c>
      <c r="D2842" t="s">
        <v>112</v>
      </c>
      <c r="E2842" t="s">
        <v>131</v>
      </c>
      <c r="F2842" t="s">
        <v>8376</v>
      </c>
      <c r="G2842" t="s">
        <v>195</v>
      </c>
      <c r="H2842" t="s">
        <v>134</v>
      </c>
      <c r="I2842" t="s">
        <v>135</v>
      </c>
      <c r="J2842" t="s">
        <v>136</v>
      </c>
      <c r="K2842" t="s">
        <v>137</v>
      </c>
      <c r="L2842" t="s">
        <v>8377</v>
      </c>
      <c r="M2842" t="s">
        <v>8378</v>
      </c>
      <c r="N2842">
        <v>1.8888888880000001</v>
      </c>
      <c r="O2842">
        <v>0</v>
      </c>
      <c r="P2842">
        <v>1</v>
      </c>
      <c r="Q2842">
        <v>4</v>
      </c>
      <c r="R2842">
        <v>4</v>
      </c>
      <c r="S2842">
        <v>1</v>
      </c>
      <c r="T2842">
        <v>1</v>
      </c>
      <c r="U2842">
        <v>0</v>
      </c>
      <c r="V2842">
        <v>0</v>
      </c>
      <c r="W2842">
        <v>0</v>
      </c>
      <c r="X2842">
        <v>2.2272146333333335E-5</v>
      </c>
      <c r="Y2842">
        <v>3.9211838763840001</v>
      </c>
      <c r="Z2842">
        <v>0.88852170940600006</v>
      </c>
      <c r="AA2842">
        <v>0</v>
      </c>
      <c r="AB2842">
        <v>0</v>
      </c>
      <c r="AC2842">
        <v>0</v>
      </c>
      <c r="AD2842">
        <v>0</v>
      </c>
      <c r="AE2842">
        <v>4.8097278579363341</v>
      </c>
    </row>
    <row r="2843" spans="1:31" x14ac:dyDescent="0.25">
      <c r="A2843">
        <v>1631968</v>
      </c>
      <c r="B2843">
        <v>1</v>
      </c>
      <c r="C2843" t="s">
        <v>81</v>
      </c>
      <c r="D2843" t="s">
        <v>112</v>
      </c>
      <c r="E2843" t="s">
        <v>146</v>
      </c>
      <c r="F2843" t="s">
        <v>8379</v>
      </c>
      <c r="G2843" t="s">
        <v>252</v>
      </c>
      <c r="H2843" t="s">
        <v>149</v>
      </c>
      <c r="I2843" t="s">
        <v>135</v>
      </c>
      <c r="J2843" t="s">
        <v>136</v>
      </c>
      <c r="K2843" t="s">
        <v>137</v>
      </c>
      <c r="L2843" t="s">
        <v>8380</v>
      </c>
      <c r="M2843" t="s">
        <v>8381</v>
      </c>
      <c r="N2843">
        <v>0.89027777699999999</v>
      </c>
      <c r="O2843">
        <v>0</v>
      </c>
      <c r="P2843">
        <v>477</v>
      </c>
      <c r="Q2843">
        <v>0</v>
      </c>
      <c r="R2843">
        <v>11</v>
      </c>
      <c r="S2843">
        <v>0</v>
      </c>
      <c r="T2843">
        <v>25</v>
      </c>
      <c r="U2843">
        <v>0</v>
      </c>
      <c r="V2843">
        <v>0</v>
      </c>
      <c r="W2843">
        <v>0</v>
      </c>
      <c r="X2843">
        <v>91.924884505501495</v>
      </c>
      <c r="Y2843">
        <v>0</v>
      </c>
      <c r="Z2843">
        <v>0.27021790440826504</v>
      </c>
      <c r="AA2843">
        <v>0</v>
      </c>
      <c r="AB2843">
        <v>9.3804919567122269</v>
      </c>
      <c r="AC2843">
        <v>0</v>
      </c>
      <c r="AD2843">
        <v>0</v>
      </c>
      <c r="AE2843">
        <v>101.575594366622</v>
      </c>
    </row>
    <row r="2844" spans="1:31" x14ac:dyDescent="0.25">
      <c r="A2844">
        <v>1631779</v>
      </c>
      <c r="B2844">
        <v>1</v>
      </c>
      <c r="C2844" t="s">
        <v>80</v>
      </c>
      <c r="D2844" t="s">
        <v>106</v>
      </c>
      <c r="E2844" t="s">
        <v>204</v>
      </c>
      <c r="F2844" t="s">
        <v>8382</v>
      </c>
      <c r="G2844" t="s">
        <v>148</v>
      </c>
      <c r="H2844" t="s">
        <v>134</v>
      </c>
      <c r="I2844" t="s">
        <v>135</v>
      </c>
      <c r="J2844" t="s">
        <v>136</v>
      </c>
      <c r="K2844" t="s">
        <v>143</v>
      </c>
      <c r="L2844" t="s">
        <v>8383</v>
      </c>
      <c r="M2844" t="s">
        <v>8384</v>
      </c>
      <c r="N2844">
        <v>2.65</v>
      </c>
      <c r="O2844">
        <v>0</v>
      </c>
      <c r="P2844">
        <v>37</v>
      </c>
      <c r="Q2844">
        <v>21</v>
      </c>
      <c r="R2844">
        <v>11</v>
      </c>
      <c r="S2844">
        <v>1</v>
      </c>
      <c r="T2844">
        <v>19</v>
      </c>
      <c r="U2844">
        <v>0</v>
      </c>
      <c r="V2844">
        <v>0</v>
      </c>
      <c r="W2844">
        <v>0</v>
      </c>
      <c r="X2844">
        <v>19.571729839468919</v>
      </c>
      <c r="Y2844">
        <v>66.408062487457684</v>
      </c>
      <c r="Z2844">
        <v>10.403832645408599</v>
      </c>
      <c r="AA2844">
        <v>1.1196857795975499</v>
      </c>
      <c r="AB2844">
        <v>23.515475008039253</v>
      </c>
      <c r="AC2844">
        <v>0</v>
      </c>
      <c r="AD2844">
        <v>0</v>
      </c>
      <c r="AE2844">
        <v>121.01878575997199</v>
      </c>
    </row>
    <row r="2845" spans="1:31" x14ac:dyDescent="0.25">
      <c r="A2845">
        <v>1631842</v>
      </c>
      <c r="B2845">
        <v>1</v>
      </c>
      <c r="C2845" t="s">
        <v>80</v>
      </c>
      <c r="D2845" t="s">
        <v>107</v>
      </c>
      <c r="E2845" t="s">
        <v>152</v>
      </c>
      <c r="F2845" t="s">
        <v>8385</v>
      </c>
      <c r="G2845" t="s">
        <v>154</v>
      </c>
      <c r="H2845" t="s">
        <v>149</v>
      </c>
      <c r="I2845" t="s">
        <v>135</v>
      </c>
      <c r="J2845" t="s">
        <v>136</v>
      </c>
      <c r="K2845" t="s">
        <v>137</v>
      </c>
      <c r="L2845" t="s">
        <v>8386</v>
      </c>
      <c r="M2845" t="s">
        <v>8387</v>
      </c>
      <c r="N2845">
        <v>0.95388888800000005</v>
      </c>
      <c r="O2845">
        <v>0</v>
      </c>
      <c r="P2845">
        <v>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0.35650157353272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0.35650157353272</v>
      </c>
    </row>
    <row r="2846" spans="1:31" x14ac:dyDescent="0.25">
      <c r="A2846">
        <v>1631948</v>
      </c>
      <c r="B2846">
        <v>1</v>
      </c>
      <c r="C2846" t="s">
        <v>80</v>
      </c>
      <c r="D2846" t="s">
        <v>82</v>
      </c>
      <c r="E2846" t="s">
        <v>178</v>
      </c>
      <c r="F2846" t="s">
        <v>8388</v>
      </c>
      <c r="G2846" t="s">
        <v>187</v>
      </c>
      <c r="H2846" t="s">
        <v>149</v>
      </c>
      <c r="I2846" t="s">
        <v>135</v>
      </c>
      <c r="J2846" t="s">
        <v>136</v>
      </c>
      <c r="K2846" t="s">
        <v>137</v>
      </c>
      <c r="L2846" t="s">
        <v>8389</v>
      </c>
      <c r="M2846" t="s">
        <v>8390</v>
      </c>
      <c r="N2846">
        <v>1.1730555549999999</v>
      </c>
      <c r="O2846">
        <v>0</v>
      </c>
      <c r="P2846">
        <v>150</v>
      </c>
      <c r="Q2846">
        <v>0</v>
      </c>
      <c r="R2846">
        <v>0</v>
      </c>
      <c r="S2846">
        <v>0</v>
      </c>
      <c r="T2846">
        <v>3</v>
      </c>
      <c r="U2846">
        <v>0</v>
      </c>
      <c r="V2846">
        <v>0</v>
      </c>
      <c r="W2846">
        <v>0</v>
      </c>
      <c r="X2846">
        <v>61.139838320291709</v>
      </c>
      <c r="Y2846">
        <v>0</v>
      </c>
      <c r="Z2846">
        <v>0</v>
      </c>
      <c r="AA2846">
        <v>0</v>
      </c>
      <c r="AB2846">
        <v>0.63172517373497228</v>
      </c>
      <c r="AC2846">
        <v>0</v>
      </c>
      <c r="AD2846">
        <v>0</v>
      </c>
      <c r="AE2846">
        <v>61.77156349402668</v>
      </c>
    </row>
    <row r="2847" spans="1:31" x14ac:dyDescent="0.25">
      <c r="A2847">
        <v>1631699</v>
      </c>
      <c r="B2847">
        <v>1</v>
      </c>
      <c r="C2847" t="s">
        <v>80</v>
      </c>
      <c r="D2847" t="s">
        <v>103</v>
      </c>
      <c r="E2847" t="s">
        <v>140</v>
      </c>
      <c r="F2847" t="s">
        <v>8391</v>
      </c>
      <c r="G2847" t="s">
        <v>4286</v>
      </c>
      <c r="H2847" t="s">
        <v>967</v>
      </c>
      <c r="I2847" t="s">
        <v>135</v>
      </c>
      <c r="J2847" t="s">
        <v>136</v>
      </c>
      <c r="K2847" t="s">
        <v>143</v>
      </c>
      <c r="L2847" t="s">
        <v>8392</v>
      </c>
      <c r="M2847" t="s">
        <v>8393</v>
      </c>
      <c r="N2847">
        <v>2.9365250000000001</v>
      </c>
      <c r="O2847">
        <v>0</v>
      </c>
      <c r="P2847">
        <v>0</v>
      </c>
      <c r="Q2847">
        <v>0</v>
      </c>
      <c r="R2847">
        <v>0</v>
      </c>
      <c r="S2847">
        <v>3</v>
      </c>
      <c r="T2847">
        <v>0</v>
      </c>
      <c r="U2847">
        <v>3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14.599638131706476</v>
      </c>
      <c r="AB2847">
        <v>0</v>
      </c>
      <c r="AC2847">
        <v>320.65045657706025</v>
      </c>
      <c r="AD2847">
        <v>0</v>
      </c>
      <c r="AE2847">
        <v>335.25009470876671</v>
      </c>
    </row>
    <row r="2848" spans="1:31" x14ac:dyDescent="0.25">
      <c r="A2848">
        <v>1631799</v>
      </c>
      <c r="B2848">
        <v>1</v>
      </c>
      <c r="C2848" t="s">
        <v>80</v>
      </c>
      <c r="D2848" t="s">
        <v>97</v>
      </c>
      <c r="E2848" t="s">
        <v>140</v>
      </c>
      <c r="F2848" t="s">
        <v>8394</v>
      </c>
      <c r="G2848" t="s">
        <v>161</v>
      </c>
      <c r="H2848" t="s">
        <v>134</v>
      </c>
      <c r="I2848" t="s">
        <v>135</v>
      </c>
      <c r="J2848" t="s">
        <v>136</v>
      </c>
      <c r="K2848" t="s">
        <v>137</v>
      </c>
      <c r="L2848" t="s">
        <v>8395</v>
      </c>
      <c r="M2848" t="s">
        <v>8396</v>
      </c>
      <c r="N2848">
        <v>2.0975000000000001</v>
      </c>
      <c r="O2848">
        <v>0</v>
      </c>
      <c r="P2848">
        <v>238</v>
      </c>
      <c r="Q2848">
        <v>0</v>
      </c>
      <c r="R2848">
        <v>3</v>
      </c>
      <c r="S2848">
        <v>0</v>
      </c>
      <c r="T2848">
        <v>4</v>
      </c>
      <c r="U2848">
        <v>0</v>
      </c>
      <c r="V2848">
        <v>0</v>
      </c>
      <c r="W2848">
        <v>0</v>
      </c>
      <c r="X2848">
        <v>55.907687530936911</v>
      </c>
      <c r="Y2848">
        <v>0</v>
      </c>
      <c r="Z2848">
        <v>0.61207617775588496</v>
      </c>
      <c r="AA2848">
        <v>0</v>
      </c>
      <c r="AB2848">
        <v>9.8553515896505836E-2</v>
      </c>
      <c r="AC2848">
        <v>0</v>
      </c>
      <c r="AD2848">
        <v>0</v>
      </c>
      <c r="AE2848">
        <v>56.618317224589305</v>
      </c>
    </row>
    <row r="2849" spans="1:31" x14ac:dyDescent="0.25">
      <c r="A2849">
        <v>1631742</v>
      </c>
      <c r="B2849">
        <v>1</v>
      </c>
      <c r="C2849" t="s">
        <v>80</v>
      </c>
      <c r="D2849" t="s">
        <v>95</v>
      </c>
      <c r="E2849" t="s">
        <v>140</v>
      </c>
      <c r="F2849" t="s">
        <v>2640</v>
      </c>
      <c r="G2849" t="s">
        <v>161</v>
      </c>
      <c r="H2849" t="s">
        <v>134</v>
      </c>
      <c r="I2849" t="s">
        <v>135</v>
      </c>
      <c r="J2849" t="s">
        <v>136</v>
      </c>
      <c r="K2849" t="s">
        <v>137</v>
      </c>
      <c r="L2849" t="s">
        <v>8397</v>
      </c>
      <c r="M2849" t="s">
        <v>8398</v>
      </c>
      <c r="N2849">
        <v>0.75888888799999998</v>
      </c>
      <c r="O2849">
        <v>0</v>
      </c>
      <c r="P2849">
        <v>4124</v>
      </c>
      <c r="Q2849">
        <v>0</v>
      </c>
      <c r="R2849">
        <v>0</v>
      </c>
      <c r="S2849">
        <v>4</v>
      </c>
      <c r="T2849">
        <v>227</v>
      </c>
      <c r="U2849">
        <v>0</v>
      </c>
      <c r="V2849">
        <v>0</v>
      </c>
      <c r="W2849">
        <v>0</v>
      </c>
      <c r="X2849">
        <v>866.83601715142697</v>
      </c>
      <c r="Y2849">
        <v>0</v>
      </c>
      <c r="Z2849">
        <v>0</v>
      </c>
      <c r="AA2849">
        <v>95.868504154013152</v>
      </c>
      <c r="AB2849">
        <v>173.4352622925737</v>
      </c>
      <c r="AC2849">
        <v>0</v>
      </c>
      <c r="AD2849">
        <v>0</v>
      </c>
      <c r="AE2849">
        <v>1136.1397835980138</v>
      </c>
    </row>
    <row r="2850" spans="1:31" x14ac:dyDescent="0.25">
      <c r="A2850">
        <v>1631765</v>
      </c>
      <c r="B2850">
        <v>1</v>
      </c>
      <c r="C2850" t="s">
        <v>81</v>
      </c>
      <c r="D2850" t="s">
        <v>127</v>
      </c>
      <c r="E2850" t="s">
        <v>204</v>
      </c>
      <c r="F2850" t="s">
        <v>8399</v>
      </c>
      <c r="G2850" t="s">
        <v>918</v>
      </c>
      <c r="H2850" t="s">
        <v>134</v>
      </c>
      <c r="I2850" t="s">
        <v>135</v>
      </c>
      <c r="J2850" t="s">
        <v>136</v>
      </c>
      <c r="K2850" t="s">
        <v>143</v>
      </c>
      <c r="L2850" t="s">
        <v>8400</v>
      </c>
      <c r="M2850" t="s">
        <v>8401</v>
      </c>
      <c r="N2850">
        <v>0.85833333300000003</v>
      </c>
      <c r="O2850">
        <v>5</v>
      </c>
      <c r="P2850">
        <v>136</v>
      </c>
      <c r="Q2850">
        <v>203</v>
      </c>
      <c r="R2850">
        <v>173</v>
      </c>
      <c r="S2850">
        <v>9</v>
      </c>
      <c r="T2850">
        <v>22</v>
      </c>
      <c r="U2850">
        <v>0</v>
      </c>
      <c r="V2850">
        <v>0</v>
      </c>
      <c r="W2850">
        <v>0.85782268446559995</v>
      </c>
      <c r="X2850">
        <v>21.157332565048922</v>
      </c>
      <c r="Y2850">
        <v>90.34342080798389</v>
      </c>
      <c r="Z2850">
        <v>51.682422342552293</v>
      </c>
      <c r="AA2850">
        <v>2.5255029279102001</v>
      </c>
      <c r="AB2850">
        <v>14.367142028759096</v>
      </c>
      <c r="AC2850">
        <v>0</v>
      </c>
      <c r="AD2850">
        <v>0</v>
      </c>
      <c r="AE2850">
        <v>180.93364335672001</v>
      </c>
    </row>
    <row r="2851" spans="1:31" x14ac:dyDescent="0.25">
      <c r="A2851">
        <v>1631957</v>
      </c>
      <c r="B2851">
        <v>1</v>
      </c>
      <c r="C2851" t="s">
        <v>80</v>
      </c>
      <c r="D2851" t="s">
        <v>97</v>
      </c>
      <c r="E2851" t="s">
        <v>152</v>
      </c>
      <c r="F2851" t="s">
        <v>8402</v>
      </c>
      <c r="G2851" t="s">
        <v>154</v>
      </c>
      <c r="H2851" t="s">
        <v>149</v>
      </c>
      <c r="I2851" t="s">
        <v>135</v>
      </c>
      <c r="J2851" t="s">
        <v>136</v>
      </c>
      <c r="K2851" t="s">
        <v>137</v>
      </c>
      <c r="L2851" t="s">
        <v>8403</v>
      </c>
      <c r="M2851" t="s">
        <v>8404</v>
      </c>
      <c r="N2851">
        <v>0.8</v>
      </c>
      <c r="O2851">
        <v>0</v>
      </c>
      <c r="P2851">
        <v>6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1.1655416932722134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1.1655416932722134</v>
      </c>
    </row>
    <row r="2852" spans="1:31" x14ac:dyDescent="0.25">
      <c r="A2852">
        <v>1631974</v>
      </c>
      <c r="B2852">
        <v>1</v>
      </c>
      <c r="C2852" t="s">
        <v>80</v>
      </c>
      <c r="D2852" t="s">
        <v>85</v>
      </c>
      <c r="E2852" t="s">
        <v>152</v>
      </c>
      <c r="F2852" t="s">
        <v>8405</v>
      </c>
      <c r="G2852" t="s">
        <v>168</v>
      </c>
      <c r="H2852" t="s">
        <v>149</v>
      </c>
      <c r="I2852" t="s">
        <v>135</v>
      </c>
      <c r="J2852" t="s">
        <v>136</v>
      </c>
      <c r="K2852" t="s">
        <v>137</v>
      </c>
      <c r="L2852" t="s">
        <v>8406</v>
      </c>
      <c r="M2852" t="s">
        <v>8407</v>
      </c>
      <c r="N2852">
        <v>1.9358333329999999</v>
      </c>
      <c r="O2852">
        <v>0</v>
      </c>
      <c r="P2852">
        <v>30</v>
      </c>
      <c r="Q2852">
        <v>0</v>
      </c>
      <c r="R2852">
        <v>0</v>
      </c>
      <c r="S2852">
        <v>0</v>
      </c>
      <c r="T2852">
        <v>1</v>
      </c>
      <c r="U2852">
        <v>0</v>
      </c>
      <c r="V2852">
        <v>0</v>
      </c>
      <c r="W2852">
        <v>0</v>
      </c>
      <c r="X2852">
        <v>17.772018653943981</v>
      </c>
      <c r="Y2852">
        <v>0</v>
      </c>
      <c r="Z2852">
        <v>0</v>
      </c>
      <c r="AA2852">
        <v>0</v>
      </c>
      <c r="AB2852">
        <v>2.9608389266929525</v>
      </c>
      <c r="AC2852">
        <v>0</v>
      </c>
      <c r="AD2852">
        <v>0</v>
      </c>
      <c r="AE2852">
        <v>20.732857580636932</v>
      </c>
    </row>
    <row r="2853" spans="1:31" x14ac:dyDescent="0.25">
      <c r="A2853">
        <v>1631828</v>
      </c>
      <c r="B2853">
        <v>1</v>
      </c>
      <c r="C2853" t="s">
        <v>81</v>
      </c>
      <c r="D2853" t="s">
        <v>119</v>
      </c>
      <c r="E2853" t="s">
        <v>146</v>
      </c>
      <c r="F2853" t="s">
        <v>8408</v>
      </c>
      <c r="G2853" t="s">
        <v>359</v>
      </c>
      <c r="H2853" t="s">
        <v>149</v>
      </c>
      <c r="I2853" t="s">
        <v>135</v>
      </c>
      <c r="J2853" t="s">
        <v>136</v>
      </c>
      <c r="K2853" t="s">
        <v>137</v>
      </c>
      <c r="L2853" t="s">
        <v>8409</v>
      </c>
      <c r="M2853" t="s">
        <v>8410</v>
      </c>
      <c r="N2853">
        <v>1.2236111110000001</v>
      </c>
      <c r="O2853">
        <v>0</v>
      </c>
      <c r="P2853">
        <v>26</v>
      </c>
      <c r="Q2853">
        <v>0</v>
      </c>
      <c r="R2853">
        <v>48</v>
      </c>
      <c r="S2853">
        <v>0</v>
      </c>
      <c r="T2853">
        <v>1</v>
      </c>
      <c r="U2853">
        <v>0</v>
      </c>
      <c r="V2853">
        <v>0</v>
      </c>
      <c r="W2853">
        <v>0</v>
      </c>
      <c r="X2853">
        <v>2.9468690972370357</v>
      </c>
      <c r="Y2853">
        <v>0</v>
      </c>
      <c r="Z2853">
        <v>5.5671325831858516</v>
      </c>
      <c r="AA2853">
        <v>0</v>
      </c>
      <c r="AB2853">
        <v>1.3429339896659469</v>
      </c>
      <c r="AC2853">
        <v>0</v>
      </c>
      <c r="AD2853">
        <v>0</v>
      </c>
      <c r="AE2853">
        <v>9.8569356700888342</v>
      </c>
    </row>
    <row r="2854" spans="1:31" x14ac:dyDescent="0.25">
      <c r="A2854">
        <v>1631874</v>
      </c>
      <c r="B2854">
        <v>1</v>
      </c>
      <c r="C2854" t="s">
        <v>80</v>
      </c>
      <c r="D2854" t="s">
        <v>107</v>
      </c>
      <c r="E2854" t="s">
        <v>152</v>
      </c>
      <c r="F2854" t="s">
        <v>8411</v>
      </c>
      <c r="G2854" t="s">
        <v>154</v>
      </c>
      <c r="H2854" t="s">
        <v>149</v>
      </c>
      <c r="I2854" t="s">
        <v>135</v>
      </c>
      <c r="J2854" t="s">
        <v>136</v>
      </c>
      <c r="K2854" t="s">
        <v>137</v>
      </c>
      <c r="L2854" t="s">
        <v>8412</v>
      </c>
      <c r="M2854" t="s">
        <v>8413</v>
      </c>
      <c r="N2854">
        <v>4.4241666659999996</v>
      </c>
      <c r="O2854">
        <v>0</v>
      </c>
      <c r="P2854">
        <v>1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1.7359940200391368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1.7359940200391368</v>
      </c>
    </row>
    <row r="2855" spans="1:31" x14ac:dyDescent="0.25">
      <c r="A2855">
        <v>1631808</v>
      </c>
      <c r="B2855">
        <v>1</v>
      </c>
      <c r="C2855" t="s">
        <v>80</v>
      </c>
      <c r="D2855" t="s">
        <v>103</v>
      </c>
      <c r="E2855" t="s">
        <v>642</v>
      </c>
      <c r="F2855" t="s">
        <v>8414</v>
      </c>
      <c r="G2855" t="s">
        <v>148</v>
      </c>
      <c r="H2855" t="s">
        <v>134</v>
      </c>
      <c r="I2855" t="s">
        <v>135</v>
      </c>
      <c r="J2855" t="s">
        <v>136</v>
      </c>
      <c r="K2855" t="s">
        <v>143</v>
      </c>
      <c r="L2855" t="s">
        <v>8415</v>
      </c>
      <c r="M2855" t="s">
        <v>8416</v>
      </c>
      <c r="N2855">
        <v>1.1154777769999999</v>
      </c>
      <c r="O2855">
        <v>0</v>
      </c>
      <c r="P2855">
        <v>0</v>
      </c>
      <c r="Q2855">
        <v>4</v>
      </c>
      <c r="R2855">
        <v>0</v>
      </c>
      <c r="S2855">
        <v>10</v>
      </c>
      <c r="T2855">
        <v>0</v>
      </c>
      <c r="U2855">
        <v>12</v>
      </c>
      <c r="V2855">
        <v>0</v>
      </c>
      <c r="W2855">
        <v>0</v>
      </c>
      <c r="X2855">
        <v>0</v>
      </c>
      <c r="Y2855">
        <v>30.606827854234361</v>
      </c>
      <c r="Z2855">
        <v>0</v>
      </c>
      <c r="AA2855">
        <v>268.02483372167791</v>
      </c>
      <c r="AB2855">
        <v>0</v>
      </c>
      <c r="AC2855">
        <v>1082.8133175268279</v>
      </c>
      <c r="AD2855">
        <v>0</v>
      </c>
      <c r="AE2855">
        <v>1381.44497910274</v>
      </c>
    </row>
    <row r="2856" spans="1:31" x14ac:dyDescent="0.25">
      <c r="A2856">
        <v>1631745</v>
      </c>
      <c r="B2856">
        <v>1</v>
      </c>
      <c r="C2856" t="s">
        <v>80</v>
      </c>
      <c r="D2856" t="s">
        <v>82</v>
      </c>
      <c r="E2856" t="s">
        <v>178</v>
      </c>
      <c r="F2856" t="s">
        <v>8417</v>
      </c>
      <c r="G2856" t="s">
        <v>187</v>
      </c>
      <c r="H2856" t="s">
        <v>149</v>
      </c>
      <c r="I2856" t="s">
        <v>135</v>
      </c>
      <c r="J2856" t="s">
        <v>136</v>
      </c>
      <c r="K2856" t="s">
        <v>137</v>
      </c>
      <c r="L2856" t="s">
        <v>8418</v>
      </c>
      <c r="M2856" t="s">
        <v>8419</v>
      </c>
      <c r="N2856">
        <v>1.4822222220000001</v>
      </c>
      <c r="O2856">
        <v>0</v>
      </c>
      <c r="P2856">
        <v>314</v>
      </c>
      <c r="Q2856">
        <v>0</v>
      </c>
      <c r="R2856">
        <v>0</v>
      </c>
      <c r="S2856">
        <v>0</v>
      </c>
      <c r="T2856">
        <v>16</v>
      </c>
      <c r="U2856">
        <v>0</v>
      </c>
      <c r="V2856">
        <v>0</v>
      </c>
      <c r="W2856">
        <v>0</v>
      </c>
      <c r="X2856">
        <v>175.27139094611746</v>
      </c>
      <c r="Y2856">
        <v>0</v>
      </c>
      <c r="Z2856">
        <v>0</v>
      </c>
      <c r="AA2856">
        <v>0</v>
      </c>
      <c r="AB2856">
        <v>11.612018749206397</v>
      </c>
      <c r="AC2856">
        <v>0</v>
      </c>
      <c r="AD2856">
        <v>0</v>
      </c>
      <c r="AE2856">
        <v>186.88340969532385</v>
      </c>
    </row>
    <row r="2857" spans="1:31" x14ac:dyDescent="0.25">
      <c r="A2857">
        <v>1631851</v>
      </c>
      <c r="B2857">
        <v>1</v>
      </c>
      <c r="C2857" t="s">
        <v>80</v>
      </c>
      <c r="D2857" t="s">
        <v>88</v>
      </c>
      <c r="E2857" t="s">
        <v>152</v>
      </c>
      <c r="F2857" t="s">
        <v>8420</v>
      </c>
      <c r="G2857" t="s">
        <v>507</v>
      </c>
      <c r="H2857" t="s">
        <v>149</v>
      </c>
      <c r="I2857" t="s">
        <v>135</v>
      </c>
      <c r="J2857" t="s">
        <v>136</v>
      </c>
      <c r="K2857" t="s">
        <v>137</v>
      </c>
      <c r="L2857" t="s">
        <v>8421</v>
      </c>
      <c r="M2857" t="s">
        <v>8422</v>
      </c>
      <c r="N2857">
        <v>2.676111111</v>
      </c>
      <c r="O2857">
        <v>0</v>
      </c>
      <c r="P2857">
        <v>2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7.1658463385000006E-5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7.1658463385000006E-5</v>
      </c>
    </row>
    <row r="2858" spans="1:31" x14ac:dyDescent="0.25">
      <c r="A2858">
        <v>1631931</v>
      </c>
      <c r="B2858">
        <v>1</v>
      </c>
      <c r="C2858" t="s">
        <v>81</v>
      </c>
      <c r="D2858" t="s">
        <v>128</v>
      </c>
      <c r="E2858" t="s">
        <v>140</v>
      </c>
      <c r="F2858" t="s">
        <v>2237</v>
      </c>
      <c r="G2858" t="s">
        <v>161</v>
      </c>
      <c r="H2858" t="s">
        <v>134</v>
      </c>
      <c r="I2858" t="s">
        <v>135</v>
      </c>
      <c r="J2858" t="s">
        <v>136</v>
      </c>
      <c r="K2858" t="s">
        <v>137</v>
      </c>
      <c r="L2858" t="s">
        <v>8423</v>
      </c>
      <c r="M2858" t="s">
        <v>8424</v>
      </c>
      <c r="N2858">
        <v>0.22166666600000001</v>
      </c>
      <c r="O2858">
        <v>0</v>
      </c>
      <c r="P2858">
        <v>1000</v>
      </c>
      <c r="Q2858">
        <v>3</v>
      </c>
      <c r="R2858">
        <v>12</v>
      </c>
      <c r="S2858">
        <v>13</v>
      </c>
      <c r="T2858">
        <v>126</v>
      </c>
      <c r="U2858">
        <v>0</v>
      </c>
      <c r="V2858">
        <v>0</v>
      </c>
      <c r="W2858">
        <v>0</v>
      </c>
      <c r="X2858">
        <v>34.702833031057644</v>
      </c>
      <c r="Y2858">
        <v>9.183333033028326</v>
      </c>
      <c r="Z2858">
        <v>1.2985712872352266</v>
      </c>
      <c r="AA2858">
        <v>9.394439563899855</v>
      </c>
      <c r="AB2858">
        <v>11.684954891472689</v>
      </c>
      <c r="AC2858">
        <v>0</v>
      </c>
      <c r="AD2858">
        <v>0</v>
      </c>
      <c r="AE2858">
        <v>66.26413180669374</v>
      </c>
    </row>
    <row r="2859" spans="1:31" x14ac:dyDescent="0.25">
      <c r="A2859">
        <v>1631791</v>
      </c>
      <c r="B2859">
        <v>1</v>
      </c>
      <c r="C2859" t="s">
        <v>80</v>
      </c>
      <c r="D2859" t="s">
        <v>97</v>
      </c>
      <c r="E2859" t="s">
        <v>152</v>
      </c>
      <c r="F2859" t="s">
        <v>8425</v>
      </c>
      <c r="G2859" t="s">
        <v>154</v>
      </c>
      <c r="H2859" t="s">
        <v>149</v>
      </c>
      <c r="I2859" t="s">
        <v>135</v>
      </c>
      <c r="J2859" t="s">
        <v>136</v>
      </c>
      <c r="K2859" t="s">
        <v>137</v>
      </c>
      <c r="L2859" t="s">
        <v>8426</v>
      </c>
      <c r="M2859" t="s">
        <v>8427</v>
      </c>
      <c r="N2859">
        <v>1.626666666</v>
      </c>
      <c r="O2859">
        <v>0</v>
      </c>
      <c r="P2859">
        <v>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0.74411599246662175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0.74411599246662175</v>
      </c>
    </row>
    <row r="2860" spans="1:31" x14ac:dyDescent="0.25">
      <c r="A2860">
        <v>1631768</v>
      </c>
      <c r="B2860">
        <v>1</v>
      </c>
      <c r="C2860" t="s">
        <v>80</v>
      </c>
      <c r="D2860" t="s">
        <v>90</v>
      </c>
      <c r="E2860" t="s">
        <v>146</v>
      </c>
      <c r="F2860" t="s">
        <v>8358</v>
      </c>
      <c r="G2860" t="s">
        <v>142</v>
      </c>
      <c r="H2860" t="s">
        <v>149</v>
      </c>
      <c r="I2860" t="s">
        <v>135</v>
      </c>
      <c r="J2860" t="s">
        <v>136</v>
      </c>
      <c r="K2860" t="s">
        <v>143</v>
      </c>
      <c r="L2860" t="s">
        <v>8428</v>
      </c>
      <c r="M2860" t="s">
        <v>8429</v>
      </c>
      <c r="N2860">
        <v>1.9413888880000001</v>
      </c>
      <c r="O2860">
        <v>0</v>
      </c>
      <c r="P2860">
        <v>221</v>
      </c>
      <c r="Q2860">
        <v>0</v>
      </c>
      <c r="R2860">
        <v>0</v>
      </c>
      <c r="S2860">
        <v>0</v>
      </c>
      <c r="T2860">
        <v>217</v>
      </c>
      <c r="U2860">
        <v>0</v>
      </c>
      <c r="V2860">
        <v>2</v>
      </c>
      <c r="W2860">
        <v>0</v>
      </c>
      <c r="X2860">
        <v>131.76215869088682</v>
      </c>
      <c r="Y2860">
        <v>0</v>
      </c>
      <c r="Z2860">
        <v>0</v>
      </c>
      <c r="AA2860">
        <v>0</v>
      </c>
      <c r="AB2860">
        <v>484.6892254511211</v>
      </c>
      <c r="AC2860">
        <v>0</v>
      </c>
      <c r="AD2860">
        <v>6.6792618990230768</v>
      </c>
      <c r="AE2860">
        <v>623.13064604103101</v>
      </c>
    </row>
    <row r="2861" spans="1:31" x14ac:dyDescent="0.25">
      <c r="A2861">
        <v>1631785</v>
      </c>
      <c r="B2861">
        <v>1</v>
      </c>
      <c r="C2861" t="s">
        <v>80</v>
      </c>
      <c r="D2861" t="s">
        <v>90</v>
      </c>
      <c r="E2861" t="s">
        <v>152</v>
      </c>
      <c r="F2861" t="s">
        <v>8430</v>
      </c>
      <c r="G2861" t="s">
        <v>172</v>
      </c>
      <c r="H2861" t="s">
        <v>149</v>
      </c>
      <c r="I2861" t="s">
        <v>135</v>
      </c>
      <c r="J2861" t="s">
        <v>3</v>
      </c>
      <c r="K2861" t="s">
        <v>137</v>
      </c>
      <c r="L2861" t="s">
        <v>8431</v>
      </c>
      <c r="M2861" t="s">
        <v>8432</v>
      </c>
      <c r="N2861">
        <v>2.1772222220000002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1.7218915684515557E-2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1.7218915684515557E-2</v>
      </c>
    </row>
    <row r="2862" spans="1:31" x14ac:dyDescent="0.25">
      <c r="A2862">
        <v>1631728</v>
      </c>
      <c r="B2862">
        <v>1</v>
      </c>
      <c r="C2862" t="s">
        <v>81</v>
      </c>
      <c r="D2862" t="s">
        <v>123</v>
      </c>
      <c r="E2862" t="s">
        <v>131</v>
      </c>
      <c r="F2862" t="s">
        <v>8433</v>
      </c>
      <c r="G2862" t="s">
        <v>148</v>
      </c>
      <c r="H2862" t="s">
        <v>134</v>
      </c>
      <c r="I2862" t="s">
        <v>135</v>
      </c>
      <c r="J2862" t="s">
        <v>136</v>
      </c>
      <c r="K2862" t="s">
        <v>143</v>
      </c>
      <c r="L2862" t="s">
        <v>8434</v>
      </c>
      <c r="M2862" t="s">
        <v>8435</v>
      </c>
      <c r="N2862">
        <v>8.7159361109999995</v>
      </c>
      <c r="O2862">
        <v>0</v>
      </c>
      <c r="P2862">
        <v>2</v>
      </c>
      <c r="Q2862">
        <v>0</v>
      </c>
      <c r="R2862">
        <v>1</v>
      </c>
      <c r="S2862">
        <v>5</v>
      </c>
      <c r="T2862">
        <v>36</v>
      </c>
      <c r="U2862">
        <v>3</v>
      </c>
      <c r="V2862">
        <v>1</v>
      </c>
      <c r="W2862">
        <v>0</v>
      </c>
      <c r="X2862">
        <v>7.0103586170945036</v>
      </c>
      <c r="Y2862">
        <v>0</v>
      </c>
      <c r="Z2862">
        <v>0.28094277817842001</v>
      </c>
      <c r="AA2862">
        <v>790.82372985359609</v>
      </c>
      <c r="AB2862">
        <v>502.03979195422244</v>
      </c>
      <c r="AC2862">
        <v>47.190376550702581</v>
      </c>
      <c r="AD2862">
        <v>21.250700805732013</v>
      </c>
      <c r="AE2862">
        <v>1368.5959005595262</v>
      </c>
    </row>
    <row r="2863" spans="1:31" x14ac:dyDescent="0.25">
      <c r="A2863">
        <v>1631722</v>
      </c>
      <c r="B2863">
        <v>1</v>
      </c>
      <c r="C2863" t="s">
        <v>80</v>
      </c>
      <c r="D2863" t="s">
        <v>91</v>
      </c>
      <c r="E2863" t="s">
        <v>152</v>
      </c>
      <c r="F2863" t="s">
        <v>7919</v>
      </c>
      <c r="G2863" t="s">
        <v>168</v>
      </c>
      <c r="H2863" t="s">
        <v>149</v>
      </c>
      <c r="I2863" t="s">
        <v>135</v>
      </c>
      <c r="J2863" t="s">
        <v>136</v>
      </c>
      <c r="K2863" t="s">
        <v>137</v>
      </c>
      <c r="L2863" t="s">
        <v>8436</v>
      </c>
      <c r="M2863" t="s">
        <v>8437</v>
      </c>
      <c r="N2863">
        <v>8.9261111110000009</v>
      </c>
      <c r="O2863">
        <v>0</v>
      </c>
      <c r="P2863">
        <v>1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0.76563397106460884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0.76563397106460884</v>
      </c>
    </row>
    <row r="2864" spans="1:31" x14ac:dyDescent="0.25">
      <c r="A2864">
        <v>1631971</v>
      </c>
      <c r="B2864">
        <v>1</v>
      </c>
      <c r="C2864" t="s">
        <v>80</v>
      </c>
      <c r="D2864" t="s">
        <v>96</v>
      </c>
      <c r="E2864" t="s">
        <v>178</v>
      </c>
      <c r="F2864" t="s">
        <v>8438</v>
      </c>
      <c r="G2864" t="s">
        <v>227</v>
      </c>
      <c r="H2864" t="s">
        <v>149</v>
      </c>
      <c r="I2864" t="s">
        <v>135</v>
      </c>
      <c r="J2864" t="s">
        <v>136</v>
      </c>
      <c r="K2864" t="s">
        <v>137</v>
      </c>
      <c r="L2864" t="s">
        <v>8439</v>
      </c>
      <c r="M2864" t="s">
        <v>8440</v>
      </c>
      <c r="N2864">
        <v>2.2202777770000002</v>
      </c>
      <c r="O2864">
        <v>0</v>
      </c>
      <c r="P2864">
        <v>10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9.8502809946968313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9.8502809946968313</v>
      </c>
    </row>
    <row r="2865" spans="1:31" x14ac:dyDescent="0.25">
      <c r="A2865">
        <v>1631805</v>
      </c>
      <c r="B2865">
        <v>1</v>
      </c>
      <c r="C2865" t="s">
        <v>81</v>
      </c>
      <c r="D2865" t="s">
        <v>128</v>
      </c>
      <c r="E2865" t="s">
        <v>204</v>
      </c>
      <c r="F2865" t="s">
        <v>8441</v>
      </c>
      <c r="G2865" t="s">
        <v>142</v>
      </c>
      <c r="H2865" t="s">
        <v>134</v>
      </c>
      <c r="I2865" t="s">
        <v>135</v>
      </c>
      <c r="J2865" t="s">
        <v>136</v>
      </c>
      <c r="K2865" t="s">
        <v>143</v>
      </c>
      <c r="L2865" t="s">
        <v>8442</v>
      </c>
      <c r="M2865" t="s">
        <v>8443</v>
      </c>
      <c r="N2865">
        <v>0.47822027700000003</v>
      </c>
      <c r="O2865">
        <v>0</v>
      </c>
      <c r="P2865">
        <v>0</v>
      </c>
      <c r="Q2865">
        <v>1</v>
      </c>
      <c r="R2865">
        <v>0</v>
      </c>
      <c r="S2865">
        <v>24</v>
      </c>
      <c r="T2865">
        <v>43</v>
      </c>
      <c r="U2865">
        <v>24</v>
      </c>
      <c r="V2865">
        <v>43</v>
      </c>
      <c r="W2865">
        <v>0</v>
      </c>
      <c r="X2865">
        <v>0</v>
      </c>
      <c r="Y2865">
        <v>0.47499664092327248</v>
      </c>
      <c r="Z2865">
        <v>0</v>
      </c>
      <c r="AA2865">
        <v>132.85266976249625</v>
      </c>
      <c r="AB2865">
        <v>242.18973240874016</v>
      </c>
      <c r="AC2865">
        <v>546.09871918395015</v>
      </c>
      <c r="AD2865">
        <v>283.07142390090769</v>
      </c>
      <c r="AE2865">
        <v>1204.6875418970176</v>
      </c>
    </row>
    <row r="2866" spans="1:31" x14ac:dyDescent="0.25">
      <c r="A2866">
        <v>1631891</v>
      </c>
      <c r="B2866">
        <v>1</v>
      </c>
      <c r="C2866" t="s">
        <v>80</v>
      </c>
      <c r="D2866" t="s">
        <v>83</v>
      </c>
      <c r="E2866" t="s">
        <v>152</v>
      </c>
      <c r="F2866" t="s">
        <v>8444</v>
      </c>
      <c r="G2866" t="s">
        <v>154</v>
      </c>
      <c r="H2866" t="s">
        <v>149</v>
      </c>
      <c r="I2866" t="s">
        <v>135</v>
      </c>
      <c r="J2866" t="s">
        <v>136</v>
      </c>
      <c r="K2866" t="s">
        <v>137</v>
      </c>
      <c r="L2866" t="s">
        <v>8445</v>
      </c>
      <c r="M2866" t="s">
        <v>8446</v>
      </c>
      <c r="N2866">
        <v>1.302777777</v>
      </c>
      <c r="O2866">
        <v>0</v>
      </c>
      <c r="P2866">
        <v>2</v>
      </c>
      <c r="Q2866">
        <v>0</v>
      </c>
      <c r="R2866">
        <v>0</v>
      </c>
      <c r="S2866">
        <v>0</v>
      </c>
      <c r="T2866">
        <v>2</v>
      </c>
      <c r="U2866">
        <v>0</v>
      </c>
      <c r="V2866">
        <v>0</v>
      </c>
      <c r="W2866">
        <v>0</v>
      </c>
      <c r="X2866">
        <v>0.71363485240545332</v>
      </c>
      <c r="Y2866">
        <v>0</v>
      </c>
      <c r="Z2866">
        <v>0</v>
      </c>
      <c r="AA2866">
        <v>0</v>
      </c>
      <c r="AB2866">
        <v>10.470965947997598</v>
      </c>
      <c r="AC2866">
        <v>0</v>
      </c>
      <c r="AD2866">
        <v>0</v>
      </c>
      <c r="AE2866">
        <v>11.184600800403052</v>
      </c>
    </row>
    <row r="2867" spans="1:31" x14ac:dyDescent="0.25">
      <c r="A2867">
        <v>1631980</v>
      </c>
      <c r="B2867">
        <v>1</v>
      </c>
      <c r="C2867" t="s">
        <v>80</v>
      </c>
      <c r="D2867" t="s">
        <v>97</v>
      </c>
      <c r="E2867" t="s">
        <v>146</v>
      </c>
      <c r="F2867" t="s">
        <v>8447</v>
      </c>
      <c r="G2867" t="s">
        <v>231</v>
      </c>
      <c r="H2867" t="s">
        <v>149</v>
      </c>
      <c r="I2867" t="s">
        <v>135</v>
      </c>
      <c r="J2867" t="s">
        <v>136</v>
      </c>
      <c r="K2867" t="s">
        <v>137</v>
      </c>
      <c r="L2867" t="s">
        <v>8448</v>
      </c>
      <c r="M2867" t="s">
        <v>8449</v>
      </c>
      <c r="N2867">
        <v>0.32972222200000001</v>
      </c>
      <c r="O2867">
        <v>0</v>
      </c>
      <c r="P2867">
        <v>179</v>
      </c>
      <c r="Q2867">
        <v>0</v>
      </c>
      <c r="R2867">
        <v>1</v>
      </c>
      <c r="S2867">
        <v>0</v>
      </c>
      <c r="T2867">
        <v>16</v>
      </c>
      <c r="U2867">
        <v>0</v>
      </c>
      <c r="V2867">
        <v>0</v>
      </c>
      <c r="W2867">
        <v>0</v>
      </c>
      <c r="X2867">
        <v>10.840179521708325</v>
      </c>
      <c r="Y2867">
        <v>0</v>
      </c>
      <c r="Z2867">
        <v>2.8859507465991668E-2</v>
      </c>
      <c r="AA2867">
        <v>0</v>
      </c>
      <c r="AB2867">
        <v>3.2807955618806508</v>
      </c>
      <c r="AC2867">
        <v>0</v>
      </c>
      <c r="AD2867">
        <v>0</v>
      </c>
      <c r="AE2867">
        <v>14.149834591054969</v>
      </c>
    </row>
    <row r="2868" spans="1:31" x14ac:dyDescent="0.25">
      <c r="A2868">
        <v>1631840</v>
      </c>
      <c r="B2868">
        <v>1</v>
      </c>
      <c r="C2868" t="s">
        <v>80</v>
      </c>
      <c r="D2868" t="s">
        <v>106</v>
      </c>
      <c r="E2868" t="s">
        <v>178</v>
      </c>
      <c r="F2868" t="s">
        <v>8450</v>
      </c>
      <c r="G2868" t="s">
        <v>227</v>
      </c>
      <c r="H2868" t="s">
        <v>149</v>
      </c>
      <c r="I2868" t="s">
        <v>135</v>
      </c>
      <c r="J2868" t="s">
        <v>136</v>
      </c>
      <c r="K2868" t="s">
        <v>137</v>
      </c>
      <c r="L2868" t="s">
        <v>8451</v>
      </c>
      <c r="M2868" t="s">
        <v>8452</v>
      </c>
      <c r="N2868">
        <v>4.6466666659999998</v>
      </c>
      <c r="O2868">
        <v>0</v>
      </c>
      <c r="P2868">
        <v>35</v>
      </c>
      <c r="Q2868">
        <v>0</v>
      </c>
      <c r="R2868">
        <v>1</v>
      </c>
      <c r="S2868">
        <v>0</v>
      </c>
      <c r="T2868">
        <v>4</v>
      </c>
      <c r="U2868">
        <v>0</v>
      </c>
      <c r="V2868">
        <v>0</v>
      </c>
      <c r="W2868">
        <v>0</v>
      </c>
      <c r="X2868">
        <v>44.237111101925969</v>
      </c>
      <c r="Y2868">
        <v>0</v>
      </c>
      <c r="Z2868">
        <v>7.8785618695114152</v>
      </c>
      <c r="AA2868">
        <v>0</v>
      </c>
      <c r="AB2868">
        <v>10.3402215588546</v>
      </c>
      <c r="AC2868">
        <v>0</v>
      </c>
      <c r="AD2868">
        <v>0</v>
      </c>
      <c r="AE2868">
        <v>62.455894530291985</v>
      </c>
    </row>
    <row r="2869" spans="1:31" x14ac:dyDescent="0.25">
      <c r="A2869">
        <v>1631834</v>
      </c>
      <c r="B2869">
        <v>1</v>
      </c>
      <c r="C2869" t="s">
        <v>80</v>
      </c>
      <c r="D2869" t="s">
        <v>93</v>
      </c>
      <c r="E2869" t="s">
        <v>152</v>
      </c>
      <c r="F2869" t="s">
        <v>8453</v>
      </c>
      <c r="G2869" t="s">
        <v>154</v>
      </c>
      <c r="H2869" t="s">
        <v>149</v>
      </c>
      <c r="I2869" t="s">
        <v>135</v>
      </c>
      <c r="J2869" t="s">
        <v>136</v>
      </c>
      <c r="K2869" t="s">
        <v>137</v>
      </c>
      <c r="L2869" t="s">
        <v>8454</v>
      </c>
      <c r="M2869" t="s">
        <v>8455</v>
      </c>
      <c r="N2869">
        <v>4.8380555550000004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1.4294239971060252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1.4294239971060252</v>
      </c>
    </row>
    <row r="2870" spans="1:31" x14ac:dyDescent="0.25">
      <c r="A2870">
        <v>1631857</v>
      </c>
      <c r="B2870">
        <v>1</v>
      </c>
      <c r="C2870" t="s">
        <v>81</v>
      </c>
      <c r="D2870" t="s">
        <v>120</v>
      </c>
      <c r="E2870" t="s">
        <v>204</v>
      </c>
      <c r="F2870" t="s">
        <v>8456</v>
      </c>
      <c r="G2870" t="s">
        <v>161</v>
      </c>
      <c r="H2870" t="s">
        <v>134</v>
      </c>
      <c r="I2870" t="s">
        <v>135</v>
      </c>
      <c r="J2870" t="s">
        <v>136</v>
      </c>
      <c r="K2870" t="s">
        <v>137</v>
      </c>
      <c r="L2870" t="s">
        <v>8457</v>
      </c>
      <c r="M2870" t="s">
        <v>8458</v>
      </c>
      <c r="N2870">
        <v>0.66305555500000002</v>
      </c>
      <c r="O2870">
        <v>0</v>
      </c>
      <c r="P2870">
        <v>3334</v>
      </c>
      <c r="Q2870">
        <v>130</v>
      </c>
      <c r="R2870">
        <v>127</v>
      </c>
      <c r="S2870">
        <v>27</v>
      </c>
      <c r="T2870">
        <v>326</v>
      </c>
      <c r="U2870">
        <v>1</v>
      </c>
      <c r="V2870">
        <v>0</v>
      </c>
      <c r="W2870">
        <v>0</v>
      </c>
      <c r="X2870">
        <v>398.20615734473807</v>
      </c>
      <c r="Y2870">
        <v>122.21586762771607</v>
      </c>
      <c r="Z2870">
        <v>16.74956890609262</v>
      </c>
      <c r="AA2870">
        <v>143.58498942940147</v>
      </c>
      <c r="AB2870">
        <v>100.58328752455539</v>
      </c>
      <c r="AC2870">
        <v>2.0926764184749813</v>
      </c>
      <c r="AD2870">
        <v>0</v>
      </c>
      <c r="AE2870">
        <v>783.43254725097859</v>
      </c>
    </row>
    <row r="2871" spans="1:31" x14ac:dyDescent="0.25">
      <c r="A2871">
        <v>1631771</v>
      </c>
      <c r="B2871">
        <v>1</v>
      </c>
      <c r="C2871" t="s">
        <v>81</v>
      </c>
      <c r="D2871" t="s">
        <v>114</v>
      </c>
      <c r="E2871" t="s">
        <v>146</v>
      </c>
      <c r="F2871" t="s">
        <v>8459</v>
      </c>
      <c r="G2871" t="s">
        <v>148</v>
      </c>
      <c r="H2871" t="s">
        <v>149</v>
      </c>
      <c r="I2871" t="s">
        <v>135</v>
      </c>
      <c r="J2871" t="s">
        <v>136</v>
      </c>
      <c r="K2871" t="s">
        <v>143</v>
      </c>
      <c r="L2871" t="s">
        <v>8460</v>
      </c>
      <c r="M2871" t="s">
        <v>8461</v>
      </c>
      <c r="N2871">
        <v>6.1760536110000004</v>
      </c>
      <c r="O2871">
        <v>0</v>
      </c>
      <c r="P2871">
        <v>443</v>
      </c>
      <c r="Q2871">
        <v>0</v>
      </c>
      <c r="R2871">
        <v>0</v>
      </c>
      <c r="S2871">
        <v>0</v>
      </c>
      <c r="T2871">
        <v>79</v>
      </c>
      <c r="U2871">
        <v>0</v>
      </c>
      <c r="V2871">
        <v>0</v>
      </c>
      <c r="W2871">
        <v>0</v>
      </c>
      <c r="X2871">
        <v>357.13285590419054</v>
      </c>
      <c r="Y2871">
        <v>0</v>
      </c>
      <c r="Z2871">
        <v>0</v>
      </c>
      <c r="AA2871">
        <v>0</v>
      </c>
      <c r="AB2871">
        <v>174.61215536250569</v>
      </c>
      <c r="AC2871">
        <v>0</v>
      </c>
      <c r="AD2871">
        <v>0</v>
      </c>
      <c r="AE2871">
        <v>531.74501126669622</v>
      </c>
    </row>
    <row r="2872" spans="1:31" x14ac:dyDescent="0.25">
      <c r="A2872">
        <v>1631880</v>
      </c>
      <c r="B2872">
        <v>1</v>
      </c>
      <c r="C2872" t="s">
        <v>80</v>
      </c>
      <c r="D2872" t="s">
        <v>88</v>
      </c>
      <c r="E2872" t="s">
        <v>152</v>
      </c>
      <c r="F2872" t="s">
        <v>8462</v>
      </c>
      <c r="G2872" t="s">
        <v>168</v>
      </c>
      <c r="H2872" t="s">
        <v>149</v>
      </c>
      <c r="I2872" t="s">
        <v>135</v>
      </c>
      <c r="J2872" t="s">
        <v>136</v>
      </c>
      <c r="K2872" t="s">
        <v>137</v>
      </c>
      <c r="L2872" t="s">
        <v>8463</v>
      </c>
      <c r="M2872" t="s">
        <v>8464</v>
      </c>
      <c r="N2872">
        <v>6.0738888879999999</v>
      </c>
      <c r="O2872">
        <v>0</v>
      </c>
      <c r="P2872">
        <v>24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39.140461506233606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39.140461506233606</v>
      </c>
    </row>
    <row r="2873" spans="1:31" x14ac:dyDescent="0.25">
      <c r="A2873">
        <v>1631917</v>
      </c>
      <c r="B2873">
        <v>1</v>
      </c>
      <c r="C2873" t="s">
        <v>80</v>
      </c>
      <c r="D2873" t="s">
        <v>95</v>
      </c>
      <c r="E2873" t="s">
        <v>204</v>
      </c>
      <c r="F2873" t="s">
        <v>8465</v>
      </c>
      <c r="G2873" t="s">
        <v>161</v>
      </c>
      <c r="H2873" t="s">
        <v>134</v>
      </c>
      <c r="I2873" t="s">
        <v>135</v>
      </c>
      <c r="J2873" t="s">
        <v>136</v>
      </c>
      <c r="K2873" t="s">
        <v>137</v>
      </c>
      <c r="L2873" t="s">
        <v>8466</v>
      </c>
      <c r="M2873" t="s">
        <v>8467</v>
      </c>
      <c r="N2873">
        <v>0.72750000000000004</v>
      </c>
      <c r="O2873">
        <v>2</v>
      </c>
      <c r="P2873">
        <v>178</v>
      </c>
      <c r="Q2873">
        <v>12</v>
      </c>
      <c r="R2873">
        <v>0</v>
      </c>
      <c r="S2873">
        <v>15</v>
      </c>
      <c r="T2873">
        <v>13</v>
      </c>
      <c r="U2873">
        <v>1</v>
      </c>
      <c r="V2873">
        <v>0</v>
      </c>
      <c r="W2873">
        <v>0.39273654716310002</v>
      </c>
      <c r="X2873">
        <v>15.956802617384852</v>
      </c>
      <c r="Y2873">
        <v>20.713632802542723</v>
      </c>
      <c r="Z2873">
        <v>0</v>
      </c>
      <c r="AA2873">
        <v>78.717374425981447</v>
      </c>
      <c r="AB2873">
        <v>5.0796232499071339</v>
      </c>
      <c r="AC2873">
        <v>0.77198346599861822</v>
      </c>
      <c r="AD2873">
        <v>0</v>
      </c>
      <c r="AE2873">
        <v>121.63215310897786</v>
      </c>
    </row>
    <row r="2874" spans="1:31" x14ac:dyDescent="0.25">
      <c r="A2874">
        <v>1631943</v>
      </c>
      <c r="B2874">
        <v>1</v>
      </c>
      <c r="C2874" t="s">
        <v>80</v>
      </c>
      <c r="D2874" t="s">
        <v>100</v>
      </c>
      <c r="E2874" t="s">
        <v>152</v>
      </c>
      <c r="F2874" t="s">
        <v>8468</v>
      </c>
      <c r="G2874" t="s">
        <v>154</v>
      </c>
      <c r="H2874" t="s">
        <v>149</v>
      </c>
      <c r="I2874" t="s">
        <v>135</v>
      </c>
      <c r="J2874" t="s">
        <v>136</v>
      </c>
      <c r="K2874" t="s">
        <v>137</v>
      </c>
      <c r="L2874" t="s">
        <v>8469</v>
      </c>
      <c r="M2874" t="s">
        <v>8470</v>
      </c>
      <c r="N2874">
        <v>2.4680555549999998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1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5.4558552782222225E-4</v>
      </c>
      <c r="AC2874">
        <v>0</v>
      </c>
      <c r="AD2874">
        <v>0</v>
      </c>
      <c r="AE2874">
        <v>5.4558552782222225E-4</v>
      </c>
    </row>
    <row r="2875" spans="1:31" x14ac:dyDescent="0.25">
      <c r="A2875">
        <v>1631731</v>
      </c>
      <c r="B2875">
        <v>1</v>
      </c>
      <c r="C2875" t="s">
        <v>81</v>
      </c>
      <c r="D2875" t="s">
        <v>123</v>
      </c>
      <c r="E2875" t="s">
        <v>204</v>
      </c>
      <c r="F2875" t="s">
        <v>8471</v>
      </c>
      <c r="G2875" t="s">
        <v>161</v>
      </c>
      <c r="H2875" t="s">
        <v>134</v>
      </c>
      <c r="I2875" t="s">
        <v>135</v>
      </c>
      <c r="J2875" t="s">
        <v>136</v>
      </c>
      <c r="K2875" t="s">
        <v>137</v>
      </c>
      <c r="L2875" t="s">
        <v>8472</v>
      </c>
      <c r="M2875" t="s">
        <v>8473</v>
      </c>
      <c r="N2875">
        <v>0.5625</v>
      </c>
      <c r="O2875">
        <v>0</v>
      </c>
      <c r="P2875">
        <v>400</v>
      </c>
      <c r="Q2875">
        <v>103</v>
      </c>
      <c r="R2875">
        <v>44</v>
      </c>
      <c r="S2875">
        <v>4</v>
      </c>
      <c r="T2875">
        <v>69</v>
      </c>
      <c r="U2875">
        <v>1</v>
      </c>
      <c r="V2875">
        <v>1</v>
      </c>
      <c r="W2875">
        <v>0</v>
      </c>
      <c r="X2875">
        <v>74.221420870342087</v>
      </c>
      <c r="Y2875">
        <v>16.208041206708558</v>
      </c>
      <c r="Z2875">
        <v>5.2128217350090003</v>
      </c>
      <c r="AA2875">
        <v>4.1096177399868754</v>
      </c>
      <c r="AB2875">
        <v>18.991376070660564</v>
      </c>
      <c r="AC2875">
        <v>21.371502415599</v>
      </c>
      <c r="AD2875">
        <v>0.24415440508293748</v>
      </c>
      <c r="AE2875">
        <v>140.35893444338902</v>
      </c>
    </row>
    <row r="2876" spans="1:31" x14ac:dyDescent="0.25">
      <c r="A2876">
        <v>1631757</v>
      </c>
      <c r="B2876">
        <v>1</v>
      </c>
      <c r="C2876" t="s">
        <v>80</v>
      </c>
      <c r="D2876" t="s">
        <v>95</v>
      </c>
      <c r="E2876" t="s">
        <v>140</v>
      </c>
      <c r="F2876" t="s">
        <v>8474</v>
      </c>
      <c r="G2876" t="s">
        <v>161</v>
      </c>
      <c r="H2876" t="s">
        <v>134</v>
      </c>
      <c r="I2876" t="s">
        <v>135</v>
      </c>
      <c r="J2876" t="s">
        <v>136</v>
      </c>
      <c r="K2876" t="s">
        <v>137</v>
      </c>
      <c r="L2876" t="s">
        <v>8475</v>
      </c>
      <c r="M2876" t="s">
        <v>8476</v>
      </c>
      <c r="N2876">
        <v>0.73722222199999998</v>
      </c>
      <c r="O2876">
        <v>6</v>
      </c>
      <c r="P2876">
        <v>4706</v>
      </c>
      <c r="Q2876">
        <v>26</v>
      </c>
      <c r="R2876">
        <v>27</v>
      </c>
      <c r="S2876">
        <v>28</v>
      </c>
      <c r="T2876">
        <v>466</v>
      </c>
      <c r="U2876">
        <v>1</v>
      </c>
      <c r="V2876">
        <v>1</v>
      </c>
      <c r="W2876">
        <v>3.3437853000993627</v>
      </c>
      <c r="X2876">
        <v>945.29163474693496</v>
      </c>
      <c r="Y2876">
        <v>50.106720632752527</v>
      </c>
      <c r="Z2876">
        <v>4.3751368780532083</v>
      </c>
      <c r="AA2876">
        <v>132.34492032834015</v>
      </c>
      <c r="AB2876">
        <v>333.0704926583623</v>
      </c>
      <c r="AC2876">
        <v>0.90574954839160438</v>
      </c>
      <c r="AD2876">
        <v>5.5246864892241107E-2</v>
      </c>
      <c r="AE2876">
        <v>1469.4936869578266</v>
      </c>
    </row>
    <row r="2877" spans="1:31" x14ac:dyDescent="0.25">
      <c r="A2877">
        <v>1631937</v>
      </c>
      <c r="B2877">
        <v>1</v>
      </c>
      <c r="C2877" t="s">
        <v>81</v>
      </c>
      <c r="D2877" t="s">
        <v>127</v>
      </c>
      <c r="E2877" t="s">
        <v>204</v>
      </c>
      <c r="F2877" t="s">
        <v>8477</v>
      </c>
      <c r="G2877" t="s">
        <v>142</v>
      </c>
      <c r="H2877" t="s">
        <v>134</v>
      </c>
      <c r="I2877" t="s">
        <v>135</v>
      </c>
      <c r="J2877" t="s">
        <v>136</v>
      </c>
      <c r="K2877" t="s">
        <v>143</v>
      </c>
      <c r="L2877" t="s">
        <v>8478</v>
      </c>
      <c r="M2877" t="s">
        <v>8479</v>
      </c>
      <c r="N2877">
        <v>1.9862583330000001</v>
      </c>
      <c r="O2877">
        <v>0</v>
      </c>
      <c r="P2877">
        <v>125</v>
      </c>
      <c r="Q2877">
        <v>33</v>
      </c>
      <c r="R2877">
        <v>37</v>
      </c>
      <c r="S2877">
        <v>0</v>
      </c>
      <c r="T2877">
        <v>18</v>
      </c>
      <c r="U2877">
        <v>0</v>
      </c>
      <c r="V2877">
        <v>0</v>
      </c>
      <c r="W2877">
        <v>0</v>
      </c>
      <c r="X2877">
        <v>40.913581866251633</v>
      </c>
      <c r="Y2877">
        <v>41.264414693032528</v>
      </c>
      <c r="Z2877">
        <v>9.7930169459709475</v>
      </c>
      <c r="AA2877">
        <v>0</v>
      </c>
      <c r="AB2877">
        <v>23.199784899781111</v>
      </c>
      <c r="AC2877">
        <v>0</v>
      </c>
      <c r="AD2877">
        <v>0</v>
      </c>
      <c r="AE2877">
        <v>115.17079840503622</v>
      </c>
    </row>
    <row r="2878" spans="1:31" x14ac:dyDescent="0.25">
      <c r="A2878">
        <v>1631794</v>
      </c>
      <c r="B2878">
        <v>1</v>
      </c>
      <c r="C2878" t="s">
        <v>80</v>
      </c>
      <c r="D2878" t="s">
        <v>88</v>
      </c>
      <c r="E2878" t="s">
        <v>152</v>
      </c>
      <c r="F2878" t="s">
        <v>8480</v>
      </c>
      <c r="G2878" t="s">
        <v>154</v>
      </c>
      <c r="H2878" t="s">
        <v>149</v>
      </c>
      <c r="I2878" t="s">
        <v>135</v>
      </c>
      <c r="J2878" t="s">
        <v>136</v>
      </c>
      <c r="K2878" t="s">
        <v>137</v>
      </c>
      <c r="L2878" t="s">
        <v>8481</v>
      </c>
      <c r="M2878" t="s">
        <v>8482</v>
      </c>
      <c r="N2878">
        <v>5.9711111109999999</v>
      </c>
      <c r="O2878">
        <v>0</v>
      </c>
      <c r="P2878">
        <v>4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8.2029699842533361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8.2029699842533361</v>
      </c>
    </row>
    <row r="2879" spans="1:31" x14ac:dyDescent="0.25">
      <c r="A2879">
        <v>1631751</v>
      </c>
      <c r="B2879">
        <v>1</v>
      </c>
      <c r="C2879" t="s">
        <v>81</v>
      </c>
      <c r="D2879" t="s">
        <v>115</v>
      </c>
      <c r="E2879" t="s">
        <v>146</v>
      </c>
      <c r="F2879" t="s">
        <v>440</v>
      </c>
      <c r="G2879" t="s">
        <v>148</v>
      </c>
      <c r="H2879" t="s">
        <v>149</v>
      </c>
      <c r="I2879" t="s">
        <v>135</v>
      </c>
      <c r="J2879" t="s">
        <v>136</v>
      </c>
      <c r="K2879" t="s">
        <v>143</v>
      </c>
      <c r="L2879" t="s">
        <v>8483</v>
      </c>
      <c r="M2879" t="s">
        <v>8484</v>
      </c>
      <c r="N2879">
        <v>1.446434166</v>
      </c>
      <c r="O2879">
        <v>0</v>
      </c>
      <c r="P2879">
        <v>298</v>
      </c>
      <c r="Q2879">
        <v>0</v>
      </c>
      <c r="R2879">
        <v>0</v>
      </c>
      <c r="S2879">
        <v>0</v>
      </c>
      <c r="T2879">
        <v>12</v>
      </c>
      <c r="U2879">
        <v>0</v>
      </c>
      <c r="V2879">
        <v>0</v>
      </c>
      <c r="W2879">
        <v>0</v>
      </c>
      <c r="X2879">
        <v>63.001108151814833</v>
      </c>
      <c r="Y2879">
        <v>0</v>
      </c>
      <c r="Z2879">
        <v>0</v>
      </c>
      <c r="AA2879">
        <v>0</v>
      </c>
      <c r="AB2879">
        <v>11.472541975062592</v>
      </c>
      <c r="AC2879">
        <v>0</v>
      </c>
      <c r="AD2879">
        <v>0</v>
      </c>
      <c r="AE2879">
        <v>74.47365012687743</v>
      </c>
    </row>
    <row r="2880" spans="1:31" x14ac:dyDescent="0.25">
      <c r="A2880">
        <v>1631837</v>
      </c>
      <c r="B2880">
        <v>1</v>
      </c>
      <c r="C2880" t="s">
        <v>80</v>
      </c>
      <c r="D2880" t="s">
        <v>110</v>
      </c>
      <c r="E2880" t="s">
        <v>362</v>
      </c>
      <c r="F2880" t="s">
        <v>1024</v>
      </c>
      <c r="G2880" t="s">
        <v>900</v>
      </c>
      <c r="H2880" t="s">
        <v>149</v>
      </c>
      <c r="I2880" t="s">
        <v>135</v>
      </c>
      <c r="J2880" t="s">
        <v>136</v>
      </c>
      <c r="K2880" t="s">
        <v>137</v>
      </c>
      <c r="L2880" t="s">
        <v>8485</v>
      </c>
      <c r="M2880" t="s">
        <v>8486</v>
      </c>
      <c r="N2880">
        <v>1.558611111</v>
      </c>
      <c r="O2880">
        <v>0</v>
      </c>
      <c r="P2880">
        <v>47</v>
      </c>
      <c r="Q2880">
        <v>0</v>
      </c>
      <c r="R2880">
        <v>0</v>
      </c>
      <c r="S2880">
        <v>0</v>
      </c>
      <c r="T2880">
        <v>9</v>
      </c>
      <c r="U2880">
        <v>0</v>
      </c>
      <c r="V2880">
        <v>0</v>
      </c>
      <c r="W2880">
        <v>0</v>
      </c>
      <c r="X2880">
        <v>23.581038928695243</v>
      </c>
      <c r="Y2880">
        <v>0</v>
      </c>
      <c r="Z2880">
        <v>0</v>
      </c>
      <c r="AA2880">
        <v>0</v>
      </c>
      <c r="AB2880">
        <v>57.905976824024975</v>
      </c>
      <c r="AC2880">
        <v>0</v>
      </c>
      <c r="AD2880">
        <v>0</v>
      </c>
      <c r="AE2880">
        <v>81.487015752720225</v>
      </c>
    </row>
    <row r="2881" spans="1:31" x14ac:dyDescent="0.25">
      <c r="A2881">
        <v>1631960</v>
      </c>
      <c r="B2881">
        <v>1</v>
      </c>
      <c r="C2881" t="s">
        <v>80</v>
      </c>
      <c r="D2881" t="s">
        <v>92</v>
      </c>
      <c r="E2881" t="s">
        <v>131</v>
      </c>
      <c r="F2881" t="s">
        <v>8487</v>
      </c>
      <c r="G2881" t="s">
        <v>195</v>
      </c>
      <c r="H2881" t="s">
        <v>134</v>
      </c>
      <c r="I2881" t="s">
        <v>135</v>
      </c>
      <c r="J2881" t="s">
        <v>136</v>
      </c>
      <c r="K2881" t="s">
        <v>137</v>
      </c>
      <c r="L2881" t="s">
        <v>8488</v>
      </c>
      <c r="M2881" t="s">
        <v>8489</v>
      </c>
      <c r="N2881">
        <v>1.558888888</v>
      </c>
      <c r="O2881">
        <v>0</v>
      </c>
      <c r="P2881">
        <v>0</v>
      </c>
      <c r="Q2881">
        <v>0</v>
      </c>
      <c r="R2881">
        <v>0</v>
      </c>
      <c r="S2881">
        <v>1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5.1011740049734335</v>
      </c>
      <c r="AB2881">
        <v>0</v>
      </c>
      <c r="AC2881">
        <v>0</v>
      </c>
      <c r="AD2881">
        <v>0</v>
      </c>
      <c r="AE2881">
        <v>5.1011740049734335</v>
      </c>
    </row>
    <row r="2882" spans="1:31" x14ac:dyDescent="0.25">
      <c r="A2882">
        <v>1631714</v>
      </c>
      <c r="B2882">
        <v>1</v>
      </c>
      <c r="C2882" t="s">
        <v>80</v>
      </c>
      <c r="D2882" t="s">
        <v>82</v>
      </c>
      <c r="E2882" t="s">
        <v>152</v>
      </c>
      <c r="F2882" t="s">
        <v>8490</v>
      </c>
      <c r="G2882" t="s">
        <v>154</v>
      </c>
      <c r="H2882" t="s">
        <v>149</v>
      </c>
      <c r="I2882" t="s">
        <v>135</v>
      </c>
      <c r="J2882" t="s">
        <v>136</v>
      </c>
      <c r="K2882" t="s">
        <v>137</v>
      </c>
      <c r="L2882" t="s">
        <v>8491</v>
      </c>
      <c r="M2882" t="s">
        <v>8492</v>
      </c>
      <c r="N2882">
        <v>4.1236111109999998</v>
      </c>
      <c r="O2882">
        <v>0</v>
      </c>
      <c r="P2882">
        <v>4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7.4834505358534713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7.4834505358534713</v>
      </c>
    </row>
    <row r="2883" spans="1:31" x14ac:dyDescent="0.25">
      <c r="A2883">
        <v>1631983</v>
      </c>
      <c r="B2883">
        <v>1</v>
      </c>
      <c r="C2883" t="s">
        <v>80</v>
      </c>
      <c r="D2883" t="s">
        <v>99</v>
      </c>
      <c r="E2883" t="s">
        <v>178</v>
      </c>
      <c r="F2883" t="s">
        <v>7842</v>
      </c>
      <c r="G2883" t="s">
        <v>227</v>
      </c>
      <c r="H2883" t="s">
        <v>149</v>
      </c>
      <c r="I2883" t="s">
        <v>135</v>
      </c>
      <c r="J2883" t="s">
        <v>136</v>
      </c>
      <c r="K2883" t="s">
        <v>137</v>
      </c>
      <c r="L2883" t="s">
        <v>8493</v>
      </c>
      <c r="M2883" t="s">
        <v>8494</v>
      </c>
      <c r="N2883">
        <v>7.840833333</v>
      </c>
      <c r="O2883">
        <v>0</v>
      </c>
      <c r="P2883">
        <v>25</v>
      </c>
      <c r="Q2883">
        <v>0</v>
      </c>
      <c r="R2883">
        <v>0</v>
      </c>
      <c r="S2883">
        <v>0</v>
      </c>
      <c r="T2883">
        <v>5</v>
      </c>
      <c r="U2883">
        <v>0</v>
      </c>
      <c r="V2883">
        <v>0</v>
      </c>
      <c r="W2883">
        <v>0</v>
      </c>
      <c r="X2883">
        <v>29.241344499354657</v>
      </c>
      <c r="Y2883">
        <v>0</v>
      </c>
      <c r="Z2883">
        <v>0</v>
      </c>
      <c r="AA2883">
        <v>0</v>
      </c>
      <c r="AB2883">
        <v>52.142515174905995</v>
      </c>
      <c r="AC2883">
        <v>0</v>
      </c>
      <c r="AD2883">
        <v>0</v>
      </c>
      <c r="AE2883">
        <v>81.383859674260648</v>
      </c>
    </row>
    <row r="2884" spans="1:31" x14ac:dyDescent="0.25">
      <c r="A2884">
        <v>1631754</v>
      </c>
      <c r="B2884">
        <v>1</v>
      </c>
      <c r="C2884" t="s">
        <v>81</v>
      </c>
      <c r="D2884" t="s">
        <v>114</v>
      </c>
      <c r="E2884" t="s">
        <v>178</v>
      </c>
      <c r="F2884" t="s">
        <v>8495</v>
      </c>
      <c r="G2884" t="s">
        <v>148</v>
      </c>
      <c r="H2884" t="s">
        <v>149</v>
      </c>
      <c r="I2884" t="s">
        <v>135</v>
      </c>
      <c r="J2884" t="s">
        <v>136</v>
      </c>
      <c r="K2884" t="s">
        <v>143</v>
      </c>
      <c r="L2884" t="s">
        <v>8496</v>
      </c>
      <c r="M2884" t="s">
        <v>8497</v>
      </c>
      <c r="N2884">
        <v>5.0675805550000002</v>
      </c>
      <c r="O2884">
        <v>0</v>
      </c>
      <c r="P2884">
        <v>56</v>
      </c>
      <c r="Q2884">
        <v>0</v>
      </c>
      <c r="R2884">
        <v>0</v>
      </c>
      <c r="S2884">
        <v>0</v>
      </c>
      <c r="T2884">
        <v>1</v>
      </c>
      <c r="U2884">
        <v>0</v>
      </c>
      <c r="V2884">
        <v>0</v>
      </c>
      <c r="W2884">
        <v>0</v>
      </c>
      <c r="X2884">
        <v>26.978302079171769</v>
      </c>
      <c r="Y2884">
        <v>0</v>
      </c>
      <c r="Z2884">
        <v>0</v>
      </c>
      <c r="AA2884">
        <v>0</v>
      </c>
      <c r="AB2884">
        <v>1.4663072378552005</v>
      </c>
      <c r="AC2884">
        <v>0</v>
      </c>
      <c r="AD2884">
        <v>0</v>
      </c>
      <c r="AE2884">
        <v>28.44460931702697</v>
      </c>
    </row>
    <row r="2885" spans="1:31" x14ac:dyDescent="0.25">
      <c r="A2885">
        <v>1631777</v>
      </c>
      <c r="B2885">
        <v>1</v>
      </c>
      <c r="C2885" t="s">
        <v>81</v>
      </c>
      <c r="D2885" t="s">
        <v>112</v>
      </c>
      <c r="E2885" t="s">
        <v>178</v>
      </c>
      <c r="F2885" t="s">
        <v>8498</v>
      </c>
      <c r="G2885" t="s">
        <v>227</v>
      </c>
      <c r="H2885" t="s">
        <v>149</v>
      </c>
      <c r="I2885" t="s">
        <v>135</v>
      </c>
      <c r="J2885" t="s">
        <v>136</v>
      </c>
      <c r="K2885" t="s">
        <v>137</v>
      </c>
      <c r="L2885" t="s">
        <v>8499</v>
      </c>
      <c r="M2885" t="s">
        <v>8500</v>
      </c>
      <c r="N2885">
        <v>0.45027777699999999</v>
      </c>
      <c r="O2885">
        <v>0</v>
      </c>
      <c r="P2885">
        <v>32</v>
      </c>
      <c r="Q2885">
        <v>0</v>
      </c>
      <c r="R2885">
        <v>11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0.29731457436713993</v>
      </c>
      <c r="Y2885">
        <v>0</v>
      </c>
      <c r="Z2885">
        <v>0.1226930207168978</v>
      </c>
      <c r="AA2885">
        <v>0</v>
      </c>
      <c r="AB2885">
        <v>0</v>
      </c>
      <c r="AC2885">
        <v>0</v>
      </c>
      <c r="AD2885">
        <v>0</v>
      </c>
      <c r="AE2885">
        <v>0.42000759508403773</v>
      </c>
    </row>
    <row r="2886" spans="1:31" x14ac:dyDescent="0.25">
      <c r="A2886">
        <v>1631940</v>
      </c>
      <c r="B2886">
        <v>1</v>
      </c>
      <c r="C2886" t="s">
        <v>80</v>
      </c>
      <c r="D2886" t="s">
        <v>104</v>
      </c>
      <c r="E2886" t="s">
        <v>152</v>
      </c>
      <c r="F2886" t="s">
        <v>8501</v>
      </c>
      <c r="G2886" t="s">
        <v>154</v>
      </c>
      <c r="H2886" t="s">
        <v>149</v>
      </c>
      <c r="I2886" t="s">
        <v>135</v>
      </c>
      <c r="J2886" t="s">
        <v>136</v>
      </c>
      <c r="K2886" t="s">
        <v>137</v>
      </c>
      <c r="L2886" t="s">
        <v>8502</v>
      </c>
      <c r="M2886" t="s">
        <v>8503</v>
      </c>
      <c r="N2886">
        <v>2.2722222219999999</v>
      </c>
      <c r="O2886">
        <v>0</v>
      </c>
      <c r="P2886">
        <v>2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0.33421939589791672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0.33421939589791672</v>
      </c>
    </row>
    <row r="2887" spans="1:31" x14ac:dyDescent="0.25">
      <c r="A2887">
        <v>1631854</v>
      </c>
      <c r="B2887">
        <v>1</v>
      </c>
      <c r="C2887" t="s">
        <v>81</v>
      </c>
      <c r="D2887" t="s">
        <v>128</v>
      </c>
      <c r="E2887" t="s">
        <v>152</v>
      </c>
      <c r="F2887" t="s">
        <v>8504</v>
      </c>
      <c r="G2887" t="s">
        <v>154</v>
      </c>
      <c r="H2887" t="s">
        <v>149</v>
      </c>
      <c r="I2887" t="s">
        <v>135</v>
      </c>
      <c r="J2887" t="s">
        <v>136</v>
      </c>
      <c r="K2887" t="s">
        <v>137</v>
      </c>
      <c r="L2887" t="s">
        <v>8505</v>
      </c>
      <c r="M2887" t="s">
        <v>8506</v>
      </c>
      <c r="N2887">
        <v>2.8816666660000001</v>
      </c>
      <c r="O2887">
        <v>0</v>
      </c>
      <c r="P2887">
        <v>1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0.26877072365584526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0.26877072365584526</v>
      </c>
    </row>
    <row r="2888" spans="1:31" x14ac:dyDescent="0.25">
      <c r="A2888">
        <v>1631797</v>
      </c>
      <c r="B2888">
        <v>1</v>
      </c>
      <c r="C2888" t="s">
        <v>80</v>
      </c>
      <c r="D2888" t="s">
        <v>95</v>
      </c>
      <c r="E2888" t="s">
        <v>178</v>
      </c>
      <c r="F2888" t="s">
        <v>8507</v>
      </c>
      <c r="G2888" t="s">
        <v>231</v>
      </c>
      <c r="H2888" t="s">
        <v>149</v>
      </c>
      <c r="I2888" t="s">
        <v>135</v>
      </c>
      <c r="J2888" t="s">
        <v>136</v>
      </c>
      <c r="K2888" t="s">
        <v>137</v>
      </c>
      <c r="L2888" t="s">
        <v>8508</v>
      </c>
      <c r="M2888" t="s">
        <v>8509</v>
      </c>
      <c r="N2888">
        <v>0.45750000000000002</v>
      </c>
      <c r="O2888">
        <v>0</v>
      </c>
      <c r="P2888">
        <v>25</v>
      </c>
      <c r="Q2888">
        <v>0</v>
      </c>
      <c r="R2888">
        <v>2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0.98715888710010036</v>
      </c>
      <c r="Y2888">
        <v>0</v>
      </c>
      <c r="Z2888">
        <v>2.7950447482650003E-3</v>
      </c>
      <c r="AA2888">
        <v>0</v>
      </c>
      <c r="AB2888">
        <v>0</v>
      </c>
      <c r="AC2888">
        <v>0</v>
      </c>
      <c r="AD2888">
        <v>0</v>
      </c>
      <c r="AE2888">
        <v>0.98995393184836533</v>
      </c>
    </row>
    <row r="2889" spans="1:31" x14ac:dyDescent="0.25">
      <c r="A2889">
        <v>1631897</v>
      </c>
      <c r="B2889">
        <v>1</v>
      </c>
      <c r="C2889" t="s">
        <v>81</v>
      </c>
      <c r="D2889" t="s">
        <v>117</v>
      </c>
      <c r="E2889" t="s">
        <v>178</v>
      </c>
      <c r="F2889" t="s">
        <v>8510</v>
      </c>
      <c r="G2889" t="s">
        <v>359</v>
      </c>
      <c r="H2889" t="s">
        <v>149</v>
      </c>
      <c r="I2889" t="s">
        <v>135</v>
      </c>
      <c r="J2889" t="s">
        <v>136</v>
      </c>
      <c r="K2889" t="s">
        <v>137</v>
      </c>
      <c r="L2889" t="s">
        <v>8511</v>
      </c>
      <c r="M2889" t="s">
        <v>8512</v>
      </c>
      <c r="N2889">
        <v>0.64722222200000001</v>
      </c>
      <c r="O2889">
        <v>0</v>
      </c>
      <c r="P2889">
        <v>31</v>
      </c>
      <c r="Q2889">
        <v>0</v>
      </c>
      <c r="R2889">
        <v>0</v>
      </c>
      <c r="S2889">
        <v>0</v>
      </c>
      <c r="T2889">
        <v>1</v>
      </c>
      <c r="U2889">
        <v>0</v>
      </c>
      <c r="V2889">
        <v>0</v>
      </c>
      <c r="W2889">
        <v>0</v>
      </c>
      <c r="X2889">
        <v>3.5062257118231006</v>
      </c>
      <c r="Y2889">
        <v>0</v>
      </c>
      <c r="Z2889">
        <v>0</v>
      </c>
      <c r="AA2889">
        <v>0</v>
      </c>
      <c r="AB2889">
        <v>1.0086046215223334</v>
      </c>
      <c r="AC2889">
        <v>0</v>
      </c>
      <c r="AD2889">
        <v>0</v>
      </c>
      <c r="AE2889">
        <v>4.5148303333454338</v>
      </c>
    </row>
    <row r="2890" spans="1:31" x14ac:dyDescent="0.25">
      <c r="A2890">
        <v>1631717</v>
      </c>
      <c r="B2890">
        <v>1</v>
      </c>
      <c r="C2890" t="s">
        <v>81</v>
      </c>
      <c r="D2890" t="s">
        <v>122</v>
      </c>
      <c r="E2890" t="s">
        <v>131</v>
      </c>
      <c r="F2890" t="s">
        <v>8513</v>
      </c>
      <c r="G2890" t="s">
        <v>148</v>
      </c>
      <c r="H2890" t="s">
        <v>134</v>
      </c>
      <c r="I2890" t="s">
        <v>135</v>
      </c>
      <c r="J2890" t="s">
        <v>136</v>
      </c>
      <c r="K2890" t="s">
        <v>143</v>
      </c>
      <c r="L2890" t="s">
        <v>8514</v>
      </c>
      <c r="M2890" t="s">
        <v>8515</v>
      </c>
      <c r="N2890">
        <v>1.5340813879999999</v>
      </c>
      <c r="O2890">
        <v>0</v>
      </c>
      <c r="P2890">
        <v>508</v>
      </c>
      <c r="Q2890">
        <v>0</v>
      </c>
      <c r="R2890">
        <v>0</v>
      </c>
      <c r="S2890">
        <v>1</v>
      </c>
      <c r="T2890">
        <v>34</v>
      </c>
      <c r="U2890">
        <v>0</v>
      </c>
      <c r="V2890">
        <v>0</v>
      </c>
      <c r="W2890">
        <v>0</v>
      </c>
      <c r="X2890">
        <v>182.82875236604553</v>
      </c>
      <c r="Y2890">
        <v>0</v>
      </c>
      <c r="Z2890">
        <v>0</v>
      </c>
      <c r="AA2890">
        <v>4.9052224258443502</v>
      </c>
      <c r="AB2890">
        <v>80.776084933051521</v>
      </c>
      <c r="AC2890">
        <v>0</v>
      </c>
      <c r="AD2890">
        <v>0</v>
      </c>
      <c r="AE2890">
        <v>268.51005972494141</v>
      </c>
    </row>
    <row r="2891" spans="1:31" x14ac:dyDescent="0.25">
      <c r="A2891">
        <v>1631763</v>
      </c>
      <c r="B2891">
        <v>1</v>
      </c>
      <c r="C2891" t="s">
        <v>80</v>
      </c>
      <c r="D2891" t="s">
        <v>108</v>
      </c>
      <c r="E2891" t="s">
        <v>146</v>
      </c>
      <c r="F2891" t="s">
        <v>833</v>
      </c>
      <c r="G2891" t="s">
        <v>142</v>
      </c>
      <c r="H2891" t="s">
        <v>149</v>
      </c>
      <c r="I2891" t="s">
        <v>135</v>
      </c>
      <c r="J2891" t="s">
        <v>136</v>
      </c>
      <c r="K2891" t="s">
        <v>143</v>
      </c>
      <c r="L2891" t="s">
        <v>8516</v>
      </c>
      <c r="M2891" t="s">
        <v>8517</v>
      </c>
      <c r="N2891">
        <v>5.6477777769999999</v>
      </c>
      <c r="O2891">
        <v>0</v>
      </c>
      <c r="P2891">
        <v>29</v>
      </c>
      <c r="Q2891">
        <v>0</v>
      </c>
      <c r="R2891">
        <v>15</v>
      </c>
      <c r="S2891">
        <v>0</v>
      </c>
      <c r="T2891">
        <v>4</v>
      </c>
      <c r="U2891">
        <v>0</v>
      </c>
      <c r="V2891">
        <v>0</v>
      </c>
      <c r="W2891">
        <v>0</v>
      </c>
      <c r="X2891">
        <v>12.576551647927952</v>
      </c>
      <c r="Y2891">
        <v>0</v>
      </c>
      <c r="Z2891">
        <v>2.9977518310364166</v>
      </c>
      <c r="AA2891">
        <v>0</v>
      </c>
      <c r="AB2891">
        <v>20.486967088552834</v>
      </c>
      <c r="AC2891">
        <v>0</v>
      </c>
      <c r="AD2891">
        <v>0</v>
      </c>
      <c r="AE2891">
        <v>36.061270567517198</v>
      </c>
    </row>
    <row r="2892" spans="1:31" x14ac:dyDescent="0.25">
      <c r="A2892">
        <v>1631740</v>
      </c>
      <c r="B2892">
        <v>1</v>
      </c>
      <c r="C2892" t="s">
        <v>80</v>
      </c>
      <c r="D2892" t="s">
        <v>95</v>
      </c>
      <c r="E2892" t="s">
        <v>140</v>
      </c>
      <c r="F2892" t="s">
        <v>8518</v>
      </c>
      <c r="G2892" t="s">
        <v>161</v>
      </c>
      <c r="H2892" t="s">
        <v>134</v>
      </c>
      <c r="I2892" t="s">
        <v>135</v>
      </c>
      <c r="J2892" t="s">
        <v>136</v>
      </c>
      <c r="K2892" t="s">
        <v>137</v>
      </c>
      <c r="L2892" t="s">
        <v>8519</v>
      </c>
      <c r="M2892" t="s">
        <v>8520</v>
      </c>
      <c r="N2892">
        <v>0.528888888</v>
      </c>
      <c r="O2892">
        <v>6</v>
      </c>
      <c r="P2892">
        <v>2277</v>
      </c>
      <c r="Q2892">
        <v>26</v>
      </c>
      <c r="R2892">
        <v>24</v>
      </c>
      <c r="S2892">
        <v>24</v>
      </c>
      <c r="T2892">
        <v>141</v>
      </c>
      <c r="U2892">
        <v>1</v>
      </c>
      <c r="V2892">
        <v>0</v>
      </c>
      <c r="W2892">
        <v>2.398857276333529</v>
      </c>
      <c r="X2892">
        <v>259.63822290071278</v>
      </c>
      <c r="Y2892">
        <v>35.946946527792299</v>
      </c>
      <c r="Z2892">
        <v>3.1263319792246569</v>
      </c>
      <c r="AA2892">
        <v>83.184672085439956</v>
      </c>
      <c r="AB2892">
        <v>62.529529019250461</v>
      </c>
      <c r="AC2892">
        <v>0.64979168806993781</v>
      </c>
      <c r="AD2892">
        <v>0</v>
      </c>
      <c r="AE2892">
        <v>447.47435147682353</v>
      </c>
    </row>
    <row r="2893" spans="1:31" x14ac:dyDescent="0.25">
      <c r="A2893">
        <v>1631886</v>
      </c>
      <c r="B2893">
        <v>1</v>
      </c>
      <c r="C2893" t="s">
        <v>81</v>
      </c>
      <c r="D2893" t="s">
        <v>119</v>
      </c>
      <c r="E2893" t="s">
        <v>140</v>
      </c>
      <c r="F2893" t="s">
        <v>8521</v>
      </c>
      <c r="G2893" t="s">
        <v>161</v>
      </c>
      <c r="H2893" t="s">
        <v>134</v>
      </c>
      <c r="I2893" t="s">
        <v>135</v>
      </c>
      <c r="J2893" t="s">
        <v>136</v>
      </c>
      <c r="K2893" t="s">
        <v>137</v>
      </c>
      <c r="L2893" t="s">
        <v>8522</v>
      </c>
      <c r="M2893" t="s">
        <v>8523</v>
      </c>
      <c r="N2893">
        <v>0.53500000000000003</v>
      </c>
      <c r="O2893">
        <v>1</v>
      </c>
      <c r="P2893">
        <v>2718</v>
      </c>
      <c r="Q2893">
        <v>28</v>
      </c>
      <c r="R2893">
        <v>544</v>
      </c>
      <c r="S2893">
        <v>18</v>
      </c>
      <c r="T2893">
        <v>271</v>
      </c>
      <c r="U2893">
        <v>0</v>
      </c>
      <c r="V2893">
        <v>3</v>
      </c>
      <c r="W2893">
        <v>5.347669662566E-2</v>
      </c>
      <c r="X2893">
        <v>151.05182671971664</v>
      </c>
      <c r="Y2893">
        <v>2.73677691622688</v>
      </c>
      <c r="Z2893">
        <v>34.401042189524794</v>
      </c>
      <c r="AA2893">
        <v>30.465056905707662</v>
      </c>
      <c r="AB2893">
        <v>105.63834250572768</v>
      </c>
      <c r="AC2893">
        <v>0</v>
      </c>
      <c r="AD2893">
        <v>0.88731657951792009</v>
      </c>
      <c r="AE2893">
        <v>325.2338385130472</v>
      </c>
    </row>
    <row r="2894" spans="1:31" x14ac:dyDescent="0.25">
      <c r="A2894">
        <v>1631909</v>
      </c>
      <c r="B2894">
        <v>1</v>
      </c>
      <c r="C2894" t="s">
        <v>81</v>
      </c>
      <c r="D2894" t="s">
        <v>128</v>
      </c>
      <c r="E2894" t="s">
        <v>131</v>
      </c>
      <c r="F2894" t="s">
        <v>8524</v>
      </c>
      <c r="G2894" t="s">
        <v>195</v>
      </c>
      <c r="H2894" t="s">
        <v>134</v>
      </c>
      <c r="I2894" t="s">
        <v>135</v>
      </c>
      <c r="J2894" t="s">
        <v>136</v>
      </c>
      <c r="K2894" t="s">
        <v>137</v>
      </c>
      <c r="L2894" t="s">
        <v>8525</v>
      </c>
      <c r="M2894" t="s">
        <v>8526</v>
      </c>
      <c r="N2894">
        <v>2.23</v>
      </c>
      <c r="O2894">
        <v>0</v>
      </c>
      <c r="P2894">
        <v>116</v>
      </c>
      <c r="Q2894">
        <v>0</v>
      </c>
      <c r="R2894">
        <v>4</v>
      </c>
      <c r="S2894">
        <v>0</v>
      </c>
      <c r="T2894">
        <v>15</v>
      </c>
      <c r="U2894">
        <v>0</v>
      </c>
      <c r="V2894">
        <v>0</v>
      </c>
      <c r="W2894">
        <v>0</v>
      </c>
      <c r="X2894">
        <v>35.139194230595955</v>
      </c>
      <c r="Y2894">
        <v>0</v>
      </c>
      <c r="Z2894">
        <v>12.951588298306408</v>
      </c>
      <c r="AA2894">
        <v>0</v>
      </c>
      <c r="AB2894">
        <v>11.482661992361828</v>
      </c>
      <c r="AC2894">
        <v>0</v>
      </c>
      <c r="AD2894">
        <v>0</v>
      </c>
      <c r="AE2894">
        <v>59.573444521264193</v>
      </c>
    </row>
    <row r="2895" spans="1:31" x14ac:dyDescent="0.25">
      <c r="A2895">
        <v>1631869</v>
      </c>
      <c r="B2895">
        <v>1</v>
      </c>
      <c r="C2895" t="s">
        <v>81</v>
      </c>
      <c r="D2895" t="s">
        <v>120</v>
      </c>
      <c r="E2895" t="s">
        <v>204</v>
      </c>
      <c r="F2895" t="s">
        <v>7902</v>
      </c>
      <c r="G2895" t="s">
        <v>161</v>
      </c>
      <c r="H2895" t="s">
        <v>134</v>
      </c>
      <c r="I2895" t="s">
        <v>135</v>
      </c>
      <c r="J2895" t="s">
        <v>136</v>
      </c>
      <c r="K2895" t="s">
        <v>137</v>
      </c>
      <c r="L2895" t="s">
        <v>8527</v>
      </c>
      <c r="M2895" t="s">
        <v>8528</v>
      </c>
      <c r="N2895">
        <v>6.6111111E-2</v>
      </c>
      <c r="O2895">
        <v>0</v>
      </c>
      <c r="P2895">
        <v>3334</v>
      </c>
      <c r="Q2895">
        <v>130</v>
      </c>
      <c r="R2895">
        <v>127</v>
      </c>
      <c r="S2895">
        <v>27</v>
      </c>
      <c r="T2895">
        <v>326</v>
      </c>
      <c r="U2895">
        <v>1</v>
      </c>
      <c r="V2895">
        <v>0</v>
      </c>
      <c r="W2895">
        <v>0</v>
      </c>
      <c r="X2895">
        <v>40.133035280770017</v>
      </c>
      <c r="Y2895">
        <v>12.322081765385525</v>
      </c>
      <c r="Z2895">
        <v>1.8240415282090838</v>
      </c>
      <c r="AA2895">
        <v>14.214947700570399</v>
      </c>
      <c r="AB2895">
        <v>10.006219019434571</v>
      </c>
      <c r="AC2895">
        <v>0.20036238455870001</v>
      </c>
      <c r="AD2895">
        <v>0</v>
      </c>
      <c r="AE2895">
        <v>78.700687678928304</v>
      </c>
    </row>
    <row r="2896" spans="1:31" x14ac:dyDescent="0.25">
      <c r="A2896">
        <v>1631723</v>
      </c>
      <c r="B2896">
        <v>1</v>
      </c>
      <c r="C2896" t="s">
        <v>80</v>
      </c>
      <c r="D2896" t="s">
        <v>82</v>
      </c>
      <c r="E2896" t="s">
        <v>152</v>
      </c>
      <c r="F2896" t="s">
        <v>8529</v>
      </c>
      <c r="G2896" t="s">
        <v>154</v>
      </c>
      <c r="H2896" t="s">
        <v>149</v>
      </c>
      <c r="I2896" t="s">
        <v>135</v>
      </c>
      <c r="J2896" t="s">
        <v>136</v>
      </c>
      <c r="K2896" t="s">
        <v>137</v>
      </c>
      <c r="L2896" t="s">
        <v>8530</v>
      </c>
      <c r="M2896" t="s">
        <v>8531</v>
      </c>
      <c r="N2896">
        <v>0.93916666599999998</v>
      </c>
      <c r="O2896">
        <v>0</v>
      </c>
      <c r="P2896">
        <v>2</v>
      </c>
      <c r="Q2896">
        <v>0</v>
      </c>
      <c r="R2896">
        <v>0</v>
      </c>
      <c r="S2896">
        <v>0</v>
      </c>
      <c r="T2896">
        <v>1</v>
      </c>
      <c r="U2896">
        <v>0</v>
      </c>
      <c r="V2896">
        <v>0</v>
      </c>
      <c r="W2896">
        <v>0</v>
      </c>
      <c r="X2896">
        <v>9.6811857304143323E-2</v>
      </c>
      <c r="Y2896">
        <v>0</v>
      </c>
      <c r="Z2896">
        <v>0</v>
      </c>
      <c r="AA2896">
        <v>0</v>
      </c>
      <c r="AB2896">
        <v>2.7006707211944448E-5</v>
      </c>
      <c r="AC2896">
        <v>0</v>
      </c>
      <c r="AD2896">
        <v>0</v>
      </c>
      <c r="AE2896">
        <v>9.6838864011355261E-2</v>
      </c>
    </row>
    <row r="2897" spans="1:31" x14ac:dyDescent="0.25">
      <c r="A2897">
        <v>1631972</v>
      </c>
      <c r="B2897">
        <v>1</v>
      </c>
      <c r="C2897" t="s">
        <v>80</v>
      </c>
      <c r="D2897" t="s">
        <v>96</v>
      </c>
      <c r="E2897" t="s">
        <v>178</v>
      </c>
      <c r="F2897" t="s">
        <v>8532</v>
      </c>
      <c r="G2897" t="s">
        <v>1967</v>
      </c>
      <c r="H2897" t="s">
        <v>149</v>
      </c>
      <c r="I2897" t="s">
        <v>135</v>
      </c>
      <c r="J2897" t="s">
        <v>136</v>
      </c>
      <c r="K2897" t="s">
        <v>137</v>
      </c>
      <c r="L2897" t="s">
        <v>8533</v>
      </c>
      <c r="M2897" t="s">
        <v>8534</v>
      </c>
      <c r="N2897">
        <v>1.016388888</v>
      </c>
      <c r="O2897">
        <v>0</v>
      </c>
      <c r="P2897">
        <v>27</v>
      </c>
      <c r="Q2897">
        <v>0</v>
      </c>
      <c r="R2897">
        <v>0</v>
      </c>
      <c r="S2897">
        <v>0</v>
      </c>
      <c r="T2897">
        <v>1</v>
      </c>
      <c r="U2897">
        <v>0</v>
      </c>
      <c r="V2897">
        <v>0</v>
      </c>
      <c r="W2897">
        <v>0</v>
      </c>
      <c r="X2897">
        <v>4.8627947369721918</v>
      </c>
      <c r="Y2897">
        <v>0</v>
      </c>
      <c r="Z2897">
        <v>0</v>
      </c>
      <c r="AA2897">
        <v>0</v>
      </c>
      <c r="AB2897">
        <v>0.99686180679667891</v>
      </c>
      <c r="AC2897">
        <v>0</v>
      </c>
      <c r="AD2897">
        <v>0</v>
      </c>
      <c r="AE2897">
        <v>5.859656543768871</v>
      </c>
    </row>
    <row r="2898" spans="1:31" x14ac:dyDescent="0.25">
      <c r="A2898">
        <v>1631823</v>
      </c>
      <c r="B2898">
        <v>1</v>
      </c>
      <c r="C2898" t="s">
        <v>81</v>
      </c>
      <c r="D2898" t="s">
        <v>120</v>
      </c>
      <c r="E2898" t="s">
        <v>152</v>
      </c>
      <c r="F2898" t="s">
        <v>8535</v>
      </c>
      <c r="G2898" t="s">
        <v>168</v>
      </c>
      <c r="H2898" t="s">
        <v>149</v>
      </c>
      <c r="I2898" t="s">
        <v>135</v>
      </c>
      <c r="J2898" t="s">
        <v>136</v>
      </c>
      <c r="K2898" t="s">
        <v>137</v>
      </c>
      <c r="L2898" t="s">
        <v>8536</v>
      </c>
      <c r="M2898" t="s">
        <v>8537</v>
      </c>
      <c r="N2898">
        <v>6.7424999999999997</v>
      </c>
      <c r="O2898">
        <v>0</v>
      </c>
      <c r="P2898">
        <v>1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1.1924896734897157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1.1924896734897157</v>
      </c>
    </row>
    <row r="2899" spans="1:31" x14ac:dyDescent="0.25">
      <c r="A2899">
        <v>1631780</v>
      </c>
      <c r="B2899">
        <v>1</v>
      </c>
      <c r="C2899" t="s">
        <v>81</v>
      </c>
      <c r="D2899" t="s">
        <v>120</v>
      </c>
      <c r="E2899" t="s">
        <v>131</v>
      </c>
      <c r="F2899" t="s">
        <v>8538</v>
      </c>
      <c r="G2899" t="s">
        <v>142</v>
      </c>
      <c r="H2899" t="s">
        <v>134</v>
      </c>
      <c r="I2899" t="s">
        <v>135</v>
      </c>
      <c r="J2899" t="s">
        <v>136</v>
      </c>
      <c r="K2899" t="s">
        <v>143</v>
      </c>
      <c r="L2899" t="s">
        <v>8539</v>
      </c>
      <c r="M2899" t="s">
        <v>8540</v>
      </c>
      <c r="N2899">
        <v>4.4424111110000002</v>
      </c>
      <c r="O2899">
        <v>0</v>
      </c>
      <c r="P2899">
        <v>25</v>
      </c>
      <c r="Q2899">
        <v>0</v>
      </c>
      <c r="R2899">
        <v>9</v>
      </c>
      <c r="S2899">
        <v>0</v>
      </c>
      <c r="T2899">
        <v>3</v>
      </c>
      <c r="U2899">
        <v>0</v>
      </c>
      <c r="V2899">
        <v>0</v>
      </c>
      <c r="W2899">
        <v>0</v>
      </c>
      <c r="X2899">
        <v>12.780828100830599</v>
      </c>
      <c r="Y2899">
        <v>0</v>
      </c>
      <c r="Z2899">
        <v>9.6763026566093959</v>
      </c>
      <c r="AA2899">
        <v>0</v>
      </c>
      <c r="AB2899">
        <v>12.596678171940319</v>
      </c>
      <c r="AC2899">
        <v>0</v>
      </c>
      <c r="AD2899">
        <v>0</v>
      </c>
      <c r="AE2899">
        <v>35.05380892938031</v>
      </c>
    </row>
    <row r="2900" spans="1:31" x14ac:dyDescent="0.25">
      <c r="A2900">
        <v>1631949</v>
      </c>
      <c r="B2900">
        <v>1</v>
      </c>
      <c r="C2900" t="s">
        <v>80</v>
      </c>
      <c r="D2900" t="s">
        <v>100</v>
      </c>
      <c r="E2900" t="s">
        <v>178</v>
      </c>
      <c r="F2900" t="s">
        <v>8541</v>
      </c>
      <c r="G2900" t="s">
        <v>227</v>
      </c>
      <c r="H2900" t="s">
        <v>149</v>
      </c>
      <c r="I2900" t="s">
        <v>135</v>
      </c>
      <c r="J2900" t="s">
        <v>136</v>
      </c>
      <c r="K2900" t="s">
        <v>137</v>
      </c>
      <c r="L2900" t="s">
        <v>8542</v>
      </c>
      <c r="M2900" t="s">
        <v>8543</v>
      </c>
      <c r="N2900">
        <v>2.2263888879999998</v>
      </c>
      <c r="O2900">
        <v>0</v>
      </c>
      <c r="P2900">
        <v>29</v>
      </c>
      <c r="Q2900">
        <v>0</v>
      </c>
      <c r="R2900">
        <v>0</v>
      </c>
      <c r="S2900">
        <v>0</v>
      </c>
      <c r="T2900">
        <v>2</v>
      </c>
      <c r="U2900">
        <v>0</v>
      </c>
      <c r="V2900">
        <v>0</v>
      </c>
      <c r="W2900">
        <v>0</v>
      </c>
      <c r="X2900">
        <v>21.901135086373227</v>
      </c>
      <c r="Y2900">
        <v>0</v>
      </c>
      <c r="Z2900">
        <v>0</v>
      </c>
      <c r="AA2900">
        <v>0</v>
      </c>
      <c r="AB2900">
        <v>1.8243556351068054E-2</v>
      </c>
      <c r="AC2900">
        <v>0</v>
      </c>
      <c r="AD2900">
        <v>0</v>
      </c>
      <c r="AE2900">
        <v>21.919378642724293</v>
      </c>
    </row>
    <row r="2901" spans="1:31" x14ac:dyDescent="0.25">
      <c r="A2901">
        <v>1631806</v>
      </c>
      <c r="B2901">
        <v>1</v>
      </c>
      <c r="C2901" t="s">
        <v>81</v>
      </c>
      <c r="D2901" t="s">
        <v>128</v>
      </c>
      <c r="E2901" t="s">
        <v>152</v>
      </c>
      <c r="F2901" t="s">
        <v>8544</v>
      </c>
      <c r="G2901" t="s">
        <v>168</v>
      </c>
      <c r="H2901" t="s">
        <v>149</v>
      </c>
      <c r="I2901" t="s">
        <v>135</v>
      </c>
      <c r="J2901" t="s">
        <v>136</v>
      </c>
      <c r="K2901" t="s">
        <v>137</v>
      </c>
      <c r="L2901" t="s">
        <v>8545</v>
      </c>
      <c r="M2901" t="s">
        <v>8546</v>
      </c>
      <c r="N2901">
        <v>8.0861111109999992</v>
      </c>
      <c r="O2901">
        <v>0</v>
      </c>
      <c r="P2901">
        <v>1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2.4557395970122498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2.4557395970122498</v>
      </c>
    </row>
    <row r="2902" spans="1:31" x14ac:dyDescent="0.25">
      <c r="A2902">
        <v>1631700</v>
      </c>
      <c r="B2902">
        <v>1</v>
      </c>
      <c r="C2902" t="s">
        <v>80</v>
      </c>
      <c r="D2902" t="s">
        <v>103</v>
      </c>
      <c r="E2902" t="s">
        <v>642</v>
      </c>
      <c r="F2902" t="s">
        <v>8547</v>
      </c>
      <c r="G2902" t="s">
        <v>4286</v>
      </c>
      <c r="H2902" t="s">
        <v>967</v>
      </c>
      <c r="I2902" t="s">
        <v>135</v>
      </c>
      <c r="J2902" t="s">
        <v>136</v>
      </c>
      <c r="K2902" t="s">
        <v>143</v>
      </c>
      <c r="L2902" t="s">
        <v>8548</v>
      </c>
      <c r="M2902" t="s">
        <v>8549</v>
      </c>
      <c r="N2902">
        <v>2.9297222220000001</v>
      </c>
      <c r="O2902">
        <v>5</v>
      </c>
      <c r="P2902">
        <v>14406</v>
      </c>
      <c r="Q2902">
        <v>15</v>
      </c>
      <c r="R2902">
        <v>81</v>
      </c>
      <c r="S2902">
        <v>44</v>
      </c>
      <c r="T2902">
        <v>1369</v>
      </c>
      <c r="U2902">
        <v>73</v>
      </c>
      <c r="V2902">
        <v>4</v>
      </c>
      <c r="W2902">
        <v>3.0330050799670452</v>
      </c>
      <c r="X2902">
        <v>10751.985120710267</v>
      </c>
      <c r="Y2902">
        <v>1314.0777565152341</v>
      </c>
      <c r="Z2902">
        <v>105.54867730217656</v>
      </c>
      <c r="AA2902">
        <v>1805.4394996075152</v>
      </c>
      <c r="AB2902">
        <v>2222.3120467018975</v>
      </c>
      <c r="AC2902">
        <v>9098.4278798596661</v>
      </c>
      <c r="AD2902">
        <v>107.65536439734058</v>
      </c>
      <c r="AE2902">
        <v>25408.479350174068</v>
      </c>
    </row>
    <row r="2903" spans="1:31" x14ac:dyDescent="0.25">
      <c r="A2903">
        <v>1631720</v>
      </c>
      <c r="B2903">
        <v>1</v>
      </c>
      <c r="C2903" t="s">
        <v>80</v>
      </c>
      <c r="D2903" t="s">
        <v>88</v>
      </c>
      <c r="E2903" t="s">
        <v>152</v>
      </c>
      <c r="F2903" t="s">
        <v>8462</v>
      </c>
      <c r="G2903" t="s">
        <v>168</v>
      </c>
      <c r="H2903" t="s">
        <v>149</v>
      </c>
      <c r="I2903" t="s">
        <v>135</v>
      </c>
      <c r="J2903" t="s">
        <v>136</v>
      </c>
      <c r="K2903" t="s">
        <v>137</v>
      </c>
      <c r="L2903" t="s">
        <v>8550</v>
      </c>
      <c r="M2903" t="s">
        <v>8551</v>
      </c>
      <c r="N2903">
        <v>6.5541666660000004</v>
      </c>
      <c r="O2903">
        <v>0</v>
      </c>
      <c r="P2903">
        <v>24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37.682389154411233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37.682389154411233</v>
      </c>
    </row>
    <row r="2904" spans="1:31" x14ac:dyDescent="0.25">
      <c r="A2904">
        <v>1631743</v>
      </c>
      <c r="B2904">
        <v>1</v>
      </c>
      <c r="C2904" t="s">
        <v>80</v>
      </c>
      <c r="D2904" t="s">
        <v>99</v>
      </c>
      <c r="E2904" t="s">
        <v>152</v>
      </c>
      <c r="F2904" t="s">
        <v>8552</v>
      </c>
      <c r="G2904" t="s">
        <v>507</v>
      </c>
      <c r="H2904" t="s">
        <v>149</v>
      </c>
      <c r="I2904" t="s">
        <v>135</v>
      </c>
      <c r="J2904" t="s">
        <v>136</v>
      </c>
      <c r="K2904" t="s">
        <v>137</v>
      </c>
      <c r="L2904" t="s">
        <v>8553</v>
      </c>
      <c r="M2904" t="s">
        <v>8554</v>
      </c>
      <c r="N2904">
        <v>1.433333333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0.16116573433522502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0.16116573433522502</v>
      </c>
    </row>
    <row r="2905" spans="1:31" x14ac:dyDescent="0.25">
      <c r="A2905">
        <v>1631929</v>
      </c>
      <c r="B2905">
        <v>1</v>
      </c>
      <c r="C2905" t="s">
        <v>81</v>
      </c>
      <c r="D2905" t="s">
        <v>113</v>
      </c>
      <c r="E2905" t="s">
        <v>178</v>
      </c>
      <c r="F2905" t="s">
        <v>1209</v>
      </c>
      <c r="G2905" t="s">
        <v>227</v>
      </c>
      <c r="H2905" t="s">
        <v>149</v>
      </c>
      <c r="I2905" t="s">
        <v>135</v>
      </c>
      <c r="J2905" t="s">
        <v>136</v>
      </c>
      <c r="K2905" t="s">
        <v>137</v>
      </c>
      <c r="L2905" t="s">
        <v>8555</v>
      </c>
      <c r="M2905" t="s">
        <v>8556</v>
      </c>
      <c r="N2905">
        <v>0.87916666600000004</v>
      </c>
      <c r="O2905">
        <v>0</v>
      </c>
      <c r="P2905">
        <v>15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1.3710622163696808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1.3710622163696808</v>
      </c>
    </row>
    <row r="2906" spans="1:31" x14ac:dyDescent="0.25">
      <c r="A2906">
        <v>1631906</v>
      </c>
      <c r="B2906">
        <v>1</v>
      </c>
      <c r="C2906" t="s">
        <v>80</v>
      </c>
      <c r="D2906" t="s">
        <v>85</v>
      </c>
      <c r="E2906" t="s">
        <v>152</v>
      </c>
      <c r="F2906" t="s">
        <v>8557</v>
      </c>
      <c r="G2906" t="s">
        <v>168</v>
      </c>
      <c r="H2906" t="s">
        <v>149</v>
      </c>
      <c r="I2906" t="s">
        <v>135</v>
      </c>
      <c r="J2906" t="s">
        <v>136</v>
      </c>
      <c r="K2906" t="s">
        <v>137</v>
      </c>
      <c r="L2906" t="s">
        <v>8558</v>
      </c>
      <c r="M2906" t="s">
        <v>8559</v>
      </c>
      <c r="N2906">
        <v>4.5011111110000002</v>
      </c>
      <c r="O2906">
        <v>0</v>
      </c>
      <c r="P2906">
        <v>7</v>
      </c>
      <c r="Q2906">
        <v>0</v>
      </c>
      <c r="R2906">
        <v>0</v>
      </c>
      <c r="S2906">
        <v>0</v>
      </c>
      <c r="T2906">
        <v>4</v>
      </c>
      <c r="U2906">
        <v>0</v>
      </c>
      <c r="V2906">
        <v>0</v>
      </c>
      <c r="W2906">
        <v>0</v>
      </c>
      <c r="X2906">
        <v>12.449123228574532</v>
      </c>
      <c r="Y2906">
        <v>0</v>
      </c>
      <c r="Z2906">
        <v>0</v>
      </c>
      <c r="AA2906">
        <v>0</v>
      </c>
      <c r="AB2906">
        <v>12.142303341958902</v>
      </c>
      <c r="AC2906">
        <v>0</v>
      </c>
      <c r="AD2906">
        <v>0</v>
      </c>
      <c r="AE2906">
        <v>24.591426570533436</v>
      </c>
    </row>
    <row r="2907" spans="1:31" x14ac:dyDescent="0.25">
      <c r="A2907">
        <v>1631883</v>
      </c>
      <c r="B2907">
        <v>1</v>
      </c>
      <c r="C2907" t="s">
        <v>81</v>
      </c>
      <c r="D2907" t="s">
        <v>120</v>
      </c>
      <c r="E2907" t="s">
        <v>204</v>
      </c>
      <c r="F2907" t="s">
        <v>8560</v>
      </c>
      <c r="G2907" t="s">
        <v>142</v>
      </c>
      <c r="H2907" t="s">
        <v>134</v>
      </c>
      <c r="I2907" t="s">
        <v>135</v>
      </c>
      <c r="J2907" t="s">
        <v>136</v>
      </c>
      <c r="K2907" t="s">
        <v>143</v>
      </c>
      <c r="L2907" t="s">
        <v>8561</v>
      </c>
      <c r="M2907" t="s">
        <v>8562</v>
      </c>
      <c r="N2907">
        <v>1.3941786110000001</v>
      </c>
      <c r="O2907">
        <v>0</v>
      </c>
      <c r="P2907">
        <v>16</v>
      </c>
      <c r="Q2907">
        <v>0</v>
      </c>
      <c r="R2907">
        <v>9</v>
      </c>
      <c r="S2907">
        <v>0</v>
      </c>
      <c r="T2907">
        <v>2</v>
      </c>
      <c r="U2907">
        <v>0</v>
      </c>
      <c r="V2907">
        <v>0</v>
      </c>
      <c r="W2907">
        <v>0</v>
      </c>
      <c r="X2907">
        <v>3.5801469498042584</v>
      </c>
      <c r="Y2907">
        <v>0</v>
      </c>
      <c r="Z2907">
        <v>3.9167451160107669</v>
      </c>
      <c r="AA2907">
        <v>0</v>
      </c>
      <c r="AB2907">
        <v>0.91453831620060444</v>
      </c>
      <c r="AC2907">
        <v>0</v>
      </c>
      <c r="AD2907">
        <v>0</v>
      </c>
      <c r="AE2907">
        <v>8.4114303820156291</v>
      </c>
    </row>
    <row r="2908" spans="1:31" x14ac:dyDescent="0.25">
      <c r="A2908">
        <v>1631737</v>
      </c>
      <c r="B2908">
        <v>1</v>
      </c>
      <c r="C2908" t="s">
        <v>81</v>
      </c>
      <c r="D2908" t="s">
        <v>114</v>
      </c>
      <c r="E2908" t="s">
        <v>131</v>
      </c>
      <c r="F2908" t="s">
        <v>791</v>
      </c>
      <c r="G2908" t="s">
        <v>148</v>
      </c>
      <c r="H2908" t="s">
        <v>134</v>
      </c>
      <c r="I2908" t="s">
        <v>135</v>
      </c>
      <c r="J2908" t="s">
        <v>136</v>
      </c>
      <c r="K2908" t="s">
        <v>143</v>
      </c>
      <c r="L2908" t="s">
        <v>8563</v>
      </c>
      <c r="M2908" t="s">
        <v>8564</v>
      </c>
      <c r="N2908">
        <v>7.9051322219999998</v>
      </c>
      <c r="O2908">
        <v>0</v>
      </c>
      <c r="P2908">
        <v>86</v>
      </c>
      <c r="Q2908">
        <v>0</v>
      </c>
      <c r="R2908">
        <v>4</v>
      </c>
      <c r="S2908">
        <v>0</v>
      </c>
      <c r="T2908">
        <v>9</v>
      </c>
      <c r="U2908">
        <v>0</v>
      </c>
      <c r="V2908">
        <v>0</v>
      </c>
      <c r="W2908">
        <v>0</v>
      </c>
      <c r="X2908">
        <v>51.200930428784027</v>
      </c>
      <c r="Y2908">
        <v>0</v>
      </c>
      <c r="Z2908">
        <v>8.8393945046305572E-2</v>
      </c>
      <c r="AA2908">
        <v>0</v>
      </c>
      <c r="AB2908">
        <v>2.3641935427452427</v>
      </c>
      <c r="AC2908">
        <v>0</v>
      </c>
      <c r="AD2908">
        <v>0</v>
      </c>
      <c r="AE2908">
        <v>53.653517916575574</v>
      </c>
    </row>
    <row r="2909" spans="1:31" x14ac:dyDescent="0.25">
      <c r="A2909">
        <v>1631866</v>
      </c>
      <c r="B2909">
        <v>1</v>
      </c>
      <c r="C2909" t="s">
        <v>81</v>
      </c>
      <c r="D2909" t="s">
        <v>114</v>
      </c>
      <c r="E2909" t="s">
        <v>131</v>
      </c>
      <c r="F2909" t="s">
        <v>8565</v>
      </c>
      <c r="G2909" t="s">
        <v>161</v>
      </c>
      <c r="H2909" t="s">
        <v>134</v>
      </c>
      <c r="I2909" t="s">
        <v>135</v>
      </c>
      <c r="J2909" t="s">
        <v>136</v>
      </c>
      <c r="K2909" t="s">
        <v>137</v>
      </c>
      <c r="L2909" t="s">
        <v>8566</v>
      </c>
      <c r="M2909" t="s">
        <v>8567</v>
      </c>
      <c r="N2909">
        <v>0.48194444400000003</v>
      </c>
      <c r="O2909">
        <v>0</v>
      </c>
      <c r="P2909">
        <v>3907</v>
      </c>
      <c r="Q2909">
        <v>0</v>
      </c>
      <c r="R2909">
        <v>27</v>
      </c>
      <c r="S2909">
        <v>2</v>
      </c>
      <c r="T2909">
        <v>537</v>
      </c>
      <c r="U2909">
        <v>0</v>
      </c>
      <c r="V2909">
        <v>16</v>
      </c>
      <c r="W2909">
        <v>0</v>
      </c>
      <c r="X2909">
        <v>294.29336142671877</v>
      </c>
      <c r="Y2909">
        <v>0</v>
      </c>
      <c r="Z2909">
        <v>2.6931861265145067</v>
      </c>
      <c r="AA2909">
        <v>2.6463094454458336</v>
      </c>
      <c r="AB2909">
        <v>140.96388762884206</v>
      </c>
      <c r="AC2909">
        <v>0</v>
      </c>
      <c r="AD2909">
        <v>33.308406301995205</v>
      </c>
      <c r="AE2909">
        <v>473.90515092951637</v>
      </c>
    </row>
    <row r="2910" spans="1:31" x14ac:dyDescent="0.25">
      <c r="A2910">
        <v>1631760</v>
      </c>
      <c r="B2910">
        <v>1</v>
      </c>
      <c r="C2910" t="s">
        <v>81</v>
      </c>
      <c r="D2910" t="s">
        <v>122</v>
      </c>
      <c r="E2910" t="s">
        <v>178</v>
      </c>
      <c r="F2910" t="s">
        <v>8568</v>
      </c>
      <c r="G2910" t="s">
        <v>148</v>
      </c>
      <c r="H2910" t="s">
        <v>149</v>
      </c>
      <c r="I2910" t="s">
        <v>135</v>
      </c>
      <c r="J2910" t="s">
        <v>136</v>
      </c>
      <c r="K2910" t="s">
        <v>143</v>
      </c>
      <c r="L2910" t="s">
        <v>8569</v>
      </c>
      <c r="M2910" t="s">
        <v>8570</v>
      </c>
      <c r="N2910">
        <v>3.3075277769999998</v>
      </c>
      <c r="O2910">
        <v>0</v>
      </c>
      <c r="P2910">
        <v>147</v>
      </c>
      <c r="Q2910">
        <v>0</v>
      </c>
      <c r="R2910">
        <v>0</v>
      </c>
      <c r="S2910">
        <v>0</v>
      </c>
      <c r="T2910">
        <v>6</v>
      </c>
      <c r="U2910">
        <v>0</v>
      </c>
      <c r="V2910">
        <v>0</v>
      </c>
      <c r="W2910">
        <v>0</v>
      </c>
      <c r="X2910">
        <v>99.329736299813206</v>
      </c>
      <c r="Y2910">
        <v>0</v>
      </c>
      <c r="Z2910">
        <v>0</v>
      </c>
      <c r="AA2910">
        <v>0</v>
      </c>
      <c r="AB2910">
        <v>26.560380958719843</v>
      </c>
      <c r="AC2910">
        <v>0</v>
      </c>
      <c r="AD2910">
        <v>0</v>
      </c>
      <c r="AE2910">
        <v>125.89011725853305</v>
      </c>
    </row>
    <row r="2911" spans="1:31" x14ac:dyDescent="0.25">
      <c r="A2911">
        <v>1631952</v>
      </c>
      <c r="B2911">
        <v>1</v>
      </c>
      <c r="C2911" t="s">
        <v>80</v>
      </c>
      <c r="D2911" t="s">
        <v>97</v>
      </c>
      <c r="E2911" t="s">
        <v>152</v>
      </c>
      <c r="F2911" t="s">
        <v>8571</v>
      </c>
      <c r="G2911" t="s">
        <v>507</v>
      </c>
      <c r="H2911" t="s">
        <v>149</v>
      </c>
      <c r="I2911" t="s">
        <v>135</v>
      </c>
      <c r="J2911" t="s">
        <v>136</v>
      </c>
      <c r="K2911" t="s">
        <v>137</v>
      </c>
      <c r="L2911" t="s">
        <v>8572</v>
      </c>
      <c r="M2911" t="s">
        <v>8573</v>
      </c>
      <c r="N2911">
        <v>0.72888888799999996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1.0094185999844802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1.0094185999844802</v>
      </c>
    </row>
    <row r="2912" spans="1:31" x14ac:dyDescent="0.25">
      <c r="A2912">
        <v>1631846</v>
      </c>
      <c r="B2912">
        <v>1</v>
      </c>
      <c r="C2912" t="s">
        <v>80</v>
      </c>
      <c r="D2912" t="s">
        <v>99</v>
      </c>
      <c r="E2912" t="s">
        <v>178</v>
      </c>
      <c r="F2912" t="s">
        <v>8574</v>
      </c>
      <c r="G2912" t="s">
        <v>252</v>
      </c>
      <c r="H2912" t="s">
        <v>149</v>
      </c>
      <c r="I2912" t="s">
        <v>135</v>
      </c>
      <c r="J2912" t="s">
        <v>136</v>
      </c>
      <c r="K2912" t="s">
        <v>137</v>
      </c>
      <c r="L2912" t="s">
        <v>8575</v>
      </c>
      <c r="M2912" t="s">
        <v>8576</v>
      </c>
      <c r="N2912">
        <v>5.073611111</v>
      </c>
      <c r="O2912">
        <v>0</v>
      </c>
      <c r="P2912">
        <v>12</v>
      </c>
      <c r="Q2912">
        <v>0</v>
      </c>
      <c r="R2912">
        <v>11</v>
      </c>
      <c r="S2912">
        <v>0</v>
      </c>
      <c r="T2912">
        <v>4</v>
      </c>
      <c r="U2912">
        <v>0</v>
      </c>
      <c r="V2912">
        <v>0</v>
      </c>
      <c r="W2912">
        <v>0</v>
      </c>
      <c r="X2912">
        <v>9.9760829214258386</v>
      </c>
      <c r="Y2912">
        <v>0</v>
      </c>
      <c r="Z2912">
        <v>4.1466289027387759</v>
      </c>
      <c r="AA2912">
        <v>0</v>
      </c>
      <c r="AB2912">
        <v>1.9685415407430353</v>
      </c>
      <c r="AC2912">
        <v>0</v>
      </c>
      <c r="AD2912">
        <v>0</v>
      </c>
      <c r="AE2912">
        <v>16.091253364907651</v>
      </c>
    </row>
    <row r="2913" spans="1:31" x14ac:dyDescent="0.25">
      <c r="A2913">
        <v>1631697</v>
      </c>
      <c r="B2913">
        <v>1</v>
      </c>
      <c r="C2913" t="s">
        <v>80</v>
      </c>
      <c r="D2913" t="s">
        <v>87</v>
      </c>
      <c r="E2913" t="s">
        <v>146</v>
      </c>
      <c r="F2913" t="s">
        <v>7830</v>
      </c>
      <c r="G2913" t="s">
        <v>227</v>
      </c>
      <c r="H2913" t="s">
        <v>149</v>
      </c>
      <c r="I2913" t="s">
        <v>135</v>
      </c>
      <c r="J2913" t="s">
        <v>136</v>
      </c>
      <c r="K2913" t="s">
        <v>137</v>
      </c>
      <c r="L2913" t="s">
        <v>8577</v>
      </c>
      <c r="M2913" t="s">
        <v>8578</v>
      </c>
      <c r="N2913">
        <v>1.4613888880000001</v>
      </c>
      <c r="O2913">
        <v>0</v>
      </c>
      <c r="P2913">
        <v>275</v>
      </c>
      <c r="Q2913">
        <v>0</v>
      </c>
      <c r="R2913">
        <v>0</v>
      </c>
      <c r="S2913">
        <v>0</v>
      </c>
      <c r="T2913">
        <v>75</v>
      </c>
      <c r="U2913">
        <v>0</v>
      </c>
      <c r="V2913">
        <v>0</v>
      </c>
      <c r="W2913">
        <v>0</v>
      </c>
      <c r="X2913">
        <v>105.50059587288901</v>
      </c>
      <c r="Y2913">
        <v>0</v>
      </c>
      <c r="Z2913">
        <v>0</v>
      </c>
      <c r="AA2913">
        <v>0</v>
      </c>
      <c r="AB2913">
        <v>56.177801077274609</v>
      </c>
      <c r="AC2913">
        <v>0</v>
      </c>
      <c r="AD2913">
        <v>0</v>
      </c>
      <c r="AE2913">
        <v>161.67839695016363</v>
      </c>
    </row>
    <row r="2914" spans="1:31" x14ac:dyDescent="0.25">
      <c r="A2914">
        <v>1631978</v>
      </c>
      <c r="B2914">
        <v>1</v>
      </c>
      <c r="C2914" t="s">
        <v>80</v>
      </c>
      <c r="D2914" t="s">
        <v>100</v>
      </c>
      <c r="E2914" t="s">
        <v>146</v>
      </c>
      <c r="F2914" t="s">
        <v>8579</v>
      </c>
      <c r="G2914" t="s">
        <v>227</v>
      </c>
      <c r="H2914" t="s">
        <v>149</v>
      </c>
      <c r="I2914" t="s">
        <v>135</v>
      </c>
      <c r="J2914" t="s">
        <v>136</v>
      </c>
      <c r="K2914" t="s">
        <v>137</v>
      </c>
      <c r="L2914" t="s">
        <v>8580</v>
      </c>
      <c r="M2914" t="s">
        <v>8581</v>
      </c>
      <c r="N2914">
        <v>1.2938888879999999</v>
      </c>
      <c r="O2914">
        <v>0</v>
      </c>
      <c r="P2914">
        <v>156</v>
      </c>
      <c r="Q2914">
        <v>0</v>
      </c>
      <c r="R2914">
        <v>2</v>
      </c>
      <c r="S2914">
        <v>0</v>
      </c>
      <c r="T2914">
        <v>12</v>
      </c>
      <c r="U2914">
        <v>0</v>
      </c>
      <c r="V2914">
        <v>0</v>
      </c>
      <c r="W2914">
        <v>0</v>
      </c>
      <c r="X2914">
        <v>63.505797542416545</v>
      </c>
      <c r="Y2914">
        <v>0</v>
      </c>
      <c r="Z2914">
        <v>0.62142752705918203</v>
      </c>
      <c r="AA2914">
        <v>0</v>
      </c>
      <c r="AB2914">
        <v>1.2360188602016196</v>
      </c>
      <c r="AC2914">
        <v>0</v>
      </c>
      <c r="AD2914">
        <v>0</v>
      </c>
      <c r="AE2914">
        <v>65.363243929677353</v>
      </c>
    </row>
    <row r="2915" spans="1:31" x14ac:dyDescent="0.25">
      <c r="A2915">
        <v>1631792</v>
      </c>
      <c r="B2915">
        <v>1</v>
      </c>
      <c r="C2915" t="s">
        <v>81</v>
      </c>
      <c r="D2915" t="s">
        <v>118</v>
      </c>
      <c r="E2915" t="s">
        <v>131</v>
      </c>
      <c r="F2915" t="s">
        <v>8582</v>
      </c>
      <c r="G2915" t="s">
        <v>148</v>
      </c>
      <c r="H2915" t="s">
        <v>134</v>
      </c>
      <c r="I2915" t="s">
        <v>135</v>
      </c>
      <c r="J2915" t="s">
        <v>136</v>
      </c>
      <c r="K2915" t="s">
        <v>143</v>
      </c>
      <c r="L2915" t="s">
        <v>8583</v>
      </c>
      <c r="M2915" t="s">
        <v>8584</v>
      </c>
      <c r="N2915">
        <v>4.2434305549999998</v>
      </c>
      <c r="O2915">
        <v>0</v>
      </c>
      <c r="P2915">
        <v>1</v>
      </c>
      <c r="Q2915">
        <v>0</v>
      </c>
      <c r="R2915">
        <v>5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5.523226840832355</v>
      </c>
      <c r="AA2915">
        <v>0</v>
      </c>
      <c r="AB2915">
        <v>0</v>
      </c>
      <c r="AC2915">
        <v>0</v>
      </c>
      <c r="AD2915">
        <v>0</v>
      </c>
      <c r="AE2915">
        <v>5.523226840832355</v>
      </c>
    </row>
    <row r="2916" spans="1:31" x14ac:dyDescent="0.25">
      <c r="A2916">
        <v>1631809</v>
      </c>
      <c r="B2916">
        <v>1</v>
      </c>
      <c r="C2916" t="s">
        <v>80</v>
      </c>
      <c r="D2916" t="s">
        <v>100</v>
      </c>
      <c r="E2916" t="s">
        <v>131</v>
      </c>
      <c r="F2916" t="s">
        <v>4224</v>
      </c>
      <c r="G2916" t="s">
        <v>235</v>
      </c>
      <c r="H2916" t="s">
        <v>134</v>
      </c>
      <c r="I2916" t="s">
        <v>135</v>
      </c>
      <c r="J2916" t="s">
        <v>136</v>
      </c>
      <c r="K2916" t="s">
        <v>143</v>
      </c>
      <c r="L2916" t="s">
        <v>8585</v>
      </c>
      <c r="M2916" t="s">
        <v>8586</v>
      </c>
      <c r="N2916">
        <v>0.50634999999999997</v>
      </c>
      <c r="O2916">
        <v>0</v>
      </c>
      <c r="P2916">
        <v>139</v>
      </c>
      <c r="Q2916">
        <v>0</v>
      </c>
      <c r="R2916">
        <v>7</v>
      </c>
      <c r="S2916">
        <v>0</v>
      </c>
      <c r="T2916">
        <v>3</v>
      </c>
      <c r="U2916">
        <v>0</v>
      </c>
      <c r="V2916">
        <v>0</v>
      </c>
      <c r="W2916">
        <v>0</v>
      </c>
      <c r="X2916">
        <v>22.24211299794155</v>
      </c>
      <c r="Y2916">
        <v>0</v>
      </c>
      <c r="Z2916">
        <v>2.6233021956097544</v>
      </c>
      <c r="AA2916">
        <v>0</v>
      </c>
      <c r="AB2916">
        <v>0.17243745874332275</v>
      </c>
      <c r="AC2916">
        <v>0</v>
      </c>
      <c r="AD2916">
        <v>0</v>
      </c>
      <c r="AE2916">
        <v>25.037852652294625</v>
      </c>
    </row>
    <row r="2917" spans="1:31" x14ac:dyDescent="0.25">
      <c r="A2917">
        <v>1631832</v>
      </c>
      <c r="B2917">
        <v>1</v>
      </c>
      <c r="C2917" t="s">
        <v>80</v>
      </c>
      <c r="D2917" t="s">
        <v>93</v>
      </c>
      <c r="E2917" t="s">
        <v>152</v>
      </c>
      <c r="F2917" t="s">
        <v>8587</v>
      </c>
      <c r="G2917" t="s">
        <v>154</v>
      </c>
      <c r="H2917" t="s">
        <v>149</v>
      </c>
      <c r="I2917" t="s">
        <v>135</v>
      </c>
      <c r="J2917" t="s">
        <v>136</v>
      </c>
      <c r="K2917" t="s">
        <v>137</v>
      </c>
      <c r="L2917" t="s">
        <v>8588</v>
      </c>
      <c r="M2917" t="s">
        <v>8589</v>
      </c>
      <c r="N2917">
        <v>2.5347222220000001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4.7291104418194447E-3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4.7291104418194447E-3</v>
      </c>
    </row>
    <row r="2918" spans="1:31" x14ac:dyDescent="0.25">
      <c r="A2918">
        <v>1631915</v>
      </c>
      <c r="B2918">
        <v>1</v>
      </c>
      <c r="C2918" t="s">
        <v>80</v>
      </c>
      <c r="D2918" t="s">
        <v>82</v>
      </c>
      <c r="E2918" t="s">
        <v>146</v>
      </c>
      <c r="F2918" t="s">
        <v>8590</v>
      </c>
      <c r="G2918" t="s">
        <v>260</v>
      </c>
      <c r="H2918" t="s">
        <v>149</v>
      </c>
      <c r="I2918" t="s">
        <v>135</v>
      </c>
      <c r="J2918" t="s">
        <v>136</v>
      </c>
      <c r="K2918" t="s">
        <v>137</v>
      </c>
      <c r="L2918" t="s">
        <v>8591</v>
      </c>
      <c r="M2918" t="s">
        <v>8592</v>
      </c>
      <c r="N2918">
        <v>1.2408333330000001</v>
      </c>
      <c r="O2918">
        <v>0</v>
      </c>
      <c r="P2918">
        <v>862</v>
      </c>
      <c r="Q2918">
        <v>0</v>
      </c>
      <c r="R2918">
        <v>0</v>
      </c>
      <c r="S2918">
        <v>0</v>
      </c>
      <c r="T2918">
        <v>105</v>
      </c>
      <c r="U2918">
        <v>0</v>
      </c>
      <c r="V2918">
        <v>0</v>
      </c>
      <c r="W2918">
        <v>0</v>
      </c>
      <c r="X2918">
        <v>405.16361008206258</v>
      </c>
      <c r="Y2918">
        <v>0</v>
      </c>
      <c r="Z2918">
        <v>0</v>
      </c>
      <c r="AA2918">
        <v>0</v>
      </c>
      <c r="AB2918">
        <v>114.86829078243129</v>
      </c>
      <c r="AC2918">
        <v>0</v>
      </c>
      <c r="AD2918">
        <v>0</v>
      </c>
      <c r="AE2918">
        <v>520.03190086449388</v>
      </c>
    </row>
    <row r="2919" spans="1:31" x14ac:dyDescent="0.25">
      <c r="A2919">
        <v>1631769</v>
      </c>
      <c r="B2919">
        <v>1</v>
      </c>
      <c r="C2919" t="s">
        <v>81</v>
      </c>
      <c r="D2919" t="s">
        <v>118</v>
      </c>
      <c r="E2919" t="s">
        <v>146</v>
      </c>
      <c r="F2919" t="s">
        <v>8593</v>
      </c>
      <c r="G2919" t="s">
        <v>148</v>
      </c>
      <c r="H2919" t="s">
        <v>149</v>
      </c>
      <c r="I2919" t="s">
        <v>135</v>
      </c>
      <c r="J2919" t="s">
        <v>136</v>
      </c>
      <c r="K2919" t="s">
        <v>143</v>
      </c>
      <c r="L2919" t="s">
        <v>8594</v>
      </c>
      <c r="M2919" t="s">
        <v>8595</v>
      </c>
      <c r="N2919">
        <v>7.1197961110000003</v>
      </c>
      <c r="O2919">
        <v>0</v>
      </c>
      <c r="P2919">
        <v>0</v>
      </c>
      <c r="Q2919">
        <v>0</v>
      </c>
      <c r="R2919">
        <v>7</v>
      </c>
      <c r="S2919">
        <v>0</v>
      </c>
      <c r="T2919">
        <v>1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76.068956012167163</v>
      </c>
      <c r="AA2919">
        <v>0</v>
      </c>
      <c r="AB2919">
        <v>0.30112807490965332</v>
      </c>
      <c r="AC2919">
        <v>0</v>
      </c>
      <c r="AD2919">
        <v>0</v>
      </c>
      <c r="AE2919">
        <v>76.370084087076819</v>
      </c>
    </row>
    <row r="2920" spans="1:31" x14ac:dyDescent="0.25">
      <c r="A2920">
        <v>1631849</v>
      </c>
      <c r="B2920">
        <v>1</v>
      </c>
      <c r="C2920" t="s">
        <v>80</v>
      </c>
      <c r="D2920" t="s">
        <v>83</v>
      </c>
      <c r="E2920" t="s">
        <v>152</v>
      </c>
      <c r="F2920" t="s">
        <v>8596</v>
      </c>
      <c r="G2920" t="s">
        <v>172</v>
      </c>
      <c r="H2920" t="s">
        <v>149</v>
      </c>
      <c r="I2920" t="s">
        <v>135</v>
      </c>
      <c r="J2920" t="s">
        <v>136</v>
      </c>
      <c r="K2920" t="s">
        <v>137</v>
      </c>
      <c r="L2920" t="s">
        <v>8597</v>
      </c>
      <c r="M2920" t="s">
        <v>8598</v>
      </c>
      <c r="N2920">
        <v>0.84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14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17.155702192806238</v>
      </c>
      <c r="AC2920">
        <v>0</v>
      </c>
      <c r="AD2920">
        <v>0</v>
      </c>
      <c r="AE2920">
        <v>17.155702192806238</v>
      </c>
    </row>
    <row r="2921" spans="1:31" x14ac:dyDescent="0.25">
      <c r="A2921">
        <v>1631855</v>
      </c>
      <c r="B2921">
        <v>1</v>
      </c>
      <c r="C2921" t="s">
        <v>80</v>
      </c>
      <c r="D2921" t="s">
        <v>94</v>
      </c>
      <c r="E2921" t="s">
        <v>178</v>
      </c>
      <c r="F2921" t="s">
        <v>8599</v>
      </c>
      <c r="G2921" t="s">
        <v>227</v>
      </c>
      <c r="H2921" t="s">
        <v>149</v>
      </c>
      <c r="I2921" t="s">
        <v>135</v>
      </c>
      <c r="J2921" t="s">
        <v>136</v>
      </c>
      <c r="K2921" t="s">
        <v>137</v>
      </c>
      <c r="L2921" t="s">
        <v>8600</v>
      </c>
      <c r="M2921" t="s">
        <v>8601</v>
      </c>
      <c r="N2921">
        <v>1.126666666</v>
      </c>
      <c r="O2921">
        <v>0</v>
      </c>
      <c r="P2921">
        <v>12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1.3274031328889089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1.3274031328889089</v>
      </c>
    </row>
    <row r="2922" spans="1:31" x14ac:dyDescent="0.25">
      <c r="A2922">
        <v>1631749</v>
      </c>
      <c r="B2922">
        <v>1</v>
      </c>
      <c r="C2922" t="s">
        <v>80</v>
      </c>
      <c r="D2922" t="s">
        <v>104</v>
      </c>
      <c r="E2922" t="s">
        <v>642</v>
      </c>
      <c r="F2922" t="s">
        <v>8602</v>
      </c>
      <c r="G2922" t="s">
        <v>142</v>
      </c>
      <c r="H2922" t="s">
        <v>134</v>
      </c>
      <c r="I2922" t="s">
        <v>135</v>
      </c>
      <c r="J2922" t="s">
        <v>136</v>
      </c>
      <c r="K2922" t="s">
        <v>143</v>
      </c>
      <c r="L2922" t="s">
        <v>8603</v>
      </c>
      <c r="M2922" t="s">
        <v>8604</v>
      </c>
      <c r="N2922">
        <v>0.274166666</v>
      </c>
      <c r="O2922">
        <v>14</v>
      </c>
      <c r="P2922">
        <v>2800</v>
      </c>
      <c r="Q2922">
        <v>60</v>
      </c>
      <c r="R2922">
        <v>47</v>
      </c>
      <c r="S2922">
        <v>104</v>
      </c>
      <c r="T2922">
        <v>321</v>
      </c>
      <c r="U2922">
        <v>21</v>
      </c>
      <c r="V2922">
        <v>0</v>
      </c>
      <c r="W2922">
        <v>0.70006267560113511</v>
      </c>
      <c r="X2922">
        <v>213.04190608640673</v>
      </c>
      <c r="Y2922">
        <v>24.489723257547691</v>
      </c>
      <c r="Z2922">
        <v>3.5694078100332169</v>
      </c>
      <c r="AA2922">
        <v>271.72481881720614</v>
      </c>
      <c r="AB2922">
        <v>51.418961977537833</v>
      </c>
      <c r="AC2922">
        <v>290.39697322205745</v>
      </c>
      <c r="AD2922">
        <v>0</v>
      </c>
      <c r="AE2922">
        <v>855.34185384639022</v>
      </c>
    </row>
    <row r="2923" spans="1:31" x14ac:dyDescent="0.25">
      <c r="A2923">
        <v>1631766</v>
      </c>
      <c r="B2923">
        <v>1</v>
      </c>
      <c r="C2923" t="s">
        <v>81</v>
      </c>
      <c r="D2923" t="s">
        <v>128</v>
      </c>
      <c r="E2923" t="s">
        <v>146</v>
      </c>
      <c r="F2923" t="s">
        <v>488</v>
      </c>
      <c r="G2923" t="s">
        <v>148</v>
      </c>
      <c r="H2923" t="s">
        <v>149</v>
      </c>
      <c r="I2923" t="s">
        <v>135</v>
      </c>
      <c r="J2923" t="s">
        <v>136</v>
      </c>
      <c r="K2923" t="s">
        <v>143</v>
      </c>
      <c r="L2923" t="s">
        <v>8605</v>
      </c>
      <c r="M2923" t="s">
        <v>8606</v>
      </c>
      <c r="N2923">
        <v>1.6350472220000001</v>
      </c>
      <c r="O2923">
        <v>0</v>
      </c>
      <c r="P2923">
        <v>42</v>
      </c>
      <c r="Q2923">
        <v>0</v>
      </c>
      <c r="R2923">
        <v>1</v>
      </c>
      <c r="S2923">
        <v>0</v>
      </c>
      <c r="T2923">
        <v>4</v>
      </c>
      <c r="U2923">
        <v>0</v>
      </c>
      <c r="V2923">
        <v>0</v>
      </c>
      <c r="W2923">
        <v>0</v>
      </c>
      <c r="X2923">
        <v>10.222174931587222</v>
      </c>
      <c r="Y2923">
        <v>0</v>
      </c>
      <c r="Z2923">
        <v>0.30745124998866558</v>
      </c>
      <c r="AA2923">
        <v>0</v>
      </c>
      <c r="AB2923">
        <v>5.2801625353134556</v>
      </c>
      <c r="AC2923">
        <v>0</v>
      </c>
      <c r="AD2923">
        <v>0</v>
      </c>
      <c r="AE2923">
        <v>15.809788716889344</v>
      </c>
    </row>
    <row r="2924" spans="1:31" x14ac:dyDescent="0.25">
      <c r="A2924">
        <v>1631912</v>
      </c>
      <c r="B2924">
        <v>1</v>
      </c>
      <c r="C2924" t="s">
        <v>80</v>
      </c>
      <c r="D2924" t="s">
        <v>95</v>
      </c>
      <c r="E2924" t="s">
        <v>131</v>
      </c>
      <c r="F2924" t="s">
        <v>8258</v>
      </c>
      <c r="G2924" t="s">
        <v>195</v>
      </c>
      <c r="H2924" t="s">
        <v>134</v>
      </c>
      <c r="I2924" t="s">
        <v>135</v>
      </c>
      <c r="J2924" t="s">
        <v>136</v>
      </c>
      <c r="K2924" t="s">
        <v>137</v>
      </c>
      <c r="L2924" t="s">
        <v>8607</v>
      </c>
      <c r="M2924" t="s">
        <v>8608</v>
      </c>
      <c r="N2924">
        <v>1.0277777770000001</v>
      </c>
      <c r="O2924">
        <v>1</v>
      </c>
      <c r="P2924">
        <v>0</v>
      </c>
      <c r="Q2924">
        <v>2</v>
      </c>
      <c r="R2924">
        <v>0</v>
      </c>
      <c r="S2924">
        <v>1</v>
      </c>
      <c r="T2924">
        <v>0</v>
      </c>
      <c r="U2924">
        <v>0</v>
      </c>
      <c r="V2924">
        <v>0</v>
      </c>
      <c r="W2924">
        <v>0.58147894105274989</v>
      </c>
      <c r="X2924">
        <v>0</v>
      </c>
      <c r="Y2924">
        <v>1.5084046323631999</v>
      </c>
      <c r="Z2924">
        <v>0</v>
      </c>
      <c r="AA2924">
        <v>0.17875750852094444</v>
      </c>
      <c r="AB2924">
        <v>0</v>
      </c>
      <c r="AC2924">
        <v>0</v>
      </c>
      <c r="AD2924">
        <v>0</v>
      </c>
      <c r="AE2924">
        <v>2.2686410819368943</v>
      </c>
    </row>
    <row r="2925" spans="1:31" x14ac:dyDescent="0.25">
      <c r="A2925">
        <v>1631981</v>
      </c>
      <c r="B2925">
        <v>1</v>
      </c>
      <c r="C2925" t="s">
        <v>80</v>
      </c>
      <c r="D2925" t="s">
        <v>99</v>
      </c>
      <c r="E2925" t="s">
        <v>178</v>
      </c>
      <c r="F2925" t="s">
        <v>6915</v>
      </c>
      <c r="G2925" t="s">
        <v>187</v>
      </c>
      <c r="H2925" t="s">
        <v>149</v>
      </c>
      <c r="I2925" t="s">
        <v>135</v>
      </c>
      <c r="J2925" t="s">
        <v>136</v>
      </c>
      <c r="K2925" t="s">
        <v>137</v>
      </c>
      <c r="L2925" t="s">
        <v>8609</v>
      </c>
      <c r="M2925" t="s">
        <v>8610</v>
      </c>
      <c r="N2925">
        <v>5.0566666659999999</v>
      </c>
      <c r="O2925">
        <v>0</v>
      </c>
      <c r="P2925">
        <v>50</v>
      </c>
      <c r="Q2925">
        <v>0</v>
      </c>
      <c r="R2925">
        <v>1</v>
      </c>
      <c r="S2925">
        <v>0</v>
      </c>
      <c r="T2925">
        <v>4</v>
      </c>
      <c r="U2925">
        <v>0</v>
      </c>
      <c r="V2925">
        <v>0</v>
      </c>
      <c r="W2925">
        <v>0</v>
      </c>
      <c r="X2925">
        <v>32.745902691804154</v>
      </c>
      <c r="Y2925">
        <v>0</v>
      </c>
      <c r="Z2925">
        <v>0</v>
      </c>
      <c r="AA2925">
        <v>0</v>
      </c>
      <c r="AB2925">
        <v>0.64516492148562676</v>
      </c>
      <c r="AC2925">
        <v>0</v>
      </c>
      <c r="AD2925">
        <v>0</v>
      </c>
      <c r="AE2925">
        <v>33.391067613289778</v>
      </c>
    </row>
    <row r="2926" spans="1:31" x14ac:dyDescent="0.25">
      <c r="A2926">
        <v>1631812</v>
      </c>
      <c r="B2926">
        <v>1</v>
      </c>
      <c r="C2926" t="s">
        <v>81</v>
      </c>
      <c r="D2926" t="s">
        <v>115</v>
      </c>
      <c r="E2926" t="s">
        <v>178</v>
      </c>
      <c r="F2926" t="s">
        <v>8611</v>
      </c>
      <c r="G2926" t="s">
        <v>227</v>
      </c>
      <c r="H2926" t="s">
        <v>149</v>
      </c>
      <c r="I2926" t="s">
        <v>135</v>
      </c>
      <c r="J2926" t="s">
        <v>136</v>
      </c>
      <c r="K2926" t="s">
        <v>137</v>
      </c>
      <c r="L2926" t="s">
        <v>8612</v>
      </c>
      <c r="M2926" t="s">
        <v>8613</v>
      </c>
      <c r="N2926">
        <v>2.2680555550000001</v>
      </c>
      <c r="O2926">
        <v>0</v>
      </c>
      <c r="P2926">
        <v>10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1.4666160784643041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1.4666160784643041</v>
      </c>
    </row>
    <row r="2927" spans="1:31" x14ac:dyDescent="0.25">
      <c r="A2927">
        <v>1631772</v>
      </c>
      <c r="B2927">
        <v>1</v>
      </c>
      <c r="C2927" t="s">
        <v>81</v>
      </c>
      <c r="D2927" t="s">
        <v>120</v>
      </c>
      <c r="E2927" t="s">
        <v>140</v>
      </c>
      <c r="F2927" t="s">
        <v>1136</v>
      </c>
      <c r="G2927" t="s">
        <v>161</v>
      </c>
      <c r="H2927" t="s">
        <v>134</v>
      </c>
      <c r="I2927" t="s">
        <v>135</v>
      </c>
      <c r="J2927" t="s">
        <v>136</v>
      </c>
      <c r="K2927" t="s">
        <v>137</v>
      </c>
      <c r="L2927" t="s">
        <v>8614</v>
      </c>
      <c r="M2927" t="s">
        <v>8615</v>
      </c>
      <c r="N2927">
        <v>0.43722222199999999</v>
      </c>
      <c r="O2927">
        <v>7</v>
      </c>
      <c r="P2927">
        <v>1036</v>
      </c>
      <c r="Q2927">
        <v>410</v>
      </c>
      <c r="R2927">
        <v>140</v>
      </c>
      <c r="S2927">
        <v>36</v>
      </c>
      <c r="T2927">
        <v>131</v>
      </c>
      <c r="U2927">
        <v>4</v>
      </c>
      <c r="V2927">
        <v>2</v>
      </c>
      <c r="W2927">
        <v>0.98029218405875773</v>
      </c>
      <c r="X2927">
        <v>98.307300093341397</v>
      </c>
      <c r="Y2927">
        <v>135.19137724120716</v>
      </c>
      <c r="Z2927">
        <v>36.57654281640751</v>
      </c>
      <c r="AA2927">
        <v>64.650584514335492</v>
      </c>
      <c r="AB2927">
        <v>26.328995404975309</v>
      </c>
      <c r="AC2927">
        <v>55.270235615000075</v>
      </c>
      <c r="AD2927">
        <v>1.5654647844479155</v>
      </c>
      <c r="AE2927">
        <v>418.87079265377355</v>
      </c>
    </row>
    <row r="2928" spans="1:31" x14ac:dyDescent="0.25">
      <c r="A2928">
        <v>1631726</v>
      </c>
      <c r="B2928">
        <v>1</v>
      </c>
      <c r="C2928" t="s">
        <v>80</v>
      </c>
      <c r="D2928" t="s">
        <v>100</v>
      </c>
      <c r="E2928" t="s">
        <v>131</v>
      </c>
      <c r="F2928" t="s">
        <v>8616</v>
      </c>
      <c r="G2928" t="s">
        <v>148</v>
      </c>
      <c r="H2928" t="s">
        <v>134</v>
      </c>
      <c r="I2928" t="s">
        <v>135</v>
      </c>
      <c r="J2928" t="s">
        <v>136</v>
      </c>
      <c r="K2928" t="s">
        <v>143</v>
      </c>
      <c r="L2928" t="s">
        <v>8617</v>
      </c>
      <c r="M2928" t="s">
        <v>8618</v>
      </c>
      <c r="N2928">
        <v>8.1732555550000008</v>
      </c>
      <c r="O2928">
        <v>0</v>
      </c>
      <c r="P2928">
        <v>128</v>
      </c>
      <c r="Q2928">
        <v>0</v>
      </c>
      <c r="R2928">
        <v>0</v>
      </c>
      <c r="S2928">
        <v>0</v>
      </c>
      <c r="T2928">
        <v>12</v>
      </c>
      <c r="U2928">
        <v>0</v>
      </c>
      <c r="V2928">
        <v>0</v>
      </c>
      <c r="W2928">
        <v>0</v>
      </c>
      <c r="X2928">
        <v>296.93119966973973</v>
      </c>
      <c r="Y2928">
        <v>0</v>
      </c>
      <c r="Z2928">
        <v>0</v>
      </c>
      <c r="AA2928">
        <v>0</v>
      </c>
      <c r="AB2928">
        <v>64.135691042898031</v>
      </c>
      <c r="AC2928">
        <v>0</v>
      </c>
      <c r="AD2928">
        <v>0</v>
      </c>
      <c r="AE2928">
        <v>361.06689071263776</v>
      </c>
    </row>
    <row r="2929" spans="1:31" x14ac:dyDescent="0.25">
      <c r="A2929">
        <v>1631709</v>
      </c>
      <c r="B2929">
        <v>1</v>
      </c>
      <c r="C2929" t="s">
        <v>80</v>
      </c>
      <c r="D2929" t="s">
        <v>82</v>
      </c>
      <c r="E2929" t="s">
        <v>131</v>
      </c>
      <c r="F2929" t="s">
        <v>8619</v>
      </c>
      <c r="G2929" t="s">
        <v>918</v>
      </c>
      <c r="H2929" t="s">
        <v>134</v>
      </c>
      <c r="I2929" t="s">
        <v>135</v>
      </c>
      <c r="J2929" t="s">
        <v>136</v>
      </c>
      <c r="K2929" t="s">
        <v>143</v>
      </c>
      <c r="L2929" t="s">
        <v>8620</v>
      </c>
      <c r="M2929" t="s">
        <v>8621</v>
      </c>
      <c r="N2929">
        <v>0.14509888800000001</v>
      </c>
      <c r="O2929">
        <v>1</v>
      </c>
      <c r="P2929">
        <v>18</v>
      </c>
      <c r="Q2929">
        <v>0</v>
      </c>
      <c r="R2929">
        <v>0</v>
      </c>
      <c r="S2929">
        <v>145</v>
      </c>
      <c r="T2929">
        <v>699</v>
      </c>
      <c r="U2929">
        <v>1</v>
      </c>
      <c r="V2929">
        <v>2</v>
      </c>
      <c r="W2929">
        <v>0</v>
      </c>
      <c r="X2929">
        <v>1.2397014817696808</v>
      </c>
      <c r="Y2929">
        <v>0</v>
      </c>
      <c r="Z2929">
        <v>0</v>
      </c>
      <c r="AA2929">
        <v>8.011365941065538</v>
      </c>
      <c r="AB2929">
        <v>90.489258927962339</v>
      </c>
      <c r="AC2929">
        <v>2.3111338492989453</v>
      </c>
      <c r="AD2929">
        <v>2.0756440813590002E-2</v>
      </c>
      <c r="AE2929">
        <v>102.07221664091009</v>
      </c>
    </row>
    <row r="2930" spans="1:31" x14ac:dyDescent="0.25">
      <c r="A2930">
        <v>1631852</v>
      </c>
      <c r="B2930">
        <v>1</v>
      </c>
      <c r="C2930" t="s">
        <v>81</v>
      </c>
      <c r="D2930" t="s">
        <v>127</v>
      </c>
      <c r="E2930" t="s">
        <v>146</v>
      </c>
      <c r="F2930" t="s">
        <v>8622</v>
      </c>
      <c r="G2930" t="s">
        <v>260</v>
      </c>
      <c r="H2930" t="s">
        <v>149</v>
      </c>
      <c r="I2930" t="s">
        <v>135</v>
      </c>
      <c r="J2930" t="s">
        <v>136</v>
      </c>
      <c r="K2930" t="s">
        <v>137</v>
      </c>
      <c r="L2930" t="s">
        <v>8623</v>
      </c>
      <c r="M2930" t="s">
        <v>8624</v>
      </c>
      <c r="N2930">
        <v>2.1597222220000001</v>
      </c>
      <c r="O2930">
        <v>0</v>
      </c>
      <c r="P2930">
        <v>23</v>
      </c>
      <c r="Q2930">
        <v>0</v>
      </c>
      <c r="R2930">
        <v>4</v>
      </c>
      <c r="S2930">
        <v>0</v>
      </c>
      <c r="T2930">
        <v>40</v>
      </c>
      <c r="U2930">
        <v>0</v>
      </c>
      <c r="V2930">
        <v>2</v>
      </c>
      <c r="W2930">
        <v>0</v>
      </c>
      <c r="X2930">
        <v>12.532843465345069</v>
      </c>
      <c r="Y2930">
        <v>0</v>
      </c>
      <c r="Z2930">
        <v>2.0718910637062269</v>
      </c>
      <c r="AA2930">
        <v>0</v>
      </c>
      <c r="AB2930">
        <v>43.494530541936676</v>
      </c>
      <c r="AC2930">
        <v>0</v>
      </c>
      <c r="AD2930">
        <v>81.012618636814224</v>
      </c>
      <c r="AE2930">
        <v>139.11188370780218</v>
      </c>
    </row>
    <row r="2931" spans="1:31" x14ac:dyDescent="0.25">
      <c r="A2931">
        <v>1631752</v>
      </c>
      <c r="B2931">
        <v>1</v>
      </c>
      <c r="C2931" t="s">
        <v>80</v>
      </c>
      <c r="D2931" t="s">
        <v>98</v>
      </c>
      <c r="E2931" t="s">
        <v>204</v>
      </c>
      <c r="F2931" t="s">
        <v>8625</v>
      </c>
      <c r="G2931" t="s">
        <v>161</v>
      </c>
      <c r="H2931" t="s">
        <v>134</v>
      </c>
      <c r="I2931" t="s">
        <v>135</v>
      </c>
      <c r="J2931" t="s">
        <v>136</v>
      </c>
      <c r="K2931" t="s">
        <v>137</v>
      </c>
      <c r="L2931" t="s">
        <v>8626</v>
      </c>
      <c r="M2931" t="s">
        <v>8627</v>
      </c>
      <c r="N2931">
        <v>0.99055555500000003</v>
      </c>
      <c r="O2931">
        <v>0</v>
      </c>
      <c r="P2931">
        <v>77</v>
      </c>
      <c r="Q2931">
        <v>0</v>
      </c>
      <c r="R2931">
        <v>25</v>
      </c>
      <c r="S2931">
        <v>0</v>
      </c>
      <c r="T2931">
        <v>15</v>
      </c>
      <c r="U2931">
        <v>0</v>
      </c>
      <c r="V2931">
        <v>0</v>
      </c>
      <c r="W2931">
        <v>0</v>
      </c>
      <c r="X2931">
        <v>21.714566038942777</v>
      </c>
      <c r="Y2931">
        <v>0</v>
      </c>
      <c r="Z2931">
        <v>11.000089579984952</v>
      </c>
      <c r="AA2931">
        <v>0</v>
      </c>
      <c r="AB2931">
        <v>7.7725110526398762</v>
      </c>
      <c r="AC2931">
        <v>0</v>
      </c>
      <c r="AD2931">
        <v>0</v>
      </c>
      <c r="AE2931">
        <v>40.487166671567607</v>
      </c>
    </row>
    <row r="2932" spans="1:31" x14ac:dyDescent="0.25">
      <c r="A2932">
        <v>1631703</v>
      </c>
      <c r="B2932">
        <v>1</v>
      </c>
      <c r="C2932" t="s">
        <v>80</v>
      </c>
      <c r="D2932" t="s">
        <v>88</v>
      </c>
      <c r="E2932" t="s">
        <v>152</v>
      </c>
      <c r="F2932" t="s">
        <v>8628</v>
      </c>
      <c r="G2932" t="s">
        <v>168</v>
      </c>
      <c r="H2932" t="s">
        <v>149</v>
      </c>
      <c r="I2932" t="s">
        <v>135</v>
      </c>
      <c r="J2932" t="s">
        <v>136</v>
      </c>
      <c r="K2932" t="s">
        <v>137</v>
      </c>
      <c r="L2932" t="s">
        <v>8629</v>
      </c>
      <c r="M2932" t="s">
        <v>8630</v>
      </c>
      <c r="N2932">
        <v>1.38</v>
      </c>
      <c r="O2932">
        <v>0</v>
      </c>
      <c r="P2932">
        <v>18</v>
      </c>
      <c r="Q2932">
        <v>0</v>
      </c>
      <c r="R2932">
        <v>0</v>
      </c>
      <c r="S2932">
        <v>0</v>
      </c>
      <c r="T2932">
        <v>1</v>
      </c>
      <c r="U2932">
        <v>0</v>
      </c>
      <c r="V2932">
        <v>0</v>
      </c>
      <c r="W2932">
        <v>0</v>
      </c>
      <c r="X2932">
        <v>6.7131705046251726</v>
      </c>
      <c r="Y2932">
        <v>0</v>
      </c>
      <c r="Z2932">
        <v>0</v>
      </c>
      <c r="AA2932">
        <v>0</v>
      </c>
      <c r="AB2932">
        <v>0.21062071806235558</v>
      </c>
      <c r="AC2932">
        <v>0</v>
      </c>
      <c r="AD2932">
        <v>0</v>
      </c>
      <c r="AE2932">
        <v>6.9237912226875284</v>
      </c>
    </row>
    <row r="2933" spans="1:31" x14ac:dyDescent="0.25">
      <c r="A2933">
        <v>1631895</v>
      </c>
      <c r="B2933">
        <v>1</v>
      </c>
      <c r="C2933" t="s">
        <v>81</v>
      </c>
      <c r="D2933" t="s">
        <v>128</v>
      </c>
      <c r="E2933" t="s">
        <v>178</v>
      </c>
      <c r="F2933" t="s">
        <v>8631</v>
      </c>
      <c r="G2933" t="s">
        <v>675</v>
      </c>
      <c r="H2933" t="s">
        <v>149</v>
      </c>
      <c r="I2933" t="s">
        <v>135</v>
      </c>
      <c r="J2933" t="s">
        <v>136</v>
      </c>
      <c r="K2933" t="s">
        <v>137</v>
      </c>
      <c r="L2933" t="s">
        <v>8632</v>
      </c>
      <c r="M2933" t="s">
        <v>8633</v>
      </c>
      <c r="N2933">
        <v>2.6386111109999999</v>
      </c>
      <c r="O2933">
        <v>0</v>
      </c>
      <c r="P2933">
        <v>193</v>
      </c>
      <c r="Q2933">
        <v>0</v>
      </c>
      <c r="R2933">
        <v>2</v>
      </c>
      <c r="S2933">
        <v>0</v>
      </c>
      <c r="T2933">
        <v>5</v>
      </c>
      <c r="U2933">
        <v>0</v>
      </c>
      <c r="V2933">
        <v>0</v>
      </c>
      <c r="W2933">
        <v>0</v>
      </c>
      <c r="X2933">
        <v>146.3759800769445</v>
      </c>
      <c r="Y2933">
        <v>0</v>
      </c>
      <c r="Z2933">
        <v>7.7678748463983335E-3</v>
      </c>
      <c r="AA2933">
        <v>0</v>
      </c>
      <c r="AB2933">
        <v>3.8243482979949959</v>
      </c>
      <c r="AC2933">
        <v>0</v>
      </c>
      <c r="AD2933">
        <v>0</v>
      </c>
      <c r="AE2933">
        <v>150.20809624978588</v>
      </c>
    </row>
    <row r="2934" spans="1:31" x14ac:dyDescent="0.25">
      <c r="A2934">
        <v>1632218</v>
      </c>
      <c r="B2934">
        <v>1</v>
      </c>
      <c r="C2934" t="s">
        <v>80</v>
      </c>
      <c r="D2934" t="s">
        <v>90</v>
      </c>
      <c r="E2934" t="s">
        <v>642</v>
      </c>
      <c r="F2934" t="s">
        <v>8634</v>
      </c>
      <c r="G2934" t="s">
        <v>161</v>
      </c>
      <c r="H2934" t="s">
        <v>134</v>
      </c>
      <c r="I2934" t="s">
        <v>135</v>
      </c>
      <c r="J2934" t="s">
        <v>136</v>
      </c>
      <c r="K2934" t="s">
        <v>137</v>
      </c>
      <c r="L2934" t="s">
        <v>1539</v>
      </c>
      <c r="M2934" t="s">
        <v>8635</v>
      </c>
      <c r="N2934">
        <v>0.66472222199999997</v>
      </c>
      <c r="O2934">
        <v>0</v>
      </c>
      <c r="P2934">
        <v>58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10.073819156546644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10.073819156546644</v>
      </c>
    </row>
    <row r="2935" spans="1:31" x14ac:dyDescent="0.25">
      <c r="A2935">
        <v>1632364</v>
      </c>
      <c r="B2935">
        <v>1</v>
      </c>
      <c r="C2935" t="s">
        <v>80</v>
      </c>
      <c r="D2935" t="s">
        <v>95</v>
      </c>
      <c r="E2935" t="s">
        <v>178</v>
      </c>
      <c r="F2935" t="s">
        <v>8636</v>
      </c>
      <c r="G2935" t="s">
        <v>187</v>
      </c>
      <c r="H2935" t="s">
        <v>149</v>
      </c>
      <c r="I2935" t="s">
        <v>135</v>
      </c>
      <c r="J2935" t="s">
        <v>136</v>
      </c>
      <c r="K2935" t="s">
        <v>137</v>
      </c>
      <c r="L2935" t="s">
        <v>8637</v>
      </c>
      <c r="M2935" t="s">
        <v>8638</v>
      </c>
      <c r="N2935">
        <v>0.80472222199999999</v>
      </c>
      <c r="O2935">
        <v>0</v>
      </c>
      <c r="P2935">
        <v>35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8.0377645450142232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8.0377645450142232</v>
      </c>
    </row>
    <row r="2936" spans="1:31" x14ac:dyDescent="0.25">
      <c r="A2936">
        <v>1631992</v>
      </c>
      <c r="B2936">
        <v>1</v>
      </c>
      <c r="C2936" t="s">
        <v>80</v>
      </c>
      <c r="D2936" t="s">
        <v>92</v>
      </c>
      <c r="E2936" t="s">
        <v>131</v>
      </c>
      <c r="F2936" t="s">
        <v>8639</v>
      </c>
      <c r="G2936" t="s">
        <v>256</v>
      </c>
      <c r="H2936" t="s">
        <v>134</v>
      </c>
      <c r="I2936" t="s">
        <v>135</v>
      </c>
      <c r="J2936" t="s">
        <v>136</v>
      </c>
      <c r="K2936" t="s">
        <v>137</v>
      </c>
      <c r="L2936" t="s">
        <v>8640</v>
      </c>
      <c r="M2936" t="s">
        <v>8641</v>
      </c>
      <c r="N2936">
        <v>0.35722222199999998</v>
      </c>
      <c r="O2936">
        <v>0</v>
      </c>
      <c r="P2936">
        <v>94</v>
      </c>
      <c r="Q2936">
        <v>0</v>
      </c>
      <c r="R2936">
        <v>0</v>
      </c>
      <c r="S2936">
        <v>0</v>
      </c>
      <c r="T2936">
        <v>17</v>
      </c>
      <c r="U2936">
        <v>0</v>
      </c>
      <c r="V2936">
        <v>0</v>
      </c>
      <c r="W2936">
        <v>0</v>
      </c>
      <c r="X2936">
        <v>14.140893708206104</v>
      </c>
      <c r="Y2936">
        <v>0</v>
      </c>
      <c r="Z2936">
        <v>0</v>
      </c>
      <c r="AA2936">
        <v>0</v>
      </c>
      <c r="AB2936">
        <v>1.5962538221678071</v>
      </c>
      <c r="AC2936">
        <v>0</v>
      </c>
      <c r="AD2936">
        <v>0</v>
      </c>
      <c r="AE2936">
        <v>15.73714753037391</v>
      </c>
    </row>
    <row r="2937" spans="1:31" x14ac:dyDescent="0.25">
      <c r="A2937">
        <v>1632135</v>
      </c>
      <c r="B2937">
        <v>1</v>
      </c>
      <c r="C2937" t="s">
        <v>80</v>
      </c>
      <c r="D2937" t="s">
        <v>106</v>
      </c>
      <c r="E2937" t="s">
        <v>152</v>
      </c>
      <c r="F2937" t="s">
        <v>8642</v>
      </c>
      <c r="G2937" t="s">
        <v>154</v>
      </c>
      <c r="H2937" t="s">
        <v>149</v>
      </c>
      <c r="I2937" t="s">
        <v>135</v>
      </c>
      <c r="J2937" t="s">
        <v>136</v>
      </c>
      <c r="K2937" t="s">
        <v>137</v>
      </c>
      <c r="L2937" t="s">
        <v>8643</v>
      </c>
      <c r="M2937" t="s">
        <v>8644</v>
      </c>
      <c r="N2937">
        <v>4.3397222219999998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1.1810729067201127</v>
      </c>
      <c r="AC2937">
        <v>0</v>
      </c>
      <c r="AD2937">
        <v>0</v>
      </c>
      <c r="AE2937">
        <v>1.1810729067201127</v>
      </c>
    </row>
    <row r="2938" spans="1:31" x14ac:dyDescent="0.25">
      <c r="A2938">
        <v>1632321</v>
      </c>
      <c r="B2938">
        <v>1</v>
      </c>
      <c r="C2938" t="s">
        <v>80</v>
      </c>
      <c r="D2938" t="s">
        <v>91</v>
      </c>
      <c r="E2938" t="s">
        <v>204</v>
      </c>
      <c r="F2938" t="s">
        <v>8645</v>
      </c>
      <c r="G2938" t="s">
        <v>161</v>
      </c>
      <c r="H2938" t="s">
        <v>134</v>
      </c>
      <c r="I2938" t="s">
        <v>191</v>
      </c>
      <c r="J2938" t="s">
        <v>136</v>
      </c>
      <c r="K2938" t="s">
        <v>137</v>
      </c>
      <c r="L2938" t="s">
        <v>8646</v>
      </c>
      <c r="M2938" t="s">
        <v>8647</v>
      </c>
      <c r="N2938">
        <v>7.7777769999999996E-3</v>
      </c>
      <c r="O2938">
        <v>7</v>
      </c>
      <c r="P2938">
        <v>1655</v>
      </c>
      <c r="Q2938">
        <v>11</v>
      </c>
      <c r="R2938">
        <v>63</v>
      </c>
      <c r="S2938">
        <v>9</v>
      </c>
      <c r="T2938">
        <v>82</v>
      </c>
      <c r="U2938">
        <v>0</v>
      </c>
      <c r="V2938">
        <v>2</v>
      </c>
      <c r="W2938">
        <v>0.12965715685999998</v>
      </c>
      <c r="X2938">
        <v>1.7104752529542218</v>
      </c>
      <c r="Y2938">
        <v>1.6204015960284444E-2</v>
      </c>
      <c r="Z2938">
        <v>6.1860565123559995E-2</v>
      </c>
      <c r="AA2938">
        <v>1.2760376420671444</v>
      </c>
      <c r="AB2938">
        <v>0.48459080874484778</v>
      </c>
      <c r="AC2938">
        <v>0</v>
      </c>
      <c r="AD2938">
        <v>3.7473183786647775E-2</v>
      </c>
      <c r="AE2938">
        <v>3.7162986254967065</v>
      </c>
    </row>
    <row r="2939" spans="1:31" x14ac:dyDescent="0.25">
      <c r="A2939">
        <v>1632112</v>
      </c>
      <c r="B2939">
        <v>1</v>
      </c>
      <c r="C2939" t="s">
        <v>80</v>
      </c>
      <c r="D2939" t="s">
        <v>106</v>
      </c>
      <c r="E2939" t="s">
        <v>152</v>
      </c>
      <c r="F2939" t="s">
        <v>8648</v>
      </c>
      <c r="G2939" t="s">
        <v>507</v>
      </c>
      <c r="H2939" t="s">
        <v>149</v>
      </c>
      <c r="I2939" t="s">
        <v>135</v>
      </c>
      <c r="J2939" t="s">
        <v>136</v>
      </c>
      <c r="K2939" t="s">
        <v>137</v>
      </c>
      <c r="L2939" t="s">
        <v>8649</v>
      </c>
      <c r="M2939" t="s">
        <v>8650</v>
      </c>
      <c r="N2939">
        <v>5.1936111110000001</v>
      </c>
      <c r="O2939">
        <v>0</v>
      </c>
      <c r="P2939">
        <v>2</v>
      </c>
      <c r="Q2939">
        <v>0</v>
      </c>
      <c r="R2939">
        <v>0</v>
      </c>
      <c r="S2939">
        <v>0</v>
      </c>
      <c r="T2939">
        <v>1</v>
      </c>
      <c r="U2939">
        <v>0</v>
      </c>
      <c r="V2939">
        <v>0</v>
      </c>
      <c r="W2939">
        <v>0</v>
      </c>
      <c r="X2939">
        <v>0.78302084828585428</v>
      </c>
      <c r="Y2939">
        <v>0</v>
      </c>
      <c r="Z2939">
        <v>0</v>
      </c>
      <c r="AA2939">
        <v>0</v>
      </c>
      <c r="AB2939">
        <v>4.2231615169638017</v>
      </c>
      <c r="AC2939">
        <v>0</v>
      </c>
      <c r="AD2939">
        <v>0</v>
      </c>
      <c r="AE2939">
        <v>5.0061823652496562</v>
      </c>
    </row>
    <row r="2940" spans="1:31" x14ac:dyDescent="0.25">
      <c r="A2940">
        <v>1632178</v>
      </c>
      <c r="B2940">
        <v>1</v>
      </c>
      <c r="C2940" t="s">
        <v>80</v>
      </c>
      <c r="D2940" t="s">
        <v>106</v>
      </c>
      <c r="E2940" t="s">
        <v>140</v>
      </c>
      <c r="F2940" t="s">
        <v>2128</v>
      </c>
      <c r="G2940" t="s">
        <v>161</v>
      </c>
      <c r="H2940" t="s">
        <v>134</v>
      </c>
      <c r="I2940" t="s">
        <v>135</v>
      </c>
      <c r="J2940" t="s">
        <v>136</v>
      </c>
      <c r="K2940" t="s">
        <v>137</v>
      </c>
      <c r="L2940" t="s">
        <v>8651</v>
      </c>
      <c r="M2940" t="s">
        <v>8652</v>
      </c>
      <c r="N2940">
        <v>0.26361111100000001</v>
      </c>
      <c r="O2940">
        <v>0</v>
      </c>
      <c r="P2940">
        <v>3520</v>
      </c>
      <c r="Q2940">
        <v>58</v>
      </c>
      <c r="R2940">
        <v>276</v>
      </c>
      <c r="S2940">
        <v>20</v>
      </c>
      <c r="T2940">
        <v>306</v>
      </c>
      <c r="U2940">
        <v>0</v>
      </c>
      <c r="V2940">
        <v>0</v>
      </c>
      <c r="W2940">
        <v>0</v>
      </c>
      <c r="X2940">
        <v>202.90575807736613</v>
      </c>
      <c r="Y2940">
        <v>90.369546279106117</v>
      </c>
      <c r="Z2940">
        <v>37.37486885184299</v>
      </c>
      <c r="AA2940">
        <v>45.95515169859349</v>
      </c>
      <c r="AB2940">
        <v>135.4150575135468</v>
      </c>
      <c r="AC2940">
        <v>0</v>
      </c>
      <c r="AD2940">
        <v>0</v>
      </c>
      <c r="AE2940">
        <v>512.02038242045546</v>
      </c>
    </row>
    <row r="2941" spans="1:31" x14ac:dyDescent="0.25">
      <c r="A2941">
        <v>1632035</v>
      </c>
      <c r="B2941">
        <v>1</v>
      </c>
      <c r="C2941" t="s">
        <v>80</v>
      </c>
      <c r="D2941" t="s">
        <v>105</v>
      </c>
      <c r="E2941" t="s">
        <v>131</v>
      </c>
      <c r="F2941" t="s">
        <v>8653</v>
      </c>
      <c r="G2941" t="s">
        <v>142</v>
      </c>
      <c r="H2941" t="s">
        <v>134</v>
      </c>
      <c r="I2941" t="s">
        <v>135</v>
      </c>
      <c r="J2941" t="s">
        <v>136</v>
      </c>
      <c r="K2941" t="s">
        <v>143</v>
      </c>
      <c r="L2941" t="s">
        <v>8654</v>
      </c>
      <c r="M2941" t="s">
        <v>8655</v>
      </c>
      <c r="N2941">
        <v>0.71955916600000003</v>
      </c>
      <c r="O2941">
        <v>0</v>
      </c>
      <c r="P2941">
        <v>146</v>
      </c>
      <c r="Q2941">
        <v>0</v>
      </c>
      <c r="R2941">
        <v>0</v>
      </c>
      <c r="S2941">
        <v>0</v>
      </c>
      <c r="T2941">
        <v>44</v>
      </c>
      <c r="U2941">
        <v>0</v>
      </c>
      <c r="V2941">
        <v>0</v>
      </c>
      <c r="W2941">
        <v>0</v>
      </c>
      <c r="X2941">
        <v>46.548712841133863</v>
      </c>
      <c r="Y2941">
        <v>0</v>
      </c>
      <c r="Z2941">
        <v>0</v>
      </c>
      <c r="AA2941">
        <v>0</v>
      </c>
      <c r="AB2941">
        <v>119.36202057108711</v>
      </c>
      <c r="AC2941">
        <v>0</v>
      </c>
      <c r="AD2941">
        <v>0</v>
      </c>
      <c r="AE2941">
        <v>165.91073341222096</v>
      </c>
    </row>
    <row r="2942" spans="1:31" x14ac:dyDescent="0.25">
      <c r="A2942">
        <v>1632155</v>
      </c>
      <c r="B2942">
        <v>1</v>
      </c>
      <c r="C2942" t="s">
        <v>80</v>
      </c>
      <c r="D2942" t="s">
        <v>84</v>
      </c>
      <c r="E2942" t="s">
        <v>152</v>
      </c>
      <c r="F2942" t="s">
        <v>8656</v>
      </c>
      <c r="G2942" t="s">
        <v>168</v>
      </c>
      <c r="H2942" t="s">
        <v>149</v>
      </c>
      <c r="I2942" t="s">
        <v>135</v>
      </c>
      <c r="J2942" t="s">
        <v>136</v>
      </c>
      <c r="K2942" t="s">
        <v>137</v>
      </c>
      <c r="L2942" t="s">
        <v>8657</v>
      </c>
      <c r="M2942" t="s">
        <v>8658</v>
      </c>
      <c r="N2942">
        <v>3.0147222220000001</v>
      </c>
      <c r="O2942">
        <v>0</v>
      </c>
      <c r="P2942">
        <v>1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1.0500531579128427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1.0500531579128427</v>
      </c>
    </row>
    <row r="2943" spans="1:31" x14ac:dyDescent="0.25">
      <c r="A2943">
        <v>1632092</v>
      </c>
      <c r="B2943">
        <v>1</v>
      </c>
      <c r="C2943" t="s">
        <v>80</v>
      </c>
      <c r="D2943" t="s">
        <v>85</v>
      </c>
      <c r="E2943" t="s">
        <v>178</v>
      </c>
      <c r="F2943" t="s">
        <v>1200</v>
      </c>
      <c r="G2943" t="s">
        <v>142</v>
      </c>
      <c r="H2943" t="s">
        <v>149</v>
      </c>
      <c r="I2943" t="s">
        <v>135</v>
      </c>
      <c r="J2943" t="s">
        <v>136</v>
      </c>
      <c r="K2943" t="s">
        <v>143</v>
      </c>
      <c r="L2943" t="s">
        <v>8659</v>
      </c>
      <c r="M2943" t="s">
        <v>8660</v>
      </c>
      <c r="N2943">
        <v>0.54527777700000002</v>
      </c>
      <c r="O2943">
        <v>0</v>
      </c>
      <c r="P2943">
        <v>89</v>
      </c>
      <c r="Q2943">
        <v>0</v>
      </c>
      <c r="R2943">
        <v>0</v>
      </c>
      <c r="S2943">
        <v>0</v>
      </c>
      <c r="T2943">
        <v>17</v>
      </c>
      <c r="U2943">
        <v>0</v>
      </c>
      <c r="V2943">
        <v>0</v>
      </c>
      <c r="W2943">
        <v>0</v>
      </c>
      <c r="X2943">
        <v>16.380394899158944</v>
      </c>
      <c r="Y2943">
        <v>0</v>
      </c>
      <c r="Z2943">
        <v>0</v>
      </c>
      <c r="AA2943">
        <v>0</v>
      </c>
      <c r="AB2943">
        <v>8.1466606488992674</v>
      </c>
      <c r="AC2943">
        <v>0</v>
      </c>
      <c r="AD2943">
        <v>0</v>
      </c>
      <c r="AE2943">
        <v>24.527055548058211</v>
      </c>
    </row>
    <row r="2944" spans="1:31" x14ac:dyDescent="0.25">
      <c r="A2944">
        <v>1632384</v>
      </c>
      <c r="B2944">
        <v>1</v>
      </c>
      <c r="C2944" t="s">
        <v>80</v>
      </c>
      <c r="D2944" t="s">
        <v>98</v>
      </c>
      <c r="E2944" t="s">
        <v>204</v>
      </c>
      <c r="F2944" t="s">
        <v>8661</v>
      </c>
      <c r="G2944" t="s">
        <v>161</v>
      </c>
      <c r="H2944" t="s">
        <v>134</v>
      </c>
      <c r="I2944" t="s">
        <v>135</v>
      </c>
      <c r="J2944" t="s">
        <v>136</v>
      </c>
      <c r="K2944" t="s">
        <v>137</v>
      </c>
      <c r="L2944" t="s">
        <v>8662</v>
      </c>
      <c r="M2944" t="s">
        <v>8663</v>
      </c>
      <c r="N2944">
        <v>0.72833333300000003</v>
      </c>
      <c r="O2944">
        <v>0</v>
      </c>
      <c r="P2944">
        <v>198</v>
      </c>
      <c r="Q2944">
        <v>0</v>
      </c>
      <c r="R2944">
        <v>70</v>
      </c>
      <c r="S2944">
        <v>3</v>
      </c>
      <c r="T2944">
        <v>50</v>
      </c>
      <c r="U2944">
        <v>0</v>
      </c>
      <c r="V2944">
        <v>0</v>
      </c>
      <c r="W2944">
        <v>0</v>
      </c>
      <c r="X2944">
        <v>45.860389944533324</v>
      </c>
      <c r="Y2944">
        <v>0</v>
      </c>
      <c r="Z2944">
        <v>18.35615440334545</v>
      </c>
      <c r="AA2944">
        <v>9.6146425407095109</v>
      </c>
      <c r="AB2944">
        <v>26.08558400150061</v>
      </c>
      <c r="AC2944">
        <v>0</v>
      </c>
      <c r="AD2944">
        <v>0</v>
      </c>
      <c r="AE2944">
        <v>99.916770890088884</v>
      </c>
    </row>
    <row r="2945" spans="1:31" x14ac:dyDescent="0.25">
      <c r="A2945">
        <v>1632407</v>
      </c>
      <c r="B2945">
        <v>1</v>
      </c>
      <c r="C2945" t="s">
        <v>80</v>
      </c>
      <c r="D2945" t="s">
        <v>82</v>
      </c>
      <c r="E2945" t="s">
        <v>152</v>
      </c>
      <c r="F2945" t="s">
        <v>8664</v>
      </c>
      <c r="G2945" t="s">
        <v>154</v>
      </c>
      <c r="H2945" t="s">
        <v>149</v>
      </c>
      <c r="I2945" t="s">
        <v>135</v>
      </c>
      <c r="J2945" t="s">
        <v>136</v>
      </c>
      <c r="K2945" t="s">
        <v>137</v>
      </c>
      <c r="L2945" t="s">
        <v>8665</v>
      </c>
      <c r="M2945" t="s">
        <v>8666</v>
      </c>
      <c r="N2945">
        <v>1.546944444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3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3.5518192957225501</v>
      </c>
      <c r="AC2945">
        <v>0</v>
      </c>
      <c r="AD2945">
        <v>0</v>
      </c>
      <c r="AE2945">
        <v>3.5518192957225501</v>
      </c>
    </row>
    <row r="2946" spans="1:31" x14ac:dyDescent="0.25">
      <c r="A2946">
        <v>1632507</v>
      </c>
      <c r="B2946">
        <v>1</v>
      </c>
      <c r="C2946" t="s">
        <v>80</v>
      </c>
      <c r="D2946" t="s">
        <v>82</v>
      </c>
      <c r="E2946" t="s">
        <v>152</v>
      </c>
      <c r="F2946" t="s">
        <v>8667</v>
      </c>
      <c r="G2946" t="s">
        <v>154</v>
      </c>
      <c r="H2946" t="s">
        <v>149</v>
      </c>
      <c r="I2946" t="s">
        <v>135</v>
      </c>
      <c r="J2946" t="s">
        <v>136</v>
      </c>
      <c r="K2946" t="s">
        <v>137</v>
      </c>
      <c r="L2946" t="s">
        <v>8668</v>
      </c>
      <c r="M2946" t="s">
        <v>8669</v>
      </c>
      <c r="N2946">
        <v>3.491944444</v>
      </c>
      <c r="O2946">
        <v>0</v>
      </c>
      <c r="P2946">
        <v>1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1.5171918028427522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1.5171918028427522</v>
      </c>
    </row>
    <row r="2947" spans="1:31" x14ac:dyDescent="0.25">
      <c r="A2947">
        <v>1632115</v>
      </c>
      <c r="B2947">
        <v>1</v>
      </c>
      <c r="C2947" t="s">
        <v>81</v>
      </c>
      <c r="D2947" t="s">
        <v>121</v>
      </c>
      <c r="E2947" t="s">
        <v>131</v>
      </c>
      <c r="F2947" t="s">
        <v>8670</v>
      </c>
      <c r="G2947" t="s">
        <v>161</v>
      </c>
      <c r="H2947" t="s">
        <v>134</v>
      </c>
      <c r="I2947" t="s">
        <v>135</v>
      </c>
      <c r="J2947" t="s">
        <v>136</v>
      </c>
      <c r="K2947" t="s">
        <v>137</v>
      </c>
      <c r="L2947" t="s">
        <v>8671</v>
      </c>
      <c r="M2947" t="s">
        <v>8672</v>
      </c>
      <c r="N2947">
        <v>0.46</v>
      </c>
      <c r="O2947">
        <v>0</v>
      </c>
      <c r="P2947">
        <v>55</v>
      </c>
      <c r="Q2947">
        <v>0</v>
      </c>
      <c r="R2947">
        <v>6</v>
      </c>
      <c r="S2947">
        <v>1</v>
      </c>
      <c r="T2947">
        <v>0</v>
      </c>
      <c r="U2947">
        <v>0</v>
      </c>
      <c r="V2947">
        <v>0</v>
      </c>
      <c r="W2947">
        <v>0</v>
      </c>
      <c r="X2947">
        <v>2.9764983949127801</v>
      </c>
      <c r="Y2947">
        <v>0</v>
      </c>
      <c r="Z2947">
        <v>0.34301382804066005</v>
      </c>
      <c r="AA2947">
        <v>2.0910068294852002</v>
      </c>
      <c r="AB2947">
        <v>0</v>
      </c>
      <c r="AC2947">
        <v>0</v>
      </c>
      <c r="AD2947">
        <v>0</v>
      </c>
      <c r="AE2947">
        <v>5.4105190524386408</v>
      </c>
    </row>
    <row r="2948" spans="1:31" x14ac:dyDescent="0.25">
      <c r="A2948">
        <v>1632470</v>
      </c>
      <c r="B2948">
        <v>1</v>
      </c>
      <c r="C2948" t="s">
        <v>80</v>
      </c>
      <c r="D2948" t="s">
        <v>100</v>
      </c>
      <c r="E2948" t="s">
        <v>152</v>
      </c>
      <c r="F2948" t="s">
        <v>8673</v>
      </c>
      <c r="G2948" t="s">
        <v>168</v>
      </c>
      <c r="H2948" t="s">
        <v>149</v>
      </c>
      <c r="I2948" t="s">
        <v>135</v>
      </c>
      <c r="J2948" t="s">
        <v>136</v>
      </c>
      <c r="K2948" t="s">
        <v>137</v>
      </c>
      <c r="L2948" t="s">
        <v>8674</v>
      </c>
      <c r="M2948" t="s">
        <v>8675</v>
      </c>
      <c r="N2948">
        <v>5.7538888879999996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2.2064887063427134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2.2064887063427134</v>
      </c>
    </row>
    <row r="2949" spans="1:31" x14ac:dyDescent="0.25">
      <c r="A2949">
        <v>1632261</v>
      </c>
      <c r="B2949">
        <v>1</v>
      </c>
      <c r="C2949" t="s">
        <v>80</v>
      </c>
      <c r="D2949" t="s">
        <v>91</v>
      </c>
      <c r="E2949" t="s">
        <v>152</v>
      </c>
      <c r="F2949" t="s">
        <v>8676</v>
      </c>
      <c r="G2949" t="s">
        <v>168</v>
      </c>
      <c r="H2949" t="s">
        <v>149</v>
      </c>
      <c r="I2949" t="s">
        <v>135</v>
      </c>
      <c r="J2949" t="s">
        <v>136</v>
      </c>
      <c r="K2949" t="s">
        <v>137</v>
      </c>
      <c r="L2949" t="s">
        <v>8677</v>
      </c>
      <c r="M2949" t="s">
        <v>8678</v>
      </c>
      <c r="N2949">
        <v>3.5133333329999998</v>
      </c>
      <c r="O2949">
        <v>0</v>
      </c>
      <c r="P2949">
        <v>9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5.9968196196266002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5.9968196196266002</v>
      </c>
    </row>
    <row r="2950" spans="1:31" x14ac:dyDescent="0.25">
      <c r="A2950">
        <v>1632367</v>
      </c>
      <c r="B2950">
        <v>1</v>
      </c>
      <c r="C2950" t="s">
        <v>81</v>
      </c>
      <c r="D2950" t="s">
        <v>127</v>
      </c>
      <c r="E2950" t="s">
        <v>146</v>
      </c>
      <c r="F2950" t="s">
        <v>8679</v>
      </c>
      <c r="G2950" t="s">
        <v>260</v>
      </c>
      <c r="H2950" t="s">
        <v>149</v>
      </c>
      <c r="I2950" t="s">
        <v>135</v>
      </c>
      <c r="J2950" t="s">
        <v>136</v>
      </c>
      <c r="K2950" t="s">
        <v>137</v>
      </c>
      <c r="L2950" t="s">
        <v>8680</v>
      </c>
      <c r="M2950" t="s">
        <v>8681</v>
      </c>
      <c r="N2950">
        <v>1.162222222</v>
      </c>
      <c r="O2950">
        <v>0</v>
      </c>
      <c r="P2950">
        <v>36</v>
      </c>
      <c r="Q2950">
        <v>0</v>
      </c>
      <c r="R2950">
        <v>0</v>
      </c>
      <c r="S2950">
        <v>0</v>
      </c>
      <c r="T2950">
        <v>3</v>
      </c>
      <c r="U2950">
        <v>0</v>
      </c>
      <c r="V2950">
        <v>0</v>
      </c>
      <c r="W2950">
        <v>0</v>
      </c>
      <c r="X2950">
        <v>4.1163215018996802</v>
      </c>
      <c r="Y2950">
        <v>0</v>
      </c>
      <c r="Z2950">
        <v>0</v>
      </c>
      <c r="AA2950">
        <v>0</v>
      </c>
      <c r="AB2950">
        <v>0.16151135985509335</v>
      </c>
      <c r="AC2950">
        <v>0</v>
      </c>
      <c r="AD2950">
        <v>0</v>
      </c>
      <c r="AE2950">
        <v>4.2778328617547734</v>
      </c>
    </row>
    <row r="2951" spans="1:31" x14ac:dyDescent="0.25">
      <c r="A2951">
        <v>1632361</v>
      </c>
      <c r="B2951">
        <v>1</v>
      </c>
      <c r="C2951" t="s">
        <v>80</v>
      </c>
      <c r="D2951" t="s">
        <v>100</v>
      </c>
      <c r="E2951" t="s">
        <v>152</v>
      </c>
      <c r="F2951" t="s">
        <v>8682</v>
      </c>
      <c r="G2951" t="s">
        <v>154</v>
      </c>
      <c r="H2951" t="s">
        <v>149</v>
      </c>
      <c r="I2951" t="s">
        <v>135</v>
      </c>
      <c r="J2951" t="s">
        <v>136</v>
      </c>
      <c r="K2951" t="s">
        <v>137</v>
      </c>
      <c r="L2951" t="s">
        <v>8683</v>
      </c>
      <c r="M2951" t="s">
        <v>8684</v>
      </c>
      <c r="N2951">
        <v>2.5763888879999999</v>
      </c>
      <c r="O2951">
        <v>0</v>
      </c>
      <c r="P2951">
        <v>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0.43075527312444434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0.43075527312444434</v>
      </c>
    </row>
    <row r="2952" spans="1:31" x14ac:dyDescent="0.25">
      <c r="A2952">
        <v>1632181</v>
      </c>
      <c r="B2952">
        <v>1</v>
      </c>
      <c r="C2952" t="s">
        <v>80</v>
      </c>
      <c r="D2952" t="s">
        <v>106</v>
      </c>
      <c r="E2952" t="s">
        <v>140</v>
      </c>
      <c r="F2952" t="s">
        <v>8685</v>
      </c>
      <c r="G2952" t="s">
        <v>161</v>
      </c>
      <c r="H2952" t="s">
        <v>134</v>
      </c>
      <c r="I2952" t="s">
        <v>135</v>
      </c>
      <c r="J2952" t="s">
        <v>136</v>
      </c>
      <c r="K2952" t="s">
        <v>137</v>
      </c>
      <c r="L2952" t="s">
        <v>8686</v>
      </c>
      <c r="M2952" t="s">
        <v>8687</v>
      </c>
      <c r="N2952">
        <v>0.507222222</v>
      </c>
      <c r="O2952">
        <v>6</v>
      </c>
      <c r="P2952">
        <v>10334</v>
      </c>
      <c r="Q2952">
        <v>18</v>
      </c>
      <c r="R2952">
        <v>285</v>
      </c>
      <c r="S2952">
        <v>31</v>
      </c>
      <c r="T2952">
        <v>2896</v>
      </c>
      <c r="U2952">
        <v>0</v>
      </c>
      <c r="V2952">
        <v>0</v>
      </c>
      <c r="W2952">
        <v>0.97679447582762424</v>
      </c>
      <c r="X2952">
        <v>1214.5593957823639</v>
      </c>
      <c r="Y2952">
        <v>4.6714761141571568</v>
      </c>
      <c r="Z2952">
        <v>115.32302376403423</v>
      </c>
      <c r="AA2952">
        <v>106.95821489037499</v>
      </c>
      <c r="AB2952">
        <v>1431.3239768896231</v>
      </c>
      <c r="AC2952">
        <v>0</v>
      </c>
      <c r="AD2952">
        <v>0</v>
      </c>
      <c r="AE2952">
        <v>2873.8128819163812</v>
      </c>
    </row>
    <row r="2953" spans="1:31" x14ac:dyDescent="0.25">
      <c r="A2953">
        <v>1632158</v>
      </c>
      <c r="B2953">
        <v>1</v>
      </c>
      <c r="C2953" t="s">
        <v>81</v>
      </c>
      <c r="D2953" t="s">
        <v>121</v>
      </c>
      <c r="E2953" t="s">
        <v>140</v>
      </c>
      <c r="F2953" t="s">
        <v>5395</v>
      </c>
      <c r="G2953" t="s">
        <v>161</v>
      </c>
      <c r="H2953" t="s">
        <v>134</v>
      </c>
      <c r="I2953" t="s">
        <v>191</v>
      </c>
      <c r="J2953" t="s">
        <v>136</v>
      </c>
      <c r="K2953" t="s">
        <v>137</v>
      </c>
      <c r="L2953" t="s">
        <v>8688</v>
      </c>
      <c r="M2953" t="s">
        <v>8689</v>
      </c>
      <c r="N2953">
        <v>5.5555550000000002E-3</v>
      </c>
      <c r="O2953">
        <v>0</v>
      </c>
      <c r="P2953">
        <v>1210</v>
      </c>
      <c r="Q2953">
        <v>1</v>
      </c>
      <c r="R2953">
        <v>49</v>
      </c>
      <c r="S2953">
        <v>5</v>
      </c>
      <c r="T2953">
        <v>58</v>
      </c>
      <c r="U2953">
        <v>0</v>
      </c>
      <c r="V2953">
        <v>0</v>
      </c>
      <c r="W2953">
        <v>0</v>
      </c>
      <c r="X2953">
        <v>0.73421467989426614</v>
      </c>
      <c r="Y2953">
        <v>0</v>
      </c>
      <c r="Z2953">
        <v>1.6520900631416664E-2</v>
      </c>
      <c r="AA2953">
        <v>7.0329927431500003E-2</v>
      </c>
      <c r="AB2953">
        <v>0.15694829382696665</v>
      </c>
      <c r="AC2953">
        <v>0</v>
      </c>
      <c r="AD2953">
        <v>0</v>
      </c>
      <c r="AE2953">
        <v>0.97801380178414943</v>
      </c>
    </row>
    <row r="2954" spans="1:31" x14ac:dyDescent="0.25">
      <c r="A2954">
        <v>1632467</v>
      </c>
      <c r="B2954">
        <v>1</v>
      </c>
      <c r="C2954" t="s">
        <v>81</v>
      </c>
      <c r="D2954" t="s">
        <v>116</v>
      </c>
      <c r="E2954" t="s">
        <v>146</v>
      </c>
      <c r="F2954" t="s">
        <v>8690</v>
      </c>
      <c r="G2954" t="s">
        <v>260</v>
      </c>
      <c r="H2954" t="s">
        <v>149</v>
      </c>
      <c r="I2954" t="s">
        <v>135</v>
      </c>
      <c r="J2954" t="s">
        <v>136</v>
      </c>
      <c r="K2954" t="s">
        <v>137</v>
      </c>
      <c r="L2954" t="s">
        <v>8691</v>
      </c>
      <c r="M2954" t="s">
        <v>8692</v>
      </c>
      <c r="N2954">
        <v>3.2280555550000001</v>
      </c>
      <c r="O2954">
        <v>0</v>
      </c>
      <c r="P2954">
        <v>45</v>
      </c>
      <c r="Q2954">
        <v>0</v>
      </c>
      <c r="R2954">
        <v>0</v>
      </c>
      <c r="S2954">
        <v>0</v>
      </c>
      <c r="T2954">
        <v>1</v>
      </c>
      <c r="U2954">
        <v>0</v>
      </c>
      <c r="V2954">
        <v>0</v>
      </c>
      <c r="W2954">
        <v>0</v>
      </c>
      <c r="X2954">
        <v>18.34970951279049</v>
      </c>
      <c r="Y2954">
        <v>0</v>
      </c>
      <c r="Z2954">
        <v>0</v>
      </c>
      <c r="AA2954">
        <v>0</v>
      </c>
      <c r="AB2954">
        <v>0.87122167757310343</v>
      </c>
      <c r="AC2954">
        <v>0</v>
      </c>
      <c r="AD2954">
        <v>0</v>
      </c>
      <c r="AE2954">
        <v>19.220931190363594</v>
      </c>
    </row>
    <row r="2955" spans="1:31" x14ac:dyDescent="0.25">
      <c r="A2955">
        <v>1631989</v>
      </c>
      <c r="B2955">
        <v>1</v>
      </c>
      <c r="C2955" t="s">
        <v>80</v>
      </c>
      <c r="D2955" t="s">
        <v>82</v>
      </c>
      <c r="E2955" t="s">
        <v>146</v>
      </c>
      <c r="F2955" t="s">
        <v>5130</v>
      </c>
      <c r="G2955" t="s">
        <v>231</v>
      </c>
      <c r="H2955" t="s">
        <v>149</v>
      </c>
      <c r="I2955" t="s">
        <v>135</v>
      </c>
      <c r="J2955" t="s">
        <v>136</v>
      </c>
      <c r="K2955" t="s">
        <v>137</v>
      </c>
      <c r="L2955" t="s">
        <v>8693</v>
      </c>
      <c r="M2955" t="s">
        <v>8694</v>
      </c>
      <c r="N2955">
        <v>0.48666666600000003</v>
      </c>
      <c r="O2955">
        <v>0</v>
      </c>
      <c r="P2955">
        <v>207</v>
      </c>
      <c r="Q2955">
        <v>0</v>
      </c>
      <c r="R2955">
        <v>0</v>
      </c>
      <c r="S2955">
        <v>0</v>
      </c>
      <c r="T2955">
        <v>19</v>
      </c>
      <c r="U2955">
        <v>0</v>
      </c>
      <c r="V2955">
        <v>0</v>
      </c>
      <c r="W2955">
        <v>0</v>
      </c>
      <c r="X2955">
        <v>30.118188094026966</v>
      </c>
      <c r="Y2955">
        <v>0</v>
      </c>
      <c r="Z2955">
        <v>0</v>
      </c>
      <c r="AA2955">
        <v>0</v>
      </c>
      <c r="AB2955">
        <v>2.9877091738870809</v>
      </c>
      <c r="AC2955">
        <v>0</v>
      </c>
      <c r="AD2955">
        <v>0</v>
      </c>
      <c r="AE2955">
        <v>33.105897267914045</v>
      </c>
    </row>
    <row r="2956" spans="1:31" x14ac:dyDescent="0.25">
      <c r="A2956">
        <v>1632201</v>
      </c>
      <c r="B2956">
        <v>1</v>
      </c>
      <c r="C2956" t="s">
        <v>80</v>
      </c>
      <c r="D2956" t="s">
        <v>106</v>
      </c>
      <c r="E2956" t="s">
        <v>140</v>
      </c>
      <c r="F2956" t="s">
        <v>1771</v>
      </c>
      <c r="G2956" t="s">
        <v>133</v>
      </c>
      <c r="H2956" t="s">
        <v>134</v>
      </c>
      <c r="I2956" t="s">
        <v>135</v>
      </c>
      <c r="J2956" t="s">
        <v>136</v>
      </c>
      <c r="K2956" t="s">
        <v>137</v>
      </c>
      <c r="L2956" t="s">
        <v>8695</v>
      </c>
      <c r="M2956" t="s">
        <v>8696</v>
      </c>
      <c r="N2956">
        <v>0.402777777</v>
      </c>
      <c r="O2956">
        <v>0</v>
      </c>
      <c r="P2956">
        <v>3</v>
      </c>
      <c r="Q2956">
        <v>58</v>
      </c>
      <c r="R2956">
        <v>233</v>
      </c>
      <c r="S2956">
        <v>16</v>
      </c>
      <c r="T2956">
        <v>45</v>
      </c>
      <c r="U2956">
        <v>0</v>
      </c>
      <c r="V2956">
        <v>0</v>
      </c>
      <c r="W2956">
        <v>0</v>
      </c>
      <c r="X2956">
        <v>0.3589788618836528</v>
      </c>
      <c r="Y2956">
        <v>140.40369029735635</v>
      </c>
      <c r="Z2956">
        <v>48.762635457111237</v>
      </c>
      <c r="AA2956">
        <v>20.000957201089584</v>
      </c>
      <c r="AB2956">
        <v>29.753028187062203</v>
      </c>
      <c r="AC2956">
        <v>0</v>
      </c>
      <c r="AD2956">
        <v>0</v>
      </c>
      <c r="AE2956">
        <v>239.27929000450303</v>
      </c>
    </row>
    <row r="2957" spans="1:31" x14ac:dyDescent="0.25">
      <c r="A2957">
        <v>1632301</v>
      </c>
      <c r="B2957">
        <v>1</v>
      </c>
      <c r="C2957" t="s">
        <v>81</v>
      </c>
      <c r="D2957" t="s">
        <v>128</v>
      </c>
      <c r="E2957" t="s">
        <v>131</v>
      </c>
      <c r="F2957" t="s">
        <v>8697</v>
      </c>
      <c r="G2957" t="s">
        <v>161</v>
      </c>
      <c r="H2957" t="s">
        <v>134</v>
      </c>
      <c r="I2957" t="s">
        <v>135</v>
      </c>
      <c r="J2957" t="s">
        <v>136</v>
      </c>
      <c r="K2957" t="s">
        <v>137</v>
      </c>
      <c r="L2957" t="s">
        <v>8698</v>
      </c>
      <c r="M2957" t="s">
        <v>8699</v>
      </c>
      <c r="N2957">
        <v>2.6808333329999998</v>
      </c>
      <c r="O2957">
        <v>0</v>
      </c>
      <c r="P2957">
        <v>0</v>
      </c>
      <c r="Q2957">
        <v>0</v>
      </c>
      <c r="R2957">
        <v>0</v>
      </c>
      <c r="S2957">
        <v>2</v>
      </c>
      <c r="T2957">
        <v>164</v>
      </c>
      <c r="U2957">
        <v>1</v>
      </c>
      <c r="V2957">
        <v>9</v>
      </c>
      <c r="W2957">
        <v>0</v>
      </c>
      <c r="X2957">
        <v>0</v>
      </c>
      <c r="Y2957">
        <v>0</v>
      </c>
      <c r="Z2957">
        <v>0</v>
      </c>
      <c r="AA2957">
        <v>11.661126581079372</v>
      </c>
      <c r="AB2957">
        <v>523.33799681271148</v>
      </c>
      <c r="AC2957">
        <v>104.42501836173248</v>
      </c>
      <c r="AD2957">
        <v>163.98782314290867</v>
      </c>
      <c r="AE2957">
        <v>803.41196489843196</v>
      </c>
    </row>
    <row r="2958" spans="1:31" x14ac:dyDescent="0.25">
      <c r="A2958">
        <v>1632138</v>
      </c>
      <c r="B2958">
        <v>1</v>
      </c>
      <c r="C2958" t="s">
        <v>80</v>
      </c>
      <c r="D2958" t="s">
        <v>100</v>
      </c>
      <c r="E2958" t="s">
        <v>152</v>
      </c>
      <c r="F2958" t="s">
        <v>8700</v>
      </c>
      <c r="G2958" t="s">
        <v>507</v>
      </c>
      <c r="H2958" t="s">
        <v>149</v>
      </c>
      <c r="I2958" t="s">
        <v>135</v>
      </c>
      <c r="J2958" t="s">
        <v>136</v>
      </c>
      <c r="K2958" t="s">
        <v>137</v>
      </c>
      <c r="L2958" t="s">
        <v>8701</v>
      </c>
      <c r="M2958" t="s">
        <v>8702</v>
      </c>
      <c r="N2958">
        <v>0.64749999999999996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1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0.54024009529779948</v>
      </c>
      <c r="AC2958">
        <v>0</v>
      </c>
      <c r="AD2958">
        <v>0</v>
      </c>
      <c r="AE2958">
        <v>0.54024009529779948</v>
      </c>
    </row>
    <row r="2959" spans="1:31" x14ac:dyDescent="0.25">
      <c r="A2959">
        <v>1632493</v>
      </c>
      <c r="B2959">
        <v>1</v>
      </c>
      <c r="C2959" t="s">
        <v>80</v>
      </c>
      <c r="D2959" t="s">
        <v>96</v>
      </c>
      <c r="E2959" t="s">
        <v>152</v>
      </c>
      <c r="F2959" t="s">
        <v>8703</v>
      </c>
      <c r="G2959" t="s">
        <v>154</v>
      </c>
      <c r="H2959" t="s">
        <v>149</v>
      </c>
      <c r="I2959" t="s">
        <v>135</v>
      </c>
      <c r="J2959" t="s">
        <v>136</v>
      </c>
      <c r="K2959" t="s">
        <v>137</v>
      </c>
      <c r="L2959" t="s">
        <v>8704</v>
      </c>
      <c r="M2959" t="s">
        <v>8705</v>
      </c>
      <c r="N2959">
        <v>6.494722222</v>
      </c>
      <c r="O2959">
        <v>0</v>
      </c>
      <c r="P2959">
        <v>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1.4072102832377777E-3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1.4072102832377777E-3</v>
      </c>
    </row>
    <row r="2960" spans="1:31" x14ac:dyDescent="0.25">
      <c r="A2960">
        <v>1632095</v>
      </c>
      <c r="B2960">
        <v>1</v>
      </c>
      <c r="C2960" t="s">
        <v>80</v>
      </c>
      <c r="D2960" t="s">
        <v>104</v>
      </c>
      <c r="E2960" t="s">
        <v>140</v>
      </c>
      <c r="F2960" t="s">
        <v>8706</v>
      </c>
      <c r="G2960" t="s">
        <v>148</v>
      </c>
      <c r="H2960" t="s">
        <v>134</v>
      </c>
      <c r="I2960" t="s">
        <v>135</v>
      </c>
      <c r="J2960" t="s">
        <v>136</v>
      </c>
      <c r="K2960" t="s">
        <v>143</v>
      </c>
      <c r="L2960" t="s">
        <v>8707</v>
      </c>
      <c r="M2960" t="s">
        <v>8708</v>
      </c>
      <c r="N2960">
        <v>2.8205222220000001</v>
      </c>
      <c r="O2960">
        <v>0</v>
      </c>
      <c r="P2960">
        <v>0</v>
      </c>
      <c r="Q2960">
        <v>0</v>
      </c>
      <c r="R2960">
        <v>0</v>
      </c>
      <c r="S2960">
        <v>1</v>
      </c>
      <c r="T2960">
        <v>0</v>
      </c>
      <c r="U2960">
        <v>1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2.1575876923862003</v>
      </c>
      <c r="AB2960">
        <v>0</v>
      </c>
      <c r="AC2960">
        <v>385.43643610552522</v>
      </c>
      <c r="AD2960">
        <v>0</v>
      </c>
      <c r="AE2960">
        <v>387.5940237979114</v>
      </c>
    </row>
    <row r="2961" spans="1:31" x14ac:dyDescent="0.25">
      <c r="A2961">
        <v>1632238</v>
      </c>
      <c r="B2961">
        <v>1</v>
      </c>
      <c r="C2961" t="s">
        <v>80</v>
      </c>
      <c r="D2961" t="s">
        <v>110</v>
      </c>
      <c r="E2961" t="s">
        <v>362</v>
      </c>
      <c r="F2961" t="s">
        <v>8709</v>
      </c>
      <c r="G2961" t="s">
        <v>227</v>
      </c>
      <c r="H2961" t="s">
        <v>149</v>
      </c>
      <c r="I2961" t="s">
        <v>135</v>
      </c>
      <c r="J2961" t="s">
        <v>136</v>
      </c>
      <c r="K2961" t="s">
        <v>137</v>
      </c>
      <c r="L2961" t="s">
        <v>8710</v>
      </c>
      <c r="M2961" t="s">
        <v>8711</v>
      </c>
      <c r="N2961">
        <v>2.2825000000000002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11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59.80901419382473</v>
      </c>
      <c r="AC2961">
        <v>0</v>
      </c>
      <c r="AD2961">
        <v>0</v>
      </c>
      <c r="AE2961">
        <v>59.80901419382473</v>
      </c>
    </row>
    <row r="2962" spans="1:31" x14ac:dyDescent="0.25">
      <c r="A2962">
        <v>1632195</v>
      </c>
      <c r="B2962">
        <v>1</v>
      </c>
      <c r="C2962" t="s">
        <v>80</v>
      </c>
      <c r="D2962" t="s">
        <v>90</v>
      </c>
      <c r="E2962" t="s">
        <v>642</v>
      </c>
      <c r="F2962" t="s">
        <v>8712</v>
      </c>
      <c r="G2962" t="s">
        <v>172</v>
      </c>
      <c r="H2962" t="s">
        <v>134</v>
      </c>
      <c r="I2962" t="s">
        <v>135</v>
      </c>
      <c r="J2962" t="s">
        <v>3</v>
      </c>
      <c r="K2962" t="s">
        <v>137</v>
      </c>
      <c r="L2962" t="s">
        <v>8713</v>
      </c>
      <c r="M2962" t="s">
        <v>8714</v>
      </c>
      <c r="N2962">
        <v>1.440555555</v>
      </c>
      <c r="O2962">
        <v>0</v>
      </c>
      <c r="P2962">
        <v>3240</v>
      </c>
      <c r="Q2962">
        <v>0</v>
      </c>
      <c r="R2962">
        <v>0</v>
      </c>
      <c r="S2962">
        <v>1</v>
      </c>
      <c r="T2962">
        <v>163</v>
      </c>
      <c r="U2962">
        <v>0</v>
      </c>
      <c r="V2962">
        <v>0</v>
      </c>
      <c r="W2962">
        <v>0</v>
      </c>
      <c r="X2962">
        <v>1211.6557496214352</v>
      </c>
      <c r="Y2962">
        <v>0</v>
      </c>
      <c r="Z2962">
        <v>0</v>
      </c>
      <c r="AA2962">
        <v>1916.4878923399506</v>
      </c>
      <c r="AB2962">
        <v>242.9132259005344</v>
      </c>
      <c r="AC2962">
        <v>0</v>
      </c>
      <c r="AD2962">
        <v>0</v>
      </c>
      <c r="AE2962">
        <v>3371.0568678619202</v>
      </c>
    </row>
    <row r="2963" spans="1:31" x14ac:dyDescent="0.25">
      <c r="A2963">
        <v>1632479</v>
      </c>
      <c r="B2963">
        <v>1</v>
      </c>
      <c r="C2963" t="s">
        <v>80</v>
      </c>
      <c r="D2963" t="s">
        <v>93</v>
      </c>
      <c r="E2963" t="s">
        <v>152</v>
      </c>
      <c r="F2963" t="s">
        <v>8715</v>
      </c>
      <c r="G2963" t="s">
        <v>154</v>
      </c>
      <c r="H2963" t="s">
        <v>149</v>
      </c>
      <c r="I2963" t="s">
        <v>135</v>
      </c>
      <c r="J2963" t="s">
        <v>136</v>
      </c>
      <c r="K2963" t="s">
        <v>137</v>
      </c>
      <c r="L2963" t="s">
        <v>8716</v>
      </c>
      <c r="M2963" t="s">
        <v>8717</v>
      </c>
      <c r="N2963">
        <v>2.019722222</v>
      </c>
      <c r="O2963">
        <v>0</v>
      </c>
      <c r="P2963">
        <v>1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0.42915838724195565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0.42915838724195565</v>
      </c>
    </row>
    <row r="2964" spans="1:31" x14ac:dyDescent="0.25">
      <c r="A2964">
        <v>1632147</v>
      </c>
      <c r="B2964">
        <v>1</v>
      </c>
      <c r="C2964" t="s">
        <v>81</v>
      </c>
      <c r="D2964" t="s">
        <v>114</v>
      </c>
      <c r="E2964" t="s">
        <v>178</v>
      </c>
      <c r="F2964" t="s">
        <v>8718</v>
      </c>
      <c r="G2964" t="s">
        <v>148</v>
      </c>
      <c r="H2964" t="s">
        <v>149</v>
      </c>
      <c r="I2964" t="s">
        <v>135</v>
      </c>
      <c r="J2964" t="s">
        <v>136</v>
      </c>
      <c r="K2964" t="s">
        <v>143</v>
      </c>
      <c r="L2964" t="s">
        <v>8719</v>
      </c>
      <c r="M2964" t="s">
        <v>8720</v>
      </c>
      <c r="N2964">
        <v>5.1644361109999997</v>
      </c>
      <c r="O2964">
        <v>0</v>
      </c>
      <c r="P2964">
        <v>212</v>
      </c>
      <c r="Q2964">
        <v>0</v>
      </c>
      <c r="R2964">
        <v>5</v>
      </c>
      <c r="S2964">
        <v>0</v>
      </c>
      <c r="T2964">
        <v>3</v>
      </c>
      <c r="U2964">
        <v>0</v>
      </c>
      <c r="V2964">
        <v>1</v>
      </c>
      <c r="W2964">
        <v>0</v>
      </c>
      <c r="X2964">
        <v>154.9535032706593</v>
      </c>
      <c r="Y2964">
        <v>0</v>
      </c>
      <c r="Z2964">
        <v>0.56299012738913756</v>
      </c>
      <c r="AA2964">
        <v>0</v>
      </c>
      <c r="AB2964">
        <v>13.46286343698603</v>
      </c>
      <c r="AC2964">
        <v>0</v>
      </c>
      <c r="AD2964">
        <v>113.91281604026346</v>
      </c>
      <c r="AE2964">
        <v>282.89217287529789</v>
      </c>
    </row>
    <row r="2965" spans="1:31" x14ac:dyDescent="0.25">
      <c r="A2965">
        <v>1632310</v>
      </c>
      <c r="B2965">
        <v>1</v>
      </c>
      <c r="C2965" t="s">
        <v>81</v>
      </c>
      <c r="D2965" t="s">
        <v>114</v>
      </c>
      <c r="E2965" t="s">
        <v>362</v>
      </c>
      <c r="F2965" t="s">
        <v>8721</v>
      </c>
      <c r="G2965" t="s">
        <v>148</v>
      </c>
      <c r="H2965" t="s">
        <v>149</v>
      </c>
      <c r="I2965" t="s">
        <v>135</v>
      </c>
      <c r="J2965" t="s">
        <v>136</v>
      </c>
      <c r="K2965" t="s">
        <v>143</v>
      </c>
      <c r="L2965" t="s">
        <v>8722</v>
      </c>
      <c r="M2965" t="s">
        <v>8723</v>
      </c>
      <c r="N2965">
        <v>1.545922222</v>
      </c>
      <c r="O2965">
        <v>0</v>
      </c>
      <c r="P2965">
        <v>18</v>
      </c>
      <c r="Q2965">
        <v>0</v>
      </c>
      <c r="R2965">
        <v>0</v>
      </c>
      <c r="S2965">
        <v>0</v>
      </c>
      <c r="T2965">
        <v>4</v>
      </c>
      <c r="U2965">
        <v>0</v>
      </c>
      <c r="V2965">
        <v>0</v>
      </c>
      <c r="W2965">
        <v>0</v>
      </c>
      <c r="X2965">
        <v>1.7590480187649353</v>
      </c>
      <c r="Y2965">
        <v>0</v>
      </c>
      <c r="Z2965">
        <v>0</v>
      </c>
      <c r="AA2965">
        <v>0</v>
      </c>
      <c r="AB2965">
        <v>23.053530616931432</v>
      </c>
      <c r="AC2965">
        <v>0</v>
      </c>
      <c r="AD2965">
        <v>0</v>
      </c>
      <c r="AE2965">
        <v>24.812578635696369</v>
      </c>
    </row>
    <row r="2966" spans="1:31" x14ac:dyDescent="0.25">
      <c r="A2966">
        <v>1632456</v>
      </c>
      <c r="B2966">
        <v>1</v>
      </c>
      <c r="C2966" t="s">
        <v>80</v>
      </c>
      <c r="D2966" t="s">
        <v>100</v>
      </c>
      <c r="E2966" t="s">
        <v>152</v>
      </c>
      <c r="F2966" t="s">
        <v>8724</v>
      </c>
      <c r="G2966" t="s">
        <v>154</v>
      </c>
      <c r="H2966" t="s">
        <v>149</v>
      </c>
      <c r="I2966" t="s">
        <v>135</v>
      </c>
      <c r="J2966" t="s">
        <v>136</v>
      </c>
      <c r="K2966" t="s">
        <v>137</v>
      </c>
      <c r="L2966" t="s">
        <v>8725</v>
      </c>
      <c r="M2966" t="s">
        <v>8726</v>
      </c>
      <c r="N2966">
        <v>0.83583333299999996</v>
      </c>
      <c r="O2966">
        <v>0</v>
      </c>
      <c r="P2966">
        <v>1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7.8929497791999995E-2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7.8929497791999995E-2</v>
      </c>
    </row>
    <row r="2967" spans="1:31" x14ac:dyDescent="0.25">
      <c r="A2967">
        <v>1632124</v>
      </c>
      <c r="B2967">
        <v>1</v>
      </c>
      <c r="C2967" t="s">
        <v>81</v>
      </c>
      <c r="D2967" t="s">
        <v>117</v>
      </c>
      <c r="E2967" t="s">
        <v>152</v>
      </c>
      <c r="F2967" t="s">
        <v>8727</v>
      </c>
      <c r="G2967" t="s">
        <v>507</v>
      </c>
      <c r="H2967" t="s">
        <v>149</v>
      </c>
      <c r="I2967" t="s">
        <v>135</v>
      </c>
      <c r="J2967" t="s">
        <v>136</v>
      </c>
      <c r="K2967" t="s">
        <v>137</v>
      </c>
      <c r="L2967" t="s">
        <v>8728</v>
      </c>
      <c r="M2967" t="s">
        <v>8729</v>
      </c>
      <c r="N2967">
        <v>0.32166666599999999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0.2089522824443833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0.2089522824443833</v>
      </c>
    </row>
    <row r="2968" spans="1:31" x14ac:dyDescent="0.25">
      <c r="A2968">
        <v>1632101</v>
      </c>
      <c r="B2968">
        <v>1</v>
      </c>
      <c r="C2968" t="s">
        <v>80</v>
      </c>
      <c r="D2968" t="s">
        <v>85</v>
      </c>
      <c r="E2968" t="s">
        <v>152</v>
      </c>
      <c r="F2968" t="s">
        <v>8730</v>
      </c>
      <c r="G2968" t="s">
        <v>507</v>
      </c>
      <c r="H2968" t="s">
        <v>149</v>
      </c>
      <c r="I2968" t="s">
        <v>135</v>
      </c>
      <c r="J2968" t="s">
        <v>136</v>
      </c>
      <c r="K2968" t="s">
        <v>137</v>
      </c>
      <c r="L2968" t="s">
        <v>8731</v>
      </c>
      <c r="M2968" t="s">
        <v>8732</v>
      </c>
      <c r="N2968">
        <v>0.95944444399999995</v>
      </c>
      <c r="O2968">
        <v>0</v>
      </c>
      <c r="P2968">
        <v>9</v>
      </c>
      <c r="Q2968">
        <v>0</v>
      </c>
      <c r="R2968">
        <v>0</v>
      </c>
      <c r="S2968">
        <v>0</v>
      </c>
      <c r="T2968">
        <v>6</v>
      </c>
      <c r="U2968">
        <v>0</v>
      </c>
      <c r="V2968">
        <v>0</v>
      </c>
      <c r="W2968">
        <v>0</v>
      </c>
      <c r="X2968">
        <v>3.263281245525778</v>
      </c>
      <c r="Y2968">
        <v>0</v>
      </c>
      <c r="Z2968">
        <v>0</v>
      </c>
      <c r="AA2968">
        <v>0</v>
      </c>
      <c r="AB2968">
        <v>0.92794539776436114</v>
      </c>
      <c r="AC2968">
        <v>0</v>
      </c>
      <c r="AD2968">
        <v>0</v>
      </c>
      <c r="AE2968">
        <v>4.1912266432901388</v>
      </c>
    </row>
    <row r="2969" spans="1:31" x14ac:dyDescent="0.25">
      <c r="A2969">
        <v>1632078</v>
      </c>
      <c r="B2969">
        <v>1</v>
      </c>
      <c r="C2969" t="s">
        <v>81</v>
      </c>
      <c r="D2969" t="s">
        <v>121</v>
      </c>
      <c r="E2969" t="s">
        <v>204</v>
      </c>
      <c r="F2969" t="s">
        <v>8733</v>
      </c>
      <c r="G2969" t="s">
        <v>142</v>
      </c>
      <c r="H2969" t="s">
        <v>134</v>
      </c>
      <c r="I2969" t="s">
        <v>135</v>
      </c>
      <c r="J2969" t="s">
        <v>136</v>
      </c>
      <c r="K2969" t="s">
        <v>143</v>
      </c>
      <c r="L2969" t="s">
        <v>8734</v>
      </c>
      <c r="M2969" t="s">
        <v>8735</v>
      </c>
      <c r="N2969">
        <v>4.9924999999999997</v>
      </c>
      <c r="O2969">
        <v>0</v>
      </c>
      <c r="P2969">
        <v>508</v>
      </c>
      <c r="Q2969">
        <v>0</v>
      </c>
      <c r="R2969">
        <v>0</v>
      </c>
      <c r="S2969">
        <v>2</v>
      </c>
      <c r="T2969">
        <v>32</v>
      </c>
      <c r="U2969">
        <v>0</v>
      </c>
      <c r="V2969">
        <v>0</v>
      </c>
      <c r="W2969">
        <v>0</v>
      </c>
      <c r="X2969">
        <v>194.66768215905975</v>
      </c>
      <c r="Y2969">
        <v>0</v>
      </c>
      <c r="Z2969">
        <v>0</v>
      </c>
      <c r="AA2969">
        <v>74.627554825279987</v>
      </c>
      <c r="AB2969">
        <v>47.529464851693568</v>
      </c>
      <c r="AC2969">
        <v>0</v>
      </c>
      <c r="AD2969">
        <v>0</v>
      </c>
      <c r="AE2969">
        <v>316.82470183603328</v>
      </c>
    </row>
    <row r="2970" spans="1:31" x14ac:dyDescent="0.25">
      <c r="A2970">
        <v>1632473</v>
      </c>
      <c r="B2970">
        <v>1</v>
      </c>
      <c r="C2970" t="s">
        <v>80</v>
      </c>
      <c r="D2970" t="s">
        <v>96</v>
      </c>
      <c r="E2970" t="s">
        <v>152</v>
      </c>
      <c r="F2970" t="s">
        <v>8736</v>
      </c>
      <c r="G2970" t="s">
        <v>168</v>
      </c>
      <c r="H2970" t="s">
        <v>149</v>
      </c>
      <c r="I2970" t="s">
        <v>135</v>
      </c>
      <c r="J2970" t="s">
        <v>136</v>
      </c>
      <c r="K2970" t="s">
        <v>137</v>
      </c>
      <c r="L2970" t="s">
        <v>8737</v>
      </c>
      <c r="M2970" t="s">
        <v>8738</v>
      </c>
      <c r="N2970">
        <v>3.2680555550000001</v>
      </c>
      <c r="O2970">
        <v>0</v>
      </c>
      <c r="P2970">
        <v>1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1.0824832498525001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1.0824832498525001</v>
      </c>
    </row>
    <row r="2971" spans="1:31" x14ac:dyDescent="0.25">
      <c r="A2971">
        <v>1632164</v>
      </c>
      <c r="B2971">
        <v>1</v>
      </c>
      <c r="C2971" t="s">
        <v>80</v>
      </c>
      <c r="D2971" t="s">
        <v>96</v>
      </c>
      <c r="E2971" t="s">
        <v>131</v>
      </c>
      <c r="F2971" t="s">
        <v>8739</v>
      </c>
      <c r="G2971" t="s">
        <v>195</v>
      </c>
      <c r="H2971" t="s">
        <v>134</v>
      </c>
      <c r="I2971" t="s">
        <v>135</v>
      </c>
      <c r="J2971" t="s">
        <v>136</v>
      </c>
      <c r="K2971" t="s">
        <v>137</v>
      </c>
      <c r="L2971" t="s">
        <v>8740</v>
      </c>
      <c r="M2971" t="s">
        <v>8741</v>
      </c>
      <c r="N2971">
        <v>1.4175</v>
      </c>
      <c r="O2971">
        <v>0</v>
      </c>
      <c r="P2971">
        <v>0</v>
      </c>
      <c r="Q2971">
        <v>0</v>
      </c>
      <c r="R2971">
        <v>0</v>
      </c>
      <c r="S2971">
        <v>1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5.5910600240888071</v>
      </c>
      <c r="AB2971">
        <v>0</v>
      </c>
      <c r="AC2971">
        <v>0</v>
      </c>
      <c r="AD2971">
        <v>0</v>
      </c>
      <c r="AE2971">
        <v>5.5910600240888071</v>
      </c>
    </row>
    <row r="2972" spans="1:31" x14ac:dyDescent="0.25">
      <c r="A2972">
        <v>1632224</v>
      </c>
      <c r="B2972">
        <v>1</v>
      </c>
      <c r="C2972" t="s">
        <v>80</v>
      </c>
      <c r="D2972" t="s">
        <v>95</v>
      </c>
      <c r="E2972" t="s">
        <v>178</v>
      </c>
      <c r="F2972" t="s">
        <v>8742</v>
      </c>
      <c r="G2972" t="s">
        <v>187</v>
      </c>
      <c r="H2972" t="s">
        <v>149</v>
      </c>
      <c r="I2972" t="s">
        <v>135</v>
      </c>
      <c r="J2972" t="s">
        <v>136</v>
      </c>
      <c r="K2972" t="s">
        <v>137</v>
      </c>
      <c r="L2972" t="s">
        <v>8743</v>
      </c>
      <c r="M2972" t="s">
        <v>8744</v>
      </c>
      <c r="N2972">
        <v>0.53722222200000003</v>
      </c>
      <c r="O2972">
        <v>0</v>
      </c>
      <c r="P2972">
        <v>43</v>
      </c>
      <c r="Q2972">
        <v>0</v>
      </c>
      <c r="R2972">
        <v>0</v>
      </c>
      <c r="S2972">
        <v>0</v>
      </c>
      <c r="T2972">
        <v>3</v>
      </c>
      <c r="U2972">
        <v>0</v>
      </c>
      <c r="V2972">
        <v>0</v>
      </c>
      <c r="W2972">
        <v>0</v>
      </c>
      <c r="X2972">
        <v>4.6197514712248742</v>
      </c>
      <c r="Y2972">
        <v>0</v>
      </c>
      <c r="Z2972">
        <v>0</v>
      </c>
      <c r="AA2972">
        <v>0</v>
      </c>
      <c r="AB2972">
        <v>0.79275686673618018</v>
      </c>
      <c r="AC2972">
        <v>0</v>
      </c>
      <c r="AD2972">
        <v>0</v>
      </c>
      <c r="AE2972">
        <v>5.4125083379610546</v>
      </c>
    </row>
    <row r="2973" spans="1:31" x14ac:dyDescent="0.25">
      <c r="A2973">
        <v>1632018</v>
      </c>
      <c r="B2973">
        <v>1</v>
      </c>
      <c r="C2973" t="s">
        <v>80</v>
      </c>
      <c r="D2973" t="s">
        <v>93</v>
      </c>
      <c r="E2973" t="s">
        <v>146</v>
      </c>
      <c r="F2973" t="s">
        <v>8745</v>
      </c>
      <c r="G2973" t="s">
        <v>187</v>
      </c>
      <c r="H2973" t="s">
        <v>149</v>
      </c>
      <c r="I2973" t="s">
        <v>135</v>
      </c>
      <c r="J2973" t="s">
        <v>136</v>
      </c>
      <c r="K2973" t="s">
        <v>137</v>
      </c>
      <c r="L2973" t="s">
        <v>8746</v>
      </c>
      <c r="M2973" t="s">
        <v>8747</v>
      </c>
      <c r="N2973">
        <v>3.420833333</v>
      </c>
      <c r="O2973">
        <v>0</v>
      </c>
      <c r="P2973">
        <v>1</v>
      </c>
      <c r="Q2973">
        <v>0</v>
      </c>
      <c r="R2973">
        <v>12</v>
      </c>
      <c r="S2973">
        <v>0</v>
      </c>
      <c r="T2973">
        <v>6</v>
      </c>
      <c r="U2973">
        <v>0</v>
      </c>
      <c r="V2973">
        <v>0</v>
      </c>
      <c r="W2973">
        <v>0</v>
      </c>
      <c r="X2973">
        <v>0.14930352220063334</v>
      </c>
      <c r="Y2973">
        <v>0</v>
      </c>
      <c r="Z2973">
        <v>3.0888259568013505</v>
      </c>
      <c r="AA2973">
        <v>0</v>
      </c>
      <c r="AB2973">
        <v>2.6292405443066675</v>
      </c>
      <c r="AC2973">
        <v>0</v>
      </c>
      <c r="AD2973">
        <v>0</v>
      </c>
      <c r="AE2973">
        <v>5.8673700233086512</v>
      </c>
    </row>
    <row r="2974" spans="1:31" x14ac:dyDescent="0.25">
      <c r="A2974">
        <v>1632061</v>
      </c>
      <c r="B2974">
        <v>1</v>
      </c>
      <c r="C2974" t="s">
        <v>81</v>
      </c>
      <c r="D2974" t="s">
        <v>114</v>
      </c>
      <c r="E2974" t="s">
        <v>178</v>
      </c>
      <c r="F2974" t="s">
        <v>8748</v>
      </c>
      <c r="G2974" t="s">
        <v>148</v>
      </c>
      <c r="H2974" t="s">
        <v>149</v>
      </c>
      <c r="I2974" t="s">
        <v>135</v>
      </c>
      <c r="J2974" t="s">
        <v>136</v>
      </c>
      <c r="K2974" t="s">
        <v>143</v>
      </c>
      <c r="L2974" t="s">
        <v>8749</v>
      </c>
      <c r="M2974" t="s">
        <v>8750</v>
      </c>
      <c r="N2974">
        <v>6.5202999999999998</v>
      </c>
      <c r="O2974">
        <v>0</v>
      </c>
      <c r="P2974">
        <v>46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1</v>
      </c>
      <c r="W2974">
        <v>0</v>
      </c>
      <c r="X2974">
        <v>43.660477135448538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0.11316880949283332</v>
      </c>
      <c r="AE2974">
        <v>43.773645944941372</v>
      </c>
    </row>
    <row r="2975" spans="1:31" x14ac:dyDescent="0.25">
      <c r="A2975">
        <v>1632370</v>
      </c>
      <c r="B2975">
        <v>1</v>
      </c>
      <c r="C2975" t="s">
        <v>80</v>
      </c>
      <c r="D2975" t="s">
        <v>100</v>
      </c>
      <c r="E2975" t="s">
        <v>152</v>
      </c>
      <c r="F2975" t="s">
        <v>8673</v>
      </c>
      <c r="G2975" t="s">
        <v>507</v>
      </c>
      <c r="H2975" t="s">
        <v>149</v>
      </c>
      <c r="I2975" t="s">
        <v>135</v>
      </c>
      <c r="J2975" t="s">
        <v>136</v>
      </c>
      <c r="K2975" t="s">
        <v>137</v>
      </c>
      <c r="L2975" t="s">
        <v>8751</v>
      </c>
      <c r="M2975" t="s">
        <v>8752</v>
      </c>
      <c r="N2975">
        <v>1.919166666</v>
      </c>
      <c r="O2975">
        <v>0</v>
      </c>
      <c r="P2975">
        <v>1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0.73016528258424007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0.73016528258424007</v>
      </c>
    </row>
    <row r="2976" spans="1:31" x14ac:dyDescent="0.25">
      <c r="A2976">
        <v>1632184</v>
      </c>
      <c r="B2976">
        <v>1</v>
      </c>
      <c r="C2976" t="s">
        <v>81</v>
      </c>
      <c r="D2976" t="s">
        <v>128</v>
      </c>
      <c r="E2976" t="s">
        <v>152</v>
      </c>
      <c r="F2976" t="s">
        <v>8753</v>
      </c>
      <c r="G2976" t="s">
        <v>154</v>
      </c>
      <c r="H2976" t="s">
        <v>149</v>
      </c>
      <c r="I2976" t="s">
        <v>135</v>
      </c>
      <c r="J2976" t="s">
        <v>136</v>
      </c>
      <c r="K2976" t="s">
        <v>137</v>
      </c>
      <c r="L2976" t="s">
        <v>8754</v>
      </c>
      <c r="M2976" t="s">
        <v>8755</v>
      </c>
      <c r="N2976">
        <v>0.62944444399999999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1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1.4295030516831999</v>
      </c>
      <c r="AC2976">
        <v>0</v>
      </c>
      <c r="AD2976">
        <v>0</v>
      </c>
      <c r="AE2976">
        <v>1.4295030516831999</v>
      </c>
    </row>
    <row r="2977" spans="1:31" x14ac:dyDescent="0.25">
      <c r="A2977">
        <v>1632104</v>
      </c>
      <c r="B2977">
        <v>1</v>
      </c>
      <c r="C2977" t="s">
        <v>80</v>
      </c>
      <c r="D2977" t="s">
        <v>90</v>
      </c>
      <c r="E2977" t="s">
        <v>178</v>
      </c>
      <c r="F2977" t="s">
        <v>1291</v>
      </c>
      <c r="G2977" t="s">
        <v>148</v>
      </c>
      <c r="H2977" t="s">
        <v>149</v>
      </c>
      <c r="I2977" t="s">
        <v>135</v>
      </c>
      <c r="J2977" t="s">
        <v>136</v>
      </c>
      <c r="K2977" t="s">
        <v>143</v>
      </c>
      <c r="L2977" t="s">
        <v>1388</v>
      </c>
      <c r="M2977" t="s">
        <v>8756</v>
      </c>
      <c r="N2977">
        <v>2.6544444440000001</v>
      </c>
      <c r="O2977">
        <v>0</v>
      </c>
      <c r="P2977">
        <v>95</v>
      </c>
      <c r="Q2977">
        <v>0</v>
      </c>
      <c r="R2977">
        <v>0</v>
      </c>
      <c r="S2977">
        <v>0</v>
      </c>
      <c r="T2977">
        <v>29</v>
      </c>
      <c r="U2977">
        <v>0</v>
      </c>
      <c r="V2977">
        <v>0</v>
      </c>
      <c r="W2977">
        <v>0</v>
      </c>
      <c r="X2977">
        <v>94.801121191189736</v>
      </c>
      <c r="Y2977">
        <v>0</v>
      </c>
      <c r="Z2977">
        <v>0</v>
      </c>
      <c r="AA2977">
        <v>0</v>
      </c>
      <c r="AB2977">
        <v>79.795042983274925</v>
      </c>
      <c r="AC2977">
        <v>0</v>
      </c>
      <c r="AD2977">
        <v>0</v>
      </c>
      <c r="AE2977">
        <v>174.59616417446466</v>
      </c>
    </row>
    <row r="2978" spans="1:31" x14ac:dyDescent="0.25">
      <c r="A2978">
        <v>1632496</v>
      </c>
      <c r="B2978">
        <v>1</v>
      </c>
      <c r="C2978" t="s">
        <v>81</v>
      </c>
      <c r="D2978" t="s">
        <v>127</v>
      </c>
      <c r="E2978" t="s">
        <v>178</v>
      </c>
      <c r="F2978" t="s">
        <v>8757</v>
      </c>
      <c r="G2978" t="s">
        <v>710</v>
      </c>
      <c r="H2978" t="s">
        <v>149</v>
      </c>
      <c r="I2978" t="s">
        <v>135</v>
      </c>
      <c r="J2978" t="s">
        <v>136</v>
      </c>
      <c r="K2978" t="s">
        <v>137</v>
      </c>
      <c r="L2978" t="s">
        <v>8758</v>
      </c>
      <c r="M2978" t="s">
        <v>8759</v>
      </c>
      <c r="N2978">
        <v>3.5494444440000001</v>
      </c>
      <c r="O2978">
        <v>0</v>
      </c>
      <c r="P2978">
        <v>169</v>
      </c>
      <c r="Q2978">
        <v>0</v>
      </c>
      <c r="R2978">
        <v>0</v>
      </c>
      <c r="S2978">
        <v>0</v>
      </c>
      <c r="T2978">
        <v>9</v>
      </c>
      <c r="U2978">
        <v>0</v>
      </c>
      <c r="V2978">
        <v>0</v>
      </c>
      <c r="W2978">
        <v>0</v>
      </c>
      <c r="X2978">
        <v>148.30749268496399</v>
      </c>
      <c r="Y2978">
        <v>0</v>
      </c>
      <c r="Z2978">
        <v>0</v>
      </c>
      <c r="AA2978">
        <v>0</v>
      </c>
      <c r="AB2978">
        <v>17.112315127761445</v>
      </c>
      <c r="AC2978">
        <v>0</v>
      </c>
      <c r="AD2978">
        <v>0</v>
      </c>
      <c r="AE2978">
        <v>165.41980781272542</v>
      </c>
    </row>
    <row r="2979" spans="1:31" x14ac:dyDescent="0.25">
      <c r="A2979">
        <v>1631998</v>
      </c>
      <c r="B2979">
        <v>1</v>
      </c>
      <c r="C2979" t="s">
        <v>81</v>
      </c>
      <c r="D2979" t="s">
        <v>127</v>
      </c>
      <c r="E2979" t="s">
        <v>146</v>
      </c>
      <c r="F2979" t="s">
        <v>8760</v>
      </c>
      <c r="G2979" t="s">
        <v>260</v>
      </c>
      <c r="H2979" t="s">
        <v>149</v>
      </c>
      <c r="I2979" t="s">
        <v>135</v>
      </c>
      <c r="J2979" t="s">
        <v>136</v>
      </c>
      <c r="K2979" t="s">
        <v>137</v>
      </c>
      <c r="L2979" t="s">
        <v>8761</v>
      </c>
      <c r="M2979" t="s">
        <v>8762</v>
      </c>
      <c r="N2979">
        <v>3.2605555549999998</v>
      </c>
      <c r="O2979">
        <v>0</v>
      </c>
      <c r="P2979">
        <v>56</v>
      </c>
      <c r="Q2979">
        <v>0</v>
      </c>
      <c r="R2979">
        <v>2</v>
      </c>
      <c r="S2979">
        <v>0</v>
      </c>
      <c r="T2979">
        <v>4</v>
      </c>
      <c r="U2979">
        <v>0</v>
      </c>
      <c r="V2979">
        <v>0</v>
      </c>
      <c r="W2979">
        <v>0</v>
      </c>
      <c r="X2979">
        <v>13.592119891078717</v>
      </c>
      <c r="Y2979">
        <v>0</v>
      </c>
      <c r="Z2979">
        <v>2.2598047565644441E-3</v>
      </c>
      <c r="AA2979">
        <v>0</v>
      </c>
      <c r="AB2979">
        <v>9.2717888659028871E-2</v>
      </c>
      <c r="AC2979">
        <v>0</v>
      </c>
      <c r="AD2979">
        <v>0</v>
      </c>
      <c r="AE2979">
        <v>13.68709758449431</v>
      </c>
    </row>
    <row r="2980" spans="1:31" x14ac:dyDescent="0.25">
      <c r="A2980">
        <v>1632433</v>
      </c>
      <c r="B2980">
        <v>1</v>
      </c>
      <c r="C2980" t="s">
        <v>80</v>
      </c>
      <c r="D2980" t="s">
        <v>97</v>
      </c>
      <c r="E2980" t="s">
        <v>131</v>
      </c>
      <c r="F2980" t="s">
        <v>8763</v>
      </c>
      <c r="G2980" t="s">
        <v>195</v>
      </c>
      <c r="H2980" t="s">
        <v>134</v>
      </c>
      <c r="I2980" t="s">
        <v>135</v>
      </c>
      <c r="J2980" t="s">
        <v>136</v>
      </c>
      <c r="K2980" t="s">
        <v>137</v>
      </c>
      <c r="L2980" t="s">
        <v>8764</v>
      </c>
      <c r="M2980" t="s">
        <v>8765</v>
      </c>
      <c r="N2980">
        <v>2.4988888880000002</v>
      </c>
      <c r="O2980">
        <v>0</v>
      </c>
      <c r="P2980">
        <v>158</v>
      </c>
      <c r="Q2980">
        <v>0</v>
      </c>
      <c r="R2980">
        <v>43</v>
      </c>
      <c r="S2980">
        <v>0</v>
      </c>
      <c r="T2980">
        <v>35</v>
      </c>
      <c r="U2980">
        <v>0</v>
      </c>
      <c r="V2980">
        <v>0</v>
      </c>
      <c r="W2980">
        <v>0</v>
      </c>
      <c r="X2980">
        <v>183.90447449092903</v>
      </c>
      <c r="Y2980">
        <v>0</v>
      </c>
      <c r="Z2980">
        <v>30.631117636001441</v>
      </c>
      <c r="AA2980">
        <v>0</v>
      </c>
      <c r="AB2980">
        <v>94.157080165646661</v>
      </c>
      <c r="AC2980">
        <v>0</v>
      </c>
      <c r="AD2980">
        <v>0</v>
      </c>
      <c r="AE2980">
        <v>308.69267229257713</v>
      </c>
    </row>
    <row r="2981" spans="1:31" x14ac:dyDescent="0.25">
      <c r="A2981">
        <v>1632439</v>
      </c>
      <c r="B2981">
        <v>1</v>
      </c>
      <c r="C2981" t="s">
        <v>80</v>
      </c>
      <c r="D2981" t="s">
        <v>106</v>
      </c>
      <c r="E2981" t="s">
        <v>131</v>
      </c>
      <c r="F2981" t="s">
        <v>8766</v>
      </c>
      <c r="G2981" t="s">
        <v>195</v>
      </c>
      <c r="H2981" t="s">
        <v>134</v>
      </c>
      <c r="I2981" t="s">
        <v>135</v>
      </c>
      <c r="J2981" t="s">
        <v>136</v>
      </c>
      <c r="K2981" t="s">
        <v>137</v>
      </c>
      <c r="L2981" t="s">
        <v>8767</v>
      </c>
      <c r="M2981" t="s">
        <v>8768</v>
      </c>
      <c r="N2981">
        <v>1.2622222219999999</v>
      </c>
      <c r="O2981">
        <v>0</v>
      </c>
      <c r="P2981">
        <v>149</v>
      </c>
      <c r="Q2981">
        <v>0</v>
      </c>
      <c r="R2981">
        <v>0</v>
      </c>
      <c r="S2981">
        <v>0</v>
      </c>
      <c r="T2981">
        <v>6</v>
      </c>
      <c r="U2981">
        <v>0</v>
      </c>
      <c r="V2981">
        <v>0</v>
      </c>
      <c r="W2981">
        <v>0</v>
      </c>
      <c r="X2981">
        <v>50.935409451303684</v>
      </c>
      <c r="Y2981">
        <v>0</v>
      </c>
      <c r="Z2981">
        <v>0</v>
      </c>
      <c r="AA2981">
        <v>0</v>
      </c>
      <c r="AB2981">
        <v>1.4022167638107379</v>
      </c>
      <c r="AC2981">
        <v>0</v>
      </c>
      <c r="AD2981">
        <v>0</v>
      </c>
      <c r="AE2981">
        <v>52.337626215114419</v>
      </c>
    </row>
    <row r="2982" spans="1:31" x14ac:dyDescent="0.25">
      <c r="A2982">
        <v>1632141</v>
      </c>
      <c r="B2982">
        <v>1</v>
      </c>
      <c r="C2982" t="s">
        <v>80</v>
      </c>
      <c r="D2982" t="s">
        <v>96</v>
      </c>
      <c r="E2982" t="s">
        <v>152</v>
      </c>
      <c r="F2982" t="s">
        <v>8769</v>
      </c>
      <c r="G2982" t="s">
        <v>154</v>
      </c>
      <c r="H2982" t="s">
        <v>149</v>
      </c>
      <c r="I2982" t="s">
        <v>135</v>
      </c>
      <c r="J2982" t="s">
        <v>136</v>
      </c>
      <c r="K2982" t="s">
        <v>137</v>
      </c>
      <c r="L2982" t="s">
        <v>8770</v>
      </c>
      <c r="M2982" t="s">
        <v>8771</v>
      </c>
      <c r="N2982">
        <v>9.6363888880000008</v>
      </c>
      <c r="O2982">
        <v>0</v>
      </c>
      <c r="P2982">
        <v>1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1.3729809338791557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1.3729809338791557</v>
      </c>
    </row>
    <row r="2983" spans="1:31" x14ac:dyDescent="0.25">
      <c r="A2983">
        <v>1632290</v>
      </c>
      <c r="B2983">
        <v>1</v>
      </c>
      <c r="C2983" t="s">
        <v>80</v>
      </c>
      <c r="D2983" t="s">
        <v>107</v>
      </c>
      <c r="E2983" t="s">
        <v>152</v>
      </c>
      <c r="F2983" t="s">
        <v>8772</v>
      </c>
      <c r="G2983" t="s">
        <v>154</v>
      </c>
      <c r="H2983" t="s">
        <v>149</v>
      </c>
      <c r="I2983" t="s">
        <v>135</v>
      </c>
      <c r="J2983" t="s">
        <v>136</v>
      </c>
      <c r="K2983" t="s">
        <v>137</v>
      </c>
      <c r="L2983" t="s">
        <v>8773</v>
      </c>
      <c r="M2983" t="s">
        <v>8774</v>
      </c>
      <c r="N2983">
        <v>2.7008333329999998</v>
      </c>
      <c r="O2983">
        <v>0</v>
      </c>
      <c r="P2983">
        <v>1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1.6021675115539018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1.6021675115539018</v>
      </c>
    </row>
    <row r="2984" spans="1:31" x14ac:dyDescent="0.25">
      <c r="A2984">
        <v>1632453</v>
      </c>
      <c r="B2984">
        <v>1</v>
      </c>
      <c r="C2984" t="s">
        <v>80</v>
      </c>
      <c r="D2984" t="s">
        <v>96</v>
      </c>
      <c r="E2984" t="s">
        <v>152</v>
      </c>
      <c r="F2984" t="s">
        <v>8775</v>
      </c>
      <c r="G2984" t="s">
        <v>154</v>
      </c>
      <c r="H2984" t="s">
        <v>149</v>
      </c>
      <c r="I2984" t="s">
        <v>135</v>
      </c>
      <c r="J2984" t="s">
        <v>136</v>
      </c>
      <c r="K2984" t="s">
        <v>137</v>
      </c>
      <c r="L2984" t="s">
        <v>8776</v>
      </c>
      <c r="M2984" t="s">
        <v>8777</v>
      </c>
      <c r="N2984">
        <v>6.0644444440000003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0.1742607108616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0.1742607108616</v>
      </c>
    </row>
    <row r="2985" spans="1:31" x14ac:dyDescent="0.25">
      <c r="A2985">
        <v>1632522</v>
      </c>
      <c r="B2985">
        <v>1</v>
      </c>
      <c r="C2985" t="s">
        <v>80</v>
      </c>
      <c r="D2985" t="s">
        <v>100</v>
      </c>
      <c r="E2985" t="s">
        <v>152</v>
      </c>
      <c r="F2985" t="s">
        <v>8700</v>
      </c>
      <c r="G2985" t="s">
        <v>507</v>
      </c>
      <c r="H2985" t="s">
        <v>149</v>
      </c>
      <c r="I2985" t="s">
        <v>135</v>
      </c>
      <c r="J2985" t="s">
        <v>136</v>
      </c>
      <c r="K2985" t="s">
        <v>137</v>
      </c>
      <c r="L2985" t="s">
        <v>8778</v>
      </c>
      <c r="M2985" t="s">
        <v>8779</v>
      </c>
      <c r="N2985">
        <v>2.3138888880000001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1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0.80346295477812746</v>
      </c>
      <c r="AC2985">
        <v>0</v>
      </c>
      <c r="AD2985">
        <v>0</v>
      </c>
      <c r="AE2985">
        <v>0.80346295477812746</v>
      </c>
    </row>
    <row r="2986" spans="1:31" x14ac:dyDescent="0.25">
      <c r="A2986">
        <v>1632476</v>
      </c>
      <c r="B2986">
        <v>1</v>
      </c>
      <c r="C2986" t="s">
        <v>80</v>
      </c>
      <c r="D2986" t="s">
        <v>96</v>
      </c>
      <c r="E2986" t="s">
        <v>178</v>
      </c>
      <c r="F2986" t="s">
        <v>8780</v>
      </c>
      <c r="G2986" t="s">
        <v>403</v>
      </c>
      <c r="H2986" t="s">
        <v>149</v>
      </c>
      <c r="I2986" t="s">
        <v>135</v>
      </c>
      <c r="J2986" t="s">
        <v>136</v>
      </c>
      <c r="K2986" t="s">
        <v>137</v>
      </c>
      <c r="L2986" t="s">
        <v>8781</v>
      </c>
      <c r="M2986" t="s">
        <v>8782</v>
      </c>
      <c r="N2986">
        <v>1.1086111110000001</v>
      </c>
      <c r="O2986">
        <v>0</v>
      </c>
      <c r="P2986">
        <v>70</v>
      </c>
      <c r="Q2986">
        <v>0</v>
      </c>
      <c r="R2986">
        <v>0</v>
      </c>
      <c r="S2986">
        <v>0</v>
      </c>
      <c r="T2986">
        <v>11</v>
      </c>
      <c r="U2986">
        <v>0</v>
      </c>
      <c r="V2986">
        <v>0</v>
      </c>
      <c r="W2986">
        <v>0</v>
      </c>
      <c r="X2986">
        <v>35.449455013495452</v>
      </c>
      <c r="Y2986">
        <v>0</v>
      </c>
      <c r="Z2986">
        <v>0</v>
      </c>
      <c r="AA2986">
        <v>0</v>
      </c>
      <c r="AB2986">
        <v>12.036358301276309</v>
      </c>
      <c r="AC2986">
        <v>0</v>
      </c>
      <c r="AD2986">
        <v>0</v>
      </c>
      <c r="AE2986">
        <v>47.485813314771761</v>
      </c>
    </row>
    <row r="2987" spans="1:31" x14ac:dyDescent="0.25">
      <c r="A2987">
        <v>1632021</v>
      </c>
      <c r="B2987">
        <v>1</v>
      </c>
      <c r="C2987" t="s">
        <v>80</v>
      </c>
      <c r="D2987" t="s">
        <v>88</v>
      </c>
      <c r="E2987" t="s">
        <v>152</v>
      </c>
      <c r="F2987" t="s">
        <v>8783</v>
      </c>
      <c r="G2987" t="s">
        <v>507</v>
      </c>
      <c r="H2987" t="s">
        <v>149</v>
      </c>
      <c r="I2987" t="s">
        <v>135</v>
      </c>
      <c r="J2987" t="s">
        <v>136</v>
      </c>
      <c r="K2987" t="s">
        <v>137</v>
      </c>
      <c r="L2987" t="s">
        <v>8784</v>
      </c>
      <c r="M2987" t="s">
        <v>8785</v>
      </c>
      <c r="N2987">
        <v>1.3688888880000001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1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9.0053653972284459E-2</v>
      </c>
      <c r="AC2987">
        <v>0</v>
      </c>
      <c r="AD2987">
        <v>0</v>
      </c>
      <c r="AE2987">
        <v>9.0053653972284459E-2</v>
      </c>
    </row>
    <row r="2988" spans="1:31" x14ac:dyDescent="0.25">
      <c r="A2988">
        <v>1632267</v>
      </c>
      <c r="B2988">
        <v>1</v>
      </c>
      <c r="C2988" t="s">
        <v>80</v>
      </c>
      <c r="D2988" t="s">
        <v>85</v>
      </c>
      <c r="E2988" t="s">
        <v>152</v>
      </c>
      <c r="F2988" t="s">
        <v>3703</v>
      </c>
      <c r="G2988" t="s">
        <v>227</v>
      </c>
      <c r="H2988" t="s">
        <v>149</v>
      </c>
      <c r="I2988" t="s">
        <v>135</v>
      </c>
      <c r="J2988" t="s">
        <v>136</v>
      </c>
      <c r="K2988" t="s">
        <v>137</v>
      </c>
      <c r="L2988" t="s">
        <v>8786</v>
      </c>
      <c r="M2988" t="s">
        <v>8787</v>
      </c>
      <c r="N2988">
        <v>3.261111111</v>
      </c>
      <c r="O2988">
        <v>0</v>
      </c>
      <c r="P2988">
        <v>2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4.6624046777133374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4.6624046777133374</v>
      </c>
    </row>
    <row r="2989" spans="1:31" x14ac:dyDescent="0.25">
      <c r="A2989">
        <v>1632167</v>
      </c>
      <c r="B2989">
        <v>1</v>
      </c>
      <c r="C2989" t="s">
        <v>80</v>
      </c>
      <c r="D2989" t="s">
        <v>110</v>
      </c>
      <c r="E2989" t="s">
        <v>152</v>
      </c>
      <c r="F2989" t="s">
        <v>8788</v>
      </c>
      <c r="G2989" t="s">
        <v>154</v>
      </c>
      <c r="H2989" t="s">
        <v>149</v>
      </c>
      <c r="I2989" t="s">
        <v>135</v>
      </c>
      <c r="J2989" t="s">
        <v>136</v>
      </c>
      <c r="K2989" t="s">
        <v>137</v>
      </c>
      <c r="L2989" t="s">
        <v>8789</v>
      </c>
      <c r="M2989" t="s">
        <v>8790</v>
      </c>
      <c r="N2989">
        <v>1.569722222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0.5426877290657478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0.5426877290657478</v>
      </c>
    </row>
    <row r="2990" spans="1:31" x14ac:dyDescent="0.25">
      <c r="A2990">
        <v>1632064</v>
      </c>
      <c r="B2990">
        <v>1</v>
      </c>
      <c r="C2990" t="s">
        <v>81</v>
      </c>
      <c r="D2990" t="s">
        <v>116</v>
      </c>
      <c r="E2990" t="s">
        <v>140</v>
      </c>
      <c r="F2990" t="s">
        <v>8791</v>
      </c>
      <c r="G2990" t="s">
        <v>148</v>
      </c>
      <c r="H2990" t="s">
        <v>134</v>
      </c>
      <c r="I2990" t="s">
        <v>135</v>
      </c>
      <c r="J2990" t="s">
        <v>136</v>
      </c>
      <c r="K2990" t="s">
        <v>143</v>
      </c>
      <c r="L2990" t="s">
        <v>8792</v>
      </c>
      <c r="M2990" t="s">
        <v>8793</v>
      </c>
      <c r="N2990">
        <v>8.4483333330000008</v>
      </c>
      <c r="O2990">
        <v>0</v>
      </c>
      <c r="P2990">
        <v>768</v>
      </c>
      <c r="Q2990">
        <v>0</v>
      </c>
      <c r="R2990">
        <v>40</v>
      </c>
      <c r="S2990">
        <v>0</v>
      </c>
      <c r="T2990">
        <v>229</v>
      </c>
      <c r="U2990">
        <v>1</v>
      </c>
      <c r="V2990">
        <v>0</v>
      </c>
      <c r="W2990">
        <v>0</v>
      </c>
      <c r="X2990">
        <v>886.72290631221927</v>
      </c>
      <c r="Y2990">
        <v>0</v>
      </c>
      <c r="Z2990">
        <v>33.594764113992227</v>
      </c>
      <c r="AA2990">
        <v>0</v>
      </c>
      <c r="AB2990">
        <v>827.05494744940552</v>
      </c>
      <c r="AC2990">
        <v>776.58218064206187</v>
      </c>
      <c r="AD2990">
        <v>0</v>
      </c>
      <c r="AE2990">
        <v>2523.9547985176787</v>
      </c>
    </row>
    <row r="2991" spans="1:31" x14ac:dyDescent="0.25">
      <c r="A2991">
        <v>1632038</v>
      </c>
      <c r="B2991">
        <v>1</v>
      </c>
      <c r="C2991" t="s">
        <v>80</v>
      </c>
      <c r="D2991" t="s">
        <v>93</v>
      </c>
      <c r="E2991" t="s">
        <v>140</v>
      </c>
      <c r="F2991" t="s">
        <v>549</v>
      </c>
      <c r="G2991" t="s">
        <v>142</v>
      </c>
      <c r="H2991" t="s">
        <v>134</v>
      </c>
      <c r="I2991" t="s">
        <v>135</v>
      </c>
      <c r="J2991" t="s">
        <v>136</v>
      </c>
      <c r="K2991" t="s">
        <v>143</v>
      </c>
      <c r="L2991" t="s">
        <v>8794</v>
      </c>
      <c r="M2991" t="s">
        <v>8795</v>
      </c>
      <c r="N2991">
        <v>7.066372222</v>
      </c>
      <c r="O2991">
        <v>3</v>
      </c>
      <c r="P2991">
        <v>13</v>
      </c>
      <c r="Q2991">
        <v>42</v>
      </c>
      <c r="R2991">
        <v>185</v>
      </c>
      <c r="S2991">
        <v>13</v>
      </c>
      <c r="T2991">
        <v>42</v>
      </c>
      <c r="U2991">
        <v>0</v>
      </c>
      <c r="V2991">
        <v>0</v>
      </c>
      <c r="W2991">
        <v>56.40225966236958</v>
      </c>
      <c r="X2991">
        <v>43.710121846344791</v>
      </c>
      <c r="Y2991">
        <v>327.17141536785823</v>
      </c>
      <c r="Z2991">
        <v>825.06386709029653</v>
      </c>
      <c r="AA2991">
        <v>834.31653839572277</v>
      </c>
      <c r="AB2991">
        <v>416.62175455414706</v>
      </c>
      <c r="AC2991">
        <v>0</v>
      </c>
      <c r="AD2991">
        <v>0</v>
      </c>
      <c r="AE2991">
        <v>2503.285956916739</v>
      </c>
    </row>
    <row r="2992" spans="1:31" x14ac:dyDescent="0.25">
      <c r="A2992">
        <v>1632207</v>
      </c>
      <c r="B2992">
        <v>1</v>
      </c>
      <c r="C2992" t="s">
        <v>80</v>
      </c>
      <c r="D2992" t="s">
        <v>103</v>
      </c>
      <c r="E2992" t="s">
        <v>362</v>
      </c>
      <c r="F2992" t="s">
        <v>8796</v>
      </c>
      <c r="G2992" t="s">
        <v>900</v>
      </c>
      <c r="H2992" t="s">
        <v>149</v>
      </c>
      <c r="I2992" t="s">
        <v>135</v>
      </c>
      <c r="J2992" t="s">
        <v>136</v>
      </c>
      <c r="K2992" t="s">
        <v>137</v>
      </c>
      <c r="L2992" t="s">
        <v>8797</v>
      </c>
      <c r="M2992" t="s">
        <v>8798</v>
      </c>
      <c r="N2992">
        <v>1.9113888880000001</v>
      </c>
      <c r="O2992">
        <v>0</v>
      </c>
      <c r="P2992">
        <v>127</v>
      </c>
      <c r="Q2992">
        <v>0</v>
      </c>
      <c r="R2992">
        <v>0</v>
      </c>
      <c r="S2992">
        <v>0</v>
      </c>
      <c r="T2992">
        <v>32</v>
      </c>
      <c r="U2992">
        <v>0</v>
      </c>
      <c r="V2992">
        <v>0</v>
      </c>
      <c r="W2992">
        <v>0</v>
      </c>
      <c r="X2992">
        <v>66.338069111310986</v>
      </c>
      <c r="Y2992">
        <v>0</v>
      </c>
      <c r="Z2992">
        <v>0</v>
      </c>
      <c r="AA2992">
        <v>0</v>
      </c>
      <c r="AB2992">
        <v>84.829294518727338</v>
      </c>
      <c r="AC2992">
        <v>0</v>
      </c>
      <c r="AD2992">
        <v>0</v>
      </c>
      <c r="AE2992">
        <v>151.16736363003832</v>
      </c>
    </row>
    <row r="2993" spans="1:31" x14ac:dyDescent="0.25">
      <c r="A2993">
        <v>1632373</v>
      </c>
      <c r="B2993">
        <v>1</v>
      </c>
      <c r="C2993" t="s">
        <v>80</v>
      </c>
      <c r="D2993" t="s">
        <v>98</v>
      </c>
      <c r="E2993" t="s">
        <v>362</v>
      </c>
      <c r="F2993" t="s">
        <v>8799</v>
      </c>
      <c r="G2993" t="s">
        <v>227</v>
      </c>
      <c r="H2993" t="s">
        <v>149</v>
      </c>
      <c r="I2993" t="s">
        <v>135</v>
      </c>
      <c r="J2993" t="s">
        <v>136</v>
      </c>
      <c r="K2993" t="s">
        <v>137</v>
      </c>
      <c r="L2993" t="s">
        <v>8800</v>
      </c>
      <c r="M2993" t="s">
        <v>8801</v>
      </c>
      <c r="N2993">
        <v>2.1977777770000002</v>
      </c>
      <c r="O2993">
        <v>0</v>
      </c>
      <c r="P2993">
        <v>82</v>
      </c>
      <c r="Q2993">
        <v>0</v>
      </c>
      <c r="R2993">
        <v>0</v>
      </c>
      <c r="S2993">
        <v>0</v>
      </c>
      <c r="T2993">
        <v>4</v>
      </c>
      <c r="U2993">
        <v>0</v>
      </c>
      <c r="V2993">
        <v>0</v>
      </c>
      <c r="W2993">
        <v>0</v>
      </c>
      <c r="X2993">
        <v>74.727362853612689</v>
      </c>
      <c r="Y2993">
        <v>0</v>
      </c>
      <c r="Z2993">
        <v>0</v>
      </c>
      <c r="AA2993">
        <v>0</v>
      </c>
      <c r="AB2993">
        <v>7.7867634239676837</v>
      </c>
      <c r="AC2993">
        <v>0</v>
      </c>
      <c r="AD2993">
        <v>0</v>
      </c>
      <c r="AE2993">
        <v>82.514126277580374</v>
      </c>
    </row>
    <row r="2994" spans="1:31" x14ac:dyDescent="0.25">
      <c r="A2994">
        <v>1632058</v>
      </c>
      <c r="B2994">
        <v>1</v>
      </c>
      <c r="C2994" t="s">
        <v>81</v>
      </c>
      <c r="D2994" t="s">
        <v>120</v>
      </c>
      <c r="E2994" t="s">
        <v>146</v>
      </c>
      <c r="F2994" t="s">
        <v>8802</v>
      </c>
      <c r="G2994" t="s">
        <v>148</v>
      </c>
      <c r="H2994" t="s">
        <v>149</v>
      </c>
      <c r="I2994" t="s">
        <v>135</v>
      </c>
      <c r="J2994" t="s">
        <v>136</v>
      </c>
      <c r="K2994" t="s">
        <v>143</v>
      </c>
      <c r="L2994" t="s">
        <v>8803</v>
      </c>
      <c r="M2994" t="s">
        <v>8804</v>
      </c>
      <c r="N2994">
        <v>8.696198055</v>
      </c>
      <c r="O2994">
        <v>0</v>
      </c>
      <c r="P2994">
        <v>267</v>
      </c>
      <c r="Q2994">
        <v>0</v>
      </c>
      <c r="R2994">
        <v>2</v>
      </c>
      <c r="S2994">
        <v>0</v>
      </c>
      <c r="T2994">
        <v>13</v>
      </c>
      <c r="U2994">
        <v>0</v>
      </c>
      <c r="V2994">
        <v>0</v>
      </c>
      <c r="W2994">
        <v>0</v>
      </c>
      <c r="X2994">
        <v>544.06087775249614</v>
      </c>
      <c r="Y2994">
        <v>0</v>
      </c>
      <c r="Z2994">
        <v>1.7962107099856114E-2</v>
      </c>
      <c r="AA2994">
        <v>0</v>
      </c>
      <c r="AB2994">
        <v>194.9339444399948</v>
      </c>
      <c r="AC2994">
        <v>0</v>
      </c>
      <c r="AD2994">
        <v>0</v>
      </c>
      <c r="AE2994">
        <v>739.01278429959075</v>
      </c>
    </row>
    <row r="2995" spans="1:31" x14ac:dyDescent="0.25">
      <c r="A2995">
        <v>1632230</v>
      </c>
      <c r="B2995">
        <v>1</v>
      </c>
      <c r="C2995" t="s">
        <v>80</v>
      </c>
      <c r="D2995" t="s">
        <v>110</v>
      </c>
      <c r="E2995" t="s">
        <v>152</v>
      </c>
      <c r="F2995" t="s">
        <v>8805</v>
      </c>
      <c r="G2995" t="s">
        <v>154</v>
      </c>
      <c r="H2995" t="s">
        <v>149</v>
      </c>
      <c r="I2995" t="s">
        <v>135</v>
      </c>
      <c r="J2995" t="s">
        <v>136</v>
      </c>
      <c r="K2995" t="s">
        <v>137</v>
      </c>
      <c r="L2995" t="s">
        <v>8806</v>
      </c>
      <c r="M2995" t="s">
        <v>8807</v>
      </c>
      <c r="N2995">
        <v>1.7022222220000001</v>
      </c>
      <c r="O2995">
        <v>0</v>
      </c>
      <c r="P2995">
        <v>8</v>
      </c>
      <c r="Q2995">
        <v>0</v>
      </c>
      <c r="R2995">
        <v>0</v>
      </c>
      <c r="S2995">
        <v>0</v>
      </c>
      <c r="T2995">
        <v>2</v>
      </c>
      <c r="U2995">
        <v>0</v>
      </c>
      <c r="V2995">
        <v>0</v>
      </c>
      <c r="W2995">
        <v>0</v>
      </c>
      <c r="X2995">
        <v>5.4709550647748166</v>
      </c>
      <c r="Y2995">
        <v>0</v>
      </c>
      <c r="Z2995">
        <v>0</v>
      </c>
      <c r="AA2995">
        <v>0</v>
      </c>
      <c r="AB2995">
        <v>4.4371950337461037</v>
      </c>
      <c r="AC2995">
        <v>0</v>
      </c>
      <c r="AD2995">
        <v>0</v>
      </c>
      <c r="AE2995">
        <v>9.9081500985209203</v>
      </c>
    </row>
    <row r="2996" spans="1:31" x14ac:dyDescent="0.25">
      <c r="A2996">
        <v>1632081</v>
      </c>
      <c r="B2996">
        <v>1</v>
      </c>
      <c r="C2996" t="s">
        <v>80</v>
      </c>
      <c r="D2996" t="s">
        <v>87</v>
      </c>
      <c r="E2996" t="s">
        <v>140</v>
      </c>
      <c r="F2996" t="s">
        <v>8808</v>
      </c>
      <c r="G2996" t="s">
        <v>918</v>
      </c>
      <c r="H2996" t="s">
        <v>134</v>
      </c>
      <c r="I2996" t="s">
        <v>135</v>
      </c>
      <c r="J2996" t="s">
        <v>136</v>
      </c>
      <c r="K2996" t="s">
        <v>137</v>
      </c>
      <c r="L2996" t="s">
        <v>8809</v>
      </c>
      <c r="M2996" t="s">
        <v>8810</v>
      </c>
      <c r="N2996">
        <v>6.3055554999999999E-2</v>
      </c>
      <c r="O2996">
        <v>0</v>
      </c>
      <c r="P2996">
        <v>142</v>
      </c>
      <c r="Q2996">
        <v>0</v>
      </c>
      <c r="R2996">
        <v>0</v>
      </c>
      <c r="S2996">
        <v>6</v>
      </c>
      <c r="T2996">
        <v>31</v>
      </c>
      <c r="U2996">
        <v>0</v>
      </c>
      <c r="V2996">
        <v>1</v>
      </c>
      <c r="W2996">
        <v>0</v>
      </c>
      <c r="X2996">
        <v>5.1532994879126734</v>
      </c>
      <c r="Y2996">
        <v>0</v>
      </c>
      <c r="Z2996">
        <v>0</v>
      </c>
      <c r="AA2996">
        <v>300.88833060549729</v>
      </c>
      <c r="AB2996">
        <v>10.823409588338411</v>
      </c>
      <c r="AC2996">
        <v>0</v>
      </c>
      <c r="AD2996">
        <v>0</v>
      </c>
      <c r="AE2996">
        <v>316.86503968174833</v>
      </c>
    </row>
    <row r="2997" spans="1:31" x14ac:dyDescent="0.25">
      <c r="A2997">
        <v>1632436</v>
      </c>
      <c r="B2997">
        <v>1</v>
      </c>
      <c r="C2997" t="s">
        <v>80</v>
      </c>
      <c r="D2997" t="s">
        <v>105</v>
      </c>
      <c r="E2997" t="s">
        <v>140</v>
      </c>
      <c r="F2997" t="s">
        <v>8811</v>
      </c>
      <c r="G2997" t="s">
        <v>1322</v>
      </c>
      <c r="H2997" t="s">
        <v>134</v>
      </c>
      <c r="I2997" t="s">
        <v>135</v>
      </c>
      <c r="J2997" t="s">
        <v>136</v>
      </c>
      <c r="K2997" t="s">
        <v>137</v>
      </c>
      <c r="L2997" t="s">
        <v>8812</v>
      </c>
      <c r="M2997" t="s">
        <v>8813</v>
      </c>
      <c r="N2997">
        <v>0.43777777699999998</v>
      </c>
      <c r="O2997">
        <v>5</v>
      </c>
      <c r="P2997">
        <v>1071</v>
      </c>
      <c r="Q2997">
        <v>19</v>
      </c>
      <c r="R2997">
        <v>684</v>
      </c>
      <c r="S2997">
        <v>17</v>
      </c>
      <c r="T2997">
        <v>129</v>
      </c>
      <c r="U2997">
        <v>0</v>
      </c>
      <c r="V2997">
        <v>2</v>
      </c>
      <c r="W2997">
        <v>0.58968631413647998</v>
      </c>
      <c r="X2997">
        <v>126.34846016473573</v>
      </c>
      <c r="Y2997">
        <v>40.896706290892801</v>
      </c>
      <c r="Z2997">
        <v>42.620750267448933</v>
      </c>
      <c r="AA2997">
        <v>18.516153217411386</v>
      </c>
      <c r="AB2997">
        <v>41.859692523035029</v>
      </c>
      <c r="AC2997">
        <v>0</v>
      </c>
      <c r="AD2997">
        <v>1.7128577535861333</v>
      </c>
      <c r="AE2997">
        <v>272.54430653124649</v>
      </c>
    </row>
    <row r="2998" spans="1:31" x14ac:dyDescent="0.25">
      <c r="A2998">
        <v>1632187</v>
      </c>
      <c r="B2998">
        <v>1</v>
      </c>
      <c r="C2998" t="s">
        <v>81</v>
      </c>
      <c r="D2998" t="s">
        <v>115</v>
      </c>
      <c r="E2998" t="s">
        <v>152</v>
      </c>
      <c r="F2998" t="s">
        <v>8814</v>
      </c>
      <c r="G2998" t="s">
        <v>154</v>
      </c>
      <c r="H2998" t="s">
        <v>149</v>
      </c>
      <c r="I2998" t="s">
        <v>135</v>
      </c>
      <c r="J2998" t="s">
        <v>136</v>
      </c>
      <c r="K2998" t="s">
        <v>137</v>
      </c>
      <c r="L2998" t="s">
        <v>8815</v>
      </c>
      <c r="M2998" t="s">
        <v>8816</v>
      </c>
      <c r="N2998">
        <v>2.2677777770000001</v>
      </c>
      <c r="O2998">
        <v>0</v>
      </c>
      <c r="P2998">
        <v>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0.11064421793384668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0.11064421793384668</v>
      </c>
    </row>
    <row r="2999" spans="1:31" x14ac:dyDescent="0.25">
      <c r="A2999">
        <v>1632330</v>
      </c>
      <c r="B2999">
        <v>1</v>
      </c>
      <c r="C2999" t="s">
        <v>80</v>
      </c>
      <c r="D2999" t="s">
        <v>85</v>
      </c>
      <c r="E2999" t="s">
        <v>152</v>
      </c>
      <c r="F2999" t="s">
        <v>8817</v>
      </c>
      <c r="G2999" t="s">
        <v>154</v>
      </c>
      <c r="H2999" t="s">
        <v>149</v>
      </c>
      <c r="I2999" t="s">
        <v>135</v>
      </c>
      <c r="J2999" t="s">
        <v>136</v>
      </c>
      <c r="K2999" t="s">
        <v>137</v>
      </c>
      <c r="L2999" t="s">
        <v>8818</v>
      </c>
      <c r="M2999" t="s">
        <v>8819</v>
      </c>
      <c r="N2999">
        <v>2.3027777770000002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1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0.19462180314083749</v>
      </c>
      <c r="AC2999">
        <v>0</v>
      </c>
      <c r="AD2999">
        <v>0</v>
      </c>
      <c r="AE2999">
        <v>0.19462180314083749</v>
      </c>
    </row>
    <row r="3000" spans="1:31" x14ac:dyDescent="0.25">
      <c r="A3000">
        <v>1632244</v>
      </c>
      <c r="B3000">
        <v>1</v>
      </c>
      <c r="C3000" t="s">
        <v>81</v>
      </c>
      <c r="D3000" t="s">
        <v>127</v>
      </c>
      <c r="E3000" t="s">
        <v>178</v>
      </c>
      <c r="F3000" t="s">
        <v>8820</v>
      </c>
      <c r="G3000" t="s">
        <v>227</v>
      </c>
      <c r="H3000" t="s">
        <v>149</v>
      </c>
      <c r="I3000" t="s">
        <v>135</v>
      </c>
      <c r="J3000" t="s">
        <v>136</v>
      </c>
      <c r="K3000" t="s">
        <v>137</v>
      </c>
      <c r="L3000" t="s">
        <v>8821</v>
      </c>
      <c r="M3000" t="s">
        <v>8822</v>
      </c>
      <c r="N3000">
        <v>1.733333333</v>
      </c>
      <c r="O3000">
        <v>0</v>
      </c>
      <c r="P3000">
        <v>17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4.0461459911868047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4.0461459911868047</v>
      </c>
    </row>
    <row r="3001" spans="1:31" x14ac:dyDescent="0.25">
      <c r="A3001">
        <v>1632402</v>
      </c>
      <c r="B3001">
        <v>1</v>
      </c>
      <c r="C3001" t="s">
        <v>80</v>
      </c>
      <c r="D3001" t="s">
        <v>98</v>
      </c>
      <c r="E3001" t="s">
        <v>146</v>
      </c>
      <c r="F3001" t="s">
        <v>8823</v>
      </c>
      <c r="G3001" t="s">
        <v>260</v>
      </c>
      <c r="H3001" t="s">
        <v>149</v>
      </c>
      <c r="I3001" t="s">
        <v>135</v>
      </c>
      <c r="J3001" t="s">
        <v>136</v>
      </c>
      <c r="K3001" t="s">
        <v>137</v>
      </c>
      <c r="L3001" t="s">
        <v>8824</v>
      </c>
      <c r="M3001" t="s">
        <v>8825</v>
      </c>
      <c r="N3001">
        <v>3.5266666660000001</v>
      </c>
      <c r="O3001">
        <v>0</v>
      </c>
      <c r="P3001">
        <v>9</v>
      </c>
      <c r="Q3001">
        <v>0</v>
      </c>
      <c r="R3001">
        <v>43</v>
      </c>
      <c r="S3001">
        <v>0</v>
      </c>
      <c r="T3001">
        <v>15</v>
      </c>
      <c r="U3001">
        <v>0</v>
      </c>
      <c r="V3001">
        <v>0</v>
      </c>
      <c r="W3001">
        <v>0</v>
      </c>
      <c r="X3001">
        <v>9.5047672623765553</v>
      </c>
      <c r="Y3001">
        <v>0</v>
      </c>
      <c r="Z3001">
        <v>41.114097841425277</v>
      </c>
      <c r="AA3001">
        <v>0</v>
      </c>
      <c r="AB3001">
        <v>10.096765632372096</v>
      </c>
      <c r="AC3001">
        <v>0</v>
      </c>
      <c r="AD3001">
        <v>0</v>
      </c>
      <c r="AE3001">
        <v>60.715630736173928</v>
      </c>
    </row>
    <row r="3002" spans="1:31" x14ac:dyDescent="0.25">
      <c r="A3002">
        <v>1632024</v>
      </c>
      <c r="B3002">
        <v>1</v>
      </c>
      <c r="C3002" t="s">
        <v>80</v>
      </c>
      <c r="D3002" t="s">
        <v>89</v>
      </c>
      <c r="E3002" t="s">
        <v>152</v>
      </c>
      <c r="F3002" t="s">
        <v>8826</v>
      </c>
      <c r="G3002" t="s">
        <v>1492</v>
      </c>
      <c r="H3002" t="s">
        <v>149</v>
      </c>
      <c r="I3002" t="s">
        <v>135</v>
      </c>
      <c r="J3002" t="s">
        <v>136</v>
      </c>
      <c r="K3002" t="s">
        <v>137</v>
      </c>
      <c r="L3002" t="s">
        <v>8827</v>
      </c>
      <c r="M3002" t="s">
        <v>8828</v>
      </c>
      <c r="N3002">
        <v>0.61527777699999997</v>
      </c>
      <c r="O3002">
        <v>0</v>
      </c>
      <c r="P3002">
        <v>7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2.9473532576740755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2.9473532576740755</v>
      </c>
    </row>
    <row r="3003" spans="1:31" x14ac:dyDescent="0.25">
      <c r="A3003">
        <v>1632362</v>
      </c>
      <c r="B3003">
        <v>1</v>
      </c>
      <c r="C3003" t="s">
        <v>80</v>
      </c>
      <c r="D3003" t="s">
        <v>110</v>
      </c>
      <c r="E3003" t="s">
        <v>362</v>
      </c>
      <c r="F3003" t="s">
        <v>8829</v>
      </c>
      <c r="G3003" t="s">
        <v>900</v>
      </c>
      <c r="H3003" t="s">
        <v>149</v>
      </c>
      <c r="I3003" t="s">
        <v>135</v>
      </c>
      <c r="J3003" t="s">
        <v>136</v>
      </c>
      <c r="K3003" t="s">
        <v>137</v>
      </c>
      <c r="L3003" t="s">
        <v>8830</v>
      </c>
      <c r="M3003" t="s">
        <v>8831</v>
      </c>
      <c r="N3003">
        <v>1.308333333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11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29.530926208836959</v>
      </c>
      <c r="AC3003">
        <v>0</v>
      </c>
      <c r="AD3003">
        <v>0</v>
      </c>
      <c r="AE3003">
        <v>29.530926208836959</v>
      </c>
    </row>
    <row r="3004" spans="1:31" x14ac:dyDescent="0.25">
      <c r="A3004">
        <v>1632070</v>
      </c>
      <c r="B3004">
        <v>1</v>
      </c>
      <c r="C3004" t="s">
        <v>81</v>
      </c>
      <c r="D3004" t="s">
        <v>116</v>
      </c>
      <c r="E3004" t="s">
        <v>140</v>
      </c>
      <c r="F3004" t="s">
        <v>8832</v>
      </c>
      <c r="G3004" t="s">
        <v>142</v>
      </c>
      <c r="H3004" t="s">
        <v>134</v>
      </c>
      <c r="I3004" t="s">
        <v>135</v>
      </c>
      <c r="J3004" t="s">
        <v>136</v>
      </c>
      <c r="K3004" t="s">
        <v>143</v>
      </c>
      <c r="L3004" t="s">
        <v>8833</v>
      </c>
      <c r="M3004" t="s">
        <v>8834</v>
      </c>
      <c r="N3004">
        <v>2.0552777770000001</v>
      </c>
      <c r="O3004">
        <v>0</v>
      </c>
      <c r="P3004">
        <v>682</v>
      </c>
      <c r="Q3004">
        <v>51</v>
      </c>
      <c r="R3004">
        <v>65</v>
      </c>
      <c r="S3004">
        <v>9</v>
      </c>
      <c r="T3004">
        <v>57</v>
      </c>
      <c r="U3004">
        <v>2</v>
      </c>
      <c r="V3004">
        <v>0</v>
      </c>
      <c r="W3004">
        <v>0</v>
      </c>
      <c r="X3004">
        <v>188.35937244932754</v>
      </c>
      <c r="Y3004">
        <v>118.64348219960165</v>
      </c>
      <c r="Z3004">
        <v>29.233139992026082</v>
      </c>
      <c r="AA3004">
        <v>151.90309716951523</v>
      </c>
      <c r="AB3004">
        <v>25.774446261613299</v>
      </c>
      <c r="AC3004">
        <v>20.722349801229662</v>
      </c>
      <c r="AD3004">
        <v>0</v>
      </c>
      <c r="AE3004">
        <v>534.63588787331355</v>
      </c>
    </row>
    <row r="3005" spans="1:31" x14ac:dyDescent="0.25">
      <c r="A3005">
        <v>1632316</v>
      </c>
      <c r="B3005">
        <v>1</v>
      </c>
      <c r="C3005" t="s">
        <v>80</v>
      </c>
      <c r="D3005" t="s">
        <v>83</v>
      </c>
      <c r="E3005" t="s">
        <v>178</v>
      </c>
      <c r="F3005" t="s">
        <v>1315</v>
      </c>
      <c r="G3005" t="s">
        <v>359</v>
      </c>
      <c r="H3005" t="s">
        <v>149</v>
      </c>
      <c r="I3005" t="s">
        <v>135</v>
      </c>
      <c r="J3005" t="s">
        <v>136</v>
      </c>
      <c r="K3005" t="s">
        <v>137</v>
      </c>
      <c r="L3005" t="s">
        <v>8835</v>
      </c>
      <c r="M3005" t="s">
        <v>8836</v>
      </c>
      <c r="N3005">
        <v>1.532777777</v>
      </c>
      <c r="O3005">
        <v>0</v>
      </c>
      <c r="P3005">
        <v>88</v>
      </c>
      <c r="Q3005">
        <v>0</v>
      </c>
      <c r="R3005">
        <v>0</v>
      </c>
      <c r="S3005">
        <v>0</v>
      </c>
      <c r="T3005">
        <v>13</v>
      </c>
      <c r="U3005">
        <v>0</v>
      </c>
      <c r="V3005">
        <v>0</v>
      </c>
      <c r="W3005">
        <v>0</v>
      </c>
      <c r="X3005">
        <v>52.234037653864938</v>
      </c>
      <c r="Y3005">
        <v>0</v>
      </c>
      <c r="Z3005">
        <v>0</v>
      </c>
      <c r="AA3005">
        <v>0</v>
      </c>
      <c r="AB3005">
        <v>22.869076364222593</v>
      </c>
      <c r="AC3005">
        <v>0</v>
      </c>
      <c r="AD3005">
        <v>0</v>
      </c>
      <c r="AE3005">
        <v>75.103114018087524</v>
      </c>
    </row>
    <row r="3006" spans="1:31" x14ac:dyDescent="0.25">
      <c r="A3006">
        <v>1632216</v>
      </c>
      <c r="B3006">
        <v>1</v>
      </c>
      <c r="C3006" t="s">
        <v>81</v>
      </c>
      <c r="D3006" t="s">
        <v>128</v>
      </c>
      <c r="E3006" t="s">
        <v>131</v>
      </c>
      <c r="F3006" t="s">
        <v>8837</v>
      </c>
      <c r="G3006" t="s">
        <v>195</v>
      </c>
      <c r="H3006" t="s">
        <v>134</v>
      </c>
      <c r="I3006" t="s">
        <v>135</v>
      </c>
      <c r="J3006" t="s">
        <v>136</v>
      </c>
      <c r="K3006" t="s">
        <v>137</v>
      </c>
      <c r="L3006" t="s">
        <v>8838</v>
      </c>
      <c r="M3006" t="s">
        <v>8839</v>
      </c>
      <c r="N3006">
        <v>2.642222222</v>
      </c>
      <c r="O3006">
        <v>0</v>
      </c>
      <c r="P3006">
        <v>303</v>
      </c>
      <c r="Q3006">
        <v>0</v>
      </c>
      <c r="R3006">
        <v>2</v>
      </c>
      <c r="S3006">
        <v>0</v>
      </c>
      <c r="T3006">
        <v>9</v>
      </c>
      <c r="U3006">
        <v>0</v>
      </c>
      <c r="V3006">
        <v>0</v>
      </c>
      <c r="W3006">
        <v>0</v>
      </c>
      <c r="X3006">
        <v>216.72652423130984</v>
      </c>
      <c r="Y3006">
        <v>0</v>
      </c>
      <c r="Z3006">
        <v>2.3054947905922578</v>
      </c>
      <c r="AA3006">
        <v>0</v>
      </c>
      <c r="AB3006">
        <v>27.543287657260993</v>
      </c>
      <c r="AC3006">
        <v>0</v>
      </c>
      <c r="AD3006">
        <v>0</v>
      </c>
      <c r="AE3006">
        <v>246.57530667916311</v>
      </c>
    </row>
    <row r="3007" spans="1:31" x14ac:dyDescent="0.25">
      <c r="A3007">
        <v>1632462</v>
      </c>
      <c r="B3007">
        <v>1</v>
      </c>
      <c r="C3007" t="s">
        <v>80</v>
      </c>
      <c r="D3007" t="s">
        <v>90</v>
      </c>
      <c r="E3007" t="s">
        <v>178</v>
      </c>
      <c r="F3007" t="s">
        <v>8840</v>
      </c>
      <c r="G3007" t="s">
        <v>227</v>
      </c>
      <c r="H3007" t="s">
        <v>149</v>
      </c>
      <c r="I3007" t="s">
        <v>135</v>
      </c>
      <c r="J3007" t="s">
        <v>136</v>
      </c>
      <c r="K3007" t="s">
        <v>137</v>
      </c>
      <c r="L3007" t="s">
        <v>8841</v>
      </c>
      <c r="M3007" t="s">
        <v>8842</v>
      </c>
      <c r="N3007">
        <v>0.73944444399999998</v>
      </c>
      <c r="O3007">
        <v>0</v>
      </c>
      <c r="P3007">
        <v>228</v>
      </c>
      <c r="Q3007">
        <v>0</v>
      </c>
      <c r="R3007">
        <v>0</v>
      </c>
      <c r="S3007">
        <v>0</v>
      </c>
      <c r="T3007">
        <v>16</v>
      </c>
      <c r="U3007">
        <v>0</v>
      </c>
      <c r="V3007">
        <v>0</v>
      </c>
      <c r="W3007">
        <v>0</v>
      </c>
      <c r="X3007">
        <v>52.491352239006119</v>
      </c>
      <c r="Y3007">
        <v>0</v>
      </c>
      <c r="Z3007">
        <v>0</v>
      </c>
      <c r="AA3007">
        <v>0</v>
      </c>
      <c r="AB3007">
        <v>2.0921214425450105</v>
      </c>
      <c r="AC3007">
        <v>0</v>
      </c>
      <c r="AD3007">
        <v>0</v>
      </c>
      <c r="AE3007">
        <v>54.583473681551126</v>
      </c>
    </row>
    <row r="3008" spans="1:31" x14ac:dyDescent="0.25">
      <c r="A3008">
        <v>1632133</v>
      </c>
      <c r="B3008">
        <v>1</v>
      </c>
      <c r="C3008" t="s">
        <v>80</v>
      </c>
      <c r="D3008" t="s">
        <v>105</v>
      </c>
      <c r="E3008" t="s">
        <v>178</v>
      </c>
      <c r="F3008" t="s">
        <v>8843</v>
      </c>
      <c r="G3008" t="s">
        <v>187</v>
      </c>
      <c r="H3008" t="s">
        <v>149</v>
      </c>
      <c r="I3008" t="s">
        <v>135</v>
      </c>
      <c r="J3008" t="s">
        <v>136</v>
      </c>
      <c r="K3008" t="s">
        <v>137</v>
      </c>
      <c r="L3008" t="s">
        <v>8844</v>
      </c>
      <c r="M3008" t="s">
        <v>8845</v>
      </c>
      <c r="N3008">
        <v>3.403333333</v>
      </c>
      <c r="O3008">
        <v>0</v>
      </c>
      <c r="P3008">
        <v>67</v>
      </c>
      <c r="Q3008">
        <v>0</v>
      </c>
      <c r="R3008">
        <v>0</v>
      </c>
      <c r="S3008">
        <v>0</v>
      </c>
      <c r="T3008">
        <v>5</v>
      </c>
      <c r="U3008">
        <v>0</v>
      </c>
      <c r="V3008">
        <v>0</v>
      </c>
      <c r="W3008">
        <v>0</v>
      </c>
      <c r="X3008">
        <v>69.004010708035608</v>
      </c>
      <c r="Y3008">
        <v>0</v>
      </c>
      <c r="Z3008">
        <v>0</v>
      </c>
      <c r="AA3008">
        <v>0</v>
      </c>
      <c r="AB3008">
        <v>8.0924864485330801</v>
      </c>
      <c r="AC3008">
        <v>0</v>
      </c>
      <c r="AD3008">
        <v>0</v>
      </c>
      <c r="AE3008">
        <v>77.096497156568688</v>
      </c>
    </row>
    <row r="3009" spans="1:31" x14ac:dyDescent="0.25">
      <c r="A3009">
        <v>1632419</v>
      </c>
      <c r="B3009">
        <v>1</v>
      </c>
      <c r="C3009" t="s">
        <v>80</v>
      </c>
      <c r="D3009" t="s">
        <v>107</v>
      </c>
      <c r="E3009" t="s">
        <v>178</v>
      </c>
      <c r="F3009" t="s">
        <v>8846</v>
      </c>
      <c r="G3009" t="s">
        <v>187</v>
      </c>
      <c r="H3009" t="s">
        <v>149</v>
      </c>
      <c r="I3009" t="s">
        <v>135</v>
      </c>
      <c r="J3009" t="s">
        <v>136</v>
      </c>
      <c r="K3009" t="s">
        <v>137</v>
      </c>
      <c r="L3009" t="s">
        <v>8847</v>
      </c>
      <c r="M3009" t="s">
        <v>8848</v>
      </c>
      <c r="N3009">
        <v>2.3172222219999998</v>
      </c>
      <c r="O3009">
        <v>0</v>
      </c>
      <c r="P3009">
        <v>37</v>
      </c>
      <c r="Q3009">
        <v>0</v>
      </c>
      <c r="R3009">
        <v>0</v>
      </c>
      <c r="S3009">
        <v>0</v>
      </c>
      <c r="T3009">
        <v>4</v>
      </c>
      <c r="U3009">
        <v>0</v>
      </c>
      <c r="V3009">
        <v>0</v>
      </c>
      <c r="W3009">
        <v>0</v>
      </c>
      <c r="X3009">
        <v>12.568660133778904</v>
      </c>
      <c r="Y3009">
        <v>0</v>
      </c>
      <c r="Z3009">
        <v>0</v>
      </c>
      <c r="AA3009">
        <v>0</v>
      </c>
      <c r="AB3009">
        <v>4.2461219604777783E-4</v>
      </c>
      <c r="AC3009">
        <v>0</v>
      </c>
      <c r="AD3009">
        <v>0</v>
      </c>
      <c r="AE3009">
        <v>12.569084745974951</v>
      </c>
    </row>
    <row r="3010" spans="1:31" x14ac:dyDescent="0.25">
      <c r="A3010">
        <v>1632445</v>
      </c>
      <c r="B3010">
        <v>1</v>
      </c>
      <c r="C3010" t="s">
        <v>81</v>
      </c>
      <c r="D3010" t="s">
        <v>128</v>
      </c>
      <c r="E3010" t="s">
        <v>178</v>
      </c>
      <c r="F3010" t="s">
        <v>8849</v>
      </c>
      <c r="G3010" t="s">
        <v>403</v>
      </c>
      <c r="H3010" t="s">
        <v>149</v>
      </c>
      <c r="I3010" t="s">
        <v>135</v>
      </c>
      <c r="J3010" t="s">
        <v>136</v>
      </c>
      <c r="K3010" t="s">
        <v>137</v>
      </c>
      <c r="L3010" t="s">
        <v>8850</v>
      </c>
      <c r="M3010" t="s">
        <v>8851</v>
      </c>
      <c r="N3010">
        <v>2.9725000000000001</v>
      </c>
      <c r="O3010">
        <v>0</v>
      </c>
      <c r="P3010">
        <v>53</v>
      </c>
      <c r="Q3010">
        <v>0</v>
      </c>
      <c r="R3010">
        <v>12</v>
      </c>
      <c r="S3010">
        <v>0</v>
      </c>
      <c r="T3010">
        <v>5</v>
      </c>
      <c r="U3010">
        <v>0</v>
      </c>
      <c r="V3010">
        <v>0</v>
      </c>
      <c r="W3010">
        <v>0</v>
      </c>
      <c r="X3010">
        <v>39.16846070760802</v>
      </c>
      <c r="Y3010">
        <v>0</v>
      </c>
      <c r="Z3010">
        <v>5.211781405508197</v>
      </c>
      <c r="AA3010">
        <v>0</v>
      </c>
      <c r="AB3010">
        <v>9.5968297991307718</v>
      </c>
      <c r="AC3010">
        <v>0</v>
      </c>
      <c r="AD3010">
        <v>0</v>
      </c>
      <c r="AE3010">
        <v>53.977071912246991</v>
      </c>
    </row>
    <row r="3011" spans="1:31" x14ac:dyDescent="0.25">
      <c r="A3011">
        <v>1632153</v>
      </c>
      <c r="B3011">
        <v>1</v>
      </c>
      <c r="C3011" t="s">
        <v>80</v>
      </c>
      <c r="D3011" t="s">
        <v>106</v>
      </c>
      <c r="E3011" t="s">
        <v>140</v>
      </c>
      <c r="F3011" t="s">
        <v>8852</v>
      </c>
      <c r="G3011" t="s">
        <v>133</v>
      </c>
      <c r="H3011" t="s">
        <v>134</v>
      </c>
      <c r="I3011" t="s">
        <v>135</v>
      </c>
      <c r="J3011" t="s">
        <v>136</v>
      </c>
      <c r="K3011" t="s">
        <v>137</v>
      </c>
      <c r="L3011" t="s">
        <v>8853</v>
      </c>
      <c r="M3011" t="s">
        <v>8854</v>
      </c>
      <c r="N3011">
        <v>0.66416666599999996</v>
      </c>
      <c r="O3011">
        <v>5</v>
      </c>
      <c r="P3011">
        <v>10332</v>
      </c>
      <c r="Q3011">
        <v>0</v>
      </c>
      <c r="R3011">
        <v>15</v>
      </c>
      <c r="S3011">
        <v>20</v>
      </c>
      <c r="T3011">
        <v>2840</v>
      </c>
      <c r="U3011">
        <v>0</v>
      </c>
      <c r="V3011">
        <v>0</v>
      </c>
      <c r="W3011">
        <v>1.0175547073296951</v>
      </c>
      <c r="X3011">
        <v>1617.0624811943696</v>
      </c>
      <c r="Y3011">
        <v>0</v>
      </c>
      <c r="Z3011">
        <v>5.1417587549599713</v>
      </c>
      <c r="AA3011">
        <v>102.36051601402863</v>
      </c>
      <c r="AB3011">
        <v>1857.4867075342429</v>
      </c>
      <c r="AC3011">
        <v>0</v>
      </c>
      <c r="AD3011">
        <v>0</v>
      </c>
      <c r="AE3011">
        <v>3583.0690182049311</v>
      </c>
    </row>
    <row r="3012" spans="1:31" x14ac:dyDescent="0.25">
      <c r="A3012">
        <v>1632253</v>
      </c>
      <c r="B3012">
        <v>1</v>
      </c>
      <c r="C3012" t="s">
        <v>80</v>
      </c>
      <c r="D3012" t="s">
        <v>98</v>
      </c>
      <c r="E3012" t="s">
        <v>152</v>
      </c>
      <c r="F3012" t="s">
        <v>8855</v>
      </c>
      <c r="G3012" t="s">
        <v>154</v>
      </c>
      <c r="H3012" t="s">
        <v>149</v>
      </c>
      <c r="I3012" t="s">
        <v>135</v>
      </c>
      <c r="J3012" t="s">
        <v>136</v>
      </c>
      <c r="K3012" t="s">
        <v>137</v>
      </c>
      <c r="L3012" t="s">
        <v>8856</v>
      </c>
      <c r="M3012" t="s">
        <v>8857</v>
      </c>
      <c r="N3012">
        <v>5.2033333329999998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1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6.1585426826512233</v>
      </c>
      <c r="AC3012">
        <v>0</v>
      </c>
      <c r="AD3012">
        <v>0</v>
      </c>
      <c r="AE3012">
        <v>6.1585426826512233</v>
      </c>
    </row>
    <row r="3013" spans="1:31" x14ac:dyDescent="0.25">
      <c r="A3013">
        <v>1632196</v>
      </c>
      <c r="B3013">
        <v>1</v>
      </c>
      <c r="C3013" t="s">
        <v>80</v>
      </c>
      <c r="D3013" t="s">
        <v>96</v>
      </c>
      <c r="E3013" t="s">
        <v>152</v>
      </c>
      <c r="F3013" t="s">
        <v>8858</v>
      </c>
      <c r="G3013" t="s">
        <v>507</v>
      </c>
      <c r="H3013" t="s">
        <v>149</v>
      </c>
      <c r="I3013" t="s">
        <v>135</v>
      </c>
      <c r="J3013" t="s">
        <v>136</v>
      </c>
      <c r="K3013" t="s">
        <v>137</v>
      </c>
      <c r="L3013" t="s">
        <v>8859</v>
      </c>
      <c r="M3013" t="s">
        <v>8860</v>
      </c>
      <c r="N3013">
        <v>8.0861111109999992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5.7307409025629621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5.7307409025629621</v>
      </c>
    </row>
    <row r="3014" spans="1:31" x14ac:dyDescent="0.25">
      <c r="A3014">
        <v>1632090</v>
      </c>
      <c r="B3014">
        <v>1</v>
      </c>
      <c r="C3014" t="s">
        <v>80</v>
      </c>
      <c r="D3014" t="s">
        <v>100</v>
      </c>
      <c r="E3014" t="s">
        <v>178</v>
      </c>
      <c r="F3014" t="s">
        <v>8861</v>
      </c>
      <c r="G3014" t="s">
        <v>710</v>
      </c>
      <c r="H3014" t="s">
        <v>149</v>
      </c>
      <c r="I3014" t="s">
        <v>135</v>
      </c>
      <c r="J3014" t="s">
        <v>136</v>
      </c>
      <c r="K3014" t="s">
        <v>137</v>
      </c>
      <c r="L3014" t="s">
        <v>8862</v>
      </c>
      <c r="M3014" t="s">
        <v>8863</v>
      </c>
      <c r="N3014">
        <v>4.5905555549999999</v>
      </c>
      <c r="O3014">
        <v>0</v>
      </c>
      <c r="P3014">
        <v>92</v>
      </c>
      <c r="Q3014">
        <v>0</v>
      </c>
      <c r="R3014">
        <v>0</v>
      </c>
      <c r="S3014">
        <v>0</v>
      </c>
      <c r="T3014">
        <v>1</v>
      </c>
      <c r="U3014">
        <v>0</v>
      </c>
      <c r="V3014">
        <v>0</v>
      </c>
      <c r="W3014">
        <v>0</v>
      </c>
      <c r="X3014">
        <v>54.834272554091832</v>
      </c>
      <c r="Y3014">
        <v>0</v>
      </c>
      <c r="Z3014">
        <v>0</v>
      </c>
      <c r="AA3014">
        <v>0</v>
      </c>
      <c r="AB3014">
        <v>1.3784159142397379</v>
      </c>
      <c r="AC3014">
        <v>0</v>
      </c>
      <c r="AD3014">
        <v>0</v>
      </c>
      <c r="AE3014">
        <v>56.212688468331571</v>
      </c>
    </row>
    <row r="3015" spans="1:31" x14ac:dyDescent="0.25">
      <c r="A3015">
        <v>1632047</v>
      </c>
      <c r="B3015">
        <v>1</v>
      </c>
      <c r="C3015" t="s">
        <v>80</v>
      </c>
      <c r="D3015" t="s">
        <v>107</v>
      </c>
      <c r="E3015" t="s">
        <v>152</v>
      </c>
      <c r="F3015" t="s">
        <v>8864</v>
      </c>
      <c r="G3015" t="s">
        <v>168</v>
      </c>
      <c r="H3015" t="s">
        <v>149</v>
      </c>
      <c r="I3015" t="s">
        <v>135</v>
      </c>
      <c r="J3015" t="s">
        <v>136</v>
      </c>
      <c r="K3015" t="s">
        <v>137</v>
      </c>
      <c r="L3015" t="s">
        <v>8865</v>
      </c>
      <c r="M3015" t="s">
        <v>8866</v>
      </c>
      <c r="N3015">
        <v>7.5702777770000003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1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92.81446242787689</v>
      </c>
      <c r="AC3015">
        <v>0</v>
      </c>
      <c r="AD3015">
        <v>0</v>
      </c>
      <c r="AE3015">
        <v>92.81446242787689</v>
      </c>
    </row>
    <row r="3016" spans="1:31" x14ac:dyDescent="0.25">
      <c r="A3016">
        <v>1632488</v>
      </c>
      <c r="B3016">
        <v>1</v>
      </c>
      <c r="C3016" t="s">
        <v>80</v>
      </c>
      <c r="D3016" t="s">
        <v>99</v>
      </c>
      <c r="E3016" t="s">
        <v>152</v>
      </c>
      <c r="F3016" t="s">
        <v>8867</v>
      </c>
      <c r="G3016" t="s">
        <v>154</v>
      </c>
      <c r="H3016" t="s">
        <v>149</v>
      </c>
      <c r="I3016" t="s">
        <v>135</v>
      </c>
      <c r="J3016" t="s">
        <v>136</v>
      </c>
      <c r="K3016" t="s">
        <v>137</v>
      </c>
      <c r="L3016" t="s">
        <v>8868</v>
      </c>
      <c r="M3016" t="s">
        <v>8869</v>
      </c>
      <c r="N3016">
        <v>1.845277777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2.8432316520666672E-2</v>
      </c>
      <c r="AC3016">
        <v>0</v>
      </c>
      <c r="AD3016">
        <v>0</v>
      </c>
      <c r="AE3016">
        <v>2.8432316520666672E-2</v>
      </c>
    </row>
    <row r="3017" spans="1:31" x14ac:dyDescent="0.25">
      <c r="A3017">
        <v>1632004</v>
      </c>
      <c r="B3017">
        <v>1</v>
      </c>
      <c r="C3017" t="s">
        <v>80</v>
      </c>
      <c r="D3017" t="s">
        <v>111</v>
      </c>
      <c r="E3017" t="s">
        <v>178</v>
      </c>
      <c r="F3017" t="s">
        <v>8870</v>
      </c>
      <c r="G3017" t="s">
        <v>227</v>
      </c>
      <c r="H3017" t="s">
        <v>149</v>
      </c>
      <c r="I3017" t="s">
        <v>135</v>
      </c>
      <c r="J3017" t="s">
        <v>136</v>
      </c>
      <c r="K3017" t="s">
        <v>137</v>
      </c>
      <c r="L3017" t="s">
        <v>8871</v>
      </c>
      <c r="M3017" t="s">
        <v>8872</v>
      </c>
      <c r="N3017">
        <v>0.81027777700000003</v>
      </c>
      <c r="O3017">
        <v>0</v>
      </c>
      <c r="P3017">
        <v>134</v>
      </c>
      <c r="Q3017">
        <v>0</v>
      </c>
      <c r="R3017">
        <v>0</v>
      </c>
      <c r="S3017">
        <v>0</v>
      </c>
      <c r="T3017">
        <v>9</v>
      </c>
      <c r="U3017">
        <v>0</v>
      </c>
      <c r="V3017">
        <v>0</v>
      </c>
      <c r="W3017">
        <v>0</v>
      </c>
      <c r="X3017">
        <v>24.035958757415358</v>
      </c>
      <c r="Y3017">
        <v>0</v>
      </c>
      <c r="Z3017">
        <v>0</v>
      </c>
      <c r="AA3017">
        <v>0</v>
      </c>
      <c r="AB3017">
        <v>0.8983020274295419</v>
      </c>
      <c r="AC3017">
        <v>0</v>
      </c>
      <c r="AD3017">
        <v>0</v>
      </c>
      <c r="AE3017">
        <v>24.934260784844898</v>
      </c>
    </row>
    <row r="3018" spans="1:31" x14ac:dyDescent="0.25">
      <c r="A3018">
        <v>1632336</v>
      </c>
      <c r="B3018">
        <v>1</v>
      </c>
      <c r="C3018" t="s">
        <v>80</v>
      </c>
      <c r="D3018" t="s">
        <v>97</v>
      </c>
      <c r="E3018" t="s">
        <v>152</v>
      </c>
      <c r="F3018" t="s">
        <v>1513</v>
      </c>
      <c r="G3018" t="s">
        <v>172</v>
      </c>
      <c r="H3018" t="s">
        <v>149</v>
      </c>
      <c r="I3018" t="s">
        <v>135</v>
      </c>
      <c r="J3018" t="s">
        <v>136</v>
      </c>
      <c r="K3018" t="s">
        <v>137</v>
      </c>
      <c r="L3018" t="s">
        <v>8873</v>
      </c>
      <c r="M3018" t="s">
        <v>8874</v>
      </c>
      <c r="N3018">
        <v>2.7683333330000002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1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63.961984573169758</v>
      </c>
      <c r="AC3018">
        <v>0</v>
      </c>
      <c r="AD3018">
        <v>0</v>
      </c>
      <c r="AE3018">
        <v>63.961984573169758</v>
      </c>
    </row>
    <row r="3019" spans="1:31" x14ac:dyDescent="0.25">
      <c r="A3019">
        <v>1632405</v>
      </c>
      <c r="B3019">
        <v>1</v>
      </c>
      <c r="C3019" t="s">
        <v>81</v>
      </c>
      <c r="D3019" t="s">
        <v>128</v>
      </c>
      <c r="E3019" t="s">
        <v>131</v>
      </c>
      <c r="F3019" t="s">
        <v>8875</v>
      </c>
      <c r="G3019" t="s">
        <v>161</v>
      </c>
      <c r="H3019" t="s">
        <v>134</v>
      </c>
      <c r="I3019" t="s">
        <v>135</v>
      </c>
      <c r="J3019" t="s">
        <v>136</v>
      </c>
      <c r="K3019" t="s">
        <v>137</v>
      </c>
      <c r="L3019" t="s">
        <v>8876</v>
      </c>
      <c r="M3019" t="s">
        <v>1199</v>
      </c>
      <c r="N3019">
        <v>1.304444444</v>
      </c>
      <c r="O3019">
        <v>0</v>
      </c>
      <c r="P3019">
        <v>107</v>
      </c>
      <c r="Q3019">
        <v>0</v>
      </c>
      <c r="R3019">
        <v>22</v>
      </c>
      <c r="S3019">
        <v>0</v>
      </c>
      <c r="T3019">
        <v>12</v>
      </c>
      <c r="U3019">
        <v>0</v>
      </c>
      <c r="V3019">
        <v>0</v>
      </c>
      <c r="W3019">
        <v>0</v>
      </c>
      <c r="X3019">
        <v>30.156830549059112</v>
      </c>
      <c r="Y3019">
        <v>0</v>
      </c>
      <c r="Z3019">
        <v>3.5492233575145336</v>
      </c>
      <c r="AA3019">
        <v>0</v>
      </c>
      <c r="AB3019">
        <v>4.0355974870417199</v>
      </c>
      <c r="AC3019">
        <v>0</v>
      </c>
      <c r="AD3019">
        <v>0</v>
      </c>
      <c r="AE3019">
        <v>37.741651393615363</v>
      </c>
    </row>
    <row r="3020" spans="1:31" x14ac:dyDescent="0.25">
      <c r="A3020">
        <v>1632050</v>
      </c>
      <c r="B3020">
        <v>1</v>
      </c>
      <c r="C3020" t="s">
        <v>81</v>
      </c>
      <c r="D3020" t="s">
        <v>118</v>
      </c>
      <c r="E3020" t="s">
        <v>146</v>
      </c>
      <c r="F3020" t="s">
        <v>8877</v>
      </c>
      <c r="G3020" t="s">
        <v>148</v>
      </c>
      <c r="H3020" t="s">
        <v>149</v>
      </c>
      <c r="I3020" t="s">
        <v>135</v>
      </c>
      <c r="J3020" t="s">
        <v>136</v>
      </c>
      <c r="K3020" t="s">
        <v>143</v>
      </c>
      <c r="L3020" t="s">
        <v>8878</v>
      </c>
      <c r="M3020" t="s">
        <v>8879</v>
      </c>
      <c r="N3020">
        <v>8.4292333330000009</v>
      </c>
      <c r="O3020">
        <v>0</v>
      </c>
      <c r="P3020">
        <v>903</v>
      </c>
      <c r="Q3020">
        <v>0</v>
      </c>
      <c r="R3020">
        <v>1</v>
      </c>
      <c r="S3020">
        <v>0</v>
      </c>
      <c r="T3020">
        <v>60</v>
      </c>
      <c r="U3020">
        <v>0</v>
      </c>
      <c r="V3020">
        <v>0</v>
      </c>
      <c r="W3020">
        <v>0</v>
      </c>
      <c r="X3020">
        <v>1994.5813342774243</v>
      </c>
      <c r="Y3020">
        <v>0</v>
      </c>
      <c r="Z3020">
        <v>0.55047635001563255</v>
      </c>
      <c r="AA3020">
        <v>0</v>
      </c>
      <c r="AB3020">
        <v>546.41182082537614</v>
      </c>
      <c r="AC3020">
        <v>0</v>
      </c>
      <c r="AD3020">
        <v>0</v>
      </c>
      <c r="AE3020">
        <v>2541.543631452816</v>
      </c>
    </row>
    <row r="3021" spans="1:31" x14ac:dyDescent="0.25">
      <c r="A3021">
        <v>1632127</v>
      </c>
      <c r="B3021">
        <v>1</v>
      </c>
      <c r="C3021" t="s">
        <v>80</v>
      </c>
      <c r="D3021" t="s">
        <v>101</v>
      </c>
      <c r="E3021" t="s">
        <v>152</v>
      </c>
      <c r="F3021" t="s">
        <v>8880</v>
      </c>
      <c r="G3021" t="s">
        <v>507</v>
      </c>
      <c r="H3021" t="s">
        <v>149</v>
      </c>
      <c r="I3021" t="s">
        <v>135</v>
      </c>
      <c r="J3021" t="s">
        <v>136</v>
      </c>
      <c r="K3021" t="s">
        <v>137</v>
      </c>
      <c r="L3021" t="s">
        <v>8881</v>
      </c>
      <c r="M3021" t="s">
        <v>8882</v>
      </c>
      <c r="N3021">
        <v>6.5611111109999998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4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1.6357612404664412</v>
      </c>
      <c r="AC3021">
        <v>0</v>
      </c>
      <c r="AD3021">
        <v>0</v>
      </c>
      <c r="AE3021">
        <v>1.6357612404664412</v>
      </c>
    </row>
    <row r="3022" spans="1:31" x14ac:dyDescent="0.25">
      <c r="A3022">
        <v>1632319</v>
      </c>
      <c r="B3022">
        <v>1</v>
      </c>
      <c r="C3022" t="s">
        <v>81</v>
      </c>
      <c r="D3022" t="s">
        <v>116</v>
      </c>
      <c r="E3022" t="s">
        <v>140</v>
      </c>
      <c r="F3022" t="s">
        <v>8883</v>
      </c>
      <c r="G3022" t="s">
        <v>1212</v>
      </c>
      <c r="H3022" t="s">
        <v>134</v>
      </c>
      <c r="I3022" t="s">
        <v>135</v>
      </c>
      <c r="J3022" t="s">
        <v>136</v>
      </c>
      <c r="K3022" t="s">
        <v>137</v>
      </c>
      <c r="L3022" t="s">
        <v>8884</v>
      </c>
      <c r="M3022" t="s">
        <v>8885</v>
      </c>
      <c r="N3022">
        <v>2.1988888879999999</v>
      </c>
      <c r="O3022">
        <v>8</v>
      </c>
      <c r="P3022">
        <v>4478</v>
      </c>
      <c r="Q3022">
        <v>527</v>
      </c>
      <c r="R3022">
        <v>417</v>
      </c>
      <c r="S3022">
        <v>53</v>
      </c>
      <c r="T3022">
        <v>508</v>
      </c>
      <c r="U3022">
        <v>6</v>
      </c>
      <c r="V3022">
        <v>0</v>
      </c>
      <c r="W3022">
        <v>3.4700024305528641</v>
      </c>
      <c r="X3022">
        <v>1055.1545003150984</v>
      </c>
      <c r="Y3022">
        <v>331.80438924021746</v>
      </c>
      <c r="Z3022">
        <v>79.648182479334238</v>
      </c>
      <c r="AA3022">
        <v>757.79471071436365</v>
      </c>
      <c r="AB3022">
        <v>475.91801781763803</v>
      </c>
      <c r="AC3022">
        <v>270.71961529755561</v>
      </c>
      <c r="AD3022">
        <v>0</v>
      </c>
      <c r="AE3022">
        <v>2974.5094182947601</v>
      </c>
    </row>
    <row r="3023" spans="1:31" x14ac:dyDescent="0.25">
      <c r="A3023">
        <v>1632173</v>
      </c>
      <c r="B3023">
        <v>1</v>
      </c>
      <c r="C3023" t="s">
        <v>80</v>
      </c>
      <c r="D3023" t="s">
        <v>106</v>
      </c>
      <c r="E3023" t="s">
        <v>140</v>
      </c>
      <c r="F3023" t="s">
        <v>8886</v>
      </c>
      <c r="G3023" t="s">
        <v>161</v>
      </c>
      <c r="H3023" t="s">
        <v>134</v>
      </c>
      <c r="I3023" t="s">
        <v>135</v>
      </c>
      <c r="J3023" t="s">
        <v>136</v>
      </c>
      <c r="K3023" t="s">
        <v>137</v>
      </c>
      <c r="L3023" t="s">
        <v>8887</v>
      </c>
      <c r="M3023" t="s">
        <v>8888</v>
      </c>
      <c r="N3023">
        <v>0.56194444399999999</v>
      </c>
      <c r="O3023">
        <v>0</v>
      </c>
      <c r="P3023">
        <v>4</v>
      </c>
      <c r="Q3023">
        <v>33</v>
      </c>
      <c r="R3023">
        <v>288</v>
      </c>
      <c r="S3023">
        <v>8</v>
      </c>
      <c r="T3023">
        <v>55</v>
      </c>
      <c r="U3023">
        <v>0</v>
      </c>
      <c r="V3023">
        <v>0</v>
      </c>
      <c r="W3023">
        <v>0</v>
      </c>
      <c r="X3023">
        <v>0.49673474293599884</v>
      </c>
      <c r="Y3023">
        <v>17.804130966637484</v>
      </c>
      <c r="Z3023">
        <v>95.401554480863552</v>
      </c>
      <c r="AA3023">
        <v>24.451966666417881</v>
      </c>
      <c r="AB3023">
        <v>46.451974194770912</v>
      </c>
      <c r="AC3023">
        <v>0</v>
      </c>
      <c r="AD3023">
        <v>0</v>
      </c>
      <c r="AE3023">
        <v>184.60636105162584</v>
      </c>
    </row>
    <row r="3024" spans="1:31" x14ac:dyDescent="0.25">
      <c r="A3024">
        <v>1632213</v>
      </c>
      <c r="B3024">
        <v>1</v>
      </c>
      <c r="C3024" t="s">
        <v>80</v>
      </c>
      <c r="D3024" t="s">
        <v>104</v>
      </c>
      <c r="E3024" t="s">
        <v>152</v>
      </c>
      <c r="F3024" t="s">
        <v>8889</v>
      </c>
      <c r="G3024" t="s">
        <v>154</v>
      </c>
      <c r="H3024" t="s">
        <v>149</v>
      </c>
      <c r="I3024" t="s">
        <v>135</v>
      </c>
      <c r="J3024" t="s">
        <v>136</v>
      </c>
      <c r="K3024" t="s">
        <v>137</v>
      </c>
      <c r="L3024" t="s">
        <v>8890</v>
      </c>
      <c r="M3024" t="s">
        <v>8891</v>
      </c>
      <c r="N3024">
        <v>5.6586111109999999</v>
      </c>
      <c r="O3024">
        <v>0</v>
      </c>
      <c r="P3024">
        <v>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0.23556476601475582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0.23556476601475582</v>
      </c>
    </row>
    <row r="3025" spans="1:31" x14ac:dyDescent="0.25">
      <c r="A3025">
        <v>1632067</v>
      </c>
      <c r="B3025">
        <v>1</v>
      </c>
      <c r="C3025" t="s">
        <v>80</v>
      </c>
      <c r="D3025" t="s">
        <v>86</v>
      </c>
      <c r="E3025" t="s">
        <v>146</v>
      </c>
      <c r="F3025" t="s">
        <v>8892</v>
      </c>
      <c r="G3025" t="s">
        <v>227</v>
      </c>
      <c r="H3025" t="s">
        <v>149</v>
      </c>
      <c r="I3025" t="s">
        <v>135</v>
      </c>
      <c r="J3025" t="s">
        <v>136</v>
      </c>
      <c r="K3025" t="s">
        <v>137</v>
      </c>
      <c r="L3025" t="s">
        <v>8893</v>
      </c>
      <c r="M3025" t="s">
        <v>8894</v>
      </c>
      <c r="N3025">
        <v>1.8405555549999999</v>
      </c>
      <c r="O3025">
        <v>0</v>
      </c>
      <c r="P3025">
        <v>96</v>
      </c>
      <c r="Q3025">
        <v>0</v>
      </c>
      <c r="R3025">
        <v>0</v>
      </c>
      <c r="S3025">
        <v>0</v>
      </c>
      <c r="T3025">
        <v>20</v>
      </c>
      <c r="U3025">
        <v>0</v>
      </c>
      <c r="V3025">
        <v>0</v>
      </c>
      <c r="W3025">
        <v>0</v>
      </c>
      <c r="X3025">
        <v>90.521183862561571</v>
      </c>
      <c r="Y3025">
        <v>0</v>
      </c>
      <c r="Z3025">
        <v>0</v>
      </c>
      <c r="AA3025">
        <v>0</v>
      </c>
      <c r="AB3025">
        <v>233.1931277704206</v>
      </c>
      <c r="AC3025">
        <v>0</v>
      </c>
      <c r="AD3025">
        <v>0</v>
      </c>
      <c r="AE3025">
        <v>323.71431163298217</v>
      </c>
    </row>
    <row r="3026" spans="1:31" x14ac:dyDescent="0.25">
      <c r="A3026">
        <v>1632107</v>
      </c>
      <c r="B3026">
        <v>1</v>
      </c>
      <c r="C3026" t="s">
        <v>80</v>
      </c>
      <c r="D3026" t="s">
        <v>111</v>
      </c>
      <c r="E3026" t="s">
        <v>178</v>
      </c>
      <c r="F3026" t="s">
        <v>8895</v>
      </c>
      <c r="G3026" t="s">
        <v>148</v>
      </c>
      <c r="H3026" t="s">
        <v>149</v>
      </c>
      <c r="I3026" t="s">
        <v>135</v>
      </c>
      <c r="J3026" t="s">
        <v>136</v>
      </c>
      <c r="K3026" t="s">
        <v>143</v>
      </c>
      <c r="L3026" t="s">
        <v>8896</v>
      </c>
      <c r="M3026" t="s">
        <v>8743</v>
      </c>
      <c r="N3026">
        <v>2.8833333329999999</v>
      </c>
      <c r="O3026">
        <v>0</v>
      </c>
      <c r="P3026">
        <v>287</v>
      </c>
      <c r="Q3026">
        <v>0</v>
      </c>
      <c r="R3026">
        <v>0</v>
      </c>
      <c r="S3026">
        <v>0</v>
      </c>
      <c r="T3026">
        <v>5</v>
      </c>
      <c r="U3026">
        <v>0</v>
      </c>
      <c r="V3026">
        <v>0</v>
      </c>
      <c r="W3026">
        <v>0</v>
      </c>
      <c r="X3026">
        <v>208.67096117517232</v>
      </c>
      <c r="Y3026">
        <v>0</v>
      </c>
      <c r="Z3026">
        <v>0</v>
      </c>
      <c r="AA3026">
        <v>0</v>
      </c>
      <c r="AB3026">
        <v>10.455055785045735</v>
      </c>
      <c r="AC3026">
        <v>0</v>
      </c>
      <c r="AD3026">
        <v>0</v>
      </c>
      <c r="AE3026">
        <v>219.12601696021807</v>
      </c>
    </row>
    <row r="3027" spans="1:31" x14ac:dyDescent="0.25">
      <c r="A3027">
        <v>1632273</v>
      </c>
      <c r="B3027">
        <v>1</v>
      </c>
      <c r="C3027" t="s">
        <v>80</v>
      </c>
      <c r="D3027" t="s">
        <v>83</v>
      </c>
      <c r="E3027" t="s">
        <v>178</v>
      </c>
      <c r="F3027" t="s">
        <v>8897</v>
      </c>
      <c r="G3027" t="s">
        <v>359</v>
      </c>
      <c r="H3027" t="s">
        <v>149</v>
      </c>
      <c r="I3027" t="s">
        <v>135</v>
      </c>
      <c r="J3027" t="s">
        <v>136</v>
      </c>
      <c r="K3027" t="s">
        <v>137</v>
      </c>
      <c r="L3027" t="s">
        <v>8898</v>
      </c>
      <c r="M3027" t="s">
        <v>8899</v>
      </c>
      <c r="N3027">
        <v>0.824722222</v>
      </c>
      <c r="O3027">
        <v>0</v>
      </c>
      <c r="P3027">
        <v>19</v>
      </c>
      <c r="Q3027">
        <v>0</v>
      </c>
      <c r="R3027">
        <v>0</v>
      </c>
      <c r="S3027">
        <v>0</v>
      </c>
      <c r="T3027">
        <v>7</v>
      </c>
      <c r="U3027">
        <v>0</v>
      </c>
      <c r="V3027">
        <v>0</v>
      </c>
      <c r="W3027">
        <v>0</v>
      </c>
      <c r="X3027">
        <v>7.2960881234678743</v>
      </c>
      <c r="Y3027">
        <v>0</v>
      </c>
      <c r="Z3027">
        <v>0</v>
      </c>
      <c r="AA3027">
        <v>0</v>
      </c>
      <c r="AB3027">
        <v>9.012181538409747</v>
      </c>
      <c r="AC3027">
        <v>0</v>
      </c>
      <c r="AD3027">
        <v>0</v>
      </c>
      <c r="AE3027">
        <v>16.30826966187762</v>
      </c>
    </row>
    <row r="3028" spans="1:31" x14ac:dyDescent="0.25">
      <c r="A3028">
        <v>1632256</v>
      </c>
      <c r="B3028">
        <v>1</v>
      </c>
      <c r="C3028" t="s">
        <v>80</v>
      </c>
      <c r="D3028" t="s">
        <v>88</v>
      </c>
      <c r="E3028" t="s">
        <v>362</v>
      </c>
      <c r="F3028" t="s">
        <v>8900</v>
      </c>
      <c r="G3028" t="s">
        <v>180</v>
      </c>
      <c r="H3028" t="s">
        <v>149</v>
      </c>
      <c r="I3028" t="s">
        <v>135</v>
      </c>
      <c r="J3028" t="s">
        <v>136</v>
      </c>
      <c r="K3028" t="s">
        <v>137</v>
      </c>
      <c r="L3028" t="s">
        <v>8901</v>
      </c>
      <c r="M3028" t="s">
        <v>8902</v>
      </c>
      <c r="N3028">
        <v>5.5744444440000001</v>
      </c>
      <c r="O3028">
        <v>0</v>
      </c>
      <c r="P3028">
        <v>33</v>
      </c>
      <c r="Q3028">
        <v>0</v>
      </c>
      <c r="R3028">
        <v>0</v>
      </c>
      <c r="S3028">
        <v>0</v>
      </c>
      <c r="T3028">
        <v>2</v>
      </c>
      <c r="U3028">
        <v>0</v>
      </c>
      <c r="V3028">
        <v>0</v>
      </c>
      <c r="W3028">
        <v>0</v>
      </c>
      <c r="X3028">
        <v>51.255373815800873</v>
      </c>
      <c r="Y3028">
        <v>0</v>
      </c>
      <c r="Z3028">
        <v>0</v>
      </c>
      <c r="AA3028">
        <v>0</v>
      </c>
      <c r="AB3028">
        <v>5.5249317926860799</v>
      </c>
      <c r="AC3028">
        <v>0</v>
      </c>
      <c r="AD3028">
        <v>0</v>
      </c>
      <c r="AE3028">
        <v>56.780305608486955</v>
      </c>
    </row>
    <row r="3029" spans="1:31" x14ac:dyDescent="0.25">
      <c r="A3029">
        <v>1632399</v>
      </c>
      <c r="B3029">
        <v>1</v>
      </c>
      <c r="C3029" t="s">
        <v>80</v>
      </c>
      <c r="D3029" t="s">
        <v>105</v>
      </c>
      <c r="E3029" t="s">
        <v>146</v>
      </c>
      <c r="F3029" t="s">
        <v>8903</v>
      </c>
      <c r="G3029" t="s">
        <v>187</v>
      </c>
      <c r="H3029" t="s">
        <v>149</v>
      </c>
      <c r="I3029" t="s">
        <v>135</v>
      </c>
      <c r="J3029" t="s">
        <v>136</v>
      </c>
      <c r="K3029" t="s">
        <v>137</v>
      </c>
      <c r="L3029" t="s">
        <v>8904</v>
      </c>
      <c r="M3029" t="s">
        <v>8905</v>
      </c>
      <c r="N3029">
        <v>0.196111111</v>
      </c>
      <c r="O3029">
        <v>0</v>
      </c>
      <c r="P3029">
        <v>10</v>
      </c>
      <c r="Q3029">
        <v>0</v>
      </c>
      <c r="R3029">
        <v>18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0.28914284387298334</v>
      </c>
      <c r="Y3029">
        <v>0</v>
      </c>
      <c r="Z3029">
        <v>0.98778580823999995</v>
      </c>
      <c r="AA3029">
        <v>0</v>
      </c>
      <c r="AB3029">
        <v>0</v>
      </c>
      <c r="AC3029">
        <v>0</v>
      </c>
      <c r="AD3029">
        <v>0</v>
      </c>
      <c r="AE3029">
        <v>1.2769286521129832</v>
      </c>
    </row>
    <row r="3030" spans="1:31" x14ac:dyDescent="0.25">
      <c r="A3030">
        <v>1632130</v>
      </c>
      <c r="B3030">
        <v>1</v>
      </c>
      <c r="C3030" t="s">
        <v>80</v>
      </c>
      <c r="D3030" t="s">
        <v>90</v>
      </c>
      <c r="E3030" t="s">
        <v>362</v>
      </c>
      <c r="F3030" t="s">
        <v>8906</v>
      </c>
      <c r="G3030" t="s">
        <v>227</v>
      </c>
      <c r="H3030" t="s">
        <v>149</v>
      </c>
      <c r="I3030" t="s">
        <v>135</v>
      </c>
      <c r="J3030" t="s">
        <v>136</v>
      </c>
      <c r="K3030" t="s">
        <v>137</v>
      </c>
      <c r="L3030" t="s">
        <v>8907</v>
      </c>
      <c r="M3030" t="s">
        <v>8908</v>
      </c>
      <c r="N3030">
        <v>1.6244444440000001</v>
      </c>
      <c r="O3030">
        <v>0</v>
      </c>
      <c r="P3030">
        <v>94</v>
      </c>
      <c r="Q3030">
        <v>0</v>
      </c>
      <c r="R3030">
        <v>0</v>
      </c>
      <c r="S3030">
        <v>0</v>
      </c>
      <c r="T3030">
        <v>60</v>
      </c>
      <c r="U3030">
        <v>0</v>
      </c>
      <c r="V3030">
        <v>0</v>
      </c>
      <c r="W3030">
        <v>0</v>
      </c>
      <c r="X3030">
        <v>43.598309024702189</v>
      </c>
      <c r="Y3030">
        <v>0</v>
      </c>
      <c r="Z3030">
        <v>0</v>
      </c>
      <c r="AA3030">
        <v>0</v>
      </c>
      <c r="AB3030">
        <v>136.41148299073126</v>
      </c>
      <c r="AC3030">
        <v>0</v>
      </c>
      <c r="AD3030">
        <v>0</v>
      </c>
      <c r="AE3030">
        <v>180.00979201543345</v>
      </c>
    </row>
    <row r="3031" spans="1:31" x14ac:dyDescent="0.25">
      <c r="A3031">
        <v>1632236</v>
      </c>
      <c r="B3031">
        <v>1</v>
      </c>
      <c r="C3031" t="s">
        <v>80</v>
      </c>
      <c r="D3031" t="s">
        <v>97</v>
      </c>
      <c r="E3031" t="s">
        <v>178</v>
      </c>
      <c r="F3031" t="s">
        <v>8909</v>
      </c>
      <c r="G3031" t="s">
        <v>227</v>
      </c>
      <c r="H3031" t="s">
        <v>149</v>
      </c>
      <c r="I3031" t="s">
        <v>135</v>
      </c>
      <c r="J3031" t="s">
        <v>136</v>
      </c>
      <c r="K3031" t="s">
        <v>137</v>
      </c>
      <c r="L3031" t="s">
        <v>8910</v>
      </c>
      <c r="M3031" t="s">
        <v>8911</v>
      </c>
      <c r="N3031">
        <v>1.7736111109999999</v>
      </c>
      <c r="O3031">
        <v>0</v>
      </c>
      <c r="P3031">
        <v>16</v>
      </c>
      <c r="Q3031">
        <v>0</v>
      </c>
      <c r="R3031">
        <v>0</v>
      </c>
      <c r="S3031">
        <v>0</v>
      </c>
      <c r="T3031">
        <v>4</v>
      </c>
      <c r="U3031">
        <v>0</v>
      </c>
      <c r="V3031">
        <v>0</v>
      </c>
      <c r="W3031">
        <v>0</v>
      </c>
      <c r="X3031">
        <v>12.623223077170438</v>
      </c>
      <c r="Y3031">
        <v>0</v>
      </c>
      <c r="Z3031">
        <v>0</v>
      </c>
      <c r="AA3031">
        <v>0</v>
      </c>
      <c r="AB3031">
        <v>8.012728263150521</v>
      </c>
      <c r="AC3031">
        <v>0</v>
      </c>
      <c r="AD3031">
        <v>0</v>
      </c>
      <c r="AE3031">
        <v>20.635951340320958</v>
      </c>
    </row>
    <row r="3032" spans="1:31" x14ac:dyDescent="0.25">
      <c r="A3032">
        <v>1632150</v>
      </c>
      <c r="B3032">
        <v>1</v>
      </c>
      <c r="C3032" t="s">
        <v>80</v>
      </c>
      <c r="D3032" t="s">
        <v>104</v>
      </c>
      <c r="E3032" t="s">
        <v>152</v>
      </c>
      <c r="F3032" t="s">
        <v>8912</v>
      </c>
      <c r="G3032" t="s">
        <v>154</v>
      </c>
      <c r="H3032" t="s">
        <v>149</v>
      </c>
      <c r="I3032" t="s">
        <v>135</v>
      </c>
      <c r="J3032" t="s">
        <v>136</v>
      </c>
      <c r="K3032" t="s">
        <v>137</v>
      </c>
      <c r="L3032" t="s">
        <v>8913</v>
      </c>
      <c r="M3032" t="s">
        <v>8914</v>
      </c>
      <c r="N3032">
        <v>5.0563888879999999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1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11.271104710757667</v>
      </c>
      <c r="AC3032">
        <v>0</v>
      </c>
      <c r="AD3032">
        <v>0</v>
      </c>
      <c r="AE3032">
        <v>11.271104710757667</v>
      </c>
    </row>
    <row r="3033" spans="1:31" x14ac:dyDescent="0.25">
      <c r="A3033">
        <v>1632485</v>
      </c>
      <c r="B3033">
        <v>1</v>
      </c>
      <c r="C3033" t="s">
        <v>80</v>
      </c>
      <c r="D3033" t="s">
        <v>85</v>
      </c>
      <c r="E3033" t="s">
        <v>152</v>
      </c>
      <c r="F3033" t="s">
        <v>8915</v>
      </c>
      <c r="G3033" t="s">
        <v>227</v>
      </c>
      <c r="H3033" t="s">
        <v>149</v>
      </c>
      <c r="I3033" t="s">
        <v>135</v>
      </c>
      <c r="J3033" t="s">
        <v>136</v>
      </c>
      <c r="K3033" t="s">
        <v>137</v>
      </c>
      <c r="L3033" t="s">
        <v>8916</v>
      </c>
      <c r="M3033" t="s">
        <v>8917</v>
      </c>
      <c r="N3033">
        <v>0.64611111099999996</v>
      </c>
      <c r="O3033">
        <v>0</v>
      </c>
      <c r="P3033">
        <v>20</v>
      </c>
      <c r="Q3033">
        <v>0</v>
      </c>
      <c r="R3033">
        <v>0</v>
      </c>
      <c r="S3033">
        <v>0</v>
      </c>
      <c r="T3033">
        <v>5</v>
      </c>
      <c r="U3033">
        <v>0</v>
      </c>
      <c r="V3033">
        <v>0</v>
      </c>
      <c r="W3033">
        <v>0</v>
      </c>
      <c r="X3033">
        <v>4.8543980597483323</v>
      </c>
      <c r="Y3033">
        <v>0</v>
      </c>
      <c r="Z3033">
        <v>0</v>
      </c>
      <c r="AA3033">
        <v>0</v>
      </c>
      <c r="AB3033">
        <v>1.8492566112675641</v>
      </c>
      <c r="AC3033">
        <v>0</v>
      </c>
      <c r="AD3033">
        <v>0</v>
      </c>
      <c r="AE3033">
        <v>6.7036546710158964</v>
      </c>
    </row>
    <row r="3034" spans="1:31" x14ac:dyDescent="0.25">
      <c r="A3034">
        <v>1633118</v>
      </c>
      <c r="B3034">
        <v>1</v>
      </c>
      <c r="C3034" t="s">
        <v>80</v>
      </c>
      <c r="D3034" t="s">
        <v>105</v>
      </c>
      <c r="E3034" t="s">
        <v>152</v>
      </c>
      <c r="F3034" t="s">
        <v>8918</v>
      </c>
      <c r="G3034" t="s">
        <v>154</v>
      </c>
      <c r="H3034" t="s">
        <v>149</v>
      </c>
      <c r="I3034" t="s">
        <v>135</v>
      </c>
      <c r="J3034" t="s">
        <v>136</v>
      </c>
      <c r="K3034" t="s">
        <v>137</v>
      </c>
      <c r="L3034" t="s">
        <v>8919</v>
      </c>
      <c r="M3034" t="s">
        <v>8920</v>
      </c>
      <c r="N3034">
        <v>0.99333333300000004</v>
      </c>
      <c r="O3034">
        <v>0</v>
      </c>
      <c r="P3034">
        <v>1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</row>
    <row r="3035" spans="1:31" x14ac:dyDescent="0.25">
      <c r="A3035">
        <v>1632926</v>
      </c>
      <c r="B3035">
        <v>1</v>
      </c>
      <c r="C3035" t="s">
        <v>81</v>
      </c>
      <c r="D3035" t="s">
        <v>127</v>
      </c>
      <c r="E3035" t="s">
        <v>140</v>
      </c>
      <c r="F3035" t="s">
        <v>8921</v>
      </c>
      <c r="G3035" t="s">
        <v>161</v>
      </c>
      <c r="H3035" t="s">
        <v>134</v>
      </c>
      <c r="I3035" t="s">
        <v>135</v>
      </c>
      <c r="J3035" t="s">
        <v>136</v>
      </c>
      <c r="K3035" t="s">
        <v>137</v>
      </c>
      <c r="L3035" t="s">
        <v>8922</v>
      </c>
      <c r="M3035" t="s">
        <v>8923</v>
      </c>
      <c r="N3035">
        <v>3.9838888880000001</v>
      </c>
      <c r="O3035">
        <v>0</v>
      </c>
      <c r="P3035">
        <v>17</v>
      </c>
      <c r="Q3035">
        <v>0</v>
      </c>
      <c r="R3035">
        <v>3</v>
      </c>
      <c r="S3035">
        <v>5</v>
      </c>
      <c r="T3035">
        <v>12</v>
      </c>
      <c r="U3035">
        <v>0</v>
      </c>
      <c r="V3035">
        <v>0</v>
      </c>
      <c r="W3035">
        <v>0</v>
      </c>
      <c r="X3035">
        <v>18.477016253234833</v>
      </c>
      <c r="Y3035">
        <v>0</v>
      </c>
      <c r="Z3035">
        <v>3.1582230780500322</v>
      </c>
      <c r="AA3035">
        <v>132.48460426221692</v>
      </c>
      <c r="AB3035">
        <v>98.728133537787073</v>
      </c>
      <c r="AC3035">
        <v>0</v>
      </c>
      <c r="AD3035">
        <v>0</v>
      </c>
      <c r="AE3035">
        <v>252.84797713128887</v>
      </c>
    </row>
    <row r="3036" spans="1:31" x14ac:dyDescent="0.25">
      <c r="A3036">
        <v>1632594</v>
      </c>
      <c r="B3036">
        <v>1</v>
      </c>
      <c r="C3036" t="s">
        <v>81</v>
      </c>
      <c r="D3036" t="s">
        <v>122</v>
      </c>
      <c r="E3036" t="s">
        <v>178</v>
      </c>
      <c r="F3036" t="s">
        <v>8924</v>
      </c>
      <c r="G3036" t="s">
        <v>187</v>
      </c>
      <c r="H3036" t="s">
        <v>149</v>
      </c>
      <c r="I3036" t="s">
        <v>135</v>
      </c>
      <c r="J3036" t="s">
        <v>136</v>
      </c>
      <c r="K3036" t="s">
        <v>137</v>
      </c>
      <c r="L3036" t="s">
        <v>8925</v>
      </c>
      <c r="M3036" t="s">
        <v>8926</v>
      </c>
      <c r="N3036">
        <v>1.768611111</v>
      </c>
      <c r="O3036">
        <v>0</v>
      </c>
      <c r="P3036">
        <v>126</v>
      </c>
      <c r="Q3036">
        <v>0</v>
      </c>
      <c r="R3036">
        <v>0</v>
      </c>
      <c r="S3036">
        <v>0</v>
      </c>
      <c r="T3036">
        <v>18</v>
      </c>
      <c r="U3036">
        <v>0</v>
      </c>
      <c r="V3036">
        <v>0</v>
      </c>
      <c r="W3036">
        <v>0</v>
      </c>
      <c r="X3036">
        <v>41.957370079423995</v>
      </c>
      <c r="Y3036">
        <v>0</v>
      </c>
      <c r="Z3036">
        <v>0</v>
      </c>
      <c r="AA3036">
        <v>0</v>
      </c>
      <c r="AB3036">
        <v>29.632919922208732</v>
      </c>
      <c r="AC3036">
        <v>0</v>
      </c>
      <c r="AD3036">
        <v>0</v>
      </c>
      <c r="AE3036">
        <v>71.590290001632724</v>
      </c>
    </row>
    <row r="3037" spans="1:31" x14ac:dyDescent="0.25">
      <c r="A3037">
        <v>1632763</v>
      </c>
      <c r="B3037">
        <v>1</v>
      </c>
      <c r="C3037" t="s">
        <v>80</v>
      </c>
      <c r="D3037" t="s">
        <v>106</v>
      </c>
      <c r="E3037" t="s">
        <v>178</v>
      </c>
      <c r="F3037" t="s">
        <v>6002</v>
      </c>
      <c r="G3037" t="s">
        <v>227</v>
      </c>
      <c r="H3037" t="s">
        <v>149</v>
      </c>
      <c r="I3037" t="s">
        <v>135</v>
      </c>
      <c r="J3037" t="s">
        <v>136</v>
      </c>
      <c r="K3037" t="s">
        <v>137</v>
      </c>
      <c r="L3037" t="s">
        <v>8927</v>
      </c>
      <c r="M3037" t="s">
        <v>8928</v>
      </c>
      <c r="N3037">
        <v>2.0991666659999999</v>
      </c>
      <c r="O3037">
        <v>0</v>
      </c>
      <c r="P3037">
        <v>5</v>
      </c>
      <c r="Q3037">
        <v>0</v>
      </c>
      <c r="R3037">
        <v>0</v>
      </c>
      <c r="S3037">
        <v>0</v>
      </c>
      <c r="T3037">
        <v>4</v>
      </c>
      <c r="U3037">
        <v>0</v>
      </c>
      <c r="V3037">
        <v>0</v>
      </c>
      <c r="W3037">
        <v>0</v>
      </c>
      <c r="X3037">
        <v>1.4425758977546401</v>
      </c>
      <c r="Y3037">
        <v>0</v>
      </c>
      <c r="Z3037">
        <v>0</v>
      </c>
      <c r="AA3037">
        <v>0</v>
      </c>
      <c r="AB3037">
        <v>6.9050984043534198</v>
      </c>
      <c r="AC3037">
        <v>0</v>
      </c>
      <c r="AD3037">
        <v>0</v>
      </c>
      <c r="AE3037">
        <v>8.3476743021080608</v>
      </c>
    </row>
    <row r="3038" spans="1:31" x14ac:dyDescent="0.25">
      <c r="A3038">
        <v>1632617</v>
      </c>
      <c r="B3038">
        <v>1</v>
      </c>
      <c r="C3038" t="s">
        <v>80</v>
      </c>
      <c r="D3038" t="s">
        <v>91</v>
      </c>
      <c r="E3038" t="s">
        <v>204</v>
      </c>
      <c r="F3038" t="s">
        <v>8929</v>
      </c>
      <c r="G3038" t="s">
        <v>918</v>
      </c>
      <c r="H3038" t="s">
        <v>134</v>
      </c>
      <c r="I3038" t="s">
        <v>191</v>
      </c>
      <c r="J3038" t="s">
        <v>136</v>
      </c>
      <c r="K3038" t="s">
        <v>137</v>
      </c>
      <c r="L3038" t="s">
        <v>8930</v>
      </c>
      <c r="M3038" t="s">
        <v>8931</v>
      </c>
      <c r="N3038">
        <v>7.7777769999999996E-3</v>
      </c>
      <c r="O3038">
        <v>11</v>
      </c>
      <c r="P3038">
        <v>523</v>
      </c>
      <c r="Q3038">
        <v>18</v>
      </c>
      <c r="R3038">
        <v>69</v>
      </c>
      <c r="S3038">
        <v>12</v>
      </c>
      <c r="T3038">
        <v>87</v>
      </c>
      <c r="U3038">
        <v>2</v>
      </c>
      <c r="V3038">
        <v>1</v>
      </c>
      <c r="W3038">
        <v>2.8935252215333329E-2</v>
      </c>
      <c r="X3038">
        <v>0.92974085091236258</v>
      </c>
      <c r="Y3038">
        <v>0.10670461407202333</v>
      </c>
      <c r="Z3038">
        <v>3.5682690846981127E-2</v>
      </c>
      <c r="AA3038">
        <v>0.67072271444114229</v>
      </c>
      <c r="AB3038">
        <v>0.58152040807609751</v>
      </c>
      <c r="AC3038">
        <v>0.20261151099167998</v>
      </c>
      <c r="AD3038">
        <v>0.43171232962219441</v>
      </c>
      <c r="AE3038">
        <v>2.9876303711778149</v>
      </c>
    </row>
    <row r="3039" spans="1:31" x14ac:dyDescent="0.25">
      <c r="A3039">
        <v>1632740</v>
      </c>
      <c r="B3039">
        <v>1</v>
      </c>
      <c r="C3039" t="s">
        <v>81</v>
      </c>
      <c r="D3039" t="s">
        <v>128</v>
      </c>
      <c r="E3039" t="s">
        <v>131</v>
      </c>
      <c r="F3039" t="s">
        <v>8932</v>
      </c>
      <c r="G3039" t="s">
        <v>8933</v>
      </c>
      <c r="H3039" t="s">
        <v>134</v>
      </c>
      <c r="I3039" t="s">
        <v>135</v>
      </c>
      <c r="J3039" t="s">
        <v>136</v>
      </c>
      <c r="K3039" t="s">
        <v>137</v>
      </c>
      <c r="L3039" t="s">
        <v>8934</v>
      </c>
      <c r="M3039" t="s">
        <v>8935</v>
      </c>
      <c r="N3039">
        <v>6.5702777770000003</v>
      </c>
      <c r="O3039">
        <v>0</v>
      </c>
      <c r="P3039">
        <v>0</v>
      </c>
      <c r="Q3039">
        <v>0</v>
      </c>
      <c r="R3039">
        <v>0</v>
      </c>
      <c r="S3039">
        <v>1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2.1476764400177895</v>
      </c>
      <c r="AB3039">
        <v>0</v>
      </c>
      <c r="AC3039">
        <v>0</v>
      </c>
      <c r="AD3039">
        <v>0</v>
      </c>
      <c r="AE3039">
        <v>2.1476764400177895</v>
      </c>
    </row>
    <row r="3040" spans="1:31" x14ac:dyDescent="0.25">
      <c r="A3040">
        <v>1633072</v>
      </c>
      <c r="B3040">
        <v>1</v>
      </c>
      <c r="C3040" t="s">
        <v>80</v>
      </c>
      <c r="D3040" t="s">
        <v>105</v>
      </c>
      <c r="E3040" t="s">
        <v>152</v>
      </c>
      <c r="F3040" t="s">
        <v>8936</v>
      </c>
      <c r="G3040" t="s">
        <v>154</v>
      </c>
      <c r="H3040" t="s">
        <v>149</v>
      </c>
      <c r="I3040" t="s">
        <v>135</v>
      </c>
      <c r="J3040" t="s">
        <v>136</v>
      </c>
      <c r="K3040" t="s">
        <v>137</v>
      </c>
      <c r="L3040" t="s">
        <v>8937</v>
      </c>
      <c r="M3040" t="s">
        <v>8938</v>
      </c>
      <c r="N3040">
        <v>0.64333333299999995</v>
      </c>
      <c r="O3040">
        <v>0</v>
      </c>
      <c r="P3040">
        <v>2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0.28059534561306165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0.28059534561306165</v>
      </c>
    </row>
    <row r="3041" spans="1:31" x14ac:dyDescent="0.25">
      <c r="A3041">
        <v>1632949</v>
      </c>
      <c r="B3041">
        <v>1</v>
      </c>
      <c r="C3041" t="s">
        <v>80</v>
      </c>
      <c r="D3041" t="s">
        <v>105</v>
      </c>
      <c r="E3041" t="s">
        <v>152</v>
      </c>
      <c r="F3041" t="s">
        <v>8939</v>
      </c>
      <c r="G3041" t="s">
        <v>172</v>
      </c>
      <c r="H3041" t="s">
        <v>149</v>
      </c>
      <c r="I3041" t="s">
        <v>135</v>
      </c>
      <c r="J3041" t="s">
        <v>136</v>
      </c>
      <c r="K3041" t="s">
        <v>137</v>
      </c>
      <c r="L3041" t="s">
        <v>8940</v>
      </c>
      <c r="M3041" t="s">
        <v>8941</v>
      </c>
      <c r="N3041">
        <v>1.227777777</v>
      </c>
      <c r="O3041">
        <v>0</v>
      </c>
      <c r="P3041">
        <v>2</v>
      </c>
      <c r="Q3041">
        <v>0</v>
      </c>
      <c r="R3041">
        <v>0</v>
      </c>
      <c r="S3041">
        <v>0</v>
      </c>
      <c r="T3041">
        <v>1</v>
      </c>
      <c r="U3041">
        <v>0</v>
      </c>
      <c r="V3041">
        <v>0</v>
      </c>
      <c r="W3041">
        <v>0</v>
      </c>
      <c r="X3041">
        <v>0.74992725254410009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0.74992725254410009</v>
      </c>
    </row>
    <row r="3042" spans="1:31" x14ac:dyDescent="0.25">
      <c r="A3042">
        <v>1632972</v>
      </c>
      <c r="B3042">
        <v>1</v>
      </c>
      <c r="C3042" t="s">
        <v>81</v>
      </c>
      <c r="D3042" t="s">
        <v>117</v>
      </c>
      <c r="E3042" t="s">
        <v>178</v>
      </c>
      <c r="F3042" t="s">
        <v>8942</v>
      </c>
      <c r="G3042" t="s">
        <v>8943</v>
      </c>
      <c r="H3042" t="s">
        <v>149</v>
      </c>
      <c r="I3042" t="s">
        <v>135</v>
      </c>
      <c r="J3042" t="s">
        <v>136</v>
      </c>
      <c r="K3042" t="s">
        <v>137</v>
      </c>
      <c r="L3042" t="s">
        <v>8944</v>
      </c>
      <c r="M3042" t="s">
        <v>8945</v>
      </c>
      <c r="N3042">
        <v>1.244722222</v>
      </c>
      <c r="O3042">
        <v>0</v>
      </c>
      <c r="P3042">
        <v>29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5.16613587351703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5.16613587351703</v>
      </c>
    </row>
    <row r="3043" spans="1:31" x14ac:dyDescent="0.25">
      <c r="A3043">
        <v>1632995</v>
      </c>
      <c r="B3043">
        <v>1</v>
      </c>
      <c r="C3043" t="s">
        <v>80</v>
      </c>
      <c r="D3043" t="s">
        <v>96</v>
      </c>
      <c r="E3043" t="s">
        <v>178</v>
      </c>
      <c r="F3043" t="s">
        <v>8946</v>
      </c>
      <c r="G3043" t="s">
        <v>403</v>
      </c>
      <c r="H3043" t="s">
        <v>149</v>
      </c>
      <c r="I3043" t="s">
        <v>135</v>
      </c>
      <c r="J3043" t="s">
        <v>136</v>
      </c>
      <c r="K3043" t="s">
        <v>137</v>
      </c>
      <c r="L3043" t="s">
        <v>8947</v>
      </c>
      <c r="M3043" t="s">
        <v>8948</v>
      </c>
      <c r="N3043">
        <v>1.8008333329999999</v>
      </c>
      <c r="O3043">
        <v>0</v>
      </c>
      <c r="P3043">
        <v>75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14.666503510935918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14.666503510935918</v>
      </c>
    </row>
    <row r="3044" spans="1:31" x14ac:dyDescent="0.25">
      <c r="A3044">
        <v>1633264</v>
      </c>
      <c r="B3044">
        <v>1</v>
      </c>
      <c r="C3044" t="s">
        <v>81</v>
      </c>
      <c r="D3044" t="s">
        <v>128</v>
      </c>
      <c r="E3044" t="s">
        <v>642</v>
      </c>
      <c r="F3044" t="s">
        <v>8949</v>
      </c>
      <c r="G3044" t="s">
        <v>161</v>
      </c>
      <c r="H3044" t="s">
        <v>134</v>
      </c>
      <c r="I3044" t="s">
        <v>135</v>
      </c>
      <c r="J3044" t="s">
        <v>136</v>
      </c>
      <c r="K3044" t="s">
        <v>137</v>
      </c>
      <c r="L3044" t="s">
        <v>8950</v>
      </c>
      <c r="M3044" t="s">
        <v>8951</v>
      </c>
      <c r="N3044">
        <v>0.8175</v>
      </c>
      <c r="O3044">
        <v>0</v>
      </c>
      <c r="P3044">
        <v>9217</v>
      </c>
      <c r="Q3044">
        <v>0</v>
      </c>
      <c r="R3044">
        <v>0</v>
      </c>
      <c r="S3044">
        <v>59</v>
      </c>
      <c r="T3044">
        <v>2031</v>
      </c>
      <c r="U3044">
        <v>47</v>
      </c>
      <c r="V3044">
        <v>59</v>
      </c>
      <c r="W3044">
        <v>0</v>
      </c>
      <c r="X3044">
        <v>1904.5020875968294</v>
      </c>
      <c r="Y3044">
        <v>0</v>
      </c>
      <c r="Z3044">
        <v>0</v>
      </c>
      <c r="AA3044">
        <v>388.12499434188845</v>
      </c>
      <c r="AB3044">
        <v>1151.3393487865928</v>
      </c>
      <c r="AC3044">
        <v>1282.1112947405773</v>
      </c>
      <c r="AD3044">
        <v>372.72170453436991</v>
      </c>
      <c r="AE3044">
        <v>5098.7994300002574</v>
      </c>
    </row>
    <row r="3045" spans="1:31" x14ac:dyDescent="0.25">
      <c r="A3045">
        <v>1632554</v>
      </c>
      <c r="B3045">
        <v>1</v>
      </c>
      <c r="C3045" t="s">
        <v>80</v>
      </c>
      <c r="D3045" t="s">
        <v>89</v>
      </c>
      <c r="E3045" t="s">
        <v>362</v>
      </c>
      <c r="F3045" t="s">
        <v>8952</v>
      </c>
      <c r="G3045" t="s">
        <v>227</v>
      </c>
      <c r="H3045" t="s">
        <v>149</v>
      </c>
      <c r="I3045" t="s">
        <v>135</v>
      </c>
      <c r="J3045" t="s">
        <v>136</v>
      </c>
      <c r="K3045" t="s">
        <v>137</v>
      </c>
      <c r="L3045" t="s">
        <v>8953</v>
      </c>
      <c r="M3045" t="s">
        <v>8954</v>
      </c>
      <c r="N3045">
        <v>0.72777777700000001</v>
      </c>
      <c r="O3045">
        <v>0</v>
      </c>
      <c r="P3045">
        <v>64</v>
      </c>
      <c r="Q3045">
        <v>0</v>
      </c>
      <c r="R3045">
        <v>0</v>
      </c>
      <c r="S3045">
        <v>0</v>
      </c>
      <c r="T3045">
        <v>1</v>
      </c>
      <c r="U3045">
        <v>0</v>
      </c>
      <c r="V3045">
        <v>0</v>
      </c>
      <c r="W3045">
        <v>0</v>
      </c>
      <c r="X3045">
        <v>18.249668977228303</v>
      </c>
      <c r="Y3045">
        <v>0</v>
      </c>
      <c r="Z3045">
        <v>0</v>
      </c>
      <c r="AA3045">
        <v>0</v>
      </c>
      <c r="AB3045">
        <v>0.1535132761447256</v>
      </c>
      <c r="AC3045">
        <v>0</v>
      </c>
      <c r="AD3045">
        <v>0</v>
      </c>
      <c r="AE3045">
        <v>18.403182253373028</v>
      </c>
    </row>
    <row r="3046" spans="1:31" x14ac:dyDescent="0.25">
      <c r="A3046">
        <v>1632803</v>
      </c>
      <c r="B3046">
        <v>1</v>
      </c>
      <c r="C3046" t="s">
        <v>81</v>
      </c>
      <c r="D3046" t="s">
        <v>128</v>
      </c>
      <c r="E3046" t="s">
        <v>152</v>
      </c>
      <c r="F3046" t="s">
        <v>8955</v>
      </c>
      <c r="G3046" t="s">
        <v>154</v>
      </c>
      <c r="H3046" t="s">
        <v>149</v>
      </c>
      <c r="I3046" t="s">
        <v>135</v>
      </c>
      <c r="J3046" t="s">
        <v>136</v>
      </c>
      <c r="K3046" t="s">
        <v>137</v>
      </c>
      <c r="L3046" t="s">
        <v>8956</v>
      </c>
      <c r="M3046" t="s">
        <v>8957</v>
      </c>
      <c r="N3046">
        <v>2.8083333330000002</v>
      </c>
      <c r="O3046">
        <v>0</v>
      </c>
      <c r="P3046">
        <v>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0.51896299272407664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0.51896299272407664</v>
      </c>
    </row>
    <row r="3047" spans="1:31" x14ac:dyDescent="0.25">
      <c r="A3047">
        <v>1632909</v>
      </c>
      <c r="B3047">
        <v>1</v>
      </c>
      <c r="C3047" t="s">
        <v>80</v>
      </c>
      <c r="D3047" t="s">
        <v>104</v>
      </c>
      <c r="E3047" t="s">
        <v>140</v>
      </c>
      <c r="F3047" t="s">
        <v>8958</v>
      </c>
      <c r="G3047" t="s">
        <v>161</v>
      </c>
      <c r="H3047" t="s">
        <v>134</v>
      </c>
      <c r="I3047" t="s">
        <v>135</v>
      </c>
      <c r="J3047" t="s">
        <v>136</v>
      </c>
      <c r="K3047" t="s">
        <v>137</v>
      </c>
      <c r="L3047" t="s">
        <v>8959</v>
      </c>
      <c r="M3047" t="s">
        <v>8960</v>
      </c>
      <c r="N3047">
        <v>3.1494444439999998</v>
      </c>
      <c r="O3047">
        <v>9</v>
      </c>
      <c r="P3047">
        <v>0</v>
      </c>
      <c r="Q3047">
        <v>67</v>
      </c>
      <c r="R3047">
        <v>1</v>
      </c>
      <c r="S3047">
        <v>25</v>
      </c>
      <c r="T3047">
        <v>1</v>
      </c>
      <c r="U3047">
        <v>0</v>
      </c>
      <c r="V3047">
        <v>0</v>
      </c>
      <c r="W3047">
        <v>21.381799531764816</v>
      </c>
      <c r="X3047">
        <v>0</v>
      </c>
      <c r="Y3047">
        <v>92.43670952953299</v>
      </c>
      <c r="Z3047">
        <v>11.136450328007946</v>
      </c>
      <c r="AA3047">
        <v>630.80836013103226</v>
      </c>
      <c r="AB3047">
        <v>34.290863021291791</v>
      </c>
      <c r="AC3047">
        <v>0</v>
      </c>
      <c r="AD3047">
        <v>0</v>
      </c>
      <c r="AE3047">
        <v>790.05418254162976</v>
      </c>
    </row>
    <row r="3048" spans="1:31" x14ac:dyDescent="0.25">
      <c r="A3048">
        <v>1633241</v>
      </c>
      <c r="B3048">
        <v>1</v>
      </c>
      <c r="C3048" t="s">
        <v>81</v>
      </c>
      <c r="D3048" t="s">
        <v>127</v>
      </c>
      <c r="E3048" t="s">
        <v>178</v>
      </c>
      <c r="F3048" t="s">
        <v>8961</v>
      </c>
      <c r="G3048" t="s">
        <v>359</v>
      </c>
      <c r="H3048" t="s">
        <v>149</v>
      </c>
      <c r="I3048" t="s">
        <v>135</v>
      </c>
      <c r="J3048" t="s">
        <v>136</v>
      </c>
      <c r="K3048" t="s">
        <v>137</v>
      </c>
      <c r="L3048" t="s">
        <v>8962</v>
      </c>
      <c r="M3048" t="s">
        <v>8963</v>
      </c>
      <c r="N3048">
        <v>13.918055555</v>
      </c>
      <c r="O3048">
        <v>0</v>
      </c>
      <c r="P3048">
        <v>11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36.754180872737599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36.754180872737599</v>
      </c>
    </row>
    <row r="3049" spans="1:31" x14ac:dyDescent="0.25">
      <c r="A3049">
        <v>1633055</v>
      </c>
      <c r="B3049">
        <v>1</v>
      </c>
      <c r="C3049" t="s">
        <v>80</v>
      </c>
      <c r="D3049" t="s">
        <v>90</v>
      </c>
      <c r="E3049" t="s">
        <v>152</v>
      </c>
      <c r="F3049" t="s">
        <v>8964</v>
      </c>
      <c r="G3049" t="s">
        <v>154</v>
      </c>
      <c r="H3049" t="s">
        <v>149</v>
      </c>
      <c r="I3049" t="s">
        <v>135</v>
      </c>
      <c r="J3049" t="s">
        <v>136</v>
      </c>
      <c r="K3049" t="s">
        <v>137</v>
      </c>
      <c r="L3049" t="s">
        <v>8965</v>
      </c>
      <c r="M3049" t="s">
        <v>8966</v>
      </c>
      <c r="N3049">
        <v>0.83</v>
      </c>
      <c r="O3049">
        <v>0</v>
      </c>
      <c r="P3049">
        <v>3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0.41611831284856254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0.41611831284856254</v>
      </c>
    </row>
    <row r="3050" spans="1:31" x14ac:dyDescent="0.25">
      <c r="A3050">
        <v>1632657</v>
      </c>
      <c r="B3050">
        <v>1</v>
      </c>
      <c r="C3050" t="s">
        <v>80</v>
      </c>
      <c r="D3050" t="s">
        <v>90</v>
      </c>
      <c r="E3050" t="s">
        <v>152</v>
      </c>
      <c r="F3050" t="s">
        <v>8967</v>
      </c>
      <c r="G3050" t="s">
        <v>168</v>
      </c>
      <c r="H3050" t="s">
        <v>149</v>
      </c>
      <c r="I3050" t="s">
        <v>135</v>
      </c>
      <c r="J3050" t="s">
        <v>136</v>
      </c>
      <c r="K3050" t="s">
        <v>137</v>
      </c>
      <c r="L3050" t="s">
        <v>8968</v>
      </c>
      <c r="M3050" t="s">
        <v>8969</v>
      </c>
      <c r="N3050">
        <v>2.7661111109999998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2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5.3797851261051957</v>
      </c>
      <c r="AC3050">
        <v>0</v>
      </c>
      <c r="AD3050">
        <v>0</v>
      </c>
      <c r="AE3050">
        <v>5.3797851261051957</v>
      </c>
    </row>
    <row r="3051" spans="1:31" x14ac:dyDescent="0.25">
      <c r="A3051">
        <v>1633058</v>
      </c>
      <c r="B3051">
        <v>1</v>
      </c>
      <c r="C3051" t="s">
        <v>81</v>
      </c>
      <c r="D3051" t="s">
        <v>122</v>
      </c>
      <c r="E3051" t="s">
        <v>152</v>
      </c>
      <c r="F3051" t="s">
        <v>8970</v>
      </c>
      <c r="G3051" t="s">
        <v>154</v>
      </c>
      <c r="H3051" t="s">
        <v>149</v>
      </c>
      <c r="I3051" t="s">
        <v>135</v>
      </c>
      <c r="J3051" t="s">
        <v>136</v>
      </c>
      <c r="K3051" t="s">
        <v>137</v>
      </c>
      <c r="L3051" t="s">
        <v>8971</v>
      </c>
      <c r="M3051" t="s">
        <v>8972</v>
      </c>
      <c r="N3051">
        <v>2.9647222219999998</v>
      </c>
      <c r="O3051">
        <v>0</v>
      </c>
      <c r="P3051">
        <v>2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1.1541635268897648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1.1541635268897648</v>
      </c>
    </row>
    <row r="3052" spans="1:31" x14ac:dyDescent="0.25">
      <c r="A3052">
        <v>1633009</v>
      </c>
      <c r="B3052">
        <v>1</v>
      </c>
      <c r="C3052" t="s">
        <v>81</v>
      </c>
      <c r="D3052" t="s">
        <v>127</v>
      </c>
      <c r="E3052" t="s">
        <v>131</v>
      </c>
      <c r="F3052" t="s">
        <v>8973</v>
      </c>
      <c r="G3052" t="s">
        <v>161</v>
      </c>
      <c r="H3052" t="s">
        <v>134</v>
      </c>
      <c r="I3052" t="s">
        <v>135</v>
      </c>
      <c r="J3052" t="s">
        <v>136</v>
      </c>
      <c r="K3052" t="s">
        <v>137</v>
      </c>
      <c r="L3052" t="s">
        <v>8974</v>
      </c>
      <c r="M3052" t="s">
        <v>8975</v>
      </c>
      <c r="N3052">
        <v>1.0847222219999999</v>
      </c>
      <c r="O3052">
        <v>5</v>
      </c>
      <c r="P3052">
        <v>0</v>
      </c>
      <c r="Q3052">
        <v>155</v>
      </c>
      <c r="R3052">
        <v>6</v>
      </c>
      <c r="S3052">
        <v>6</v>
      </c>
      <c r="T3052">
        <v>0</v>
      </c>
      <c r="U3052">
        <v>0</v>
      </c>
      <c r="V3052">
        <v>0</v>
      </c>
      <c r="W3052">
        <v>0.84257712903830329</v>
      </c>
      <c r="X3052">
        <v>0</v>
      </c>
      <c r="Y3052">
        <v>46.363068169413921</v>
      </c>
      <c r="Z3052">
        <v>1.1515437829832891</v>
      </c>
      <c r="AA3052">
        <v>12.989989175100767</v>
      </c>
      <c r="AB3052">
        <v>0</v>
      </c>
      <c r="AC3052">
        <v>0</v>
      </c>
      <c r="AD3052">
        <v>0</v>
      </c>
      <c r="AE3052">
        <v>61.347178256536282</v>
      </c>
    </row>
    <row r="3053" spans="1:31" x14ac:dyDescent="0.25">
      <c r="A3053">
        <v>1632680</v>
      </c>
      <c r="B3053">
        <v>1</v>
      </c>
      <c r="C3053" t="s">
        <v>80</v>
      </c>
      <c r="D3053" t="s">
        <v>110</v>
      </c>
      <c r="E3053" t="s">
        <v>362</v>
      </c>
      <c r="F3053" t="s">
        <v>8829</v>
      </c>
      <c r="G3053" t="s">
        <v>180</v>
      </c>
      <c r="H3053" t="s">
        <v>149</v>
      </c>
      <c r="I3053" t="s">
        <v>135</v>
      </c>
      <c r="J3053" t="s">
        <v>136</v>
      </c>
      <c r="K3053" t="s">
        <v>137</v>
      </c>
      <c r="L3053" t="s">
        <v>8976</v>
      </c>
      <c r="M3053" t="s">
        <v>8977</v>
      </c>
      <c r="N3053">
        <v>4.670833333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11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123.50117318663149</v>
      </c>
      <c r="AC3053">
        <v>0</v>
      </c>
      <c r="AD3053">
        <v>0</v>
      </c>
      <c r="AE3053">
        <v>123.50117318663149</v>
      </c>
    </row>
    <row r="3054" spans="1:31" x14ac:dyDescent="0.25">
      <c r="A3054">
        <v>1632723</v>
      </c>
      <c r="B3054">
        <v>1</v>
      </c>
      <c r="C3054" t="s">
        <v>80</v>
      </c>
      <c r="D3054" t="s">
        <v>83</v>
      </c>
      <c r="E3054" t="s">
        <v>131</v>
      </c>
      <c r="F3054" t="s">
        <v>8978</v>
      </c>
      <c r="G3054" t="s">
        <v>1322</v>
      </c>
      <c r="H3054" t="s">
        <v>134</v>
      </c>
      <c r="I3054" t="s">
        <v>135</v>
      </c>
      <c r="J3054" t="s">
        <v>136</v>
      </c>
      <c r="K3054" t="s">
        <v>137</v>
      </c>
      <c r="L3054" t="s">
        <v>8979</v>
      </c>
      <c r="M3054" t="s">
        <v>8980</v>
      </c>
      <c r="N3054">
        <v>1.438055555</v>
      </c>
      <c r="O3054">
        <v>0</v>
      </c>
      <c r="P3054">
        <v>477</v>
      </c>
      <c r="Q3054">
        <v>0</v>
      </c>
      <c r="R3054">
        <v>0</v>
      </c>
      <c r="S3054">
        <v>0</v>
      </c>
      <c r="T3054">
        <v>27</v>
      </c>
      <c r="U3054">
        <v>0</v>
      </c>
      <c r="V3054">
        <v>0</v>
      </c>
      <c r="W3054">
        <v>0</v>
      </c>
      <c r="X3054">
        <v>255.4154933600571</v>
      </c>
      <c r="Y3054">
        <v>0</v>
      </c>
      <c r="Z3054">
        <v>0</v>
      </c>
      <c r="AA3054">
        <v>0</v>
      </c>
      <c r="AB3054">
        <v>10.470452024052555</v>
      </c>
      <c r="AC3054">
        <v>0</v>
      </c>
      <c r="AD3054">
        <v>0</v>
      </c>
      <c r="AE3054">
        <v>265.88594538410968</v>
      </c>
    </row>
    <row r="3055" spans="1:31" x14ac:dyDescent="0.25">
      <c r="A3055">
        <v>1632823</v>
      </c>
      <c r="B3055">
        <v>1</v>
      </c>
      <c r="C3055" t="s">
        <v>80</v>
      </c>
      <c r="D3055" t="s">
        <v>97</v>
      </c>
      <c r="E3055" t="s">
        <v>131</v>
      </c>
      <c r="F3055" t="s">
        <v>8981</v>
      </c>
      <c r="G3055" t="s">
        <v>1992</v>
      </c>
      <c r="H3055" t="s">
        <v>134</v>
      </c>
      <c r="I3055" t="s">
        <v>135</v>
      </c>
      <c r="J3055" t="s">
        <v>136</v>
      </c>
      <c r="K3055" t="s">
        <v>137</v>
      </c>
      <c r="L3055" t="s">
        <v>8982</v>
      </c>
      <c r="M3055" t="s">
        <v>8983</v>
      </c>
      <c r="N3055">
        <v>2.7630555550000002</v>
      </c>
      <c r="O3055">
        <v>0</v>
      </c>
      <c r="P3055">
        <v>74</v>
      </c>
      <c r="Q3055">
        <v>0</v>
      </c>
      <c r="R3055">
        <v>8</v>
      </c>
      <c r="S3055">
        <v>0</v>
      </c>
      <c r="T3055">
        <v>19</v>
      </c>
      <c r="U3055">
        <v>0</v>
      </c>
      <c r="V3055">
        <v>0</v>
      </c>
      <c r="W3055">
        <v>0</v>
      </c>
      <c r="X3055">
        <v>44.806744514494426</v>
      </c>
      <c r="Y3055">
        <v>0</v>
      </c>
      <c r="Z3055">
        <v>4.8715505232572731</v>
      </c>
      <c r="AA3055">
        <v>0</v>
      </c>
      <c r="AB3055">
        <v>60.87499547137044</v>
      </c>
      <c r="AC3055">
        <v>0</v>
      </c>
      <c r="AD3055">
        <v>0</v>
      </c>
      <c r="AE3055">
        <v>110.55329050912214</v>
      </c>
    </row>
    <row r="3056" spans="1:31" x14ac:dyDescent="0.25">
      <c r="A3056">
        <v>1632700</v>
      </c>
      <c r="B3056">
        <v>1</v>
      </c>
      <c r="C3056" t="s">
        <v>80</v>
      </c>
      <c r="D3056" t="s">
        <v>91</v>
      </c>
      <c r="E3056" t="s">
        <v>204</v>
      </c>
      <c r="F3056" t="s">
        <v>8984</v>
      </c>
      <c r="G3056" t="s">
        <v>161</v>
      </c>
      <c r="H3056" t="s">
        <v>134</v>
      </c>
      <c r="I3056" t="s">
        <v>135</v>
      </c>
      <c r="J3056" t="s">
        <v>136</v>
      </c>
      <c r="K3056" t="s">
        <v>137</v>
      </c>
      <c r="L3056" t="s">
        <v>8985</v>
      </c>
      <c r="M3056" t="s">
        <v>8986</v>
      </c>
      <c r="N3056">
        <v>0.85694444400000003</v>
      </c>
      <c r="O3056">
        <v>11</v>
      </c>
      <c r="P3056">
        <v>523</v>
      </c>
      <c r="Q3056">
        <v>18</v>
      </c>
      <c r="R3056">
        <v>69</v>
      </c>
      <c r="S3056">
        <v>12</v>
      </c>
      <c r="T3056">
        <v>87</v>
      </c>
      <c r="U3056">
        <v>2</v>
      </c>
      <c r="V3056">
        <v>1</v>
      </c>
      <c r="W3056">
        <v>3.0335302851405217</v>
      </c>
      <c r="X3056">
        <v>97.472696190012698</v>
      </c>
      <c r="Y3056">
        <v>10.849978370685548</v>
      </c>
      <c r="Z3056">
        <v>3.3606647412353632</v>
      </c>
      <c r="AA3056">
        <v>70.660792547011624</v>
      </c>
      <c r="AB3056">
        <v>62.556132143987242</v>
      </c>
      <c r="AC3056">
        <v>19.833229783395584</v>
      </c>
      <c r="AD3056">
        <v>43.437678464748174</v>
      </c>
      <c r="AE3056">
        <v>311.20470252621675</v>
      </c>
    </row>
    <row r="3057" spans="1:31" x14ac:dyDescent="0.25">
      <c r="A3057">
        <v>1632866</v>
      </c>
      <c r="B3057">
        <v>1</v>
      </c>
      <c r="C3057" t="s">
        <v>80</v>
      </c>
      <c r="D3057" t="s">
        <v>101</v>
      </c>
      <c r="E3057" t="s">
        <v>152</v>
      </c>
      <c r="F3057" t="s">
        <v>8987</v>
      </c>
      <c r="G3057" t="s">
        <v>172</v>
      </c>
      <c r="H3057" t="s">
        <v>149</v>
      </c>
      <c r="I3057" t="s">
        <v>135</v>
      </c>
      <c r="J3057" t="s">
        <v>136</v>
      </c>
      <c r="K3057" t="s">
        <v>137</v>
      </c>
      <c r="L3057" t="s">
        <v>8988</v>
      </c>
      <c r="M3057" t="s">
        <v>8989</v>
      </c>
      <c r="N3057">
        <v>2.4052777769999998</v>
      </c>
      <c r="O3057">
        <v>0</v>
      </c>
      <c r="P3057">
        <v>1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0.35111476141836562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0.35111476141836562</v>
      </c>
    </row>
    <row r="3058" spans="1:31" x14ac:dyDescent="0.25">
      <c r="A3058">
        <v>1633015</v>
      </c>
      <c r="B3058">
        <v>1</v>
      </c>
      <c r="C3058" t="s">
        <v>81</v>
      </c>
      <c r="D3058" t="s">
        <v>121</v>
      </c>
      <c r="E3058" t="s">
        <v>204</v>
      </c>
      <c r="F3058" t="s">
        <v>8990</v>
      </c>
      <c r="G3058" t="s">
        <v>1322</v>
      </c>
      <c r="H3058" t="s">
        <v>134</v>
      </c>
      <c r="I3058" t="s">
        <v>135</v>
      </c>
      <c r="J3058" t="s">
        <v>136</v>
      </c>
      <c r="K3058" t="s">
        <v>137</v>
      </c>
      <c r="L3058" t="s">
        <v>8991</v>
      </c>
      <c r="M3058" t="s">
        <v>8992</v>
      </c>
      <c r="N3058">
        <v>3.51</v>
      </c>
      <c r="O3058">
        <v>0</v>
      </c>
      <c r="P3058">
        <v>699</v>
      </c>
      <c r="Q3058">
        <v>0</v>
      </c>
      <c r="R3058">
        <v>10</v>
      </c>
      <c r="S3058">
        <v>4</v>
      </c>
      <c r="T3058">
        <v>47</v>
      </c>
      <c r="U3058">
        <v>0</v>
      </c>
      <c r="V3058">
        <v>0</v>
      </c>
      <c r="W3058">
        <v>0</v>
      </c>
      <c r="X3058">
        <v>268.12625693994937</v>
      </c>
      <c r="Y3058">
        <v>0</v>
      </c>
      <c r="Z3058">
        <v>0.8376488056557001</v>
      </c>
      <c r="AA3058">
        <v>61.692839699341256</v>
      </c>
      <c r="AB3058">
        <v>47.20929708775985</v>
      </c>
      <c r="AC3058">
        <v>0</v>
      </c>
      <c r="AD3058">
        <v>0</v>
      </c>
      <c r="AE3058">
        <v>377.86604253270622</v>
      </c>
    </row>
    <row r="3059" spans="1:31" x14ac:dyDescent="0.25">
      <c r="A3059">
        <v>1632992</v>
      </c>
      <c r="B3059">
        <v>1</v>
      </c>
      <c r="C3059" t="s">
        <v>80</v>
      </c>
      <c r="D3059" t="s">
        <v>106</v>
      </c>
      <c r="E3059" t="s">
        <v>131</v>
      </c>
      <c r="F3059" t="s">
        <v>7317</v>
      </c>
      <c r="G3059" t="s">
        <v>585</v>
      </c>
      <c r="H3059" t="s">
        <v>134</v>
      </c>
      <c r="I3059" t="s">
        <v>135</v>
      </c>
      <c r="J3059" t="s">
        <v>136</v>
      </c>
      <c r="K3059" t="s">
        <v>137</v>
      </c>
      <c r="L3059" t="s">
        <v>8993</v>
      </c>
      <c r="M3059" t="s">
        <v>8994</v>
      </c>
      <c r="N3059">
        <v>2.0236111110000001</v>
      </c>
      <c r="O3059">
        <v>0</v>
      </c>
      <c r="P3059">
        <v>15</v>
      </c>
      <c r="Q3059">
        <v>0</v>
      </c>
      <c r="R3059">
        <v>5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4.3739429616298047</v>
      </c>
      <c r="Y3059">
        <v>0</v>
      </c>
      <c r="Z3059">
        <v>0.10204000288623001</v>
      </c>
      <c r="AA3059">
        <v>0</v>
      </c>
      <c r="AB3059">
        <v>0</v>
      </c>
      <c r="AC3059">
        <v>0</v>
      </c>
      <c r="AD3059">
        <v>0</v>
      </c>
      <c r="AE3059">
        <v>4.4759829645160343</v>
      </c>
    </row>
    <row r="3060" spans="1:31" x14ac:dyDescent="0.25">
      <c r="A3060">
        <v>1632637</v>
      </c>
      <c r="B3060">
        <v>1</v>
      </c>
      <c r="C3060" t="s">
        <v>80</v>
      </c>
      <c r="D3060" t="s">
        <v>104</v>
      </c>
      <c r="E3060" t="s">
        <v>152</v>
      </c>
      <c r="F3060" t="s">
        <v>8995</v>
      </c>
      <c r="G3060" t="s">
        <v>3010</v>
      </c>
      <c r="H3060" t="s">
        <v>149</v>
      </c>
      <c r="I3060" t="s">
        <v>135</v>
      </c>
      <c r="J3060" t="s">
        <v>136</v>
      </c>
      <c r="K3060" t="s">
        <v>137</v>
      </c>
      <c r="L3060" t="s">
        <v>8996</v>
      </c>
      <c r="M3060" t="s">
        <v>8997</v>
      </c>
      <c r="N3060">
        <v>1.220555555</v>
      </c>
      <c r="O3060">
        <v>0</v>
      </c>
      <c r="P3060">
        <v>10</v>
      </c>
      <c r="Q3060">
        <v>0</v>
      </c>
      <c r="R3060">
        <v>0</v>
      </c>
      <c r="S3060">
        <v>0</v>
      </c>
      <c r="T3060">
        <v>1</v>
      </c>
      <c r="U3060">
        <v>0</v>
      </c>
      <c r="V3060">
        <v>0</v>
      </c>
      <c r="W3060">
        <v>0</v>
      </c>
      <c r="X3060">
        <v>3.0540298533259911</v>
      </c>
      <c r="Y3060">
        <v>0</v>
      </c>
      <c r="Z3060">
        <v>0</v>
      </c>
      <c r="AA3060">
        <v>0</v>
      </c>
      <c r="AB3060">
        <v>11.564569712563273</v>
      </c>
      <c r="AC3060">
        <v>0</v>
      </c>
      <c r="AD3060">
        <v>0</v>
      </c>
      <c r="AE3060">
        <v>14.618599565889264</v>
      </c>
    </row>
    <row r="3061" spans="1:31" x14ac:dyDescent="0.25">
      <c r="A3061">
        <v>1633135</v>
      </c>
      <c r="B3061">
        <v>1</v>
      </c>
      <c r="C3061" t="s">
        <v>80</v>
      </c>
      <c r="D3061" t="s">
        <v>93</v>
      </c>
      <c r="E3061" t="s">
        <v>178</v>
      </c>
      <c r="F3061" t="s">
        <v>8998</v>
      </c>
      <c r="G3061" t="s">
        <v>403</v>
      </c>
      <c r="H3061" t="s">
        <v>149</v>
      </c>
      <c r="I3061" t="s">
        <v>135</v>
      </c>
      <c r="J3061" t="s">
        <v>136</v>
      </c>
      <c r="K3061" t="s">
        <v>137</v>
      </c>
      <c r="L3061" t="s">
        <v>8999</v>
      </c>
      <c r="M3061" t="s">
        <v>9000</v>
      </c>
      <c r="N3061">
        <v>2.2574999999999998</v>
      </c>
      <c r="O3061">
        <v>0</v>
      </c>
      <c r="P3061">
        <v>159</v>
      </c>
      <c r="Q3061">
        <v>0</v>
      </c>
      <c r="R3061">
        <v>0</v>
      </c>
      <c r="S3061">
        <v>0</v>
      </c>
      <c r="T3061">
        <v>4</v>
      </c>
      <c r="U3061">
        <v>0</v>
      </c>
      <c r="V3061">
        <v>0</v>
      </c>
      <c r="W3061">
        <v>0</v>
      </c>
      <c r="X3061">
        <v>121.1052206380555</v>
      </c>
      <c r="Y3061">
        <v>0</v>
      </c>
      <c r="Z3061">
        <v>0</v>
      </c>
      <c r="AA3061">
        <v>0</v>
      </c>
      <c r="AB3061">
        <v>47.916208646159632</v>
      </c>
      <c r="AC3061">
        <v>0</v>
      </c>
      <c r="AD3061">
        <v>0</v>
      </c>
      <c r="AE3061">
        <v>169.02142928421512</v>
      </c>
    </row>
    <row r="3062" spans="1:31" x14ac:dyDescent="0.25">
      <c r="A3062">
        <v>1633178</v>
      </c>
      <c r="B3062">
        <v>1</v>
      </c>
      <c r="C3062" t="s">
        <v>80</v>
      </c>
      <c r="D3062" t="s">
        <v>104</v>
      </c>
      <c r="E3062" t="s">
        <v>178</v>
      </c>
      <c r="F3062" t="s">
        <v>9001</v>
      </c>
      <c r="G3062" t="s">
        <v>227</v>
      </c>
      <c r="H3062" t="s">
        <v>149</v>
      </c>
      <c r="I3062" t="s">
        <v>135</v>
      </c>
      <c r="J3062" t="s">
        <v>136</v>
      </c>
      <c r="K3062" t="s">
        <v>137</v>
      </c>
      <c r="L3062" t="s">
        <v>9002</v>
      </c>
      <c r="M3062" t="s">
        <v>9003</v>
      </c>
      <c r="N3062">
        <v>0.63833333299999995</v>
      </c>
      <c r="O3062">
        <v>0</v>
      </c>
      <c r="P3062">
        <v>29</v>
      </c>
      <c r="Q3062">
        <v>0</v>
      </c>
      <c r="R3062">
        <v>0</v>
      </c>
      <c r="S3062">
        <v>0</v>
      </c>
      <c r="T3062">
        <v>7</v>
      </c>
      <c r="U3062">
        <v>0</v>
      </c>
      <c r="V3062">
        <v>0</v>
      </c>
      <c r="W3062">
        <v>0</v>
      </c>
      <c r="X3062">
        <v>4.2756282913390198</v>
      </c>
      <c r="Y3062">
        <v>0</v>
      </c>
      <c r="Z3062">
        <v>0</v>
      </c>
      <c r="AA3062">
        <v>0</v>
      </c>
      <c r="AB3062">
        <v>1.5991417068512399</v>
      </c>
      <c r="AC3062">
        <v>0</v>
      </c>
      <c r="AD3062">
        <v>0</v>
      </c>
      <c r="AE3062">
        <v>5.8747699981902599</v>
      </c>
    </row>
    <row r="3063" spans="1:31" x14ac:dyDescent="0.25">
      <c r="A3063">
        <v>1632929</v>
      </c>
      <c r="B3063">
        <v>1</v>
      </c>
      <c r="C3063" t="s">
        <v>80</v>
      </c>
      <c r="D3063" t="s">
        <v>107</v>
      </c>
      <c r="E3063" t="s">
        <v>146</v>
      </c>
      <c r="F3063" t="s">
        <v>9004</v>
      </c>
      <c r="G3063" t="s">
        <v>260</v>
      </c>
      <c r="H3063" t="s">
        <v>149</v>
      </c>
      <c r="I3063" t="s">
        <v>135</v>
      </c>
      <c r="J3063" t="s">
        <v>136</v>
      </c>
      <c r="K3063" t="s">
        <v>137</v>
      </c>
      <c r="L3063" t="s">
        <v>9005</v>
      </c>
      <c r="M3063" t="s">
        <v>9006</v>
      </c>
      <c r="N3063">
        <v>1.1088888880000001</v>
      </c>
      <c r="O3063">
        <v>0</v>
      </c>
      <c r="P3063">
        <v>142</v>
      </c>
      <c r="Q3063">
        <v>0</v>
      </c>
      <c r="R3063">
        <v>0</v>
      </c>
      <c r="S3063">
        <v>0</v>
      </c>
      <c r="T3063">
        <v>2</v>
      </c>
      <c r="U3063">
        <v>0</v>
      </c>
      <c r="V3063">
        <v>0</v>
      </c>
      <c r="W3063">
        <v>0</v>
      </c>
      <c r="X3063">
        <v>16.04023274724571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16.04023274724571</v>
      </c>
    </row>
    <row r="3064" spans="1:31" x14ac:dyDescent="0.25">
      <c r="A3064">
        <v>1633078</v>
      </c>
      <c r="B3064">
        <v>1</v>
      </c>
      <c r="C3064" t="s">
        <v>80</v>
      </c>
      <c r="D3064" t="s">
        <v>104</v>
      </c>
      <c r="E3064" t="s">
        <v>131</v>
      </c>
      <c r="F3064" t="s">
        <v>9007</v>
      </c>
      <c r="G3064" t="s">
        <v>195</v>
      </c>
      <c r="H3064" t="s">
        <v>134</v>
      </c>
      <c r="I3064" t="s">
        <v>135</v>
      </c>
      <c r="J3064" t="s">
        <v>136</v>
      </c>
      <c r="K3064" t="s">
        <v>137</v>
      </c>
      <c r="L3064" t="s">
        <v>9008</v>
      </c>
      <c r="M3064" t="s">
        <v>9009</v>
      </c>
      <c r="N3064">
        <v>6.6658333330000001</v>
      </c>
      <c r="O3064">
        <v>0</v>
      </c>
      <c r="P3064">
        <v>70</v>
      </c>
      <c r="Q3064">
        <v>0</v>
      </c>
      <c r="R3064">
        <v>8</v>
      </c>
      <c r="S3064">
        <v>0</v>
      </c>
      <c r="T3064">
        <v>9</v>
      </c>
      <c r="U3064">
        <v>0</v>
      </c>
      <c r="V3064">
        <v>0</v>
      </c>
      <c r="W3064">
        <v>0</v>
      </c>
      <c r="X3064">
        <v>90.637467165459711</v>
      </c>
      <c r="Y3064">
        <v>0</v>
      </c>
      <c r="Z3064">
        <v>6.2358958812701504</v>
      </c>
      <c r="AA3064">
        <v>0</v>
      </c>
      <c r="AB3064">
        <v>28.614697814663675</v>
      </c>
      <c r="AC3064">
        <v>0</v>
      </c>
      <c r="AD3064">
        <v>0</v>
      </c>
      <c r="AE3064">
        <v>125.48806086139354</v>
      </c>
    </row>
    <row r="3065" spans="1:31" x14ac:dyDescent="0.25">
      <c r="A3065">
        <v>1632537</v>
      </c>
      <c r="B3065">
        <v>1</v>
      </c>
      <c r="C3065" t="s">
        <v>80</v>
      </c>
      <c r="D3065" t="s">
        <v>86</v>
      </c>
      <c r="E3065" t="s">
        <v>178</v>
      </c>
      <c r="F3065" t="s">
        <v>9010</v>
      </c>
      <c r="G3065" t="s">
        <v>227</v>
      </c>
      <c r="H3065" t="s">
        <v>149</v>
      </c>
      <c r="I3065" t="s">
        <v>135</v>
      </c>
      <c r="J3065" t="s">
        <v>136</v>
      </c>
      <c r="K3065" t="s">
        <v>137</v>
      </c>
      <c r="L3065" t="s">
        <v>9011</v>
      </c>
      <c r="M3065" t="s">
        <v>9012</v>
      </c>
      <c r="N3065">
        <v>1.0236111109999999</v>
      </c>
      <c r="O3065">
        <v>0</v>
      </c>
      <c r="P3065">
        <v>41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10.074938963318674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10.074938963318674</v>
      </c>
    </row>
    <row r="3066" spans="1:31" x14ac:dyDescent="0.25">
      <c r="A3066">
        <v>1632620</v>
      </c>
      <c r="B3066">
        <v>1</v>
      </c>
      <c r="C3066" t="s">
        <v>81</v>
      </c>
      <c r="D3066" t="s">
        <v>128</v>
      </c>
      <c r="E3066" t="s">
        <v>204</v>
      </c>
      <c r="F3066" t="s">
        <v>773</v>
      </c>
      <c r="G3066" t="s">
        <v>161</v>
      </c>
      <c r="H3066" t="s">
        <v>134</v>
      </c>
      <c r="I3066" t="s">
        <v>135</v>
      </c>
      <c r="J3066" t="s">
        <v>136</v>
      </c>
      <c r="K3066" t="s">
        <v>137</v>
      </c>
      <c r="L3066" t="s">
        <v>9013</v>
      </c>
      <c r="M3066" t="s">
        <v>9014</v>
      </c>
      <c r="N3066">
        <v>0.98138888800000001</v>
      </c>
      <c r="O3066">
        <v>1</v>
      </c>
      <c r="P3066">
        <v>581</v>
      </c>
      <c r="Q3066">
        <v>3</v>
      </c>
      <c r="R3066">
        <v>3</v>
      </c>
      <c r="S3066">
        <v>9</v>
      </c>
      <c r="T3066">
        <v>47</v>
      </c>
      <c r="U3066">
        <v>0</v>
      </c>
      <c r="V3066">
        <v>0</v>
      </c>
      <c r="W3066">
        <v>0.22569678223596723</v>
      </c>
      <c r="X3066">
        <v>55.626200156185128</v>
      </c>
      <c r="Y3066">
        <v>1.9869052596846952</v>
      </c>
      <c r="Z3066">
        <v>0.19277005578743558</v>
      </c>
      <c r="AA3066">
        <v>57.515224284770881</v>
      </c>
      <c r="AB3066">
        <v>67.208914485229187</v>
      </c>
      <c r="AC3066">
        <v>0</v>
      </c>
      <c r="AD3066">
        <v>0</v>
      </c>
      <c r="AE3066">
        <v>182.7557110238933</v>
      </c>
    </row>
    <row r="3067" spans="1:31" x14ac:dyDescent="0.25">
      <c r="A3067">
        <v>1632952</v>
      </c>
      <c r="B3067">
        <v>1</v>
      </c>
      <c r="C3067" t="s">
        <v>80</v>
      </c>
      <c r="D3067" t="s">
        <v>85</v>
      </c>
      <c r="E3067" t="s">
        <v>152</v>
      </c>
      <c r="F3067" t="s">
        <v>9015</v>
      </c>
      <c r="G3067" t="s">
        <v>507</v>
      </c>
      <c r="H3067" t="s">
        <v>149</v>
      </c>
      <c r="I3067" t="s">
        <v>135</v>
      </c>
      <c r="J3067" t="s">
        <v>136</v>
      </c>
      <c r="K3067" t="s">
        <v>137</v>
      </c>
      <c r="L3067" t="s">
        <v>9016</v>
      </c>
      <c r="M3067" t="s">
        <v>9017</v>
      </c>
      <c r="N3067">
        <v>3.2605555549999998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1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</row>
    <row r="3068" spans="1:31" x14ac:dyDescent="0.25">
      <c r="A3068">
        <v>1633261</v>
      </c>
      <c r="B3068">
        <v>1</v>
      </c>
      <c r="C3068" t="s">
        <v>80</v>
      </c>
      <c r="D3068" t="s">
        <v>107</v>
      </c>
      <c r="E3068" t="s">
        <v>152</v>
      </c>
      <c r="F3068" t="s">
        <v>9018</v>
      </c>
      <c r="G3068" t="s">
        <v>154</v>
      </c>
      <c r="H3068" t="s">
        <v>149</v>
      </c>
      <c r="I3068" t="s">
        <v>135</v>
      </c>
      <c r="J3068" t="s">
        <v>136</v>
      </c>
      <c r="K3068" t="s">
        <v>137</v>
      </c>
      <c r="L3068" t="s">
        <v>9019</v>
      </c>
      <c r="M3068" t="s">
        <v>9020</v>
      </c>
      <c r="N3068">
        <v>1.592777777</v>
      </c>
      <c r="O3068">
        <v>0</v>
      </c>
      <c r="P3068">
        <v>1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9.0051204071045554E-2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9.0051204071045554E-2</v>
      </c>
    </row>
    <row r="3069" spans="1:31" x14ac:dyDescent="0.25">
      <c r="A3069">
        <v>1632597</v>
      </c>
      <c r="B3069">
        <v>1</v>
      </c>
      <c r="C3069" t="s">
        <v>80</v>
      </c>
      <c r="D3069" t="s">
        <v>99</v>
      </c>
      <c r="E3069" t="s">
        <v>131</v>
      </c>
      <c r="F3069" t="s">
        <v>5203</v>
      </c>
      <c r="G3069" t="s">
        <v>148</v>
      </c>
      <c r="H3069" t="s">
        <v>134</v>
      </c>
      <c r="I3069" t="s">
        <v>135</v>
      </c>
      <c r="J3069" t="s">
        <v>136</v>
      </c>
      <c r="K3069" t="s">
        <v>143</v>
      </c>
      <c r="L3069" t="s">
        <v>9021</v>
      </c>
      <c r="M3069" t="s">
        <v>9022</v>
      </c>
      <c r="N3069">
        <v>7.8388877770000001</v>
      </c>
      <c r="O3069">
        <v>1</v>
      </c>
      <c r="P3069">
        <v>82</v>
      </c>
      <c r="Q3069">
        <v>0</v>
      </c>
      <c r="R3069">
        <v>0</v>
      </c>
      <c r="S3069">
        <v>0</v>
      </c>
      <c r="T3069">
        <v>3</v>
      </c>
      <c r="U3069">
        <v>0</v>
      </c>
      <c r="V3069">
        <v>0</v>
      </c>
      <c r="W3069">
        <v>9.3648642307851855</v>
      </c>
      <c r="X3069">
        <v>62.16195156561254</v>
      </c>
      <c r="Y3069">
        <v>0</v>
      </c>
      <c r="Z3069">
        <v>0</v>
      </c>
      <c r="AA3069">
        <v>0</v>
      </c>
      <c r="AB3069">
        <v>19.511537838981713</v>
      </c>
      <c r="AC3069">
        <v>0</v>
      </c>
      <c r="AD3069">
        <v>0</v>
      </c>
      <c r="AE3069">
        <v>91.038353635379437</v>
      </c>
    </row>
    <row r="3070" spans="1:31" x14ac:dyDescent="0.25">
      <c r="A3070">
        <v>1632574</v>
      </c>
      <c r="B3070">
        <v>1</v>
      </c>
      <c r="C3070" t="s">
        <v>80</v>
      </c>
      <c r="D3070" t="s">
        <v>83</v>
      </c>
      <c r="E3070" t="s">
        <v>131</v>
      </c>
      <c r="F3070" t="s">
        <v>9023</v>
      </c>
      <c r="G3070" t="s">
        <v>161</v>
      </c>
      <c r="H3070" t="s">
        <v>134</v>
      </c>
      <c r="I3070" t="s">
        <v>135</v>
      </c>
      <c r="J3070" t="s">
        <v>136</v>
      </c>
      <c r="K3070" t="s">
        <v>137</v>
      </c>
      <c r="L3070" t="s">
        <v>9024</v>
      </c>
      <c r="M3070" t="s">
        <v>9025</v>
      </c>
      <c r="N3070">
        <v>0.52861111100000002</v>
      </c>
      <c r="O3070">
        <v>0</v>
      </c>
      <c r="P3070">
        <v>76</v>
      </c>
      <c r="Q3070">
        <v>0</v>
      </c>
      <c r="R3070">
        <v>0</v>
      </c>
      <c r="S3070">
        <v>0</v>
      </c>
      <c r="T3070">
        <v>41</v>
      </c>
      <c r="U3070">
        <v>0</v>
      </c>
      <c r="V3070">
        <v>0</v>
      </c>
      <c r="W3070">
        <v>0</v>
      </c>
      <c r="X3070">
        <v>17.601231916882902</v>
      </c>
      <c r="Y3070">
        <v>0</v>
      </c>
      <c r="Z3070">
        <v>0</v>
      </c>
      <c r="AA3070">
        <v>0</v>
      </c>
      <c r="AB3070">
        <v>41.772395410704171</v>
      </c>
      <c r="AC3070">
        <v>0</v>
      </c>
      <c r="AD3070">
        <v>0</v>
      </c>
      <c r="AE3070">
        <v>59.373627327587073</v>
      </c>
    </row>
    <row r="3071" spans="1:31" x14ac:dyDescent="0.25">
      <c r="A3071">
        <v>1633115</v>
      </c>
      <c r="B3071">
        <v>1</v>
      </c>
      <c r="C3071" t="s">
        <v>80</v>
      </c>
      <c r="D3071" t="s">
        <v>97</v>
      </c>
      <c r="E3071" t="s">
        <v>152</v>
      </c>
      <c r="F3071" t="s">
        <v>9026</v>
      </c>
      <c r="G3071" t="s">
        <v>154</v>
      </c>
      <c r="H3071" t="s">
        <v>149</v>
      </c>
      <c r="I3071" t="s">
        <v>135</v>
      </c>
      <c r="J3071" t="s">
        <v>136</v>
      </c>
      <c r="K3071" t="s">
        <v>137</v>
      </c>
      <c r="L3071" t="s">
        <v>9027</v>
      </c>
      <c r="M3071" t="s">
        <v>9028</v>
      </c>
      <c r="N3071">
        <v>0.25805555499999999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1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4.6657911482455558E-2</v>
      </c>
      <c r="AC3071">
        <v>0</v>
      </c>
      <c r="AD3071">
        <v>0</v>
      </c>
      <c r="AE3071">
        <v>4.6657911482455558E-2</v>
      </c>
    </row>
    <row r="3072" spans="1:31" x14ac:dyDescent="0.25">
      <c r="A3072">
        <v>1633052</v>
      </c>
      <c r="B3072">
        <v>1</v>
      </c>
      <c r="C3072" t="s">
        <v>80</v>
      </c>
      <c r="D3072" t="s">
        <v>106</v>
      </c>
      <c r="E3072" t="s">
        <v>146</v>
      </c>
      <c r="F3072" t="s">
        <v>2779</v>
      </c>
      <c r="G3072" t="s">
        <v>260</v>
      </c>
      <c r="H3072" t="s">
        <v>149</v>
      </c>
      <c r="I3072" t="s">
        <v>135</v>
      </c>
      <c r="J3072" t="s">
        <v>136</v>
      </c>
      <c r="K3072" t="s">
        <v>137</v>
      </c>
      <c r="L3072" t="s">
        <v>9029</v>
      </c>
      <c r="M3072" t="s">
        <v>9030</v>
      </c>
      <c r="N3072">
        <v>2.0480555549999999</v>
      </c>
      <c r="O3072">
        <v>0</v>
      </c>
      <c r="P3072">
        <v>29</v>
      </c>
      <c r="Q3072">
        <v>0</v>
      </c>
      <c r="R3072">
        <v>3</v>
      </c>
      <c r="S3072">
        <v>0</v>
      </c>
      <c r="T3072">
        <v>3</v>
      </c>
      <c r="U3072">
        <v>0</v>
      </c>
      <c r="V3072">
        <v>0</v>
      </c>
      <c r="W3072">
        <v>0</v>
      </c>
      <c r="X3072">
        <v>5.7612979312622565</v>
      </c>
      <c r="Y3072">
        <v>0</v>
      </c>
      <c r="Z3072">
        <v>1.862151457126111E-2</v>
      </c>
      <c r="AA3072">
        <v>0</v>
      </c>
      <c r="AB3072">
        <v>3.2641701518209114</v>
      </c>
      <c r="AC3072">
        <v>0</v>
      </c>
      <c r="AD3072">
        <v>0</v>
      </c>
      <c r="AE3072">
        <v>9.0440895976544287</v>
      </c>
    </row>
    <row r="3073" spans="1:31" x14ac:dyDescent="0.25">
      <c r="A3073">
        <v>1633301</v>
      </c>
      <c r="B3073">
        <v>1</v>
      </c>
      <c r="C3073" t="s">
        <v>80</v>
      </c>
      <c r="D3073" t="s">
        <v>92</v>
      </c>
      <c r="E3073" t="s">
        <v>178</v>
      </c>
      <c r="F3073" t="s">
        <v>1420</v>
      </c>
      <c r="G3073" t="s">
        <v>187</v>
      </c>
      <c r="H3073" t="s">
        <v>149</v>
      </c>
      <c r="I3073" t="s">
        <v>135</v>
      </c>
      <c r="J3073" t="s">
        <v>136</v>
      </c>
      <c r="K3073" t="s">
        <v>137</v>
      </c>
      <c r="L3073" t="s">
        <v>9031</v>
      </c>
      <c r="M3073" t="s">
        <v>9032</v>
      </c>
      <c r="N3073">
        <v>1.6305555549999999</v>
      </c>
      <c r="O3073">
        <v>0</v>
      </c>
      <c r="P3073">
        <v>10</v>
      </c>
      <c r="Q3073">
        <v>0</v>
      </c>
      <c r="R3073">
        <v>0</v>
      </c>
      <c r="S3073">
        <v>0</v>
      </c>
      <c r="T3073">
        <v>4</v>
      </c>
      <c r="U3073">
        <v>0</v>
      </c>
      <c r="V3073">
        <v>0</v>
      </c>
      <c r="W3073">
        <v>0</v>
      </c>
      <c r="X3073">
        <v>5.2886721836530173</v>
      </c>
      <c r="Y3073">
        <v>0</v>
      </c>
      <c r="Z3073">
        <v>0</v>
      </c>
      <c r="AA3073">
        <v>0</v>
      </c>
      <c r="AB3073">
        <v>1.3192343987208337</v>
      </c>
      <c r="AC3073">
        <v>0</v>
      </c>
      <c r="AD3073">
        <v>0</v>
      </c>
      <c r="AE3073">
        <v>6.6079065823738512</v>
      </c>
    </row>
    <row r="3074" spans="1:31" x14ac:dyDescent="0.25">
      <c r="A3074">
        <v>1632720</v>
      </c>
      <c r="B3074">
        <v>1</v>
      </c>
      <c r="C3074" t="s">
        <v>80</v>
      </c>
      <c r="D3074" t="s">
        <v>97</v>
      </c>
      <c r="E3074" t="s">
        <v>152</v>
      </c>
      <c r="F3074" t="s">
        <v>9033</v>
      </c>
      <c r="G3074" t="s">
        <v>154</v>
      </c>
      <c r="H3074" t="s">
        <v>149</v>
      </c>
      <c r="I3074" t="s">
        <v>135</v>
      </c>
      <c r="J3074" t="s">
        <v>136</v>
      </c>
      <c r="K3074" t="s">
        <v>137</v>
      </c>
      <c r="L3074" t="s">
        <v>9034</v>
      </c>
      <c r="M3074" t="s">
        <v>9035</v>
      </c>
      <c r="N3074">
        <v>6.5691666660000001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1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5.9098380224273342E-2</v>
      </c>
      <c r="AC3074">
        <v>0</v>
      </c>
      <c r="AD3074">
        <v>0</v>
      </c>
      <c r="AE3074">
        <v>5.9098380224273342E-2</v>
      </c>
    </row>
    <row r="3075" spans="1:31" x14ac:dyDescent="0.25">
      <c r="A3075">
        <v>1632614</v>
      </c>
      <c r="B3075">
        <v>1</v>
      </c>
      <c r="C3075" t="s">
        <v>80</v>
      </c>
      <c r="D3075" t="s">
        <v>82</v>
      </c>
      <c r="E3075" t="s">
        <v>146</v>
      </c>
      <c r="F3075" t="s">
        <v>1096</v>
      </c>
      <c r="G3075" t="s">
        <v>148</v>
      </c>
      <c r="H3075" t="s">
        <v>149</v>
      </c>
      <c r="I3075" t="s">
        <v>135</v>
      </c>
      <c r="J3075" t="s">
        <v>136</v>
      </c>
      <c r="K3075" t="s">
        <v>143</v>
      </c>
      <c r="L3075" t="s">
        <v>9036</v>
      </c>
      <c r="M3075" t="s">
        <v>9037</v>
      </c>
      <c r="N3075">
        <v>7.6333333330000004</v>
      </c>
      <c r="O3075">
        <v>0</v>
      </c>
      <c r="P3075">
        <v>1044</v>
      </c>
      <c r="Q3075">
        <v>0</v>
      </c>
      <c r="R3075">
        <v>0</v>
      </c>
      <c r="S3075">
        <v>0</v>
      </c>
      <c r="T3075">
        <v>58</v>
      </c>
      <c r="U3075">
        <v>0</v>
      </c>
      <c r="V3075">
        <v>0</v>
      </c>
      <c r="W3075">
        <v>0</v>
      </c>
      <c r="X3075">
        <v>2666.5840225898437</v>
      </c>
      <c r="Y3075">
        <v>0</v>
      </c>
      <c r="Z3075">
        <v>0</v>
      </c>
      <c r="AA3075">
        <v>0</v>
      </c>
      <c r="AB3075">
        <v>260.77096470927802</v>
      </c>
      <c r="AC3075">
        <v>0</v>
      </c>
      <c r="AD3075">
        <v>0</v>
      </c>
      <c r="AE3075">
        <v>2927.3549872991216</v>
      </c>
    </row>
    <row r="3076" spans="1:31" x14ac:dyDescent="0.25">
      <c r="A3076">
        <v>1632912</v>
      </c>
      <c r="B3076">
        <v>1</v>
      </c>
      <c r="C3076" t="s">
        <v>81</v>
      </c>
      <c r="D3076" t="s">
        <v>113</v>
      </c>
      <c r="E3076" t="s">
        <v>178</v>
      </c>
      <c r="F3076" t="s">
        <v>9038</v>
      </c>
      <c r="G3076" t="s">
        <v>172</v>
      </c>
      <c r="H3076" t="s">
        <v>149</v>
      </c>
      <c r="I3076" t="s">
        <v>135</v>
      </c>
      <c r="J3076" t="s">
        <v>3</v>
      </c>
      <c r="K3076" t="s">
        <v>137</v>
      </c>
      <c r="L3076" t="s">
        <v>9039</v>
      </c>
      <c r="M3076" t="s">
        <v>9040</v>
      </c>
      <c r="N3076">
        <v>1.9055555550000001</v>
      </c>
      <c r="O3076">
        <v>0</v>
      </c>
      <c r="P3076">
        <v>24</v>
      </c>
      <c r="Q3076">
        <v>0</v>
      </c>
      <c r="R3076">
        <v>2</v>
      </c>
      <c r="S3076">
        <v>0</v>
      </c>
      <c r="T3076">
        <v>7</v>
      </c>
      <c r="U3076">
        <v>0</v>
      </c>
      <c r="V3076">
        <v>0</v>
      </c>
      <c r="W3076">
        <v>0</v>
      </c>
      <c r="X3076">
        <v>9.6277450775714062</v>
      </c>
      <c r="Y3076">
        <v>0</v>
      </c>
      <c r="Z3076">
        <v>0.14743700476166668</v>
      </c>
      <c r="AA3076">
        <v>0</v>
      </c>
      <c r="AB3076">
        <v>6.381010166287167</v>
      </c>
      <c r="AC3076">
        <v>0</v>
      </c>
      <c r="AD3076">
        <v>0</v>
      </c>
      <c r="AE3076">
        <v>16.15619224862024</v>
      </c>
    </row>
    <row r="3077" spans="1:31" x14ac:dyDescent="0.25">
      <c r="A3077">
        <v>1633244</v>
      </c>
      <c r="B3077">
        <v>1</v>
      </c>
      <c r="C3077" t="s">
        <v>80</v>
      </c>
      <c r="D3077" t="s">
        <v>83</v>
      </c>
      <c r="E3077" t="s">
        <v>178</v>
      </c>
      <c r="F3077" t="s">
        <v>9041</v>
      </c>
      <c r="G3077" t="s">
        <v>227</v>
      </c>
      <c r="H3077" t="s">
        <v>149</v>
      </c>
      <c r="I3077" t="s">
        <v>135</v>
      </c>
      <c r="J3077" t="s">
        <v>136</v>
      </c>
      <c r="K3077" t="s">
        <v>137</v>
      </c>
      <c r="L3077" t="s">
        <v>9042</v>
      </c>
      <c r="M3077" t="s">
        <v>9043</v>
      </c>
      <c r="N3077">
        <v>4.6891666660000002</v>
      </c>
      <c r="O3077">
        <v>0</v>
      </c>
      <c r="P3077">
        <v>81</v>
      </c>
      <c r="Q3077">
        <v>0</v>
      </c>
      <c r="R3077">
        <v>0</v>
      </c>
      <c r="S3077">
        <v>0</v>
      </c>
      <c r="T3077">
        <v>3</v>
      </c>
      <c r="U3077">
        <v>0</v>
      </c>
      <c r="V3077">
        <v>0</v>
      </c>
      <c r="W3077">
        <v>0</v>
      </c>
      <c r="X3077">
        <v>118.70139992525391</v>
      </c>
      <c r="Y3077">
        <v>0</v>
      </c>
      <c r="Z3077">
        <v>0</v>
      </c>
      <c r="AA3077">
        <v>0</v>
      </c>
      <c r="AB3077">
        <v>5.2936950476684004</v>
      </c>
      <c r="AC3077">
        <v>0</v>
      </c>
      <c r="AD3077">
        <v>0</v>
      </c>
      <c r="AE3077">
        <v>123.99509497292232</v>
      </c>
    </row>
    <row r="3078" spans="1:31" x14ac:dyDescent="0.25">
      <c r="A3078">
        <v>1632557</v>
      </c>
      <c r="B3078">
        <v>1</v>
      </c>
      <c r="C3078" t="s">
        <v>81</v>
      </c>
      <c r="D3078" t="s">
        <v>113</v>
      </c>
      <c r="E3078" t="s">
        <v>152</v>
      </c>
      <c r="F3078" t="s">
        <v>9044</v>
      </c>
      <c r="G3078" t="s">
        <v>507</v>
      </c>
      <c r="H3078" t="s">
        <v>149</v>
      </c>
      <c r="I3078" t="s">
        <v>135</v>
      </c>
      <c r="J3078" t="s">
        <v>136</v>
      </c>
      <c r="K3078" t="s">
        <v>137</v>
      </c>
      <c r="L3078" t="s">
        <v>9045</v>
      </c>
      <c r="M3078" t="s">
        <v>9046</v>
      </c>
      <c r="N3078">
        <v>0.65638888799999995</v>
      </c>
      <c r="O3078">
        <v>0</v>
      </c>
      <c r="P3078">
        <v>16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3.4821883876691553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3.4821883876691553</v>
      </c>
    </row>
    <row r="3079" spans="1:31" x14ac:dyDescent="0.25">
      <c r="A3079">
        <v>1632806</v>
      </c>
      <c r="B3079">
        <v>1</v>
      </c>
      <c r="C3079" t="s">
        <v>80</v>
      </c>
      <c r="D3079" t="s">
        <v>93</v>
      </c>
      <c r="E3079" t="s">
        <v>152</v>
      </c>
      <c r="F3079" t="s">
        <v>9047</v>
      </c>
      <c r="G3079" t="s">
        <v>154</v>
      </c>
      <c r="H3079" t="s">
        <v>149</v>
      </c>
      <c r="I3079" t="s">
        <v>135</v>
      </c>
      <c r="J3079" t="s">
        <v>136</v>
      </c>
      <c r="K3079" t="s">
        <v>137</v>
      </c>
      <c r="L3079" t="s">
        <v>9048</v>
      </c>
      <c r="M3079" t="s">
        <v>9049</v>
      </c>
      <c r="N3079">
        <v>4.4372222219999999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6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212.08616275107838</v>
      </c>
      <c r="AC3079">
        <v>0</v>
      </c>
      <c r="AD3079">
        <v>0</v>
      </c>
      <c r="AE3079">
        <v>212.08616275107838</v>
      </c>
    </row>
    <row r="3080" spans="1:31" x14ac:dyDescent="0.25">
      <c r="A3080">
        <v>1633198</v>
      </c>
      <c r="B3080">
        <v>1</v>
      </c>
      <c r="C3080" t="s">
        <v>80</v>
      </c>
      <c r="D3080" t="s">
        <v>84</v>
      </c>
      <c r="E3080" t="s">
        <v>362</v>
      </c>
      <c r="F3080" t="s">
        <v>9050</v>
      </c>
      <c r="G3080" t="s">
        <v>900</v>
      </c>
      <c r="H3080" t="s">
        <v>149</v>
      </c>
      <c r="I3080" t="s">
        <v>135</v>
      </c>
      <c r="J3080" t="s">
        <v>136</v>
      </c>
      <c r="K3080" t="s">
        <v>137</v>
      </c>
      <c r="L3080" t="s">
        <v>9051</v>
      </c>
      <c r="M3080" t="s">
        <v>9052</v>
      </c>
      <c r="N3080">
        <v>1.5791666660000001</v>
      </c>
      <c r="O3080">
        <v>0</v>
      </c>
      <c r="P3080">
        <v>55</v>
      </c>
      <c r="Q3080">
        <v>0</v>
      </c>
      <c r="R3080">
        <v>0</v>
      </c>
      <c r="S3080">
        <v>0</v>
      </c>
      <c r="T3080">
        <v>3</v>
      </c>
      <c r="U3080">
        <v>0</v>
      </c>
      <c r="V3080">
        <v>0</v>
      </c>
      <c r="W3080">
        <v>0</v>
      </c>
      <c r="X3080">
        <v>19.899029989143344</v>
      </c>
      <c r="Y3080">
        <v>0</v>
      </c>
      <c r="Z3080">
        <v>0</v>
      </c>
      <c r="AA3080">
        <v>0</v>
      </c>
      <c r="AB3080">
        <v>0.73597662108275008</v>
      </c>
      <c r="AC3080">
        <v>0</v>
      </c>
      <c r="AD3080">
        <v>0</v>
      </c>
      <c r="AE3080">
        <v>20.635006610226093</v>
      </c>
    </row>
    <row r="3081" spans="1:31" x14ac:dyDescent="0.25">
      <c r="A3081">
        <v>1632760</v>
      </c>
      <c r="B3081">
        <v>1</v>
      </c>
      <c r="C3081" t="s">
        <v>81</v>
      </c>
      <c r="D3081" t="s">
        <v>128</v>
      </c>
      <c r="E3081" t="s">
        <v>131</v>
      </c>
      <c r="F3081" t="s">
        <v>9053</v>
      </c>
      <c r="G3081" t="s">
        <v>585</v>
      </c>
      <c r="H3081" t="s">
        <v>134</v>
      </c>
      <c r="I3081" t="s">
        <v>135</v>
      </c>
      <c r="J3081" t="s">
        <v>136</v>
      </c>
      <c r="K3081" t="s">
        <v>137</v>
      </c>
      <c r="L3081" t="s">
        <v>9054</v>
      </c>
      <c r="M3081" t="s">
        <v>9055</v>
      </c>
      <c r="N3081">
        <v>10.435277777</v>
      </c>
      <c r="O3081">
        <v>0</v>
      </c>
      <c r="P3081">
        <v>0</v>
      </c>
      <c r="Q3081">
        <v>1</v>
      </c>
      <c r="R3081">
        <v>0</v>
      </c>
      <c r="S3081">
        <v>4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10.444586340918722</v>
      </c>
      <c r="Z3081">
        <v>0</v>
      </c>
      <c r="AA3081">
        <v>251.64095162634572</v>
      </c>
      <c r="AB3081">
        <v>0</v>
      </c>
      <c r="AC3081">
        <v>0</v>
      </c>
      <c r="AD3081">
        <v>0</v>
      </c>
      <c r="AE3081">
        <v>262.08553796726443</v>
      </c>
    </row>
    <row r="3082" spans="1:31" x14ac:dyDescent="0.25">
      <c r="A3082">
        <v>1632906</v>
      </c>
      <c r="B3082">
        <v>1</v>
      </c>
      <c r="C3082" t="s">
        <v>81</v>
      </c>
      <c r="D3082" t="s">
        <v>127</v>
      </c>
      <c r="E3082" t="s">
        <v>131</v>
      </c>
      <c r="F3082" t="s">
        <v>9056</v>
      </c>
      <c r="G3082" t="s">
        <v>161</v>
      </c>
      <c r="H3082" t="s">
        <v>134</v>
      </c>
      <c r="I3082" t="s">
        <v>135</v>
      </c>
      <c r="J3082" t="s">
        <v>136</v>
      </c>
      <c r="K3082" t="s">
        <v>137</v>
      </c>
      <c r="L3082" t="s">
        <v>9057</v>
      </c>
      <c r="M3082" t="s">
        <v>9058</v>
      </c>
      <c r="N3082">
        <v>0.55694444399999998</v>
      </c>
      <c r="O3082">
        <v>0</v>
      </c>
      <c r="P3082">
        <v>3347</v>
      </c>
      <c r="Q3082">
        <v>0</v>
      </c>
      <c r="R3082">
        <v>13</v>
      </c>
      <c r="S3082">
        <v>0</v>
      </c>
      <c r="T3082">
        <v>221</v>
      </c>
      <c r="U3082">
        <v>0</v>
      </c>
      <c r="V3082">
        <v>0</v>
      </c>
      <c r="W3082">
        <v>0</v>
      </c>
      <c r="X3082">
        <v>445.52771779194853</v>
      </c>
      <c r="Y3082">
        <v>0</v>
      </c>
      <c r="Z3082">
        <v>2.8156646662158691</v>
      </c>
      <c r="AA3082">
        <v>0</v>
      </c>
      <c r="AB3082">
        <v>91.289447847400041</v>
      </c>
      <c r="AC3082">
        <v>0</v>
      </c>
      <c r="AD3082">
        <v>0</v>
      </c>
      <c r="AE3082">
        <v>539.63283030556443</v>
      </c>
    </row>
    <row r="3083" spans="1:31" x14ac:dyDescent="0.25">
      <c r="A3083">
        <v>1633201</v>
      </c>
      <c r="B3083">
        <v>1</v>
      </c>
      <c r="C3083" t="s">
        <v>81</v>
      </c>
      <c r="D3083" t="s">
        <v>112</v>
      </c>
      <c r="E3083" t="s">
        <v>204</v>
      </c>
      <c r="F3083" t="s">
        <v>9059</v>
      </c>
      <c r="G3083" t="s">
        <v>161</v>
      </c>
      <c r="H3083" t="s">
        <v>134</v>
      </c>
      <c r="I3083" t="s">
        <v>191</v>
      </c>
      <c r="J3083" t="s">
        <v>136</v>
      </c>
      <c r="K3083" t="s">
        <v>137</v>
      </c>
      <c r="L3083" t="s">
        <v>9060</v>
      </c>
      <c r="M3083" t="s">
        <v>9061</v>
      </c>
      <c r="N3083">
        <v>8.3333330000000001E-3</v>
      </c>
      <c r="O3083">
        <v>3</v>
      </c>
      <c r="P3083">
        <v>2076</v>
      </c>
      <c r="Q3083">
        <v>119</v>
      </c>
      <c r="R3083">
        <v>370</v>
      </c>
      <c r="S3083">
        <v>32</v>
      </c>
      <c r="T3083">
        <v>174</v>
      </c>
      <c r="U3083">
        <v>2</v>
      </c>
      <c r="V3083">
        <v>0</v>
      </c>
      <c r="W3083">
        <v>3.7067183698166668E-3</v>
      </c>
      <c r="X3083">
        <v>3.3952269764374172</v>
      </c>
      <c r="Y3083">
        <v>0.14334185577931663</v>
      </c>
      <c r="Z3083">
        <v>0.22522917717495849</v>
      </c>
      <c r="AA3083">
        <v>0.69887917085491646</v>
      </c>
      <c r="AB3083">
        <v>0.43573653534365009</v>
      </c>
      <c r="AC3083">
        <v>0.72620311527975001</v>
      </c>
      <c r="AD3083">
        <v>0</v>
      </c>
      <c r="AE3083">
        <v>5.6283235492398251</v>
      </c>
    </row>
    <row r="3084" spans="1:31" x14ac:dyDescent="0.25">
      <c r="A3084">
        <v>1632660</v>
      </c>
      <c r="B3084">
        <v>1</v>
      </c>
      <c r="C3084" t="s">
        <v>80</v>
      </c>
      <c r="D3084" t="s">
        <v>97</v>
      </c>
      <c r="E3084" t="s">
        <v>152</v>
      </c>
      <c r="F3084" t="s">
        <v>9062</v>
      </c>
      <c r="G3084" t="s">
        <v>172</v>
      </c>
      <c r="H3084" t="s">
        <v>149</v>
      </c>
      <c r="I3084" t="s">
        <v>135</v>
      </c>
      <c r="J3084" t="s">
        <v>136</v>
      </c>
      <c r="K3084" t="s">
        <v>137</v>
      </c>
      <c r="L3084" t="s">
        <v>9063</v>
      </c>
      <c r="M3084" t="s">
        <v>9064</v>
      </c>
      <c r="N3084">
        <v>2.5724999999999998</v>
      </c>
      <c r="O3084">
        <v>0</v>
      </c>
      <c r="P3084">
        <v>3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5.2438464913458009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5.2438464913458009</v>
      </c>
    </row>
    <row r="3085" spans="1:31" x14ac:dyDescent="0.25">
      <c r="A3085">
        <v>1633224</v>
      </c>
      <c r="B3085">
        <v>1</v>
      </c>
      <c r="C3085" t="s">
        <v>81</v>
      </c>
      <c r="D3085" t="s">
        <v>113</v>
      </c>
      <c r="E3085" t="s">
        <v>178</v>
      </c>
      <c r="F3085" t="s">
        <v>9065</v>
      </c>
      <c r="G3085" t="s">
        <v>187</v>
      </c>
      <c r="H3085" t="s">
        <v>149</v>
      </c>
      <c r="I3085" t="s">
        <v>135</v>
      </c>
      <c r="J3085" t="s">
        <v>136</v>
      </c>
      <c r="K3085" t="s">
        <v>137</v>
      </c>
      <c r="L3085" t="s">
        <v>9066</v>
      </c>
      <c r="M3085" t="s">
        <v>9067</v>
      </c>
      <c r="N3085">
        <v>1.1969444440000001</v>
      </c>
      <c r="O3085">
        <v>0</v>
      </c>
      <c r="P3085">
        <v>119</v>
      </c>
      <c r="Q3085">
        <v>0</v>
      </c>
      <c r="R3085">
        <v>0</v>
      </c>
      <c r="S3085">
        <v>0</v>
      </c>
      <c r="T3085">
        <v>6</v>
      </c>
      <c r="U3085">
        <v>0</v>
      </c>
      <c r="V3085">
        <v>0</v>
      </c>
      <c r="W3085">
        <v>0</v>
      </c>
      <c r="X3085">
        <v>27.876533419061584</v>
      </c>
      <c r="Y3085">
        <v>0</v>
      </c>
      <c r="Z3085">
        <v>0</v>
      </c>
      <c r="AA3085">
        <v>0</v>
      </c>
      <c r="AB3085">
        <v>2.1568511639931542</v>
      </c>
      <c r="AC3085">
        <v>0</v>
      </c>
      <c r="AD3085">
        <v>0</v>
      </c>
      <c r="AE3085">
        <v>30.033384583054737</v>
      </c>
    </row>
    <row r="3086" spans="1:31" x14ac:dyDescent="0.25">
      <c r="A3086">
        <v>1632703</v>
      </c>
      <c r="B3086">
        <v>1</v>
      </c>
      <c r="C3086" t="s">
        <v>80</v>
      </c>
      <c r="D3086" t="s">
        <v>83</v>
      </c>
      <c r="E3086" t="s">
        <v>131</v>
      </c>
      <c r="F3086" t="s">
        <v>9068</v>
      </c>
      <c r="G3086" t="s">
        <v>161</v>
      </c>
      <c r="H3086" t="s">
        <v>134</v>
      </c>
      <c r="I3086" t="s">
        <v>135</v>
      </c>
      <c r="J3086" t="s">
        <v>136</v>
      </c>
      <c r="K3086" t="s">
        <v>137</v>
      </c>
      <c r="L3086" t="s">
        <v>9069</v>
      </c>
      <c r="M3086" t="s">
        <v>9070</v>
      </c>
      <c r="N3086">
        <v>0.54055555499999997</v>
      </c>
      <c r="O3086">
        <v>0</v>
      </c>
      <c r="P3086">
        <v>892</v>
      </c>
      <c r="Q3086">
        <v>0</v>
      </c>
      <c r="R3086">
        <v>0</v>
      </c>
      <c r="S3086">
        <v>1</v>
      </c>
      <c r="T3086">
        <v>78</v>
      </c>
      <c r="U3086">
        <v>0</v>
      </c>
      <c r="V3086">
        <v>2</v>
      </c>
      <c r="W3086">
        <v>0</v>
      </c>
      <c r="X3086">
        <v>197.77556408894264</v>
      </c>
      <c r="Y3086">
        <v>0</v>
      </c>
      <c r="Z3086">
        <v>0</v>
      </c>
      <c r="AA3086">
        <v>1.1177986543542</v>
      </c>
      <c r="AB3086">
        <v>53.809664401489492</v>
      </c>
      <c r="AC3086">
        <v>0</v>
      </c>
      <c r="AD3086">
        <v>103.38506543940257</v>
      </c>
      <c r="AE3086">
        <v>356.08809258418893</v>
      </c>
    </row>
    <row r="3087" spans="1:31" x14ac:dyDescent="0.25">
      <c r="A3087">
        <v>1632889</v>
      </c>
      <c r="B3087">
        <v>1</v>
      </c>
      <c r="C3087" t="s">
        <v>80</v>
      </c>
      <c r="D3087" t="s">
        <v>104</v>
      </c>
      <c r="E3087" t="s">
        <v>131</v>
      </c>
      <c r="F3087" t="s">
        <v>9071</v>
      </c>
      <c r="G3087" t="s">
        <v>195</v>
      </c>
      <c r="H3087" t="s">
        <v>134</v>
      </c>
      <c r="I3087" t="s">
        <v>135</v>
      </c>
      <c r="J3087" t="s">
        <v>136</v>
      </c>
      <c r="K3087" t="s">
        <v>137</v>
      </c>
      <c r="L3087" t="s">
        <v>9072</v>
      </c>
      <c r="M3087" t="s">
        <v>9073</v>
      </c>
      <c r="N3087">
        <v>3.3402777769999998</v>
      </c>
      <c r="O3087">
        <v>0</v>
      </c>
      <c r="P3087">
        <v>77</v>
      </c>
      <c r="Q3087">
        <v>0</v>
      </c>
      <c r="R3087">
        <v>9</v>
      </c>
      <c r="S3087">
        <v>0</v>
      </c>
      <c r="T3087">
        <v>11</v>
      </c>
      <c r="U3087">
        <v>0</v>
      </c>
      <c r="V3087">
        <v>0</v>
      </c>
      <c r="W3087">
        <v>0</v>
      </c>
      <c r="X3087">
        <v>63.757765583149862</v>
      </c>
      <c r="Y3087">
        <v>0</v>
      </c>
      <c r="Z3087">
        <v>6.7143751954518098</v>
      </c>
      <c r="AA3087">
        <v>0</v>
      </c>
      <c r="AB3087">
        <v>20.109410787559309</v>
      </c>
      <c r="AC3087">
        <v>0</v>
      </c>
      <c r="AD3087">
        <v>0</v>
      </c>
      <c r="AE3087">
        <v>90.581551566160982</v>
      </c>
    </row>
    <row r="3088" spans="1:31" x14ac:dyDescent="0.25">
      <c r="A3088">
        <v>1632989</v>
      </c>
      <c r="B3088">
        <v>1</v>
      </c>
      <c r="C3088" t="s">
        <v>80</v>
      </c>
      <c r="D3088" t="s">
        <v>104</v>
      </c>
      <c r="E3088" t="s">
        <v>131</v>
      </c>
      <c r="F3088" t="s">
        <v>1689</v>
      </c>
      <c r="G3088" t="s">
        <v>161</v>
      </c>
      <c r="H3088" t="s">
        <v>134</v>
      </c>
      <c r="I3088" t="s">
        <v>135</v>
      </c>
      <c r="J3088" t="s">
        <v>136</v>
      </c>
      <c r="K3088" t="s">
        <v>137</v>
      </c>
      <c r="L3088" t="s">
        <v>9074</v>
      </c>
      <c r="M3088" t="s">
        <v>9075</v>
      </c>
      <c r="N3088">
        <v>0.62166666599999998</v>
      </c>
      <c r="O3088">
        <v>3</v>
      </c>
      <c r="P3088">
        <v>503</v>
      </c>
      <c r="Q3088">
        <v>1</v>
      </c>
      <c r="R3088">
        <v>27</v>
      </c>
      <c r="S3088">
        <v>2</v>
      </c>
      <c r="T3088">
        <v>65</v>
      </c>
      <c r="U3088">
        <v>0</v>
      </c>
      <c r="V3088">
        <v>0</v>
      </c>
      <c r="W3088">
        <v>2.1813500554302436</v>
      </c>
      <c r="X3088">
        <v>88.316188745112441</v>
      </c>
      <c r="Y3088">
        <v>0.40197924360330006</v>
      </c>
      <c r="Z3088">
        <v>3.2425468161189999</v>
      </c>
      <c r="AA3088">
        <v>5.0704333992942701</v>
      </c>
      <c r="AB3088">
        <v>24.606978001767494</v>
      </c>
      <c r="AC3088">
        <v>0</v>
      </c>
      <c r="AD3088">
        <v>0</v>
      </c>
      <c r="AE3088">
        <v>123.81947626132677</v>
      </c>
    </row>
    <row r="3089" spans="1:31" x14ac:dyDescent="0.25">
      <c r="A3089">
        <v>1632697</v>
      </c>
      <c r="B3089">
        <v>1</v>
      </c>
      <c r="C3089" t="s">
        <v>80</v>
      </c>
      <c r="D3089" t="s">
        <v>83</v>
      </c>
      <c r="E3089" t="s">
        <v>178</v>
      </c>
      <c r="F3089" t="s">
        <v>7822</v>
      </c>
      <c r="G3089" t="s">
        <v>142</v>
      </c>
      <c r="H3089" t="s">
        <v>149</v>
      </c>
      <c r="I3089" t="s">
        <v>135</v>
      </c>
      <c r="J3089" t="s">
        <v>136</v>
      </c>
      <c r="K3089" t="s">
        <v>143</v>
      </c>
      <c r="L3089" t="s">
        <v>9076</v>
      </c>
      <c r="M3089" t="s">
        <v>9077</v>
      </c>
      <c r="N3089">
        <v>0.74998416599999995</v>
      </c>
      <c r="O3089">
        <v>0</v>
      </c>
      <c r="P3089">
        <v>18</v>
      </c>
      <c r="Q3089">
        <v>0</v>
      </c>
      <c r="R3089">
        <v>0</v>
      </c>
      <c r="S3089">
        <v>0</v>
      </c>
      <c r="T3089">
        <v>11</v>
      </c>
      <c r="U3089">
        <v>0</v>
      </c>
      <c r="V3089">
        <v>1</v>
      </c>
      <c r="W3089">
        <v>0</v>
      </c>
      <c r="X3089">
        <v>5.2438975940550003</v>
      </c>
      <c r="Y3089">
        <v>0</v>
      </c>
      <c r="Z3089">
        <v>0</v>
      </c>
      <c r="AA3089">
        <v>0</v>
      </c>
      <c r="AB3089">
        <v>48.130255786927506</v>
      </c>
      <c r="AC3089">
        <v>0</v>
      </c>
      <c r="AD3089">
        <v>89.38889512882875</v>
      </c>
      <c r="AE3089">
        <v>142.76304850981126</v>
      </c>
    </row>
    <row r="3090" spans="1:31" x14ac:dyDescent="0.25">
      <c r="A3090">
        <v>1633218</v>
      </c>
      <c r="B3090">
        <v>1</v>
      </c>
      <c r="C3090" t="s">
        <v>81</v>
      </c>
      <c r="D3090" t="s">
        <v>123</v>
      </c>
      <c r="E3090" t="s">
        <v>178</v>
      </c>
      <c r="F3090" t="s">
        <v>9078</v>
      </c>
      <c r="G3090" t="s">
        <v>227</v>
      </c>
      <c r="H3090" t="s">
        <v>149</v>
      </c>
      <c r="I3090" t="s">
        <v>135</v>
      </c>
      <c r="J3090" t="s">
        <v>136</v>
      </c>
      <c r="K3090" t="s">
        <v>137</v>
      </c>
      <c r="L3090" t="s">
        <v>9079</v>
      </c>
      <c r="M3090" t="s">
        <v>9080</v>
      </c>
      <c r="N3090">
        <v>0.80472222199999999</v>
      </c>
      <c r="O3090">
        <v>0</v>
      </c>
      <c r="P3090">
        <v>5</v>
      </c>
      <c r="Q3090">
        <v>0</v>
      </c>
      <c r="R3090">
        <v>1</v>
      </c>
      <c r="S3090">
        <v>0</v>
      </c>
      <c r="T3090">
        <v>2</v>
      </c>
      <c r="U3090">
        <v>0</v>
      </c>
      <c r="V3090">
        <v>0</v>
      </c>
      <c r="W3090">
        <v>0</v>
      </c>
      <c r="X3090">
        <v>0.4845888223058884</v>
      </c>
      <c r="Y3090">
        <v>0</v>
      </c>
      <c r="Z3090">
        <v>5.9180057098277773E-4</v>
      </c>
      <c r="AA3090">
        <v>0</v>
      </c>
      <c r="AB3090">
        <v>0.10940507666130751</v>
      </c>
      <c r="AC3090">
        <v>0</v>
      </c>
      <c r="AD3090">
        <v>0</v>
      </c>
      <c r="AE3090">
        <v>0.59458569953817875</v>
      </c>
    </row>
    <row r="3091" spans="1:31" x14ac:dyDescent="0.25">
      <c r="A3091">
        <v>1632969</v>
      </c>
      <c r="B3091">
        <v>1</v>
      </c>
      <c r="C3091" t="s">
        <v>80</v>
      </c>
      <c r="D3091" t="s">
        <v>106</v>
      </c>
      <c r="E3091" t="s">
        <v>152</v>
      </c>
      <c r="F3091" t="s">
        <v>9081</v>
      </c>
      <c r="G3091" t="s">
        <v>154</v>
      </c>
      <c r="H3091" t="s">
        <v>149</v>
      </c>
      <c r="I3091" t="s">
        <v>135</v>
      </c>
      <c r="J3091" t="s">
        <v>136</v>
      </c>
      <c r="K3091" t="s">
        <v>137</v>
      </c>
      <c r="L3091" t="s">
        <v>9082</v>
      </c>
      <c r="M3091" t="s">
        <v>9083</v>
      </c>
      <c r="N3091">
        <v>2.5099999999999998</v>
      </c>
      <c r="O3091">
        <v>0</v>
      </c>
      <c r="P3091">
        <v>1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0.48086084527991996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0.48086084527991996</v>
      </c>
    </row>
    <row r="3092" spans="1:31" x14ac:dyDescent="0.25">
      <c r="A3092">
        <v>1633075</v>
      </c>
      <c r="B3092">
        <v>1</v>
      </c>
      <c r="C3092" t="s">
        <v>81</v>
      </c>
      <c r="D3092" t="s">
        <v>128</v>
      </c>
      <c r="E3092" t="s">
        <v>146</v>
      </c>
      <c r="F3092" t="s">
        <v>488</v>
      </c>
      <c r="G3092" t="s">
        <v>675</v>
      </c>
      <c r="H3092" t="s">
        <v>149</v>
      </c>
      <c r="I3092" t="s">
        <v>135</v>
      </c>
      <c r="J3092" t="s">
        <v>136</v>
      </c>
      <c r="K3092" t="s">
        <v>137</v>
      </c>
      <c r="L3092" t="s">
        <v>9084</v>
      </c>
      <c r="M3092" t="s">
        <v>9085</v>
      </c>
      <c r="N3092">
        <v>16.496666665999999</v>
      </c>
      <c r="O3092">
        <v>0</v>
      </c>
      <c r="P3092">
        <v>42</v>
      </c>
      <c r="Q3092">
        <v>0</v>
      </c>
      <c r="R3092">
        <v>1</v>
      </c>
      <c r="S3092">
        <v>0</v>
      </c>
      <c r="T3092">
        <v>4</v>
      </c>
      <c r="U3092">
        <v>0</v>
      </c>
      <c r="V3092">
        <v>0</v>
      </c>
      <c r="W3092">
        <v>0</v>
      </c>
      <c r="X3092">
        <v>99.372780883508497</v>
      </c>
      <c r="Y3092">
        <v>0</v>
      </c>
      <c r="Z3092">
        <v>2.9740678636632971</v>
      </c>
      <c r="AA3092">
        <v>0</v>
      </c>
      <c r="AB3092">
        <v>48.221077894859398</v>
      </c>
      <c r="AC3092">
        <v>0</v>
      </c>
      <c r="AD3092">
        <v>0</v>
      </c>
      <c r="AE3092">
        <v>150.56792664203118</v>
      </c>
    </row>
    <row r="3093" spans="1:31" x14ac:dyDescent="0.25">
      <c r="A3093">
        <v>1632577</v>
      </c>
      <c r="B3093">
        <v>1</v>
      </c>
      <c r="C3093" t="s">
        <v>80</v>
      </c>
      <c r="D3093" t="s">
        <v>103</v>
      </c>
      <c r="E3093" t="s">
        <v>204</v>
      </c>
      <c r="F3093" t="s">
        <v>7529</v>
      </c>
      <c r="G3093" t="s">
        <v>161</v>
      </c>
      <c r="H3093" t="s">
        <v>134</v>
      </c>
      <c r="I3093" t="s">
        <v>135</v>
      </c>
      <c r="J3093" t="s">
        <v>136</v>
      </c>
      <c r="K3093" t="s">
        <v>137</v>
      </c>
      <c r="L3093" t="s">
        <v>9086</v>
      </c>
      <c r="M3093" t="s">
        <v>9087</v>
      </c>
      <c r="N3093">
        <v>1.0069444439999999</v>
      </c>
      <c r="O3093">
        <v>15</v>
      </c>
      <c r="P3093">
        <v>1728</v>
      </c>
      <c r="Q3093">
        <v>9</v>
      </c>
      <c r="R3093">
        <v>239</v>
      </c>
      <c r="S3093">
        <v>14</v>
      </c>
      <c r="T3093">
        <v>204</v>
      </c>
      <c r="U3093">
        <v>0</v>
      </c>
      <c r="V3093">
        <v>0</v>
      </c>
      <c r="W3093">
        <v>3.7604395075347226</v>
      </c>
      <c r="X3093">
        <v>392.40221394127684</v>
      </c>
      <c r="Y3093">
        <v>28.458765028210625</v>
      </c>
      <c r="Z3093">
        <v>60.74232882828575</v>
      </c>
      <c r="AA3093">
        <v>28.372254430194538</v>
      </c>
      <c r="AB3093">
        <v>160.81667755139108</v>
      </c>
      <c r="AC3093">
        <v>0</v>
      </c>
      <c r="AD3093">
        <v>0</v>
      </c>
      <c r="AE3093">
        <v>674.55267928689352</v>
      </c>
    </row>
    <row r="3094" spans="1:31" x14ac:dyDescent="0.25">
      <c r="A3094">
        <v>1633181</v>
      </c>
      <c r="B3094">
        <v>1</v>
      </c>
      <c r="C3094" t="s">
        <v>81</v>
      </c>
      <c r="D3094" t="s">
        <v>123</v>
      </c>
      <c r="E3094" t="s">
        <v>131</v>
      </c>
      <c r="F3094" t="s">
        <v>9088</v>
      </c>
      <c r="G3094" t="s">
        <v>256</v>
      </c>
      <c r="H3094" t="s">
        <v>134</v>
      </c>
      <c r="I3094" t="s">
        <v>135</v>
      </c>
      <c r="J3094" t="s">
        <v>136</v>
      </c>
      <c r="K3094" t="s">
        <v>137</v>
      </c>
      <c r="L3094" t="s">
        <v>9089</v>
      </c>
      <c r="M3094" t="s">
        <v>9090</v>
      </c>
      <c r="N3094">
        <v>0.16666666599999999</v>
      </c>
      <c r="O3094">
        <v>0</v>
      </c>
      <c r="P3094">
        <v>122</v>
      </c>
      <c r="Q3094">
        <v>0</v>
      </c>
      <c r="R3094">
        <v>12</v>
      </c>
      <c r="S3094">
        <v>0</v>
      </c>
      <c r="T3094">
        <v>11</v>
      </c>
      <c r="U3094">
        <v>0</v>
      </c>
      <c r="V3094">
        <v>0</v>
      </c>
      <c r="W3094">
        <v>0</v>
      </c>
      <c r="X3094">
        <v>3.1280185050619997</v>
      </c>
      <c r="Y3094">
        <v>0</v>
      </c>
      <c r="Z3094">
        <v>4.3325117112999995E-2</v>
      </c>
      <c r="AA3094">
        <v>0</v>
      </c>
      <c r="AB3094">
        <v>0.70196280713549997</v>
      </c>
      <c r="AC3094">
        <v>0</v>
      </c>
      <c r="AD3094">
        <v>0</v>
      </c>
      <c r="AE3094">
        <v>3.8733064293104995</v>
      </c>
    </row>
    <row r="3095" spans="1:31" x14ac:dyDescent="0.25">
      <c r="A3095">
        <v>1632826</v>
      </c>
      <c r="B3095">
        <v>1</v>
      </c>
      <c r="C3095" t="s">
        <v>80</v>
      </c>
      <c r="D3095" t="s">
        <v>105</v>
      </c>
      <c r="E3095" t="s">
        <v>178</v>
      </c>
      <c r="F3095" t="s">
        <v>9091</v>
      </c>
      <c r="G3095" t="s">
        <v>187</v>
      </c>
      <c r="H3095" t="s">
        <v>149</v>
      </c>
      <c r="I3095" t="s">
        <v>135</v>
      </c>
      <c r="J3095" t="s">
        <v>136</v>
      </c>
      <c r="K3095" t="s">
        <v>137</v>
      </c>
      <c r="L3095" t="s">
        <v>9092</v>
      </c>
      <c r="M3095" t="s">
        <v>9093</v>
      </c>
      <c r="N3095">
        <v>1.1950000000000001</v>
      </c>
      <c r="O3095">
        <v>0</v>
      </c>
      <c r="P3095">
        <v>24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5.6916889800039785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5.6916889800039785</v>
      </c>
    </row>
    <row r="3096" spans="1:31" x14ac:dyDescent="0.25">
      <c r="A3096">
        <v>1632640</v>
      </c>
      <c r="B3096">
        <v>1</v>
      </c>
      <c r="C3096" t="s">
        <v>81</v>
      </c>
      <c r="D3096" t="s">
        <v>128</v>
      </c>
      <c r="E3096" t="s">
        <v>131</v>
      </c>
      <c r="F3096" t="s">
        <v>9094</v>
      </c>
      <c r="G3096" t="s">
        <v>431</v>
      </c>
      <c r="H3096" t="s">
        <v>134</v>
      </c>
      <c r="I3096" t="s">
        <v>135</v>
      </c>
      <c r="J3096" t="s">
        <v>136</v>
      </c>
      <c r="K3096" t="s">
        <v>137</v>
      </c>
      <c r="L3096" t="s">
        <v>9095</v>
      </c>
      <c r="M3096" t="s">
        <v>9096</v>
      </c>
      <c r="N3096">
        <v>11.153888887999999</v>
      </c>
      <c r="O3096">
        <v>0</v>
      </c>
      <c r="P3096">
        <v>0</v>
      </c>
      <c r="Q3096">
        <v>0</v>
      </c>
      <c r="R3096">
        <v>0</v>
      </c>
      <c r="S3096">
        <v>6</v>
      </c>
      <c r="T3096">
        <v>1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6017.5510817322502</v>
      </c>
      <c r="AB3096">
        <v>8.2819948309693068</v>
      </c>
      <c r="AC3096">
        <v>0</v>
      </c>
      <c r="AD3096">
        <v>0</v>
      </c>
      <c r="AE3096">
        <v>6025.833076563219</v>
      </c>
    </row>
    <row r="3097" spans="1:31" x14ac:dyDescent="0.25">
      <c r="A3097">
        <v>1633032</v>
      </c>
      <c r="B3097">
        <v>1</v>
      </c>
      <c r="C3097" t="s">
        <v>81</v>
      </c>
      <c r="D3097" t="s">
        <v>127</v>
      </c>
      <c r="E3097" t="s">
        <v>152</v>
      </c>
      <c r="F3097" t="s">
        <v>9097</v>
      </c>
      <c r="G3097" t="s">
        <v>154</v>
      </c>
      <c r="H3097" t="s">
        <v>149</v>
      </c>
      <c r="I3097" t="s">
        <v>135</v>
      </c>
      <c r="J3097" t="s">
        <v>136</v>
      </c>
      <c r="K3097" t="s">
        <v>137</v>
      </c>
      <c r="L3097" t="s">
        <v>9098</v>
      </c>
      <c r="M3097" t="s">
        <v>9099</v>
      </c>
      <c r="N3097">
        <v>23.951666666000001</v>
      </c>
      <c r="O3097">
        <v>0</v>
      </c>
      <c r="P3097">
        <v>2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11.710155850176072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11.710155850176072</v>
      </c>
    </row>
    <row r="3098" spans="1:31" x14ac:dyDescent="0.25">
      <c r="A3098">
        <v>1632534</v>
      </c>
      <c r="B3098">
        <v>1</v>
      </c>
      <c r="C3098" t="s">
        <v>80</v>
      </c>
      <c r="D3098" t="s">
        <v>108</v>
      </c>
      <c r="E3098" t="s">
        <v>146</v>
      </c>
      <c r="F3098" t="s">
        <v>9100</v>
      </c>
      <c r="G3098" t="s">
        <v>142</v>
      </c>
      <c r="H3098" t="s">
        <v>149</v>
      </c>
      <c r="I3098" t="s">
        <v>135</v>
      </c>
      <c r="J3098" t="s">
        <v>136</v>
      </c>
      <c r="K3098" t="s">
        <v>143</v>
      </c>
      <c r="L3098" t="s">
        <v>9101</v>
      </c>
      <c r="M3098" t="s">
        <v>9102</v>
      </c>
      <c r="N3098">
        <v>1.4543694439999999</v>
      </c>
      <c r="O3098">
        <v>0</v>
      </c>
      <c r="P3098">
        <v>154</v>
      </c>
      <c r="Q3098">
        <v>0</v>
      </c>
      <c r="R3098">
        <v>0</v>
      </c>
      <c r="S3098">
        <v>0</v>
      </c>
      <c r="T3098">
        <v>58</v>
      </c>
      <c r="U3098">
        <v>0</v>
      </c>
      <c r="V3098">
        <v>0</v>
      </c>
      <c r="W3098">
        <v>0</v>
      </c>
      <c r="X3098">
        <v>46.440113264243685</v>
      </c>
      <c r="Y3098">
        <v>0</v>
      </c>
      <c r="Z3098">
        <v>0</v>
      </c>
      <c r="AA3098">
        <v>0</v>
      </c>
      <c r="AB3098">
        <v>40.651101359080407</v>
      </c>
      <c r="AC3098">
        <v>0</v>
      </c>
      <c r="AD3098">
        <v>0</v>
      </c>
      <c r="AE3098">
        <v>87.091214623324092</v>
      </c>
    </row>
    <row r="3099" spans="1:31" x14ac:dyDescent="0.25">
      <c r="A3099">
        <v>1632683</v>
      </c>
      <c r="B3099">
        <v>1</v>
      </c>
      <c r="C3099" t="s">
        <v>80</v>
      </c>
      <c r="D3099" t="s">
        <v>98</v>
      </c>
      <c r="E3099" t="s">
        <v>140</v>
      </c>
      <c r="F3099" t="s">
        <v>9103</v>
      </c>
      <c r="G3099" t="s">
        <v>142</v>
      </c>
      <c r="H3099" t="s">
        <v>134</v>
      </c>
      <c r="I3099" t="s">
        <v>135</v>
      </c>
      <c r="J3099" t="s">
        <v>136</v>
      </c>
      <c r="K3099" t="s">
        <v>143</v>
      </c>
      <c r="L3099" t="s">
        <v>9104</v>
      </c>
      <c r="M3099" t="s">
        <v>9105</v>
      </c>
      <c r="N3099">
        <v>3.1188888879999999</v>
      </c>
      <c r="O3099">
        <v>0</v>
      </c>
      <c r="P3099">
        <v>3158</v>
      </c>
      <c r="Q3099">
        <v>13</v>
      </c>
      <c r="R3099">
        <v>736</v>
      </c>
      <c r="S3099">
        <v>24</v>
      </c>
      <c r="T3099">
        <v>731</v>
      </c>
      <c r="U3099">
        <v>3</v>
      </c>
      <c r="V3099">
        <v>0</v>
      </c>
      <c r="W3099">
        <v>0</v>
      </c>
      <c r="X3099">
        <v>1540.5120500743544</v>
      </c>
      <c r="Y3099">
        <v>45.643548725872904</v>
      </c>
      <c r="Z3099">
        <v>563.95419265933685</v>
      </c>
      <c r="AA3099">
        <v>1043.9971685712458</v>
      </c>
      <c r="AB3099">
        <v>2114.9142301330821</v>
      </c>
      <c r="AC3099">
        <v>681.19810833834015</v>
      </c>
      <c r="AD3099">
        <v>0</v>
      </c>
      <c r="AE3099">
        <v>5990.219298502232</v>
      </c>
    </row>
    <row r="3100" spans="1:31" x14ac:dyDescent="0.25">
      <c r="A3100">
        <v>1632932</v>
      </c>
      <c r="B3100">
        <v>1</v>
      </c>
      <c r="C3100" t="s">
        <v>81</v>
      </c>
      <c r="D3100" t="s">
        <v>128</v>
      </c>
      <c r="E3100" t="s">
        <v>178</v>
      </c>
      <c r="F3100" t="s">
        <v>9106</v>
      </c>
      <c r="G3100" t="s">
        <v>227</v>
      </c>
      <c r="H3100" t="s">
        <v>149</v>
      </c>
      <c r="I3100" t="s">
        <v>135</v>
      </c>
      <c r="J3100" t="s">
        <v>136</v>
      </c>
      <c r="K3100" t="s">
        <v>137</v>
      </c>
      <c r="L3100" t="s">
        <v>9107</v>
      </c>
      <c r="M3100" t="s">
        <v>9108</v>
      </c>
      <c r="N3100">
        <v>1.2466666660000001</v>
      </c>
      <c r="O3100">
        <v>0</v>
      </c>
      <c r="P3100">
        <v>46</v>
      </c>
      <c r="Q3100">
        <v>0</v>
      </c>
      <c r="R3100">
        <v>0</v>
      </c>
      <c r="S3100">
        <v>0</v>
      </c>
      <c r="T3100">
        <v>7</v>
      </c>
      <c r="U3100">
        <v>0</v>
      </c>
      <c r="V3100">
        <v>0</v>
      </c>
      <c r="W3100">
        <v>0</v>
      </c>
      <c r="X3100">
        <v>9.0154430650049822</v>
      </c>
      <c r="Y3100">
        <v>0</v>
      </c>
      <c r="Z3100">
        <v>0</v>
      </c>
      <c r="AA3100">
        <v>0</v>
      </c>
      <c r="AB3100">
        <v>0.79902314661601992</v>
      </c>
      <c r="AC3100">
        <v>0</v>
      </c>
      <c r="AD3100">
        <v>0</v>
      </c>
      <c r="AE3100">
        <v>9.8144662116210029</v>
      </c>
    </row>
    <row r="3101" spans="1:31" x14ac:dyDescent="0.25">
      <c r="A3101">
        <v>1632783</v>
      </c>
      <c r="B3101">
        <v>1</v>
      </c>
      <c r="C3101" t="s">
        <v>81</v>
      </c>
      <c r="D3101" t="s">
        <v>127</v>
      </c>
      <c r="E3101" t="s">
        <v>178</v>
      </c>
      <c r="F3101" t="s">
        <v>9109</v>
      </c>
      <c r="G3101" t="s">
        <v>187</v>
      </c>
      <c r="H3101" t="s">
        <v>149</v>
      </c>
      <c r="I3101" t="s">
        <v>135</v>
      </c>
      <c r="J3101" t="s">
        <v>136</v>
      </c>
      <c r="K3101" t="s">
        <v>137</v>
      </c>
      <c r="L3101" t="s">
        <v>9110</v>
      </c>
      <c r="M3101" t="s">
        <v>9111</v>
      </c>
      <c r="N3101">
        <v>1.998888888</v>
      </c>
      <c r="O3101">
        <v>0</v>
      </c>
      <c r="P3101">
        <v>1</v>
      </c>
      <c r="Q3101">
        <v>0</v>
      </c>
      <c r="R3101">
        <v>3</v>
      </c>
      <c r="S3101">
        <v>0</v>
      </c>
      <c r="T3101">
        <v>2</v>
      </c>
      <c r="U3101">
        <v>0</v>
      </c>
      <c r="V3101">
        <v>0</v>
      </c>
      <c r="W3101">
        <v>0</v>
      </c>
      <c r="X3101">
        <v>1.0253098685104591</v>
      </c>
      <c r="Y3101">
        <v>0</v>
      </c>
      <c r="Z3101">
        <v>2.3027548511779954</v>
      </c>
      <c r="AA3101">
        <v>0</v>
      </c>
      <c r="AB3101">
        <v>14.986582333908604</v>
      </c>
      <c r="AC3101">
        <v>0</v>
      </c>
      <c r="AD3101">
        <v>0</v>
      </c>
      <c r="AE3101">
        <v>18.31464705359706</v>
      </c>
    </row>
    <row r="3102" spans="1:31" x14ac:dyDescent="0.25">
      <c r="A3102">
        <v>1633024</v>
      </c>
      <c r="B3102">
        <v>1</v>
      </c>
      <c r="C3102" t="s">
        <v>80</v>
      </c>
      <c r="D3102" t="s">
        <v>107</v>
      </c>
      <c r="E3102" t="s">
        <v>178</v>
      </c>
      <c r="F3102" t="s">
        <v>1054</v>
      </c>
      <c r="G3102" t="s">
        <v>227</v>
      </c>
      <c r="H3102" t="s">
        <v>149</v>
      </c>
      <c r="I3102" t="s">
        <v>135</v>
      </c>
      <c r="J3102" t="s">
        <v>136</v>
      </c>
      <c r="K3102" t="s">
        <v>137</v>
      </c>
      <c r="L3102" t="s">
        <v>9112</v>
      </c>
      <c r="M3102" t="s">
        <v>9113</v>
      </c>
      <c r="N3102">
        <v>1.8219444440000001</v>
      </c>
      <c r="O3102">
        <v>0</v>
      </c>
      <c r="P3102">
        <v>13</v>
      </c>
      <c r="Q3102">
        <v>0</v>
      </c>
      <c r="R3102">
        <v>17</v>
      </c>
      <c r="S3102">
        <v>0</v>
      </c>
      <c r="T3102">
        <v>10</v>
      </c>
      <c r="U3102">
        <v>0</v>
      </c>
      <c r="V3102">
        <v>0</v>
      </c>
      <c r="W3102">
        <v>0</v>
      </c>
      <c r="X3102">
        <v>3.6964585084752128</v>
      </c>
      <c r="Y3102">
        <v>0</v>
      </c>
      <c r="Z3102">
        <v>2.0443922814735931</v>
      </c>
      <c r="AA3102">
        <v>0</v>
      </c>
      <c r="AB3102">
        <v>15.738344383692516</v>
      </c>
      <c r="AC3102">
        <v>0</v>
      </c>
      <c r="AD3102">
        <v>0</v>
      </c>
      <c r="AE3102">
        <v>21.479195173641322</v>
      </c>
    </row>
    <row r="3103" spans="1:31" x14ac:dyDescent="0.25">
      <c r="A3103">
        <v>1633310</v>
      </c>
      <c r="B3103">
        <v>1</v>
      </c>
      <c r="C3103" t="s">
        <v>81</v>
      </c>
      <c r="D3103" t="s">
        <v>127</v>
      </c>
      <c r="E3103" t="s">
        <v>131</v>
      </c>
      <c r="F3103" t="s">
        <v>3783</v>
      </c>
      <c r="G3103" t="s">
        <v>161</v>
      </c>
      <c r="H3103" t="s">
        <v>134</v>
      </c>
      <c r="I3103" t="s">
        <v>135</v>
      </c>
      <c r="J3103" t="s">
        <v>136</v>
      </c>
      <c r="K3103" t="s">
        <v>137</v>
      </c>
      <c r="L3103" t="s">
        <v>9114</v>
      </c>
      <c r="M3103" t="s">
        <v>9115</v>
      </c>
      <c r="N3103">
        <v>10.155833333</v>
      </c>
      <c r="O3103">
        <v>0</v>
      </c>
      <c r="P3103">
        <v>892</v>
      </c>
      <c r="Q3103">
        <v>11</v>
      </c>
      <c r="R3103">
        <v>28</v>
      </c>
      <c r="S3103">
        <v>3</v>
      </c>
      <c r="T3103">
        <v>114</v>
      </c>
      <c r="U3103">
        <v>0</v>
      </c>
      <c r="V3103">
        <v>1</v>
      </c>
      <c r="W3103">
        <v>0</v>
      </c>
      <c r="X3103">
        <v>2732.833471703218</v>
      </c>
      <c r="Y3103">
        <v>23.46006356484434</v>
      </c>
      <c r="Z3103">
        <v>24.19081854636832</v>
      </c>
      <c r="AA3103">
        <v>65.793594564945479</v>
      </c>
      <c r="AB3103">
        <v>488.59157082252005</v>
      </c>
      <c r="AC3103">
        <v>0</v>
      </c>
      <c r="AD3103">
        <v>216.08055229903687</v>
      </c>
      <c r="AE3103">
        <v>3550.9500715009335</v>
      </c>
    </row>
    <row r="3104" spans="1:31" x14ac:dyDescent="0.25">
      <c r="A3104">
        <v>1633210</v>
      </c>
      <c r="B3104">
        <v>1</v>
      </c>
      <c r="C3104" t="s">
        <v>80</v>
      </c>
      <c r="D3104" t="s">
        <v>100</v>
      </c>
      <c r="E3104" t="s">
        <v>140</v>
      </c>
      <c r="F3104" t="s">
        <v>9116</v>
      </c>
      <c r="G3104" t="s">
        <v>161</v>
      </c>
      <c r="H3104" t="s">
        <v>134</v>
      </c>
      <c r="I3104" t="s">
        <v>135</v>
      </c>
      <c r="J3104" t="s">
        <v>136</v>
      </c>
      <c r="K3104" t="s">
        <v>137</v>
      </c>
      <c r="L3104" t="s">
        <v>9117</v>
      </c>
      <c r="M3104" t="s">
        <v>9118</v>
      </c>
      <c r="N3104">
        <v>0.106944444</v>
      </c>
      <c r="O3104">
        <v>4</v>
      </c>
      <c r="P3104">
        <v>882</v>
      </c>
      <c r="Q3104">
        <v>29</v>
      </c>
      <c r="R3104">
        <v>393</v>
      </c>
      <c r="S3104">
        <v>13</v>
      </c>
      <c r="T3104">
        <v>164</v>
      </c>
      <c r="U3104">
        <v>1</v>
      </c>
      <c r="V3104">
        <v>1</v>
      </c>
      <c r="W3104">
        <v>0.14717201661320278</v>
      </c>
      <c r="X3104">
        <v>19.658478796921081</v>
      </c>
      <c r="Y3104">
        <v>1.1952620658688111</v>
      </c>
      <c r="Z3104">
        <v>8.5076092098696456</v>
      </c>
      <c r="AA3104">
        <v>7.6988125426530685</v>
      </c>
      <c r="AB3104">
        <v>7.8991134877950238</v>
      </c>
      <c r="AC3104">
        <v>0</v>
      </c>
      <c r="AD3104">
        <v>0.10966254227005</v>
      </c>
      <c r="AE3104">
        <v>45.216110661990889</v>
      </c>
    </row>
    <row r="3105" spans="1:31" x14ac:dyDescent="0.25">
      <c r="A3105">
        <v>1633018</v>
      </c>
      <c r="B3105">
        <v>1</v>
      </c>
      <c r="C3105" t="s">
        <v>80</v>
      </c>
      <c r="D3105" t="s">
        <v>111</v>
      </c>
      <c r="E3105" t="s">
        <v>152</v>
      </c>
      <c r="F3105" t="s">
        <v>9119</v>
      </c>
      <c r="G3105" t="s">
        <v>507</v>
      </c>
      <c r="H3105" t="s">
        <v>149</v>
      </c>
      <c r="I3105" t="s">
        <v>135</v>
      </c>
      <c r="J3105" t="s">
        <v>136</v>
      </c>
      <c r="K3105" t="s">
        <v>137</v>
      </c>
      <c r="L3105" t="s">
        <v>9120</v>
      </c>
      <c r="M3105" t="s">
        <v>9121</v>
      </c>
      <c r="N3105">
        <v>1.937777777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1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3.0094135466061331</v>
      </c>
      <c r="AC3105">
        <v>0</v>
      </c>
      <c r="AD3105">
        <v>0</v>
      </c>
      <c r="AE3105">
        <v>3.0094135466061331</v>
      </c>
    </row>
    <row r="3106" spans="1:31" x14ac:dyDescent="0.25">
      <c r="A3106">
        <v>1633187</v>
      </c>
      <c r="B3106">
        <v>1</v>
      </c>
      <c r="C3106" t="s">
        <v>80</v>
      </c>
      <c r="D3106" t="s">
        <v>83</v>
      </c>
      <c r="E3106" t="s">
        <v>178</v>
      </c>
      <c r="F3106" t="s">
        <v>9122</v>
      </c>
      <c r="G3106" t="s">
        <v>227</v>
      </c>
      <c r="H3106" t="s">
        <v>149</v>
      </c>
      <c r="I3106" t="s">
        <v>135</v>
      </c>
      <c r="J3106" t="s">
        <v>136</v>
      </c>
      <c r="K3106" t="s">
        <v>137</v>
      </c>
      <c r="L3106" t="s">
        <v>9123</v>
      </c>
      <c r="M3106" t="s">
        <v>9124</v>
      </c>
      <c r="N3106">
        <v>2.04</v>
      </c>
      <c r="O3106">
        <v>0</v>
      </c>
      <c r="P3106">
        <v>8</v>
      </c>
      <c r="Q3106">
        <v>0</v>
      </c>
      <c r="R3106">
        <v>0</v>
      </c>
      <c r="S3106">
        <v>0</v>
      </c>
      <c r="T3106">
        <v>2</v>
      </c>
      <c r="U3106">
        <v>0</v>
      </c>
      <c r="V3106">
        <v>0</v>
      </c>
      <c r="W3106">
        <v>0</v>
      </c>
      <c r="X3106">
        <v>8.3355306079596225</v>
      </c>
      <c r="Y3106">
        <v>0</v>
      </c>
      <c r="Z3106">
        <v>0</v>
      </c>
      <c r="AA3106">
        <v>0</v>
      </c>
      <c r="AB3106">
        <v>2.3174326549866953</v>
      </c>
      <c r="AC3106">
        <v>0</v>
      </c>
      <c r="AD3106">
        <v>0</v>
      </c>
      <c r="AE3106">
        <v>10.652963262946319</v>
      </c>
    </row>
    <row r="3107" spans="1:31" x14ac:dyDescent="0.25">
      <c r="A3107">
        <v>1633041</v>
      </c>
      <c r="B3107">
        <v>1</v>
      </c>
      <c r="C3107" t="s">
        <v>80</v>
      </c>
      <c r="D3107" t="s">
        <v>106</v>
      </c>
      <c r="E3107" t="s">
        <v>146</v>
      </c>
      <c r="F3107" t="s">
        <v>5990</v>
      </c>
      <c r="G3107" t="s">
        <v>675</v>
      </c>
      <c r="H3107" t="s">
        <v>149</v>
      </c>
      <c r="I3107" t="s">
        <v>135</v>
      </c>
      <c r="J3107" t="s">
        <v>136</v>
      </c>
      <c r="K3107" t="s">
        <v>137</v>
      </c>
      <c r="L3107" t="s">
        <v>9125</v>
      </c>
      <c r="M3107" t="s">
        <v>9126</v>
      </c>
      <c r="N3107">
        <v>2.1461111110000002</v>
      </c>
      <c r="O3107">
        <v>0</v>
      </c>
      <c r="P3107">
        <v>34</v>
      </c>
      <c r="Q3107">
        <v>0</v>
      </c>
      <c r="R3107">
        <v>11</v>
      </c>
      <c r="S3107">
        <v>0</v>
      </c>
      <c r="T3107">
        <v>15</v>
      </c>
      <c r="U3107">
        <v>0</v>
      </c>
      <c r="V3107">
        <v>0</v>
      </c>
      <c r="W3107">
        <v>0</v>
      </c>
      <c r="X3107">
        <v>17.365102948659175</v>
      </c>
      <c r="Y3107">
        <v>0</v>
      </c>
      <c r="Z3107">
        <v>7.9467675630977892</v>
      </c>
      <c r="AA3107">
        <v>0</v>
      </c>
      <c r="AB3107">
        <v>11.752130411771075</v>
      </c>
      <c r="AC3107">
        <v>0</v>
      </c>
      <c r="AD3107">
        <v>0</v>
      </c>
      <c r="AE3107">
        <v>37.064000923528042</v>
      </c>
    </row>
    <row r="3108" spans="1:31" x14ac:dyDescent="0.25">
      <c r="A3108">
        <v>1633147</v>
      </c>
      <c r="B3108">
        <v>1</v>
      </c>
      <c r="C3108" t="s">
        <v>81</v>
      </c>
      <c r="D3108" t="s">
        <v>120</v>
      </c>
      <c r="E3108" t="s">
        <v>204</v>
      </c>
      <c r="F3108" t="s">
        <v>9127</v>
      </c>
      <c r="G3108" t="s">
        <v>161</v>
      </c>
      <c r="H3108" t="s">
        <v>134</v>
      </c>
      <c r="I3108" t="s">
        <v>135</v>
      </c>
      <c r="J3108" t="s">
        <v>136</v>
      </c>
      <c r="K3108" t="s">
        <v>137</v>
      </c>
      <c r="L3108" t="s">
        <v>9128</v>
      </c>
      <c r="M3108" t="s">
        <v>9129</v>
      </c>
      <c r="N3108">
        <v>1.558333333</v>
      </c>
      <c r="O3108">
        <v>0</v>
      </c>
      <c r="P3108">
        <v>624</v>
      </c>
      <c r="Q3108">
        <v>9</v>
      </c>
      <c r="R3108">
        <v>12</v>
      </c>
      <c r="S3108">
        <v>3</v>
      </c>
      <c r="T3108">
        <v>76</v>
      </c>
      <c r="U3108">
        <v>2</v>
      </c>
      <c r="V3108">
        <v>0</v>
      </c>
      <c r="W3108">
        <v>0</v>
      </c>
      <c r="X3108">
        <v>221.35747966085728</v>
      </c>
      <c r="Y3108">
        <v>3.2838686408238122</v>
      </c>
      <c r="Z3108">
        <v>14.079202912461611</v>
      </c>
      <c r="AA3108">
        <v>9.1689822050763432</v>
      </c>
      <c r="AB3108">
        <v>46.820102509066217</v>
      </c>
      <c r="AC3108">
        <v>379.64964362755921</v>
      </c>
      <c r="AD3108">
        <v>0</v>
      </c>
      <c r="AE3108">
        <v>674.35927955584452</v>
      </c>
    </row>
    <row r="3109" spans="1:31" x14ac:dyDescent="0.25">
      <c r="A3109">
        <v>1632815</v>
      </c>
      <c r="B3109">
        <v>1</v>
      </c>
      <c r="C3109" t="s">
        <v>81</v>
      </c>
      <c r="D3109" t="s">
        <v>127</v>
      </c>
      <c r="E3109" t="s">
        <v>178</v>
      </c>
      <c r="F3109" t="s">
        <v>9130</v>
      </c>
      <c r="G3109" t="s">
        <v>227</v>
      </c>
      <c r="H3109" t="s">
        <v>149</v>
      </c>
      <c r="I3109" t="s">
        <v>135</v>
      </c>
      <c r="J3109" t="s">
        <v>136</v>
      </c>
      <c r="K3109" t="s">
        <v>137</v>
      </c>
      <c r="L3109" t="s">
        <v>9131</v>
      </c>
      <c r="M3109" t="s">
        <v>9132</v>
      </c>
      <c r="N3109">
        <v>0.643055555</v>
      </c>
      <c r="O3109">
        <v>0</v>
      </c>
      <c r="P3109">
        <v>10</v>
      </c>
      <c r="Q3109">
        <v>0</v>
      </c>
      <c r="R3109">
        <v>3</v>
      </c>
      <c r="S3109">
        <v>0</v>
      </c>
      <c r="T3109">
        <v>2</v>
      </c>
      <c r="U3109">
        <v>0</v>
      </c>
      <c r="V3109">
        <v>0</v>
      </c>
      <c r="W3109">
        <v>0</v>
      </c>
      <c r="X3109">
        <v>0.90468103224096386</v>
      </c>
      <c r="Y3109">
        <v>0</v>
      </c>
      <c r="Z3109">
        <v>1.1518200120213793</v>
      </c>
      <c r="AA3109">
        <v>0</v>
      </c>
      <c r="AB3109">
        <v>0.44639425441944164</v>
      </c>
      <c r="AC3109">
        <v>0</v>
      </c>
      <c r="AD3109">
        <v>0</v>
      </c>
      <c r="AE3109">
        <v>2.5028952986817847</v>
      </c>
    </row>
    <row r="3110" spans="1:31" x14ac:dyDescent="0.25">
      <c r="A3110">
        <v>1632563</v>
      </c>
      <c r="B3110">
        <v>1</v>
      </c>
      <c r="C3110" t="s">
        <v>80</v>
      </c>
      <c r="D3110" t="s">
        <v>82</v>
      </c>
      <c r="E3110" t="s">
        <v>362</v>
      </c>
      <c r="F3110" t="s">
        <v>9133</v>
      </c>
      <c r="G3110" t="s">
        <v>180</v>
      </c>
      <c r="H3110" t="s">
        <v>149</v>
      </c>
      <c r="I3110" t="s">
        <v>135</v>
      </c>
      <c r="J3110" t="s">
        <v>136</v>
      </c>
      <c r="K3110" t="s">
        <v>137</v>
      </c>
      <c r="L3110" t="s">
        <v>9134</v>
      </c>
      <c r="M3110" t="s">
        <v>9135</v>
      </c>
      <c r="N3110">
        <v>10.415555554999999</v>
      </c>
      <c r="O3110">
        <v>0</v>
      </c>
      <c r="P3110">
        <v>70</v>
      </c>
      <c r="Q3110">
        <v>0</v>
      </c>
      <c r="R3110">
        <v>0</v>
      </c>
      <c r="S3110">
        <v>0</v>
      </c>
      <c r="T3110">
        <v>12</v>
      </c>
      <c r="U3110">
        <v>0</v>
      </c>
      <c r="V3110">
        <v>0</v>
      </c>
      <c r="W3110">
        <v>0</v>
      </c>
      <c r="X3110">
        <v>199.3695553982391</v>
      </c>
      <c r="Y3110">
        <v>0</v>
      </c>
      <c r="Z3110">
        <v>0</v>
      </c>
      <c r="AA3110">
        <v>0</v>
      </c>
      <c r="AB3110">
        <v>75.067579579877659</v>
      </c>
      <c r="AC3110">
        <v>0</v>
      </c>
      <c r="AD3110">
        <v>0</v>
      </c>
      <c r="AE3110">
        <v>274.43713497811677</v>
      </c>
    </row>
    <row r="3111" spans="1:31" x14ac:dyDescent="0.25">
      <c r="A3111">
        <v>1632663</v>
      </c>
      <c r="B3111">
        <v>1</v>
      </c>
      <c r="C3111" t="s">
        <v>80</v>
      </c>
      <c r="D3111" t="s">
        <v>101</v>
      </c>
      <c r="E3111" t="s">
        <v>178</v>
      </c>
      <c r="F3111" t="s">
        <v>9136</v>
      </c>
      <c r="G3111" t="s">
        <v>1967</v>
      </c>
      <c r="H3111" t="s">
        <v>149</v>
      </c>
      <c r="I3111" t="s">
        <v>135</v>
      </c>
      <c r="J3111" t="s">
        <v>136</v>
      </c>
      <c r="K3111" t="s">
        <v>137</v>
      </c>
      <c r="L3111" t="s">
        <v>9137</v>
      </c>
      <c r="M3111" t="s">
        <v>9138</v>
      </c>
      <c r="N3111">
        <v>1.2413888879999999</v>
      </c>
      <c r="O3111">
        <v>0</v>
      </c>
      <c r="P3111">
        <v>51</v>
      </c>
      <c r="Q3111">
        <v>0</v>
      </c>
      <c r="R3111">
        <v>0</v>
      </c>
      <c r="S3111">
        <v>0</v>
      </c>
      <c r="T3111">
        <v>9</v>
      </c>
      <c r="U3111">
        <v>0</v>
      </c>
      <c r="V3111">
        <v>0</v>
      </c>
      <c r="W3111">
        <v>0</v>
      </c>
      <c r="X3111">
        <v>7.4837218288547422</v>
      </c>
      <c r="Y3111">
        <v>0</v>
      </c>
      <c r="Z3111">
        <v>0</v>
      </c>
      <c r="AA3111">
        <v>0</v>
      </c>
      <c r="AB3111">
        <v>14.52396671608896</v>
      </c>
      <c r="AC3111">
        <v>0</v>
      </c>
      <c r="AD3111">
        <v>0</v>
      </c>
      <c r="AE3111">
        <v>22.007688544943704</v>
      </c>
    </row>
    <row r="3112" spans="1:31" x14ac:dyDescent="0.25">
      <c r="A3112">
        <v>1633001</v>
      </c>
      <c r="B3112">
        <v>1</v>
      </c>
      <c r="C3112" t="s">
        <v>81</v>
      </c>
      <c r="D3112" t="s">
        <v>116</v>
      </c>
      <c r="E3112" t="s">
        <v>204</v>
      </c>
      <c r="F3112" t="s">
        <v>9139</v>
      </c>
      <c r="G3112" t="s">
        <v>161</v>
      </c>
      <c r="H3112" t="s">
        <v>134</v>
      </c>
      <c r="I3112" t="s">
        <v>135</v>
      </c>
      <c r="J3112" t="s">
        <v>136</v>
      </c>
      <c r="K3112" t="s">
        <v>137</v>
      </c>
      <c r="L3112" t="s">
        <v>9140</v>
      </c>
      <c r="M3112" t="s">
        <v>9141</v>
      </c>
      <c r="N3112">
        <v>1.5263888880000001</v>
      </c>
      <c r="O3112">
        <v>0</v>
      </c>
      <c r="P3112">
        <v>733</v>
      </c>
      <c r="Q3112">
        <v>2</v>
      </c>
      <c r="R3112">
        <v>34</v>
      </c>
      <c r="S3112">
        <v>0</v>
      </c>
      <c r="T3112">
        <v>108</v>
      </c>
      <c r="U3112">
        <v>1</v>
      </c>
      <c r="V3112">
        <v>0</v>
      </c>
      <c r="W3112">
        <v>0</v>
      </c>
      <c r="X3112">
        <v>234.03586317430182</v>
      </c>
      <c r="Y3112">
        <v>0.10898280200342501</v>
      </c>
      <c r="Z3112">
        <v>1.5219764838418002</v>
      </c>
      <c r="AA3112">
        <v>0</v>
      </c>
      <c r="AB3112">
        <v>42.116885450496667</v>
      </c>
      <c r="AC3112">
        <v>14.936276552095535</v>
      </c>
      <c r="AD3112">
        <v>0</v>
      </c>
      <c r="AE3112">
        <v>292.71998446273926</v>
      </c>
    </row>
    <row r="3113" spans="1:31" x14ac:dyDescent="0.25">
      <c r="A3113">
        <v>1632855</v>
      </c>
      <c r="B3113">
        <v>1</v>
      </c>
      <c r="C3113" t="s">
        <v>80</v>
      </c>
      <c r="D3113" t="s">
        <v>87</v>
      </c>
      <c r="E3113" t="s">
        <v>140</v>
      </c>
      <c r="F3113" t="s">
        <v>9142</v>
      </c>
      <c r="G3113" t="s">
        <v>161</v>
      </c>
      <c r="H3113" t="s">
        <v>134</v>
      </c>
      <c r="I3113" t="s">
        <v>135</v>
      </c>
      <c r="J3113" t="s">
        <v>136</v>
      </c>
      <c r="K3113" t="s">
        <v>137</v>
      </c>
      <c r="L3113" t="s">
        <v>9143</v>
      </c>
      <c r="M3113" t="s">
        <v>9144</v>
      </c>
      <c r="N3113">
        <v>9.9722221999999999E-2</v>
      </c>
      <c r="O3113">
        <v>2</v>
      </c>
      <c r="P3113">
        <v>1007</v>
      </c>
      <c r="Q3113">
        <v>1</v>
      </c>
      <c r="R3113">
        <v>26</v>
      </c>
      <c r="S3113">
        <v>22</v>
      </c>
      <c r="T3113">
        <v>114</v>
      </c>
      <c r="U3113">
        <v>9</v>
      </c>
      <c r="V3113">
        <v>1</v>
      </c>
      <c r="W3113">
        <v>5.9955537204577775E-3</v>
      </c>
      <c r="X3113">
        <v>35.469790831044527</v>
      </c>
      <c r="Y3113">
        <v>1.714271085398417E-2</v>
      </c>
      <c r="Z3113">
        <v>0.8243985751771824</v>
      </c>
      <c r="AA3113">
        <v>43.588146031977764</v>
      </c>
      <c r="AB3113">
        <v>23.528362874446657</v>
      </c>
      <c r="AC3113">
        <v>49.730425011402708</v>
      </c>
      <c r="AD3113">
        <v>5.3606030700032754</v>
      </c>
      <c r="AE3113">
        <v>158.52486465862654</v>
      </c>
    </row>
    <row r="3114" spans="1:31" x14ac:dyDescent="0.25">
      <c r="A3114">
        <v>1633350</v>
      </c>
      <c r="B3114">
        <v>1</v>
      </c>
      <c r="C3114" t="s">
        <v>80</v>
      </c>
      <c r="D3114" t="s">
        <v>84</v>
      </c>
      <c r="E3114" t="s">
        <v>178</v>
      </c>
      <c r="F3114" t="s">
        <v>9145</v>
      </c>
      <c r="G3114" t="s">
        <v>227</v>
      </c>
      <c r="H3114" t="s">
        <v>149</v>
      </c>
      <c r="I3114" t="s">
        <v>135</v>
      </c>
      <c r="J3114" t="s">
        <v>136</v>
      </c>
      <c r="K3114" t="s">
        <v>137</v>
      </c>
      <c r="L3114" t="s">
        <v>9146</v>
      </c>
      <c r="M3114" t="s">
        <v>9147</v>
      </c>
      <c r="N3114">
        <v>2.3344444439999998</v>
      </c>
      <c r="O3114">
        <v>0</v>
      </c>
      <c r="P3114">
        <v>205</v>
      </c>
      <c r="Q3114">
        <v>0</v>
      </c>
      <c r="R3114">
        <v>0</v>
      </c>
      <c r="S3114">
        <v>0</v>
      </c>
      <c r="T3114">
        <v>8</v>
      </c>
      <c r="U3114">
        <v>0</v>
      </c>
      <c r="V3114">
        <v>0</v>
      </c>
      <c r="W3114">
        <v>0</v>
      </c>
      <c r="X3114">
        <v>109.58720911816279</v>
      </c>
      <c r="Y3114">
        <v>0</v>
      </c>
      <c r="Z3114">
        <v>0</v>
      </c>
      <c r="AA3114">
        <v>0</v>
      </c>
      <c r="AB3114">
        <v>5.0658599783404838</v>
      </c>
      <c r="AC3114">
        <v>0</v>
      </c>
      <c r="AD3114">
        <v>0</v>
      </c>
      <c r="AE3114">
        <v>114.65306909650327</v>
      </c>
    </row>
    <row r="3115" spans="1:31" x14ac:dyDescent="0.25">
      <c r="A3115">
        <v>1633250</v>
      </c>
      <c r="B3115">
        <v>1</v>
      </c>
      <c r="C3115" t="s">
        <v>80</v>
      </c>
      <c r="D3115" t="s">
        <v>83</v>
      </c>
      <c r="E3115" t="s">
        <v>131</v>
      </c>
      <c r="F3115" t="s">
        <v>9148</v>
      </c>
      <c r="G3115" t="s">
        <v>133</v>
      </c>
      <c r="H3115" t="s">
        <v>134</v>
      </c>
      <c r="I3115" t="s">
        <v>135</v>
      </c>
      <c r="J3115" t="s">
        <v>136</v>
      </c>
      <c r="K3115" t="s">
        <v>137</v>
      </c>
      <c r="L3115" t="s">
        <v>9149</v>
      </c>
      <c r="M3115" t="s">
        <v>9150</v>
      </c>
      <c r="N3115">
        <v>2.0194444439999999</v>
      </c>
      <c r="O3115">
        <v>0</v>
      </c>
      <c r="P3115">
        <v>195</v>
      </c>
      <c r="Q3115">
        <v>0</v>
      </c>
      <c r="R3115">
        <v>0</v>
      </c>
      <c r="S3115">
        <v>0</v>
      </c>
      <c r="T3115">
        <v>4</v>
      </c>
      <c r="U3115">
        <v>0</v>
      </c>
      <c r="V3115">
        <v>0</v>
      </c>
      <c r="W3115">
        <v>0</v>
      </c>
      <c r="X3115">
        <v>102.01569916761711</v>
      </c>
      <c r="Y3115">
        <v>0</v>
      </c>
      <c r="Z3115">
        <v>0</v>
      </c>
      <c r="AA3115">
        <v>0</v>
      </c>
      <c r="AB3115">
        <v>5.9974085122146015</v>
      </c>
      <c r="AC3115">
        <v>0</v>
      </c>
      <c r="AD3115">
        <v>0</v>
      </c>
      <c r="AE3115">
        <v>108.01310767983172</v>
      </c>
    </row>
    <row r="3116" spans="1:31" x14ac:dyDescent="0.25">
      <c r="A3116">
        <v>1632915</v>
      </c>
      <c r="B3116">
        <v>1</v>
      </c>
      <c r="C3116" t="s">
        <v>81</v>
      </c>
      <c r="D3116" t="s">
        <v>128</v>
      </c>
      <c r="E3116" t="s">
        <v>146</v>
      </c>
      <c r="F3116" t="s">
        <v>9151</v>
      </c>
      <c r="G3116" t="s">
        <v>260</v>
      </c>
      <c r="H3116" t="s">
        <v>149</v>
      </c>
      <c r="I3116" t="s">
        <v>135</v>
      </c>
      <c r="J3116" t="s">
        <v>136</v>
      </c>
      <c r="K3116" t="s">
        <v>137</v>
      </c>
      <c r="L3116" t="s">
        <v>9152</v>
      </c>
      <c r="M3116" t="s">
        <v>9153</v>
      </c>
      <c r="N3116">
        <v>3.0752777770000002</v>
      </c>
      <c r="O3116">
        <v>0</v>
      </c>
      <c r="P3116">
        <v>726</v>
      </c>
      <c r="Q3116">
        <v>0</v>
      </c>
      <c r="R3116">
        <v>0</v>
      </c>
      <c r="S3116">
        <v>0</v>
      </c>
      <c r="T3116">
        <v>69</v>
      </c>
      <c r="U3116">
        <v>0</v>
      </c>
      <c r="V3116">
        <v>0</v>
      </c>
      <c r="W3116">
        <v>0</v>
      </c>
      <c r="X3116">
        <v>619.57268023868937</v>
      </c>
      <c r="Y3116">
        <v>0</v>
      </c>
      <c r="Z3116">
        <v>0</v>
      </c>
      <c r="AA3116">
        <v>0</v>
      </c>
      <c r="AB3116">
        <v>291.1915961563513</v>
      </c>
      <c r="AC3116">
        <v>0</v>
      </c>
      <c r="AD3116">
        <v>0</v>
      </c>
      <c r="AE3116">
        <v>910.76427639504072</v>
      </c>
    </row>
    <row r="3117" spans="1:31" x14ac:dyDescent="0.25">
      <c r="A3117">
        <v>1632606</v>
      </c>
      <c r="B3117">
        <v>1</v>
      </c>
      <c r="C3117" t="s">
        <v>80</v>
      </c>
      <c r="D3117" t="s">
        <v>105</v>
      </c>
      <c r="E3117" t="s">
        <v>146</v>
      </c>
      <c r="F3117" t="s">
        <v>9154</v>
      </c>
      <c r="G3117" t="s">
        <v>148</v>
      </c>
      <c r="H3117" t="s">
        <v>149</v>
      </c>
      <c r="I3117" t="s">
        <v>135</v>
      </c>
      <c r="J3117" t="s">
        <v>136</v>
      </c>
      <c r="K3117" t="s">
        <v>143</v>
      </c>
      <c r="L3117" t="s">
        <v>9155</v>
      </c>
      <c r="M3117" t="s">
        <v>9156</v>
      </c>
      <c r="N3117">
        <v>7.8883333330000003</v>
      </c>
      <c r="O3117">
        <v>0</v>
      </c>
      <c r="P3117">
        <v>831</v>
      </c>
      <c r="Q3117">
        <v>0</v>
      </c>
      <c r="R3117">
        <v>0</v>
      </c>
      <c r="S3117">
        <v>0</v>
      </c>
      <c r="T3117">
        <v>53</v>
      </c>
      <c r="U3117">
        <v>0</v>
      </c>
      <c r="V3117">
        <v>0</v>
      </c>
      <c r="W3117">
        <v>0</v>
      </c>
      <c r="X3117">
        <v>1555.6155800868387</v>
      </c>
      <c r="Y3117">
        <v>0</v>
      </c>
      <c r="Z3117">
        <v>0</v>
      </c>
      <c r="AA3117">
        <v>0</v>
      </c>
      <c r="AB3117">
        <v>536.88638720992219</v>
      </c>
      <c r="AC3117">
        <v>0</v>
      </c>
      <c r="AD3117">
        <v>0</v>
      </c>
      <c r="AE3117">
        <v>2092.501967296761</v>
      </c>
    </row>
    <row r="3118" spans="1:31" x14ac:dyDescent="0.25">
      <c r="A3118">
        <v>1632872</v>
      </c>
      <c r="B3118">
        <v>1</v>
      </c>
      <c r="C3118" t="s">
        <v>81</v>
      </c>
      <c r="D3118" t="s">
        <v>118</v>
      </c>
      <c r="E3118" t="s">
        <v>178</v>
      </c>
      <c r="F3118" t="s">
        <v>9157</v>
      </c>
      <c r="G3118" t="s">
        <v>403</v>
      </c>
      <c r="H3118" t="s">
        <v>149</v>
      </c>
      <c r="I3118" t="s">
        <v>135</v>
      </c>
      <c r="J3118" t="s">
        <v>136</v>
      </c>
      <c r="K3118" t="s">
        <v>137</v>
      </c>
      <c r="L3118" t="s">
        <v>9158</v>
      </c>
      <c r="M3118" t="s">
        <v>9159</v>
      </c>
      <c r="N3118">
        <v>2.054444444</v>
      </c>
      <c r="O3118">
        <v>0</v>
      </c>
      <c r="P3118">
        <v>20</v>
      </c>
      <c r="Q3118">
        <v>0</v>
      </c>
      <c r="R3118">
        <v>1</v>
      </c>
      <c r="S3118">
        <v>0</v>
      </c>
      <c r="T3118">
        <v>14</v>
      </c>
      <c r="U3118">
        <v>0</v>
      </c>
      <c r="V3118">
        <v>0</v>
      </c>
      <c r="W3118">
        <v>0</v>
      </c>
      <c r="X3118">
        <v>7.1890988128484947</v>
      </c>
      <c r="Y3118">
        <v>0</v>
      </c>
      <c r="Z3118">
        <v>5.7417051853000008E-3</v>
      </c>
      <c r="AA3118">
        <v>0</v>
      </c>
      <c r="AB3118">
        <v>19.659101575925746</v>
      </c>
      <c r="AC3118">
        <v>0</v>
      </c>
      <c r="AD3118">
        <v>0</v>
      </c>
      <c r="AE3118">
        <v>26.853942093959539</v>
      </c>
    </row>
    <row r="3119" spans="1:31" x14ac:dyDescent="0.25">
      <c r="A3119">
        <v>1632772</v>
      </c>
      <c r="B3119">
        <v>1</v>
      </c>
      <c r="C3119" t="s">
        <v>80</v>
      </c>
      <c r="D3119" t="s">
        <v>95</v>
      </c>
      <c r="E3119" t="s">
        <v>140</v>
      </c>
      <c r="F3119" t="s">
        <v>8518</v>
      </c>
      <c r="G3119" t="s">
        <v>785</v>
      </c>
      <c r="H3119" t="s">
        <v>134</v>
      </c>
      <c r="I3119" t="s">
        <v>135</v>
      </c>
      <c r="J3119" t="s">
        <v>136</v>
      </c>
      <c r="K3119" t="s">
        <v>137</v>
      </c>
      <c r="L3119" t="s">
        <v>9160</v>
      </c>
      <c r="M3119" t="s">
        <v>9161</v>
      </c>
      <c r="N3119">
        <v>0.56805555500000005</v>
      </c>
      <c r="O3119">
        <v>6</v>
      </c>
      <c r="P3119">
        <v>2277</v>
      </c>
      <c r="Q3119">
        <v>26</v>
      </c>
      <c r="R3119">
        <v>24</v>
      </c>
      <c r="S3119">
        <v>24</v>
      </c>
      <c r="T3119">
        <v>141</v>
      </c>
      <c r="U3119">
        <v>1</v>
      </c>
      <c r="V3119">
        <v>0</v>
      </c>
      <c r="W3119">
        <v>2.2553018896909665</v>
      </c>
      <c r="X3119">
        <v>243.84229388184119</v>
      </c>
      <c r="Y3119">
        <v>38.859547649716653</v>
      </c>
      <c r="Z3119">
        <v>2.9641136486587634</v>
      </c>
      <c r="AA3119">
        <v>129.70335838052333</v>
      </c>
      <c r="AB3119">
        <v>95.743429526333259</v>
      </c>
      <c r="AC3119">
        <v>2.1008255849269153</v>
      </c>
      <c r="AD3119">
        <v>0</v>
      </c>
      <c r="AE3119">
        <v>515.46887056169112</v>
      </c>
    </row>
    <row r="3120" spans="1:31" x14ac:dyDescent="0.25">
      <c r="A3120">
        <v>1632941</v>
      </c>
      <c r="B3120">
        <v>1</v>
      </c>
      <c r="C3120" t="s">
        <v>80</v>
      </c>
      <c r="D3120" t="s">
        <v>97</v>
      </c>
      <c r="E3120" t="s">
        <v>178</v>
      </c>
      <c r="F3120" t="s">
        <v>9162</v>
      </c>
      <c r="G3120" t="s">
        <v>187</v>
      </c>
      <c r="H3120" t="s">
        <v>149</v>
      </c>
      <c r="I3120" t="s">
        <v>135</v>
      </c>
      <c r="J3120" t="s">
        <v>136</v>
      </c>
      <c r="K3120" t="s">
        <v>137</v>
      </c>
      <c r="L3120" t="s">
        <v>9163</v>
      </c>
      <c r="M3120" t="s">
        <v>9164</v>
      </c>
      <c r="N3120">
        <v>3.6047222219999999</v>
      </c>
      <c r="O3120">
        <v>0</v>
      </c>
      <c r="P3120">
        <v>3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1.6629611323767579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1.6629611323767579</v>
      </c>
    </row>
    <row r="3121" spans="1:31" x14ac:dyDescent="0.25">
      <c r="A3121">
        <v>1632935</v>
      </c>
      <c r="B3121">
        <v>1</v>
      </c>
      <c r="C3121" t="s">
        <v>81</v>
      </c>
      <c r="D3121" t="s">
        <v>127</v>
      </c>
      <c r="E3121" t="s">
        <v>204</v>
      </c>
      <c r="F3121" t="s">
        <v>9165</v>
      </c>
      <c r="G3121" t="s">
        <v>161</v>
      </c>
      <c r="H3121" t="s">
        <v>134</v>
      </c>
      <c r="I3121" t="s">
        <v>135</v>
      </c>
      <c r="J3121" t="s">
        <v>136</v>
      </c>
      <c r="K3121" t="s">
        <v>137</v>
      </c>
      <c r="L3121" t="s">
        <v>9166</v>
      </c>
      <c r="M3121" t="s">
        <v>9167</v>
      </c>
      <c r="N3121">
        <v>1.1697222220000001</v>
      </c>
      <c r="O3121">
        <v>3</v>
      </c>
      <c r="P3121">
        <v>464</v>
      </c>
      <c r="Q3121">
        <v>74</v>
      </c>
      <c r="R3121">
        <v>71</v>
      </c>
      <c r="S3121">
        <v>19</v>
      </c>
      <c r="T3121">
        <v>39</v>
      </c>
      <c r="U3121">
        <v>5</v>
      </c>
      <c r="V3121">
        <v>0</v>
      </c>
      <c r="W3121">
        <v>0.30290186726553248</v>
      </c>
      <c r="X3121">
        <v>72.659684262733066</v>
      </c>
      <c r="Y3121">
        <v>84.595833694366874</v>
      </c>
      <c r="Z3121">
        <v>18.407898251030776</v>
      </c>
      <c r="AA3121">
        <v>667.9297724597759</v>
      </c>
      <c r="AB3121">
        <v>12.384129591647667</v>
      </c>
      <c r="AC3121">
        <v>328.42624057687982</v>
      </c>
      <c r="AD3121">
        <v>0</v>
      </c>
      <c r="AE3121">
        <v>1184.7064607036996</v>
      </c>
    </row>
    <row r="3122" spans="1:31" x14ac:dyDescent="0.25">
      <c r="A3122">
        <v>1633184</v>
      </c>
      <c r="B3122">
        <v>1</v>
      </c>
      <c r="C3122" t="s">
        <v>81</v>
      </c>
      <c r="D3122" t="s">
        <v>128</v>
      </c>
      <c r="E3122" t="s">
        <v>140</v>
      </c>
      <c r="F3122" t="s">
        <v>2237</v>
      </c>
      <c r="G3122" t="s">
        <v>161</v>
      </c>
      <c r="H3122" t="s">
        <v>134</v>
      </c>
      <c r="I3122" t="s">
        <v>135</v>
      </c>
      <c r="J3122" t="s">
        <v>136</v>
      </c>
      <c r="K3122" t="s">
        <v>137</v>
      </c>
      <c r="L3122" t="s">
        <v>9168</v>
      </c>
      <c r="M3122" t="s">
        <v>9169</v>
      </c>
      <c r="N3122">
        <v>0.28083333300000002</v>
      </c>
      <c r="O3122">
        <v>0</v>
      </c>
      <c r="P3122">
        <v>1000</v>
      </c>
      <c r="Q3122">
        <v>3</v>
      </c>
      <c r="R3122">
        <v>12</v>
      </c>
      <c r="S3122">
        <v>13</v>
      </c>
      <c r="T3122">
        <v>126</v>
      </c>
      <c r="U3122">
        <v>0</v>
      </c>
      <c r="V3122">
        <v>0</v>
      </c>
      <c r="W3122">
        <v>0</v>
      </c>
      <c r="X3122">
        <v>39.840184480490095</v>
      </c>
      <c r="Y3122">
        <v>10.921038755108073</v>
      </c>
      <c r="Z3122">
        <v>1.4393617657436844</v>
      </c>
      <c r="AA3122">
        <v>10.973573681966108</v>
      </c>
      <c r="AB3122">
        <v>11.09271682937198</v>
      </c>
      <c r="AC3122">
        <v>0</v>
      </c>
      <c r="AD3122">
        <v>0</v>
      </c>
      <c r="AE3122">
        <v>74.266875512679945</v>
      </c>
    </row>
    <row r="3123" spans="1:31" x14ac:dyDescent="0.25">
      <c r="A3123">
        <v>1632543</v>
      </c>
      <c r="B3123">
        <v>1</v>
      </c>
      <c r="C3123" t="s">
        <v>80</v>
      </c>
      <c r="D3123" t="s">
        <v>101</v>
      </c>
      <c r="E3123" t="s">
        <v>146</v>
      </c>
      <c r="F3123" t="s">
        <v>9170</v>
      </c>
      <c r="G3123" t="s">
        <v>260</v>
      </c>
      <c r="H3123" t="s">
        <v>149</v>
      </c>
      <c r="I3123" t="s">
        <v>135</v>
      </c>
      <c r="J3123" t="s">
        <v>136</v>
      </c>
      <c r="K3123" t="s">
        <v>137</v>
      </c>
      <c r="L3123" t="s">
        <v>9171</v>
      </c>
      <c r="M3123" t="s">
        <v>9172</v>
      </c>
      <c r="N3123">
        <v>6.5977777770000001</v>
      </c>
      <c r="O3123">
        <v>0</v>
      </c>
      <c r="P3123">
        <v>284</v>
      </c>
      <c r="Q3123">
        <v>0</v>
      </c>
      <c r="R3123">
        <v>0</v>
      </c>
      <c r="S3123">
        <v>0</v>
      </c>
      <c r="T3123">
        <v>26</v>
      </c>
      <c r="U3123">
        <v>0</v>
      </c>
      <c r="V3123">
        <v>0</v>
      </c>
      <c r="W3123">
        <v>0</v>
      </c>
      <c r="X3123">
        <v>307.15657831692369</v>
      </c>
      <c r="Y3123">
        <v>0</v>
      </c>
      <c r="Z3123">
        <v>0</v>
      </c>
      <c r="AA3123">
        <v>0</v>
      </c>
      <c r="AB3123">
        <v>128.57241953376294</v>
      </c>
      <c r="AC3123">
        <v>0</v>
      </c>
      <c r="AD3123">
        <v>0</v>
      </c>
      <c r="AE3123">
        <v>435.7289978506866</v>
      </c>
    </row>
    <row r="3124" spans="1:31" x14ac:dyDescent="0.25">
      <c r="A3124">
        <v>1633121</v>
      </c>
      <c r="B3124">
        <v>1</v>
      </c>
      <c r="C3124" t="s">
        <v>80</v>
      </c>
      <c r="D3124" t="s">
        <v>108</v>
      </c>
      <c r="E3124" t="s">
        <v>178</v>
      </c>
      <c r="F3124" t="s">
        <v>9173</v>
      </c>
      <c r="G3124" t="s">
        <v>227</v>
      </c>
      <c r="H3124" t="s">
        <v>149</v>
      </c>
      <c r="I3124" t="s">
        <v>135</v>
      </c>
      <c r="J3124" t="s">
        <v>136</v>
      </c>
      <c r="K3124" t="s">
        <v>137</v>
      </c>
      <c r="L3124" t="s">
        <v>9174</v>
      </c>
      <c r="M3124" t="s">
        <v>9175</v>
      </c>
      <c r="N3124">
        <v>1.5916666660000001</v>
      </c>
      <c r="O3124">
        <v>0</v>
      </c>
      <c r="P3124">
        <v>5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0.53554434734882672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0.53554434734882672</v>
      </c>
    </row>
    <row r="3125" spans="1:31" x14ac:dyDescent="0.25">
      <c r="A3125">
        <v>1633170</v>
      </c>
      <c r="B3125">
        <v>1</v>
      </c>
      <c r="C3125" t="s">
        <v>80</v>
      </c>
      <c r="D3125" t="s">
        <v>95</v>
      </c>
      <c r="E3125" t="s">
        <v>178</v>
      </c>
      <c r="F3125" t="s">
        <v>9176</v>
      </c>
      <c r="G3125" t="s">
        <v>227</v>
      </c>
      <c r="H3125" t="s">
        <v>149</v>
      </c>
      <c r="I3125" t="s">
        <v>135</v>
      </c>
      <c r="J3125" t="s">
        <v>136</v>
      </c>
      <c r="K3125" t="s">
        <v>137</v>
      </c>
      <c r="L3125" t="s">
        <v>9177</v>
      </c>
      <c r="M3125" t="s">
        <v>9178</v>
      </c>
      <c r="N3125">
        <v>11.334722222</v>
      </c>
      <c r="O3125">
        <v>0</v>
      </c>
      <c r="P3125">
        <v>68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193.6709154401731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193.6709154401731</v>
      </c>
    </row>
    <row r="3126" spans="1:31" x14ac:dyDescent="0.25">
      <c r="A3126">
        <v>1632729</v>
      </c>
      <c r="B3126">
        <v>1</v>
      </c>
      <c r="C3126" t="s">
        <v>80</v>
      </c>
      <c r="D3126" t="s">
        <v>90</v>
      </c>
      <c r="E3126" t="s">
        <v>178</v>
      </c>
      <c r="F3126" t="s">
        <v>9179</v>
      </c>
      <c r="G3126" t="s">
        <v>227</v>
      </c>
      <c r="H3126" t="s">
        <v>149</v>
      </c>
      <c r="I3126" t="s">
        <v>135</v>
      </c>
      <c r="J3126" t="s">
        <v>136</v>
      </c>
      <c r="K3126" t="s">
        <v>137</v>
      </c>
      <c r="L3126" t="s">
        <v>9180</v>
      </c>
      <c r="M3126" t="s">
        <v>9181</v>
      </c>
      <c r="N3126">
        <v>1.705833333</v>
      </c>
      <c r="O3126">
        <v>0</v>
      </c>
      <c r="P3126">
        <v>195</v>
      </c>
      <c r="Q3126">
        <v>0</v>
      </c>
      <c r="R3126">
        <v>0</v>
      </c>
      <c r="S3126">
        <v>0</v>
      </c>
      <c r="T3126">
        <v>5</v>
      </c>
      <c r="U3126">
        <v>0</v>
      </c>
      <c r="V3126">
        <v>0</v>
      </c>
      <c r="W3126">
        <v>0</v>
      </c>
      <c r="X3126">
        <v>77.95665251883436</v>
      </c>
      <c r="Y3126">
        <v>0</v>
      </c>
      <c r="Z3126">
        <v>0</v>
      </c>
      <c r="AA3126">
        <v>0</v>
      </c>
      <c r="AB3126">
        <v>11.708897336541074</v>
      </c>
      <c r="AC3126">
        <v>0</v>
      </c>
      <c r="AD3126">
        <v>0</v>
      </c>
      <c r="AE3126">
        <v>89.665549855375431</v>
      </c>
    </row>
    <row r="3127" spans="1:31" x14ac:dyDescent="0.25">
      <c r="A3127">
        <v>1632835</v>
      </c>
      <c r="B3127">
        <v>1</v>
      </c>
      <c r="C3127" t="s">
        <v>80</v>
      </c>
      <c r="D3127" t="s">
        <v>101</v>
      </c>
      <c r="E3127" t="s">
        <v>178</v>
      </c>
      <c r="F3127" t="s">
        <v>9182</v>
      </c>
      <c r="G3127" t="s">
        <v>231</v>
      </c>
      <c r="H3127" t="s">
        <v>149</v>
      </c>
      <c r="I3127" t="s">
        <v>135</v>
      </c>
      <c r="J3127" t="s">
        <v>136</v>
      </c>
      <c r="K3127" t="s">
        <v>137</v>
      </c>
      <c r="L3127" t="s">
        <v>9183</v>
      </c>
      <c r="M3127" t="s">
        <v>9184</v>
      </c>
      <c r="N3127">
        <v>1.1133333329999999</v>
      </c>
      <c r="O3127">
        <v>0</v>
      </c>
      <c r="P3127">
        <v>81</v>
      </c>
      <c r="Q3127">
        <v>0</v>
      </c>
      <c r="R3127">
        <v>0</v>
      </c>
      <c r="S3127">
        <v>0</v>
      </c>
      <c r="T3127">
        <v>15</v>
      </c>
      <c r="U3127">
        <v>0</v>
      </c>
      <c r="V3127">
        <v>0</v>
      </c>
      <c r="W3127">
        <v>0</v>
      </c>
      <c r="X3127">
        <v>22.838485538825534</v>
      </c>
      <c r="Y3127">
        <v>0</v>
      </c>
      <c r="Z3127">
        <v>0</v>
      </c>
      <c r="AA3127">
        <v>0</v>
      </c>
      <c r="AB3127">
        <v>40.936958522208435</v>
      </c>
      <c r="AC3127">
        <v>0</v>
      </c>
      <c r="AD3127">
        <v>0</v>
      </c>
      <c r="AE3127">
        <v>63.775444061033966</v>
      </c>
    </row>
    <row r="3128" spans="1:31" x14ac:dyDescent="0.25">
      <c r="A3128">
        <v>1632686</v>
      </c>
      <c r="B3128">
        <v>1</v>
      </c>
      <c r="C3128" t="s">
        <v>80</v>
      </c>
      <c r="D3128" t="s">
        <v>97</v>
      </c>
      <c r="E3128" t="s">
        <v>152</v>
      </c>
      <c r="F3128" t="s">
        <v>9185</v>
      </c>
      <c r="G3128" t="s">
        <v>168</v>
      </c>
      <c r="H3128" t="s">
        <v>149</v>
      </c>
      <c r="I3128" t="s">
        <v>135</v>
      </c>
      <c r="J3128" t="s">
        <v>136</v>
      </c>
      <c r="K3128" t="s">
        <v>137</v>
      </c>
      <c r="L3128" t="s">
        <v>9186</v>
      </c>
      <c r="M3128" t="s">
        <v>9187</v>
      </c>
      <c r="N3128">
        <v>0.757222222</v>
      </c>
      <c r="O3128">
        <v>0</v>
      </c>
      <c r="P3128">
        <v>2</v>
      </c>
      <c r="Q3128">
        <v>0</v>
      </c>
      <c r="R3128">
        <v>0</v>
      </c>
      <c r="S3128">
        <v>0</v>
      </c>
      <c r="T3128">
        <v>2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3.4597149024134666</v>
      </c>
      <c r="AC3128">
        <v>0</v>
      </c>
      <c r="AD3128">
        <v>0</v>
      </c>
      <c r="AE3128">
        <v>3.4597149024134666</v>
      </c>
    </row>
    <row r="3129" spans="1:31" x14ac:dyDescent="0.25">
      <c r="A3129">
        <v>1632586</v>
      </c>
      <c r="B3129">
        <v>1</v>
      </c>
      <c r="C3129" t="s">
        <v>80</v>
      </c>
      <c r="D3129" t="s">
        <v>93</v>
      </c>
      <c r="E3129" t="s">
        <v>146</v>
      </c>
      <c r="F3129" t="s">
        <v>9188</v>
      </c>
      <c r="G3129" t="s">
        <v>142</v>
      </c>
      <c r="H3129" t="s">
        <v>149</v>
      </c>
      <c r="I3129" t="s">
        <v>135</v>
      </c>
      <c r="J3129" t="s">
        <v>136</v>
      </c>
      <c r="K3129" t="s">
        <v>143</v>
      </c>
      <c r="L3129" t="s">
        <v>9189</v>
      </c>
      <c r="M3129" t="s">
        <v>9190</v>
      </c>
      <c r="N3129">
        <v>5.5252961110000003</v>
      </c>
      <c r="O3129">
        <v>0</v>
      </c>
      <c r="P3129">
        <v>2</v>
      </c>
      <c r="Q3129">
        <v>0</v>
      </c>
      <c r="R3129">
        <v>31</v>
      </c>
      <c r="S3129">
        <v>0</v>
      </c>
      <c r="T3129">
        <v>2</v>
      </c>
      <c r="U3129">
        <v>0</v>
      </c>
      <c r="V3129">
        <v>0</v>
      </c>
      <c r="W3129">
        <v>0</v>
      </c>
      <c r="X3129">
        <v>3.078555431354445E-3</v>
      </c>
      <c r="Y3129">
        <v>0</v>
      </c>
      <c r="Z3129">
        <v>89.350044191309323</v>
      </c>
      <c r="AA3129">
        <v>0</v>
      </c>
      <c r="AB3129">
        <v>0</v>
      </c>
      <c r="AC3129">
        <v>0</v>
      </c>
      <c r="AD3129">
        <v>0</v>
      </c>
      <c r="AE3129">
        <v>89.353122746740681</v>
      </c>
    </row>
    <row r="3130" spans="1:31" x14ac:dyDescent="0.25">
      <c r="A3130">
        <v>1632643</v>
      </c>
      <c r="B3130">
        <v>1</v>
      </c>
      <c r="C3130" t="s">
        <v>81</v>
      </c>
      <c r="D3130" t="s">
        <v>121</v>
      </c>
      <c r="E3130" t="s">
        <v>146</v>
      </c>
      <c r="F3130" t="s">
        <v>9191</v>
      </c>
      <c r="G3130" t="s">
        <v>142</v>
      </c>
      <c r="H3130" t="s">
        <v>149</v>
      </c>
      <c r="I3130" t="s">
        <v>135</v>
      </c>
      <c r="J3130" t="s">
        <v>136</v>
      </c>
      <c r="K3130" t="s">
        <v>143</v>
      </c>
      <c r="L3130" t="s">
        <v>9192</v>
      </c>
      <c r="M3130" t="s">
        <v>9193</v>
      </c>
      <c r="N3130">
        <v>1.9227433330000001</v>
      </c>
      <c r="O3130">
        <v>0</v>
      </c>
      <c r="P3130">
        <v>31</v>
      </c>
      <c r="Q3130">
        <v>0</v>
      </c>
      <c r="R3130">
        <v>1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8.1306107759848363</v>
      </c>
      <c r="Y3130">
        <v>0</v>
      </c>
      <c r="Z3130">
        <v>5.3438473189386673E-2</v>
      </c>
      <c r="AA3130">
        <v>0</v>
      </c>
      <c r="AB3130">
        <v>0</v>
      </c>
      <c r="AC3130">
        <v>0</v>
      </c>
      <c r="AD3130">
        <v>0</v>
      </c>
      <c r="AE3130">
        <v>8.1840492491742225</v>
      </c>
    </row>
    <row r="3131" spans="1:31" x14ac:dyDescent="0.25">
      <c r="A3131">
        <v>1632975</v>
      </c>
      <c r="B3131">
        <v>1</v>
      </c>
      <c r="C3131" t="s">
        <v>80</v>
      </c>
      <c r="D3131" t="s">
        <v>96</v>
      </c>
      <c r="E3131" t="s">
        <v>152</v>
      </c>
      <c r="F3131" t="s">
        <v>9194</v>
      </c>
      <c r="G3131" t="s">
        <v>172</v>
      </c>
      <c r="H3131" t="s">
        <v>149</v>
      </c>
      <c r="I3131" t="s">
        <v>135</v>
      </c>
      <c r="J3131" t="s">
        <v>136</v>
      </c>
      <c r="K3131" t="s">
        <v>137</v>
      </c>
      <c r="L3131" t="s">
        <v>9195</v>
      </c>
      <c r="M3131" t="s">
        <v>9196</v>
      </c>
      <c r="N3131">
        <v>31.758611111</v>
      </c>
      <c r="O3131">
        <v>0</v>
      </c>
      <c r="P3131">
        <v>1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16.145950345392642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16.145950345392642</v>
      </c>
    </row>
    <row r="3132" spans="1:31" x14ac:dyDescent="0.25">
      <c r="A3132">
        <v>1632689</v>
      </c>
      <c r="B3132">
        <v>1</v>
      </c>
      <c r="C3132" t="s">
        <v>80</v>
      </c>
      <c r="D3132" t="s">
        <v>97</v>
      </c>
      <c r="E3132" t="s">
        <v>178</v>
      </c>
      <c r="F3132" t="s">
        <v>6886</v>
      </c>
      <c r="G3132" t="s">
        <v>187</v>
      </c>
      <c r="H3132" t="s">
        <v>149</v>
      </c>
      <c r="I3132" t="s">
        <v>135</v>
      </c>
      <c r="J3132" t="s">
        <v>136</v>
      </c>
      <c r="K3132" t="s">
        <v>137</v>
      </c>
      <c r="L3132" t="s">
        <v>9197</v>
      </c>
      <c r="M3132" t="s">
        <v>9198</v>
      </c>
      <c r="N3132">
        <v>1.7236111110000001</v>
      </c>
      <c r="O3132">
        <v>0</v>
      </c>
      <c r="P3132">
        <v>22</v>
      </c>
      <c r="Q3132">
        <v>0</v>
      </c>
      <c r="R3132">
        <v>59</v>
      </c>
      <c r="S3132">
        <v>0</v>
      </c>
      <c r="T3132">
        <v>8</v>
      </c>
      <c r="U3132">
        <v>0</v>
      </c>
      <c r="V3132">
        <v>0</v>
      </c>
      <c r="W3132">
        <v>0</v>
      </c>
      <c r="X3132">
        <v>18.758853353821998</v>
      </c>
      <c r="Y3132">
        <v>0</v>
      </c>
      <c r="Z3132">
        <v>38.315672494282992</v>
      </c>
      <c r="AA3132">
        <v>0</v>
      </c>
      <c r="AB3132">
        <v>13.949412726355487</v>
      </c>
      <c r="AC3132">
        <v>0</v>
      </c>
      <c r="AD3132">
        <v>0</v>
      </c>
      <c r="AE3132">
        <v>71.023938574460473</v>
      </c>
    </row>
    <row r="3133" spans="1:31" x14ac:dyDescent="0.25">
      <c r="A3133">
        <v>1633021</v>
      </c>
      <c r="B3133">
        <v>1</v>
      </c>
      <c r="C3133" t="s">
        <v>81</v>
      </c>
      <c r="D3133" t="s">
        <v>119</v>
      </c>
      <c r="E3133" t="s">
        <v>131</v>
      </c>
      <c r="F3133" t="s">
        <v>9199</v>
      </c>
      <c r="G3133" t="s">
        <v>195</v>
      </c>
      <c r="H3133" t="s">
        <v>134</v>
      </c>
      <c r="I3133" t="s">
        <v>135</v>
      </c>
      <c r="J3133" t="s">
        <v>136</v>
      </c>
      <c r="K3133" t="s">
        <v>137</v>
      </c>
      <c r="L3133" t="s">
        <v>9200</v>
      </c>
      <c r="M3133" t="s">
        <v>9201</v>
      </c>
      <c r="N3133">
        <v>2.3433333329999999</v>
      </c>
      <c r="O3133">
        <v>0</v>
      </c>
      <c r="P3133">
        <v>12</v>
      </c>
      <c r="Q3133">
        <v>0</v>
      </c>
      <c r="R3133">
        <v>3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1.092230353192319</v>
      </c>
      <c r="Y3133">
        <v>0</v>
      </c>
      <c r="Z3133">
        <v>44.985096903297894</v>
      </c>
      <c r="AA3133">
        <v>0</v>
      </c>
      <c r="AB3133">
        <v>0</v>
      </c>
      <c r="AC3133">
        <v>0</v>
      </c>
      <c r="AD3133">
        <v>0</v>
      </c>
      <c r="AE3133">
        <v>46.077327256490214</v>
      </c>
    </row>
    <row r="3134" spans="1:31" x14ac:dyDescent="0.25">
      <c r="A3134">
        <v>1633144</v>
      </c>
      <c r="B3134">
        <v>1</v>
      </c>
      <c r="C3134" t="s">
        <v>80</v>
      </c>
      <c r="D3134" t="s">
        <v>93</v>
      </c>
      <c r="E3134" t="s">
        <v>178</v>
      </c>
      <c r="F3134" t="s">
        <v>9202</v>
      </c>
      <c r="G3134" t="s">
        <v>227</v>
      </c>
      <c r="H3134" t="s">
        <v>149</v>
      </c>
      <c r="I3134" t="s">
        <v>135</v>
      </c>
      <c r="J3134" t="s">
        <v>136</v>
      </c>
      <c r="K3134" t="s">
        <v>137</v>
      </c>
      <c r="L3134" t="s">
        <v>9203</v>
      </c>
      <c r="M3134" t="s">
        <v>9204</v>
      </c>
      <c r="N3134">
        <v>2.903611111</v>
      </c>
      <c r="O3134">
        <v>0</v>
      </c>
      <c r="P3134">
        <v>5</v>
      </c>
      <c r="Q3134">
        <v>0</v>
      </c>
      <c r="R3134">
        <v>11</v>
      </c>
      <c r="S3134">
        <v>0</v>
      </c>
      <c r="T3134">
        <v>13</v>
      </c>
      <c r="U3134">
        <v>0</v>
      </c>
      <c r="V3134">
        <v>0</v>
      </c>
      <c r="W3134">
        <v>0</v>
      </c>
      <c r="X3134">
        <v>2.2665657034659912</v>
      </c>
      <c r="Y3134">
        <v>0</v>
      </c>
      <c r="Z3134">
        <v>12.966621408478682</v>
      </c>
      <c r="AA3134">
        <v>0</v>
      </c>
      <c r="AB3134">
        <v>37.022503484785823</v>
      </c>
      <c r="AC3134">
        <v>0</v>
      </c>
      <c r="AD3134">
        <v>0</v>
      </c>
      <c r="AE3134">
        <v>52.255690596730496</v>
      </c>
    </row>
    <row r="3135" spans="1:31" x14ac:dyDescent="0.25">
      <c r="A3135">
        <v>1633044</v>
      </c>
      <c r="B3135">
        <v>1</v>
      </c>
      <c r="C3135" t="s">
        <v>80</v>
      </c>
      <c r="D3135" t="s">
        <v>104</v>
      </c>
      <c r="E3135" t="s">
        <v>178</v>
      </c>
      <c r="F3135" t="s">
        <v>9205</v>
      </c>
      <c r="G3135" t="s">
        <v>227</v>
      </c>
      <c r="H3135" t="s">
        <v>149</v>
      </c>
      <c r="I3135" t="s">
        <v>135</v>
      </c>
      <c r="J3135" t="s">
        <v>136</v>
      </c>
      <c r="K3135" t="s">
        <v>137</v>
      </c>
      <c r="L3135" t="s">
        <v>9206</v>
      </c>
      <c r="M3135" t="s">
        <v>9207</v>
      </c>
      <c r="N3135">
        <v>2.116944444</v>
      </c>
      <c r="O3135">
        <v>0</v>
      </c>
      <c r="P3135">
        <v>70</v>
      </c>
      <c r="Q3135">
        <v>0</v>
      </c>
      <c r="R3135">
        <v>1</v>
      </c>
      <c r="S3135">
        <v>0</v>
      </c>
      <c r="T3135">
        <v>3</v>
      </c>
      <c r="U3135">
        <v>0</v>
      </c>
      <c r="V3135">
        <v>0</v>
      </c>
      <c r="W3135">
        <v>0</v>
      </c>
      <c r="X3135">
        <v>39.517248604850586</v>
      </c>
      <c r="Y3135">
        <v>0</v>
      </c>
      <c r="Z3135">
        <v>1.4191350878974998E-3</v>
      </c>
      <c r="AA3135">
        <v>0</v>
      </c>
      <c r="AB3135">
        <v>3.0825885552912666</v>
      </c>
      <c r="AC3135">
        <v>0</v>
      </c>
      <c r="AD3135">
        <v>0</v>
      </c>
      <c r="AE3135">
        <v>42.601256295229753</v>
      </c>
    </row>
    <row r="3136" spans="1:31" x14ac:dyDescent="0.25">
      <c r="A3136">
        <v>1633190</v>
      </c>
      <c r="B3136">
        <v>1</v>
      </c>
      <c r="C3136" t="s">
        <v>80</v>
      </c>
      <c r="D3136" t="s">
        <v>92</v>
      </c>
      <c r="E3136" t="s">
        <v>204</v>
      </c>
      <c r="F3136" t="s">
        <v>4962</v>
      </c>
      <c r="G3136" t="s">
        <v>161</v>
      </c>
      <c r="H3136" t="s">
        <v>134</v>
      </c>
      <c r="I3136" t="s">
        <v>135</v>
      </c>
      <c r="J3136" t="s">
        <v>136</v>
      </c>
      <c r="K3136" t="s">
        <v>137</v>
      </c>
      <c r="L3136" t="s">
        <v>9208</v>
      </c>
      <c r="M3136" t="s">
        <v>9209</v>
      </c>
      <c r="N3136">
        <v>1.3447222219999999</v>
      </c>
      <c r="O3136">
        <v>23</v>
      </c>
      <c r="P3136">
        <v>1440</v>
      </c>
      <c r="Q3136">
        <v>3</v>
      </c>
      <c r="R3136">
        <v>27</v>
      </c>
      <c r="S3136">
        <v>23</v>
      </c>
      <c r="T3136">
        <v>182</v>
      </c>
      <c r="U3136">
        <v>1</v>
      </c>
      <c r="V3136">
        <v>1</v>
      </c>
      <c r="W3136">
        <v>238.4194728541444</v>
      </c>
      <c r="X3136">
        <v>326.40762910090262</v>
      </c>
      <c r="Y3136">
        <v>6.2912204973075738</v>
      </c>
      <c r="Z3136">
        <v>9.3037793178503669</v>
      </c>
      <c r="AA3136">
        <v>61.399467208391059</v>
      </c>
      <c r="AB3136">
        <v>91.32440490573417</v>
      </c>
      <c r="AC3136">
        <v>10.386175264887154</v>
      </c>
      <c r="AD3136">
        <v>5.697835506883334E-4</v>
      </c>
      <c r="AE3136">
        <v>743.53271893276803</v>
      </c>
    </row>
    <row r="3137" spans="1:31" x14ac:dyDescent="0.25">
      <c r="A3137">
        <v>1632566</v>
      </c>
      <c r="B3137">
        <v>1</v>
      </c>
      <c r="C3137" t="s">
        <v>81</v>
      </c>
      <c r="D3137" t="s">
        <v>117</v>
      </c>
      <c r="E3137" t="s">
        <v>140</v>
      </c>
      <c r="F3137" t="s">
        <v>606</v>
      </c>
      <c r="G3137" t="s">
        <v>161</v>
      </c>
      <c r="H3137" t="s">
        <v>134</v>
      </c>
      <c r="I3137" t="s">
        <v>191</v>
      </c>
      <c r="J3137" t="s">
        <v>136</v>
      </c>
      <c r="K3137" t="s">
        <v>137</v>
      </c>
      <c r="L3137" t="s">
        <v>9210</v>
      </c>
      <c r="M3137" t="s">
        <v>9211</v>
      </c>
      <c r="N3137">
        <v>4.7777777E-2</v>
      </c>
      <c r="O3137">
        <v>0</v>
      </c>
      <c r="P3137">
        <v>2414</v>
      </c>
      <c r="Q3137">
        <v>36</v>
      </c>
      <c r="R3137">
        <v>84</v>
      </c>
      <c r="S3137">
        <v>22</v>
      </c>
      <c r="T3137">
        <v>239</v>
      </c>
      <c r="U3137">
        <v>7</v>
      </c>
      <c r="V3137">
        <v>1</v>
      </c>
      <c r="W3137">
        <v>0</v>
      </c>
      <c r="X3137">
        <v>13.592998284443391</v>
      </c>
      <c r="Y3137">
        <v>5.1555765518439989</v>
      </c>
      <c r="Z3137">
        <v>0.81120896792363362</v>
      </c>
      <c r="AA3137">
        <v>7.2279335399339857</v>
      </c>
      <c r="AB3137">
        <v>6.8242076953128317</v>
      </c>
      <c r="AC3137">
        <v>38.233726431856503</v>
      </c>
      <c r="AD3137">
        <v>0.69467102024232896</v>
      </c>
      <c r="AE3137">
        <v>72.540322491556665</v>
      </c>
    </row>
    <row r="3138" spans="1:31" x14ac:dyDescent="0.25">
      <c r="A3138">
        <v>1632649</v>
      </c>
      <c r="B3138">
        <v>1</v>
      </c>
      <c r="C3138" t="s">
        <v>80</v>
      </c>
      <c r="D3138" t="s">
        <v>101</v>
      </c>
      <c r="E3138" t="s">
        <v>152</v>
      </c>
      <c r="F3138" t="s">
        <v>9212</v>
      </c>
      <c r="G3138" t="s">
        <v>154</v>
      </c>
      <c r="H3138" t="s">
        <v>149</v>
      </c>
      <c r="I3138" t="s">
        <v>135</v>
      </c>
      <c r="J3138" t="s">
        <v>136</v>
      </c>
      <c r="K3138" t="s">
        <v>137</v>
      </c>
      <c r="L3138" t="s">
        <v>9213</v>
      </c>
      <c r="M3138" t="s">
        <v>9214</v>
      </c>
      <c r="N3138">
        <v>4.4458333330000004</v>
      </c>
      <c r="O3138">
        <v>0</v>
      </c>
      <c r="P3138">
        <v>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0.19263092943496499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0.19263092943496499</v>
      </c>
    </row>
    <row r="3139" spans="1:31" x14ac:dyDescent="0.25">
      <c r="A3139">
        <v>1632898</v>
      </c>
      <c r="B3139">
        <v>1</v>
      </c>
      <c r="C3139" t="s">
        <v>81</v>
      </c>
      <c r="D3139" t="s">
        <v>127</v>
      </c>
      <c r="E3139" t="s">
        <v>152</v>
      </c>
      <c r="F3139" t="s">
        <v>9215</v>
      </c>
      <c r="G3139" t="s">
        <v>154</v>
      </c>
      <c r="H3139" t="s">
        <v>149</v>
      </c>
      <c r="I3139" t="s">
        <v>135</v>
      </c>
      <c r="J3139" t="s">
        <v>136</v>
      </c>
      <c r="K3139" t="s">
        <v>137</v>
      </c>
      <c r="L3139" t="s">
        <v>9216</v>
      </c>
      <c r="M3139" t="s">
        <v>9217</v>
      </c>
      <c r="N3139">
        <v>5.7405555550000003</v>
      </c>
      <c r="O3139">
        <v>0</v>
      </c>
      <c r="P3139">
        <v>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1.5163125662001002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1.5163125662001002</v>
      </c>
    </row>
    <row r="3140" spans="1:31" x14ac:dyDescent="0.25">
      <c r="A3140">
        <v>1632958</v>
      </c>
      <c r="B3140">
        <v>1</v>
      </c>
      <c r="C3140" t="s">
        <v>80</v>
      </c>
      <c r="D3140" t="s">
        <v>99</v>
      </c>
      <c r="E3140" t="s">
        <v>178</v>
      </c>
      <c r="F3140" t="s">
        <v>9218</v>
      </c>
      <c r="G3140" t="s">
        <v>227</v>
      </c>
      <c r="H3140" t="s">
        <v>149</v>
      </c>
      <c r="I3140" t="s">
        <v>135</v>
      </c>
      <c r="J3140" t="s">
        <v>136</v>
      </c>
      <c r="K3140" t="s">
        <v>137</v>
      </c>
      <c r="L3140" t="s">
        <v>9219</v>
      </c>
      <c r="M3140" t="s">
        <v>9220</v>
      </c>
      <c r="N3140">
        <v>1.392222222</v>
      </c>
      <c r="O3140">
        <v>0</v>
      </c>
      <c r="P3140">
        <v>40</v>
      </c>
      <c r="Q3140">
        <v>0</v>
      </c>
      <c r="R3140">
        <v>0</v>
      </c>
      <c r="S3140">
        <v>0</v>
      </c>
      <c r="T3140">
        <v>4</v>
      </c>
      <c r="U3140">
        <v>0</v>
      </c>
      <c r="V3140">
        <v>0</v>
      </c>
      <c r="W3140">
        <v>0</v>
      </c>
      <c r="X3140">
        <v>24.106082833763558</v>
      </c>
      <c r="Y3140">
        <v>0</v>
      </c>
      <c r="Z3140">
        <v>0</v>
      </c>
      <c r="AA3140">
        <v>0</v>
      </c>
      <c r="AB3140">
        <v>1.8879634078701151</v>
      </c>
      <c r="AC3140">
        <v>0</v>
      </c>
      <c r="AD3140">
        <v>0</v>
      </c>
      <c r="AE3140">
        <v>25.994046241633672</v>
      </c>
    </row>
    <row r="3141" spans="1:31" x14ac:dyDescent="0.25">
      <c r="A3141">
        <v>1633253</v>
      </c>
      <c r="B3141">
        <v>1</v>
      </c>
      <c r="C3141" t="s">
        <v>80</v>
      </c>
      <c r="D3141" t="s">
        <v>92</v>
      </c>
      <c r="E3141" t="s">
        <v>140</v>
      </c>
      <c r="F3141" t="s">
        <v>9221</v>
      </c>
      <c r="G3141" t="s">
        <v>161</v>
      </c>
      <c r="H3141" t="s">
        <v>134</v>
      </c>
      <c r="I3141" t="s">
        <v>135</v>
      </c>
      <c r="J3141" t="s">
        <v>136</v>
      </c>
      <c r="K3141" t="s">
        <v>137</v>
      </c>
      <c r="L3141" t="s">
        <v>9222</v>
      </c>
      <c r="M3141" t="s">
        <v>9223</v>
      </c>
      <c r="N3141">
        <v>0.44388888799999998</v>
      </c>
      <c r="O3141">
        <v>1</v>
      </c>
      <c r="P3141">
        <v>3373</v>
      </c>
      <c r="Q3141">
        <v>0</v>
      </c>
      <c r="R3141">
        <v>7</v>
      </c>
      <c r="S3141">
        <v>6</v>
      </c>
      <c r="T3141">
        <v>200</v>
      </c>
      <c r="U3141">
        <v>0</v>
      </c>
      <c r="V3141">
        <v>0</v>
      </c>
      <c r="W3141">
        <v>1.5480651730130093</v>
      </c>
      <c r="X3141">
        <v>229.55092447381969</v>
      </c>
      <c r="Y3141">
        <v>0</v>
      </c>
      <c r="Z3141">
        <v>0.1583222528400017</v>
      </c>
      <c r="AA3141">
        <v>38.34975834910675</v>
      </c>
      <c r="AB3141">
        <v>51.516567005696196</v>
      </c>
      <c r="AC3141">
        <v>0</v>
      </c>
      <c r="AD3141">
        <v>0</v>
      </c>
      <c r="AE3141">
        <v>321.12363725447563</v>
      </c>
    </row>
    <row r="3142" spans="1:31" x14ac:dyDescent="0.25">
      <c r="A3142">
        <v>1632603</v>
      </c>
      <c r="B3142">
        <v>1</v>
      </c>
      <c r="C3142" t="s">
        <v>80</v>
      </c>
      <c r="D3142" t="s">
        <v>95</v>
      </c>
      <c r="E3142" t="s">
        <v>642</v>
      </c>
      <c r="F3142" t="s">
        <v>5135</v>
      </c>
      <c r="G3142" t="s">
        <v>161</v>
      </c>
      <c r="H3142" t="s">
        <v>134</v>
      </c>
      <c r="I3142" t="s">
        <v>135</v>
      </c>
      <c r="J3142" t="s">
        <v>136</v>
      </c>
      <c r="K3142" t="s">
        <v>137</v>
      </c>
      <c r="L3142" t="s">
        <v>9224</v>
      </c>
      <c r="M3142" t="s">
        <v>9225</v>
      </c>
      <c r="N3142">
        <v>0.90638888799999995</v>
      </c>
      <c r="O3142">
        <v>9</v>
      </c>
      <c r="P3142">
        <v>3700</v>
      </c>
      <c r="Q3142">
        <v>15</v>
      </c>
      <c r="R3142">
        <v>162</v>
      </c>
      <c r="S3142">
        <v>84</v>
      </c>
      <c r="T3142">
        <v>385</v>
      </c>
      <c r="U3142">
        <v>16</v>
      </c>
      <c r="V3142">
        <v>2</v>
      </c>
      <c r="W3142">
        <v>4.7836269572228129</v>
      </c>
      <c r="X3142">
        <v>1082.2148070528276</v>
      </c>
      <c r="Y3142">
        <v>99.521818996123443</v>
      </c>
      <c r="Z3142">
        <v>28.845835761657913</v>
      </c>
      <c r="AA3142">
        <v>3042.9288461728611</v>
      </c>
      <c r="AB3142">
        <v>510.79786869696881</v>
      </c>
      <c r="AC3142">
        <v>1698.2449906062666</v>
      </c>
      <c r="AD3142">
        <v>183.91707290012351</v>
      </c>
      <c r="AE3142">
        <v>6651.2548671440518</v>
      </c>
    </row>
    <row r="3143" spans="1:31" x14ac:dyDescent="0.25">
      <c r="A3143">
        <v>1632852</v>
      </c>
      <c r="B3143">
        <v>1</v>
      </c>
      <c r="C3143" t="s">
        <v>80</v>
      </c>
      <c r="D3143" t="s">
        <v>106</v>
      </c>
      <c r="E3143" t="s">
        <v>146</v>
      </c>
      <c r="F3143" t="s">
        <v>9226</v>
      </c>
      <c r="G3143" t="s">
        <v>260</v>
      </c>
      <c r="H3143" t="s">
        <v>149</v>
      </c>
      <c r="I3143" t="s">
        <v>135</v>
      </c>
      <c r="J3143" t="s">
        <v>136</v>
      </c>
      <c r="K3143" t="s">
        <v>137</v>
      </c>
      <c r="L3143" t="s">
        <v>9227</v>
      </c>
      <c r="M3143" t="s">
        <v>9228</v>
      </c>
      <c r="N3143">
        <v>3.059722222</v>
      </c>
      <c r="O3143">
        <v>0</v>
      </c>
      <c r="P3143">
        <v>4</v>
      </c>
      <c r="Q3143">
        <v>0</v>
      </c>
      <c r="R3143">
        <v>16</v>
      </c>
      <c r="S3143">
        <v>0</v>
      </c>
      <c r="T3143">
        <v>11</v>
      </c>
      <c r="U3143">
        <v>0</v>
      </c>
      <c r="V3143">
        <v>0</v>
      </c>
      <c r="W3143">
        <v>0</v>
      </c>
      <c r="X3143">
        <v>6.7869357640130046</v>
      </c>
      <c r="Y3143">
        <v>0</v>
      </c>
      <c r="Z3143">
        <v>34.364062888381085</v>
      </c>
      <c r="AA3143">
        <v>0</v>
      </c>
      <c r="AB3143">
        <v>41.142267707849406</v>
      </c>
      <c r="AC3143">
        <v>0</v>
      </c>
      <c r="AD3143">
        <v>0</v>
      </c>
      <c r="AE3143">
        <v>82.293266360243493</v>
      </c>
    </row>
    <row r="3144" spans="1:31" x14ac:dyDescent="0.25">
      <c r="A3144">
        <v>1633207</v>
      </c>
      <c r="B3144">
        <v>1</v>
      </c>
      <c r="C3144" t="s">
        <v>81</v>
      </c>
      <c r="D3144" t="s">
        <v>113</v>
      </c>
      <c r="E3144" t="s">
        <v>178</v>
      </c>
      <c r="F3144" t="s">
        <v>9229</v>
      </c>
      <c r="G3144" t="s">
        <v>187</v>
      </c>
      <c r="H3144" t="s">
        <v>149</v>
      </c>
      <c r="I3144" t="s">
        <v>135</v>
      </c>
      <c r="J3144" t="s">
        <v>136</v>
      </c>
      <c r="K3144" t="s">
        <v>137</v>
      </c>
      <c r="L3144" t="s">
        <v>9230</v>
      </c>
      <c r="M3144" t="s">
        <v>9231</v>
      </c>
      <c r="N3144">
        <v>1.809722222</v>
      </c>
      <c r="O3144">
        <v>0</v>
      </c>
      <c r="P3144">
        <v>150</v>
      </c>
      <c r="Q3144">
        <v>0</v>
      </c>
      <c r="R3144">
        <v>0</v>
      </c>
      <c r="S3144">
        <v>0</v>
      </c>
      <c r="T3144">
        <v>15</v>
      </c>
      <c r="U3144">
        <v>0</v>
      </c>
      <c r="V3144">
        <v>0</v>
      </c>
      <c r="W3144">
        <v>0</v>
      </c>
      <c r="X3144">
        <v>63.94705619936903</v>
      </c>
      <c r="Y3144">
        <v>0</v>
      </c>
      <c r="Z3144">
        <v>0</v>
      </c>
      <c r="AA3144">
        <v>0</v>
      </c>
      <c r="AB3144">
        <v>10.692809821027394</v>
      </c>
      <c r="AC3144">
        <v>0</v>
      </c>
      <c r="AD3144">
        <v>0</v>
      </c>
      <c r="AE3144">
        <v>74.639866020396425</v>
      </c>
    </row>
    <row r="3145" spans="1:31" x14ac:dyDescent="0.25">
      <c r="A3145">
        <v>1632712</v>
      </c>
      <c r="B3145">
        <v>1</v>
      </c>
      <c r="C3145" t="s">
        <v>80</v>
      </c>
      <c r="D3145" t="s">
        <v>100</v>
      </c>
      <c r="E3145" t="s">
        <v>152</v>
      </c>
      <c r="F3145" t="s">
        <v>9232</v>
      </c>
      <c r="G3145" t="s">
        <v>154</v>
      </c>
      <c r="H3145" t="s">
        <v>149</v>
      </c>
      <c r="I3145" t="s">
        <v>135</v>
      </c>
      <c r="J3145" t="s">
        <v>136</v>
      </c>
      <c r="K3145" t="s">
        <v>137</v>
      </c>
      <c r="L3145" t="s">
        <v>9233</v>
      </c>
      <c r="M3145" t="s">
        <v>9234</v>
      </c>
      <c r="N3145">
        <v>0.95472222200000001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0.37257408159993832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0.37257408159993832</v>
      </c>
    </row>
    <row r="3146" spans="1:31" x14ac:dyDescent="0.25">
      <c r="A3146">
        <v>1632560</v>
      </c>
      <c r="B3146">
        <v>1</v>
      </c>
      <c r="C3146" t="s">
        <v>80</v>
      </c>
      <c r="D3146" t="s">
        <v>106</v>
      </c>
      <c r="E3146" t="s">
        <v>131</v>
      </c>
      <c r="F3146" t="s">
        <v>7317</v>
      </c>
      <c r="G3146" t="s">
        <v>195</v>
      </c>
      <c r="H3146" t="s">
        <v>134</v>
      </c>
      <c r="I3146" t="s">
        <v>135</v>
      </c>
      <c r="J3146" t="s">
        <v>136</v>
      </c>
      <c r="K3146" t="s">
        <v>137</v>
      </c>
      <c r="L3146" t="s">
        <v>9235</v>
      </c>
      <c r="M3146" t="s">
        <v>9236</v>
      </c>
      <c r="N3146">
        <v>2.9172222219999999</v>
      </c>
      <c r="O3146">
        <v>0</v>
      </c>
      <c r="P3146">
        <v>15</v>
      </c>
      <c r="Q3146">
        <v>0</v>
      </c>
      <c r="R3146">
        <v>5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5.1219546992209848</v>
      </c>
      <c r="Y3146">
        <v>0</v>
      </c>
      <c r="Z3146">
        <v>0.1752075924884153</v>
      </c>
      <c r="AA3146">
        <v>0</v>
      </c>
      <c r="AB3146">
        <v>0</v>
      </c>
      <c r="AC3146">
        <v>0</v>
      </c>
      <c r="AD3146">
        <v>0</v>
      </c>
      <c r="AE3146">
        <v>5.2971622917093999</v>
      </c>
    </row>
    <row r="3147" spans="1:31" x14ac:dyDescent="0.25">
      <c r="A3147">
        <v>1633081</v>
      </c>
      <c r="B3147">
        <v>1</v>
      </c>
      <c r="C3147" t="s">
        <v>80</v>
      </c>
      <c r="D3147" t="s">
        <v>100</v>
      </c>
      <c r="E3147" t="s">
        <v>146</v>
      </c>
      <c r="F3147" t="s">
        <v>8579</v>
      </c>
      <c r="G3147" t="s">
        <v>231</v>
      </c>
      <c r="H3147" t="s">
        <v>149</v>
      </c>
      <c r="I3147" t="s">
        <v>135</v>
      </c>
      <c r="J3147" t="s">
        <v>136</v>
      </c>
      <c r="K3147" t="s">
        <v>137</v>
      </c>
      <c r="L3147" t="s">
        <v>9237</v>
      </c>
      <c r="M3147" t="s">
        <v>9238</v>
      </c>
      <c r="N3147">
        <v>0.44444444399999999</v>
      </c>
      <c r="O3147">
        <v>0</v>
      </c>
      <c r="P3147">
        <v>156</v>
      </c>
      <c r="Q3147">
        <v>0</v>
      </c>
      <c r="R3147">
        <v>2</v>
      </c>
      <c r="S3147">
        <v>0</v>
      </c>
      <c r="T3147">
        <v>12</v>
      </c>
      <c r="U3147">
        <v>0</v>
      </c>
      <c r="V3147">
        <v>0</v>
      </c>
      <c r="W3147">
        <v>0</v>
      </c>
      <c r="X3147">
        <v>27.648103115446649</v>
      </c>
      <c r="Y3147">
        <v>0</v>
      </c>
      <c r="Z3147">
        <v>0.34779890531437002</v>
      </c>
      <c r="AA3147">
        <v>0</v>
      </c>
      <c r="AB3147">
        <v>0.62312121656023556</v>
      </c>
      <c r="AC3147">
        <v>0</v>
      </c>
      <c r="AD3147">
        <v>0</v>
      </c>
      <c r="AE3147">
        <v>28.619023237321255</v>
      </c>
    </row>
    <row r="3148" spans="1:31" x14ac:dyDescent="0.25">
      <c r="A3148">
        <v>1632583</v>
      </c>
      <c r="B3148">
        <v>1</v>
      </c>
      <c r="C3148" t="s">
        <v>81</v>
      </c>
      <c r="D3148" t="s">
        <v>126</v>
      </c>
      <c r="E3148" t="s">
        <v>146</v>
      </c>
      <c r="F3148" t="s">
        <v>4276</v>
      </c>
      <c r="G3148" t="s">
        <v>148</v>
      </c>
      <c r="H3148" t="s">
        <v>149</v>
      </c>
      <c r="I3148" t="s">
        <v>135</v>
      </c>
      <c r="J3148" t="s">
        <v>136</v>
      </c>
      <c r="K3148" t="s">
        <v>143</v>
      </c>
      <c r="L3148" t="s">
        <v>9239</v>
      </c>
      <c r="M3148" t="s">
        <v>9240</v>
      </c>
      <c r="N3148">
        <v>7.9152988879999997</v>
      </c>
      <c r="O3148">
        <v>0</v>
      </c>
      <c r="P3148">
        <v>33</v>
      </c>
      <c r="Q3148">
        <v>0</v>
      </c>
      <c r="R3148">
        <v>22</v>
      </c>
      <c r="S3148">
        <v>0</v>
      </c>
      <c r="T3148">
        <v>4</v>
      </c>
      <c r="U3148">
        <v>0</v>
      </c>
      <c r="V3148">
        <v>0</v>
      </c>
      <c r="W3148">
        <v>0</v>
      </c>
      <c r="X3148">
        <v>25.996450320354743</v>
      </c>
      <c r="Y3148">
        <v>0</v>
      </c>
      <c r="Z3148">
        <v>10.852580319617696</v>
      </c>
      <c r="AA3148">
        <v>0</v>
      </c>
      <c r="AB3148">
        <v>144.38041646453206</v>
      </c>
      <c r="AC3148">
        <v>0</v>
      </c>
      <c r="AD3148">
        <v>0</v>
      </c>
      <c r="AE3148">
        <v>181.22944710450452</v>
      </c>
    </row>
    <row r="3149" spans="1:31" x14ac:dyDescent="0.25">
      <c r="A3149">
        <v>1632752</v>
      </c>
      <c r="B3149">
        <v>1</v>
      </c>
      <c r="C3149" t="s">
        <v>81</v>
      </c>
      <c r="D3149" t="s">
        <v>127</v>
      </c>
      <c r="E3149" t="s">
        <v>204</v>
      </c>
      <c r="F3149" t="s">
        <v>9241</v>
      </c>
      <c r="G3149" t="s">
        <v>161</v>
      </c>
      <c r="H3149" t="s">
        <v>134</v>
      </c>
      <c r="I3149" t="s">
        <v>135</v>
      </c>
      <c r="J3149" t="s">
        <v>136</v>
      </c>
      <c r="K3149" t="s">
        <v>137</v>
      </c>
      <c r="L3149" t="s">
        <v>9242</v>
      </c>
      <c r="M3149" t="s">
        <v>9243</v>
      </c>
      <c r="N3149">
        <v>1.621111111</v>
      </c>
      <c r="O3149">
        <v>2</v>
      </c>
      <c r="P3149">
        <v>3</v>
      </c>
      <c r="Q3149">
        <v>45</v>
      </c>
      <c r="R3149">
        <v>21</v>
      </c>
      <c r="S3149">
        <v>2</v>
      </c>
      <c r="T3149">
        <v>1</v>
      </c>
      <c r="U3149">
        <v>0</v>
      </c>
      <c r="V3149">
        <v>0</v>
      </c>
      <c r="W3149">
        <v>0.39547644677191113</v>
      </c>
      <c r="X3149">
        <v>3.9185421887831393</v>
      </c>
      <c r="Y3149">
        <v>26.819916917135018</v>
      </c>
      <c r="Z3149">
        <v>38.08725359721263</v>
      </c>
      <c r="AA3149">
        <v>3.3531420288669329</v>
      </c>
      <c r="AB3149">
        <v>3.8744898318189001</v>
      </c>
      <c r="AC3149">
        <v>0</v>
      </c>
      <c r="AD3149">
        <v>0</v>
      </c>
      <c r="AE3149">
        <v>76.448821010588532</v>
      </c>
    </row>
    <row r="3150" spans="1:31" x14ac:dyDescent="0.25">
      <c r="A3150">
        <v>1632961</v>
      </c>
      <c r="B3150">
        <v>1</v>
      </c>
      <c r="C3150" t="s">
        <v>80</v>
      </c>
      <c r="D3150" t="s">
        <v>103</v>
      </c>
      <c r="E3150" t="s">
        <v>178</v>
      </c>
      <c r="F3150" t="s">
        <v>9244</v>
      </c>
      <c r="G3150" t="s">
        <v>227</v>
      </c>
      <c r="H3150" t="s">
        <v>149</v>
      </c>
      <c r="I3150" t="s">
        <v>135</v>
      </c>
      <c r="J3150" t="s">
        <v>136</v>
      </c>
      <c r="K3150" t="s">
        <v>137</v>
      </c>
      <c r="L3150" t="s">
        <v>9245</v>
      </c>
      <c r="M3150" t="s">
        <v>9246</v>
      </c>
      <c r="N3150">
        <v>0.55666666600000003</v>
      </c>
      <c r="O3150">
        <v>0</v>
      </c>
      <c r="P3150">
        <v>45</v>
      </c>
      <c r="Q3150">
        <v>0</v>
      </c>
      <c r="R3150">
        <v>2</v>
      </c>
      <c r="S3150">
        <v>0</v>
      </c>
      <c r="T3150">
        <v>1</v>
      </c>
      <c r="U3150">
        <v>0</v>
      </c>
      <c r="V3150">
        <v>0</v>
      </c>
      <c r="W3150">
        <v>0</v>
      </c>
      <c r="X3150">
        <v>5.5427575576096508</v>
      </c>
      <c r="Y3150">
        <v>0</v>
      </c>
      <c r="Z3150">
        <v>1.5575302177499998E-2</v>
      </c>
      <c r="AA3150">
        <v>0</v>
      </c>
      <c r="AB3150">
        <v>4.5121717929239996E-2</v>
      </c>
      <c r="AC3150">
        <v>0</v>
      </c>
      <c r="AD3150">
        <v>0</v>
      </c>
      <c r="AE3150">
        <v>5.6034545777163904</v>
      </c>
    </row>
    <row r="3151" spans="1:31" x14ac:dyDescent="0.25">
      <c r="A3151">
        <v>1633061</v>
      </c>
      <c r="B3151">
        <v>1</v>
      </c>
      <c r="C3151" t="s">
        <v>80</v>
      </c>
      <c r="D3151" t="s">
        <v>96</v>
      </c>
      <c r="E3151" t="s">
        <v>178</v>
      </c>
      <c r="F3151" t="s">
        <v>9247</v>
      </c>
      <c r="G3151" t="s">
        <v>187</v>
      </c>
      <c r="H3151" t="s">
        <v>149</v>
      </c>
      <c r="I3151" t="s">
        <v>135</v>
      </c>
      <c r="J3151" t="s">
        <v>136</v>
      </c>
      <c r="K3151" t="s">
        <v>137</v>
      </c>
      <c r="L3151" t="s">
        <v>9248</v>
      </c>
      <c r="M3151" t="s">
        <v>9249</v>
      </c>
      <c r="N3151">
        <v>5.2338888880000001</v>
      </c>
      <c r="O3151">
        <v>0</v>
      </c>
      <c r="P3151">
        <v>44</v>
      </c>
      <c r="Q3151">
        <v>0</v>
      </c>
      <c r="R3151">
        <v>1</v>
      </c>
      <c r="S3151">
        <v>0</v>
      </c>
      <c r="T3151">
        <v>3</v>
      </c>
      <c r="U3151">
        <v>0</v>
      </c>
      <c r="V3151">
        <v>0</v>
      </c>
      <c r="W3151">
        <v>0</v>
      </c>
      <c r="X3151">
        <v>118.81109943044798</v>
      </c>
      <c r="Y3151">
        <v>0</v>
      </c>
      <c r="Z3151">
        <v>0</v>
      </c>
      <c r="AA3151">
        <v>0</v>
      </c>
      <c r="AB3151">
        <v>6.026625787196191</v>
      </c>
      <c r="AC3151">
        <v>0</v>
      </c>
      <c r="AD3151">
        <v>0</v>
      </c>
      <c r="AE3151">
        <v>124.83772521764418</v>
      </c>
    </row>
    <row r="3152" spans="1:31" x14ac:dyDescent="0.25">
      <c r="A3152">
        <v>1632895</v>
      </c>
      <c r="B3152">
        <v>1</v>
      </c>
      <c r="C3152" t="s">
        <v>81</v>
      </c>
      <c r="D3152" t="s">
        <v>128</v>
      </c>
      <c r="E3152" t="s">
        <v>152</v>
      </c>
      <c r="F3152" t="s">
        <v>9250</v>
      </c>
      <c r="G3152" t="s">
        <v>154</v>
      </c>
      <c r="H3152" t="s">
        <v>149</v>
      </c>
      <c r="I3152" t="s">
        <v>135</v>
      </c>
      <c r="J3152" t="s">
        <v>136</v>
      </c>
      <c r="K3152" t="s">
        <v>137</v>
      </c>
      <c r="L3152" t="s">
        <v>9251</v>
      </c>
      <c r="M3152" t="s">
        <v>9252</v>
      </c>
      <c r="N3152">
        <v>0.50138888800000003</v>
      </c>
      <c r="O3152">
        <v>0</v>
      </c>
      <c r="P3152">
        <v>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0.13909858603323749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0.13909858603323749</v>
      </c>
    </row>
    <row r="3153" spans="1:31" x14ac:dyDescent="0.25">
      <c r="A3153">
        <v>1633038</v>
      </c>
      <c r="B3153">
        <v>1</v>
      </c>
      <c r="C3153" t="s">
        <v>80</v>
      </c>
      <c r="D3153" t="s">
        <v>101</v>
      </c>
      <c r="E3153" t="s">
        <v>178</v>
      </c>
      <c r="F3153" t="s">
        <v>9253</v>
      </c>
      <c r="G3153" t="s">
        <v>227</v>
      </c>
      <c r="H3153" t="s">
        <v>149</v>
      </c>
      <c r="I3153" t="s">
        <v>135</v>
      </c>
      <c r="J3153" t="s">
        <v>136</v>
      </c>
      <c r="K3153" t="s">
        <v>137</v>
      </c>
      <c r="L3153" t="s">
        <v>9254</v>
      </c>
      <c r="M3153" t="s">
        <v>9255</v>
      </c>
      <c r="N3153">
        <v>1.7327777769999999</v>
      </c>
      <c r="O3153">
        <v>0</v>
      </c>
      <c r="P3153">
        <v>54</v>
      </c>
      <c r="Q3153">
        <v>0</v>
      </c>
      <c r="R3153">
        <v>1</v>
      </c>
      <c r="S3153">
        <v>0</v>
      </c>
      <c r="T3153">
        <v>3</v>
      </c>
      <c r="U3153">
        <v>0</v>
      </c>
      <c r="V3153">
        <v>0</v>
      </c>
      <c r="W3153">
        <v>0</v>
      </c>
      <c r="X3153">
        <v>21.256325356355486</v>
      </c>
      <c r="Y3153">
        <v>0</v>
      </c>
      <c r="Z3153">
        <v>8.2050568600370841E-2</v>
      </c>
      <c r="AA3153">
        <v>0</v>
      </c>
      <c r="AB3153">
        <v>3.8514578758205902</v>
      </c>
      <c r="AC3153">
        <v>0</v>
      </c>
      <c r="AD3153">
        <v>0</v>
      </c>
      <c r="AE3153">
        <v>25.189833800776444</v>
      </c>
    </row>
    <row r="3154" spans="1:31" x14ac:dyDescent="0.25">
      <c r="A3154">
        <v>1632918</v>
      </c>
      <c r="B3154">
        <v>1</v>
      </c>
      <c r="C3154" t="s">
        <v>80</v>
      </c>
      <c r="D3154" t="s">
        <v>100</v>
      </c>
      <c r="E3154" t="s">
        <v>178</v>
      </c>
      <c r="F3154" t="s">
        <v>9256</v>
      </c>
      <c r="G3154" t="s">
        <v>227</v>
      </c>
      <c r="H3154" t="s">
        <v>149</v>
      </c>
      <c r="I3154" t="s">
        <v>135</v>
      </c>
      <c r="J3154" t="s">
        <v>136</v>
      </c>
      <c r="K3154" t="s">
        <v>137</v>
      </c>
      <c r="L3154" t="s">
        <v>9257</v>
      </c>
      <c r="M3154" t="s">
        <v>9258</v>
      </c>
      <c r="N3154">
        <v>3.389444444</v>
      </c>
      <c r="O3154">
        <v>0</v>
      </c>
      <c r="P3154">
        <v>9</v>
      </c>
      <c r="Q3154">
        <v>0</v>
      </c>
      <c r="R3154">
        <v>0</v>
      </c>
      <c r="S3154">
        <v>0</v>
      </c>
      <c r="T3154">
        <v>4</v>
      </c>
      <c r="U3154">
        <v>0</v>
      </c>
      <c r="V3154">
        <v>0</v>
      </c>
      <c r="W3154">
        <v>0</v>
      </c>
      <c r="X3154">
        <v>12.184948870282332</v>
      </c>
      <c r="Y3154">
        <v>0</v>
      </c>
      <c r="Z3154">
        <v>0</v>
      </c>
      <c r="AA3154">
        <v>0</v>
      </c>
      <c r="AB3154">
        <v>0.26032465862313769</v>
      </c>
      <c r="AC3154">
        <v>0</v>
      </c>
      <c r="AD3154">
        <v>0</v>
      </c>
      <c r="AE3154">
        <v>12.445273528905469</v>
      </c>
    </row>
    <row r="3155" spans="1:31" x14ac:dyDescent="0.25">
      <c r="A3155">
        <v>1632795</v>
      </c>
      <c r="B3155">
        <v>1</v>
      </c>
      <c r="C3155" t="s">
        <v>80</v>
      </c>
      <c r="D3155" t="s">
        <v>97</v>
      </c>
      <c r="E3155" t="s">
        <v>178</v>
      </c>
      <c r="F3155" t="s">
        <v>9259</v>
      </c>
      <c r="G3155" t="s">
        <v>1967</v>
      </c>
      <c r="H3155" t="s">
        <v>149</v>
      </c>
      <c r="I3155" t="s">
        <v>135</v>
      </c>
      <c r="J3155" t="s">
        <v>136</v>
      </c>
      <c r="K3155" t="s">
        <v>137</v>
      </c>
      <c r="L3155" t="s">
        <v>9260</v>
      </c>
      <c r="M3155" t="s">
        <v>9261</v>
      </c>
      <c r="N3155">
        <v>1.612222222</v>
      </c>
      <c r="O3155">
        <v>0</v>
      </c>
      <c r="P3155">
        <v>9</v>
      </c>
      <c r="Q3155">
        <v>0</v>
      </c>
      <c r="R3155">
        <v>3</v>
      </c>
      <c r="S3155">
        <v>0</v>
      </c>
      <c r="T3155">
        <v>1</v>
      </c>
      <c r="U3155">
        <v>0</v>
      </c>
      <c r="V3155">
        <v>0</v>
      </c>
      <c r="W3155">
        <v>0</v>
      </c>
      <c r="X3155">
        <v>13.969569709177478</v>
      </c>
      <c r="Y3155">
        <v>0</v>
      </c>
      <c r="Z3155">
        <v>4.9880473719825211</v>
      </c>
      <c r="AA3155">
        <v>0</v>
      </c>
      <c r="AB3155">
        <v>1.9422884565805068</v>
      </c>
      <c r="AC3155">
        <v>0</v>
      </c>
      <c r="AD3155">
        <v>0</v>
      </c>
      <c r="AE3155">
        <v>20.899905537740505</v>
      </c>
    </row>
    <row r="3156" spans="1:31" x14ac:dyDescent="0.25">
      <c r="A3156">
        <v>1632746</v>
      </c>
      <c r="B3156">
        <v>1</v>
      </c>
      <c r="C3156" t="s">
        <v>80</v>
      </c>
      <c r="D3156" t="s">
        <v>86</v>
      </c>
      <c r="E3156" t="s">
        <v>152</v>
      </c>
      <c r="F3156" t="s">
        <v>9262</v>
      </c>
      <c r="G3156" t="s">
        <v>154</v>
      </c>
      <c r="H3156" t="s">
        <v>149</v>
      </c>
      <c r="I3156" t="s">
        <v>135</v>
      </c>
      <c r="J3156" t="s">
        <v>136</v>
      </c>
      <c r="K3156" t="s">
        <v>137</v>
      </c>
      <c r="L3156" t="s">
        <v>9263</v>
      </c>
      <c r="M3156" t="s">
        <v>9264</v>
      </c>
      <c r="N3156">
        <v>1.2508333330000001</v>
      </c>
      <c r="O3156">
        <v>0</v>
      </c>
      <c r="P3156">
        <v>1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0.65529484844957331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0.65529484844957331</v>
      </c>
    </row>
    <row r="3157" spans="1:31" x14ac:dyDescent="0.25">
      <c r="A3157">
        <v>1632981</v>
      </c>
      <c r="B3157">
        <v>1</v>
      </c>
      <c r="C3157" t="s">
        <v>81</v>
      </c>
      <c r="D3157" t="s">
        <v>119</v>
      </c>
      <c r="E3157" t="s">
        <v>178</v>
      </c>
      <c r="F3157" t="s">
        <v>9265</v>
      </c>
      <c r="G3157" t="s">
        <v>227</v>
      </c>
      <c r="H3157" t="s">
        <v>149</v>
      </c>
      <c r="I3157" t="s">
        <v>135</v>
      </c>
      <c r="J3157" t="s">
        <v>136</v>
      </c>
      <c r="K3157" t="s">
        <v>137</v>
      </c>
      <c r="L3157" t="s">
        <v>9266</v>
      </c>
      <c r="M3157" t="s">
        <v>9267</v>
      </c>
      <c r="N3157">
        <v>1.5147222220000001</v>
      </c>
      <c r="O3157">
        <v>0</v>
      </c>
      <c r="P3157">
        <v>18</v>
      </c>
      <c r="Q3157">
        <v>0</v>
      </c>
      <c r="R3157">
        <v>2</v>
      </c>
      <c r="S3157">
        <v>0</v>
      </c>
      <c r="T3157">
        <v>1</v>
      </c>
      <c r="U3157">
        <v>0</v>
      </c>
      <c r="V3157">
        <v>0</v>
      </c>
      <c r="W3157">
        <v>0</v>
      </c>
      <c r="X3157">
        <v>5.2804564097653266</v>
      </c>
      <c r="Y3157">
        <v>0</v>
      </c>
      <c r="Z3157">
        <v>0</v>
      </c>
      <c r="AA3157">
        <v>0</v>
      </c>
      <c r="AB3157">
        <v>2.0507194105660513</v>
      </c>
      <c r="AC3157">
        <v>0</v>
      </c>
      <c r="AD3157">
        <v>0</v>
      </c>
      <c r="AE3157">
        <v>7.3311758203313779</v>
      </c>
    </row>
    <row r="3158" spans="1:31" x14ac:dyDescent="0.25">
      <c r="A3158">
        <v>1633230</v>
      </c>
      <c r="B3158">
        <v>1</v>
      </c>
      <c r="C3158" t="s">
        <v>81</v>
      </c>
      <c r="D3158" t="s">
        <v>112</v>
      </c>
      <c r="E3158" t="s">
        <v>140</v>
      </c>
      <c r="F3158" t="s">
        <v>9268</v>
      </c>
      <c r="G3158" t="s">
        <v>161</v>
      </c>
      <c r="H3158" t="s">
        <v>134</v>
      </c>
      <c r="I3158" t="s">
        <v>135</v>
      </c>
      <c r="J3158" t="s">
        <v>136</v>
      </c>
      <c r="K3158" t="s">
        <v>137</v>
      </c>
      <c r="L3158" t="s">
        <v>9269</v>
      </c>
      <c r="M3158" t="s">
        <v>9270</v>
      </c>
      <c r="N3158">
        <v>0.29027777700000001</v>
      </c>
      <c r="O3158">
        <v>0</v>
      </c>
      <c r="P3158">
        <v>20879</v>
      </c>
      <c r="Q3158">
        <v>2</v>
      </c>
      <c r="R3158">
        <v>513</v>
      </c>
      <c r="S3158">
        <v>4</v>
      </c>
      <c r="T3158">
        <v>4100</v>
      </c>
      <c r="U3158">
        <v>4</v>
      </c>
      <c r="V3158">
        <v>13</v>
      </c>
      <c r="W3158">
        <v>0</v>
      </c>
      <c r="X3158">
        <v>1212.2481178784881</v>
      </c>
      <c r="Y3158">
        <v>0.82321838466987807</v>
      </c>
      <c r="Z3158">
        <v>10.34114994385564</v>
      </c>
      <c r="AA3158">
        <v>16.88994656166857</v>
      </c>
      <c r="AB3158">
        <v>580.94828738380932</v>
      </c>
      <c r="AC3158">
        <v>16.299901142421511</v>
      </c>
      <c r="AD3158">
        <v>22.44901300406832</v>
      </c>
      <c r="AE3158">
        <v>1859.9996342989812</v>
      </c>
    </row>
    <row r="3159" spans="1:31" x14ac:dyDescent="0.25">
      <c r="A3159">
        <v>1632732</v>
      </c>
      <c r="B3159">
        <v>1</v>
      </c>
      <c r="C3159" t="s">
        <v>80</v>
      </c>
      <c r="D3159" t="s">
        <v>97</v>
      </c>
      <c r="E3159" t="s">
        <v>152</v>
      </c>
      <c r="F3159" t="s">
        <v>9271</v>
      </c>
      <c r="G3159" t="s">
        <v>154</v>
      </c>
      <c r="H3159" t="s">
        <v>149</v>
      </c>
      <c r="I3159" t="s">
        <v>135</v>
      </c>
      <c r="J3159" t="s">
        <v>136</v>
      </c>
      <c r="K3159" t="s">
        <v>137</v>
      </c>
      <c r="L3159" t="s">
        <v>9272</v>
      </c>
      <c r="M3159" t="s">
        <v>9273</v>
      </c>
      <c r="N3159">
        <v>6.7005555550000002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1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13.594285263177234</v>
      </c>
      <c r="AC3159">
        <v>0</v>
      </c>
      <c r="AD3159">
        <v>0</v>
      </c>
      <c r="AE3159">
        <v>13.594285263177234</v>
      </c>
    </row>
    <row r="3160" spans="1:31" x14ac:dyDescent="0.25">
      <c r="A3160">
        <v>1632626</v>
      </c>
      <c r="B3160">
        <v>1</v>
      </c>
      <c r="C3160" t="s">
        <v>80</v>
      </c>
      <c r="D3160" t="s">
        <v>98</v>
      </c>
      <c r="E3160" t="s">
        <v>131</v>
      </c>
      <c r="F3160" t="s">
        <v>9274</v>
      </c>
      <c r="G3160" t="s">
        <v>195</v>
      </c>
      <c r="H3160" t="s">
        <v>134</v>
      </c>
      <c r="I3160" t="s">
        <v>135</v>
      </c>
      <c r="J3160" t="s">
        <v>136</v>
      </c>
      <c r="K3160" t="s">
        <v>137</v>
      </c>
      <c r="L3160" t="s">
        <v>9013</v>
      </c>
      <c r="M3160" t="s">
        <v>9275</v>
      </c>
      <c r="N3160">
        <v>1.564166666</v>
      </c>
      <c r="O3160">
        <v>0</v>
      </c>
      <c r="P3160">
        <v>0</v>
      </c>
      <c r="Q3160">
        <v>0</v>
      </c>
      <c r="R3160">
        <v>17</v>
      </c>
      <c r="S3160">
        <v>0</v>
      </c>
      <c r="T3160">
        <v>2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38.172466933026492</v>
      </c>
      <c r="AA3160">
        <v>0</v>
      </c>
      <c r="AB3160">
        <v>3.7799608181075359</v>
      </c>
      <c r="AC3160">
        <v>0</v>
      </c>
      <c r="AD3160">
        <v>0</v>
      </c>
      <c r="AE3160">
        <v>41.952427751134024</v>
      </c>
    </row>
    <row r="3161" spans="1:31" x14ac:dyDescent="0.25">
      <c r="A3161">
        <v>1633124</v>
      </c>
      <c r="B3161">
        <v>1</v>
      </c>
      <c r="C3161" t="s">
        <v>80</v>
      </c>
      <c r="D3161" t="s">
        <v>91</v>
      </c>
      <c r="E3161" t="s">
        <v>131</v>
      </c>
      <c r="F3161" t="s">
        <v>9276</v>
      </c>
      <c r="G3161" t="s">
        <v>161</v>
      </c>
      <c r="H3161" t="s">
        <v>134</v>
      </c>
      <c r="I3161" t="s">
        <v>135</v>
      </c>
      <c r="J3161" t="s">
        <v>136</v>
      </c>
      <c r="K3161" t="s">
        <v>137</v>
      </c>
      <c r="L3161" t="s">
        <v>9277</v>
      </c>
      <c r="M3161" t="s">
        <v>9278</v>
      </c>
      <c r="N3161">
        <v>0.586388888</v>
      </c>
      <c r="O3161">
        <v>0</v>
      </c>
      <c r="P3161">
        <v>5</v>
      </c>
      <c r="Q3161">
        <v>0</v>
      </c>
      <c r="R3161">
        <v>4</v>
      </c>
      <c r="S3161">
        <v>0</v>
      </c>
      <c r="T3161">
        <v>2</v>
      </c>
      <c r="U3161">
        <v>0</v>
      </c>
      <c r="V3161">
        <v>1</v>
      </c>
      <c r="W3161">
        <v>0</v>
      </c>
      <c r="X3161">
        <v>0.63177417623666665</v>
      </c>
      <c r="Y3161">
        <v>0</v>
      </c>
      <c r="Z3161">
        <v>8.6556595685752497E-2</v>
      </c>
      <c r="AA3161">
        <v>0</v>
      </c>
      <c r="AB3161">
        <v>0.71318297946815556</v>
      </c>
      <c r="AC3161">
        <v>0</v>
      </c>
      <c r="AD3161">
        <v>12.084291741784501</v>
      </c>
      <c r="AE3161">
        <v>13.515805493175076</v>
      </c>
    </row>
    <row r="3162" spans="1:31" x14ac:dyDescent="0.25">
      <c r="A3162">
        <v>1633267</v>
      </c>
      <c r="B3162">
        <v>1</v>
      </c>
      <c r="C3162" t="s">
        <v>80</v>
      </c>
      <c r="D3162" t="s">
        <v>83</v>
      </c>
      <c r="E3162" t="s">
        <v>178</v>
      </c>
      <c r="F3162" t="s">
        <v>9279</v>
      </c>
      <c r="G3162" t="s">
        <v>187</v>
      </c>
      <c r="H3162" t="s">
        <v>149</v>
      </c>
      <c r="I3162" t="s">
        <v>135</v>
      </c>
      <c r="J3162" t="s">
        <v>136</v>
      </c>
      <c r="K3162" t="s">
        <v>137</v>
      </c>
      <c r="L3162" t="s">
        <v>9280</v>
      </c>
      <c r="M3162" t="s">
        <v>9281</v>
      </c>
      <c r="N3162">
        <v>2.2791666660000001</v>
      </c>
      <c r="O3162">
        <v>0</v>
      </c>
      <c r="P3162">
        <v>127</v>
      </c>
      <c r="Q3162">
        <v>0</v>
      </c>
      <c r="R3162">
        <v>0</v>
      </c>
      <c r="S3162">
        <v>0</v>
      </c>
      <c r="T3162">
        <v>13</v>
      </c>
      <c r="U3162">
        <v>0</v>
      </c>
      <c r="V3162">
        <v>0</v>
      </c>
      <c r="W3162">
        <v>0</v>
      </c>
      <c r="X3162">
        <v>123.62444192122125</v>
      </c>
      <c r="Y3162">
        <v>0</v>
      </c>
      <c r="Z3162">
        <v>0</v>
      </c>
      <c r="AA3162">
        <v>0</v>
      </c>
      <c r="AB3162">
        <v>23.474345393807031</v>
      </c>
      <c r="AC3162">
        <v>0</v>
      </c>
      <c r="AD3162">
        <v>0</v>
      </c>
      <c r="AE3162">
        <v>147.09878731502829</v>
      </c>
    </row>
    <row r="3163" spans="1:31" x14ac:dyDescent="0.25">
      <c r="A3163">
        <v>1632540</v>
      </c>
      <c r="B3163">
        <v>1</v>
      </c>
      <c r="C3163" t="s">
        <v>80</v>
      </c>
      <c r="D3163" t="s">
        <v>86</v>
      </c>
      <c r="E3163" t="s">
        <v>178</v>
      </c>
      <c r="F3163" t="s">
        <v>9282</v>
      </c>
      <c r="G3163" t="s">
        <v>227</v>
      </c>
      <c r="H3163" t="s">
        <v>149</v>
      </c>
      <c r="I3163" t="s">
        <v>135</v>
      </c>
      <c r="J3163" t="s">
        <v>136</v>
      </c>
      <c r="K3163" t="s">
        <v>137</v>
      </c>
      <c r="L3163" t="s">
        <v>9283</v>
      </c>
      <c r="M3163" t="s">
        <v>9284</v>
      </c>
      <c r="N3163">
        <v>1.189166666</v>
      </c>
      <c r="O3163">
        <v>0</v>
      </c>
      <c r="P3163">
        <v>40</v>
      </c>
      <c r="Q3163">
        <v>0</v>
      </c>
      <c r="R3163">
        <v>0</v>
      </c>
      <c r="S3163">
        <v>0</v>
      </c>
      <c r="T3163">
        <v>6</v>
      </c>
      <c r="U3163">
        <v>0</v>
      </c>
      <c r="V3163">
        <v>0</v>
      </c>
      <c r="W3163">
        <v>0</v>
      </c>
      <c r="X3163">
        <v>22.163026177725662</v>
      </c>
      <c r="Y3163">
        <v>0</v>
      </c>
      <c r="Z3163">
        <v>0</v>
      </c>
      <c r="AA3163">
        <v>0</v>
      </c>
      <c r="AB3163">
        <v>1.408054144079675</v>
      </c>
      <c r="AC3163">
        <v>0</v>
      </c>
      <c r="AD3163">
        <v>0</v>
      </c>
      <c r="AE3163">
        <v>23.571080321805336</v>
      </c>
    </row>
    <row r="3164" spans="1:31" x14ac:dyDescent="0.25">
      <c r="A3164">
        <v>1633273</v>
      </c>
      <c r="B3164">
        <v>1</v>
      </c>
      <c r="C3164" t="s">
        <v>81</v>
      </c>
      <c r="D3164" t="s">
        <v>128</v>
      </c>
      <c r="E3164" t="s">
        <v>204</v>
      </c>
      <c r="F3164" t="s">
        <v>552</v>
      </c>
      <c r="G3164" t="s">
        <v>161</v>
      </c>
      <c r="H3164" t="s">
        <v>134</v>
      </c>
      <c r="I3164" t="s">
        <v>135</v>
      </c>
      <c r="J3164" t="s">
        <v>136</v>
      </c>
      <c r="K3164" t="s">
        <v>137</v>
      </c>
      <c r="L3164" t="s">
        <v>9285</v>
      </c>
      <c r="M3164" t="s">
        <v>9286</v>
      </c>
      <c r="N3164">
        <v>3.971666666</v>
      </c>
      <c r="O3164">
        <v>6</v>
      </c>
      <c r="P3164">
        <v>1289</v>
      </c>
      <c r="Q3164">
        <v>22</v>
      </c>
      <c r="R3164">
        <v>15</v>
      </c>
      <c r="S3164">
        <v>23</v>
      </c>
      <c r="T3164">
        <v>120</v>
      </c>
      <c r="U3164">
        <v>0</v>
      </c>
      <c r="V3164">
        <v>0</v>
      </c>
      <c r="W3164">
        <v>7.5680128396172464</v>
      </c>
      <c r="X3164">
        <v>520.82879384668183</v>
      </c>
      <c r="Y3164">
        <v>341.86245346047019</v>
      </c>
      <c r="Z3164">
        <v>3.4179909643063748</v>
      </c>
      <c r="AA3164">
        <v>395.04912548349768</v>
      </c>
      <c r="AB3164">
        <v>110.45377934751016</v>
      </c>
      <c r="AC3164">
        <v>0</v>
      </c>
      <c r="AD3164">
        <v>0</v>
      </c>
      <c r="AE3164">
        <v>1379.1801559420835</v>
      </c>
    </row>
    <row r="3165" spans="1:31" x14ac:dyDescent="0.25">
      <c r="A3165">
        <v>1632832</v>
      </c>
      <c r="B3165">
        <v>1</v>
      </c>
      <c r="C3165" t="s">
        <v>80</v>
      </c>
      <c r="D3165" t="s">
        <v>103</v>
      </c>
      <c r="E3165" t="s">
        <v>642</v>
      </c>
      <c r="F3165" t="s">
        <v>9287</v>
      </c>
      <c r="G3165" t="s">
        <v>161</v>
      </c>
      <c r="H3165" t="s">
        <v>134</v>
      </c>
      <c r="I3165" t="s">
        <v>135</v>
      </c>
      <c r="J3165" t="s">
        <v>136</v>
      </c>
      <c r="K3165" t="s">
        <v>137</v>
      </c>
      <c r="L3165" t="s">
        <v>9288</v>
      </c>
      <c r="M3165" t="s">
        <v>9289</v>
      </c>
      <c r="N3165">
        <v>0.16250000000000001</v>
      </c>
      <c r="O3165">
        <v>21</v>
      </c>
      <c r="P3165">
        <v>5664</v>
      </c>
      <c r="Q3165">
        <v>68</v>
      </c>
      <c r="R3165">
        <v>642</v>
      </c>
      <c r="S3165">
        <v>110</v>
      </c>
      <c r="T3165">
        <v>1369</v>
      </c>
      <c r="U3165">
        <v>19</v>
      </c>
      <c r="V3165">
        <v>4</v>
      </c>
      <c r="W3165">
        <v>1.9014707185656001</v>
      </c>
      <c r="X3165">
        <v>147.37000017479133</v>
      </c>
      <c r="Y3165">
        <v>38.40816148307141</v>
      </c>
      <c r="Z3165">
        <v>15.517170994965072</v>
      </c>
      <c r="AA3165">
        <v>137.80326403844583</v>
      </c>
      <c r="AB3165">
        <v>146.99706029494951</v>
      </c>
      <c r="AC3165">
        <v>371.36046410771684</v>
      </c>
      <c r="AD3165">
        <v>42.112904168361005</v>
      </c>
      <c r="AE3165">
        <v>901.47049598086664</v>
      </c>
    </row>
    <row r="3166" spans="1:31" x14ac:dyDescent="0.25">
      <c r="A3166">
        <v>1632738</v>
      </c>
      <c r="B3166">
        <v>1</v>
      </c>
      <c r="C3166" t="s">
        <v>80</v>
      </c>
      <c r="D3166" t="s">
        <v>97</v>
      </c>
      <c r="E3166" t="s">
        <v>178</v>
      </c>
      <c r="F3166" t="s">
        <v>9162</v>
      </c>
      <c r="G3166" t="s">
        <v>227</v>
      </c>
      <c r="H3166" t="s">
        <v>149</v>
      </c>
      <c r="I3166" t="s">
        <v>135</v>
      </c>
      <c r="J3166" t="s">
        <v>136</v>
      </c>
      <c r="K3166" t="s">
        <v>137</v>
      </c>
      <c r="L3166" t="s">
        <v>9290</v>
      </c>
      <c r="M3166" t="s">
        <v>9291</v>
      </c>
      <c r="N3166">
        <v>3.3997222219999998</v>
      </c>
      <c r="O3166">
        <v>0</v>
      </c>
      <c r="P3166">
        <v>3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1.2885771321784545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1.2885771321784545</v>
      </c>
    </row>
    <row r="3167" spans="1:31" x14ac:dyDescent="0.25">
      <c r="A3167">
        <v>1633070</v>
      </c>
      <c r="B3167">
        <v>1</v>
      </c>
      <c r="C3167" t="s">
        <v>80</v>
      </c>
      <c r="D3167" t="s">
        <v>85</v>
      </c>
      <c r="E3167" t="s">
        <v>152</v>
      </c>
      <c r="F3167" t="s">
        <v>9292</v>
      </c>
      <c r="G3167" t="s">
        <v>154</v>
      </c>
      <c r="H3167" t="s">
        <v>149</v>
      </c>
      <c r="I3167" t="s">
        <v>135</v>
      </c>
      <c r="J3167" t="s">
        <v>136</v>
      </c>
      <c r="K3167" t="s">
        <v>137</v>
      </c>
      <c r="L3167" t="s">
        <v>9293</v>
      </c>
      <c r="M3167" t="s">
        <v>9294</v>
      </c>
      <c r="N3167">
        <v>0.96027777700000005</v>
      </c>
      <c r="O3167">
        <v>0</v>
      </c>
      <c r="P3167">
        <v>3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0.93273108007965833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0.93273108007965833</v>
      </c>
    </row>
    <row r="3168" spans="1:31" x14ac:dyDescent="0.25">
      <c r="A3168">
        <v>1632761</v>
      </c>
      <c r="B3168">
        <v>1</v>
      </c>
      <c r="C3168" t="s">
        <v>80</v>
      </c>
      <c r="D3168" t="s">
        <v>97</v>
      </c>
      <c r="E3168" t="s">
        <v>178</v>
      </c>
      <c r="F3168" t="s">
        <v>9295</v>
      </c>
      <c r="G3168" t="s">
        <v>187</v>
      </c>
      <c r="H3168" t="s">
        <v>149</v>
      </c>
      <c r="I3168" t="s">
        <v>135</v>
      </c>
      <c r="J3168" t="s">
        <v>136</v>
      </c>
      <c r="K3168" t="s">
        <v>137</v>
      </c>
      <c r="L3168" t="s">
        <v>9296</v>
      </c>
      <c r="M3168" t="s">
        <v>9297</v>
      </c>
      <c r="N3168">
        <v>0.58833333300000001</v>
      </c>
      <c r="O3168">
        <v>0</v>
      </c>
      <c r="P3168">
        <v>2</v>
      </c>
      <c r="Q3168">
        <v>0</v>
      </c>
      <c r="R3168">
        <v>2</v>
      </c>
      <c r="S3168">
        <v>0</v>
      </c>
      <c r="T3168">
        <v>4</v>
      </c>
      <c r="U3168">
        <v>0</v>
      </c>
      <c r="V3168">
        <v>0</v>
      </c>
      <c r="W3168">
        <v>0</v>
      </c>
      <c r="X3168">
        <v>0.22331228853197999</v>
      </c>
      <c r="Y3168">
        <v>0</v>
      </c>
      <c r="Z3168">
        <v>1.6786561428010733</v>
      </c>
      <c r="AA3168">
        <v>0</v>
      </c>
      <c r="AB3168">
        <v>11.645473541283707</v>
      </c>
      <c r="AC3168">
        <v>0</v>
      </c>
      <c r="AD3168">
        <v>0</v>
      </c>
      <c r="AE3168">
        <v>13.54744197261676</v>
      </c>
    </row>
    <row r="3169" spans="1:31" x14ac:dyDescent="0.25">
      <c r="A3169">
        <v>1633093</v>
      </c>
      <c r="B3169">
        <v>1</v>
      </c>
      <c r="C3169" t="s">
        <v>81</v>
      </c>
      <c r="D3169" t="s">
        <v>128</v>
      </c>
      <c r="E3169" t="s">
        <v>152</v>
      </c>
      <c r="F3169" t="s">
        <v>9298</v>
      </c>
      <c r="G3169" t="s">
        <v>154</v>
      </c>
      <c r="H3169" t="s">
        <v>149</v>
      </c>
      <c r="I3169" t="s">
        <v>135</v>
      </c>
      <c r="J3169" t="s">
        <v>136</v>
      </c>
      <c r="K3169" t="s">
        <v>137</v>
      </c>
      <c r="L3169" t="s">
        <v>9299</v>
      </c>
      <c r="M3169" t="s">
        <v>9300</v>
      </c>
      <c r="N3169">
        <v>26.535</v>
      </c>
      <c r="O3169">
        <v>0</v>
      </c>
      <c r="P3169">
        <v>1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3.9840628510457643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3.9840628510457643</v>
      </c>
    </row>
    <row r="3170" spans="1:31" x14ac:dyDescent="0.25">
      <c r="A3170">
        <v>1633047</v>
      </c>
      <c r="B3170">
        <v>1</v>
      </c>
      <c r="C3170" t="s">
        <v>80</v>
      </c>
      <c r="D3170" t="s">
        <v>93</v>
      </c>
      <c r="E3170" t="s">
        <v>178</v>
      </c>
      <c r="F3170" t="s">
        <v>9301</v>
      </c>
      <c r="G3170" t="s">
        <v>227</v>
      </c>
      <c r="H3170" t="s">
        <v>149</v>
      </c>
      <c r="I3170" t="s">
        <v>135</v>
      </c>
      <c r="J3170" t="s">
        <v>136</v>
      </c>
      <c r="K3170" t="s">
        <v>137</v>
      </c>
      <c r="L3170" t="s">
        <v>9302</v>
      </c>
      <c r="M3170" t="s">
        <v>9303</v>
      </c>
      <c r="N3170">
        <v>1.8172222220000001</v>
      </c>
      <c r="O3170">
        <v>0</v>
      </c>
      <c r="P3170">
        <v>0</v>
      </c>
      <c r="Q3170">
        <v>0</v>
      </c>
      <c r="R3170">
        <v>10</v>
      </c>
      <c r="S3170">
        <v>0</v>
      </c>
      <c r="T3170">
        <v>2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2.6930657077224907</v>
      </c>
      <c r="AA3170">
        <v>0</v>
      </c>
      <c r="AB3170">
        <v>8.0900561587092509E-2</v>
      </c>
      <c r="AC3170">
        <v>0</v>
      </c>
      <c r="AD3170">
        <v>0</v>
      </c>
      <c r="AE3170">
        <v>2.7739662693095832</v>
      </c>
    </row>
    <row r="3171" spans="1:31" x14ac:dyDescent="0.25">
      <c r="A3171">
        <v>1632569</v>
      </c>
      <c r="B3171">
        <v>1</v>
      </c>
      <c r="C3171" t="s">
        <v>80</v>
      </c>
      <c r="D3171" t="s">
        <v>90</v>
      </c>
      <c r="E3171" t="s">
        <v>178</v>
      </c>
      <c r="F3171" t="s">
        <v>9304</v>
      </c>
      <c r="G3171" t="s">
        <v>227</v>
      </c>
      <c r="H3171" t="s">
        <v>149</v>
      </c>
      <c r="I3171" t="s">
        <v>135</v>
      </c>
      <c r="J3171" t="s">
        <v>136</v>
      </c>
      <c r="K3171" t="s">
        <v>137</v>
      </c>
      <c r="L3171" t="s">
        <v>9305</v>
      </c>
      <c r="M3171" t="s">
        <v>9306</v>
      </c>
      <c r="N3171">
        <v>1.0252777769999999</v>
      </c>
      <c r="O3171">
        <v>0</v>
      </c>
      <c r="P3171">
        <v>52</v>
      </c>
      <c r="Q3171">
        <v>0</v>
      </c>
      <c r="R3171">
        <v>0</v>
      </c>
      <c r="S3171">
        <v>0</v>
      </c>
      <c r="T3171">
        <v>70</v>
      </c>
      <c r="U3171">
        <v>0</v>
      </c>
      <c r="V3171">
        <v>0</v>
      </c>
      <c r="W3171">
        <v>0</v>
      </c>
      <c r="X3171">
        <v>18.230819399559046</v>
      </c>
      <c r="Y3171">
        <v>0</v>
      </c>
      <c r="Z3171">
        <v>0</v>
      </c>
      <c r="AA3171">
        <v>0</v>
      </c>
      <c r="AB3171">
        <v>83.320639065923999</v>
      </c>
      <c r="AC3171">
        <v>0</v>
      </c>
      <c r="AD3171">
        <v>0</v>
      </c>
      <c r="AE3171">
        <v>101.55145846548305</v>
      </c>
    </row>
    <row r="3172" spans="1:31" x14ac:dyDescent="0.25">
      <c r="A3172">
        <v>1633216</v>
      </c>
      <c r="B3172">
        <v>1</v>
      </c>
      <c r="C3172" t="s">
        <v>80</v>
      </c>
      <c r="D3172" t="s">
        <v>90</v>
      </c>
      <c r="E3172" t="s">
        <v>146</v>
      </c>
      <c r="F3172" t="s">
        <v>9307</v>
      </c>
      <c r="G3172" t="s">
        <v>187</v>
      </c>
      <c r="H3172" t="s">
        <v>149</v>
      </c>
      <c r="I3172" t="s">
        <v>135</v>
      </c>
      <c r="J3172" t="s">
        <v>136</v>
      </c>
      <c r="K3172" t="s">
        <v>137</v>
      </c>
      <c r="L3172" t="s">
        <v>9308</v>
      </c>
      <c r="M3172" t="s">
        <v>9309</v>
      </c>
      <c r="N3172">
        <v>8.2777777770000007</v>
      </c>
      <c r="O3172">
        <v>0</v>
      </c>
      <c r="P3172">
        <v>238</v>
      </c>
      <c r="Q3172">
        <v>0</v>
      </c>
      <c r="R3172">
        <v>0</v>
      </c>
      <c r="S3172">
        <v>0</v>
      </c>
      <c r="T3172">
        <v>22</v>
      </c>
      <c r="U3172">
        <v>0</v>
      </c>
      <c r="V3172">
        <v>0</v>
      </c>
      <c r="W3172">
        <v>0</v>
      </c>
      <c r="X3172">
        <v>690.3087866746215</v>
      </c>
      <c r="Y3172">
        <v>0</v>
      </c>
      <c r="Z3172">
        <v>0</v>
      </c>
      <c r="AA3172">
        <v>0</v>
      </c>
      <c r="AB3172">
        <v>171.70673368827178</v>
      </c>
      <c r="AC3172">
        <v>0</v>
      </c>
      <c r="AD3172">
        <v>0</v>
      </c>
      <c r="AE3172">
        <v>862.01552036289331</v>
      </c>
    </row>
    <row r="3173" spans="1:31" x14ac:dyDescent="0.25">
      <c r="A3173">
        <v>1632552</v>
      </c>
      <c r="B3173">
        <v>1</v>
      </c>
      <c r="C3173" t="s">
        <v>80</v>
      </c>
      <c r="D3173" t="s">
        <v>110</v>
      </c>
      <c r="E3173" t="s">
        <v>146</v>
      </c>
      <c r="F3173" t="s">
        <v>9310</v>
      </c>
      <c r="G3173" t="s">
        <v>1492</v>
      </c>
      <c r="H3173" t="s">
        <v>149</v>
      </c>
      <c r="I3173" t="s">
        <v>135</v>
      </c>
      <c r="J3173" t="s">
        <v>136</v>
      </c>
      <c r="K3173" t="s">
        <v>137</v>
      </c>
      <c r="L3173" t="s">
        <v>9311</v>
      </c>
      <c r="M3173" t="s">
        <v>9025</v>
      </c>
      <c r="N3173">
        <v>2.6638888879999998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4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12.986944691571528</v>
      </c>
      <c r="AC3173">
        <v>0</v>
      </c>
      <c r="AD3173">
        <v>0</v>
      </c>
      <c r="AE3173">
        <v>12.986944691571528</v>
      </c>
    </row>
    <row r="3174" spans="1:31" x14ac:dyDescent="0.25">
      <c r="A3174">
        <v>1632546</v>
      </c>
      <c r="B3174">
        <v>1</v>
      </c>
      <c r="C3174" t="s">
        <v>80</v>
      </c>
      <c r="D3174" t="s">
        <v>83</v>
      </c>
      <c r="E3174" t="s">
        <v>131</v>
      </c>
      <c r="F3174" t="s">
        <v>9312</v>
      </c>
      <c r="G3174" t="s">
        <v>161</v>
      </c>
      <c r="H3174" t="s">
        <v>134</v>
      </c>
      <c r="I3174" t="s">
        <v>135</v>
      </c>
      <c r="J3174" t="s">
        <v>136</v>
      </c>
      <c r="K3174" t="s">
        <v>137</v>
      </c>
      <c r="L3174" t="s">
        <v>9313</v>
      </c>
      <c r="M3174" t="s">
        <v>9314</v>
      </c>
      <c r="N3174">
        <v>0.61277777700000002</v>
      </c>
      <c r="O3174">
        <v>0</v>
      </c>
      <c r="P3174">
        <v>1</v>
      </c>
      <c r="Q3174">
        <v>0</v>
      </c>
      <c r="R3174">
        <v>0</v>
      </c>
      <c r="S3174">
        <v>1</v>
      </c>
      <c r="T3174">
        <v>63</v>
      </c>
      <c r="U3174">
        <v>0</v>
      </c>
      <c r="V3174">
        <v>15</v>
      </c>
      <c r="W3174">
        <v>0</v>
      </c>
      <c r="X3174">
        <v>0</v>
      </c>
      <c r="Y3174">
        <v>0</v>
      </c>
      <c r="Z3174">
        <v>0</v>
      </c>
      <c r="AA3174">
        <v>24.028241928837701</v>
      </c>
      <c r="AB3174">
        <v>48.844020889506041</v>
      </c>
      <c r="AC3174">
        <v>0</v>
      </c>
      <c r="AD3174">
        <v>163.75824735098425</v>
      </c>
      <c r="AE3174">
        <v>236.63051016932798</v>
      </c>
    </row>
    <row r="3175" spans="1:31" x14ac:dyDescent="0.25">
      <c r="A3175">
        <v>1632615</v>
      </c>
      <c r="B3175">
        <v>1</v>
      </c>
      <c r="C3175" t="s">
        <v>80</v>
      </c>
      <c r="D3175" t="s">
        <v>95</v>
      </c>
      <c r="E3175" t="s">
        <v>204</v>
      </c>
      <c r="F3175" t="s">
        <v>9315</v>
      </c>
      <c r="G3175" t="s">
        <v>161</v>
      </c>
      <c r="H3175" t="s">
        <v>134</v>
      </c>
      <c r="I3175" t="s">
        <v>135</v>
      </c>
      <c r="J3175" t="s">
        <v>136</v>
      </c>
      <c r="K3175" t="s">
        <v>137</v>
      </c>
      <c r="L3175" t="s">
        <v>9316</v>
      </c>
      <c r="M3175" t="s">
        <v>9317</v>
      </c>
      <c r="N3175">
        <v>0.641666666</v>
      </c>
      <c r="O3175">
        <v>1</v>
      </c>
      <c r="P3175">
        <v>279</v>
      </c>
      <c r="Q3175">
        <v>3</v>
      </c>
      <c r="R3175">
        <v>1</v>
      </c>
      <c r="S3175">
        <v>26</v>
      </c>
      <c r="T3175">
        <v>12</v>
      </c>
      <c r="U3175">
        <v>3</v>
      </c>
      <c r="V3175">
        <v>0</v>
      </c>
      <c r="W3175">
        <v>1.7712734130919752</v>
      </c>
      <c r="X3175">
        <v>44.056287911367264</v>
      </c>
      <c r="Y3175">
        <v>8.1956738604433319</v>
      </c>
      <c r="Z3175">
        <v>0.7041109155648001</v>
      </c>
      <c r="AA3175">
        <v>182.09244459405326</v>
      </c>
      <c r="AB3175">
        <v>13.078901286953633</v>
      </c>
      <c r="AC3175">
        <v>184.71650547531073</v>
      </c>
      <c r="AD3175">
        <v>0</v>
      </c>
      <c r="AE3175">
        <v>434.61519745678498</v>
      </c>
    </row>
    <row r="3176" spans="1:31" x14ac:dyDescent="0.25">
      <c r="A3176">
        <v>1632947</v>
      </c>
      <c r="B3176">
        <v>1</v>
      </c>
      <c r="C3176" t="s">
        <v>81</v>
      </c>
      <c r="D3176" t="s">
        <v>116</v>
      </c>
      <c r="E3176" t="s">
        <v>131</v>
      </c>
      <c r="F3176" t="s">
        <v>9318</v>
      </c>
      <c r="G3176" t="s">
        <v>585</v>
      </c>
      <c r="H3176" t="s">
        <v>134</v>
      </c>
      <c r="I3176" t="s">
        <v>135</v>
      </c>
      <c r="J3176" t="s">
        <v>136</v>
      </c>
      <c r="K3176" t="s">
        <v>137</v>
      </c>
      <c r="L3176" t="s">
        <v>9319</v>
      </c>
      <c r="M3176" t="s">
        <v>9320</v>
      </c>
      <c r="N3176">
        <v>1.206388888</v>
      </c>
      <c r="O3176">
        <v>0</v>
      </c>
      <c r="P3176">
        <v>186</v>
      </c>
      <c r="Q3176">
        <v>56</v>
      </c>
      <c r="R3176">
        <v>3</v>
      </c>
      <c r="S3176">
        <v>6</v>
      </c>
      <c r="T3176">
        <v>23</v>
      </c>
      <c r="U3176">
        <v>0</v>
      </c>
      <c r="V3176">
        <v>0</v>
      </c>
      <c r="W3176">
        <v>0</v>
      </c>
      <c r="X3176">
        <v>22.077155747270734</v>
      </c>
      <c r="Y3176">
        <v>10.705235196700961</v>
      </c>
      <c r="Z3176">
        <v>3.9095638039206437</v>
      </c>
      <c r="AA3176">
        <v>31.134898393845237</v>
      </c>
      <c r="AB3176">
        <v>4.391201746248254</v>
      </c>
      <c r="AC3176">
        <v>0</v>
      </c>
      <c r="AD3176">
        <v>0</v>
      </c>
      <c r="AE3176">
        <v>72.218054887985829</v>
      </c>
    </row>
    <row r="3177" spans="1:31" x14ac:dyDescent="0.25">
      <c r="A3177">
        <v>1632861</v>
      </c>
      <c r="B3177">
        <v>1</v>
      </c>
      <c r="C3177" t="s">
        <v>81</v>
      </c>
      <c r="D3177" t="s">
        <v>119</v>
      </c>
      <c r="E3177" t="s">
        <v>204</v>
      </c>
      <c r="F3177" t="s">
        <v>9321</v>
      </c>
      <c r="G3177" t="s">
        <v>918</v>
      </c>
      <c r="H3177" t="s">
        <v>134</v>
      </c>
      <c r="I3177" t="s">
        <v>135</v>
      </c>
      <c r="J3177" t="s">
        <v>136</v>
      </c>
      <c r="K3177" t="s">
        <v>143</v>
      </c>
      <c r="L3177" t="s">
        <v>9322</v>
      </c>
      <c r="M3177" t="s">
        <v>9323</v>
      </c>
      <c r="N3177">
        <v>0.40279722200000001</v>
      </c>
      <c r="O3177">
        <v>0</v>
      </c>
      <c r="P3177">
        <v>980</v>
      </c>
      <c r="Q3177">
        <v>67</v>
      </c>
      <c r="R3177">
        <v>60</v>
      </c>
      <c r="S3177">
        <v>4</v>
      </c>
      <c r="T3177">
        <v>73</v>
      </c>
      <c r="U3177">
        <v>0</v>
      </c>
      <c r="V3177">
        <v>2</v>
      </c>
      <c r="W3177">
        <v>0</v>
      </c>
      <c r="X3177">
        <v>63.15827918825071</v>
      </c>
      <c r="Y3177">
        <v>14.111063051976151</v>
      </c>
      <c r="Z3177">
        <v>13.169289759696365</v>
      </c>
      <c r="AA3177">
        <v>7.5645118960449267</v>
      </c>
      <c r="AB3177">
        <v>10.227673370997218</v>
      </c>
      <c r="AC3177">
        <v>0</v>
      </c>
      <c r="AD3177">
        <v>17.329771163185292</v>
      </c>
      <c r="AE3177">
        <v>125.56058843015066</v>
      </c>
    </row>
    <row r="3178" spans="1:31" x14ac:dyDescent="0.25">
      <c r="A3178">
        <v>1632901</v>
      </c>
      <c r="B3178">
        <v>1</v>
      </c>
      <c r="C3178" t="s">
        <v>80</v>
      </c>
      <c r="D3178" t="s">
        <v>93</v>
      </c>
      <c r="E3178" t="s">
        <v>178</v>
      </c>
      <c r="F3178" t="s">
        <v>9324</v>
      </c>
      <c r="G3178" t="s">
        <v>227</v>
      </c>
      <c r="H3178" t="s">
        <v>149</v>
      </c>
      <c r="I3178" t="s">
        <v>135</v>
      </c>
      <c r="J3178" t="s">
        <v>136</v>
      </c>
      <c r="K3178" t="s">
        <v>137</v>
      </c>
      <c r="L3178" t="s">
        <v>9325</v>
      </c>
      <c r="M3178" t="s">
        <v>9326</v>
      </c>
      <c r="N3178">
        <v>1.403611111</v>
      </c>
      <c r="O3178">
        <v>0</v>
      </c>
      <c r="P3178">
        <v>7</v>
      </c>
      <c r="Q3178">
        <v>0</v>
      </c>
      <c r="R3178">
        <v>5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0.43391932979760667</v>
      </c>
      <c r="Y3178">
        <v>0</v>
      </c>
      <c r="Z3178">
        <v>6.673039404659166E-2</v>
      </c>
      <c r="AA3178">
        <v>0</v>
      </c>
      <c r="AB3178">
        <v>0</v>
      </c>
      <c r="AC3178">
        <v>0</v>
      </c>
      <c r="AD3178">
        <v>0</v>
      </c>
      <c r="AE3178">
        <v>0.50064972384419837</v>
      </c>
    </row>
    <row r="3179" spans="1:31" x14ac:dyDescent="0.25">
      <c r="A3179">
        <v>1632907</v>
      </c>
      <c r="B3179">
        <v>1</v>
      </c>
      <c r="C3179" t="s">
        <v>81</v>
      </c>
      <c r="D3179" t="s">
        <v>127</v>
      </c>
      <c r="E3179" t="s">
        <v>131</v>
      </c>
      <c r="F3179" t="s">
        <v>9327</v>
      </c>
      <c r="G3179" t="s">
        <v>585</v>
      </c>
      <c r="H3179" t="s">
        <v>134</v>
      </c>
      <c r="I3179" t="s">
        <v>135</v>
      </c>
      <c r="J3179" t="s">
        <v>136</v>
      </c>
      <c r="K3179" t="s">
        <v>137</v>
      </c>
      <c r="L3179" t="s">
        <v>9328</v>
      </c>
      <c r="M3179" t="s">
        <v>9329</v>
      </c>
      <c r="N3179">
        <v>4.9458333330000004</v>
      </c>
      <c r="O3179">
        <v>0</v>
      </c>
      <c r="P3179">
        <v>0</v>
      </c>
      <c r="Q3179">
        <v>9</v>
      </c>
      <c r="R3179">
        <v>23</v>
      </c>
      <c r="S3179">
        <v>0</v>
      </c>
      <c r="T3179">
        <v>1</v>
      </c>
      <c r="U3179">
        <v>0</v>
      </c>
      <c r="V3179">
        <v>0</v>
      </c>
      <c r="W3179">
        <v>0</v>
      </c>
      <c r="X3179">
        <v>0</v>
      </c>
      <c r="Y3179">
        <v>27.508961185806093</v>
      </c>
      <c r="Z3179">
        <v>58.626857600860575</v>
      </c>
      <c r="AA3179">
        <v>0</v>
      </c>
      <c r="AB3179">
        <v>8.4361079963875003</v>
      </c>
      <c r="AC3179">
        <v>0</v>
      </c>
      <c r="AD3179">
        <v>0</v>
      </c>
      <c r="AE3179">
        <v>94.571926783054181</v>
      </c>
    </row>
    <row r="3180" spans="1:31" x14ac:dyDescent="0.25">
      <c r="A3180">
        <v>1633007</v>
      </c>
      <c r="B3180">
        <v>1</v>
      </c>
      <c r="C3180" t="s">
        <v>80</v>
      </c>
      <c r="D3180" t="s">
        <v>106</v>
      </c>
      <c r="E3180" t="s">
        <v>178</v>
      </c>
      <c r="F3180" t="s">
        <v>9330</v>
      </c>
      <c r="G3180" t="s">
        <v>675</v>
      </c>
      <c r="H3180" t="s">
        <v>149</v>
      </c>
      <c r="I3180" t="s">
        <v>135</v>
      </c>
      <c r="J3180" t="s">
        <v>136</v>
      </c>
      <c r="K3180" t="s">
        <v>137</v>
      </c>
      <c r="L3180" t="s">
        <v>9331</v>
      </c>
      <c r="M3180" t="s">
        <v>9332</v>
      </c>
      <c r="N3180">
        <v>1.778333333</v>
      </c>
      <c r="O3180">
        <v>0</v>
      </c>
      <c r="P3180">
        <v>14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6.9152710881682538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6.9152710881682538</v>
      </c>
    </row>
    <row r="3181" spans="1:31" x14ac:dyDescent="0.25">
      <c r="A3181">
        <v>1632609</v>
      </c>
      <c r="B3181">
        <v>1</v>
      </c>
      <c r="C3181" t="s">
        <v>80</v>
      </c>
      <c r="D3181" t="s">
        <v>82</v>
      </c>
      <c r="E3181" t="s">
        <v>152</v>
      </c>
      <c r="F3181" t="s">
        <v>9333</v>
      </c>
      <c r="G3181" t="s">
        <v>507</v>
      </c>
      <c r="H3181" t="s">
        <v>149</v>
      </c>
      <c r="I3181" t="s">
        <v>135</v>
      </c>
      <c r="J3181" t="s">
        <v>136</v>
      </c>
      <c r="K3181" t="s">
        <v>137</v>
      </c>
      <c r="L3181" t="s">
        <v>9334</v>
      </c>
      <c r="M3181" t="s">
        <v>9335</v>
      </c>
      <c r="N3181">
        <v>1.3663888879999999</v>
      </c>
      <c r="O3181">
        <v>0</v>
      </c>
      <c r="P3181">
        <v>13</v>
      </c>
      <c r="Q3181">
        <v>0</v>
      </c>
      <c r="R3181">
        <v>0</v>
      </c>
      <c r="S3181">
        <v>0</v>
      </c>
      <c r="T3181">
        <v>1</v>
      </c>
      <c r="U3181">
        <v>0</v>
      </c>
      <c r="V3181">
        <v>0</v>
      </c>
      <c r="W3181">
        <v>0</v>
      </c>
      <c r="X3181">
        <v>7.2733805278956964</v>
      </c>
      <c r="Y3181">
        <v>0</v>
      </c>
      <c r="Z3181">
        <v>0</v>
      </c>
      <c r="AA3181">
        <v>0</v>
      </c>
      <c r="AB3181">
        <v>1.6233993607903168</v>
      </c>
      <c r="AC3181">
        <v>0</v>
      </c>
      <c r="AD3181">
        <v>0</v>
      </c>
      <c r="AE3181">
        <v>8.8967798886860123</v>
      </c>
    </row>
    <row r="3182" spans="1:31" x14ac:dyDescent="0.25">
      <c r="A3182">
        <v>1632655</v>
      </c>
      <c r="B3182">
        <v>1</v>
      </c>
      <c r="C3182" t="s">
        <v>80</v>
      </c>
      <c r="D3182" t="s">
        <v>97</v>
      </c>
      <c r="E3182" t="s">
        <v>204</v>
      </c>
      <c r="F3182" t="s">
        <v>9336</v>
      </c>
      <c r="G3182" t="s">
        <v>785</v>
      </c>
      <c r="H3182" t="s">
        <v>134</v>
      </c>
      <c r="I3182" t="s">
        <v>135</v>
      </c>
      <c r="J3182" t="s">
        <v>136</v>
      </c>
      <c r="K3182" t="s">
        <v>137</v>
      </c>
      <c r="L3182" t="s">
        <v>9337</v>
      </c>
      <c r="M3182" t="s">
        <v>9338</v>
      </c>
      <c r="N3182">
        <v>1.8958333329999999</v>
      </c>
      <c r="O3182">
        <v>2</v>
      </c>
      <c r="P3182">
        <v>759</v>
      </c>
      <c r="Q3182">
        <v>5</v>
      </c>
      <c r="R3182">
        <v>12</v>
      </c>
      <c r="S3182">
        <v>10</v>
      </c>
      <c r="T3182">
        <v>78</v>
      </c>
      <c r="U3182">
        <v>0</v>
      </c>
      <c r="V3182">
        <v>2</v>
      </c>
      <c r="W3182">
        <v>463.21223013055385</v>
      </c>
      <c r="X3182">
        <v>278.84228376181539</v>
      </c>
      <c r="Y3182">
        <v>6.4354073084964005</v>
      </c>
      <c r="Z3182">
        <v>0.57797561331661651</v>
      </c>
      <c r="AA3182">
        <v>57.335354816587511</v>
      </c>
      <c r="AB3182">
        <v>98.514635448743618</v>
      </c>
      <c r="AC3182">
        <v>0</v>
      </c>
      <c r="AD3182">
        <v>94.497316476694394</v>
      </c>
      <c r="AE3182">
        <v>999.41520355620787</v>
      </c>
    </row>
    <row r="3183" spans="1:31" x14ac:dyDescent="0.25">
      <c r="A3183">
        <v>1632964</v>
      </c>
      <c r="B3183">
        <v>1</v>
      </c>
      <c r="C3183" t="s">
        <v>80</v>
      </c>
      <c r="D3183" t="s">
        <v>100</v>
      </c>
      <c r="E3183" t="s">
        <v>178</v>
      </c>
      <c r="F3183" t="s">
        <v>9339</v>
      </c>
      <c r="G3183" t="s">
        <v>403</v>
      </c>
      <c r="H3183" t="s">
        <v>149</v>
      </c>
      <c r="I3183" t="s">
        <v>135</v>
      </c>
      <c r="J3183" t="s">
        <v>136</v>
      </c>
      <c r="K3183" t="s">
        <v>137</v>
      </c>
      <c r="L3183" t="s">
        <v>9340</v>
      </c>
      <c r="M3183" t="s">
        <v>9341</v>
      </c>
      <c r="N3183">
        <v>1.4752777770000001</v>
      </c>
      <c r="O3183">
        <v>0</v>
      </c>
      <c r="P3183">
        <v>10</v>
      </c>
      <c r="Q3183">
        <v>0</v>
      </c>
      <c r="R3183">
        <v>3</v>
      </c>
      <c r="S3183">
        <v>0</v>
      </c>
      <c r="T3183">
        <v>1</v>
      </c>
      <c r="U3183">
        <v>0</v>
      </c>
      <c r="V3183">
        <v>0</v>
      </c>
      <c r="W3183">
        <v>0</v>
      </c>
      <c r="X3183">
        <v>7.9547096654803529</v>
      </c>
      <c r="Y3183">
        <v>0</v>
      </c>
      <c r="Z3183">
        <v>1.5302577081250001E-2</v>
      </c>
      <c r="AA3183">
        <v>0</v>
      </c>
      <c r="AB3183">
        <v>0</v>
      </c>
      <c r="AC3183">
        <v>0</v>
      </c>
      <c r="AD3183">
        <v>0</v>
      </c>
      <c r="AE3183">
        <v>7.9700122425616025</v>
      </c>
    </row>
    <row r="3184" spans="1:31" x14ac:dyDescent="0.25">
      <c r="A3184">
        <v>1632629</v>
      </c>
      <c r="B3184">
        <v>1</v>
      </c>
      <c r="C3184" t="s">
        <v>80</v>
      </c>
      <c r="D3184" t="s">
        <v>99</v>
      </c>
      <c r="E3184" t="s">
        <v>178</v>
      </c>
      <c r="F3184" t="s">
        <v>9342</v>
      </c>
      <c r="G3184" t="s">
        <v>227</v>
      </c>
      <c r="H3184" t="s">
        <v>149</v>
      </c>
      <c r="I3184" t="s">
        <v>135</v>
      </c>
      <c r="J3184" t="s">
        <v>136</v>
      </c>
      <c r="K3184" t="s">
        <v>137</v>
      </c>
      <c r="L3184" t="s">
        <v>9343</v>
      </c>
      <c r="M3184" t="s">
        <v>9344</v>
      </c>
      <c r="N3184">
        <v>2.233333333</v>
      </c>
      <c r="O3184">
        <v>0</v>
      </c>
      <c r="P3184">
        <v>55</v>
      </c>
      <c r="Q3184">
        <v>0</v>
      </c>
      <c r="R3184">
        <v>3</v>
      </c>
      <c r="S3184">
        <v>0</v>
      </c>
      <c r="T3184">
        <v>5</v>
      </c>
      <c r="U3184">
        <v>0</v>
      </c>
      <c r="V3184">
        <v>0</v>
      </c>
      <c r="W3184">
        <v>0</v>
      </c>
      <c r="X3184">
        <v>15.800847033900634</v>
      </c>
      <c r="Y3184">
        <v>0</v>
      </c>
      <c r="Z3184">
        <v>0.6424814395845333</v>
      </c>
      <c r="AA3184">
        <v>0</v>
      </c>
      <c r="AB3184">
        <v>5.202171592158007</v>
      </c>
      <c r="AC3184">
        <v>0</v>
      </c>
      <c r="AD3184">
        <v>0</v>
      </c>
      <c r="AE3184">
        <v>21.645500065643173</v>
      </c>
    </row>
    <row r="3185" spans="1:31" x14ac:dyDescent="0.25">
      <c r="A3185">
        <v>1632990</v>
      </c>
      <c r="B3185">
        <v>1</v>
      </c>
      <c r="C3185" t="s">
        <v>80</v>
      </c>
      <c r="D3185" t="s">
        <v>108</v>
      </c>
      <c r="E3185" t="s">
        <v>146</v>
      </c>
      <c r="F3185" t="s">
        <v>9345</v>
      </c>
      <c r="G3185" t="s">
        <v>260</v>
      </c>
      <c r="H3185" t="s">
        <v>149</v>
      </c>
      <c r="I3185" t="s">
        <v>135</v>
      </c>
      <c r="J3185" t="s">
        <v>136</v>
      </c>
      <c r="K3185" t="s">
        <v>137</v>
      </c>
      <c r="L3185" t="s">
        <v>9346</v>
      </c>
      <c r="M3185" t="s">
        <v>9347</v>
      </c>
      <c r="N3185">
        <v>0.75805555499999999</v>
      </c>
      <c r="O3185">
        <v>0</v>
      </c>
      <c r="P3185">
        <v>34</v>
      </c>
      <c r="Q3185">
        <v>0</v>
      </c>
      <c r="R3185">
        <v>6</v>
      </c>
      <c r="S3185">
        <v>0</v>
      </c>
      <c r="T3185">
        <v>4</v>
      </c>
      <c r="U3185">
        <v>0</v>
      </c>
      <c r="V3185">
        <v>0</v>
      </c>
      <c r="W3185">
        <v>0</v>
      </c>
      <c r="X3185">
        <v>3.1896332164396779</v>
      </c>
      <c r="Y3185">
        <v>0</v>
      </c>
      <c r="Z3185">
        <v>0.18905466838483334</v>
      </c>
      <c r="AA3185">
        <v>0</v>
      </c>
      <c r="AB3185">
        <v>9.3927191753382794E-2</v>
      </c>
      <c r="AC3185">
        <v>0</v>
      </c>
      <c r="AD3185">
        <v>0</v>
      </c>
      <c r="AE3185">
        <v>3.472615076577894</v>
      </c>
    </row>
    <row r="3186" spans="1:31" x14ac:dyDescent="0.25">
      <c r="A3186">
        <v>1632698</v>
      </c>
      <c r="B3186">
        <v>1</v>
      </c>
      <c r="C3186" t="s">
        <v>81</v>
      </c>
      <c r="D3186" t="s">
        <v>128</v>
      </c>
      <c r="E3186" t="s">
        <v>131</v>
      </c>
      <c r="F3186" t="s">
        <v>9348</v>
      </c>
      <c r="G3186" t="s">
        <v>148</v>
      </c>
      <c r="H3186" t="s">
        <v>134</v>
      </c>
      <c r="I3186" t="s">
        <v>135</v>
      </c>
      <c r="J3186" t="s">
        <v>136</v>
      </c>
      <c r="K3186" t="s">
        <v>143</v>
      </c>
      <c r="L3186" t="s">
        <v>9349</v>
      </c>
      <c r="M3186" t="s">
        <v>9350</v>
      </c>
      <c r="N3186">
        <v>7.6930555549999999</v>
      </c>
      <c r="O3186">
        <v>2</v>
      </c>
      <c r="P3186">
        <v>226</v>
      </c>
      <c r="Q3186">
        <v>16</v>
      </c>
      <c r="R3186">
        <v>9</v>
      </c>
      <c r="S3186">
        <v>2</v>
      </c>
      <c r="T3186">
        <v>8</v>
      </c>
      <c r="U3186">
        <v>0</v>
      </c>
      <c r="V3186">
        <v>0</v>
      </c>
      <c r="W3186">
        <v>151.46066226007605</v>
      </c>
      <c r="X3186">
        <v>162.37338040006088</v>
      </c>
      <c r="Y3186">
        <v>28.082510771448593</v>
      </c>
      <c r="Z3186">
        <v>12.61378869063895</v>
      </c>
      <c r="AA3186">
        <v>34.179617813465789</v>
      </c>
      <c r="AB3186">
        <v>39.351704816061016</v>
      </c>
      <c r="AC3186">
        <v>0</v>
      </c>
      <c r="AD3186">
        <v>0</v>
      </c>
      <c r="AE3186">
        <v>428.06166475175121</v>
      </c>
    </row>
    <row r="3187" spans="1:31" x14ac:dyDescent="0.25">
      <c r="A3187">
        <v>1632778</v>
      </c>
      <c r="B3187">
        <v>1</v>
      </c>
      <c r="C3187" t="s">
        <v>80</v>
      </c>
      <c r="D3187" t="s">
        <v>97</v>
      </c>
      <c r="E3187" t="s">
        <v>204</v>
      </c>
      <c r="F3187" t="s">
        <v>9351</v>
      </c>
      <c r="G3187" t="s">
        <v>161</v>
      </c>
      <c r="H3187" t="s">
        <v>134</v>
      </c>
      <c r="I3187" t="s">
        <v>135</v>
      </c>
      <c r="J3187" t="s">
        <v>136</v>
      </c>
      <c r="K3187" t="s">
        <v>137</v>
      </c>
      <c r="L3187" t="s">
        <v>9352</v>
      </c>
      <c r="M3187" t="s">
        <v>9353</v>
      </c>
      <c r="N3187">
        <v>0.136944444</v>
      </c>
      <c r="O3187">
        <v>2</v>
      </c>
      <c r="P3187">
        <v>680</v>
      </c>
      <c r="Q3187">
        <v>2</v>
      </c>
      <c r="R3187">
        <v>231</v>
      </c>
      <c r="S3187">
        <v>1</v>
      </c>
      <c r="T3187">
        <v>128</v>
      </c>
      <c r="U3187">
        <v>0</v>
      </c>
      <c r="V3187">
        <v>0</v>
      </c>
      <c r="W3187">
        <v>0.19504588970702502</v>
      </c>
      <c r="X3187">
        <v>54.211172557015942</v>
      </c>
      <c r="Y3187">
        <v>0.17348873861908998</v>
      </c>
      <c r="Z3187">
        <v>9.7904447067942719</v>
      </c>
      <c r="AA3187">
        <v>1.6302340115667069</v>
      </c>
      <c r="AB3187">
        <v>27.886529538836655</v>
      </c>
      <c r="AC3187">
        <v>0</v>
      </c>
      <c r="AD3187">
        <v>0</v>
      </c>
      <c r="AE3187">
        <v>93.886915442539703</v>
      </c>
    </row>
    <row r="3188" spans="1:31" x14ac:dyDescent="0.25">
      <c r="A3188">
        <v>1632529</v>
      </c>
      <c r="B3188">
        <v>1</v>
      </c>
      <c r="C3188" t="s">
        <v>80</v>
      </c>
      <c r="D3188" t="s">
        <v>89</v>
      </c>
      <c r="E3188" t="s">
        <v>362</v>
      </c>
      <c r="F3188" t="s">
        <v>9354</v>
      </c>
      <c r="G3188" t="s">
        <v>900</v>
      </c>
      <c r="H3188" t="s">
        <v>149</v>
      </c>
      <c r="I3188" t="s">
        <v>135</v>
      </c>
      <c r="J3188" t="s">
        <v>136</v>
      </c>
      <c r="K3188" t="s">
        <v>137</v>
      </c>
      <c r="L3188" t="s">
        <v>9355</v>
      </c>
      <c r="M3188" t="s">
        <v>9356</v>
      </c>
      <c r="N3188">
        <v>0.85361111099999998</v>
      </c>
      <c r="O3188">
        <v>0</v>
      </c>
      <c r="P3188">
        <v>8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10.671293018509866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10.671293018509866</v>
      </c>
    </row>
    <row r="3189" spans="1:31" x14ac:dyDescent="0.25">
      <c r="A3189">
        <v>1632592</v>
      </c>
      <c r="B3189">
        <v>1</v>
      </c>
      <c r="C3189" t="s">
        <v>81</v>
      </c>
      <c r="D3189" t="s">
        <v>128</v>
      </c>
      <c r="E3189" t="s">
        <v>152</v>
      </c>
      <c r="F3189" t="s">
        <v>9357</v>
      </c>
      <c r="G3189" t="s">
        <v>168</v>
      </c>
      <c r="H3189" t="s">
        <v>149</v>
      </c>
      <c r="I3189" t="s">
        <v>135</v>
      </c>
      <c r="J3189" t="s">
        <v>136</v>
      </c>
      <c r="K3189" t="s">
        <v>137</v>
      </c>
      <c r="L3189" t="s">
        <v>9358</v>
      </c>
      <c r="M3189" t="s">
        <v>9359</v>
      </c>
      <c r="N3189">
        <v>12.110833333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12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315.61298330804271</v>
      </c>
      <c r="AC3189">
        <v>0</v>
      </c>
      <c r="AD3189">
        <v>0</v>
      </c>
      <c r="AE3189">
        <v>315.61298330804271</v>
      </c>
    </row>
    <row r="3190" spans="1:31" x14ac:dyDescent="0.25">
      <c r="A3190">
        <v>1633219</v>
      </c>
      <c r="B3190">
        <v>1</v>
      </c>
      <c r="C3190" t="s">
        <v>80</v>
      </c>
      <c r="D3190" t="s">
        <v>100</v>
      </c>
      <c r="E3190" t="s">
        <v>152</v>
      </c>
      <c r="F3190" t="s">
        <v>9360</v>
      </c>
      <c r="G3190" t="s">
        <v>154</v>
      </c>
      <c r="H3190" t="s">
        <v>149</v>
      </c>
      <c r="I3190" t="s">
        <v>135</v>
      </c>
      <c r="J3190" t="s">
        <v>136</v>
      </c>
      <c r="K3190" t="s">
        <v>137</v>
      </c>
      <c r="L3190" t="s">
        <v>9361</v>
      </c>
      <c r="M3190" t="s">
        <v>9362</v>
      </c>
      <c r="N3190">
        <v>2.7780555549999999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1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</row>
    <row r="3191" spans="1:31" x14ac:dyDescent="0.25">
      <c r="A3191">
        <v>1633133</v>
      </c>
      <c r="B3191">
        <v>1</v>
      </c>
      <c r="C3191" t="s">
        <v>80</v>
      </c>
      <c r="D3191" t="s">
        <v>96</v>
      </c>
      <c r="E3191" t="s">
        <v>152</v>
      </c>
      <c r="F3191" t="s">
        <v>9363</v>
      </c>
      <c r="G3191" t="s">
        <v>507</v>
      </c>
      <c r="H3191" t="s">
        <v>149</v>
      </c>
      <c r="I3191" t="s">
        <v>135</v>
      </c>
      <c r="J3191" t="s">
        <v>136</v>
      </c>
      <c r="K3191" t="s">
        <v>137</v>
      </c>
      <c r="L3191" t="s">
        <v>9364</v>
      </c>
      <c r="M3191" t="s">
        <v>9365</v>
      </c>
      <c r="N3191">
        <v>2.7166666660000001</v>
      </c>
      <c r="O3191">
        <v>0</v>
      </c>
      <c r="P3191">
        <v>1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7.7713022023752229E-2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7.7713022023752229E-2</v>
      </c>
    </row>
    <row r="3192" spans="1:31" x14ac:dyDescent="0.25">
      <c r="A3192">
        <v>1632735</v>
      </c>
      <c r="B3192">
        <v>1</v>
      </c>
      <c r="C3192" t="s">
        <v>80</v>
      </c>
      <c r="D3192" t="s">
        <v>97</v>
      </c>
      <c r="E3192" t="s">
        <v>178</v>
      </c>
      <c r="F3192" t="s">
        <v>5443</v>
      </c>
      <c r="G3192" t="s">
        <v>227</v>
      </c>
      <c r="H3192" t="s">
        <v>149</v>
      </c>
      <c r="I3192" t="s">
        <v>135</v>
      </c>
      <c r="J3192" t="s">
        <v>136</v>
      </c>
      <c r="K3192" t="s">
        <v>137</v>
      </c>
      <c r="L3192" t="s">
        <v>9366</v>
      </c>
      <c r="M3192" t="s">
        <v>9367</v>
      </c>
      <c r="N3192">
        <v>2.665</v>
      </c>
      <c r="O3192">
        <v>0</v>
      </c>
      <c r="P3192">
        <v>25</v>
      </c>
      <c r="Q3192">
        <v>0</v>
      </c>
      <c r="R3192">
        <v>10</v>
      </c>
      <c r="S3192">
        <v>0</v>
      </c>
      <c r="T3192">
        <v>11</v>
      </c>
      <c r="U3192">
        <v>0</v>
      </c>
      <c r="V3192">
        <v>0</v>
      </c>
      <c r="W3192">
        <v>0</v>
      </c>
      <c r="X3192">
        <v>31.956977049174593</v>
      </c>
      <c r="Y3192">
        <v>0</v>
      </c>
      <c r="Z3192">
        <v>4.3751934160500499</v>
      </c>
      <c r="AA3192">
        <v>0</v>
      </c>
      <c r="AB3192">
        <v>44.410489773022242</v>
      </c>
      <c r="AC3192">
        <v>0</v>
      </c>
      <c r="AD3192">
        <v>0</v>
      </c>
      <c r="AE3192">
        <v>80.742660238246884</v>
      </c>
    </row>
    <row r="3193" spans="1:31" x14ac:dyDescent="0.25">
      <c r="A3193">
        <v>1633027</v>
      </c>
      <c r="B3193">
        <v>1</v>
      </c>
      <c r="C3193" t="s">
        <v>80</v>
      </c>
      <c r="D3193" t="s">
        <v>89</v>
      </c>
      <c r="E3193" t="s">
        <v>131</v>
      </c>
      <c r="F3193" t="s">
        <v>6235</v>
      </c>
      <c r="G3193" t="s">
        <v>161</v>
      </c>
      <c r="H3193" t="s">
        <v>134</v>
      </c>
      <c r="I3193" t="s">
        <v>135</v>
      </c>
      <c r="J3193" t="s">
        <v>136</v>
      </c>
      <c r="K3193" t="s">
        <v>137</v>
      </c>
      <c r="L3193" t="s">
        <v>9368</v>
      </c>
      <c r="M3193" t="s">
        <v>9369</v>
      </c>
      <c r="N3193">
        <v>0.32361111100000001</v>
      </c>
      <c r="O3193">
        <v>0</v>
      </c>
      <c r="P3193">
        <v>6</v>
      </c>
      <c r="Q3193">
        <v>0</v>
      </c>
      <c r="R3193">
        <v>5</v>
      </c>
      <c r="S3193">
        <v>4</v>
      </c>
      <c r="T3193">
        <v>2</v>
      </c>
      <c r="U3193">
        <v>0</v>
      </c>
      <c r="V3193">
        <v>0</v>
      </c>
      <c r="W3193">
        <v>0</v>
      </c>
      <c r="X3193">
        <v>2.4372710301171181</v>
      </c>
      <c r="Y3193">
        <v>0</v>
      </c>
      <c r="Z3193">
        <v>0.36864747508616247</v>
      </c>
      <c r="AA3193">
        <v>29.310959232021037</v>
      </c>
      <c r="AB3193">
        <v>1.7804612498819947</v>
      </c>
      <c r="AC3193">
        <v>0</v>
      </c>
      <c r="AD3193">
        <v>0</v>
      </c>
      <c r="AE3193">
        <v>33.897338987106316</v>
      </c>
    </row>
    <row r="3194" spans="1:31" x14ac:dyDescent="0.25">
      <c r="A3194">
        <v>1633176</v>
      </c>
      <c r="B3194">
        <v>1</v>
      </c>
      <c r="C3194" t="s">
        <v>81</v>
      </c>
      <c r="D3194" t="s">
        <v>120</v>
      </c>
      <c r="E3194" t="s">
        <v>140</v>
      </c>
      <c r="F3194" t="s">
        <v>6090</v>
      </c>
      <c r="G3194" t="s">
        <v>161</v>
      </c>
      <c r="H3194" t="s">
        <v>134</v>
      </c>
      <c r="I3194" t="s">
        <v>135</v>
      </c>
      <c r="J3194" t="s">
        <v>136</v>
      </c>
      <c r="K3194" t="s">
        <v>137</v>
      </c>
      <c r="L3194" t="s">
        <v>9370</v>
      </c>
      <c r="M3194" t="s">
        <v>9371</v>
      </c>
      <c r="N3194">
        <v>6.8125</v>
      </c>
      <c r="O3194">
        <v>0</v>
      </c>
      <c r="P3194">
        <v>346</v>
      </c>
      <c r="Q3194">
        <v>104</v>
      </c>
      <c r="R3194">
        <v>46</v>
      </c>
      <c r="S3194">
        <v>10</v>
      </c>
      <c r="T3194">
        <v>53</v>
      </c>
      <c r="U3194">
        <v>4</v>
      </c>
      <c r="V3194">
        <v>0</v>
      </c>
      <c r="W3194">
        <v>0</v>
      </c>
      <c r="X3194">
        <v>337.31369413281271</v>
      </c>
      <c r="Y3194">
        <v>1323.8376108497398</v>
      </c>
      <c r="Z3194">
        <v>241.95834900021168</v>
      </c>
      <c r="AA3194">
        <v>164.35846941767534</v>
      </c>
      <c r="AB3194">
        <v>270.40760727530204</v>
      </c>
      <c r="AC3194">
        <v>793.33319006809211</v>
      </c>
      <c r="AD3194">
        <v>0</v>
      </c>
      <c r="AE3194">
        <v>3131.2089207438339</v>
      </c>
    </row>
    <row r="3195" spans="1:31" x14ac:dyDescent="0.25">
      <c r="A3195">
        <v>1632635</v>
      </c>
      <c r="B3195">
        <v>1</v>
      </c>
      <c r="C3195" t="s">
        <v>80</v>
      </c>
      <c r="D3195" t="s">
        <v>83</v>
      </c>
      <c r="E3195" t="s">
        <v>178</v>
      </c>
      <c r="F3195" t="s">
        <v>1315</v>
      </c>
      <c r="G3195" t="s">
        <v>295</v>
      </c>
      <c r="H3195" t="s">
        <v>149</v>
      </c>
      <c r="I3195" t="s">
        <v>135</v>
      </c>
      <c r="J3195" t="s">
        <v>136</v>
      </c>
      <c r="K3195" t="s">
        <v>137</v>
      </c>
      <c r="L3195" t="s">
        <v>9372</v>
      </c>
      <c r="M3195" t="s">
        <v>9373</v>
      </c>
      <c r="N3195">
        <v>1.408055555</v>
      </c>
      <c r="O3195">
        <v>0</v>
      </c>
      <c r="P3195">
        <v>88</v>
      </c>
      <c r="Q3195">
        <v>0</v>
      </c>
      <c r="R3195">
        <v>0</v>
      </c>
      <c r="S3195">
        <v>0</v>
      </c>
      <c r="T3195">
        <v>13</v>
      </c>
      <c r="U3195">
        <v>0</v>
      </c>
      <c r="V3195">
        <v>0</v>
      </c>
      <c r="W3195">
        <v>0</v>
      </c>
      <c r="X3195">
        <v>50.271736216193482</v>
      </c>
      <c r="Y3195">
        <v>0</v>
      </c>
      <c r="Z3195">
        <v>0</v>
      </c>
      <c r="AA3195">
        <v>0</v>
      </c>
      <c r="AB3195">
        <v>23.464345859650802</v>
      </c>
      <c r="AC3195">
        <v>0</v>
      </c>
      <c r="AD3195">
        <v>0</v>
      </c>
      <c r="AE3195">
        <v>73.73608207584428</v>
      </c>
    </row>
    <row r="3196" spans="1:31" x14ac:dyDescent="0.25">
      <c r="A3196">
        <v>1632572</v>
      </c>
      <c r="B3196">
        <v>1</v>
      </c>
      <c r="C3196" t="s">
        <v>80</v>
      </c>
      <c r="D3196" t="s">
        <v>85</v>
      </c>
      <c r="E3196" t="s">
        <v>146</v>
      </c>
      <c r="F3196" t="s">
        <v>9374</v>
      </c>
      <c r="G3196" t="s">
        <v>235</v>
      </c>
      <c r="H3196" t="s">
        <v>149</v>
      </c>
      <c r="I3196" t="s">
        <v>135</v>
      </c>
      <c r="J3196" t="s">
        <v>136</v>
      </c>
      <c r="K3196" t="s">
        <v>143</v>
      </c>
      <c r="L3196" t="s">
        <v>9375</v>
      </c>
      <c r="M3196" t="s">
        <v>9376</v>
      </c>
      <c r="N3196">
        <v>0.53805555500000002</v>
      </c>
      <c r="O3196">
        <v>0</v>
      </c>
      <c r="P3196">
        <v>703</v>
      </c>
      <c r="Q3196">
        <v>0</v>
      </c>
      <c r="R3196">
        <v>0</v>
      </c>
      <c r="S3196">
        <v>0</v>
      </c>
      <c r="T3196">
        <v>94</v>
      </c>
      <c r="U3196">
        <v>0</v>
      </c>
      <c r="V3196">
        <v>0</v>
      </c>
      <c r="W3196">
        <v>0</v>
      </c>
      <c r="X3196">
        <v>98.157599872085711</v>
      </c>
      <c r="Y3196">
        <v>0</v>
      </c>
      <c r="Z3196">
        <v>0</v>
      </c>
      <c r="AA3196">
        <v>0</v>
      </c>
      <c r="AB3196">
        <v>26.618629752972723</v>
      </c>
      <c r="AC3196">
        <v>0</v>
      </c>
      <c r="AD3196">
        <v>0</v>
      </c>
      <c r="AE3196">
        <v>124.77622962505843</v>
      </c>
    </row>
    <row r="3197" spans="1:31" x14ac:dyDescent="0.25">
      <c r="A3197">
        <v>1633259</v>
      </c>
      <c r="B3197">
        <v>1</v>
      </c>
      <c r="C3197" t="s">
        <v>81</v>
      </c>
      <c r="D3197" t="s">
        <v>115</v>
      </c>
      <c r="E3197" t="s">
        <v>204</v>
      </c>
      <c r="F3197" t="s">
        <v>9377</v>
      </c>
      <c r="G3197" t="s">
        <v>161</v>
      </c>
      <c r="H3197" t="s">
        <v>134</v>
      </c>
      <c r="I3197" t="s">
        <v>191</v>
      </c>
      <c r="J3197" t="s">
        <v>136</v>
      </c>
      <c r="K3197" t="s">
        <v>137</v>
      </c>
      <c r="L3197" t="s">
        <v>9378</v>
      </c>
      <c r="M3197" t="s">
        <v>9379</v>
      </c>
      <c r="N3197">
        <v>8.3333330000000001E-3</v>
      </c>
      <c r="O3197">
        <v>0</v>
      </c>
      <c r="P3197">
        <v>544</v>
      </c>
      <c r="Q3197">
        <v>2</v>
      </c>
      <c r="R3197">
        <v>20</v>
      </c>
      <c r="S3197">
        <v>6</v>
      </c>
      <c r="T3197">
        <v>32</v>
      </c>
      <c r="U3197">
        <v>0</v>
      </c>
      <c r="V3197">
        <v>1</v>
      </c>
      <c r="W3197">
        <v>0</v>
      </c>
      <c r="X3197">
        <v>0.39466572751203344</v>
      </c>
      <c r="Y3197">
        <v>3.4160188986000005E-2</v>
      </c>
      <c r="Z3197">
        <v>5.2271401533299997E-2</v>
      </c>
      <c r="AA3197">
        <v>0.21173215556743338</v>
      </c>
      <c r="AB3197">
        <v>0.19044651961615003</v>
      </c>
      <c r="AC3197">
        <v>0</v>
      </c>
      <c r="AD3197">
        <v>1.9667797583333337E-6</v>
      </c>
      <c r="AE3197">
        <v>0.88327795999467507</v>
      </c>
    </row>
    <row r="3198" spans="1:31" x14ac:dyDescent="0.25">
      <c r="A3198">
        <v>1632695</v>
      </c>
      <c r="B3198">
        <v>1</v>
      </c>
      <c r="C3198" t="s">
        <v>80</v>
      </c>
      <c r="D3198" t="s">
        <v>83</v>
      </c>
      <c r="E3198" t="s">
        <v>146</v>
      </c>
      <c r="F3198" t="s">
        <v>9380</v>
      </c>
      <c r="G3198" t="s">
        <v>142</v>
      </c>
      <c r="H3198" t="s">
        <v>149</v>
      </c>
      <c r="I3198" t="s">
        <v>135</v>
      </c>
      <c r="J3198" t="s">
        <v>136</v>
      </c>
      <c r="K3198" t="s">
        <v>143</v>
      </c>
      <c r="L3198" t="s">
        <v>9381</v>
      </c>
      <c r="M3198" t="s">
        <v>9382</v>
      </c>
      <c r="N3198">
        <v>7.0553405549999999</v>
      </c>
      <c r="O3198">
        <v>0</v>
      </c>
      <c r="P3198">
        <v>202</v>
      </c>
      <c r="Q3198">
        <v>0</v>
      </c>
      <c r="R3198">
        <v>0</v>
      </c>
      <c r="S3198">
        <v>0</v>
      </c>
      <c r="T3198">
        <v>8</v>
      </c>
      <c r="U3198">
        <v>0</v>
      </c>
      <c r="V3198">
        <v>1</v>
      </c>
      <c r="W3198">
        <v>0</v>
      </c>
      <c r="X3198">
        <v>425.39098354507365</v>
      </c>
      <c r="Y3198">
        <v>0</v>
      </c>
      <c r="Z3198">
        <v>0</v>
      </c>
      <c r="AA3198">
        <v>0</v>
      </c>
      <c r="AB3198">
        <v>93.589341940159642</v>
      </c>
      <c r="AC3198">
        <v>0</v>
      </c>
      <c r="AD3198">
        <v>71.889592377829644</v>
      </c>
      <c r="AE3198">
        <v>590.86991786306294</v>
      </c>
    </row>
    <row r="3199" spans="1:31" x14ac:dyDescent="0.25">
      <c r="A3199">
        <v>1632526</v>
      </c>
      <c r="B3199">
        <v>1</v>
      </c>
      <c r="C3199" t="s">
        <v>80</v>
      </c>
      <c r="D3199" t="s">
        <v>92</v>
      </c>
      <c r="E3199" t="s">
        <v>1154</v>
      </c>
      <c r="F3199" t="s">
        <v>9383</v>
      </c>
      <c r="G3199" t="s">
        <v>256</v>
      </c>
      <c r="H3199" t="s">
        <v>134</v>
      </c>
      <c r="I3199" t="s">
        <v>135</v>
      </c>
      <c r="J3199" t="s">
        <v>136</v>
      </c>
      <c r="K3199" t="s">
        <v>137</v>
      </c>
      <c r="L3199" t="s">
        <v>9384</v>
      </c>
      <c r="M3199" t="s">
        <v>9385</v>
      </c>
      <c r="N3199">
        <v>7.6666665999999994E-2</v>
      </c>
      <c r="O3199">
        <v>0</v>
      </c>
      <c r="P3199">
        <v>687</v>
      </c>
      <c r="Q3199">
        <v>0</v>
      </c>
      <c r="R3199">
        <v>1</v>
      </c>
      <c r="S3199">
        <v>0</v>
      </c>
      <c r="T3199">
        <v>28</v>
      </c>
      <c r="U3199">
        <v>0</v>
      </c>
      <c r="V3199">
        <v>0</v>
      </c>
      <c r="W3199">
        <v>0</v>
      </c>
      <c r="X3199">
        <v>18.050401625382055</v>
      </c>
      <c r="Y3199">
        <v>0</v>
      </c>
      <c r="Z3199">
        <v>0</v>
      </c>
      <c r="AA3199">
        <v>0</v>
      </c>
      <c r="AB3199">
        <v>0.8771841284791031</v>
      </c>
      <c r="AC3199">
        <v>0</v>
      </c>
      <c r="AD3199">
        <v>0</v>
      </c>
      <c r="AE3199">
        <v>18.927585753861159</v>
      </c>
    </row>
    <row r="3200" spans="1:31" x14ac:dyDescent="0.25">
      <c r="A3200">
        <v>1632549</v>
      </c>
      <c r="B3200">
        <v>1</v>
      </c>
      <c r="C3200" t="s">
        <v>80</v>
      </c>
      <c r="D3200" t="s">
        <v>83</v>
      </c>
      <c r="E3200" t="s">
        <v>131</v>
      </c>
      <c r="F3200" t="s">
        <v>9386</v>
      </c>
      <c r="G3200" t="s">
        <v>785</v>
      </c>
      <c r="H3200" t="s">
        <v>134</v>
      </c>
      <c r="I3200" t="s">
        <v>135</v>
      </c>
      <c r="J3200" t="s">
        <v>136</v>
      </c>
      <c r="K3200" t="s">
        <v>137</v>
      </c>
      <c r="L3200" t="s">
        <v>9387</v>
      </c>
      <c r="M3200" t="s">
        <v>9388</v>
      </c>
      <c r="N3200">
        <v>3.744722222</v>
      </c>
      <c r="O3200">
        <v>0</v>
      </c>
      <c r="P3200">
        <v>1</v>
      </c>
      <c r="Q3200">
        <v>1</v>
      </c>
      <c r="R3200">
        <v>0</v>
      </c>
      <c r="S3200">
        <v>8</v>
      </c>
      <c r="T3200">
        <v>487</v>
      </c>
      <c r="U3200">
        <v>5</v>
      </c>
      <c r="V3200">
        <v>26</v>
      </c>
      <c r="W3200">
        <v>0</v>
      </c>
      <c r="X3200">
        <v>0</v>
      </c>
      <c r="Y3200">
        <v>686.84761145547782</v>
      </c>
      <c r="Z3200">
        <v>0</v>
      </c>
      <c r="AA3200">
        <v>473.21630866203981</v>
      </c>
      <c r="AB3200">
        <v>2826.5649890539144</v>
      </c>
      <c r="AC3200">
        <v>1068.3146174448598</v>
      </c>
      <c r="AD3200">
        <v>3225.4480670035859</v>
      </c>
      <c r="AE3200">
        <v>8280.3915936198773</v>
      </c>
    </row>
    <row r="3201" spans="1:31" x14ac:dyDescent="0.25">
      <c r="A3201">
        <v>1633213</v>
      </c>
      <c r="B3201">
        <v>1</v>
      </c>
      <c r="C3201" t="s">
        <v>81</v>
      </c>
      <c r="D3201" t="s">
        <v>112</v>
      </c>
      <c r="E3201" t="s">
        <v>140</v>
      </c>
      <c r="F3201" t="s">
        <v>2593</v>
      </c>
      <c r="G3201" t="s">
        <v>161</v>
      </c>
      <c r="H3201" t="s">
        <v>134</v>
      </c>
      <c r="I3201" t="s">
        <v>135</v>
      </c>
      <c r="J3201" t="s">
        <v>136</v>
      </c>
      <c r="K3201" t="s">
        <v>137</v>
      </c>
      <c r="L3201" t="s">
        <v>9389</v>
      </c>
      <c r="M3201" t="s">
        <v>9390</v>
      </c>
      <c r="N3201">
        <v>0.48694444399999998</v>
      </c>
      <c r="O3201">
        <v>1</v>
      </c>
      <c r="P3201">
        <v>818</v>
      </c>
      <c r="Q3201">
        <v>84</v>
      </c>
      <c r="R3201">
        <v>144</v>
      </c>
      <c r="S3201">
        <v>11</v>
      </c>
      <c r="T3201">
        <v>104</v>
      </c>
      <c r="U3201">
        <v>0</v>
      </c>
      <c r="V3201">
        <v>1</v>
      </c>
      <c r="W3201">
        <v>3.7958045919295837E-2</v>
      </c>
      <c r="X3201">
        <v>83.75314205793714</v>
      </c>
      <c r="Y3201">
        <v>29.073822676636279</v>
      </c>
      <c r="Z3201">
        <v>49.022115421978121</v>
      </c>
      <c r="AA3201">
        <v>33.955933205706366</v>
      </c>
      <c r="AB3201">
        <v>12.995829157157521</v>
      </c>
      <c r="AC3201">
        <v>0</v>
      </c>
      <c r="AD3201">
        <v>4.0171307531481112E-2</v>
      </c>
      <c r="AE3201">
        <v>208.87897187286623</v>
      </c>
    </row>
    <row r="3202" spans="1:31" x14ac:dyDescent="0.25">
      <c r="A3202">
        <v>1632672</v>
      </c>
      <c r="B3202">
        <v>1</v>
      </c>
      <c r="C3202" t="s">
        <v>80</v>
      </c>
      <c r="D3202" t="s">
        <v>99</v>
      </c>
      <c r="E3202" t="s">
        <v>152</v>
      </c>
      <c r="F3202" t="s">
        <v>9391</v>
      </c>
      <c r="G3202" t="s">
        <v>168</v>
      </c>
      <c r="H3202" t="s">
        <v>149</v>
      </c>
      <c r="I3202" t="s">
        <v>135</v>
      </c>
      <c r="J3202" t="s">
        <v>136</v>
      </c>
      <c r="K3202" t="s">
        <v>137</v>
      </c>
      <c r="L3202" t="s">
        <v>9392</v>
      </c>
      <c r="M3202" t="s">
        <v>9393</v>
      </c>
      <c r="N3202">
        <v>2.4602777769999999</v>
      </c>
      <c r="O3202">
        <v>0</v>
      </c>
      <c r="P3202">
        <v>1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5.4427070739316116E-2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5.4427070739316116E-2</v>
      </c>
    </row>
    <row r="3203" spans="1:31" x14ac:dyDescent="0.25">
      <c r="A3203">
        <v>1633196</v>
      </c>
      <c r="B3203">
        <v>1</v>
      </c>
      <c r="C3203" t="s">
        <v>80</v>
      </c>
      <c r="D3203" t="s">
        <v>83</v>
      </c>
      <c r="E3203" t="s">
        <v>204</v>
      </c>
      <c r="F3203" t="s">
        <v>660</v>
      </c>
      <c r="G3203" t="s">
        <v>161</v>
      </c>
      <c r="H3203" t="s">
        <v>134</v>
      </c>
      <c r="I3203" t="s">
        <v>135</v>
      </c>
      <c r="J3203" t="s">
        <v>136</v>
      </c>
      <c r="K3203" t="s">
        <v>137</v>
      </c>
      <c r="L3203" t="s">
        <v>9394</v>
      </c>
      <c r="M3203" t="s">
        <v>9395</v>
      </c>
      <c r="N3203">
        <v>0.85333333300000003</v>
      </c>
      <c r="O3203">
        <v>0</v>
      </c>
      <c r="P3203">
        <v>0</v>
      </c>
      <c r="Q3203">
        <v>0</v>
      </c>
      <c r="R3203">
        <v>0</v>
      </c>
      <c r="S3203">
        <v>2</v>
      </c>
      <c r="T3203">
        <v>9</v>
      </c>
      <c r="U3203">
        <v>2</v>
      </c>
      <c r="V3203">
        <v>2</v>
      </c>
      <c r="W3203">
        <v>0</v>
      </c>
      <c r="X3203">
        <v>0</v>
      </c>
      <c r="Y3203">
        <v>0</v>
      </c>
      <c r="Z3203">
        <v>0</v>
      </c>
      <c r="AA3203">
        <v>32.32052214309855</v>
      </c>
      <c r="AB3203">
        <v>15.714083301646125</v>
      </c>
      <c r="AC3203">
        <v>117.87728805341447</v>
      </c>
      <c r="AD3203">
        <v>9.0260818836682688</v>
      </c>
      <c r="AE3203">
        <v>174.93797538182741</v>
      </c>
    </row>
    <row r="3204" spans="1:31" x14ac:dyDescent="0.25">
      <c r="A3204">
        <v>1632864</v>
      </c>
      <c r="B3204">
        <v>1</v>
      </c>
      <c r="C3204" t="s">
        <v>80</v>
      </c>
      <c r="D3204" t="s">
        <v>107</v>
      </c>
      <c r="E3204" t="s">
        <v>152</v>
      </c>
      <c r="F3204" t="s">
        <v>9396</v>
      </c>
      <c r="G3204" t="s">
        <v>507</v>
      </c>
      <c r="H3204" t="s">
        <v>149</v>
      </c>
      <c r="I3204" t="s">
        <v>135</v>
      </c>
      <c r="J3204" t="s">
        <v>136</v>
      </c>
      <c r="K3204" t="s">
        <v>137</v>
      </c>
      <c r="L3204" t="s">
        <v>9397</v>
      </c>
      <c r="M3204" t="s">
        <v>9398</v>
      </c>
      <c r="N3204">
        <v>0.86333333300000004</v>
      </c>
      <c r="O3204">
        <v>0</v>
      </c>
      <c r="P3204">
        <v>1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4.6641408369196669E-2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4.6641408369196669E-2</v>
      </c>
    </row>
    <row r="3205" spans="1:31" x14ac:dyDescent="0.25">
      <c r="A3205">
        <v>1633150</v>
      </c>
      <c r="B3205">
        <v>1</v>
      </c>
      <c r="C3205" t="s">
        <v>80</v>
      </c>
      <c r="D3205" t="s">
        <v>93</v>
      </c>
      <c r="E3205" t="s">
        <v>131</v>
      </c>
      <c r="F3205" t="s">
        <v>9399</v>
      </c>
      <c r="G3205" t="s">
        <v>195</v>
      </c>
      <c r="H3205" t="s">
        <v>134</v>
      </c>
      <c r="I3205" t="s">
        <v>135</v>
      </c>
      <c r="J3205" t="s">
        <v>136</v>
      </c>
      <c r="K3205" t="s">
        <v>137</v>
      </c>
      <c r="L3205" t="s">
        <v>9400</v>
      </c>
      <c r="M3205" t="s">
        <v>9401</v>
      </c>
      <c r="N3205">
        <v>0.85944444399999997</v>
      </c>
      <c r="O3205">
        <v>0</v>
      </c>
      <c r="P3205">
        <v>25</v>
      </c>
      <c r="Q3205">
        <v>0</v>
      </c>
      <c r="R3205">
        <v>14</v>
      </c>
      <c r="S3205">
        <v>0</v>
      </c>
      <c r="T3205">
        <v>11</v>
      </c>
      <c r="U3205">
        <v>0</v>
      </c>
      <c r="V3205">
        <v>0</v>
      </c>
      <c r="W3205">
        <v>0</v>
      </c>
      <c r="X3205">
        <v>4.7735944520359457</v>
      </c>
      <c r="Y3205">
        <v>0</v>
      </c>
      <c r="Z3205">
        <v>10.915770801797306</v>
      </c>
      <c r="AA3205">
        <v>0</v>
      </c>
      <c r="AB3205">
        <v>5.3205698223966387</v>
      </c>
      <c r="AC3205">
        <v>0</v>
      </c>
      <c r="AD3205">
        <v>0</v>
      </c>
      <c r="AE3205">
        <v>21.00993507622989</v>
      </c>
    </row>
    <row r="3206" spans="1:31" x14ac:dyDescent="0.25">
      <c r="A3206">
        <v>1632612</v>
      </c>
      <c r="B3206">
        <v>1</v>
      </c>
      <c r="C3206" t="s">
        <v>81</v>
      </c>
      <c r="D3206" t="s">
        <v>128</v>
      </c>
      <c r="E3206" t="s">
        <v>131</v>
      </c>
      <c r="F3206" t="s">
        <v>9402</v>
      </c>
      <c r="G3206" t="s">
        <v>161</v>
      </c>
      <c r="H3206" t="s">
        <v>134</v>
      </c>
      <c r="I3206" t="s">
        <v>135</v>
      </c>
      <c r="J3206" t="s">
        <v>136</v>
      </c>
      <c r="K3206" t="s">
        <v>137</v>
      </c>
      <c r="L3206" t="s">
        <v>9403</v>
      </c>
      <c r="M3206" t="s">
        <v>9404</v>
      </c>
      <c r="N3206">
        <v>0.79638888799999996</v>
      </c>
      <c r="O3206">
        <v>0</v>
      </c>
      <c r="P3206">
        <v>0</v>
      </c>
      <c r="Q3206">
        <v>1</v>
      </c>
      <c r="R3206">
        <v>0</v>
      </c>
      <c r="S3206">
        <v>1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2.1744490169422224</v>
      </c>
      <c r="Z3206">
        <v>0</v>
      </c>
      <c r="AA3206">
        <v>45.375352631226981</v>
      </c>
      <c r="AB3206">
        <v>0</v>
      </c>
      <c r="AC3206">
        <v>0</v>
      </c>
      <c r="AD3206">
        <v>0</v>
      </c>
      <c r="AE3206">
        <v>47.549801648169201</v>
      </c>
    </row>
    <row r="3207" spans="1:31" x14ac:dyDescent="0.25">
      <c r="A3207">
        <v>1632858</v>
      </c>
      <c r="B3207">
        <v>1</v>
      </c>
      <c r="C3207" t="s">
        <v>80</v>
      </c>
      <c r="D3207" t="s">
        <v>97</v>
      </c>
      <c r="E3207" t="s">
        <v>152</v>
      </c>
      <c r="F3207" t="s">
        <v>9405</v>
      </c>
      <c r="G3207" t="s">
        <v>154</v>
      </c>
      <c r="H3207" t="s">
        <v>149</v>
      </c>
      <c r="I3207" t="s">
        <v>135</v>
      </c>
      <c r="J3207" t="s">
        <v>136</v>
      </c>
      <c r="K3207" t="s">
        <v>137</v>
      </c>
      <c r="L3207" t="s">
        <v>9406</v>
      </c>
      <c r="M3207" t="s">
        <v>9407</v>
      </c>
      <c r="N3207">
        <v>2.4938888879999999</v>
      </c>
      <c r="O3207">
        <v>0</v>
      </c>
      <c r="P3207">
        <v>2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0.3975329532409162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0.3975329532409162</v>
      </c>
    </row>
    <row r="3208" spans="1:31" x14ac:dyDescent="0.25">
      <c r="A3208">
        <v>1633004</v>
      </c>
      <c r="B3208">
        <v>1</v>
      </c>
      <c r="C3208" t="s">
        <v>80</v>
      </c>
      <c r="D3208" t="s">
        <v>102</v>
      </c>
      <c r="E3208" t="s">
        <v>152</v>
      </c>
      <c r="F3208" t="s">
        <v>9408</v>
      </c>
      <c r="G3208" t="s">
        <v>154</v>
      </c>
      <c r="H3208" t="s">
        <v>149</v>
      </c>
      <c r="I3208" t="s">
        <v>135</v>
      </c>
      <c r="J3208" t="s">
        <v>136</v>
      </c>
      <c r="K3208" t="s">
        <v>137</v>
      </c>
      <c r="L3208" t="s">
        <v>9409</v>
      </c>
      <c r="M3208" t="s">
        <v>9410</v>
      </c>
      <c r="N3208">
        <v>2.3830555549999999</v>
      </c>
      <c r="O3208">
        <v>0</v>
      </c>
      <c r="P3208">
        <v>1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0.84318740098167499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0.84318740098167499</v>
      </c>
    </row>
    <row r="3209" spans="1:31" x14ac:dyDescent="0.25">
      <c r="A3209">
        <v>1632987</v>
      </c>
      <c r="B3209">
        <v>1</v>
      </c>
      <c r="C3209" t="s">
        <v>80</v>
      </c>
      <c r="D3209" t="s">
        <v>93</v>
      </c>
      <c r="E3209" t="s">
        <v>178</v>
      </c>
      <c r="F3209" t="s">
        <v>9411</v>
      </c>
      <c r="G3209" t="s">
        <v>227</v>
      </c>
      <c r="H3209" t="s">
        <v>149</v>
      </c>
      <c r="I3209" t="s">
        <v>135</v>
      </c>
      <c r="J3209" t="s">
        <v>136</v>
      </c>
      <c r="K3209" t="s">
        <v>137</v>
      </c>
      <c r="L3209" t="s">
        <v>9412</v>
      </c>
      <c r="M3209" t="s">
        <v>9413</v>
      </c>
      <c r="N3209">
        <v>2.883611111</v>
      </c>
      <c r="O3209">
        <v>0</v>
      </c>
      <c r="P3209">
        <v>5</v>
      </c>
      <c r="Q3209">
        <v>0</v>
      </c>
      <c r="R3209">
        <v>6</v>
      </c>
      <c r="S3209">
        <v>0</v>
      </c>
      <c r="T3209">
        <v>1</v>
      </c>
      <c r="U3209">
        <v>0</v>
      </c>
      <c r="V3209">
        <v>0</v>
      </c>
      <c r="W3209">
        <v>0</v>
      </c>
      <c r="X3209">
        <v>18.474365175130277</v>
      </c>
      <c r="Y3209">
        <v>0</v>
      </c>
      <c r="Z3209">
        <v>7.3837636206195691</v>
      </c>
      <c r="AA3209">
        <v>0</v>
      </c>
      <c r="AB3209">
        <v>11.002368103343265</v>
      </c>
      <c r="AC3209">
        <v>0</v>
      </c>
      <c r="AD3209">
        <v>0</v>
      </c>
      <c r="AE3209">
        <v>36.860496899093107</v>
      </c>
    </row>
    <row r="3210" spans="1:31" x14ac:dyDescent="0.25">
      <c r="A3210">
        <v>1633153</v>
      </c>
      <c r="B3210">
        <v>1</v>
      </c>
      <c r="C3210" t="s">
        <v>81</v>
      </c>
      <c r="D3210" t="s">
        <v>117</v>
      </c>
      <c r="E3210" t="s">
        <v>178</v>
      </c>
      <c r="F3210" t="s">
        <v>9414</v>
      </c>
      <c r="G3210" t="s">
        <v>227</v>
      </c>
      <c r="H3210" t="s">
        <v>149</v>
      </c>
      <c r="I3210" t="s">
        <v>135</v>
      </c>
      <c r="J3210" t="s">
        <v>136</v>
      </c>
      <c r="K3210" t="s">
        <v>137</v>
      </c>
      <c r="L3210" t="s">
        <v>9415</v>
      </c>
      <c r="M3210" t="s">
        <v>9416</v>
      </c>
      <c r="N3210">
        <v>0.79333333299999997</v>
      </c>
      <c r="O3210">
        <v>0</v>
      </c>
      <c r="P3210">
        <v>11</v>
      </c>
      <c r="Q3210">
        <v>0</v>
      </c>
      <c r="R3210">
        <v>12</v>
      </c>
      <c r="S3210">
        <v>0</v>
      </c>
      <c r="T3210">
        <v>1</v>
      </c>
      <c r="U3210">
        <v>0</v>
      </c>
      <c r="V3210">
        <v>0</v>
      </c>
      <c r="W3210">
        <v>0</v>
      </c>
      <c r="X3210">
        <v>2.3494950329212658</v>
      </c>
      <c r="Y3210">
        <v>0</v>
      </c>
      <c r="Z3210">
        <v>9.9011317310616132E-2</v>
      </c>
      <c r="AA3210">
        <v>0</v>
      </c>
      <c r="AB3210">
        <v>0.52933639148563705</v>
      </c>
      <c r="AC3210">
        <v>0</v>
      </c>
      <c r="AD3210">
        <v>0</v>
      </c>
      <c r="AE3210">
        <v>2.9778427417175188</v>
      </c>
    </row>
    <row r="3211" spans="1:31" x14ac:dyDescent="0.25">
      <c r="A3211">
        <v>1632632</v>
      </c>
      <c r="B3211">
        <v>1</v>
      </c>
      <c r="C3211" t="s">
        <v>81</v>
      </c>
      <c r="D3211" t="s">
        <v>119</v>
      </c>
      <c r="E3211" t="s">
        <v>204</v>
      </c>
      <c r="F3211" t="s">
        <v>9321</v>
      </c>
      <c r="G3211" t="s">
        <v>918</v>
      </c>
      <c r="H3211" t="s">
        <v>134</v>
      </c>
      <c r="I3211" t="s">
        <v>191</v>
      </c>
      <c r="J3211" t="s">
        <v>136</v>
      </c>
      <c r="K3211" t="s">
        <v>143</v>
      </c>
      <c r="L3211" t="s">
        <v>9417</v>
      </c>
      <c r="M3211" t="s">
        <v>9418</v>
      </c>
      <c r="N3211">
        <v>4.6666666000000002E-2</v>
      </c>
      <c r="O3211">
        <v>0</v>
      </c>
      <c r="P3211">
        <v>980</v>
      </c>
      <c r="Q3211">
        <v>67</v>
      </c>
      <c r="R3211">
        <v>60</v>
      </c>
      <c r="S3211">
        <v>4</v>
      </c>
      <c r="T3211">
        <v>73</v>
      </c>
      <c r="U3211">
        <v>0</v>
      </c>
      <c r="V3211">
        <v>2</v>
      </c>
      <c r="W3211">
        <v>0</v>
      </c>
      <c r="X3211">
        <v>7.905713744410436</v>
      </c>
      <c r="Y3211">
        <v>1.7195863699362135</v>
      </c>
      <c r="Z3211">
        <v>1.4936382661943868</v>
      </c>
      <c r="AA3211">
        <v>0.9844655604536201</v>
      </c>
      <c r="AB3211">
        <v>1.3406894176424005</v>
      </c>
      <c r="AC3211">
        <v>0</v>
      </c>
      <c r="AD3211">
        <v>2.1928720673772739</v>
      </c>
      <c r="AE3211">
        <v>15.636965426014328</v>
      </c>
    </row>
    <row r="3212" spans="1:31" x14ac:dyDescent="0.25">
      <c r="A3212">
        <v>1633010</v>
      </c>
      <c r="B3212">
        <v>1</v>
      </c>
      <c r="C3212" t="s">
        <v>81</v>
      </c>
      <c r="D3212" t="s">
        <v>118</v>
      </c>
      <c r="E3212" t="s">
        <v>146</v>
      </c>
      <c r="F3212" t="s">
        <v>9419</v>
      </c>
      <c r="G3212" t="s">
        <v>227</v>
      </c>
      <c r="H3212" t="s">
        <v>149</v>
      </c>
      <c r="I3212" t="s">
        <v>135</v>
      </c>
      <c r="J3212" t="s">
        <v>136</v>
      </c>
      <c r="K3212" t="s">
        <v>137</v>
      </c>
      <c r="L3212" t="s">
        <v>9420</v>
      </c>
      <c r="M3212" t="s">
        <v>9421</v>
      </c>
      <c r="N3212">
        <v>0.77222222200000001</v>
      </c>
      <c r="O3212">
        <v>0</v>
      </c>
      <c r="P3212">
        <v>5</v>
      </c>
      <c r="Q3212">
        <v>0</v>
      </c>
      <c r="R3212">
        <v>7</v>
      </c>
      <c r="S3212">
        <v>0</v>
      </c>
      <c r="T3212">
        <v>3</v>
      </c>
      <c r="U3212">
        <v>0</v>
      </c>
      <c r="V3212">
        <v>0</v>
      </c>
      <c r="W3212">
        <v>0</v>
      </c>
      <c r="X3212">
        <v>0.76586823974928664</v>
      </c>
      <c r="Y3212">
        <v>0</v>
      </c>
      <c r="Z3212">
        <v>1.9061389355359237</v>
      </c>
      <c r="AA3212">
        <v>0</v>
      </c>
      <c r="AB3212">
        <v>3.0065222722142666</v>
      </c>
      <c r="AC3212">
        <v>0</v>
      </c>
      <c r="AD3212">
        <v>0</v>
      </c>
      <c r="AE3212">
        <v>5.6785294474994767</v>
      </c>
    </row>
    <row r="3213" spans="1:31" x14ac:dyDescent="0.25">
      <c r="A3213">
        <v>1632675</v>
      </c>
      <c r="B3213">
        <v>1</v>
      </c>
      <c r="C3213" t="s">
        <v>80</v>
      </c>
      <c r="D3213" t="s">
        <v>96</v>
      </c>
      <c r="E3213" t="s">
        <v>178</v>
      </c>
      <c r="F3213" t="s">
        <v>9422</v>
      </c>
      <c r="G3213" t="s">
        <v>142</v>
      </c>
      <c r="H3213" t="s">
        <v>149</v>
      </c>
      <c r="I3213" t="s">
        <v>135</v>
      </c>
      <c r="J3213" t="s">
        <v>136</v>
      </c>
      <c r="K3213" t="s">
        <v>143</v>
      </c>
      <c r="L3213" t="s">
        <v>9423</v>
      </c>
      <c r="M3213" t="s">
        <v>9424</v>
      </c>
      <c r="N3213">
        <v>2.2182499999999998</v>
      </c>
      <c r="O3213">
        <v>0</v>
      </c>
      <c r="P3213">
        <v>126</v>
      </c>
      <c r="Q3213">
        <v>0</v>
      </c>
      <c r="R3213">
        <v>0</v>
      </c>
      <c r="S3213">
        <v>0</v>
      </c>
      <c r="T3213">
        <v>6</v>
      </c>
      <c r="U3213">
        <v>0</v>
      </c>
      <c r="V3213">
        <v>0</v>
      </c>
      <c r="W3213">
        <v>0</v>
      </c>
      <c r="X3213">
        <v>55.462872719163002</v>
      </c>
      <c r="Y3213">
        <v>0</v>
      </c>
      <c r="Z3213">
        <v>0</v>
      </c>
      <c r="AA3213">
        <v>0</v>
      </c>
      <c r="AB3213">
        <v>62.428311313840091</v>
      </c>
      <c r="AC3213">
        <v>0</v>
      </c>
      <c r="AD3213">
        <v>0</v>
      </c>
      <c r="AE3213">
        <v>117.8911840330031</v>
      </c>
    </row>
    <row r="3214" spans="1:31" x14ac:dyDescent="0.25">
      <c r="A3214">
        <v>1632944</v>
      </c>
      <c r="B3214">
        <v>1</v>
      </c>
      <c r="C3214" t="s">
        <v>80</v>
      </c>
      <c r="D3214" t="s">
        <v>97</v>
      </c>
      <c r="E3214" t="s">
        <v>152</v>
      </c>
      <c r="F3214" t="s">
        <v>1513</v>
      </c>
      <c r="G3214" t="s">
        <v>168</v>
      </c>
      <c r="H3214" t="s">
        <v>149</v>
      </c>
      <c r="I3214" t="s">
        <v>135</v>
      </c>
      <c r="J3214" t="s">
        <v>136</v>
      </c>
      <c r="K3214" t="s">
        <v>137</v>
      </c>
      <c r="L3214" t="s">
        <v>9425</v>
      </c>
      <c r="M3214" t="s">
        <v>9426</v>
      </c>
      <c r="N3214">
        <v>1.105277777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1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23.125541405978847</v>
      </c>
      <c r="AC3214">
        <v>0</v>
      </c>
      <c r="AD3214">
        <v>0</v>
      </c>
      <c r="AE3214">
        <v>23.125541405978847</v>
      </c>
    </row>
    <row r="3215" spans="1:31" x14ac:dyDescent="0.25">
      <c r="A3215">
        <v>1632967</v>
      </c>
      <c r="B3215">
        <v>1</v>
      </c>
      <c r="C3215" t="s">
        <v>80</v>
      </c>
      <c r="D3215" t="s">
        <v>82</v>
      </c>
      <c r="E3215" t="s">
        <v>152</v>
      </c>
      <c r="F3215" t="s">
        <v>9427</v>
      </c>
      <c r="G3215" t="s">
        <v>154</v>
      </c>
      <c r="H3215" t="s">
        <v>149</v>
      </c>
      <c r="I3215" t="s">
        <v>135</v>
      </c>
      <c r="J3215" t="s">
        <v>136</v>
      </c>
      <c r="K3215" t="s">
        <v>137</v>
      </c>
      <c r="L3215" t="s">
        <v>9428</v>
      </c>
      <c r="M3215" t="s">
        <v>9429</v>
      </c>
      <c r="N3215">
        <v>3.071111111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3.0599357072352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3.0599357072352</v>
      </c>
    </row>
    <row r="3216" spans="1:31" x14ac:dyDescent="0.25">
      <c r="A3216">
        <v>1632844</v>
      </c>
      <c r="B3216">
        <v>1</v>
      </c>
      <c r="C3216" t="s">
        <v>80</v>
      </c>
      <c r="D3216" t="s">
        <v>110</v>
      </c>
      <c r="E3216" t="s">
        <v>152</v>
      </c>
      <c r="F3216" t="s">
        <v>9430</v>
      </c>
      <c r="G3216" t="s">
        <v>507</v>
      </c>
      <c r="H3216" t="s">
        <v>149</v>
      </c>
      <c r="I3216" t="s">
        <v>135</v>
      </c>
      <c r="J3216" t="s">
        <v>136</v>
      </c>
      <c r="K3216" t="s">
        <v>137</v>
      </c>
      <c r="L3216" t="s">
        <v>9431</v>
      </c>
      <c r="M3216" t="s">
        <v>9432</v>
      </c>
      <c r="N3216">
        <v>2.293055555</v>
      </c>
      <c r="O3216">
        <v>0</v>
      </c>
      <c r="P3216">
        <v>21</v>
      </c>
      <c r="Q3216">
        <v>0</v>
      </c>
      <c r="R3216">
        <v>0</v>
      </c>
      <c r="S3216">
        <v>0</v>
      </c>
      <c r="T3216">
        <v>1</v>
      </c>
      <c r="U3216">
        <v>0</v>
      </c>
      <c r="V3216">
        <v>0</v>
      </c>
      <c r="W3216">
        <v>0</v>
      </c>
      <c r="X3216">
        <v>12.741228421130065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12.741228421130065</v>
      </c>
    </row>
    <row r="3217" spans="1:31" x14ac:dyDescent="0.25">
      <c r="A3217">
        <v>1632589</v>
      </c>
      <c r="B3217">
        <v>1</v>
      </c>
      <c r="C3217" t="s">
        <v>81</v>
      </c>
      <c r="D3217" t="s">
        <v>124</v>
      </c>
      <c r="E3217" t="s">
        <v>178</v>
      </c>
      <c r="F3217" t="s">
        <v>9433</v>
      </c>
      <c r="G3217" t="s">
        <v>148</v>
      </c>
      <c r="H3217" t="s">
        <v>149</v>
      </c>
      <c r="I3217" t="s">
        <v>135</v>
      </c>
      <c r="J3217" t="s">
        <v>136</v>
      </c>
      <c r="K3217" t="s">
        <v>143</v>
      </c>
      <c r="L3217" t="s">
        <v>9434</v>
      </c>
      <c r="M3217" t="s">
        <v>9435</v>
      </c>
      <c r="N3217">
        <v>6.1122655549999996</v>
      </c>
      <c r="O3217">
        <v>0</v>
      </c>
      <c r="P3217">
        <v>96</v>
      </c>
      <c r="Q3217">
        <v>0</v>
      </c>
      <c r="R3217">
        <v>0</v>
      </c>
      <c r="S3217">
        <v>0</v>
      </c>
      <c r="T3217">
        <v>5</v>
      </c>
      <c r="U3217">
        <v>0</v>
      </c>
      <c r="V3217">
        <v>0</v>
      </c>
      <c r="W3217">
        <v>0</v>
      </c>
      <c r="X3217">
        <v>105.97762677349124</v>
      </c>
      <c r="Y3217">
        <v>0</v>
      </c>
      <c r="Z3217">
        <v>0</v>
      </c>
      <c r="AA3217">
        <v>0</v>
      </c>
      <c r="AB3217">
        <v>25.443320591280482</v>
      </c>
      <c r="AC3217">
        <v>0</v>
      </c>
      <c r="AD3217">
        <v>0</v>
      </c>
      <c r="AE3217">
        <v>131.42094736477173</v>
      </c>
    </row>
    <row r="3218" spans="1:31" x14ac:dyDescent="0.25">
      <c r="A3218">
        <v>1633136</v>
      </c>
      <c r="B3218">
        <v>1</v>
      </c>
      <c r="C3218" t="s">
        <v>80</v>
      </c>
      <c r="D3218" t="s">
        <v>93</v>
      </c>
      <c r="E3218" t="s">
        <v>146</v>
      </c>
      <c r="F3218" t="s">
        <v>9436</v>
      </c>
      <c r="G3218" t="s">
        <v>260</v>
      </c>
      <c r="H3218" t="s">
        <v>149</v>
      </c>
      <c r="I3218" t="s">
        <v>135</v>
      </c>
      <c r="J3218" t="s">
        <v>136</v>
      </c>
      <c r="K3218" t="s">
        <v>137</v>
      </c>
      <c r="L3218" t="s">
        <v>9437</v>
      </c>
      <c r="M3218" t="s">
        <v>9438</v>
      </c>
      <c r="N3218">
        <v>2.5955555549999998</v>
      </c>
      <c r="O3218">
        <v>0</v>
      </c>
      <c r="P3218">
        <v>0</v>
      </c>
      <c r="Q3218">
        <v>0</v>
      </c>
      <c r="R3218">
        <v>7</v>
      </c>
      <c r="S3218">
        <v>0</v>
      </c>
      <c r="T3218">
        <v>1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2.0445476604073369</v>
      </c>
      <c r="AA3218">
        <v>0</v>
      </c>
      <c r="AB3218">
        <v>0.12672895946887555</v>
      </c>
      <c r="AC3218">
        <v>0</v>
      </c>
      <c r="AD3218">
        <v>0</v>
      </c>
      <c r="AE3218">
        <v>2.1712766198762123</v>
      </c>
    </row>
    <row r="3219" spans="1:31" x14ac:dyDescent="0.25">
      <c r="A3219">
        <v>1633087</v>
      </c>
      <c r="B3219">
        <v>1</v>
      </c>
      <c r="C3219" t="s">
        <v>81</v>
      </c>
      <c r="D3219" t="s">
        <v>113</v>
      </c>
      <c r="E3219" t="s">
        <v>152</v>
      </c>
      <c r="F3219" t="s">
        <v>9439</v>
      </c>
      <c r="G3219" t="s">
        <v>154</v>
      </c>
      <c r="H3219" t="s">
        <v>149</v>
      </c>
      <c r="I3219" t="s">
        <v>135</v>
      </c>
      <c r="J3219" t="s">
        <v>136</v>
      </c>
      <c r="K3219" t="s">
        <v>137</v>
      </c>
      <c r="L3219" t="s">
        <v>9440</v>
      </c>
      <c r="M3219" t="s">
        <v>9441</v>
      </c>
      <c r="N3219">
        <v>1.4541666660000001</v>
      </c>
      <c r="O3219">
        <v>0</v>
      </c>
      <c r="P3219">
        <v>1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0.93279451323493201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0.93279451323493201</v>
      </c>
    </row>
    <row r="3220" spans="1:31" x14ac:dyDescent="0.25">
      <c r="A3220">
        <v>1633279</v>
      </c>
      <c r="B3220">
        <v>1</v>
      </c>
      <c r="C3220" t="s">
        <v>81</v>
      </c>
      <c r="D3220" t="s">
        <v>113</v>
      </c>
      <c r="E3220" t="s">
        <v>178</v>
      </c>
      <c r="F3220" t="s">
        <v>9442</v>
      </c>
      <c r="G3220" t="s">
        <v>227</v>
      </c>
      <c r="H3220" t="s">
        <v>149</v>
      </c>
      <c r="I3220" t="s">
        <v>135</v>
      </c>
      <c r="J3220" t="s">
        <v>136</v>
      </c>
      <c r="K3220" t="s">
        <v>137</v>
      </c>
      <c r="L3220" t="s">
        <v>9443</v>
      </c>
      <c r="M3220" t="s">
        <v>9444</v>
      </c>
      <c r="N3220">
        <v>1.0463888880000001</v>
      </c>
      <c r="O3220">
        <v>0</v>
      </c>
      <c r="P3220">
        <v>16</v>
      </c>
      <c r="Q3220">
        <v>0</v>
      </c>
      <c r="R3220">
        <v>0</v>
      </c>
      <c r="S3220">
        <v>0</v>
      </c>
      <c r="T3220">
        <v>4</v>
      </c>
      <c r="U3220">
        <v>0</v>
      </c>
      <c r="V3220">
        <v>0</v>
      </c>
      <c r="W3220">
        <v>0</v>
      </c>
      <c r="X3220">
        <v>3.9507963366744385</v>
      </c>
      <c r="Y3220">
        <v>0</v>
      </c>
      <c r="Z3220">
        <v>0</v>
      </c>
      <c r="AA3220">
        <v>0</v>
      </c>
      <c r="AB3220">
        <v>2.4103538455443698</v>
      </c>
      <c r="AC3220">
        <v>0</v>
      </c>
      <c r="AD3220">
        <v>0</v>
      </c>
      <c r="AE3220">
        <v>6.3611501822188083</v>
      </c>
    </row>
    <row r="3221" spans="1:31" x14ac:dyDescent="0.25">
      <c r="A3221">
        <v>1632532</v>
      </c>
      <c r="B3221">
        <v>1</v>
      </c>
      <c r="C3221" t="s">
        <v>80</v>
      </c>
      <c r="D3221" t="s">
        <v>82</v>
      </c>
      <c r="E3221" t="s">
        <v>146</v>
      </c>
      <c r="F3221" t="s">
        <v>9445</v>
      </c>
      <c r="G3221" t="s">
        <v>231</v>
      </c>
      <c r="H3221" t="s">
        <v>149</v>
      </c>
      <c r="I3221" t="s">
        <v>135</v>
      </c>
      <c r="J3221" t="s">
        <v>136</v>
      </c>
      <c r="K3221" t="s">
        <v>137</v>
      </c>
      <c r="L3221" t="s">
        <v>9446</v>
      </c>
      <c r="M3221" t="s">
        <v>9447</v>
      </c>
      <c r="N3221">
        <v>0.67416666599999997</v>
      </c>
      <c r="O3221">
        <v>0</v>
      </c>
      <c r="P3221">
        <v>464</v>
      </c>
      <c r="Q3221">
        <v>0</v>
      </c>
      <c r="R3221">
        <v>0</v>
      </c>
      <c r="S3221">
        <v>0</v>
      </c>
      <c r="T3221">
        <v>65</v>
      </c>
      <c r="U3221">
        <v>0</v>
      </c>
      <c r="V3221">
        <v>0</v>
      </c>
      <c r="W3221">
        <v>0</v>
      </c>
      <c r="X3221">
        <v>98.979409595170509</v>
      </c>
      <c r="Y3221">
        <v>0</v>
      </c>
      <c r="Z3221">
        <v>0</v>
      </c>
      <c r="AA3221">
        <v>0</v>
      </c>
      <c r="AB3221">
        <v>18.854693341905257</v>
      </c>
      <c r="AC3221">
        <v>0</v>
      </c>
      <c r="AD3221">
        <v>0</v>
      </c>
      <c r="AE3221">
        <v>117.83410293707577</v>
      </c>
    </row>
    <row r="3222" spans="1:31" x14ac:dyDescent="0.25">
      <c r="A3222">
        <v>1632924</v>
      </c>
      <c r="B3222">
        <v>1</v>
      </c>
      <c r="C3222" t="s">
        <v>81</v>
      </c>
      <c r="D3222" t="s">
        <v>123</v>
      </c>
      <c r="E3222" t="s">
        <v>152</v>
      </c>
      <c r="F3222" t="s">
        <v>9448</v>
      </c>
      <c r="G3222" t="s">
        <v>507</v>
      </c>
      <c r="H3222" t="s">
        <v>149</v>
      </c>
      <c r="I3222" t="s">
        <v>135</v>
      </c>
      <c r="J3222" t="s">
        <v>136</v>
      </c>
      <c r="K3222" t="s">
        <v>137</v>
      </c>
      <c r="L3222" t="s">
        <v>9449</v>
      </c>
      <c r="M3222" t="s">
        <v>9450</v>
      </c>
      <c r="N3222">
        <v>1.2947222220000001</v>
      </c>
      <c r="O3222">
        <v>0</v>
      </c>
      <c r="P3222">
        <v>5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1.0402946814972835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1.0402946814972835</v>
      </c>
    </row>
    <row r="3223" spans="1:31" x14ac:dyDescent="0.25">
      <c r="A3223">
        <v>1633073</v>
      </c>
      <c r="B3223">
        <v>1</v>
      </c>
      <c r="C3223" t="s">
        <v>80</v>
      </c>
      <c r="D3223" t="s">
        <v>106</v>
      </c>
      <c r="E3223" t="s">
        <v>178</v>
      </c>
      <c r="F3223" t="s">
        <v>9451</v>
      </c>
      <c r="G3223" t="s">
        <v>403</v>
      </c>
      <c r="H3223" t="s">
        <v>149</v>
      </c>
      <c r="I3223" t="s">
        <v>135</v>
      </c>
      <c r="J3223" t="s">
        <v>136</v>
      </c>
      <c r="K3223" t="s">
        <v>137</v>
      </c>
      <c r="L3223" t="s">
        <v>9452</v>
      </c>
      <c r="M3223" t="s">
        <v>9453</v>
      </c>
      <c r="N3223">
        <v>1.926666666</v>
      </c>
      <c r="O3223">
        <v>0</v>
      </c>
      <c r="P3223">
        <v>40</v>
      </c>
      <c r="Q3223">
        <v>0</v>
      </c>
      <c r="R3223">
        <v>1</v>
      </c>
      <c r="S3223">
        <v>0</v>
      </c>
      <c r="T3223">
        <v>2</v>
      </c>
      <c r="U3223">
        <v>0</v>
      </c>
      <c r="V3223">
        <v>0</v>
      </c>
      <c r="W3223">
        <v>0</v>
      </c>
      <c r="X3223">
        <v>12.904893734039488</v>
      </c>
      <c r="Y3223">
        <v>0</v>
      </c>
      <c r="Z3223">
        <v>3.064253192495241</v>
      </c>
      <c r="AA3223">
        <v>0</v>
      </c>
      <c r="AB3223">
        <v>1.2221663349747911</v>
      </c>
      <c r="AC3223">
        <v>0</v>
      </c>
      <c r="AD3223">
        <v>0</v>
      </c>
      <c r="AE3223">
        <v>17.191313261509521</v>
      </c>
    </row>
    <row r="3224" spans="1:31" x14ac:dyDescent="0.25">
      <c r="A3224">
        <v>1633173</v>
      </c>
      <c r="B3224">
        <v>1</v>
      </c>
      <c r="C3224" t="s">
        <v>80</v>
      </c>
      <c r="D3224" t="s">
        <v>82</v>
      </c>
      <c r="E3224" t="s">
        <v>178</v>
      </c>
      <c r="F3224" t="s">
        <v>9454</v>
      </c>
      <c r="G3224" t="s">
        <v>675</v>
      </c>
      <c r="H3224" t="s">
        <v>149</v>
      </c>
      <c r="I3224" t="s">
        <v>135</v>
      </c>
      <c r="J3224" t="s">
        <v>136</v>
      </c>
      <c r="K3224" t="s">
        <v>137</v>
      </c>
      <c r="L3224" t="s">
        <v>9455</v>
      </c>
      <c r="M3224" t="s">
        <v>9456</v>
      </c>
      <c r="N3224">
        <v>4.8499999999999996</v>
      </c>
      <c r="O3224">
        <v>0</v>
      </c>
      <c r="P3224">
        <v>15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21.724364676431577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21.724364676431577</v>
      </c>
    </row>
    <row r="3225" spans="1:31" x14ac:dyDescent="0.25">
      <c r="A3225">
        <v>1633030</v>
      </c>
      <c r="B3225">
        <v>1</v>
      </c>
      <c r="C3225" t="s">
        <v>80</v>
      </c>
      <c r="D3225" t="s">
        <v>100</v>
      </c>
      <c r="E3225" t="s">
        <v>152</v>
      </c>
      <c r="F3225" t="s">
        <v>9457</v>
      </c>
      <c r="G3225" t="s">
        <v>154</v>
      </c>
      <c r="H3225" t="s">
        <v>149</v>
      </c>
      <c r="I3225" t="s">
        <v>135</v>
      </c>
      <c r="J3225" t="s">
        <v>136</v>
      </c>
      <c r="K3225" t="s">
        <v>137</v>
      </c>
      <c r="L3225" t="s">
        <v>9458</v>
      </c>
      <c r="M3225" t="s">
        <v>9459</v>
      </c>
      <c r="N3225">
        <v>0.97750000000000004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0.14291861327443753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0.14291861327443753</v>
      </c>
    </row>
    <row r="3226" spans="1:31" x14ac:dyDescent="0.25">
      <c r="A3226">
        <v>1632881</v>
      </c>
      <c r="B3226">
        <v>1</v>
      </c>
      <c r="C3226" t="s">
        <v>80</v>
      </c>
      <c r="D3226" t="s">
        <v>109</v>
      </c>
      <c r="E3226" t="s">
        <v>140</v>
      </c>
      <c r="F3226" t="s">
        <v>9460</v>
      </c>
      <c r="G3226" t="s">
        <v>195</v>
      </c>
      <c r="H3226" t="s">
        <v>134</v>
      </c>
      <c r="I3226" t="s">
        <v>135</v>
      </c>
      <c r="J3226" t="s">
        <v>136</v>
      </c>
      <c r="K3226" t="s">
        <v>137</v>
      </c>
      <c r="L3226" t="s">
        <v>9461</v>
      </c>
      <c r="M3226" t="s">
        <v>9462</v>
      </c>
      <c r="N3226">
        <v>0.37694444399999999</v>
      </c>
      <c r="O3226">
        <v>0</v>
      </c>
      <c r="P3226">
        <v>109</v>
      </c>
      <c r="Q3226">
        <v>5</v>
      </c>
      <c r="R3226">
        <v>85</v>
      </c>
      <c r="S3226">
        <v>1</v>
      </c>
      <c r="T3226">
        <v>58</v>
      </c>
      <c r="U3226">
        <v>2</v>
      </c>
      <c r="V3226">
        <v>0</v>
      </c>
      <c r="W3226">
        <v>0</v>
      </c>
      <c r="X3226">
        <v>7.9924340644113174</v>
      </c>
      <c r="Y3226">
        <v>0.53814789591011247</v>
      </c>
      <c r="Z3226">
        <v>11.873407993557567</v>
      </c>
      <c r="AA3226">
        <v>0</v>
      </c>
      <c r="AB3226">
        <v>10.800371657564636</v>
      </c>
      <c r="AC3226">
        <v>68.724394831675639</v>
      </c>
      <c r="AD3226">
        <v>0</v>
      </c>
      <c r="AE3226">
        <v>99.928756443119269</v>
      </c>
    </row>
    <row r="3227" spans="1:31" x14ac:dyDescent="0.25">
      <c r="A3227">
        <v>1632976</v>
      </c>
      <c r="B3227">
        <v>1</v>
      </c>
      <c r="C3227" t="s">
        <v>80</v>
      </c>
      <c r="D3227" t="s">
        <v>97</v>
      </c>
      <c r="E3227" t="s">
        <v>178</v>
      </c>
      <c r="F3227" t="s">
        <v>9463</v>
      </c>
      <c r="G3227" t="s">
        <v>227</v>
      </c>
      <c r="H3227" t="s">
        <v>149</v>
      </c>
      <c r="I3227" t="s">
        <v>135</v>
      </c>
      <c r="J3227" t="s">
        <v>136</v>
      </c>
      <c r="K3227" t="s">
        <v>137</v>
      </c>
      <c r="L3227" t="s">
        <v>9464</v>
      </c>
      <c r="M3227" t="s">
        <v>9465</v>
      </c>
      <c r="N3227">
        <v>1.2466666660000001</v>
      </c>
      <c r="O3227">
        <v>0</v>
      </c>
      <c r="P3227">
        <v>19</v>
      </c>
      <c r="Q3227">
        <v>0</v>
      </c>
      <c r="R3227">
        <v>10</v>
      </c>
      <c r="S3227">
        <v>0</v>
      </c>
      <c r="T3227">
        <v>7</v>
      </c>
      <c r="U3227">
        <v>0</v>
      </c>
      <c r="V3227">
        <v>0</v>
      </c>
      <c r="W3227">
        <v>0</v>
      </c>
      <c r="X3227">
        <v>16.253898786071399</v>
      </c>
      <c r="Y3227">
        <v>0</v>
      </c>
      <c r="Z3227">
        <v>5.6646962048041622</v>
      </c>
      <c r="AA3227">
        <v>0</v>
      </c>
      <c r="AB3227">
        <v>4.1833963864976837</v>
      </c>
      <c r="AC3227">
        <v>0</v>
      </c>
      <c r="AD3227">
        <v>0</v>
      </c>
      <c r="AE3227">
        <v>26.101991377373245</v>
      </c>
    </row>
    <row r="3228" spans="1:31" x14ac:dyDescent="0.25">
      <c r="A3228">
        <v>1633185</v>
      </c>
      <c r="B3228">
        <v>1</v>
      </c>
      <c r="C3228" t="s">
        <v>81</v>
      </c>
      <c r="D3228" t="s">
        <v>113</v>
      </c>
      <c r="E3228" t="s">
        <v>146</v>
      </c>
      <c r="F3228" t="s">
        <v>9466</v>
      </c>
      <c r="G3228" t="s">
        <v>260</v>
      </c>
      <c r="H3228" t="s">
        <v>149</v>
      </c>
      <c r="I3228" t="s">
        <v>135</v>
      </c>
      <c r="J3228" t="s">
        <v>136</v>
      </c>
      <c r="K3228" t="s">
        <v>137</v>
      </c>
      <c r="L3228" t="s">
        <v>9467</v>
      </c>
      <c r="M3228" t="s">
        <v>9468</v>
      </c>
      <c r="N3228">
        <v>0.998611111</v>
      </c>
      <c r="O3228">
        <v>0</v>
      </c>
      <c r="P3228">
        <v>5</v>
      </c>
      <c r="Q3228">
        <v>0</v>
      </c>
      <c r="R3228">
        <v>3</v>
      </c>
      <c r="S3228">
        <v>0</v>
      </c>
      <c r="T3228">
        <v>1</v>
      </c>
      <c r="U3228">
        <v>0</v>
      </c>
      <c r="V3228">
        <v>0</v>
      </c>
      <c r="W3228">
        <v>0</v>
      </c>
      <c r="X3228">
        <v>0.67278931665431385</v>
      </c>
      <c r="Y3228">
        <v>0</v>
      </c>
      <c r="Z3228">
        <v>0.85655775072421381</v>
      </c>
      <c r="AA3228">
        <v>0</v>
      </c>
      <c r="AB3228">
        <v>1.5495261985462623</v>
      </c>
      <c r="AC3228">
        <v>0</v>
      </c>
      <c r="AD3228">
        <v>0</v>
      </c>
      <c r="AE3228">
        <v>3.0788732659247899</v>
      </c>
    </row>
    <row r="3229" spans="1:31" x14ac:dyDescent="0.25">
      <c r="A3229">
        <v>1632621</v>
      </c>
      <c r="B3229">
        <v>1</v>
      </c>
      <c r="C3229" t="s">
        <v>80</v>
      </c>
      <c r="D3229" t="s">
        <v>104</v>
      </c>
      <c r="E3229" t="s">
        <v>204</v>
      </c>
      <c r="F3229" t="s">
        <v>9469</v>
      </c>
      <c r="G3229" t="s">
        <v>235</v>
      </c>
      <c r="H3229" t="s">
        <v>134</v>
      </c>
      <c r="I3229" t="s">
        <v>135</v>
      </c>
      <c r="J3229" t="s">
        <v>136</v>
      </c>
      <c r="K3229" t="s">
        <v>143</v>
      </c>
      <c r="L3229" t="s">
        <v>9470</v>
      </c>
      <c r="M3229" t="s">
        <v>9471</v>
      </c>
      <c r="N3229">
        <v>1.852222222</v>
      </c>
      <c r="O3229">
        <v>0</v>
      </c>
      <c r="P3229">
        <v>6</v>
      </c>
      <c r="Q3229">
        <v>0</v>
      </c>
      <c r="R3229">
        <v>3</v>
      </c>
      <c r="S3229">
        <v>1</v>
      </c>
      <c r="T3229">
        <v>0</v>
      </c>
      <c r="U3229">
        <v>4</v>
      </c>
      <c r="V3229">
        <v>0</v>
      </c>
      <c r="W3229">
        <v>0</v>
      </c>
      <c r="X3229">
        <v>13.646095120670662</v>
      </c>
      <c r="Y3229">
        <v>0</v>
      </c>
      <c r="Z3229">
        <v>0.35532177396081338</v>
      </c>
      <c r="AA3229">
        <v>592.76514757116763</v>
      </c>
      <c r="AB3229">
        <v>0</v>
      </c>
      <c r="AC3229">
        <v>299.69082193580766</v>
      </c>
      <c r="AD3229">
        <v>0</v>
      </c>
      <c r="AE3229">
        <v>906.45738640160675</v>
      </c>
    </row>
    <row r="3230" spans="1:31" x14ac:dyDescent="0.25">
      <c r="A3230">
        <v>1633116</v>
      </c>
      <c r="B3230">
        <v>1</v>
      </c>
      <c r="C3230" t="s">
        <v>81</v>
      </c>
      <c r="D3230" t="s">
        <v>118</v>
      </c>
      <c r="E3230" t="s">
        <v>178</v>
      </c>
      <c r="F3230" t="s">
        <v>4545</v>
      </c>
      <c r="G3230" t="s">
        <v>227</v>
      </c>
      <c r="H3230" t="s">
        <v>149</v>
      </c>
      <c r="I3230" t="s">
        <v>135</v>
      </c>
      <c r="J3230" t="s">
        <v>136</v>
      </c>
      <c r="K3230" t="s">
        <v>137</v>
      </c>
      <c r="L3230" t="s">
        <v>9472</v>
      </c>
      <c r="M3230" t="s">
        <v>9473</v>
      </c>
      <c r="N3230">
        <v>1.4527777770000001</v>
      </c>
      <c r="O3230">
        <v>0</v>
      </c>
      <c r="P3230">
        <v>10</v>
      </c>
      <c r="Q3230">
        <v>0</v>
      </c>
      <c r="R3230">
        <v>1</v>
      </c>
      <c r="S3230">
        <v>0</v>
      </c>
      <c r="T3230">
        <v>4</v>
      </c>
      <c r="U3230">
        <v>0</v>
      </c>
      <c r="V3230">
        <v>0</v>
      </c>
      <c r="W3230">
        <v>0</v>
      </c>
      <c r="X3230">
        <v>4.3282510635894402</v>
      </c>
      <c r="Y3230">
        <v>0</v>
      </c>
      <c r="Z3230">
        <v>4.7167747026666672E-5</v>
      </c>
      <c r="AA3230">
        <v>0</v>
      </c>
      <c r="AB3230">
        <v>3.8749678486256331</v>
      </c>
      <c r="AC3230">
        <v>0</v>
      </c>
      <c r="AD3230">
        <v>0</v>
      </c>
      <c r="AE3230">
        <v>8.2032660799621002</v>
      </c>
    </row>
    <row r="3231" spans="1:31" x14ac:dyDescent="0.25">
      <c r="A3231">
        <v>1633285</v>
      </c>
      <c r="B3231">
        <v>1</v>
      </c>
      <c r="C3231" t="s">
        <v>81</v>
      </c>
      <c r="D3231" t="s">
        <v>112</v>
      </c>
      <c r="E3231" t="s">
        <v>131</v>
      </c>
      <c r="F3231" t="s">
        <v>9474</v>
      </c>
      <c r="G3231" t="s">
        <v>161</v>
      </c>
      <c r="H3231" t="s">
        <v>134</v>
      </c>
      <c r="I3231" t="s">
        <v>135</v>
      </c>
      <c r="J3231" t="s">
        <v>136</v>
      </c>
      <c r="K3231" t="s">
        <v>137</v>
      </c>
      <c r="L3231" t="s">
        <v>9475</v>
      </c>
      <c r="M3231" t="s">
        <v>9476</v>
      </c>
      <c r="N3231">
        <v>2.4819444439999998</v>
      </c>
      <c r="O3231">
        <v>0</v>
      </c>
      <c r="P3231">
        <v>928</v>
      </c>
      <c r="Q3231">
        <v>0</v>
      </c>
      <c r="R3231">
        <v>6</v>
      </c>
      <c r="S3231">
        <v>0</v>
      </c>
      <c r="T3231">
        <v>61</v>
      </c>
      <c r="U3231">
        <v>0</v>
      </c>
      <c r="V3231">
        <v>0</v>
      </c>
      <c r="W3231">
        <v>0</v>
      </c>
      <c r="X3231">
        <v>390.75515782974702</v>
      </c>
      <c r="Y3231">
        <v>0</v>
      </c>
      <c r="Z3231">
        <v>1.7157157752777503E-2</v>
      </c>
      <c r="AA3231">
        <v>0</v>
      </c>
      <c r="AB3231">
        <v>45.025319882099964</v>
      </c>
      <c r="AC3231">
        <v>0</v>
      </c>
      <c r="AD3231">
        <v>0</v>
      </c>
      <c r="AE3231">
        <v>435.79763486959973</v>
      </c>
    </row>
    <row r="3232" spans="1:31" x14ac:dyDescent="0.25">
      <c r="A3232">
        <v>1633139</v>
      </c>
      <c r="B3232">
        <v>1</v>
      </c>
      <c r="C3232" t="s">
        <v>80</v>
      </c>
      <c r="D3232" t="s">
        <v>86</v>
      </c>
      <c r="E3232" t="s">
        <v>178</v>
      </c>
      <c r="F3232" t="s">
        <v>9477</v>
      </c>
      <c r="G3232" t="s">
        <v>675</v>
      </c>
      <c r="H3232" t="s">
        <v>149</v>
      </c>
      <c r="I3232" t="s">
        <v>135</v>
      </c>
      <c r="J3232" t="s">
        <v>136</v>
      </c>
      <c r="K3232" t="s">
        <v>137</v>
      </c>
      <c r="L3232" t="s">
        <v>9478</v>
      </c>
      <c r="M3232" t="s">
        <v>9479</v>
      </c>
      <c r="N3232">
        <v>4.1097222220000003</v>
      </c>
      <c r="O3232">
        <v>0</v>
      </c>
      <c r="P3232">
        <v>25</v>
      </c>
      <c r="Q3232">
        <v>0</v>
      </c>
      <c r="R3232">
        <v>0</v>
      </c>
      <c r="S3232">
        <v>0</v>
      </c>
      <c r="T3232">
        <v>4</v>
      </c>
      <c r="U3232">
        <v>0</v>
      </c>
      <c r="V3232">
        <v>0</v>
      </c>
      <c r="W3232">
        <v>0</v>
      </c>
      <c r="X3232">
        <v>20.61369353569787</v>
      </c>
      <c r="Y3232">
        <v>0</v>
      </c>
      <c r="Z3232">
        <v>0</v>
      </c>
      <c r="AA3232">
        <v>0</v>
      </c>
      <c r="AB3232">
        <v>56.83805537534333</v>
      </c>
      <c r="AC3232">
        <v>0</v>
      </c>
      <c r="AD3232">
        <v>0</v>
      </c>
      <c r="AE3232">
        <v>77.451748911041193</v>
      </c>
    </row>
    <row r="3233" spans="1:31" x14ac:dyDescent="0.25">
      <c r="A3233">
        <v>1632598</v>
      </c>
      <c r="B3233">
        <v>1</v>
      </c>
      <c r="C3233" t="s">
        <v>80</v>
      </c>
      <c r="D3233" t="s">
        <v>94</v>
      </c>
      <c r="E3233" t="s">
        <v>152</v>
      </c>
      <c r="F3233" t="s">
        <v>9480</v>
      </c>
      <c r="G3233" t="s">
        <v>154</v>
      </c>
      <c r="H3233" t="s">
        <v>149</v>
      </c>
      <c r="I3233" t="s">
        <v>135</v>
      </c>
      <c r="J3233" t="s">
        <v>136</v>
      </c>
      <c r="K3233" t="s">
        <v>137</v>
      </c>
      <c r="L3233" t="s">
        <v>9481</v>
      </c>
      <c r="M3233" t="s">
        <v>9482</v>
      </c>
      <c r="N3233">
        <v>1.173333333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1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</row>
    <row r="3234" spans="1:31" x14ac:dyDescent="0.25">
      <c r="A3234">
        <v>1632993</v>
      </c>
      <c r="B3234">
        <v>1</v>
      </c>
      <c r="C3234" t="s">
        <v>81</v>
      </c>
      <c r="D3234" t="s">
        <v>122</v>
      </c>
      <c r="E3234" t="s">
        <v>146</v>
      </c>
      <c r="F3234" t="s">
        <v>9483</v>
      </c>
      <c r="G3234" t="s">
        <v>227</v>
      </c>
      <c r="H3234" t="s">
        <v>149</v>
      </c>
      <c r="I3234" t="s">
        <v>135</v>
      </c>
      <c r="J3234" t="s">
        <v>136</v>
      </c>
      <c r="K3234" t="s">
        <v>137</v>
      </c>
      <c r="L3234" t="s">
        <v>9484</v>
      </c>
      <c r="M3234" t="s">
        <v>9485</v>
      </c>
      <c r="N3234">
        <v>2.1161111109999999</v>
      </c>
      <c r="O3234">
        <v>0</v>
      </c>
      <c r="P3234">
        <v>82</v>
      </c>
      <c r="Q3234">
        <v>0</v>
      </c>
      <c r="R3234">
        <v>0</v>
      </c>
      <c r="S3234">
        <v>0</v>
      </c>
      <c r="T3234">
        <v>6</v>
      </c>
      <c r="U3234">
        <v>0</v>
      </c>
      <c r="V3234">
        <v>0</v>
      </c>
      <c r="W3234">
        <v>0</v>
      </c>
      <c r="X3234">
        <v>17.787235843421364</v>
      </c>
      <c r="Y3234">
        <v>0</v>
      </c>
      <c r="Z3234">
        <v>0</v>
      </c>
      <c r="AA3234">
        <v>0</v>
      </c>
      <c r="AB3234">
        <v>1.4628675557160919</v>
      </c>
      <c r="AC3234">
        <v>0</v>
      </c>
      <c r="AD3234">
        <v>0</v>
      </c>
      <c r="AE3234">
        <v>19.250103399137455</v>
      </c>
    </row>
    <row r="3235" spans="1:31" x14ac:dyDescent="0.25">
      <c r="A3235">
        <v>1633099</v>
      </c>
      <c r="B3235">
        <v>1</v>
      </c>
      <c r="C3235" t="s">
        <v>80</v>
      </c>
      <c r="D3235" t="s">
        <v>83</v>
      </c>
      <c r="E3235" t="s">
        <v>178</v>
      </c>
      <c r="F3235" t="s">
        <v>9486</v>
      </c>
      <c r="G3235" t="s">
        <v>187</v>
      </c>
      <c r="H3235" t="s">
        <v>149</v>
      </c>
      <c r="I3235" t="s">
        <v>135</v>
      </c>
      <c r="J3235" t="s">
        <v>136</v>
      </c>
      <c r="K3235" t="s">
        <v>137</v>
      </c>
      <c r="L3235" t="s">
        <v>9487</v>
      </c>
      <c r="M3235" t="s">
        <v>9488</v>
      </c>
      <c r="N3235">
        <v>1.6425000000000001</v>
      </c>
      <c r="O3235">
        <v>0</v>
      </c>
      <c r="P3235">
        <v>12</v>
      </c>
      <c r="Q3235">
        <v>0</v>
      </c>
      <c r="R3235">
        <v>0</v>
      </c>
      <c r="S3235">
        <v>0</v>
      </c>
      <c r="T3235">
        <v>133</v>
      </c>
      <c r="U3235">
        <v>0</v>
      </c>
      <c r="V3235">
        <v>5</v>
      </c>
      <c r="W3235">
        <v>0</v>
      </c>
      <c r="X3235">
        <v>8.0716934356735734</v>
      </c>
      <c r="Y3235">
        <v>0</v>
      </c>
      <c r="Z3235">
        <v>0</v>
      </c>
      <c r="AA3235">
        <v>0</v>
      </c>
      <c r="AB3235">
        <v>238.50401336663811</v>
      </c>
      <c r="AC3235">
        <v>0</v>
      </c>
      <c r="AD3235">
        <v>41.644615554237568</v>
      </c>
      <c r="AE3235">
        <v>288.22032235654927</v>
      </c>
    </row>
    <row r="3236" spans="1:31" x14ac:dyDescent="0.25">
      <c r="A3236">
        <v>1632767</v>
      </c>
      <c r="B3236">
        <v>1</v>
      </c>
      <c r="C3236" t="s">
        <v>80</v>
      </c>
      <c r="D3236" t="s">
        <v>109</v>
      </c>
      <c r="E3236" t="s">
        <v>146</v>
      </c>
      <c r="F3236" t="s">
        <v>9489</v>
      </c>
      <c r="G3236" t="s">
        <v>260</v>
      </c>
      <c r="H3236" t="s">
        <v>149</v>
      </c>
      <c r="I3236" t="s">
        <v>135</v>
      </c>
      <c r="J3236" t="s">
        <v>136</v>
      </c>
      <c r="K3236" t="s">
        <v>137</v>
      </c>
      <c r="L3236" t="s">
        <v>9490</v>
      </c>
      <c r="M3236" t="s">
        <v>9491</v>
      </c>
      <c r="N3236">
        <v>4.608333333</v>
      </c>
      <c r="O3236">
        <v>0</v>
      </c>
      <c r="P3236">
        <v>55</v>
      </c>
      <c r="Q3236">
        <v>0</v>
      </c>
      <c r="R3236">
        <v>29</v>
      </c>
      <c r="S3236">
        <v>0</v>
      </c>
      <c r="T3236">
        <v>11</v>
      </c>
      <c r="U3236">
        <v>0</v>
      </c>
      <c r="V3236">
        <v>0</v>
      </c>
      <c r="W3236">
        <v>0</v>
      </c>
      <c r="X3236">
        <v>7.8527755544217825</v>
      </c>
      <c r="Y3236">
        <v>0</v>
      </c>
      <c r="Z3236">
        <v>25.602795349523397</v>
      </c>
      <c r="AA3236">
        <v>0</v>
      </c>
      <c r="AB3236">
        <v>32.427084381634216</v>
      </c>
      <c r="AC3236">
        <v>0</v>
      </c>
      <c r="AD3236">
        <v>0</v>
      </c>
      <c r="AE3236">
        <v>65.882655285579403</v>
      </c>
    </row>
    <row r="3237" spans="1:31" x14ac:dyDescent="0.25">
      <c r="A3237">
        <v>1633245</v>
      </c>
      <c r="B3237">
        <v>1</v>
      </c>
      <c r="C3237" t="s">
        <v>80</v>
      </c>
      <c r="D3237" t="s">
        <v>104</v>
      </c>
      <c r="E3237" t="s">
        <v>642</v>
      </c>
      <c r="F3237" t="s">
        <v>9492</v>
      </c>
      <c r="G3237" t="s">
        <v>161</v>
      </c>
      <c r="H3237" t="s">
        <v>134</v>
      </c>
      <c r="I3237" t="s">
        <v>135</v>
      </c>
      <c r="J3237" t="s">
        <v>136</v>
      </c>
      <c r="K3237" t="s">
        <v>137</v>
      </c>
      <c r="L3237" t="s">
        <v>9493</v>
      </c>
      <c r="M3237" t="s">
        <v>9270</v>
      </c>
      <c r="N3237">
        <v>0.20694444400000001</v>
      </c>
      <c r="O3237">
        <v>4</v>
      </c>
      <c r="P3237">
        <v>137</v>
      </c>
      <c r="Q3237">
        <v>23</v>
      </c>
      <c r="R3237">
        <v>305</v>
      </c>
      <c r="S3237">
        <v>31</v>
      </c>
      <c r="T3237">
        <v>72</v>
      </c>
      <c r="U3237">
        <v>14</v>
      </c>
      <c r="V3237">
        <v>0</v>
      </c>
      <c r="W3237">
        <v>7.4048246114821721</v>
      </c>
      <c r="X3237">
        <v>7.3841303493949084</v>
      </c>
      <c r="Y3237">
        <v>8.2418744993885387</v>
      </c>
      <c r="Z3237">
        <v>12.26773414834139</v>
      </c>
      <c r="AA3237">
        <v>223.72543886473105</v>
      </c>
      <c r="AB3237">
        <v>11.131311052194805</v>
      </c>
      <c r="AC3237">
        <v>929.26893130836845</v>
      </c>
      <c r="AD3237">
        <v>0</v>
      </c>
      <c r="AE3237">
        <v>1199.4242448339014</v>
      </c>
    </row>
    <row r="3238" spans="1:31" x14ac:dyDescent="0.25">
      <c r="A3238">
        <v>1632558</v>
      </c>
      <c r="B3238">
        <v>1</v>
      </c>
      <c r="C3238" t="s">
        <v>80</v>
      </c>
      <c r="D3238" t="s">
        <v>104</v>
      </c>
      <c r="E3238" t="s">
        <v>146</v>
      </c>
      <c r="F3238" t="s">
        <v>9494</v>
      </c>
      <c r="G3238" t="s">
        <v>260</v>
      </c>
      <c r="H3238" t="s">
        <v>149</v>
      </c>
      <c r="I3238" t="s">
        <v>135</v>
      </c>
      <c r="J3238" t="s">
        <v>136</v>
      </c>
      <c r="K3238" t="s">
        <v>137</v>
      </c>
      <c r="L3238" t="s">
        <v>9495</v>
      </c>
      <c r="M3238" t="s">
        <v>9496</v>
      </c>
      <c r="N3238">
        <v>1.498888888</v>
      </c>
      <c r="O3238">
        <v>0</v>
      </c>
      <c r="P3238">
        <v>13</v>
      </c>
      <c r="Q3238">
        <v>0</v>
      </c>
      <c r="R3238">
        <v>9</v>
      </c>
      <c r="S3238">
        <v>0</v>
      </c>
      <c r="T3238">
        <v>4</v>
      </c>
      <c r="U3238">
        <v>0</v>
      </c>
      <c r="V3238">
        <v>0</v>
      </c>
      <c r="W3238">
        <v>0</v>
      </c>
      <c r="X3238">
        <v>8.8374534164242231</v>
      </c>
      <c r="Y3238">
        <v>0</v>
      </c>
      <c r="Z3238">
        <v>1.2159648830224867</v>
      </c>
      <c r="AA3238">
        <v>0</v>
      </c>
      <c r="AB3238">
        <v>8.1372406424019275</v>
      </c>
      <c r="AC3238">
        <v>0</v>
      </c>
      <c r="AD3238">
        <v>0</v>
      </c>
      <c r="AE3238">
        <v>18.190658941848639</v>
      </c>
    </row>
    <row r="3239" spans="1:31" x14ac:dyDescent="0.25">
      <c r="A3239">
        <v>1633202</v>
      </c>
      <c r="B3239">
        <v>1</v>
      </c>
      <c r="C3239" t="s">
        <v>81</v>
      </c>
      <c r="D3239" t="s">
        <v>128</v>
      </c>
      <c r="E3239" t="s">
        <v>140</v>
      </c>
      <c r="F3239" t="s">
        <v>5162</v>
      </c>
      <c r="G3239" t="s">
        <v>161</v>
      </c>
      <c r="H3239" t="s">
        <v>134</v>
      </c>
      <c r="I3239" t="s">
        <v>135</v>
      </c>
      <c r="J3239" t="s">
        <v>136</v>
      </c>
      <c r="K3239" t="s">
        <v>137</v>
      </c>
      <c r="L3239" t="s">
        <v>9497</v>
      </c>
      <c r="M3239" t="s">
        <v>9390</v>
      </c>
      <c r="N3239">
        <v>0.67305555500000003</v>
      </c>
      <c r="O3239">
        <v>52</v>
      </c>
      <c r="P3239">
        <v>17581</v>
      </c>
      <c r="Q3239">
        <v>580</v>
      </c>
      <c r="R3239">
        <v>524</v>
      </c>
      <c r="S3239">
        <v>133</v>
      </c>
      <c r="T3239">
        <v>1951</v>
      </c>
      <c r="U3239">
        <v>15</v>
      </c>
      <c r="V3239">
        <v>2</v>
      </c>
      <c r="W3239">
        <v>7.9968959785161857</v>
      </c>
      <c r="X3239">
        <v>2151.1567040726845</v>
      </c>
      <c r="Y3239">
        <v>199.11963237622027</v>
      </c>
      <c r="Z3239">
        <v>63.182284618024354</v>
      </c>
      <c r="AA3239">
        <v>1705.5001509462229</v>
      </c>
      <c r="AB3239">
        <v>516.98243250696237</v>
      </c>
      <c r="AC3239">
        <v>381.63274351036239</v>
      </c>
      <c r="AD3239">
        <v>6.43626999815005</v>
      </c>
      <c r="AE3239">
        <v>5032.0071140071423</v>
      </c>
    </row>
    <row r="3240" spans="1:31" x14ac:dyDescent="0.25">
      <c r="A3240">
        <v>1633199</v>
      </c>
      <c r="B3240">
        <v>1</v>
      </c>
      <c r="C3240" t="s">
        <v>80</v>
      </c>
      <c r="D3240" t="s">
        <v>85</v>
      </c>
      <c r="E3240" t="s">
        <v>146</v>
      </c>
      <c r="F3240" t="s">
        <v>9498</v>
      </c>
      <c r="G3240" t="s">
        <v>187</v>
      </c>
      <c r="H3240" t="s">
        <v>149</v>
      </c>
      <c r="I3240" t="s">
        <v>135</v>
      </c>
      <c r="J3240" t="s">
        <v>136</v>
      </c>
      <c r="K3240" t="s">
        <v>137</v>
      </c>
      <c r="L3240" t="s">
        <v>9499</v>
      </c>
      <c r="M3240" t="s">
        <v>9500</v>
      </c>
      <c r="N3240">
        <v>1.81</v>
      </c>
      <c r="O3240">
        <v>0</v>
      </c>
      <c r="P3240">
        <v>543</v>
      </c>
      <c r="Q3240">
        <v>0</v>
      </c>
      <c r="R3240">
        <v>0</v>
      </c>
      <c r="S3240">
        <v>0</v>
      </c>
      <c r="T3240">
        <v>13</v>
      </c>
      <c r="U3240">
        <v>0</v>
      </c>
      <c r="V3240">
        <v>0</v>
      </c>
      <c r="W3240">
        <v>0</v>
      </c>
      <c r="X3240">
        <v>270.99734270321989</v>
      </c>
      <c r="Y3240">
        <v>0</v>
      </c>
      <c r="Z3240">
        <v>0</v>
      </c>
      <c r="AA3240">
        <v>0</v>
      </c>
      <c r="AB3240">
        <v>20.052347869648173</v>
      </c>
      <c r="AC3240">
        <v>0</v>
      </c>
      <c r="AD3240">
        <v>0</v>
      </c>
      <c r="AE3240">
        <v>291.04969057286803</v>
      </c>
    </row>
    <row r="3241" spans="1:31" x14ac:dyDescent="0.25">
      <c r="A3241">
        <v>1632953</v>
      </c>
      <c r="B3241">
        <v>1</v>
      </c>
      <c r="C3241" t="s">
        <v>80</v>
      </c>
      <c r="D3241" t="s">
        <v>99</v>
      </c>
      <c r="E3241" t="s">
        <v>178</v>
      </c>
      <c r="F3241" t="s">
        <v>9501</v>
      </c>
      <c r="G3241" t="s">
        <v>227</v>
      </c>
      <c r="H3241" t="s">
        <v>149</v>
      </c>
      <c r="I3241" t="s">
        <v>135</v>
      </c>
      <c r="J3241" t="s">
        <v>136</v>
      </c>
      <c r="K3241" t="s">
        <v>137</v>
      </c>
      <c r="L3241" t="s">
        <v>9502</v>
      </c>
      <c r="M3241" t="s">
        <v>9503</v>
      </c>
      <c r="N3241">
        <v>2.673611111</v>
      </c>
      <c r="O3241">
        <v>0</v>
      </c>
      <c r="P3241">
        <v>3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1.1259154733409227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1.1259154733409227</v>
      </c>
    </row>
    <row r="3242" spans="1:31" x14ac:dyDescent="0.25">
      <c r="A3242">
        <v>1632807</v>
      </c>
      <c r="B3242">
        <v>1</v>
      </c>
      <c r="C3242" t="s">
        <v>80</v>
      </c>
      <c r="D3242" t="s">
        <v>84</v>
      </c>
      <c r="E3242" t="s">
        <v>131</v>
      </c>
      <c r="F3242" t="s">
        <v>9504</v>
      </c>
      <c r="G3242" t="s">
        <v>195</v>
      </c>
      <c r="H3242" t="s">
        <v>134</v>
      </c>
      <c r="I3242" t="s">
        <v>135</v>
      </c>
      <c r="J3242" t="s">
        <v>136</v>
      </c>
      <c r="K3242" t="s">
        <v>137</v>
      </c>
      <c r="L3242" t="s">
        <v>9505</v>
      </c>
      <c r="M3242" t="s">
        <v>9506</v>
      </c>
      <c r="N3242">
        <v>3.8283333329999998</v>
      </c>
      <c r="O3242">
        <v>0</v>
      </c>
      <c r="P3242">
        <v>32</v>
      </c>
      <c r="Q3242">
        <v>0</v>
      </c>
      <c r="R3242">
        <v>22</v>
      </c>
      <c r="S3242">
        <v>0</v>
      </c>
      <c r="T3242">
        <v>4</v>
      </c>
      <c r="U3242">
        <v>0</v>
      </c>
      <c r="V3242">
        <v>0</v>
      </c>
      <c r="W3242">
        <v>0</v>
      </c>
      <c r="X3242">
        <v>15.502028576245419</v>
      </c>
      <c r="Y3242">
        <v>0</v>
      </c>
      <c r="Z3242">
        <v>15.440804377128181</v>
      </c>
      <c r="AA3242">
        <v>0</v>
      </c>
      <c r="AB3242">
        <v>23.204098044907511</v>
      </c>
      <c r="AC3242">
        <v>0</v>
      </c>
      <c r="AD3242">
        <v>0</v>
      </c>
      <c r="AE3242">
        <v>54.146930998281107</v>
      </c>
    </row>
    <row r="3243" spans="1:31" x14ac:dyDescent="0.25">
      <c r="A3243">
        <v>1632561</v>
      </c>
      <c r="B3243">
        <v>1</v>
      </c>
      <c r="C3243" t="s">
        <v>80</v>
      </c>
      <c r="D3243" t="s">
        <v>106</v>
      </c>
      <c r="E3243" t="s">
        <v>178</v>
      </c>
      <c r="F3243" t="s">
        <v>5923</v>
      </c>
      <c r="G3243" t="s">
        <v>227</v>
      </c>
      <c r="H3243" t="s">
        <v>149</v>
      </c>
      <c r="I3243" t="s">
        <v>135</v>
      </c>
      <c r="J3243" t="s">
        <v>136</v>
      </c>
      <c r="K3243" t="s">
        <v>137</v>
      </c>
      <c r="L3243" t="s">
        <v>9507</v>
      </c>
      <c r="M3243" t="s">
        <v>9508</v>
      </c>
      <c r="N3243">
        <v>1.33</v>
      </c>
      <c r="O3243">
        <v>0</v>
      </c>
      <c r="P3243">
        <v>4</v>
      </c>
      <c r="Q3243">
        <v>0</v>
      </c>
      <c r="R3243">
        <v>4</v>
      </c>
      <c r="S3243">
        <v>0</v>
      </c>
      <c r="T3243">
        <v>3</v>
      </c>
      <c r="U3243">
        <v>0</v>
      </c>
      <c r="V3243">
        <v>0</v>
      </c>
      <c r="W3243">
        <v>0</v>
      </c>
      <c r="X3243">
        <v>1.1934684935842501</v>
      </c>
      <c r="Y3243">
        <v>0</v>
      </c>
      <c r="Z3243">
        <v>5.1664227581594044</v>
      </c>
      <c r="AA3243">
        <v>0</v>
      </c>
      <c r="AB3243">
        <v>3.4302325937133333E-3</v>
      </c>
      <c r="AC3243">
        <v>0</v>
      </c>
      <c r="AD3243">
        <v>0</v>
      </c>
      <c r="AE3243">
        <v>6.3633214843373676</v>
      </c>
    </row>
    <row r="3244" spans="1:31" x14ac:dyDescent="0.25">
      <c r="A3244">
        <v>1632704</v>
      </c>
      <c r="B3244">
        <v>1</v>
      </c>
      <c r="C3244" t="s">
        <v>80</v>
      </c>
      <c r="D3244" t="s">
        <v>83</v>
      </c>
      <c r="E3244" t="s">
        <v>146</v>
      </c>
      <c r="F3244" t="s">
        <v>9509</v>
      </c>
      <c r="G3244" t="s">
        <v>142</v>
      </c>
      <c r="H3244" t="s">
        <v>149</v>
      </c>
      <c r="I3244" t="s">
        <v>135</v>
      </c>
      <c r="J3244" t="s">
        <v>136</v>
      </c>
      <c r="K3244" t="s">
        <v>143</v>
      </c>
      <c r="L3244" t="s">
        <v>9510</v>
      </c>
      <c r="M3244" t="s">
        <v>9511</v>
      </c>
      <c r="N3244">
        <v>3.142222222</v>
      </c>
      <c r="O3244">
        <v>0</v>
      </c>
      <c r="P3244">
        <v>429</v>
      </c>
      <c r="Q3244">
        <v>0</v>
      </c>
      <c r="R3244">
        <v>0</v>
      </c>
      <c r="S3244">
        <v>0</v>
      </c>
      <c r="T3244">
        <v>29</v>
      </c>
      <c r="U3244">
        <v>0</v>
      </c>
      <c r="V3244">
        <v>0</v>
      </c>
      <c r="W3244">
        <v>0</v>
      </c>
      <c r="X3244">
        <v>378.47113260174234</v>
      </c>
      <c r="Y3244">
        <v>0</v>
      </c>
      <c r="Z3244">
        <v>0</v>
      </c>
      <c r="AA3244">
        <v>0</v>
      </c>
      <c r="AB3244">
        <v>159.79989615466786</v>
      </c>
      <c r="AC3244">
        <v>0</v>
      </c>
      <c r="AD3244">
        <v>0</v>
      </c>
      <c r="AE3244">
        <v>538.27102875641026</v>
      </c>
    </row>
    <row r="3245" spans="1:31" x14ac:dyDescent="0.25">
      <c r="A3245">
        <v>1632727</v>
      </c>
      <c r="B3245">
        <v>1</v>
      </c>
      <c r="C3245" t="s">
        <v>80</v>
      </c>
      <c r="D3245" t="s">
        <v>82</v>
      </c>
      <c r="E3245" t="s">
        <v>131</v>
      </c>
      <c r="F3245" t="s">
        <v>9512</v>
      </c>
      <c r="G3245" t="s">
        <v>235</v>
      </c>
      <c r="H3245" t="s">
        <v>134</v>
      </c>
      <c r="I3245" t="s">
        <v>135</v>
      </c>
      <c r="J3245" t="s">
        <v>136</v>
      </c>
      <c r="K3245" t="s">
        <v>143</v>
      </c>
      <c r="L3245" t="s">
        <v>9513</v>
      </c>
      <c r="M3245" t="s">
        <v>9514</v>
      </c>
      <c r="N3245">
        <v>0.39333333300000001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166</v>
      </c>
      <c r="U3245">
        <v>0</v>
      </c>
      <c r="V3245">
        <v>0</v>
      </c>
      <c r="W3245">
        <v>0</v>
      </c>
      <c r="X3245">
        <v>2.1661602371574998E-2</v>
      </c>
      <c r="Y3245">
        <v>0</v>
      </c>
      <c r="Z3245">
        <v>0</v>
      </c>
      <c r="AA3245">
        <v>0</v>
      </c>
      <c r="AB3245">
        <v>68.148434067828561</v>
      </c>
      <c r="AC3245">
        <v>0</v>
      </c>
      <c r="AD3245">
        <v>0</v>
      </c>
      <c r="AE3245">
        <v>68.170095670200141</v>
      </c>
    </row>
    <row r="3246" spans="1:31" x14ac:dyDescent="0.25">
      <c r="A3246">
        <v>1632747</v>
      </c>
      <c r="B3246">
        <v>1</v>
      </c>
      <c r="C3246" t="s">
        <v>80</v>
      </c>
      <c r="D3246" t="s">
        <v>95</v>
      </c>
      <c r="E3246" t="s">
        <v>204</v>
      </c>
      <c r="F3246" t="s">
        <v>9515</v>
      </c>
      <c r="G3246" t="s">
        <v>4692</v>
      </c>
      <c r="H3246" t="s">
        <v>134</v>
      </c>
      <c r="I3246" t="s">
        <v>135</v>
      </c>
      <c r="J3246" t="s">
        <v>136</v>
      </c>
      <c r="K3246" t="s">
        <v>137</v>
      </c>
      <c r="L3246" t="s">
        <v>9516</v>
      </c>
      <c r="M3246" t="s">
        <v>9517</v>
      </c>
      <c r="N3246">
        <v>0.69777777699999999</v>
      </c>
      <c r="O3246">
        <v>2</v>
      </c>
      <c r="P3246">
        <v>1307</v>
      </c>
      <c r="Q3246">
        <v>12</v>
      </c>
      <c r="R3246">
        <v>10</v>
      </c>
      <c r="S3246">
        <v>15</v>
      </c>
      <c r="T3246">
        <v>87</v>
      </c>
      <c r="U3246">
        <v>1</v>
      </c>
      <c r="V3246">
        <v>0</v>
      </c>
      <c r="W3246">
        <v>0.30059920179139998</v>
      </c>
      <c r="X3246">
        <v>198.90586806933072</v>
      </c>
      <c r="Y3246">
        <v>20.037286984721998</v>
      </c>
      <c r="Z3246">
        <v>0.96993848503731006</v>
      </c>
      <c r="AA3246">
        <v>110.97031502778006</v>
      </c>
      <c r="AB3246">
        <v>94.976735289257277</v>
      </c>
      <c r="AC3246">
        <v>2.5232602972052161</v>
      </c>
      <c r="AD3246">
        <v>0</v>
      </c>
      <c r="AE3246">
        <v>428.68400335512405</v>
      </c>
    </row>
    <row r="3247" spans="1:31" x14ac:dyDescent="0.25">
      <c r="A3247">
        <v>1632913</v>
      </c>
      <c r="B3247">
        <v>1</v>
      </c>
      <c r="C3247" t="s">
        <v>80</v>
      </c>
      <c r="D3247" t="s">
        <v>101</v>
      </c>
      <c r="E3247" t="s">
        <v>152</v>
      </c>
      <c r="F3247" t="s">
        <v>9518</v>
      </c>
      <c r="G3247" t="s">
        <v>172</v>
      </c>
      <c r="H3247" t="s">
        <v>149</v>
      </c>
      <c r="I3247" t="s">
        <v>135</v>
      </c>
      <c r="J3247" t="s">
        <v>3</v>
      </c>
      <c r="K3247" t="s">
        <v>137</v>
      </c>
      <c r="L3247" t="s">
        <v>9519</v>
      </c>
      <c r="M3247" t="s">
        <v>9520</v>
      </c>
      <c r="N3247">
        <v>3.5280555549999999</v>
      </c>
      <c r="O3247">
        <v>0</v>
      </c>
      <c r="P3247">
        <v>1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0.25004854659332171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0.25004854659332171</v>
      </c>
    </row>
    <row r="3248" spans="1:31" x14ac:dyDescent="0.25">
      <c r="A3248">
        <v>1632847</v>
      </c>
      <c r="B3248">
        <v>1</v>
      </c>
      <c r="C3248" t="s">
        <v>80</v>
      </c>
      <c r="D3248" t="s">
        <v>96</v>
      </c>
      <c r="E3248" t="s">
        <v>178</v>
      </c>
      <c r="F3248" t="s">
        <v>9521</v>
      </c>
      <c r="G3248" t="s">
        <v>142</v>
      </c>
      <c r="H3248" t="s">
        <v>149</v>
      </c>
      <c r="I3248" t="s">
        <v>135</v>
      </c>
      <c r="J3248" t="s">
        <v>136</v>
      </c>
      <c r="K3248" t="s">
        <v>143</v>
      </c>
      <c r="L3248" t="s">
        <v>9522</v>
      </c>
      <c r="M3248" t="s">
        <v>9523</v>
      </c>
      <c r="N3248">
        <v>3.5794444439999999</v>
      </c>
      <c r="O3248">
        <v>0</v>
      </c>
      <c r="P3248">
        <v>31</v>
      </c>
      <c r="Q3248">
        <v>0</v>
      </c>
      <c r="R3248">
        <v>7</v>
      </c>
      <c r="S3248">
        <v>0</v>
      </c>
      <c r="T3248">
        <v>4</v>
      </c>
      <c r="U3248">
        <v>0</v>
      </c>
      <c r="V3248">
        <v>0</v>
      </c>
      <c r="W3248">
        <v>0</v>
      </c>
      <c r="X3248">
        <v>47.261542128176139</v>
      </c>
      <c r="Y3248">
        <v>0</v>
      </c>
      <c r="Z3248">
        <v>8.8436620097720677</v>
      </c>
      <c r="AA3248">
        <v>0</v>
      </c>
      <c r="AB3248">
        <v>58.703250020085434</v>
      </c>
      <c r="AC3248">
        <v>0</v>
      </c>
      <c r="AD3248">
        <v>0</v>
      </c>
      <c r="AE3248">
        <v>114.80845415803364</v>
      </c>
    </row>
    <row r="3249" spans="1:31" x14ac:dyDescent="0.25">
      <c r="A3249">
        <v>1632890</v>
      </c>
      <c r="B3249">
        <v>1</v>
      </c>
      <c r="C3249" t="s">
        <v>80</v>
      </c>
      <c r="D3249" t="s">
        <v>96</v>
      </c>
      <c r="E3249" t="s">
        <v>1154</v>
      </c>
      <c r="F3249" t="s">
        <v>9524</v>
      </c>
      <c r="G3249" t="s">
        <v>260</v>
      </c>
      <c r="H3249" t="s">
        <v>149</v>
      </c>
      <c r="I3249" t="s">
        <v>135</v>
      </c>
      <c r="J3249" t="s">
        <v>136</v>
      </c>
      <c r="K3249" t="s">
        <v>137</v>
      </c>
      <c r="L3249" t="s">
        <v>9525</v>
      </c>
      <c r="M3249" t="s">
        <v>9526</v>
      </c>
      <c r="N3249">
        <v>6.9880555549999999</v>
      </c>
      <c r="O3249">
        <v>0</v>
      </c>
      <c r="P3249">
        <v>20</v>
      </c>
      <c r="Q3249">
        <v>0</v>
      </c>
      <c r="R3249">
        <v>18</v>
      </c>
      <c r="S3249">
        <v>0</v>
      </c>
      <c r="T3249">
        <v>11</v>
      </c>
      <c r="U3249">
        <v>0</v>
      </c>
      <c r="V3249">
        <v>0</v>
      </c>
      <c r="W3249">
        <v>0</v>
      </c>
      <c r="X3249">
        <v>81.624649948194346</v>
      </c>
      <c r="Y3249">
        <v>0</v>
      </c>
      <c r="Z3249">
        <v>61.833213024082767</v>
      </c>
      <c r="AA3249">
        <v>0</v>
      </c>
      <c r="AB3249">
        <v>65.791976888662319</v>
      </c>
      <c r="AC3249">
        <v>0</v>
      </c>
      <c r="AD3249">
        <v>0</v>
      </c>
      <c r="AE3249">
        <v>209.2498398609394</v>
      </c>
    </row>
    <row r="3250" spans="1:31" x14ac:dyDescent="0.25">
      <c r="A3250">
        <v>1633039</v>
      </c>
      <c r="B3250">
        <v>1</v>
      </c>
      <c r="C3250" t="s">
        <v>80</v>
      </c>
      <c r="D3250" t="s">
        <v>85</v>
      </c>
      <c r="E3250" t="s">
        <v>152</v>
      </c>
      <c r="F3250" t="s">
        <v>9527</v>
      </c>
      <c r="G3250" t="s">
        <v>154</v>
      </c>
      <c r="H3250" t="s">
        <v>149</v>
      </c>
      <c r="I3250" t="s">
        <v>135</v>
      </c>
      <c r="J3250" t="s">
        <v>136</v>
      </c>
      <c r="K3250" t="s">
        <v>137</v>
      </c>
      <c r="L3250" t="s">
        <v>9528</v>
      </c>
      <c r="M3250" t="s">
        <v>9529</v>
      </c>
      <c r="N3250">
        <v>3.3619444440000001</v>
      </c>
      <c r="O3250">
        <v>0</v>
      </c>
      <c r="P3250">
        <v>11</v>
      </c>
      <c r="Q3250">
        <v>0</v>
      </c>
      <c r="R3250">
        <v>0</v>
      </c>
      <c r="S3250">
        <v>0</v>
      </c>
      <c r="T3250">
        <v>1</v>
      </c>
      <c r="U3250">
        <v>0</v>
      </c>
      <c r="V3250">
        <v>0</v>
      </c>
      <c r="W3250">
        <v>0</v>
      </c>
      <c r="X3250">
        <v>8.0229879951275969</v>
      </c>
      <c r="Y3250">
        <v>0</v>
      </c>
      <c r="Z3250">
        <v>0</v>
      </c>
      <c r="AA3250">
        <v>0</v>
      </c>
      <c r="AB3250">
        <v>6.4773320460333335E-4</v>
      </c>
      <c r="AC3250">
        <v>0</v>
      </c>
      <c r="AD3250">
        <v>0</v>
      </c>
      <c r="AE3250">
        <v>8.0236357283322004</v>
      </c>
    </row>
    <row r="3251" spans="1:31" x14ac:dyDescent="0.25">
      <c r="A3251">
        <v>1632578</v>
      </c>
      <c r="B3251">
        <v>1</v>
      </c>
      <c r="C3251" t="s">
        <v>80</v>
      </c>
      <c r="D3251" t="s">
        <v>98</v>
      </c>
      <c r="E3251" t="s">
        <v>146</v>
      </c>
      <c r="F3251" t="s">
        <v>6308</v>
      </c>
      <c r="G3251" t="s">
        <v>148</v>
      </c>
      <c r="H3251" t="s">
        <v>149</v>
      </c>
      <c r="I3251" t="s">
        <v>135</v>
      </c>
      <c r="J3251" t="s">
        <v>136</v>
      </c>
      <c r="K3251" t="s">
        <v>143</v>
      </c>
      <c r="L3251" t="s">
        <v>9530</v>
      </c>
      <c r="M3251" t="s">
        <v>9531</v>
      </c>
      <c r="N3251">
        <v>7.5891258329999998</v>
      </c>
      <c r="O3251">
        <v>0</v>
      </c>
      <c r="P3251">
        <v>212</v>
      </c>
      <c r="Q3251">
        <v>0</v>
      </c>
      <c r="R3251">
        <v>7</v>
      </c>
      <c r="S3251">
        <v>0</v>
      </c>
      <c r="T3251">
        <v>37</v>
      </c>
      <c r="U3251">
        <v>0</v>
      </c>
      <c r="V3251">
        <v>0</v>
      </c>
      <c r="W3251">
        <v>0</v>
      </c>
      <c r="X3251">
        <v>242.41797223202022</v>
      </c>
      <c r="Y3251">
        <v>0</v>
      </c>
      <c r="Z3251">
        <v>5.1660852990608213</v>
      </c>
      <c r="AA3251">
        <v>0</v>
      </c>
      <c r="AB3251">
        <v>144.64318795005263</v>
      </c>
      <c r="AC3251">
        <v>0</v>
      </c>
      <c r="AD3251">
        <v>0</v>
      </c>
      <c r="AE3251">
        <v>392.22724548113365</v>
      </c>
    </row>
    <row r="3252" spans="1:31" x14ac:dyDescent="0.25">
      <c r="A3252">
        <v>1633076</v>
      </c>
      <c r="B3252">
        <v>1</v>
      </c>
      <c r="C3252" t="s">
        <v>80</v>
      </c>
      <c r="D3252" t="s">
        <v>104</v>
      </c>
      <c r="E3252" t="s">
        <v>362</v>
      </c>
      <c r="F3252" t="s">
        <v>9532</v>
      </c>
      <c r="G3252" t="s">
        <v>900</v>
      </c>
      <c r="H3252" t="s">
        <v>149</v>
      </c>
      <c r="I3252" t="s">
        <v>135</v>
      </c>
      <c r="J3252" t="s">
        <v>136</v>
      </c>
      <c r="K3252" t="s">
        <v>137</v>
      </c>
      <c r="L3252" t="s">
        <v>9533</v>
      </c>
      <c r="M3252" t="s">
        <v>9534</v>
      </c>
      <c r="N3252">
        <v>1.656111111</v>
      </c>
      <c r="O3252">
        <v>0</v>
      </c>
      <c r="P3252">
        <v>63</v>
      </c>
      <c r="Q3252">
        <v>0</v>
      </c>
      <c r="R3252">
        <v>0</v>
      </c>
      <c r="S3252">
        <v>0</v>
      </c>
      <c r="T3252">
        <v>5</v>
      </c>
      <c r="U3252">
        <v>0</v>
      </c>
      <c r="V3252">
        <v>0</v>
      </c>
      <c r="W3252">
        <v>0</v>
      </c>
      <c r="X3252">
        <v>28.766816677295953</v>
      </c>
      <c r="Y3252">
        <v>0</v>
      </c>
      <c r="Z3252">
        <v>0</v>
      </c>
      <c r="AA3252">
        <v>0</v>
      </c>
      <c r="AB3252">
        <v>5.4723246767684959</v>
      </c>
      <c r="AC3252">
        <v>0</v>
      </c>
      <c r="AD3252">
        <v>0</v>
      </c>
      <c r="AE3252">
        <v>34.239141354064451</v>
      </c>
    </row>
    <row r="3253" spans="1:31" x14ac:dyDescent="0.25">
      <c r="A3253">
        <v>1632933</v>
      </c>
      <c r="B3253">
        <v>1</v>
      </c>
      <c r="C3253" t="s">
        <v>80</v>
      </c>
      <c r="D3253" t="s">
        <v>108</v>
      </c>
      <c r="E3253" t="s">
        <v>178</v>
      </c>
      <c r="F3253" t="s">
        <v>9535</v>
      </c>
      <c r="G3253" t="s">
        <v>403</v>
      </c>
      <c r="H3253" t="s">
        <v>149</v>
      </c>
      <c r="I3253" t="s">
        <v>135</v>
      </c>
      <c r="J3253" t="s">
        <v>136</v>
      </c>
      <c r="K3253" t="s">
        <v>137</v>
      </c>
      <c r="L3253" t="s">
        <v>9536</v>
      </c>
      <c r="M3253" t="s">
        <v>9537</v>
      </c>
      <c r="N3253">
        <v>0.97722222199999997</v>
      </c>
      <c r="O3253">
        <v>0</v>
      </c>
      <c r="P3253">
        <v>16</v>
      </c>
      <c r="Q3253">
        <v>0</v>
      </c>
      <c r="R3253">
        <v>11</v>
      </c>
      <c r="S3253">
        <v>0</v>
      </c>
      <c r="T3253">
        <v>5</v>
      </c>
      <c r="U3253">
        <v>0</v>
      </c>
      <c r="V3253">
        <v>0</v>
      </c>
      <c r="W3253">
        <v>0</v>
      </c>
      <c r="X3253">
        <v>3.511068919736847</v>
      </c>
      <c r="Y3253">
        <v>0</v>
      </c>
      <c r="Z3253">
        <v>2.3327131654971991</v>
      </c>
      <c r="AA3253">
        <v>0</v>
      </c>
      <c r="AB3253">
        <v>3.4592081996193085</v>
      </c>
      <c r="AC3253">
        <v>0</v>
      </c>
      <c r="AD3253">
        <v>0</v>
      </c>
      <c r="AE3253">
        <v>9.3029902848533546</v>
      </c>
    </row>
    <row r="3254" spans="1:31" x14ac:dyDescent="0.25">
      <c r="A3254">
        <v>1632970</v>
      </c>
      <c r="B3254">
        <v>1</v>
      </c>
      <c r="C3254" t="s">
        <v>80</v>
      </c>
      <c r="D3254" t="s">
        <v>108</v>
      </c>
      <c r="E3254" t="s">
        <v>152</v>
      </c>
      <c r="F3254" t="s">
        <v>9538</v>
      </c>
      <c r="G3254" t="s">
        <v>154</v>
      </c>
      <c r="H3254" t="s">
        <v>149</v>
      </c>
      <c r="I3254" t="s">
        <v>135</v>
      </c>
      <c r="J3254" t="s">
        <v>136</v>
      </c>
      <c r="K3254" t="s">
        <v>137</v>
      </c>
      <c r="L3254" t="s">
        <v>9539</v>
      </c>
      <c r="M3254" t="s">
        <v>9540</v>
      </c>
      <c r="N3254">
        <v>0.770277777</v>
      </c>
      <c r="O3254">
        <v>0</v>
      </c>
      <c r="P3254">
        <v>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0.25596015912035003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0.25596015912035003</v>
      </c>
    </row>
    <row r="3255" spans="1:31" x14ac:dyDescent="0.25">
      <c r="A3255">
        <v>1633268</v>
      </c>
      <c r="B3255">
        <v>1</v>
      </c>
      <c r="C3255" t="s">
        <v>80</v>
      </c>
      <c r="D3255" t="s">
        <v>100</v>
      </c>
      <c r="E3255" t="s">
        <v>140</v>
      </c>
      <c r="F3255" t="s">
        <v>9541</v>
      </c>
      <c r="G3255" t="s">
        <v>161</v>
      </c>
      <c r="H3255" t="s">
        <v>134</v>
      </c>
      <c r="I3255" t="s">
        <v>135</v>
      </c>
      <c r="J3255" t="s">
        <v>136</v>
      </c>
      <c r="K3255" t="s">
        <v>137</v>
      </c>
      <c r="L3255" t="s">
        <v>9542</v>
      </c>
      <c r="M3255" t="s">
        <v>9543</v>
      </c>
      <c r="N3255">
        <v>1.2641666659999999</v>
      </c>
      <c r="O3255">
        <v>5</v>
      </c>
      <c r="P3255">
        <v>159</v>
      </c>
      <c r="Q3255">
        <v>8</v>
      </c>
      <c r="R3255">
        <v>76</v>
      </c>
      <c r="S3255">
        <v>17</v>
      </c>
      <c r="T3255">
        <v>607</v>
      </c>
      <c r="U3255">
        <v>12</v>
      </c>
      <c r="V3255">
        <v>131</v>
      </c>
      <c r="W3255">
        <v>1.3318138071026699</v>
      </c>
      <c r="X3255">
        <v>46.510106710880009</v>
      </c>
      <c r="Y3255">
        <v>27.451596564580072</v>
      </c>
      <c r="Z3255">
        <v>13.055287013944691</v>
      </c>
      <c r="AA3255">
        <v>95.242171255937208</v>
      </c>
      <c r="AB3255">
        <v>767.91542941574903</v>
      </c>
      <c r="AC3255">
        <v>634.57031921461635</v>
      </c>
      <c r="AD3255">
        <v>1496.9055874841738</v>
      </c>
      <c r="AE3255">
        <v>3082.9823114669839</v>
      </c>
    </row>
    <row r="3256" spans="1:31" x14ac:dyDescent="0.25">
      <c r="A3256">
        <v>1633182</v>
      </c>
      <c r="B3256">
        <v>1</v>
      </c>
      <c r="C3256" t="s">
        <v>80</v>
      </c>
      <c r="D3256" t="s">
        <v>90</v>
      </c>
      <c r="E3256" t="s">
        <v>131</v>
      </c>
      <c r="F3256" t="s">
        <v>9544</v>
      </c>
      <c r="G3256" t="s">
        <v>172</v>
      </c>
      <c r="H3256" t="s">
        <v>134</v>
      </c>
      <c r="I3256" t="s">
        <v>135</v>
      </c>
      <c r="J3256" t="s">
        <v>3</v>
      </c>
      <c r="K3256" t="s">
        <v>137</v>
      </c>
      <c r="L3256" t="s">
        <v>9545</v>
      </c>
      <c r="M3256" t="s">
        <v>9546</v>
      </c>
      <c r="N3256">
        <v>6.1102777770000003</v>
      </c>
      <c r="O3256">
        <v>0</v>
      </c>
      <c r="P3256">
        <v>215</v>
      </c>
      <c r="Q3256">
        <v>0</v>
      </c>
      <c r="R3256">
        <v>0</v>
      </c>
      <c r="S3256">
        <v>0</v>
      </c>
      <c r="T3256">
        <v>7</v>
      </c>
      <c r="U3256">
        <v>0</v>
      </c>
      <c r="V3256">
        <v>0</v>
      </c>
      <c r="W3256">
        <v>0</v>
      </c>
      <c r="X3256">
        <v>336.41088782312966</v>
      </c>
      <c r="Y3256">
        <v>0</v>
      </c>
      <c r="Z3256">
        <v>0</v>
      </c>
      <c r="AA3256">
        <v>0</v>
      </c>
      <c r="AB3256">
        <v>7.8046979383660116</v>
      </c>
      <c r="AC3256">
        <v>0</v>
      </c>
      <c r="AD3256">
        <v>0</v>
      </c>
      <c r="AE3256">
        <v>344.21558576149567</v>
      </c>
    </row>
    <row r="3257" spans="1:31" x14ac:dyDescent="0.25">
      <c r="A3257">
        <v>1632784</v>
      </c>
      <c r="B3257">
        <v>1</v>
      </c>
      <c r="C3257" t="s">
        <v>80</v>
      </c>
      <c r="D3257" t="s">
        <v>103</v>
      </c>
      <c r="E3257" t="s">
        <v>204</v>
      </c>
      <c r="F3257" t="s">
        <v>7529</v>
      </c>
      <c r="G3257" t="s">
        <v>161</v>
      </c>
      <c r="H3257" t="s">
        <v>134</v>
      </c>
      <c r="I3257" t="s">
        <v>135</v>
      </c>
      <c r="J3257" t="s">
        <v>136</v>
      </c>
      <c r="K3257" t="s">
        <v>137</v>
      </c>
      <c r="L3257" t="s">
        <v>9547</v>
      </c>
      <c r="M3257" t="s">
        <v>9548</v>
      </c>
      <c r="N3257">
        <v>0.106944444</v>
      </c>
      <c r="O3257">
        <v>15</v>
      </c>
      <c r="P3257">
        <v>1500</v>
      </c>
      <c r="Q3257">
        <v>9</v>
      </c>
      <c r="R3257">
        <v>220</v>
      </c>
      <c r="S3257">
        <v>14</v>
      </c>
      <c r="T3257">
        <v>170</v>
      </c>
      <c r="U3257">
        <v>0</v>
      </c>
      <c r="V3257">
        <v>0</v>
      </c>
      <c r="W3257">
        <v>0.36799038369629855</v>
      </c>
      <c r="X3257">
        <v>31.465535365992171</v>
      </c>
      <c r="Y3257">
        <v>2.8669553649265369</v>
      </c>
      <c r="Z3257">
        <v>4.7098275589958547</v>
      </c>
      <c r="AA3257">
        <v>2.8887451401707405</v>
      </c>
      <c r="AB3257">
        <v>14.030992284258211</v>
      </c>
      <c r="AC3257">
        <v>0</v>
      </c>
      <c r="AD3257">
        <v>0</v>
      </c>
      <c r="AE3257">
        <v>56.330046098039816</v>
      </c>
    </row>
    <row r="3258" spans="1:31" x14ac:dyDescent="0.25">
      <c r="A3258">
        <v>1633225</v>
      </c>
      <c r="B3258">
        <v>1</v>
      </c>
      <c r="C3258" t="s">
        <v>80</v>
      </c>
      <c r="D3258" t="s">
        <v>96</v>
      </c>
      <c r="E3258" t="s">
        <v>131</v>
      </c>
      <c r="F3258" t="s">
        <v>5648</v>
      </c>
      <c r="G3258" t="s">
        <v>2806</v>
      </c>
      <c r="H3258" t="s">
        <v>134</v>
      </c>
      <c r="I3258" t="s">
        <v>135</v>
      </c>
      <c r="J3258" t="s">
        <v>136</v>
      </c>
      <c r="K3258" t="s">
        <v>137</v>
      </c>
      <c r="L3258" t="s">
        <v>9549</v>
      </c>
      <c r="M3258" t="s">
        <v>9550</v>
      </c>
      <c r="N3258">
        <v>2.366666666</v>
      </c>
      <c r="O3258">
        <v>0</v>
      </c>
      <c r="P3258">
        <v>8</v>
      </c>
      <c r="Q3258">
        <v>0</v>
      </c>
      <c r="R3258">
        <v>4</v>
      </c>
      <c r="S3258">
        <v>0</v>
      </c>
      <c r="T3258">
        <v>2</v>
      </c>
      <c r="U3258">
        <v>0</v>
      </c>
      <c r="V3258">
        <v>0</v>
      </c>
      <c r="W3258">
        <v>0</v>
      </c>
      <c r="X3258">
        <v>1.2498202878877258</v>
      </c>
      <c r="Y3258">
        <v>0</v>
      </c>
      <c r="Z3258">
        <v>1.4794695463738854</v>
      </c>
      <c r="AA3258">
        <v>0</v>
      </c>
      <c r="AB3258">
        <v>5.7432212807292693</v>
      </c>
      <c r="AC3258">
        <v>0</v>
      </c>
      <c r="AD3258">
        <v>0</v>
      </c>
      <c r="AE3258">
        <v>8.4725111149908798</v>
      </c>
    </row>
    <row r="3259" spans="1:31" x14ac:dyDescent="0.25">
      <c r="A3259">
        <v>1633142</v>
      </c>
      <c r="B3259">
        <v>1</v>
      </c>
      <c r="C3259" t="s">
        <v>80</v>
      </c>
      <c r="D3259" t="s">
        <v>95</v>
      </c>
      <c r="E3259" t="s">
        <v>140</v>
      </c>
      <c r="F3259" t="s">
        <v>9551</v>
      </c>
      <c r="G3259" t="s">
        <v>161</v>
      </c>
      <c r="H3259" t="s">
        <v>134</v>
      </c>
      <c r="I3259" t="s">
        <v>135</v>
      </c>
      <c r="J3259" t="s">
        <v>136</v>
      </c>
      <c r="K3259" t="s">
        <v>137</v>
      </c>
      <c r="L3259" t="s">
        <v>9552</v>
      </c>
      <c r="M3259" t="s">
        <v>9553</v>
      </c>
      <c r="N3259">
        <v>0.134444444</v>
      </c>
      <c r="O3259">
        <v>1</v>
      </c>
      <c r="P3259">
        <v>11461</v>
      </c>
      <c r="Q3259">
        <v>3</v>
      </c>
      <c r="R3259">
        <v>1</v>
      </c>
      <c r="S3259">
        <v>13</v>
      </c>
      <c r="T3259">
        <v>1432</v>
      </c>
      <c r="U3259">
        <v>0</v>
      </c>
      <c r="V3259">
        <v>0</v>
      </c>
      <c r="W3259">
        <v>7.6041022200000002E-2</v>
      </c>
      <c r="X3259">
        <v>467.25360826765939</v>
      </c>
      <c r="Y3259">
        <v>0.27375825473920007</v>
      </c>
      <c r="Z3259">
        <v>2.2675970980177776E-2</v>
      </c>
      <c r="AA3259">
        <v>53.014082242175149</v>
      </c>
      <c r="AB3259">
        <v>166.46942072874131</v>
      </c>
      <c r="AC3259">
        <v>0</v>
      </c>
      <c r="AD3259">
        <v>0</v>
      </c>
      <c r="AE3259">
        <v>687.10958648649523</v>
      </c>
    </row>
    <row r="3260" spans="1:31" x14ac:dyDescent="0.25">
      <c r="A3260">
        <v>1632810</v>
      </c>
      <c r="B3260">
        <v>1</v>
      </c>
      <c r="C3260" t="s">
        <v>81</v>
      </c>
      <c r="D3260" t="s">
        <v>118</v>
      </c>
      <c r="E3260" t="s">
        <v>152</v>
      </c>
      <c r="F3260" t="s">
        <v>9554</v>
      </c>
      <c r="G3260" t="s">
        <v>154</v>
      </c>
      <c r="H3260" t="s">
        <v>149</v>
      </c>
      <c r="I3260" t="s">
        <v>135</v>
      </c>
      <c r="J3260" t="s">
        <v>136</v>
      </c>
      <c r="K3260" t="s">
        <v>137</v>
      </c>
      <c r="L3260" t="s">
        <v>9555</v>
      </c>
      <c r="M3260" t="s">
        <v>9556</v>
      </c>
      <c r="N3260">
        <v>3.270277777</v>
      </c>
      <c r="O3260">
        <v>0</v>
      </c>
      <c r="P3260">
        <v>1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0.21988345661269165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0.21988345661269165</v>
      </c>
    </row>
    <row r="3261" spans="1:31" x14ac:dyDescent="0.25">
      <c r="A3261">
        <v>1632787</v>
      </c>
      <c r="B3261">
        <v>1</v>
      </c>
      <c r="C3261" t="s">
        <v>81</v>
      </c>
      <c r="D3261" t="s">
        <v>127</v>
      </c>
      <c r="E3261" t="s">
        <v>131</v>
      </c>
      <c r="F3261" t="s">
        <v>9557</v>
      </c>
      <c r="G3261" t="s">
        <v>161</v>
      </c>
      <c r="H3261" t="s">
        <v>134</v>
      </c>
      <c r="I3261" t="s">
        <v>191</v>
      </c>
      <c r="J3261" t="s">
        <v>136</v>
      </c>
      <c r="K3261" t="s">
        <v>137</v>
      </c>
      <c r="L3261" t="s">
        <v>9558</v>
      </c>
      <c r="M3261" t="s">
        <v>9559</v>
      </c>
      <c r="N3261">
        <v>5.5555550000000002E-3</v>
      </c>
      <c r="O3261">
        <v>0</v>
      </c>
      <c r="P3261">
        <v>414</v>
      </c>
      <c r="Q3261">
        <v>10</v>
      </c>
      <c r="R3261">
        <v>30</v>
      </c>
      <c r="S3261">
        <v>3</v>
      </c>
      <c r="T3261">
        <v>36</v>
      </c>
      <c r="U3261">
        <v>4</v>
      </c>
      <c r="V3261">
        <v>0</v>
      </c>
      <c r="W3261">
        <v>0</v>
      </c>
      <c r="X3261">
        <v>0.28908601650747767</v>
      </c>
      <c r="Y3261">
        <v>2.1779236763849998E-2</v>
      </c>
      <c r="Z3261">
        <v>1.4313888600838889E-2</v>
      </c>
      <c r="AA3261">
        <v>3.6443297455474171</v>
      </c>
      <c r="AB3261">
        <v>6.8888980373505562E-2</v>
      </c>
      <c r="AC3261">
        <v>0.9039522569104167</v>
      </c>
      <c r="AD3261">
        <v>0</v>
      </c>
      <c r="AE3261">
        <v>4.9423501247035055</v>
      </c>
    </row>
    <row r="3262" spans="1:31" x14ac:dyDescent="0.25">
      <c r="A3262">
        <v>1632618</v>
      </c>
      <c r="B3262">
        <v>1</v>
      </c>
      <c r="C3262" t="s">
        <v>80</v>
      </c>
      <c r="D3262" t="s">
        <v>104</v>
      </c>
      <c r="E3262" t="s">
        <v>204</v>
      </c>
      <c r="F3262" t="s">
        <v>9560</v>
      </c>
      <c r="G3262" t="s">
        <v>235</v>
      </c>
      <c r="H3262" t="s">
        <v>134</v>
      </c>
      <c r="I3262" t="s">
        <v>135</v>
      </c>
      <c r="J3262" t="s">
        <v>136</v>
      </c>
      <c r="K3262" t="s">
        <v>143</v>
      </c>
      <c r="L3262" t="s">
        <v>9561</v>
      </c>
      <c r="M3262" t="s">
        <v>9562</v>
      </c>
      <c r="N3262">
        <v>1.8277777770000001</v>
      </c>
      <c r="O3262">
        <v>0</v>
      </c>
      <c r="P3262">
        <v>978</v>
      </c>
      <c r="Q3262">
        <v>0</v>
      </c>
      <c r="R3262">
        <v>3</v>
      </c>
      <c r="S3262">
        <v>14</v>
      </c>
      <c r="T3262">
        <v>84</v>
      </c>
      <c r="U3262">
        <v>4</v>
      </c>
      <c r="V3262">
        <v>0</v>
      </c>
      <c r="W3262">
        <v>0</v>
      </c>
      <c r="X3262">
        <v>692.74637251828256</v>
      </c>
      <c r="Y3262">
        <v>0</v>
      </c>
      <c r="Z3262">
        <v>1.0056780934579777</v>
      </c>
      <c r="AA3262">
        <v>231.91693796374037</v>
      </c>
      <c r="AB3262">
        <v>247.05980230947662</v>
      </c>
      <c r="AC3262">
        <v>340.21142396077249</v>
      </c>
      <c r="AD3262">
        <v>0</v>
      </c>
      <c r="AE3262">
        <v>1512.94021484573</v>
      </c>
    </row>
    <row r="3263" spans="1:31" x14ac:dyDescent="0.25">
      <c r="A3263">
        <v>1632950</v>
      </c>
      <c r="B3263">
        <v>1</v>
      </c>
      <c r="C3263" t="s">
        <v>80</v>
      </c>
      <c r="D3263" t="s">
        <v>84</v>
      </c>
      <c r="E3263" t="s">
        <v>152</v>
      </c>
      <c r="F3263" t="s">
        <v>9563</v>
      </c>
      <c r="G3263" t="s">
        <v>154</v>
      </c>
      <c r="H3263" t="s">
        <v>149</v>
      </c>
      <c r="I3263" t="s">
        <v>135</v>
      </c>
      <c r="J3263" t="s">
        <v>136</v>
      </c>
      <c r="K3263" t="s">
        <v>137</v>
      </c>
      <c r="L3263" t="s">
        <v>9564</v>
      </c>
      <c r="M3263" t="s">
        <v>9565</v>
      </c>
      <c r="N3263">
        <v>3.457777777</v>
      </c>
      <c r="O3263">
        <v>0</v>
      </c>
      <c r="P3263">
        <v>3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4.7005300685896874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4.7005300685896874</v>
      </c>
    </row>
    <row r="3264" spans="1:31" x14ac:dyDescent="0.25">
      <c r="A3264">
        <v>1632641</v>
      </c>
      <c r="B3264">
        <v>1</v>
      </c>
      <c r="C3264" t="s">
        <v>80</v>
      </c>
      <c r="D3264" t="s">
        <v>104</v>
      </c>
      <c r="E3264" t="s">
        <v>204</v>
      </c>
      <c r="F3264" t="s">
        <v>9566</v>
      </c>
      <c r="G3264" t="s">
        <v>161</v>
      </c>
      <c r="H3264" t="s">
        <v>134</v>
      </c>
      <c r="I3264" t="s">
        <v>135</v>
      </c>
      <c r="J3264" t="s">
        <v>136</v>
      </c>
      <c r="K3264" t="s">
        <v>137</v>
      </c>
      <c r="L3264" t="s">
        <v>9567</v>
      </c>
      <c r="M3264" t="s">
        <v>9568</v>
      </c>
      <c r="N3264">
        <v>1.8716666660000001</v>
      </c>
      <c r="O3264">
        <v>7</v>
      </c>
      <c r="P3264">
        <v>29</v>
      </c>
      <c r="Q3264">
        <v>68</v>
      </c>
      <c r="R3264">
        <v>184</v>
      </c>
      <c r="S3264">
        <v>9</v>
      </c>
      <c r="T3264">
        <v>26</v>
      </c>
      <c r="U3264">
        <v>6</v>
      </c>
      <c r="V3264">
        <v>0</v>
      </c>
      <c r="W3264">
        <v>3.7380125162312612</v>
      </c>
      <c r="X3264">
        <v>10.076277817449965</v>
      </c>
      <c r="Y3264">
        <v>22.319610937291642</v>
      </c>
      <c r="Z3264">
        <v>59.444172851649078</v>
      </c>
      <c r="AA3264">
        <v>30.603790971963967</v>
      </c>
      <c r="AB3264">
        <v>26.690882332748995</v>
      </c>
      <c r="AC3264">
        <v>4002.0904621772197</v>
      </c>
      <c r="AD3264">
        <v>0</v>
      </c>
      <c r="AE3264">
        <v>4154.9632096045543</v>
      </c>
    </row>
    <row r="3265" spans="1:31" x14ac:dyDescent="0.25">
      <c r="A3265">
        <v>1632973</v>
      </c>
      <c r="B3265">
        <v>1</v>
      </c>
      <c r="C3265" t="s">
        <v>81</v>
      </c>
      <c r="D3265" t="s">
        <v>112</v>
      </c>
      <c r="E3265" t="s">
        <v>178</v>
      </c>
      <c r="F3265" t="s">
        <v>9569</v>
      </c>
      <c r="G3265" t="s">
        <v>227</v>
      </c>
      <c r="H3265" t="s">
        <v>149</v>
      </c>
      <c r="I3265" t="s">
        <v>135</v>
      </c>
      <c r="J3265" t="s">
        <v>136</v>
      </c>
      <c r="K3265" t="s">
        <v>137</v>
      </c>
      <c r="L3265" t="s">
        <v>9570</v>
      </c>
      <c r="M3265" t="s">
        <v>9571</v>
      </c>
      <c r="N3265">
        <v>1.8344444440000001</v>
      </c>
      <c r="O3265">
        <v>0</v>
      </c>
      <c r="P3265">
        <v>54</v>
      </c>
      <c r="Q3265">
        <v>0</v>
      </c>
      <c r="R3265">
        <v>0</v>
      </c>
      <c r="S3265">
        <v>0</v>
      </c>
      <c r="T3265">
        <v>1</v>
      </c>
      <c r="U3265">
        <v>0</v>
      </c>
      <c r="V3265">
        <v>0</v>
      </c>
      <c r="W3265">
        <v>0</v>
      </c>
      <c r="X3265">
        <v>11.542928002857717</v>
      </c>
      <c r="Y3265">
        <v>0</v>
      </c>
      <c r="Z3265">
        <v>0</v>
      </c>
      <c r="AA3265">
        <v>0</v>
      </c>
      <c r="AB3265">
        <v>3.3893204924444447E-5</v>
      </c>
      <c r="AC3265">
        <v>0</v>
      </c>
      <c r="AD3265">
        <v>0</v>
      </c>
      <c r="AE3265">
        <v>11.542961896062643</v>
      </c>
    </row>
    <row r="3266" spans="1:31" x14ac:dyDescent="0.25">
      <c r="A3266">
        <v>1633096</v>
      </c>
      <c r="B3266">
        <v>1</v>
      </c>
      <c r="C3266" t="s">
        <v>80</v>
      </c>
      <c r="D3266" t="s">
        <v>96</v>
      </c>
      <c r="E3266" t="s">
        <v>140</v>
      </c>
      <c r="F3266" t="s">
        <v>2321</v>
      </c>
      <c r="G3266" t="s">
        <v>161</v>
      </c>
      <c r="H3266" t="s">
        <v>134</v>
      </c>
      <c r="I3266" t="s">
        <v>135</v>
      </c>
      <c r="J3266" t="s">
        <v>136</v>
      </c>
      <c r="K3266" t="s">
        <v>137</v>
      </c>
      <c r="L3266" t="s">
        <v>9572</v>
      </c>
      <c r="M3266" t="s">
        <v>9573</v>
      </c>
      <c r="N3266">
        <v>0.10611111099999999</v>
      </c>
      <c r="O3266">
        <v>9</v>
      </c>
      <c r="P3266">
        <v>1029</v>
      </c>
      <c r="Q3266">
        <v>20</v>
      </c>
      <c r="R3266">
        <v>60</v>
      </c>
      <c r="S3266">
        <v>7</v>
      </c>
      <c r="T3266">
        <v>20</v>
      </c>
      <c r="U3266">
        <v>0</v>
      </c>
      <c r="V3266">
        <v>1</v>
      </c>
      <c r="W3266">
        <v>2.6038863229937421</v>
      </c>
      <c r="X3266">
        <v>12.52207507188381</v>
      </c>
      <c r="Y3266">
        <v>2.1138560694871362</v>
      </c>
      <c r="Z3266">
        <v>2.6302592149446662</v>
      </c>
      <c r="AA3266">
        <v>1.0464764490820655</v>
      </c>
      <c r="AB3266">
        <v>1.3134079820566318</v>
      </c>
      <c r="AC3266">
        <v>0</v>
      </c>
      <c r="AD3266">
        <v>1.9999289661166667E-2</v>
      </c>
      <c r="AE3266">
        <v>22.24996040010922</v>
      </c>
    </row>
    <row r="3267" spans="1:31" x14ac:dyDescent="0.25">
      <c r="A3267">
        <v>1632764</v>
      </c>
      <c r="B3267">
        <v>1</v>
      </c>
      <c r="C3267" t="s">
        <v>80</v>
      </c>
      <c r="D3267" t="s">
        <v>83</v>
      </c>
      <c r="E3267" t="s">
        <v>178</v>
      </c>
      <c r="F3267" t="s">
        <v>9574</v>
      </c>
      <c r="G3267" t="s">
        <v>227</v>
      </c>
      <c r="H3267" t="s">
        <v>149</v>
      </c>
      <c r="I3267" t="s">
        <v>135</v>
      </c>
      <c r="J3267" t="s">
        <v>136</v>
      </c>
      <c r="K3267" t="s">
        <v>137</v>
      </c>
      <c r="L3267" t="s">
        <v>9575</v>
      </c>
      <c r="M3267" t="s">
        <v>9576</v>
      </c>
      <c r="N3267">
        <v>1.126666666</v>
      </c>
      <c r="O3267">
        <v>0</v>
      </c>
      <c r="P3267">
        <v>357</v>
      </c>
      <c r="Q3267">
        <v>0</v>
      </c>
      <c r="R3267">
        <v>0</v>
      </c>
      <c r="S3267">
        <v>0</v>
      </c>
      <c r="T3267">
        <v>29</v>
      </c>
      <c r="U3267">
        <v>0</v>
      </c>
      <c r="V3267">
        <v>0</v>
      </c>
      <c r="W3267">
        <v>0</v>
      </c>
      <c r="X3267">
        <v>98.589410578213759</v>
      </c>
      <c r="Y3267">
        <v>0</v>
      </c>
      <c r="Z3267">
        <v>0</v>
      </c>
      <c r="AA3267">
        <v>0</v>
      </c>
      <c r="AB3267">
        <v>21.87977325606446</v>
      </c>
      <c r="AC3267">
        <v>0</v>
      </c>
      <c r="AD3267">
        <v>0</v>
      </c>
      <c r="AE3267">
        <v>120.46918383427823</v>
      </c>
    </row>
    <row r="3268" spans="1:31" x14ac:dyDescent="0.25">
      <c r="A3268">
        <v>1632741</v>
      </c>
      <c r="B3268">
        <v>1</v>
      </c>
      <c r="C3268" t="s">
        <v>81</v>
      </c>
      <c r="D3268" t="s">
        <v>118</v>
      </c>
      <c r="E3268" t="s">
        <v>204</v>
      </c>
      <c r="F3268" t="s">
        <v>9577</v>
      </c>
      <c r="G3268" t="s">
        <v>161</v>
      </c>
      <c r="H3268" t="s">
        <v>134</v>
      </c>
      <c r="I3268" t="s">
        <v>135</v>
      </c>
      <c r="J3268" t="s">
        <v>136</v>
      </c>
      <c r="K3268" t="s">
        <v>137</v>
      </c>
      <c r="L3268" t="s">
        <v>9578</v>
      </c>
      <c r="M3268" t="s">
        <v>9296</v>
      </c>
      <c r="N3268">
        <v>0.35416666600000002</v>
      </c>
      <c r="O3268">
        <v>7</v>
      </c>
      <c r="P3268">
        <v>698</v>
      </c>
      <c r="Q3268">
        <v>93</v>
      </c>
      <c r="R3268">
        <v>240</v>
      </c>
      <c r="S3268">
        <v>12</v>
      </c>
      <c r="T3268">
        <v>93</v>
      </c>
      <c r="U3268">
        <v>6</v>
      </c>
      <c r="V3268">
        <v>0</v>
      </c>
      <c r="W3268">
        <v>1.0162666160741667</v>
      </c>
      <c r="X3268">
        <v>46.332915850944147</v>
      </c>
      <c r="Y3268">
        <v>20.128093252869586</v>
      </c>
      <c r="Z3268">
        <v>32.406473598279653</v>
      </c>
      <c r="AA3268">
        <v>27.552935092031205</v>
      </c>
      <c r="AB3268">
        <v>40.682152387873671</v>
      </c>
      <c r="AC3268">
        <v>69.376655816382538</v>
      </c>
      <c r="AD3268">
        <v>0</v>
      </c>
      <c r="AE3268">
        <v>237.49549261445497</v>
      </c>
    </row>
    <row r="3269" spans="1:31" x14ac:dyDescent="0.25">
      <c r="A3269">
        <v>1632996</v>
      </c>
      <c r="B3269">
        <v>1</v>
      </c>
      <c r="C3269" t="s">
        <v>81</v>
      </c>
      <c r="D3269" t="s">
        <v>118</v>
      </c>
      <c r="E3269" t="s">
        <v>131</v>
      </c>
      <c r="F3269" t="s">
        <v>9579</v>
      </c>
      <c r="G3269" t="s">
        <v>195</v>
      </c>
      <c r="H3269" t="s">
        <v>134</v>
      </c>
      <c r="I3269" t="s">
        <v>135</v>
      </c>
      <c r="J3269" t="s">
        <v>136</v>
      </c>
      <c r="K3269" t="s">
        <v>137</v>
      </c>
      <c r="L3269" t="s">
        <v>9580</v>
      </c>
      <c r="M3269" t="s">
        <v>9581</v>
      </c>
      <c r="N3269">
        <v>1.653611111</v>
      </c>
      <c r="O3269">
        <v>0</v>
      </c>
      <c r="P3269">
        <v>2</v>
      </c>
      <c r="Q3269">
        <v>8</v>
      </c>
      <c r="R3269">
        <v>11</v>
      </c>
      <c r="S3269">
        <v>2</v>
      </c>
      <c r="T3269">
        <v>2</v>
      </c>
      <c r="U3269">
        <v>0</v>
      </c>
      <c r="V3269">
        <v>0</v>
      </c>
      <c r="W3269">
        <v>0</v>
      </c>
      <c r="X3269">
        <v>0.70694691037433333</v>
      </c>
      <c r="Y3269">
        <v>17.723134482206465</v>
      </c>
      <c r="Z3269">
        <v>2.6471478905766226</v>
      </c>
      <c r="AA3269">
        <v>29.811168026867691</v>
      </c>
      <c r="AB3269">
        <v>4.2910456100904248</v>
      </c>
      <c r="AC3269">
        <v>0</v>
      </c>
      <c r="AD3269">
        <v>0</v>
      </c>
      <c r="AE3269">
        <v>55.179442920115534</v>
      </c>
    </row>
    <row r="3270" spans="1:31" x14ac:dyDescent="0.25">
      <c r="A3270">
        <v>1633288</v>
      </c>
      <c r="B3270">
        <v>1</v>
      </c>
      <c r="C3270" t="s">
        <v>81</v>
      </c>
      <c r="D3270" t="s">
        <v>127</v>
      </c>
      <c r="E3270" t="s">
        <v>178</v>
      </c>
      <c r="F3270" t="s">
        <v>9582</v>
      </c>
      <c r="G3270" t="s">
        <v>187</v>
      </c>
      <c r="H3270" t="s">
        <v>149</v>
      </c>
      <c r="I3270" t="s">
        <v>135</v>
      </c>
      <c r="J3270" t="s">
        <v>136</v>
      </c>
      <c r="K3270" t="s">
        <v>137</v>
      </c>
      <c r="L3270" t="s">
        <v>9583</v>
      </c>
      <c r="M3270" t="s">
        <v>9584</v>
      </c>
      <c r="N3270">
        <v>5.3572222219999999</v>
      </c>
      <c r="O3270">
        <v>0</v>
      </c>
      <c r="P3270">
        <v>40</v>
      </c>
      <c r="Q3270">
        <v>0</v>
      </c>
      <c r="R3270">
        <v>0</v>
      </c>
      <c r="S3270">
        <v>0</v>
      </c>
      <c r="T3270">
        <v>2</v>
      </c>
      <c r="U3270">
        <v>0</v>
      </c>
      <c r="V3270">
        <v>0</v>
      </c>
      <c r="W3270">
        <v>0</v>
      </c>
      <c r="X3270">
        <v>43.335583829302301</v>
      </c>
      <c r="Y3270">
        <v>0</v>
      </c>
      <c r="Z3270">
        <v>0</v>
      </c>
      <c r="AA3270">
        <v>0</v>
      </c>
      <c r="AB3270">
        <v>0.60624661304984673</v>
      </c>
      <c r="AC3270">
        <v>0</v>
      </c>
      <c r="AD3270">
        <v>0</v>
      </c>
      <c r="AE3270">
        <v>43.941830442352149</v>
      </c>
    </row>
    <row r="3271" spans="1:31" x14ac:dyDescent="0.25">
      <c r="A3271">
        <v>1633159</v>
      </c>
      <c r="B3271">
        <v>1</v>
      </c>
      <c r="C3271" t="s">
        <v>80</v>
      </c>
      <c r="D3271" t="s">
        <v>87</v>
      </c>
      <c r="E3271" t="s">
        <v>140</v>
      </c>
      <c r="F3271" t="s">
        <v>9585</v>
      </c>
      <c r="G3271" t="s">
        <v>161</v>
      </c>
      <c r="H3271" t="s">
        <v>134</v>
      </c>
      <c r="I3271" t="s">
        <v>135</v>
      </c>
      <c r="J3271" t="s">
        <v>136</v>
      </c>
      <c r="K3271" t="s">
        <v>137</v>
      </c>
      <c r="L3271" t="s">
        <v>9586</v>
      </c>
      <c r="M3271" t="s">
        <v>9587</v>
      </c>
      <c r="N3271">
        <v>0.38777777699999999</v>
      </c>
      <c r="O3271">
        <v>0</v>
      </c>
      <c r="P3271">
        <v>261</v>
      </c>
      <c r="Q3271">
        <v>0</v>
      </c>
      <c r="R3271">
        <v>0</v>
      </c>
      <c r="S3271">
        <v>13</v>
      </c>
      <c r="T3271">
        <v>108</v>
      </c>
      <c r="U3271">
        <v>16</v>
      </c>
      <c r="V3271">
        <v>18</v>
      </c>
      <c r="W3271">
        <v>0</v>
      </c>
      <c r="X3271">
        <v>48.187292382774643</v>
      </c>
      <c r="Y3271">
        <v>0</v>
      </c>
      <c r="Z3271">
        <v>0</v>
      </c>
      <c r="AA3271">
        <v>123.24154998426225</v>
      </c>
      <c r="AB3271">
        <v>127.46520273231171</v>
      </c>
      <c r="AC3271">
        <v>298.13332155057941</v>
      </c>
      <c r="AD3271">
        <v>156.04588790811914</v>
      </c>
      <c r="AE3271">
        <v>753.07325455804721</v>
      </c>
    </row>
    <row r="3272" spans="1:31" x14ac:dyDescent="0.25">
      <c r="A3272">
        <v>1633242</v>
      </c>
      <c r="B3272">
        <v>1</v>
      </c>
      <c r="C3272" t="s">
        <v>80</v>
      </c>
      <c r="D3272" t="s">
        <v>83</v>
      </c>
      <c r="E3272" t="s">
        <v>178</v>
      </c>
      <c r="F3272" t="s">
        <v>9588</v>
      </c>
      <c r="G3272" t="s">
        <v>227</v>
      </c>
      <c r="H3272" t="s">
        <v>149</v>
      </c>
      <c r="I3272" t="s">
        <v>135</v>
      </c>
      <c r="J3272" t="s">
        <v>136</v>
      </c>
      <c r="K3272" t="s">
        <v>137</v>
      </c>
      <c r="L3272" t="s">
        <v>9589</v>
      </c>
      <c r="M3272" t="s">
        <v>9590</v>
      </c>
      <c r="N3272">
        <v>4.4394444440000003</v>
      </c>
      <c r="O3272">
        <v>0</v>
      </c>
      <c r="P3272">
        <v>153</v>
      </c>
      <c r="Q3272">
        <v>0</v>
      </c>
      <c r="R3272">
        <v>0</v>
      </c>
      <c r="S3272">
        <v>0</v>
      </c>
      <c r="T3272">
        <v>23</v>
      </c>
      <c r="U3272">
        <v>0</v>
      </c>
      <c r="V3272">
        <v>0</v>
      </c>
      <c r="W3272">
        <v>0</v>
      </c>
      <c r="X3272">
        <v>581.319473873108</v>
      </c>
      <c r="Y3272">
        <v>0</v>
      </c>
      <c r="Z3272">
        <v>0</v>
      </c>
      <c r="AA3272">
        <v>0</v>
      </c>
      <c r="AB3272">
        <v>75.404145867138794</v>
      </c>
      <c r="AC3272">
        <v>0</v>
      </c>
      <c r="AD3272">
        <v>0</v>
      </c>
      <c r="AE3272">
        <v>656.72361974024682</v>
      </c>
    </row>
    <row r="3273" spans="1:31" x14ac:dyDescent="0.25">
      <c r="A3273">
        <v>1632910</v>
      </c>
      <c r="B3273">
        <v>1</v>
      </c>
      <c r="C3273" t="s">
        <v>80</v>
      </c>
      <c r="D3273" t="s">
        <v>83</v>
      </c>
      <c r="E3273" t="s">
        <v>152</v>
      </c>
      <c r="F3273" t="s">
        <v>9591</v>
      </c>
      <c r="G3273" t="s">
        <v>507</v>
      </c>
      <c r="H3273" t="s">
        <v>149</v>
      </c>
      <c r="I3273" t="s">
        <v>135</v>
      </c>
      <c r="J3273" t="s">
        <v>136</v>
      </c>
      <c r="K3273" t="s">
        <v>137</v>
      </c>
      <c r="L3273" t="s">
        <v>9592</v>
      </c>
      <c r="M3273" t="s">
        <v>9593</v>
      </c>
      <c r="N3273">
        <v>1.6713888880000001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0.94079732817741557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0.94079732817741557</v>
      </c>
    </row>
    <row r="3274" spans="1:31" x14ac:dyDescent="0.25">
      <c r="A3274">
        <v>1632601</v>
      </c>
      <c r="B3274">
        <v>1</v>
      </c>
      <c r="C3274" t="s">
        <v>81</v>
      </c>
      <c r="D3274" t="s">
        <v>121</v>
      </c>
      <c r="E3274" t="s">
        <v>204</v>
      </c>
      <c r="F3274" t="s">
        <v>7758</v>
      </c>
      <c r="G3274" t="s">
        <v>161</v>
      </c>
      <c r="H3274" t="s">
        <v>134</v>
      </c>
      <c r="I3274" t="s">
        <v>191</v>
      </c>
      <c r="J3274" t="s">
        <v>136</v>
      </c>
      <c r="K3274" t="s">
        <v>137</v>
      </c>
      <c r="L3274" t="s">
        <v>9594</v>
      </c>
      <c r="M3274" t="s">
        <v>9595</v>
      </c>
      <c r="N3274">
        <v>5.5555550000000002E-3</v>
      </c>
      <c r="O3274">
        <v>0</v>
      </c>
      <c r="P3274">
        <v>979</v>
      </c>
      <c r="Q3274">
        <v>6</v>
      </c>
      <c r="R3274">
        <v>28</v>
      </c>
      <c r="S3274">
        <v>7</v>
      </c>
      <c r="T3274">
        <v>41</v>
      </c>
      <c r="U3274">
        <v>0</v>
      </c>
      <c r="V3274">
        <v>0</v>
      </c>
      <c r="W3274">
        <v>0</v>
      </c>
      <c r="X3274">
        <v>0.58434510404050577</v>
      </c>
      <c r="Y3274">
        <v>1.1160954722155557E-2</v>
      </c>
      <c r="Z3274">
        <v>1.6321034035922222E-2</v>
      </c>
      <c r="AA3274">
        <v>0.2452828090410778</v>
      </c>
      <c r="AB3274">
        <v>0.19436441169544447</v>
      </c>
      <c r="AC3274">
        <v>0</v>
      </c>
      <c r="AD3274">
        <v>0</v>
      </c>
      <c r="AE3274">
        <v>1.0514743135351057</v>
      </c>
    </row>
    <row r="3275" spans="1:31" x14ac:dyDescent="0.25">
      <c r="A3275">
        <v>1632804</v>
      </c>
      <c r="B3275">
        <v>1</v>
      </c>
      <c r="C3275" t="s">
        <v>81</v>
      </c>
      <c r="D3275" t="s">
        <v>123</v>
      </c>
      <c r="E3275" t="s">
        <v>152</v>
      </c>
      <c r="F3275" t="s">
        <v>9596</v>
      </c>
      <c r="G3275" t="s">
        <v>154</v>
      </c>
      <c r="H3275" t="s">
        <v>149</v>
      </c>
      <c r="I3275" t="s">
        <v>135</v>
      </c>
      <c r="J3275" t="s">
        <v>136</v>
      </c>
      <c r="K3275" t="s">
        <v>137</v>
      </c>
      <c r="L3275" t="s">
        <v>9597</v>
      </c>
      <c r="M3275" t="s">
        <v>9598</v>
      </c>
      <c r="N3275">
        <v>0.97055555500000001</v>
      </c>
      <c r="O3275">
        <v>0</v>
      </c>
      <c r="P3275">
        <v>5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1.2505884730134793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1.2505884730134793</v>
      </c>
    </row>
    <row r="3276" spans="1:31" x14ac:dyDescent="0.25">
      <c r="A3276">
        <v>1633205</v>
      </c>
      <c r="B3276">
        <v>1</v>
      </c>
      <c r="C3276" t="s">
        <v>80</v>
      </c>
      <c r="D3276" t="s">
        <v>93</v>
      </c>
      <c r="E3276" t="s">
        <v>140</v>
      </c>
      <c r="F3276" t="s">
        <v>9599</v>
      </c>
      <c r="G3276" t="s">
        <v>161</v>
      </c>
      <c r="H3276" t="s">
        <v>134</v>
      </c>
      <c r="I3276" t="s">
        <v>135</v>
      </c>
      <c r="J3276" t="s">
        <v>136</v>
      </c>
      <c r="K3276" t="s">
        <v>137</v>
      </c>
      <c r="L3276" t="s">
        <v>9600</v>
      </c>
      <c r="M3276" t="s">
        <v>9601</v>
      </c>
      <c r="N3276">
        <v>0.26750000000000002</v>
      </c>
      <c r="O3276">
        <v>0</v>
      </c>
      <c r="P3276">
        <v>1067</v>
      </c>
      <c r="Q3276">
        <v>1</v>
      </c>
      <c r="R3276">
        <v>273</v>
      </c>
      <c r="S3276">
        <v>4</v>
      </c>
      <c r="T3276">
        <v>284</v>
      </c>
      <c r="U3276">
        <v>0</v>
      </c>
      <c r="V3276">
        <v>0</v>
      </c>
      <c r="W3276">
        <v>0</v>
      </c>
      <c r="X3276">
        <v>41.69653654896392</v>
      </c>
      <c r="Y3276">
        <v>0</v>
      </c>
      <c r="Z3276">
        <v>5.8462989332905861</v>
      </c>
      <c r="AA3276">
        <v>2.1319231012432303</v>
      </c>
      <c r="AB3276">
        <v>18.774329745681516</v>
      </c>
      <c r="AC3276">
        <v>0</v>
      </c>
      <c r="AD3276">
        <v>0</v>
      </c>
      <c r="AE3276">
        <v>68.449088329179247</v>
      </c>
    </row>
    <row r="3277" spans="1:31" x14ac:dyDescent="0.25">
      <c r="A3277">
        <v>1632555</v>
      </c>
      <c r="B3277">
        <v>1</v>
      </c>
      <c r="C3277" t="s">
        <v>80</v>
      </c>
      <c r="D3277" t="s">
        <v>99</v>
      </c>
      <c r="E3277" t="s">
        <v>152</v>
      </c>
      <c r="F3277" t="s">
        <v>9602</v>
      </c>
      <c r="G3277" t="s">
        <v>154</v>
      </c>
      <c r="H3277" t="s">
        <v>149</v>
      </c>
      <c r="I3277" t="s">
        <v>135</v>
      </c>
      <c r="J3277" t="s">
        <v>136</v>
      </c>
      <c r="K3277" t="s">
        <v>137</v>
      </c>
      <c r="L3277" t="s">
        <v>9603</v>
      </c>
      <c r="M3277" t="s">
        <v>9604</v>
      </c>
      <c r="N3277">
        <v>3.3644444440000001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1.2425823917761201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1.2425823917761201</v>
      </c>
    </row>
    <row r="3278" spans="1:31" x14ac:dyDescent="0.25">
      <c r="A3278">
        <v>1632664</v>
      </c>
      <c r="B3278">
        <v>1</v>
      </c>
      <c r="C3278" t="s">
        <v>80</v>
      </c>
      <c r="D3278" t="s">
        <v>108</v>
      </c>
      <c r="E3278" t="s">
        <v>146</v>
      </c>
      <c r="F3278" t="s">
        <v>9345</v>
      </c>
      <c r="G3278" t="s">
        <v>142</v>
      </c>
      <c r="H3278" t="s">
        <v>149</v>
      </c>
      <c r="I3278" t="s">
        <v>135</v>
      </c>
      <c r="J3278" t="s">
        <v>136</v>
      </c>
      <c r="K3278" t="s">
        <v>143</v>
      </c>
      <c r="L3278" t="s">
        <v>9605</v>
      </c>
      <c r="M3278" t="s">
        <v>9606</v>
      </c>
      <c r="N3278">
        <v>3.8052777770000001</v>
      </c>
      <c r="O3278">
        <v>0</v>
      </c>
      <c r="P3278">
        <v>34</v>
      </c>
      <c r="Q3278">
        <v>0</v>
      </c>
      <c r="R3278">
        <v>6</v>
      </c>
      <c r="S3278">
        <v>0</v>
      </c>
      <c r="T3278">
        <v>4</v>
      </c>
      <c r="U3278">
        <v>0</v>
      </c>
      <c r="V3278">
        <v>0</v>
      </c>
      <c r="W3278">
        <v>0</v>
      </c>
      <c r="X3278">
        <v>12.751490139835525</v>
      </c>
      <c r="Y3278">
        <v>0</v>
      </c>
      <c r="Z3278">
        <v>0.85103026186750008</v>
      </c>
      <c r="AA3278">
        <v>0</v>
      </c>
      <c r="AB3278">
        <v>0.62631946149818218</v>
      </c>
      <c r="AC3278">
        <v>0</v>
      </c>
      <c r="AD3278">
        <v>0</v>
      </c>
      <c r="AE3278">
        <v>14.228839863201207</v>
      </c>
    </row>
    <row r="3279" spans="1:31" x14ac:dyDescent="0.25">
      <c r="A3279">
        <v>1633056</v>
      </c>
      <c r="B3279">
        <v>1</v>
      </c>
      <c r="C3279" t="s">
        <v>80</v>
      </c>
      <c r="D3279" t="s">
        <v>95</v>
      </c>
      <c r="E3279" t="s">
        <v>131</v>
      </c>
      <c r="F3279" t="s">
        <v>9607</v>
      </c>
      <c r="G3279" t="s">
        <v>785</v>
      </c>
      <c r="H3279" t="s">
        <v>134</v>
      </c>
      <c r="I3279" t="s">
        <v>135</v>
      </c>
      <c r="J3279" t="s">
        <v>136</v>
      </c>
      <c r="K3279" t="s">
        <v>137</v>
      </c>
      <c r="L3279" t="s">
        <v>9608</v>
      </c>
      <c r="M3279" t="s">
        <v>9609</v>
      </c>
      <c r="N3279">
        <v>1.0319444440000001</v>
      </c>
      <c r="O3279">
        <v>0</v>
      </c>
      <c r="P3279">
        <v>257</v>
      </c>
      <c r="Q3279">
        <v>0</v>
      </c>
      <c r="R3279">
        <v>2</v>
      </c>
      <c r="S3279">
        <v>0</v>
      </c>
      <c r="T3279">
        <v>8</v>
      </c>
      <c r="U3279">
        <v>0</v>
      </c>
      <c r="V3279">
        <v>0</v>
      </c>
      <c r="W3279">
        <v>0</v>
      </c>
      <c r="X3279">
        <v>92.982610566211761</v>
      </c>
      <c r="Y3279">
        <v>0</v>
      </c>
      <c r="Z3279">
        <v>0</v>
      </c>
      <c r="AA3279">
        <v>0</v>
      </c>
      <c r="AB3279">
        <v>8.5233043812400737</v>
      </c>
      <c r="AC3279">
        <v>0</v>
      </c>
      <c r="AD3279">
        <v>0</v>
      </c>
      <c r="AE3279">
        <v>101.50591494745183</v>
      </c>
    </row>
    <row r="3280" spans="1:31" x14ac:dyDescent="0.25">
      <c r="A3280">
        <v>1633102</v>
      </c>
      <c r="B3280">
        <v>1</v>
      </c>
      <c r="C3280" t="s">
        <v>80</v>
      </c>
      <c r="D3280" t="s">
        <v>93</v>
      </c>
      <c r="E3280" t="s">
        <v>140</v>
      </c>
      <c r="F3280" t="s">
        <v>4790</v>
      </c>
      <c r="G3280" t="s">
        <v>161</v>
      </c>
      <c r="H3280" t="s">
        <v>134</v>
      </c>
      <c r="I3280" t="s">
        <v>135</v>
      </c>
      <c r="J3280" t="s">
        <v>136</v>
      </c>
      <c r="K3280" t="s">
        <v>137</v>
      </c>
      <c r="L3280" t="s">
        <v>9610</v>
      </c>
      <c r="M3280" t="s">
        <v>9611</v>
      </c>
      <c r="N3280">
        <v>1.0366666659999999</v>
      </c>
      <c r="O3280">
        <v>4</v>
      </c>
      <c r="P3280">
        <v>3563</v>
      </c>
      <c r="Q3280">
        <v>115</v>
      </c>
      <c r="R3280">
        <v>935</v>
      </c>
      <c r="S3280">
        <v>55</v>
      </c>
      <c r="T3280">
        <v>776</v>
      </c>
      <c r="U3280">
        <v>2</v>
      </c>
      <c r="V3280">
        <v>1</v>
      </c>
      <c r="W3280">
        <v>2.2549483600441778</v>
      </c>
      <c r="X3280">
        <v>755.81989045561636</v>
      </c>
      <c r="Y3280">
        <v>238.655553275649</v>
      </c>
      <c r="Z3280">
        <v>536.83904990029419</v>
      </c>
      <c r="AA3280">
        <v>311.11530209278703</v>
      </c>
      <c r="AB3280">
        <v>524.58759461201373</v>
      </c>
      <c r="AC3280">
        <v>83.942328223387051</v>
      </c>
      <c r="AD3280">
        <v>43.055872354268026</v>
      </c>
      <c r="AE3280">
        <v>2496.2705392740595</v>
      </c>
    </row>
    <row r="3281" spans="1:31" x14ac:dyDescent="0.25">
      <c r="A3281">
        <v>1632701</v>
      </c>
      <c r="B3281">
        <v>1</v>
      </c>
      <c r="C3281" t="s">
        <v>81</v>
      </c>
      <c r="D3281" t="s">
        <v>113</v>
      </c>
      <c r="E3281" t="s">
        <v>146</v>
      </c>
      <c r="F3281" t="s">
        <v>9612</v>
      </c>
      <c r="G3281" t="s">
        <v>403</v>
      </c>
      <c r="H3281" t="s">
        <v>149</v>
      </c>
      <c r="I3281" t="s">
        <v>135</v>
      </c>
      <c r="J3281" t="s">
        <v>136</v>
      </c>
      <c r="K3281" t="s">
        <v>137</v>
      </c>
      <c r="L3281" t="s">
        <v>9613</v>
      </c>
      <c r="M3281" t="s">
        <v>9614</v>
      </c>
      <c r="N3281">
        <v>1.52</v>
      </c>
      <c r="O3281">
        <v>0</v>
      </c>
      <c r="P3281">
        <v>62</v>
      </c>
      <c r="Q3281">
        <v>0</v>
      </c>
      <c r="R3281">
        <v>1</v>
      </c>
      <c r="S3281">
        <v>0</v>
      </c>
      <c r="T3281">
        <v>1</v>
      </c>
      <c r="U3281">
        <v>0</v>
      </c>
      <c r="V3281">
        <v>0</v>
      </c>
      <c r="W3281">
        <v>0</v>
      </c>
      <c r="X3281">
        <v>7.5256695841829844</v>
      </c>
      <c r="Y3281">
        <v>0</v>
      </c>
      <c r="Z3281">
        <v>0.48939970818968259</v>
      </c>
      <c r="AA3281">
        <v>0</v>
      </c>
      <c r="AB3281">
        <v>0.3954894533942917</v>
      </c>
      <c r="AC3281">
        <v>0</v>
      </c>
      <c r="AD3281">
        <v>0</v>
      </c>
      <c r="AE3281">
        <v>8.4105587457669593</v>
      </c>
    </row>
    <row r="3282" spans="1:31" x14ac:dyDescent="0.25">
      <c r="A3282">
        <v>1633059</v>
      </c>
      <c r="B3282">
        <v>1</v>
      </c>
      <c r="C3282" t="s">
        <v>81</v>
      </c>
      <c r="D3282" t="s">
        <v>128</v>
      </c>
      <c r="E3282" t="s">
        <v>152</v>
      </c>
      <c r="F3282" t="s">
        <v>9615</v>
      </c>
      <c r="G3282" t="s">
        <v>154</v>
      </c>
      <c r="H3282" t="s">
        <v>149</v>
      </c>
      <c r="I3282" t="s">
        <v>135</v>
      </c>
      <c r="J3282" t="s">
        <v>136</v>
      </c>
      <c r="K3282" t="s">
        <v>137</v>
      </c>
      <c r="L3282" t="s">
        <v>9616</v>
      </c>
      <c r="M3282" t="s">
        <v>9617</v>
      </c>
      <c r="N3282">
        <v>2.406666666</v>
      </c>
      <c r="O3282">
        <v>0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1.1213831999468127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1.1213831999468127</v>
      </c>
    </row>
    <row r="3283" spans="1:31" x14ac:dyDescent="0.25">
      <c r="A3283">
        <v>1632724</v>
      </c>
      <c r="B3283">
        <v>1</v>
      </c>
      <c r="C3283" t="s">
        <v>80</v>
      </c>
      <c r="D3283" t="s">
        <v>83</v>
      </c>
      <c r="E3283" t="s">
        <v>131</v>
      </c>
      <c r="F3283" t="s">
        <v>9618</v>
      </c>
      <c r="G3283" t="s">
        <v>1322</v>
      </c>
      <c r="H3283" t="s">
        <v>134</v>
      </c>
      <c r="I3283" t="s">
        <v>135</v>
      </c>
      <c r="J3283" t="s">
        <v>136</v>
      </c>
      <c r="K3283" t="s">
        <v>137</v>
      </c>
      <c r="L3283" t="s">
        <v>8979</v>
      </c>
      <c r="M3283" t="s">
        <v>9619</v>
      </c>
      <c r="N3283">
        <v>1.4766666660000001</v>
      </c>
      <c r="O3283">
        <v>0</v>
      </c>
      <c r="P3283">
        <v>185</v>
      </c>
      <c r="Q3283">
        <v>0</v>
      </c>
      <c r="R3283">
        <v>0</v>
      </c>
      <c r="S3283">
        <v>0</v>
      </c>
      <c r="T3283">
        <v>43</v>
      </c>
      <c r="U3283">
        <v>0</v>
      </c>
      <c r="V3283">
        <v>2</v>
      </c>
      <c r="W3283">
        <v>0</v>
      </c>
      <c r="X3283">
        <v>114.61318504746171</v>
      </c>
      <c r="Y3283">
        <v>0</v>
      </c>
      <c r="Z3283">
        <v>0</v>
      </c>
      <c r="AA3283">
        <v>0</v>
      </c>
      <c r="AB3283">
        <v>74.089012123751147</v>
      </c>
      <c r="AC3283">
        <v>0</v>
      </c>
      <c r="AD3283">
        <v>294.37036569371082</v>
      </c>
      <c r="AE3283">
        <v>483.07256286492367</v>
      </c>
    </row>
    <row r="3284" spans="1:31" x14ac:dyDescent="0.25">
      <c r="A3284">
        <v>1633016</v>
      </c>
      <c r="B3284">
        <v>1</v>
      </c>
      <c r="C3284" t="s">
        <v>80</v>
      </c>
      <c r="D3284" t="s">
        <v>95</v>
      </c>
      <c r="E3284" t="s">
        <v>146</v>
      </c>
      <c r="F3284" t="s">
        <v>9620</v>
      </c>
      <c r="G3284" t="s">
        <v>260</v>
      </c>
      <c r="H3284" t="s">
        <v>149</v>
      </c>
      <c r="I3284" t="s">
        <v>135</v>
      </c>
      <c r="J3284" t="s">
        <v>136</v>
      </c>
      <c r="K3284" t="s">
        <v>137</v>
      </c>
      <c r="L3284" t="s">
        <v>9621</v>
      </c>
      <c r="M3284" t="s">
        <v>9622</v>
      </c>
      <c r="N3284">
        <v>1.176666666</v>
      </c>
      <c r="O3284">
        <v>0</v>
      </c>
      <c r="P3284">
        <v>243</v>
      </c>
      <c r="Q3284">
        <v>0</v>
      </c>
      <c r="R3284">
        <v>0</v>
      </c>
      <c r="S3284">
        <v>0</v>
      </c>
      <c r="T3284">
        <v>16</v>
      </c>
      <c r="U3284">
        <v>0</v>
      </c>
      <c r="V3284">
        <v>0</v>
      </c>
      <c r="W3284">
        <v>0</v>
      </c>
      <c r="X3284">
        <v>89.443776475124011</v>
      </c>
      <c r="Y3284">
        <v>0</v>
      </c>
      <c r="Z3284">
        <v>0</v>
      </c>
      <c r="AA3284">
        <v>0</v>
      </c>
      <c r="AB3284">
        <v>6.9530367946316467</v>
      </c>
      <c r="AC3284">
        <v>0</v>
      </c>
      <c r="AD3284">
        <v>0</v>
      </c>
      <c r="AE3284">
        <v>96.396813269755654</v>
      </c>
    </row>
    <row r="3285" spans="1:31" x14ac:dyDescent="0.25">
      <c r="A3285">
        <v>1633265</v>
      </c>
      <c r="B3285">
        <v>1</v>
      </c>
      <c r="C3285" t="s">
        <v>80</v>
      </c>
      <c r="D3285" t="s">
        <v>104</v>
      </c>
      <c r="E3285" t="s">
        <v>642</v>
      </c>
      <c r="F3285" t="s">
        <v>9623</v>
      </c>
      <c r="G3285" t="s">
        <v>161</v>
      </c>
      <c r="H3285" t="s">
        <v>134</v>
      </c>
      <c r="I3285" t="s">
        <v>135</v>
      </c>
      <c r="J3285" t="s">
        <v>136</v>
      </c>
      <c r="K3285" t="s">
        <v>137</v>
      </c>
      <c r="L3285" t="s">
        <v>9624</v>
      </c>
      <c r="M3285" t="s">
        <v>9625</v>
      </c>
      <c r="N3285">
        <v>0.15111111099999999</v>
      </c>
      <c r="O3285">
        <v>152</v>
      </c>
      <c r="P3285">
        <v>14437</v>
      </c>
      <c r="Q3285">
        <v>355</v>
      </c>
      <c r="R3285">
        <v>692</v>
      </c>
      <c r="S3285">
        <v>140</v>
      </c>
      <c r="T3285">
        <v>1937</v>
      </c>
      <c r="U3285">
        <v>54</v>
      </c>
      <c r="V3285">
        <v>4</v>
      </c>
      <c r="W3285">
        <v>22.165239044250374</v>
      </c>
      <c r="X3285">
        <v>534.71243393734858</v>
      </c>
      <c r="Y3285">
        <v>16.750145919072938</v>
      </c>
      <c r="Z3285">
        <v>18.029513350950918</v>
      </c>
      <c r="AA3285">
        <v>49.414004361518955</v>
      </c>
      <c r="AB3285">
        <v>119.20852600287093</v>
      </c>
      <c r="AC3285">
        <v>1040.3601256918823</v>
      </c>
      <c r="AD3285">
        <v>2.2641992616095732</v>
      </c>
      <c r="AE3285">
        <v>1802.9041875695045</v>
      </c>
    </row>
    <row r="3286" spans="1:31" x14ac:dyDescent="0.25">
      <c r="A3286">
        <v>1632638</v>
      </c>
      <c r="B3286">
        <v>1</v>
      </c>
      <c r="C3286" t="s">
        <v>80</v>
      </c>
      <c r="D3286" t="s">
        <v>104</v>
      </c>
      <c r="E3286" t="s">
        <v>152</v>
      </c>
      <c r="F3286" t="s">
        <v>9626</v>
      </c>
      <c r="G3286" t="s">
        <v>154</v>
      </c>
      <c r="H3286" t="s">
        <v>149</v>
      </c>
      <c r="I3286" t="s">
        <v>135</v>
      </c>
      <c r="J3286" t="s">
        <v>136</v>
      </c>
      <c r="K3286" t="s">
        <v>137</v>
      </c>
      <c r="L3286" t="s">
        <v>9627</v>
      </c>
      <c r="M3286" t="s">
        <v>9628</v>
      </c>
      <c r="N3286">
        <v>3.156111111</v>
      </c>
      <c r="O3286">
        <v>0</v>
      </c>
      <c r="P3286">
        <v>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</row>
    <row r="3287" spans="1:31" x14ac:dyDescent="0.25">
      <c r="A3287">
        <v>1633122</v>
      </c>
      <c r="B3287">
        <v>1</v>
      </c>
      <c r="C3287" t="s">
        <v>80</v>
      </c>
      <c r="D3287" t="s">
        <v>97</v>
      </c>
      <c r="E3287" t="s">
        <v>140</v>
      </c>
      <c r="F3287" t="s">
        <v>6027</v>
      </c>
      <c r="G3287" t="s">
        <v>161</v>
      </c>
      <c r="H3287" t="s">
        <v>134</v>
      </c>
      <c r="I3287" t="s">
        <v>135</v>
      </c>
      <c r="J3287" t="s">
        <v>136</v>
      </c>
      <c r="K3287" t="s">
        <v>137</v>
      </c>
      <c r="L3287" t="s">
        <v>9629</v>
      </c>
      <c r="M3287" t="s">
        <v>9630</v>
      </c>
      <c r="N3287">
        <v>9.2222222000000006E-2</v>
      </c>
      <c r="O3287">
        <v>7</v>
      </c>
      <c r="P3287">
        <v>1137</v>
      </c>
      <c r="Q3287">
        <v>12</v>
      </c>
      <c r="R3287">
        <v>151</v>
      </c>
      <c r="S3287">
        <v>29</v>
      </c>
      <c r="T3287">
        <v>185</v>
      </c>
      <c r="U3287">
        <v>0</v>
      </c>
      <c r="V3287">
        <v>1</v>
      </c>
      <c r="W3287">
        <v>1.0819150407866667</v>
      </c>
      <c r="X3287">
        <v>35.027888164880643</v>
      </c>
      <c r="Y3287">
        <v>1.7461119271008003</v>
      </c>
      <c r="Z3287">
        <v>3.0087419156363033</v>
      </c>
      <c r="AA3287">
        <v>14.441016819349173</v>
      </c>
      <c r="AB3287">
        <v>8.0834903055259311</v>
      </c>
      <c r="AC3287">
        <v>0</v>
      </c>
      <c r="AD3287">
        <v>0.18238828399720108</v>
      </c>
      <c r="AE3287">
        <v>63.571552457276709</v>
      </c>
    </row>
    <row r="3288" spans="1:31" x14ac:dyDescent="0.25">
      <c r="A3288">
        <v>1632887</v>
      </c>
      <c r="B3288">
        <v>1</v>
      </c>
      <c r="C3288" t="s">
        <v>80</v>
      </c>
      <c r="D3288" t="s">
        <v>100</v>
      </c>
      <c r="E3288" t="s">
        <v>178</v>
      </c>
      <c r="F3288" t="s">
        <v>9631</v>
      </c>
      <c r="G3288" t="s">
        <v>187</v>
      </c>
      <c r="H3288" t="s">
        <v>149</v>
      </c>
      <c r="I3288" t="s">
        <v>135</v>
      </c>
      <c r="J3288" t="s">
        <v>136</v>
      </c>
      <c r="K3288" t="s">
        <v>137</v>
      </c>
      <c r="L3288" t="s">
        <v>9632</v>
      </c>
      <c r="M3288" t="s">
        <v>9633</v>
      </c>
      <c r="N3288">
        <v>2.1077777769999999</v>
      </c>
      <c r="O3288">
        <v>0</v>
      </c>
      <c r="P3288">
        <v>48</v>
      </c>
      <c r="Q3288">
        <v>0</v>
      </c>
      <c r="R3288">
        <v>1</v>
      </c>
      <c r="S3288">
        <v>0</v>
      </c>
      <c r="T3288">
        <v>3</v>
      </c>
      <c r="U3288">
        <v>0</v>
      </c>
      <c r="V3288">
        <v>0</v>
      </c>
      <c r="W3288">
        <v>0</v>
      </c>
      <c r="X3288">
        <v>29.51240644512783</v>
      </c>
      <c r="Y3288">
        <v>0</v>
      </c>
      <c r="Z3288">
        <v>0.46019665218891664</v>
      </c>
      <c r="AA3288">
        <v>0</v>
      </c>
      <c r="AB3288">
        <v>1.2875714182363245</v>
      </c>
      <c r="AC3288">
        <v>0</v>
      </c>
      <c r="AD3288">
        <v>0</v>
      </c>
      <c r="AE3288">
        <v>31.260174515553071</v>
      </c>
    </row>
    <row r="3289" spans="1:31" x14ac:dyDescent="0.25">
      <c r="A3289">
        <v>1632830</v>
      </c>
      <c r="B3289">
        <v>1</v>
      </c>
      <c r="C3289" t="s">
        <v>80</v>
      </c>
      <c r="D3289" t="s">
        <v>91</v>
      </c>
      <c r="E3289" t="s">
        <v>204</v>
      </c>
      <c r="F3289" t="s">
        <v>8929</v>
      </c>
      <c r="G3289" t="s">
        <v>918</v>
      </c>
      <c r="H3289" t="s">
        <v>134</v>
      </c>
      <c r="I3289" t="s">
        <v>191</v>
      </c>
      <c r="J3289" t="s">
        <v>136</v>
      </c>
      <c r="K3289" t="s">
        <v>137</v>
      </c>
      <c r="L3289" t="s">
        <v>9634</v>
      </c>
      <c r="M3289" t="s">
        <v>9635</v>
      </c>
      <c r="N3289">
        <v>7.7777769999999996E-3</v>
      </c>
      <c r="O3289">
        <v>11</v>
      </c>
      <c r="P3289">
        <v>523</v>
      </c>
      <c r="Q3289">
        <v>18</v>
      </c>
      <c r="R3289">
        <v>69</v>
      </c>
      <c r="S3289">
        <v>12</v>
      </c>
      <c r="T3289">
        <v>87</v>
      </c>
      <c r="U3289">
        <v>2</v>
      </c>
      <c r="V3289">
        <v>1</v>
      </c>
      <c r="W3289">
        <v>2.5978034042177769E-2</v>
      </c>
      <c r="X3289">
        <v>0.83472020736261099</v>
      </c>
      <c r="Y3289">
        <v>9.9694848768409991E-2</v>
      </c>
      <c r="Z3289">
        <v>3.0977904349816669E-2</v>
      </c>
      <c r="AA3289">
        <v>0.62169521762649782</v>
      </c>
      <c r="AB3289">
        <v>0.53620661709337314</v>
      </c>
      <c r="AC3289">
        <v>0.19258224905135998</v>
      </c>
      <c r="AD3289">
        <v>0.41229433124872228</v>
      </c>
      <c r="AE3289">
        <v>2.7541494095429684</v>
      </c>
    </row>
    <row r="3290" spans="1:31" x14ac:dyDescent="0.25">
      <c r="A3290">
        <v>1632581</v>
      </c>
      <c r="B3290">
        <v>1</v>
      </c>
      <c r="C3290" t="s">
        <v>81</v>
      </c>
      <c r="D3290" t="s">
        <v>115</v>
      </c>
      <c r="E3290" t="s">
        <v>178</v>
      </c>
      <c r="F3290" t="s">
        <v>9636</v>
      </c>
      <c r="G3290" t="s">
        <v>187</v>
      </c>
      <c r="H3290" t="s">
        <v>149</v>
      </c>
      <c r="I3290" t="s">
        <v>135</v>
      </c>
      <c r="J3290" t="s">
        <v>136</v>
      </c>
      <c r="K3290" t="s">
        <v>137</v>
      </c>
      <c r="L3290" t="s">
        <v>9036</v>
      </c>
      <c r="M3290" t="s">
        <v>9637</v>
      </c>
      <c r="N3290">
        <v>4.903333333</v>
      </c>
      <c r="O3290">
        <v>0</v>
      </c>
      <c r="P3290">
        <v>3</v>
      </c>
      <c r="Q3290">
        <v>0</v>
      </c>
      <c r="R3290">
        <v>0</v>
      </c>
      <c r="S3290">
        <v>0</v>
      </c>
      <c r="T3290">
        <v>1</v>
      </c>
      <c r="U3290">
        <v>0</v>
      </c>
      <c r="V3290">
        <v>0</v>
      </c>
      <c r="W3290">
        <v>0</v>
      </c>
      <c r="X3290">
        <v>6.0112084036271005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6.0112084036271005</v>
      </c>
    </row>
    <row r="3291" spans="1:31" x14ac:dyDescent="0.25">
      <c r="A3291">
        <v>1633179</v>
      </c>
      <c r="B3291">
        <v>1</v>
      </c>
      <c r="C3291" t="s">
        <v>80</v>
      </c>
      <c r="D3291" t="s">
        <v>86</v>
      </c>
      <c r="E3291" t="s">
        <v>642</v>
      </c>
      <c r="F3291" t="s">
        <v>9638</v>
      </c>
      <c r="G3291" t="s">
        <v>161</v>
      </c>
      <c r="H3291" t="s">
        <v>134</v>
      </c>
      <c r="I3291" t="s">
        <v>135</v>
      </c>
      <c r="J3291" t="s">
        <v>136</v>
      </c>
      <c r="K3291" t="s">
        <v>137</v>
      </c>
      <c r="L3291" t="s">
        <v>9639</v>
      </c>
      <c r="M3291" t="s">
        <v>9640</v>
      </c>
      <c r="N3291">
        <v>0.42222222199999998</v>
      </c>
      <c r="O3291">
        <v>0</v>
      </c>
      <c r="P3291">
        <v>103</v>
      </c>
      <c r="Q3291">
        <v>0</v>
      </c>
      <c r="R3291">
        <v>56</v>
      </c>
      <c r="S3291">
        <v>2</v>
      </c>
      <c r="T3291">
        <v>111</v>
      </c>
      <c r="U3291">
        <v>0</v>
      </c>
      <c r="V3291">
        <v>0</v>
      </c>
      <c r="W3291">
        <v>0</v>
      </c>
      <c r="X3291">
        <v>23.944279222544804</v>
      </c>
      <c r="Y3291">
        <v>0</v>
      </c>
      <c r="Z3291">
        <v>19.447469838661693</v>
      </c>
      <c r="AA3291">
        <v>86.386192283710656</v>
      </c>
      <c r="AB3291">
        <v>157.64326903923779</v>
      </c>
      <c r="AC3291">
        <v>0</v>
      </c>
      <c r="AD3291">
        <v>0</v>
      </c>
      <c r="AE3291">
        <v>287.42121038415496</v>
      </c>
    </row>
    <row r="3292" spans="1:31" x14ac:dyDescent="0.25">
      <c r="A3292">
        <v>1632681</v>
      </c>
      <c r="B3292">
        <v>1</v>
      </c>
      <c r="C3292" t="s">
        <v>80</v>
      </c>
      <c r="D3292" t="s">
        <v>99</v>
      </c>
      <c r="E3292" t="s">
        <v>178</v>
      </c>
      <c r="F3292" t="s">
        <v>7405</v>
      </c>
      <c r="G3292" t="s">
        <v>403</v>
      </c>
      <c r="H3292" t="s">
        <v>149</v>
      </c>
      <c r="I3292" t="s">
        <v>135</v>
      </c>
      <c r="J3292" t="s">
        <v>136</v>
      </c>
      <c r="K3292" t="s">
        <v>137</v>
      </c>
      <c r="L3292" t="s">
        <v>9641</v>
      </c>
      <c r="M3292" t="s">
        <v>9642</v>
      </c>
      <c r="N3292">
        <v>0.42472222199999998</v>
      </c>
      <c r="O3292">
        <v>0</v>
      </c>
      <c r="P3292">
        <v>43</v>
      </c>
      <c r="Q3292">
        <v>0</v>
      </c>
      <c r="R3292">
        <v>0</v>
      </c>
      <c r="S3292">
        <v>0</v>
      </c>
      <c r="T3292">
        <v>7</v>
      </c>
      <c r="U3292">
        <v>0</v>
      </c>
      <c r="V3292">
        <v>0</v>
      </c>
      <c r="W3292">
        <v>0</v>
      </c>
      <c r="X3292">
        <v>3.6782538725731815</v>
      </c>
      <c r="Y3292">
        <v>0</v>
      </c>
      <c r="Z3292">
        <v>0</v>
      </c>
      <c r="AA3292">
        <v>0</v>
      </c>
      <c r="AB3292">
        <v>6.0852805229061504</v>
      </c>
      <c r="AC3292">
        <v>0</v>
      </c>
      <c r="AD3292">
        <v>0</v>
      </c>
      <c r="AE3292">
        <v>9.7635343954793328</v>
      </c>
    </row>
    <row r="3293" spans="1:31" x14ac:dyDescent="0.25">
      <c r="A3293">
        <v>1632999</v>
      </c>
      <c r="B3293">
        <v>1</v>
      </c>
      <c r="C3293" t="s">
        <v>80</v>
      </c>
      <c r="D3293" t="s">
        <v>95</v>
      </c>
      <c r="E3293" t="s">
        <v>140</v>
      </c>
      <c r="F3293" t="s">
        <v>8518</v>
      </c>
      <c r="G3293" t="s">
        <v>161</v>
      </c>
      <c r="H3293" t="s">
        <v>134</v>
      </c>
      <c r="I3293" t="s">
        <v>135</v>
      </c>
      <c r="J3293" t="s">
        <v>136</v>
      </c>
      <c r="K3293" t="s">
        <v>137</v>
      </c>
      <c r="L3293" t="s">
        <v>9643</v>
      </c>
      <c r="M3293" t="s">
        <v>9644</v>
      </c>
      <c r="N3293">
        <v>1.2977777770000001</v>
      </c>
      <c r="O3293">
        <v>4</v>
      </c>
      <c r="P3293">
        <v>2099</v>
      </c>
      <c r="Q3293">
        <v>14</v>
      </c>
      <c r="R3293">
        <v>24</v>
      </c>
      <c r="S3293">
        <v>9</v>
      </c>
      <c r="T3293">
        <v>128</v>
      </c>
      <c r="U3293">
        <v>0</v>
      </c>
      <c r="V3293">
        <v>0</v>
      </c>
      <c r="W3293">
        <v>5.9060136935848702</v>
      </c>
      <c r="X3293">
        <v>691.79135604410146</v>
      </c>
      <c r="Y3293">
        <v>50.596703956204728</v>
      </c>
      <c r="Z3293">
        <v>7.1926609316420231</v>
      </c>
      <c r="AA3293">
        <v>68.358215624082703</v>
      </c>
      <c r="AB3293">
        <v>152.66137163332974</v>
      </c>
      <c r="AC3293">
        <v>0</v>
      </c>
      <c r="AD3293">
        <v>0</v>
      </c>
      <c r="AE3293">
        <v>976.50632188294549</v>
      </c>
    </row>
    <row r="3294" spans="1:31" x14ac:dyDescent="0.25">
      <c r="A3294">
        <v>1632667</v>
      </c>
      <c r="B3294">
        <v>1</v>
      </c>
      <c r="C3294" t="s">
        <v>80</v>
      </c>
      <c r="D3294" t="s">
        <v>84</v>
      </c>
      <c r="E3294" t="s">
        <v>146</v>
      </c>
      <c r="F3294" t="s">
        <v>9645</v>
      </c>
      <c r="G3294" t="s">
        <v>142</v>
      </c>
      <c r="H3294" t="s">
        <v>149</v>
      </c>
      <c r="I3294" t="s">
        <v>135</v>
      </c>
      <c r="J3294" t="s">
        <v>136</v>
      </c>
      <c r="K3294" t="s">
        <v>143</v>
      </c>
      <c r="L3294" t="s">
        <v>9646</v>
      </c>
      <c r="M3294" t="s">
        <v>9647</v>
      </c>
      <c r="N3294">
        <v>0.28562111099999998</v>
      </c>
      <c r="O3294">
        <v>0</v>
      </c>
      <c r="P3294">
        <v>683</v>
      </c>
      <c r="Q3294">
        <v>0</v>
      </c>
      <c r="R3294">
        <v>0</v>
      </c>
      <c r="S3294">
        <v>0</v>
      </c>
      <c r="T3294">
        <v>20</v>
      </c>
      <c r="U3294">
        <v>0</v>
      </c>
      <c r="V3294">
        <v>0</v>
      </c>
      <c r="W3294">
        <v>0</v>
      </c>
      <c r="X3294">
        <v>47.649809886175873</v>
      </c>
      <c r="Y3294">
        <v>0</v>
      </c>
      <c r="Z3294">
        <v>0</v>
      </c>
      <c r="AA3294">
        <v>0</v>
      </c>
      <c r="AB3294">
        <v>3.7749637245574981</v>
      </c>
      <c r="AC3294">
        <v>0</v>
      </c>
      <c r="AD3294">
        <v>0</v>
      </c>
      <c r="AE3294">
        <v>51.424773610733368</v>
      </c>
    </row>
    <row r="3295" spans="1:31" x14ac:dyDescent="0.25">
      <c r="A3295">
        <v>1632713</v>
      </c>
      <c r="B3295">
        <v>1</v>
      </c>
      <c r="C3295" t="s">
        <v>80</v>
      </c>
      <c r="D3295" t="s">
        <v>100</v>
      </c>
      <c r="E3295" t="s">
        <v>152</v>
      </c>
      <c r="F3295" t="s">
        <v>9648</v>
      </c>
      <c r="G3295" t="s">
        <v>154</v>
      </c>
      <c r="H3295" t="s">
        <v>149</v>
      </c>
      <c r="I3295" t="s">
        <v>135</v>
      </c>
      <c r="J3295" t="s">
        <v>136</v>
      </c>
      <c r="K3295" t="s">
        <v>137</v>
      </c>
      <c r="L3295" t="s">
        <v>9649</v>
      </c>
      <c r="M3295" t="s">
        <v>9650</v>
      </c>
      <c r="N3295">
        <v>1.7575000000000001</v>
      </c>
      <c r="O3295">
        <v>0</v>
      </c>
      <c r="P3295">
        <v>1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0.11092168382975973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0.11092168382975973</v>
      </c>
    </row>
    <row r="3296" spans="1:31" x14ac:dyDescent="0.25">
      <c r="A3296">
        <v>1632690</v>
      </c>
      <c r="B3296">
        <v>1</v>
      </c>
      <c r="C3296" t="s">
        <v>80</v>
      </c>
      <c r="D3296" t="s">
        <v>84</v>
      </c>
      <c r="E3296" t="s">
        <v>146</v>
      </c>
      <c r="F3296" t="s">
        <v>9651</v>
      </c>
      <c r="G3296" t="s">
        <v>142</v>
      </c>
      <c r="H3296" t="s">
        <v>149</v>
      </c>
      <c r="I3296" t="s">
        <v>135</v>
      </c>
      <c r="J3296" t="s">
        <v>136</v>
      </c>
      <c r="K3296" t="s">
        <v>143</v>
      </c>
      <c r="L3296" t="s">
        <v>9652</v>
      </c>
      <c r="M3296" t="s">
        <v>9653</v>
      </c>
      <c r="N3296">
        <v>0.314722222</v>
      </c>
      <c r="O3296">
        <v>0</v>
      </c>
      <c r="P3296">
        <v>602</v>
      </c>
      <c r="Q3296">
        <v>0</v>
      </c>
      <c r="R3296">
        <v>0</v>
      </c>
      <c r="S3296">
        <v>0</v>
      </c>
      <c r="T3296">
        <v>16</v>
      </c>
      <c r="U3296">
        <v>0</v>
      </c>
      <c r="V3296">
        <v>1</v>
      </c>
      <c r="W3296">
        <v>0</v>
      </c>
      <c r="X3296">
        <v>46.223624745050579</v>
      </c>
      <c r="Y3296">
        <v>0</v>
      </c>
      <c r="Z3296">
        <v>0</v>
      </c>
      <c r="AA3296">
        <v>0</v>
      </c>
      <c r="AB3296">
        <v>12.551417554814325</v>
      </c>
      <c r="AC3296">
        <v>0</v>
      </c>
      <c r="AD3296">
        <v>1.9169999098428752</v>
      </c>
      <c r="AE3296">
        <v>60.692042209707779</v>
      </c>
    </row>
    <row r="3297" spans="1:31" x14ac:dyDescent="0.25">
      <c r="A3297">
        <v>1633022</v>
      </c>
      <c r="B3297">
        <v>1</v>
      </c>
      <c r="C3297" t="s">
        <v>80</v>
      </c>
      <c r="D3297" t="s">
        <v>94</v>
      </c>
      <c r="E3297" t="s">
        <v>146</v>
      </c>
      <c r="F3297" t="s">
        <v>1459</v>
      </c>
      <c r="G3297" t="s">
        <v>260</v>
      </c>
      <c r="H3297" t="s">
        <v>149</v>
      </c>
      <c r="I3297" t="s">
        <v>135</v>
      </c>
      <c r="J3297" t="s">
        <v>136</v>
      </c>
      <c r="K3297" t="s">
        <v>137</v>
      </c>
      <c r="L3297" t="s">
        <v>9654</v>
      </c>
      <c r="M3297" t="s">
        <v>9655</v>
      </c>
      <c r="N3297">
        <v>1.1047222219999999</v>
      </c>
      <c r="O3297">
        <v>0</v>
      </c>
      <c r="P3297">
        <v>423</v>
      </c>
      <c r="Q3297">
        <v>0</v>
      </c>
      <c r="R3297">
        <v>4</v>
      </c>
      <c r="S3297">
        <v>0</v>
      </c>
      <c r="T3297">
        <v>105</v>
      </c>
      <c r="U3297">
        <v>0</v>
      </c>
      <c r="V3297">
        <v>0</v>
      </c>
      <c r="W3297">
        <v>0</v>
      </c>
      <c r="X3297">
        <v>88.664011126788836</v>
      </c>
      <c r="Y3297">
        <v>0</v>
      </c>
      <c r="Z3297">
        <v>1.0514604235044289</v>
      </c>
      <c r="AA3297">
        <v>0</v>
      </c>
      <c r="AB3297">
        <v>44.372265186600949</v>
      </c>
      <c r="AC3297">
        <v>0</v>
      </c>
      <c r="AD3297">
        <v>0</v>
      </c>
      <c r="AE3297">
        <v>134.08773673689421</v>
      </c>
    </row>
    <row r="3298" spans="1:31" x14ac:dyDescent="0.25">
      <c r="A3298">
        <v>1633168</v>
      </c>
      <c r="B3298">
        <v>1</v>
      </c>
      <c r="C3298" t="s">
        <v>80</v>
      </c>
      <c r="D3298" t="s">
        <v>92</v>
      </c>
      <c r="E3298" t="s">
        <v>140</v>
      </c>
      <c r="F3298" t="s">
        <v>9656</v>
      </c>
      <c r="G3298" t="s">
        <v>161</v>
      </c>
      <c r="H3298" t="s">
        <v>134</v>
      </c>
      <c r="I3298" t="s">
        <v>135</v>
      </c>
      <c r="J3298" t="s">
        <v>136</v>
      </c>
      <c r="K3298" t="s">
        <v>137</v>
      </c>
      <c r="L3298" t="s">
        <v>9657</v>
      </c>
      <c r="M3298" t="s">
        <v>9002</v>
      </c>
      <c r="N3298">
        <v>0.17027777699999999</v>
      </c>
      <c r="O3298">
        <v>0</v>
      </c>
      <c r="P3298">
        <v>576</v>
      </c>
      <c r="Q3298">
        <v>2</v>
      </c>
      <c r="R3298">
        <v>223</v>
      </c>
      <c r="S3298">
        <v>8</v>
      </c>
      <c r="T3298">
        <v>55</v>
      </c>
      <c r="U3298">
        <v>0</v>
      </c>
      <c r="V3298">
        <v>1</v>
      </c>
      <c r="W3298">
        <v>0</v>
      </c>
      <c r="X3298">
        <v>20.564808452520385</v>
      </c>
      <c r="Y3298">
        <v>0.13446647280207222</v>
      </c>
      <c r="Z3298">
        <v>4.8657951375678747</v>
      </c>
      <c r="AA3298">
        <v>1.9721961629544211</v>
      </c>
      <c r="AB3298">
        <v>10.245968664993665</v>
      </c>
      <c r="AC3298">
        <v>0</v>
      </c>
      <c r="AD3298">
        <v>0</v>
      </c>
      <c r="AE3298">
        <v>37.783234890838415</v>
      </c>
    </row>
    <row r="3299" spans="1:31" x14ac:dyDescent="0.25">
      <c r="A3299">
        <v>1633191</v>
      </c>
      <c r="B3299">
        <v>1</v>
      </c>
      <c r="C3299" t="s">
        <v>81</v>
      </c>
      <c r="D3299" t="s">
        <v>118</v>
      </c>
      <c r="E3299" t="s">
        <v>178</v>
      </c>
      <c r="F3299" t="s">
        <v>9658</v>
      </c>
      <c r="G3299" t="s">
        <v>227</v>
      </c>
      <c r="H3299" t="s">
        <v>149</v>
      </c>
      <c r="I3299" t="s">
        <v>135</v>
      </c>
      <c r="J3299" t="s">
        <v>136</v>
      </c>
      <c r="K3299" t="s">
        <v>137</v>
      </c>
      <c r="L3299" t="s">
        <v>9659</v>
      </c>
      <c r="M3299" t="s">
        <v>9660</v>
      </c>
      <c r="N3299">
        <v>0.43277777699999997</v>
      </c>
      <c r="O3299">
        <v>0</v>
      </c>
      <c r="P3299">
        <v>11</v>
      </c>
      <c r="Q3299">
        <v>0</v>
      </c>
      <c r="R3299">
        <v>0</v>
      </c>
      <c r="S3299">
        <v>0</v>
      </c>
      <c r="T3299">
        <v>3</v>
      </c>
      <c r="U3299">
        <v>0</v>
      </c>
      <c r="V3299">
        <v>0</v>
      </c>
      <c r="W3299">
        <v>0</v>
      </c>
      <c r="X3299">
        <v>0.80627875693244455</v>
      </c>
      <c r="Y3299">
        <v>0</v>
      </c>
      <c r="Z3299">
        <v>0</v>
      </c>
      <c r="AA3299">
        <v>0</v>
      </c>
      <c r="AB3299">
        <v>1.0392653325741017</v>
      </c>
      <c r="AC3299">
        <v>0</v>
      </c>
      <c r="AD3299">
        <v>0</v>
      </c>
      <c r="AE3299">
        <v>1.8455440895065462</v>
      </c>
    </row>
    <row r="3300" spans="1:31" x14ac:dyDescent="0.25">
      <c r="A3300">
        <v>1632527</v>
      </c>
      <c r="B3300">
        <v>1</v>
      </c>
      <c r="C3300" t="s">
        <v>81</v>
      </c>
      <c r="D3300" t="s">
        <v>120</v>
      </c>
      <c r="E3300" t="s">
        <v>152</v>
      </c>
      <c r="F3300" t="s">
        <v>9661</v>
      </c>
      <c r="G3300" t="s">
        <v>154</v>
      </c>
      <c r="H3300" t="s">
        <v>149</v>
      </c>
      <c r="I3300" t="s">
        <v>135</v>
      </c>
      <c r="J3300" t="s">
        <v>136</v>
      </c>
      <c r="K3300" t="s">
        <v>137</v>
      </c>
      <c r="L3300" t="s">
        <v>9662</v>
      </c>
      <c r="M3300" t="s">
        <v>9663</v>
      </c>
      <c r="N3300">
        <v>1.640833333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1.3333530126332143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1.3333530126332143</v>
      </c>
    </row>
    <row r="3301" spans="1:31" x14ac:dyDescent="0.25">
      <c r="A3301">
        <v>1633214</v>
      </c>
      <c r="B3301">
        <v>1</v>
      </c>
      <c r="C3301" t="s">
        <v>80</v>
      </c>
      <c r="D3301" t="s">
        <v>83</v>
      </c>
      <c r="E3301" t="s">
        <v>642</v>
      </c>
      <c r="F3301" t="s">
        <v>5849</v>
      </c>
      <c r="G3301" t="s">
        <v>161</v>
      </c>
      <c r="H3301" t="s">
        <v>134</v>
      </c>
      <c r="I3301" t="s">
        <v>135</v>
      </c>
      <c r="J3301" t="s">
        <v>136</v>
      </c>
      <c r="K3301" t="s">
        <v>137</v>
      </c>
      <c r="L3301" t="s">
        <v>9664</v>
      </c>
      <c r="M3301" t="s">
        <v>9468</v>
      </c>
      <c r="N3301">
        <v>0.248611111</v>
      </c>
      <c r="O3301">
        <v>10</v>
      </c>
      <c r="P3301">
        <v>1855</v>
      </c>
      <c r="Q3301">
        <v>19</v>
      </c>
      <c r="R3301">
        <v>326</v>
      </c>
      <c r="S3301">
        <v>90</v>
      </c>
      <c r="T3301">
        <v>880</v>
      </c>
      <c r="U3301">
        <v>9</v>
      </c>
      <c r="V3301">
        <v>3</v>
      </c>
      <c r="W3301">
        <v>2.5394482631263253</v>
      </c>
      <c r="X3301">
        <v>160.25117592718473</v>
      </c>
      <c r="Y3301">
        <v>3.8655696311809504</v>
      </c>
      <c r="Z3301">
        <v>22.204258405492467</v>
      </c>
      <c r="AA3301">
        <v>142.40870468165926</v>
      </c>
      <c r="AB3301">
        <v>199.60185048655842</v>
      </c>
      <c r="AC3301">
        <v>152.0877007271599</v>
      </c>
      <c r="AD3301">
        <v>2.3417352650094956</v>
      </c>
      <c r="AE3301">
        <v>685.3004433873715</v>
      </c>
    </row>
    <row r="3302" spans="1:31" x14ac:dyDescent="0.25">
      <c r="A3302">
        <v>1633254</v>
      </c>
      <c r="B3302">
        <v>1</v>
      </c>
      <c r="C3302" t="s">
        <v>80</v>
      </c>
      <c r="D3302" t="s">
        <v>87</v>
      </c>
      <c r="E3302" t="s">
        <v>146</v>
      </c>
      <c r="F3302" t="s">
        <v>9665</v>
      </c>
      <c r="G3302" t="s">
        <v>1492</v>
      </c>
      <c r="H3302" t="s">
        <v>149</v>
      </c>
      <c r="I3302" t="s">
        <v>135</v>
      </c>
      <c r="J3302" t="s">
        <v>136</v>
      </c>
      <c r="K3302" t="s">
        <v>137</v>
      </c>
      <c r="L3302" t="s">
        <v>9666</v>
      </c>
      <c r="M3302" t="s">
        <v>9667</v>
      </c>
      <c r="N3302">
        <v>4.1613888880000003</v>
      </c>
      <c r="O3302">
        <v>0</v>
      </c>
      <c r="P3302">
        <v>589</v>
      </c>
      <c r="Q3302">
        <v>0</v>
      </c>
      <c r="R3302">
        <v>0</v>
      </c>
      <c r="S3302">
        <v>0</v>
      </c>
      <c r="T3302">
        <v>43</v>
      </c>
      <c r="U3302">
        <v>0</v>
      </c>
      <c r="V3302">
        <v>0</v>
      </c>
      <c r="W3302">
        <v>0</v>
      </c>
      <c r="X3302">
        <v>615.59184128388551</v>
      </c>
      <c r="Y3302">
        <v>0</v>
      </c>
      <c r="Z3302">
        <v>0</v>
      </c>
      <c r="AA3302">
        <v>0</v>
      </c>
      <c r="AB3302">
        <v>120.61631883914924</v>
      </c>
      <c r="AC3302">
        <v>0</v>
      </c>
      <c r="AD3302">
        <v>0</v>
      </c>
      <c r="AE3302">
        <v>736.20816012303476</v>
      </c>
    </row>
    <row r="3303" spans="1:31" x14ac:dyDescent="0.25">
      <c r="A3303">
        <v>1633005</v>
      </c>
      <c r="B3303">
        <v>1</v>
      </c>
      <c r="C3303" t="s">
        <v>80</v>
      </c>
      <c r="D3303" t="s">
        <v>106</v>
      </c>
      <c r="E3303" t="s">
        <v>152</v>
      </c>
      <c r="F3303" t="s">
        <v>9668</v>
      </c>
      <c r="G3303" t="s">
        <v>154</v>
      </c>
      <c r="H3303" t="s">
        <v>149</v>
      </c>
      <c r="I3303" t="s">
        <v>135</v>
      </c>
      <c r="J3303" t="s">
        <v>136</v>
      </c>
      <c r="K3303" t="s">
        <v>137</v>
      </c>
      <c r="L3303" t="s">
        <v>9669</v>
      </c>
      <c r="M3303" t="s">
        <v>9670</v>
      </c>
      <c r="N3303">
        <v>2.5672222219999998</v>
      </c>
      <c r="O3303">
        <v>0</v>
      </c>
      <c r="P3303">
        <v>1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2.8505872173494443E-3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2.8505872173494443E-3</v>
      </c>
    </row>
    <row r="3304" spans="1:31" x14ac:dyDescent="0.25">
      <c r="A3304">
        <v>1632650</v>
      </c>
      <c r="B3304">
        <v>1</v>
      </c>
      <c r="C3304" t="s">
        <v>81</v>
      </c>
      <c r="D3304" t="s">
        <v>113</v>
      </c>
      <c r="E3304" t="s">
        <v>146</v>
      </c>
      <c r="F3304" t="s">
        <v>9671</v>
      </c>
      <c r="G3304" t="s">
        <v>142</v>
      </c>
      <c r="H3304" t="s">
        <v>149</v>
      </c>
      <c r="I3304" t="s">
        <v>135</v>
      </c>
      <c r="J3304" t="s">
        <v>136</v>
      </c>
      <c r="K3304" t="s">
        <v>143</v>
      </c>
      <c r="L3304" t="s">
        <v>9672</v>
      </c>
      <c r="M3304" t="s">
        <v>9673</v>
      </c>
      <c r="N3304">
        <v>4.8348500000000003</v>
      </c>
      <c r="O3304">
        <v>0</v>
      </c>
      <c r="P3304">
        <v>126</v>
      </c>
      <c r="Q3304">
        <v>0</v>
      </c>
      <c r="R3304">
        <v>6</v>
      </c>
      <c r="S3304">
        <v>0</v>
      </c>
      <c r="T3304">
        <v>10</v>
      </c>
      <c r="U3304">
        <v>0</v>
      </c>
      <c r="V3304">
        <v>1</v>
      </c>
      <c r="W3304">
        <v>0</v>
      </c>
      <c r="X3304">
        <v>62.277875111867239</v>
      </c>
      <c r="Y3304">
        <v>0</v>
      </c>
      <c r="Z3304">
        <v>1.4250274188433514</v>
      </c>
      <c r="AA3304">
        <v>0</v>
      </c>
      <c r="AB3304">
        <v>41.719403966608866</v>
      </c>
      <c r="AC3304">
        <v>0</v>
      </c>
      <c r="AD3304">
        <v>2.602783475224455</v>
      </c>
      <c r="AE3304">
        <v>108.02508997254391</v>
      </c>
    </row>
    <row r="3305" spans="1:31" x14ac:dyDescent="0.25">
      <c r="A3305">
        <v>1633291</v>
      </c>
      <c r="B3305">
        <v>1</v>
      </c>
      <c r="C3305" t="s">
        <v>81</v>
      </c>
      <c r="D3305" t="s">
        <v>127</v>
      </c>
      <c r="E3305" t="s">
        <v>178</v>
      </c>
      <c r="F3305" t="s">
        <v>9674</v>
      </c>
      <c r="G3305" t="s">
        <v>187</v>
      </c>
      <c r="H3305" t="s">
        <v>149</v>
      </c>
      <c r="I3305" t="s">
        <v>135</v>
      </c>
      <c r="J3305" t="s">
        <v>136</v>
      </c>
      <c r="K3305" t="s">
        <v>137</v>
      </c>
      <c r="L3305" t="s">
        <v>9675</v>
      </c>
      <c r="M3305" t="s">
        <v>9676</v>
      </c>
      <c r="N3305">
        <v>8.1527777770000007</v>
      </c>
      <c r="O3305">
        <v>0</v>
      </c>
      <c r="P3305">
        <v>4</v>
      </c>
      <c r="Q3305">
        <v>0</v>
      </c>
      <c r="R3305">
        <v>1</v>
      </c>
      <c r="S3305">
        <v>0</v>
      </c>
      <c r="T3305">
        <v>2</v>
      </c>
      <c r="U3305">
        <v>0</v>
      </c>
      <c r="V3305">
        <v>0</v>
      </c>
      <c r="W3305">
        <v>0</v>
      </c>
      <c r="X3305">
        <v>6.205681018946164</v>
      </c>
      <c r="Y3305">
        <v>0</v>
      </c>
      <c r="Z3305">
        <v>0</v>
      </c>
      <c r="AA3305">
        <v>0</v>
      </c>
      <c r="AB3305">
        <v>2.7734690188914866</v>
      </c>
      <c r="AC3305">
        <v>0</v>
      </c>
      <c r="AD3305">
        <v>0</v>
      </c>
      <c r="AE3305">
        <v>8.9791500378376501</v>
      </c>
    </row>
    <row r="3306" spans="1:31" x14ac:dyDescent="0.25">
      <c r="A3306">
        <v>1632959</v>
      </c>
      <c r="B3306">
        <v>1</v>
      </c>
      <c r="C3306" t="s">
        <v>80</v>
      </c>
      <c r="D3306" t="s">
        <v>96</v>
      </c>
      <c r="E3306" t="s">
        <v>362</v>
      </c>
      <c r="F3306" t="s">
        <v>9677</v>
      </c>
      <c r="G3306" t="s">
        <v>900</v>
      </c>
      <c r="H3306" t="s">
        <v>149</v>
      </c>
      <c r="I3306" t="s">
        <v>135</v>
      </c>
      <c r="J3306" t="s">
        <v>136</v>
      </c>
      <c r="K3306" t="s">
        <v>137</v>
      </c>
      <c r="L3306" t="s">
        <v>9678</v>
      </c>
      <c r="M3306" t="s">
        <v>9679</v>
      </c>
      <c r="N3306">
        <v>4.4124999999999996</v>
      </c>
      <c r="O3306">
        <v>0</v>
      </c>
      <c r="P3306">
        <v>22</v>
      </c>
      <c r="Q3306">
        <v>0</v>
      </c>
      <c r="R3306">
        <v>0</v>
      </c>
      <c r="S3306">
        <v>0</v>
      </c>
      <c r="T3306">
        <v>2</v>
      </c>
      <c r="U3306">
        <v>0</v>
      </c>
      <c r="V3306">
        <v>0</v>
      </c>
      <c r="W3306">
        <v>0</v>
      </c>
      <c r="X3306">
        <v>51.840682561503655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51.840682561503655</v>
      </c>
    </row>
    <row r="3307" spans="1:31" x14ac:dyDescent="0.25">
      <c r="A3307">
        <v>1632899</v>
      </c>
      <c r="B3307">
        <v>1</v>
      </c>
      <c r="C3307" t="s">
        <v>80</v>
      </c>
      <c r="D3307" t="s">
        <v>96</v>
      </c>
      <c r="E3307" t="s">
        <v>642</v>
      </c>
      <c r="F3307" t="s">
        <v>643</v>
      </c>
      <c r="G3307" t="s">
        <v>785</v>
      </c>
      <c r="H3307" t="s">
        <v>134</v>
      </c>
      <c r="I3307" t="s">
        <v>135</v>
      </c>
      <c r="J3307" t="s">
        <v>136</v>
      </c>
      <c r="K3307" t="s">
        <v>137</v>
      </c>
      <c r="L3307" t="s">
        <v>9680</v>
      </c>
      <c r="M3307" t="s">
        <v>9681</v>
      </c>
      <c r="N3307">
        <v>1.814166666</v>
      </c>
      <c r="O3307">
        <v>0</v>
      </c>
      <c r="P3307">
        <v>268</v>
      </c>
      <c r="Q3307">
        <v>14</v>
      </c>
      <c r="R3307">
        <v>24</v>
      </c>
      <c r="S3307">
        <v>19</v>
      </c>
      <c r="T3307">
        <v>35</v>
      </c>
      <c r="U3307">
        <v>5</v>
      </c>
      <c r="V3307">
        <v>0</v>
      </c>
      <c r="W3307">
        <v>0</v>
      </c>
      <c r="X3307">
        <v>189.74880166811934</v>
      </c>
      <c r="Y3307">
        <v>24.02659268648452</v>
      </c>
      <c r="Z3307">
        <v>17.007914686738058</v>
      </c>
      <c r="AA3307">
        <v>272.34523833829513</v>
      </c>
      <c r="AB3307">
        <v>74.941818295028995</v>
      </c>
      <c r="AC3307">
        <v>1320.2203778368007</v>
      </c>
      <c r="AD3307">
        <v>0</v>
      </c>
      <c r="AE3307">
        <v>1898.2907435114666</v>
      </c>
    </row>
    <row r="3308" spans="1:31" x14ac:dyDescent="0.25">
      <c r="A3308">
        <v>1632567</v>
      </c>
      <c r="B3308">
        <v>1</v>
      </c>
      <c r="C3308" t="s">
        <v>81</v>
      </c>
      <c r="D3308" t="s">
        <v>121</v>
      </c>
      <c r="E3308" t="s">
        <v>140</v>
      </c>
      <c r="F3308" t="s">
        <v>9682</v>
      </c>
      <c r="G3308" t="s">
        <v>161</v>
      </c>
      <c r="H3308" t="s">
        <v>134</v>
      </c>
      <c r="I3308" t="s">
        <v>191</v>
      </c>
      <c r="J3308" t="s">
        <v>136</v>
      </c>
      <c r="K3308" t="s">
        <v>137</v>
      </c>
      <c r="L3308" t="s">
        <v>9683</v>
      </c>
      <c r="M3308" t="s">
        <v>9684</v>
      </c>
      <c r="N3308">
        <v>2.5000000000000001E-2</v>
      </c>
      <c r="O3308">
        <v>0</v>
      </c>
      <c r="P3308">
        <v>1281</v>
      </c>
      <c r="Q3308">
        <v>4</v>
      </c>
      <c r="R3308">
        <v>116</v>
      </c>
      <c r="S3308">
        <v>12</v>
      </c>
      <c r="T3308">
        <v>88</v>
      </c>
      <c r="U3308">
        <v>1</v>
      </c>
      <c r="V3308">
        <v>0</v>
      </c>
      <c r="W3308">
        <v>0</v>
      </c>
      <c r="X3308">
        <v>3.4701101065583919</v>
      </c>
      <c r="Y3308">
        <v>7.8068242821600006E-2</v>
      </c>
      <c r="Z3308">
        <v>0.34847994680082511</v>
      </c>
      <c r="AA3308">
        <v>1.6918213078759754</v>
      </c>
      <c r="AB3308">
        <v>1.0297645401195998</v>
      </c>
      <c r="AC3308">
        <v>0.34742059215987509</v>
      </c>
      <c r="AD3308">
        <v>0</v>
      </c>
      <c r="AE3308">
        <v>6.9656647363362678</v>
      </c>
    </row>
    <row r="3309" spans="1:31" x14ac:dyDescent="0.25">
      <c r="A3309">
        <v>1632604</v>
      </c>
      <c r="B3309">
        <v>1</v>
      </c>
      <c r="C3309" t="s">
        <v>80</v>
      </c>
      <c r="D3309" t="s">
        <v>93</v>
      </c>
      <c r="E3309" t="s">
        <v>131</v>
      </c>
      <c r="F3309" t="s">
        <v>4944</v>
      </c>
      <c r="G3309" t="s">
        <v>148</v>
      </c>
      <c r="H3309" t="s">
        <v>134</v>
      </c>
      <c r="I3309" t="s">
        <v>135</v>
      </c>
      <c r="J3309" t="s">
        <v>136</v>
      </c>
      <c r="K3309" t="s">
        <v>143</v>
      </c>
      <c r="L3309" t="s">
        <v>9685</v>
      </c>
      <c r="M3309" t="s">
        <v>9686</v>
      </c>
      <c r="N3309">
        <v>7.8358333330000001</v>
      </c>
      <c r="O3309">
        <v>0</v>
      </c>
      <c r="P3309">
        <v>560</v>
      </c>
      <c r="Q3309">
        <v>0</v>
      </c>
      <c r="R3309">
        <v>30</v>
      </c>
      <c r="S3309">
        <v>0</v>
      </c>
      <c r="T3309">
        <v>46</v>
      </c>
      <c r="U3309">
        <v>0</v>
      </c>
      <c r="V3309">
        <v>1</v>
      </c>
      <c r="W3309">
        <v>0</v>
      </c>
      <c r="X3309">
        <v>731.53653433538341</v>
      </c>
      <c r="Y3309">
        <v>0</v>
      </c>
      <c r="Z3309">
        <v>270.82125285464701</v>
      </c>
      <c r="AA3309">
        <v>0</v>
      </c>
      <c r="AB3309">
        <v>255.95143881568202</v>
      </c>
      <c r="AC3309">
        <v>0</v>
      </c>
      <c r="AD3309">
        <v>165.2616133050382</v>
      </c>
      <c r="AE3309">
        <v>1423.5708393107507</v>
      </c>
    </row>
    <row r="3310" spans="1:31" x14ac:dyDescent="0.25">
      <c r="A3310">
        <v>1633145</v>
      </c>
      <c r="B3310">
        <v>1</v>
      </c>
      <c r="C3310" t="s">
        <v>80</v>
      </c>
      <c r="D3310" t="s">
        <v>84</v>
      </c>
      <c r="E3310" t="s">
        <v>152</v>
      </c>
      <c r="F3310" t="s">
        <v>9687</v>
      </c>
      <c r="G3310" t="s">
        <v>507</v>
      </c>
      <c r="H3310" t="s">
        <v>149</v>
      </c>
      <c r="I3310" t="s">
        <v>135</v>
      </c>
      <c r="J3310" t="s">
        <v>136</v>
      </c>
      <c r="K3310" t="s">
        <v>137</v>
      </c>
      <c r="L3310" t="s">
        <v>9688</v>
      </c>
      <c r="M3310" t="s">
        <v>9689</v>
      </c>
      <c r="N3310">
        <v>1.3877777769999999</v>
      </c>
      <c r="O3310">
        <v>0</v>
      </c>
      <c r="P3310">
        <v>37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14.478284725783546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14.478284725783546</v>
      </c>
    </row>
    <row r="3311" spans="1:31" x14ac:dyDescent="0.25">
      <c r="A3311">
        <v>1632753</v>
      </c>
      <c r="B3311">
        <v>1</v>
      </c>
      <c r="C3311" t="s">
        <v>80</v>
      </c>
      <c r="D3311" t="s">
        <v>104</v>
      </c>
      <c r="E3311" t="s">
        <v>131</v>
      </c>
      <c r="F3311" t="s">
        <v>5380</v>
      </c>
      <c r="G3311" t="s">
        <v>195</v>
      </c>
      <c r="H3311" t="s">
        <v>134</v>
      </c>
      <c r="I3311" t="s">
        <v>135</v>
      </c>
      <c r="J3311" t="s">
        <v>136</v>
      </c>
      <c r="K3311" t="s">
        <v>137</v>
      </c>
      <c r="L3311" t="s">
        <v>9690</v>
      </c>
      <c r="M3311" t="s">
        <v>9691</v>
      </c>
      <c r="N3311">
        <v>2.628055555</v>
      </c>
      <c r="O3311">
        <v>0</v>
      </c>
      <c r="P3311">
        <v>11</v>
      </c>
      <c r="Q3311">
        <v>0</v>
      </c>
      <c r="R3311">
        <v>51</v>
      </c>
      <c r="S3311">
        <v>0</v>
      </c>
      <c r="T3311">
        <v>8</v>
      </c>
      <c r="U3311">
        <v>0</v>
      </c>
      <c r="V3311">
        <v>0</v>
      </c>
      <c r="W3311">
        <v>0</v>
      </c>
      <c r="X3311">
        <v>6.4732086978988894</v>
      </c>
      <c r="Y3311">
        <v>0</v>
      </c>
      <c r="Z3311">
        <v>20.95334154508971</v>
      </c>
      <c r="AA3311">
        <v>0</v>
      </c>
      <c r="AB3311">
        <v>18.62056771580734</v>
      </c>
      <c r="AC3311">
        <v>0</v>
      </c>
      <c r="AD3311">
        <v>0</v>
      </c>
      <c r="AE3311">
        <v>46.047117958795937</v>
      </c>
    </row>
    <row r="3312" spans="1:31" x14ac:dyDescent="0.25">
      <c r="A3312">
        <v>1632859</v>
      </c>
      <c r="B3312">
        <v>1</v>
      </c>
      <c r="C3312" t="s">
        <v>80</v>
      </c>
      <c r="D3312" t="s">
        <v>83</v>
      </c>
      <c r="E3312" t="s">
        <v>152</v>
      </c>
      <c r="F3312" t="s">
        <v>9692</v>
      </c>
      <c r="G3312" t="s">
        <v>507</v>
      </c>
      <c r="H3312" t="s">
        <v>149</v>
      </c>
      <c r="I3312" t="s">
        <v>135</v>
      </c>
      <c r="J3312" t="s">
        <v>136</v>
      </c>
      <c r="K3312" t="s">
        <v>137</v>
      </c>
      <c r="L3312" t="s">
        <v>9693</v>
      </c>
      <c r="M3312" t="s">
        <v>9694</v>
      </c>
      <c r="N3312">
        <v>1.9655555549999999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10</v>
      </c>
      <c r="U3312">
        <v>0</v>
      </c>
      <c r="V3312">
        <v>1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46.748491061140165</v>
      </c>
      <c r="AC3312">
        <v>0</v>
      </c>
      <c r="AD3312">
        <v>33.386852210488193</v>
      </c>
      <c r="AE3312">
        <v>80.135343271628358</v>
      </c>
    </row>
    <row r="3313" spans="1:31" x14ac:dyDescent="0.25">
      <c r="A3313">
        <v>1632853</v>
      </c>
      <c r="B3313">
        <v>1</v>
      </c>
      <c r="C3313" t="s">
        <v>81</v>
      </c>
      <c r="D3313" t="s">
        <v>127</v>
      </c>
      <c r="E3313" t="s">
        <v>178</v>
      </c>
      <c r="F3313" t="s">
        <v>9695</v>
      </c>
      <c r="G3313" t="s">
        <v>227</v>
      </c>
      <c r="H3313" t="s">
        <v>149</v>
      </c>
      <c r="I3313" t="s">
        <v>135</v>
      </c>
      <c r="J3313" t="s">
        <v>136</v>
      </c>
      <c r="K3313" t="s">
        <v>137</v>
      </c>
      <c r="L3313" t="s">
        <v>9696</v>
      </c>
      <c r="M3313" t="s">
        <v>9697</v>
      </c>
      <c r="N3313">
        <v>0.82750000000000001</v>
      </c>
      <c r="O3313">
        <v>0</v>
      </c>
      <c r="P3313">
        <v>52</v>
      </c>
      <c r="Q3313">
        <v>0</v>
      </c>
      <c r="R3313">
        <v>0</v>
      </c>
      <c r="S3313">
        <v>0</v>
      </c>
      <c r="T3313">
        <v>2</v>
      </c>
      <c r="U3313">
        <v>0</v>
      </c>
      <c r="V3313">
        <v>0</v>
      </c>
      <c r="W3313">
        <v>0</v>
      </c>
      <c r="X3313">
        <v>12.658610123894439</v>
      </c>
      <c r="Y3313">
        <v>0</v>
      </c>
      <c r="Z3313">
        <v>0</v>
      </c>
      <c r="AA3313">
        <v>0</v>
      </c>
      <c r="AB3313">
        <v>2.5064454540639534</v>
      </c>
      <c r="AC3313">
        <v>0</v>
      </c>
      <c r="AD3313">
        <v>0</v>
      </c>
      <c r="AE3313">
        <v>15.165055577958393</v>
      </c>
    </row>
    <row r="3314" spans="1:31" x14ac:dyDescent="0.25">
      <c r="A3314">
        <v>1633151</v>
      </c>
      <c r="B3314">
        <v>1</v>
      </c>
      <c r="C3314" t="s">
        <v>80</v>
      </c>
      <c r="D3314" t="s">
        <v>93</v>
      </c>
      <c r="E3314" t="s">
        <v>140</v>
      </c>
      <c r="F3314" t="s">
        <v>4790</v>
      </c>
      <c r="G3314" t="s">
        <v>161</v>
      </c>
      <c r="H3314" t="s">
        <v>134</v>
      </c>
      <c r="I3314" t="s">
        <v>135</v>
      </c>
      <c r="J3314" t="s">
        <v>136</v>
      </c>
      <c r="K3314" t="s">
        <v>137</v>
      </c>
      <c r="L3314" t="s">
        <v>9698</v>
      </c>
      <c r="M3314" t="s">
        <v>9699</v>
      </c>
      <c r="N3314">
        <v>0.143055555</v>
      </c>
      <c r="O3314">
        <v>4</v>
      </c>
      <c r="P3314">
        <v>3549</v>
      </c>
      <c r="Q3314">
        <v>115</v>
      </c>
      <c r="R3314">
        <v>918</v>
      </c>
      <c r="S3314">
        <v>55</v>
      </c>
      <c r="T3314">
        <v>769</v>
      </c>
      <c r="U3314">
        <v>2</v>
      </c>
      <c r="V3314">
        <v>1</v>
      </c>
      <c r="W3314">
        <v>0.29084406417943337</v>
      </c>
      <c r="X3314">
        <v>97.224748320733411</v>
      </c>
      <c r="Y3314">
        <v>32.646005771293822</v>
      </c>
      <c r="Z3314">
        <v>68.923528981522182</v>
      </c>
      <c r="AA3314">
        <v>39.799779856112032</v>
      </c>
      <c r="AB3314">
        <v>62.57929303709362</v>
      </c>
      <c r="AC3314">
        <v>11.256524746068155</v>
      </c>
      <c r="AD3314">
        <v>3.990413428544775</v>
      </c>
      <c r="AE3314">
        <v>316.71113820554751</v>
      </c>
    </row>
    <row r="3315" spans="1:31" x14ac:dyDescent="0.25">
      <c r="A3315">
        <v>1632584</v>
      </c>
      <c r="B3315">
        <v>1</v>
      </c>
      <c r="C3315" t="s">
        <v>80</v>
      </c>
      <c r="D3315" t="s">
        <v>92</v>
      </c>
      <c r="E3315" t="s">
        <v>178</v>
      </c>
      <c r="F3315" t="s">
        <v>9700</v>
      </c>
      <c r="G3315" t="s">
        <v>148</v>
      </c>
      <c r="H3315" t="s">
        <v>149</v>
      </c>
      <c r="I3315" t="s">
        <v>135</v>
      </c>
      <c r="J3315" t="s">
        <v>136</v>
      </c>
      <c r="K3315" t="s">
        <v>143</v>
      </c>
      <c r="L3315" t="s">
        <v>9701</v>
      </c>
      <c r="M3315" t="s">
        <v>9702</v>
      </c>
      <c r="N3315">
        <v>7.8107044439999997</v>
      </c>
      <c r="O3315">
        <v>0</v>
      </c>
      <c r="P3315">
        <v>46</v>
      </c>
      <c r="Q3315">
        <v>0</v>
      </c>
      <c r="R3315">
        <v>4</v>
      </c>
      <c r="S3315">
        <v>0</v>
      </c>
      <c r="T3315">
        <v>9</v>
      </c>
      <c r="U3315">
        <v>0</v>
      </c>
      <c r="V3315">
        <v>0</v>
      </c>
      <c r="W3315">
        <v>0</v>
      </c>
      <c r="X3315">
        <v>143.30842730002837</v>
      </c>
      <c r="Y3315">
        <v>0</v>
      </c>
      <c r="Z3315">
        <v>20.130000066038942</v>
      </c>
      <c r="AA3315">
        <v>0</v>
      </c>
      <c r="AB3315">
        <v>51.119936604857763</v>
      </c>
      <c r="AC3315">
        <v>0</v>
      </c>
      <c r="AD3315">
        <v>0</v>
      </c>
      <c r="AE3315">
        <v>214.55836397092509</v>
      </c>
    </row>
    <row r="3316" spans="1:31" x14ac:dyDescent="0.25">
      <c r="A3316">
        <v>1632939</v>
      </c>
      <c r="B3316">
        <v>1</v>
      </c>
      <c r="C3316" t="s">
        <v>81</v>
      </c>
      <c r="D3316" t="s">
        <v>118</v>
      </c>
      <c r="E3316" t="s">
        <v>204</v>
      </c>
      <c r="F3316" t="s">
        <v>9577</v>
      </c>
      <c r="G3316" t="s">
        <v>133</v>
      </c>
      <c r="H3316" t="s">
        <v>134</v>
      </c>
      <c r="I3316" t="s">
        <v>135</v>
      </c>
      <c r="J3316" t="s">
        <v>136</v>
      </c>
      <c r="K3316" t="s">
        <v>137</v>
      </c>
      <c r="L3316" t="s">
        <v>9703</v>
      </c>
      <c r="M3316" t="s">
        <v>9704</v>
      </c>
      <c r="N3316">
        <v>0.27083333300000001</v>
      </c>
      <c r="O3316">
        <v>7</v>
      </c>
      <c r="P3316">
        <v>698</v>
      </c>
      <c r="Q3316">
        <v>93</v>
      </c>
      <c r="R3316">
        <v>240</v>
      </c>
      <c r="S3316">
        <v>12</v>
      </c>
      <c r="T3316">
        <v>93</v>
      </c>
      <c r="U3316">
        <v>6</v>
      </c>
      <c r="V3316">
        <v>0</v>
      </c>
      <c r="W3316">
        <v>0.8263656209203083</v>
      </c>
      <c r="X3316">
        <v>37.754854083202751</v>
      </c>
      <c r="Y3316">
        <v>15.301393632356527</v>
      </c>
      <c r="Z3316">
        <v>29.511973369067604</v>
      </c>
      <c r="AA3316">
        <v>17.324008697738893</v>
      </c>
      <c r="AB3316">
        <v>26.582737917124078</v>
      </c>
      <c r="AC3316">
        <v>40.104788951043773</v>
      </c>
      <c r="AD3316">
        <v>0</v>
      </c>
      <c r="AE3316">
        <v>167.40612227145394</v>
      </c>
    </row>
    <row r="3317" spans="1:31" x14ac:dyDescent="0.25">
      <c r="A3317">
        <v>1633105</v>
      </c>
      <c r="B3317">
        <v>1</v>
      </c>
      <c r="C3317" t="s">
        <v>80</v>
      </c>
      <c r="D3317" t="s">
        <v>106</v>
      </c>
      <c r="E3317" t="s">
        <v>178</v>
      </c>
      <c r="F3317" t="s">
        <v>9705</v>
      </c>
      <c r="G3317" t="s">
        <v>403</v>
      </c>
      <c r="H3317" t="s">
        <v>149</v>
      </c>
      <c r="I3317" t="s">
        <v>135</v>
      </c>
      <c r="J3317" t="s">
        <v>136</v>
      </c>
      <c r="K3317" t="s">
        <v>137</v>
      </c>
      <c r="L3317" t="s">
        <v>9706</v>
      </c>
      <c r="M3317" t="s">
        <v>9707</v>
      </c>
      <c r="N3317">
        <v>2.375277777</v>
      </c>
      <c r="O3317">
        <v>0</v>
      </c>
      <c r="P3317">
        <v>8</v>
      </c>
      <c r="Q3317">
        <v>0</v>
      </c>
      <c r="R3317">
        <v>4</v>
      </c>
      <c r="S3317">
        <v>0</v>
      </c>
      <c r="T3317">
        <v>2</v>
      </c>
      <c r="U3317">
        <v>0</v>
      </c>
      <c r="V3317">
        <v>0</v>
      </c>
      <c r="W3317">
        <v>0</v>
      </c>
      <c r="X3317">
        <v>7.8670642901744827</v>
      </c>
      <c r="Y3317">
        <v>0</v>
      </c>
      <c r="Z3317">
        <v>3.9531332622820083</v>
      </c>
      <c r="AA3317">
        <v>0</v>
      </c>
      <c r="AB3317">
        <v>0.53799189352754095</v>
      </c>
      <c r="AC3317">
        <v>0</v>
      </c>
      <c r="AD3317">
        <v>0</v>
      </c>
      <c r="AE3317">
        <v>12.358189445984033</v>
      </c>
    </row>
    <row r="3318" spans="1:31" x14ac:dyDescent="0.25">
      <c r="A3318">
        <v>1633294</v>
      </c>
      <c r="B3318">
        <v>1</v>
      </c>
      <c r="C3318" t="s">
        <v>81</v>
      </c>
      <c r="D3318" t="s">
        <v>112</v>
      </c>
      <c r="E3318" t="s">
        <v>131</v>
      </c>
      <c r="F3318" t="s">
        <v>9708</v>
      </c>
      <c r="G3318" t="s">
        <v>195</v>
      </c>
      <c r="H3318" t="s">
        <v>134</v>
      </c>
      <c r="I3318" t="s">
        <v>135</v>
      </c>
      <c r="J3318" t="s">
        <v>136</v>
      </c>
      <c r="K3318" t="s">
        <v>137</v>
      </c>
      <c r="L3318" t="s">
        <v>9709</v>
      </c>
      <c r="M3318" t="s">
        <v>9710</v>
      </c>
      <c r="N3318">
        <v>1.084166666</v>
      </c>
      <c r="O3318">
        <v>0</v>
      </c>
      <c r="P3318">
        <v>18</v>
      </c>
      <c r="Q3318">
        <v>0</v>
      </c>
      <c r="R3318">
        <v>2</v>
      </c>
      <c r="S3318">
        <v>0</v>
      </c>
      <c r="T3318">
        <v>2</v>
      </c>
      <c r="U3318">
        <v>0</v>
      </c>
      <c r="V3318">
        <v>0</v>
      </c>
      <c r="W3318">
        <v>0</v>
      </c>
      <c r="X3318">
        <v>3.5418423797399838</v>
      </c>
      <c r="Y3318">
        <v>0</v>
      </c>
      <c r="Z3318">
        <v>0.37434755438883</v>
      </c>
      <c r="AA3318">
        <v>0</v>
      </c>
      <c r="AB3318">
        <v>0.14552138610371002</v>
      </c>
      <c r="AC3318">
        <v>0</v>
      </c>
      <c r="AD3318">
        <v>0</v>
      </c>
      <c r="AE3318">
        <v>4.0617113202325239</v>
      </c>
    </row>
    <row r="3319" spans="1:31" x14ac:dyDescent="0.25">
      <c r="A3319">
        <v>1632776</v>
      </c>
      <c r="B3319">
        <v>1</v>
      </c>
      <c r="C3319" t="s">
        <v>80</v>
      </c>
      <c r="D3319" t="s">
        <v>82</v>
      </c>
      <c r="E3319" t="s">
        <v>152</v>
      </c>
      <c r="F3319" t="s">
        <v>9711</v>
      </c>
      <c r="G3319" t="s">
        <v>168</v>
      </c>
      <c r="H3319" t="s">
        <v>149</v>
      </c>
      <c r="I3319" t="s">
        <v>135</v>
      </c>
      <c r="J3319" t="s">
        <v>136</v>
      </c>
      <c r="K3319" t="s">
        <v>137</v>
      </c>
      <c r="L3319" t="s">
        <v>9712</v>
      </c>
      <c r="M3319" t="s">
        <v>9713</v>
      </c>
      <c r="N3319">
        <v>8.5247222219999994</v>
      </c>
      <c r="O3319">
        <v>0</v>
      </c>
      <c r="P3319">
        <v>1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3.9432219621425109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3.9432219621425109</v>
      </c>
    </row>
    <row r="3320" spans="1:31" x14ac:dyDescent="0.25">
      <c r="A3320">
        <v>1632919</v>
      </c>
      <c r="B3320">
        <v>1</v>
      </c>
      <c r="C3320" t="s">
        <v>80</v>
      </c>
      <c r="D3320" t="s">
        <v>97</v>
      </c>
      <c r="E3320" t="s">
        <v>152</v>
      </c>
      <c r="F3320" t="s">
        <v>9714</v>
      </c>
      <c r="G3320" t="s">
        <v>154</v>
      </c>
      <c r="H3320" t="s">
        <v>149</v>
      </c>
      <c r="I3320" t="s">
        <v>135</v>
      </c>
      <c r="J3320" t="s">
        <v>136</v>
      </c>
      <c r="K3320" t="s">
        <v>137</v>
      </c>
      <c r="L3320" t="s">
        <v>9715</v>
      </c>
      <c r="M3320" t="s">
        <v>9716</v>
      </c>
      <c r="N3320">
        <v>3.259166666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3.6743071684106669E-2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3.6743071684106669E-2</v>
      </c>
    </row>
    <row r="3321" spans="1:31" x14ac:dyDescent="0.25">
      <c r="A3321">
        <v>1632796</v>
      </c>
      <c r="B3321">
        <v>1</v>
      </c>
      <c r="C3321" t="s">
        <v>80</v>
      </c>
      <c r="D3321" t="s">
        <v>107</v>
      </c>
      <c r="E3321" t="s">
        <v>152</v>
      </c>
      <c r="F3321" t="s">
        <v>9717</v>
      </c>
      <c r="G3321" t="s">
        <v>154</v>
      </c>
      <c r="H3321" t="s">
        <v>149</v>
      </c>
      <c r="I3321" t="s">
        <v>135</v>
      </c>
      <c r="J3321" t="s">
        <v>136</v>
      </c>
      <c r="K3321" t="s">
        <v>137</v>
      </c>
      <c r="L3321" t="s">
        <v>9718</v>
      </c>
      <c r="M3321" t="s">
        <v>9719</v>
      </c>
      <c r="N3321">
        <v>1.3616666660000001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0.44220878090455112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0.44220878090455112</v>
      </c>
    </row>
    <row r="3322" spans="1:31" x14ac:dyDescent="0.25">
      <c r="A3322">
        <v>1632770</v>
      </c>
      <c r="B3322">
        <v>1</v>
      </c>
      <c r="C3322" t="s">
        <v>81</v>
      </c>
      <c r="D3322" t="s">
        <v>118</v>
      </c>
      <c r="E3322" t="s">
        <v>178</v>
      </c>
      <c r="F3322" t="s">
        <v>9720</v>
      </c>
      <c r="G3322" t="s">
        <v>227</v>
      </c>
      <c r="H3322" t="s">
        <v>149</v>
      </c>
      <c r="I3322" t="s">
        <v>135</v>
      </c>
      <c r="J3322" t="s">
        <v>136</v>
      </c>
      <c r="K3322" t="s">
        <v>137</v>
      </c>
      <c r="L3322" t="s">
        <v>9721</v>
      </c>
      <c r="M3322" t="s">
        <v>9722</v>
      </c>
      <c r="N3322">
        <v>0.51111111099999995</v>
      </c>
      <c r="O3322">
        <v>0</v>
      </c>
      <c r="P3322">
        <v>7</v>
      </c>
      <c r="Q3322">
        <v>0</v>
      </c>
      <c r="R3322">
        <v>0</v>
      </c>
      <c r="S3322">
        <v>0</v>
      </c>
      <c r="T3322">
        <v>3</v>
      </c>
      <c r="U3322">
        <v>0</v>
      </c>
      <c r="V3322">
        <v>0</v>
      </c>
      <c r="W3322">
        <v>0</v>
      </c>
      <c r="X3322">
        <v>0.71837786297011541</v>
      </c>
      <c r="Y3322">
        <v>0</v>
      </c>
      <c r="Z3322">
        <v>0</v>
      </c>
      <c r="AA3322">
        <v>0</v>
      </c>
      <c r="AB3322">
        <v>0.13199743352515114</v>
      </c>
      <c r="AC3322">
        <v>0</v>
      </c>
      <c r="AD3322">
        <v>0</v>
      </c>
      <c r="AE3322">
        <v>0.85037529649526655</v>
      </c>
    </row>
    <row r="3323" spans="1:31" x14ac:dyDescent="0.25">
      <c r="A3323">
        <v>1632541</v>
      </c>
      <c r="B3323">
        <v>1</v>
      </c>
      <c r="C3323" t="s">
        <v>81</v>
      </c>
      <c r="D3323" t="s">
        <v>128</v>
      </c>
      <c r="E3323" t="s">
        <v>204</v>
      </c>
      <c r="F3323" t="s">
        <v>9723</v>
      </c>
      <c r="G3323" t="s">
        <v>161</v>
      </c>
      <c r="H3323" t="s">
        <v>134</v>
      </c>
      <c r="I3323" t="s">
        <v>135</v>
      </c>
      <c r="J3323" t="s">
        <v>136</v>
      </c>
      <c r="K3323" t="s">
        <v>137</v>
      </c>
      <c r="L3323" t="s">
        <v>9724</v>
      </c>
      <c r="M3323" t="s">
        <v>9725</v>
      </c>
      <c r="N3323">
        <v>0.36833333299999999</v>
      </c>
      <c r="O3323">
        <v>0</v>
      </c>
      <c r="P3323">
        <v>541</v>
      </c>
      <c r="Q3323">
        <v>4</v>
      </c>
      <c r="R3323">
        <v>8</v>
      </c>
      <c r="S3323">
        <v>19</v>
      </c>
      <c r="T3323">
        <v>42</v>
      </c>
      <c r="U3323">
        <v>1</v>
      </c>
      <c r="V3323">
        <v>0</v>
      </c>
      <c r="W3323">
        <v>0</v>
      </c>
      <c r="X3323">
        <v>34.093376989206106</v>
      </c>
      <c r="Y3323">
        <v>1.555675412544</v>
      </c>
      <c r="Z3323">
        <v>2.9344706200853996</v>
      </c>
      <c r="AA3323">
        <v>236.14743889295926</v>
      </c>
      <c r="AB3323">
        <v>8.8375820703996926</v>
      </c>
      <c r="AC3323">
        <v>4.1696296226977978</v>
      </c>
      <c r="AD3323">
        <v>0</v>
      </c>
      <c r="AE3323">
        <v>287.73817360789229</v>
      </c>
    </row>
    <row r="3324" spans="1:31" x14ac:dyDescent="0.25">
      <c r="A3324">
        <v>1632627</v>
      </c>
      <c r="B3324">
        <v>1</v>
      </c>
      <c r="C3324" t="s">
        <v>81</v>
      </c>
      <c r="D3324" t="s">
        <v>120</v>
      </c>
      <c r="E3324" t="s">
        <v>131</v>
      </c>
      <c r="F3324" t="s">
        <v>9726</v>
      </c>
      <c r="G3324" t="s">
        <v>161</v>
      </c>
      <c r="H3324" t="s">
        <v>134</v>
      </c>
      <c r="I3324" t="s">
        <v>135</v>
      </c>
      <c r="J3324" t="s">
        <v>136</v>
      </c>
      <c r="K3324" t="s">
        <v>137</v>
      </c>
      <c r="L3324" t="s">
        <v>9727</v>
      </c>
      <c r="M3324" t="s">
        <v>9728</v>
      </c>
      <c r="N3324">
        <v>0.334166666</v>
      </c>
      <c r="O3324">
        <v>0</v>
      </c>
      <c r="P3324">
        <v>479</v>
      </c>
      <c r="Q3324">
        <v>0</v>
      </c>
      <c r="R3324">
        <v>15</v>
      </c>
      <c r="S3324">
        <v>0</v>
      </c>
      <c r="T3324">
        <v>104</v>
      </c>
      <c r="U3324">
        <v>0</v>
      </c>
      <c r="V3324">
        <v>0</v>
      </c>
      <c r="W3324">
        <v>0</v>
      </c>
      <c r="X3324">
        <v>28.663256230521259</v>
      </c>
      <c r="Y3324">
        <v>0</v>
      </c>
      <c r="Z3324">
        <v>0.64831497994651743</v>
      </c>
      <c r="AA3324">
        <v>0</v>
      </c>
      <c r="AB3324">
        <v>25.760587546185025</v>
      </c>
      <c r="AC3324">
        <v>0</v>
      </c>
      <c r="AD3324">
        <v>0</v>
      </c>
      <c r="AE3324">
        <v>55.072158756652797</v>
      </c>
    </row>
    <row r="3325" spans="1:31" x14ac:dyDescent="0.25">
      <c r="A3325">
        <v>1632876</v>
      </c>
      <c r="B3325">
        <v>1</v>
      </c>
      <c r="C3325" t="s">
        <v>80</v>
      </c>
      <c r="D3325" t="s">
        <v>95</v>
      </c>
      <c r="E3325" t="s">
        <v>152</v>
      </c>
      <c r="F3325" t="s">
        <v>9729</v>
      </c>
      <c r="G3325" t="s">
        <v>154</v>
      </c>
      <c r="H3325" t="s">
        <v>149</v>
      </c>
      <c r="I3325" t="s">
        <v>135</v>
      </c>
      <c r="J3325" t="s">
        <v>136</v>
      </c>
      <c r="K3325" t="s">
        <v>137</v>
      </c>
      <c r="L3325" t="s">
        <v>9730</v>
      </c>
      <c r="M3325" t="s">
        <v>9731</v>
      </c>
      <c r="N3325">
        <v>2.7938888880000001</v>
      </c>
      <c r="O3325">
        <v>0</v>
      </c>
      <c r="P3325">
        <v>3</v>
      </c>
      <c r="Q3325">
        <v>0</v>
      </c>
      <c r="R3325">
        <v>0</v>
      </c>
      <c r="S3325">
        <v>0</v>
      </c>
      <c r="T3325">
        <v>2</v>
      </c>
      <c r="U3325">
        <v>0</v>
      </c>
      <c r="V3325">
        <v>0</v>
      </c>
      <c r="W3325">
        <v>0</v>
      </c>
      <c r="X3325">
        <v>3.7451647289232799</v>
      </c>
      <c r="Y3325">
        <v>0</v>
      </c>
      <c r="Z3325">
        <v>0</v>
      </c>
      <c r="AA3325">
        <v>0</v>
      </c>
      <c r="AB3325">
        <v>28.525663257207825</v>
      </c>
      <c r="AC3325">
        <v>0</v>
      </c>
      <c r="AD3325">
        <v>0</v>
      </c>
      <c r="AE3325">
        <v>32.270827986131103</v>
      </c>
    </row>
    <row r="3326" spans="1:31" x14ac:dyDescent="0.25">
      <c r="A3326">
        <v>1633231</v>
      </c>
      <c r="B3326">
        <v>1</v>
      </c>
      <c r="C3326" t="s">
        <v>81</v>
      </c>
      <c r="D3326" t="s">
        <v>112</v>
      </c>
      <c r="E3326" t="s">
        <v>140</v>
      </c>
      <c r="F3326" t="s">
        <v>9732</v>
      </c>
      <c r="G3326" t="s">
        <v>161</v>
      </c>
      <c r="H3326" t="s">
        <v>134</v>
      </c>
      <c r="I3326" t="s">
        <v>135</v>
      </c>
      <c r="J3326" t="s">
        <v>136</v>
      </c>
      <c r="K3326" t="s">
        <v>137</v>
      </c>
      <c r="L3326" t="s">
        <v>9733</v>
      </c>
      <c r="M3326" t="s">
        <v>9734</v>
      </c>
      <c r="N3326">
        <v>0.30638888800000003</v>
      </c>
      <c r="O3326">
        <v>15</v>
      </c>
      <c r="P3326">
        <v>8979</v>
      </c>
      <c r="Q3326">
        <v>449</v>
      </c>
      <c r="R3326">
        <v>2052</v>
      </c>
      <c r="S3326">
        <v>97</v>
      </c>
      <c r="T3326">
        <v>876</v>
      </c>
      <c r="U3326">
        <v>18</v>
      </c>
      <c r="V3326">
        <v>5</v>
      </c>
      <c r="W3326">
        <v>0.51693807897997957</v>
      </c>
      <c r="X3326">
        <v>409.54222967482701</v>
      </c>
      <c r="Y3326">
        <v>58.873824191331124</v>
      </c>
      <c r="Z3326">
        <v>65.412159527783459</v>
      </c>
      <c r="AA3326">
        <v>265.73595272448193</v>
      </c>
      <c r="AB3326">
        <v>79.076329076757105</v>
      </c>
      <c r="AC3326">
        <v>178.52021574756753</v>
      </c>
      <c r="AD3326">
        <v>7.4836092803356014</v>
      </c>
      <c r="AE3326">
        <v>1065.161258302064</v>
      </c>
    </row>
    <row r="3327" spans="1:31" x14ac:dyDescent="0.25">
      <c r="A3327">
        <v>1633025</v>
      </c>
      <c r="B3327">
        <v>1</v>
      </c>
      <c r="C3327" t="s">
        <v>80</v>
      </c>
      <c r="D3327" t="s">
        <v>95</v>
      </c>
      <c r="E3327" t="s">
        <v>140</v>
      </c>
      <c r="F3327" t="s">
        <v>9735</v>
      </c>
      <c r="G3327" t="s">
        <v>161</v>
      </c>
      <c r="H3327" t="s">
        <v>134</v>
      </c>
      <c r="I3327" t="s">
        <v>135</v>
      </c>
      <c r="J3327" t="s">
        <v>136</v>
      </c>
      <c r="K3327" t="s">
        <v>137</v>
      </c>
      <c r="L3327" t="s">
        <v>9736</v>
      </c>
      <c r="M3327" t="s">
        <v>9737</v>
      </c>
      <c r="N3327">
        <v>0.36249999999999999</v>
      </c>
      <c r="O3327">
        <v>4</v>
      </c>
      <c r="P3327">
        <v>4528</v>
      </c>
      <c r="Q3327">
        <v>14</v>
      </c>
      <c r="R3327">
        <v>27</v>
      </c>
      <c r="S3327">
        <v>13</v>
      </c>
      <c r="T3327">
        <v>453</v>
      </c>
      <c r="U3327">
        <v>0</v>
      </c>
      <c r="V3327">
        <v>1</v>
      </c>
      <c r="W3327">
        <v>1.6663067998502501</v>
      </c>
      <c r="X3327">
        <v>521.2224703298632</v>
      </c>
      <c r="Y3327">
        <v>13.88973585804345</v>
      </c>
      <c r="Z3327">
        <v>1.9477348561003627</v>
      </c>
      <c r="AA3327">
        <v>27.422485699555899</v>
      </c>
      <c r="AB3327">
        <v>163.85583070529347</v>
      </c>
      <c r="AC3327">
        <v>0</v>
      </c>
      <c r="AD3327">
        <v>5.4402735010575E-2</v>
      </c>
      <c r="AE3327">
        <v>730.05896698371726</v>
      </c>
    </row>
    <row r="3328" spans="1:31" x14ac:dyDescent="0.25">
      <c r="A3328">
        <v>1633125</v>
      </c>
      <c r="B3328">
        <v>1</v>
      </c>
      <c r="C3328" t="s">
        <v>80</v>
      </c>
      <c r="D3328" t="s">
        <v>82</v>
      </c>
      <c r="E3328" t="s">
        <v>362</v>
      </c>
      <c r="F3328" t="s">
        <v>9738</v>
      </c>
      <c r="G3328" t="s">
        <v>180</v>
      </c>
      <c r="H3328" t="s">
        <v>149</v>
      </c>
      <c r="I3328" t="s">
        <v>135</v>
      </c>
      <c r="J3328" t="s">
        <v>136</v>
      </c>
      <c r="K3328" t="s">
        <v>137</v>
      </c>
      <c r="L3328" t="s">
        <v>9739</v>
      </c>
      <c r="M3328" t="s">
        <v>9740</v>
      </c>
      <c r="N3328">
        <v>14.241666666</v>
      </c>
      <c r="O3328">
        <v>0</v>
      </c>
      <c r="P3328">
        <v>92</v>
      </c>
      <c r="Q3328">
        <v>0</v>
      </c>
      <c r="R3328">
        <v>0</v>
      </c>
      <c r="S3328">
        <v>0</v>
      </c>
      <c r="T3328">
        <v>15</v>
      </c>
      <c r="U3328">
        <v>0</v>
      </c>
      <c r="V3328">
        <v>0</v>
      </c>
      <c r="W3328">
        <v>0</v>
      </c>
      <c r="X3328">
        <v>445.77528599546787</v>
      </c>
      <c r="Y3328">
        <v>0</v>
      </c>
      <c r="Z3328">
        <v>0</v>
      </c>
      <c r="AA3328">
        <v>0</v>
      </c>
      <c r="AB3328">
        <v>257.54329361596996</v>
      </c>
      <c r="AC3328">
        <v>0</v>
      </c>
      <c r="AD3328">
        <v>0</v>
      </c>
      <c r="AE3328">
        <v>703.31857961143783</v>
      </c>
    </row>
    <row r="3329" spans="1:31" x14ac:dyDescent="0.25">
      <c r="A3329">
        <v>1633274</v>
      </c>
      <c r="B3329">
        <v>1</v>
      </c>
      <c r="C3329" t="s">
        <v>81</v>
      </c>
      <c r="D3329" t="s">
        <v>120</v>
      </c>
      <c r="E3329" t="s">
        <v>140</v>
      </c>
      <c r="F3329" t="s">
        <v>9741</v>
      </c>
      <c r="G3329" t="s">
        <v>161</v>
      </c>
      <c r="H3329" t="s">
        <v>134</v>
      </c>
      <c r="I3329" t="s">
        <v>135</v>
      </c>
      <c r="J3329" t="s">
        <v>136</v>
      </c>
      <c r="K3329" t="s">
        <v>137</v>
      </c>
      <c r="L3329" t="s">
        <v>9742</v>
      </c>
      <c r="M3329" t="s">
        <v>9743</v>
      </c>
      <c r="N3329">
        <v>0.29305555500000002</v>
      </c>
      <c r="O3329">
        <v>3</v>
      </c>
      <c r="P3329">
        <v>3580</v>
      </c>
      <c r="Q3329">
        <v>318</v>
      </c>
      <c r="R3329">
        <v>297</v>
      </c>
      <c r="S3329">
        <v>55</v>
      </c>
      <c r="T3329">
        <v>478</v>
      </c>
      <c r="U3329">
        <v>3</v>
      </c>
      <c r="V3329">
        <v>2</v>
      </c>
      <c r="W3329">
        <v>0.26287973126366943</v>
      </c>
      <c r="X3329">
        <v>172.66707634812917</v>
      </c>
      <c r="Y3329">
        <v>103.63256400958522</v>
      </c>
      <c r="Z3329">
        <v>24.066862303892819</v>
      </c>
      <c r="AA3329">
        <v>42.601023930757272</v>
      </c>
      <c r="AB3329">
        <v>38.030303442052997</v>
      </c>
      <c r="AC3329">
        <v>3.6016501716532172</v>
      </c>
      <c r="AD3329">
        <v>0.48401359555979312</v>
      </c>
      <c r="AE3329">
        <v>385.34637353289423</v>
      </c>
    </row>
    <row r="3330" spans="1:31" x14ac:dyDescent="0.25">
      <c r="A3330">
        <v>1632833</v>
      </c>
      <c r="B3330">
        <v>1</v>
      </c>
      <c r="C3330" t="s">
        <v>81</v>
      </c>
      <c r="D3330" t="s">
        <v>127</v>
      </c>
      <c r="E3330" t="s">
        <v>204</v>
      </c>
      <c r="F3330" t="s">
        <v>9744</v>
      </c>
      <c r="G3330" t="s">
        <v>161</v>
      </c>
      <c r="H3330" t="s">
        <v>134</v>
      </c>
      <c r="I3330" t="s">
        <v>135</v>
      </c>
      <c r="J3330" t="s">
        <v>136</v>
      </c>
      <c r="K3330" t="s">
        <v>137</v>
      </c>
      <c r="L3330" t="s">
        <v>9745</v>
      </c>
      <c r="M3330" t="s">
        <v>9746</v>
      </c>
      <c r="N3330">
        <v>1.8505555549999999</v>
      </c>
      <c r="O3330">
        <v>2</v>
      </c>
      <c r="P3330">
        <v>3</v>
      </c>
      <c r="Q3330">
        <v>45</v>
      </c>
      <c r="R3330">
        <v>21</v>
      </c>
      <c r="S3330">
        <v>2</v>
      </c>
      <c r="T3330">
        <v>1</v>
      </c>
      <c r="U3330">
        <v>0</v>
      </c>
      <c r="V3330">
        <v>0</v>
      </c>
      <c r="W3330">
        <v>0.4350827129274667</v>
      </c>
      <c r="X3330">
        <v>4.3109772532162642</v>
      </c>
      <c r="Y3330">
        <v>30.37309094275922</v>
      </c>
      <c r="Z3330">
        <v>44.959487360694972</v>
      </c>
      <c r="AA3330">
        <v>3.6575847501608996</v>
      </c>
      <c r="AB3330">
        <v>4.2219288896573257</v>
      </c>
      <c r="AC3330">
        <v>0</v>
      </c>
      <c r="AD3330">
        <v>0</v>
      </c>
      <c r="AE3330">
        <v>87.958151909416131</v>
      </c>
    </row>
    <row r="3331" spans="1:31" x14ac:dyDescent="0.25">
      <c r="A3331">
        <v>1632693</v>
      </c>
      <c r="B3331">
        <v>1</v>
      </c>
      <c r="C3331" t="s">
        <v>80</v>
      </c>
      <c r="D3331" t="s">
        <v>104</v>
      </c>
      <c r="E3331" t="s">
        <v>152</v>
      </c>
      <c r="F3331" t="s">
        <v>9747</v>
      </c>
      <c r="G3331" t="s">
        <v>154</v>
      </c>
      <c r="H3331" t="s">
        <v>149</v>
      </c>
      <c r="I3331" t="s">
        <v>135</v>
      </c>
      <c r="J3331" t="s">
        <v>136</v>
      </c>
      <c r="K3331" t="s">
        <v>137</v>
      </c>
      <c r="L3331" t="s">
        <v>9748</v>
      </c>
      <c r="M3331" t="s">
        <v>9749</v>
      </c>
      <c r="N3331">
        <v>4.3627777769999998</v>
      </c>
      <c r="O3331">
        <v>0</v>
      </c>
      <c r="P3331">
        <v>2</v>
      </c>
      <c r="Q3331">
        <v>0</v>
      </c>
      <c r="R3331">
        <v>0</v>
      </c>
      <c r="S3331">
        <v>0</v>
      </c>
      <c r="T3331">
        <v>1</v>
      </c>
      <c r="U3331">
        <v>0</v>
      </c>
      <c r="V3331">
        <v>0</v>
      </c>
      <c r="W3331">
        <v>0</v>
      </c>
      <c r="X3331">
        <v>0.14107527159833277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0.14107527159833277</v>
      </c>
    </row>
    <row r="3332" spans="1:31" x14ac:dyDescent="0.25">
      <c r="A3332">
        <v>1632624</v>
      </c>
      <c r="B3332">
        <v>1</v>
      </c>
      <c r="C3332" t="s">
        <v>80</v>
      </c>
      <c r="D3332" t="s">
        <v>83</v>
      </c>
      <c r="E3332" t="s">
        <v>131</v>
      </c>
      <c r="F3332" t="s">
        <v>9750</v>
      </c>
      <c r="G3332" t="s">
        <v>161</v>
      </c>
      <c r="H3332" t="s">
        <v>134</v>
      </c>
      <c r="I3332" t="s">
        <v>135</v>
      </c>
      <c r="J3332" t="s">
        <v>136</v>
      </c>
      <c r="K3332" t="s">
        <v>137</v>
      </c>
      <c r="L3332" t="s">
        <v>9751</v>
      </c>
      <c r="M3332" t="s">
        <v>9752</v>
      </c>
      <c r="N3332">
        <v>1.429166666</v>
      </c>
      <c r="O3332">
        <v>0</v>
      </c>
      <c r="P3332">
        <v>967</v>
      </c>
      <c r="Q3332">
        <v>0</v>
      </c>
      <c r="R3332">
        <v>31</v>
      </c>
      <c r="S3332">
        <v>5</v>
      </c>
      <c r="T3332">
        <v>2647</v>
      </c>
      <c r="U3332">
        <v>5</v>
      </c>
      <c r="V3332">
        <v>73</v>
      </c>
      <c r="W3332">
        <v>0</v>
      </c>
      <c r="X3332">
        <v>587.00081067684152</v>
      </c>
      <c r="Y3332">
        <v>0</v>
      </c>
      <c r="Z3332">
        <v>28.707236202605291</v>
      </c>
      <c r="AA3332">
        <v>333.24494187501404</v>
      </c>
      <c r="AB3332">
        <v>6021.3059324428614</v>
      </c>
      <c r="AC3332">
        <v>1051.9400957521809</v>
      </c>
      <c r="AD3332">
        <v>4496.312820667803</v>
      </c>
      <c r="AE3332">
        <v>12518.511837617307</v>
      </c>
    </row>
    <row r="3333" spans="1:31" x14ac:dyDescent="0.25">
      <c r="A3333">
        <v>1633042</v>
      </c>
      <c r="B3333">
        <v>1</v>
      </c>
      <c r="C3333" t="s">
        <v>80</v>
      </c>
      <c r="D3333" t="s">
        <v>98</v>
      </c>
      <c r="E3333" t="s">
        <v>140</v>
      </c>
      <c r="F3333" t="s">
        <v>9753</v>
      </c>
      <c r="G3333" t="s">
        <v>918</v>
      </c>
      <c r="H3333" t="s">
        <v>134</v>
      </c>
      <c r="I3333" t="s">
        <v>135</v>
      </c>
      <c r="J3333" t="s">
        <v>136</v>
      </c>
      <c r="K3333" t="s">
        <v>137</v>
      </c>
      <c r="L3333" t="s">
        <v>9754</v>
      </c>
      <c r="M3333" t="s">
        <v>9755</v>
      </c>
      <c r="N3333">
        <v>0.379722222</v>
      </c>
      <c r="O3333">
        <v>0</v>
      </c>
      <c r="P3333">
        <v>20</v>
      </c>
      <c r="Q3333">
        <v>30</v>
      </c>
      <c r="R3333">
        <v>214</v>
      </c>
      <c r="S3333">
        <v>8</v>
      </c>
      <c r="T3333">
        <v>68</v>
      </c>
      <c r="U3333">
        <v>2</v>
      </c>
      <c r="V3333">
        <v>0</v>
      </c>
      <c r="W3333">
        <v>0</v>
      </c>
      <c r="X3333">
        <v>3.9351806392778039</v>
      </c>
      <c r="Y3333">
        <v>86.224466227351854</v>
      </c>
      <c r="Z3333">
        <v>57.447942568825944</v>
      </c>
      <c r="AA3333">
        <v>11.511088840206734</v>
      </c>
      <c r="AB3333">
        <v>10.547647098569023</v>
      </c>
      <c r="AC3333">
        <v>1.0436480867837379</v>
      </c>
      <c r="AD3333">
        <v>0</v>
      </c>
      <c r="AE3333">
        <v>170.7099734610151</v>
      </c>
    </row>
    <row r="3334" spans="1:31" x14ac:dyDescent="0.25">
      <c r="A3334">
        <v>1633211</v>
      </c>
      <c r="B3334">
        <v>1</v>
      </c>
      <c r="C3334" t="s">
        <v>80</v>
      </c>
      <c r="D3334" t="s">
        <v>85</v>
      </c>
      <c r="E3334" t="s">
        <v>146</v>
      </c>
      <c r="F3334" t="s">
        <v>9756</v>
      </c>
      <c r="G3334" t="s">
        <v>187</v>
      </c>
      <c r="H3334" t="s">
        <v>149</v>
      </c>
      <c r="I3334" t="s">
        <v>135</v>
      </c>
      <c r="J3334" t="s">
        <v>136</v>
      </c>
      <c r="K3334" t="s">
        <v>137</v>
      </c>
      <c r="L3334" t="s">
        <v>9757</v>
      </c>
      <c r="M3334" t="s">
        <v>9758</v>
      </c>
      <c r="N3334">
        <v>2.2402777770000002</v>
      </c>
      <c r="O3334">
        <v>0</v>
      </c>
      <c r="P3334">
        <v>785</v>
      </c>
      <c r="Q3334">
        <v>0</v>
      </c>
      <c r="R3334">
        <v>0</v>
      </c>
      <c r="S3334">
        <v>0</v>
      </c>
      <c r="T3334">
        <v>108</v>
      </c>
      <c r="U3334">
        <v>0</v>
      </c>
      <c r="V3334">
        <v>0</v>
      </c>
      <c r="W3334">
        <v>0</v>
      </c>
      <c r="X3334">
        <v>487.96148396266443</v>
      </c>
      <c r="Y3334">
        <v>0</v>
      </c>
      <c r="Z3334">
        <v>0</v>
      </c>
      <c r="AA3334">
        <v>0</v>
      </c>
      <c r="AB3334">
        <v>199.6431050212295</v>
      </c>
      <c r="AC3334">
        <v>0</v>
      </c>
      <c r="AD3334">
        <v>0</v>
      </c>
      <c r="AE3334">
        <v>687.6045889838939</v>
      </c>
    </row>
    <row r="3335" spans="1:31" x14ac:dyDescent="0.25">
      <c r="A3335">
        <v>1632647</v>
      </c>
      <c r="B3335">
        <v>1</v>
      </c>
      <c r="C3335" t="s">
        <v>81</v>
      </c>
      <c r="D3335" t="s">
        <v>127</v>
      </c>
      <c r="E3335" t="s">
        <v>131</v>
      </c>
      <c r="F3335" t="s">
        <v>9557</v>
      </c>
      <c r="G3335" t="s">
        <v>161</v>
      </c>
      <c r="H3335" t="s">
        <v>134</v>
      </c>
      <c r="I3335" t="s">
        <v>191</v>
      </c>
      <c r="J3335" t="s">
        <v>136</v>
      </c>
      <c r="K3335" t="s">
        <v>137</v>
      </c>
      <c r="L3335" t="s">
        <v>9759</v>
      </c>
      <c r="M3335" t="s">
        <v>9760</v>
      </c>
      <c r="N3335">
        <v>6.1111109999999998E-3</v>
      </c>
      <c r="O3335">
        <v>0</v>
      </c>
      <c r="P3335">
        <v>414</v>
      </c>
      <c r="Q3335">
        <v>10</v>
      </c>
      <c r="R3335">
        <v>30</v>
      </c>
      <c r="S3335">
        <v>3</v>
      </c>
      <c r="T3335">
        <v>36</v>
      </c>
      <c r="U3335">
        <v>4</v>
      </c>
      <c r="V3335">
        <v>0</v>
      </c>
      <c r="W3335">
        <v>0</v>
      </c>
      <c r="X3335">
        <v>0.33016771575660869</v>
      </c>
      <c r="Y3335">
        <v>2.487655818618667E-2</v>
      </c>
      <c r="Z3335">
        <v>1.6293015734697772E-2</v>
      </c>
      <c r="AA3335">
        <v>4.1940981183013912</v>
      </c>
      <c r="AB3335">
        <v>8.0469307070997795E-2</v>
      </c>
      <c r="AC3335">
        <v>1.0222889086506253</v>
      </c>
      <c r="AD3335">
        <v>0</v>
      </c>
      <c r="AE3335">
        <v>5.6681936237005077</v>
      </c>
    </row>
    <row r="3336" spans="1:31" x14ac:dyDescent="0.25">
      <c r="A3336">
        <v>1633065</v>
      </c>
      <c r="B3336">
        <v>1</v>
      </c>
      <c r="C3336" t="s">
        <v>81</v>
      </c>
      <c r="D3336" t="s">
        <v>122</v>
      </c>
      <c r="E3336" t="s">
        <v>178</v>
      </c>
      <c r="F3336" t="s">
        <v>9761</v>
      </c>
      <c r="G3336" t="s">
        <v>187</v>
      </c>
      <c r="H3336" t="s">
        <v>149</v>
      </c>
      <c r="I3336" t="s">
        <v>135</v>
      </c>
      <c r="J3336" t="s">
        <v>136</v>
      </c>
      <c r="K3336" t="s">
        <v>137</v>
      </c>
      <c r="L3336" t="s">
        <v>9762</v>
      </c>
      <c r="M3336" t="s">
        <v>9763</v>
      </c>
      <c r="N3336">
        <v>1.1383333330000001</v>
      </c>
      <c r="O3336">
        <v>0</v>
      </c>
      <c r="P3336">
        <v>194</v>
      </c>
      <c r="Q3336">
        <v>0</v>
      </c>
      <c r="R3336">
        <v>9</v>
      </c>
      <c r="S3336">
        <v>0</v>
      </c>
      <c r="T3336">
        <v>4</v>
      </c>
      <c r="U3336">
        <v>0</v>
      </c>
      <c r="V3336">
        <v>0</v>
      </c>
      <c r="W3336">
        <v>0</v>
      </c>
      <c r="X3336">
        <v>52.172618820552074</v>
      </c>
      <c r="Y3336">
        <v>0</v>
      </c>
      <c r="Z3336">
        <v>1.4654156907823026</v>
      </c>
      <c r="AA3336">
        <v>0</v>
      </c>
      <c r="AB3336">
        <v>5.9949260585797379</v>
      </c>
      <c r="AC3336">
        <v>0</v>
      </c>
      <c r="AD3336">
        <v>0</v>
      </c>
      <c r="AE3336">
        <v>59.632960569914111</v>
      </c>
    </row>
    <row r="3337" spans="1:31" x14ac:dyDescent="0.25">
      <c r="A3337">
        <v>1632756</v>
      </c>
      <c r="B3337">
        <v>1</v>
      </c>
      <c r="C3337" t="s">
        <v>80</v>
      </c>
      <c r="D3337" t="s">
        <v>84</v>
      </c>
      <c r="E3337" t="s">
        <v>146</v>
      </c>
      <c r="F3337" t="s">
        <v>9764</v>
      </c>
      <c r="G3337" t="s">
        <v>260</v>
      </c>
      <c r="H3337" t="s">
        <v>149</v>
      </c>
      <c r="I3337" t="s">
        <v>135</v>
      </c>
      <c r="J3337" t="s">
        <v>136</v>
      </c>
      <c r="K3337" t="s">
        <v>137</v>
      </c>
      <c r="L3337" t="s">
        <v>9765</v>
      </c>
      <c r="M3337" t="s">
        <v>9766</v>
      </c>
      <c r="N3337">
        <v>1.209166666</v>
      </c>
      <c r="O3337">
        <v>0</v>
      </c>
      <c r="P3337">
        <v>228</v>
      </c>
      <c r="Q3337">
        <v>0</v>
      </c>
      <c r="R3337">
        <v>19</v>
      </c>
      <c r="S3337">
        <v>0</v>
      </c>
      <c r="T3337">
        <v>34</v>
      </c>
      <c r="U3337">
        <v>0</v>
      </c>
      <c r="V3337">
        <v>0</v>
      </c>
      <c r="W3337">
        <v>0</v>
      </c>
      <c r="X3337">
        <v>78.536048971340179</v>
      </c>
      <c r="Y3337">
        <v>0</v>
      </c>
      <c r="Z3337">
        <v>11.289992236099531</v>
      </c>
      <c r="AA3337">
        <v>0</v>
      </c>
      <c r="AB3337">
        <v>25.550073128299555</v>
      </c>
      <c r="AC3337">
        <v>0</v>
      </c>
      <c r="AD3337">
        <v>0</v>
      </c>
      <c r="AE3337">
        <v>115.37611433573927</v>
      </c>
    </row>
    <row r="3338" spans="1:31" x14ac:dyDescent="0.25">
      <c r="A3338">
        <v>1633148</v>
      </c>
      <c r="B3338">
        <v>1</v>
      </c>
      <c r="C3338" t="s">
        <v>80</v>
      </c>
      <c r="D3338" t="s">
        <v>99</v>
      </c>
      <c r="E3338" t="s">
        <v>140</v>
      </c>
      <c r="F3338" t="s">
        <v>534</v>
      </c>
      <c r="G3338" t="s">
        <v>161</v>
      </c>
      <c r="H3338" t="s">
        <v>134</v>
      </c>
      <c r="I3338" t="s">
        <v>135</v>
      </c>
      <c r="J3338" t="s">
        <v>136</v>
      </c>
      <c r="K3338" t="s">
        <v>137</v>
      </c>
      <c r="L3338" t="s">
        <v>9767</v>
      </c>
      <c r="M3338" t="s">
        <v>9768</v>
      </c>
      <c r="N3338">
        <v>0.498611111</v>
      </c>
      <c r="O3338">
        <v>14</v>
      </c>
      <c r="P3338">
        <v>451</v>
      </c>
      <c r="Q3338">
        <v>1</v>
      </c>
      <c r="R3338">
        <v>6</v>
      </c>
      <c r="S3338">
        <v>4</v>
      </c>
      <c r="T3338">
        <v>41</v>
      </c>
      <c r="U3338">
        <v>0</v>
      </c>
      <c r="V3338">
        <v>1</v>
      </c>
      <c r="W3338">
        <v>14.363380565073641</v>
      </c>
      <c r="X3338">
        <v>50.341053448436135</v>
      </c>
      <c r="Y3338">
        <v>0.14378524505389945</v>
      </c>
      <c r="Z3338">
        <v>0.59963824721295</v>
      </c>
      <c r="AA3338">
        <v>19.453854984725623</v>
      </c>
      <c r="AB3338">
        <v>3.3306365275308925</v>
      </c>
      <c r="AC3338">
        <v>0</v>
      </c>
      <c r="AD3338">
        <v>1.1285931908542055</v>
      </c>
      <c r="AE3338">
        <v>89.360942208887352</v>
      </c>
    </row>
    <row r="3339" spans="1:31" x14ac:dyDescent="0.25">
      <c r="A3339">
        <v>1632816</v>
      </c>
      <c r="B3339">
        <v>1</v>
      </c>
      <c r="C3339" t="s">
        <v>80</v>
      </c>
      <c r="D3339" t="s">
        <v>92</v>
      </c>
      <c r="E3339" t="s">
        <v>152</v>
      </c>
      <c r="F3339" t="s">
        <v>9769</v>
      </c>
      <c r="G3339" t="s">
        <v>154</v>
      </c>
      <c r="H3339" t="s">
        <v>149</v>
      </c>
      <c r="I3339" t="s">
        <v>135</v>
      </c>
      <c r="J3339" t="s">
        <v>136</v>
      </c>
      <c r="K3339" t="s">
        <v>137</v>
      </c>
      <c r="L3339" t="s">
        <v>9131</v>
      </c>
      <c r="M3339" t="s">
        <v>9770</v>
      </c>
      <c r="N3339">
        <v>4.45</v>
      </c>
      <c r="O3339">
        <v>0</v>
      </c>
      <c r="P3339">
        <v>1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0.64572569327384999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0.64572569327384999</v>
      </c>
    </row>
    <row r="3340" spans="1:31" x14ac:dyDescent="0.25">
      <c r="A3340">
        <v>1633251</v>
      </c>
      <c r="B3340">
        <v>1</v>
      </c>
      <c r="C3340" t="s">
        <v>80</v>
      </c>
      <c r="D3340" t="s">
        <v>93</v>
      </c>
      <c r="E3340" t="s">
        <v>642</v>
      </c>
      <c r="F3340" t="s">
        <v>9771</v>
      </c>
      <c r="G3340" t="s">
        <v>161</v>
      </c>
      <c r="H3340" t="s">
        <v>134</v>
      </c>
      <c r="I3340" t="s">
        <v>135</v>
      </c>
      <c r="J3340" t="s">
        <v>136</v>
      </c>
      <c r="K3340" t="s">
        <v>137</v>
      </c>
      <c r="L3340" t="s">
        <v>9772</v>
      </c>
      <c r="M3340" t="s">
        <v>9773</v>
      </c>
      <c r="N3340">
        <v>0.85333333300000003</v>
      </c>
      <c r="O3340">
        <v>4</v>
      </c>
      <c r="P3340">
        <v>3550</v>
      </c>
      <c r="Q3340">
        <v>115</v>
      </c>
      <c r="R3340">
        <v>935</v>
      </c>
      <c r="S3340">
        <v>55</v>
      </c>
      <c r="T3340">
        <v>776</v>
      </c>
      <c r="U3340">
        <v>2</v>
      </c>
      <c r="V3340">
        <v>1</v>
      </c>
      <c r="W3340">
        <v>1.5514342434946833</v>
      </c>
      <c r="X3340">
        <v>518.96910398276225</v>
      </c>
      <c r="Y3340">
        <v>193.57137574834024</v>
      </c>
      <c r="Z3340">
        <v>392.0622447069552</v>
      </c>
      <c r="AA3340">
        <v>224.56877589080156</v>
      </c>
      <c r="AB3340">
        <v>340.85939440189458</v>
      </c>
      <c r="AC3340">
        <v>64.864983008978754</v>
      </c>
      <c r="AD3340">
        <v>20.465558501844725</v>
      </c>
      <c r="AE3340">
        <v>1756.9128704850721</v>
      </c>
    </row>
    <row r="3341" spans="1:31" x14ac:dyDescent="0.25">
      <c r="A3341">
        <v>1633002</v>
      </c>
      <c r="B3341">
        <v>1</v>
      </c>
      <c r="C3341" t="s">
        <v>81</v>
      </c>
      <c r="D3341" t="s">
        <v>126</v>
      </c>
      <c r="E3341" t="s">
        <v>131</v>
      </c>
      <c r="F3341" t="s">
        <v>9774</v>
      </c>
      <c r="G3341" t="s">
        <v>585</v>
      </c>
      <c r="H3341" t="s">
        <v>134</v>
      </c>
      <c r="I3341" t="s">
        <v>135</v>
      </c>
      <c r="J3341" t="s">
        <v>136</v>
      </c>
      <c r="K3341" t="s">
        <v>137</v>
      </c>
      <c r="L3341" t="s">
        <v>9775</v>
      </c>
      <c r="M3341" t="s">
        <v>9776</v>
      </c>
      <c r="N3341">
        <v>0.64472222199999996</v>
      </c>
      <c r="O3341">
        <v>0</v>
      </c>
      <c r="P3341">
        <v>94</v>
      </c>
      <c r="Q3341">
        <v>0</v>
      </c>
      <c r="R3341">
        <v>8</v>
      </c>
      <c r="S3341">
        <v>0</v>
      </c>
      <c r="T3341">
        <v>13</v>
      </c>
      <c r="U3341">
        <v>0</v>
      </c>
      <c r="V3341">
        <v>0</v>
      </c>
      <c r="W3341">
        <v>0</v>
      </c>
      <c r="X3341">
        <v>4.7813490553587945</v>
      </c>
      <c r="Y3341">
        <v>0</v>
      </c>
      <c r="Z3341">
        <v>4.6385675923773344E-2</v>
      </c>
      <c r="AA3341">
        <v>0</v>
      </c>
      <c r="AB3341">
        <v>4.9963395084349198</v>
      </c>
      <c r="AC3341">
        <v>0</v>
      </c>
      <c r="AD3341">
        <v>0</v>
      </c>
      <c r="AE3341">
        <v>9.8240742397174881</v>
      </c>
    </row>
    <row r="3342" spans="1:31" x14ac:dyDescent="0.25">
      <c r="A3342">
        <v>1632564</v>
      </c>
      <c r="B3342">
        <v>1</v>
      </c>
      <c r="C3342" t="s">
        <v>80</v>
      </c>
      <c r="D3342" t="s">
        <v>99</v>
      </c>
      <c r="E3342" t="s">
        <v>178</v>
      </c>
      <c r="F3342" t="s">
        <v>8011</v>
      </c>
      <c r="G3342" t="s">
        <v>227</v>
      </c>
      <c r="H3342" t="s">
        <v>149</v>
      </c>
      <c r="I3342" t="s">
        <v>135</v>
      </c>
      <c r="J3342" t="s">
        <v>136</v>
      </c>
      <c r="K3342" t="s">
        <v>137</v>
      </c>
      <c r="L3342" t="s">
        <v>9777</v>
      </c>
      <c r="M3342" t="s">
        <v>9778</v>
      </c>
      <c r="N3342">
        <v>1.4624999999999999</v>
      </c>
      <c r="O3342">
        <v>0</v>
      </c>
      <c r="P3342">
        <v>27</v>
      </c>
      <c r="Q3342">
        <v>0</v>
      </c>
      <c r="R3342">
        <v>0</v>
      </c>
      <c r="S3342">
        <v>0</v>
      </c>
      <c r="T3342">
        <v>3</v>
      </c>
      <c r="U3342">
        <v>0</v>
      </c>
      <c r="V3342">
        <v>0</v>
      </c>
      <c r="W3342">
        <v>0</v>
      </c>
      <c r="X3342">
        <v>8.2411524608908131</v>
      </c>
      <c r="Y3342">
        <v>0</v>
      </c>
      <c r="Z3342">
        <v>0</v>
      </c>
      <c r="AA3342">
        <v>0</v>
      </c>
      <c r="AB3342">
        <v>3.3603099975450004</v>
      </c>
      <c r="AC3342">
        <v>0</v>
      </c>
      <c r="AD3342">
        <v>0</v>
      </c>
      <c r="AE3342">
        <v>11.601462458435813</v>
      </c>
    </row>
    <row r="3343" spans="1:31" x14ac:dyDescent="0.25">
      <c r="A3343">
        <v>1632916</v>
      </c>
      <c r="B3343">
        <v>1</v>
      </c>
      <c r="C3343" t="s">
        <v>80</v>
      </c>
      <c r="D3343" t="s">
        <v>94</v>
      </c>
      <c r="E3343" t="s">
        <v>178</v>
      </c>
      <c r="F3343" t="s">
        <v>9779</v>
      </c>
      <c r="G3343" t="s">
        <v>1115</v>
      </c>
      <c r="H3343" t="s">
        <v>149</v>
      </c>
      <c r="I3343" t="s">
        <v>135</v>
      </c>
      <c r="J3343" t="s">
        <v>136</v>
      </c>
      <c r="K3343" t="s">
        <v>137</v>
      </c>
      <c r="L3343" t="s">
        <v>9780</v>
      </c>
      <c r="M3343" t="s">
        <v>9781</v>
      </c>
      <c r="N3343">
        <v>1.108333333</v>
      </c>
      <c r="O3343">
        <v>0</v>
      </c>
      <c r="P3343">
        <v>55</v>
      </c>
      <c r="Q3343">
        <v>0</v>
      </c>
      <c r="R3343">
        <v>0</v>
      </c>
      <c r="S3343">
        <v>0</v>
      </c>
      <c r="T3343">
        <v>7</v>
      </c>
      <c r="U3343">
        <v>0</v>
      </c>
      <c r="V3343">
        <v>0</v>
      </c>
      <c r="W3343">
        <v>0</v>
      </c>
      <c r="X3343">
        <v>20.781937481069129</v>
      </c>
      <c r="Y3343">
        <v>0</v>
      </c>
      <c r="Z3343">
        <v>0</v>
      </c>
      <c r="AA3343">
        <v>0</v>
      </c>
      <c r="AB3343">
        <v>8.2441921026919989</v>
      </c>
      <c r="AC3343">
        <v>0</v>
      </c>
      <c r="AD3343">
        <v>0</v>
      </c>
      <c r="AE3343">
        <v>29.026129583761126</v>
      </c>
    </row>
    <row r="3344" spans="1:31" x14ac:dyDescent="0.25">
      <c r="A3344">
        <v>1632750</v>
      </c>
      <c r="B3344">
        <v>1</v>
      </c>
      <c r="C3344" t="s">
        <v>80</v>
      </c>
      <c r="D3344" t="s">
        <v>92</v>
      </c>
      <c r="E3344" t="s">
        <v>152</v>
      </c>
      <c r="F3344" t="s">
        <v>9782</v>
      </c>
      <c r="G3344" t="s">
        <v>154</v>
      </c>
      <c r="H3344" t="s">
        <v>149</v>
      </c>
      <c r="I3344" t="s">
        <v>135</v>
      </c>
      <c r="J3344" t="s">
        <v>136</v>
      </c>
      <c r="K3344" t="s">
        <v>137</v>
      </c>
      <c r="L3344" t="s">
        <v>9783</v>
      </c>
      <c r="M3344" t="s">
        <v>8982</v>
      </c>
      <c r="N3344">
        <v>1.328888888</v>
      </c>
      <c r="O3344">
        <v>0</v>
      </c>
      <c r="P3344">
        <v>1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0.26726201501837332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0.26726201501837332</v>
      </c>
    </row>
    <row r="3345" spans="1:31" x14ac:dyDescent="0.25">
      <c r="A3345">
        <v>1633271</v>
      </c>
      <c r="B3345">
        <v>1</v>
      </c>
      <c r="C3345" t="s">
        <v>80</v>
      </c>
      <c r="D3345" t="s">
        <v>90</v>
      </c>
      <c r="E3345" t="s">
        <v>178</v>
      </c>
      <c r="F3345" t="s">
        <v>9784</v>
      </c>
      <c r="G3345" t="s">
        <v>187</v>
      </c>
      <c r="H3345" t="s">
        <v>149</v>
      </c>
      <c r="I3345" t="s">
        <v>135</v>
      </c>
      <c r="J3345" t="s">
        <v>136</v>
      </c>
      <c r="K3345" t="s">
        <v>137</v>
      </c>
      <c r="L3345" t="s">
        <v>9785</v>
      </c>
      <c r="M3345" t="s">
        <v>9786</v>
      </c>
      <c r="N3345">
        <v>3.8258333329999998</v>
      </c>
      <c r="O3345">
        <v>0</v>
      </c>
      <c r="P3345">
        <v>58</v>
      </c>
      <c r="Q3345">
        <v>0</v>
      </c>
      <c r="R3345">
        <v>0</v>
      </c>
      <c r="S3345">
        <v>0</v>
      </c>
      <c r="T3345">
        <v>8</v>
      </c>
      <c r="U3345">
        <v>0</v>
      </c>
      <c r="V3345">
        <v>0</v>
      </c>
      <c r="W3345">
        <v>0</v>
      </c>
      <c r="X3345">
        <v>71.93675776811024</v>
      </c>
      <c r="Y3345">
        <v>0</v>
      </c>
      <c r="Z3345">
        <v>0</v>
      </c>
      <c r="AA3345">
        <v>0</v>
      </c>
      <c r="AB3345">
        <v>2.2865186881513719</v>
      </c>
      <c r="AC3345">
        <v>0</v>
      </c>
      <c r="AD3345">
        <v>0</v>
      </c>
      <c r="AE3345">
        <v>74.223276456261615</v>
      </c>
    </row>
    <row r="3346" spans="1:31" x14ac:dyDescent="0.25">
      <c r="A3346">
        <v>1632607</v>
      </c>
      <c r="B3346">
        <v>1</v>
      </c>
      <c r="C3346" t="s">
        <v>80</v>
      </c>
      <c r="D3346" t="s">
        <v>108</v>
      </c>
      <c r="E3346" t="s">
        <v>146</v>
      </c>
      <c r="F3346" t="s">
        <v>9100</v>
      </c>
      <c r="G3346" t="s">
        <v>3003</v>
      </c>
      <c r="H3346" t="s">
        <v>149</v>
      </c>
      <c r="I3346" t="s">
        <v>135</v>
      </c>
      <c r="J3346" t="s">
        <v>136</v>
      </c>
      <c r="K3346" t="s">
        <v>137</v>
      </c>
      <c r="L3346" t="s">
        <v>9787</v>
      </c>
      <c r="M3346" t="s">
        <v>9788</v>
      </c>
      <c r="N3346">
        <v>0.70361111099999996</v>
      </c>
      <c r="O3346">
        <v>0</v>
      </c>
      <c r="P3346">
        <v>154</v>
      </c>
      <c r="Q3346">
        <v>0</v>
      </c>
      <c r="R3346">
        <v>0</v>
      </c>
      <c r="S3346">
        <v>0</v>
      </c>
      <c r="T3346">
        <v>58</v>
      </c>
      <c r="U3346">
        <v>0</v>
      </c>
      <c r="V3346">
        <v>0</v>
      </c>
      <c r="W3346">
        <v>0</v>
      </c>
      <c r="X3346">
        <v>26.61250591392546</v>
      </c>
      <c r="Y3346">
        <v>0</v>
      </c>
      <c r="Z3346">
        <v>0</v>
      </c>
      <c r="AA3346">
        <v>0</v>
      </c>
      <c r="AB3346">
        <v>48.883675917692628</v>
      </c>
      <c r="AC3346">
        <v>0</v>
      </c>
      <c r="AD3346">
        <v>0</v>
      </c>
      <c r="AE3346">
        <v>75.496181831618088</v>
      </c>
    </row>
    <row r="3347" spans="1:31" x14ac:dyDescent="0.25">
      <c r="A3347">
        <v>1632630</v>
      </c>
      <c r="B3347">
        <v>1</v>
      </c>
      <c r="C3347" t="s">
        <v>81</v>
      </c>
      <c r="D3347" t="s">
        <v>114</v>
      </c>
      <c r="E3347" t="s">
        <v>131</v>
      </c>
      <c r="F3347" t="s">
        <v>4341</v>
      </c>
      <c r="G3347" t="s">
        <v>148</v>
      </c>
      <c r="H3347" t="s">
        <v>134</v>
      </c>
      <c r="I3347" t="s">
        <v>135</v>
      </c>
      <c r="J3347" t="s">
        <v>136</v>
      </c>
      <c r="K3347" t="s">
        <v>143</v>
      </c>
      <c r="L3347" t="s">
        <v>9789</v>
      </c>
      <c r="M3347" t="s">
        <v>9790</v>
      </c>
      <c r="N3347">
        <v>7.4749999999999996</v>
      </c>
      <c r="O3347">
        <v>0</v>
      </c>
      <c r="P3347">
        <v>289</v>
      </c>
      <c r="Q3347">
        <v>0</v>
      </c>
      <c r="R3347">
        <v>0</v>
      </c>
      <c r="S3347">
        <v>0</v>
      </c>
      <c r="T3347">
        <v>47</v>
      </c>
      <c r="U3347">
        <v>0</v>
      </c>
      <c r="V3347">
        <v>0</v>
      </c>
      <c r="W3347">
        <v>0</v>
      </c>
      <c r="X3347">
        <v>257.67636354051638</v>
      </c>
      <c r="Y3347">
        <v>0</v>
      </c>
      <c r="Z3347">
        <v>0</v>
      </c>
      <c r="AA3347">
        <v>0</v>
      </c>
      <c r="AB3347">
        <v>193.07844919485603</v>
      </c>
      <c r="AC3347">
        <v>0</v>
      </c>
      <c r="AD3347">
        <v>0</v>
      </c>
      <c r="AE3347">
        <v>450.75481273537241</v>
      </c>
    </row>
    <row r="3348" spans="1:31" x14ac:dyDescent="0.25">
      <c r="A3348">
        <v>1633108</v>
      </c>
      <c r="B3348">
        <v>1</v>
      </c>
      <c r="C3348" t="s">
        <v>80</v>
      </c>
      <c r="D3348" t="s">
        <v>96</v>
      </c>
      <c r="E3348" t="s">
        <v>140</v>
      </c>
      <c r="F3348" t="s">
        <v>2321</v>
      </c>
      <c r="G3348" t="s">
        <v>161</v>
      </c>
      <c r="H3348" t="s">
        <v>134</v>
      </c>
      <c r="I3348" t="s">
        <v>135</v>
      </c>
      <c r="J3348" t="s">
        <v>136</v>
      </c>
      <c r="K3348" t="s">
        <v>137</v>
      </c>
      <c r="L3348" t="s">
        <v>9791</v>
      </c>
      <c r="M3348" t="s">
        <v>9792</v>
      </c>
      <c r="N3348">
        <v>1.990555555</v>
      </c>
      <c r="O3348">
        <v>9</v>
      </c>
      <c r="P3348">
        <v>1029</v>
      </c>
      <c r="Q3348">
        <v>20</v>
      </c>
      <c r="R3348">
        <v>60</v>
      </c>
      <c r="S3348">
        <v>7</v>
      </c>
      <c r="T3348">
        <v>20</v>
      </c>
      <c r="U3348">
        <v>0</v>
      </c>
      <c r="V3348">
        <v>1</v>
      </c>
      <c r="W3348">
        <v>46.383667488142166</v>
      </c>
      <c r="X3348">
        <v>223.05880301565068</v>
      </c>
      <c r="Y3348">
        <v>39.197932532850558</v>
      </c>
      <c r="Z3348">
        <v>47.569910322555387</v>
      </c>
      <c r="AA3348">
        <v>18.352642958394128</v>
      </c>
      <c r="AB3348">
        <v>21.352719410686813</v>
      </c>
      <c r="AC3348">
        <v>0</v>
      </c>
      <c r="AD3348">
        <v>0.34505943912416664</v>
      </c>
      <c r="AE3348">
        <v>396.26073516740394</v>
      </c>
    </row>
    <row r="3349" spans="1:31" x14ac:dyDescent="0.25">
      <c r="A3349">
        <v>1632985</v>
      </c>
      <c r="B3349">
        <v>1</v>
      </c>
      <c r="C3349" t="s">
        <v>81</v>
      </c>
      <c r="D3349" t="s">
        <v>128</v>
      </c>
      <c r="E3349" t="s">
        <v>178</v>
      </c>
      <c r="F3349" t="s">
        <v>9793</v>
      </c>
      <c r="G3349" t="s">
        <v>227</v>
      </c>
      <c r="H3349" t="s">
        <v>149</v>
      </c>
      <c r="I3349" t="s">
        <v>135</v>
      </c>
      <c r="J3349" t="s">
        <v>136</v>
      </c>
      <c r="K3349" t="s">
        <v>137</v>
      </c>
      <c r="L3349" t="s">
        <v>9794</v>
      </c>
      <c r="M3349" t="s">
        <v>9795</v>
      </c>
      <c r="N3349">
        <v>2.6436111109999998</v>
      </c>
      <c r="O3349">
        <v>0</v>
      </c>
      <c r="P3349">
        <v>97</v>
      </c>
      <c r="Q3349">
        <v>0</v>
      </c>
      <c r="R3349">
        <v>0</v>
      </c>
      <c r="S3349">
        <v>0</v>
      </c>
      <c r="T3349">
        <v>1</v>
      </c>
      <c r="U3349">
        <v>0</v>
      </c>
      <c r="V3349">
        <v>0</v>
      </c>
      <c r="W3349">
        <v>0</v>
      </c>
      <c r="X3349">
        <v>72.42624442214516</v>
      </c>
      <c r="Y3349">
        <v>0</v>
      </c>
      <c r="Z3349">
        <v>0</v>
      </c>
      <c r="AA3349">
        <v>0</v>
      </c>
      <c r="AB3349">
        <v>1.2111904180798021</v>
      </c>
      <c r="AC3349">
        <v>0</v>
      </c>
      <c r="AD3349">
        <v>0</v>
      </c>
      <c r="AE3349">
        <v>73.637434840224955</v>
      </c>
    </row>
    <row r="3350" spans="1:31" x14ac:dyDescent="0.25">
      <c r="A3350">
        <v>1632793</v>
      </c>
      <c r="B3350">
        <v>1</v>
      </c>
      <c r="C3350" t="s">
        <v>80</v>
      </c>
      <c r="D3350" t="s">
        <v>109</v>
      </c>
      <c r="E3350" t="s">
        <v>140</v>
      </c>
      <c r="F3350" t="s">
        <v>9460</v>
      </c>
      <c r="G3350" t="s">
        <v>1212</v>
      </c>
      <c r="H3350" t="s">
        <v>134</v>
      </c>
      <c r="I3350" t="s">
        <v>135</v>
      </c>
      <c r="J3350" t="s">
        <v>136</v>
      </c>
      <c r="K3350" t="s">
        <v>137</v>
      </c>
      <c r="L3350" t="s">
        <v>9796</v>
      </c>
      <c r="M3350" t="s">
        <v>9797</v>
      </c>
      <c r="N3350">
        <v>1.3672222220000001</v>
      </c>
      <c r="O3350">
        <v>0</v>
      </c>
      <c r="P3350">
        <v>109</v>
      </c>
      <c r="Q3350">
        <v>5</v>
      </c>
      <c r="R3350">
        <v>85</v>
      </c>
      <c r="S3350">
        <v>1</v>
      </c>
      <c r="T3350">
        <v>58</v>
      </c>
      <c r="U3350">
        <v>2</v>
      </c>
      <c r="V3350">
        <v>0</v>
      </c>
      <c r="W3350">
        <v>0</v>
      </c>
      <c r="X3350">
        <v>29.625292222731129</v>
      </c>
      <c r="Y3350">
        <v>1.9508730773403751</v>
      </c>
      <c r="Z3350">
        <v>40.341424040397833</v>
      </c>
      <c r="AA3350">
        <v>0</v>
      </c>
      <c r="AB3350">
        <v>40.919263302616315</v>
      </c>
      <c r="AC3350">
        <v>266.09660682868218</v>
      </c>
      <c r="AD3350">
        <v>0</v>
      </c>
      <c r="AE3350">
        <v>378.93345947176783</v>
      </c>
    </row>
    <row r="3351" spans="1:31" x14ac:dyDescent="0.25">
      <c r="A3351">
        <v>1633171</v>
      </c>
      <c r="B3351">
        <v>1</v>
      </c>
      <c r="C3351" t="s">
        <v>81</v>
      </c>
      <c r="D3351" t="s">
        <v>121</v>
      </c>
      <c r="E3351" t="s">
        <v>131</v>
      </c>
      <c r="F3351" t="s">
        <v>9798</v>
      </c>
      <c r="G3351" t="s">
        <v>1322</v>
      </c>
      <c r="H3351" t="s">
        <v>134</v>
      </c>
      <c r="I3351" t="s">
        <v>135</v>
      </c>
      <c r="J3351" t="s">
        <v>136</v>
      </c>
      <c r="K3351" t="s">
        <v>137</v>
      </c>
      <c r="L3351" t="s">
        <v>9799</v>
      </c>
      <c r="M3351" t="s">
        <v>9800</v>
      </c>
      <c r="N3351">
        <v>1.866666666</v>
      </c>
      <c r="O3351">
        <v>0</v>
      </c>
      <c r="P3351">
        <v>127</v>
      </c>
      <c r="Q3351">
        <v>0</v>
      </c>
      <c r="R3351">
        <v>1</v>
      </c>
      <c r="S3351">
        <v>0</v>
      </c>
      <c r="T3351">
        <v>9</v>
      </c>
      <c r="U3351">
        <v>0</v>
      </c>
      <c r="V3351">
        <v>0</v>
      </c>
      <c r="W3351">
        <v>0</v>
      </c>
      <c r="X3351">
        <v>22.752705887929601</v>
      </c>
      <c r="Y3351">
        <v>0</v>
      </c>
      <c r="Z3351">
        <v>0.12933400865946665</v>
      </c>
      <c r="AA3351">
        <v>0</v>
      </c>
      <c r="AB3351">
        <v>9.5130158190911978</v>
      </c>
      <c r="AC3351">
        <v>0</v>
      </c>
      <c r="AD3351">
        <v>0</v>
      </c>
      <c r="AE3351">
        <v>32.395055715680265</v>
      </c>
    </row>
    <row r="3352" spans="1:31" x14ac:dyDescent="0.25">
      <c r="A3352">
        <v>1632922</v>
      </c>
      <c r="B3352">
        <v>1</v>
      </c>
      <c r="C3352" t="s">
        <v>81</v>
      </c>
      <c r="D3352" t="s">
        <v>115</v>
      </c>
      <c r="E3352" t="s">
        <v>152</v>
      </c>
      <c r="F3352" t="s">
        <v>9801</v>
      </c>
      <c r="G3352" t="s">
        <v>168</v>
      </c>
      <c r="H3352" t="s">
        <v>149</v>
      </c>
      <c r="I3352" t="s">
        <v>135</v>
      </c>
      <c r="J3352" t="s">
        <v>136</v>
      </c>
      <c r="K3352" t="s">
        <v>137</v>
      </c>
      <c r="L3352" t="s">
        <v>9802</v>
      </c>
      <c r="M3352" t="s">
        <v>9803</v>
      </c>
      <c r="N3352">
        <v>0.67749999999999999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</row>
    <row r="3353" spans="1:31" x14ac:dyDescent="0.25">
      <c r="A3353">
        <v>1633228</v>
      </c>
      <c r="B3353">
        <v>1</v>
      </c>
      <c r="C3353" t="s">
        <v>80</v>
      </c>
      <c r="D3353" t="s">
        <v>83</v>
      </c>
      <c r="E3353" t="s">
        <v>131</v>
      </c>
      <c r="F3353" t="s">
        <v>9804</v>
      </c>
      <c r="G3353" t="s">
        <v>161</v>
      </c>
      <c r="H3353" t="s">
        <v>134</v>
      </c>
      <c r="I3353" t="s">
        <v>135</v>
      </c>
      <c r="J3353" t="s">
        <v>136</v>
      </c>
      <c r="K3353" t="s">
        <v>137</v>
      </c>
      <c r="L3353" t="s">
        <v>9805</v>
      </c>
      <c r="M3353" t="s">
        <v>9806</v>
      </c>
      <c r="N3353">
        <v>0.37166666599999998</v>
      </c>
      <c r="O3353">
        <v>0</v>
      </c>
      <c r="P3353">
        <v>3049</v>
      </c>
      <c r="Q3353">
        <v>1</v>
      </c>
      <c r="R3353">
        <v>3</v>
      </c>
      <c r="S3353">
        <v>12</v>
      </c>
      <c r="T3353">
        <v>1355</v>
      </c>
      <c r="U3353">
        <v>9</v>
      </c>
      <c r="V3353">
        <v>54</v>
      </c>
      <c r="W3353">
        <v>0</v>
      </c>
      <c r="X3353">
        <v>323.52967454161109</v>
      </c>
      <c r="Y3353">
        <v>58.626242600327345</v>
      </c>
      <c r="Z3353">
        <v>0.50153371448093997</v>
      </c>
      <c r="AA3353">
        <v>43.165985788273012</v>
      </c>
      <c r="AB3353">
        <v>337.01507861746074</v>
      </c>
      <c r="AC3353">
        <v>87.520591219623839</v>
      </c>
      <c r="AD3353">
        <v>257.88684437460671</v>
      </c>
      <c r="AE3353">
        <v>1108.2459508563836</v>
      </c>
    </row>
    <row r="3354" spans="1:31" x14ac:dyDescent="0.25">
      <c r="A3354">
        <v>1632979</v>
      </c>
      <c r="B3354">
        <v>1</v>
      </c>
      <c r="C3354" t="s">
        <v>81</v>
      </c>
      <c r="D3354" t="s">
        <v>127</v>
      </c>
      <c r="E3354" t="s">
        <v>178</v>
      </c>
      <c r="F3354" t="s">
        <v>9807</v>
      </c>
      <c r="G3354" t="s">
        <v>227</v>
      </c>
      <c r="H3354" t="s">
        <v>149</v>
      </c>
      <c r="I3354" t="s">
        <v>135</v>
      </c>
      <c r="J3354" t="s">
        <v>136</v>
      </c>
      <c r="K3354" t="s">
        <v>137</v>
      </c>
      <c r="L3354" t="s">
        <v>9808</v>
      </c>
      <c r="M3354" t="s">
        <v>9809</v>
      </c>
      <c r="N3354">
        <v>3.3505555550000001</v>
      </c>
      <c r="O3354">
        <v>0</v>
      </c>
      <c r="P3354">
        <v>5</v>
      </c>
      <c r="Q3354">
        <v>0</v>
      </c>
      <c r="R3354">
        <v>0</v>
      </c>
      <c r="S3354">
        <v>0</v>
      </c>
      <c r="T3354">
        <v>9</v>
      </c>
      <c r="U3354">
        <v>0</v>
      </c>
      <c r="V3354">
        <v>0</v>
      </c>
      <c r="W3354">
        <v>0</v>
      </c>
      <c r="X3354">
        <v>7.5862902943672257</v>
      </c>
      <c r="Y3354">
        <v>0</v>
      </c>
      <c r="Z3354">
        <v>0</v>
      </c>
      <c r="AA3354">
        <v>0</v>
      </c>
      <c r="AB3354">
        <v>50.956314766884361</v>
      </c>
      <c r="AC3354">
        <v>0</v>
      </c>
      <c r="AD3354">
        <v>0</v>
      </c>
      <c r="AE3354">
        <v>58.542605061251585</v>
      </c>
    </row>
    <row r="3355" spans="1:31" x14ac:dyDescent="0.25">
      <c r="A3355">
        <v>1632928</v>
      </c>
      <c r="B3355">
        <v>1</v>
      </c>
      <c r="C3355" t="s">
        <v>81</v>
      </c>
      <c r="D3355" t="s">
        <v>128</v>
      </c>
      <c r="E3355" t="s">
        <v>204</v>
      </c>
      <c r="F3355" t="s">
        <v>9810</v>
      </c>
      <c r="G3355" t="s">
        <v>161</v>
      </c>
      <c r="H3355" t="s">
        <v>134</v>
      </c>
      <c r="I3355" t="s">
        <v>135</v>
      </c>
      <c r="J3355" t="s">
        <v>136</v>
      </c>
      <c r="K3355" t="s">
        <v>137</v>
      </c>
      <c r="L3355" t="s">
        <v>9811</v>
      </c>
      <c r="M3355" t="s">
        <v>9812</v>
      </c>
      <c r="N3355">
        <v>9.1388888000000001E-2</v>
      </c>
      <c r="O3355">
        <v>0</v>
      </c>
      <c r="P3355">
        <v>1229</v>
      </c>
      <c r="Q3355">
        <v>4</v>
      </c>
      <c r="R3355">
        <v>1</v>
      </c>
      <c r="S3355">
        <v>10</v>
      </c>
      <c r="T3355">
        <v>90</v>
      </c>
      <c r="U3355">
        <v>1</v>
      </c>
      <c r="V3355">
        <v>0</v>
      </c>
      <c r="W3355">
        <v>0</v>
      </c>
      <c r="X3355">
        <v>10.983141468284535</v>
      </c>
      <c r="Y3355">
        <v>0.19544992253560084</v>
      </c>
      <c r="Z3355">
        <v>6.1529892166166671E-4</v>
      </c>
      <c r="AA3355">
        <v>4.6151167293104809</v>
      </c>
      <c r="AB3355">
        <v>1.8172878478844678</v>
      </c>
      <c r="AC3355">
        <v>0.26318081519243502</v>
      </c>
      <c r="AD3355">
        <v>0</v>
      </c>
      <c r="AE3355">
        <v>17.874792082129183</v>
      </c>
    </row>
    <row r="3356" spans="1:31" x14ac:dyDescent="0.25">
      <c r="A3356">
        <v>1633260</v>
      </c>
      <c r="B3356">
        <v>1</v>
      </c>
      <c r="C3356" t="s">
        <v>80</v>
      </c>
      <c r="D3356" t="s">
        <v>83</v>
      </c>
      <c r="E3356" t="s">
        <v>178</v>
      </c>
      <c r="F3356" t="s">
        <v>9813</v>
      </c>
      <c r="G3356" t="s">
        <v>227</v>
      </c>
      <c r="H3356" t="s">
        <v>149</v>
      </c>
      <c r="I3356" t="s">
        <v>135</v>
      </c>
      <c r="J3356" t="s">
        <v>136</v>
      </c>
      <c r="K3356" t="s">
        <v>137</v>
      </c>
      <c r="L3356" t="s">
        <v>9814</v>
      </c>
      <c r="M3356" t="s">
        <v>9815</v>
      </c>
      <c r="N3356">
        <v>2.7138888880000001</v>
      </c>
      <c r="O3356">
        <v>0</v>
      </c>
      <c r="P3356">
        <v>52</v>
      </c>
      <c r="Q3356">
        <v>0</v>
      </c>
      <c r="R3356">
        <v>0</v>
      </c>
      <c r="S3356">
        <v>0</v>
      </c>
      <c r="T3356">
        <v>6</v>
      </c>
      <c r="U3356">
        <v>0</v>
      </c>
      <c r="V3356">
        <v>0</v>
      </c>
      <c r="W3356">
        <v>0</v>
      </c>
      <c r="X3356">
        <v>47.669733256950323</v>
      </c>
      <c r="Y3356">
        <v>0</v>
      </c>
      <c r="Z3356">
        <v>0</v>
      </c>
      <c r="AA3356">
        <v>0</v>
      </c>
      <c r="AB3356">
        <v>3.2716744944717777</v>
      </c>
      <c r="AC3356">
        <v>0</v>
      </c>
      <c r="AD3356">
        <v>0</v>
      </c>
      <c r="AE3356">
        <v>50.941407751422098</v>
      </c>
    </row>
    <row r="3357" spans="1:31" x14ac:dyDescent="0.25">
      <c r="A3357">
        <v>1632951</v>
      </c>
      <c r="B3357">
        <v>1</v>
      </c>
      <c r="C3357" t="s">
        <v>81</v>
      </c>
      <c r="D3357" t="s">
        <v>127</v>
      </c>
      <c r="E3357" t="s">
        <v>178</v>
      </c>
      <c r="F3357" t="s">
        <v>9816</v>
      </c>
      <c r="G3357" t="s">
        <v>187</v>
      </c>
      <c r="H3357" t="s">
        <v>149</v>
      </c>
      <c r="I3357" t="s">
        <v>135</v>
      </c>
      <c r="J3357" t="s">
        <v>136</v>
      </c>
      <c r="K3357" t="s">
        <v>137</v>
      </c>
      <c r="L3357" t="s">
        <v>9817</v>
      </c>
      <c r="M3357" t="s">
        <v>9818</v>
      </c>
      <c r="N3357">
        <v>6.8441666659999996</v>
      </c>
      <c r="O3357">
        <v>0</v>
      </c>
      <c r="P3357">
        <v>0</v>
      </c>
      <c r="Q3357">
        <v>0</v>
      </c>
      <c r="R3357">
        <v>1</v>
      </c>
      <c r="S3357">
        <v>0</v>
      </c>
      <c r="T3357">
        <v>2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0.13044861357938334</v>
      </c>
      <c r="AA3357">
        <v>0</v>
      </c>
      <c r="AB3357">
        <v>20.873877134402505</v>
      </c>
      <c r="AC3357">
        <v>0</v>
      </c>
      <c r="AD3357">
        <v>0</v>
      </c>
      <c r="AE3357">
        <v>21.004325747981888</v>
      </c>
    </row>
    <row r="3358" spans="1:31" x14ac:dyDescent="0.25">
      <c r="A3358">
        <v>1632742</v>
      </c>
      <c r="B3358">
        <v>1</v>
      </c>
      <c r="C3358" t="s">
        <v>80</v>
      </c>
      <c r="D3358" t="s">
        <v>97</v>
      </c>
      <c r="E3358" t="s">
        <v>152</v>
      </c>
      <c r="F3358" t="s">
        <v>9819</v>
      </c>
      <c r="G3358" t="s">
        <v>154</v>
      </c>
      <c r="H3358" t="s">
        <v>149</v>
      </c>
      <c r="I3358" t="s">
        <v>135</v>
      </c>
      <c r="J3358" t="s">
        <v>136</v>
      </c>
      <c r="K3358" t="s">
        <v>137</v>
      </c>
      <c r="L3358" t="s">
        <v>9820</v>
      </c>
      <c r="M3358" t="s">
        <v>9821</v>
      </c>
      <c r="N3358">
        <v>2.3388888880000001</v>
      </c>
      <c r="O3358">
        <v>0</v>
      </c>
      <c r="P3358">
        <v>4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6.2111740283100243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6.2111740283100243</v>
      </c>
    </row>
    <row r="3359" spans="1:31" x14ac:dyDescent="0.25">
      <c r="A3359">
        <v>1632719</v>
      </c>
      <c r="B3359">
        <v>1</v>
      </c>
      <c r="C3359" t="s">
        <v>80</v>
      </c>
      <c r="D3359" t="s">
        <v>102</v>
      </c>
      <c r="E3359" t="s">
        <v>152</v>
      </c>
      <c r="F3359" t="s">
        <v>9822</v>
      </c>
      <c r="G3359" t="s">
        <v>154</v>
      </c>
      <c r="H3359" t="s">
        <v>149</v>
      </c>
      <c r="I3359" t="s">
        <v>135</v>
      </c>
      <c r="J3359" t="s">
        <v>136</v>
      </c>
      <c r="K3359" t="s">
        <v>137</v>
      </c>
      <c r="L3359" t="s">
        <v>9823</v>
      </c>
      <c r="M3359" t="s">
        <v>9824</v>
      </c>
      <c r="N3359">
        <v>1.836944444</v>
      </c>
      <c r="O3359">
        <v>0</v>
      </c>
      <c r="P3359">
        <v>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0.39464455889073669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0.39464455889073669</v>
      </c>
    </row>
    <row r="3360" spans="1:31" x14ac:dyDescent="0.25">
      <c r="A3360">
        <v>1633137</v>
      </c>
      <c r="B3360">
        <v>1</v>
      </c>
      <c r="C3360" t="s">
        <v>80</v>
      </c>
      <c r="D3360" t="s">
        <v>83</v>
      </c>
      <c r="E3360" t="s">
        <v>362</v>
      </c>
      <c r="F3360" t="s">
        <v>9825</v>
      </c>
      <c r="G3360" t="s">
        <v>900</v>
      </c>
      <c r="H3360" t="s">
        <v>149</v>
      </c>
      <c r="I3360" t="s">
        <v>135</v>
      </c>
      <c r="J3360" t="s">
        <v>136</v>
      </c>
      <c r="K3360" t="s">
        <v>137</v>
      </c>
      <c r="L3360" t="s">
        <v>9826</v>
      </c>
      <c r="M3360" t="s">
        <v>9827</v>
      </c>
      <c r="N3360">
        <v>7.0727777769999998</v>
      </c>
      <c r="O3360">
        <v>0</v>
      </c>
      <c r="P3360">
        <v>52</v>
      </c>
      <c r="Q3360">
        <v>0</v>
      </c>
      <c r="R3360">
        <v>0</v>
      </c>
      <c r="S3360">
        <v>0</v>
      </c>
      <c r="T3360">
        <v>8</v>
      </c>
      <c r="U3360">
        <v>0</v>
      </c>
      <c r="V3360">
        <v>0</v>
      </c>
      <c r="W3360">
        <v>0</v>
      </c>
      <c r="X3360">
        <v>115.82786072488456</v>
      </c>
      <c r="Y3360">
        <v>0</v>
      </c>
      <c r="Z3360">
        <v>0</v>
      </c>
      <c r="AA3360">
        <v>0</v>
      </c>
      <c r="AB3360">
        <v>30.195405075339977</v>
      </c>
      <c r="AC3360">
        <v>0</v>
      </c>
      <c r="AD3360">
        <v>0</v>
      </c>
      <c r="AE3360">
        <v>146.02326580022452</v>
      </c>
    </row>
    <row r="3361" spans="1:31" x14ac:dyDescent="0.25">
      <c r="A3361">
        <v>1632573</v>
      </c>
      <c r="B3361">
        <v>1</v>
      </c>
      <c r="C3361" t="s">
        <v>80</v>
      </c>
      <c r="D3361" t="s">
        <v>94</v>
      </c>
      <c r="E3361" t="s">
        <v>178</v>
      </c>
      <c r="F3361" t="s">
        <v>9828</v>
      </c>
      <c r="G3361" t="s">
        <v>675</v>
      </c>
      <c r="H3361" t="s">
        <v>149</v>
      </c>
      <c r="I3361" t="s">
        <v>135</v>
      </c>
      <c r="J3361" t="s">
        <v>136</v>
      </c>
      <c r="K3361" t="s">
        <v>137</v>
      </c>
      <c r="L3361" t="s">
        <v>9829</v>
      </c>
      <c r="M3361" t="s">
        <v>9830</v>
      </c>
      <c r="N3361">
        <v>1.542777777</v>
      </c>
      <c r="O3361">
        <v>0</v>
      </c>
      <c r="P3361">
        <v>41</v>
      </c>
      <c r="Q3361">
        <v>0</v>
      </c>
      <c r="R3361">
        <v>22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12.065185551120324</v>
      </c>
      <c r="Y3361">
        <v>0</v>
      </c>
      <c r="Z3361">
        <v>9.0025394104757499</v>
      </c>
      <c r="AA3361">
        <v>0</v>
      </c>
      <c r="AB3361">
        <v>0</v>
      </c>
      <c r="AC3361">
        <v>0</v>
      </c>
      <c r="AD3361">
        <v>0</v>
      </c>
      <c r="AE3361">
        <v>21.067724961596074</v>
      </c>
    </row>
    <row r="3362" spans="1:31" x14ac:dyDescent="0.25">
      <c r="A3362">
        <v>1633114</v>
      </c>
      <c r="B3362">
        <v>1</v>
      </c>
      <c r="C3362" t="s">
        <v>80</v>
      </c>
      <c r="D3362" t="s">
        <v>100</v>
      </c>
      <c r="E3362" t="s">
        <v>152</v>
      </c>
      <c r="F3362" t="s">
        <v>9831</v>
      </c>
      <c r="G3362" t="s">
        <v>168</v>
      </c>
      <c r="H3362" t="s">
        <v>149</v>
      </c>
      <c r="I3362" t="s">
        <v>135</v>
      </c>
      <c r="J3362" t="s">
        <v>136</v>
      </c>
      <c r="K3362" t="s">
        <v>137</v>
      </c>
      <c r="L3362" t="s">
        <v>9832</v>
      </c>
      <c r="M3362" t="s">
        <v>9833</v>
      </c>
      <c r="N3362">
        <v>8.0891666660000006</v>
      </c>
      <c r="O3362">
        <v>0</v>
      </c>
      <c r="P3362">
        <v>3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6.988618027264649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6.988618027264649</v>
      </c>
    </row>
    <row r="3363" spans="1:31" x14ac:dyDescent="0.25">
      <c r="A3363">
        <v>1632696</v>
      </c>
      <c r="B3363">
        <v>1</v>
      </c>
      <c r="C3363" t="s">
        <v>80</v>
      </c>
      <c r="D3363" t="s">
        <v>83</v>
      </c>
      <c r="E3363" t="s">
        <v>178</v>
      </c>
      <c r="F3363" t="s">
        <v>9834</v>
      </c>
      <c r="G3363" t="s">
        <v>359</v>
      </c>
      <c r="H3363" t="s">
        <v>149</v>
      </c>
      <c r="I3363" t="s">
        <v>135</v>
      </c>
      <c r="J3363" t="s">
        <v>136</v>
      </c>
      <c r="K3363" t="s">
        <v>137</v>
      </c>
      <c r="L3363" t="s">
        <v>9835</v>
      </c>
      <c r="M3363" t="s">
        <v>9836</v>
      </c>
      <c r="N3363">
        <v>1.606944444</v>
      </c>
      <c r="O3363">
        <v>0</v>
      </c>
      <c r="P3363">
        <v>268</v>
      </c>
      <c r="Q3363">
        <v>0</v>
      </c>
      <c r="R3363">
        <v>0</v>
      </c>
      <c r="S3363">
        <v>0</v>
      </c>
      <c r="T3363">
        <v>8</v>
      </c>
      <c r="U3363">
        <v>0</v>
      </c>
      <c r="V3363">
        <v>0</v>
      </c>
      <c r="W3363">
        <v>0</v>
      </c>
      <c r="X3363">
        <v>97.731853239836923</v>
      </c>
      <c r="Y3363">
        <v>0</v>
      </c>
      <c r="Z3363">
        <v>0</v>
      </c>
      <c r="AA3363">
        <v>0</v>
      </c>
      <c r="AB3363">
        <v>16.509904814052867</v>
      </c>
      <c r="AC3363">
        <v>0</v>
      </c>
      <c r="AD3363">
        <v>0</v>
      </c>
      <c r="AE3363">
        <v>114.24175805388978</v>
      </c>
    </row>
    <row r="3364" spans="1:31" x14ac:dyDescent="0.25">
      <c r="A3364">
        <v>1632945</v>
      </c>
      <c r="B3364">
        <v>1</v>
      </c>
      <c r="C3364" t="s">
        <v>81</v>
      </c>
      <c r="D3364" t="s">
        <v>128</v>
      </c>
      <c r="E3364" t="s">
        <v>131</v>
      </c>
      <c r="F3364" t="s">
        <v>9837</v>
      </c>
      <c r="G3364" t="s">
        <v>195</v>
      </c>
      <c r="H3364" t="s">
        <v>134</v>
      </c>
      <c r="I3364" t="s">
        <v>135</v>
      </c>
      <c r="J3364" t="s">
        <v>136</v>
      </c>
      <c r="K3364" t="s">
        <v>137</v>
      </c>
      <c r="L3364" t="s">
        <v>9838</v>
      </c>
      <c r="M3364" t="s">
        <v>9839</v>
      </c>
      <c r="N3364">
        <v>1.736388888</v>
      </c>
      <c r="O3364">
        <v>0</v>
      </c>
      <c r="P3364">
        <v>380</v>
      </c>
      <c r="Q3364">
        <v>0</v>
      </c>
      <c r="R3364">
        <v>0</v>
      </c>
      <c r="S3364">
        <v>0</v>
      </c>
      <c r="T3364">
        <v>14</v>
      </c>
      <c r="U3364">
        <v>0</v>
      </c>
      <c r="V3364">
        <v>0</v>
      </c>
      <c r="W3364">
        <v>0</v>
      </c>
      <c r="X3364">
        <v>162.44103496683411</v>
      </c>
      <c r="Y3364">
        <v>0</v>
      </c>
      <c r="Z3364">
        <v>0</v>
      </c>
      <c r="AA3364">
        <v>0</v>
      </c>
      <c r="AB3364">
        <v>16.397000475629437</v>
      </c>
      <c r="AC3364">
        <v>0</v>
      </c>
      <c r="AD3364">
        <v>0</v>
      </c>
      <c r="AE3364">
        <v>178.83803544246354</v>
      </c>
    </row>
    <row r="3365" spans="1:31" x14ac:dyDescent="0.25">
      <c r="A3365">
        <v>1632556</v>
      </c>
      <c r="B3365">
        <v>1</v>
      </c>
      <c r="C3365" t="s">
        <v>80</v>
      </c>
      <c r="D3365" t="s">
        <v>100</v>
      </c>
      <c r="E3365" t="s">
        <v>152</v>
      </c>
      <c r="F3365" t="s">
        <v>8700</v>
      </c>
      <c r="G3365" t="s">
        <v>168</v>
      </c>
      <c r="H3365" t="s">
        <v>149</v>
      </c>
      <c r="I3365" t="s">
        <v>135</v>
      </c>
      <c r="J3365" t="s">
        <v>136</v>
      </c>
      <c r="K3365" t="s">
        <v>137</v>
      </c>
      <c r="L3365" t="s">
        <v>9840</v>
      </c>
      <c r="M3365" t="s">
        <v>9841</v>
      </c>
      <c r="N3365">
        <v>8.1413888879999998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1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6.4393939303123791</v>
      </c>
      <c r="AC3365">
        <v>0</v>
      </c>
      <c r="AD3365">
        <v>0</v>
      </c>
      <c r="AE3365">
        <v>6.4393939303123791</v>
      </c>
    </row>
    <row r="3366" spans="1:31" x14ac:dyDescent="0.25">
      <c r="A3366">
        <v>1633197</v>
      </c>
      <c r="B3366">
        <v>1</v>
      </c>
      <c r="C3366" t="s">
        <v>80</v>
      </c>
      <c r="D3366" t="s">
        <v>94</v>
      </c>
      <c r="E3366" t="s">
        <v>131</v>
      </c>
      <c r="F3366" t="s">
        <v>9842</v>
      </c>
      <c r="G3366" t="s">
        <v>161</v>
      </c>
      <c r="H3366" t="s">
        <v>134</v>
      </c>
      <c r="I3366" t="s">
        <v>135</v>
      </c>
      <c r="J3366" t="s">
        <v>136</v>
      </c>
      <c r="K3366" t="s">
        <v>137</v>
      </c>
      <c r="L3366" t="s">
        <v>9843</v>
      </c>
      <c r="M3366" t="s">
        <v>9844</v>
      </c>
      <c r="N3366">
        <v>0.72083333299999997</v>
      </c>
      <c r="O3366">
        <v>0</v>
      </c>
      <c r="P3366">
        <v>69</v>
      </c>
      <c r="Q3366">
        <v>0</v>
      </c>
      <c r="R3366">
        <v>0</v>
      </c>
      <c r="S3366">
        <v>0</v>
      </c>
      <c r="T3366">
        <v>7</v>
      </c>
      <c r="U3366">
        <v>0</v>
      </c>
      <c r="V3366">
        <v>0</v>
      </c>
      <c r="W3366">
        <v>0</v>
      </c>
      <c r="X3366">
        <v>3.5753390701333823</v>
      </c>
      <c r="Y3366">
        <v>0</v>
      </c>
      <c r="Z3366">
        <v>0</v>
      </c>
      <c r="AA3366">
        <v>0</v>
      </c>
      <c r="AB3366">
        <v>0.56151023838374992</v>
      </c>
      <c r="AC3366">
        <v>0</v>
      </c>
      <c r="AD3366">
        <v>0</v>
      </c>
      <c r="AE3366">
        <v>4.1368493085171325</v>
      </c>
    </row>
    <row r="3367" spans="1:31" x14ac:dyDescent="0.25">
      <c r="A3367">
        <v>1632805</v>
      </c>
      <c r="B3367">
        <v>1</v>
      </c>
      <c r="C3367" t="s">
        <v>80</v>
      </c>
      <c r="D3367" t="s">
        <v>88</v>
      </c>
      <c r="E3367" t="s">
        <v>178</v>
      </c>
      <c r="F3367" t="s">
        <v>4804</v>
      </c>
      <c r="G3367" t="s">
        <v>227</v>
      </c>
      <c r="H3367" t="s">
        <v>149</v>
      </c>
      <c r="I3367" t="s">
        <v>135</v>
      </c>
      <c r="J3367" t="s">
        <v>136</v>
      </c>
      <c r="K3367" t="s">
        <v>137</v>
      </c>
      <c r="L3367" t="s">
        <v>9845</v>
      </c>
      <c r="M3367" t="s">
        <v>9846</v>
      </c>
      <c r="N3367">
        <v>2.8897222220000001</v>
      </c>
      <c r="O3367">
        <v>0</v>
      </c>
      <c r="P3367">
        <v>9</v>
      </c>
      <c r="Q3367">
        <v>0</v>
      </c>
      <c r="R3367">
        <v>0</v>
      </c>
      <c r="S3367">
        <v>0</v>
      </c>
      <c r="T3367">
        <v>1</v>
      </c>
      <c r="U3367">
        <v>0</v>
      </c>
      <c r="V3367">
        <v>0</v>
      </c>
      <c r="W3367">
        <v>0</v>
      </c>
      <c r="X3367">
        <v>8.2339188083474912</v>
      </c>
      <c r="Y3367">
        <v>0</v>
      </c>
      <c r="Z3367">
        <v>0</v>
      </c>
      <c r="AA3367">
        <v>0</v>
      </c>
      <c r="AB3367">
        <v>2.1395852346805833</v>
      </c>
      <c r="AC3367">
        <v>0</v>
      </c>
      <c r="AD3367">
        <v>0</v>
      </c>
      <c r="AE3367">
        <v>10.373504043028074</v>
      </c>
    </row>
    <row r="3368" spans="1:31" x14ac:dyDescent="0.25">
      <c r="A3368">
        <v>1633051</v>
      </c>
      <c r="B3368">
        <v>1</v>
      </c>
      <c r="C3368" t="s">
        <v>81</v>
      </c>
      <c r="D3368" t="s">
        <v>118</v>
      </c>
      <c r="E3368" t="s">
        <v>178</v>
      </c>
      <c r="F3368" t="s">
        <v>9847</v>
      </c>
      <c r="G3368" t="s">
        <v>227</v>
      </c>
      <c r="H3368" t="s">
        <v>149</v>
      </c>
      <c r="I3368" t="s">
        <v>135</v>
      </c>
      <c r="J3368" t="s">
        <v>136</v>
      </c>
      <c r="K3368" t="s">
        <v>137</v>
      </c>
      <c r="L3368" t="s">
        <v>9848</v>
      </c>
      <c r="M3368" t="s">
        <v>9849</v>
      </c>
      <c r="N3368">
        <v>1.646111111</v>
      </c>
      <c r="O3368">
        <v>0</v>
      </c>
      <c r="P3368">
        <v>23</v>
      </c>
      <c r="Q3368">
        <v>0</v>
      </c>
      <c r="R3368">
        <v>0</v>
      </c>
      <c r="S3368">
        <v>0</v>
      </c>
      <c r="T3368">
        <v>4</v>
      </c>
      <c r="U3368">
        <v>0</v>
      </c>
      <c r="V3368">
        <v>0</v>
      </c>
      <c r="W3368">
        <v>0</v>
      </c>
      <c r="X3368">
        <v>9.5961016167560818</v>
      </c>
      <c r="Y3368">
        <v>0</v>
      </c>
      <c r="Z3368">
        <v>0</v>
      </c>
      <c r="AA3368">
        <v>0</v>
      </c>
      <c r="AB3368">
        <v>0.6319357790349428</v>
      </c>
      <c r="AC3368">
        <v>0</v>
      </c>
      <c r="AD3368">
        <v>0</v>
      </c>
      <c r="AE3368">
        <v>10.228037395791025</v>
      </c>
    </row>
    <row r="3369" spans="1:31" x14ac:dyDescent="0.25">
      <c r="A3369">
        <v>1632659</v>
      </c>
      <c r="B3369">
        <v>1</v>
      </c>
      <c r="C3369" t="s">
        <v>80</v>
      </c>
      <c r="D3369" t="s">
        <v>108</v>
      </c>
      <c r="E3369" t="s">
        <v>146</v>
      </c>
      <c r="F3369" t="s">
        <v>9850</v>
      </c>
      <c r="G3369" t="s">
        <v>142</v>
      </c>
      <c r="H3369" t="s">
        <v>149</v>
      </c>
      <c r="I3369" t="s">
        <v>135</v>
      </c>
      <c r="J3369" t="s">
        <v>136</v>
      </c>
      <c r="K3369" t="s">
        <v>143</v>
      </c>
      <c r="L3369" t="s">
        <v>9851</v>
      </c>
      <c r="M3369" t="s">
        <v>9852</v>
      </c>
      <c r="N3369">
        <v>3.3086111109999998</v>
      </c>
      <c r="O3369">
        <v>0</v>
      </c>
      <c r="P3369">
        <v>84</v>
      </c>
      <c r="Q3369">
        <v>0</v>
      </c>
      <c r="R3369">
        <v>7</v>
      </c>
      <c r="S3369">
        <v>0</v>
      </c>
      <c r="T3369">
        <v>21</v>
      </c>
      <c r="U3369">
        <v>0</v>
      </c>
      <c r="V3369">
        <v>0</v>
      </c>
      <c r="W3369">
        <v>0</v>
      </c>
      <c r="X3369">
        <v>35.847374576525183</v>
      </c>
      <c r="Y3369">
        <v>0</v>
      </c>
      <c r="Z3369">
        <v>0.36918262741686386</v>
      </c>
      <c r="AA3369">
        <v>0</v>
      </c>
      <c r="AB3369">
        <v>37.279760189046534</v>
      </c>
      <c r="AC3369">
        <v>0</v>
      </c>
      <c r="AD3369">
        <v>0</v>
      </c>
      <c r="AE3369">
        <v>73.496317392988573</v>
      </c>
    </row>
    <row r="3370" spans="1:31" x14ac:dyDescent="0.25">
      <c r="A3370">
        <v>1632905</v>
      </c>
      <c r="B3370">
        <v>1</v>
      </c>
      <c r="C3370" t="s">
        <v>80</v>
      </c>
      <c r="D3370" t="s">
        <v>106</v>
      </c>
      <c r="E3370" t="s">
        <v>204</v>
      </c>
      <c r="F3370" t="s">
        <v>9853</v>
      </c>
      <c r="G3370" t="s">
        <v>161</v>
      </c>
      <c r="H3370" t="s">
        <v>134</v>
      </c>
      <c r="I3370" t="s">
        <v>135</v>
      </c>
      <c r="J3370" t="s">
        <v>136</v>
      </c>
      <c r="K3370" t="s">
        <v>137</v>
      </c>
      <c r="L3370" t="s">
        <v>9854</v>
      </c>
      <c r="M3370" t="s">
        <v>9855</v>
      </c>
      <c r="N3370">
        <v>0.53194444399999996</v>
      </c>
      <c r="O3370">
        <v>0</v>
      </c>
      <c r="P3370">
        <v>1233</v>
      </c>
      <c r="Q3370">
        <v>20</v>
      </c>
      <c r="R3370">
        <v>147</v>
      </c>
      <c r="S3370">
        <v>12</v>
      </c>
      <c r="T3370">
        <v>249</v>
      </c>
      <c r="U3370">
        <v>0</v>
      </c>
      <c r="V3370">
        <v>0</v>
      </c>
      <c r="W3370">
        <v>0</v>
      </c>
      <c r="X3370">
        <v>85.792275998423591</v>
      </c>
      <c r="Y3370">
        <v>6.3406696252643222</v>
      </c>
      <c r="Z3370">
        <v>6.7644611033470792</v>
      </c>
      <c r="AA3370">
        <v>29.829408901416599</v>
      </c>
      <c r="AB3370">
        <v>70.996358241836674</v>
      </c>
      <c r="AC3370">
        <v>0</v>
      </c>
      <c r="AD3370">
        <v>0</v>
      </c>
      <c r="AE3370">
        <v>199.72317387028826</v>
      </c>
    </row>
    <row r="3371" spans="1:31" x14ac:dyDescent="0.25">
      <c r="A3371">
        <v>1633154</v>
      </c>
      <c r="B3371">
        <v>1</v>
      </c>
      <c r="C3371" t="s">
        <v>80</v>
      </c>
      <c r="D3371" t="s">
        <v>95</v>
      </c>
      <c r="E3371" t="s">
        <v>140</v>
      </c>
      <c r="F3371" t="s">
        <v>9856</v>
      </c>
      <c r="G3371" t="s">
        <v>1212</v>
      </c>
      <c r="H3371" t="s">
        <v>134</v>
      </c>
      <c r="I3371" t="s">
        <v>135</v>
      </c>
      <c r="J3371" t="s">
        <v>136</v>
      </c>
      <c r="K3371" t="s">
        <v>137</v>
      </c>
      <c r="L3371" t="s">
        <v>9857</v>
      </c>
      <c r="M3371" t="s">
        <v>9858</v>
      </c>
      <c r="N3371">
        <v>0.27138888799999999</v>
      </c>
      <c r="O3371">
        <v>1</v>
      </c>
      <c r="P3371">
        <v>1660</v>
      </c>
      <c r="Q3371">
        <v>3</v>
      </c>
      <c r="R3371">
        <v>0</v>
      </c>
      <c r="S3371">
        <v>6</v>
      </c>
      <c r="T3371">
        <v>137</v>
      </c>
      <c r="U3371">
        <v>0</v>
      </c>
      <c r="V3371">
        <v>0</v>
      </c>
      <c r="W3371">
        <v>0.143989115957425</v>
      </c>
      <c r="X3371">
        <v>135.85084782201497</v>
      </c>
      <c r="Y3371">
        <v>0.54747031397541779</v>
      </c>
      <c r="Z3371">
        <v>0</v>
      </c>
      <c r="AA3371">
        <v>39.95459332368462</v>
      </c>
      <c r="AB3371">
        <v>41.899016267097693</v>
      </c>
      <c r="AC3371">
        <v>0</v>
      </c>
      <c r="AD3371">
        <v>0</v>
      </c>
      <c r="AE3371">
        <v>218.39591684273012</v>
      </c>
    </row>
    <row r="3372" spans="1:31" x14ac:dyDescent="0.25">
      <c r="A3372">
        <v>1632988</v>
      </c>
      <c r="B3372">
        <v>1</v>
      </c>
      <c r="C3372" t="s">
        <v>80</v>
      </c>
      <c r="D3372" t="s">
        <v>98</v>
      </c>
      <c r="E3372" t="s">
        <v>131</v>
      </c>
      <c r="F3372" t="s">
        <v>9859</v>
      </c>
      <c r="G3372" t="s">
        <v>195</v>
      </c>
      <c r="H3372" t="s">
        <v>134</v>
      </c>
      <c r="I3372" t="s">
        <v>135</v>
      </c>
      <c r="J3372" t="s">
        <v>136</v>
      </c>
      <c r="K3372" t="s">
        <v>137</v>
      </c>
      <c r="L3372" t="s">
        <v>9860</v>
      </c>
      <c r="M3372" t="s">
        <v>9861</v>
      </c>
      <c r="N3372">
        <v>3.7744444439999998</v>
      </c>
      <c r="O3372">
        <v>0</v>
      </c>
      <c r="P3372">
        <v>0</v>
      </c>
      <c r="Q3372">
        <v>0</v>
      </c>
      <c r="R3372">
        <v>15</v>
      </c>
      <c r="S3372">
        <v>0</v>
      </c>
      <c r="T3372">
        <v>5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55.716736591766413</v>
      </c>
      <c r="AA3372">
        <v>0</v>
      </c>
      <c r="AB3372">
        <v>6.0288849158555697</v>
      </c>
      <c r="AC3372">
        <v>0</v>
      </c>
      <c r="AD3372">
        <v>0</v>
      </c>
      <c r="AE3372">
        <v>61.745621507621983</v>
      </c>
    </row>
    <row r="3373" spans="1:31" x14ac:dyDescent="0.25">
      <c r="A3373">
        <v>1633131</v>
      </c>
      <c r="B3373">
        <v>1</v>
      </c>
      <c r="C3373" t="s">
        <v>80</v>
      </c>
      <c r="D3373" t="s">
        <v>102</v>
      </c>
      <c r="E3373" t="s">
        <v>178</v>
      </c>
      <c r="F3373" t="s">
        <v>9862</v>
      </c>
      <c r="G3373" t="s">
        <v>227</v>
      </c>
      <c r="H3373" t="s">
        <v>149</v>
      </c>
      <c r="I3373" t="s">
        <v>135</v>
      </c>
      <c r="J3373" t="s">
        <v>136</v>
      </c>
      <c r="K3373" t="s">
        <v>137</v>
      </c>
      <c r="L3373" t="s">
        <v>9863</v>
      </c>
      <c r="M3373" t="s">
        <v>9864</v>
      </c>
      <c r="N3373">
        <v>1.6944444439999999</v>
      </c>
      <c r="O3373">
        <v>0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9.3537781403888896E-5</v>
      </c>
      <c r="AA3373">
        <v>0</v>
      </c>
      <c r="AB3373">
        <v>0</v>
      </c>
      <c r="AC3373">
        <v>0</v>
      </c>
      <c r="AD3373">
        <v>0</v>
      </c>
      <c r="AE3373">
        <v>9.3537781403888896E-5</v>
      </c>
    </row>
    <row r="3374" spans="1:31" x14ac:dyDescent="0.25">
      <c r="A3374">
        <v>1632653</v>
      </c>
      <c r="B3374">
        <v>1</v>
      </c>
      <c r="C3374" t="s">
        <v>81</v>
      </c>
      <c r="D3374" t="s">
        <v>119</v>
      </c>
      <c r="E3374" t="s">
        <v>131</v>
      </c>
      <c r="F3374" t="s">
        <v>9865</v>
      </c>
      <c r="G3374" t="s">
        <v>142</v>
      </c>
      <c r="H3374" t="s">
        <v>134</v>
      </c>
      <c r="I3374" t="s">
        <v>135</v>
      </c>
      <c r="J3374" t="s">
        <v>136</v>
      </c>
      <c r="K3374" t="s">
        <v>143</v>
      </c>
      <c r="L3374" t="s">
        <v>9866</v>
      </c>
      <c r="M3374" t="s">
        <v>9867</v>
      </c>
      <c r="N3374">
        <v>4.8638711109999999</v>
      </c>
      <c r="O3374">
        <v>0</v>
      </c>
      <c r="P3374">
        <v>399</v>
      </c>
      <c r="Q3374">
        <v>9</v>
      </c>
      <c r="R3374">
        <v>33</v>
      </c>
      <c r="S3374">
        <v>1</v>
      </c>
      <c r="T3374">
        <v>22</v>
      </c>
      <c r="U3374">
        <v>0</v>
      </c>
      <c r="V3374">
        <v>1</v>
      </c>
      <c r="W3374">
        <v>0</v>
      </c>
      <c r="X3374">
        <v>159.42866081742963</v>
      </c>
      <c r="Y3374">
        <v>88.973657709308853</v>
      </c>
      <c r="Z3374">
        <v>97.266046218698349</v>
      </c>
      <c r="AA3374">
        <v>5.8312225061900831</v>
      </c>
      <c r="AB3374">
        <v>41.215770390597278</v>
      </c>
      <c r="AC3374">
        <v>0</v>
      </c>
      <c r="AD3374">
        <v>60.133457241045676</v>
      </c>
      <c r="AE3374">
        <v>452.84881488326994</v>
      </c>
    </row>
    <row r="3375" spans="1:31" x14ac:dyDescent="0.25">
      <c r="A3375">
        <v>1632676</v>
      </c>
      <c r="B3375">
        <v>1</v>
      </c>
      <c r="C3375" t="s">
        <v>81</v>
      </c>
      <c r="D3375" t="s">
        <v>128</v>
      </c>
      <c r="E3375" t="s">
        <v>146</v>
      </c>
      <c r="F3375" t="s">
        <v>1351</v>
      </c>
      <c r="G3375" t="s">
        <v>148</v>
      </c>
      <c r="H3375" t="s">
        <v>149</v>
      </c>
      <c r="I3375" t="s">
        <v>135</v>
      </c>
      <c r="J3375" t="s">
        <v>136</v>
      </c>
      <c r="K3375" t="s">
        <v>143</v>
      </c>
      <c r="L3375" t="s">
        <v>9868</v>
      </c>
      <c r="M3375" t="s">
        <v>9869</v>
      </c>
      <c r="N3375">
        <v>0.33138888799999999</v>
      </c>
      <c r="O3375">
        <v>0</v>
      </c>
      <c r="P3375">
        <v>710</v>
      </c>
      <c r="Q3375">
        <v>0</v>
      </c>
      <c r="R3375">
        <v>0</v>
      </c>
      <c r="S3375">
        <v>0</v>
      </c>
      <c r="T3375">
        <v>63</v>
      </c>
      <c r="U3375">
        <v>0</v>
      </c>
      <c r="V3375">
        <v>0</v>
      </c>
      <c r="W3375">
        <v>0</v>
      </c>
      <c r="X3375">
        <v>50.863255642966635</v>
      </c>
      <c r="Y3375">
        <v>0</v>
      </c>
      <c r="Z3375">
        <v>0</v>
      </c>
      <c r="AA3375">
        <v>0</v>
      </c>
      <c r="AB3375">
        <v>63.399073257738415</v>
      </c>
      <c r="AC3375">
        <v>0</v>
      </c>
      <c r="AD3375">
        <v>0</v>
      </c>
      <c r="AE3375">
        <v>114.26232890070506</v>
      </c>
    </row>
    <row r="3376" spans="1:31" x14ac:dyDescent="0.25">
      <c r="A3376">
        <v>1632968</v>
      </c>
      <c r="B3376">
        <v>1</v>
      </c>
      <c r="C3376" t="s">
        <v>80</v>
      </c>
      <c r="D3376" t="s">
        <v>93</v>
      </c>
      <c r="E3376" t="s">
        <v>146</v>
      </c>
      <c r="F3376" t="s">
        <v>9870</v>
      </c>
      <c r="G3376" t="s">
        <v>260</v>
      </c>
      <c r="H3376" t="s">
        <v>149</v>
      </c>
      <c r="I3376" t="s">
        <v>135</v>
      </c>
      <c r="J3376" t="s">
        <v>136</v>
      </c>
      <c r="K3376" t="s">
        <v>137</v>
      </c>
      <c r="L3376" t="s">
        <v>9871</v>
      </c>
      <c r="M3376" t="s">
        <v>9872</v>
      </c>
      <c r="N3376">
        <v>2.7061111109999998</v>
      </c>
      <c r="O3376">
        <v>0</v>
      </c>
      <c r="P3376">
        <v>67</v>
      </c>
      <c r="Q3376">
        <v>0</v>
      </c>
      <c r="R3376">
        <v>2</v>
      </c>
      <c r="S3376">
        <v>0</v>
      </c>
      <c r="T3376">
        <v>10</v>
      </c>
      <c r="U3376">
        <v>0</v>
      </c>
      <c r="V3376">
        <v>0</v>
      </c>
      <c r="W3376">
        <v>0</v>
      </c>
      <c r="X3376">
        <v>42.783490669637594</v>
      </c>
      <c r="Y3376">
        <v>0</v>
      </c>
      <c r="Z3376">
        <v>1.310535830022963</v>
      </c>
      <c r="AA3376">
        <v>0</v>
      </c>
      <c r="AB3376">
        <v>19.143927165104834</v>
      </c>
      <c r="AC3376">
        <v>0</v>
      </c>
      <c r="AD3376">
        <v>0</v>
      </c>
      <c r="AE3376">
        <v>63.237953664765392</v>
      </c>
    </row>
    <row r="3377" spans="1:31" x14ac:dyDescent="0.25">
      <c r="A3377">
        <v>1632825</v>
      </c>
      <c r="B3377">
        <v>1</v>
      </c>
      <c r="C3377" t="s">
        <v>80</v>
      </c>
      <c r="D3377" t="s">
        <v>96</v>
      </c>
      <c r="E3377" t="s">
        <v>152</v>
      </c>
      <c r="F3377" t="s">
        <v>9873</v>
      </c>
      <c r="G3377" t="s">
        <v>172</v>
      </c>
      <c r="H3377" t="s">
        <v>149</v>
      </c>
      <c r="I3377" t="s">
        <v>135</v>
      </c>
      <c r="J3377" t="s">
        <v>136</v>
      </c>
      <c r="K3377" t="s">
        <v>137</v>
      </c>
      <c r="L3377" t="s">
        <v>9874</v>
      </c>
      <c r="M3377" t="s">
        <v>9875</v>
      </c>
      <c r="N3377">
        <v>4.9102777770000001</v>
      </c>
      <c r="O3377">
        <v>0</v>
      </c>
      <c r="P3377">
        <v>2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7.1619255752474729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7.1619255752474729</v>
      </c>
    </row>
    <row r="3378" spans="1:31" x14ac:dyDescent="0.25">
      <c r="A3378">
        <v>1633180</v>
      </c>
      <c r="B3378">
        <v>1</v>
      </c>
      <c r="C3378" t="s">
        <v>80</v>
      </c>
      <c r="D3378" t="s">
        <v>86</v>
      </c>
      <c r="E3378" t="s">
        <v>152</v>
      </c>
      <c r="F3378" t="s">
        <v>9876</v>
      </c>
      <c r="G3378" t="s">
        <v>154</v>
      </c>
      <c r="H3378" t="s">
        <v>149</v>
      </c>
      <c r="I3378" t="s">
        <v>135</v>
      </c>
      <c r="J3378" t="s">
        <v>136</v>
      </c>
      <c r="K3378" t="s">
        <v>137</v>
      </c>
      <c r="L3378" t="s">
        <v>9877</v>
      </c>
      <c r="M3378" t="s">
        <v>9878</v>
      </c>
      <c r="N3378">
        <v>2.730555555</v>
      </c>
      <c r="O3378">
        <v>0</v>
      </c>
      <c r="P3378">
        <v>3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1.9663420002753569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1.9663420002753569</v>
      </c>
    </row>
    <row r="3379" spans="1:31" x14ac:dyDescent="0.25">
      <c r="A3379">
        <v>1633174</v>
      </c>
      <c r="B3379">
        <v>1</v>
      </c>
      <c r="C3379" t="s">
        <v>80</v>
      </c>
      <c r="D3379" t="s">
        <v>83</v>
      </c>
      <c r="E3379" t="s">
        <v>642</v>
      </c>
      <c r="F3379" t="s">
        <v>9879</v>
      </c>
      <c r="G3379" t="s">
        <v>161</v>
      </c>
      <c r="H3379" t="s">
        <v>134</v>
      </c>
      <c r="I3379" t="s">
        <v>135</v>
      </c>
      <c r="J3379" t="s">
        <v>136</v>
      </c>
      <c r="K3379" t="s">
        <v>137</v>
      </c>
      <c r="L3379" t="s">
        <v>9880</v>
      </c>
      <c r="M3379" t="s">
        <v>9881</v>
      </c>
      <c r="N3379">
        <v>0.245277777</v>
      </c>
      <c r="O3379">
        <v>0</v>
      </c>
      <c r="P3379">
        <v>2565</v>
      </c>
      <c r="Q3379">
        <v>0</v>
      </c>
      <c r="R3379">
        <v>3</v>
      </c>
      <c r="S3379">
        <v>17</v>
      </c>
      <c r="T3379">
        <v>399</v>
      </c>
      <c r="U3379">
        <v>18</v>
      </c>
      <c r="V3379">
        <v>20</v>
      </c>
      <c r="W3379">
        <v>0</v>
      </c>
      <c r="X3379">
        <v>218.17022721347865</v>
      </c>
      <c r="Y3379">
        <v>0</v>
      </c>
      <c r="Z3379">
        <v>4.326654919219889E-2</v>
      </c>
      <c r="AA3379">
        <v>98.043088691790587</v>
      </c>
      <c r="AB3379">
        <v>73.347896290995394</v>
      </c>
      <c r="AC3379">
        <v>453.91054225010691</v>
      </c>
      <c r="AD3379">
        <v>69.676405708965277</v>
      </c>
      <c r="AE3379">
        <v>913.19142670452891</v>
      </c>
    </row>
    <row r="3380" spans="1:31" x14ac:dyDescent="0.25">
      <c r="A3380">
        <v>1632533</v>
      </c>
      <c r="B3380">
        <v>1</v>
      </c>
      <c r="C3380" t="s">
        <v>80</v>
      </c>
      <c r="D3380" t="s">
        <v>99</v>
      </c>
      <c r="E3380" t="s">
        <v>178</v>
      </c>
      <c r="F3380" t="s">
        <v>9882</v>
      </c>
      <c r="G3380" t="s">
        <v>227</v>
      </c>
      <c r="H3380" t="s">
        <v>149</v>
      </c>
      <c r="I3380" t="s">
        <v>135</v>
      </c>
      <c r="J3380" t="s">
        <v>136</v>
      </c>
      <c r="K3380" t="s">
        <v>137</v>
      </c>
      <c r="L3380" t="s">
        <v>9883</v>
      </c>
      <c r="M3380" t="s">
        <v>9884</v>
      </c>
      <c r="N3380">
        <v>2.5330555549999998</v>
      </c>
      <c r="O3380">
        <v>0</v>
      </c>
      <c r="P3380">
        <v>17</v>
      </c>
      <c r="Q3380">
        <v>0</v>
      </c>
      <c r="R3380">
        <v>0</v>
      </c>
      <c r="S3380">
        <v>0</v>
      </c>
      <c r="T3380">
        <v>1</v>
      </c>
      <c r="U3380">
        <v>0</v>
      </c>
      <c r="V3380">
        <v>0</v>
      </c>
      <c r="W3380">
        <v>0</v>
      </c>
      <c r="X3380">
        <v>9.5718887943187063</v>
      </c>
      <c r="Y3380">
        <v>0</v>
      </c>
      <c r="Z3380">
        <v>0</v>
      </c>
      <c r="AA3380">
        <v>0</v>
      </c>
      <c r="AB3380">
        <v>2.5873337320774441E-2</v>
      </c>
      <c r="AC3380">
        <v>0</v>
      </c>
      <c r="AD3380">
        <v>0</v>
      </c>
      <c r="AE3380">
        <v>9.597762131639481</v>
      </c>
    </row>
    <row r="3381" spans="1:31" x14ac:dyDescent="0.25">
      <c r="A3381">
        <v>1633074</v>
      </c>
      <c r="B3381">
        <v>1</v>
      </c>
      <c r="C3381" t="s">
        <v>81</v>
      </c>
      <c r="D3381" t="s">
        <v>127</v>
      </c>
      <c r="E3381" t="s">
        <v>204</v>
      </c>
      <c r="F3381" t="s">
        <v>5078</v>
      </c>
      <c r="G3381" t="s">
        <v>161</v>
      </c>
      <c r="H3381" t="s">
        <v>134</v>
      </c>
      <c r="I3381" t="s">
        <v>191</v>
      </c>
      <c r="J3381" t="s">
        <v>136</v>
      </c>
      <c r="K3381" t="s">
        <v>137</v>
      </c>
      <c r="L3381" t="s">
        <v>9885</v>
      </c>
      <c r="M3381" t="s">
        <v>9886</v>
      </c>
      <c r="N3381">
        <v>2.7777769999999999E-3</v>
      </c>
      <c r="O3381">
        <v>3</v>
      </c>
      <c r="P3381">
        <v>464</v>
      </c>
      <c r="Q3381">
        <v>74</v>
      </c>
      <c r="R3381">
        <v>71</v>
      </c>
      <c r="S3381">
        <v>19</v>
      </c>
      <c r="T3381">
        <v>39</v>
      </c>
      <c r="U3381">
        <v>5</v>
      </c>
      <c r="V3381">
        <v>0</v>
      </c>
      <c r="W3381">
        <v>8.4404746284444452E-4</v>
      </c>
      <c r="X3381">
        <v>0.20248924716171671</v>
      </c>
      <c r="Y3381">
        <v>0.18983659771208897</v>
      </c>
      <c r="Z3381">
        <v>3.7957188596758347E-2</v>
      </c>
      <c r="AA3381">
        <v>1.3816862002555554</v>
      </c>
      <c r="AB3381">
        <v>2.2451804354022227E-2</v>
      </c>
      <c r="AC3381">
        <v>0.60997509187183341</v>
      </c>
      <c r="AD3381">
        <v>0</v>
      </c>
      <c r="AE3381">
        <v>2.4452401774148198</v>
      </c>
    </row>
    <row r="3382" spans="1:31" x14ac:dyDescent="0.25">
      <c r="A3382">
        <v>1632633</v>
      </c>
      <c r="B3382">
        <v>1</v>
      </c>
      <c r="C3382" t="s">
        <v>80</v>
      </c>
      <c r="D3382" t="s">
        <v>88</v>
      </c>
      <c r="E3382" t="s">
        <v>146</v>
      </c>
      <c r="F3382" t="s">
        <v>9887</v>
      </c>
      <c r="G3382" t="s">
        <v>231</v>
      </c>
      <c r="H3382" t="s">
        <v>149</v>
      </c>
      <c r="I3382" t="s">
        <v>135</v>
      </c>
      <c r="J3382" t="s">
        <v>136</v>
      </c>
      <c r="K3382" t="s">
        <v>137</v>
      </c>
      <c r="L3382" t="s">
        <v>9888</v>
      </c>
      <c r="M3382" t="s">
        <v>9889</v>
      </c>
      <c r="N3382">
        <v>2.255833333</v>
      </c>
      <c r="O3382">
        <v>0</v>
      </c>
      <c r="P3382">
        <v>359</v>
      </c>
      <c r="Q3382">
        <v>0</v>
      </c>
      <c r="R3382">
        <v>0</v>
      </c>
      <c r="S3382">
        <v>0</v>
      </c>
      <c r="T3382">
        <v>20</v>
      </c>
      <c r="U3382">
        <v>0</v>
      </c>
      <c r="V3382">
        <v>0</v>
      </c>
      <c r="W3382">
        <v>0</v>
      </c>
      <c r="X3382">
        <v>207.10998761019377</v>
      </c>
      <c r="Y3382">
        <v>0</v>
      </c>
      <c r="Z3382">
        <v>0</v>
      </c>
      <c r="AA3382">
        <v>0</v>
      </c>
      <c r="AB3382">
        <v>16.374807280354482</v>
      </c>
      <c r="AC3382">
        <v>0</v>
      </c>
      <c r="AD3382">
        <v>0</v>
      </c>
      <c r="AE3382">
        <v>223.48479489054824</v>
      </c>
    </row>
    <row r="3383" spans="1:31" x14ac:dyDescent="0.25">
      <c r="A3383">
        <v>1632782</v>
      </c>
      <c r="B3383">
        <v>1</v>
      </c>
      <c r="C3383" t="s">
        <v>80</v>
      </c>
      <c r="D3383" t="s">
        <v>87</v>
      </c>
      <c r="E3383" t="s">
        <v>140</v>
      </c>
      <c r="F3383" t="s">
        <v>9890</v>
      </c>
      <c r="G3383" t="s">
        <v>172</v>
      </c>
      <c r="H3383" t="s">
        <v>134</v>
      </c>
      <c r="I3383" t="s">
        <v>135</v>
      </c>
      <c r="J3383" t="s">
        <v>3</v>
      </c>
      <c r="K3383" t="s">
        <v>137</v>
      </c>
      <c r="L3383" t="s">
        <v>9891</v>
      </c>
      <c r="M3383" t="s">
        <v>9892</v>
      </c>
      <c r="N3383">
        <v>0.97638888800000001</v>
      </c>
      <c r="O3383">
        <v>0</v>
      </c>
      <c r="P3383">
        <v>1509</v>
      </c>
      <c r="Q3383">
        <v>0</v>
      </c>
      <c r="R3383">
        <v>0</v>
      </c>
      <c r="S3383">
        <v>35</v>
      </c>
      <c r="T3383">
        <v>384</v>
      </c>
      <c r="U3383">
        <v>30</v>
      </c>
      <c r="V3383">
        <v>46</v>
      </c>
      <c r="W3383">
        <v>0</v>
      </c>
      <c r="X3383">
        <v>451.36986540195682</v>
      </c>
      <c r="Y3383">
        <v>0</v>
      </c>
      <c r="Z3383">
        <v>0</v>
      </c>
      <c r="AA3383">
        <v>2065.691224569809</v>
      </c>
      <c r="AB3383">
        <v>1752.7997087088258</v>
      </c>
      <c r="AC3383">
        <v>2915.6002871615733</v>
      </c>
      <c r="AD3383">
        <v>3158.3940210530736</v>
      </c>
      <c r="AE3383">
        <v>10343.85510689524</v>
      </c>
    </row>
    <row r="3384" spans="1:31" x14ac:dyDescent="0.25">
      <c r="A3384">
        <v>1632762</v>
      </c>
      <c r="B3384">
        <v>1</v>
      </c>
      <c r="C3384" t="s">
        <v>80</v>
      </c>
      <c r="D3384" t="s">
        <v>106</v>
      </c>
      <c r="E3384" t="s">
        <v>178</v>
      </c>
      <c r="F3384" t="s">
        <v>9893</v>
      </c>
      <c r="G3384" t="s">
        <v>227</v>
      </c>
      <c r="H3384" t="s">
        <v>149</v>
      </c>
      <c r="I3384" t="s">
        <v>135</v>
      </c>
      <c r="J3384" t="s">
        <v>136</v>
      </c>
      <c r="K3384" t="s">
        <v>137</v>
      </c>
      <c r="L3384" t="s">
        <v>9894</v>
      </c>
      <c r="M3384" t="s">
        <v>9895</v>
      </c>
      <c r="N3384">
        <v>3.0013888880000001</v>
      </c>
      <c r="O3384">
        <v>0</v>
      </c>
      <c r="P3384">
        <v>15</v>
      </c>
      <c r="Q3384">
        <v>0</v>
      </c>
      <c r="R3384">
        <v>0</v>
      </c>
      <c r="S3384">
        <v>0</v>
      </c>
      <c r="T3384">
        <v>1</v>
      </c>
      <c r="U3384">
        <v>0</v>
      </c>
      <c r="V3384">
        <v>0</v>
      </c>
      <c r="W3384">
        <v>0</v>
      </c>
      <c r="X3384">
        <v>4.5225707314286483</v>
      </c>
      <c r="Y3384">
        <v>0</v>
      </c>
      <c r="Z3384">
        <v>0</v>
      </c>
      <c r="AA3384">
        <v>0</v>
      </c>
      <c r="AB3384">
        <v>0.74246589443892819</v>
      </c>
      <c r="AC3384">
        <v>0</v>
      </c>
      <c r="AD3384">
        <v>0</v>
      </c>
      <c r="AE3384">
        <v>5.2650366258675767</v>
      </c>
    </row>
    <row r="3385" spans="1:31" x14ac:dyDescent="0.25">
      <c r="A3385">
        <v>1633094</v>
      </c>
      <c r="B3385">
        <v>1</v>
      </c>
      <c r="C3385" t="s">
        <v>81</v>
      </c>
      <c r="D3385" t="s">
        <v>114</v>
      </c>
      <c r="E3385" t="s">
        <v>131</v>
      </c>
      <c r="F3385" t="s">
        <v>4341</v>
      </c>
      <c r="G3385" t="s">
        <v>195</v>
      </c>
      <c r="H3385" t="s">
        <v>134</v>
      </c>
      <c r="I3385" t="s">
        <v>135</v>
      </c>
      <c r="J3385" t="s">
        <v>136</v>
      </c>
      <c r="K3385" t="s">
        <v>137</v>
      </c>
      <c r="L3385" t="s">
        <v>9896</v>
      </c>
      <c r="M3385" t="s">
        <v>9897</v>
      </c>
      <c r="N3385">
        <v>0.86166666599999997</v>
      </c>
      <c r="O3385">
        <v>0</v>
      </c>
      <c r="P3385">
        <v>289</v>
      </c>
      <c r="Q3385">
        <v>0</v>
      </c>
      <c r="R3385">
        <v>0</v>
      </c>
      <c r="S3385">
        <v>0</v>
      </c>
      <c r="T3385">
        <v>47</v>
      </c>
      <c r="U3385">
        <v>0</v>
      </c>
      <c r="V3385">
        <v>0</v>
      </c>
      <c r="W3385">
        <v>0</v>
      </c>
      <c r="X3385">
        <v>37.67350018225067</v>
      </c>
      <c r="Y3385">
        <v>0</v>
      </c>
      <c r="Z3385">
        <v>0</v>
      </c>
      <c r="AA3385">
        <v>0</v>
      </c>
      <c r="AB3385">
        <v>14.264028543916943</v>
      </c>
      <c r="AC3385">
        <v>0</v>
      </c>
      <c r="AD3385">
        <v>0</v>
      </c>
      <c r="AE3385">
        <v>51.937528726167614</v>
      </c>
    </row>
    <row r="3386" spans="1:31" x14ac:dyDescent="0.25">
      <c r="A3386">
        <v>1633117</v>
      </c>
      <c r="B3386">
        <v>1</v>
      </c>
      <c r="C3386" t="s">
        <v>81</v>
      </c>
      <c r="D3386" t="s">
        <v>123</v>
      </c>
      <c r="E3386" t="s">
        <v>140</v>
      </c>
      <c r="F3386" t="s">
        <v>9898</v>
      </c>
      <c r="G3386" t="s">
        <v>161</v>
      </c>
      <c r="H3386" t="s">
        <v>134</v>
      </c>
      <c r="I3386" t="s">
        <v>135</v>
      </c>
      <c r="J3386" t="s">
        <v>136</v>
      </c>
      <c r="K3386" t="s">
        <v>137</v>
      </c>
      <c r="L3386" t="s">
        <v>9899</v>
      </c>
      <c r="M3386" t="s">
        <v>9900</v>
      </c>
      <c r="N3386">
        <v>0.34638888800000001</v>
      </c>
      <c r="O3386">
        <v>1</v>
      </c>
      <c r="P3386">
        <v>1</v>
      </c>
      <c r="Q3386">
        <v>78</v>
      </c>
      <c r="R3386">
        <v>68</v>
      </c>
      <c r="S3386">
        <v>12</v>
      </c>
      <c r="T3386">
        <v>9</v>
      </c>
      <c r="U3386">
        <v>0</v>
      </c>
      <c r="V3386">
        <v>0</v>
      </c>
      <c r="W3386">
        <v>7.436266690666668E-2</v>
      </c>
      <c r="X3386">
        <v>3.9330533796666671E-2</v>
      </c>
      <c r="Y3386">
        <v>7.9475217389454631</v>
      </c>
      <c r="Z3386">
        <v>7.2739479197711878</v>
      </c>
      <c r="AA3386">
        <v>18.355333290865783</v>
      </c>
      <c r="AB3386">
        <v>3.5628160443772208</v>
      </c>
      <c r="AC3386">
        <v>0</v>
      </c>
      <c r="AD3386">
        <v>0</v>
      </c>
      <c r="AE3386">
        <v>37.253312194662989</v>
      </c>
    </row>
    <row r="3387" spans="1:31" x14ac:dyDescent="0.25">
      <c r="A3387">
        <v>1632785</v>
      </c>
      <c r="B3387">
        <v>1</v>
      </c>
      <c r="C3387" t="s">
        <v>80</v>
      </c>
      <c r="D3387" t="s">
        <v>98</v>
      </c>
      <c r="E3387" t="s">
        <v>152</v>
      </c>
      <c r="F3387" t="s">
        <v>9901</v>
      </c>
      <c r="G3387" t="s">
        <v>154</v>
      </c>
      <c r="H3387" t="s">
        <v>149</v>
      </c>
      <c r="I3387" t="s">
        <v>135</v>
      </c>
      <c r="J3387" t="s">
        <v>136</v>
      </c>
      <c r="K3387" t="s">
        <v>137</v>
      </c>
      <c r="L3387" t="s">
        <v>9902</v>
      </c>
      <c r="M3387" t="s">
        <v>9903</v>
      </c>
      <c r="N3387">
        <v>1.282777777</v>
      </c>
      <c r="O3387">
        <v>0</v>
      </c>
      <c r="P3387">
        <v>1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0.35105862859937498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0.35105862859937498</v>
      </c>
    </row>
    <row r="3388" spans="1:31" x14ac:dyDescent="0.25">
      <c r="A3388">
        <v>1633048</v>
      </c>
      <c r="B3388">
        <v>1</v>
      </c>
      <c r="C3388" t="s">
        <v>81</v>
      </c>
      <c r="D3388" t="s">
        <v>118</v>
      </c>
      <c r="E3388" t="s">
        <v>204</v>
      </c>
      <c r="F3388" t="s">
        <v>9904</v>
      </c>
      <c r="G3388" t="s">
        <v>161</v>
      </c>
      <c r="H3388" t="s">
        <v>134</v>
      </c>
      <c r="I3388" t="s">
        <v>135</v>
      </c>
      <c r="J3388" t="s">
        <v>136</v>
      </c>
      <c r="K3388" t="s">
        <v>137</v>
      </c>
      <c r="L3388" t="s">
        <v>9905</v>
      </c>
      <c r="M3388" t="s">
        <v>9906</v>
      </c>
      <c r="N3388">
        <v>0.55722222200000004</v>
      </c>
      <c r="O3388">
        <v>7</v>
      </c>
      <c r="P3388">
        <v>543</v>
      </c>
      <c r="Q3388">
        <v>93</v>
      </c>
      <c r="R3388">
        <v>238</v>
      </c>
      <c r="S3388">
        <v>12</v>
      </c>
      <c r="T3388">
        <v>77</v>
      </c>
      <c r="U3388">
        <v>6</v>
      </c>
      <c r="V3388">
        <v>0</v>
      </c>
      <c r="W3388">
        <v>2.0499165583805388</v>
      </c>
      <c r="X3388">
        <v>80.51923303044461</v>
      </c>
      <c r="Y3388">
        <v>30.272026075442199</v>
      </c>
      <c r="Z3388">
        <v>53.924018205649013</v>
      </c>
      <c r="AA3388">
        <v>32.242938166975108</v>
      </c>
      <c r="AB3388">
        <v>39.345114899868953</v>
      </c>
      <c r="AC3388">
        <v>63.753386030815463</v>
      </c>
      <c r="AD3388">
        <v>0</v>
      </c>
      <c r="AE3388">
        <v>302.10663296757588</v>
      </c>
    </row>
    <row r="3389" spans="1:31" x14ac:dyDescent="0.25">
      <c r="A3389">
        <v>1632739</v>
      </c>
      <c r="B3389">
        <v>1</v>
      </c>
      <c r="C3389" t="s">
        <v>80</v>
      </c>
      <c r="D3389" t="s">
        <v>97</v>
      </c>
      <c r="E3389" t="s">
        <v>178</v>
      </c>
      <c r="F3389" t="s">
        <v>5487</v>
      </c>
      <c r="G3389" t="s">
        <v>227</v>
      </c>
      <c r="H3389" t="s">
        <v>149</v>
      </c>
      <c r="I3389" t="s">
        <v>135</v>
      </c>
      <c r="J3389" t="s">
        <v>136</v>
      </c>
      <c r="K3389" t="s">
        <v>137</v>
      </c>
      <c r="L3389" t="s">
        <v>9907</v>
      </c>
      <c r="M3389" t="s">
        <v>9908</v>
      </c>
      <c r="N3389">
        <v>3.650833333</v>
      </c>
      <c r="O3389">
        <v>0</v>
      </c>
      <c r="P3389">
        <v>0</v>
      </c>
      <c r="Q3389">
        <v>0</v>
      </c>
      <c r="R3389">
        <v>3</v>
      </c>
      <c r="S3389">
        <v>0</v>
      </c>
      <c r="T3389">
        <v>10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40.182571958028362</v>
      </c>
      <c r="AA3389">
        <v>0</v>
      </c>
      <c r="AB3389">
        <v>108.94099071594775</v>
      </c>
      <c r="AC3389">
        <v>0</v>
      </c>
      <c r="AD3389">
        <v>0</v>
      </c>
      <c r="AE3389">
        <v>149.1235626739761</v>
      </c>
    </row>
    <row r="3390" spans="1:31" x14ac:dyDescent="0.25">
      <c r="A3390">
        <v>1633071</v>
      </c>
      <c r="B3390">
        <v>1</v>
      </c>
      <c r="C3390" t="s">
        <v>80</v>
      </c>
      <c r="D3390" t="s">
        <v>93</v>
      </c>
      <c r="E3390" t="s">
        <v>178</v>
      </c>
      <c r="F3390" t="s">
        <v>9909</v>
      </c>
      <c r="G3390" t="s">
        <v>187</v>
      </c>
      <c r="H3390" t="s">
        <v>149</v>
      </c>
      <c r="I3390" t="s">
        <v>135</v>
      </c>
      <c r="J3390" t="s">
        <v>136</v>
      </c>
      <c r="K3390" t="s">
        <v>137</v>
      </c>
      <c r="L3390" t="s">
        <v>9910</v>
      </c>
      <c r="M3390" t="s">
        <v>9911</v>
      </c>
      <c r="N3390">
        <v>2.8650000000000002</v>
      </c>
      <c r="O3390">
        <v>0</v>
      </c>
      <c r="P3390">
        <v>1</v>
      </c>
      <c r="Q3390">
        <v>0</v>
      </c>
      <c r="R3390">
        <v>2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0.52445456161664106</v>
      </c>
      <c r="Y3390">
        <v>0</v>
      </c>
      <c r="Z3390">
        <v>0.38815549209266498</v>
      </c>
      <c r="AA3390">
        <v>0</v>
      </c>
      <c r="AB3390">
        <v>0</v>
      </c>
      <c r="AC3390">
        <v>0</v>
      </c>
      <c r="AD3390">
        <v>0</v>
      </c>
      <c r="AE3390">
        <v>0.91261005370930603</v>
      </c>
    </row>
    <row r="3391" spans="1:31" x14ac:dyDescent="0.25">
      <c r="A3391">
        <v>1633257</v>
      </c>
      <c r="B3391">
        <v>1</v>
      </c>
      <c r="C3391" t="s">
        <v>81</v>
      </c>
      <c r="D3391" t="s">
        <v>127</v>
      </c>
      <c r="E3391" t="s">
        <v>204</v>
      </c>
      <c r="F3391" t="s">
        <v>9912</v>
      </c>
      <c r="G3391" t="s">
        <v>1322</v>
      </c>
      <c r="H3391" t="s">
        <v>134</v>
      </c>
      <c r="I3391" t="s">
        <v>135</v>
      </c>
      <c r="J3391" t="s">
        <v>136</v>
      </c>
      <c r="K3391" t="s">
        <v>137</v>
      </c>
      <c r="L3391" t="s">
        <v>9913</v>
      </c>
      <c r="M3391" t="s">
        <v>9914</v>
      </c>
      <c r="N3391">
        <v>16.926666665999999</v>
      </c>
      <c r="O3391">
        <v>0</v>
      </c>
      <c r="P3391">
        <v>1</v>
      </c>
      <c r="Q3391">
        <v>89</v>
      </c>
      <c r="R3391">
        <v>71</v>
      </c>
      <c r="S3391">
        <v>4</v>
      </c>
      <c r="T3391">
        <v>1</v>
      </c>
      <c r="U3391">
        <v>0</v>
      </c>
      <c r="V3391">
        <v>0</v>
      </c>
      <c r="W3391">
        <v>0</v>
      </c>
      <c r="X3391">
        <v>2.1317077774913149</v>
      </c>
      <c r="Y3391">
        <v>338.86648013617571</v>
      </c>
      <c r="Z3391">
        <v>265.70595285475048</v>
      </c>
      <c r="AA3391">
        <v>1.2236198574644037</v>
      </c>
      <c r="AB3391">
        <v>28.163497376356332</v>
      </c>
      <c r="AC3391">
        <v>0</v>
      </c>
      <c r="AD3391">
        <v>0</v>
      </c>
      <c r="AE3391">
        <v>636.09125800223831</v>
      </c>
    </row>
    <row r="3392" spans="1:31" x14ac:dyDescent="0.25">
      <c r="A3392">
        <v>1632593</v>
      </c>
      <c r="B3392">
        <v>1</v>
      </c>
      <c r="C3392" t="s">
        <v>80</v>
      </c>
      <c r="D3392" t="s">
        <v>85</v>
      </c>
      <c r="E3392" t="s">
        <v>152</v>
      </c>
      <c r="F3392" t="s">
        <v>9915</v>
      </c>
      <c r="G3392" t="s">
        <v>168</v>
      </c>
      <c r="H3392" t="s">
        <v>149</v>
      </c>
      <c r="I3392" t="s">
        <v>135</v>
      </c>
      <c r="J3392" t="s">
        <v>136</v>
      </c>
      <c r="K3392" t="s">
        <v>137</v>
      </c>
      <c r="L3392" t="s">
        <v>9916</v>
      </c>
      <c r="M3392" t="s">
        <v>9917</v>
      </c>
      <c r="N3392">
        <v>9.1327777769999994</v>
      </c>
      <c r="O3392">
        <v>0</v>
      </c>
      <c r="P3392">
        <v>2</v>
      </c>
      <c r="Q3392">
        <v>0</v>
      </c>
      <c r="R3392">
        <v>0</v>
      </c>
      <c r="S3392">
        <v>0</v>
      </c>
      <c r="T3392">
        <v>2</v>
      </c>
      <c r="U3392">
        <v>0</v>
      </c>
      <c r="V3392">
        <v>0</v>
      </c>
      <c r="W3392">
        <v>0</v>
      </c>
      <c r="X3392">
        <v>7.4478070392556202</v>
      </c>
      <c r="Y3392">
        <v>0</v>
      </c>
      <c r="Z3392">
        <v>0</v>
      </c>
      <c r="AA3392">
        <v>0</v>
      </c>
      <c r="AB3392">
        <v>2.8719070167464991</v>
      </c>
      <c r="AC3392">
        <v>0</v>
      </c>
      <c r="AD3392">
        <v>0</v>
      </c>
      <c r="AE3392">
        <v>10.31971405600212</v>
      </c>
    </row>
    <row r="3393" spans="1:31" x14ac:dyDescent="0.25">
      <c r="A3393">
        <v>1632576</v>
      </c>
      <c r="B3393">
        <v>1</v>
      </c>
      <c r="C3393" t="s">
        <v>81</v>
      </c>
      <c r="D3393" t="s">
        <v>113</v>
      </c>
      <c r="E3393" t="s">
        <v>152</v>
      </c>
      <c r="F3393" t="s">
        <v>9918</v>
      </c>
      <c r="G3393" t="s">
        <v>168</v>
      </c>
      <c r="H3393" t="s">
        <v>149</v>
      </c>
      <c r="I3393" t="s">
        <v>135</v>
      </c>
      <c r="J3393" t="s">
        <v>136</v>
      </c>
      <c r="K3393" t="s">
        <v>137</v>
      </c>
      <c r="L3393" t="s">
        <v>9919</v>
      </c>
      <c r="M3393" t="s">
        <v>9920</v>
      </c>
      <c r="N3393">
        <v>11.037222222</v>
      </c>
      <c r="O3393">
        <v>0</v>
      </c>
      <c r="P3393">
        <v>9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41.097689303771091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41.097689303771091</v>
      </c>
    </row>
    <row r="3394" spans="1:31" x14ac:dyDescent="0.25">
      <c r="A3394">
        <v>1632570</v>
      </c>
      <c r="B3394">
        <v>1</v>
      </c>
      <c r="C3394" t="s">
        <v>80</v>
      </c>
      <c r="D3394" t="s">
        <v>100</v>
      </c>
      <c r="E3394" t="s">
        <v>204</v>
      </c>
      <c r="F3394" t="s">
        <v>7435</v>
      </c>
      <c r="G3394" t="s">
        <v>161</v>
      </c>
      <c r="H3394" t="s">
        <v>134</v>
      </c>
      <c r="I3394" t="s">
        <v>135</v>
      </c>
      <c r="J3394" t="s">
        <v>136</v>
      </c>
      <c r="K3394" t="s">
        <v>137</v>
      </c>
      <c r="L3394" t="s">
        <v>9921</v>
      </c>
      <c r="M3394" t="s">
        <v>9481</v>
      </c>
      <c r="N3394">
        <v>0.704166666</v>
      </c>
      <c r="O3394">
        <v>1</v>
      </c>
      <c r="P3394">
        <v>282</v>
      </c>
      <c r="Q3394">
        <v>5</v>
      </c>
      <c r="R3394">
        <v>71</v>
      </c>
      <c r="S3394">
        <v>3</v>
      </c>
      <c r="T3394">
        <v>30</v>
      </c>
      <c r="U3394">
        <v>0</v>
      </c>
      <c r="V3394">
        <v>0</v>
      </c>
      <c r="W3394">
        <v>1.9286879452079999</v>
      </c>
      <c r="X3394">
        <v>60.678927740655318</v>
      </c>
      <c r="Y3394">
        <v>2.6710312656331414</v>
      </c>
      <c r="Z3394">
        <v>28.429810768966171</v>
      </c>
      <c r="AA3394">
        <v>2.2290637007756837</v>
      </c>
      <c r="AB3394">
        <v>42.472757653858736</v>
      </c>
      <c r="AC3394">
        <v>0</v>
      </c>
      <c r="AD3394">
        <v>0</v>
      </c>
      <c r="AE3394">
        <v>138.41027907509704</v>
      </c>
    </row>
    <row r="3395" spans="1:31" x14ac:dyDescent="0.25">
      <c r="A3395">
        <v>1632948</v>
      </c>
      <c r="B3395">
        <v>1</v>
      </c>
      <c r="C3395" t="s">
        <v>80</v>
      </c>
      <c r="D3395" t="s">
        <v>105</v>
      </c>
      <c r="E3395" t="s">
        <v>140</v>
      </c>
      <c r="F3395" t="s">
        <v>8811</v>
      </c>
      <c r="G3395" t="s">
        <v>161</v>
      </c>
      <c r="H3395" t="s">
        <v>134</v>
      </c>
      <c r="I3395" t="s">
        <v>135</v>
      </c>
      <c r="J3395" t="s">
        <v>136</v>
      </c>
      <c r="K3395" t="s">
        <v>137</v>
      </c>
      <c r="L3395" t="s">
        <v>9922</v>
      </c>
      <c r="M3395" t="s">
        <v>9923</v>
      </c>
      <c r="N3395">
        <v>0.23749999999999999</v>
      </c>
      <c r="O3395">
        <v>5</v>
      </c>
      <c r="P3395">
        <v>1071</v>
      </c>
      <c r="Q3395">
        <v>19</v>
      </c>
      <c r="R3395">
        <v>684</v>
      </c>
      <c r="S3395">
        <v>17</v>
      </c>
      <c r="T3395">
        <v>129</v>
      </c>
      <c r="U3395">
        <v>0</v>
      </c>
      <c r="V3395">
        <v>2</v>
      </c>
      <c r="W3395">
        <v>0.29382618918510006</v>
      </c>
      <c r="X3395">
        <v>62.956330542798277</v>
      </c>
      <c r="Y3395">
        <v>22.320193927304498</v>
      </c>
      <c r="Z3395">
        <v>24.627209801085293</v>
      </c>
      <c r="AA3395">
        <v>10.367687105815174</v>
      </c>
      <c r="AB3395">
        <v>24.051048389626867</v>
      </c>
      <c r="AC3395">
        <v>0</v>
      </c>
      <c r="AD3395">
        <v>1.2415973936835001</v>
      </c>
      <c r="AE3395">
        <v>145.85789334949868</v>
      </c>
    </row>
    <row r="3396" spans="1:31" x14ac:dyDescent="0.25">
      <c r="A3396">
        <v>1633157</v>
      </c>
      <c r="B3396">
        <v>1</v>
      </c>
      <c r="C3396" t="s">
        <v>80</v>
      </c>
      <c r="D3396" t="s">
        <v>95</v>
      </c>
      <c r="E3396" t="s">
        <v>140</v>
      </c>
      <c r="F3396" t="s">
        <v>7534</v>
      </c>
      <c r="G3396" t="s">
        <v>161</v>
      </c>
      <c r="H3396" t="s">
        <v>134</v>
      </c>
      <c r="I3396" t="s">
        <v>135</v>
      </c>
      <c r="J3396" t="s">
        <v>136</v>
      </c>
      <c r="K3396" t="s">
        <v>137</v>
      </c>
      <c r="L3396" t="s">
        <v>9924</v>
      </c>
      <c r="M3396" t="s">
        <v>9925</v>
      </c>
      <c r="N3396">
        <v>0.121388888</v>
      </c>
      <c r="O3396">
        <v>0</v>
      </c>
      <c r="P3396">
        <v>0</v>
      </c>
      <c r="Q3396">
        <v>0</v>
      </c>
      <c r="R3396">
        <v>0</v>
      </c>
      <c r="S3396">
        <v>1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6.8714846871749833</v>
      </c>
      <c r="AB3396">
        <v>0</v>
      </c>
      <c r="AC3396">
        <v>0</v>
      </c>
      <c r="AD3396">
        <v>0</v>
      </c>
      <c r="AE3396">
        <v>6.8714846871749833</v>
      </c>
    </row>
    <row r="3397" spans="1:31" x14ac:dyDescent="0.25">
      <c r="A3397">
        <v>1633194</v>
      </c>
      <c r="B3397">
        <v>1</v>
      </c>
      <c r="C3397" t="s">
        <v>81</v>
      </c>
      <c r="D3397" t="s">
        <v>113</v>
      </c>
      <c r="E3397" t="s">
        <v>178</v>
      </c>
      <c r="F3397" t="s">
        <v>9926</v>
      </c>
      <c r="G3397" t="s">
        <v>227</v>
      </c>
      <c r="H3397" t="s">
        <v>149</v>
      </c>
      <c r="I3397" t="s">
        <v>135</v>
      </c>
      <c r="J3397" t="s">
        <v>136</v>
      </c>
      <c r="K3397" t="s">
        <v>137</v>
      </c>
      <c r="L3397" t="s">
        <v>9927</v>
      </c>
      <c r="M3397" t="s">
        <v>9928</v>
      </c>
      <c r="N3397">
        <v>0.70666666600000005</v>
      </c>
      <c r="O3397">
        <v>0</v>
      </c>
      <c r="P3397">
        <v>7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0.28150555246354247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0.28150555246354247</v>
      </c>
    </row>
    <row r="3398" spans="1:31" x14ac:dyDescent="0.25">
      <c r="A3398">
        <v>1632908</v>
      </c>
      <c r="B3398">
        <v>1</v>
      </c>
      <c r="C3398" t="s">
        <v>80</v>
      </c>
      <c r="D3398" t="s">
        <v>105</v>
      </c>
      <c r="E3398" t="s">
        <v>131</v>
      </c>
      <c r="F3398" t="s">
        <v>9929</v>
      </c>
      <c r="G3398" t="s">
        <v>195</v>
      </c>
      <c r="H3398" t="s">
        <v>134</v>
      </c>
      <c r="I3398" t="s">
        <v>135</v>
      </c>
      <c r="J3398" t="s">
        <v>136</v>
      </c>
      <c r="K3398" t="s">
        <v>137</v>
      </c>
      <c r="L3398" t="s">
        <v>9930</v>
      </c>
      <c r="M3398" t="s">
        <v>9931</v>
      </c>
      <c r="N3398">
        <v>1.1016666660000001</v>
      </c>
      <c r="O3398">
        <v>0</v>
      </c>
      <c r="P3398">
        <v>0</v>
      </c>
      <c r="Q3398">
        <v>2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5.5550145495866001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5.5550145495866001</v>
      </c>
    </row>
    <row r="3399" spans="1:31" x14ac:dyDescent="0.25">
      <c r="A3399">
        <v>1632656</v>
      </c>
      <c r="B3399">
        <v>1</v>
      </c>
      <c r="C3399" t="s">
        <v>80</v>
      </c>
      <c r="D3399" t="s">
        <v>93</v>
      </c>
      <c r="E3399" t="s">
        <v>140</v>
      </c>
      <c r="F3399" t="s">
        <v>9932</v>
      </c>
      <c r="G3399" t="s">
        <v>691</v>
      </c>
      <c r="H3399" t="s">
        <v>134</v>
      </c>
      <c r="I3399" t="s">
        <v>135</v>
      </c>
      <c r="J3399" t="s">
        <v>136</v>
      </c>
      <c r="K3399" t="s">
        <v>137</v>
      </c>
      <c r="L3399" t="s">
        <v>9933</v>
      </c>
      <c r="M3399" t="s">
        <v>9934</v>
      </c>
      <c r="N3399">
        <v>4.0066666660000001</v>
      </c>
      <c r="O3399">
        <v>0</v>
      </c>
      <c r="P3399">
        <v>413</v>
      </c>
      <c r="Q3399">
        <v>49</v>
      </c>
      <c r="R3399">
        <v>326</v>
      </c>
      <c r="S3399">
        <v>10</v>
      </c>
      <c r="T3399">
        <v>216</v>
      </c>
      <c r="U3399">
        <v>0</v>
      </c>
      <c r="V3399">
        <v>0</v>
      </c>
      <c r="W3399">
        <v>0</v>
      </c>
      <c r="X3399">
        <v>260.63113506096425</v>
      </c>
      <c r="Y3399">
        <v>29.059191005734505</v>
      </c>
      <c r="Z3399">
        <v>306.66760366944237</v>
      </c>
      <c r="AA3399">
        <v>399.56723936709642</v>
      </c>
      <c r="AB3399">
        <v>944.37628334129693</v>
      </c>
      <c r="AC3399">
        <v>0</v>
      </c>
      <c r="AD3399">
        <v>0</v>
      </c>
      <c r="AE3399">
        <v>1940.3014524445343</v>
      </c>
    </row>
    <row r="3400" spans="1:31" x14ac:dyDescent="0.25">
      <c r="A3400">
        <v>1632799</v>
      </c>
      <c r="B3400">
        <v>1</v>
      </c>
      <c r="C3400" t="s">
        <v>80</v>
      </c>
      <c r="D3400" t="s">
        <v>83</v>
      </c>
      <c r="E3400" t="s">
        <v>152</v>
      </c>
      <c r="F3400" t="s">
        <v>9935</v>
      </c>
      <c r="G3400" t="s">
        <v>172</v>
      </c>
      <c r="H3400" t="s">
        <v>149</v>
      </c>
      <c r="I3400" t="s">
        <v>135</v>
      </c>
      <c r="J3400" t="s">
        <v>136</v>
      </c>
      <c r="K3400" t="s">
        <v>137</v>
      </c>
      <c r="L3400" t="s">
        <v>9936</v>
      </c>
      <c r="M3400" t="s">
        <v>9937</v>
      </c>
      <c r="N3400">
        <v>1.535833333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2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12.145372920512617</v>
      </c>
      <c r="AC3400">
        <v>0</v>
      </c>
      <c r="AD3400">
        <v>0</v>
      </c>
      <c r="AE3400">
        <v>12.145372920512617</v>
      </c>
    </row>
    <row r="3401" spans="1:31" x14ac:dyDescent="0.25">
      <c r="A3401">
        <v>1633034</v>
      </c>
      <c r="B3401">
        <v>1</v>
      </c>
      <c r="C3401" t="s">
        <v>80</v>
      </c>
      <c r="D3401" t="s">
        <v>83</v>
      </c>
      <c r="E3401" t="s">
        <v>152</v>
      </c>
      <c r="F3401" t="s">
        <v>9938</v>
      </c>
      <c r="G3401" t="s">
        <v>168</v>
      </c>
      <c r="H3401" t="s">
        <v>149</v>
      </c>
      <c r="I3401" t="s">
        <v>135</v>
      </c>
      <c r="J3401" t="s">
        <v>136</v>
      </c>
      <c r="K3401" t="s">
        <v>137</v>
      </c>
      <c r="L3401" t="s">
        <v>9939</v>
      </c>
      <c r="M3401" t="s">
        <v>9940</v>
      </c>
      <c r="N3401">
        <v>9.7011111109999995</v>
      </c>
      <c r="O3401">
        <v>0</v>
      </c>
      <c r="P3401">
        <v>4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11.714513079773335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11.714513079773335</v>
      </c>
    </row>
    <row r="3402" spans="1:31" x14ac:dyDescent="0.25">
      <c r="A3402">
        <v>1632842</v>
      </c>
      <c r="B3402">
        <v>1</v>
      </c>
      <c r="C3402" t="s">
        <v>80</v>
      </c>
      <c r="D3402" t="s">
        <v>98</v>
      </c>
      <c r="E3402" t="s">
        <v>178</v>
      </c>
      <c r="F3402" t="s">
        <v>9941</v>
      </c>
      <c r="G3402" t="s">
        <v>227</v>
      </c>
      <c r="H3402" t="s">
        <v>149</v>
      </c>
      <c r="I3402" t="s">
        <v>135</v>
      </c>
      <c r="J3402" t="s">
        <v>136</v>
      </c>
      <c r="K3402" t="s">
        <v>137</v>
      </c>
      <c r="L3402" t="s">
        <v>9942</v>
      </c>
      <c r="M3402" t="s">
        <v>9323</v>
      </c>
      <c r="N3402">
        <v>1.007222222</v>
      </c>
      <c r="O3402">
        <v>0</v>
      </c>
      <c r="P3402">
        <v>25</v>
      </c>
      <c r="Q3402">
        <v>0</v>
      </c>
      <c r="R3402">
        <v>3</v>
      </c>
      <c r="S3402">
        <v>0</v>
      </c>
      <c r="T3402">
        <v>8</v>
      </c>
      <c r="U3402">
        <v>0</v>
      </c>
      <c r="V3402">
        <v>0</v>
      </c>
      <c r="W3402">
        <v>0</v>
      </c>
      <c r="X3402">
        <v>7.589359361071474</v>
      </c>
      <c r="Y3402">
        <v>0</v>
      </c>
      <c r="Z3402">
        <v>7.2674168054250005E-2</v>
      </c>
      <c r="AA3402">
        <v>0</v>
      </c>
      <c r="AB3402">
        <v>2.7029769242945001</v>
      </c>
      <c r="AC3402">
        <v>0</v>
      </c>
      <c r="AD3402">
        <v>0</v>
      </c>
      <c r="AE3402">
        <v>10.365010453420224</v>
      </c>
    </row>
    <row r="3403" spans="1:31" x14ac:dyDescent="0.25">
      <c r="A3403">
        <v>1632865</v>
      </c>
      <c r="B3403">
        <v>1</v>
      </c>
      <c r="C3403" t="s">
        <v>80</v>
      </c>
      <c r="D3403" t="s">
        <v>84</v>
      </c>
      <c r="E3403" t="s">
        <v>131</v>
      </c>
      <c r="F3403" t="s">
        <v>9943</v>
      </c>
      <c r="G3403" t="s">
        <v>235</v>
      </c>
      <c r="H3403" t="s">
        <v>134</v>
      </c>
      <c r="I3403" t="s">
        <v>135</v>
      </c>
      <c r="J3403" t="s">
        <v>136</v>
      </c>
      <c r="K3403" t="s">
        <v>143</v>
      </c>
      <c r="L3403" t="s">
        <v>9944</v>
      </c>
      <c r="M3403" t="s">
        <v>9945</v>
      </c>
      <c r="N3403">
        <v>0.516666666</v>
      </c>
      <c r="O3403">
        <v>0</v>
      </c>
      <c r="P3403">
        <v>534</v>
      </c>
      <c r="Q3403">
        <v>0</v>
      </c>
      <c r="R3403">
        <v>0</v>
      </c>
      <c r="S3403">
        <v>0</v>
      </c>
      <c r="T3403">
        <v>34</v>
      </c>
      <c r="U3403">
        <v>0</v>
      </c>
      <c r="V3403">
        <v>1</v>
      </c>
      <c r="W3403">
        <v>0</v>
      </c>
      <c r="X3403">
        <v>68.166275572623874</v>
      </c>
      <c r="Y3403">
        <v>0</v>
      </c>
      <c r="Z3403">
        <v>0</v>
      </c>
      <c r="AA3403">
        <v>0</v>
      </c>
      <c r="AB3403">
        <v>32.841365902034632</v>
      </c>
      <c r="AC3403">
        <v>0</v>
      </c>
      <c r="AD3403">
        <v>15.214496711331568</v>
      </c>
      <c r="AE3403">
        <v>116.22213818599006</v>
      </c>
    </row>
    <row r="3404" spans="1:31" x14ac:dyDescent="0.25">
      <c r="A3404">
        <v>1632722</v>
      </c>
      <c r="B3404">
        <v>1</v>
      </c>
      <c r="C3404" t="s">
        <v>80</v>
      </c>
      <c r="D3404" t="s">
        <v>97</v>
      </c>
      <c r="E3404" t="s">
        <v>152</v>
      </c>
      <c r="F3404" t="s">
        <v>9946</v>
      </c>
      <c r="G3404" t="s">
        <v>172</v>
      </c>
      <c r="H3404" t="s">
        <v>149</v>
      </c>
      <c r="I3404" t="s">
        <v>135</v>
      </c>
      <c r="J3404" t="s">
        <v>136</v>
      </c>
      <c r="K3404" t="s">
        <v>137</v>
      </c>
      <c r="L3404" t="s">
        <v>9947</v>
      </c>
      <c r="M3404" t="s">
        <v>9948</v>
      </c>
      <c r="N3404">
        <v>1.4013888880000001</v>
      </c>
      <c r="O3404">
        <v>0</v>
      </c>
      <c r="P3404">
        <v>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1.6243800943082014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1.6243800943082014</v>
      </c>
    </row>
    <row r="3405" spans="1:31" x14ac:dyDescent="0.25">
      <c r="A3405">
        <v>1633277</v>
      </c>
      <c r="B3405">
        <v>1</v>
      </c>
      <c r="C3405" t="s">
        <v>81</v>
      </c>
      <c r="D3405" t="s">
        <v>113</v>
      </c>
      <c r="E3405" t="s">
        <v>146</v>
      </c>
      <c r="F3405" t="s">
        <v>9949</v>
      </c>
      <c r="G3405" t="s">
        <v>260</v>
      </c>
      <c r="H3405" t="s">
        <v>149</v>
      </c>
      <c r="I3405" t="s">
        <v>135</v>
      </c>
      <c r="J3405" t="s">
        <v>136</v>
      </c>
      <c r="K3405" t="s">
        <v>137</v>
      </c>
      <c r="L3405" t="s">
        <v>9950</v>
      </c>
      <c r="M3405" t="s">
        <v>9951</v>
      </c>
      <c r="N3405">
        <v>1.801666666</v>
      </c>
      <c r="O3405">
        <v>0</v>
      </c>
      <c r="P3405">
        <v>99</v>
      </c>
      <c r="Q3405">
        <v>0</v>
      </c>
      <c r="R3405">
        <v>10</v>
      </c>
      <c r="S3405">
        <v>0</v>
      </c>
      <c r="T3405">
        <v>5</v>
      </c>
      <c r="U3405">
        <v>0</v>
      </c>
      <c r="V3405">
        <v>0</v>
      </c>
      <c r="W3405">
        <v>0</v>
      </c>
      <c r="X3405">
        <v>14.871036986571719</v>
      </c>
      <c r="Y3405">
        <v>0</v>
      </c>
      <c r="Z3405">
        <v>1.1208343637854068</v>
      </c>
      <c r="AA3405">
        <v>0</v>
      </c>
      <c r="AB3405">
        <v>0.7077772826615123</v>
      </c>
      <c r="AC3405">
        <v>0</v>
      </c>
      <c r="AD3405">
        <v>0</v>
      </c>
      <c r="AE3405">
        <v>16.69964863301864</v>
      </c>
    </row>
    <row r="3406" spans="1:31" x14ac:dyDescent="0.25">
      <c r="A3406">
        <v>1632779</v>
      </c>
      <c r="B3406">
        <v>1</v>
      </c>
      <c r="C3406" t="s">
        <v>80</v>
      </c>
      <c r="D3406" t="s">
        <v>107</v>
      </c>
      <c r="E3406" t="s">
        <v>152</v>
      </c>
      <c r="F3406" t="s">
        <v>9952</v>
      </c>
      <c r="G3406" t="s">
        <v>168</v>
      </c>
      <c r="H3406" t="s">
        <v>149</v>
      </c>
      <c r="I3406" t="s">
        <v>135</v>
      </c>
      <c r="J3406" t="s">
        <v>136</v>
      </c>
      <c r="K3406" t="s">
        <v>137</v>
      </c>
      <c r="L3406" t="s">
        <v>9953</v>
      </c>
      <c r="M3406" t="s">
        <v>9954</v>
      </c>
      <c r="N3406">
        <v>2.2625000000000002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0.14059408291655834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0.14059408291655834</v>
      </c>
    </row>
    <row r="3407" spans="1:31" x14ac:dyDescent="0.25">
      <c r="A3407">
        <v>1633220</v>
      </c>
      <c r="B3407">
        <v>1</v>
      </c>
      <c r="C3407" t="s">
        <v>81</v>
      </c>
      <c r="D3407" t="s">
        <v>112</v>
      </c>
      <c r="E3407" t="s">
        <v>140</v>
      </c>
      <c r="F3407" t="s">
        <v>9955</v>
      </c>
      <c r="G3407" t="s">
        <v>161</v>
      </c>
      <c r="H3407" t="s">
        <v>134</v>
      </c>
      <c r="I3407" t="s">
        <v>135</v>
      </c>
      <c r="J3407" t="s">
        <v>136</v>
      </c>
      <c r="K3407" t="s">
        <v>137</v>
      </c>
      <c r="L3407" t="s">
        <v>9956</v>
      </c>
      <c r="M3407" t="s">
        <v>9223</v>
      </c>
      <c r="N3407">
        <v>0.85138888800000001</v>
      </c>
      <c r="O3407">
        <v>0</v>
      </c>
      <c r="P3407">
        <v>1112</v>
      </c>
      <c r="Q3407">
        <v>58</v>
      </c>
      <c r="R3407">
        <v>83</v>
      </c>
      <c r="S3407">
        <v>6</v>
      </c>
      <c r="T3407">
        <v>153</v>
      </c>
      <c r="U3407">
        <v>1</v>
      </c>
      <c r="V3407">
        <v>0</v>
      </c>
      <c r="W3407">
        <v>0</v>
      </c>
      <c r="X3407">
        <v>206.73142412019362</v>
      </c>
      <c r="Y3407">
        <v>18.42489276259893</v>
      </c>
      <c r="Z3407">
        <v>75.476476924456492</v>
      </c>
      <c r="AA3407">
        <v>189.90132831565239</v>
      </c>
      <c r="AB3407">
        <v>35.135968597263989</v>
      </c>
      <c r="AC3407">
        <v>4.1874934640440005</v>
      </c>
      <c r="AD3407">
        <v>0</v>
      </c>
      <c r="AE3407">
        <v>529.85758418420949</v>
      </c>
    </row>
    <row r="3408" spans="1:31" x14ac:dyDescent="0.25">
      <c r="A3408">
        <v>1632971</v>
      </c>
      <c r="B3408">
        <v>1</v>
      </c>
      <c r="C3408" t="s">
        <v>80</v>
      </c>
      <c r="D3408" t="s">
        <v>90</v>
      </c>
      <c r="E3408" t="s">
        <v>152</v>
      </c>
      <c r="F3408" t="s">
        <v>9957</v>
      </c>
      <c r="G3408" t="s">
        <v>154</v>
      </c>
      <c r="H3408" t="s">
        <v>149</v>
      </c>
      <c r="I3408" t="s">
        <v>135</v>
      </c>
      <c r="J3408" t="s">
        <v>136</v>
      </c>
      <c r="K3408" t="s">
        <v>137</v>
      </c>
      <c r="L3408" t="s">
        <v>9958</v>
      </c>
      <c r="M3408" t="s">
        <v>9959</v>
      </c>
      <c r="N3408">
        <v>4.6908333329999996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3</v>
      </c>
      <c r="U3408">
        <v>0</v>
      </c>
      <c r="V3408">
        <v>0</v>
      </c>
      <c r="W3408">
        <v>0</v>
      </c>
      <c r="X3408">
        <v>2.3720290952938576</v>
      </c>
      <c r="Y3408">
        <v>0</v>
      </c>
      <c r="Z3408">
        <v>0</v>
      </c>
      <c r="AA3408">
        <v>0</v>
      </c>
      <c r="AB3408">
        <v>5.7436447714182028</v>
      </c>
      <c r="AC3408">
        <v>0</v>
      </c>
      <c r="AD3408">
        <v>0</v>
      </c>
      <c r="AE3408">
        <v>8.1156738667120614</v>
      </c>
    </row>
    <row r="3409" spans="1:31" x14ac:dyDescent="0.25">
      <c r="A3409">
        <v>1633134</v>
      </c>
      <c r="B3409">
        <v>1</v>
      </c>
      <c r="C3409" t="s">
        <v>80</v>
      </c>
      <c r="D3409" t="s">
        <v>82</v>
      </c>
      <c r="E3409" t="s">
        <v>152</v>
      </c>
      <c r="F3409" t="s">
        <v>9960</v>
      </c>
      <c r="G3409" t="s">
        <v>154</v>
      </c>
      <c r="H3409" t="s">
        <v>149</v>
      </c>
      <c r="I3409" t="s">
        <v>135</v>
      </c>
      <c r="J3409" t="s">
        <v>136</v>
      </c>
      <c r="K3409" t="s">
        <v>137</v>
      </c>
      <c r="L3409" t="s">
        <v>9961</v>
      </c>
      <c r="M3409" t="s">
        <v>9962</v>
      </c>
      <c r="N3409">
        <v>5.2011111110000003</v>
      </c>
      <c r="O3409">
        <v>0</v>
      </c>
      <c r="P3409">
        <v>3</v>
      </c>
      <c r="Q3409">
        <v>0</v>
      </c>
      <c r="R3409">
        <v>0</v>
      </c>
      <c r="S3409">
        <v>0</v>
      </c>
      <c r="T3409">
        <v>1</v>
      </c>
      <c r="U3409">
        <v>0</v>
      </c>
      <c r="V3409">
        <v>0</v>
      </c>
      <c r="W3409">
        <v>0</v>
      </c>
      <c r="X3409">
        <v>0.97847261610783898</v>
      </c>
      <c r="Y3409">
        <v>0</v>
      </c>
      <c r="Z3409">
        <v>0</v>
      </c>
      <c r="AA3409">
        <v>0</v>
      </c>
      <c r="AB3409">
        <v>0.21731838563507391</v>
      </c>
      <c r="AC3409">
        <v>0</v>
      </c>
      <c r="AD3409">
        <v>0</v>
      </c>
      <c r="AE3409">
        <v>1.195791001742913</v>
      </c>
    </row>
    <row r="3410" spans="1:31" x14ac:dyDescent="0.25">
      <c r="A3410">
        <v>1632530</v>
      </c>
      <c r="B3410">
        <v>1</v>
      </c>
      <c r="C3410" t="s">
        <v>80</v>
      </c>
      <c r="D3410" t="s">
        <v>85</v>
      </c>
      <c r="E3410" t="s">
        <v>152</v>
      </c>
      <c r="F3410" t="s">
        <v>9963</v>
      </c>
      <c r="G3410" t="s">
        <v>507</v>
      </c>
      <c r="H3410" t="s">
        <v>149</v>
      </c>
      <c r="I3410" t="s">
        <v>135</v>
      </c>
      <c r="J3410" t="s">
        <v>136</v>
      </c>
      <c r="K3410" t="s">
        <v>137</v>
      </c>
      <c r="L3410" t="s">
        <v>9964</v>
      </c>
      <c r="M3410" t="s">
        <v>9965</v>
      </c>
      <c r="N3410">
        <v>0.39277777699999999</v>
      </c>
      <c r="O3410">
        <v>0</v>
      </c>
      <c r="P3410">
        <v>11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1.1386614627562068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1.1386614627562068</v>
      </c>
    </row>
    <row r="3411" spans="1:31" x14ac:dyDescent="0.25">
      <c r="A3411">
        <v>1632736</v>
      </c>
      <c r="B3411">
        <v>1</v>
      </c>
      <c r="C3411" t="s">
        <v>80</v>
      </c>
      <c r="D3411" t="s">
        <v>104</v>
      </c>
      <c r="E3411" t="s">
        <v>204</v>
      </c>
      <c r="F3411" t="s">
        <v>9966</v>
      </c>
      <c r="G3411" t="s">
        <v>148</v>
      </c>
      <c r="H3411" t="s">
        <v>134</v>
      </c>
      <c r="I3411" t="s">
        <v>135</v>
      </c>
      <c r="J3411" t="s">
        <v>136</v>
      </c>
      <c r="K3411" t="s">
        <v>143</v>
      </c>
      <c r="L3411" t="s">
        <v>9967</v>
      </c>
      <c r="M3411" t="s">
        <v>9968</v>
      </c>
      <c r="N3411">
        <v>2.332366666</v>
      </c>
      <c r="O3411">
        <v>9</v>
      </c>
      <c r="P3411">
        <v>219</v>
      </c>
      <c r="Q3411">
        <v>36</v>
      </c>
      <c r="R3411">
        <v>18</v>
      </c>
      <c r="S3411">
        <v>50</v>
      </c>
      <c r="T3411">
        <v>36</v>
      </c>
      <c r="U3411">
        <v>11</v>
      </c>
      <c r="V3411">
        <v>0</v>
      </c>
      <c r="W3411">
        <v>3.9660111666460405</v>
      </c>
      <c r="X3411">
        <v>165.35270972090328</v>
      </c>
      <c r="Y3411">
        <v>24.464674343722972</v>
      </c>
      <c r="Z3411">
        <v>15.750333144997251</v>
      </c>
      <c r="AA3411">
        <v>813.70773009058792</v>
      </c>
      <c r="AB3411">
        <v>137.254354621576</v>
      </c>
      <c r="AC3411">
        <v>5331.4333144537841</v>
      </c>
      <c r="AD3411">
        <v>0</v>
      </c>
      <c r="AE3411">
        <v>6491.9291275422174</v>
      </c>
    </row>
    <row r="3412" spans="1:31" x14ac:dyDescent="0.25">
      <c r="A3412">
        <v>1632636</v>
      </c>
      <c r="B3412">
        <v>1</v>
      </c>
      <c r="C3412" t="s">
        <v>81</v>
      </c>
      <c r="D3412" t="s">
        <v>112</v>
      </c>
      <c r="E3412" t="s">
        <v>146</v>
      </c>
      <c r="F3412" t="s">
        <v>9969</v>
      </c>
      <c r="G3412" t="s">
        <v>260</v>
      </c>
      <c r="H3412" t="s">
        <v>149</v>
      </c>
      <c r="I3412" t="s">
        <v>135</v>
      </c>
      <c r="J3412" t="s">
        <v>136</v>
      </c>
      <c r="K3412" t="s">
        <v>137</v>
      </c>
      <c r="L3412" t="s">
        <v>9970</v>
      </c>
      <c r="M3412" t="s">
        <v>9971</v>
      </c>
      <c r="N3412">
        <v>4.5594444440000004</v>
      </c>
      <c r="O3412">
        <v>0</v>
      </c>
      <c r="P3412">
        <v>19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8.0137903349285207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8.0137903349285207</v>
      </c>
    </row>
    <row r="3413" spans="1:31" x14ac:dyDescent="0.25">
      <c r="A3413">
        <v>1633028</v>
      </c>
      <c r="B3413">
        <v>1</v>
      </c>
      <c r="C3413" t="s">
        <v>80</v>
      </c>
      <c r="D3413" t="s">
        <v>103</v>
      </c>
      <c r="E3413" t="s">
        <v>178</v>
      </c>
      <c r="F3413" t="s">
        <v>9972</v>
      </c>
      <c r="G3413" t="s">
        <v>227</v>
      </c>
      <c r="H3413" t="s">
        <v>149</v>
      </c>
      <c r="I3413" t="s">
        <v>135</v>
      </c>
      <c r="J3413" t="s">
        <v>136</v>
      </c>
      <c r="K3413" t="s">
        <v>137</v>
      </c>
      <c r="L3413" t="s">
        <v>9973</v>
      </c>
      <c r="M3413" t="s">
        <v>9974</v>
      </c>
      <c r="N3413">
        <v>0.92972222199999999</v>
      </c>
      <c r="O3413">
        <v>0</v>
      </c>
      <c r="P3413">
        <v>72</v>
      </c>
      <c r="Q3413">
        <v>0</v>
      </c>
      <c r="R3413">
        <v>16</v>
      </c>
      <c r="S3413">
        <v>0</v>
      </c>
      <c r="T3413">
        <v>25</v>
      </c>
      <c r="U3413">
        <v>0</v>
      </c>
      <c r="V3413">
        <v>0</v>
      </c>
      <c r="W3413">
        <v>0</v>
      </c>
      <c r="X3413">
        <v>9.7269176894595173</v>
      </c>
      <c r="Y3413">
        <v>0</v>
      </c>
      <c r="Z3413">
        <v>0.39277252423557052</v>
      </c>
      <c r="AA3413">
        <v>0</v>
      </c>
      <c r="AB3413">
        <v>11.307551220309984</v>
      </c>
      <c r="AC3413">
        <v>0</v>
      </c>
      <c r="AD3413">
        <v>0</v>
      </c>
      <c r="AE3413">
        <v>21.427241434005072</v>
      </c>
    </row>
    <row r="3414" spans="1:31" x14ac:dyDescent="0.25">
      <c r="A3414">
        <v>1632619</v>
      </c>
      <c r="B3414">
        <v>1</v>
      </c>
      <c r="C3414" t="s">
        <v>81</v>
      </c>
      <c r="D3414" t="s">
        <v>116</v>
      </c>
      <c r="E3414" t="s">
        <v>204</v>
      </c>
      <c r="F3414" t="s">
        <v>9975</v>
      </c>
      <c r="G3414" t="s">
        <v>148</v>
      </c>
      <c r="H3414" t="s">
        <v>134</v>
      </c>
      <c r="I3414" t="s">
        <v>135</v>
      </c>
      <c r="J3414" t="s">
        <v>136</v>
      </c>
      <c r="K3414" t="s">
        <v>143</v>
      </c>
      <c r="L3414" t="s">
        <v>9976</v>
      </c>
      <c r="M3414" t="s">
        <v>9977</v>
      </c>
      <c r="N3414">
        <v>7.6869444439999999</v>
      </c>
      <c r="O3414">
        <v>0</v>
      </c>
      <c r="P3414">
        <v>734</v>
      </c>
      <c r="Q3414">
        <v>2</v>
      </c>
      <c r="R3414">
        <v>35</v>
      </c>
      <c r="S3414">
        <v>0</v>
      </c>
      <c r="T3414">
        <v>109</v>
      </c>
      <c r="U3414">
        <v>1</v>
      </c>
      <c r="V3414">
        <v>0</v>
      </c>
      <c r="W3414">
        <v>0</v>
      </c>
      <c r="X3414">
        <v>928.00421180485</v>
      </c>
      <c r="Y3414">
        <v>0.55552225863643145</v>
      </c>
      <c r="Z3414">
        <v>7.4935121587856699</v>
      </c>
      <c r="AA3414">
        <v>0</v>
      </c>
      <c r="AB3414">
        <v>295.43675578042928</v>
      </c>
      <c r="AC3414">
        <v>125.48376877771169</v>
      </c>
      <c r="AD3414">
        <v>0</v>
      </c>
      <c r="AE3414">
        <v>1356.9737707804129</v>
      </c>
    </row>
    <row r="3415" spans="1:31" x14ac:dyDescent="0.25">
      <c r="A3415">
        <v>1632834</v>
      </c>
      <c r="B3415">
        <v>1</v>
      </c>
      <c r="C3415" t="s">
        <v>80</v>
      </c>
      <c r="D3415" t="s">
        <v>97</v>
      </c>
      <c r="E3415" t="s">
        <v>178</v>
      </c>
      <c r="F3415" t="s">
        <v>9978</v>
      </c>
      <c r="G3415" t="s">
        <v>187</v>
      </c>
      <c r="H3415" t="s">
        <v>149</v>
      </c>
      <c r="I3415" t="s">
        <v>135</v>
      </c>
      <c r="J3415" t="s">
        <v>136</v>
      </c>
      <c r="K3415" t="s">
        <v>137</v>
      </c>
      <c r="L3415" t="s">
        <v>9979</v>
      </c>
      <c r="M3415" t="s">
        <v>9980</v>
      </c>
      <c r="N3415">
        <v>1.625</v>
      </c>
      <c r="O3415">
        <v>0</v>
      </c>
      <c r="P3415">
        <v>19</v>
      </c>
      <c r="Q3415">
        <v>0</v>
      </c>
      <c r="R3415">
        <v>15</v>
      </c>
      <c r="S3415">
        <v>0</v>
      </c>
      <c r="T3415">
        <v>1</v>
      </c>
      <c r="U3415">
        <v>0</v>
      </c>
      <c r="V3415">
        <v>0</v>
      </c>
      <c r="W3415">
        <v>0</v>
      </c>
      <c r="X3415">
        <v>17.301835201018168</v>
      </c>
      <c r="Y3415">
        <v>0</v>
      </c>
      <c r="Z3415">
        <v>17.177784695297248</v>
      </c>
      <c r="AA3415">
        <v>0</v>
      </c>
      <c r="AB3415">
        <v>0.34874339029246115</v>
      </c>
      <c r="AC3415">
        <v>0</v>
      </c>
      <c r="AD3415">
        <v>0</v>
      </c>
      <c r="AE3415">
        <v>34.828363286607875</v>
      </c>
    </row>
    <row r="3416" spans="1:31" x14ac:dyDescent="0.25">
      <c r="A3416">
        <v>1633166</v>
      </c>
      <c r="B3416">
        <v>1</v>
      </c>
      <c r="C3416" t="s">
        <v>80</v>
      </c>
      <c r="D3416" t="s">
        <v>102</v>
      </c>
      <c r="E3416" t="s">
        <v>152</v>
      </c>
      <c r="F3416" t="s">
        <v>9981</v>
      </c>
      <c r="G3416" t="s">
        <v>154</v>
      </c>
      <c r="H3416" t="s">
        <v>149</v>
      </c>
      <c r="I3416" t="s">
        <v>135</v>
      </c>
      <c r="J3416" t="s">
        <v>136</v>
      </c>
      <c r="K3416" t="s">
        <v>137</v>
      </c>
      <c r="L3416" t="s">
        <v>9982</v>
      </c>
      <c r="M3416" t="s">
        <v>9983</v>
      </c>
      <c r="N3416">
        <v>1.2877777770000001</v>
      </c>
      <c r="O3416">
        <v>0</v>
      </c>
      <c r="P3416">
        <v>1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0.15545093899917833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0.15545093899917833</v>
      </c>
    </row>
    <row r="3417" spans="1:31" x14ac:dyDescent="0.25">
      <c r="A3417">
        <v>1632642</v>
      </c>
      <c r="B3417">
        <v>1</v>
      </c>
      <c r="C3417" t="s">
        <v>81</v>
      </c>
      <c r="D3417" t="s">
        <v>115</v>
      </c>
      <c r="E3417" t="s">
        <v>146</v>
      </c>
      <c r="F3417" t="s">
        <v>440</v>
      </c>
      <c r="G3417" t="s">
        <v>148</v>
      </c>
      <c r="H3417" t="s">
        <v>149</v>
      </c>
      <c r="I3417" t="s">
        <v>135</v>
      </c>
      <c r="J3417" t="s">
        <v>136</v>
      </c>
      <c r="K3417" t="s">
        <v>143</v>
      </c>
      <c r="L3417" t="s">
        <v>9984</v>
      </c>
      <c r="M3417" t="s">
        <v>9985</v>
      </c>
      <c r="N3417">
        <v>7.1602777770000001</v>
      </c>
      <c r="O3417">
        <v>0</v>
      </c>
      <c r="P3417">
        <v>298</v>
      </c>
      <c r="Q3417">
        <v>0</v>
      </c>
      <c r="R3417">
        <v>0</v>
      </c>
      <c r="S3417">
        <v>0</v>
      </c>
      <c r="T3417">
        <v>12</v>
      </c>
      <c r="U3417">
        <v>0</v>
      </c>
      <c r="V3417">
        <v>0</v>
      </c>
      <c r="W3417">
        <v>0</v>
      </c>
      <c r="X3417">
        <v>280.01499547503676</v>
      </c>
      <c r="Y3417">
        <v>0</v>
      </c>
      <c r="Z3417">
        <v>0</v>
      </c>
      <c r="AA3417">
        <v>0</v>
      </c>
      <c r="AB3417">
        <v>77.384026465122773</v>
      </c>
      <c r="AC3417">
        <v>0</v>
      </c>
      <c r="AD3417">
        <v>0</v>
      </c>
      <c r="AE3417">
        <v>357.39902194015951</v>
      </c>
    </row>
    <row r="3418" spans="1:31" x14ac:dyDescent="0.25">
      <c r="A3418">
        <v>1632974</v>
      </c>
      <c r="B3418">
        <v>1</v>
      </c>
      <c r="C3418" t="s">
        <v>81</v>
      </c>
      <c r="D3418" t="s">
        <v>118</v>
      </c>
      <c r="E3418" t="s">
        <v>178</v>
      </c>
      <c r="F3418" t="s">
        <v>9986</v>
      </c>
      <c r="G3418" t="s">
        <v>7735</v>
      </c>
      <c r="H3418" t="s">
        <v>149</v>
      </c>
      <c r="I3418" t="s">
        <v>135</v>
      </c>
      <c r="J3418" t="s">
        <v>136</v>
      </c>
      <c r="K3418" t="s">
        <v>137</v>
      </c>
      <c r="L3418" t="s">
        <v>9987</v>
      </c>
      <c r="M3418" t="s">
        <v>9988</v>
      </c>
      <c r="N3418">
        <v>4.7647222219999996</v>
      </c>
      <c r="O3418">
        <v>0</v>
      </c>
      <c r="P3418">
        <v>8</v>
      </c>
      <c r="Q3418">
        <v>0</v>
      </c>
      <c r="R3418">
        <v>0</v>
      </c>
      <c r="S3418">
        <v>0</v>
      </c>
      <c r="T3418">
        <v>1</v>
      </c>
      <c r="U3418">
        <v>0</v>
      </c>
      <c r="V3418">
        <v>0</v>
      </c>
      <c r="W3418">
        <v>0</v>
      </c>
      <c r="X3418">
        <v>2.7842920789470198</v>
      </c>
      <c r="Y3418">
        <v>0</v>
      </c>
      <c r="Z3418">
        <v>0</v>
      </c>
      <c r="AA3418">
        <v>0</v>
      </c>
      <c r="AB3418">
        <v>9.8864077689789394</v>
      </c>
      <c r="AC3418">
        <v>0</v>
      </c>
      <c r="AD3418">
        <v>0</v>
      </c>
      <c r="AE3418">
        <v>12.67069984792596</v>
      </c>
    </row>
    <row r="3419" spans="1:31" x14ac:dyDescent="0.25">
      <c r="A3419">
        <v>1632811</v>
      </c>
      <c r="B3419">
        <v>1</v>
      </c>
      <c r="C3419" t="s">
        <v>80</v>
      </c>
      <c r="D3419" t="s">
        <v>107</v>
      </c>
      <c r="E3419" t="s">
        <v>204</v>
      </c>
      <c r="F3419" t="s">
        <v>9989</v>
      </c>
      <c r="G3419" t="s">
        <v>161</v>
      </c>
      <c r="H3419" t="s">
        <v>134</v>
      </c>
      <c r="I3419" t="s">
        <v>135</v>
      </c>
      <c r="J3419" t="s">
        <v>136</v>
      </c>
      <c r="K3419" t="s">
        <v>137</v>
      </c>
      <c r="L3419" t="s">
        <v>9990</v>
      </c>
      <c r="M3419" t="s">
        <v>9991</v>
      </c>
      <c r="N3419">
        <v>0.33138888799999999</v>
      </c>
      <c r="O3419">
        <v>0</v>
      </c>
      <c r="P3419">
        <v>235</v>
      </c>
      <c r="Q3419">
        <v>22</v>
      </c>
      <c r="R3419">
        <v>53</v>
      </c>
      <c r="S3419">
        <v>9</v>
      </c>
      <c r="T3419">
        <v>23</v>
      </c>
      <c r="U3419">
        <v>1</v>
      </c>
      <c r="V3419">
        <v>0</v>
      </c>
      <c r="W3419">
        <v>0</v>
      </c>
      <c r="X3419">
        <v>8.7813745280923214</v>
      </c>
      <c r="Y3419">
        <v>78.03030074556122</v>
      </c>
      <c r="Z3419">
        <v>4.0810420425273843</v>
      </c>
      <c r="AA3419">
        <v>1.2108425991701584</v>
      </c>
      <c r="AB3419">
        <v>5.7333167464848795</v>
      </c>
      <c r="AC3419">
        <v>71.648666664292762</v>
      </c>
      <c r="AD3419">
        <v>0</v>
      </c>
      <c r="AE3419">
        <v>169.48554332612872</v>
      </c>
    </row>
    <row r="3420" spans="1:31" x14ac:dyDescent="0.25">
      <c r="A3420">
        <v>1633143</v>
      </c>
      <c r="B3420">
        <v>1</v>
      </c>
      <c r="C3420" t="s">
        <v>80</v>
      </c>
      <c r="D3420" t="s">
        <v>95</v>
      </c>
      <c r="E3420" t="s">
        <v>204</v>
      </c>
      <c r="F3420" t="s">
        <v>9992</v>
      </c>
      <c r="G3420" t="s">
        <v>161</v>
      </c>
      <c r="H3420" t="s">
        <v>134</v>
      </c>
      <c r="I3420" t="s">
        <v>135</v>
      </c>
      <c r="J3420" t="s">
        <v>136</v>
      </c>
      <c r="K3420" t="s">
        <v>137</v>
      </c>
      <c r="L3420" t="s">
        <v>9993</v>
      </c>
      <c r="M3420" t="s">
        <v>9994</v>
      </c>
      <c r="N3420">
        <v>7.2222222000000003E-2</v>
      </c>
      <c r="O3420">
        <v>1</v>
      </c>
      <c r="P3420">
        <v>465</v>
      </c>
      <c r="Q3420">
        <v>0</v>
      </c>
      <c r="R3420">
        <v>1</v>
      </c>
      <c r="S3420">
        <v>16</v>
      </c>
      <c r="T3420">
        <v>42</v>
      </c>
      <c r="U3420">
        <v>3</v>
      </c>
      <c r="V3420">
        <v>0</v>
      </c>
      <c r="W3420">
        <v>2.4586457999999999E-2</v>
      </c>
      <c r="X3420">
        <v>8.349143429991571</v>
      </c>
      <c r="Y3420">
        <v>0</v>
      </c>
      <c r="Z3420">
        <v>3.8056307352555552E-2</v>
      </c>
      <c r="AA3420">
        <v>3.9409137300680332</v>
      </c>
      <c r="AB3420">
        <v>2.3130837141025609</v>
      </c>
      <c r="AC3420">
        <v>6.7936848622300658</v>
      </c>
      <c r="AD3420">
        <v>0</v>
      </c>
      <c r="AE3420">
        <v>21.459468501744787</v>
      </c>
    </row>
    <row r="3421" spans="1:31" x14ac:dyDescent="0.25">
      <c r="A3421">
        <v>1632788</v>
      </c>
      <c r="B3421">
        <v>1</v>
      </c>
      <c r="C3421" t="s">
        <v>80</v>
      </c>
      <c r="D3421" t="s">
        <v>96</v>
      </c>
      <c r="E3421" t="s">
        <v>152</v>
      </c>
      <c r="F3421" t="s">
        <v>9995</v>
      </c>
      <c r="G3421" t="s">
        <v>172</v>
      </c>
      <c r="H3421" t="s">
        <v>149</v>
      </c>
      <c r="I3421" t="s">
        <v>135</v>
      </c>
      <c r="J3421" t="s">
        <v>136</v>
      </c>
      <c r="K3421" t="s">
        <v>137</v>
      </c>
      <c r="L3421" t="s">
        <v>9996</v>
      </c>
      <c r="M3421" t="s">
        <v>9997</v>
      </c>
      <c r="N3421">
        <v>3.8733333330000002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1.4898778387777778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1.4898778387777778</v>
      </c>
    </row>
    <row r="3422" spans="1:31" x14ac:dyDescent="0.25">
      <c r="A3422">
        <v>1632665</v>
      </c>
      <c r="B3422">
        <v>1</v>
      </c>
      <c r="C3422" t="s">
        <v>80</v>
      </c>
      <c r="D3422" t="s">
        <v>95</v>
      </c>
      <c r="E3422" t="s">
        <v>642</v>
      </c>
      <c r="F3422" t="s">
        <v>5135</v>
      </c>
      <c r="G3422" t="s">
        <v>161</v>
      </c>
      <c r="H3422" t="s">
        <v>134</v>
      </c>
      <c r="I3422" t="s">
        <v>135</v>
      </c>
      <c r="J3422" t="s">
        <v>136</v>
      </c>
      <c r="K3422" t="s">
        <v>137</v>
      </c>
      <c r="L3422" t="s">
        <v>9998</v>
      </c>
      <c r="M3422" t="s">
        <v>9999</v>
      </c>
      <c r="N3422">
        <v>0.824722222</v>
      </c>
      <c r="O3422">
        <v>9</v>
      </c>
      <c r="P3422">
        <v>4007</v>
      </c>
      <c r="Q3422">
        <v>15</v>
      </c>
      <c r="R3422">
        <v>166</v>
      </c>
      <c r="S3422">
        <v>86</v>
      </c>
      <c r="T3422">
        <v>401</v>
      </c>
      <c r="U3422">
        <v>16</v>
      </c>
      <c r="V3422">
        <v>2</v>
      </c>
      <c r="W3422">
        <v>4.1916303437728137</v>
      </c>
      <c r="X3422">
        <v>1010.2054553076322</v>
      </c>
      <c r="Y3422">
        <v>89.046052578711667</v>
      </c>
      <c r="Z3422">
        <v>24.115493192692536</v>
      </c>
      <c r="AA3422">
        <v>2755.8422896939201</v>
      </c>
      <c r="AB3422">
        <v>487.11717810213321</v>
      </c>
      <c r="AC3422">
        <v>1539.1469281773909</v>
      </c>
      <c r="AD3422">
        <v>171.21165113867013</v>
      </c>
      <c r="AE3422">
        <v>6080.8766785349235</v>
      </c>
    </row>
    <row r="3423" spans="1:31" x14ac:dyDescent="0.25">
      <c r="A3423">
        <v>1632765</v>
      </c>
      <c r="B3423">
        <v>1</v>
      </c>
      <c r="C3423" t="s">
        <v>80</v>
      </c>
      <c r="D3423" t="s">
        <v>106</v>
      </c>
      <c r="E3423" t="s">
        <v>146</v>
      </c>
      <c r="F3423" t="s">
        <v>2779</v>
      </c>
      <c r="G3423" t="s">
        <v>260</v>
      </c>
      <c r="H3423" t="s">
        <v>149</v>
      </c>
      <c r="I3423" t="s">
        <v>135</v>
      </c>
      <c r="J3423" t="s">
        <v>136</v>
      </c>
      <c r="K3423" t="s">
        <v>137</v>
      </c>
      <c r="L3423" t="s">
        <v>10000</v>
      </c>
      <c r="M3423" t="s">
        <v>10001</v>
      </c>
      <c r="N3423">
        <v>1.1000000000000001</v>
      </c>
      <c r="O3423">
        <v>0</v>
      </c>
      <c r="P3423">
        <v>29</v>
      </c>
      <c r="Q3423">
        <v>0</v>
      </c>
      <c r="R3423">
        <v>3</v>
      </c>
      <c r="S3423">
        <v>0</v>
      </c>
      <c r="T3423">
        <v>3</v>
      </c>
      <c r="U3423">
        <v>0</v>
      </c>
      <c r="V3423">
        <v>0</v>
      </c>
      <c r="W3423">
        <v>0</v>
      </c>
      <c r="X3423">
        <v>2.4069628278383326</v>
      </c>
      <c r="Y3423">
        <v>0</v>
      </c>
      <c r="Z3423">
        <v>9.8711728248333363E-3</v>
      </c>
      <c r="AA3423">
        <v>0</v>
      </c>
      <c r="AB3423">
        <v>2.694129187598334</v>
      </c>
      <c r="AC3423">
        <v>0</v>
      </c>
      <c r="AD3423">
        <v>0</v>
      </c>
      <c r="AE3423">
        <v>5.1109631882615005</v>
      </c>
    </row>
    <row r="3424" spans="1:31" x14ac:dyDescent="0.25">
      <c r="A3424">
        <v>1633289</v>
      </c>
      <c r="B3424">
        <v>1</v>
      </c>
      <c r="C3424" t="s">
        <v>80</v>
      </c>
      <c r="D3424" t="s">
        <v>90</v>
      </c>
      <c r="E3424" t="s">
        <v>362</v>
      </c>
      <c r="F3424" t="s">
        <v>10002</v>
      </c>
      <c r="G3424" t="s">
        <v>900</v>
      </c>
      <c r="H3424" t="s">
        <v>149</v>
      </c>
      <c r="I3424" t="s">
        <v>135</v>
      </c>
      <c r="J3424" t="s">
        <v>136</v>
      </c>
      <c r="K3424" t="s">
        <v>137</v>
      </c>
      <c r="L3424" t="s">
        <v>10003</v>
      </c>
      <c r="M3424" t="s">
        <v>10004</v>
      </c>
      <c r="N3424">
        <v>6.2813888880000004</v>
      </c>
      <c r="O3424">
        <v>0</v>
      </c>
      <c r="P3424">
        <v>83</v>
      </c>
      <c r="Q3424">
        <v>0</v>
      </c>
      <c r="R3424">
        <v>0</v>
      </c>
      <c r="S3424">
        <v>0</v>
      </c>
      <c r="T3424">
        <v>16</v>
      </c>
      <c r="U3424">
        <v>0</v>
      </c>
      <c r="V3424">
        <v>0</v>
      </c>
      <c r="W3424">
        <v>0</v>
      </c>
      <c r="X3424">
        <v>136.68991457538371</v>
      </c>
      <c r="Y3424">
        <v>0</v>
      </c>
      <c r="Z3424">
        <v>0</v>
      </c>
      <c r="AA3424">
        <v>0</v>
      </c>
      <c r="AB3424">
        <v>70.953996878709177</v>
      </c>
      <c r="AC3424">
        <v>0</v>
      </c>
      <c r="AD3424">
        <v>0</v>
      </c>
      <c r="AE3424">
        <v>207.64391145409289</v>
      </c>
    </row>
    <row r="3425" spans="1:31" x14ac:dyDescent="0.25">
      <c r="A3425">
        <v>1632911</v>
      </c>
      <c r="B3425">
        <v>1</v>
      </c>
      <c r="C3425" t="s">
        <v>80</v>
      </c>
      <c r="D3425" t="s">
        <v>103</v>
      </c>
      <c r="E3425" t="s">
        <v>178</v>
      </c>
      <c r="F3425" t="s">
        <v>9972</v>
      </c>
      <c r="G3425" t="s">
        <v>187</v>
      </c>
      <c r="H3425" t="s">
        <v>149</v>
      </c>
      <c r="I3425" t="s">
        <v>135</v>
      </c>
      <c r="J3425" t="s">
        <v>136</v>
      </c>
      <c r="K3425" t="s">
        <v>137</v>
      </c>
      <c r="L3425" t="s">
        <v>10005</v>
      </c>
      <c r="M3425" t="s">
        <v>10006</v>
      </c>
      <c r="N3425">
        <v>1.594166666</v>
      </c>
      <c r="O3425">
        <v>0</v>
      </c>
      <c r="P3425">
        <v>72</v>
      </c>
      <c r="Q3425">
        <v>0</v>
      </c>
      <c r="R3425">
        <v>16</v>
      </c>
      <c r="S3425">
        <v>0</v>
      </c>
      <c r="T3425">
        <v>25</v>
      </c>
      <c r="U3425">
        <v>0</v>
      </c>
      <c r="V3425">
        <v>0</v>
      </c>
      <c r="W3425">
        <v>0</v>
      </c>
      <c r="X3425">
        <v>13.927673189902759</v>
      </c>
      <c r="Y3425">
        <v>0</v>
      </c>
      <c r="Z3425">
        <v>0.73461536575242292</v>
      </c>
      <c r="AA3425">
        <v>0</v>
      </c>
      <c r="AB3425">
        <v>22.585991373137272</v>
      </c>
      <c r="AC3425">
        <v>0</v>
      </c>
      <c r="AD3425">
        <v>0</v>
      </c>
      <c r="AE3425">
        <v>37.248279928792456</v>
      </c>
    </row>
    <row r="3426" spans="1:31" x14ac:dyDescent="0.25">
      <c r="A3426">
        <v>1633243</v>
      </c>
      <c r="B3426">
        <v>1</v>
      </c>
      <c r="C3426" t="s">
        <v>81</v>
      </c>
      <c r="D3426" t="s">
        <v>113</v>
      </c>
      <c r="E3426" t="s">
        <v>146</v>
      </c>
      <c r="F3426" t="s">
        <v>10007</v>
      </c>
      <c r="G3426" t="s">
        <v>260</v>
      </c>
      <c r="H3426" t="s">
        <v>149</v>
      </c>
      <c r="I3426" t="s">
        <v>135</v>
      </c>
      <c r="J3426" t="s">
        <v>136</v>
      </c>
      <c r="K3426" t="s">
        <v>137</v>
      </c>
      <c r="L3426" t="s">
        <v>10008</v>
      </c>
      <c r="M3426" t="s">
        <v>10009</v>
      </c>
      <c r="N3426">
        <v>1.1858333329999999</v>
      </c>
      <c r="O3426">
        <v>0</v>
      </c>
      <c r="P3426">
        <v>77</v>
      </c>
      <c r="Q3426">
        <v>0</v>
      </c>
      <c r="R3426">
        <v>3</v>
      </c>
      <c r="S3426">
        <v>0</v>
      </c>
      <c r="T3426">
        <v>2</v>
      </c>
      <c r="U3426">
        <v>0</v>
      </c>
      <c r="V3426">
        <v>0</v>
      </c>
      <c r="W3426">
        <v>0</v>
      </c>
      <c r="X3426">
        <v>15.862909943201675</v>
      </c>
      <c r="Y3426">
        <v>0</v>
      </c>
      <c r="Z3426">
        <v>0.26136774938520335</v>
      </c>
      <c r="AA3426">
        <v>0</v>
      </c>
      <c r="AB3426">
        <v>8.7025931496124205</v>
      </c>
      <c r="AC3426">
        <v>0</v>
      </c>
      <c r="AD3426">
        <v>0</v>
      </c>
      <c r="AE3426">
        <v>24.826870842199298</v>
      </c>
    </row>
    <row r="3427" spans="1:31" x14ac:dyDescent="0.25">
      <c r="A3427">
        <v>1633206</v>
      </c>
      <c r="B3427">
        <v>1</v>
      </c>
      <c r="C3427" t="s">
        <v>80</v>
      </c>
      <c r="D3427" t="s">
        <v>84</v>
      </c>
      <c r="E3427" t="s">
        <v>140</v>
      </c>
      <c r="F3427" t="s">
        <v>10010</v>
      </c>
      <c r="G3427" t="s">
        <v>161</v>
      </c>
      <c r="H3427" t="s">
        <v>134</v>
      </c>
      <c r="I3427" t="s">
        <v>135</v>
      </c>
      <c r="J3427" t="s">
        <v>136</v>
      </c>
      <c r="K3427" t="s">
        <v>137</v>
      </c>
      <c r="L3427" t="s">
        <v>10011</v>
      </c>
      <c r="M3427" t="s">
        <v>10012</v>
      </c>
      <c r="N3427">
        <v>2.1091666660000001</v>
      </c>
      <c r="O3427">
        <v>0</v>
      </c>
      <c r="P3427">
        <v>6904</v>
      </c>
      <c r="Q3427">
        <v>0</v>
      </c>
      <c r="R3427">
        <v>0</v>
      </c>
      <c r="S3427">
        <v>0</v>
      </c>
      <c r="T3427">
        <v>488</v>
      </c>
      <c r="U3427">
        <v>0</v>
      </c>
      <c r="V3427">
        <v>0</v>
      </c>
      <c r="W3427">
        <v>0</v>
      </c>
      <c r="X3427">
        <v>4321.1124945793099</v>
      </c>
      <c r="Y3427">
        <v>0</v>
      </c>
      <c r="Z3427">
        <v>0</v>
      </c>
      <c r="AA3427">
        <v>0</v>
      </c>
      <c r="AB3427">
        <v>473.48306891742345</v>
      </c>
      <c r="AC3427">
        <v>0</v>
      </c>
      <c r="AD3427">
        <v>0</v>
      </c>
      <c r="AE3427">
        <v>4794.5955634967331</v>
      </c>
    </row>
    <row r="3428" spans="1:31" x14ac:dyDescent="0.25">
      <c r="A3428">
        <v>1633103</v>
      </c>
      <c r="B3428">
        <v>1</v>
      </c>
      <c r="C3428" t="s">
        <v>81</v>
      </c>
      <c r="D3428" t="s">
        <v>120</v>
      </c>
      <c r="E3428" t="s">
        <v>140</v>
      </c>
      <c r="F3428" t="s">
        <v>1136</v>
      </c>
      <c r="G3428" t="s">
        <v>161</v>
      </c>
      <c r="H3428" t="s">
        <v>134</v>
      </c>
      <c r="I3428" t="s">
        <v>135</v>
      </c>
      <c r="J3428" t="s">
        <v>136</v>
      </c>
      <c r="K3428" t="s">
        <v>137</v>
      </c>
      <c r="L3428" t="s">
        <v>10013</v>
      </c>
      <c r="M3428" t="s">
        <v>10014</v>
      </c>
      <c r="N3428">
        <v>0.54416666599999997</v>
      </c>
      <c r="O3428">
        <v>7</v>
      </c>
      <c r="P3428">
        <v>1036</v>
      </c>
      <c r="Q3428">
        <v>410</v>
      </c>
      <c r="R3428">
        <v>140</v>
      </c>
      <c r="S3428">
        <v>36</v>
      </c>
      <c r="T3428">
        <v>131</v>
      </c>
      <c r="U3428">
        <v>4</v>
      </c>
      <c r="V3428">
        <v>2</v>
      </c>
      <c r="W3428">
        <v>1.4024746548977953</v>
      </c>
      <c r="X3428">
        <v>141.66091855372014</v>
      </c>
      <c r="Y3428">
        <v>163.46120628208763</v>
      </c>
      <c r="Z3428">
        <v>42.71783608890118</v>
      </c>
      <c r="AA3428">
        <v>81.199126871188611</v>
      </c>
      <c r="AB3428">
        <v>28.010621036144165</v>
      </c>
      <c r="AC3428">
        <v>121.54848055479131</v>
      </c>
      <c r="AD3428">
        <v>3.5148093682322639</v>
      </c>
      <c r="AE3428">
        <v>583.51547340996308</v>
      </c>
    </row>
    <row r="3429" spans="1:31" x14ac:dyDescent="0.25">
      <c r="A3429">
        <v>1632705</v>
      </c>
      <c r="B3429">
        <v>1</v>
      </c>
      <c r="C3429" t="s">
        <v>80</v>
      </c>
      <c r="D3429" t="s">
        <v>90</v>
      </c>
      <c r="E3429" t="s">
        <v>152</v>
      </c>
      <c r="F3429" t="s">
        <v>10015</v>
      </c>
      <c r="G3429" t="s">
        <v>154</v>
      </c>
      <c r="H3429" t="s">
        <v>149</v>
      </c>
      <c r="I3429" t="s">
        <v>135</v>
      </c>
      <c r="J3429" t="s">
        <v>136</v>
      </c>
      <c r="K3429" t="s">
        <v>137</v>
      </c>
      <c r="L3429" t="s">
        <v>10016</v>
      </c>
      <c r="M3429" t="s">
        <v>10017</v>
      </c>
      <c r="N3429">
        <v>1.5361111110000001</v>
      </c>
      <c r="O3429">
        <v>0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0.54856638862876661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0.54856638862876661</v>
      </c>
    </row>
    <row r="3430" spans="1:31" x14ac:dyDescent="0.25">
      <c r="A3430">
        <v>1632725</v>
      </c>
      <c r="B3430">
        <v>1</v>
      </c>
      <c r="C3430" t="s">
        <v>81</v>
      </c>
      <c r="D3430" t="s">
        <v>128</v>
      </c>
      <c r="E3430" t="s">
        <v>152</v>
      </c>
      <c r="F3430" t="s">
        <v>10018</v>
      </c>
      <c r="G3430" t="s">
        <v>172</v>
      </c>
      <c r="H3430" t="s">
        <v>149</v>
      </c>
      <c r="I3430" t="s">
        <v>135</v>
      </c>
      <c r="J3430" t="s">
        <v>3</v>
      </c>
      <c r="K3430" t="s">
        <v>137</v>
      </c>
      <c r="L3430" t="s">
        <v>10019</v>
      </c>
      <c r="M3430" t="s">
        <v>10020</v>
      </c>
      <c r="N3430">
        <v>2.2177777769999998</v>
      </c>
      <c r="O3430">
        <v>0</v>
      </c>
      <c r="P3430">
        <v>1</v>
      </c>
      <c r="Q3430">
        <v>0</v>
      </c>
      <c r="R3430">
        <v>1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24.314165662828159</v>
      </c>
      <c r="Y3430">
        <v>0</v>
      </c>
      <c r="Z3430">
        <v>7.0128912417200002E-3</v>
      </c>
      <c r="AA3430">
        <v>0</v>
      </c>
      <c r="AB3430">
        <v>0</v>
      </c>
      <c r="AC3430">
        <v>0</v>
      </c>
      <c r="AD3430">
        <v>0</v>
      </c>
      <c r="AE3430">
        <v>24.321178554069881</v>
      </c>
    </row>
    <row r="3431" spans="1:31" x14ac:dyDescent="0.25">
      <c r="A3431">
        <v>1633060</v>
      </c>
      <c r="B3431">
        <v>1</v>
      </c>
      <c r="C3431" t="s">
        <v>80</v>
      </c>
      <c r="D3431" t="s">
        <v>93</v>
      </c>
      <c r="E3431" t="s">
        <v>362</v>
      </c>
      <c r="F3431" t="s">
        <v>10021</v>
      </c>
      <c r="G3431" t="s">
        <v>900</v>
      </c>
      <c r="H3431" t="s">
        <v>149</v>
      </c>
      <c r="I3431" t="s">
        <v>135</v>
      </c>
      <c r="J3431" t="s">
        <v>136</v>
      </c>
      <c r="K3431" t="s">
        <v>137</v>
      </c>
      <c r="L3431" t="s">
        <v>10022</v>
      </c>
      <c r="M3431" t="s">
        <v>10023</v>
      </c>
      <c r="N3431">
        <v>3.5625</v>
      </c>
      <c r="O3431">
        <v>0</v>
      </c>
      <c r="P3431">
        <v>17</v>
      </c>
      <c r="Q3431">
        <v>0</v>
      </c>
      <c r="R3431">
        <v>0</v>
      </c>
      <c r="S3431">
        <v>0</v>
      </c>
      <c r="T3431">
        <v>3</v>
      </c>
      <c r="U3431">
        <v>0</v>
      </c>
      <c r="V3431">
        <v>0</v>
      </c>
      <c r="W3431">
        <v>0</v>
      </c>
      <c r="X3431">
        <v>17.564149447603633</v>
      </c>
      <c r="Y3431">
        <v>0</v>
      </c>
      <c r="Z3431">
        <v>0</v>
      </c>
      <c r="AA3431">
        <v>0</v>
      </c>
      <c r="AB3431">
        <v>5.9297493209507008</v>
      </c>
      <c r="AC3431">
        <v>0</v>
      </c>
      <c r="AD3431">
        <v>0</v>
      </c>
      <c r="AE3431">
        <v>23.493898768554335</v>
      </c>
    </row>
    <row r="3432" spans="1:31" x14ac:dyDescent="0.25">
      <c r="A3432">
        <v>1632702</v>
      </c>
      <c r="B3432">
        <v>1</v>
      </c>
      <c r="C3432" t="s">
        <v>80</v>
      </c>
      <c r="D3432" t="s">
        <v>96</v>
      </c>
      <c r="E3432" t="s">
        <v>178</v>
      </c>
      <c r="F3432" t="s">
        <v>10024</v>
      </c>
      <c r="G3432" t="s">
        <v>187</v>
      </c>
      <c r="H3432" t="s">
        <v>149</v>
      </c>
      <c r="I3432" t="s">
        <v>135</v>
      </c>
      <c r="J3432" t="s">
        <v>136</v>
      </c>
      <c r="K3432" t="s">
        <v>137</v>
      </c>
      <c r="L3432" t="s">
        <v>10025</v>
      </c>
      <c r="M3432" t="s">
        <v>10026</v>
      </c>
      <c r="N3432">
        <v>4.8602777770000003</v>
      </c>
      <c r="O3432">
        <v>0</v>
      </c>
      <c r="P3432">
        <v>17</v>
      </c>
      <c r="Q3432">
        <v>0</v>
      </c>
      <c r="R3432">
        <v>0</v>
      </c>
      <c r="S3432">
        <v>0</v>
      </c>
      <c r="T3432">
        <v>2</v>
      </c>
      <c r="U3432">
        <v>0</v>
      </c>
      <c r="V3432">
        <v>0</v>
      </c>
      <c r="W3432">
        <v>0</v>
      </c>
      <c r="X3432">
        <v>21.740017895252507</v>
      </c>
      <c r="Y3432">
        <v>0</v>
      </c>
      <c r="Z3432">
        <v>0</v>
      </c>
      <c r="AA3432">
        <v>0</v>
      </c>
      <c r="AB3432">
        <v>2.0492800813265846</v>
      </c>
      <c r="AC3432">
        <v>0</v>
      </c>
      <c r="AD3432">
        <v>0</v>
      </c>
      <c r="AE3432">
        <v>23.789297976579093</v>
      </c>
    </row>
    <row r="3433" spans="1:31" x14ac:dyDescent="0.25">
      <c r="A3433">
        <v>1632751</v>
      </c>
      <c r="B3433">
        <v>1</v>
      </c>
      <c r="C3433" t="s">
        <v>80</v>
      </c>
      <c r="D3433" t="s">
        <v>93</v>
      </c>
      <c r="E3433" t="s">
        <v>362</v>
      </c>
      <c r="F3433" t="s">
        <v>10027</v>
      </c>
      <c r="G3433" t="s">
        <v>900</v>
      </c>
      <c r="H3433" t="s">
        <v>149</v>
      </c>
      <c r="I3433" t="s">
        <v>135</v>
      </c>
      <c r="J3433" t="s">
        <v>136</v>
      </c>
      <c r="K3433" t="s">
        <v>137</v>
      </c>
      <c r="L3433" t="s">
        <v>10028</v>
      </c>
      <c r="M3433" t="s">
        <v>10029</v>
      </c>
      <c r="N3433">
        <v>3.423333333</v>
      </c>
      <c r="O3433">
        <v>0</v>
      </c>
      <c r="P3433">
        <v>86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77.715165105156188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77.715165105156188</v>
      </c>
    </row>
    <row r="3434" spans="1:31" x14ac:dyDescent="0.25">
      <c r="A3434">
        <v>1632937</v>
      </c>
      <c r="B3434">
        <v>1</v>
      </c>
      <c r="C3434" t="s">
        <v>81</v>
      </c>
      <c r="D3434" t="s">
        <v>121</v>
      </c>
      <c r="E3434" t="s">
        <v>178</v>
      </c>
      <c r="F3434" t="s">
        <v>10030</v>
      </c>
      <c r="G3434" t="s">
        <v>403</v>
      </c>
      <c r="H3434" t="s">
        <v>149</v>
      </c>
      <c r="I3434" t="s">
        <v>135</v>
      </c>
      <c r="J3434" t="s">
        <v>136</v>
      </c>
      <c r="K3434" t="s">
        <v>137</v>
      </c>
      <c r="L3434" t="s">
        <v>10031</v>
      </c>
      <c r="M3434" t="s">
        <v>10032</v>
      </c>
      <c r="N3434">
        <v>1.038611111</v>
      </c>
      <c r="O3434">
        <v>0</v>
      </c>
      <c r="P3434">
        <v>5</v>
      </c>
      <c r="Q3434">
        <v>0</v>
      </c>
      <c r="R3434">
        <v>0</v>
      </c>
      <c r="S3434">
        <v>0</v>
      </c>
      <c r="T3434">
        <v>2</v>
      </c>
      <c r="U3434">
        <v>0</v>
      </c>
      <c r="V3434">
        <v>0</v>
      </c>
      <c r="W3434">
        <v>0</v>
      </c>
      <c r="X3434">
        <v>0.32007171672180007</v>
      </c>
      <c r="Y3434">
        <v>0</v>
      </c>
      <c r="Z3434">
        <v>0</v>
      </c>
      <c r="AA3434">
        <v>0</v>
      </c>
      <c r="AB3434">
        <v>0.60279480004803676</v>
      </c>
      <c r="AC3434">
        <v>0</v>
      </c>
      <c r="AD3434">
        <v>0</v>
      </c>
      <c r="AE3434">
        <v>0.92286651676983689</v>
      </c>
    </row>
    <row r="3435" spans="1:31" x14ac:dyDescent="0.25">
      <c r="A3435">
        <v>1633037</v>
      </c>
      <c r="B3435">
        <v>1</v>
      </c>
      <c r="C3435" t="s">
        <v>80</v>
      </c>
      <c r="D3435" t="s">
        <v>99</v>
      </c>
      <c r="E3435" t="s">
        <v>178</v>
      </c>
      <c r="F3435" t="s">
        <v>10033</v>
      </c>
      <c r="G3435" t="s">
        <v>252</v>
      </c>
      <c r="H3435" t="s">
        <v>149</v>
      </c>
      <c r="I3435" t="s">
        <v>135</v>
      </c>
      <c r="J3435" t="s">
        <v>136</v>
      </c>
      <c r="K3435" t="s">
        <v>137</v>
      </c>
      <c r="L3435" t="s">
        <v>10034</v>
      </c>
      <c r="M3435" t="s">
        <v>10035</v>
      </c>
      <c r="N3435">
        <v>3.0691666660000001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</row>
    <row r="3436" spans="1:31" x14ac:dyDescent="0.25">
      <c r="A3436">
        <v>1632745</v>
      </c>
      <c r="B3436">
        <v>1</v>
      </c>
      <c r="C3436" t="s">
        <v>80</v>
      </c>
      <c r="D3436" t="s">
        <v>108</v>
      </c>
      <c r="E3436" t="s">
        <v>152</v>
      </c>
      <c r="F3436" t="s">
        <v>10036</v>
      </c>
      <c r="G3436" t="s">
        <v>154</v>
      </c>
      <c r="H3436" t="s">
        <v>149</v>
      </c>
      <c r="I3436" t="s">
        <v>135</v>
      </c>
      <c r="J3436" t="s">
        <v>136</v>
      </c>
      <c r="K3436" t="s">
        <v>137</v>
      </c>
      <c r="L3436" t="s">
        <v>10037</v>
      </c>
      <c r="M3436" t="s">
        <v>10038</v>
      </c>
      <c r="N3436">
        <v>3.2658333329999998</v>
      </c>
      <c r="O3436">
        <v>0</v>
      </c>
      <c r="P3436">
        <v>1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0.94184674000932667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0.94184674000932667</v>
      </c>
    </row>
    <row r="3437" spans="1:31" x14ac:dyDescent="0.25">
      <c r="A3437">
        <v>1632917</v>
      </c>
      <c r="B3437">
        <v>1</v>
      </c>
      <c r="C3437" t="s">
        <v>81</v>
      </c>
      <c r="D3437" t="s">
        <v>123</v>
      </c>
      <c r="E3437" t="s">
        <v>140</v>
      </c>
      <c r="F3437" t="s">
        <v>9898</v>
      </c>
      <c r="G3437" t="s">
        <v>161</v>
      </c>
      <c r="H3437" t="s">
        <v>134</v>
      </c>
      <c r="I3437" t="s">
        <v>135</v>
      </c>
      <c r="J3437" t="s">
        <v>136</v>
      </c>
      <c r="K3437" t="s">
        <v>137</v>
      </c>
      <c r="L3437" t="s">
        <v>10039</v>
      </c>
      <c r="M3437" t="s">
        <v>10040</v>
      </c>
      <c r="N3437">
        <v>0.52055555499999995</v>
      </c>
      <c r="O3437">
        <v>1</v>
      </c>
      <c r="P3437">
        <v>1</v>
      </c>
      <c r="Q3437">
        <v>78</v>
      </c>
      <c r="R3437">
        <v>68</v>
      </c>
      <c r="S3437">
        <v>12</v>
      </c>
      <c r="T3437">
        <v>9</v>
      </c>
      <c r="U3437">
        <v>0</v>
      </c>
      <c r="V3437">
        <v>0</v>
      </c>
      <c r="W3437">
        <v>9.0891493257053341E-2</v>
      </c>
      <c r="X3437">
        <v>4.8072656563848334E-2</v>
      </c>
      <c r="Y3437">
        <v>12.607842542050841</v>
      </c>
      <c r="Z3437">
        <v>11.987885297374556</v>
      </c>
      <c r="AA3437">
        <v>35.644842248491244</v>
      </c>
      <c r="AB3437">
        <v>8.5156003370822706</v>
      </c>
      <c r="AC3437">
        <v>0</v>
      </c>
      <c r="AD3437">
        <v>0</v>
      </c>
      <c r="AE3437">
        <v>68.895134574819821</v>
      </c>
    </row>
    <row r="3438" spans="1:31" x14ac:dyDescent="0.25">
      <c r="A3438">
        <v>1633266</v>
      </c>
      <c r="B3438">
        <v>1</v>
      </c>
      <c r="C3438" t="s">
        <v>80</v>
      </c>
      <c r="D3438" t="s">
        <v>83</v>
      </c>
      <c r="E3438" t="s">
        <v>642</v>
      </c>
      <c r="F3438" t="s">
        <v>10041</v>
      </c>
      <c r="G3438" t="s">
        <v>161</v>
      </c>
      <c r="H3438" t="s">
        <v>134</v>
      </c>
      <c r="I3438" t="s">
        <v>135</v>
      </c>
      <c r="J3438" t="s">
        <v>136</v>
      </c>
      <c r="K3438" t="s">
        <v>137</v>
      </c>
      <c r="L3438" t="s">
        <v>10042</v>
      </c>
      <c r="M3438" t="s">
        <v>10043</v>
      </c>
      <c r="N3438">
        <v>0.6</v>
      </c>
      <c r="O3438">
        <v>0</v>
      </c>
      <c r="P3438">
        <v>853</v>
      </c>
      <c r="Q3438">
        <v>2</v>
      </c>
      <c r="R3438">
        <v>0</v>
      </c>
      <c r="S3438">
        <v>15</v>
      </c>
      <c r="T3438">
        <v>228</v>
      </c>
      <c r="U3438">
        <v>16</v>
      </c>
      <c r="V3438">
        <v>15</v>
      </c>
      <c r="W3438">
        <v>0</v>
      </c>
      <c r="X3438">
        <v>221.3401764348443</v>
      </c>
      <c r="Y3438">
        <v>0.69392801513192504</v>
      </c>
      <c r="Z3438">
        <v>0</v>
      </c>
      <c r="AA3438">
        <v>92.983713095150023</v>
      </c>
      <c r="AB3438">
        <v>174.69803060928405</v>
      </c>
      <c r="AC3438">
        <v>1389.7051222544355</v>
      </c>
      <c r="AD3438">
        <v>106.3273328099216</v>
      </c>
      <c r="AE3438">
        <v>1985.7483032187674</v>
      </c>
    </row>
    <row r="3439" spans="1:31" x14ac:dyDescent="0.25">
      <c r="A3439">
        <v>1632625</v>
      </c>
      <c r="B3439">
        <v>1</v>
      </c>
      <c r="C3439" t="s">
        <v>81</v>
      </c>
      <c r="D3439" t="s">
        <v>112</v>
      </c>
      <c r="E3439" t="s">
        <v>178</v>
      </c>
      <c r="F3439" t="s">
        <v>10044</v>
      </c>
      <c r="G3439" t="s">
        <v>148</v>
      </c>
      <c r="H3439" t="s">
        <v>149</v>
      </c>
      <c r="I3439" t="s">
        <v>135</v>
      </c>
      <c r="J3439" t="s">
        <v>136</v>
      </c>
      <c r="K3439" t="s">
        <v>143</v>
      </c>
      <c r="L3439" t="s">
        <v>10045</v>
      </c>
      <c r="M3439" t="s">
        <v>10046</v>
      </c>
      <c r="N3439">
        <v>5.0527777770000002</v>
      </c>
      <c r="O3439">
        <v>0</v>
      </c>
      <c r="P3439">
        <v>616</v>
      </c>
      <c r="Q3439">
        <v>0</v>
      </c>
      <c r="R3439">
        <v>0</v>
      </c>
      <c r="S3439">
        <v>0</v>
      </c>
      <c r="T3439">
        <v>109</v>
      </c>
      <c r="U3439">
        <v>0</v>
      </c>
      <c r="V3439">
        <v>0</v>
      </c>
      <c r="W3439">
        <v>0</v>
      </c>
      <c r="X3439">
        <v>614.0593957718437</v>
      </c>
      <c r="Y3439">
        <v>0</v>
      </c>
      <c r="Z3439">
        <v>0</v>
      </c>
      <c r="AA3439">
        <v>0</v>
      </c>
      <c r="AB3439">
        <v>614.78108872613734</v>
      </c>
      <c r="AC3439">
        <v>0</v>
      </c>
      <c r="AD3439">
        <v>0</v>
      </c>
      <c r="AE3439">
        <v>1228.8404844979809</v>
      </c>
    </row>
    <row r="3440" spans="1:31" x14ac:dyDescent="0.25">
      <c r="A3440">
        <v>1633123</v>
      </c>
      <c r="B3440">
        <v>1</v>
      </c>
      <c r="C3440" t="s">
        <v>80</v>
      </c>
      <c r="D3440" t="s">
        <v>83</v>
      </c>
      <c r="E3440" t="s">
        <v>204</v>
      </c>
      <c r="F3440" t="s">
        <v>10047</v>
      </c>
      <c r="G3440" t="s">
        <v>161</v>
      </c>
      <c r="H3440" t="s">
        <v>134</v>
      </c>
      <c r="I3440" t="s">
        <v>135</v>
      </c>
      <c r="J3440" t="s">
        <v>136</v>
      </c>
      <c r="K3440" t="s">
        <v>137</v>
      </c>
      <c r="L3440" t="s">
        <v>10048</v>
      </c>
      <c r="M3440" t="s">
        <v>10049</v>
      </c>
      <c r="N3440">
        <v>0.70972222200000001</v>
      </c>
      <c r="O3440">
        <v>7</v>
      </c>
      <c r="P3440">
        <v>588</v>
      </c>
      <c r="Q3440">
        <v>14</v>
      </c>
      <c r="R3440">
        <v>36</v>
      </c>
      <c r="S3440">
        <v>24</v>
      </c>
      <c r="T3440">
        <v>45</v>
      </c>
      <c r="U3440">
        <v>1</v>
      </c>
      <c r="V3440">
        <v>0</v>
      </c>
      <c r="W3440">
        <v>14.985282832216669</v>
      </c>
      <c r="X3440">
        <v>129.85419501005663</v>
      </c>
      <c r="Y3440">
        <v>4.9080060997100006</v>
      </c>
      <c r="Z3440">
        <v>13.082355037145087</v>
      </c>
      <c r="AA3440">
        <v>216.84852765157635</v>
      </c>
      <c r="AB3440">
        <v>15.972732500072718</v>
      </c>
      <c r="AC3440">
        <v>12.50611736469064</v>
      </c>
      <c r="AD3440">
        <v>0</v>
      </c>
      <c r="AE3440">
        <v>408.15721649546811</v>
      </c>
    </row>
    <row r="3441" spans="1:31" x14ac:dyDescent="0.25">
      <c r="A3441">
        <v>1633229</v>
      </c>
      <c r="B3441">
        <v>1</v>
      </c>
      <c r="C3441" t="s">
        <v>80</v>
      </c>
      <c r="D3441" t="s">
        <v>106</v>
      </c>
      <c r="E3441" t="s">
        <v>131</v>
      </c>
      <c r="F3441" t="s">
        <v>10050</v>
      </c>
      <c r="G3441" t="s">
        <v>1992</v>
      </c>
      <c r="H3441" t="s">
        <v>134</v>
      </c>
      <c r="I3441" t="s">
        <v>135</v>
      </c>
      <c r="J3441" t="s">
        <v>136</v>
      </c>
      <c r="K3441" t="s">
        <v>137</v>
      </c>
      <c r="L3441" t="s">
        <v>10051</v>
      </c>
      <c r="M3441" t="s">
        <v>10052</v>
      </c>
      <c r="N3441">
        <v>10.984166666</v>
      </c>
      <c r="O3441">
        <v>0</v>
      </c>
      <c r="P3441">
        <v>3</v>
      </c>
      <c r="Q3441">
        <v>0</v>
      </c>
      <c r="R3441">
        <v>12</v>
      </c>
      <c r="S3441">
        <v>0</v>
      </c>
      <c r="T3441">
        <v>7</v>
      </c>
      <c r="U3441">
        <v>0</v>
      </c>
      <c r="V3441">
        <v>0</v>
      </c>
      <c r="W3441">
        <v>0</v>
      </c>
      <c r="X3441">
        <v>3.3213531889972479</v>
      </c>
      <c r="Y3441">
        <v>0</v>
      </c>
      <c r="Z3441">
        <v>66.547321592468052</v>
      </c>
      <c r="AA3441">
        <v>0</v>
      </c>
      <c r="AB3441">
        <v>39.444900750768213</v>
      </c>
      <c r="AC3441">
        <v>0</v>
      </c>
      <c r="AD3441">
        <v>0</v>
      </c>
      <c r="AE3441">
        <v>109.31357553223351</v>
      </c>
    </row>
    <row r="3442" spans="1:31" x14ac:dyDescent="0.25">
      <c r="A3442">
        <v>1632874</v>
      </c>
      <c r="B3442">
        <v>1</v>
      </c>
      <c r="C3442" t="s">
        <v>80</v>
      </c>
      <c r="D3442" t="s">
        <v>95</v>
      </c>
      <c r="E3442" t="s">
        <v>178</v>
      </c>
      <c r="F3442" t="s">
        <v>10053</v>
      </c>
      <c r="G3442" t="s">
        <v>187</v>
      </c>
      <c r="H3442" t="s">
        <v>149</v>
      </c>
      <c r="I3442" t="s">
        <v>135</v>
      </c>
      <c r="J3442" t="s">
        <v>136</v>
      </c>
      <c r="K3442" t="s">
        <v>137</v>
      </c>
      <c r="L3442" t="s">
        <v>10054</v>
      </c>
      <c r="M3442" t="s">
        <v>10055</v>
      </c>
      <c r="N3442">
        <v>1.6613888880000001</v>
      </c>
      <c r="O3442">
        <v>0</v>
      </c>
      <c r="P3442">
        <v>24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9.124762710958219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9.124762710958219</v>
      </c>
    </row>
    <row r="3443" spans="1:31" x14ac:dyDescent="0.25">
      <c r="A3443">
        <v>1632931</v>
      </c>
      <c r="B3443">
        <v>1</v>
      </c>
      <c r="C3443" t="s">
        <v>80</v>
      </c>
      <c r="D3443" t="s">
        <v>109</v>
      </c>
      <c r="E3443" t="s">
        <v>178</v>
      </c>
      <c r="F3443" t="s">
        <v>10056</v>
      </c>
      <c r="G3443" t="s">
        <v>227</v>
      </c>
      <c r="H3443" t="s">
        <v>149</v>
      </c>
      <c r="I3443" t="s">
        <v>135</v>
      </c>
      <c r="J3443" t="s">
        <v>136</v>
      </c>
      <c r="K3443" t="s">
        <v>137</v>
      </c>
      <c r="L3443" t="s">
        <v>10057</v>
      </c>
      <c r="M3443" t="s">
        <v>10058</v>
      </c>
      <c r="N3443">
        <v>0.33805555500000001</v>
      </c>
      <c r="O3443">
        <v>0</v>
      </c>
      <c r="P3443">
        <v>0</v>
      </c>
      <c r="Q3443">
        <v>0</v>
      </c>
      <c r="R3443">
        <v>1</v>
      </c>
      <c r="S3443">
        <v>0</v>
      </c>
      <c r="T3443">
        <v>1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1.094803671854167E-3</v>
      </c>
      <c r="AA3443">
        <v>0</v>
      </c>
      <c r="AB3443">
        <v>0.86491547375297173</v>
      </c>
      <c r="AC3443">
        <v>0</v>
      </c>
      <c r="AD3443">
        <v>0</v>
      </c>
      <c r="AE3443">
        <v>0.86601027742482595</v>
      </c>
    </row>
    <row r="3444" spans="1:31" x14ac:dyDescent="0.25">
      <c r="A3444">
        <v>1633080</v>
      </c>
      <c r="B3444">
        <v>1</v>
      </c>
      <c r="C3444" t="s">
        <v>81</v>
      </c>
      <c r="D3444" t="s">
        <v>117</v>
      </c>
      <c r="E3444" t="s">
        <v>146</v>
      </c>
      <c r="F3444" t="s">
        <v>10059</v>
      </c>
      <c r="G3444" t="s">
        <v>260</v>
      </c>
      <c r="H3444" t="s">
        <v>149</v>
      </c>
      <c r="I3444" t="s">
        <v>135</v>
      </c>
      <c r="J3444" t="s">
        <v>136</v>
      </c>
      <c r="K3444" t="s">
        <v>137</v>
      </c>
      <c r="L3444" t="s">
        <v>10060</v>
      </c>
      <c r="M3444" t="s">
        <v>10061</v>
      </c>
      <c r="N3444">
        <v>0.48944444399999998</v>
      </c>
      <c r="O3444">
        <v>0</v>
      </c>
      <c r="P3444">
        <v>253</v>
      </c>
      <c r="Q3444">
        <v>0</v>
      </c>
      <c r="R3444">
        <v>0</v>
      </c>
      <c r="S3444">
        <v>0</v>
      </c>
      <c r="T3444">
        <v>74</v>
      </c>
      <c r="U3444">
        <v>0</v>
      </c>
      <c r="V3444">
        <v>0</v>
      </c>
      <c r="W3444">
        <v>0</v>
      </c>
      <c r="X3444">
        <v>15.179690590327647</v>
      </c>
      <c r="Y3444">
        <v>0</v>
      </c>
      <c r="Z3444">
        <v>0</v>
      </c>
      <c r="AA3444">
        <v>0</v>
      </c>
      <c r="AB3444">
        <v>11.87141553224402</v>
      </c>
      <c r="AC3444">
        <v>0</v>
      </c>
      <c r="AD3444">
        <v>0</v>
      </c>
      <c r="AE3444">
        <v>27.051106122571667</v>
      </c>
    </row>
    <row r="3445" spans="1:31" x14ac:dyDescent="0.25">
      <c r="A3445">
        <v>1632582</v>
      </c>
      <c r="B3445">
        <v>1</v>
      </c>
      <c r="C3445" t="s">
        <v>81</v>
      </c>
      <c r="D3445" t="s">
        <v>120</v>
      </c>
      <c r="E3445" t="s">
        <v>204</v>
      </c>
      <c r="F3445" t="s">
        <v>10062</v>
      </c>
      <c r="G3445" t="s">
        <v>148</v>
      </c>
      <c r="H3445" t="s">
        <v>134</v>
      </c>
      <c r="I3445" t="s">
        <v>135</v>
      </c>
      <c r="J3445" t="s">
        <v>136</v>
      </c>
      <c r="K3445" t="s">
        <v>143</v>
      </c>
      <c r="L3445" t="s">
        <v>10063</v>
      </c>
      <c r="M3445" t="s">
        <v>10064</v>
      </c>
      <c r="N3445">
        <v>7.9541666659999999</v>
      </c>
      <c r="O3445">
        <v>0</v>
      </c>
      <c r="P3445">
        <v>488</v>
      </c>
      <c r="Q3445">
        <v>28</v>
      </c>
      <c r="R3445">
        <v>53</v>
      </c>
      <c r="S3445">
        <v>3</v>
      </c>
      <c r="T3445">
        <v>32</v>
      </c>
      <c r="U3445">
        <v>0</v>
      </c>
      <c r="V3445">
        <v>1</v>
      </c>
      <c r="W3445">
        <v>0</v>
      </c>
      <c r="X3445">
        <v>901.80986297472305</v>
      </c>
      <c r="Y3445">
        <v>110.35166430758721</v>
      </c>
      <c r="Z3445">
        <v>96.905162210084939</v>
      </c>
      <c r="AA3445">
        <v>312.85207688864597</v>
      </c>
      <c r="AB3445">
        <v>215.25600887726037</v>
      </c>
      <c r="AC3445">
        <v>0</v>
      </c>
      <c r="AD3445">
        <v>1.8763363012608614</v>
      </c>
      <c r="AE3445">
        <v>1639.0511115595625</v>
      </c>
    </row>
    <row r="3446" spans="1:31" x14ac:dyDescent="0.25">
      <c r="A3446">
        <v>1633223</v>
      </c>
      <c r="B3446">
        <v>1</v>
      </c>
      <c r="C3446" t="s">
        <v>80</v>
      </c>
      <c r="D3446" t="s">
        <v>94</v>
      </c>
      <c r="E3446" t="s">
        <v>140</v>
      </c>
      <c r="F3446" t="s">
        <v>10065</v>
      </c>
      <c r="G3446" t="s">
        <v>161</v>
      </c>
      <c r="H3446" t="s">
        <v>134</v>
      </c>
      <c r="I3446" t="s">
        <v>135</v>
      </c>
      <c r="J3446" t="s">
        <v>136</v>
      </c>
      <c r="K3446" t="s">
        <v>137</v>
      </c>
      <c r="L3446" t="s">
        <v>10066</v>
      </c>
      <c r="M3446" t="s">
        <v>10067</v>
      </c>
      <c r="N3446">
        <v>0.47111111100000003</v>
      </c>
      <c r="O3446">
        <v>0</v>
      </c>
      <c r="P3446">
        <v>1187</v>
      </c>
      <c r="Q3446">
        <v>62</v>
      </c>
      <c r="R3446">
        <v>129</v>
      </c>
      <c r="S3446">
        <v>28</v>
      </c>
      <c r="T3446">
        <v>132</v>
      </c>
      <c r="U3446">
        <v>12</v>
      </c>
      <c r="V3446">
        <v>0</v>
      </c>
      <c r="W3446">
        <v>0</v>
      </c>
      <c r="X3446">
        <v>95.198481283500939</v>
      </c>
      <c r="Y3446">
        <v>218.89508101321309</v>
      </c>
      <c r="Z3446">
        <v>14.784105949975677</v>
      </c>
      <c r="AA3446">
        <v>70.774830589054233</v>
      </c>
      <c r="AB3446">
        <v>34.939885060622082</v>
      </c>
      <c r="AC3446">
        <v>1259.3883241541068</v>
      </c>
      <c r="AD3446">
        <v>0</v>
      </c>
      <c r="AE3446">
        <v>1693.9807080504729</v>
      </c>
    </row>
    <row r="3447" spans="1:31" x14ac:dyDescent="0.25">
      <c r="A3447">
        <v>1632599</v>
      </c>
      <c r="B3447">
        <v>1</v>
      </c>
      <c r="C3447" t="s">
        <v>80</v>
      </c>
      <c r="D3447" t="s">
        <v>103</v>
      </c>
      <c r="E3447" t="s">
        <v>131</v>
      </c>
      <c r="F3447" t="s">
        <v>10068</v>
      </c>
      <c r="G3447" t="s">
        <v>148</v>
      </c>
      <c r="H3447" t="s">
        <v>134</v>
      </c>
      <c r="I3447" t="s">
        <v>135</v>
      </c>
      <c r="J3447" t="s">
        <v>136</v>
      </c>
      <c r="K3447" t="s">
        <v>143</v>
      </c>
      <c r="L3447" t="s">
        <v>10069</v>
      </c>
      <c r="M3447" t="s">
        <v>10070</v>
      </c>
      <c r="N3447">
        <v>7.563055555</v>
      </c>
      <c r="O3447">
        <v>0</v>
      </c>
      <c r="P3447">
        <v>8</v>
      </c>
      <c r="Q3447">
        <v>0</v>
      </c>
      <c r="R3447">
        <v>27</v>
      </c>
      <c r="S3447">
        <v>1</v>
      </c>
      <c r="T3447">
        <v>6</v>
      </c>
      <c r="U3447">
        <v>0</v>
      </c>
      <c r="V3447">
        <v>0</v>
      </c>
      <c r="W3447">
        <v>0</v>
      </c>
      <c r="X3447">
        <v>22.880409586740956</v>
      </c>
      <c r="Y3447">
        <v>0</v>
      </c>
      <c r="Z3447">
        <v>96.815370503309055</v>
      </c>
      <c r="AA3447">
        <v>419.51895691473732</v>
      </c>
      <c r="AB3447">
        <v>49.792520273834008</v>
      </c>
      <c r="AC3447">
        <v>0</v>
      </c>
      <c r="AD3447">
        <v>0</v>
      </c>
      <c r="AE3447">
        <v>589.00725727862141</v>
      </c>
    </row>
    <row r="3448" spans="1:31" x14ac:dyDescent="0.25">
      <c r="A3448">
        <v>1633186</v>
      </c>
      <c r="B3448">
        <v>1</v>
      </c>
      <c r="C3448" t="s">
        <v>80</v>
      </c>
      <c r="D3448" t="s">
        <v>90</v>
      </c>
      <c r="E3448" t="s">
        <v>178</v>
      </c>
      <c r="F3448" t="s">
        <v>7027</v>
      </c>
      <c r="G3448" t="s">
        <v>227</v>
      </c>
      <c r="H3448" t="s">
        <v>149</v>
      </c>
      <c r="I3448" t="s">
        <v>135</v>
      </c>
      <c r="J3448" t="s">
        <v>136</v>
      </c>
      <c r="K3448" t="s">
        <v>137</v>
      </c>
      <c r="L3448" t="s">
        <v>10071</v>
      </c>
      <c r="M3448" t="s">
        <v>10072</v>
      </c>
      <c r="N3448">
        <v>2.5452777769999999</v>
      </c>
      <c r="O3448">
        <v>0</v>
      </c>
      <c r="P3448">
        <v>65</v>
      </c>
      <c r="Q3448">
        <v>0</v>
      </c>
      <c r="R3448">
        <v>0</v>
      </c>
      <c r="S3448">
        <v>0</v>
      </c>
      <c r="T3448">
        <v>11</v>
      </c>
      <c r="U3448">
        <v>0</v>
      </c>
      <c r="V3448">
        <v>0</v>
      </c>
      <c r="W3448">
        <v>0</v>
      </c>
      <c r="X3448">
        <v>39.068458993852062</v>
      </c>
      <c r="Y3448">
        <v>0</v>
      </c>
      <c r="Z3448">
        <v>0</v>
      </c>
      <c r="AA3448">
        <v>0</v>
      </c>
      <c r="AB3448">
        <v>14.033892365033148</v>
      </c>
      <c r="AC3448">
        <v>0</v>
      </c>
      <c r="AD3448">
        <v>0</v>
      </c>
      <c r="AE3448">
        <v>53.102351358885208</v>
      </c>
    </row>
    <row r="3449" spans="1:31" x14ac:dyDescent="0.25">
      <c r="A3449">
        <v>1633209</v>
      </c>
      <c r="B3449">
        <v>1</v>
      </c>
      <c r="C3449" t="s">
        <v>80</v>
      </c>
      <c r="D3449" t="s">
        <v>84</v>
      </c>
      <c r="E3449" t="s">
        <v>362</v>
      </c>
      <c r="F3449" t="s">
        <v>10073</v>
      </c>
      <c r="G3449" t="s">
        <v>900</v>
      </c>
      <c r="H3449" t="s">
        <v>149</v>
      </c>
      <c r="I3449" t="s">
        <v>135</v>
      </c>
      <c r="J3449" t="s">
        <v>136</v>
      </c>
      <c r="K3449" t="s">
        <v>137</v>
      </c>
      <c r="L3449" t="s">
        <v>10074</v>
      </c>
      <c r="M3449" t="s">
        <v>10075</v>
      </c>
      <c r="N3449">
        <v>3.1511111110000001</v>
      </c>
      <c r="O3449">
        <v>0</v>
      </c>
      <c r="P3449">
        <v>49</v>
      </c>
      <c r="Q3449">
        <v>0</v>
      </c>
      <c r="R3449">
        <v>0</v>
      </c>
      <c r="S3449">
        <v>0</v>
      </c>
      <c r="T3449">
        <v>2</v>
      </c>
      <c r="U3449">
        <v>0</v>
      </c>
      <c r="V3449">
        <v>0</v>
      </c>
      <c r="W3449">
        <v>0</v>
      </c>
      <c r="X3449">
        <v>31.509929103202584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31.509929103202584</v>
      </c>
    </row>
    <row r="3450" spans="1:31" x14ac:dyDescent="0.25">
      <c r="A3450">
        <v>1633140</v>
      </c>
      <c r="B3450">
        <v>1</v>
      </c>
      <c r="C3450" t="s">
        <v>80</v>
      </c>
      <c r="D3450" t="s">
        <v>90</v>
      </c>
      <c r="E3450" t="s">
        <v>642</v>
      </c>
      <c r="F3450" t="s">
        <v>10076</v>
      </c>
      <c r="G3450" t="s">
        <v>161</v>
      </c>
      <c r="H3450" t="s">
        <v>134</v>
      </c>
      <c r="I3450" t="s">
        <v>135</v>
      </c>
      <c r="J3450" t="s">
        <v>136</v>
      </c>
      <c r="K3450" t="s">
        <v>137</v>
      </c>
      <c r="L3450" t="s">
        <v>10077</v>
      </c>
      <c r="M3450" t="s">
        <v>10078</v>
      </c>
      <c r="N3450">
        <v>0.77222222200000001</v>
      </c>
      <c r="O3450">
        <v>0</v>
      </c>
      <c r="P3450">
        <v>5809</v>
      </c>
      <c r="Q3450">
        <v>0</v>
      </c>
      <c r="R3450">
        <v>0</v>
      </c>
      <c r="S3450">
        <v>0</v>
      </c>
      <c r="T3450">
        <v>459</v>
      </c>
      <c r="U3450">
        <v>0</v>
      </c>
      <c r="V3450">
        <v>0</v>
      </c>
      <c r="W3450">
        <v>0</v>
      </c>
      <c r="X3450">
        <v>1598.005853963565</v>
      </c>
      <c r="Y3450">
        <v>0</v>
      </c>
      <c r="Z3450">
        <v>0</v>
      </c>
      <c r="AA3450">
        <v>0</v>
      </c>
      <c r="AB3450">
        <v>196.61834864402886</v>
      </c>
      <c r="AC3450">
        <v>0</v>
      </c>
      <c r="AD3450">
        <v>0</v>
      </c>
      <c r="AE3450">
        <v>1794.6242026075938</v>
      </c>
    </row>
    <row r="3451" spans="1:31" x14ac:dyDescent="0.25">
      <c r="A3451">
        <v>1632645</v>
      </c>
      <c r="B3451">
        <v>1</v>
      </c>
      <c r="C3451" t="s">
        <v>81</v>
      </c>
      <c r="D3451" t="s">
        <v>115</v>
      </c>
      <c r="E3451" t="s">
        <v>178</v>
      </c>
      <c r="F3451" t="s">
        <v>10079</v>
      </c>
      <c r="G3451" t="s">
        <v>187</v>
      </c>
      <c r="H3451" t="s">
        <v>149</v>
      </c>
      <c r="I3451" t="s">
        <v>135</v>
      </c>
      <c r="J3451" t="s">
        <v>136</v>
      </c>
      <c r="K3451" t="s">
        <v>137</v>
      </c>
      <c r="L3451" t="s">
        <v>10080</v>
      </c>
      <c r="M3451" t="s">
        <v>10081</v>
      </c>
      <c r="N3451">
        <v>4.181944444</v>
      </c>
      <c r="O3451">
        <v>0</v>
      </c>
      <c r="P3451">
        <v>25</v>
      </c>
      <c r="Q3451">
        <v>0</v>
      </c>
      <c r="R3451">
        <v>2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9.2608620562896622</v>
      </c>
      <c r="Y3451">
        <v>0</v>
      </c>
      <c r="Z3451">
        <v>6.1553542708770836E-2</v>
      </c>
      <c r="AA3451">
        <v>0</v>
      </c>
      <c r="AB3451">
        <v>0</v>
      </c>
      <c r="AC3451">
        <v>0</v>
      </c>
      <c r="AD3451">
        <v>0</v>
      </c>
      <c r="AE3451">
        <v>9.3224155989984325</v>
      </c>
    </row>
    <row r="3452" spans="1:31" x14ac:dyDescent="0.25">
      <c r="A3452">
        <v>1632622</v>
      </c>
      <c r="B3452">
        <v>1</v>
      </c>
      <c r="C3452" t="s">
        <v>80</v>
      </c>
      <c r="D3452" t="s">
        <v>96</v>
      </c>
      <c r="E3452" t="s">
        <v>178</v>
      </c>
      <c r="F3452" t="s">
        <v>10082</v>
      </c>
      <c r="G3452" t="s">
        <v>403</v>
      </c>
      <c r="H3452" t="s">
        <v>149</v>
      </c>
      <c r="I3452" t="s">
        <v>135</v>
      </c>
      <c r="J3452" t="s">
        <v>136</v>
      </c>
      <c r="K3452" t="s">
        <v>137</v>
      </c>
      <c r="L3452" t="s">
        <v>10083</v>
      </c>
      <c r="M3452" t="s">
        <v>10084</v>
      </c>
      <c r="N3452">
        <v>5.3652777770000002</v>
      </c>
      <c r="O3452">
        <v>0</v>
      </c>
      <c r="P3452">
        <v>45</v>
      </c>
      <c r="Q3452">
        <v>0</v>
      </c>
      <c r="R3452">
        <v>1</v>
      </c>
      <c r="S3452">
        <v>0</v>
      </c>
      <c r="T3452">
        <v>2</v>
      </c>
      <c r="U3452">
        <v>0</v>
      </c>
      <c r="V3452">
        <v>0</v>
      </c>
      <c r="W3452">
        <v>0</v>
      </c>
      <c r="X3452">
        <v>125.98486413041267</v>
      </c>
      <c r="Y3452">
        <v>0</v>
      </c>
      <c r="Z3452">
        <v>0.4753592229097342</v>
      </c>
      <c r="AA3452">
        <v>0</v>
      </c>
      <c r="AB3452">
        <v>19.179660213741506</v>
      </c>
      <c r="AC3452">
        <v>0</v>
      </c>
      <c r="AD3452">
        <v>0</v>
      </c>
      <c r="AE3452">
        <v>145.63988356706392</v>
      </c>
    </row>
    <row r="3453" spans="1:31" x14ac:dyDescent="0.25">
      <c r="A3453">
        <v>1632768</v>
      </c>
      <c r="B3453">
        <v>1</v>
      </c>
      <c r="C3453" t="s">
        <v>80</v>
      </c>
      <c r="D3453" t="s">
        <v>105</v>
      </c>
      <c r="E3453" t="s">
        <v>178</v>
      </c>
      <c r="F3453" t="s">
        <v>10085</v>
      </c>
      <c r="G3453" t="s">
        <v>227</v>
      </c>
      <c r="H3453" t="s">
        <v>149</v>
      </c>
      <c r="I3453" t="s">
        <v>135</v>
      </c>
      <c r="J3453" t="s">
        <v>136</v>
      </c>
      <c r="K3453" t="s">
        <v>137</v>
      </c>
      <c r="L3453" t="s">
        <v>10086</v>
      </c>
      <c r="M3453" t="s">
        <v>10087</v>
      </c>
      <c r="N3453">
        <v>1.707222222</v>
      </c>
      <c r="O3453">
        <v>0</v>
      </c>
      <c r="P3453">
        <v>86</v>
      </c>
      <c r="Q3453">
        <v>0</v>
      </c>
      <c r="R3453">
        <v>0</v>
      </c>
      <c r="S3453">
        <v>0</v>
      </c>
      <c r="T3453">
        <v>4</v>
      </c>
      <c r="U3453">
        <v>0</v>
      </c>
      <c r="V3453">
        <v>0</v>
      </c>
      <c r="W3453">
        <v>0</v>
      </c>
      <c r="X3453">
        <v>38.505900686073687</v>
      </c>
      <c r="Y3453">
        <v>0</v>
      </c>
      <c r="Z3453">
        <v>0</v>
      </c>
      <c r="AA3453">
        <v>0</v>
      </c>
      <c r="AB3453">
        <v>5.1326844554225026</v>
      </c>
      <c r="AC3453">
        <v>0</v>
      </c>
      <c r="AD3453">
        <v>0</v>
      </c>
      <c r="AE3453">
        <v>43.638585141496193</v>
      </c>
    </row>
    <row r="3454" spans="1:31" x14ac:dyDescent="0.25">
      <c r="A3454">
        <v>1632662</v>
      </c>
      <c r="B3454">
        <v>1</v>
      </c>
      <c r="C3454" t="s">
        <v>80</v>
      </c>
      <c r="D3454" t="s">
        <v>86</v>
      </c>
      <c r="E3454" t="s">
        <v>146</v>
      </c>
      <c r="F3454" t="s">
        <v>10088</v>
      </c>
      <c r="G3454" t="s">
        <v>295</v>
      </c>
      <c r="H3454" t="s">
        <v>149</v>
      </c>
      <c r="I3454" t="s">
        <v>135</v>
      </c>
      <c r="J3454" t="s">
        <v>136</v>
      </c>
      <c r="K3454" t="s">
        <v>137</v>
      </c>
      <c r="L3454" t="s">
        <v>10089</v>
      </c>
      <c r="M3454" t="s">
        <v>10090</v>
      </c>
      <c r="N3454">
        <v>2.6752777769999998</v>
      </c>
      <c r="O3454">
        <v>0</v>
      </c>
      <c r="P3454">
        <v>119</v>
      </c>
      <c r="Q3454">
        <v>0</v>
      </c>
      <c r="R3454">
        <v>7</v>
      </c>
      <c r="S3454">
        <v>0</v>
      </c>
      <c r="T3454">
        <v>10</v>
      </c>
      <c r="U3454">
        <v>0</v>
      </c>
      <c r="V3454">
        <v>0</v>
      </c>
      <c r="W3454">
        <v>0</v>
      </c>
      <c r="X3454">
        <v>171.90714673975637</v>
      </c>
      <c r="Y3454">
        <v>0</v>
      </c>
      <c r="Z3454">
        <v>4.1640991220544477</v>
      </c>
      <c r="AA3454">
        <v>0</v>
      </c>
      <c r="AB3454">
        <v>88.542214842762036</v>
      </c>
      <c r="AC3454">
        <v>0</v>
      </c>
      <c r="AD3454">
        <v>0</v>
      </c>
      <c r="AE3454">
        <v>264.61346070457284</v>
      </c>
    </row>
    <row r="3455" spans="1:31" x14ac:dyDescent="0.25">
      <c r="A3455">
        <v>1632994</v>
      </c>
      <c r="B3455">
        <v>1</v>
      </c>
      <c r="C3455" t="s">
        <v>80</v>
      </c>
      <c r="D3455" t="s">
        <v>90</v>
      </c>
      <c r="E3455" t="s">
        <v>146</v>
      </c>
      <c r="F3455" t="s">
        <v>10091</v>
      </c>
      <c r="G3455" t="s">
        <v>231</v>
      </c>
      <c r="H3455" t="s">
        <v>149</v>
      </c>
      <c r="I3455" t="s">
        <v>135</v>
      </c>
      <c r="J3455" t="s">
        <v>136</v>
      </c>
      <c r="K3455" t="s">
        <v>137</v>
      </c>
      <c r="L3455" t="s">
        <v>10092</v>
      </c>
      <c r="M3455" t="s">
        <v>10093</v>
      </c>
      <c r="N3455">
        <v>0.51527777699999999</v>
      </c>
      <c r="O3455">
        <v>0</v>
      </c>
      <c r="P3455">
        <v>752</v>
      </c>
      <c r="Q3455">
        <v>0</v>
      </c>
      <c r="R3455">
        <v>0</v>
      </c>
      <c r="S3455">
        <v>0</v>
      </c>
      <c r="T3455">
        <v>50</v>
      </c>
      <c r="U3455">
        <v>0</v>
      </c>
      <c r="V3455">
        <v>0</v>
      </c>
      <c r="W3455">
        <v>0</v>
      </c>
      <c r="X3455">
        <v>155.51895106011506</v>
      </c>
      <c r="Y3455">
        <v>0</v>
      </c>
      <c r="Z3455">
        <v>0</v>
      </c>
      <c r="AA3455">
        <v>0</v>
      </c>
      <c r="AB3455">
        <v>16.794024565851615</v>
      </c>
      <c r="AC3455">
        <v>0</v>
      </c>
      <c r="AD3455">
        <v>0</v>
      </c>
      <c r="AE3455">
        <v>172.31297562596666</v>
      </c>
    </row>
    <row r="3456" spans="1:31" x14ac:dyDescent="0.25">
      <c r="A3456">
        <v>1633146</v>
      </c>
      <c r="B3456">
        <v>1</v>
      </c>
      <c r="C3456" t="s">
        <v>80</v>
      </c>
      <c r="D3456" t="s">
        <v>93</v>
      </c>
      <c r="E3456" t="s">
        <v>152</v>
      </c>
      <c r="F3456" t="s">
        <v>10094</v>
      </c>
      <c r="G3456" t="s">
        <v>154</v>
      </c>
      <c r="H3456" t="s">
        <v>149</v>
      </c>
      <c r="I3456" t="s">
        <v>135</v>
      </c>
      <c r="J3456" t="s">
        <v>136</v>
      </c>
      <c r="K3456" t="s">
        <v>137</v>
      </c>
      <c r="L3456" t="s">
        <v>10095</v>
      </c>
      <c r="M3456" t="s">
        <v>10096</v>
      </c>
      <c r="N3456">
        <v>3.0380555550000001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0.48729598539863994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0.48729598539863994</v>
      </c>
    </row>
    <row r="3457" spans="1:31" x14ac:dyDescent="0.25">
      <c r="A3457">
        <v>1632854</v>
      </c>
      <c r="B3457">
        <v>1</v>
      </c>
      <c r="C3457" t="s">
        <v>80</v>
      </c>
      <c r="D3457" t="s">
        <v>96</v>
      </c>
      <c r="E3457" t="s">
        <v>178</v>
      </c>
      <c r="F3457" t="s">
        <v>10097</v>
      </c>
      <c r="G3457" t="s">
        <v>227</v>
      </c>
      <c r="H3457" t="s">
        <v>149</v>
      </c>
      <c r="I3457" t="s">
        <v>135</v>
      </c>
      <c r="J3457" t="s">
        <v>136</v>
      </c>
      <c r="K3457" t="s">
        <v>137</v>
      </c>
      <c r="L3457" t="s">
        <v>10098</v>
      </c>
      <c r="M3457" t="s">
        <v>10099</v>
      </c>
      <c r="N3457">
        <v>6.4955555550000001</v>
      </c>
      <c r="O3457">
        <v>0</v>
      </c>
      <c r="P3457">
        <v>31</v>
      </c>
      <c r="Q3457">
        <v>0</v>
      </c>
      <c r="R3457">
        <v>0</v>
      </c>
      <c r="S3457">
        <v>0</v>
      </c>
      <c r="T3457">
        <v>13</v>
      </c>
      <c r="U3457">
        <v>0</v>
      </c>
      <c r="V3457">
        <v>0</v>
      </c>
      <c r="W3457">
        <v>0</v>
      </c>
      <c r="X3457">
        <v>54.564725091021742</v>
      </c>
      <c r="Y3457">
        <v>0</v>
      </c>
      <c r="Z3457">
        <v>0</v>
      </c>
      <c r="AA3457">
        <v>0</v>
      </c>
      <c r="AB3457">
        <v>61.795351032380729</v>
      </c>
      <c r="AC3457">
        <v>0</v>
      </c>
      <c r="AD3457">
        <v>0</v>
      </c>
      <c r="AE3457">
        <v>116.36007612340248</v>
      </c>
    </row>
    <row r="3458" spans="1:31" x14ac:dyDescent="0.25">
      <c r="A3458">
        <v>1633246</v>
      </c>
      <c r="B3458">
        <v>1</v>
      </c>
      <c r="C3458" t="s">
        <v>80</v>
      </c>
      <c r="D3458" t="s">
        <v>105</v>
      </c>
      <c r="E3458" t="s">
        <v>152</v>
      </c>
      <c r="F3458" t="s">
        <v>10100</v>
      </c>
      <c r="G3458" t="s">
        <v>154</v>
      </c>
      <c r="H3458" t="s">
        <v>149</v>
      </c>
      <c r="I3458" t="s">
        <v>135</v>
      </c>
      <c r="J3458" t="s">
        <v>136</v>
      </c>
      <c r="K3458" t="s">
        <v>137</v>
      </c>
      <c r="L3458" t="s">
        <v>10101</v>
      </c>
      <c r="M3458" t="s">
        <v>10102</v>
      </c>
      <c r="N3458">
        <v>12.174444444000001</v>
      </c>
      <c r="O3458">
        <v>0</v>
      </c>
      <c r="P3458">
        <v>1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6.1760280306141739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6.1760280306141739</v>
      </c>
    </row>
    <row r="3459" spans="1:31" x14ac:dyDescent="0.25">
      <c r="A3459">
        <v>1632808</v>
      </c>
      <c r="B3459">
        <v>1</v>
      </c>
      <c r="C3459" t="s">
        <v>81</v>
      </c>
      <c r="D3459" t="s">
        <v>120</v>
      </c>
      <c r="E3459" t="s">
        <v>152</v>
      </c>
      <c r="F3459" t="s">
        <v>10103</v>
      </c>
      <c r="G3459" t="s">
        <v>154</v>
      </c>
      <c r="H3459" t="s">
        <v>149</v>
      </c>
      <c r="I3459" t="s">
        <v>135</v>
      </c>
      <c r="J3459" t="s">
        <v>136</v>
      </c>
      <c r="K3459" t="s">
        <v>137</v>
      </c>
      <c r="L3459" t="s">
        <v>10104</v>
      </c>
      <c r="M3459" t="s">
        <v>10105</v>
      </c>
      <c r="N3459">
        <v>1.467777777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0.17905956386905111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0.17905956386905111</v>
      </c>
    </row>
    <row r="3460" spans="1:31" x14ac:dyDescent="0.25">
      <c r="A3460">
        <v>1632559</v>
      </c>
      <c r="B3460">
        <v>1</v>
      </c>
      <c r="C3460" t="s">
        <v>80</v>
      </c>
      <c r="D3460" t="s">
        <v>82</v>
      </c>
      <c r="E3460" t="s">
        <v>152</v>
      </c>
      <c r="F3460" t="s">
        <v>10106</v>
      </c>
      <c r="G3460" t="s">
        <v>507</v>
      </c>
      <c r="H3460" t="s">
        <v>149</v>
      </c>
      <c r="I3460" t="s">
        <v>135</v>
      </c>
      <c r="J3460" t="s">
        <v>136</v>
      </c>
      <c r="K3460" t="s">
        <v>137</v>
      </c>
      <c r="L3460" t="s">
        <v>10107</v>
      </c>
      <c r="M3460" t="s">
        <v>10108</v>
      </c>
      <c r="N3460">
        <v>2.2458333330000002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2.2512537233322263</v>
      </c>
      <c r="AC3460">
        <v>0</v>
      </c>
      <c r="AD3460">
        <v>0</v>
      </c>
      <c r="AE3460">
        <v>2.2512537233322263</v>
      </c>
    </row>
    <row r="3461" spans="1:31" x14ac:dyDescent="0.25">
      <c r="A3461">
        <v>1632562</v>
      </c>
      <c r="B3461">
        <v>1</v>
      </c>
      <c r="C3461" t="s">
        <v>80</v>
      </c>
      <c r="D3461" t="s">
        <v>110</v>
      </c>
      <c r="E3461" t="s">
        <v>362</v>
      </c>
      <c r="F3461" t="s">
        <v>8709</v>
      </c>
      <c r="G3461" t="s">
        <v>900</v>
      </c>
      <c r="H3461" t="s">
        <v>149</v>
      </c>
      <c r="I3461" t="s">
        <v>135</v>
      </c>
      <c r="J3461" t="s">
        <v>136</v>
      </c>
      <c r="K3461" t="s">
        <v>137</v>
      </c>
      <c r="L3461" t="s">
        <v>10109</v>
      </c>
      <c r="M3461" t="s">
        <v>10110</v>
      </c>
      <c r="N3461">
        <v>1.6147222219999999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11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43.913202404298893</v>
      </c>
      <c r="AC3461">
        <v>0</v>
      </c>
      <c r="AD3461">
        <v>0</v>
      </c>
      <c r="AE3461">
        <v>43.913202404298893</v>
      </c>
    </row>
    <row r="3462" spans="1:31" x14ac:dyDescent="0.25">
      <c r="A3462">
        <v>1632954</v>
      </c>
      <c r="B3462">
        <v>1</v>
      </c>
      <c r="C3462" t="s">
        <v>81</v>
      </c>
      <c r="D3462" t="s">
        <v>121</v>
      </c>
      <c r="E3462" t="s">
        <v>204</v>
      </c>
      <c r="F3462" t="s">
        <v>8990</v>
      </c>
      <c r="G3462" t="s">
        <v>161</v>
      </c>
      <c r="H3462" t="s">
        <v>134</v>
      </c>
      <c r="I3462" t="s">
        <v>135</v>
      </c>
      <c r="J3462" t="s">
        <v>136</v>
      </c>
      <c r="K3462" t="s">
        <v>137</v>
      </c>
      <c r="L3462" t="s">
        <v>10111</v>
      </c>
      <c r="M3462" t="s">
        <v>10112</v>
      </c>
      <c r="N3462">
        <v>1.059722222</v>
      </c>
      <c r="O3462">
        <v>0</v>
      </c>
      <c r="P3462">
        <v>699</v>
      </c>
      <c r="Q3462">
        <v>0</v>
      </c>
      <c r="R3462">
        <v>10</v>
      </c>
      <c r="S3462">
        <v>4</v>
      </c>
      <c r="T3462">
        <v>47</v>
      </c>
      <c r="U3462">
        <v>0</v>
      </c>
      <c r="V3462">
        <v>0</v>
      </c>
      <c r="W3462">
        <v>0</v>
      </c>
      <c r="X3462">
        <v>74.71403414443246</v>
      </c>
      <c r="Y3462">
        <v>0</v>
      </c>
      <c r="Z3462">
        <v>0.28656987904343745</v>
      </c>
      <c r="AA3462">
        <v>20.531179570190005</v>
      </c>
      <c r="AB3462">
        <v>17.338099833013683</v>
      </c>
      <c r="AC3462">
        <v>0</v>
      </c>
      <c r="AD3462">
        <v>0</v>
      </c>
      <c r="AE3462">
        <v>112.86988342667959</v>
      </c>
    </row>
    <row r="3463" spans="1:31" x14ac:dyDescent="0.25">
      <c r="A3463">
        <v>1632728</v>
      </c>
      <c r="B3463">
        <v>1</v>
      </c>
      <c r="C3463" t="s">
        <v>80</v>
      </c>
      <c r="D3463" t="s">
        <v>97</v>
      </c>
      <c r="E3463" t="s">
        <v>362</v>
      </c>
      <c r="F3463" t="s">
        <v>10113</v>
      </c>
      <c r="G3463" t="s">
        <v>359</v>
      </c>
      <c r="H3463" t="s">
        <v>149</v>
      </c>
      <c r="I3463" t="s">
        <v>135</v>
      </c>
      <c r="J3463" t="s">
        <v>136</v>
      </c>
      <c r="K3463" t="s">
        <v>137</v>
      </c>
      <c r="L3463" t="s">
        <v>10114</v>
      </c>
      <c r="M3463" t="s">
        <v>10115</v>
      </c>
      <c r="N3463">
        <v>5.9047222220000002</v>
      </c>
      <c r="O3463">
        <v>0</v>
      </c>
      <c r="P3463">
        <v>37</v>
      </c>
      <c r="Q3463">
        <v>0</v>
      </c>
      <c r="R3463">
        <v>0</v>
      </c>
      <c r="S3463">
        <v>0</v>
      </c>
      <c r="T3463">
        <v>1</v>
      </c>
      <c r="U3463">
        <v>0</v>
      </c>
      <c r="V3463">
        <v>0</v>
      </c>
      <c r="W3463">
        <v>0</v>
      </c>
      <c r="X3463">
        <v>174.9665239479796</v>
      </c>
      <c r="Y3463">
        <v>0</v>
      </c>
      <c r="Z3463">
        <v>0</v>
      </c>
      <c r="AA3463">
        <v>0</v>
      </c>
      <c r="AB3463">
        <v>3.4377538992448393</v>
      </c>
      <c r="AC3463">
        <v>0</v>
      </c>
      <c r="AD3463">
        <v>0</v>
      </c>
      <c r="AE3463">
        <v>178.40427784722442</v>
      </c>
    </row>
    <row r="3464" spans="1:31" x14ac:dyDescent="0.25">
      <c r="A3464">
        <v>1633083</v>
      </c>
      <c r="B3464">
        <v>1</v>
      </c>
      <c r="C3464" t="s">
        <v>80</v>
      </c>
      <c r="D3464" t="s">
        <v>103</v>
      </c>
      <c r="E3464" t="s">
        <v>146</v>
      </c>
      <c r="F3464" t="s">
        <v>10116</v>
      </c>
      <c r="G3464" t="s">
        <v>359</v>
      </c>
      <c r="H3464" t="s">
        <v>149</v>
      </c>
      <c r="I3464" t="s">
        <v>135</v>
      </c>
      <c r="J3464" t="s">
        <v>136</v>
      </c>
      <c r="K3464" t="s">
        <v>137</v>
      </c>
      <c r="L3464" t="s">
        <v>10117</v>
      </c>
      <c r="M3464" t="s">
        <v>10118</v>
      </c>
      <c r="N3464">
        <v>2.5449999999999999</v>
      </c>
      <c r="O3464">
        <v>0</v>
      </c>
      <c r="P3464">
        <v>95</v>
      </c>
      <c r="Q3464">
        <v>0</v>
      </c>
      <c r="R3464">
        <v>19</v>
      </c>
      <c r="S3464">
        <v>0</v>
      </c>
      <c r="T3464">
        <v>31</v>
      </c>
      <c r="U3464">
        <v>0</v>
      </c>
      <c r="V3464">
        <v>0</v>
      </c>
      <c r="W3464">
        <v>0</v>
      </c>
      <c r="X3464">
        <v>50.362645335412253</v>
      </c>
      <c r="Y3464">
        <v>0</v>
      </c>
      <c r="Z3464">
        <v>22.952446875317001</v>
      </c>
      <c r="AA3464">
        <v>0</v>
      </c>
      <c r="AB3464">
        <v>84.48022167357918</v>
      </c>
      <c r="AC3464">
        <v>0</v>
      </c>
      <c r="AD3464">
        <v>0</v>
      </c>
      <c r="AE3464">
        <v>157.79531388430843</v>
      </c>
    </row>
    <row r="3465" spans="1:31" x14ac:dyDescent="0.25">
      <c r="A3465">
        <v>1632871</v>
      </c>
      <c r="B3465">
        <v>1</v>
      </c>
      <c r="C3465" t="s">
        <v>80</v>
      </c>
      <c r="D3465" t="s">
        <v>104</v>
      </c>
      <c r="E3465" t="s">
        <v>146</v>
      </c>
      <c r="F3465" t="s">
        <v>9494</v>
      </c>
      <c r="G3465" t="s">
        <v>260</v>
      </c>
      <c r="H3465" t="s">
        <v>149</v>
      </c>
      <c r="I3465" t="s">
        <v>135</v>
      </c>
      <c r="J3465" t="s">
        <v>136</v>
      </c>
      <c r="K3465" t="s">
        <v>137</v>
      </c>
      <c r="L3465" t="s">
        <v>10119</v>
      </c>
      <c r="M3465" t="s">
        <v>10120</v>
      </c>
      <c r="N3465">
        <v>2.6</v>
      </c>
      <c r="O3465">
        <v>0</v>
      </c>
      <c r="P3465">
        <v>13</v>
      </c>
      <c r="Q3465">
        <v>0</v>
      </c>
      <c r="R3465">
        <v>9</v>
      </c>
      <c r="S3465">
        <v>0</v>
      </c>
      <c r="T3465">
        <v>4</v>
      </c>
      <c r="U3465">
        <v>0</v>
      </c>
      <c r="V3465">
        <v>0</v>
      </c>
      <c r="W3465">
        <v>0</v>
      </c>
      <c r="X3465">
        <v>14.50933632392362</v>
      </c>
      <c r="Y3465">
        <v>0</v>
      </c>
      <c r="Z3465">
        <v>2.1473003519596201</v>
      </c>
      <c r="AA3465">
        <v>0</v>
      </c>
      <c r="AB3465">
        <v>12.148892459400271</v>
      </c>
      <c r="AC3465">
        <v>0</v>
      </c>
      <c r="AD3465">
        <v>0</v>
      </c>
      <c r="AE3465">
        <v>28.805529135283514</v>
      </c>
    </row>
    <row r="3466" spans="1:31" x14ac:dyDescent="0.25">
      <c r="A3466">
        <v>1632748</v>
      </c>
      <c r="B3466">
        <v>1</v>
      </c>
      <c r="C3466" t="s">
        <v>80</v>
      </c>
      <c r="D3466" t="s">
        <v>82</v>
      </c>
      <c r="E3466" t="s">
        <v>152</v>
      </c>
      <c r="F3466" t="s">
        <v>10121</v>
      </c>
      <c r="G3466" t="s">
        <v>154</v>
      </c>
      <c r="H3466" t="s">
        <v>149</v>
      </c>
      <c r="I3466" t="s">
        <v>135</v>
      </c>
      <c r="J3466" t="s">
        <v>136</v>
      </c>
      <c r="K3466" t="s">
        <v>137</v>
      </c>
      <c r="L3466" t="s">
        <v>10122</v>
      </c>
      <c r="M3466" t="s">
        <v>10123</v>
      </c>
      <c r="N3466">
        <v>2.4</v>
      </c>
      <c r="O3466">
        <v>0</v>
      </c>
      <c r="P3466">
        <v>10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6.3800866563514811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6.3800866563514811</v>
      </c>
    </row>
    <row r="3467" spans="1:31" x14ac:dyDescent="0.25">
      <c r="A3467">
        <v>1632914</v>
      </c>
      <c r="B3467">
        <v>1</v>
      </c>
      <c r="C3467" t="s">
        <v>80</v>
      </c>
      <c r="D3467" t="s">
        <v>101</v>
      </c>
      <c r="E3467" t="s">
        <v>152</v>
      </c>
      <c r="F3467" t="s">
        <v>10124</v>
      </c>
      <c r="G3467" t="s">
        <v>168</v>
      </c>
      <c r="H3467" t="s">
        <v>149</v>
      </c>
      <c r="I3467" t="s">
        <v>135</v>
      </c>
      <c r="J3467" t="s">
        <v>136</v>
      </c>
      <c r="K3467" t="s">
        <v>137</v>
      </c>
      <c r="L3467" t="s">
        <v>10125</v>
      </c>
      <c r="M3467" t="s">
        <v>10126</v>
      </c>
      <c r="N3467">
        <v>2.4958333330000002</v>
      </c>
      <c r="O3467">
        <v>0</v>
      </c>
      <c r="P3467">
        <v>1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0.33912519896010002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0.33912519896010002</v>
      </c>
    </row>
    <row r="3468" spans="1:31" x14ac:dyDescent="0.25">
      <c r="A3468">
        <v>1632891</v>
      </c>
      <c r="B3468">
        <v>1</v>
      </c>
      <c r="C3468" t="s">
        <v>81</v>
      </c>
      <c r="D3468" t="s">
        <v>112</v>
      </c>
      <c r="E3468" t="s">
        <v>152</v>
      </c>
      <c r="F3468" t="s">
        <v>10127</v>
      </c>
      <c r="G3468" t="s">
        <v>172</v>
      </c>
      <c r="H3468" t="s">
        <v>149</v>
      </c>
      <c r="I3468" t="s">
        <v>135</v>
      </c>
      <c r="J3468" t="s">
        <v>136</v>
      </c>
      <c r="K3468" t="s">
        <v>137</v>
      </c>
      <c r="L3468" t="s">
        <v>10128</v>
      </c>
      <c r="M3468" t="s">
        <v>10129</v>
      </c>
      <c r="N3468">
        <v>2.5330555549999998</v>
      </c>
      <c r="O3468">
        <v>0</v>
      </c>
      <c r="P3468">
        <v>14</v>
      </c>
      <c r="Q3468">
        <v>0</v>
      </c>
      <c r="R3468">
        <v>0</v>
      </c>
      <c r="S3468">
        <v>0</v>
      </c>
      <c r="T3468">
        <v>3</v>
      </c>
      <c r="U3468">
        <v>0</v>
      </c>
      <c r="V3468">
        <v>0</v>
      </c>
      <c r="W3468">
        <v>0</v>
      </c>
      <c r="X3468">
        <v>9.3637569954342244</v>
      </c>
      <c r="Y3468">
        <v>0</v>
      </c>
      <c r="Z3468">
        <v>0</v>
      </c>
      <c r="AA3468">
        <v>0</v>
      </c>
      <c r="AB3468">
        <v>0.50478897965611114</v>
      </c>
      <c r="AC3468">
        <v>0</v>
      </c>
      <c r="AD3468">
        <v>0</v>
      </c>
      <c r="AE3468">
        <v>9.8685459750903348</v>
      </c>
    </row>
    <row r="3469" spans="1:31" x14ac:dyDescent="0.25">
      <c r="A3469">
        <v>1633063</v>
      </c>
      <c r="B3469">
        <v>1</v>
      </c>
      <c r="C3469" t="s">
        <v>80</v>
      </c>
      <c r="D3469" t="s">
        <v>93</v>
      </c>
      <c r="E3469" t="s">
        <v>178</v>
      </c>
      <c r="F3469" t="s">
        <v>7807</v>
      </c>
      <c r="G3469" t="s">
        <v>227</v>
      </c>
      <c r="H3469" t="s">
        <v>149</v>
      </c>
      <c r="I3469" t="s">
        <v>135</v>
      </c>
      <c r="J3469" t="s">
        <v>136</v>
      </c>
      <c r="K3469" t="s">
        <v>137</v>
      </c>
      <c r="L3469" t="s">
        <v>10130</v>
      </c>
      <c r="M3469" t="s">
        <v>10131</v>
      </c>
      <c r="N3469">
        <v>3.6830555550000001</v>
      </c>
      <c r="O3469">
        <v>0</v>
      </c>
      <c r="P3469">
        <v>0</v>
      </c>
      <c r="Q3469">
        <v>0</v>
      </c>
      <c r="R3469">
        <v>11</v>
      </c>
      <c r="S3469">
        <v>0</v>
      </c>
      <c r="T3469">
        <v>5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13.146876111783804</v>
      </c>
      <c r="AA3469">
        <v>0</v>
      </c>
      <c r="AB3469">
        <v>0.65922654127509683</v>
      </c>
      <c r="AC3469">
        <v>0</v>
      </c>
      <c r="AD3469">
        <v>0</v>
      </c>
      <c r="AE3469">
        <v>13.8061026530589</v>
      </c>
    </row>
    <row r="3470" spans="1:31" x14ac:dyDescent="0.25">
      <c r="A3470">
        <v>1632934</v>
      </c>
      <c r="B3470">
        <v>1</v>
      </c>
      <c r="C3470" t="s">
        <v>80</v>
      </c>
      <c r="D3470" t="s">
        <v>103</v>
      </c>
      <c r="E3470" t="s">
        <v>204</v>
      </c>
      <c r="F3470" t="s">
        <v>10132</v>
      </c>
      <c r="G3470" t="s">
        <v>161</v>
      </c>
      <c r="H3470" t="s">
        <v>134</v>
      </c>
      <c r="I3470" t="s">
        <v>135</v>
      </c>
      <c r="J3470" t="s">
        <v>136</v>
      </c>
      <c r="K3470" t="s">
        <v>137</v>
      </c>
      <c r="L3470" t="s">
        <v>10133</v>
      </c>
      <c r="M3470" t="s">
        <v>10134</v>
      </c>
      <c r="N3470">
        <v>0.39500000000000002</v>
      </c>
      <c r="O3470">
        <v>15</v>
      </c>
      <c r="P3470">
        <v>1728</v>
      </c>
      <c r="Q3470">
        <v>9</v>
      </c>
      <c r="R3470">
        <v>239</v>
      </c>
      <c r="S3470">
        <v>14</v>
      </c>
      <c r="T3470">
        <v>204</v>
      </c>
      <c r="U3470">
        <v>0</v>
      </c>
      <c r="V3470">
        <v>0</v>
      </c>
      <c r="W3470">
        <v>1.3768189033324751</v>
      </c>
      <c r="X3470">
        <v>149.4609891231421</v>
      </c>
      <c r="Y3470">
        <v>10.464331005716897</v>
      </c>
      <c r="Z3470">
        <v>23.880702635327925</v>
      </c>
      <c r="AA3470">
        <v>9.3097522113769759</v>
      </c>
      <c r="AB3470">
        <v>51.71593019374906</v>
      </c>
      <c r="AC3470">
        <v>0</v>
      </c>
      <c r="AD3470">
        <v>0</v>
      </c>
      <c r="AE3470">
        <v>246.20852407264545</v>
      </c>
    </row>
    <row r="3471" spans="1:31" x14ac:dyDescent="0.25">
      <c r="A3471">
        <v>1632579</v>
      </c>
      <c r="B3471">
        <v>1</v>
      </c>
      <c r="C3471" t="s">
        <v>80</v>
      </c>
      <c r="D3471" t="s">
        <v>90</v>
      </c>
      <c r="E3471" t="s">
        <v>178</v>
      </c>
      <c r="F3471" t="s">
        <v>10135</v>
      </c>
      <c r="G3471" t="s">
        <v>148</v>
      </c>
      <c r="H3471" t="s">
        <v>149</v>
      </c>
      <c r="I3471" t="s">
        <v>135</v>
      </c>
      <c r="J3471" t="s">
        <v>136</v>
      </c>
      <c r="K3471" t="s">
        <v>143</v>
      </c>
      <c r="L3471" t="s">
        <v>10136</v>
      </c>
      <c r="M3471" t="s">
        <v>10137</v>
      </c>
      <c r="N3471">
        <v>7.3228333330000002</v>
      </c>
      <c r="O3471">
        <v>0</v>
      </c>
      <c r="P3471">
        <v>94</v>
      </c>
      <c r="Q3471">
        <v>0</v>
      </c>
      <c r="R3471">
        <v>0</v>
      </c>
      <c r="S3471">
        <v>0</v>
      </c>
      <c r="T3471">
        <v>4</v>
      </c>
      <c r="U3471">
        <v>0</v>
      </c>
      <c r="V3471">
        <v>1</v>
      </c>
      <c r="W3471">
        <v>0</v>
      </c>
      <c r="X3471">
        <v>182.4637724117768</v>
      </c>
      <c r="Y3471">
        <v>0</v>
      </c>
      <c r="Z3471">
        <v>0</v>
      </c>
      <c r="AA3471">
        <v>0</v>
      </c>
      <c r="AB3471">
        <v>18.779698749527828</v>
      </c>
      <c r="AC3471">
        <v>0</v>
      </c>
      <c r="AD3471">
        <v>41.547619324446501</v>
      </c>
      <c r="AE3471">
        <v>242.79109048575111</v>
      </c>
    </row>
    <row r="3472" spans="1:31" x14ac:dyDescent="0.25">
      <c r="A3472">
        <v>1632542</v>
      </c>
      <c r="B3472">
        <v>1</v>
      </c>
      <c r="C3472" t="s">
        <v>80</v>
      </c>
      <c r="D3472" t="s">
        <v>98</v>
      </c>
      <c r="E3472" t="s">
        <v>146</v>
      </c>
      <c r="F3472" t="s">
        <v>10138</v>
      </c>
      <c r="G3472" t="s">
        <v>227</v>
      </c>
      <c r="H3472" t="s">
        <v>149</v>
      </c>
      <c r="I3472" t="s">
        <v>135</v>
      </c>
      <c r="J3472" t="s">
        <v>136</v>
      </c>
      <c r="K3472" t="s">
        <v>137</v>
      </c>
      <c r="L3472" t="s">
        <v>10139</v>
      </c>
      <c r="M3472" t="s">
        <v>10140</v>
      </c>
      <c r="N3472">
        <v>4.5841666659999998</v>
      </c>
      <c r="O3472">
        <v>0</v>
      </c>
      <c r="P3472">
        <v>80</v>
      </c>
      <c r="Q3472">
        <v>0</v>
      </c>
      <c r="R3472">
        <v>0</v>
      </c>
      <c r="S3472">
        <v>0</v>
      </c>
      <c r="T3472">
        <v>3</v>
      </c>
      <c r="U3472">
        <v>0</v>
      </c>
      <c r="V3472">
        <v>0</v>
      </c>
      <c r="W3472">
        <v>0</v>
      </c>
      <c r="X3472">
        <v>45.393594888853897</v>
      </c>
      <c r="Y3472">
        <v>0</v>
      </c>
      <c r="Z3472">
        <v>0</v>
      </c>
      <c r="AA3472">
        <v>0</v>
      </c>
      <c r="AB3472">
        <v>0.6482443040980842</v>
      </c>
      <c r="AC3472">
        <v>0</v>
      </c>
      <c r="AD3472">
        <v>0</v>
      </c>
      <c r="AE3472">
        <v>46.041839192951983</v>
      </c>
    </row>
    <row r="3473" spans="1:31" x14ac:dyDescent="0.25">
      <c r="A3473">
        <v>1633269</v>
      </c>
      <c r="B3473">
        <v>1</v>
      </c>
      <c r="C3473" t="s">
        <v>80</v>
      </c>
      <c r="D3473" t="s">
        <v>90</v>
      </c>
      <c r="E3473" t="s">
        <v>178</v>
      </c>
      <c r="F3473" t="s">
        <v>10141</v>
      </c>
      <c r="G3473" t="s">
        <v>675</v>
      </c>
      <c r="H3473" t="s">
        <v>149</v>
      </c>
      <c r="I3473" t="s">
        <v>135</v>
      </c>
      <c r="J3473" t="s">
        <v>136</v>
      </c>
      <c r="K3473" t="s">
        <v>137</v>
      </c>
      <c r="L3473" t="s">
        <v>10142</v>
      </c>
      <c r="M3473" t="s">
        <v>10143</v>
      </c>
      <c r="N3473">
        <v>5.2761111109999996</v>
      </c>
      <c r="O3473">
        <v>0</v>
      </c>
      <c r="P3473">
        <v>163</v>
      </c>
      <c r="Q3473">
        <v>0</v>
      </c>
      <c r="R3473">
        <v>0</v>
      </c>
      <c r="S3473">
        <v>0</v>
      </c>
      <c r="T3473">
        <v>9</v>
      </c>
      <c r="U3473">
        <v>0</v>
      </c>
      <c r="V3473">
        <v>0</v>
      </c>
      <c r="W3473">
        <v>0</v>
      </c>
      <c r="X3473">
        <v>266.48716070571055</v>
      </c>
      <c r="Y3473">
        <v>0</v>
      </c>
      <c r="Z3473">
        <v>0</v>
      </c>
      <c r="AA3473">
        <v>0</v>
      </c>
      <c r="AB3473">
        <v>22.288941911650465</v>
      </c>
      <c r="AC3473">
        <v>0</v>
      </c>
      <c r="AD3473">
        <v>0</v>
      </c>
      <c r="AE3473">
        <v>288.776102617361</v>
      </c>
    </row>
    <row r="3474" spans="1:31" x14ac:dyDescent="0.25">
      <c r="A3474">
        <v>1633226</v>
      </c>
      <c r="B3474">
        <v>1</v>
      </c>
      <c r="C3474" t="s">
        <v>81</v>
      </c>
      <c r="D3474" t="s">
        <v>113</v>
      </c>
      <c r="E3474" t="s">
        <v>178</v>
      </c>
      <c r="F3474" t="s">
        <v>10144</v>
      </c>
      <c r="G3474" t="s">
        <v>227</v>
      </c>
      <c r="H3474" t="s">
        <v>149</v>
      </c>
      <c r="I3474" t="s">
        <v>135</v>
      </c>
      <c r="J3474" t="s">
        <v>136</v>
      </c>
      <c r="K3474" t="s">
        <v>137</v>
      </c>
      <c r="L3474" t="s">
        <v>10145</v>
      </c>
      <c r="M3474" t="s">
        <v>10146</v>
      </c>
      <c r="N3474">
        <v>1.279722222</v>
      </c>
      <c r="O3474">
        <v>0</v>
      </c>
      <c r="P3474">
        <v>69</v>
      </c>
      <c r="Q3474">
        <v>0</v>
      </c>
      <c r="R3474">
        <v>0</v>
      </c>
      <c r="S3474">
        <v>0</v>
      </c>
      <c r="T3474">
        <v>1</v>
      </c>
      <c r="U3474">
        <v>0</v>
      </c>
      <c r="V3474">
        <v>0</v>
      </c>
      <c r="W3474">
        <v>0</v>
      </c>
      <c r="X3474">
        <v>19.189874560560707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19.189874560560707</v>
      </c>
    </row>
    <row r="3475" spans="1:31" x14ac:dyDescent="0.25">
      <c r="A3475">
        <v>1632977</v>
      </c>
      <c r="B3475">
        <v>1</v>
      </c>
      <c r="C3475" t="s">
        <v>80</v>
      </c>
      <c r="D3475" t="s">
        <v>93</v>
      </c>
      <c r="E3475" t="s">
        <v>178</v>
      </c>
      <c r="F3475" t="s">
        <v>10147</v>
      </c>
      <c r="G3475" t="s">
        <v>227</v>
      </c>
      <c r="H3475" t="s">
        <v>149</v>
      </c>
      <c r="I3475" t="s">
        <v>135</v>
      </c>
      <c r="J3475" t="s">
        <v>136</v>
      </c>
      <c r="K3475" t="s">
        <v>137</v>
      </c>
      <c r="L3475" t="s">
        <v>10148</v>
      </c>
      <c r="M3475" t="s">
        <v>10149</v>
      </c>
      <c r="N3475">
        <v>1.011666666</v>
      </c>
      <c r="O3475">
        <v>0</v>
      </c>
      <c r="P3475">
        <v>13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2.5034084351669037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2.5034084351669037</v>
      </c>
    </row>
    <row r="3476" spans="1:31" x14ac:dyDescent="0.25">
      <c r="A3476">
        <v>1632536</v>
      </c>
      <c r="B3476">
        <v>1</v>
      </c>
      <c r="C3476" t="s">
        <v>80</v>
      </c>
      <c r="D3476" t="s">
        <v>99</v>
      </c>
      <c r="E3476" t="s">
        <v>178</v>
      </c>
      <c r="F3476" t="s">
        <v>10150</v>
      </c>
      <c r="G3476" t="s">
        <v>227</v>
      </c>
      <c r="H3476" t="s">
        <v>149</v>
      </c>
      <c r="I3476" t="s">
        <v>135</v>
      </c>
      <c r="J3476" t="s">
        <v>136</v>
      </c>
      <c r="K3476" t="s">
        <v>137</v>
      </c>
      <c r="L3476" t="s">
        <v>10151</v>
      </c>
      <c r="M3476" t="s">
        <v>10152</v>
      </c>
      <c r="N3476">
        <v>2.386111111</v>
      </c>
      <c r="O3476">
        <v>0</v>
      </c>
      <c r="P3476">
        <v>23</v>
      </c>
      <c r="Q3476">
        <v>0</v>
      </c>
      <c r="R3476">
        <v>0</v>
      </c>
      <c r="S3476">
        <v>0</v>
      </c>
      <c r="T3476">
        <v>1</v>
      </c>
      <c r="U3476">
        <v>0</v>
      </c>
      <c r="V3476">
        <v>0</v>
      </c>
      <c r="W3476">
        <v>0</v>
      </c>
      <c r="X3476">
        <v>11.00783924955984</v>
      </c>
      <c r="Y3476">
        <v>0</v>
      </c>
      <c r="Z3476">
        <v>0</v>
      </c>
      <c r="AA3476">
        <v>0</v>
      </c>
      <c r="AB3476">
        <v>2.2358968402584667</v>
      </c>
      <c r="AC3476">
        <v>0</v>
      </c>
      <c r="AD3476">
        <v>0</v>
      </c>
      <c r="AE3476">
        <v>13.243736089818306</v>
      </c>
    </row>
    <row r="3477" spans="1:31" x14ac:dyDescent="0.25">
      <c r="A3477">
        <v>1633189</v>
      </c>
      <c r="B3477">
        <v>1</v>
      </c>
      <c r="C3477" t="s">
        <v>80</v>
      </c>
      <c r="D3477" t="s">
        <v>84</v>
      </c>
      <c r="E3477" t="s">
        <v>140</v>
      </c>
      <c r="F3477" t="s">
        <v>10010</v>
      </c>
      <c r="G3477" t="s">
        <v>161</v>
      </c>
      <c r="H3477" t="s">
        <v>134</v>
      </c>
      <c r="I3477" t="s">
        <v>135</v>
      </c>
      <c r="J3477" t="s">
        <v>136</v>
      </c>
      <c r="K3477" t="s">
        <v>137</v>
      </c>
      <c r="L3477" t="s">
        <v>10153</v>
      </c>
      <c r="M3477" t="s">
        <v>10154</v>
      </c>
      <c r="N3477">
        <v>0.29444444400000003</v>
      </c>
      <c r="O3477">
        <v>0</v>
      </c>
      <c r="P3477">
        <v>6904</v>
      </c>
      <c r="Q3477">
        <v>0</v>
      </c>
      <c r="R3477">
        <v>0</v>
      </c>
      <c r="S3477">
        <v>0</v>
      </c>
      <c r="T3477">
        <v>488</v>
      </c>
      <c r="U3477">
        <v>0</v>
      </c>
      <c r="V3477">
        <v>0</v>
      </c>
      <c r="W3477">
        <v>0</v>
      </c>
      <c r="X3477">
        <v>671.50056200607321</v>
      </c>
      <c r="Y3477">
        <v>0</v>
      </c>
      <c r="Z3477">
        <v>0</v>
      </c>
      <c r="AA3477">
        <v>0</v>
      </c>
      <c r="AB3477">
        <v>72.017672789963783</v>
      </c>
      <c r="AC3477">
        <v>0</v>
      </c>
      <c r="AD3477">
        <v>0</v>
      </c>
      <c r="AE3477">
        <v>743.51823479603695</v>
      </c>
    </row>
    <row r="3478" spans="1:31" x14ac:dyDescent="0.25">
      <c r="A3478">
        <v>1632857</v>
      </c>
      <c r="B3478">
        <v>1</v>
      </c>
      <c r="C3478" t="s">
        <v>80</v>
      </c>
      <c r="D3478" t="s">
        <v>107</v>
      </c>
      <c r="E3478" t="s">
        <v>152</v>
      </c>
      <c r="F3478" t="s">
        <v>10155</v>
      </c>
      <c r="G3478" t="s">
        <v>154</v>
      </c>
      <c r="H3478" t="s">
        <v>149</v>
      </c>
      <c r="I3478" t="s">
        <v>135</v>
      </c>
      <c r="J3478" t="s">
        <v>136</v>
      </c>
      <c r="K3478" t="s">
        <v>137</v>
      </c>
      <c r="L3478" t="s">
        <v>10156</v>
      </c>
      <c r="M3478" t="s">
        <v>10157</v>
      </c>
      <c r="N3478">
        <v>1.026944444</v>
      </c>
      <c r="O3478">
        <v>0</v>
      </c>
      <c r="P3478">
        <v>1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0.32600398285280585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0.32600398285280585</v>
      </c>
    </row>
    <row r="3479" spans="1:31" x14ac:dyDescent="0.25">
      <c r="A3479">
        <v>1632694</v>
      </c>
      <c r="B3479">
        <v>1</v>
      </c>
      <c r="C3479" t="s">
        <v>80</v>
      </c>
      <c r="D3479" t="s">
        <v>83</v>
      </c>
      <c r="E3479" t="s">
        <v>131</v>
      </c>
      <c r="F3479" t="s">
        <v>10158</v>
      </c>
      <c r="G3479" t="s">
        <v>161</v>
      </c>
      <c r="H3479" t="s">
        <v>134</v>
      </c>
      <c r="I3479" t="s">
        <v>135</v>
      </c>
      <c r="J3479" t="s">
        <v>136</v>
      </c>
      <c r="K3479" t="s">
        <v>137</v>
      </c>
      <c r="L3479" t="s">
        <v>10159</v>
      </c>
      <c r="M3479" t="s">
        <v>10160</v>
      </c>
      <c r="N3479">
        <v>0.21666666600000001</v>
      </c>
      <c r="O3479">
        <v>0</v>
      </c>
      <c r="P3479">
        <v>920</v>
      </c>
      <c r="Q3479">
        <v>0</v>
      </c>
      <c r="R3479">
        <v>0</v>
      </c>
      <c r="S3479">
        <v>1</v>
      </c>
      <c r="T3479">
        <v>170</v>
      </c>
      <c r="U3479">
        <v>1</v>
      </c>
      <c r="V3479">
        <v>15</v>
      </c>
      <c r="W3479">
        <v>0</v>
      </c>
      <c r="X3479">
        <v>81.900579254496307</v>
      </c>
      <c r="Y3479">
        <v>0</v>
      </c>
      <c r="Z3479">
        <v>0</v>
      </c>
      <c r="AA3479">
        <v>0.44803851510600001</v>
      </c>
      <c r="AB3479">
        <v>78.185019268947471</v>
      </c>
      <c r="AC3479">
        <v>52.118306595855508</v>
      </c>
      <c r="AD3479">
        <v>176.48631636580038</v>
      </c>
      <c r="AE3479">
        <v>389.13826000020566</v>
      </c>
    </row>
    <row r="3480" spans="1:31" x14ac:dyDescent="0.25">
      <c r="A3480">
        <v>1633043</v>
      </c>
      <c r="B3480">
        <v>1</v>
      </c>
      <c r="C3480" t="s">
        <v>81</v>
      </c>
      <c r="D3480" t="s">
        <v>122</v>
      </c>
      <c r="E3480" t="s">
        <v>140</v>
      </c>
      <c r="F3480" t="s">
        <v>10161</v>
      </c>
      <c r="G3480" t="s">
        <v>161</v>
      </c>
      <c r="H3480" t="s">
        <v>134</v>
      </c>
      <c r="I3480" t="s">
        <v>135</v>
      </c>
      <c r="J3480" t="s">
        <v>136</v>
      </c>
      <c r="K3480" t="s">
        <v>137</v>
      </c>
      <c r="L3480" t="s">
        <v>10162</v>
      </c>
      <c r="M3480" t="s">
        <v>10163</v>
      </c>
      <c r="N3480">
        <v>0.65333333299999996</v>
      </c>
      <c r="O3480">
        <v>0</v>
      </c>
      <c r="P3480">
        <v>0</v>
      </c>
      <c r="Q3480">
        <v>1</v>
      </c>
      <c r="R3480">
        <v>0</v>
      </c>
      <c r="S3480">
        <v>2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1.9763872601565868</v>
      </c>
      <c r="Z3480">
        <v>0</v>
      </c>
      <c r="AA3480">
        <v>17.358652613402612</v>
      </c>
      <c r="AB3480">
        <v>0</v>
      </c>
      <c r="AC3480">
        <v>0</v>
      </c>
      <c r="AD3480">
        <v>0</v>
      </c>
      <c r="AE3480">
        <v>19.335039873559197</v>
      </c>
    </row>
    <row r="3481" spans="1:31" x14ac:dyDescent="0.25">
      <c r="A3481">
        <v>1632717</v>
      </c>
      <c r="B3481">
        <v>1</v>
      </c>
      <c r="C3481" t="s">
        <v>81</v>
      </c>
      <c r="D3481" t="s">
        <v>117</v>
      </c>
      <c r="E3481" t="s">
        <v>152</v>
      </c>
      <c r="F3481" t="s">
        <v>10164</v>
      </c>
      <c r="G3481" t="s">
        <v>507</v>
      </c>
      <c r="H3481" t="s">
        <v>149</v>
      </c>
      <c r="I3481" t="s">
        <v>135</v>
      </c>
      <c r="J3481" t="s">
        <v>136</v>
      </c>
      <c r="K3481" t="s">
        <v>137</v>
      </c>
      <c r="L3481" t="s">
        <v>10165</v>
      </c>
      <c r="M3481" t="s">
        <v>10166</v>
      </c>
      <c r="N3481">
        <v>0.54138888799999996</v>
      </c>
      <c r="O3481">
        <v>0</v>
      </c>
      <c r="P3481">
        <v>1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</row>
    <row r="3482" spans="1:31" x14ac:dyDescent="0.25">
      <c r="A3482">
        <v>1632571</v>
      </c>
      <c r="B3482">
        <v>1</v>
      </c>
      <c r="C3482" t="s">
        <v>81</v>
      </c>
      <c r="D3482" t="s">
        <v>117</v>
      </c>
      <c r="E3482" t="s">
        <v>204</v>
      </c>
      <c r="F3482" t="s">
        <v>10167</v>
      </c>
      <c r="G3482" t="s">
        <v>195</v>
      </c>
      <c r="H3482" t="s">
        <v>134</v>
      </c>
      <c r="I3482" t="s">
        <v>135</v>
      </c>
      <c r="J3482" t="s">
        <v>136</v>
      </c>
      <c r="K3482" t="s">
        <v>137</v>
      </c>
      <c r="L3482" t="s">
        <v>10168</v>
      </c>
      <c r="M3482" t="s">
        <v>10169</v>
      </c>
      <c r="N3482">
        <v>1.2069444439999999</v>
      </c>
      <c r="O3482">
        <v>0</v>
      </c>
      <c r="P3482">
        <v>51</v>
      </c>
      <c r="Q3482">
        <v>0</v>
      </c>
      <c r="R3482">
        <v>1</v>
      </c>
      <c r="S3482">
        <v>0</v>
      </c>
      <c r="T3482">
        <v>14</v>
      </c>
      <c r="U3482">
        <v>0</v>
      </c>
      <c r="V3482">
        <v>0</v>
      </c>
      <c r="W3482">
        <v>0</v>
      </c>
      <c r="X3482">
        <v>9.0408339754348912</v>
      </c>
      <c r="Y3482">
        <v>0</v>
      </c>
      <c r="Z3482">
        <v>4.3219820956627783E-2</v>
      </c>
      <c r="AA3482">
        <v>0</v>
      </c>
      <c r="AB3482">
        <v>27.054369722483582</v>
      </c>
      <c r="AC3482">
        <v>0</v>
      </c>
      <c r="AD3482">
        <v>0</v>
      </c>
      <c r="AE3482">
        <v>36.138423518875101</v>
      </c>
    </row>
    <row r="3483" spans="1:31" x14ac:dyDescent="0.25">
      <c r="A3483">
        <v>1632648</v>
      </c>
      <c r="B3483">
        <v>1</v>
      </c>
      <c r="C3483" t="s">
        <v>80</v>
      </c>
      <c r="D3483" t="s">
        <v>85</v>
      </c>
      <c r="E3483" t="s">
        <v>152</v>
      </c>
      <c r="F3483" t="s">
        <v>9292</v>
      </c>
      <c r="G3483" t="s">
        <v>168</v>
      </c>
      <c r="H3483" t="s">
        <v>149</v>
      </c>
      <c r="I3483" t="s">
        <v>135</v>
      </c>
      <c r="J3483" t="s">
        <v>136</v>
      </c>
      <c r="K3483" t="s">
        <v>137</v>
      </c>
      <c r="L3483" t="s">
        <v>10170</v>
      </c>
      <c r="M3483" t="s">
        <v>10171</v>
      </c>
      <c r="N3483">
        <v>7.466388888</v>
      </c>
      <c r="O3483">
        <v>0</v>
      </c>
      <c r="P3483">
        <v>3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6.2566866138716044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6.2566866138716044</v>
      </c>
    </row>
    <row r="3484" spans="1:31" x14ac:dyDescent="0.25">
      <c r="A3484">
        <v>1633066</v>
      </c>
      <c r="B3484">
        <v>1</v>
      </c>
      <c r="C3484" t="s">
        <v>81</v>
      </c>
      <c r="D3484" t="s">
        <v>118</v>
      </c>
      <c r="E3484" t="s">
        <v>178</v>
      </c>
      <c r="F3484" t="s">
        <v>10172</v>
      </c>
      <c r="G3484" t="s">
        <v>227</v>
      </c>
      <c r="H3484" t="s">
        <v>149</v>
      </c>
      <c r="I3484" t="s">
        <v>135</v>
      </c>
      <c r="J3484" t="s">
        <v>136</v>
      </c>
      <c r="K3484" t="s">
        <v>137</v>
      </c>
      <c r="L3484" t="s">
        <v>10173</v>
      </c>
      <c r="M3484" t="s">
        <v>10174</v>
      </c>
      <c r="N3484">
        <v>0.78083333300000002</v>
      </c>
      <c r="O3484">
        <v>0</v>
      </c>
      <c r="P3484">
        <v>1</v>
      </c>
      <c r="Q3484">
        <v>0</v>
      </c>
      <c r="R3484">
        <v>3</v>
      </c>
      <c r="S3484">
        <v>0</v>
      </c>
      <c r="T3484">
        <v>2</v>
      </c>
      <c r="U3484">
        <v>0</v>
      </c>
      <c r="V3484">
        <v>0</v>
      </c>
      <c r="W3484">
        <v>0</v>
      </c>
      <c r="X3484">
        <v>0.29858367518381745</v>
      </c>
      <c r="Y3484">
        <v>0</v>
      </c>
      <c r="Z3484">
        <v>0.84841056100777157</v>
      </c>
      <c r="AA3484">
        <v>0</v>
      </c>
      <c r="AB3484">
        <v>1.2115594398164748</v>
      </c>
      <c r="AC3484">
        <v>0</v>
      </c>
      <c r="AD3484">
        <v>0</v>
      </c>
      <c r="AE3484">
        <v>2.3585536760080639</v>
      </c>
    </row>
    <row r="3485" spans="1:31" x14ac:dyDescent="0.25">
      <c r="A3485">
        <v>1633235</v>
      </c>
      <c r="B3485">
        <v>1</v>
      </c>
      <c r="C3485" t="s">
        <v>80</v>
      </c>
      <c r="D3485" t="s">
        <v>82</v>
      </c>
      <c r="E3485" t="s">
        <v>152</v>
      </c>
      <c r="F3485" t="s">
        <v>10175</v>
      </c>
      <c r="G3485" t="s">
        <v>154</v>
      </c>
      <c r="H3485" t="s">
        <v>149</v>
      </c>
      <c r="I3485" t="s">
        <v>135</v>
      </c>
      <c r="J3485" t="s">
        <v>136</v>
      </c>
      <c r="K3485" t="s">
        <v>137</v>
      </c>
      <c r="L3485" t="s">
        <v>10176</v>
      </c>
      <c r="M3485" t="s">
        <v>10177</v>
      </c>
      <c r="N3485">
        <v>2.9713888879999999</v>
      </c>
      <c r="O3485">
        <v>0</v>
      </c>
      <c r="P3485">
        <v>5</v>
      </c>
      <c r="Q3485">
        <v>0</v>
      </c>
      <c r="R3485">
        <v>0</v>
      </c>
      <c r="S3485">
        <v>0</v>
      </c>
      <c r="T3485">
        <v>2</v>
      </c>
      <c r="U3485">
        <v>0</v>
      </c>
      <c r="V3485">
        <v>0</v>
      </c>
      <c r="W3485">
        <v>0</v>
      </c>
      <c r="X3485">
        <v>2.5836881154643248</v>
      </c>
      <c r="Y3485">
        <v>0</v>
      </c>
      <c r="Z3485">
        <v>0</v>
      </c>
      <c r="AA3485">
        <v>0</v>
      </c>
      <c r="AB3485">
        <v>0.29552337726434252</v>
      </c>
      <c r="AC3485">
        <v>0</v>
      </c>
      <c r="AD3485">
        <v>0</v>
      </c>
      <c r="AE3485">
        <v>2.8792114927286674</v>
      </c>
    </row>
    <row r="3486" spans="1:31" x14ac:dyDescent="0.25">
      <c r="A3486">
        <v>1633089</v>
      </c>
      <c r="B3486">
        <v>1</v>
      </c>
      <c r="C3486" t="s">
        <v>81</v>
      </c>
      <c r="D3486" t="s">
        <v>123</v>
      </c>
      <c r="E3486" t="s">
        <v>131</v>
      </c>
      <c r="F3486" t="s">
        <v>10178</v>
      </c>
      <c r="G3486" t="s">
        <v>195</v>
      </c>
      <c r="H3486" t="s">
        <v>134</v>
      </c>
      <c r="I3486" t="s">
        <v>135</v>
      </c>
      <c r="J3486" t="s">
        <v>136</v>
      </c>
      <c r="K3486" t="s">
        <v>137</v>
      </c>
      <c r="L3486" t="s">
        <v>10179</v>
      </c>
      <c r="M3486" t="s">
        <v>10180</v>
      </c>
      <c r="N3486">
        <v>2.5519444440000001</v>
      </c>
      <c r="O3486">
        <v>0</v>
      </c>
      <c r="P3486">
        <v>15</v>
      </c>
      <c r="Q3486">
        <v>0</v>
      </c>
      <c r="R3486">
        <v>19</v>
      </c>
      <c r="S3486">
        <v>0</v>
      </c>
      <c r="T3486">
        <v>22</v>
      </c>
      <c r="U3486">
        <v>0</v>
      </c>
      <c r="V3486">
        <v>0</v>
      </c>
      <c r="W3486">
        <v>0</v>
      </c>
      <c r="X3486">
        <v>3.6414620286003148</v>
      </c>
      <c r="Y3486">
        <v>0</v>
      </c>
      <c r="Z3486">
        <v>15.278100826821461</v>
      </c>
      <c r="AA3486">
        <v>0</v>
      </c>
      <c r="AB3486">
        <v>9.6949781598581382</v>
      </c>
      <c r="AC3486">
        <v>0</v>
      </c>
      <c r="AD3486">
        <v>0</v>
      </c>
      <c r="AE3486">
        <v>28.614541015279915</v>
      </c>
    </row>
    <row r="3487" spans="1:31" x14ac:dyDescent="0.25">
      <c r="A3487">
        <v>1633212</v>
      </c>
      <c r="B3487">
        <v>1</v>
      </c>
      <c r="C3487" t="s">
        <v>80</v>
      </c>
      <c r="D3487" t="s">
        <v>90</v>
      </c>
      <c r="E3487" t="s">
        <v>178</v>
      </c>
      <c r="F3487" t="s">
        <v>10181</v>
      </c>
      <c r="G3487" t="s">
        <v>227</v>
      </c>
      <c r="H3487" t="s">
        <v>149</v>
      </c>
      <c r="I3487" t="s">
        <v>135</v>
      </c>
      <c r="J3487" t="s">
        <v>136</v>
      </c>
      <c r="K3487" t="s">
        <v>137</v>
      </c>
      <c r="L3487" t="s">
        <v>10182</v>
      </c>
      <c r="M3487" t="s">
        <v>10183</v>
      </c>
      <c r="N3487">
        <v>2.3591666660000001</v>
      </c>
      <c r="O3487">
        <v>0</v>
      </c>
      <c r="P3487">
        <v>83</v>
      </c>
      <c r="Q3487">
        <v>0</v>
      </c>
      <c r="R3487">
        <v>0</v>
      </c>
      <c r="S3487">
        <v>0</v>
      </c>
      <c r="T3487">
        <v>14</v>
      </c>
      <c r="U3487">
        <v>0</v>
      </c>
      <c r="V3487">
        <v>0</v>
      </c>
      <c r="W3487">
        <v>0</v>
      </c>
      <c r="X3487">
        <v>71.359991982060308</v>
      </c>
      <c r="Y3487">
        <v>0</v>
      </c>
      <c r="Z3487">
        <v>0</v>
      </c>
      <c r="AA3487">
        <v>0</v>
      </c>
      <c r="AB3487">
        <v>20.434112735223259</v>
      </c>
      <c r="AC3487">
        <v>0</v>
      </c>
      <c r="AD3487">
        <v>0</v>
      </c>
      <c r="AE3487">
        <v>91.794104717283574</v>
      </c>
    </row>
    <row r="3488" spans="1:31" x14ac:dyDescent="0.25">
      <c r="A3488">
        <v>1632548</v>
      </c>
      <c r="B3488">
        <v>1</v>
      </c>
      <c r="C3488" t="s">
        <v>80</v>
      </c>
      <c r="D3488" t="s">
        <v>86</v>
      </c>
      <c r="E3488" t="s">
        <v>178</v>
      </c>
      <c r="F3488" t="s">
        <v>10184</v>
      </c>
      <c r="G3488" t="s">
        <v>227</v>
      </c>
      <c r="H3488" t="s">
        <v>149</v>
      </c>
      <c r="I3488" t="s">
        <v>135</v>
      </c>
      <c r="J3488" t="s">
        <v>136</v>
      </c>
      <c r="K3488" t="s">
        <v>137</v>
      </c>
      <c r="L3488" t="s">
        <v>10185</v>
      </c>
      <c r="M3488" t="s">
        <v>10186</v>
      </c>
      <c r="N3488">
        <v>1.1658333329999999</v>
      </c>
      <c r="O3488">
        <v>0</v>
      </c>
      <c r="P3488">
        <v>22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14.293480316089287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14.293480316089287</v>
      </c>
    </row>
    <row r="3489" spans="1:31" x14ac:dyDescent="0.25">
      <c r="A3489">
        <v>1633195</v>
      </c>
      <c r="B3489">
        <v>1</v>
      </c>
      <c r="C3489" t="s">
        <v>81</v>
      </c>
      <c r="D3489" t="s">
        <v>128</v>
      </c>
      <c r="E3489" t="s">
        <v>642</v>
      </c>
      <c r="F3489" t="s">
        <v>8949</v>
      </c>
      <c r="G3489" t="s">
        <v>161</v>
      </c>
      <c r="H3489" t="s">
        <v>134</v>
      </c>
      <c r="I3489" t="s">
        <v>135</v>
      </c>
      <c r="J3489" t="s">
        <v>136</v>
      </c>
      <c r="K3489" t="s">
        <v>137</v>
      </c>
      <c r="L3489" t="s">
        <v>10187</v>
      </c>
      <c r="M3489" t="s">
        <v>10188</v>
      </c>
      <c r="N3489">
        <v>1.0208333329999999</v>
      </c>
      <c r="O3489">
        <v>0</v>
      </c>
      <c r="P3489">
        <v>9217</v>
      </c>
      <c r="Q3489">
        <v>0</v>
      </c>
      <c r="R3489">
        <v>0</v>
      </c>
      <c r="S3489">
        <v>59</v>
      </c>
      <c r="T3489">
        <v>2031</v>
      </c>
      <c r="U3489">
        <v>47</v>
      </c>
      <c r="V3489">
        <v>59</v>
      </c>
      <c r="W3489">
        <v>0</v>
      </c>
      <c r="X3489">
        <v>2535.695466595454</v>
      </c>
      <c r="Y3489">
        <v>0</v>
      </c>
      <c r="Z3489">
        <v>0</v>
      </c>
      <c r="AA3489">
        <v>499.85183258994334</v>
      </c>
      <c r="AB3489">
        <v>1514.4194511771107</v>
      </c>
      <c r="AC3489">
        <v>1612.9853396825108</v>
      </c>
      <c r="AD3489">
        <v>476.21832533521604</v>
      </c>
      <c r="AE3489">
        <v>6639.1704153802348</v>
      </c>
    </row>
    <row r="3490" spans="1:31" x14ac:dyDescent="0.25">
      <c r="A3490">
        <v>1632863</v>
      </c>
      <c r="B3490">
        <v>1</v>
      </c>
      <c r="C3490" t="s">
        <v>80</v>
      </c>
      <c r="D3490" t="s">
        <v>90</v>
      </c>
      <c r="E3490" t="s">
        <v>178</v>
      </c>
      <c r="F3490" t="s">
        <v>10189</v>
      </c>
      <c r="G3490" t="s">
        <v>227</v>
      </c>
      <c r="H3490" t="s">
        <v>149</v>
      </c>
      <c r="I3490" t="s">
        <v>135</v>
      </c>
      <c r="J3490" t="s">
        <v>136</v>
      </c>
      <c r="K3490" t="s">
        <v>137</v>
      </c>
      <c r="L3490" t="s">
        <v>10190</v>
      </c>
      <c r="M3490" t="s">
        <v>10191</v>
      </c>
      <c r="N3490">
        <v>2.1969444440000001</v>
      </c>
      <c r="O3490">
        <v>0</v>
      </c>
      <c r="P3490">
        <v>3</v>
      </c>
      <c r="Q3490">
        <v>0</v>
      </c>
      <c r="R3490">
        <v>0</v>
      </c>
      <c r="S3490">
        <v>0</v>
      </c>
      <c r="T3490">
        <v>91</v>
      </c>
      <c r="U3490">
        <v>0</v>
      </c>
      <c r="V3490">
        <v>0</v>
      </c>
      <c r="W3490">
        <v>0</v>
      </c>
      <c r="X3490">
        <v>0.60710420769704998</v>
      </c>
      <c r="Y3490">
        <v>0</v>
      </c>
      <c r="Z3490">
        <v>0</v>
      </c>
      <c r="AA3490">
        <v>0</v>
      </c>
      <c r="AB3490">
        <v>229.81275627805951</v>
      </c>
      <c r="AC3490">
        <v>0</v>
      </c>
      <c r="AD3490">
        <v>0</v>
      </c>
      <c r="AE3490">
        <v>230.41986048575657</v>
      </c>
    </row>
    <row r="3491" spans="1:31" x14ac:dyDescent="0.25">
      <c r="A3491">
        <v>1633149</v>
      </c>
      <c r="B3491">
        <v>1</v>
      </c>
      <c r="C3491" t="s">
        <v>81</v>
      </c>
      <c r="D3491" t="s">
        <v>113</v>
      </c>
      <c r="E3491" t="s">
        <v>204</v>
      </c>
      <c r="F3491" t="s">
        <v>10192</v>
      </c>
      <c r="G3491" t="s">
        <v>161</v>
      </c>
      <c r="H3491" t="s">
        <v>134</v>
      </c>
      <c r="I3491" t="s">
        <v>191</v>
      </c>
      <c r="J3491" t="s">
        <v>136</v>
      </c>
      <c r="K3491" t="s">
        <v>137</v>
      </c>
      <c r="L3491" t="s">
        <v>10193</v>
      </c>
      <c r="M3491" t="s">
        <v>10194</v>
      </c>
      <c r="N3491">
        <v>8.3333330000000001E-3</v>
      </c>
      <c r="O3491">
        <v>0</v>
      </c>
      <c r="P3491">
        <v>429</v>
      </c>
      <c r="Q3491">
        <v>2</v>
      </c>
      <c r="R3491">
        <v>30</v>
      </c>
      <c r="S3491">
        <v>8</v>
      </c>
      <c r="T3491">
        <v>11</v>
      </c>
      <c r="U3491">
        <v>0</v>
      </c>
      <c r="V3491">
        <v>0</v>
      </c>
      <c r="W3491">
        <v>0</v>
      </c>
      <c r="X3491">
        <v>0.38596046959981639</v>
      </c>
      <c r="Y3491">
        <v>3.4193603880000006E-2</v>
      </c>
      <c r="Z3491">
        <v>2.6339288030250003E-2</v>
      </c>
      <c r="AA3491">
        <v>0.10355456716815001</v>
      </c>
      <c r="AB3491">
        <v>2.7177903854191672E-2</v>
      </c>
      <c r="AC3491">
        <v>0</v>
      </c>
      <c r="AD3491">
        <v>0</v>
      </c>
      <c r="AE3491">
        <v>0.57722583253240811</v>
      </c>
    </row>
    <row r="3492" spans="1:31" x14ac:dyDescent="0.25">
      <c r="A3492">
        <v>1633003</v>
      </c>
      <c r="B3492">
        <v>1</v>
      </c>
      <c r="C3492" t="s">
        <v>81</v>
      </c>
      <c r="D3492" t="s">
        <v>114</v>
      </c>
      <c r="E3492" t="s">
        <v>146</v>
      </c>
      <c r="F3492" t="s">
        <v>803</v>
      </c>
      <c r="G3492" t="s">
        <v>260</v>
      </c>
      <c r="H3492" t="s">
        <v>149</v>
      </c>
      <c r="I3492" t="s">
        <v>135</v>
      </c>
      <c r="J3492" t="s">
        <v>136</v>
      </c>
      <c r="K3492" t="s">
        <v>137</v>
      </c>
      <c r="L3492" t="s">
        <v>10195</v>
      </c>
      <c r="M3492" t="s">
        <v>10196</v>
      </c>
      <c r="N3492">
        <v>1.2375</v>
      </c>
      <c r="O3492">
        <v>0</v>
      </c>
      <c r="P3492">
        <v>120</v>
      </c>
      <c r="Q3492">
        <v>0</v>
      </c>
      <c r="R3492">
        <v>0</v>
      </c>
      <c r="S3492">
        <v>0</v>
      </c>
      <c r="T3492">
        <v>18</v>
      </c>
      <c r="U3492">
        <v>0</v>
      </c>
      <c r="V3492">
        <v>0</v>
      </c>
      <c r="W3492">
        <v>0</v>
      </c>
      <c r="X3492">
        <v>23.257127900508817</v>
      </c>
      <c r="Y3492">
        <v>0</v>
      </c>
      <c r="Z3492">
        <v>0</v>
      </c>
      <c r="AA3492">
        <v>0</v>
      </c>
      <c r="AB3492">
        <v>8.672656455210916</v>
      </c>
      <c r="AC3492">
        <v>0</v>
      </c>
      <c r="AD3492">
        <v>0</v>
      </c>
      <c r="AE3492">
        <v>31.929784355719733</v>
      </c>
    </row>
    <row r="3493" spans="1:31" x14ac:dyDescent="0.25">
      <c r="A3493">
        <v>1632757</v>
      </c>
      <c r="B3493">
        <v>1</v>
      </c>
      <c r="C3493" t="s">
        <v>80</v>
      </c>
      <c r="D3493" t="s">
        <v>85</v>
      </c>
      <c r="E3493" t="s">
        <v>152</v>
      </c>
      <c r="F3493" t="s">
        <v>10197</v>
      </c>
      <c r="G3493" t="s">
        <v>507</v>
      </c>
      <c r="H3493" t="s">
        <v>149</v>
      </c>
      <c r="I3493" t="s">
        <v>135</v>
      </c>
      <c r="J3493" t="s">
        <v>136</v>
      </c>
      <c r="K3493" t="s">
        <v>137</v>
      </c>
      <c r="L3493" t="s">
        <v>10198</v>
      </c>
      <c r="M3493" t="s">
        <v>10199</v>
      </c>
      <c r="N3493">
        <v>1.353888888</v>
      </c>
      <c r="O3493">
        <v>0</v>
      </c>
      <c r="P3493">
        <v>11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2.419339515591608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2.419339515591608</v>
      </c>
    </row>
    <row r="3494" spans="1:31" x14ac:dyDescent="0.25">
      <c r="A3494">
        <v>1633272</v>
      </c>
      <c r="B3494">
        <v>1</v>
      </c>
      <c r="C3494" t="s">
        <v>81</v>
      </c>
      <c r="D3494" t="s">
        <v>125</v>
      </c>
      <c r="E3494" t="s">
        <v>204</v>
      </c>
      <c r="F3494" t="s">
        <v>10200</v>
      </c>
      <c r="G3494" t="s">
        <v>161</v>
      </c>
      <c r="H3494" t="s">
        <v>134</v>
      </c>
      <c r="I3494" t="s">
        <v>135</v>
      </c>
      <c r="J3494" t="s">
        <v>136</v>
      </c>
      <c r="K3494" t="s">
        <v>137</v>
      </c>
      <c r="L3494" t="s">
        <v>10201</v>
      </c>
      <c r="M3494" t="s">
        <v>10202</v>
      </c>
      <c r="N3494">
        <v>0.90888888800000001</v>
      </c>
      <c r="O3494">
        <v>0</v>
      </c>
      <c r="P3494">
        <v>0</v>
      </c>
      <c r="Q3494">
        <v>45</v>
      </c>
      <c r="R3494">
        <v>28</v>
      </c>
      <c r="S3494">
        <v>2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9.5731116614357177</v>
      </c>
      <c r="Z3494">
        <v>13.844185214963296</v>
      </c>
      <c r="AA3494">
        <v>11.558171804316133</v>
      </c>
      <c r="AB3494">
        <v>0</v>
      </c>
      <c r="AC3494">
        <v>0</v>
      </c>
      <c r="AD3494">
        <v>0</v>
      </c>
      <c r="AE3494">
        <v>34.975468680715146</v>
      </c>
    </row>
    <row r="3495" spans="1:31" x14ac:dyDescent="0.25">
      <c r="A3495">
        <v>1632608</v>
      </c>
      <c r="B3495">
        <v>1</v>
      </c>
      <c r="C3495" t="s">
        <v>81</v>
      </c>
      <c r="D3495" t="s">
        <v>118</v>
      </c>
      <c r="E3495" t="s">
        <v>152</v>
      </c>
      <c r="F3495" t="s">
        <v>10203</v>
      </c>
      <c r="G3495" t="s">
        <v>154</v>
      </c>
      <c r="H3495" t="s">
        <v>149</v>
      </c>
      <c r="I3495" t="s">
        <v>135</v>
      </c>
      <c r="J3495" t="s">
        <v>136</v>
      </c>
      <c r="K3495" t="s">
        <v>137</v>
      </c>
      <c r="L3495" t="s">
        <v>10204</v>
      </c>
      <c r="M3495" t="s">
        <v>10205</v>
      </c>
      <c r="N3495">
        <v>3.3444444440000001</v>
      </c>
      <c r="O3495">
        <v>0</v>
      </c>
      <c r="P3495">
        <v>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1.5325002231579445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1.5325002231579445</v>
      </c>
    </row>
    <row r="3496" spans="1:31" x14ac:dyDescent="0.25">
      <c r="A3496">
        <v>1632631</v>
      </c>
      <c r="B3496">
        <v>1</v>
      </c>
      <c r="C3496" t="s">
        <v>80</v>
      </c>
      <c r="D3496" t="s">
        <v>83</v>
      </c>
      <c r="E3496" t="s">
        <v>131</v>
      </c>
      <c r="F3496" t="s">
        <v>10206</v>
      </c>
      <c r="G3496" t="s">
        <v>172</v>
      </c>
      <c r="H3496" t="s">
        <v>134</v>
      </c>
      <c r="I3496" t="s">
        <v>135</v>
      </c>
      <c r="J3496" t="s">
        <v>3</v>
      </c>
      <c r="K3496" t="s">
        <v>137</v>
      </c>
      <c r="L3496" t="s">
        <v>10207</v>
      </c>
      <c r="M3496" t="s">
        <v>10208</v>
      </c>
      <c r="N3496">
        <v>1.510277777</v>
      </c>
      <c r="O3496">
        <v>0</v>
      </c>
      <c r="P3496">
        <v>0</v>
      </c>
      <c r="Q3496">
        <v>0</v>
      </c>
      <c r="R3496">
        <v>0</v>
      </c>
      <c r="S3496">
        <v>2</v>
      </c>
      <c r="T3496">
        <v>126</v>
      </c>
      <c r="U3496">
        <v>0</v>
      </c>
      <c r="V3496">
        <v>15</v>
      </c>
      <c r="W3496">
        <v>0</v>
      </c>
      <c r="X3496">
        <v>0</v>
      </c>
      <c r="Y3496">
        <v>0</v>
      </c>
      <c r="Z3496">
        <v>0</v>
      </c>
      <c r="AA3496">
        <v>43.993250579570578</v>
      </c>
      <c r="AB3496">
        <v>489.8692866836692</v>
      </c>
      <c r="AC3496">
        <v>0</v>
      </c>
      <c r="AD3496">
        <v>865.59733365700163</v>
      </c>
      <c r="AE3496">
        <v>1399.4598709202414</v>
      </c>
    </row>
    <row r="3497" spans="1:31" x14ac:dyDescent="0.25">
      <c r="A3497">
        <v>1632986</v>
      </c>
      <c r="B3497">
        <v>1</v>
      </c>
      <c r="C3497" t="s">
        <v>81</v>
      </c>
      <c r="D3497" t="s">
        <v>125</v>
      </c>
      <c r="E3497" t="s">
        <v>204</v>
      </c>
      <c r="F3497" t="s">
        <v>10200</v>
      </c>
      <c r="G3497" t="s">
        <v>161</v>
      </c>
      <c r="H3497" t="s">
        <v>134</v>
      </c>
      <c r="I3497" t="s">
        <v>135</v>
      </c>
      <c r="J3497" t="s">
        <v>136</v>
      </c>
      <c r="K3497" t="s">
        <v>137</v>
      </c>
      <c r="L3497" t="s">
        <v>10209</v>
      </c>
      <c r="M3497" t="s">
        <v>10210</v>
      </c>
      <c r="N3497">
        <v>1.115277777</v>
      </c>
      <c r="O3497">
        <v>0</v>
      </c>
      <c r="P3497">
        <v>0</v>
      </c>
      <c r="Q3497">
        <v>45</v>
      </c>
      <c r="R3497">
        <v>28</v>
      </c>
      <c r="S3497">
        <v>2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12.83478702974312</v>
      </c>
      <c r="Z3497">
        <v>20.758764401705257</v>
      </c>
      <c r="AA3497">
        <v>18.466939834539808</v>
      </c>
      <c r="AB3497">
        <v>0</v>
      </c>
      <c r="AC3497">
        <v>0</v>
      </c>
      <c r="AD3497">
        <v>0</v>
      </c>
      <c r="AE3497">
        <v>52.060491265988183</v>
      </c>
    </row>
    <row r="3498" spans="1:31" x14ac:dyDescent="0.25">
      <c r="A3498">
        <v>1632817</v>
      </c>
      <c r="B3498">
        <v>1</v>
      </c>
      <c r="C3498" t="s">
        <v>80</v>
      </c>
      <c r="D3498" t="s">
        <v>99</v>
      </c>
      <c r="E3498" t="s">
        <v>178</v>
      </c>
      <c r="F3498" t="s">
        <v>8011</v>
      </c>
      <c r="G3498" t="s">
        <v>227</v>
      </c>
      <c r="H3498" t="s">
        <v>149</v>
      </c>
      <c r="I3498" t="s">
        <v>135</v>
      </c>
      <c r="J3498" t="s">
        <v>136</v>
      </c>
      <c r="K3498" t="s">
        <v>137</v>
      </c>
      <c r="L3498" t="s">
        <v>10211</v>
      </c>
      <c r="M3498" t="s">
        <v>10212</v>
      </c>
      <c r="N3498">
        <v>2.5680555549999999</v>
      </c>
      <c r="O3498">
        <v>0</v>
      </c>
      <c r="P3498">
        <v>27</v>
      </c>
      <c r="Q3498">
        <v>0</v>
      </c>
      <c r="R3498">
        <v>0</v>
      </c>
      <c r="S3498">
        <v>0</v>
      </c>
      <c r="T3498">
        <v>3</v>
      </c>
      <c r="U3498">
        <v>0</v>
      </c>
      <c r="V3498">
        <v>0</v>
      </c>
      <c r="W3498">
        <v>0</v>
      </c>
      <c r="X3498">
        <v>12.87154878209712</v>
      </c>
      <c r="Y3498">
        <v>0</v>
      </c>
      <c r="Z3498">
        <v>0</v>
      </c>
      <c r="AA3498">
        <v>0</v>
      </c>
      <c r="AB3498">
        <v>5.4084104911910078</v>
      </c>
      <c r="AC3498">
        <v>0</v>
      </c>
      <c r="AD3498">
        <v>0</v>
      </c>
      <c r="AE3498">
        <v>18.279959273288128</v>
      </c>
    </row>
    <row r="3499" spans="1:31" x14ac:dyDescent="0.25">
      <c r="A3499">
        <v>1632966</v>
      </c>
      <c r="B3499">
        <v>1</v>
      </c>
      <c r="C3499" t="s">
        <v>81</v>
      </c>
      <c r="D3499" t="s">
        <v>121</v>
      </c>
      <c r="E3499" t="s">
        <v>178</v>
      </c>
      <c r="F3499" t="s">
        <v>10213</v>
      </c>
      <c r="G3499" t="s">
        <v>227</v>
      </c>
      <c r="H3499" t="s">
        <v>149</v>
      </c>
      <c r="I3499" t="s">
        <v>135</v>
      </c>
      <c r="J3499" t="s">
        <v>136</v>
      </c>
      <c r="K3499" t="s">
        <v>137</v>
      </c>
      <c r="L3499" t="s">
        <v>10214</v>
      </c>
      <c r="M3499" t="s">
        <v>10215</v>
      </c>
      <c r="N3499">
        <v>2.0055555549999999</v>
      </c>
      <c r="O3499">
        <v>0</v>
      </c>
      <c r="P3499">
        <v>5</v>
      </c>
      <c r="Q3499">
        <v>0</v>
      </c>
      <c r="R3499">
        <v>31</v>
      </c>
      <c r="S3499">
        <v>0</v>
      </c>
      <c r="T3499">
        <v>2</v>
      </c>
      <c r="U3499">
        <v>0</v>
      </c>
      <c r="V3499">
        <v>0</v>
      </c>
      <c r="W3499">
        <v>0</v>
      </c>
      <c r="X3499">
        <v>1.553787761525667</v>
      </c>
      <c r="Y3499">
        <v>0</v>
      </c>
      <c r="Z3499">
        <v>1.633297614755352</v>
      </c>
      <c r="AA3499">
        <v>0</v>
      </c>
      <c r="AB3499">
        <v>3.4543570004337334</v>
      </c>
      <c r="AC3499">
        <v>0</v>
      </c>
      <c r="AD3499">
        <v>0</v>
      </c>
      <c r="AE3499">
        <v>6.6414423767147523</v>
      </c>
    </row>
    <row r="3500" spans="1:31" x14ac:dyDescent="0.25">
      <c r="A3500">
        <v>1633029</v>
      </c>
      <c r="B3500">
        <v>1</v>
      </c>
      <c r="C3500" t="s">
        <v>81</v>
      </c>
      <c r="D3500" t="s">
        <v>128</v>
      </c>
      <c r="E3500" t="s">
        <v>152</v>
      </c>
      <c r="F3500" t="s">
        <v>10216</v>
      </c>
      <c r="G3500" t="s">
        <v>154</v>
      </c>
      <c r="H3500" t="s">
        <v>149</v>
      </c>
      <c r="I3500" t="s">
        <v>135</v>
      </c>
      <c r="J3500" t="s">
        <v>136</v>
      </c>
      <c r="K3500" t="s">
        <v>137</v>
      </c>
      <c r="L3500" t="s">
        <v>10217</v>
      </c>
      <c r="M3500" t="s">
        <v>1604</v>
      </c>
      <c r="N3500">
        <v>3.1355555549999998</v>
      </c>
      <c r="O3500">
        <v>0</v>
      </c>
      <c r="P3500">
        <v>2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3.3094694952051555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3.3094694952051555</v>
      </c>
    </row>
    <row r="3501" spans="1:31" x14ac:dyDescent="0.25">
      <c r="A3501">
        <v>1632923</v>
      </c>
      <c r="B3501">
        <v>1</v>
      </c>
      <c r="C3501" t="s">
        <v>80</v>
      </c>
      <c r="D3501" t="s">
        <v>97</v>
      </c>
      <c r="E3501" t="s">
        <v>204</v>
      </c>
      <c r="F3501" t="s">
        <v>10218</v>
      </c>
      <c r="G3501" t="s">
        <v>918</v>
      </c>
      <c r="H3501" t="s">
        <v>134</v>
      </c>
      <c r="I3501" t="s">
        <v>135</v>
      </c>
      <c r="J3501" t="s">
        <v>136</v>
      </c>
      <c r="K3501" t="s">
        <v>137</v>
      </c>
      <c r="L3501" t="s">
        <v>10219</v>
      </c>
      <c r="M3501" t="s">
        <v>10220</v>
      </c>
      <c r="N3501">
        <v>0.19777777699999999</v>
      </c>
      <c r="O3501">
        <v>0</v>
      </c>
      <c r="P3501">
        <v>111</v>
      </c>
      <c r="Q3501">
        <v>0</v>
      </c>
      <c r="R3501">
        <v>8</v>
      </c>
      <c r="S3501">
        <v>0</v>
      </c>
      <c r="T3501">
        <v>19</v>
      </c>
      <c r="U3501">
        <v>0</v>
      </c>
      <c r="V3501">
        <v>0</v>
      </c>
      <c r="W3501">
        <v>0</v>
      </c>
      <c r="X3501">
        <v>5.778319889412332</v>
      </c>
      <c r="Y3501">
        <v>0</v>
      </c>
      <c r="Z3501">
        <v>0.37268413062593558</v>
      </c>
      <c r="AA3501">
        <v>0</v>
      </c>
      <c r="AB3501">
        <v>4.0794409208240809</v>
      </c>
      <c r="AC3501">
        <v>0</v>
      </c>
      <c r="AD3501">
        <v>0</v>
      </c>
      <c r="AE3501">
        <v>10.230444940862348</v>
      </c>
    </row>
    <row r="3502" spans="1:31" x14ac:dyDescent="0.25">
      <c r="A3502">
        <v>1632837</v>
      </c>
      <c r="B3502">
        <v>1</v>
      </c>
      <c r="C3502" t="s">
        <v>81</v>
      </c>
      <c r="D3502" t="s">
        <v>118</v>
      </c>
      <c r="E3502" t="s">
        <v>178</v>
      </c>
      <c r="F3502" t="s">
        <v>10221</v>
      </c>
      <c r="G3502" t="s">
        <v>1492</v>
      </c>
      <c r="H3502" t="s">
        <v>149</v>
      </c>
      <c r="I3502" t="s">
        <v>135</v>
      </c>
      <c r="J3502" t="s">
        <v>136</v>
      </c>
      <c r="K3502" t="s">
        <v>137</v>
      </c>
      <c r="L3502" t="s">
        <v>10222</v>
      </c>
      <c r="M3502" t="s">
        <v>10223</v>
      </c>
      <c r="N3502">
        <v>0.90944444400000002</v>
      </c>
      <c r="O3502">
        <v>0</v>
      </c>
      <c r="P3502">
        <v>175</v>
      </c>
      <c r="Q3502">
        <v>0</v>
      </c>
      <c r="R3502">
        <v>0</v>
      </c>
      <c r="S3502">
        <v>0</v>
      </c>
      <c r="T3502">
        <v>12</v>
      </c>
      <c r="U3502">
        <v>0</v>
      </c>
      <c r="V3502">
        <v>0</v>
      </c>
      <c r="W3502">
        <v>0</v>
      </c>
      <c r="X3502">
        <v>41.822640138840292</v>
      </c>
      <c r="Y3502">
        <v>0</v>
      </c>
      <c r="Z3502">
        <v>0</v>
      </c>
      <c r="AA3502">
        <v>0</v>
      </c>
      <c r="AB3502">
        <v>1.5617531766375778</v>
      </c>
      <c r="AC3502">
        <v>0</v>
      </c>
      <c r="AD3502">
        <v>0</v>
      </c>
      <c r="AE3502">
        <v>43.384393315477872</v>
      </c>
    </row>
    <row r="3503" spans="1:31" x14ac:dyDescent="0.25">
      <c r="A3503">
        <v>1632588</v>
      </c>
      <c r="B3503">
        <v>1</v>
      </c>
      <c r="C3503" t="s">
        <v>80</v>
      </c>
      <c r="D3503" t="s">
        <v>103</v>
      </c>
      <c r="E3503" t="s">
        <v>204</v>
      </c>
      <c r="F3503" t="s">
        <v>10224</v>
      </c>
      <c r="G3503" t="s">
        <v>918</v>
      </c>
      <c r="H3503" t="s">
        <v>134</v>
      </c>
      <c r="I3503" t="s">
        <v>191</v>
      </c>
      <c r="J3503" t="s">
        <v>136</v>
      </c>
      <c r="K3503" t="s">
        <v>137</v>
      </c>
      <c r="L3503" t="s">
        <v>10225</v>
      </c>
      <c r="M3503" t="s">
        <v>10226</v>
      </c>
      <c r="N3503">
        <v>8.3333330000000001E-3</v>
      </c>
      <c r="O3503">
        <v>0</v>
      </c>
      <c r="P3503">
        <v>6963</v>
      </c>
      <c r="Q3503">
        <v>0</v>
      </c>
      <c r="R3503">
        <v>8</v>
      </c>
      <c r="S3503">
        <v>3</v>
      </c>
      <c r="T3503">
        <v>374</v>
      </c>
      <c r="U3503">
        <v>0</v>
      </c>
      <c r="V3503">
        <v>1</v>
      </c>
      <c r="W3503">
        <v>0</v>
      </c>
      <c r="X3503">
        <v>17.919625583556673</v>
      </c>
      <c r="Y3503">
        <v>0</v>
      </c>
      <c r="Z3503">
        <v>2.41236126213E-2</v>
      </c>
      <c r="AA3503">
        <v>0.33192093617539997</v>
      </c>
      <c r="AB3503">
        <v>8.3544088925295981</v>
      </c>
      <c r="AC3503">
        <v>0</v>
      </c>
      <c r="AD3503">
        <v>0.261099927947125</v>
      </c>
      <c r="AE3503">
        <v>26.891178952830096</v>
      </c>
    </row>
    <row r="3504" spans="1:31" x14ac:dyDescent="0.25">
      <c r="A3504">
        <v>1632731</v>
      </c>
      <c r="B3504">
        <v>1</v>
      </c>
      <c r="C3504" t="s">
        <v>81</v>
      </c>
      <c r="D3504" t="s">
        <v>127</v>
      </c>
      <c r="E3504" t="s">
        <v>178</v>
      </c>
      <c r="F3504" t="s">
        <v>10227</v>
      </c>
      <c r="G3504" t="s">
        <v>227</v>
      </c>
      <c r="H3504" t="s">
        <v>149</v>
      </c>
      <c r="I3504" t="s">
        <v>135</v>
      </c>
      <c r="J3504" t="s">
        <v>136</v>
      </c>
      <c r="K3504" t="s">
        <v>137</v>
      </c>
      <c r="L3504" t="s">
        <v>10228</v>
      </c>
      <c r="M3504" t="s">
        <v>10229</v>
      </c>
      <c r="N3504">
        <v>1.6125</v>
      </c>
      <c r="O3504">
        <v>0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7.6296298003333344E-5</v>
      </c>
      <c r="AA3504">
        <v>0</v>
      </c>
      <c r="AB3504">
        <v>0</v>
      </c>
      <c r="AC3504">
        <v>0</v>
      </c>
      <c r="AD3504">
        <v>0</v>
      </c>
      <c r="AE3504">
        <v>7.6296298003333344E-5</v>
      </c>
    </row>
    <row r="3505" spans="1:31" x14ac:dyDescent="0.25">
      <c r="A3505">
        <v>1632691</v>
      </c>
      <c r="B3505">
        <v>1</v>
      </c>
      <c r="C3505" t="s">
        <v>80</v>
      </c>
      <c r="D3505" t="s">
        <v>97</v>
      </c>
      <c r="E3505" t="s">
        <v>152</v>
      </c>
      <c r="F3505" t="s">
        <v>10230</v>
      </c>
      <c r="G3505" t="s">
        <v>154</v>
      </c>
      <c r="H3505" t="s">
        <v>149</v>
      </c>
      <c r="I3505" t="s">
        <v>135</v>
      </c>
      <c r="J3505" t="s">
        <v>136</v>
      </c>
      <c r="K3505" t="s">
        <v>137</v>
      </c>
      <c r="L3505" t="s">
        <v>10231</v>
      </c>
      <c r="M3505" t="s">
        <v>10232</v>
      </c>
      <c r="N3505">
        <v>4.9755555549999997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1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10.853563993028034</v>
      </c>
      <c r="AC3505">
        <v>0</v>
      </c>
      <c r="AD3505">
        <v>0</v>
      </c>
      <c r="AE3505">
        <v>10.853563993028034</v>
      </c>
    </row>
    <row r="3506" spans="1:31" x14ac:dyDescent="0.25">
      <c r="A3506">
        <v>1632668</v>
      </c>
      <c r="B3506">
        <v>1</v>
      </c>
      <c r="C3506" t="s">
        <v>80</v>
      </c>
      <c r="D3506" t="s">
        <v>95</v>
      </c>
      <c r="E3506" t="s">
        <v>178</v>
      </c>
      <c r="F3506" t="s">
        <v>10233</v>
      </c>
      <c r="G3506" t="s">
        <v>231</v>
      </c>
      <c r="H3506" t="s">
        <v>149</v>
      </c>
      <c r="I3506" t="s">
        <v>135</v>
      </c>
      <c r="J3506" t="s">
        <v>136</v>
      </c>
      <c r="K3506" t="s">
        <v>137</v>
      </c>
      <c r="L3506" t="s">
        <v>10234</v>
      </c>
      <c r="M3506" t="s">
        <v>10235</v>
      </c>
      <c r="N3506">
        <v>1.2352777770000001</v>
      </c>
      <c r="O3506">
        <v>0</v>
      </c>
      <c r="P3506">
        <v>126</v>
      </c>
      <c r="Q3506">
        <v>0</v>
      </c>
      <c r="R3506">
        <v>0</v>
      </c>
      <c r="S3506">
        <v>0</v>
      </c>
      <c r="T3506">
        <v>9</v>
      </c>
      <c r="U3506">
        <v>0</v>
      </c>
      <c r="V3506">
        <v>0</v>
      </c>
      <c r="W3506">
        <v>0</v>
      </c>
      <c r="X3506">
        <v>32.372693700732285</v>
      </c>
      <c r="Y3506">
        <v>0</v>
      </c>
      <c r="Z3506">
        <v>0</v>
      </c>
      <c r="AA3506">
        <v>0</v>
      </c>
      <c r="AB3506">
        <v>18.115797578481939</v>
      </c>
      <c r="AC3506">
        <v>0</v>
      </c>
      <c r="AD3506">
        <v>0</v>
      </c>
      <c r="AE3506">
        <v>50.488491279214223</v>
      </c>
    </row>
    <row r="3507" spans="1:31" x14ac:dyDescent="0.25">
      <c r="A3507">
        <v>1632737</v>
      </c>
      <c r="B3507">
        <v>1</v>
      </c>
      <c r="C3507" t="s">
        <v>80</v>
      </c>
      <c r="D3507" t="s">
        <v>95</v>
      </c>
      <c r="E3507" t="s">
        <v>204</v>
      </c>
      <c r="F3507" t="s">
        <v>10236</v>
      </c>
      <c r="G3507" t="s">
        <v>161</v>
      </c>
      <c r="H3507" t="s">
        <v>134</v>
      </c>
      <c r="I3507" t="s">
        <v>135</v>
      </c>
      <c r="J3507" t="s">
        <v>136</v>
      </c>
      <c r="K3507" t="s">
        <v>137</v>
      </c>
      <c r="L3507" t="s">
        <v>10237</v>
      </c>
      <c r="M3507" t="s">
        <v>10238</v>
      </c>
      <c r="N3507">
        <v>0.23472222200000001</v>
      </c>
      <c r="O3507">
        <v>0</v>
      </c>
      <c r="P3507">
        <v>1</v>
      </c>
      <c r="Q3507">
        <v>0</v>
      </c>
      <c r="R3507">
        <v>0</v>
      </c>
      <c r="S3507">
        <v>21</v>
      </c>
      <c r="T3507">
        <v>556</v>
      </c>
      <c r="U3507">
        <v>6</v>
      </c>
      <c r="V3507">
        <v>5</v>
      </c>
      <c r="W3507">
        <v>0</v>
      </c>
      <c r="X3507">
        <v>7.376722680563888E-2</v>
      </c>
      <c r="Y3507">
        <v>0</v>
      </c>
      <c r="Z3507">
        <v>0</v>
      </c>
      <c r="AA3507">
        <v>40.995427020756146</v>
      </c>
      <c r="AB3507">
        <v>156.98840416555902</v>
      </c>
      <c r="AC3507">
        <v>154.57271273668269</v>
      </c>
      <c r="AD3507">
        <v>53.837387203495922</v>
      </c>
      <c r="AE3507">
        <v>406.4676983532994</v>
      </c>
    </row>
    <row r="3508" spans="1:31" x14ac:dyDescent="0.25">
      <c r="A3508">
        <v>1632714</v>
      </c>
      <c r="B3508">
        <v>1</v>
      </c>
      <c r="C3508" t="s">
        <v>81</v>
      </c>
      <c r="D3508" t="s">
        <v>118</v>
      </c>
      <c r="E3508" t="s">
        <v>152</v>
      </c>
      <c r="F3508" t="s">
        <v>10239</v>
      </c>
      <c r="G3508" t="s">
        <v>154</v>
      </c>
      <c r="H3508" t="s">
        <v>149</v>
      </c>
      <c r="I3508" t="s">
        <v>135</v>
      </c>
      <c r="J3508" t="s">
        <v>136</v>
      </c>
      <c r="K3508" t="s">
        <v>137</v>
      </c>
      <c r="L3508" t="s">
        <v>10240</v>
      </c>
      <c r="M3508" t="s">
        <v>10241</v>
      </c>
      <c r="N3508">
        <v>0.68833333299999999</v>
      </c>
      <c r="O3508">
        <v>0</v>
      </c>
      <c r="P3508">
        <v>1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4.20053862941E-2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4.20053862941E-2</v>
      </c>
    </row>
    <row r="3509" spans="1:31" x14ac:dyDescent="0.25">
      <c r="A3509">
        <v>1632545</v>
      </c>
      <c r="B3509">
        <v>1</v>
      </c>
      <c r="C3509" t="s">
        <v>80</v>
      </c>
      <c r="D3509" t="s">
        <v>92</v>
      </c>
      <c r="E3509" t="s">
        <v>204</v>
      </c>
      <c r="F3509" t="s">
        <v>4815</v>
      </c>
      <c r="G3509" t="s">
        <v>431</v>
      </c>
      <c r="H3509" t="s">
        <v>134</v>
      </c>
      <c r="I3509" t="s">
        <v>135</v>
      </c>
      <c r="J3509" t="s">
        <v>136</v>
      </c>
      <c r="K3509" t="s">
        <v>137</v>
      </c>
      <c r="L3509" t="s">
        <v>10242</v>
      </c>
      <c r="M3509" t="s">
        <v>10243</v>
      </c>
      <c r="N3509">
        <v>2.4986111110000002</v>
      </c>
      <c r="O3509">
        <v>23</v>
      </c>
      <c r="P3509">
        <v>1440</v>
      </c>
      <c r="Q3509">
        <v>3</v>
      </c>
      <c r="R3509">
        <v>27</v>
      </c>
      <c r="S3509">
        <v>23</v>
      </c>
      <c r="T3509">
        <v>182</v>
      </c>
      <c r="U3509">
        <v>1</v>
      </c>
      <c r="V3509">
        <v>1</v>
      </c>
      <c r="W3509">
        <v>413.72659209291589</v>
      </c>
      <c r="X3509">
        <v>579.18867666792823</v>
      </c>
      <c r="Y3509">
        <v>12.627390913920117</v>
      </c>
      <c r="Z3509">
        <v>21.735515473228684</v>
      </c>
      <c r="AA3509">
        <v>134.40951459909527</v>
      </c>
      <c r="AB3509">
        <v>218.99691751089361</v>
      </c>
      <c r="AC3509">
        <v>23.533571031810379</v>
      </c>
      <c r="AD3509">
        <v>1.6184961202666669E-3</v>
      </c>
      <c r="AE3509">
        <v>1404.2197967859124</v>
      </c>
    </row>
    <row r="3510" spans="1:31" x14ac:dyDescent="0.25">
      <c r="A3510">
        <v>1633215</v>
      </c>
      <c r="B3510">
        <v>1</v>
      </c>
      <c r="C3510" t="s">
        <v>80</v>
      </c>
      <c r="D3510" t="s">
        <v>83</v>
      </c>
      <c r="E3510" t="s">
        <v>642</v>
      </c>
      <c r="F3510" t="s">
        <v>10244</v>
      </c>
      <c r="G3510" t="s">
        <v>161</v>
      </c>
      <c r="H3510" t="s">
        <v>134</v>
      </c>
      <c r="I3510" t="s">
        <v>135</v>
      </c>
      <c r="J3510" t="s">
        <v>136</v>
      </c>
      <c r="K3510" t="s">
        <v>137</v>
      </c>
      <c r="L3510" t="s">
        <v>9689</v>
      </c>
      <c r="M3510" t="s">
        <v>10245</v>
      </c>
      <c r="N3510">
        <v>0.253611111</v>
      </c>
      <c r="O3510">
        <v>0</v>
      </c>
      <c r="P3510">
        <v>0</v>
      </c>
      <c r="Q3510">
        <v>6</v>
      </c>
      <c r="R3510">
        <v>0</v>
      </c>
      <c r="S3510">
        <v>18</v>
      </c>
      <c r="T3510">
        <v>255</v>
      </c>
      <c r="U3510">
        <v>20</v>
      </c>
      <c r="V3510">
        <v>28</v>
      </c>
      <c r="W3510">
        <v>0</v>
      </c>
      <c r="X3510">
        <v>0</v>
      </c>
      <c r="Y3510">
        <v>0.59874437679278447</v>
      </c>
      <c r="Z3510">
        <v>0</v>
      </c>
      <c r="AA3510">
        <v>28.082845904279495</v>
      </c>
      <c r="AB3510">
        <v>84.469805894437727</v>
      </c>
      <c r="AC3510">
        <v>322.86597118105425</v>
      </c>
      <c r="AD3510">
        <v>92.389605419876489</v>
      </c>
      <c r="AE3510">
        <v>528.40697277644074</v>
      </c>
    </row>
    <row r="3511" spans="1:31" x14ac:dyDescent="0.25">
      <c r="A3511">
        <v>1632946</v>
      </c>
      <c r="B3511">
        <v>1</v>
      </c>
      <c r="C3511" t="s">
        <v>81</v>
      </c>
      <c r="D3511" t="s">
        <v>127</v>
      </c>
      <c r="E3511" t="s">
        <v>146</v>
      </c>
      <c r="F3511" t="s">
        <v>10246</v>
      </c>
      <c r="G3511" t="s">
        <v>260</v>
      </c>
      <c r="H3511" t="s">
        <v>149</v>
      </c>
      <c r="I3511" t="s">
        <v>135</v>
      </c>
      <c r="J3511" t="s">
        <v>136</v>
      </c>
      <c r="K3511" t="s">
        <v>137</v>
      </c>
      <c r="L3511" t="s">
        <v>10247</v>
      </c>
      <c r="M3511" t="s">
        <v>10248</v>
      </c>
      <c r="N3511">
        <v>2.4333333330000002</v>
      </c>
      <c r="O3511">
        <v>0</v>
      </c>
      <c r="P3511">
        <v>97</v>
      </c>
      <c r="Q3511">
        <v>0</v>
      </c>
      <c r="R3511">
        <v>3</v>
      </c>
      <c r="S3511">
        <v>0</v>
      </c>
      <c r="T3511">
        <v>11</v>
      </c>
      <c r="U3511">
        <v>0</v>
      </c>
      <c r="V3511">
        <v>1</v>
      </c>
      <c r="W3511">
        <v>0</v>
      </c>
      <c r="X3511">
        <v>88.210167638898326</v>
      </c>
      <c r="Y3511">
        <v>0</v>
      </c>
      <c r="Z3511">
        <v>1.2324084924406251</v>
      </c>
      <c r="AA3511">
        <v>0</v>
      </c>
      <c r="AB3511">
        <v>18.208374869259867</v>
      </c>
      <c r="AC3511">
        <v>0</v>
      </c>
      <c r="AD3511">
        <v>53.481263546995322</v>
      </c>
      <c r="AE3511">
        <v>161.13221454759415</v>
      </c>
    </row>
    <row r="3512" spans="1:31" x14ac:dyDescent="0.25">
      <c r="A3512">
        <v>1633006</v>
      </c>
      <c r="B3512">
        <v>1</v>
      </c>
      <c r="C3512" t="s">
        <v>80</v>
      </c>
      <c r="D3512" t="s">
        <v>96</v>
      </c>
      <c r="E3512" t="s">
        <v>178</v>
      </c>
      <c r="F3512" t="s">
        <v>555</v>
      </c>
      <c r="G3512" t="s">
        <v>1115</v>
      </c>
      <c r="H3512" t="s">
        <v>149</v>
      </c>
      <c r="I3512" t="s">
        <v>135</v>
      </c>
      <c r="J3512" t="s">
        <v>136</v>
      </c>
      <c r="K3512" t="s">
        <v>137</v>
      </c>
      <c r="L3512" t="s">
        <v>10249</v>
      </c>
      <c r="M3512" t="s">
        <v>10250</v>
      </c>
      <c r="N3512">
        <v>1.6686111109999999</v>
      </c>
      <c r="O3512">
        <v>0</v>
      </c>
      <c r="P3512">
        <v>6</v>
      </c>
      <c r="Q3512">
        <v>0</v>
      </c>
      <c r="R3512">
        <v>0</v>
      </c>
      <c r="S3512">
        <v>0</v>
      </c>
      <c r="T3512">
        <v>4</v>
      </c>
      <c r="U3512">
        <v>0</v>
      </c>
      <c r="V3512">
        <v>0</v>
      </c>
      <c r="W3512">
        <v>0</v>
      </c>
      <c r="X3512">
        <v>2.3361672648486942</v>
      </c>
      <c r="Y3512">
        <v>0</v>
      </c>
      <c r="Z3512">
        <v>0</v>
      </c>
      <c r="AA3512">
        <v>0</v>
      </c>
      <c r="AB3512">
        <v>2.5701226196429903</v>
      </c>
      <c r="AC3512">
        <v>0</v>
      </c>
      <c r="AD3512">
        <v>0</v>
      </c>
      <c r="AE3512">
        <v>4.9062898844916845</v>
      </c>
    </row>
    <row r="3513" spans="1:31" x14ac:dyDescent="0.25">
      <c r="A3513">
        <v>1633255</v>
      </c>
      <c r="B3513">
        <v>1</v>
      </c>
      <c r="C3513" t="s">
        <v>80</v>
      </c>
      <c r="D3513" t="s">
        <v>83</v>
      </c>
      <c r="E3513" t="s">
        <v>131</v>
      </c>
      <c r="F3513" t="s">
        <v>10251</v>
      </c>
      <c r="G3513" t="s">
        <v>161</v>
      </c>
      <c r="H3513" t="s">
        <v>134</v>
      </c>
      <c r="I3513" t="s">
        <v>135</v>
      </c>
      <c r="J3513" t="s">
        <v>136</v>
      </c>
      <c r="K3513" t="s">
        <v>137</v>
      </c>
      <c r="L3513" t="s">
        <v>10252</v>
      </c>
      <c r="M3513" t="s">
        <v>10253</v>
      </c>
      <c r="N3513">
        <v>1.0236111109999999</v>
      </c>
      <c r="O3513">
        <v>0</v>
      </c>
      <c r="P3513">
        <v>133</v>
      </c>
      <c r="Q3513">
        <v>0</v>
      </c>
      <c r="R3513">
        <v>1</v>
      </c>
      <c r="S3513">
        <v>35</v>
      </c>
      <c r="T3513">
        <v>15</v>
      </c>
      <c r="U3513">
        <v>21</v>
      </c>
      <c r="V3513">
        <v>2</v>
      </c>
      <c r="W3513">
        <v>0</v>
      </c>
      <c r="X3513">
        <v>42.932896782700027</v>
      </c>
      <c r="Y3513">
        <v>0</v>
      </c>
      <c r="Z3513">
        <v>1.0415313837283833</v>
      </c>
      <c r="AA3513">
        <v>289.93788857173934</v>
      </c>
      <c r="AB3513">
        <v>5.6961272867423149</v>
      </c>
      <c r="AC3513">
        <v>933.56555199019965</v>
      </c>
      <c r="AD3513">
        <v>115.14177134735175</v>
      </c>
      <c r="AE3513">
        <v>1388.3157673624614</v>
      </c>
    </row>
    <row r="3514" spans="1:31" x14ac:dyDescent="0.25">
      <c r="A3514">
        <v>1632860</v>
      </c>
      <c r="B3514">
        <v>1</v>
      </c>
      <c r="C3514" t="s">
        <v>80</v>
      </c>
      <c r="D3514" t="s">
        <v>96</v>
      </c>
      <c r="E3514" t="s">
        <v>146</v>
      </c>
      <c r="F3514" t="s">
        <v>10254</v>
      </c>
      <c r="G3514" t="s">
        <v>260</v>
      </c>
      <c r="H3514" t="s">
        <v>149</v>
      </c>
      <c r="I3514" t="s">
        <v>135</v>
      </c>
      <c r="J3514" t="s">
        <v>136</v>
      </c>
      <c r="K3514" t="s">
        <v>137</v>
      </c>
      <c r="L3514" t="s">
        <v>10255</v>
      </c>
      <c r="M3514" t="s">
        <v>10256</v>
      </c>
      <c r="N3514">
        <v>8.3211111110000004</v>
      </c>
      <c r="O3514">
        <v>0</v>
      </c>
      <c r="P3514">
        <v>64</v>
      </c>
      <c r="Q3514">
        <v>0</v>
      </c>
      <c r="R3514">
        <v>0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2534.6765792511965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2534.6765792511965</v>
      </c>
    </row>
    <row r="3515" spans="1:31" x14ac:dyDescent="0.25">
      <c r="A3515">
        <v>1633106</v>
      </c>
      <c r="B3515">
        <v>1</v>
      </c>
      <c r="C3515" t="s">
        <v>80</v>
      </c>
      <c r="D3515" t="s">
        <v>92</v>
      </c>
      <c r="E3515" t="s">
        <v>204</v>
      </c>
      <c r="F3515" t="s">
        <v>4815</v>
      </c>
      <c r="G3515" t="s">
        <v>161</v>
      </c>
      <c r="H3515" t="s">
        <v>134</v>
      </c>
      <c r="I3515" t="s">
        <v>135</v>
      </c>
      <c r="J3515" t="s">
        <v>136</v>
      </c>
      <c r="K3515" t="s">
        <v>137</v>
      </c>
      <c r="L3515" t="s">
        <v>10257</v>
      </c>
      <c r="M3515" t="s">
        <v>10258</v>
      </c>
      <c r="N3515">
        <v>0.43472222199999999</v>
      </c>
      <c r="O3515">
        <v>23</v>
      </c>
      <c r="P3515">
        <v>1440</v>
      </c>
      <c r="Q3515">
        <v>3</v>
      </c>
      <c r="R3515">
        <v>27</v>
      </c>
      <c r="S3515">
        <v>23</v>
      </c>
      <c r="T3515">
        <v>182</v>
      </c>
      <c r="U3515">
        <v>1</v>
      </c>
      <c r="V3515">
        <v>1</v>
      </c>
      <c r="W3515">
        <v>90.275499007719418</v>
      </c>
      <c r="X3515">
        <v>126.94028951210721</v>
      </c>
      <c r="Y3515">
        <v>2.0708739520642947</v>
      </c>
      <c r="Z3515">
        <v>3.308345242105009</v>
      </c>
      <c r="AA3515">
        <v>22.713171780445887</v>
      </c>
      <c r="AB3515">
        <v>37.831299939163863</v>
      </c>
      <c r="AC3515">
        <v>3.5732184292659839</v>
      </c>
      <c r="AD3515">
        <v>2.1522786950000004E-4</v>
      </c>
      <c r="AE3515">
        <v>286.71291309074115</v>
      </c>
    </row>
    <row r="3516" spans="1:31" x14ac:dyDescent="0.25">
      <c r="A3516">
        <v>1632963</v>
      </c>
      <c r="B3516">
        <v>1</v>
      </c>
      <c r="C3516" t="s">
        <v>80</v>
      </c>
      <c r="D3516" t="s">
        <v>106</v>
      </c>
      <c r="E3516" t="s">
        <v>178</v>
      </c>
      <c r="F3516" t="s">
        <v>10259</v>
      </c>
      <c r="G3516" t="s">
        <v>1967</v>
      </c>
      <c r="H3516" t="s">
        <v>149</v>
      </c>
      <c r="I3516" t="s">
        <v>135</v>
      </c>
      <c r="J3516" t="s">
        <v>136</v>
      </c>
      <c r="K3516" t="s">
        <v>137</v>
      </c>
      <c r="L3516" t="s">
        <v>10260</v>
      </c>
      <c r="M3516" t="s">
        <v>10261</v>
      </c>
      <c r="N3516">
        <v>1.586944444</v>
      </c>
      <c r="O3516">
        <v>0</v>
      </c>
      <c r="P3516">
        <v>7</v>
      </c>
      <c r="Q3516">
        <v>0</v>
      </c>
      <c r="R3516">
        <v>3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2.2585097333036135</v>
      </c>
      <c r="Y3516">
        <v>0</v>
      </c>
      <c r="Z3516">
        <v>2.5130468626347184</v>
      </c>
      <c r="AA3516">
        <v>0</v>
      </c>
      <c r="AB3516">
        <v>0</v>
      </c>
      <c r="AC3516">
        <v>0</v>
      </c>
      <c r="AD3516">
        <v>0</v>
      </c>
      <c r="AE3516">
        <v>4.7715565959383319</v>
      </c>
    </row>
    <row r="3517" spans="1:31" x14ac:dyDescent="0.25">
      <c r="A3517">
        <v>1632797</v>
      </c>
      <c r="B3517">
        <v>1</v>
      </c>
      <c r="C3517" t="s">
        <v>80</v>
      </c>
      <c r="D3517" t="s">
        <v>100</v>
      </c>
      <c r="E3517" t="s">
        <v>146</v>
      </c>
      <c r="F3517" t="s">
        <v>10262</v>
      </c>
      <c r="G3517" t="s">
        <v>403</v>
      </c>
      <c r="H3517" t="s">
        <v>149</v>
      </c>
      <c r="I3517" t="s">
        <v>135</v>
      </c>
      <c r="J3517" t="s">
        <v>136</v>
      </c>
      <c r="K3517" t="s">
        <v>137</v>
      </c>
      <c r="L3517" t="s">
        <v>10263</v>
      </c>
      <c r="M3517" t="s">
        <v>10264</v>
      </c>
      <c r="N3517">
        <v>0.68805555500000004</v>
      </c>
      <c r="O3517">
        <v>0</v>
      </c>
      <c r="P3517">
        <v>230</v>
      </c>
      <c r="Q3517">
        <v>0</v>
      </c>
      <c r="R3517">
        <v>15</v>
      </c>
      <c r="S3517">
        <v>0</v>
      </c>
      <c r="T3517">
        <v>39</v>
      </c>
      <c r="U3517">
        <v>0</v>
      </c>
      <c r="V3517">
        <v>0</v>
      </c>
      <c r="W3517">
        <v>0</v>
      </c>
      <c r="X3517">
        <v>34.172924692703432</v>
      </c>
      <c r="Y3517">
        <v>0</v>
      </c>
      <c r="Z3517">
        <v>0.95897593928261893</v>
      </c>
      <c r="AA3517">
        <v>0</v>
      </c>
      <c r="AB3517">
        <v>21.938427708707543</v>
      </c>
      <c r="AC3517">
        <v>0</v>
      </c>
      <c r="AD3517">
        <v>0</v>
      </c>
      <c r="AE3517">
        <v>57.070328340693592</v>
      </c>
    </row>
    <row r="3518" spans="1:31" x14ac:dyDescent="0.25">
      <c r="A3518">
        <v>1632654</v>
      </c>
      <c r="B3518">
        <v>1</v>
      </c>
      <c r="C3518" t="s">
        <v>80</v>
      </c>
      <c r="D3518" t="s">
        <v>93</v>
      </c>
      <c r="E3518" t="s">
        <v>178</v>
      </c>
      <c r="F3518" t="s">
        <v>10265</v>
      </c>
      <c r="G3518" t="s">
        <v>1967</v>
      </c>
      <c r="H3518" t="s">
        <v>149</v>
      </c>
      <c r="I3518" t="s">
        <v>135</v>
      </c>
      <c r="J3518" t="s">
        <v>136</v>
      </c>
      <c r="K3518" t="s">
        <v>137</v>
      </c>
      <c r="L3518" t="s">
        <v>10266</v>
      </c>
      <c r="M3518" t="s">
        <v>10267</v>
      </c>
      <c r="N3518">
        <v>3.8627777769999998</v>
      </c>
      <c r="O3518">
        <v>0</v>
      </c>
      <c r="P3518">
        <v>1</v>
      </c>
      <c r="Q3518">
        <v>0</v>
      </c>
      <c r="R3518">
        <v>9</v>
      </c>
      <c r="S3518">
        <v>0</v>
      </c>
      <c r="T3518">
        <v>2</v>
      </c>
      <c r="U3518">
        <v>0</v>
      </c>
      <c r="V3518">
        <v>0</v>
      </c>
      <c r="W3518">
        <v>0</v>
      </c>
      <c r="X3518">
        <v>3.2106335853423573</v>
      </c>
      <c r="Y3518">
        <v>0</v>
      </c>
      <c r="Z3518">
        <v>7.690530942434493</v>
      </c>
      <c r="AA3518">
        <v>0</v>
      </c>
      <c r="AB3518">
        <v>2.5983368436478615</v>
      </c>
      <c r="AC3518">
        <v>0</v>
      </c>
      <c r="AD3518">
        <v>0</v>
      </c>
      <c r="AE3518">
        <v>13.49950137142471</v>
      </c>
    </row>
    <row r="3519" spans="1:31" x14ac:dyDescent="0.25">
      <c r="A3519">
        <v>1633132</v>
      </c>
      <c r="B3519">
        <v>1</v>
      </c>
      <c r="C3519" t="s">
        <v>80</v>
      </c>
      <c r="D3519" t="s">
        <v>93</v>
      </c>
      <c r="E3519" t="s">
        <v>178</v>
      </c>
      <c r="F3519" t="s">
        <v>10268</v>
      </c>
      <c r="G3519" t="s">
        <v>464</v>
      </c>
      <c r="H3519" t="s">
        <v>149</v>
      </c>
      <c r="I3519" t="s">
        <v>135</v>
      </c>
      <c r="J3519" t="s">
        <v>136</v>
      </c>
      <c r="K3519" t="s">
        <v>137</v>
      </c>
      <c r="L3519" t="s">
        <v>10269</v>
      </c>
      <c r="M3519" t="s">
        <v>10270</v>
      </c>
      <c r="N3519">
        <v>19.000555554999998</v>
      </c>
      <c r="O3519">
        <v>0</v>
      </c>
      <c r="P3519">
        <v>77</v>
      </c>
      <c r="Q3519">
        <v>0</v>
      </c>
      <c r="R3519">
        <v>1</v>
      </c>
      <c r="S3519">
        <v>0</v>
      </c>
      <c r="T3519">
        <v>12</v>
      </c>
      <c r="U3519">
        <v>0</v>
      </c>
      <c r="V3519">
        <v>0</v>
      </c>
      <c r="W3519">
        <v>0</v>
      </c>
      <c r="X3519">
        <v>271.76311391632487</v>
      </c>
      <c r="Y3519">
        <v>0</v>
      </c>
      <c r="Z3519">
        <v>2.7994589942983339</v>
      </c>
      <c r="AA3519">
        <v>0</v>
      </c>
      <c r="AB3519">
        <v>88.137464277983653</v>
      </c>
      <c r="AC3519">
        <v>0</v>
      </c>
      <c r="AD3519">
        <v>0</v>
      </c>
      <c r="AE3519">
        <v>362.70003718860687</v>
      </c>
    </row>
    <row r="3520" spans="1:31" x14ac:dyDescent="0.25">
      <c r="A3520">
        <v>1632820</v>
      </c>
      <c r="B3520">
        <v>1</v>
      </c>
      <c r="C3520" t="s">
        <v>80</v>
      </c>
      <c r="D3520" t="s">
        <v>86</v>
      </c>
      <c r="E3520" t="s">
        <v>178</v>
      </c>
      <c r="F3520" t="s">
        <v>9477</v>
      </c>
      <c r="G3520" t="s">
        <v>359</v>
      </c>
      <c r="H3520" t="s">
        <v>149</v>
      </c>
      <c r="I3520" t="s">
        <v>135</v>
      </c>
      <c r="J3520" t="s">
        <v>136</v>
      </c>
      <c r="K3520" t="s">
        <v>137</v>
      </c>
      <c r="L3520" t="s">
        <v>10271</v>
      </c>
      <c r="M3520" t="s">
        <v>10272</v>
      </c>
      <c r="N3520">
        <v>1.991944444</v>
      </c>
      <c r="O3520">
        <v>0</v>
      </c>
      <c r="P3520">
        <v>25</v>
      </c>
      <c r="Q3520">
        <v>0</v>
      </c>
      <c r="R3520">
        <v>0</v>
      </c>
      <c r="S3520">
        <v>0</v>
      </c>
      <c r="T3520">
        <v>4</v>
      </c>
      <c r="U3520">
        <v>0</v>
      </c>
      <c r="V3520">
        <v>0</v>
      </c>
      <c r="W3520">
        <v>0</v>
      </c>
      <c r="X3520">
        <v>9.6047710887291906</v>
      </c>
      <c r="Y3520">
        <v>0</v>
      </c>
      <c r="Z3520">
        <v>0</v>
      </c>
      <c r="AA3520">
        <v>0</v>
      </c>
      <c r="AB3520">
        <v>56.056757301903652</v>
      </c>
      <c r="AC3520">
        <v>0</v>
      </c>
      <c r="AD3520">
        <v>0</v>
      </c>
      <c r="AE3520">
        <v>65.661528390632839</v>
      </c>
    </row>
    <row r="3521" spans="1:31" x14ac:dyDescent="0.25">
      <c r="A3521">
        <v>1632840</v>
      </c>
      <c r="B3521">
        <v>1</v>
      </c>
      <c r="C3521" t="s">
        <v>81</v>
      </c>
      <c r="D3521" t="s">
        <v>118</v>
      </c>
      <c r="E3521" t="s">
        <v>178</v>
      </c>
      <c r="F3521" t="s">
        <v>10273</v>
      </c>
      <c r="G3521" t="s">
        <v>403</v>
      </c>
      <c r="H3521" t="s">
        <v>149</v>
      </c>
      <c r="I3521" t="s">
        <v>135</v>
      </c>
      <c r="J3521" t="s">
        <v>136</v>
      </c>
      <c r="K3521" t="s">
        <v>137</v>
      </c>
      <c r="L3521" t="s">
        <v>10274</v>
      </c>
      <c r="M3521" t="s">
        <v>10275</v>
      </c>
      <c r="N3521">
        <v>1.486388888</v>
      </c>
      <c r="O3521">
        <v>0</v>
      </c>
      <c r="P3521">
        <v>37</v>
      </c>
      <c r="Q3521">
        <v>0</v>
      </c>
      <c r="R3521">
        <v>4</v>
      </c>
      <c r="S3521">
        <v>0</v>
      </c>
      <c r="T3521">
        <v>4</v>
      </c>
      <c r="U3521">
        <v>0</v>
      </c>
      <c r="V3521">
        <v>0</v>
      </c>
      <c r="W3521">
        <v>0</v>
      </c>
      <c r="X3521">
        <v>6.4157456389149683</v>
      </c>
      <c r="Y3521">
        <v>0</v>
      </c>
      <c r="Z3521">
        <v>3.7829795712096111E-2</v>
      </c>
      <c r="AA3521">
        <v>0</v>
      </c>
      <c r="AB3521">
        <v>8.0544518325015986</v>
      </c>
      <c r="AC3521">
        <v>0</v>
      </c>
      <c r="AD3521">
        <v>0</v>
      </c>
      <c r="AE3521">
        <v>14.508027267128664</v>
      </c>
    </row>
    <row r="3522" spans="1:31" x14ac:dyDescent="0.25">
      <c r="A3522">
        <v>1632983</v>
      </c>
      <c r="B3522">
        <v>1</v>
      </c>
      <c r="C3522" t="s">
        <v>81</v>
      </c>
      <c r="D3522" t="s">
        <v>128</v>
      </c>
      <c r="E3522" t="s">
        <v>178</v>
      </c>
      <c r="F3522" t="s">
        <v>10276</v>
      </c>
      <c r="G3522" t="s">
        <v>227</v>
      </c>
      <c r="H3522" t="s">
        <v>149</v>
      </c>
      <c r="I3522" t="s">
        <v>135</v>
      </c>
      <c r="J3522" t="s">
        <v>136</v>
      </c>
      <c r="K3522" t="s">
        <v>137</v>
      </c>
      <c r="L3522" t="s">
        <v>10277</v>
      </c>
      <c r="M3522" t="s">
        <v>10278</v>
      </c>
      <c r="N3522">
        <v>8.2038888879999998</v>
      </c>
      <c r="O3522">
        <v>0</v>
      </c>
      <c r="P3522">
        <v>19</v>
      </c>
      <c r="Q3522">
        <v>0</v>
      </c>
      <c r="R3522">
        <v>0</v>
      </c>
      <c r="S3522">
        <v>0</v>
      </c>
      <c r="T3522">
        <v>5</v>
      </c>
      <c r="U3522">
        <v>0</v>
      </c>
      <c r="V3522">
        <v>0</v>
      </c>
      <c r="W3522">
        <v>0</v>
      </c>
      <c r="X3522">
        <v>27.628847898799929</v>
      </c>
      <c r="Y3522">
        <v>0</v>
      </c>
      <c r="Z3522">
        <v>0</v>
      </c>
      <c r="AA3522">
        <v>0</v>
      </c>
      <c r="AB3522">
        <v>1.9990670072301624</v>
      </c>
      <c r="AC3522">
        <v>0</v>
      </c>
      <c r="AD3522">
        <v>0</v>
      </c>
      <c r="AE3522">
        <v>29.627914906030092</v>
      </c>
    </row>
    <row r="3523" spans="1:31" x14ac:dyDescent="0.25">
      <c r="A3523">
        <v>1633169</v>
      </c>
      <c r="B3523">
        <v>1</v>
      </c>
      <c r="C3523" t="s">
        <v>80</v>
      </c>
      <c r="D3523" t="s">
        <v>93</v>
      </c>
      <c r="E3523" t="s">
        <v>178</v>
      </c>
      <c r="F3523" t="s">
        <v>10279</v>
      </c>
      <c r="G3523" t="s">
        <v>227</v>
      </c>
      <c r="H3523" t="s">
        <v>149</v>
      </c>
      <c r="I3523" t="s">
        <v>135</v>
      </c>
      <c r="J3523" t="s">
        <v>136</v>
      </c>
      <c r="K3523" t="s">
        <v>137</v>
      </c>
      <c r="L3523" t="s">
        <v>10280</v>
      </c>
      <c r="M3523" t="s">
        <v>10281</v>
      </c>
      <c r="N3523">
        <v>1.645</v>
      </c>
      <c r="O3523">
        <v>0</v>
      </c>
      <c r="P3523">
        <v>8</v>
      </c>
      <c r="Q3523">
        <v>0</v>
      </c>
      <c r="R3523">
        <v>0</v>
      </c>
      <c r="S3523">
        <v>0</v>
      </c>
      <c r="T3523">
        <v>7</v>
      </c>
      <c r="U3523">
        <v>0</v>
      </c>
      <c r="V3523">
        <v>0</v>
      </c>
      <c r="W3523">
        <v>0</v>
      </c>
      <c r="X3523">
        <v>1.4552102171531827</v>
      </c>
      <c r="Y3523">
        <v>0</v>
      </c>
      <c r="Z3523">
        <v>0</v>
      </c>
      <c r="AA3523">
        <v>0</v>
      </c>
      <c r="AB3523">
        <v>34.909767412073784</v>
      </c>
      <c r="AC3523">
        <v>0</v>
      </c>
      <c r="AD3523">
        <v>0</v>
      </c>
      <c r="AE3523">
        <v>36.364977629226964</v>
      </c>
    </row>
    <row r="3524" spans="1:31" x14ac:dyDescent="0.25">
      <c r="A3524">
        <v>1632591</v>
      </c>
      <c r="B3524">
        <v>1</v>
      </c>
      <c r="C3524" t="s">
        <v>80</v>
      </c>
      <c r="D3524" t="s">
        <v>105</v>
      </c>
      <c r="E3524" t="s">
        <v>146</v>
      </c>
      <c r="F3524" t="s">
        <v>10282</v>
      </c>
      <c r="G3524" t="s">
        <v>142</v>
      </c>
      <c r="H3524" t="s">
        <v>149</v>
      </c>
      <c r="I3524" t="s">
        <v>135</v>
      </c>
      <c r="J3524" t="s">
        <v>136</v>
      </c>
      <c r="K3524" t="s">
        <v>143</v>
      </c>
      <c r="L3524" t="s">
        <v>10283</v>
      </c>
      <c r="M3524" t="s">
        <v>10284</v>
      </c>
      <c r="N3524">
        <v>3.0339877770000001</v>
      </c>
      <c r="O3524">
        <v>0</v>
      </c>
      <c r="P3524">
        <v>190</v>
      </c>
      <c r="Q3524">
        <v>0</v>
      </c>
      <c r="R3524">
        <v>0</v>
      </c>
      <c r="S3524">
        <v>0</v>
      </c>
      <c r="T3524">
        <v>15</v>
      </c>
      <c r="U3524">
        <v>0</v>
      </c>
      <c r="V3524">
        <v>0</v>
      </c>
      <c r="W3524">
        <v>0</v>
      </c>
      <c r="X3524">
        <v>173.36528041551517</v>
      </c>
      <c r="Y3524">
        <v>0</v>
      </c>
      <c r="Z3524">
        <v>0</v>
      </c>
      <c r="AA3524">
        <v>0</v>
      </c>
      <c r="AB3524">
        <v>83.724017268171494</v>
      </c>
      <c r="AC3524">
        <v>0</v>
      </c>
      <c r="AD3524">
        <v>0</v>
      </c>
      <c r="AE3524">
        <v>257.08929768368665</v>
      </c>
    </row>
    <row r="3525" spans="1:31" x14ac:dyDescent="0.25">
      <c r="A3525">
        <v>1633275</v>
      </c>
      <c r="B3525">
        <v>1</v>
      </c>
      <c r="C3525" t="s">
        <v>80</v>
      </c>
      <c r="D3525" t="s">
        <v>104</v>
      </c>
      <c r="E3525" t="s">
        <v>204</v>
      </c>
      <c r="F3525" t="s">
        <v>10285</v>
      </c>
      <c r="G3525" t="s">
        <v>161</v>
      </c>
      <c r="H3525" t="s">
        <v>134</v>
      </c>
      <c r="I3525" t="s">
        <v>135</v>
      </c>
      <c r="J3525" t="s">
        <v>136</v>
      </c>
      <c r="K3525" t="s">
        <v>137</v>
      </c>
      <c r="L3525" t="s">
        <v>10286</v>
      </c>
      <c r="M3525" t="s">
        <v>10287</v>
      </c>
      <c r="N3525">
        <v>0.24583333299999999</v>
      </c>
      <c r="O3525">
        <v>0</v>
      </c>
      <c r="P3525">
        <v>6214</v>
      </c>
      <c r="Q3525">
        <v>6</v>
      </c>
      <c r="R3525">
        <v>35</v>
      </c>
      <c r="S3525">
        <v>8</v>
      </c>
      <c r="T3525">
        <v>739</v>
      </c>
      <c r="U3525">
        <v>7</v>
      </c>
      <c r="V3525">
        <v>4</v>
      </c>
      <c r="W3525">
        <v>0</v>
      </c>
      <c r="X3525">
        <v>356.12084796255414</v>
      </c>
      <c r="Y3525">
        <v>0.30205080224884162</v>
      </c>
      <c r="Z3525">
        <v>2.2014587030752333</v>
      </c>
      <c r="AA3525">
        <v>11.447526171208285</v>
      </c>
      <c r="AB3525">
        <v>113.81654039043056</v>
      </c>
      <c r="AC3525">
        <v>96.241040935014098</v>
      </c>
      <c r="AD3525">
        <v>21.358761343911826</v>
      </c>
      <c r="AE3525">
        <v>601.48822630844302</v>
      </c>
    </row>
    <row r="3526" spans="1:31" x14ac:dyDescent="0.25">
      <c r="A3526">
        <v>1632777</v>
      </c>
      <c r="B3526">
        <v>1</v>
      </c>
      <c r="C3526" t="s">
        <v>80</v>
      </c>
      <c r="D3526" t="s">
        <v>110</v>
      </c>
      <c r="E3526" t="s">
        <v>146</v>
      </c>
      <c r="F3526" t="s">
        <v>10288</v>
      </c>
      <c r="G3526" t="s">
        <v>231</v>
      </c>
      <c r="H3526" t="s">
        <v>149</v>
      </c>
      <c r="I3526" t="s">
        <v>135</v>
      </c>
      <c r="J3526" t="s">
        <v>136</v>
      </c>
      <c r="K3526" t="s">
        <v>137</v>
      </c>
      <c r="L3526" t="s">
        <v>10289</v>
      </c>
      <c r="M3526" t="s">
        <v>10290</v>
      </c>
      <c r="N3526">
        <v>1.633888888</v>
      </c>
      <c r="O3526">
        <v>0</v>
      </c>
      <c r="P3526">
        <v>500</v>
      </c>
      <c r="Q3526">
        <v>0</v>
      </c>
      <c r="R3526">
        <v>0</v>
      </c>
      <c r="S3526">
        <v>0</v>
      </c>
      <c r="T3526">
        <v>13</v>
      </c>
      <c r="U3526">
        <v>0</v>
      </c>
      <c r="V3526">
        <v>0</v>
      </c>
      <c r="W3526">
        <v>0</v>
      </c>
      <c r="X3526">
        <v>302.36647919372257</v>
      </c>
      <c r="Y3526">
        <v>0</v>
      </c>
      <c r="Z3526">
        <v>0</v>
      </c>
      <c r="AA3526">
        <v>0</v>
      </c>
      <c r="AB3526">
        <v>17.446005475243883</v>
      </c>
      <c r="AC3526">
        <v>0</v>
      </c>
      <c r="AD3526">
        <v>0</v>
      </c>
      <c r="AE3526">
        <v>319.81248466896648</v>
      </c>
    </row>
    <row r="3527" spans="1:31" x14ac:dyDescent="0.25">
      <c r="A3527">
        <v>1632734</v>
      </c>
      <c r="B3527">
        <v>1</v>
      </c>
      <c r="C3527" t="s">
        <v>81</v>
      </c>
      <c r="D3527" t="s">
        <v>112</v>
      </c>
      <c r="E3527" t="s">
        <v>152</v>
      </c>
      <c r="F3527" t="s">
        <v>10291</v>
      </c>
      <c r="G3527" t="s">
        <v>154</v>
      </c>
      <c r="H3527" t="s">
        <v>149</v>
      </c>
      <c r="I3527" t="s">
        <v>135</v>
      </c>
      <c r="J3527" t="s">
        <v>136</v>
      </c>
      <c r="K3527" t="s">
        <v>137</v>
      </c>
      <c r="L3527" t="s">
        <v>10292</v>
      </c>
      <c r="M3527" t="s">
        <v>10293</v>
      </c>
      <c r="N3527">
        <v>0.72583333299999997</v>
      </c>
      <c r="O3527">
        <v>0</v>
      </c>
      <c r="P3527">
        <v>1</v>
      </c>
      <c r="Q3527">
        <v>0</v>
      </c>
      <c r="R3527">
        <v>1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9.353381983725001E-2</v>
      </c>
      <c r="Y3527">
        <v>0</v>
      </c>
      <c r="Z3527">
        <v>9.9997109959500011E-4</v>
      </c>
      <c r="AA3527">
        <v>0</v>
      </c>
      <c r="AB3527">
        <v>0</v>
      </c>
      <c r="AC3527">
        <v>0</v>
      </c>
      <c r="AD3527">
        <v>0</v>
      </c>
      <c r="AE3527">
        <v>9.4533790936845011E-2</v>
      </c>
    </row>
    <row r="3528" spans="1:31" x14ac:dyDescent="0.25">
      <c r="A3528">
        <v>1633175</v>
      </c>
      <c r="B3528">
        <v>1</v>
      </c>
      <c r="C3528" t="s">
        <v>80</v>
      </c>
      <c r="D3528" t="s">
        <v>83</v>
      </c>
      <c r="E3528" t="s">
        <v>642</v>
      </c>
      <c r="F3528" t="s">
        <v>10294</v>
      </c>
      <c r="G3528" t="s">
        <v>161</v>
      </c>
      <c r="H3528" t="s">
        <v>134</v>
      </c>
      <c r="I3528" t="s">
        <v>135</v>
      </c>
      <c r="J3528" t="s">
        <v>136</v>
      </c>
      <c r="K3528" t="s">
        <v>137</v>
      </c>
      <c r="L3528" t="s">
        <v>9880</v>
      </c>
      <c r="M3528" t="s">
        <v>9881</v>
      </c>
      <c r="N3528">
        <v>0.245277777</v>
      </c>
      <c r="O3528">
        <v>2</v>
      </c>
      <c r="P3528">
        <v>4027</v>
      </c>
      <c r="Q3528">
        <v>5</v>
      </c>
      <c r="R3528">
        <v>6</v>
      </c>
      <c r="S3528">
        <v>32</v>
      </c>
      <c r="T3528">
        <v>1813</v>
      </c>
      <c r="U3528">
        <v>18</v>
      </c>
      <c r="V3528">
        <v>64</v>
      </c>
      <c r="W3528">
        <v>1.2607972457915001E-2</v>
      </c>
      <c r="X3528">
        <v>335.89804881881651</v>
      </c>
      <c r="Y3528">
        <v>38.990356337315561</v>
      </c>
      <c r="Z3528">
        <v>0.47589484790376169</v>
      </c>
      <c r="AA3528">
        <v>76.349979675153733</v>
      </c>
      <c r="AB3528">
        <v>329.65569057529103</v>
      </c>
      <c r="AC3528">
        <v>164.65354252473344</v>
      </c>
      <c r="AD3528">
        <v>225.0825322741299</v>
      </c>
      <c r="AE3528">
        <v>1171.1186530258019</v>
      </c>
    </row>
    <row r="3529" spans="1:31" x14ac:dyDescent="0.25">
      <c r="A3529">
        <v>1632585</v>
      </c>
      <c r="B3529">
        <v>1</v>
      </c>
      <c r="C3529" t="s">
        <v>81</v>
      </c>
      <c r="D3529" t="s">
        <v>117</v>
      </c>
      <c r="E3529" t="s">
        <v>146</v>
      </c>
      <c r="F3529" t="s">
        <v>10295</v>
      </c>
      <c r="G3529" t="s">
        <v>148</v>
      </c>
      <c r="H3529" t="s">
        <v>149</v>
      </c>
      <c r="I3529" t="s">
        <v>135</v>
      </c>
      <c r="J3529" t="s">
        <v>136</v>
      </c>
      <c r="K3529" t="s">
        <v>143</v>
      </c>
      <c r="L3529" t="s">
        <v>10296</v>
      </c>
      <c r="M3529" t="s">
        <v>10297</v>
      </c>
      <c r="N3529">
        <v>8.3114916660000002</v>
      </c>
      <c r="O3529">
        <v>0</v>
      </c>
      <c r="P3529">
        <v>32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32.513136406810204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32.513136406810204</v>
      </c>
    </row>
    <row r="3530" spans="1:31" x14ac:dyDescent="0.25">
      <c r="A3530">
        <v>1634801</v>
      </c>
      <c r="B3530">
        <v>1</v>
      </c>
      <c r="C3530" t="s">
        <v>80</v>
      </c>
      <c r="D3530" t="s">
        <v>104</v>
      </c>
      <c r="E3530" t="s">
        <v>131</v>
      </c>
      <c r="F3530" t="s">
        <v>10298</v>
      </c>
      <c r="G3530" t="s">
        <v>195</v>
      </c>
      <c r="H3530" t="s">
        <v>134</v>
      </c>
      <c r="I3530" t="s">
        <v>135</v>
      </c>
      <c r="J3530" t="s">
        <v>136</v>
      </c>
      <c r="K3530" t="s">
        <v>137</v>
      </c>
      <c r="L3530" t="s">
        <v>10299</v>
      </c>
      <c r="M3530" t="s">
        <v>10300</v>
      </c>
      <c r="N3530">
        <v>6.6777777770000002</v>
      </c>
      <c r="O3530">
        <v>0</v>
      </c>
      <c r="P3530">
        <v>43</v>
      </c>
      <c r="Q3530">
        <v>0</v>
      </c>
      <c r="R3530">
        <v>1</v>
      </c>
      <c r="S3530">
        <v>0</v>
      </c>
      <c r="T3530">
        <v>14</v>
      </c>
      <c r="U3530">
        <v>0</v>
      </c>
      <c r="V3530">
        <v>0</v>
      </c>
      <c r="W3530">
        <v>0</v>
      </c>
      <c r="X3530">
        <v>17.806035238858684</v>
      </c>
      <c r="Y3530">
        <v>0</v>
      </c>
      <c r="Z3530">
        <v>0.20817248563317114</v>
      </c>
      <c r="AA3530">
        <v>0</v>
      </c>
      <c r="AB3530">
        <v>17.994856737183156</v>
      </c>
      <c r="AC3530">
        <v>0</v>
      </c>
      <c r="AD3530">
        <v>0</v>
      </c>
      <c r="AE3530">
        <v>36.00906446167501</v>
      </c>
    </row>
    <row r="3531" spans="1:31" x14ac:dyDescent="0.25">
      <c r="A3531">
        <v>1634137</v>
      </c>
      <c r="B3531">
        <v>1</v>
      </c>
      <c r="C3531" t="s">
        <v>80</v>
      </c>
      <c r="D3531" t="s">
        <v>94</v>
      </c>
      <c r="E3531" t="s">
        <v>140</v>
      </c>
      <c r="F3531" t="s">
        <v>10301</v>
      </c>
      <c r="G3531" t="s">
        <v>161</v>
      </c>
      <c r="H3531" t="s">
        <v>134</v>
      </c>
      <c r="I3531" t="s">
        <v>135</v>
      </c>
      <c r="J3531" t="s">
        <v>136</v>
      </c>
      <c r="K3531" t="s">
        <v>137</v>
      </c>
      <c r="L3531" t="s">
        <v>10302</v>
      </c>
      <c r="M3531" t="s">
        <v>10303</v>
      </c>
      <c r="N3531">
        <v>0.74250000000000005</v>
      </c>
      <c r="O3531">
        <v>0</v>
      </c>
      <c r="P3531">
        <v>0</v>
      </c>
      <c r="Q3531">
        <v>20</v>
      </c>
      <c r="R3531">
        <v>50</v>
      </c>
      <c r="S3531">
        <v>1</v>
      </c>
      <c r="T3531">
        <v>3</v>
      </c>
      <c r="U3531">
        <v>1</v>
      </c>
      <c r="V3531">
        <v>0</v>
      </c>
      <c r="W3531">
        <v>0</v>
      </c>
      <c r="X3531">
        <v>0</v>
      </c>
      <c r="Y3531">
        <v>36.404895638034233</v>
      </c>
      <c r="Z3531">
        <v>66.714758230907108</v>
      </c>
      <c r="AA3531">
        <v>0</v>
      </c>
      <c r="AB3531">
        <v>1.6444166415092003</v>
      </c>
      <c r="AC3531">
        <v>8.3156266370531</v>
      </c>
      <c r="AD3531">
        <v>0</v>
      </c>
      <c r="AE3531">
        <v>113.07969714750364</v>
      </c>
    </row>
    <row r="3532" spans="1:31" x14ac:dyDescent="0.25">
      <c r="A3532">
        <v>1633473</v>
      </c>
      <c r="B3532">
        <v>1</v>
      </c>
      <c r="C3532" t="s">
        <v>80</v>
      </c>
      <c r="D3532" t="s">
        <v>100</v>
      </c>
      <c r="E3532" t="s">
        <v>178</v>
      </c>
      <c r="F3532" t="s">
        <v>10304</v>
      </c>
      <c r="G3532" t="s">
        <v>8943</v>
      </c>
      <c r="H3532" t="s">
        <v>149</v>
      </c>
      <c r="I3532" t="s">
        <v>135</v>
      </c>
      <c r="J3532" t="s">
        <v>136</v>
      </c>
      <c r="K3532" t="s">
        <v>137</v>
      </c>
      <c r="L3532" t="s">
        <v>10305</v>
      </c>
      <c r="M3532" t="s">
        <v>10306</v>
      </c>
      <c r="N3532">
        <v>5.0225</v>
      </c>
      <c r="O3532">
        <v>0</v>
      </c>
      <c r="P3532">
        <v>10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21.089446838941573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21.089446838941573</v>
      </c>
    </row>
    <row r="3533" spans="1:31" x14ac:dyDescent="0.25">
      <c r="A3533">
        <v>1633450</v>
      </c>
      <c r="B3533">
        <v>1</v>
      </c>
      <c r="C3533" t="s">
        <v>81</v>
      </c>
      <c r="D3533" t="s">
        <v>118</v>
      </c>
      <c r="E3533" t="s">
        <v>131</v>
      </c>
      <c r="F3533" t="s">
        <v>821</v>
      </c>
      <c r="G3533" t="s">
        <v>195</v>
      </c>
      <c r="H3533" t="s">
        <v>134</v>
      </c>
      <c r="I3533" t="s">
        <v>135</v>
      </c>
      <c r="J3533" t="s">
        <v>136</v>
      </c>
      <c r="K3533" t="s">
        <v>137</v>
      </c>
      <c r="L3533" t="s">
        <v>10307</v>
      </c>
      <c r="M3533" t="s">
        <v>10308</v>
      </c>
      <c r="N3533">
        <v>8.9030555549999999</v>
      </c>
      <c r="O3533">
        <v>0</v>
      </c>
      <c r="P3533">
        <v>1</v>
      </c>
      <c r="Q3533">
        <v>12</v>
      </c>
      <c r="R3533">
        <v>62</v>
      </c>
      <c r="S3533">
        <v>8</v>
      </c>
      <c r="T3533">
        <v>5</v>
      </c>
      <c r="U3533">
        <v>0</v>
      </c>
      <c r="V3533">
        <v>0</v>
      </c>
      <c r="W3533">
        <v>0</v>
      </c>
      <c r="X3533">
        <v>0.32343423177027003</v>
      </c>
      <c r="Y3533">
        <v>617.36837807776692</v>
      </c>
      <c r="Z3533">
        <v>358.09245462589467</v>
      </c>
      <c r="AA3533">
        <v>123.53914102944891</v>
      </c>
      <c r="AB3533">
        <v>26.257069252088307</v>
      </c>
      <c r="AC3533">
        <v>0</v>
      </c>
      <c r="AD3533">
        <v>0</v>
      </c>
      <c r="AE3533">
        <v>1125.580477216969</v>
      </c>
    </row>
    <row r="3534" spans="1:31" x14ac:dyDescent="0.25">
      <c r="A3534">
        <v>1634778</v>
      </c>
      <c r="B3534">
        <v>1</v>
      </c>
      <c r="C3534" t="s">
        <v>80</v>
      </c>
      <c r="D3534" t="s">
        <v>84</v>
      </c>
      <c r="E3534" t="s">
        <v>131</v>
      </c>
      <c r="F3534" t="s">
        <v>10309</v>
      </c>
      <c r="G3534" t="s">
        <v>161</v>
      </c>
      <c r="H3534" t="s">
        <v>134</v>
      </c>
      <c r="I3534" t="s">
        <v>135</v>
      </c>
      <c r="J3534" t="s">
        <v>136</v>
      </c>
      <c r="K3534" t="s">
        <v>137</v>
      </c>
      <c r="L3534" t="s">
        <v>10310</v>
      </c>
      <c r="M3534" t="s">
        <v>10311</v>
      </c>
      <c r="N3534">
        <v>6.5000000000000002E-2</v>
      </c>
      <c r="O3534">
        <v>0</v>
      </c>
      <c r="P3534">
        <v>5470</v>
      </c>
      <c r="Q3534">
        <v>0</v>
      </c>
      <c r="R3534">
        <v>0</v>
      </c>
      <c r="S3534">
        <v>0</v>
      </c>
      <c r="T3534">
        <v>374</v>
      </c>
      <c r="U3534">
        <v>0</v>
      </c>
      <c r="V3534">
        <v>0</v>
      </c>
      <c r="W3534">
        <v>0</v>
      </c>
      <c r="X3534">
        <v>122.05035067187818</v>
      </c>
      <c r="Y3534">
        <v>0</v>
      </c>
      <c r="Z3534">
        <v>0</v>
      </c>
      <c r="AA3534">
        <v>0</v>
      </c>
      <c r="AB3534">
        <v>18.7504261172726</v>
      </c>
      <c r="AC3534">
        <v>0</v>
      </c>
      <c r="AD3534">
        <v>0</v>
      </c>
      <c r="AE3534">
        <v>140.80077678915077</v>
      </c>
    </row>
    <row r="3535" spans="1:31" x14ac:dyDescent="0.25">
      <c r="A3535">
        <v>1633613</v>
      </c>
      <c r="B3535">
        <v>1</v>
      </c>
      <c r="C3535" t="s">
        <v>81</v>
      </c>
      <c r="D3535" t="s">
        <v>112</v>
      </c>
      <c r="E3535" t="s">
        <v>178</v>
      </c>
      <c r="F3535" t="s">
        <v>10044</v>
      </c>
      <c r="G3535" t="s">
        <v>148</v>
      </c>
      <c r="H3535" t="s">
        <v>149</v>
      </c>
      <c r="I3535" t="s">
        <v>135</v>
      </c>
      <c r="J3535" t="s">
        <v>136</v>
      </c>
      <c r="K3535" t="s">
        <v>143</v>
      </c>
      <c r="L3535" t="s">
        <v>10312</v>
      </c>
      <c r="M3535" t="s">
        <v>10313</v>
      </c>
      <c r="N3535">
        <v>8.3738888879999998</v>
      </c>
      <c r="O3535">
        <v>0</v>
      </c>
      <c r="P3535">
        <v>616</v>
      </c>
      <c r="Q3535">
        <v>0</v>
      </c>
      <c r="R3535">
        <v>0</v>
      </c>
      <c r="S3535">
        <v>0</v>
      </c>
      <c r="T3535">
        <v>109</v>
      </c>
      <c r="U3535">
        <v>0</v>
      </c>
      <c r="V3535">
        <v>0</v>
      </c>
      <c r="W3535">
        <v>0</v>
      </c>
      <c r="X3535">
        <v>999.30937961043571</v>
      </c>
      <c r="Y3535">
        <v>0</v>
      </c>
      <c r="Z3535">
        <v>0</v>
      </c>
      <c r="AA3535">
        <v>0</v>
      </c>
      <c r="AB3535">
        <v>990.99888070595591</v>
      </c>
      <c r="AC3535">
        <v>0</v>
      </c>
      <c r="AD3535">
        <v>0</v>
      </c>
      <c r="AE3535">
        <v>1990.3082603163916</v>
      </c>
    </row>
    <row r="3536" spans="1:31" x14ac:dyDescent="0.25">
      <c r="A3536">
        <v>1633636</v>
      </c>
      <c r="B3536">
        <v>1</v>
      </c>
      <c r="C3536" t="s">
        <v>80</v>
      </c>
      <c r="D3536" t="s">
        <v>104</v>
      </c>
      <c r="E3536" t="s">
        <v>178</v>
      </c>
      <c r="F3536" t="s">
        <v>10314</v>
      </c>
      <c r="G3536" t="s">
        <v>187</v>
      </c>
      <c r="H3536" t="s">
        <v>149</v>
      </c>
      <c r="I3536" t="s">
        <v>135</v>
      </c>
      <c r="J3536" t="s">
        <v>136</v>
      </c>
      <c r="K3536" t="s">
        <v>137</v>
      </c>
      <c r="L3536" t="s">
        <v>10315</v>
      </c>
      <c r="M3536" t="s">
        <v>10316</v>
      </c>
      <c r="N3536">
        <v>2.7263888879999998</v>
      </c>
      <c r="O3536">
        <v>0</v>
      </c>
      <c r="P3536">
        <v>6</v>
      </c>
      <c r="Q3536">
        <v>0</v>
      </c>
      <c r="R3536">
        <v>3</v>
      </c>
      <c r="S3536">
        <v>0</v>
      </c>
      <c r="T3536">
        <v>3</v>
      </c>
      <c r="U3536">
        <v>0</v>
      </c>
      <c r="V3536">
        <v>0</v>
      </c>
      <c r="W3536">
        <v>0</v>
      </c>
      <c r="X3536">
        <v>13.045448719389878</v>
      </c>
      <c r="Y3536">
        <v>0</v>
      </c>
      <c r="Z3536">
        <v>0.40211466125670009</v>
      </c>
      <c r="AA3536">
        <v>0</v>
      </c>
      <c r="AB3536">
        <v>14.985640318177291</v>
      </c>
      <c r="AC3536">
        <v>0</v>
      </c>
      <c r="AD3536">
        <v>0</v>
      </c>
      <c r="AE3536">
        <v>28.433203698823867</v>
      </c>
    </row>
    <row r="3537" spans="1:31" x14ac:dyDescent="0.25">
      <c r="A3537">
        <v>1633659</v>
      </c>
      <c r="B3537">
        <v>1</v>
      </c>
      <c r="C3537" t="s">
        <v>80</v>
      </c>
      <c r="D3537" t="s">
        <v>108</v>
      </c>
      <c r="E3537" t="s">
        <v>178</v>
      </c>
      <c r="F3537" t="s">
        <v>10317</v>
      </c>
      <c r="G3537" t="s">
        <v>227</v>
      </c>
      <c r="H3537" t="s">
        <v>149</v>
      </c>
      <c r="I3537" t="s">
        <v>135</v>
      </c>
      <c r="J3537" t="s">
        <v>136</v>
      </c>
      <c r="K3537" t="s">
        <v>137</v>
      </c>
      <c r="L3537" t="s">
        <v>10318</v>
      </c>
      <c r="M3537" t="s">
        <v>10319</v>
      </c>
      <c r="N3537">
        <v>6.6472222219999999</v>
      </c>
      <c r="O3537">
        <v>0</v>
      </c>
      <c r="P3537">
        <v>15</v>
      </c>
      <c r="Q3537">
        <v>0</v>
      </c>
      <c r="R3537">
        <v>4</v>
      </c>
      <c r="S3537">
        <v>0</v>
      </c>
      <c r="T3537">
        <v>7</v>
      </c>
      <c r="U3537">
        <v>0</v>
      </c>
      <c r="V3537">
        <v>0</v>
      </c>
      <c r="W3537">
        <v>0</v>
      </c>
      <c r="X3537">
        <v>11.619289589127964</v>
      </c>
      <c r="Y3537">
        <v>0</v>
      </c>
      <c r="Z3537">
        <v>3.52220338484475E-2</v>
      </c>
      <c r="AA3537">
        <v>0</v>
      </c>
      <c r="AB3537">
        <v>4.6086719265046598</v>
      </c>
      <c r="AC3537">
        <v>0</v>
      </c>
      <c r="AD3537">
        <v>0</v>
      </c>
      <c r="AE3537">
        <v>16.26318354948107</v>
      </c>
    </row>
    <row r="3538" spans="1:31" x14ac:dyDescent="0.25">
      <c r="A3538">
        <v>1634346</v>
      </c>
      <c r="B3538">
        <v>1</v>
      </c>
      <c r="C3538" t="s">
        <v>81</v>
      </c>
      <c r="D3538" t="s">
        <v>112</v>
      </c>
      <c r="E3538" t="s">
        <v>131</v>
      </c>
      <c r="F3538" t="s">
        <v>10320</v>
      </c>
      <c r="G3538" t="s">
        <v>195</v>
      </c>
      <c r="H3538" t="s">
        <v>134</v>
      </c>
      <c r="I3538" t="s">
        <v>135</v>
      </c>
      <c r="J3538" t="s">
        <v>136</v>
      </c>
      <c r="K3538" t="s">
        <v>137</v>
      </c>
      <c r="L3538" t="s">
        <v>10321</v>
      </c>
      <c r="M3538" t="s">
        <v>10322</v>
      </c>
      <c r="N3538">
        <v>8.7483333329999997</v>
      </c>
      <c r="O3538">
        <v>0</v>
      </c>
      <c r="P3538">
        <v>0</v>
      </c>
      <c r="Q3538">
        <v>0</v>
      </c>
      <c r="R3538">
        <v>0</v>
      </c>
      <c r="S3538">
        <v>1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43.273585296033815</v>
      </c>
      <c r="AB3538">
        <v>0</v>
      </c>
      <c r="AC3538">
        <v>0</v>
      </c>
      <c r="AD3538">
        <v>0</v>
      </c>
      <c r="AE3538">
        <v>43.273585296033815</v>
      </c>
    </row>
    <row r="3539" spans="1:31" x14ac:dyDescent="0.25">
      <c r="A3539">
        <v>1633682</v>
      </c>
      <c r="B3539">
        <v>1</v>
      </c>
      <c r="C3539" t="s">
        <v>80</v>
      </c>
      <c r="D3539" t="s">
        <v>92</v>
      </c>
      <c r="E3539" t="s">
        <v>152</v>
      </c>
      <c r="F3539" t="s">
        <v>10323</v>
      </c>
      <c r="G3539" t="s">
        <v>168</v>
      </c>
      <c r="H3539" t="s">
        <v>149</v>
      </c>
      <c r="I3539" t="s">
        <v>135</v>
      </c>
      <c r="J3539" t="s">
        <v>136</v>
      </c>
      <c r="K3539" t="s">
        <v>137</v>
      </c>
      <c r="L3539" t="s">
        <v>10324</v>
      </c>
      <c r="M3539" t="s">
        <v>10325</v>
      </c>
      <c r="N3539">
        <v>2.2383333329999999</v>
      </c>
      <c r="O3539">
        <v>0</v>
      </c>
      <c r="P3539">
        <v>1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0.25315156108774389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0.25315156108774389</v>
      </c>
    </row>
    <row r="3540" spans="1:31" x14ac:dyDescent="0.25">
      <c r="A3540">
        <v>1634615</v>
      </c>
      <c r="B3540">
        <v>1</v>
      </c>
      <c r="C3540" t="s">
        <v>80</v>
      </c>
      <c r="D3540" t="s">
        <v>82</v>
      </c>
      <c r="E3540" t="s">
        <v>178</v>
      </c>
      <c r="F3540" t="s">
        <v>10326</v>
      </c>
      <c r="G3540" t="s">
        <v>227</v>
      </c>
      <c r="H3540" t="s">
        <v>149</v>
      </c>
      <c r="I3540" t="s">
        <v>135</v>
      </c>
      <c r="J3540" t="s">
        <v>136</v>
      </c>
      <c r="K3540" t="s">
        <v>137</v>
      </c>
      <c r="L3540" t="s">
        <v>10327</v>
      </c>
      <c r="M3540" t="s">
        <v>10328</v>
      </c>
      <c r="N3540">
        <v>0.76277777700000005</v>
      </c>
      <c r="O3540">
        <v>0</v>
      </c>
      <c r="P3540">
        <v>17</v>
      </c>
      <c r="Q3540">
        <v>0</v>
      </c>
      <c r="R3540">
        <v>0</v>
      </c>
      <c r="S3540">
        <v>0</v>
      </c>
      <c r="T3540">
        <v>2</v>
      </c>
      <c r="U3540">
        <v>0</v>
      </c>
      <c r="V3540">
        <v>0</v>
      </c>
      <c r="W3540">
        <v>0</v>
      </c>
      <c r="X3540">
        <v>0.90715985305826219</v>
      </c>
      <c r="Y3540">
        <v>0</v>
      </c>
      <c r="Z3540">
        <v>0</v>
      </c>
      <c r="AA3540">
        <v>0</v>
      </c>
      <c r="AB3540">
        <v>1.9202711663203753</v>
      </c>
      <c r="AC3540">
        <v>0</v>
      </c>
      <c r="AD3540">
        <v>0</v>
      </c>
      <c r="AE3540">
        <v>2.8274310193786376</v>
      </c>
    </row>
    <row r="3541" spans="1:31" x14ac:dyDescent="0.25">
      <c r="A3541">
        <v>1634784</v>
      </c>
      <c r="B3541">
        <v>1</v>
      </c>
      <c r="C3541" t="s">
        <v>80</v>
      </c>
      <c r="D3541" t="s">
        <v>96</v>
      </c>
      <c r="E3541" t="s">
        <v>178</v>
      </c>
      <c r="F3541" t="s">
        <v>10329</v>
      </c>
      <c r="G3541" t="s">
        <v>187</v>
      </c>
      <c r="H3541" t="s">
        <v>149</v>
      </c>
      <c r="I3541" t="s">
        <v>135</v>
      </c>
      <c r="J3541" t="s">
        <v>136</v>
      </c>
      <c r="K3541" t="s">
        <v>137</v>
      </c>
      <c r="L3541" t="s">
        <v>10330</v>
      </c>
      <c r="M3541" t="s">
        <v>10331</v>
      </c>
      <c r="N3541">
        <v>3.1372222220000001</v>
      </c>
      <c r="O3541">
        <v>0</v>
      </c>
      <c r="P3541">
        <v>63</v>
      </c>
      <c r="Q3541">
        <v>0</v>
      </c>
      <c r="R3541">
        <v>2</v>
      </c>
      <c r="S3541">
        <v>0</v>
      </c>
      <c r="T3541">
        <v>3</v>
      </c>
      <c r="U3541">
        <v>0</v>
      </c>
      <c r="V3541">
        <v>0</v>
      </c>
      <c r="W3541">
        <v>0</v>
      </c>
      <c r="X3541">
        <v>59.827399550801772</v>
      </c>
      <c r="Y3541">
        <v>0</v>
      </c>
      <c r="Z3541">
        <v>0.80597460953137501</v>
      </c>
      <c r="AA3541">
        <v>0</v>
      </c>
      <c r="AB3541">
        <v>10.33821982172031</v>
      </c>
      <c r="AC3541">
        <v>0</v>
      </c>
      <c r="AD3541">
        <v>0</v>
      </c>
      <c r="AE3541">
        <v>70.971593982053463</v>
      </c>
    </row>
    <row r="3542" spans="1:31" x14ac:dyDescent="0.25">
      <c r="A3542">
        <v>1633490</v>
      </c>
      <c r="B3542">
        <v>1</v>
      </c>
      <c r="C3542" t="s">
        <v>80</v>
      </c>
      <c r="D3542" t="s">
        <v>104</v>
      </c>
      <c r="E3542" t="s">
        <v>131</v>
      </c>
      <c r="F3542" t="s">
        <v>10332</v>
      </c>
      <c r="G3542" t="s">
        <v>195</v>
      </c>
      <c r="H3542" t="s">
        <v>134</v>
      </c>
      <c r="I3542" t="s">
        <v>135</v>
      </c>
      <c r="J3542" t="s">
        <v>136</v>
      </c>
      <c r="K3542" t="s">
        <v>137</v>
      </c>
      <c r="L3542" t="s">
        <v>10333</v>
      </c>
      <c r="M3542" t="s">
        <v>10334</v>
      </c>
      <c r="N3542">
        <v>4.1613888880000003</v>
      </c>
      <c r="O3542">
        <v>0</v>
      </c>
      <c r="P3542">
        <v>6</v>
      </c>
      <c r="Q3542">
        <v>0</v>
      </c>
      <c r="R3542">
        <v>3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31.186130263942495</v>
      </c>
      <c r="Y3542">
        <v>0</v>
      </c>
      <c r="Z3542">
        <v>0.89617984192155997</v>
      </c>
      <c r="AA3542">
        <v>0</v>
      </c>
      <c r="AB3542">
        <v>0</v>
      </c>
      <c r="AC3542">
        <v>0</v>
      </c>
      <c r="AD3542">
        <v>0</v>
      </c>
      <c r="AE3542">
        <v>32.082310105864053</v>
      </c>
    </row>
    <row r="3543" spans="1:31" x14ac:dyDescent="0.25">
      <c r="A3543">
        <v>1634632</v>
      </c>
      <c r="B3543">
        <v>1</v>
      </c>
      <c r="C3543" t="s">
        <v>80</v>
      </c>
      <c r="D3543" t="s">
        <v>93</v>
      </c>
      <c r="E3543" t="s">
        <v>178</v>
      </c>
      <c r="F3543" t="s">
        <v>10335</v>
      </c>
      <c r="G3543" t="s">
        <v>227</v>
      </c>
      <c r="H3543" t="s">
        <v>149</v>
      </c>
      <c r="I3543" t="s">
        <v>135</v>
      </c>
      <c r="J3543" t="s">
        <v>136</v>
      </c>
      <c r="K3543" t="s">
        <v>137</v>
      </c>
      <c r="L3543" t="s">
        <v>10336</v>
      </c>
      <c r="M3543" t="s">
        <v>10337</v>
      </c>
      <c r="N3543">
        <v>8.0138888880000003</v>
      </c>
      <c r="O3543">
        <v>0</v>
      </c>
      <c r="P3543">
        <v>3</v>
      </c>
      <c r="Q3543">
        <v>0</v>
      </c>
      <c r="R3543">
        <v>3</v>
      </c>
      <c r="S3543">
        <v>0</v>
      </c>
      <c r="T3543">
        <v>1</v>
      </c>
      <c r="U3543">
        <v>0</v>
      </c>
      <c r="V3543">
        <v>0</v>
      </c>
      <c r="W3543">
        <v>0</v>
      </c>
      <c r="X3543">
        <v>3.1407246360933594</v>
      </c>
      <c r="Y3543">
        <v>0</v>
      </c>
      <c r="Z3543">
        <v>1.04513017046336</v>
      </c>
      <c r="AA3543">
        <v>0</v>
      </c>
      <c r="AB3543">
        <v>6.8090470440227788E-3</v>
      </c>
      <c r="AC3543">
        <v>0</v>
      </c>
      <c r="AD3543">
        <v>0</v>
      </c>
      <c r="AE3543">
        <v>4.1926638536007417</v>
      </c>
    </row>
    <row r="3544" spans="1:31" x14ac:dyDescent="0.25">
      <c r="A3544">
        <v>1633304</v>
      </c>
      <c r="B3544">
        <v>1</v>
      </c>
      <c r="C3544" t="s">
        <v>80</v>
      </c>
      <c r="D3544" t="s">
        <v>99</v>
      </c>
      <c r="E3544" t="s">
        <v>140</v>
      </c>
      <c r="F3544" t="s">
        <v>4428</v>
      </c>
      <c r="G3544" t="s">
        <v>161</v>
      </c>
      <c r="H3544" t="s">
        <v>134</v>
      </c>
      <c r="I3544" t="s">
        <v>135</v>
      </c>
      <c r="J3544" t="s">
        <v>136</v>
      </c>
      <c r="K3544" t="s">
        <v>137</v>
      </c>
      <c r="L3544" t="s">
        <v>10338</v>
      </c>
      <c r="M3544" t="s">
        <v>10339</v>
      </c>
      <c r="N3544">
        <v>0.76749999999999996</v>
      </c>
      <c r="O3544">
        <v>0</v>
      </c>
      <c r="P3544">
        <v>0</v>
      </c>
      <c r="Q3544">
        <v>0</v>
      </c>
      <c r="R3544">
        <v>0</v>
      </c>
      <c r="S3544">
        <v>8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76.421710896803845</v>
      </c>
      <c r="AB3544">
        <v>0</v>
      </c>
      <c r="AC3544">
        <v>0</v>
      </c>
      <c r="AD3544">
        <v>0</v>
      </c>
      <c r="AE3544">
        <v>76.421710896803845</v>
      </c>
    </row>
    <row r="3545" spans="1:31" x14ac:dyDescent="0.25">
      <c r="A3545">
        <v>1634678</v>
      </c>
      <c r="B3545">
        <v>1</v>
      </c>
      <c r="C3545" t="s">
        <v>80</v>
      </c>
      <c r="D3545" t="s">
        <v>95</v>
      </c>
      <c r="E3545" t="s">
        <v>204</v>
      </c>
      <c r="F3545" t="s">
        <v>10340</v>
      </c>
      <c r="G3545" t="s">
        <v>161</v>
      </c>
      <c r="H3545" t="s">
        <v>134</v>
      </c>
      <c r="I3545" t="s">
        <v>135</v>
      </c>
      <c r="J3545" t="s">
        <v>136</v>
      </c>
      <c r="K3545" t="s">
        <v>137</v>
      </c>
      <c r="L3545" t="s">
        <v>10341</v>
      </c>
      <c r="M3545" t="s">
        <v>10342</v>
      </c>
      <c r="N3545">
        <v>0.85277777700000001</v>
      </c>
      <c r="O3545">
        <v>1</v>
      </c>
      <c r="P3545">
        <v>0</v>
      </c>
      <c r="Q3545">
        <v>3</v>
      </c>
      <c r="R3545">
        <v>0</v>
      </c>
      <c r="S3545">
        <v>15</v>
      </c>
      <c r="T3545">
        <v>0</v>
      </c>
      <c r="U3545">
        <v>2</v>
      </c>
      <c r="V3545">
        <v>0</v>
      </c>
      <c r="W3545">
        <v>2.0313831700504665</v>
      </c>
      <c r="X3545">
        <v>0</v>
      </c>
      <c r="Y3545">
        <v>10.367551558067778</v>
      </c>
      <c r="Z3545">
        <v>0</v>
      </c>
      <c r="AA3545">
        <v>110.36647967593314</v>
      </c>
      <c r="AB3545">
        <v>0</v>
      </c>
      <c r="AC3545">
        <v>118.80269990411182</v>
      </c>
      <c r="AD3545">
        <v>0</v>
      </c>
      <c r="AE3545">
        <v>241.56811430816322</v>
      </c>
    </row>
    <row r="3546" spans="1:31" x14ac:dyDescent="0.25">
      <c r="A3546">
        <v>1634924</v>
      </c>
      <c r="B3546">
        <v>1</v>
      </c>
      <c r="C3546" t="s">
        <v>80</v>
      </c>
      <c r="D3546" t="s">
        <v>110</v>
      </c>
      <c r="E3546" t="s">
        <v>152</v>
      </c>
      <c r="F3546" t="s">
        <v>10343</v>
      </c>
      <c r="G3546" t="s">
        <v>168</v>
      </c>
      <c r="H3546" t="s">
        <v>149</v>
      </c>
      <c r="I3546" t="s">
        <v>135</v>
      </c>
      <c r="J3546" t="s">
        <v>136</v>
      </c>
      <c r="K3546" t="s">
        <v>137</v>
      </c>
      <c r="L3546" t="s">
        <v>10344</v>
      </c>
      <c r="M3546" t="s">
        <v>10345</v>
      </c>
      <c r="N3546">
        <v>2.8708333330000002</v>
      </c>
      <c r="O3546">
        <v>0</v>
      </c>
      <c r="P3546">
        <v>4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2.1725950412182922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2.1725950412182922</v>
      </c>
    </row>
    <row r="3547" spans="1:31" x14ac:dyDescent="0.25">
      <c r="A3547">
        <v>1633390</v>
      </c>
      <c r="B3547">
        <v>1</v>
      </c>
      <c r="C3547" t="s">
        <v>81</v>
      </c>
      <c r="D3547" t="s">
        <v>118</v>
      </c>
      <c r="E3547" t="s">
        <v>178</v>
      </c>
      <c r="F3547" t="s">
        <v>10346</v>
      </c>
      <c r="G3547" t="s">
        <v>227</v>
      </c>
      <c r="H3547" t="s">
        <v>149</v>
      </c>
      <c r="I3547" t="s">
        <v>135</v>
      </c>
      <c r="J3547" t="s">
        <v>136</v>
      </c>
      <c r="K3547" t="s">
        <v>137</v>
      </c>
      <c r="L3547" t="s">
        <v>10347</v>
      </c>
      <c r="M3547" t="s">
        <v>10348</v>
      </c>
      <c r="N3547">
        <v>1.3208333329999999</v>
      </c>
      <c r="O3547">
        <v>0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0.19769689573888333</v>
      </c>
      <c r="AA3547">
        <v>0</v>
      </c>
      <c r="AB3547">
        <v>0</v>
      </c>
      <c r="AC3547">
        <v>0</v>
      </c>
      <c r="AD3547">
        <v>0</v>
      </c>
      <c r="AE3547">
        <v>0.19769689573888333</v>
      </c>
    </row>
    <row r="3548" spans="1:31" x14ac:dyDescent="0.25">
      <c r="A3548">
        <v>1633556</v>
      </c>
      <c r="B3548">
        <v>1</v>
      </c>
      <c r="C3548" t="s">
        <v>81</v>
      </c>
      <c r="D3548" t="s">
        <v>114</v>
      </c>
      <c r="E3548" t="s">
        <v>178</v>
      </c>
      <c r="F3548" t="s">
        <v>10349</v>
      </c>
      <c r="G3548" t="s">
        <v>227</v>
      </c>
      <c r="H3548" t="s">
        <v>149</v>
      </c>
      <c r="I3548" t="s">
        <v>135</v>
      </c>
      <c r="J3548" t="s">
        <v>136</v>
      </c>
      <c r="K3548" t="s">
        <v>137</v>
      </c>
      <c r="L3548" t="s">
        <v>10350</v>
      </c>
      <c r="M3548" t="s">
        <v>10351</v>
      </c>
      <c r="N3548">
        <v>1.7791666660000001</v>
      </c>
      <c r="O3548">
        <v>0</v>
      </c>
      <c r="P3548">
        <v>7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0.83218135243215086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0.83218135243215086</v>
      </c>
    </row>
    <row r="3549" spans="1:31" x14ac:dyDescent="0.25">
      <c r="A3549">
        <v>1634907</v>
      </c>
      <c r="B3549">
        <v>1</v>
      </c>
      <c r="C3549" t="s">
        <v>81</v>
      </c>
      <c r="D3549" t="s">
        <v>127</v>
      </c>
      <c r="E3549" t="s">
        <v>152</v>
      </c>
      <c r="F3549" t="s">
        <v>10352</v>
      </c>
      <c r="G3549" t="s">
        <v>154</v>
      </c>
      <c r="H3549" t="s">
        <v>149</v>
      </c>
      <c r="I3549" t="s">
        <v>135</v>
      </c>
      <c r="J3549" t="s">
        <v>136</v>
      </c>
      <c r="K3549" t="s">
        <v>137</v>
      </c>
      <c r="L3549" t="s">
        <v>10353</v>
      </c>
      <c r="M3549" t="s">
        <v>10354</v>
      </c>
      <c r="N3549">
        <v>4.1888888880000001</v>
      </c>
      <c r="O3549">
        <v>0</v>
      </c>
      <c r="P3549">
        <v>2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8.6338879201380081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8.6338879201380081</v>
      </c>
    </row>
    <row r="3550" spans="1:31" x14ac:dyDescent="0.25">
      <c r="A3550">
        <v>1634930</v>
      </c>
      <c r="B3550">
        <v>1</v>
      </c>
      <c r="C3550" t="s">
        <v>80</v>
      </c>
      <c r="D3550" t="s">
        <v>84</v>
      </c>
      <c r="E3550" t="s">
        <v>362</v>
      </c>
      <c r="F3550" t="s">
        <v>10355</v>
      </c>
      <c r="G3550" t="s">
        <v>900</v>
      </c>
      <c r="H3550" t="s">
        <v>149</v>
      </c>
      <c r="I3550" t="s">
        <v>135</v>
      </c>
      <c r="J3550" t="s">
        <v>136</v>
      </c>
      <c r="K3550" t="s">
        <v>137</v>
      </c>
      <c r="L3550" t="s">
        <v>10356</v>
      </c>
      <c r="M3550" t="s">
        <v>10357</v>
      </c>
      <c r="N3550">
        <v>1.4344444439999999</v>
      </c>
      <c r="O3550">
        <v>0</v>
      </c>
      <c r="P3550">
        <v>168</v>
      </c>
      <c r="Q3550">
        <v>0</v>
      </c>
      <c r="R3550">
        <v>0</v>
      </c>
      <c r="S3550">
        <v>0</v>
      </c>
      <c r="T3550">
        <v>12</v>
      </c>
      <c r="U3550">
        <v>0</v>
      </c>
      <c r="V3550">
        <v>0</v>
      </c>
      <c r="W3550">
        <v>0</v>
      </c>
      <c r="X3550">
        <v>66.877255877076223</v>
      </c>
      <c r="Y3550">
        <v>0</v>
      </c>
      <c r="Z3550">
        <v>0</v>
      </c>
      <c r="AA3550">
        <v>0</v>
      </c>
      <c r="AB3550">
        <v>12.024721285470605</v>
      </c>
      <c r="AC3550">
        <v>0</v>
      </c>
      <c r="AD3550">
        <v>0</v>
      </c>
      <c r="AE3550">
        <v>78.901977162546828</v>
      </c>
    </row>
    <row r="3551" spans="1:31" x14ac:dyDescent="0.25">
      <c r="A3551">
        <v>1633364</v>
      </c>
      <c r="B3551">
        <v>1</v>
      </c>
      <c r="C3551" t="s">
        <v>80</v>
      </c>
      <c r="D3551" t="s">
        <v>106</v>
      </c>
      <c r="E3551" t="s">
        <v>204</v>
      </c>
      <c r="F3551" t="s">
        <v>10358</v>
      </c>
      <c r="G3551" t="s">
        <v>161</v>
      </c>
      <c r="H3551" t="s">
        <v>134</v>
      </c>
      <c r="I3551" t="s">
        <v>135</v>
      </c>
      <c r="J3551" t="s">
        <v>136</v>
      </c>
      <c r="K3551" t="s">
        <v>137</v>
      </c>
      <c r="L3551" t="s">
        <v>10359</v>
      </c>
      <c r="M3551" t="s">
        <v>10360</v>
      </c>
      <c r="N3551">
        <v>0.58194444400000001</v>
      </c>
      <c r="O3551">
        <v>2</v>
      </c>
      <c r="P3551">
        <v>1624</v>
      </c>
      <c r="Q3551">
        <v>54</v>
      </c>
      <c r="R3551">
        <v>308</v>
      </c>
      <c r="S3551">
        <v>29</v>
      </c>
      <c r="T3551">
        <v>262</v>
      </c>
      <c r="U3551">
        <v>4</v>
      </c>
      <c r="V3551">
        <v>0</v>
      </c>
      <c r="W3551">
        <v>6.7615348760600005E-2</v>
      </c>
      <c r="X3551">
        <v>137.29015942923633</v>
      </c>
      <c r="Y3551">
        <v>32.842105081296388</v>
      </c>
      <c r="Z3551">
        <v>37.138628134641756</v>
      </c>
      <c r="AA3551">
        <v>63.553281697617209</v>
      </c>
      <c r="AB3551">
        <v>63.132061018522421</v>
      </c>
      <c r="AC3551">
        <v>259.58197661560678</v>
      </c>
      <c r="AD3551">
        <v>0</v>
      </c>
      <c r="AE3551">
        <v>593.6058273256815</v>
      </c>
    </row>
    <row r="3552" spans="1:31" x14ac:dyDescent="0.25">
      <c r="A3552">
        <v>1634864</v>
      </c>
      <c r="B3552">
        <v>1</v>
      </c>
      <c r="C3552" t="s">
        <v>81</v>
      </c>
      <c r="D3552" t="s">
        <v>127</v>
      </c>
      <c r="E3552" t="s">
        <v>204</v>
      </c>
      <c r="F3552" t="s">
        <v>10361</v>
      </c>
      <c r="G3552" t="s">
        <v>161</v>
      </c>
      <c r="H3552" t="s">
        <v>134</v>
      </c>
      <c r="I3552" t="s">
        <v>135</v>
      </c>
      <c r="J3552" t="s">
        <v>136</v>
      </c>
      <c r="K3552" t="s">
        <v>137</v>
      </c>
      <c r="L3552" t="s">
        <v>10362</v>
      </c>
      <c r="M3552" t="s">
        <v>10363</v>
      </c>
      <c r="N3552">
        <v>1.2966666659999999</v>
      </c>
      <c r="O3552">
        <v>3</v>
      </c>
      <c r="P3552">
        <v>7</v>
      </c>
      <c r="Q3552">
        <v>36</v>
      </c>
      <c r="R3552">
        <v>44</v>
      </c>
      <c r="S3552">
        <v>3</v>
      </c>
      <c r="T3552">
        <v>2</v>
      </c>
      <c r="U3552">
        <v>0</v>
      </c>
      <c r="V3552">
        <v>0</v>
      </c>
      <c r="W3552">
        <v>1.0712059913444676</v>
      </c>
      <c r="X3552">
        <v>5.3480131381494704</v>
      </c>
      <c r="Y3552">
        <v>63.616300462939151</v>
      </c>
      <c r="Z3552">
        <v>16.328647192329932</v>
      </c>
      <c r="AA3552">
        <v>2.0205854410590334</v>
      </c>
      <c r="AB3552">
        <v>2.7003050859611674E-2</v>
      </c>
      <c r="AC3552">
        <v>0</v>
      </c>
      <c r="AD3552">
        <v>0</v>
      </c>
      <c r="AE3552">
        <v>88.411755276681674</v>
      </c>
    </row>
    <row r="3553" spans="1:31" x14ac:dyDescent="0.25">
      <c r="A3553">
        <v>1633656</v>
      </c>
      <c r="B3553">
        <v>1</v>
      </c>
      <c r="C3553" t="s">
        <v>80</v>
      </c>
      <c r="D3553" t="s">
        <v>109</v>
      </c>
      <c r="E3553" t="s">
        <v>178</v>
      </c>
      <c r="F3553" t="s">
        <v>10364</v>
      </c>
      <c r="G3553" t="s">
        <v>359</v>
      </c>
      <c r="H3553" t="s">
        <v>149</v>
      </c>
      <c r="I3553" t="s">
        <v>135</v>
      </c>
      <c r="J3553" t="s">
        <v>136</v>
      </c>
      <c r="K3553" t="s">
        <v>137</v>
      </c>
      <c r="L3553" t="s">
        <v>10365</v>
      </c>
      <c r="M3553" t="s">
        <v>10366</v>
      </c>
      <c r="N3553">
        <v>4.8730555549999997</v>
      </c>
      <c r="O3553">
        <v>0</v>
      </c>
      <c r="P3553">
        <v>16</v>
      </c>
      <c r="Q3553">
        <v>0</v>
      </c>
      <c r="R3553">
        <v>2</v>
      </c>
      <c r="S3553">
        <v>0</v>
      </c>
      <c r="T3553">
        <v>6</v>
      </c>
      <c r="U3553">
        <v>0</v>
      </c>
      <c r="V3553">
        <v>0</v>
      </c>
      <c r="W3553">
        <v>0</v>
      </c>
      <c r="X3553">
        <v>7.0679740890057507</v>
      </c>
      <c r="Y3553">
        <v>0</v>
      </c>
      <c r="Z3553">
        <v>5.0449429105934446E-2</v>
      </c>
      <c r="AA3553">
        <v>0</v>
      </c>
      <c r="AB3553">
        <v>13.862879517385601</v>
      </c>
      <c r="AC3553">
        <v>0</v>
      </c>
      <c r="AD3553">
        <v>0</v>
      </c>
      <c r="AE3553">
        <v>20.981303035497284</v>
      </c>
    </row>
    <row r="3554" spans="1:31" x14ac:dyDescent="0.25">
      <c r="A3554">
        <v>1633384</v>
      </c>
      <c r="B3554">
        <v>1</v>
      </c>
      <c r="C3554" t="s">
        <v>81</v>
      </c>
      <c r="D3554" t="s">
        <v>115</v>
      </c>
      <c r="E3554" t="s">
        <v>178</v>
      </c>
      <c r="F3554" t="s">
        <v>10367</v>
      </c>
      <c r="G3554" t="s">
        <v>227</v>
      </c>
      <c r="H3554" t="s">
        <v>149</v>
      </c>
      <c r="I3554" t="s">
        <v>135</v>
      </c>
      <c r="J3554" t="s">
        <v>136</v>
      </c>
      <c r="K3554" t="s">
        <v>137</v>
      </c>
      <c r="L3554" t="s">
        <v>10368</v>
      </c>
      <c r="M3554" t="s">
        <v>10369</v>
      </c>
      <c r="N3554">
        <v>3.9016666660000001</v>
      </c>
      <c r="O3554">
        <v>0</v>
      </c>
      <c r="P3554">
        <v>145</v>
      </c>
      <c r="Q3554">
        <v>0</v>
      </c>
      <c r="R3554">
        <v>0</v>
      </c>
      <c r="S3554">
        <v>0</v>
      </c>
      <c r="T3554">
        <v>2</v>
      </c>
      <c r="U3554">
        <v>0</v>
      </c>
      <c r="V3554">
        <v>0</v>
      </c>
      <c r="W3554">
        <v>0</v>
      </c>
      <c r="X3554">
        <v>74.800522846226016</v>
      </c>
      <c r="Y3554">
        <v>0</v>
      </c>
      <c r="Z3554">
        <v>0</v>
      </c>
      <c r="AA3554">
        <v>0</v>
      </c>
      <c r="AB3554">
        <v>1.32001101180604</v>
      </c>
      <c r="AC3554">
        <v>0</v>
      </c>
      <c r="AD3554">
        <v>0</v>
      </c>
      <c r="AE3554">
        <v>76.120533858032061</v>
      </c>
    </row>
    <row r="3555" spans="1:31" x14ac:dyDescent="0.25">
      <c r="A3555">
        <v>1634758</v>
      </c>
      <c r="B3555">
        <v>1</v>
      </c>
      <c r="C3555" t="s">
        <v>81</v>
      </c>
      <c r="D3555" t="s">
        <v>128</v>
      </c>
      <c r="E3555" t="s">
        <v>362</v>
      </c>
      <c r="F3555" t="s">
        <v>10370</v>
      </c>
      <c r="G3555" t="s">
        <v>6628</v>
      </c>
      <c r="H3555" t="s">
        <v>149</v>
      </c>
      <c r="I3555" t="s">
        <v>135</v>
      </c>
      <c r="J3555" t="s">
        <v>136</v>
      </c>
      <c r="K3555" t="s">
        <v>137</v>
      </c>
      <c r="L3555" t="s">
        <v>10371</v>
      </c>
      <c r="M3555" t="s">
        <v>10372</v>
      </c>
      <c r="N3555">
        <v>1.7283333329999999</v>
      </c>
      <c r="O3555">
        <v>0</v>
      </c>
      <c r="P3555">
        <v>44</v>
      </c>
      <c r="Q3555">
        <v>0</v>
      </c>
      <c r="R3555">
        <v>0</v>
      </c>
      <c r="S3555">
        <v>0</v>
      </c>
      <c r="T3555">
        <v>1</v>
      </c>
      <c r="U3555">
        <v>0</v>
      </c>
      <c r="V3555">
        <v>0</v>
      </c>
      <c r="W3555">
        <v>0</v>
      </c>
      <c r="X3555">
        <v>19.276416482097549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19.276416482097549</v>
      </c>
    </row>
    <row r="3556" spans="1:31" x14ac:dyDescent="0.25">
      <c r="A3556">
        <v>1634844</v>
      </c>
      <c r="B3556">
        <v>1</v>
      </c>
      <c r="C3556" t="s">
        <v>80</v>
      </c>
      <c r="D3556" t="s">
        <v>84</v>
      </c>
      <c r="E3556" t="s">
        <v>152</v>
      </c>
      <c r="F3556" t="s">
        <v>10373</v>
      </c>
      <c r="G3556" t="s">
        <v>507</v>
      </c>
      <c r="H3556" t="s">
        <v>149</v>
      </c>
      <c r="I3556" t="s">
        <v>135</v>
      </c>
      <c r="J3556" t="s">
        <v>136</v>
      </c>
      <c r="K3556" t="s">
        <v>137</v>
      </c>
      <c r="L3556" t="s">
        <v>10374</v>
      </c>
      <c r="M3556" t="s">
        <v>10375</v>
      </c>
      <c r="N3556">
        <v>3.091388888</v>
      </c>
      <c r="O3556">
        <v>0</v>
      </c>
      <c r="P3556">
        <v>1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0.16545578714491252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0.16545578714491252</v>
      </c>
    </row>
    <row r="3557" spans="1:31" x14ac:dyDescent="0.25">
      <c r="A3557">
        <v>1633576</v>
      </c>
      <c r="B3557">
        <v>1</v>
      </c>
      <c r="C3557" t="s">
        <v>80</v>
      </c>
      <c r="D3557" t="s">
        <v>84</v>
      </c>
      <c r="E3557" t="s">
        <v>362</v>
      </c>
      <c r="F3557" t="s">
        <v>10376</v>
      </c>
      <c r="G3557" t="s">
        <v>507</v>
      </c>
      <c r="H3557" t="s">
        <v>149</v>
      </c>
      <c r="I3557" t="s">
        <v>135</v>
      </c>
      <c r="J3557" t="s">
        <v>136</v>
      </c>
      <c r="K3557" t="s">
        <v>137</v>
      </c>
      <c r="L3557" t="s">
        <v>10377</v>
      </c>
      <c r="M3557" t="s">
        <v>10378</v>
      </c>
      <c r="N3557">
        <v>2.801111111</v>
      </c>
      <c r="O3557">
        <v>0</v>
      </c>
      <c r="P3557">
        <v>38</v>
      </c>
      <c r="Q3557">
        <v>0</v>
      </c>
      <c r="R3557">
        <v>0</v>
      </c>
      <c r="S3557">
        <v>0</v>
      </c>
      <c r="T3557">
        <v>2</v>
      </c>
      <c r="U3557">
        <v>0</v>
      </c>
      <c r="V3557">
        <v>0</v>
      </c>
      <c r="W3557">
        <v>0</v>
      </c>
      <c r="X3557">
        <v>25.873754276252541</v>
      </c>
      <c r="Y3557">
        <v>0</v>
      </c>
      <c r="Z3557">
        <v>0</v>
      </c>
      <c r="AA3557">
        <v>0</v>
      </c>
      <c r="AB3557">
        <v>0.34397884889173336</v>
      </c>
      <c r="AC3557">
        <v>0</v>
      </c>
      <c r="AD3557">
        <v>0</v>
      </c>
      <c r="AE3557">
        <v>26.217733125144274</v>
      </c>
    </row>
    <row r="3558" spans="1:31" x14ac:dyDescent="0.25">
      <c r="A3558">
        <v>1633719</v>
      </c>
      <c r="B3558">
        <v>1</v>
      </c>
      <c r="C3558" t="s">
        <v>80</v>
      </c>
      <c r="D3558" t="s">
        <v>98</v>
      </c>
      <c r="E3558" t="s">
        <v>146</v>
      </c>
      <c r="F3558" t="s">
        <v>6308</v>
      </c>
      <c r="G3558" t="s">
        <v>148</v>
      </c>
      <c r="H3558" t="s">
        <v>149</v>
      </c>
      <c r="I3558" t="s">
        <v>135</v>
      </c>
      <c r="J3558" t="s">
        <v>136</v>
      </c>
      <c r="K3558" t="s">
        <v>143</v>
      </c>
      <c r="L3558" t="s">
        <v>10379</v>
      </c>
      <c r="M3558" t="s">
        <v>10380</v>
      </c>
      <c r="N3558">
        <v>8.7602777770000007</v>
      </c>
      <c r="O3558">
        <v>0</v>
      </c>
      <c r="P3558">
        <v>212</v>
      </c>
      <c r="Q3558">
        <v>0</v>
      </c>
      <c r="R3558">
        <v>7</v>
      </c>
      <c r="S3558">
        <v>0</v>
      </c>
      <c r="T3558">
        <v>37</v>
      </c>
      <c r="U3558">
        <v>0</v>
      </c>
      <c r="V3558">
        <v>0</v>
      </c>
      <c r="W3558">
        <v>0</v>
      </c>
      <c r="X3558">
        <v>278.38445089164094</v>
      </c>
      <c r="Y3558">
        <v>0</v>
      </c>
      <c r="Z3558">
        <v>6.4819779112801923</v>
      </c>
      <c r="AA3558">
        <v>0</v>
      </c>
      <c r="AB3558">
        <v>162.67699594611148</v>
      </c>
      <c r="AC3558">
        <v>0</v>
      </c>
      <c r="AD3558">
        <v>0</v>
      </c>
      <c r="AE3558">
        <v>447.54342474903262</v>
      </c>
    </row>
    <row r="3559" spans="1:31" x14ac:dyDescent="0.25">
      <c r="A3559">
        <v>1633470</v>
      </c>
      <c r="B3559">
        <v>1</v>
      </c>
      <c r="C3559" t="s">
        <v>81</v>
      </c>
      <c r="D3559" t="s">
        <v>121</v>
      </c>
      <c r="E3559" t="s">
        <v>178</v>
      </c>
      <c r="F3559" t="s">
        <v>10381</v>
      </c>
      <c r="G3559" t="s">
        <v>227</v>
      </c>
      <c r="H3559" t="s">
        <v>149</v>
      </c>
      <c r="I3559" t="s">
        <v>135</v>
      </c>
      <c r="J3559" t="s">
        <v>136</v>
      </c>
      <c r="K3559" t="s">
        <v>137</v>
      </c>
      <c r="L3559" t="s">
        <v>10382</v>
      </c>
      <c r="M3559" t="s">
        <v>10383</v>
      </c>
      <c r="N3559">
        <v>2.0652777769999999</v>
      </c>
      <c r="O3559">
        <v>0</v>
      </c>
      <c r="P3559">
        <v>5</v>
      </c>
      <c r="Q3559">
        <v>0</v>
      </c>
      <c r="R3559">
        <v>2</v>
      </c>
      <c r="S3559">
        <v>0</v>
      </c>
      <c r="T3559">
        <v>1</v>
      </c>
      <c r="U3559">
        <v>0</v>
      </c>
      <c r="V3559">
        <v>0</v>
      </c>
      <c r="W3559">
        <v>0</v>
      </c>
      <c r="X3559">
        <v>0.77930032288493778</v>
      </c>
      <c r="Y3559">
        <v>0</v>
      </c>
      <c r="Z3559">
        <v>2.0549210299083335E-3</v>
      </c>
      <c r="AA3559">
        <v>0</v>
      </c>
      <c r="AB3559">
        <v>9.3458672570276242</v>
      </c>
      <c r="AC3559">
        <v>0</v>
      </c>
      <c r="AD3559">
        <v>0</v>
      </c>
      <c r="AE3559">
        <v>10.127222500942469</v>
      </c>
    </row>
    <row r="3560" spans="1:31" x14ac:dyDescent="0.25">
      <c r="A3560">
        <v>1633968</v>
      </c>
      <c r="B3560">
        <v>1</v>
      </c>
      <c r="C3560" t="s">
        <v>80</v>
      </c>
      <c r="D3560" t="s">
        <v>108</v>
      </c>
      <c r="E3560" t="s">
        <v>178</v>
      </c>
      <c r="F3560" t="s">
        <v>10384</v>
      </c>
      <c r="G3560" t="s">
        <v>1492</v>
      </c>
      <c r="H3560" t="s">
        <v>149</v>
      </c>
      <c r="I3560" t="s">
        <v>135</v>
      </c>
      <c r="J3560" t="s">
        <v>136</v>
      </c>
      <c r="K3560" t="s">
        <v>137</v>
      </c>
      <c r="L3560" t="s">
        <v>10385</v>
      </c>
      <c r="M3560" t="s">
        <v>10386</v>
      </c>
      <c r="N3560">
        <v>1.7549999999999999</v>
      </c>
      <c r="O3560">
        <v>0</v>
      </c>
      <c r="P3560">
        <v>19</v>
      </c>
      <c r="Q3560">
        <v>0</v>
      </c>
      <c r="R3560">
        <v>2</v>
      </c>
      <c r="S3560">
        <v>0</v>
      </c>
      <c r="T3560">
        <v>5</v>
      </c>
      <c r="U3560">
        <v>0</v>
      </c>
      <c r="V3560">
        <v>0</v>
      </c>
      <c r="W3560">
        <v>0</v>
      </c>
      <c r="X3560">
        <v>9.3830221550051771</v>
      </c>
      <c r="Y3560">
        <v>0</v>
      </c>
      <c r="Z3560">
        <v>2.6129463266887072</v>
      </c>
      <c r="AA3560">
        <v>0</v>
      </c>
      <c r="AB3560">
        <v>16.867850703073895</v>
      </c>
      <c r="AC3560">
        <v>0</v>
      </c>
      <c r="AD3560">
        <v>0</v>
      </c>
      <c r="AE3560">
        <v>28.863819184767777</v>
      </c>
    </row>
    <row r="3561" spans="1:31" x14ac:dyDescent="0.25">
      <c r="A3561">
        <v>1633321</v>
      </c>
      <c r="B3561">
        <v>1</v>
      </c>
      <c r="C3561" t="s">
        <v>80</v>
      </c>
      <c r="D3561" t="s">
        <v>106</v>
      </c>
      <c r="E3561" t="s">
        <v>140</v>
      </c>
      <c r="F3561" t="s">
        <v>10387</v>
      </c>
      <c r="G3561" t="s">
        <v>161</v>
      </c>
      <c r="H3561" t="s">
        <v>134</v>
      </c>
      <c r="I3561" t="s">
        <v>135</v>
      </c>
      <c r="J3561" t="s">
        <v>136</v>
      </c>
      <c r="K3561" t="s">
        <v>137</v>
      </c>
      <c r="L3561" t="s">
        <v>10388</v>
      </c>
      <c r="M3561" t="s">
        <v>10389</v>
      </c>
      <c r="N3561">
        <v>0.34166666600000001</v>
      </c>
      <c r="O3561">
        <v>0</v>
      </c>
      <c r="P3561">
        <v>5351</v>
      </c>
      <c r="Q3561">
        <v>0</v>
      </c>
      <c r="R3561">
        <v>42</v>
      </c>
      <c r="S3561">
        <v>4</v>
      </c>
      <c r="T3561">
        <v>333</v>
      </c>
      <c r="U3561">
        <v>0</v>
      </c>
      <c r="V3561">
        <v>0</v>
      </c>
      <c r="W3561">
        <v>0</v>
      </c>
      <c r="X3561">
        <v>371.52501464132541</v>
      </c>
      <c r="Y3561">
        <v>0</v>
      </c>
      <c r="Z3561">
        <v>4.5518500144145593</v>
      </c>
      <c r="AA3561">
        <v>25.095799242944732</v>
      </c>
      <c r="AB3561">
        <v>71.246613932152229</v>
      </c>
      <c r="AC3561">
        <v>0</v>
      </c>
      <c r="AD3561">
        <v>0</v>
      </c>
      <c r="AE3561">
        <v>472.41927783083696</v>
      </c>
    </row>
    <row r="3562" spans="1:31" x14ac:dyDescent="0.25">
      <c r="A3562">
        <v>1633370</v>
      </c>
      <c r="B3562">
        <v>1</v>
      </c>
      <c r="C3562" t="s">
        <v>81</v>
      </c>
      <c r="D3562" t="s">
        <v>113</v>
      </c>
      <c r="E3562" t="s">
        <v>178</v>
      </c>
      <c r="F3562" t="s">
        <v>10390</v>
      </c>
      <c r="G3562" t="s">
        <v>187</v>
      </c>
      <c r="H3562" t="s">
        <v>149</v>
      </c>
      <c r="I3562" t="s">
        <v>135</v>
      </c>
      <c r="J3562" t="s">
        <v>136</v>
      </c>
      <c r="K3562" t="s">
        <v>137</v>
      </c>
      <c r="L3562" t="s">
        <v>10391</v>
      </c>
      <c r="M3562" t="s">
        <v>10392</v>
      </c>
      <c r="N3562">
        <v>0.94583333300000005</v>
      </c>
      <c r="O3562">
        <v>0</v>
      </c>
      <c r="P3562">
        <v>62</v>
      </c>
      <c r="Q3562">
        <v>0</v>
      </c>
      <c r="R3562">
        <v>2</v>
      </c>
      <c r="S3562">
        <v>0</v>
      </c>
      <c r="T3562">
        <v>6</v>
      </c>
      <c r="U3562">
        <v>0</v>
      </c>
      <c r="V3562">
        <v>0</v>
      </c>
      <c r="W3562">
        <v>0</v>
      </c>
      <c r="X3562">
        <v>12.238884326155974</v>
      </c>
      <c r="Y3562">
        <v>0</v>
      </c>
      <c r="Z3562">
        <v>9.0834997382900004E-2</v>
      </c>
      <c r="AA3562">
        <v>0</v>
      </c>
      <c r="AB3562">
        <v>1.4299029566893902</v>
      </c>
      <c r="AC3562">
        <v>0</v>
      </c>
      <c r="AD3562">
        <v>0</v>
      </c>
      <c r="AE3562">
        <v>13.759622280228264</v>
      </c>
    </row>
    <row r="3563" spans="1:31" x14ac:dyDescent="0.25">
      <c r="A3563">
        <v>1633868</v>
      </c>
      <c r="B3563">
        <v>1</v>
      </c>
      <c r="C3563" t="s">
        <v>81</v>
      </c>
      <c r="D3563" t="s">
        <v>127</v>
      </c>
      <c r="E3563" t="s">
        <v>362</v>
      </c>
      <c r="F3563" t="s">
        <v>10393</v>
      </c>
      <c r="G3563" t="s">
        <v>187</v>
      </c>
      <c r="H3563" t="s">
        <v>149</v>
      </c>
      <c r="I3563" t="s">
        <v>135</v>
      </c>
      <c r="J3563" t="s">
        <v>136</v>
      </c>
      <c r="K3563" t="s">
        <v>137</v>
      </c>
      <c r="L3563" t="s">
        <v>10394</v>
      </c>
      <c r="M3563" t="s">
        <v>10395</v>
      </c>
      <c r="N3563">
        <v>3.4847222219999998</v>
      </c>
      <c r="O3563">
        <v>0</v>
      </c>
      <c r="P3563">
        <v>7</v>
      </c>
      <c r="Q3563">
        <v>0</v>
      </c>
      <c r="R3563">
        <v>0</v>
      </c>
      <c r="S3563">
        <v>0</v>
      </c>
      <c r="T3563">
        <v>5</v>
      </c>
      <c r="U3563">
        <v>0</v>
      </c>
      <c r="V3563">
        <v>0</v>
      </c>
      <c r="W3563">
        <v>0</v>
      </c>
      <c r="X3563">
        <v>5.9613470640666222</v>
      </c>
      <c r="Y3563">
        <v>0</v>
      </c>
      <c r="Z3563">
        <v>0</v>
      </c>
      <c r="AA3563">
        <v>0</v>
      </c>
      <c r="AB3563">
        <v>24.483117983042302</v>
      </c>
      <c r="AC3563">
        <v>0</v>
      </c>
      <c r="AD3563">
        <v>0</v>
      </c>
      <c r="AE3563">
        <v>30.444465047108924</v>
      </c>
    </row>
    <row r="3564" spans="1:31" x14ac:dyDescent="0.25">
      <c r="A3564">
        <v>1634967</v>
      </c>
      <c r="B3564">
        <v>1</v>
      </c>
      <c r="C3564" t="s">
        <v>80</v>
      </c>
      <c r="D3564" t="s">
        <v>100</v>
      </c>
      <c r="E3564" t="s">
        <v>131</v>
      </c>
      <c r="F3564" t="s">
        <v>10396</v>
      </c>
      <c r="G3564" t="s">
        <v>585</v>
      </c>
      <c r="H3564" t="s">
        <v>134</v>
      </c>
      <c r="I3564" t="s">
        <v>135</v>
      </c>
      <c r="J3564" t="s">
        <v>136</v>
      </c>
      <c r="K3564" t="s">
        <v>137</v>
      </c>
      <c r="L3564" t="s">
        <v>10397</v>
      </c>
      <c r="M3564" t="s">
        <v>10398</v>
      </c>
      <c r="N3564">
        <v>4.0225</v>
      </c>
      <c r="O3564">
        <v>0</v>
      </c>
      <c r="P3564">
        <v>82</v>
      </c>
      <c r="Q3564">
        <v>0</v>
      </c>
      <c r="R3564">
        <v>1</v>
      </c>
      <c r="S3564">
        <v>0</v>
      </c>
      <c r="T3564">
        <v>12</v>
      </c>
      <c r="U3564">
        <v>0</v>
      </c>
      <c r="V3564">
        <v>0</v>
      </c>
      <c r="W3564">
        <v>0</v>
      </c>
      <c r="X3564">
        <v>76.792887226224181</v>
      </c>
      <c r="Y3564">
        <v>0</v>
      </c>
      <c r="Z3564">
        <v>0.74335108518730675</v>
      </c>
      <c r="AA3564">
        <v>0</v>
      </c>
      <c r="AB3564">
        <v>10.427262897326603</v>
      </c>
      <c r="AC3564">
        <v>0</v>
      </c>
      <c r="AD3564">
        <v>0</v>
      </c>
      <c r="AE3564">
        <v>87.963501208738094</v>
      </c>
    </row>
    <row r="3565" spans="1:31" x14ac:dyDescent="0.25">
      <c r="A3565">
        <v>1634635</v>
      </c>
      <c r="B3565">
        <v>1</v>
      </c>
      <c r="C3565" t="s">
        <v>80</v>
      </c>
      <c r="D3565" t="s">
        <v>92</v>
      </c>
      <c r="E3565" t="s">
        <v>152</v>
      </c>
      <c r="F3565" t="s">
        <v>10399</v>
      </c>
      <c r="G3565" t="s">
        <v>154</v>
      </c>
      <c r="H3565" t="s">
        <v>149</v>
      </c>
      <c r="I3565" t="s">
        <v>135</v>
      </c>
      <c r="J3565" t="s">
        <v>136</v>
      </c>
      <c r="K3565" t="s">
        <v>137</v>
      </c>
      <c r="L3565" t="s">
        <v>10400</v>
      </c>
      <c r="M3565" t="s">
        <v>10401</v>
      </c>
      <c r="N3565">
        <v>1.758611111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0.35650070013779001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0.35650070013779001</v>
      </c>
    </row>
    <row r="3566" spans="1:31" x14ac:dyDescent="0.25">
      <c r="A3566">
        <v>1633639</v>
      </c>
      <c r="B3566">
        <v>1</v>
      </c>
      <c r="C3566" t="s">
        <v>80</v>
      </c>
      <c r="D3566" t="s">
        <v>82</v>
      </c>
      <c r="E3566" t="s">
        <v>152</v>
      </c>
      <c r="F3566" t="s">
        <v>10402</v>
      </c>
      <c r="G3566" t="s">
        <v>154</v>
      </c>
      <c r="H3566" t="s">
        <v>149</v>
      </c>
      <c r="I3566" t="s">
        <v>135</v>
      </c>
      <c r="J3566" t="s">
        <v>136</v>
      </c>
      <c r="K3566" t="s">
        <v>137</v>
      </c>
      <c r="L3566" t="s">
        <v>10403</v>
      </c>
      <c r="M3566" t="s">
        <v>10404</v>
      </c>
      <c r="N3566">
        <v>5.4230555550000004</v>
      </c>
      <c r="O3566">
        <v>0</v>
      </c>
      <c r="P3566">
        <v>1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0.8995141787455726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0.8995141787455726</v>
      </c>
    </row>
    <row r="3567" spans="1:31" x14ac:dyDescent="0.25">
      <c r="A3567">
        <v>1633616</v>
      </c>
      <c r="B3567">
        <v>1</v>
      </c>
      <c r="C3567" t="s">
        <v>81</v>
      </c>
      <c r="D3567" t="s">
        <v>117</v>
      </c>
      <c r="E3567" t="s">
        <v>140</v>
      </c>
      <c r="F3567" t="s">
        <v>606</v>
      </c>
      <c r="G3567" t="s">
        <v>142</v>
      </c>
      <c r="H3567" t="s">
        <v>134</v>
      </c>
      <c r="I3567" t="s">
        <v>135</v>
      </c>
      <c r="J3567" t="s">
        <v>136</v>
      </c>
      <c r="K3567" t="s">
        <v>143</v>
      </c>
      <c r="L3567" t="s">
        <v>10405</v>
      </c>
      <c r="M3567" t="s">
        <v>10406</v>
      </c>
      <c r="N3567">
        <v>1.1758333329999999</v>
      </c>
      <c r="O3567">
        <v>0</v>
      </c>
      <c r="P3567">
        <v>2414</v>
      </c>
      <c r="Q3567">
        <v>35</v>
      </c>
      <c r="R3567">
        <v>84</v>
      </c>
      <c r="S3567">
        <v>22</v>
      </c>
      <c r="T3567">
        <v>239</v>
      </c>
      <c r="U3567">
        <v>7</v>
      </c>
      <c r="V3567">
        <v>1</v>
      </c>
      <c r="W3567">
        <v>0</v>
      </c>
      <c r="X3567">
        <v>328.05679038790896</v>
      </c>
      <c r="Y3567">
        <v>120.50872311685902</v>
      </c>
      <c r="Z3567">
        <v>21.701443147580022</v>
      </c>
      <c r="AA3567">
        <v>182.51443994766794</v>
      </c>
      <c r="AB3567">
        <v>176.74124166818314</v>
      </c>
      <c r="AC3567">
        <v>948.44733743011727</v>
      </c>
      <c r="AD3567">
        <v>17.221847362250532</v>
      </c>
      <c r="AE3567">
        <v>1795.191823060567</v>
      </c>
    </row>
    <row r="3568" spans="1:31" x14ac:dyDescent="0.25">
      <c r="A3568">
        <v>1634612</v>
      </c>
      <c r="B3568">
        <v>1</v>
      </c>
      <c r="C3568" t="s">
        <v>81</v>
      </c>
      <c r="D3568" t="s">
        <v>118</v>
      </c>
      <c r="E3568" t="s">
        <v>152</v>
      </c>
      <c r="F3568" t="s">
        <v>10407</v>
      </c>
      <c r="G3568" t="s">
        <v>168</v>
      </c>
      <c r="H3568" t="s">
        <v>149</v>
      </c>
      <c r="I3568" t="s">
        <v>135</v>
      </c>
      <c r="J3568" t="s">
        <v>136</v>
      </c>
      <c r="K3568" t="s">
        <v>137</v>
      </c>
      <c r="L3568" t="s">
        <v>10408</v>
      </c>
      <c r="M3568" t="s">
        <v>10409</v>
      </c>
      <c r="N3568">
        <v>2.1441666659999998</v>
      </c>
      <c r="O3568">
        <v>0</v>
      </c>
      <c r="P3568">
        <v>4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1.8321974382251707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1.8321974382251707</v>
      </c>
    </row>
    <row r="3569" spans="1:31" x14ac:dyDescent="0.25">
      <c r="A3569">
        <v>1634681</v>
      </c>
      <c r="B3569">
        <v>1</v>
      </c>
      <c r="C3569" t="s">
        <v>81</v>
      </c>
      <c r="D3569" t="s">
        <v>120</v>
      </c>
      <c r="E3569" t="s">
        <v>178</v>
      </c>
      <c r="F3569" t="s">
        <v>10410</v>
      </c>
      <c r="G3569" t="s">
        <v>227</v>
      </c>
      <c r="H3569" t="s">
        <v>149</v>
      </c>
      <c r="I3569" t="s">
        <v>135</v>
      </c>
      <c r="J3569" t="s">
        <v>136</v>
      </c>
      <c r="K3569" t="s">
        <v>137</v>
      </c>
      <c r="L3569" t="s">
        <v>10411</v>
      </c>
      <c r="M3569" t="s">
        <v>10412</v>
      </c>
      <c r="N3569">
        <v>0.72555555500000002</v>
      </c>
      <c r="O3569">
        <v>0</v>
      </c>
      <c r="P3569">
        <v>119</v>
      </c>
      <c r="Q3569">
        <v>0</v>
      </c>
      <c r="R3569">
        <v>0</v>
      </c>
      <c r="S3569">
        <v>0</v>
      </c>
      <c r="T3569">
        <v>22</v>
      </c>
      <c r="U3569">
        <v>0</v>
      </c>
      <c r="V3569">
        <v>0</v>
      </c>
      <c r="W3569">
        <v>0</v>
      </c>
      <c r="X3569">
        <v>12.572232735087868</v>
      </c>
      <c r="Y3569">
        <v>0</v>
      </c>
      <c r="Z3569">
        <v>0</v>
      </c>
      <c r="AA3569">
        <v>0</v>
      </c>
      <c r="AB3569">
        <v>4.200893539043042</v>
      </c>
      <c r="AC3569">
        <v>0</v>
      </c>
      <c r="AD3569">
        <v>0</v>
      </c>
      <c r="AE3569">
        <v>16.77312627413091</v>
      </c>
    </row>
    <row r="3570" spans="1:31" x14ac:dyDescent="0.25">
      <c r="A3570">
        <v>1633825</v>
      </c>
      <c r="B3570">
        <v>1</v>
      </c>
      <c r="C3570" t="s">
        <v>80</v>
      </c>
      <c r="D3570" t="s">
        <v>94</v>
      </c>
      <c r="E3570" t="s">
        <v>140</v>
      </c>
      <c r="F3570" t="s">
        <v>10413</v>
      </c>
      <c r="G3570" t="s">
        <v>161</v>
      </c>
      <c r="H3570" t="s">
        <v>134</v>
      </c>
      <c r="I3570" t="s">
        <v>135</v>
      </c>
      <c r="J3570" t="s">
        <v>136</v>
      </c>
      <c r="K3570" t="s">
        <v>137</v>
      </c>
      <c r="L3570" t="s">
        <v>10414</v>
      </c>
      <c r="M3570" t="s">
        <v>10415</v>
      </c>
      <c r="N3570">
        <v>1.1872222219999999</v>
      </c>
      <c r="O3570">
        <v>0</v>
      </c>
      <c r="P3570">
        <v>3458</v>
      </c>
      <c r="Q3570">
        <v>102</v>
      </c>
      <c r="R3570">
        <v>867</v>
      </c>
      <c r="S3570">
        <v>21</v>
      </c>
      <c r="T3570">
        <v>463</v>
      </c>
      <c r="U3570">
        <v>4</v>
      </c>
      <c r="V3570">
        <v>2</v>
      </c>
      <c r="W3570">
        <v>0</v>
      </c>
      <c r="X3570">
        <v>556.31833424615195</v>
      </c>
      <c r="Y3570">
        <v>156.85744204320451</v>
      </c>
      <c r="Z3570">
        <v>472.01363896384663</v>
      </c>
      <c r="AA3570">
        <v>102.93715946443247</v>
      </c>
      <c r="AB3570">
        <v>437.22260990266074</v>
      </c>
      <c r="AC3570">
        <v>108.81082692742709</v>
      </c>
      <c r="AD3570">
        <v>5.4342847559824996</v>
      </c>
      <c r="AE3570">
        <v>1839.5942963037057</v>
      </c>
    </row>
    <row r="3571" spans="1:31" x14ac:dyDescent="0.25">
      <c r="A3571">
        <v>1634618</v>
      </c>
      <c r="B3571">
        <v>1</v>
      </c>
      <c r="C3571" t="s">
        <v>80</v>
      </c>
      <c r="D3571" t="s">
        <v>95</v>
      </c>
      <c r="E3571" t="s">
        <v>140</v>
      </c>
      <c r="F3571" t="s">
        <v>10416</v>
      </c>
      <c r="G3571" t="s">
        <v>918</v>
      </c>
      <c r="H3571" t="s">
        <v>134</v>
      </c>
      <c r="I3571" t="s">
        <v>135</v>
      </c>
      <c r="J3571" t="s">
        <v>136</v>
      </c>
      <c r="K3571" t="s">
        <v>137</v>
      </c>
      <c r="L3571" t="s">
        <v>10417</v>
      </c>
      <c r="M3571" t="s">
        <v>10418</v>
      </c>
      <c r="N3571">
        <v>0.265555555</v>
      </c>
      <c r="O3571">
        <v>4</v>
      </c>
      <c r="P3571">
        <v>402</v>
      </c>
      <c r="Q3571">
        <v>8</v>
      </c>
      <c r="R3571">
        <v>1</v>
      </c>
      <c r="S3571">
        <v>34</v>
      </c>
      <c r="T3571">
        <v>16</v>
      </c>
      <c r="U3571">
        <v>4</v>
      </c>
      <c r="V3571">
        <v>0</v>
      </c>
      <c r="W3571">
        <v>0.75783095596700323</v>
      </c>
      <c r="X3571">
        <v>24.278144634400146</v>
      </c>
      <c r="Y3571">
        <v>21.420845639396077</v>
      </c>
      <c r="Z3571">
        <v>0.27425024191623115</v>
      </c>
      <c r="AA3571">
        <v>122.19029304762191</v>
      </c>
      <c r="AB3571">
        <v>7.1149943983375712</v>
      </c>
      <c r="AC3571">
        <v>90.448685517943275</v>
      </c>
      <c r="AD3571">
        <v>0</v>
      </c>
      <c r="AE3571">
        <v>266.48504443558221</v>
      </c>
    </row>
    <row r="3572" spans="1:31" x14ac:dyDescent="0.25">
      <c r="A3572">
        <v>1633739</v>
      </c>
      <c r="B3572">
        <v>1</v>
      </c>
      <c r="C3572" t="s">
        <v>81</v>
      </c>
      <c r="D3572" t="s">
        <v>123</v>
      </c>
      <c r="E3572" t="s">
        <v>131</v>
      </c>
      <c r="F3572" t="s">
        <v>10419</v>
      </c>
      <c r="G3572" t="s">
        <v>161</v>
      </c>
      <c r="H3572" t="s">
        <v>134</v>
      </c>
      <c r="I3572" t="s">
        <v>135</v>
      </c>
      <c r="J3572" t="s">
        <v>136</v>
      </c>
      <c r="K3572" t="s">
        <v>137</v>
      </c>
      <c r="L3572" t="s">
        <v>10420</v>
      </c>
      <c r="M3572" t="s">
        <v>10421</v>
      </c>
      <c r="N3572">
        <v>0.54166666600000002</v>
      </c>
      <c r="O3572">
        <v>0</v>
      </c>
      <c r="P3572">
        <v>661</v>
      </c>
      <c r="Q3572">
        <v>11</v>
      </c>
      <c r="R3572">
        <v>78</v>
      </c>
      <c r="S3572">
        <v>10</v>
      </c>
      <c r="T3572">
        <v>66</v>
      </c>
      <c r="U3572">
        <v>2</v>
      </c>
      <c r="V3572">
        <v>0</v>
      </c>
      <c r="W3572">
        <v>0</v>
      </c>
      <c r="X3572">
        <v>53.896852015221071</v>
      </c>
      <c r="Y3572">
        <v>1.8838894554837498</v>
      </c>
      <c r="Z3572">
        <v>15.05479230259875</v>
      </c>
      <c r="AA3572">
        <v>35.934713671294759</v>
      </c>
      <c r="AB3572">
        <v>37.445791368611168</v>
      </c>
      <c r="AC3572">
        <v>9.7387735533649185</v>
      </c>
      <c r="AD3572">
        <v>0</v>
      </c>
      <c r="AE3572">
        <v>153.9548123665744</v>
      </c>
    </row>
    <row r="3573" spans="1:31" x14ac:dyDescent="0.25">
      <c r="A3573">
        <v>1633599</v>
      </c>
      <c r="B3573">
        <v>1</v>
      </c>
      <c r="C3573" t="s">
        <v>80</v>
      </c>
      <c r="D3573" t="s">
        <v>104</v>
      </c>
      <c r="E3573" t="s">
        <v>178</v>
      </c>
      <c r="F3573" t="s">
        <v>3724</v>
      </c>
      <c r="G3573" t="s">
        <v>227</v>
      </c>
      <c r="H3573" t="s">
        <v>149</v>
      </c>
      <c r="I3573" t="s">
        <v>135</v>
      </c>
      <c r="J3573" t="s">
        <v>136</v>
      </c>
      <c r="K3573" t="s">
        <v>137</v>
      </c>
      <c r="L3573" t="s">
        <v>10422</v>
      </c>
      <c r="M3573" t="s">
        <v>10423</v>
      </c>
      <c r="N3573">
        <v>10.381666665999999</v>
      </c>
      <c r="O3573">
        <v>0</v>
      </c>
      <c r="P3573">
        <v>83</v>
      </c>
      <c r="Q3573">
        <v>0</v>
      </c>
      <c r="R3573">
        <v>1</v>
      </c>
      <c r="S3573">
        <v>0</v>
      </c>
      <c r="T3573">
        <v>4</v>
      </c>
      <c r="U3573">
        <v>0</v>
      </c>
      <c r="V3573">
        <v>0</v>
      </c>
      <c r="W3573">
        <v>0</v>
      </c>
      <c r="X3573">
        <v>201.34116522245546</v>
      </c>
      <c r="Y3573">
        <v>0</v>
      </c>
      <c r="Z3573">
        <v>2.2824779962829407</v>
      </c>
      <c r="AA3573">
        <v>0</v>
      </c>
      <c r="AB3573">
        <v>1.1352346997932798</v>
      </c>
      <c r="AC3573">
        <v>0</v>
      </c>
      <c r="AD3573">
        <v>0</v>
      </c>
      <c r="AE3573">
        <v>204.75887791853168</v>
      </c>
    </row>
    <row r="3574" spans="1:31" x14ac:dyDescent="0.25">
      <c r="A3574">
        <v>1634572</v>
      </c>
      <c r="B3574">
        <v>1</v>
      </c>
      <c r="C3574" t="s">
        <v>80</v>
      </c>
      <c r="D3574" t="s">
        <v>97</v>
      </c>
      <c r="E3574" t="s">
        <v>152</v>
      </c>
      <c r="F3574" t="s">
        <v>10424</v>
      </c>
      <c r="G3574" t="s">
        <v>172</v>
      </c>
      <c r="H3574" t="s">
        <v>149</v>
      </c>
      <c r="I3574" t="s">
        <v>135</v>
      </c>
      <c r="J3574" t="s">
        <v>136</v>
      </c>
      <c r="K3574" t="s">
        <v>137</v>
      </c>
      <c r="L3574" t="s">
        <v>10425</v>
      </c>
      <c r="M3574" t="s">
        <v>10426</v>
      </c>
      <c r="N3574">
        <v>2.7108333330000001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0.76011923489986666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0.76011923489986666</v>
      </c>
    </row>
    <row r="3575" spans="1:31" x14ac:dyDescent="0.25">
      <c r="A3575">
        <v>1634867</v>
      </c>
      <c r="B3575">
        <v>1</v>
      </c>
      <c r="C3575" t="s">
        <v>81</v>
      </c>
      <c r="D3575" t="s">
        <v>127</v>
      </c>
      <c r="E3575" t="s">
        <v>152</v>
      </c>
      <c r="F3575" t="s">
        <v>10427</v>
      </c>
      <c r="G3575" t="s">
        <v>154</v>
      </c>
      <c r="H3575" t="s">
        <v>149</v>
      </c>
      <c r="I3575" t="s">
        <v>135</v>
      </c>
      <c r="J3575" t="s">
        <v>136</v>
      </c>
      <c r="K3575" t="s">
        <v>137</v>
      </c>
      <c r="L3575" t="s">
        <v>10428</v>
      </c>
      <c r="M3575" t="s">
        <v>10429</v>
      </c>
      <c r="N3575">
        <v>3.8997222219999998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1.0167616711300744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1.0167616711300744</v>
      </c>
    </row>
    <row r="3576" spans="1:31" x14ac:dyDescent="0.25">
      <c r="A3576">
        <v>1633493</v>
      </c>
      <c r="B3576">
        <v>1</v>
      </c>
      <c r="C3576" t="s">
        <v>80</v>
      </c>
      <c r="D3576" t="s">
        <v>97</v>
      </c>
      <c r="E3576" t="s">
        <v>140</v>
      </c>
      <c r="F3576" t="s">
        <v>10430</v>
      </c>
      <c r="G3576" t="s">
        <v>161</v>
      </c>
      <c r="H3576" t="s">
        <v>134</v>
      </c>
      <c r="I3576" t="s">
        <v>135</v>
      </c>
      <c r="J3576" t="s">
        <v>136</v>
      </c>
      <c r="K3576" t="s">
        <v>137</v>
      </c>
      <c r="L3576" t="s">
        <v>10431</v>
      </c>
      <c r="M3576" t="s">
        <v>10432</v>
      </c>
      <c r="N3576">
        <v>0.512222222</v>
      </c>
      <c r="O3576">
        <v>9</v>
      </c>
      <c r="P3576">
        <v>2287</v>
      </c>
      <c r="Q3576">
        <v>0</v>
      </c>
      <c r="R3576">
        <v>31</v>
      </c>
      <c r="S3576">
        <v>6</v>
      </c>
      <c r="T3576">
        <v>221</v>
      </c>
      <c r="U3576">
        <v>0</v>
      </c>
      <c r="V3576">
        <v>1</v>
      </c>
      <c r="W3576">
        <v>174.09523040592654</v>
      </c>
      <c r="X3576">
        <v>545.59491711350108</v>
      </c>
      <c r="Y3576">
        <v>0</v>
      </c>
      <c r="Z3576">
        <v>5.7313648041359562</v>
      </c>
      <c r="AA3576">
        <v>143.89488154505796</v>
      </c>
      <c r="AB3576">
        <v>65.271748721375559</v>
      </c>
      <c r="AC3576">
        <v>0</v>
      </c>
      <c r="AD3576">
        <v>34.429761223796945</v>
      </c>
      <c r="AE3576">
        <v>969.01790381379419</v>
      </c>
    </row>
    <row r="3577" spans="1:31" x14ac:dyDescent="0.25">
      <c r="A3577">
        <v>1634675</v>
      </c>
      <c r="B3577">
        <v>1</v>
      </c>
      <c r="C3577" t="s">
        <v>80</v>
      </c>
      <c r="D3577" t="s">
        <v>93</v>
      </c>
      <c r="E3577" t="s">
        <v>146</v>
      </c>
      <c r="F3577" t="s">
        <v>10433</v>
      </c>
      <c r="G3577" t="s">
        <v>260</v>
      </c>
      <c r="H3577" t="s">
        <v>149</v>
      </c>
      <c r="I3577" t="s">
        <v>135</v>
      </c>
      <c r="J3577" t="s">
        <v>136</v>
      </c>
      <c r="K3577" t="s">
        <v>137</v>
      </c>
      <c r="L3577" t="s">
        <v>10434</v>
      </c>
      <c r="M3577" t="s">
        <v>10435</v>
      </c>
      <c r="N3577">
        <v>1.876944444</v>
      </c>
      <c r="O3577">
        <v>0</v>
      </c>
      <c r="P3577">
        <v>7</v>
      </c>
      <c r="Q3577">
        <v>0</v>
      </c>
      <c r="R3577">
        <v>23</v>
      </c>
      <c r="S3577">
        <v>0</v>
      </c>
      <c r="T3577">
        <v>7</v>
      </c>
      <c r="U3577">
        <v>0</v>
      </c>
      <c r="V3577">
        <v>0</v>
      </c>
      <c r="W3577">
        <v>0</v>
      </c>
      <c r="X3577">
        <v>3.5226944212601676</v>
      </c>
      <c r="Y3577">
        <v>0</v>
      </c>
      <c r="Z3577">
        <v>179.0095660519992</v>
      </c>
      <c r="AA3577">
        <v>0</v>
      </c>
      <c r="AB3577">
        <v>12.136563656036637</v>
      </c>
      <c r="AC3577">
        <v>0</v>
      </c>
      <c r="AD3577">
        <v>0</v>
      </c>
      <c r="AE3577">
        <v>194.66882412929598</v>
      </c>
    </row>
    <row r="3578" spans="1:31" x14ac:dyDescent="0.25">
      <c r="A3578">
        <v>1633593</v>
      </c>
      <c r="B3578">
        <v>1</v>
      </c>
      <c r="C3578" t="s">
        <v>81</v>
      </c>
      <c r="D3578" t="s">
        <v>112</v>
      </c>
      <c r="E3578" t="s">
        <v>131</v>
      </c>
      <c r="F3578" t="s">
        <v>10436</v>
      </c>
      <c r="G3578" t="s">
        <v>195</v>
      </c>
      <c r="H3578" t="s">
        <v>134</v>
      </c>
      <c r="I3578" t="s">
        <v>135</v>
      </c>
      <c r="J3578" t="s">
        <v>136</v>
      </c>
      <c r="K3578" t="s">
        <v>137</v>
      </c>
      <c r="L3578" t="s">
        <v>10437</v>
      </c>
      <c r="M3578" t="s">
        <v>10438</v>
      </c>
      <c r="N3578">
        <v>4.7533333329999996</v>
      </c>
      <c r="O3578">
        <v>0</v>
      </c>
      <c r="P3578">
        <v>41</v>
      </c>
      <c r="Q3578">
        <v>0</v>
      </c>
      <c r="R3578">
        <v>3</v>
      </c>
      <c r="S3578">
        <v>0</v>
      </c>
      <c r="T3578">
        <v>2</v>
      </c>
      <c r="U3578">
        <v>0</v>
      </c>
      <c r="V3578">
        <v>0</v>
      </c>
      <c r="W3578">
        <v>0</v>
      </c>
      <c r="X3578">
        <v>21.016695200125</v>
      </c>
      <c r="Y3578">
        <v>0</v>
      </c>
      <c r="Z3578">
        <v>0.54748522283442003</v>
      </c>
      <c r="AA3578">
        <v>0</v>
      </c>
      <c r="AB3578">
        <v>0.93317418630956006</v>
      </c>
      <c r="AC3578">
        <v>0</v>
      </c>
      <c r="AD3578">
        <v>0</v>
      </c>
      <c r="AE3578">
        <v>22.497354609268982</v>
      </c>
    </row>
    <row r="3579" spans="1:31" x14ac:dyDescent="0.25">
      <c r="A3579">
        <v>1633447</v>
      </c>
      <c r="B3579">
        <v>1</v>
      </c>
      <c r="C3579" t="s">
        <v>81</v>
      </c>
      <c r="D3579" t="s">
        <v>115</v>
      </c>
      <c r="E3579" t="s">
        <v>131</v>
      </c>
      <c r="F3579" t="s">
        <v>10439</v>
      </c>
      <c r="G3579" t="s">
        <v>8933</v>
      </c>
      <c r="H3579" t="s">
        <v>134</v>
      </c>
      <c r="I3579" t="s">
        <v>135</v>
      </c>
      <c r="J3579" t="s">
        <v>136</v>
      </c>
      <c r="K3579" t="s">
        <v>137</v>
      </c>
      <c r="L3579" t="s">
        <v>10440</v>
      </c>
      <c r="M3579" t="s">
        <v>10441</v>
      </c>
      <c r="N3579">
        <v>10.716388887999999</v>
      </c>
      <c r="O3579">
        <v>0</v>
      </c>
      <c r="P3579">
        <v>67</v>
      </c>
      <c r="Q3579">
        <v>1</v>
      </c>
      <c r="R3579">
        <v>8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3.6053936066038439</v>
      </c>
      <c r="Y3579">
        <v>3.3450930212764902</v>
      </c>
      <c r="Z3579">
        <v>2.2185200038088388</v>
      </c>
      <c r="AA3579">
        <v>0</v>
      </c>
      <c r="AB3579">
        <v>0</v>
      </c>
      <c r="AC3579">
        <v>0</v>
      </c>
      <c r="AD3579">
        <v>0</v>
      </c>
      <c r="AE3579">
        <v>9.1690066316891734</v>
      </c>
    </row>
    <row r="3580" spans="1:31" x14ac:dyDescent="0.25">
      <c r="A3580">
        <v>1634741</v>
      </c>
      <c r="B3580">
        <v>1</v>
      </c>
      <c r="C3580" t="s">
        <v>80</v>
      </c>
      <c r="D3580" t="s">
        <v>106</v>
      </c>
      <c r="E3580" t="s">
        <v>152</v>
      </c>
      <c r="F3580" t="s">
        <v>10442</v>
      </c>
      <c r="G3580" t="s">
        <v>154</v>
      </c>
      <c r="H3580" t="s">
        <v>149</v>
      </c>
      <c r="I3580" t="s">
        <v>135</v>
      </c>
      <c r="J3580" t="s">
        <v>136</v>
      </c>
      <c r="K3580" t="s">
        <v>137</v>
      </c>
      <c r="L3580" t="s">
        <v>10443</v>
      </c>
      <c r="M3580" t="s">
        <v>10444</v>
      </c>
      <c r="N3580">
        <v>4.4327777770000001</v>
      </c>
      <c r="O3580">
        <v>0</v>
      </c>
      <c r="P3580">
        <v>1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</row>
    <row r="3581" spans="1:31" x14ac:dyDescent="0.25">
      <c r="A3581">
        <v>1634598</v>
      </c>
      <c r="B3581">
        <v>1</v>
      </c>
      <c r="C3581" t="s">
        <v>80</v>
      </c>
      <c r="D3581" t="s">
        <v>90</v>
      </c>
      <c r="E3581" t="s">
        <v>178</v>
      </c>
      <c r="F3581" t="s">
        <v>7027</v>
      </c>
      <c r="G3581" t="s">
        <v>187</v>
      </c>
      <c r="H3581" t="s">
        <v>149</v>
      </c>
      <c r="I3581" t="s">
        <v>135</v>
      </c>
      <c r="J3581" t="s">
        <v>136</v>
      </c>
      <c r="K3581" t="s">
        <v>137</v>
      </c>
      <c r="L3581" t="s">
        <v>10445</v>
      </c>
      <c r="M3581" t="s">
        <v>10446</v>
      </c>
      <c r="N3581">
        <v>1.2055555549999999</v>
      </c>
      <c r="O3581">
        <v>0</v>
      </c>
      <c r="P3581">
        <v>65</v>
      </c>
      <c r="Q3581">
        <v>0</v>
      </c>
      <c r="R3581">
        <v>0</v>
      </c>
      <c r="S3581">
        <v>0</v>
      </c>
      <c r="T3581">
        <v>11</v>
      </c>
      <c r="U3581">
        <v>0</v>
      </c>
      <c r="V3581">
        <v>0</v>
      </c>
      <c r="W3581">
        <v>0</v>
      </c>
      <c r="X3581">
        <v>16.432176469055932</v>
      </c>
      <c r="Y3581">
        <v>0</v>
      </c>
      <c r="Z3581">
        <v>0</v>
      </c>
      <c r="AA3581">
        <v>0</v>
      </c>
      <c r="AB3581">
        <v>13.997838220803001</v>
      </c>
      <c r="AC3581">
        <v>0</v>
      </c>
      <c r="AD3581">
        <v>0</v>
      </c>
      <c r="AE3581">
        <v>30.430014689858933</v>
      </c>
    </row>
    <row r="3582" spans="1:31" x14ac:dyDescent="0.25">
      <c r="A3582">
        <v>1633367</v>
      </c>
      <c r="B3582">
        <v>1</v>
      </c>
      <c r="C3582" t="s">
        <v>80</v>
      </c>
      <c r="D3582" t="s">
        <v>94</v>
      </c>
      <c r="E3582" t="s">
        <v>140</v>
      </c>
      <c r="F3582" t="s">
        <v>3651</v>
      </c>
      <c r="G3582" t="s">
        <v>161</v>
      </c>
      <c r="H3582" t="s">
        <v>134</v>
      </c>
      <c r="I3582" t="s">
        <v>135</v>
      </c>
      <c r="J3582" t="s">
        <v>136</v>
      </c>
      <c r="K3582" t="s">
        <v>137</v>
      </c>
      <c r="L3582" t="s">
        <v>10447</v>
      </c>
      <c r="M3582" t="s">
        <v>10448</v>
      </c>
      <c r="N3582">
        <v>2.9808333330000001</v>
      </c>
      <c r="O3582">
        <v>0</v>
      </c>
      <c r="P3582">
        <v>509</v>
      </c>
      <c r="Q3582">
        <v>16</v>
      </c>
      <c r="R3582">
        <v>295</v>
      </c>
      <c r="S3582">
        <v>5</v>
      </c>
      <c r="T3582">
        <v>47</v>
      </c>
      <c r="U3582">
        <v>0</v>
      </c>
      <c r="V3582">
        <v>0</v>
      </c>
      <c r="W3582">
        <v>0</v>
      </c>
      <c r="X3582">
        <v>260.82454013272132</v>
      </c>
      <c r="Y3582">
        <v>3.8480130187940969</v>
      </c>
      <c r="Z3582">
        <v>164.26126885270398</v>
      </c>
      <c r="AA3582">
        <v>38.147585043463771</v>
      </c>
      <c r="AB3582">
        <v>51.008726709242183</v>
      </c>
      <c r="AC3582">
        <v>0</v>
      </c>
      <c r="AD3582">
        <v>0</v>
      </c>
      <c r="AE3582">
        <v>518.09013375692541</v>
      </c>
    </row>
    <row r="3583" spans="1:31" x14ac:dyDescent="0.25">
      <c r="A3583">
        <v>1633387</v>
      </c>
      <c r="B3583">
        <v>1</v>
      </c>
      <c r="C3583" t="s">
        <v>80</v>
      </c>
      <c r="D3583" t="s">
        <v>93</v>
      </c>
      <c r="E3583" t="s">
        <v>642</v>
      </c>
      <c r="F3583" t="s">
        <v>9771</v>
      </c>
      <c r="G3583" t="s">
        <v>161</v>
      </c>
      <c r="H3583" t="s">
        <v>134</v>
      </c>
      <c r="I3583" t="s">
        <v>135</v>
      </c>
      <c r="J3583" t="s">
        <v>136</v>
      </c>
      <c r="K3583" t="s">
        <v>137</v>
      </c>
      <c r="L3583" t="s">
        <v>10449</v>
      </c>
      <c r="M3583" t="s">
        <v>10450</v>
      </c>
      <c r="N3583">
        <v>0.68694444399999999</v>
      </c>
      <c r="O3583">
        <v>4</v>
      </c>
      <c r="P3583">
        <v>3550</v>
      </c>
      <c r="Q3583">
        <v>114</v>
      </c>
      <c r="R3583">
        <v>934</v>
      </c>
      <c r="S3583">
        <v>56</v>
      </c>
      <c r="T3583">
        <v>777</v>
      </c>
      <c r="U3583">
        <v>2</v>
      </c>
      <c r="V3583">
        <v>1</v>
      </c>
      <c r="W3583">
        <v>1.130130035108581</v>
      </c>
      <c r="X3583">
        <v>377.30482610664257</v>
      </c>
      <c r="Y3583">
        <v>148.57303897920966</v>
      </c>
      <c r="Z3583">
        <v>296.90752022943553</v>
      </c>
      <c r="AA3583">
        <v>173.38456450139842</v>
      </c>
      <c r="AB3583">
        <v>255.93012419229657</v>
      </c>
      <c r="AC3583">
        <v>50.540430925949451</v>
      </c>
      <c r="AD3583">
        <v>15.953921950631354</v>
      </c>
      <c r="AE3583">
        <v>1319.7245569206723</v>
      </c>
    </row>
    <row r="3584" spans="1:31" x14ac:dyDescent="0.25">
      <c r="A3584">
        <v>1633702</v>
      </c>
      <c r="B3584">
        <v>1</v>
      </c>
      <c r="C3584" t="s">
        <v>80</v>
      </c>
      <c r="D3584" t="s">
        <v>103</v>
      </c>
      <c r="E3584" t="s">
        <v>146</v>
      </c>
      <c r="F3584" t="s">
        <v>10451</v>
      </c>
      <c r="G3584" t="s">
        <v>148</v>
      </c>
      <c r="H3584" t="s">
        <v>149</v>
      </c>
      <c r="I3584" t="s">
        <v>135</v>
      </c>
      <c r="J3584" t="s">
        <v>136</v>
      </c>
      <c r="K3584" t="s">
        <v>143</v>
      </c>
      <c r="L3584" t="s">
        <v>10452</v>
      </c>
      <c r="M3584" t="s">
        <v>10453</v>
      </c>
      <c r="N3584">
        <v>6.1333333330000004</v>
      </c>
      <c r="O3584">
        <v>0</v>
      </c>
      <c r="P3584">
        <v>148</v>
      </c>
      <c r="Q3584">
        <v>0</v>
      </c>
      <c r="R3584">
        <v>22</v>
      </c>
      <c r="S3584">
        <v>0</v>
      </c>
      <c r="T3584">
        <v>44</v>
      </c>
      <c r="U3584">
        <v>0</v>
      </c>
      <c r="V3584">
        <v>0</v>
      </c>
      <c r="W3584">
        <v>0</v>
      </c>
      <c r="X3584">
        <v>98.44388391125824</v>
      </c>
      <c r="Y3584">
        <v>0</v>
      </c>
      <c r="Z3584">
        <v>7.1308276359959013</v>
      </c>
      <c r="AA3584">
        <v>0</v>
      </c>
      <c r="AB3584">
        <v>132.12221632763124</v>
      </c>
      <c r="AC3584">
        <v>0</v>
      </c>
      <c r="AD3584">
        <v>0</v>
      </c>
      <c r="AE3584">
        <v>237.69692787488538</v>
      </c>
    </row>
    <row r="3585" spans="1:31" x14ac:dyDescent="0.25">
      <c r="A3585">
        <v>1633530</v>
      </c>
      <c r="B3585">
        <v>1</v>
      </c>
      <c r="C3585" t="s">
        <v>80</v>
      </c>
      <c r="D3585" t="s">
        <v>106</v>
      </c>
      <c r="E3585" t="s">
        <v>178</v>
      </c>
      <c r="F3585" t="s">
        <v>10454</v>
      </c>
      <c r="G3585" t="s">
        <v>227</v>
      </c>
      <c r="H3585" t="s">
        <v>149</v>
      </c>
      <c r="I3585" t="s">
        <v>135</v>
      </c>
      <c r="J3585" t="s">
        <v>136</v>
      </c>
      <c r="K3585" t="s">
        <v>137</v>
      </c>
      <c r="L3585" t="s">
        <v>10455</v>
      </c>
      <c r="M3585" t="s">
        <v>10456</v>
      </c>
      <c r="N3585">
        <v>3.258611111</v>
      </c>
      <c r="O3585">
        <v>0</v>
      </c>
      <c r="P3585">
        <v>0</v>
      </c>
      <c r="Q3585">
        <v>0</v>
      </c>
      <c r="R3585">
        <v>2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0.5078765765431601</v>
      </c>
      <c r="AA3585">
        <v>0</v>
      </c>
      <c r="AB3585">
        <v>0</v>
      </c>
      <c r="AC3585">
        <v>0</v>
      </c>
      <c r="AD3585">
        <v>0</v>
      </c>
      <c r="AE3585">
        <v>0.5078765765431601</v>
      </c>
    </row>
    <row r="3586" spans="1:31" x14ac:dyDescent="0.25">
      <c r="A3586">
        <v>1633679</v>
      </c>
      <c r="B3586">
        <v>1</v>
      </c>
      <c r="C3586" t="s">
        <v>80</v>
      </c>
      <c r="D3586" t="s">
        <v>100</v>
      </c>
      <c r="E3586" t="s">
        <v>178</v>
      </c>
      <c r="F3586" t="s">
        <v>10457</v>
      </c>
      <c r="G3586" t="s">
        <v>187</v>
      </c>
      <c r="H3586" t="s">
        <v>149</v>
      </c>
      <c r="I3586" t="s">
        <v>135</v>
      </c>
      <c r="J3586" t="s">
        <v>136</v>
      </c>
      <c r="K3586" t="s">
        <v>137</v>
      </c>
      <c r="L3586" t="s">
        <v>10458</v>
      </c>
      <c r="M3586" t="s">
        <v>10459</v>
      </c>
      <c r="N3586">
        <v>3.0361111109999999</v>
      </c>
      <c r="O3586">
        <v>0</v>
      </c>
      <c r="P3586">
        <v>54</v>
      </c>
      <c r="Q3586">
        <v>0</v>
      </c>
      <c r="R3586">
        <v>2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62.334178258339527</v>
      </c>
      <c r="Y3586">
        <v>0</v>
      </c>
      <c r="Z3586">
        <v>0.27886200851712611</v>
      </c>
      <c r="AA3586">
        <v>0</v>
      </c>
      <c r="AB3586">
        <v>0.13688408070244723</v>
      </c>
      <c r="AC3586">
        <v>0</v>
      </c>
      <c r="AD3586">
        <v>0</v>
      </c>
      <c r="AE3586">
        <v>62.749924347559094</v>
      </c>
    </row>
    <row r="3587" spans="1:31" x14ac:dyDescent="0.25">
      <c r="A3587">
        <v>1633510</v>
      </c>
      <c r="B3587">
        <v>1</v>
      </c>
      <c r="C3587" t="s">
        <v>81</v>
      </c>
      <c r="D3587" t="s">
        <v>118</v>
      </c>
      <c r="E3587" t="s">
        <v>178</v>
      </c>
      <c r="F3587" t="s">
        <v>10460</v>
      </c>
      <c r="G3587" t="s">
        <v>227</v>
      </c>
      <c r="H3587" t="s">
        <v>149</v>
      </c>
      <c r="I3587" t="s">
        <v>135</v>
      </c>
      <c r="J3587" t="s">
        <v>136</v>
      </c>
      <c r="K3587" t="s">
        <v>137</v>
      </c>
      <c r="L3587" t="s">
        <v>10461</v>
      </c>
      <c r="M3587" t="s">
        <v>10462</v>
      </c>
      <c r="N3587">
        <v>3.2861111109999999</v>
      </c>
      <c r="O3587">
        <v>0</v>
      </c>
      <c r="P3587">
        <v>3</v>
      </c>
      <c r="Q3587">
        <v>0</v>
      </c>
      <c r="R3587">
        <v>1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0.41898274025418059</v>
      </c>
      <c r="Y3587">
        <v>0</v>
      </c>
      <c r="Z3587">
        <v>0.26924859800662504</v>
      </c>
      <c r="AA3587">
        <v>0</v>
      </c>
      <c r="AB3587">
        <v>0</v>
      </c>
      <c r="AC3587">
        <v>0</v>
      </c>
      <c r="AD3587">
        <v>0</v>
      </c>
      <c r="AE3587">
        <v>0.68823133826080563</v>
      </c>
    </row>
    <row r="3588" spans="1:31" x14ac:dyDescent="0.25">
      <c r="A3588">
        <v>1634761</v>
      </c>
      <c r="B3588">
        <v>1</v>
      </c>
      <c r="C3588" t="s">
        <v>80</v>
      </c>
      <c r="D3588" t="s">
        <v>99</v>
      </c>
      <c r="E3588" t="s">
        <v>152</v>
      </c>
      <c r="F3588" t="s">
        <v>10463</v>
      </c>
      <c r="G3588" t="s">
        <v>154</v>
      </c>
      <c r="H3588" t="s">
        <v>149</v>
      </c>
      <c r="I3588" t="s">
        <v>135</v>
      </c>
      <c r="J3588" t="s">
        <v>136</v>
      </c>
      <c r="K3588" t="s">
        <v>137</v>
      </c>
      <c r="L3588" t="s">
        <v>10464</v>
      </c>
      <c r="M3588" t="s">
        <v>10465</v>
      </c>
      <c r="N3588">
        <v>2.4041666660000001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1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1.4281145906711536</v>
      </c>
      <c r="AC3588">
        <v>0</v>
      </c>
      <c r="AD3588">
        <v>0</v>
      </c>
      <c r="AE3588">
        <v>1.4281145906711536</v>
      </c>
    </row>
    <row r="3589" spans="1:31" x14ac:dyDescent="0.25">
      <c r="A3589">
        <v>1633410</v>
      </c>
      <c r="B3589">
        <v>1</v>
      </c>
      <c r="C3589" t="s">
        <v>81</v>
      </c>
      <c r="D3589" t="s">
        <v>113</v>
      </c>
      <c r="E3589" t="s">
        <v>140</v>
      </c>
      <c r="F3589" t="s">
        <v>10466</v>
      </c>
      <c r="G3589" t="s">
        <v>161</v>
      </c>
      <c r="H3589" t="s">
        <v>134</v>
      </c>
      <c r="I3589" t="s">
        <v>135</v>
      </c>
      <c r="J3589" t="s">
        <v>136</v>
      </c>
      <c r="K3589" t="s">
        <v>137</v>
      </c>
      <c r="L3589" t="s">
        <v>10467</v>
      </c>
      <c r="M3589" t="s">
        <v>10468</v>
      </c>
      <c r="N3589">
        <v>0.99583333299999999</v>
      </c>
      <c r="O3589">
        <v>19</v>
      </c>
      <c r="P3589">
        <v>1724</v>
      </c>
      <c r="Q3589">
        <v>241</v>
      </c>
      <c r="R3589">
        <v>845</v>
      </c>
      <c r="S3589">
        <v>34</v>
      </c>
      <c r="T3589">
        <v>159</v>
      </c>
      <c r="U3589">
        <v>2</v>
      </c>
      <c r="V3589">
        <v>0</v>
      </c>
      <c r="W3589">
        <v>2.5894948407808491</v>
      </c>
      <c r="X3589">
        <v>281.35118661432642</v>
      </c>
      <c r="Y3589">
        <v>121.88831291449905</v>
      </c>
      <c r="Z3589">
        <v>251.55898581675282</v>
      </c>
      <c r="AA3589">
        <v>111.00828459216072</v>
      </c>
      <c r="AB3589">
        <v>109.3897149226501</v>
      </c>
      <c r="AC3589">
        <v>66.046326435422827</v>
      </c>
      <c r="AD3589">
        <v>0</v>
      </c>
      <c r="AE3589">
        <v>943.83230613659293</v>
      </c>
    </row>
    <row r="3590" spans="1:31" x14ac:dyDescent="0.25">
      <c r="A3590">
        <v>1634861</v>
      </c>
      <c r="B3590">
        <v>1</v>
      </c>
      <c r="C3590" t="s">
        <v>81</v>
      </c>
      <c r="D3590" t="s">
        <v>112</v>
      </c>
      <c r="E3590" t="s">
        <v>178</v>
      </c>
      <c r="F3590" t="s">
        <v>10469</v>
      </c>
      <c r="G3590" t="s">
        <v>227</v>
      </c>
      <c r="H3590" t="s">
        <v>149</v>
      </c>
      <c r="I3590" t="s">
        <v>135</v>
      </c>
      <c r="J3590" t="s">
        <v>136</v>
      </c>
      <c r="K3590" t="s">
        <v>137</v>
      </c>
      <c r="L3590" t="s">
        <v>10470</v>
      </c>
      <c r="M3590" t="s">
        <v>10471</v>
      </c>
      <c r="N3590">
        <v>0.36777777699999997</v>
      </c>
      <c r="O3590">
        <v>0</v>
      </c>
      <c r="P3590">
        <v>75</v>
      </c>
      <c r="Q3590">
        <v>0</v>
      </c>
      <c r="R3590">
        <v>0</v>
      </c>
      <c r="S3590">
        <v>0</v>
      </c>
      <c r="T3590">
        <v>18</v>
      </c>
      <c r="U3590">
        <v>0</v>
      </c>
      <c r="V3590">
        <v>0</v>
      </c>
      <c r="W3590">
        <v>0</v>
      </c>
      <c r="X3590">
        <v>6.4936352918564619</v>
      </c>
      <c r="Y3590">
        <v>0</v>
      </c>
      <c r="Z3590">
        <v>0</v>
      </c>
      <c r="AA3590">
        <v>0</v>
      </c>
      <c r="AB3590">
        <v>9.8230852537441056</v>
      </c>
      <c r="AC3590">
        <v>0</v>
      </c>
      <c r="AD3590">
        <v>0</v>
      </c>
      <c r="AE3590">
        <v>16.316720545600568</v>
      </c>
    </row>
    <row r="3591" spans="1:31" x14ac:dyDescent="0.25">
      <c r="A3591">
        <v>1633573</v>
      </c>
      <c r="B3591">
        <v>1</v>
      </c>
      <c r="C3591" t="s">
        <v>81</v>
      </c>
      <c r="D3591" t="s">
        <v>115</v>
      </c>
      <c r="E3591" t="s">
        <v>178</v>
      </c>
      <c r="F3591" t="s">
        <v>10472</v>
      </c>
      <c r="G3591" t="s">
        <v>227</v>
      </c>
      <c r="H3591" t="s">
        <v>149</v>
      </c>
      <c r="I3591" t="s">
        <v>135</v>
      </c>
      <c r="J3591" t="s">
        <v>136</v>
      </c>
      <c r="K3591" t="s">
        <v>137</v>
      </c>
      <c r="L3591" t="s">
        <v>10473</v>
      </c>
      <c r="M3591" t="s">
        <v>10474</v>
      </c>
      <c r="N3591">
        <v>8.2983333330000004</v>
      </c>
      <c r="O3591">
        <v>0</v>
      </c>
      <c r="P3591">
        <v>11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6.82579999115082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6.82579999115082</v>
      </c>
    </row>
    <row r="3592" spans="1:31" x14ac:dyDescent="0.25">
      <c r="A3592">
        <v>1634804</v>
      </c>
      <c r="B3592">
        <v>1</v>
      </c>
      <c r="C3592" t="s">
        <v>80</v>
      </c>
      <c r="D3592" t="s">
        <v>108</v>
      </c>
      <c r="E3592" t="s">
        <v>178</v>
      </c>
      <c r="F3592" t="s">
        <v>10475</v>
      </c>
      <c r="G3592" t="s">
        <v>227</v>
      </c>
      <c r="H3592" t="s">
        <v>149</v>
      </c>
      <c r="I3592" t="s">
        <v>135</v>
      </c>
      <c r="J3592" t="s">
        <v>136</v>
      </c>
      <c r="K3592" t="s">
        <v>137</v>
      </c>
      <c r="L3592" t="s">
        <v>10476</v>
      </c>
      <c r="M3592" t="s">
        <v>10477</v>
      </c>
      <c r="N3592">
        <v>1.453333333</v>
      </c>
      <c r="O3592">
        <v>0</v>
      </c>
      <c r="P3592">
        <v>7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0.61009681170627217</v>
      </c>
      <c r="Y3592">
        <v>0</v>
      </c>
      <c r="Z3592">
        <v>0</v>
      </c>
      <c r="AA3592">
        <v>0</v>
      </c>
      <c r="AB3592">
        <v>3.0490146224861118E-3</v>
      </c>
      <c r="AC3592">
        <v>0</v>
      </c>
      <c r="AD3592">
        <v>0</v>
      </c>
      <c r="AE3592">
        <v>0.61314582632875825</v>
      </c>
    </row>
    <row r="3593" spans="1:31" x14ac:dyDescent="0.25">
      <c r="A3593">
        <v>1634847</v>
      </c>
      <c r="B3593">
        <v>1</v>
      </c>
      <c r="C3593" t="s">
        <v>80</v>
      </c>
      <c r="D3593" t="s">
        <v>109</v>
      </c>
      <c r="E3593" t="s">
        <v>178</v>
      </c>
      <c r="F3593" t="s">
        <v>869</v>
      </c>
      <c r="G3593" t="s">
        <v>227</v>
      </c>
      <c r="H3593" t="s">
        <v>149</v>
      </c>
      <c r="I3593" t="s">
        <v>135</v>
      </c>
      <c r="J3593" t="s">
        <v>136</v>
      </c>
      <c r="K3593" t="s">
        <v>137</v>
      </c>
      <c r="L3593" t="s">
        <v>10478</v>
      </c>
      <c r="M3593" t="s">
        <v>10479</v>
      </c>
      <c r="N3593">
        <v>0.56027777700000003</v>
      </c>
      <c r="O3593">
        <v>0</v>
      </c>
      <c r="P3593">
        <v>9</v>
      </c>
      <c r="Q3593">
        <v>0</v>
      </c>
      <c r="R3593">
        <v>9</v>
      </c>
      <c r="S3593">
        <v>0</v>
      </c>
      <c r="T3593">
        <v>1</v>
      </c>
      <c r="U3593">
        <v>0</v>
      </c>
      <c r="V3593">
        <v>0</v>
      </c>
      <c r="W3593">
        <v>0</v>
      </c>
      <c r="X3593">
        <v>0.155125590368665</v>
      </c>
      <c r="Y3593">
        <v>0</v>
      </c>
      <c r="Z3593">
        <v>0.97843810609568271</v>
      </c>
      <c r="AA3593">
        <v>0</v>
      </c>
      <c r="AB3593">
        <v>2.197138940088611E-2</v>
      </c>
      <c r="AC3593">
        <v>0</v>
      </c>
      <c r="AD3593">
        <v>0</v>
      </c>
      <c r="AE3593">
        <v>1.1555350858652338</v>
      </c>
    </row>
    <row r="3594" spans="1:31" x14ac:dyDescent="0.25">
      <c r="A3594">
        <v>1633324</v>
      </c>
      <c r="B3594">
        <v>1</v>
      </c>
      <c r="C3594" t="s">
        <v>80</v>
      </c>
      <c r="D3594" t="s">
        <v>98</v>
      </c>
      <c r="E3594" t="s">
        <v>140</v>
      </c>
      <c r="F3594" t="s">
        <v>10480</v>
      </c>
      <c r="G3594" t="s">
        <v>161</v>
      </c>
      <c r="H3594" t="s">
        <v>134</v>
      </c>
      <c r="I3594" t="s">
        <v>191</v>
      </c>
      <c r="J3594" t="s">
        <v>136</v>
      </c>
      <c r="K3594" t="s">
        <v>137</v>
      </c>
      <c r="L3594" t="s">
        <v>10481</v>
      </c>
      <c r="M3594" t="s">
        <v>10482</v>
      </c>
      <c r="N3594">
        <v>2.7777769999999999E-3</v>
      </c>
      <c r="O3594">
        <v>0</v>
      </c>
      <c r="P3594">
        <v>3158</v>
      </c>
      <c r="Q3594">
        <v>13</v>
      </c>
      <c r="R3594">
        <v>736</v>
      </c>
      <c r="S3594">
        <v>24</v>
      </c>
      <c r="T3594">
        <v>731</v>
      </c>
      <c r="U3594">
        <v>3</v>
      </c>
      <c r="V3594">
        <v>0</v>
      </c>
      <c r="W3594">
        <v>0</v>
      </c>
      <c r="X3594">
        <v>1.3564783518750101</v>
      </c>
      <c r="Y3594">
        <v>3.7700721276750004E-2</v>
      </c>
      <c r="Z3594">
        <v>0.4390665697289674</v>
      </c>
      <c r="AA3594">
        <v>0.54514863443825556</v>
      </c>
      <c r="AB3594">
        <v>0.83331743556262972</v>
      </c>
      <c r="AC3594">
        <v>0.32666092425811666</v>
      </c>
      <c r="AD3594">
        <v>0</v>
      </c>
      <c r="AE3594">
        <v>3.5383726371397293</v>
      </c>
    </row>
    <row r="3595" spans="1:31" x14ac:dyDescent="0.25">
      <c r="A3595">
        <v>1634730</v>
      </c>
      <c r="B3595">
        <v>1</v>
      </c>
      <c r="C3595" t="s">
        <v>80</v>
      </c>
      <c r="D3595" t="s">
        <v>83</v>
      </c>
      <c r="E3595" t="s">
        <v>152</v>
      </c>
      <c r="F3595" t="s">
        <v>10483</v>
      </c>
      <c r="G3595" t="s">
        <v>507</v>
      </c>
      <c r="H3595" t="s">
        <v>149</v>
      </c>
      <c r="I3595" t="s">
        <v>135</v>
      </c>
      <c r="J3595" t="s">
        <v>136</v>
      </c>
      <c r="K3595" t="s">
        <v>137</v>
      </c>
      <c r="L3595" t="s">
        <v>10484</v>
      </c>
      <c r="M3595" t="s">
        <v>10485</v>
      </c>
      <c r="N3595">
        <v>1.221944444</v>
      </c>
      <c r="O3595">
        <v>0</v>
      </c>
      <c r="P3595">
        <v>9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2.7747639080311193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2.7747639080311193</v>
      </c>
    </row>
    <row r="3596" spans="1:31" x14ac:dyDescent="0.25">
      <c r="A3596">
        <v>1634684</v>
      </c>
      <c r="B3596">
        <v>1</v>
      </c>
      <c r="C3596" t="s">
        <v>81</v>
      </c>
      <c r="D3596" t="s">
        <v>118</v>
      </c>
      <c r="E3596" t="s">
        <v>204</v>
      </c>
      <c r="F3596" t="s">
        <v>10486</v>
      </c>
      <c r="G3596" t="s">
        <v>161</v>
      </c>
      <c r="H3596" t="s">
        <v>134</v>
      </c>
      <c r="I3596" t="s">
        <v>135</v>
      </c>
      <c r="J3596" t="s">
        <v>136</v>
      </c>
      <c r="K3596" t="s">
        <v>137</v>
      </c>
      <c r="L3596" t="s">
        <v>10487</v>
      </c>
      <c r="M3596" t="s">
        <v>10488</v>
      </c>
      <c r="N3596">
        <v>7.0277777E-2</v>
      </c>
      <c r="O3596">
        <v>3</v>
      </c>
      <c r="P3596">
        <v>2719</v>
      </c>
      <c r="Q3596">
        <v>89</v>
      </c>
      <c r="R3596">
        <v>681</v>
      </c>
      <c r="S3596">
        <v>29</v>
      </c>
      <c r="T3596">
        <v>161</v>
      </c>
      <c r="U3596">
        <v>1</v>
      </c>
      <c r="V3596">
        <v>8</v>
      </c>
      <c r="W3596">
        <v>0.10146513644232778</v>
      </c>
      <c r="X3596">
        <v>14.171282752466556</v>
      </c>
      <c r="Y3596">
        <v>15.177942162015318</v>
      </c>
      <c r="Z3596">
        <v>5.1032042194533069</v>
      </c>
      <c r="AA3596">
        <v>13.290538449461083</v>
      </c>
      <c r="AB3596">
        <v>13.034401333875872</v>
      </c>
      <c r="AC3596">
        <v>0.43985397945768889</v>
      </c>
      <c r="AD3596">
        <v>0.45011833592416772</v>
      </c>
      <c r="AE3596">
        <v>61.768806369096318</v>
      </c>
    </row>
    <row r="3597" spans="1:31" x14ac:dyDescent="0.25">
      <c r="A3597">
        <v>1633688</v>
      </c>
      <c r="B3597">
        <v>1</v>
      </c>
      <c r="C3597" t="s">
        <v>80</v>
      </c>
      <c r="D3597" t="s">
        <v>84</v>
      </c>
      <c r="E3597" t="s">
        <v>152</v>
      </c>
      <c r="F3597" t="s">
        <v>10489</v>
      </c>
      <c r="G3597" t="s">
        <v>507</v>
      </c>
      <c r="H3597" t="s">
        <v>149</v>
      </c>
      <c r="I3597" t="s">
        <v>135</v>
      </c>
      <c r="J3597" t="s">
        <v>136</v>
      </c>
      <c r="K3597" t="s">
        <v>137</v>
      </c>
      <c r="L3597" t="s">
        <v>10490</v>
      </c>
      <c r="M3597" t="s">
        <v>10491</v>
      </c>
      <c r="N3597">
        <v>2.2294444439999999</v>
      </c>
      <c r="O3597">
        <v>0</v>
      </c>
      <c r="P3597">
        <v>5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1.3695575583720137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1.3695575583720137</v>
      </c>
    </row>
    <row r="3598" spans="1:31" x14ac:dyDescent="0.25">
      <c r="A3598">
        <v>1633711</v>
      </c>
      <c r="B3598">
        <v>1</v>
      </c>
      <c r="C3598" t="s">
        <v>81</v>
      </c>
      <c r="D3598" t="s">
        <v>115</v>
      </c>
      <c r="E3598" t="s">
        <v>178</v>
      </c>
      <c r="F3598" t="s">
        <v>10492</v>
      </c>
      <c r="G3598" t="s">
        <v>403</v>
      </c>
      <c r="H3598" t="s">
        <v>149</v>
      </c>
      <c r="I3598" t="s">
        <v>135</v>
      </c>
      <c r="J3598" t="s">
        <v>136</v>
      </c>
      <c r="K3598" t="s">
        <v>137</v>
      </c>
      <c r="L3598" t="s">
        <v>10493</v>
      </c>
      <c r="M3598" t="s">
        <v>10494</v>
      </c>
      <c r="N3598">
        <v>5.1916666659999997</v>
      </c>
      <c r="O3598">
        <v>0</v>
      </c>
      <c r="P3598">
        <v>8</v>
      </c>
      <c r="Q3598">
        <v>0</v>
      </c>
      <c r="R3598">
        <v>2</v>
      </c>
      <c r="S3598">
        <v>0</v>
      </c>
      <c r="T3598">
        <v>3</v>
      </c>
      <c r="U3598">
        <v>0</v>
      </c>
      <c r="V3598">
        <v>0</v>
      </c>
      <c r="W3598">
        <v>0</v>
      </c>
      <c r="X3598">
        <v>2.4655872868161488</v>
      </c>
      <c r="Y3598">
        <v>0</v>
      </c>
      <c r="Z3598">
        <v>12.391866415437022</v>
      </c>
      <c r="AA3598">
        <v>0</v>
      </c>
      <c r="AB3598">
        <v>0.54090267563291328</v>
      </c>
      <c r="AC3598">
        <v>0</v>
      </c>
      <c r="AD3598">
        <v>0</v>
      </c>
      <c r="AE3598">
        <v>15.398356377886085</v>
      </c>
    </row>
    <row r="3599" spans="1:31" x14ac:dyDescent="0.25">
      <c r="A3599">
        <v>1634707</v>
      </c>
      <c r="B3599">
        <v>1</v>
      </c>
      <c r="C3599" t="s">
        <v>81</v>
      </c>
      <c r="D3599" t="s">
        <v>113</v>
      </c>
      <c r="E3599" t="s">
        <v>152</v>
      </c>
      <c r="F3599" t="s">
        <v>10495</v>
      </c>
      <c r="G3599" t="s">
        <v>154</v>
      </c>
      <c r="H3599" t="s">
        <v>149</v>
      </c>
      <c r="I3599" t="s">
        <v>135</v>
      </c>
      <c r="J3599" t="s">
        <v>136</v>
      </c>
      <c r="K3599" t="s">
        <v>137</v>
      </c>
      <c r="L3599" t="s">
        <v>10496</v>
      </c>
      <c r="M3599" t="s">
        <v>10497</v>
      </c>
      <c r="N3599">
        <v>3.0536111109999999</v>
      </c>
      <c r="O3599">
        <v>0</v>
      </c>
      <c r="P3599">
        <v>2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0.67897967283763672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0.67897967283763672</v>
      </c>
    </row>
    <row r="3600" spans="1:31" x14ac:dyDescent="0.25">
      <c r="A3600">
        <v>1633333</v>
      </c>
      <c r="B3600">
        <v>1</v>
      </c>
      <c r="C3600" t="s">
        <v>81</v>
      </c>
      <c r="D3600" t="s">
        <v>112</v>
      </c>
      <c r="E3600" t="s">
        <v>131</v>
      </c>
      <c r="F3600" t="s">
        <v>10498</v>
      </c>
      <c r="G3600" t="s">
        <v>195</v>
      </c>
      <c r="H3600" t="s">
        <v>134</v>
      </c>
      <c r="I3600" t="s">
        <v>135</v>
      </c>
      <c r="J3600" t="s">
        <v>136</v>
      </c>
      <c r="K3600" t="s">
        <v>137</v>
      </c>
      <c r="L3600" t="s">
        <v>10499</v>
      </c>
      <c r="M3600" t="s">
        <v>10500</v>
      </c>
      <c r="N3600">
        <v>4.9811111109999997</v>
      </c>
      <c r="O3600">
        <v>0</v>
      </c>
      <c r="P3600">
        <v>15</v>
      </c>
      <c r="Q3600">
        <v>0</v>
      </c>
      <c r="R3600">
        <v>1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1.5932410967408828</v>
      </c>
      <c r="Y3600">
        <v>0</v>
      </c>
      <c r="Z3600">
        <v>1.4275608789333333E-3</v>
      </c>
      <c r="AA3600">
        <v>0</v>
      </c>
      <c r="AB3600">
        <v>4.594318601882167E-2</v>
      </c>
      <c r="AC3600">
        <v>0</v>
      </c>
      <c r="AD3600">
        <v>0</v>
      </c>
      <c r="AE3600">
        <v>1.6406118436386379</v>
      </c>
    </row>
    <row r="3601" spans="1:31" x14ac:dyDescent="0.25">
      <c r="A3601">
        <v>1633874</v>
      </c>
      <c r="B3601">
        <v>1</v>
      </c>
      <c r="C3601" t="s">
        <v>80</v>
      </c>
      <c r="D3601" t="s">
        <v>90</v>
      </c>
      <c r="E3601" t="s">
        <v>152</v>
      </c>
      <c r="F3601" t="s">
        <v>10501</v>
      </c>
      <c r="G3601" t="s">
        <v>154</v>
      </c>
      <c r="H3601" t="s">
        <v>149</v>
      </c>
      <c r="I3601" t="s">
        <v>135</v>
      </c>
      <c r="J3601" t="s">
        <v>136</v>
      </c>
      <c r="K3601" t="s">
        <v>137</v>
      </c>
      <c r="L3601" t="s">
        <v>10502</v>
      </c>
      <c r="M3601" t="s">
        <v>10503</v>
      </c>
      <c r="N3601">
        <v>1.8272222220000001</v>
      </c>
      <c r="O3601">
        <v>0</v>
      </c>
      <c r="P3601">
        <v>3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1.6657269534173418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1.6657269534173418</v>
      </c>
    </row>
    <row r="3602" spans="1:31" x14ac:dyDescent="0.25">
      <c r="A3602">
        <v>1634724</v>
      </c>
      <c r="B3602">
        <v>1</v>
      </c>
      <c r="C3602" t="s">
        <v>80</v>
      </c>
      <c r="D3602" t="s">
        <v>100</v>
      </c>
      <c r="E3602" t="s">
        <v>178</v>
      </c>
      <c r="F3602" t="s">
        <v>10504</v>
      </c>
      <c r="G3602" t="s">
        <v>187</v>
      </c>
      <c r="H3602" t="s">
        <v>149</v>
      </c>
      <c r="I3602" t="s">
        <v>135</v>
      </c>
      <c r="J3602" t="s">
        <v>136</v>
      </c>
      <c r="K3602" t="s">
        <v>137</v>
      </c>
      <c r="L3602" t="s">
        <v>10505</v>
      </c>
      <c r="M3602" t="s">
        <v>10506</v>
      </c>
      <c r="N3602">
        <v>3.1258333330000001</v>
      </c>
      <c r="O3602">
        <v>0</v>
      </c>
      <c r="P3602">
        <v>42</v>
      </c>
      <c r="Q3602">
        <v>0</v>
      </c>
      <c r="R3602">
        <v>1</v>
      </c>
      <c r="S3602">
        <v>0</v>
      </c>
      <c r="T3602">
        <v>1</v>
      </c>
      <c r="U3602">
        <v>0</v>
      </c>
      <c r="V3602">
        <v>0</v>
      </c>
      <c r="W3602">
        <v>0</v>
      </c>
      <c r="X3602">
        <v>42.838528284621994</v>
      </c>
      <c r="Y3602">
        <v>0</v>
      </c>
      <c r="Z3602">
        <v>2.9683626345164998E-2</v>
      </c>
      <c r="AA3602">
        <v>0</v>
      </c>
      <c r="AB3602">
        <v>1.1145784325866668E-3</v>
      </c>
      <c r="AC3602">
        <v>0</v>
      </c>
      <c r="AD3602">
        <v>0</v>
      </c>
      <c r="AE3602">
        <v>42.869326489399747</v>
      </c>
    </row>
    <row r="3603" spans="1:31" x14ac:dyDescent="0.25">
      <c r="A3603">
        <v>1633456</v>
      </c>
      <c r="B3603">
        <v>1</v>
      </c>
      <c r="C3603" t="s">
        <v>81</v>
      </c>
      <c r="D3603" t="s">
        <v>117</v>
      </c>
      <c r="E3603" t="s">
        <v>204</v>
      </c>
      <c r="F3603" t="s">
        <v>10507</v>
      </c>
      <c r="G3603" t="s">
        <v>161</v>
      </c>
      <c r="H3603" t="s">
        <v>134</v>
      </c>
      <c r="I3603" t="s">
        <v>191</v>
      </c>
      <c r="J3603" t="s">
        <v>136</v>
      </c>
      <c r="K3603" t="s">
        <v>137</v>
      </c>
      <c r="L3603" t="s">
        <v>10508</v>
      </c>
      <c r="M3603" t="s">
        <v>10509</v>
      </c>
      <c r="N3603">
        <v>8.3333330000000001E-3</v>
      </c>
      <c r="O3603">
        <v>1</v>
      </c>
      <c r="P3603">
        <v>784</v>
      </c>
      <c r="Q3603">
        <v>2</v>
      </c>
      <c r="R3603">
        <v>17</v>
      </c>
      <c r="S3603">
        <v>8</v>
      </c>
      <c r="T3603">
        <v>25</v>
      </c>
      <c r="U3603">
        <v>0</v>
      </c>
      <c r="V3603">
        <v>0</v>
      </c>
      <c r="W3603">
        <v>1.1619689565666666E-3</v>
      </c>
      <c r="X3603">
        <v>0.45895936967552536</v>
      </c>
      <c r="Y3603">
        <v>6.0235468938166668E-3</v>
      </c>
      <c r="Z3603">
        <v>7.3593486638333346E-3</v>
      </c>
      <c r="AA3603">
        <v>0.30865907854468327</v>
      </c>
      <c r="AB3603">
        <v>3.4863338903341666E-2</v>
      </c>
      <c r="AC3603">
        <v>0</v>
      </c>
      <c r="AD3603">
        <v>0</v>
      </c>
      <c r="AE3603">
        <v>0.817026651637767</v>
      </c>
    </row>
    <row r="3604" spans="1:31" x14ac:dyDescent="0.25">
      <c r="A3604">
        <v>1634830</v>
      </c>
      <c r="B3604">
        <v>1</v>
      </c>
      <c r="C3604" t="s">
        <v>80</v>
      </c>
      <c r="D3604" t="s">
        <v>100</v>
      </c>
      <c r="E3604" t="s">
        <v>152</v>
      </c>
      <c r="F3604" t="s">
        <v>10510</v>
      </c>
      <c r="G3604" t="s">
        <v>154</v>
      </c>
      <c r="H3604" t="s">
        <v>149</v>
      </c>
      <c r="I3604" t="s">
        <v>135</v>
      </c>
      <c r="J3604" t="s">
        <v>136</v>
      </c>
      <c r="K3604" t="s">
        <v>137</v>
      </c>
      <c r="L3604" t="s">
        <v>10511</v>
      </c>
      <c r="M3604" t="s">
        <v>10512</v>
      </c>
      <c r="N3604">
        <v>0.68166666600000003</v>
      </c>
      <c r="O3604">
        <v>0</v>
      </c>
      <c r="P3604">
        <v>7</v>
      </c>
      <c r="Q3604">
        <v>0</v>
      </c>
      <c r="R3604">
        <v>0</v>
      </c>
      <c r="S3604">
        <v>0</v>
      </c>
      <c r="T3604">
        <v>2</v>
      </c>
      <c r="U3604">
        <v>0</v>
      </c>
      <c r="V3604">
        <v>0</v>
      </c>
      <c r="W3604">
        <v>0</v>
      </c>
      <c r="X3604">
        <v>0.90440519822424004</v>
      </c>
      <c r="Y3604">
        <v>0</v>
      </c>
      <c r="Z3604">
        <v>0</v>
      </c>
      <c r="AA3604">
        <v>0</v>
      </c>
      <c r="AB3604">
        <v>1.1467717541981999</v>
      </c>
      <c r="AC3604">
        <v>0</v>
      </c>
      <c r="AD3604">
        <v>0</v>
      </c>
      <c r="AE3604">
        <v>2.0511769524224399</v>
      </c>
    </row>
    <row r="3605" spans="1:31" x14ac:dyDescent="0.25">
      <c r="A3605">
        <v>1634916</v>
      </c>
      <c r="B3605">
        <v>1</v>
      </c>
      <c r="C3605" t="s">
        <v>80</v>
      </c>
      <c r="D3605" t="s">
        <v>88</v>
      </c>
      <c r="E3605" t="s">
        <v>152</v>
      </c>
      <c r="F3605" t="s">
        <v>10513</v>
      </c>
      <c r="G3605" t="s">
        <v>507</v>
      </c>
      <c r="H3605" t="s">
        <v>149</v>
      </c>
      <c r="I3605" t="s">
        <v>135</v>
      </c>
      <c r="J3605" t="s">
        <v>136</v>
      </c>
      <c r="K3605" t="s">
        <v>137</v>
      </c>
      <c r="L3605" t="s">
        <v>10514</v>
      </c>
      <c r="M3605" t="s">
        <v>10515</v>
      </c>
      <c r="N3605">
        <v>1.384166666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2</v>
      </c>
      <c r="U3605">
        <v>0</v>
      </c>
      <c r="V3605">
        <v>1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9.6485174505310258</v>
      </c>
      <c r="AC3605">
        <v>0</v>
      </c>
      <c r="AD3605">
        <v>142.08908295989849</v>
      </c>
      <c r="AE3605">
        <v>151.73760041042951</v>
      </c>
    </row>
    <row r="3606" spans="1:31" x14ac:dyDescent="0.25">
      <c r="A3606">
        <v>1634584</v>
      </c>
      <c r="B3606">
        <v>1</v>
      </c>
      <c r="C3606" t="s">
        <v>81</v>
      </c>
      <c r="D3606" t="s">
        <v>112</v>
      </c>
      <c r="E3606" t="s">
        <v>152</v>
      </c>
      <c r="F3606" t="s">
        <v>10516</v>
      </c>
      <c r="G3606" t="s">
        <v>154</v>
      </c>
      <c r="H3606" t="s">
        <v>149</v>
      </c>
      <c r="I3606" t="s">
        <v>135</v>
      </c>
      <c r="J3606" t="s">
        <v>136</v>
      </c>
      <c r="K3606" t="s">
        <v>137</v>
      </c>
      <c r="L3606" t="s">
        <v>10517</v>
      </c>
      <c r="M3606" t="s">
        <v>10518</v>
      </c>
      <c r="N3606">
        <v>1.8274999999999999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1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9.9500897342512509E-2</v>
      </c>
      <c r="AC3606">
        <v>0</v>
      </c>
      <c r="AD3606">
        <v>0</v>
      </c>
      <c r="AE3606">
        <v>9.9500897342512509E-2</v>
      </c>
    </row>
    <row r="3607" spans="1:31" x14ac:dyDescent="0.25">
      <c r="A3607">
        <v>1633502</v>
      </c>
      <c r="B3607">
        <v>1</v>
      </c>
      <c r="C3607" t="s">
        <v>81</v>
      </c>
      <c r="D3607" t="s">
        <v>118</v>
      </c>
      <c r="E3607" t="s">
        <v>178</v>
      </c>
      <c r="F3607" t="s">
        <v>4545</v>
      </c>
      <c r="G3607" t="s">
        <v>227</v>
      </c>
      <c r="H3607" t="s">
        <v>149</v>
      </c>
      <c r="I3607" t="s">
        <v>135</v>
      </c>
      <c r="J3607" t="s">
        <v>136</v>
      </c>
      <c r="K3607" t="s">
        <v>137</v>
      </c>
      <c r="L3607" t="s">
        <v>10519</v>
      </c>
      <c r="M3607" t="s">
        <v>10520</v>
      </c>
      <c r="N3607">
        <v>4.2072222220000004</v>
      </c>
      <c r="O3607">
        <v>0</v>
      </c>
      <c r="P3607">
        <v>10</v>
      </c>
      <c r="Q3607">
        <v>0</v>
      </c>
      <c r="R3607">
        <v>1</v>
      </c>
      <c r="S3607">
        <v>0</v>
      </c>
      <c r="T3607">
        <v>4</v>
      </c>
      <c r="U3607">
        <v>0</v>
      </c>
      <c r="V3607">
        <v>0</v>
      </c>
      <c r="W3607">
        <v>0</v>
      </c>
      <c r="X3607">
        <v>10.666463830136562</v>
      </c>
      <c r="Y3607">
        <v>0</v>
      </c>
      <c r="Z3607">
        <v>1.5938804256000001E-4</v>
      </c>
      <c r="AA3607">
        <v>0</v>
      </c>
      <c r="AB3607">
        <v>15.44051605399676</v>
      </c>
      <c r="AC3607">
        <v>0</v>
      </c>
      <c r="AD3607">
        <v>0</v>
      </c>
      <c r="AE3607">
        <v>26.107139272175882</v>
      </c>
    </row>
    <row r="3608" spans="1:31" x14ac:dyDescent="0.25">
      <c r="A3608">
        <v>1633642</v>
      </c>
      <c r="B3608">
        <v>1</v>
      </c>
      <c r="C3608" t="s">
        <v>80</v>
      </c>
      <c r="D3608" t="s">
        <v>102</v>
      </c>
      <c r="E3608" t="s">
        <v>140</v>
      </c>
      <c r="F3608" t="s">
        <v>10521</v>
      </c>
      <c r="G3608" t="s">
        <v>161</v>
      </c>
      <c r="H3608" t="s">
        <v>134</v>
      </c>
      <c r="I3608" t="s">
        <v>135</v>
      </c>
      <c r="J3608" t="s">
        <v>136</v>
      </c>
      <c r="K3608" t="s">
        <v>137</v>
      </c>
      <c r="L3608" t="s">
        <v>10522</v>
      </c>
      <c r="M3608" t="s">
        <v>10365</v>
      </c>
      <c r="N3608">
        <v>0.17138888799999999</v>
      </c>
      <c r="O3608">
        <v>0</v>
      </c>
      <c r="P3608">
        <v>2963</v>
      </c>
      <c r="Q3608">
        <v>0</v>
      </c>
      <c r="R3608">
        <v>115</v>
      </c>
      <c r="S3608">
        <v>4</v>
      </c>
      <c r="T3608">
        <v>546</v>
      </c>
      <c r="U3608">
        <v>1</v>
      </c>
      <c r="V3608">
        <v>1</v>
      </c>
      <c r="W3608">
        <v>0</v>
      </c>
      <c r="X3608">
        <v>121.56496152389681</v>
      </c>
      <c r="Y3608">
        <v>0</v>
      </c>
      <c r="Z3608">
        <v>3.2297264666915657</v>
      </c>
      <c r="AA3608">
        <v>19.385822898921454</v>
      </c>
      <c r="AB3608">
        <v>83.91559927123491</v>
      </c>
      <c r="AC3608">
        <v>0.39840679494417336</v>
      </c>
      <c r="AD3608">
        <v>0.16397309699226945</v>
      </c>
      <c r="AE3608">
        <v>228.65849005268117</v>
      </c>
    </row>
    <row r="3609" spans="1:31" x14ac:dyDescent="0.25">
      <c r="A3609">
        <v>1633542</v>
      </c>
      <c r="B3609">
        <v>1</v>
      </c>
      <c r="C3609" t="s">
        <v>80</v>
      </c>
      <c r="D3609" t="s">
        <v>82</v>
      </c>
      <c r="E3609" t="s">
        <v>362</v>
      </c>
      <c r="F3609" t="s">
        <v>10523</v>
      </c>
      <c r="G3609" t="s">
        <v>900</v>
      </c>
      <c r="H3609" t="s">
        <v>149</v>
      </c>
      <c r="I3609" t="s">
        <v>135</v>
      </c>
      <c r="J3609" t="s">
        <v>136</v>
      </c>
      <c r="K3609" t="s">
        <v>137</v>
      </c>
      <c r="L3609" t="s">
        <v>10524</v>
      </c>
      <c r="M3609" t="s">
        <v>10525</v>
      </c>
      <c r="N3609">
        <v>1.1130555550000001</v>
      </c>
      <c r="O3609">
        <v>0</v>
      </c>
      <c r="P3609">
        <v>1</v>
      </c>
      <c r="Q3609">
        <v>0</v>
      </c>
      <c r="R3609">
        <v>0</v>
      </c>
      <c r="S3609">
        <v>0</v>
      </c>
      <c r="T3609">
        <v>22</v>
      </c>
      <c r="U3609">
        <v>0</v>
      </c>
      <c r="V3609">
        <v>0</v>
      </c>
      <c r="W3609">
        <v>0</v>
      </c>
      <c r="X3609">
        <v>0.25697133034881253</v>
      </c>
      <c r="Y3609">
        <v>0</v>
      </c>
      <c r="Z3609">
        <v>0</v>
      </c>
      <c r="AA3609">
        <v>0</v>
      </c>
      <c r="AB3609">
        <v>28.415331487703348</v>
      </c>
      <c r="AC3609">
        <v>0</v>
      </c>
      <c r="AD3609">
        <v>0</v>
      </c>
      <c r="AE3609">
        <v>28.67230281805216</v>
      </c>
    </row>
    <row r="3610" spans="1:31" x14ac:dyDescent="0.25">
      <c r="A3610">
        <v>1634335</v>
      </c>
      <c r="B3610">
        <v>1</v>
      </c>
      <c r="C3610" t="s">
        <v>80</v>
      </c>
      <c r="D3610" t="s">
        <v>96</v>
      </c>
      <c r="E3610" t="s">
        <v>152</v>
      </c>
      <c r="F3610" t="s">
        <v>10526</v>
      </c>
      <c r="G3610" t="s">
        <v>507</v>
      </c>
      <c r="H3610" t="s">
        <v>149</v>
      </c>
      <c r="I3610" t="s">
        <v>135</v>
      </c>
      <c r="J3610" t="s">
        <v>136</v>
      </c>
      <c r="K3610" t="s">
        <v>137</v>
      </c>
      <c r="L3610" t="s">
        <v>10527</v>
      </c>
      <c r="M3610" t="s">
        <v>10528</v>
      </c>
      <c r="N3610">
        <v>12.788055555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29.630522127162084</v>
      </c>
      <c r="AC3610">
        <v>0</v>
      </c>
      <c r="AD3610">
        <v>0</v>
      </c>
      <c r="AE3610">
        <v>29.630522127162084</v>
      </c>
    </row>
    <row r="3611" spans="1:31" x14ac:dyDescent="0.25">
      <c r="A3611">
        <v>1634876</v>
      </c>
      <c r="B3611">
        <v>1</v>
      </c>
      <c r="C3611" t="s">
        <v>80</v>
      </c>
      <c r="D3611" t="s">
        <v>100</v>
      </c>
      <c r="E3611" t="s">
        <v>152</v>
      </c>
      <c r="F3611" t="s">
        <v>10529</v>
      </c>
      <c r="G3611" t="s">
        <v>3010</v>
      </c>
      <c r="H3611" t="s">
        <v>149</v>
      </c>
      <c r="I3611" t="s">
        <v>135</v>
      </c>
      <c r="J3611" t="s">
        <v>136</v>
      </c>
      <c r="K3611" t="s">
        <v>137</v>
      </c>
      <c r="L3611" t="s">
        <v>10530</v>
      </c>
      <c r="M3611" t="s">
        <v>10531</v>
      </c>
      <c r="N3611">
        <v>1.0375000000000001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</row>
    <row r="3612" spans="1:31" x14ac:dyDescent="0.25">
      <c r="A3612">
        <v>1634183</v>
      </c>
      <c r="B3612">
        <v>1</v>
      </c>
      <c r="C3612" t="s">
        <v>81</v>
      </c>
      <c r="D3612" t="s">
        <v>126</v>
      </c>
      <c r="E3612" t="s">
        <v>204</v>
      </c>
      <c r="F3612" t="s">
        <v>10532</v>
      </c>
      <c r="G3612" t="s">
        <v>161</v>
      </c>
      <c r="H3612" t="s">
        <v>134</v>
      </c>
      <c r="I3612" t="s">
        <v>135</v>
      </c>
      <c r="J3612" t="s">
        <v>136</v>
      </c>
      <c r="K3612" t="s">
        <v>137</v>
      </c>
      <c r="L3612" t="s">
        <v>10533</v>
      </c>
      <c r="M3612" t="s">
        <v>10534</v>
      </c>
      <c r="N3612">
        <v>1.2150000000000001</v>
      </c>
      <c r="O3612">
        <v>0</v>
      </c>
      <c r="P3612">
        <v>894</v>
      </c>
      <c r="Q3612">
        <v>0</v>
      </c>
      <c r="R3612">
        <v>39</v>
      </c>
      <c r="S3612">
        <v>1</v>
      </c>
      <c r="T3612">
        <v>224</v>
      </c>
      <c r="U3612">
        <v>2</v>
      </c>
      <c r="V3612">
        <v>0</v>
      </c>
      <c r="W3612">
        <v>0</v>
      </c>
      <c r="X3612">
        <v>137.04142308635065</v>
      </c>
      <c r="Y3612">
        <v>0</v>
      </c>
      <c r="Z3612">
        <v>4.2710384855710206</v>
      </c>
      <c r="AA3612">
        <v>1.0832674083681599</v>
      </c>
      <c r="AB3612">
        <v>145.79438119940281</v>
      </c>
      <c r="AC3612">
        <v>196.86479832495229</v>
      </c>
      <c r="AD3612">
        <v>0</v>
      </c>
      <c r="AE3612">
        <v>485.05490850464491</v>
      </c>
    </row>
    <row r="3613" spans="1:31" x14ac:dyDescent="0.25">
      <c r="A3613">
        <v>1634956</v>
      </c>
      <c r="B3613">
        <v>1</v>
      </c>
      <c r="C3613" t="s">
        <v>80</v>
      </c>
      <c r="D3613" t="s">
        <v>92</v>
      </c>
      <c r="E3613" t="s">
        <v>204</v>
      </c>
      <c r="F3613" t="s">
        <v>4815</v>
      </c>
      <c r="G3613" t="s">
        <v>161</v>
      </c>
      <c r="H3613" t="s">
        <v>134</v>
      </c>
      <c r="I3613" t="s">
        <v>135</v>
      </c>
      <c r="J3613" t="s">
        <v>136</v>
      </c>
      <c r="K3613" t="s">
        <v>137</v>
      </c>
      <c r="L3613" t="s">
        <v>10535</v>
      </c>
      <c r="M3613" t="s">
        <v>10536</v>
      </c>
      <c r="N3613">
        <v>0.42</v>
      </c>
      <c r="O3613">
        <v>23</v>
      </c>
      <c r="P3613">
        <v>1440</v>
      </c>
      <c r="Q3613">
        <v>3</v>
      </c>
      <c r="R3613">
        <v>27</v>
      </c>
      <c r="S3613">
        <v>23</v>
      </c>
      <c r="T3613">
        <v>182</v>
      </c>
      <c r="U3613">
        <v>1</v>
      </c>
      <c r="V3613">
        <v>1</v>
      </c>
      <c r="W3613">
        <v>76.262450885843478</v>
      </c>
      <c r="X3613">
        <v>104.14865334435984</v>
      </c>
      <c r="Y3613">
        <v>1.9935194596036534</v>
      </c>
      <c r="Z3613">
        <v>2.9289475789876791</v>
      </c>
      <c r="AA3613">
        <v>19.675657265727068</v>
      </c>
      <c r="AB3613">
        <v>29.820063194912098</v>
      </c>
      <c r="AC3613">
        <v>3.2878126373948269</v>
      </c>
      <c r="AD3613">
        <v>1.8337164454000003E-4</v>
      </c>
      <c r="AE3613">
        <v>238.11728773847318</v>
      </c>
    </row>
    <row r="3614" spans="1:31" x14ac:dyDescent="0.25">
      <c r="A3614">
        <v>1634621</v>
      </c>
      <c r="B3614">
        <v>1</v>
      </c>
      <c r="C3614" t="s">
        <v>81</v>
      </c>
      <c r="D3614" t="s">
        <v>128</v>
      </c>
      <c r="E3614" t="s">
        <v>178</v>
      </c>
      <c r="F3614" t="s">
        <v>10537</v>
      </c>
      <c r="G3614" t="s">
        <v>180</v>
      </c>
      <c r="H3614" t="s">
        <v>149</v>
      </c>
      <c r="I3614" t="s">
        <v>135</v>
      </c>
      <c r="J3614" t="s">
        <v>136</v>
      </c>
      <c r="K3614" t="s">
        <v>137</v>
      </c>
      <c r="L3614" t="s">
        <v>10538</v>
      </c>
      <c r="M3614" t="s">
        <v>10539</v>
      </c>
      <c r="N3614">
        <v>47.406944443999997</v>
      </c>
      <c r="O3614">
        <v>0</v>
      </c>
      <c r="P3614">
        <v>282</v>
      </c>
      <c r="Q3614">
        <v>0</v>
      </c>
      <c r="R3614">
        <v>0</v>
      </c>
      <c r="S3614">
        <v>0</v>
      </c>
      <c r="T3614">
        <v>50</v>
      </c>
      <c r="U3614">
        <v>0</v>
      </c>
      <c r="V3614">
        <v>0</v>
      </c>
      <c r="W3614">
        <v>0</v>
      </c>
      <c r="X3614">
        <v>2797.5665356929767</v>
      </c>
      <c r="Y3614">
        <v>0</v>
      </c>
      <c r="Z3614">
        <v>0</v>
      </c>
      <c r="AA3614">
        <v>0</v>
      </c>
      <c r="AB3614">
        <v>986.57360999910679</v>
      </c>
      <c r="AC3614">
        <v>0</v>
      </c>
      <c r="AD3614">
        <v>0</v>
      </c>
      <c r="AE3614">
        <v>3784.1401456920835</v>
      </c>
    </row>
    <row r="3615" spans="1:31" x14ac:dyDescent="0.25">
      <c r="A3615">
        <v>1634744</v>
      </c>
      <c r="B3615">
        <v>1</v>
      </c>
      <c r="C3615" t="s">
        <v>80</v>
      </c>
      <c r="D3615" t="s">
        <v>103</v>
      </c>
      <c r="E3615" t="s">
        <v>140</v>
      </c>
      <c r="F3615" t="s">
        <v>10540</v>
      </c>
      <c r="G3615" t="s">
        <v>161</v>
      </c>
      <c r="H3615" t="s">
        <v>134</v>
      </c>
      <c r="I3615" t="s">
        <v>135</v>
      </c>
      <c r="J3615" t="s">
        <v>136</v>
      </c>
      <c r="K3615" t="s">
        <v>137</v>
      </c>
      <c r="L3615" t="s">
        <v>10541</v>
      </c>
      <c r="M3615" t="s">
        <v>10542</v>
      </c>
      <c r="N3615">
        <v>0.72527777699999996</v>
      </c>
      <c r="O3615">
        <v>0</v>
      </c>
      <c r="P3615">
        <v>3177</v>
      </c>
      <c r="Q3615">
        <v>0</v>
      </c>
      <c r="R3615">
        <v>0</v>
      </c>
      <c r="S3615">
        <v>1</v>
      </c>
      <c r="T3615">
        <v>394</v>
      </c>
      <c r="U3615">
        <v>0</v>
      </c>
      <c r="V3615">
        <v>0</v>
      </c>
      <c r="W3615">
        <v>0</v>
      </c>
      <c r="X3615">
        <v>687.44179967109073</v>
      </c>
      <c r="Y3615">
        <v>0</v>
      </c>
      <c r="Z3615">
        <v>0</v>
      </c>
      <c r="AA3615">
        <v>14.485158094539999</v>
      </c>
      <c r="AB3615">
        <v>291.52890492411251</v>
      </c>
      <c r="AC3615">
        <v>0</v>
      </c>
      <c r="AD3615">
        <v>0</v>
      </c>
      <c r="AE3615">
        <v>993.4558626897433</v>
      </c>
    </row>
    <row r="3616" spans="1:31" x14ac:dyDescent="0.25">
      <c r="A3616">
        <v>1633625</v>
      </c>
      <c r="B3616">
        <v>1</v>
      </c>
      <c r="C3616" t="s">
        <v>81</v>
      </c>
      <c r="D3616" t="s">
        <v>113</v>
      </c>
      <c r="E3616" t="s">
        <v>178</v>
      </c>
      <c r="F3616" t="s">
        <v>10543</v>
      </c>
      <c r="G3616" t="s">
        <v>187</v>
      </c>
      <c r="H3616" t="s">
        <v>149</v>
      </c>
      <c r="I3616" t="s">
        <v>135</v>
      </c>
      <c r="J3616" t="s">
        <v>136</v>
      </c>
      <c r="K3616" t="s">
        <v>137</v>
      </c>
      <c r="L3616" t="s">
        <v>10544</v>
      </c>
      <c r="M3616" t="s">
        <v>10545</v>
      </c>
      <c r="N3616">
        <v>3.2622222220000001</v>
      </c>
      <c r="O3616">
        <v>0</v>
      </c>
      <c r="P3616">
        <v>27</v>
      </c>
      <c r="Q3616">
        <v>0</v>
      </c>
      <c r="R3616">
        <v>0</v>
      </c>
      <c r="S3616">
        <v>0</v>
      </c>
      <c r="T3616">
        <v>4</v>
      </c>
      <c r="U3616">
        <v>0</v>
      </c>
      <c r="V3616">
        <v>0</v>
      </c>
      <c r="W3616">
        <v>0</v>
      </c>
      <c r="X3616">
        <v>7.6905731089217539</v>
      </c>
      <c r="Y3616">
        <v>0</v>
      </c>
      <c r="Z3616">
        <v>0</v>
      </c>
      <c r="AA3616">
        <v>0</v>
      </c>
      <c r="AB3616">
        <v>0.52233901764339885</v>
      </c>
      <c r="AC3616">
        <v>0</v>
      </c>
      <c r="AD3616">
        <v>0</v>
      </c>
      <c r="AE3616">
        <v>8.2129121265651523</v>
      </c>
    </row>
    <row r="3617" spans="1:31" x14ac:dyDescent="0.25">
      <c r="A3617">
        <v>1633725</v>
      </c>
      <c r="B3617">
        <v>1</v>
      </c>
      <c r="C3617" t="s">
        <v>80</v>
      </c>
      <c r="D3617" t="s">
        <v>87</v>
      </c>
      <c r="E3617" t="s">
        <v>362</v>
      </c>
      <c r="F3617" t="s">
        <v>10546</v>
      </c>
      <c r="G3617" t="s">
        <v>3361</v>
      </c>
      <c r="H3617" t="s">
        <v>149</v>
      </c>
      <c r="I3617" t="s">
        <v>135</v>
      </c>
      <c r="J3617" t="s">
        <v>136</v>
      </c>
      <c r="K3617" t="s">
        <v>137</v>
      </c>
      <c r="L3617" t="s">
        <v>10547</v>
      </c>
      <c r="M3617" t="s">
        <v>10548</v>
      </c>
      <c r="N3617">
        <v>2.0738888879999999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88.56776894035653</v>
      </c>
      <c r="AC3617">
        <v>0</v>
      </c>
      <c r="AD3617">
        <v>0</v>
      </c>
      <c r="AE3617">
        <v>88.56776894035653</v>
      </c>
    </row>
    <row r="3618" spans="1:31" x14ac:dyDescent="0.25">
      <c r="A3618">
        <v>1634644</v>
      </c>
      <c r="B3618">
        <v>1</v>
      </c>
      <c r="C3618" t="s">
        <v>81</v>
      </c>
      <c r="D3618" t="s">
        <v>118</v>
      </c>
      <c r="E3618" t="s">
        <v>178</v>
      </c>
      <c r="F3618" t="s">
        <v>10549</v>
      </c>
      <c r="G3618" t="s">
        <v>227</v>
      </c>
      <c r="H3618" t="s">
        <v>149</v>
      </c>
      <c r="I3618" t="s">
        <v>135</v>
      </c>
      <c r="J3618" t="s">
        <v>136</v>
      </c>
      <c r="K3618" t="s">
        <v>137</v>
      </c>
      <c r="L3618" t="s">
        <v>10550</v>
      </c>
      <c r="M3618" t="s">
        <v>10551</v>
      </c>
      <c r="N3618">
        <v>0.76249999999999996</v>
      </c>
      <c r="O3618">
        <v>0</v>
      </c>
      <c r="P3618">
        <v>97</v>
      </c>
      <c r="Q3618">
        <v>0</v>
      </c>
      <c r="R3618">
        <v>3</v>
      </c>
      <c r="S3618">
        <v>0</v>
      </c>
      <c r="T3618">
        <v>1</v>
      </c>
      <c r="U3618">
        <v>0</v>
      </c>
      <c r="V3618">
        <v>0</v>
      </c>
      <c r="W3618">
        <v>0</v>
      </c>
      <c r="X3618">
        <v>17.57768631694633</v>
      </c>
      <c r="Y3618">
        <v>0</v>
      </c>
      <c r="Z3618">
        <v>0.20436035463562502</v>
      </c>
      <c r="AA3618">
        <v>0</v>
      </c>
      <c r="AB3618">
        <v>0</v>
      </c>
      <c r="AC3618">
        <v>0</v>
      </c>
      <c r="AD3618">
        <v>0</v>
      </c>
      <c r="AE3618">
        <v>17.782046671581956</v>
      </c>
    </row>
    <row r="3619" spans="1:31" x14ac:dyDescent="0.25">
      <c r="A3619">
        <v>1633433</v>
      </c>
      <c r="B3619">
        <v>1</v>
      </c>
      <c r="C3619" t="s">
        <v>80</v>
      </c>
      <c r="D3619" t="s">
        <v>92</v>
      </c>
      <c r="E3619" t="s">
        <v>204</v>
      </c>
      <c r="F3619" t="s">
        <v>10552</v>
      </c>
      <c r="G3619" t="s">
        <v>161</v>
      </c>
      <c r="H3619" t="s">
        <v>134</v>
      </c>
      <c r="I3619" t="s">
        <v>135</v>
      </c>
      <c r="J3619" t="s">
        <v>136</v>
      </c>
      <c r="K3619" t="s">
        <v>137</v>
      </c>
      <c r="L3619" t="s">
        <v>10553</v>
      </c>
      <c r="M3619" t="s">
        <v>10554</v>
      </c>
      <c r="N3619">
        <v>0.755</v>
      </c>
      <c r="O3619">
        <v>23</v>
      </c>
      <c r="P3619">
        <v>1440</v>
      </c>
      <c r="Q3619">
        <v>3</v>
      </c>
      <c r="R3619">
        <v>27</v>
      </c>
      <c r="S3619">
        <v>23</v>
      </c>
      <c r="T3619">
        <v>182</v>
      </c>
      <c r="U3619">
        <v>1</v>
      </c>
      <c r="V3619">
        <v>1</v>
      </c>
      <c r="W3619">
        <v>114.93603323951608</v>
      </c>
      <c r="X3619">
        <v>156.96368399960937</v>
      </c>
      <c r="Y3619">
        <v>3.4331318942921047</v>
      </c>
      <c r="Z3619">
        <v>4.7741666450800286</v>
      </c>
      <c r="AA3619">
        <v>32.435727659980124</v>
      </c>
      <c r="AB3619">
        <v>46.571379775184994</v>
      </c>
      <c r="AC3619">
        <v>5.4587592915915808</v>
      </c>
      <c r="AD3619">
        <v>3.0530373404999997E-4</v>
      </c>
      <c r="AE3619">
        <v>364.57318780898828</v>
      </c>
    </row>
    <row r="3620" spans="1:31" x14ac:dyDescent="0.25">
      <c r="A3620">
        <v>1633605</v>
      </c>
      <c r="B3620">
        <v>1</v>
      </c>
      <c r="C3620" t="s">
        <v>81</v>
      </c>
      <c r="D3620" t="s">
        <v>114</v>
      </c>
      <c r="E3620" t="s">
        <v>178</v>
      </c>
      <c r="F3620" t="s">
        <v>10555</v>
      </c>
      <c r="G3620" t="s">
        <v>7735</v>
      </c>
      <c r="H3620" t="s">
        <v>149</v>
      </c>
      <c r="I3620" t="s">
        <v>135</v>
      </c>
      <c r="J3620" t="s">
        <v>136</v>
      </c>
      <c r="K3620" t="s">
        <v>137</v>
      </c>
      <c r="L3620" t="s">
        <v>10556</v>
      </c>
      <c r="M3620" t="s">
        <v>10557</v>
      </c>
      <c r="N3620">
        <v>2.1302777769999999</v>
      </c>
      <c r="O3620">
        <v>0</v>
      </c>
      <c r="P3620">
        <v>25</v>
      </c>
      <c r="Q3620">
        <v>0</v>
      </c>
      <c r="R3620">
        <v>0</v>
      </c>
      <c r="S3620">
        <v>0</v>
      </c>
      <c r="T3620">
        <v>2</v>
      </c>
      <c r="U3620">
        <v>0</v>
      </c>
      <c r="V3620">
        <v>0</v>
      </c>
      <c r="W3620">
        <v>0</v>
      </c>
      <c r="X3620">
        <v>3.1607748707311458</v>
      </c>
      <c r="Y3620">
        <v>0</v>
      </c>
      <c r="Z3620">
        <v>0</v>
      </c>
      <c r="AA3620">
        <v>0</v>
      </c>
      <c r="AB3620">
        <v>4.3302835993337785E-2</v>
      </c>
      <c r="AC3620">
        <v>0</v>
      </c>
      <c r="AD3620">
        <v>0</v>
      </c>
      <c r="AE3620">
        <v>3.2040777067244837</v>
      </c>
    </row>
    <row r="3621" spans="1:31" x14ac:dyDescent="0.25">
      <c r="A3621">
        <v>1634936</v>
      </c>
      <c r="B3621">
        <v>1</v>
      </c>
      <c r="C3621" t="s">
        <v>81</v>
      </c>
      <c r="D3621" t="s">
        <v>115</v>
      </c>
      <c r="E3621" t="s">
        <v>131</v>
      </c>
      <c r="F3621" t="s">
        <v>10558</v>
      </c>
      <c r="G3621" t="s">
        <v>195</v>
      </c>
      <c r="H3621" t="s">
        <v>134</v>
      </c>
      <c r="I3621" t="s">
        <v>135</v>
      </c>
      <c r="J3621" t="s">
        <v>136</v>
      </c>
      <c r="K3621" t="s">
        <v>137</v>
      </c>
      <c r="L3621" t="s">
        <v>10559</v>
      </c>
      <c r="M3621" t="s">
        <v>10560</v>
      </c>
      <c r="N3621">
        <v>5.1777777770000002</v>
      </c>
      <c r="O3621">
        <v>0</v>
      </c>
      <c r="P3621">
        <v>0</v>
      </c>
      <c r="Q3621">
        <v>0</v>
      </c>
      <c r="R3621">
        <v>0</v>
      </c>
      <c r="S3621">
        <v>2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30.579386970767082</v>
      </c>
      <c r="AB3621">
        <v>0</v>
      </c>
      <c r="AC3621">
        <v>0</v>
      </c>
      <c r="AD3621">
        <v>0</v>
      </c>
      <c r="AE3621">
        <v>30.579386970767082</v>
      </c>
    </row>
    <row r="3622" spans="1:31" x14ac:dyDescent="0.25">
      <c r="A3622">
        <v>1634787</v>
      </c>
      <c r="B3622">
        <v>1</v>
      </c>
      <c r="C3622" t="s">
        <v>80</v>
      </c>
      <c r="D3622" t="s">
        <v>106</v>
      </c>
      <c r="E3622" t="s">
        <v>140</v>
      </c>
      <c r="F3622" t="s">
        <v>1771</v>
      </c>
      <c r="G3622" t="s">
        <v>161</v>
      </c>
      <c r="H3622" t="s">
        <v>134</v>
      </c>
      <c r="I3622" t="s">
        <v>191</v>
      </c>
      <c r="J3622" t="s">
        <v>136</v>
      </c>
      <c r="K3622" t="s">
        <v>137</v>
      </c>
      <c r="L3622" t="s">
        <v>10561</v>
      </c>
      <c r="M3622" t="s">
        <v>10562</v>
      </c>
      <c r="N3622">
        <v>4.0555555E-2</v>
      </c>
      <c r="O3622">
        <v>0</v>
      </c>
      <c r="P3622">
        <v>3</v>
      </c>
      <c r="Q3622">
        <v>58</v>
      </c>
      <c r="R3622">
        <v>233</v>
      </c>
      <c r="S3622">
        <v>16</v>
      </c>
      <c r="T3622">
        <v>45</v>
      </c>
      <c r="U3622">
        <v>0</v>
      </c>
      <c r="V3622">
        <v>0</v>
      </c>
      <c r="W3622">
        <v>0</v>
      </c>
      <c r="X3622">
        <v>3.9520052993512231E-2</v>
      </c>
      <c r="Y3622">
        <v>14.52237739977525</v>
      </c>
      <c r="Z3622">
        <v>5.3624845916169281</v>
      </c>
      <c r="AA3622">
        <v>1.620492489483357</v>
      </c>
      <c r="AB3622">
        <v>2.4223554662504725</v>
      </c>
      <c r="AC3622">
        <v>0</v>
      </c>
      <c r="AD3622">
        <v>0</v>
      </c>
      <c r="AE3622">
        <v>23.967230000119518</v>
      </c>
    </row>
    <row r="3623" spans="1:31" x14ac:dyDescent="0.25">
      <c r="A3623">
        <v>1633313</v>
      </c>
      <c r="B3623">
        <v>1</v>
      </c>
      <c r="C3623" t="s">
        <v>81</v>
      </c>
      <c r="D3623" t="s">
        <v>112</v>
      </c>
      <c r="E3623" t="s">
        <v>140</v>
      </c>
      <c r="F3623" t="s">
        <v>10563</v>
      </c>
      <c r="G3623" t="s">
        <v>161</v>
      </c>
      <c r="H3623" t="s">
        <v>134</v>
      </c>
      <c r="I3623" t="s">
        <v>135</v>
      </c>
      <c r="J3623" t="s">
        <v>136</v>
      </c>
      <c r="K3623" t="s">
        <v>137</v>
      </c>
      <c r="L3623" t="s">
        <v>10564</v>
      </c>
      <c r="M3623" t="s">
        <v>10565</v>
      </c>
      <c r="N3623">
        <v>9.7222221999999997E-2</v>
      </c>
      <c r="O3623">
        <v>0</v>
      </c>
      <c r="P3623">
        <v>884</v>
      </c>
      <c r="Q3623">
        <v>2</v>
      </c>
      <c r="R3623">
        <v>63</v>
      </c>
      <c r="S3623">
        <v>9</v>
      </c>
      <c r="T3623">
        <v>31</v>
      </c>
      <c r="U3623">
        <v>0</v>
      </c>
      <c r="V3623">
        <v>0</v>
      </c>
      <c r="W3623">
        <v>0</v>
      </c>
      <c r="X3623">
        <v>5.3346913608139825</v>
      </c>
      <c r="Y3623">
        <v>0.3694449070725</v>
      </c>
      <c r="Z3623">
        <v>0.78445982500715272</v>
      </c>
      <c r="AA3623">
        <v>1.1993740678440694</v>
      </c>
      <c r="AB3623">
        <v>0.62612421680841668</v>
      </c>
      <c r="AC3623">
        <v>0</v>
      </c>
      <c r="AD3623">
        <v>0</v>
      </c>
      <c r="AE3623">
        <v>8.3140943775461214</v>
      </c>
    </row>
    <row r="3624" spans="1:31" x14ac:dyDescent="0.25">
      <c r="A3624">
        <v>1633419</v>
      </c>
      <c r="B3624">
        <v>1</v>
      </c>
      <c r="C3624" t="s">
        <v>80</v>
      </c>
      <c r="D3624" t="s">
        <v>100</v>
      </c>
      <c r="E3624" t="s">
        <v>140</v>
      </c>
      <c r="F3624" t="s">
        <v>10566</v>
      </c>
      <c r="G3624" t="s">
        <v>161</v>
      </c>
      <c r="H3624" t="s">
        <v>134</v>
      </c>
      <c r="I3624" t="s">
        <v>135</v>
      </c>
      <c r="J3624" t="s">
        <v>136</v>
      </c>
      <c r="K3624" t="s">
        <v>137</v>
      </c>
      <c r="L3624" t="s">
        <v>10567</v>
      </c>
      <c r="M3624" t="s">
        <v>10568</v>
      </c>
      <c r="N3624">
        <v>0.90138888800000005</v>
      </c>
      <c r="O3624">
        <v>9</v>
      </c>
      <c r="P3624">
        <v>337</v>
      </c>
      <c r="Q3624">
        <v>31</v>
      </c>
      <c r="R3624">
        <v>104</v>
      </c>
      <c r="S3624">
        <v>27</v>
      </c>
      <c r="T3624">
        <v>905</v>
      </c>
      <c r="U3624">
        <v>27</v>
      </c>
      <c r="V3624">
        <v>179</v>
      </c>
      <c r="W3624">
        <v>2.8780391355871116</v>
      </c>
      <c r="X3624">
        <v>76.289474521042294</v>
      </c>
      <c r="Y3624">
        <v>41.340935255660192</v>
      </c>
      <c r="Z3624">
        <v>16.454878269932966</v>
      </c>
      <c r="AA3624">
        <v>142.04121347265689</v>
      </c>
      <c r="AB3624">
        <v>838.80381402980584</v>
      </c>
      <c r="AC3624">
        <v>901.59386665024533</v>
      </c>
      <c r="AD3624">
        <v>1552.0016963015853</v>
      </c>
      <c r="AE3624">
        <v>3571.4039176365159</v>
      </c>
    </row>
    <row r="3625" spans="1:31" x14ac:dyDescent="0.25">
      <c r="A3625">
        <v>1634203</v>
      </c>
      <c r="B3625">
        <v>1</v>
      </c>
      <c r="C3625" t="s">
        <v>81</v>
      </c>
      <c r="D3625" t="s">
        <v>128</v>
      </c>
      <c r="E3625" t="s">
        <v>178</v>
      </c>
      <c r="F3625" t="s">
        <v>10569</v>
      </c>
      <c r="G3625" t="s">
        <v>1967</v>
      </c>
      <c r="H3625" t="s">
        <v>149</v>
      </c>
      <c r="I3625" t="s">
        <v>135</v>
      </c>
      <c r="J3625" t="s">
        <v>136</v>
      </c>
      <c r="K3625" t="s">
        <v>137</v>
      </c>
      <c r="L3625" t="s">
        <v>10570</v>
      </c>
      <c r="M3625" t="s">
        <v>10571</v>
      </c>
      <c r="N3625">
        <v>4.2836111109999999</v>
      </c>
      <c r="O3625">
        <v>0</v>
      </c>
      <c r="P3625">
        <v>24</v>
      </c>
      <c r="Q3625">
        <v>0</v>
      </c>
      <c r="R3625">
        <v>1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7.5356501528951947</v>
      </c>
      <c r="Y3625">
        <v>0</v>
      </c>
      <c r="Z3625">
        <v>1.045216810379515</v>
      </c>
      <c r="AA3625">
        <v>0</v>
      </c>
      <c r="AB3625">
        <v>0</v>
      </c>
      <c r="AC3625">
        <v>0</v>
      </c>
      <c r="AD3625">
        <v>0</v>
      </c>
      <c r="AE3625">
        <v>8.5808669632747101</v>
      </c>
    </row>
    <row r="3626" spans="1:31" x14ac:dyDescent="0.25">
      <c r="A3626">
        <v>1634893</v>
      </c>
      <c r="B3626">
        <v>1</v>
      </c>
      <c r="C3626" t="s">
        <v>81</v>
      </c>
      <c r="D3626" t="s">
        <v>118</v>
      </c>
      <c r="E3626" t="s">
        <v>131</v>
      </c>
      <c r="F3626" t="s">
        <v>10572</v>
      </c>
      <c r="G3626" t="s">
        <v>195</v>
      </c>
      <c r="H3626" t="s">
        <v>134</v>
      </c>
      <c r="I3626" t="s">
        <v>135</v>
      </c>
      <c r="J3626" t="s">
        <v>136</v>
      </c>
      <c r="K3626" t="s">
        <v>137</v>
      </c>
      <c r="L3626" t="s">
        <v>10573</v>
      </c>
      <c r="M3626" t="s">
        <v>10574</v>
      </c>
      <c r="N3626">
        <v>2.5733333329999999</v>
      </c>
      <c r="O3626">
        <v>0</v>
      </c>
      <c r="P3626">
        <v>0</v>
      </c>
      <c r="Q3626">
        <v>1</v>
      </c>
      <c r="R3626">
        <v>0</v>
      </c>
      <c r="S3626">
        <v>2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0.79420484594504248</v>
      </c>
      <c r="Z3626">
        <v>0</v>
      </c>
      <c r="AA3626">
        <v>1.9831129172421667</v>
      </c>
      <c r="AB3626">
        <v>0</v>
      </c>
      <c r="AC3626">
        <v>0</v>
      </c>
      <c r="AD3626">
        <v>0</v>
      </c>
      <c r="AE3626">
        <v>2.777317763187209</v>
      </c>
    </row>
    <row r="3627" spans="1:31" x14ac:dyDescent="0.25">
      <c r="A3627">
        <v>1633376</v>
      </c>
      <c r="B3627">
        <v>1</v>
      </c>
      <c r="C3627" t="s">
        <v>80</v>
      </c>
      <c r="D3627" t="s">
        <v>94</v>
      </c>
      <c r="E3627" t="s">
        <v>140</v>
      </c>
      <c r="F3627" t="s">
        <v>10575</v>
      </c>
      <c r="G3627" t="s">
        <v>161</v>
      </c>
      <c r="H3627" t="s">
        <v>134</v>
      </c>
      <c r="I3627" t="s">
        <v>191</v>
      </c>
      <c r="J3627" t="s">
        <v>136</v>
      </c>
      <c r="K3627" t="s">
        <v>137</v>
      </c>
      <c r="L3627" t="s">
        <v>10576</v>
      </c>
      <c r="M3627" t="s">
        <v>10577</v>
      </c>
      <c r="N3627">
        <v>3.1666666000000003E-2</v>
      </c>
      <c r="O3627">
        <v>3</v>
      </c>
      <c r="P3627">
        <v>3354</v>
      </c>
      <c r="Q3627">
        <v>81</v>
      </c>
      <c r="R3627">
        <v>424</v>
      </c>
      <c r="S3627">
        <v>28</v>
      </c>
      <c r="T3627">
        <v>320</v>
      </c>
      <c r="U3627">
        <v>0</v>
      </c>
      <c r="V3627">
        <v>0</v>
      </c>
      <c r="W3627">
        <v>5.9061185194066675E-2</v>
      </c>
      <c r="X3627">
        <v>9.9842388085036138</v>
      </c>
      <c r="Y3627">
        <v>1.2414665714627402</v>
      </c>
      <c r="Z3627">
        <v>2.3632236405991218</v>
      </c>
      <c r="AA3627">
        <v>2.4802896405402333</v>
      </c>
      <c r="AB3627">
        <v>2.2572500345922122</v>
      </c>
      <c r="AC3627">
        <v>0</v>
      </c>
      <c r="AD3627">
        <v>0</v>
      </c>
      <c r="AE3627">
        <v>18.385529880891987</v>
      </c>
    </row>
    <row r="3628" spans="1:31" x14ac:dyDescent="0.25">
      <c r="A3628">
        <v>1634850</v>
      </c>
      <c r="B3628">
        <v>1</v>
      </c>
      <c r="C3628" t="s">
        <v>80</v>
      </c>
      <c r="D3628" t="s">
        <v>82</v>
      </c>
      <c r="E3628" t="s">
        <v>152</v>
      </c>
      <c r="F3628" t="s">
        <v>10578</v>
      </c>
      <c r="G3628" t="s">
        <v>154</v>
      </c>
      <c r="H3628" t="s">
        <v>149</v>
      </c>
      <c r="I3628" t="s">
        <v>135</v>
      </c>
      <c r="J3628" t="s">
        <v>136</v>
      </c>
      <c r="K3628" t="s">
        <v>137</v>
      </c>
      <c r="L3628" t="s">
        <v>10579</v>
      </c>
      <c r="M3628" t="s">
        <v>10580</v>
      </c>
      <c r="N3628">
        <v>6.9277777770000002</v>
      </c>
      <c r="O3628">
        <v>0</v>
      </c>
      <c r="P3628">
        <v>1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2.1557672133643502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2.1557672133643502</v>
      </c>
    </row>
    <row r="3629" spans="1:31" x14ac:dyDescent="0.25">
      <c r="A3629">
        <v>1633519</v>
      </c>
      <c r="B3629">
        <v>1</v>
      </c>
      <c r="C3629" t="s">
        <v>81</v>
      </c>
      <c r="D3629" t="s">
        <v>127</v>
      </c>
      <c r="E3629" t="s">
        <v>152</v>
      </c>
      <c r="F3629" t="s">
        <v>10581</v>
      </c>
      <c r="G3629" t="s">
        <v>154</v>
      </c>
      <c r="H3629" t="s">
        <v>149</v>
      </c>
      <c r="I3629" t="s">
        <v>135</v>
      </c>
      <c r="J3629" t="s">
        <v>136</v>
      </c>
      <c r="K3629" t="s">
        <v>137</v>
      </c>
      <c r="L3629" t="s">
        <v>10582</v>
      </c>
      <c r="M3629" t="s">
        <v>10583</v>
      </c>
      <c r="N3629">
        <v>2.8849999999999998</v>
      </c>
      <c r="O3629">
        <v>0</v>
      </c>
      <c r="P3629">
        <v>1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1.0635492365509918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1.0635492365509918</v>
      </c>
    </row>
    <row r="3630" spans="1:31" x14ac:dyDescent="0.25">
      <c r="A3630">
        <v>1633668</v>
      </c>
      <c r="B3630">
        <v>1</v>
      </c>
      <c r="C3630" t="s">
        <v>80</v>
      </c>
      <c r="D3630" t="s">
        <v>95</v>
      </c>
      <c r="E3630" t="s">
        <v>642</v>
      </c>
      <c r="F3630" t="s">
        <v>10584</v>
      </c>
      <c r="G3630" t="s">
        <v>785</v>
      </c>
      <c r="H3630" t="s">
        <v>134</v>
      </c>
      <c r="I3630" t="s">
        <v>135</v>
      </c>
      <c r="J3630" t="s">
        <v>136</v>
      </c>
      <c r="K3630" t="s">
        <v>137</v>
      </c>
      <c r="L3630" t="s">
        <v>10585</v>
      </c>
      <c r="M3630" t="s">
        <v>10586</v>
      </c>
      <c r="N3630">
        <v>0.70944444399999995</v>
      </c>
      <c r="O3630">
        <v>1</v>
      </c>
      <c r="P3630">
        <v>465</v>
      </c>
      <c r="Q3630">
        <v>0</v>
      </c>
      <c r="R3630">
        <v>1</v>
      </c>
      <c r="S3630">
        <v>18</v>
      </c>
      <c r="T3630">
        <v>42</v>
      </c>
      <c r="U3630">
        <v>5</v>
      </c>
      <c r="V3630">
        <v>0</v>
      </c>
      <c r="W3630">
        <v>0.20910680570365001</v>
      </c>
      <c r="X3630">
        <v>71.48287109476388</v>
      </c>
      <c r="Y3630">
        <v>0</v>
      </c>
      <c r="Z3630">
        <v>0.42487415639445553</v>
      </c>
      <c r="AA3630">
        <v>205.83081914644416</v>
      </c>
      <c r="AB3630">
        <v>43.440161410918108</v>
      </c>
      <c r="AC3630">
        <v>277.20420905083955</v>
      </c>
      <c r="AD3630">
        <v>0</v>
      </c>
      <c r="AE3630">
        <v>598.59204166506379</v>
      </c>
    </row>
    <row r="3631" spans="1:31" x14ac:dyDescent="0.25">
      <c r="A3631">
        <v>1634564</v>
      </c>
      <c r="B3631">
        <v>1</v>
      </c>
      <c r="C3631" t="s">
        <v>81</v>
      </c>
      <c r="D3631" t="s">
        <v>118</v>
      </c>
      <c r="E3631" t="s">
        <v>140</v>
      </c>
      <c r="F3631" t="s">
        <v>10587</v>
      </c>
      <c r="G3631" t="s">
        <v>172</v>
      </c>
      <c r="H3631" t="s">
        <v>134</v>
      </c>
      <c r="I3631" t="s">
        <v>135</v>
      </c>
      <c r="J3631" t="s">
        <v>3</v>
      </c>
      <c r="K3631" t="s">
        <v>137</v>
      </c>
      <c r="L3631" t="s">
        <v>10588</v>
      </c>
      <c r="M3631" t="s">
        <v>10589</v>
      </c>
      <c r="N3631">
        <v>0.634444444</v>
      </c>
      <c r="O3631">
        <v>23</v>
      </c>
      <c r="P3631">
        <v>3301</v>
      </c>
      <c r="Q3631">
        <v>270</v>
      </c>
      <c r="R3631">
        <v>308</v>
      </c>
      <c r="S3631">
        <v>46</v>
      </c>
      <c r="T3631">
        <v>292</v>
      </c>
      <c r="U3631">
        <v>1</v>
      </c>
      <c r="V3631">
        <v>0</v>
      </c>
      <c r="W3631">
        <v>4.5623900675583471</v>
      </c>
      <c r="X3631">
        <v>337.28967064827043</v>
      </c>
      <c r="Y3631">
        <v>272.61525733131043</v>
      </c>
      <c r="Z3631">
        <v>40.423324111283073</v>
      </c>
      <c r="AA3631">
        <v>756.34586616876334</v>
      </c>
      <c r="AB3631">
        <v>104.41316780819329</v>
      </c>
      <c r="AC3631">
        <v>31.491641531209048</v>
      </c>
      <c r="AD3631">
        <v>0</v>
      </c>
      <c r="AE3631">
        <v>1547.1413176665881</v>
      </c>
    </row>
    <row r="3632" spans="1:31" x14ac:dyDescent="0.25">
      <c r="A3632">
        <v>1634349</v>
      </c>
      <c r="B3632">
        <v>1</v>
      </c>
      <c r="C3632" t="s">
        <v>81</v>
      </c>
      <c r="D3632" t="s">
        <v>118</v>
      </c>
      <c r="E3632" t="s">
        <v>140</v>
      </c>
      <c r="F3632" t="s">
        <v>10590</v>
      </c>
      <c r="G3632" t="s">
        <v>172</v>
      </c>
      <c r="H3632" t="s">
        <v>134</v>
      </c>
      <c r="I3632" t="s">
        <v>135</v>
      </c>
      <c r="J3632" t="s">
        <v>3</v>
      </c>
      <c r="K3632" t="s">
        <v>137</v>
      </c>
      <c r="L3632" t="s">
        <v>10591</v>
      </c>
      <c r="M3632" t="s">
        <v>10592</v>
      </c>
      <c r="N3632">
        <v>0.25</v>
      </c>
      <c r="O3632">
        <v>4</v>
      </c>
      <c r="P3632">
        <v>1540</v>
      </c>
      <c r="Q3632">
        <v>211</v>
      </c>
      <c r="R3632">
        <v>151</v>
      </c>
      <c r="S3632">
        <v>34</v>
      </c>
      <c r="T3632">
        <v>170</v>
      </c>
      <c r="U3632">
        <v>0</v>
      </c>
      <c r="V3632">
        <v>0</v>
      </c>
      <c r="W3632">
        <v>0.162026986752</v>
      </c>
      <c r="X3632">
        <v>83.265430239852748</v>
      </c>
      <c r="Y3632">
        <v>100.93130849591994</v>
      </c>
      <c r="Z3632">
        <v>12.562615534659754</v>
      </c>
      <c r="AA3632">
        <v>274.69121681468198</v>
      </c>
      <c r="AB3632">
        <v>24.424005049413751</v>
      </c>
      <c r="AC3632">
        <v>0</v>
      </c>
      <c r="AD3632">
        <v>0</v>
      </c>
      <c r="AE3632">
        <v>496.03660312128011</v>
      </c>
    </row>
    <row r="3633" spans="1:31" x14ac:dyDescent="0.25">
      <c r="A3633">
        <v>1633353</v>
      </c>
      <c r="B3633">
        <v>1</v>
      </c>
      <c r="C3633" t="s">
        <v>81</v>
      </c>
      <c r="D3633" t="s">
        <v>115</v>
      </c>
      <c r="E3633" t="s">
        <v>204</v>
      </c>
      <c r="F3633" t="s">
        <v>5165</v>
      </c>
      <c r="G3633" t="s">
        <v>8933</v>
      </c>
      <c r="H3633" t="s">
        <v>134</v>
      </c>
      <c r="I3633" t="s">
        <v>135</v>
      </c>
      <c r="J3633" t="s">
        <v>136</v>
      </c>
      <c r="K3633" t="s">
        <v>137</v>
      </c>
      <c r="L3633" t="s">
        <v>10593</v>
      </c>
      <c r="M3633" t="s">
        <v>10594</v>
      </c>
      <c r="N3633">
        <v>2.8275000000000001</v>
      </c>
      <c r="O3633">
        <v>0</v>
      </c>
      <c r="P3633">
        <v>808</v>
      </c>
      <c r="Q3633">
        <v>1</v>
      </c>
      <c r="R3633">
        <v>35</v>
      </c>
      <c r="S3633">
        <v>2</v>
      </c>
      <c r="T3633">
        <v>35</v>
      </c>
      <c r="U3633">
        <v>1</v>
      </c>
      <c r="V3633">
        <v>0</v>
      </c>
      <c r="W3633">
        <v>0</v>
      </c>
      <c r="X3633">
        <v>140.43057416821554</v>
      </c>
      <c r="Y3633">
        <v>0.76725014231502398</v>
      </c>
      <c r="Z3633">
        <v>11.287750593757391</v>
      </c>
      <c r="AA3633">
        <v>8.6086454358421935</v>
      </c>
      <c r="AB3633">
        <v>24.854398373477331</v>
      </c>
      <c r="AC3633">
        <v>38.553019388048391</v>
      </c>
      <c r="AD3633">
        <v>0</v>
      </c>
      <c r="AE3633">
        <v>224.50163810165586</v>
      </c>
    </row>
    <row r="3634" spans="1:31" x14ac:dyDescent="0.25">
      <c r="A3634">
        <v>1633662</v>
      </c>
      <c r="B3634">
        <v>1</v>
      </c>
      <c r="C3634" t="s">
        <v>80</v>
      </c>
      <c r="D3634" t="s">
        <v>102</v>
      </c>
      <c r="E3634" t="s">
        <v>204</v>
      </c>
      <c r="F3634" t="s">
        <v>10595</v>
      </c>
      <c r="G3634" t="s">
        <v>161</v>
      </c>
      <c r="H3634" t="s">
        <v>134</v>
      </c>
      <c r="I3634" t="s">
        <v>135</v>
      </c>
      <c r="J3634" t="s">
        <v>136</v>
      </c>
      <c r="K3634" t="s">
        <v>137</v>
      </c>
      <c r="L3634" t="s">
        <v>10596</v>
      </c>
      <c r="M3634" t="s">
        <v>10597</v>
      </c>
      <c r="N3634">
        <v>0.56666666600000004</v>
      </c>
      <c r="O3634">
        <v>0</v>
      </c>
      <c r="P3634">
        <v>2459</v>
      </c>
      <c r="Q3634">
        <v>0</v>
      </c>
      <c r="R3634">
        <v>74</v>
      </c>
      <c r="S3634">
        <v>4</v>
      </c>
      <c r="T3634">
        <v>417</v>
      </c>
      <c r="U3634">
        <v>0</v>
      </c>
      <c r="V3634">
        <v>1</v>
      </c>
      <c r="W3634">
        <v>0</v>
      </c>
      <c r="X3634">
        <v>334.88152358967216</v>
      </c>
      <c r="Y3634">
        <v>0</v>
      </c>
      <c r="Z3634">
        <v>6.0479258577786013</v>
      </c>
      <c r="AA3634">
        <v>63.993887283772835</v>
      </c>
      <c r="AB3634">
        <v>204.0003565155414</v>
      </c>
      <c r="AC3634">
        <v>0</v>
      </c>
      <c r="AD3634">
        <v>0.55376276933793334</v>
      </c>
      <c r="AE3634">
        <v>609.47745601610291</v>
      </c>
    </row>
    <row r="3635" spans="1:31" x14ac:dyDescent="0.25">
      <c r="A3635">
        <v>1633330</v>
      </c>
      <c r="B3635">
        <v>1</v>
      </c>
      <c r="C3635" t="s">
        <v>81</v>
      </c>
      <c r="D3635" t="s">
        <v>112</v>
      </c>
      <c r="E3635" t="s">
        <v>140</v>
      </c>
      <c r="F3635" t="s">
        <v>10563</v>
      </c>
      <c r="G3635" t="s">
        <v>161</v>
      </c>
      <c r="H3635" t="s">
        <v>134</v>
      </c>
      <c r="I3635" t="s">
        <v>135</v>
      </c>
      <c r="J3635" t="s">
        <v>136</v>
      </c>
      <c r="K3635" t="s">
        <v>137</v>
      </c>
      <c r="L3635" t="s">
        <v>10598</v>
      </c>
      <c r="M3635" t="s">
        <v>10599</v>
      </c>
      <c r="N3635">
        <v>1.391388888</v>
      </c>
      <c r="O3635">
        <v>0</v>
      </c>
      <c r="P3635">
        <v>884</v>
      </c>
      <c r="Q3635">
        <v>2</v>
      </c>
      <c r="R3635">
        <v>63</v>
      </c>
      <c r="S3635">
        <v>9</v>
      </c>
      <c r="T3635">
        <v>31</v>
      </c>
      <c r="U3635">
        <v>0</v>
      </c>
      <c r="V3635">
        <v>0</v>
      </c>
      <c r="W3635">
        <v>0</v>
      </c>
      <c r="X3635">
        <v>72.926908816507236</v>
      </c>
      <c r="Y3635">
        <v>5.2235968110898838</v>
      </c>
      <c r="Z3635">
        <v>11.029161501944808</v>
      </c>
      <c r="AA3635">
        <v>16.920731722752841</v>
      </c>
      <c r="AB3635">
        <v>8.7412715767043849</v>
      </c>
      <c r="AC3635">
        <v>0</v>
      </c>
      <c r="AD3635">
        <v>0</v>
      </c>
      <c r="AE3635">
        <v>114.84167042899915</v>
      </c>
    </row>
    <row r="3636" spans="1:31" x14ac:dyDescent="0.25">
      <c r="A3636">
        <v>1633731</v>
      </c>
      <c r="B3636">
        <v>1</v>
      </c>
      <c r="C3636" t="s">
        <v>80</v>
      </c>
      <c r="D3636" t="s">
        <v>97</v>
      </c>
      <c r="E3636" t="s">
        <v>140</v>
      </c>
      <c r="F3636" t="s">
        <v>10600</v>
      </c>
      <c r="G3636" t="s">
        <v>161</v>
      </c>
      <c r="H3636" t="s">
        <v>134</v>
      </c>
      <c r="I3636" t="s">
        <v>135</v>
      </c>
      <c r="J3636" t="s">
        <v>136</v>
      </c>
      <c r="K3636" t="s">
        <v>137</v>
      </c>
      <c r="L3636" t="s">
        <v>10601</v>
      </c>
      <c r="M3636" t="s">
        <v>10602</v>
      </c>
      <c r="N3636">
        <v>0.23388888799999999</v>
      </c>
      <c r="O3636">
        <v>2</v>
      </c>
      <c r="P3636">
        <v>6469</v>
      </c>
      <c r="Q3636">
        <v>2</v>
      </c>
      <c r="R3636">
        <v>55</v>
      </c>
      <c r="S3636">
        <v>14</v>
      </c>
      <c r="T3636">
        <v>553</v>
      </c>
      <c r="U3636">
        <v>1</v>
      </c>
      <c r="V3636">
        <v>3</v>
      </c>
      <c r="W3636">
        <v>32.590514886833333</v>
      </c>
      <c r="X3636">
        <v>1188.3489772303974</v>
      </c>
      <c r="Y3636">
        <v>0.37515229766278002</v>
      </c>
      <c r="Z3636">
        <v>3.498736212167576</v>
      </c>
      <c r="AA3636">
        <v>41.766274022164168</v>
      </c>
      <c r="AB3636">
        <v>477.24755364582796</v>
      </c>
      <c r="AC3636">
        <v>4.7450185340232505</v>
      </c>
      <c r="AD3636">
        <v>71.64847997886892</v>
      </c>
      <c r="AE3636">
        <v>1820.2207068079454</v>
      </c>
    </row>
    <row r="3637" spans="1:31" x14ac:dyDescent="0.25">
      <c r="A3637">
        <v>1633708</v>
      </c>
      <c r="B3637">
        <v>1</v>
      </c>
      <c r="C3637" t="s">
        <v>81</v>
      </c>
      <c r="D3637" t="s">
        <v>113</v>
      </c>
      <c r="E3637" t="s">
        <v>146</v>
      </c>
      <c r="F3637" t="s">
        <v>10603</v>
      </c>
      <c r="G3637" t="s">
        <v>227</v>
      </c>
      <c r="H3637" t="s">
        <v>149</v>
      </c>
      <c r="I3637" t="s">
        <v>135</v>
      </c>
      <c r="J3637" t="s">
        <v>136</v>
      </c>
      <c r="K3637" t="s">
        <v>137</v>
      </c>
      <c r="L3637" t="s">
        <v>10604</v>
      </c>
      <c r="M3637" t="s">
        <v>10605</v>
      </c>
      <c r="N3637">
        <v>2.503333333</v>
      </c>
      <c r="O3637">
        <v>0</v>
      </c>
      <c r="P3637">
        <v>48</v>
      </c>
      <c r="Q3637">
        <v>0</v>
      </c>
      <c r="R3637">
        <v>14</v>
      </c>
      <c r="S3637">
        <v>0</v>
      </c>
      <c r="T3637">
        <v>4</v>
      </c>
      <c r="U3637">
        <v>0</v>
      </c>
      <c r="V3637">
        <v>0</v>
      </c>
      <c r="W3637">
        <v>0</v>
      </c>
      <c r="X3637">
        <v>13.256219175291459</v>
      </c>
      <c r="Y3637">
        <v>0</v>
      </c>
      <c r="Z3637">
        <v>11.660437087354884</v>
      </c>
      <c r="AA3637">
        <v>0</v>
      </c>
      <c r="AB3637">
        <v>34.089469711907022</v>
      </c>
      <c r="AC3637">
        <v>0</v>
      </c>
      <c r="AD3637">
        <v>0</v>
      </c>
      <c r="AE3637">
        <v>59.006125974553363</v>
      </c>
    </row>
    <row r="3638" spans="1:31" x14ac:dyDescent="0.25">
      <c r="A3638">
        <v>1634687</v>
      </c>
      <c r="B3638">
        <v>1</v>
      </c>
      <c r="C3638" t="s">
        <v>80</v>
      </c>
      <c r="D3638" t="s">
        <v>105</v>
      </c>
      <c r="E3638" t="s">
        <v>140</v>
      </c>
      <c r="F3638" t="s">
        <v>10606</v>
      </c>
      <c r="G3638" t="s">
        <v>161</v>
      </c>
      <c r="H3638" t="s">
        <v>134</v>
      </c>
      <c r="I3638" t="s">
        <v>135</v>
      </c>
      <c r="J3638" t="s">
        <v>136</v>
      </c>
      <c r="K3638" t="s">
        <v>137</v>
      </c>
      <c r="L3638" t="s">
        <v>10607</v>
      </c>
      <c r="M3638" t="s">
        <v>10608</v>
      </c>
      <c r="N3638">
        <v>1.2961111110000001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2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5.938333095012597</v>
      </c>
      <c r="AC3638">
        <v>0</v>
      </c>
      <c r="AD3638">
        <v>0</v>
      </c>
      <c r="AE3638">
        <v>5.938333095012597</v>
      </c>
    </row>
    <row r="3639" spans="1:31" x14ac:dyDescent="0.25">
      <c r="A3639">
        <v>1634664</v>
      </c>
      <c r="B3639">
        <v>1</v>
      </c>
      <c r="C3639" t="s">
        <v>80</v>
      </c>
      <c r="D3639" t="s">
        <v>83</v>
      </c>
      <c r="E3639" t="s">
        <v>146</v>
      </c>
      <c r="F3639" t="s">
        <v>10609</v>
      </c>
      <c r="G3639" t="s">
        <v>359</v>
      </c>
      <c r="H3639" t="s">
        <v>149</v>
      </c>
      <c r="I3639" t="s">
        <v>135</v>
      </c>
      <c r="J3639" t="s">
        <v>136</v>
      </c>
      <c r="K3639" t="s">
        <v>137</v>
      </c>
      <c r="L3639" t="s">
        <v>10610</v>
      </c>
      <c r="M3639" t="s">
        <v>10611</v>
      </c>
      <c r="N3639">
        <v>0.762222222</v>
      </c>
      <c r="O3639">
        <v>0</v>
      </c>
      <c r="P3639">
        <v>75</v>
      </c>
      <c r="Q3639">
        <v>0</v>
      </c>
      <c r="R3639">
        <v>0</v>
      </c>
      <c r="S3639">
        <v>0</v>
      </c>
      <c r="T3639">
        <v>47</v>
      </c>
      <c r="U3639">
        <v>0</v>
      </c>
      <c r="V3639">
        <v>5</v>
      </c>
      <c r="W3639">
        <v>0</v>
      </c>
      <c r="X3639">
        <v>24.379419452933231</v>
      </c>
      <c r="Y3639">
        <v>0</v>
      </c>
      <c r="Z3639">
        <v>0</v>
      </c>
      <c r="AA3639">
        <v>0</v>
      </c>
      <c r="AB3639">
        <v>122.27920045694717</v>
      </c>
      <c r="AC3639">
        <v>0</v>
      </c>
      <c r="AD3639">
        <v>107.17663080717263</v>
      </c>
      <c r="AE3639">
        <v>253.83525071705304</v>
      </c>
    </row>
    <row r="3640" spans="1:31" x14ac:dyDescent="0.25">
      <c r="A3640">
        <v>1633877</v>
      </c>
      <c r="B3640">
        <v>1</v>
      </c>
      <c r="C3640" t="s">
        <v>80</v>
      </c>
      <c r="D3640" t="s">
        <v>82</v>
      </c>
      <c r="E3640" t="s">
        <v>152</v>
      </c>
      <c r="F3640" t="s">
        <v>10612</v>
      </c>
      <c r="G3640" t="s">
        <v>154</v>
      </c>
      <c r="H3640" t="s">
        <v>149</v>
      </c>
      <c r="I3640" t="s">
        <v>135</v>
      </c>
      <c r="J3640" t="s">
        <v>136</v>
      </c>
      <c r="K3640" t="s">
        <v>137</v>
      </c>
      <c r="L3640" t="s">
        <v>10613</v>
      </c>
      <c r="M3640" t="s">
        <v>10614</v>
      </c>
      <c r="N3640">
        <v>4.8358333330000001</v>
      </c>
      <c r="O3640">
        <v>0</v>
      </c>
      <c r="P3640">
        <v>1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5.8320475997333332E-4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5.8320475997333332E-4</v>
      </c>
    </row>
    <row r="3641" spans="1:31" x14ac:dyDescent="0.25">
      <c r="A3641">
        <v>1633645</v>
      </c>
      <c r="B3641">
        <v>1</v>
      </c>
      <c r="C3641" t="s">
        <v>80</v>
      </c>
      <c r="D3641" t="s">
        <v>85</v>
      </c>
      <c r="E3641" t="s">
        <v>146</v>
      </c>
      <c r="F3641" t="s">
        <v>10615</v>
      </c>
      <c r="G3641" t="s">
        <v>235</v>
      </c>
      <c r="H3641" t="s">
        <v>149</v>
      </c>
      <c r="I3641" t="s">
        <v>135</v>
      </c>
      <c r="J3641" t="s">
        <v>136</v>
      </c>
      <c r="K3641" t="s">
        <v>143</v>
      </c>
      <c r="L3641" t="s">
        <v>10616</v>
      </c>
      <c r="M3641" t="s">
        <v>10617</v>
      </c>
      <c r="N3641">
        <v>0.83333333300000001</v>
      </c>
      <c r="O3641">
        <v>0</v>
      </c>
      <c r="P3641">
        <v>1054</v>
      </c>
      <c r="Q3641">
        <v>0</v>
      </c>
      <c r="R3641">
        <v>0</v>
      </c>
      <c r="S3641">
        <v>0</v>
      </c>
      <c r="T3641">
        <v>120</v>
      </c>
      <c r="U3641">
        <v>0</v>
      </c>
      <c r="V3641">
        <v>0</v>
      </c>
      <c r="W3641">
        <v>0</v>
      </c>
      <c r="X3641">
        <v>259.55742533554627</v>
      </c>
      <c r="Y3641">
        <v>0</v>
      </c>
      <c r="Z3641">
        <v>0</v>
      </c>
      <c r="AA3641">
        <v>0</v>
      </c>
      <c r="AB3641">
        <v>122.84787789462177</v>
      </c>
      <c r="AC3641">
        <v>0</v>
      </c>
      <c r="AD3641">
        <v>0</v>
      </c>
      <c r="AE3641">
        <v>382.40530323016804</v>
      </c>
    </row>
    <row r="3642" spans="1:31" x14ac:dyDescent="0.25">
      <c r="A3642">
        <v>1633290</v>
      </c>
      <c r="B3642">
        <v>1</v>
      </c>
      <c r="C3642" t="s">
        <v>80</v>
      </c>
      <c r="D3642" t="s">
        <v>83</v>
      </c>
      <c r="E3642" t="s">
        <v>178</v>
      </c>
      <c r="F3642" t="s">
        <v>10618</v>
      </c>
      <c r="G3642" t="s">
        <v>227</v>
      </c>
      <c r="H3642" t="s">
        <v>149</v>
      </c>
      <c r="I3642" t="s">
        <v>135</v>
      </c>
      <c r="J3642" t="s">
        <v>136</v>
      </c>
      <c r="K3642" t="s">
        <v>137</v>
      </c>
      <c r="L3642" t="s">
        <v>10619</v>
      </c>
      <c r="M3642" t="s">
        <v>10620</v>
      </c>
      <c r="N3642">
        <v>5.7372222219999998</v>
      </c>
      <c r="O3642">
        <v>0</v>
      </c>
      <c r="P3642">
        <v>99</v>
      </c>
      <c r="Q3642">
        <v>0</v>
      </c>
      <c r="R3642">
        <v>0</v>
      </c>
      <c r="S3642">
        <v>0</v>
      </c>
      <c r="T3642">
        <v>5</v>
      </c>
      <c r="U3642">
        <v>0</v>
      </c>
      <c r="V3642">
        <v>0</v>
      </c>
      <c r="W3642">
        <v>0</v>
      </c>
      <c r="X3642">
        <v>170.35304350109601</v>
      </c>
      <c r="Y3642">
        <v>0</v>
      </c>
      <c r="Z3642">
        <v>0</v>
      </c>
      <c r="AA3642">
        <v>0</v>
      </c>
      <c r="AB3642">
        <v>5.6203293405120309</v>
      </c>
      <c r="AC3642">
        <v>0</v>
      </c>
      <c r="AD3642">
        <v>0</v>
      </c>
      <c r="AE3642">
        <v>175.97337284160804</v>
      </c>
    </row>
    <row r="3643" spans="1:31" x14ac:dyDescent="0.25">
      <c r="A3643">
        <v>1633585</v>
      </c>
      <c r="B3643">
        <v>1</v>
      </c>
      <c r="C3643" t="s">
        <v>81</v>
      </c>
      <c r="D3643" t="s">
        <v>128</v>
      </c>
      <c r="E3643" t="s">
        <v>204</v>
      </c>
      <c r="F3643" t="s">
        <v>310</v>
      </c>
      <c r="G3643" t="s">
        <v>161</v>
      </c>
      <c r="H3643" t="s">
        <v>134</v>
      </c>
      <c r="I3643" t="s">
        <v>135</v>
      </c>
      <c r="J3643" t="s">
        <v>136</v>
      </c>
      <c r="K3643" t="s">
        <v>137</v>
      </c>
      <c r="L3643" t="s">
        <v>10621</v>
      </c>
      <c r="M3643" t="s">
        <v>10622</v>
      </c>
      <c r="N3643">
        <v>0.586388888</v>
      </c>
      <c r="O3643">
        <v>0</v>
      </c>
      <c r="P3643">
        <v>0</v>
      </c>
      <c r="Q3643">
        <v>0</v>
      </c>
      <c r="R3643">
        <v>0</v>
      </c>
      <c r="S3643">
        <v>2</v>
      </c>
      <c r="T3643">
        <v>0</v>
      </c>
      <c r="U3643">
        <v>4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9.9571904872011885</v>
      </c>
      <c r="AB3643">
        <v>0</v>
      </c>
      <c r="AC3643">
        <v>218.6839417683095</v>
      </c>
      <c r="AD3643">
        <v>0</v>
      </c>
      <c r="AE3643">
        <v>228.64113225551068</v>
      </c>
    </row>
    <row r="3644" spans="1:31" x14ac:dyDescent="0.25">
      <c r="A3644">
        <v>1633539</v>
      </c>
      <c r="B3644">
        <v>1</v>
      </c>
      <c r="C3644" t="s">
        <v>81</v>
      </c>
      <c r="D3644" t="s">
        <v>112</v>
      </c>
      <c r="E3644" t="s">
        <v>131</v>
      </c>
      <c r="F3644" t="s">
        <v>10623</v>
      </c>
      <c r="G3644" t="s">
        <v>1322</v>
      </c>
      <c r="H3644" t="s">
        <v>134</v>
      </c>
      <c r="I3644" t="s">
        <v>135</v>
      </c>
      <c r="J3644" t="s">
        <v>136</v>
      </c>
      <c r="K3644" t="s">
        <v>137</v>
      </c>
      <c r="L3644" t="s">
        <v>10624</v>
      </c>
      <c r="M3644" t="s">
        <v>10625</v>
      </c>
      <c r="N3644">
        <v>3.3824999999999998</v>
      </c>
      <c r="O3644">
        <v>0</v>
      </c>
      <c r="P3644">
        <v>0</v>
      </c>
      <c r="Q3644">
        <v>0</v>
      </c>
      <c r="R3644">
        <v>5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7.6799232665846233</v>
      </c>
      <c r="AA3644">
        <v>0</v>
      </c>
      <c r="AB3644">
        <v>0</v>
      </c>
      <c r="AC3644">
        <v>0</v>
      </c>
      <c r="AD3644">
        <v>0</v>
      </c>
      <c r="AE3644">
        <v>7.6799232665846233</v>
      </c>
    </row>
    <row r="3645" spans="1:31" x14ac:dyDescent="0.25">
      <c r="A3645">
        <v>1634727</v>
      </c>
      <c r="B3645">
        <v>1</v>
      </c>
      <c r="C3645" t="s">
        <v>80</v>
      </c>
      <c r="D3645" t="s">
        <v>82</v>
      </c>
      <c r="E3645" t="s">
        <v>152</v>
      </c>
      <c r="F3645" t="s">
        <v>10626</v>
      </c>
      <c r="G3645" t="s">
        <v>168</v>
      </c>
      <c r="H3645" t="s">
        <v>149</v>
      </c>
      <c r="I3645" t="s">
        <v>135</v>
      </c>
      <c r="J3645" t="s">
        <v>136</v>
      </c>
      <c r="K3645" t="s">
        <v>137</v>
      </c>
      <c r="L3645" t="s">
        <v>10627</v>
      </c>
      <c r="M3645" t="s">
        <v>10628</v>
      </c>
      <c r="N3645">
        <v>3.650555555</v>
      </c>
      <c r="O3645">
        <v>0</v>
      </c>
      <c r="P3645">
        <v>3</v>
      </c>
      <c r="Q3645">
        <v>0</v>
      </c>
      <c r="R3645">
        <v>0</v>
      </c>
      <c r="S3645">
        <v>0</v>
      </c>
      <c r="T3645">
        <v>1</v>
      </c>
      <c r="U3645">
        <v>0</v>
      </c>
      <c r="V3645">
        <v>0</v>
      </c>
      <c r="W3645">
        <v>0</v>
      </c>
      <c r="X3645">
        <v>6.3033013679850676</v>
      </c>
      <c r="Y3645">
        <v>0</v>
      </c>
      <c r="Z3645">
        <v>0</v>
      </c>
      <c r="AA3645">
        <v>0</v>
      </c>
      <c r="AB3645">
        <v>11.090498852424016</v>
      </c>
      <c r="AC3645">
        <v>0</v>
      </c>
      <c r="AD3645">
        <v>0</v>
      </c>
      <c r="AE3645">
        <v>17.393800220409084</v>
      </c>
    </row>
    <row r="3646" spans="1:31" x14ac:dyDescent="0.25">
      <c r="A3646">
        <v>1634647</v>
      </c>
      <c r="B3646">
        <v>1</v>
      </c>
      <c r="C3646" t="s">
        <v>81</v>
      </c>
      <c r="D3646" t="s">
        <v>113</v>
      </c>
      <c r="E3646" t="s">
        <v>204</v>
      </c>
      <c r="F3646" t="s">
        <v>10629</v>
      </c>
      <c r="G3646" t="s">
        <v>2147</v>
      </c>
      <c r="H3646" t="s">
        <v>134</v>
      </c>
      <c r="I3646" t="s">
        <v>135</v>
      </c>
      <c r="J3646" t="s">
        <v>136</v>
      </c>
      <c r="K3646" t="s">
        <v>137</v>
      </c>
      <c r="L3646" t="s">
        <v>10630</v>
      </c>
      <c r="M3646" t="s">
        <v>10631</v>
      </c>
      <c r="N3646">
        <v>1.598333333</v>
      </c>
      <c r="O3646">
        <v>1</v>
      </c>
      <c r="P3646">
        <v>1558</v>
      </c>
      <c r="Q3646">
        <v>17</v>
      </c>
      <c r="R3646">
        <v>406</v>
      </c>
      <c r="S3646">
        <v>14</v>
      </c>
      <c r="T3646">
        <v>124</v>
      </c>
      <c r="U3646">
        <v>0</v>
      </c>
      <c r="V3646">
        <v>1</v>
      </c>
      <c r="W3646">
        <v>1.0171838702503</v>
      </c>
      <c r="X3646">
        <v>378.70021905026948</v>
      </c>
      <c r="Y3646">
        <v>11.456774226494371</v>
      </c>
      <c r="Z3646">
        <v>140.73509542168486</v>
      </c>
      <c r="AA3646">
        <v>768.09830382813334</v>
      </c>
      <c r="AB3646">
        <v>229.28462703175643</v>
      </c>
      <c r="AC3646">
        <v>0</v>
      </c>
      <c r="AD3646">
        <v>2.991130148105527</v>
      </c>
      <c r="AE3646">
        <v>1532.2833335766943</v>
      </c>
    </row>
    <row r="3647" spans="1:31" x14ac:dyDescent="0.25">
      <c r="A3647">
        <v>1633794</v>
      </c>
      <c r="B3647">
        <v>1</v>
      </c>
      <c r="C3647" t="s">
        <v>80</v>
      </c>
      <c r="D3647" t="s">
        <v>83</v>
      </c>
      <c r="E3647" t="s">
        <v>178</v>
      </c>
      <c r="F3647" t="s">
        <v>3162</v>
      </c>
      <c r="G3647" t="s">
        <v>227</v>
      </c>
      <c r="H3647" t="s">
        <v>149</v>
      </c>
      <c r="I3647" t="s">
        <v>135</v>
      </c>
      <c r="J3647" t="s">
        <v>136</v>
      </c>
      <c r="K3647" t="s">
        <v>137</v>
      </c>
      <c r="L3647" t="s">
        <v>10632</v>
      </c>
      <c r="M3647" t="s">
        <v>10633</v>
      </c>
      <c r="N3647">
        <v>1.905277777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38</v>
      </c>
      <c r="U3647">
        <v>0</v>
      </c>
      <c r="V3647">
        <v>3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133.0686464024636</v>
      </c>
      <c r="AC3647">
        <v>0</v>
      </c>
      <c r="AD3647">
        <v>124.57077250674357</v>
      </c>
      <c r="AE3647">
        <v>257.63941890920717</v>
      </c>
    </row>
    <row r="3648" spans="1:31" x14ac:dyDescent="0.25">
      <c r="A3648">
        <v>1633579</v>
      </c>
      <c r="B3648">
        <v>1</v>
      </c>
      <c r="C3648" t="s">
        <v>80</v>
      </c>
      <c r="D3648" t="s">
        <v>82</v>
      </c>
      <c r="E3648" t="s">
        <v>152</v>
      </c>
      <c r="F3648" t="s">
        <v>10634</v>
      </c>
      <c r="G3648" t="s">
        <v>154</v>
      </c>
      <c r="H3648" t="s">
        <v>149</v>
      </c>
      <c r="I3648" t="s">
        <v>135</v>
      </c>
      <c r="J3648" t="s">
        <v>136</v>
      </c>
      <c r="K3648" t="s">
        <v>137</v>
      </c>
      <c r="L3648" t="s">
        <v>10635</v>
      </c>
      <c r="M3648" t="s">
        <v>10636</v>
      </c>
      <c r="N3648">
        <v>1.1675</v>
      </c>
      <c r="O3648">
        <v>0</v>
      </c>
      <c r="P3648">
        <v>6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0.86019082850447992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0.86019082850447992</v>
      </c>
    </row>
    <row r="3649" spans="1:31" x14ac:dyDescent="0.25">
      <c r="A3649">
        <v>1633602</v>
      </c>
      <c r="B3649">
        <v>1</v>
      </c>
      <c r="C3649" t="s">
        <v>80</v>
      </c>
      <c r="D3649" t="s">
        <v>96</v>
      </c>
      <c r="E3649" t="s">
        <v>178</v>
      </c>
      <c r="F3649" t="s">
        <v>10637</v>
      </c>
      <c r="G3649" t="s">
        <v>295</v>
      </c>
      <c r="H3649" t="s">
        <v>149</v>
      </c>
      <c r="I3649" t="s">
        <v>135</v>
      </c>
      <c r="J3649" t="s">
        <v>136</v>
      </c>
      <c r="K3649" t="s">
        <v>137</v>
      </c>
      <c r="L3649" t="s">
        <v>10638</v>
      </c>
      <c r="M3649" t="s">
        <v>10639</v>
      </c>
      <c r="N3649">
        <v>4.6950000000000003</v>
      </c>
      <c r="O3649">
        <v>0</v>
      </c>
      <c r="P3649">
        <v>33</v>
      </c>
      <c r="Q3649">
        <v>0</v>
      </c>
      <c r="R3649">
        <v>0</v>
      </c>
      <c r="S3649">
        <v>0</v>
      </c>
      <c r="T3649">
        <v>1</v>
      </c>
      <c r="U3649">
        <v>0</v>
      </c>
      <c r="V3649">
        <v>0</v>
      </c>
      <c r="W3649">
        <v>0</v>
      </c>
      <c r="X3649">
        <v>17.788186600076671</v>
      </c>
      <c r="Y3649">
        <v>0</v>
      </c>
      <c r="Z3649">
        <v>0</v>
      </c>
      <c r="AA3649">
        <v>0</v>
      </c>
      <c r="AB3649">
        <v>0.31609795430524501</v>
      </c>
      <c r="AC3649">
        <v>0</v>
      </c>
      <c r="AD3649">
        <v>0</v>
      </c>
      <c r="AE3649">
        <v>18.104284554381916</v>
      </c>
    </row>
    <row r="3650" spans="1:31" x14ac:dyDescent="0.25">
      <c r="A3650">
        <v>1634767</v>
      </c>
      <c r="B3650">
        <v>1</v>
      </c>
      <c r="C3650" t="s">
        <v>80</v>
      </c>
      <c r="D3650" t="s">
        <v>106</v>
      </c>
      <c r="E3650" t="s">
        <v>152</v>
      </c>
      <c r="F3650" t="s">
        <v>10640</v>
      </c>
      <c r="G3650" t="s">
        <v>154</v>
      </c>
      <c r="H3650" t="s">
        <v>149</v>
      </c>
      <c r="I3650" t="s">
        <v>135</v>
      </c>
      <c r="J3650" t="s">
        <v>136</v>
      </c>
      <c r="K3650" t="s">
        <v>137</v>
      </c>
      <c r="L3650" t="s">
        <v>10641</v>
      </c>
      <c r="M3650" t="s">
        <v>10642</v>
      </c>
      <c r="N3650">
        <v>5.3513888879999998</v>
      </c>
      <c r="O3650">
        <v>0</v>
      </c>
      <c r="P3650">
        <v>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8.3347363938150565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8.3347363938150565</v>
      </c>
    </row>
    <row r="3651" spans="1:31" x14ac:dyDescent="0.25">
      <c r="A3651">
        <v>1633416</v>
      </c>
      <c r="B3651">
        <v>1</v>
      </c>
      <c r="C3651" t="s">
        <v>81</v>
      </c>
      <c r="D3651" t="s">
        <v>118</v>
      </c>
      <c r="E3651" t="s">
        <v>140</v>
      </c>
      <c r="F3651" t="s">
        <v>10643</v>
      </c>
      <c r="G3651" t="s">
        <v>161</v>
      </c>
      <c r="H3651" t="s">
        <v>134</v>
      </c>
      <c r="I3651" t="s">
        <v>191</v>
      </c>
      <c r="J3651" t="s">
        <v>136</v>
      </c>
      <c r="K3651" t="s">
        <v>137</v>
      </c>
      <c r="L3651" t="s">
        <v>10644</v>
      </c>
      <c r="M3651" t="s">
        <v>10645</v>
      </c>
      <c r="N3651">
        <v>8.3333330000000001E-3</v>
      </c>
      <c r="O3651">
        <v>23</v>
      </c>
      <c r="P3651">
        <v>3235</v>
      </c>
      <c r="Q3651">
        <v>270</v>
      </c>
      <c r="R3651">
        <v>307</v>
      </c>
      <c r="S3651">
        <v>46</v>
      </c>
      <c r="T3651">
        <v>288</v>
      </c>
      <c r="U3651">
        <v>1</v>
      </c>
      <c r="V3651">
        <v>0</v>
      </c>
      <c r="W3651">
        <v>5.8676204216133329E-2</v>
      </c>
      <c r="X3651">
        <v>4.2671998910105868</v>
      </c>
      <c r="Y3651">
        <v>3.124333326568741</v>
      </c>
      <c r="Z3651">
        <v>0.42301813357008344</v>
      </c>
      <c r="AA3651">
        <v>5.7081674831090004</v>
      </c>
      <c r="AB3651">
        <v>0.59620969658766609</v>
      </c>
      <c r="AC3651">
        <v>0.20176953840862502</v>
      </c>
      <c r="AD3651">
        <v>0</v>
      </c>
      <c r="AE3651">
        <v>14.379374273470836</v>
      </c>
    </row>
    <row r="3652" spans="1:31" x14ac:dyDescent="0.25">
      <c r="A3652">
        <v>1633293</v>
      </c>
      <c r="B3652">
        <v>1</v>
      </c>
      <c r="C3652" t="s">
        <v>80</v>
      </c>
      <c r="D3652" t="s">
        <v>83</v>
      </c>
      <c r="E3652" t="s">
        <v>131</v>
      </c>
      <c r="F3652" t="s">
        <v>10646</v>
      </c>
      <c r="G3652" t="s">
        <v>161</v>
      </c>
      <c r="H3652" t="s">
        <v>134</v>
      </c>
      <c r="I3652" t="s">
        <v>135</v>
      </c>
      <c r="J3652" t="s">
        <v>136</v>
      </c>
      <c r="K3652" t="s">
        <v>137</v>
      </c>
      <c r="L3652" t="s">
        <v>10647</v>
      </c>
      <c r="M3652" t="s">
        <v>10648</v>
      </c>
      <c r="N3652">
        <v>1.6202777770000001</v>
      </c>
      <c r="O3652">
        <v>0</v>
      </c>
      <c r="P3652">
        <v>349</v>
      </c>
      <c r="Q3652">
        <v>0</v>
      </c>
      <c r="R3652">
        <v>0</v>
      </c>
      <c r="S3652">
        <v>11</v>
      </c>
      <c r="T3652">
        <v>76</v>
      </c>
      <c r="U3652">
        <v>7</v>
      </c>
      <c r="V3652">
        <v>16</v>
      </c>
      <c r="W3652">
        <v>0</v>
      </c>
      <c r="X3652">
        <v>158.06870226251147</v>
      </c>
      <c r="Y3652">
        <v>0</v>
      </c>
      <c r="Z3652">
        <v>0</v>
      </c>
      <c r="AA3652">
        <v>429.91359937684371</v>
      </c>
      <c r="AB3652">
        <v>252.08893174379097</v>
      </c>
      <c r="AC3652">
        <v>2004.2409479556329</v>
      </c>
      <c r="AD3652">
        <v>128.29555869110339</v>
      </c>
      <c r="AE3652">
        <v>2972.6077400298823</v>
      </c>
    </row>
    <row r="3653" spans="1:31" x14ac:dyDescent="0.25">
      <c r="A3653">
        <v>1634953</v>
      </c>
      <c r="B3653">
        <v>1</v>
      </c>
      <c r="C3653" t="s">
        <v>81</v>
      </c>
      <c r="D3653" t="s">
        <v>128</v>
      </c>
      <c r="E3653" t="s">
        <v>152</v>
      </c>
      <c r="F3653" t="s">
        <v>10649</v>
      </c>
      <c r="G3653" t="s">
        <v>154</v>
      </c>
      <c r="H3653" t="s">
        <v>149</v>
      </c>
      <c r="I3653" t="s">
        <v>135</v>
      </c>
      <c r="J3653" t="s">
        <v>136</v>
      </c>
      <c r="K3653" t="s">
        <v>137</v>
      </c>
      <c r="L3653" t="s">
        <v>10650</v>
      </c>
      <c r="M3653" t="s">
        <v>10651</v>
      </c>
      <c r="N3653">
        <v>2.2519444439999998</v>
      </c>
      <c r="O3653">
        <v>0</v>
      </c>
      <c r="P3653">
        <v>2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0.46122941947322049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0.46122941947322049</v>
      </c>
    </row>
    <row r="3654" spans="1:31" x14ac:dyDescent="0.25">
      <c r="A3654">
        <v>1634810</v>
      </c>
      <c r="B3654">
        <v>1</v>
      </c>
      <c r="C3654" t="s">
        <v>80</v>
      </c>
      <c r="D3654" t="s">
        <v>93</v>
      </c>
      <c r="E3654" t="s">
        <v>178</v>
      </c>
      <c r="F3654" t="s">
        <v>10652</v>
      </c>
      <c r="G3654" t="s">
        <v>227</v>
      </c>
      <c r="H3654" t="s">
        <v>149</v>
      </c>
      <c r="I3654" t="s">
        <v>135</v>
      </c>
      <c r="J3654" t="s">
        <v>136</v>
      </c>
      <c r="K3654" t="s">
        <v>137</v>
      </c>
      <c r="L3654" t="s">
        <v>10653</v>
      </c>
      <c r="M3654" t="s">
        <v>10654</v>
      </c>
      <c r="N3654">
        <v>2.443333333</v>
      </c>
      <c r="O3654">
        <v>0</v>
      </c>
      <c r="P3654">
        <v>4</v>
      </c>
      <c r="Q3654">
        <v>0</v>
      </c>
      <c r="R3654">
        <v>6</v>
      </c>
      <c r="S3654">
        <v>0</v>
      </c>
      <c r="T3654">
        <v>4</v>
      </c>
      <c r="U3654">
        <v>0</v>
      </c>
      <c r="V3654">
        <v>0</v>
      </c>
      <c r="W3654">
        <v>0</v>
      </c>
      <c r="X3654">
        <v>2.1217196436921597</v>
      </c>
      <c r="Y3654">
        <v>0</v>
      </c>
      <c r="Z3654">
        <v>1.0498906808207999</v>
      </c>
      <c r="AA3654">
        <v>0</v>
      </c>
      <c r="AB3654">
        <v>5.4410755488063272</v>
      </c>
      <c r="AC3654">
        <v>0</v>
      </c>
      <c r="AD3654">
        <v>0</v>
      </c>
      <c r="AE3654">
        <v>8.6126858733192861</v>
      </c>
    </row>
    <row r="3655" spans="1:31" x14ac:dyDescent="0.25">
      <c r="A3655">
        <v>1633559</v>
      </c>
      <c r="B3655">
        <v>1</v>
      </c>
      <c r="C3655" t="s">
        <v>80</v>
      </c>
      <c r="D3655" t="s">
        <v>92</v>
      </c>
      <c r="E3655" t="s">
        <v>131</v>
      </c>
      <c r="F3655" t="s">
        <v>10655</v>
      </c>
      <c r="G3655" t="s">
        <v>1992</v>
      </c>
      <c r="H3655" t="s">
        <v>134</v>
      </c>
      <c r="I3655" t="s">
        <v>135</v>
      </c>
      <c r="J3655" t="s">
        <v>136</v>
      </c>
      <c r="K3655" t="s">
        <v>137</v>
      </c>
      <c r="L3655" t="s">
        <v>10656</v>
      </c>
      <c r="M3655" t="s">
        <v>10657</v>
      </c>
      <c r="N3655">
        <v>2.2947222219999999</v>
      </c>
      <c r="O3655">
        <v>1</v>
      </c>
      <c r="P3655">
        <v>1180</v>
      </c>
      <c r="Q3655">
        <v>0</v>
      </c>
      <c r="R3655">
        <v>3</v>
      </c>
      <c r="S3655">
        <v>1</v>
      </c>
      <c r="T3655">
        <v>50</v>
      </c>
      <c r="U3655">
        <v>0</v>
      </c>
      <c r="V3655">
        <v>0</v>
      </c>
      <c r="W3655">
        <v>8.3583109253161378</v>
      </c>
      <c r="X3655">
        <v>401.16319506872651</v>
      </c>
      <c r="Y3655">
        <v>0</v>
      </c>
      <c r="Z3655">
        <v>0.56486444963519999</v>
      </c>
      <c r="AA3655">
        <v>91.765374620741682</v>
      </c>
      <c r="AB3655">
        <v>123.8373662240782</v>
      </c>
      <c r="AC3655">
        <v>0</v>
      </c>
      <c r="AD3655">
        <v>0</v>
      </c>
      <c r="AE3655">
        <v>625.68911128849766</v>
      </c>
    </row>
    <row r="3656" spans="1:31" x14ac:dyDescent="0.25">
      <c r="A3656">
        <v>1634667</v>
      </c>
      <c r="B3656">
        <v>1</v>
      </c>
      <c r="C3656" t="s">
        <v>80</v>
      </c>
      <c r="D3656" t="s">
        <v>108</v>
      </c>
      <c r="E3656" t="s">
        <v>204</v>
      </c>
      <c r="F3656" t="s">
        <v>10658</v>
      </c>
      <c r="G3656" t="s">
        <v>161</v>
      </c>
      <c r="H3656" t="s">
        <v>134</v>
      </c>
      <c r="I3656" t="s">
        <v>135</v>
      </c>
      <c r="J3656" t="s">
        <v>136</v>
      </c>
      <c r="K3656" t="s">
        <v>137</v>
      </c>
      <c r="L3656" t="s">
        <v>10659</v>
      </c>
      <c r="M3656" t="s">
        <v>10660</v>
      </c>
      <c r="N3656">
        <v>1.316944444</v>
      </c>
      <c r="O3656">
        <v>0</v>
      </c>
      <c r="P3656">
        <v>352</v>
      </c>
      <c r="Q3656">
        <v>0</v>
      </c>
      <c r="R3656">
        <v>110</v>
      </c>
      <c r="S3656">
        <v>4</v>
      </c>
      <c r="T3656">
        <v>46</v>
      </c>
      <c r="U3656">
        <v>0</v>
      </c>
      <c r="V3656">
        <v>0</v>
      </c>
      <c r="W3656">
        <v>0</v>
      </c>
      <c r="X3656">
        <v>50.663561645354044</v>
      </c>
      <c r="Y3656">
        <v>0</v>
      </c>
      <c r="Z3656">
        <v>12.901290134836334</v>
      </c>
      <c r="AA3656">
        <v>34.546113943641743</v>
      </c>
      <c r="AB3656">
        <v>62.876546829748428</v>
      </c>
      <c r="AC3656">
        <v>0</v>
      </c>
      <c r="AD3656">
        <v>0</v>
      </c>
      <c r="AE3656">
        <v>160.98751255358056</v>
      </c>
    </row>
    <row r="3657" spans="1:31" x14ac:dyDescent="0.25">
      <c r="A3657">
        <v>1633459</v>
      </c>
      <c r="B3657">
        <v>1</v>
      </c>
      <c r="C3657" t="s">
        <v>80</v>
      </c>
      <c r="D3657" t="s">
        <v>84</v>
      </c>
      <c r="E3657" t="s">
        <v>131</v>
      </c>
      <c r="F3657" t="s">
        <v>10661</v>
      </c>
      <c r="G3657" t="s">
        <v>1322</v>
      </c>
      <c r="H3657" t="s">
        <v>134</v>
      </c>
      <c r="I3657" t="s">
        <v>135</v>
      </c>
      <c r="J3657" t="s">
        <v>136</v>
      </c>
      <c r="K3657" t="s">
        <v>137</v>
      </c>
      <c r="L3657" t="s">
        <v>10662</v>
      </c>
      <c r="M3657" t="s">
        <v>10663</v>
      </c>
      <c r="N3657">
        <v>9.9155555549999992</v>
      </c>
      <c r="O3657">
        <v>0</v>
      </c>
      <c r="P3657">
        <v>116</v>
      </c>
      <c r="Q3657">
        <v>0</v>
      </c>
      <c r="R3657">
        <v>2</v>
      </c>
      <c r="S3657">
        <v>0</v>
      </c>
      <c r="T3657">
        <v>4</v>
      </c>
      <c r="U3657">
        <v>0</v>
      </c>
      <c r="V3657">
        <v>0</v>
      </c>
      <c r="W3657">
        <v>0</v>
      </c>
      <c r="X3657">
        <v>329.15328219517221</v>
      </c>
      <c r="Y3657">
        <v>0</v>
      </c>
      <c r="Z3657">
        <v>2.7289862387734489</v>
      </c>
      <c r="AA3657">
        <v>0</v>
      </c>
      <c r="AB3657">
        <v>33.50034672787622</v>
      </c>
      <c r="AC3657">
        <v>0</v>
      </c>
      <c r="AD3657">
        <v>0</v>
      </c>
      <c r="AE3657">
        <v>365.38261516182189</v>
      </c>
    </row>
    <row r="3658" spans="1:31" x14ac:dyDescent="0.25">
      <c r="A3658">
        <v>1634959</v>
      </c>
      <c r="B3658">
        <v>1</v>
      </c>
      <c r="C3658" t="s">
        <v>81</v>
      </c>
      <c r="D3658" t="s">
        <v>113</v>
      </c>
      <c r="E3658" t="s">
        <v>152</v>
      </c>
      <c r="F3658" t="s">
        <v>10664</v>
      </c>
      <c r="G3658" t="s">
        <v>154</v>
      </c>
      <c r="H3658" t="s">
        <v>149</v>
      </c>
      <c r="I3658" t="s">
        <v>135</v>
      </c>
      <c r="J3658" t="s">
        <v>136</v>
      </c>
      <c r="K3658" t="s">
        <v>137</v>
      </c>
      <c r="L3658" t="s">
        <v>10665</v>
      </c>
      <c r="M3658" t="s">
        <v>10666</v>
      </c>
      <c r="N3658">
        <v>2.0924999999999998</v>
      </c>
      <c r="O3658">
        <v>0</v>
      </c>
      <c r="P3658">
        <v>1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0.3858958786733534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0.3858958786733534</v>
      </c>
    </row>
    <row r="3659" spans="1:31" x14ac:dyDescent="0.25">
      <c r="A3659">
        <v>1634641</v>
      </c>
      <c r="B3659">
        <v>1</v>
      </c>
      <c r="C3659" t="s">
        <v>81</v>
      </c>
      <c r="D3659" t="s">
        <v>127</v>
      </c>
      <c r="E3659" t="s">
        <v>178</v>
      </c>
      <c r="F3659" t="s">
        <v>10667</v>
      </c>
      <c r="G3659" t="s">
        <v>227</v>
      </c>
      <c r="H3659" t="s">
        <v>149</v>
      </c>
      <c r="I3659" t="s">
        <v>135</v>
      </c>
      <c r="J3659" t="s">
        <v>136</v>
      </c>
      <c r="K3659" t="s">
        <v>137</v>
      </c>
      <c r="L3659" t="s">
        <v>10668</v>
      </c>
      <c r="M3659" t="s">
        <v>10669</v>
      </c>
      <c r="N3659">
        <v>13.066388888000001</v>
      </c>
      <c r="O3659">
        <v>0</v>
      </c>
      <c r="P3659">
        <v>17</v>
      </c>
      <c r="Q3659">
        <v>0</v>
      </c>
      <c r="R3659">
        <v>0</v>
      </c>
      <c r="S3659">
        <v>0</v>
      </c>
      <c r="T3659">
        <v>3</v>
      </c>
      <c r="U3659">
        <v>0</v>
      </c>
      <c r="V3659">
        <v>0</v>
      </c>
      <c r="W3659">
        <v>0</v>
      </c>
      <c r="X3659">
        <v>42.744761927551252</v>
      </c>
      <c r="Y3659">
        <v>0</v>
      </c>
      <c r="Z3659">
        <v>0</v>
      </c>
      <c r="AA3659">
        <v>0</v>
      </c>
      <c r="AB3659">
        <v>36.093904353679896</v>
      </c>
      <c r="AC3659">
        <v>0</v>
      </c>
      <c r="AD3659">
        <v>0</v>
      </c>
      <c r="AE3659">
        <v>78.838666281231156</v>
      </c>
    </row>
    <row r="3660" spans="1:31" x14ac:dyDescent="0.25">
      <c r="A3660">
        <v>1634890</v>
      </c>
      <c r="B3660">
        <v>1</v>
      </c>
      <c r="C3660" t="s">
        <v>80</v>
      </c>
      <c r="D3660" t="s">
        <v>96</v>
      </c>
      <c r="E3660" t="s">
        <v>152</v>
      </c>
      <c r="F3660" t="s">
        <v>10670</v>
      </c>
      <c r="G3660" t="s">
        <v>507</v>
      </c>
      <c r="H3660" t="s">
        <v>149</v>
      </c>
      <c r="I3660" t="s">
        <v>135</v>
      </c>
      <c r="J3660" t="s">
        <v>136</v>
      </c>
      <c r="K3660" t="s">
        <v>137</v>
      </c>
      <c r="L3660" t="s">
        <v>10671</v>
      </c>
      <c r="M3660" t="s">
        <v>10672</v>
      </c>
      <c r="N3660">
        <v>9.1094444439999993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1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1.3852731234350266</v>
      </c>
      <c r="AC3660">
        <v>0</v>
      </c>
      <c r="AD3660">
        <v>0</v>
      </c>
      <c r="AE3660">
        <v>1.3852731234350266</v>
      </c>
    </row>
    <row r="3661" spans="1:31" x14ac:dyDescent="0.25">
      <c r="A3661">
        <v>1633479</v>
      </c>
      <c r="B3661">
        <v>1</v>
      </c>
      <c r="C3661" t="s">
        <v>81</v>
      </c>
      <c r="D3661" t="s">
        <v>115</v>
      </c>
      <c r="E3661" t="s">
        <v>146</v>
      </c>
      <c r="F3661" t="s">
        <v>10673</v>
      </c>
      <c r="G3661" t="s">
        <v>260</v>
      </c>
      <c r="H3661" t="s">
        <v>149</v>
      </c>
      <c r="I3661" t="s">
        <v>135</v>
      </c>
      <c r="J3661" t="s">
        <v>136</v>
      </c>
      <c r="K3661" t="s">
        <v>137</v>
      </c>
      <c r="L3661" t="s">
        <v>10674</v>
      </c>
      <c r="M3661" t="s">
        <v>10675</v>
      </c>
      <c r="N3661">
        <v>2.6008333330000002</v>
      </c>
      <c r="O3661">
        <v>0</v>
      </c>
      <c r="P3661">
        <v>20</v>
      </c>
      <c r="Q3661">
        <v>0</v>
      </c>
      <c r="R3661">
        <v>11</v>
      </c>
      <c r="S3661">
        <v>0</v>
      </c>
      <c r="T3661">
        <v>5</v>
      </c>
      <c r="U3661">
        <v>0</v>
      </c>
      <c r="V3661">
        <v>0</v>
      </c>
      <c r="W3661">
        <v>0</v>
      </c>
      <c r="X3661">
        <v>5.0956282412611289</v>
      </c>
      <c r="Y3661">
        <v>0</v>
      </c>
      <c r="Z3661">
        <v>14.467446711468355</v>
      </c>
      <c r="AA3661">
        <v>0</v>
      </c>
      <c r="AB3661">
        <v>2.8832403644241773</v>
      </c>
      <c r="AC3661">
        <v>0</v>
      </c>
      <c r="AD3661">
        <v>0</v>
      </c>
      <c r="AE3661">
        <v>22.446315317153662</v>
      </c>
    </row>
    <row r="3662" spans="1:31" x14ac:dyDescent="0.25">
      <c r="A3662">
        <v>1633622</v>
      </c>
      <c r="B3662">
        <v>1</v>
      </c>
      <c r="C3662" t="s">
        <v>80</v>
      </c>
      <c r="D3662" t="s">
        <v>82</v>
      </c>
      <c r="E3662" t="s">
        <v>178</v>
      </c>
      <c r="F3662" t="s">
        <v>10676</v>
      </c>
      <c r="G3662" t="s">
        <v>1115</v>
      </c>
      <c r="H3662" t="s">
        <v>149</v>
      </c>
      <c r="I3662" t="s">
        <v>135</v>
      </c>
      <c r="J3662" t="s">
        <v>136</v>
      </c>
      <c r="K3662" t="s">
        <v>137</v>
      </c>
      <c r="L3662" t="s">
        <v>10677</v>
      </c>
      <c r="M3662" t="s">
        <v>10678</v>
      </c>
      <c r="N3662">
        <v>0.84222222199999996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32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39.320829835764208</v>
      </c>
      <c r="AC3662">
        <v>0</v>
      </c>
      <c r="AD3662">
        <v>0</v>
      </c>
      <c r="AE3662">
        <v>39.320829835764208</v>
      </c>
    </row>
    <row r="3663" spans="1:31" x14ac:dyDescent="0.25">
      <c r="A3663">
        <v>1633516</v>
      </c>
      <c r="B3663">
        <v>1</v>
      </c>
      <c r="C3663" t="s">
        <v>80</v>
      </c>
      <c r="D3663" t="s">
        <v>95</v>
      </c>
      <c r="E3663" t="s">
        <v>204</v>
      </c>
      <c r="F3663" t="s">
        <v>10679</v>
      </c>
      <c r="G3663" t="s">
        <v>161</v>
      </c>
      <c r="H3663" t="s">
        <v>134</v>
      </c>
      <c r="I3663" t="s">
        <v>135</v>
      </c>
      <c r="J3663" t="s">
        <v>136</v>
      </c>
      <c r="K3663" t="s">
        <v>137</v>
      </c>
      <c r="L3663" t="s">
        <v>10680</v>
      </c>
      <c r="M3663" t="s">
        <v>10681</v>
      </c>
      <c r="N3663">
        <v>1.818888888</v>
      </c>
      <c r="O3663">
        <v>0</v>
      </c>
      <c r="P3663">
        <v>44</v>
      </c>
      <c r="Q3663">
        <v>0</v>
      </c>
      <c r="R3663">
        <v>0</v>
      </c>
      <c r="S3663">
        <v>0</v>
      </c>
      <c r="T3663">
        <v>3</v>
      </c>
      <c r="U3663">
        <v>0</v>
      </c>
      <c r="V3663">
        <v>0</v>
      </c>
      <c r="W3663">
        <v>0</v>
      </c>
      <c r="X3663">
        <v>17.125746988787061</v>
      </c>
      <c r="Y3663">
        <v>0</v>
      </c>
      <c r="Z3663">
        <v>0</v>
      </c>
      <c r="AA3663">
        <v>0</v>
      </c>
      <c r="AB3663">
        <v>14.404117923351883</v>
      </c>
      <c r="AC3663">
        <v>0</v>
      </c>
      <c r="AD3663">
        <v>0</v>
      </c>
      <c r="AE3663">
        <v>31.529864912138944</v>
      </c>
    </row>
    <row r="3664" spans="1:31" x14ac:dyDescent="0.25">
      <c r="A3664">
        <v>1634853</v>
      </c>
      <c r="B3664">
        <v>1</v>
      </c>
      <c r="C3664" t="s">
        <v>80</v>
      </c>
      <c r="D3664" t="s">
        <v>93</v>
      </c>
      <c r="E3664" t="s">
        <v>178</v>
      </c>
      <c r="F3664" t="s">
        <v>10682</v>
      </c>
      <c r="G3664" t="s">
        <v>227</v>
      </c>
      <c r="H3664" t="s">
        <v>149</v>
      </c>
      <c r="I3664" t="s">
        <v>135</v>
      </c>
      <c r="J3664" t="s">
        <v>136</v>
      </c>
      <c r="K3664" t="s">
        <v>137</v>
      </c>
      <c r="L3664" t="s">
        <v>10683</v>
      </c>
      <c r="M3664" t="s">
        <v>10684</v>
      </c>
      <c r="N3664">
        <v>3.6625000000000001</v>
      </c>
      <c r="O3664">
        <v>0</v>
      </c>
      <c r="P3664">
        <v>16</v>
      </c>
      <c r="Q3664">
        <v>0</v>
      </c>
      <c r="R3664">
        <v>18</v>
      </c>
      <c r="S3664">
        <v>0</v>
      </c>
      <c r="T3664">
        <v>5</v>
      </c>
      <c r="U3664">
        <v>0</v>
      </c>
      <c r="V3664">
        <v>0</v>
      </c>
      <c r="W3664">
        <v>0</v>
      </c>
      <c r="X3664">
        <v>3.2615745467731752</v>
      </c>
      <c r="Y3664">
        <v>0</v>
      </c>
      <c r="Z3664">
        <v>2.7748953001269578</v>
      </c>
      <c r="AA3664">
        <v>0</v>
      </c>
      <c r="AB3664">
        <v>5.6859564593397831</v>
      </c>
      <c r="AC3664">
        <v>0</v>
      </c>
      <c r="AD3664">
        <v>0</v>
      </c>
      <c r="AE3664">
        <v>11.722426306239916</v>
      </c>
    </row>
    <row r="3665" spans="1:31" x14ac:dyDescent="0.25">
      <c r="A3665">
        <v>1634106</v>
      </c>
      <c r="B3665">
        <v>1</v>
      </c>
      <c r="C3665" t="s">
        <v>80</v>
      </c>
      <c r="D3665" t="s">
        <v>99</v>
      </c>
      <c r="E3665" t="s">
        <v>131</v>
      </c>
      <c r="F3665" t="s">
        <v>10685</v>
      </c>
      <c r="G3665" t="s">
        <v>2914</v>
      </c>
      <c r="H3665" t="s">
        <v>134</v>
      </c>
      <c r="I3665" t="s">
        <v>135</v>
      </c>
      <c r="J3665" t="s">
        <v>136</v>
      </c>
      <c r="K3665" t="s">
        <v>137</v>
      </c>
      <c r="L3665" t="s">
        <v>10686</v>
      </c>
      <c r="M3665" t="s">
        <v>10687</v>
      </c>
      <c r="N3665">
        <v>0.15</v>
      </c>
      <c r="O3665">
        <v>0</v>
      </c>
      <c r="P3665">
        <v>57</v>
      </c>
      <c r="Q3665">
        <v>0</v>
      </c>
      <c r="R3665">
        <v>0</v>
      </c>
      <c r="S3665">
        <v>0</v>
      </c>
      <c r="T3665">
        <v>6</v>
      </c>
      <c r="U3665">
        <v>0</v>
      </c>
      <c r="V3665">
        <v>0</v>
      </c>
      <c r="W3665">
        <v>0</v>
      </c>
      <c r="X3665">
        <v>0.94474789961219996</v>
      </c>
      <c r="Y3665">
        <v>0</v>
      </c>
      <c r="Z3665">
        <v>0</v>
      </c>
      <c r="AA3665">
        <v>0</v>
      </c>
      <c r="AB3665">
        <v>0.32914780848495001</v>
      </c>
      <c r="AC3665">
        <v>0</v>
      </c>
      <c r="AD3665">
        <v>0</v>
      </c>
      <c r="AE3665">
        <v>1.27389570809715</v>
      </c>
    </row>
    <row r="3666" spans="1:31" x14ac:dyDescent="0.25">
      <c r="A3666">
        <v>1633871</v>
      </c>
      <c r="B3666">
        <v>1</v>
      </c>
      <c r="C3666" t="s">
        <v>81</v>
      </c>
      <c r="D3666" t="s">
        <v>128</v>
      </c>
      <c r="E3666" t="s">
        <v>204</v>
      </c>
      <c r="F3666" t="s">
        <v>773</v>
      </c>
      <c r="G3666" t="s">
        <v>161</v>
      </c>
      <c r="H3666" t="s">
        <v>134</v>
      </c>
      <c r="I3666" t="s">
        <v>135</v>
      </c>
      <c r="J3666" t="s">
        <v>136</v>
      </c>
      <c r="K3666" t="s">
        <v>137</v>
      </c>
      <c r="L3666" t="s">
        <v>10688</v>
      </c>
      <c r="M3666" t="s">
        <v>10689</v>
      </c>
      <c r="N3666">
        <v>0.46194444400000001</v>
      </c>
      <c r="O3666">
        <v>1</v>
      </c>
      <c r="P3666">
        <v>581</v>
      </c>
      <c r="Q3666">
        <v>3</v>
      </c>
      <c r="R3666">
        <v>3</v>
      </c>
      <c r="S3666">
        <v>9</v>
      </c>
      <c r="T3666">
        <v>47</v>
      </c>
      <c r="U3666">
        <v>0</v>
      </c>
      <c r="V3666">
        <v>0</v>
      </c>
      <c r="W3666">
        <v>0.10403042221582834</v>
      </c>
      <c r="X3666">
        <v>25.639787007071426</v>
      </c>
      <c r="Y3666">
        <v>0.90452174983366807</v>
      </c>
      <c r="Z3666">
        <v>9.184536963030028E-2</v>
      </c>
      <c r="AA3666">
        <v>25.518227743213885</v>
      </c>
      <c r="AB3666">
        <v>30.668282678563617</v>
      </c>
      <c r="AC3666">
        <v>0</v>
      </c>
      <c r="AD3666">
        <v>0</v>
      </c>
      <c r="AE3666">
        <v>82.926694970528729</v>
      </c>
    </row>
    <row r="3667" spans="1:31" x14ac:dyDescent="0.25">
      <c r="A3667">
        <v>1634063</v>
      </c>
      <c r="B3667">
        <v>1</v>
      </c>
      <c r="C3667" t="s">
        <v>81</v>
      </c>
      <c r="D3667" t="s">
        <v>118</v>
      </c>
      <c r="E3667" t="s">
        <v>131</v>
      </c>
      <c r="F3667" t="s">
        <v>10690</v>
      </c>
      <c r="G3667" t="s">
        <v>148</v>
      </c>
      <c r="H3667" t="s">
        <v>134</v>
      </c>
      <c r="I3667" t="s">
        <v>135</v>
      </c>
      <c r="J3667" t="s">
        <v>136</v>
      </c>
      <c r="K3667" t="s">
        <v>143</v>
      </c>
      <c r="L3667" t="s">
        <v>10691</v>
      </c>
      <c r="M3667" t="s">
        <v>10692</v>
      </c>
      <c r="N3667">
        <v>5.4670500000000004</v>
      </c>
      <c r="O3667">
        <v>0</v>
      </c>
      <c r="P3667">
        <v>5</v>
      </c>
      <c r="Q3667">
        <v>0</v>
      </c>
      <c r="R3667">
        <v>8</v>
      </c>
      <c r="S3667">
        <v>0</v>
      </c>
      <c r="T3667">
        <v>5</v>
      </c>
      <c r="U3667">
        <v>0</v>
      </c>
      <c r="V3667">
        <v>0</v>
      </c>
      <c r="W3667">
        <v>0</v>
      </c>
      <c r="X3667">
        <v>1.22249801213189</v>
      </c>
      <c r="Y3667">
        <v>0</v>
      </c>
      <c r="Z3667">
        <v>18.366639658152987</v>
      </c>
      <c r="AA3667">
        <v>0</v>
      </c>
      <c r="AB3667">
        <v>70.606370092738587</v>
      </c>
      <c r="AC3667">
        <v>0</v>
      </c>
      <c r="AD3667">
        <v>0</v>
      </c>
      <c r="AE3667">
        <v>90.195507763023471</v>
      </c>
    </row>
    <row r="3668" spans="1:31" x14ac:dyDescent="0.25">
      <c r="A3668">
        <v>1633734</v>
      </c>
      <c r="B3668">
        <v>1</v>
      </c>
      <c r="C3668" t="s">
        <v>80</v>
      </c>
      <c r="D3668" t="s">
        <v>100</v>
      </c>
      <c r="E3668" t="s">
        <v>152</v>
      </c>
      <c r="F3668" t="s">
        <v>10693</v>
      </c>
      <c r="G3668" t="s">
        <v>154</v>
      </c>
      <c r="H3668" t="s">
        <v>149</v>
      </c>
      <c r="I3668" t="s">
        <v>135</v>
      </c>
      <c r="J3668" t="s">
        <v>136</v>
      </c>
      <c r="K3668" t="s">
        <v>137</v>
      </c>
      <c r="L3668" t="s">
        <v>10694</v>
      </c>
      <c r="M3668" t="s">
        <v>10695</v>
      </c>
      <c r="N3668">
        <v>2.2813888879999999</v>
      </c>
      <c r="O3668">
        <v>0</v>
      </c>
      <c r="P3668">
        <v>2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3.2572603361160342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3.2572603361160342</v>
      </c>
    </row>
    <row r="3669" spans="1:31" x14ac:dyDescent="0.25">
      <c r="A3669">
        <v>1633379</v>
      </c>
      <c r="B3669">
        <v>1</v>
      </c>
      <c r="C3669" t="s">
        <v>80</v>
      </c>
      <c r="D3669" t="s">
        <v>104</v>
      </c>
      <c r="E3669" t="s">
        <v>131</v>
      </c>
      <c r="F3669" t="s">
        <v>10696</v>
      </c>
      <c r="G3669" t="s">
        <v>161</v>
      </c>
      <c r="H3669" t="s">
        <v>134</v>
      </c>
      <c r="I3669" t="s">
        <v>135</v>
      </c>
      <c r="J3669" t="s">
        <v>136</v>
      </c>
      <c r="K3669" t="s">
        <v>137</v>
      </c>
      <c r="L3669" t="s">
        <v>10697</v>
      </c>
      <c r="M3669" t="s">
        <v>10698</v>
      </c>
      <c r="N3669">
        <v>2.8536111110000002</v>
      </c>
      <c r="O3669">
        <v>4</v>
      </c>
      <c r="P3669">
        <v>0</v>
      </c>
      <c r="Q3669">
        <v>3</v>
      </c>
      <c r="R3669">
        <v>0</v>
      </c>
      <c r="S3669">
        <v>3</v>
      </c>
      <c r="T3669">
        <v>0</v>
      </c>
      <c r="U3669">
        <v>0</v>
      </c>
      <c r="V3669">
        <v>0</v>
      </c>
      <c r="W3669">
        <v>1.3088189021263201</v>
      </c>
      <c r="X3669">
        <v>0</v>
      </c>
      <c r="Y3669">
        <v>3.4513732464683082</v>
      </c>
      <c r="Z3669">
        <v>0</v>
      </c>
      <c r="AA3669">
        <v>272.89575305513449</v>
      </c>
      <c r="AB3669">
        <v>0</v>
      </c>
      <c r="AC3669">
        <v>0</v>
      </c>
      <c r="AD3669">
        <v>0</v>
      </c>
      <c r="AE3669">
        <v>277.65594520372912</v>
      </c>
    </row>
    <row r="3670" spans="1:31" x14ac:dyDescent="0.25">
      <c r="A3670">
        <v>1634613</v>
      </c>
      <c r="B3670">
        <v>1</v>
      </c>
      <c r="C3670" t="s">
        <v>81</v>
      </c>
      <c r="D3670" t="s">
        <v>128</v>
      </c>
      <c r="E3670" t="s">
        <v>152</v>
      </c>
      <c r="F3670" t="s">
        <v>10699</v>
      </c>
      <c r="G3670" t="s">
        <v>154</v>
      </c>
      <c r="H3670" t="s">
        <v>149</v>
      </c>
      <c r="I3670" t="s">
        <v>135</v>
      </c>
      <c r="J3670" t="s">
        <v>136</v>
      </c>
      <c r="K3670" t="s">
        <v>137</v>
      </c>
      <c r="L3670" t="s">
        <v>10700</v>
      </c>
      <c r="M3670" t="s">
        <v>10701</v>
      </c>
      <c r="N3670">
        <v>4.409444444</v>
      </c>
      <c r="O3670">
        <v>0</v>
      </c>
      <c r="P3670">
        <v>22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20.585423022369827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20.585423022369827</v>
      </c>
    </row>
    <row r="3671" spans="1:31" x14ac:dyDescent="0.25">
      <c r="A3671">
        <v>1633926</v>
      </c>
      <c r="B3671">
        <v>1</v>
      </c>
      <c r="C3671" t="s">
        <v>80</v>
      </c>
      <c r="D3671" t="s">
        <v>106</v>
      </c>
      <c r="E3671" t="s">
        <v>178</v>
      </c>
      <c r="F3671" t="s">
        <v>10702</v>
      </c>
      <c r="G3671" t="s">
        <v>252</v>
      </c>
      <c r="H3671" t="s">
        <v>149</v>
      </c>
      <c r="I3671" t="s">
        <v>135</v>
      </c>
      <c r="J3671" t="s">
        <v>136</v>
      </c>
      <c r="K3671" t="s">
        <v>137</v>
      </c>
      <c r="L3671" t="s">
        <v>10703</v>
      </c>
      <c r="M3671" t="s">
        <v>10704</v>
      </c>
      <c r="N3671">
        <v>2.565555555</v>
      </c>
      <c r="O3671">
        <v>0</v>
      </c>
      <c r="P3671">
        <v>1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0.69761065340447515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0.69761065340447515</v>
      </c>
    </row>
    <row r="3672" spans="1:31" x14ac:dyDescent="0.25">
      <c r="A3672">
        <v>1634736</v>
      </c>
      <c r="B3672">
        <v>1</v>
      </c>
      <c r="C3672" t="s">
        <v>80</v>
      </c>
      <c r="D3672" t="s">
        <v>82</v>
      </c>
      <c r="E3672" t="s">
        <v>152</v>
      </c>
      <c r="F3672" t="s">
        <v>10705</v>
      </c>
      <c r="G3672" t="s">
        <v>154</v>
      </c>
      <c r="H3672" t="s">
        <v>149</v>
      </c>
      <c r="I3672" t="s">
        <v>135</v>
      </c>
      <c r="J3672" t="s">
        <v>136</v>
      </c>
      <c r="K3672" t="s">
        <v>137</v>
      </c>
      <c r="L3672" t="s">
        <v>10706</v>
      </c>
      <c r="M3672" t="s">
        <v>10707</v>
      </c>
      <c r="N3672">
        <v>1.344166666</v>
      </c>
      <c r="O3672">
        <v>0</v>
      </c>
      <c r="P3672">
        <v>13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4.3617045701595298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4.3617045701595298</v>
      </c>
    </row>
    <row r="3673" spans="1:31" x14ac:dyDescent="0.25">
      <c r="A3673">
        <v>1633302</v>
      </c>
      <c r="B3673">
        <v>1</v>
      </c>
      <c r="C3673" t="s">
        <v>80</v>
      </c>
      <c r="D3673" t="s">
        <v>91</v>
      </c>
      <c r="E3673" t="s">
        <v>140</v>
      </c>
      <c r="F3673" t="s">
        <v>5570</v>
      </c>
      <c r="G3673" t="s">
        <v>161</v>
      </c>
      <c r="H3673" t="s">
        <v>134</v>
      </c>
      <c r="I3673" t="s">
        <v>135</v>
      </c>
      <c r="J3673" t="s">
        <v>136</v>
      </c>
      <c r="K3673" t="s">
        <v>137</v>
      </c>
      <c r="L3673" t="s">
        <v>10708</v>
      </c>
      <c r="M3673" t="s">
        <v>10709</v>
      </c>
      <c r="N3673">
        <v>9.8611111000000001E-2</v>
      </c>
      <c r="O3673">
        <v>29</v>
      </c>
      <c r="P3673">
        <v>1295</v>
      </c>
      <c r="Q3673">
        <v>58</v>
      </c>
      <c r="R3673">
        <v>123</v>
      </c>
      <c r="S3673">
        <v>26</v>
      </c>
      <c r="T3673">
        <v>209</v>
      </c>
      <c r="U3673">
        <v>6</v>
      </c>
      <c r="V3673">
        <v>1</v>
      </c>
      <c r="W3673">
        <v>1.4502831424071057</v>
      </c>
      <c r="X3673">
        <v>30.787072368063818</v>
      </c>
      <c r="Y3673">
        <v>4.3996291954201983</v>
      </c>
      <c r="Z3673">
        <v>1.7312866216807774</v>
      </c>
      <c r="AA3673">
        <v>11.542526128279649</v>
      </c>
      <c r="AB3673">
        <v>11.638091824138531</v>
      </c>
      <c r="AC3673">
        <v>6.6673275043707791</v>
      </c>
      <c r="AD3673">
        <v>1.8164893413264096</v>
      </c>
      <c r="AE3673">
        <v>70.03270612568727</v>
      </c>
    </row>
    <row r="3674" spans="1:31" x14ac:dyDescent="0.25">
      <c r="A3674">
        <v>1634962</v>
      </c>
      <c r="B3674">
        <v>1</v>
      </c>
      <c r="C3674" t="s">
        <v>81</v>
      </c>
      <c r="D3674" t="s">
        <v>118</v>
      </c>
      <c r="E3674" t="s">
        <v>362</v>
      </c>
      <c r="F3674" t="s">
        <v>10710</v>
      </c>
      <c r="G3674" t="s">
        <v>900</v>
      </c>
      <c r="H3674" t="s">
        <v>149</v>
      </c>
      <c r="I3674" t="s">
        <v>135</v>
      </c>
      <c r="J3674" t="s">
        <v>136</v>
      </c>
      <c r="K3674" t="s">
        <v>137</v>
      </c>
      <c r="L3674" t="s">
        <v>10711</v>
      </c>
      <c r="M3674" t="s">
        <v>10712</v>
      </c>
      <c r="N3674">
        <v>1.018888888</v>
      </c>
      <c r="O3674">
        <v>0</v>
      </c>
      <c r="P3674">
        <v>77</v>
      </c>
      <c r="Q3674">
        <v>0</v>
      </c>
      <c r="R3674">
        <v>0</v>
      </c>
      <c r="S3674">
        <v>0</v>
      </c>
      <c r="T3674">
        <v>12</v>
      </c>
      <c r="U3674">
        <v>0</v>
      </c>
      <c r="V3674">
        <v>0</v>
      </c>
      <c r="W3674">
        <v>0</v>
      </c>
      <c r="X3674">
        <v>20.920800788471762</v>
      </c>
      <c r="Y3674">
        <v>0</v>
      </c>
      <c r="Z3674">
        <v>0</v>
      </c>
      <c r="AA3674">
        <v>0</v>
      </c>
      <c r="AB3674">
        <v>16.791932246495936</v>
      </c>
      <c r="AC3674">
        <v>0</v>
      </c>
      <c r="AD3674">
        <v>0</v>
      </c>
      <c r="AE3674">
        <v>37.712733034967698</v>
      </c>
    </row>
    <row r="3675" spans="1:31" x14ac:dyDescent="0.25">
      <c r="A3675">
        <v>1633634</v>
      </c>
      <c r="B3675">
        <v>1</v>
      </c>
      <c r="C3675" t="s">
        <v>81</v>
      </c>
      <c r="D3675" t="s">
        <v>120</v>
      </c>
      <c r="E3675" t="s">
        <v>178</v>
      </c>
      <c r="F3675" t="s">
        <v>3252</v>
      </c>
      <c r="G3675" t="s">
        <v>148</v>
      </c>
      <c r="H3675" t="s">
        <v>149</v>
      </c>
      <c r="I3675" t="s">
        <v>135</v>
      </c>
      <c r="J3675" t="s">
        <v>136</v>
      </c>
      <c r="K3675" t="s">
        <v>143</v>
      </c>
      <c r="L3675" t="s">
        <v>10713</v>
      </c>
      <c r="M3675" t="s">
        <v>10714</v>
      </c>
      <c r="N3675">
        <v>7.9436111110000001</v>
      </c>
      <c r="O3675">
        <v>0</v>
      </c>
      <c r="P3675">
        <v>104</v>
      </c>
      <c r="Q3675">
        <v>0</v>
      </c>
      <c r="R3675">
        <v>0</v>
      </c>
      <c r="S3675">
        <v>0</v>
      </c>
      <c r="T3675">
        <v>4</v>
      </c>
      <c r="U3675">
        <v>0</v>
      </c>
      <c r="V3675">
        <v>0</v>
      </c>
      <c r="W3675">
        <v>0</v>
      </c>
      <c r="X3675">
        <v>180.27968374732905</v>
      </c>
      <c r="Y3675">
        <v>0</v>
      </c>
      <c r="Z3675">
        <v>0</v>
      </c>
      <c r="AA3675">
        <v>0</v>
      </c>
      <c r="AB3675">
        <v>12.043005668833523</v>
      </c>
      <c r="AC3675">
        <v>0</v>
      </c>
      <c r="AD3675">
        <v>0</v>
      </c>
      <c r="AE3675">
        <v>192.32268941616258</v>
      </c>
    </row>
    <row r="3676" spans="1:31" x14ac:dyDescent="0.25">
      <c r="A3676">
        <v>1633588</v>
      </c>
      <c r="B3676">
        <v>1</v>
      </c>
      <c r="C3676" t="s">
        <v>80</v>
      </c>
      <c r="D3676" t="s">
        <v>102</v>
      </c>
      <c r="E3676" t="s">
        <v>146</v>
      </c>
      <c r="F3676" t="s">
        <v>10715</v>
      </c>
      <c r="G3676" t="s">
        <v>260</v>
      </c>
      <c r="H3676" t="s">
        <v>149</v>
      </c>
      <c r="I3676" t="s">
        <v>135</v>
      </c>
      <c r="J3676" t="s">
        <v>136</v>
      </c>
      <c r="K3676" t="s">
        <v>137</v>
      </c>
      <c r="L3676" t="s">
        <v>10716</v>
      </c>
      <c r="M3676" t="s">
        <v>10717</v>
      </c>
      <c r="N3676">
        <v>2.025555555</v>
      </c>
      <c r="O3676">
        <v>0</v>
      </c>
      <c r="P3676">
        <v>0</v>
      </c>
      <c r="Q3676">
        <v>0</v>
      </c>
      <c r="R3676">
        <v>15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19.358451775384214</v>
      </c>
      <c r="AA3676">
        <v>0</v>
      </c>
      <c r="AB3676">
        <v>0</v>
      </c>
      <c r="AC3676">
        <v>0</v>
      </c>
      <c r="AD3676">
        <v>0</v>
      </c>
      <c r="AE3676">
        <v>19.358451775384214</v>
      </c>
    </row>
    <row r="3677" spans="1:31" x14ac:dyDescent="0.25">
      <c r="A3677">
        <v>1633548</v>
      </c>
      <c r="B3677">
        <v>1</v>
      </c>
      <c r="C3677" t="s">
        <v>81</v>
      </c>
      <c r="D3677" t="s">
        <v>120</v>
      </c>
      <c r="E3677" t="s">
        <v>152</v>
      </c>
      <c r="F3677" t="s">
        <v>10718</v>
      </c>
      <c r="G3677" t="s">
        <v>154</v>
      </c>
      <c r="H3677" t="s">
        <v>149</v>
      </c>
      <c r="I3677" t="s">
        <v>135</v>
      </c>
      <c r="J3677" t="s">
        <v>136</v>
      </c>
      <c r="K3677" t="s">
        <v>137</v>
      </c>
      <c r="L3677" t="s">
        <v>10719</v>
      </c>
      <c r="M3677" t="s">
        <v>10720</v>
      </c>
      <c r="N3677">
        <v>1.5766666659999999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3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3.8060041833353129</v>
      </c>
      <c r="AC3677">
        <v>0</v>
      </c>
      <c r="AD3677">
        <v>0</v>
      </c>
      <c r="AE3677">
        <v>3.8060041833353129</v>
      </c>
    </row>
    <row r="3678" spans="1:31" x14ac:dyDescent="0.25">
      <c r="A3678">
        <v>1633694</v>
      </c>
      <c r="B3678">
        <v>1</v>
      </c>
      <c r="C3678" t="s">
        <v>81</v>
      </c>
      <c r="D3678" t="s">
        <v>118</v>
      </c>
      <c r="E3678" t="s">
        <v>131</v>
      </c>
      <c r="F3678" t="s">
        <v>10721</v>
      </c>
      <c r="G3678" t="s">
        <v>195</v>
      </c>
      <c r="H3678" t="s">
        <v>134</v>
      </c>
      <c r="I3678" t="s">
        <v>135</v>
      </c>
      <c r="J3678" t="s">
        <v>136</v>
      </c>
      <c r="K3678" t="s">
        <v>137</v>
      </c>
      <c r="L3678" t="s">
        <v>10722</v>
      </c>
      <c r="M3678" t="s">
        <v>10723</v>
      </c>
      <c r="N3678">
        <v>4.284166666</v>
      </c>
      <c r="O3678">
        <v>0</v>
      </c>
      <c r="P3678">
        <v>165</v>
      </c>
      <c r="Q3678">
        <v>1</v>
      </c>
      <c r="R3678">
        <v>2</v>
      </c>
      <c r="S3678">
        <v>0</v>
      </c>
      <c r="T3678">
        <v>6</v>
      </c>
      <c r="U3678">
        <v>0</v>
      </c>
      <c r="V3678">
        <v>0</v>
      </c>
      <c r="W3678">
        <v>0</v>
      </c>
      <c r="X3678">
        <v>30.005553025396022</v>
      </c>
      <c r="Y3678">
        <v>1.1403377254332001</v>
      </c>
      <c r="Z3678">
        <v>6.2519914336888892E-4</v>
      </c>
      <c r="AA3678">
        <v>0</v>
      </c>
      <c r="AB3678">
        <v>21.66659424790701</v>
      </c>
      <c r="AC3678">
        <v>0</v>
      </c>
      <c r="AD3678">
        <v>0</v>
      </c>
      <c r="AE3678">
        <v>52.813110197879595</v>
      </c>
    </row>
    <row r="3679" spans="1:31" x14ac:dyDescent="0.25">
      <c r="A3679">
        <v>1634676</v>
      </c>
      <c r="B3679">
        <v>1</v>
      </c>
      <c r="C3679" t="s">
        <v>80</v>
      </c>
      <c r="D3679" t="s">
        <v>96</v>
      </c>
      <c r="E3679" t="s">
        <v>152</v>
      </c>
      <c r="F3679" t="s">
        <v>10724</v>
      </c>
      <c r="G3679" t="s">
        <v>168</v>
      </c>
      <c r="H3679" t="s">
        <v>149</v>
      </c>
      <c r="I3679" t="s">
        <v>135</v>
      </c>
      <c r="J3679" t="s">
        <v>136</v>
      </c>
      <c r="K3679" t="s">
        <v>137</v>
      </c>
      <c r="L3679" t="s">
        <v>10725</v>
      </c>
      <c r="M3679" t="s">
        <v>10726</v>
      </c>
      <c r="N3679">
        <v>6.1825000000000001</v>
      </c>
      <c r="O3679">
        <v>0</v>
      </c>
      <c r="P3679">
        <v>10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28.954311169568399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28.954311169568399</v>
      </c>
    </row>
    <row r="3680" spans="1:31" x14ac:dyDescent="0.25">
      <c r="A3680">
        <v>1633296</v>
      </c>
      <c r="B3680">
        <v>1</v>
      </c>
      <c r="C3680" t="s">
        <v>80</v>
      </c>
      <c r="D3680" t="s">
        <v>95</v>
      </c>
      <c r="E3680" t="s">
        <v>204</v>
      </c>
      <c r="F3680" t="s">
        <v>9315</v>
      </c>
      <c r="G3680" t="s">
        <v>161</v>
      </c>
      <c r="H3680" t="s">
        <v>134</v>
      </c>
      <c r="I3680" t="s">
        <v>135</v>
      </c>
      <c r="J3680" t="s">
        <v>136</v>
      </c>
      <c r="K3680" t="s">
        <v>137</v>
      </c>
      <c r="L3680" t="s">
        <v>10727</v>
      </c>
      <c r="M3680" t="s">
        <v>10728</v>
      </c>
      <c r="N3680">
        <v>0.448333333</v>
      </c>
      <c r="O3680">
        <v>1</v>
      </c>
      <c r="P3680">
        <v>279</v>
      </c>
      <c r="Q3680">
        <v>3</v>
      </c>
      <c r="R3680">
        <v>1</v>
      </c>
      <c r="S3680">
        <v>26</v>
      </c>
      <c r="T3680">
        <v>12</v>
      </c>
      <c r="U3680">
        <v>3</v>
      </c>
      <c r="V3680">
        <v>0</v>
      </c>
      <c r="W3680">
        <v>1.1576634800599399</v>
      </c>
      <c r="X3680">
        <v>27.581908768920755</v>
      </c>
      <c r="Y3680">
        <v>5.000399536070999</v>
      </c>
      <c r="Z3680">
        <v>0.37945957983808004</v>
      </c>
      <c r="AA3680">
        <v>71.180142485752967</v>
      </c>
      <c r="AB3680">
        <v>3.8402104374241399</v>
      </c>
      <c r="AC3680">
        <v>65.233860337098207</v>
      </c>
      <c r="AD3680">
        <v>0</v>
      </c>
      <c r="AE3680">
        <v>174.37364462516507</v>
      </c>
    </row>
    <row r="3681" spans="1:31" x14ac:dyDescent="0.25">
      <c r="A3681">
        <v>1633462</v>
      </c>
      <c r="B3681">
        <v>1</v>
      </c>
      <c r="C3681" t="s">
        <v>81</v>
      </c>
      <c r="D3681" t="s">
        <v>117</v>
      </c>
      <c r="E3681" t="s">
        <v>204</v>
      </c>
      <c r="F3681" t="s">
        <v>10729</v>
      </c>
      <c r="G3681" t="s">
        <v>161</v>
      </c>
      <c r="H3681" t="s">
        <v>134</v>
      </c>
      <c r="I3681" t="s">
        <v>135</v>
      </c>
      <c r="J3681" t="s">
        <v>136</v>
      </c>
      <c r="K3681" t="s">
        <v>137</v>
      </c>
      <c r="L3681" t="s">
        <v>10730</v>
      </c>
      <c r="M3681" t="s">
        <v>10731</v>
      </c>
      <c r="N3681">
        <v>0.56499999999999995</v>
      </c>
      <c r="O3681">
        <v>1</v>
      </c>
      <c r="P3681">
        <v>784</v>
      </c>
      <c r="Q3681">
        <v>2</v>
      </c>
      <c r="R3681">
        <v>17</v>
      </c>
      <c r="S3681">
        <v>8</v>
      </c>
      <c r="T3681">
        <v>25</v>
      </c>
      <c r="U3681">
        <v>0</v>
      </c>
      <c r="V3681">
        <v>0</v>
      </c>
      <c r="W3681">
        <v>8.0480675130304991E-2</v>
      </c>
      <c r="X3681">
        <v>31.78859312043091</v>
      </c>
      <c r="Y3681">
        <v>0.41736969039255994</v>
      </c>
      <c r="Z3681">
        <v>0.54711682389155003</v>
      </c>
      <c r="AA3681">
        <v>21.456194261125539</v>
      </c>
      <c r="AB3681">
        <v>2.43345463717734</v>
      </c>
      <c r="AC3681">
        <v>0</v>
      </c>
      <c r="AD3681">
        <v>0</v>
      </c>
      <c r="AE3681">
        <v>56.723209208148205</v>
      </c>
    </row>
    <row r="3682" spans="1:31" x14ac:dyDescent="0.25">
      <c r="A3682">
        <v>1633674</v>
      </c>
      <c r="B3682">
        <v>1</v>
      </c>
      <c r="C3682" t="s">
        <v>80</v>
      </c>
      <c r="D3682" t="s">
        <v>82</v>
      </c>
      <c r="E3682" t="s">
        <v>178</v>
      </c>
      <c r="F3682" t="s">
        <v>10732</v>
      </c>
      <c r="G3682" t="s">
        <v>1492</v>
      </c>
      <c r="H3682" t="s">
        <v>149</v>
      </c>
      <c r="I3682" t="s">
        <v>135</v>
      </c>
      <c r="J3682" t="s">
        <v>136</v>
      </c>
      <c r="K3682" t="s">
        <v>137</v>
      </c>
      <c r="L3682" t="s">
        <v>10733</v>
      </c>
      <c r="M3682" t="s">
        <v>10734</v>
      </c>
      <c r="N3682">
        <v>2.2013888879999999</v>
      </c>
      <c r="O3682">
        <v>0</v>
      </c>
      <c r="P3682">
        <v>36</v>
      </c>
      <c r="Q3682">
        <v>0</v>
      </c>
      <c r="R3682">
        <v>0</v>
      </c>
      <c r="S3682">
        <v>0</v>
      </c>
      <c r="T3682">
        <v>9</v>
      </c>
      <c r="U3682">
        <v>0</v>
      </c>
      <c r="V3682">
        <v>0</v>
      </c>
      <c r="W3682">
        <v>0</v>
      </c>
      <c r="X3682">
        <v>25.623617063276399</v>
      </c>
      <c r="Y3682">
        <v>0</v>
      </c>
      <c r="Z3682">
        <v>0</v>
      </c>
      <c r="AA3682">
        <v>0</v>
      </c>
      <c r="AB3682">
        <v>16.778074421683925</v>
      </c>
      <c r="AC3682">
        <v>0</v>
      </c>
      <c r="AD3682">
        <v>0</v>
      </c>
      <c r="AE3682">
        <v>42.401691484960324</v>
      </c>
    </row>
    <row r="3683" spans="1:31" x14ac:dyDescent="0.25">
      <c r="A3683">
        <v>1634670</v>
      </c>
      <c r="B3683">
        <v>1</v>
      </c>
      <c r="C3683" t="s">
        <v>81</v>
      </c>
      <c r="D3683" t="s">
        <v>112</v>
      </c>
      <c r="E3683" t="s">
        <v>178</v>
      </c>
      <c r="F3683" t="s">
        <v>10735</v>
      </c>
      <c r="G3683" t="s">
        <v>187</v>
      </c>
      <c r="H3683" t="s">
        <v>149</v>
      </c>
      <c r="I3683" t="s">
        <v>135</v>
      </c>
      <c r="J3683" t="s">
        <v>136</v>
      </c>
      <c r="K3683" t="s">
        <v>137</v>
      </c>
      <c r="L3683" t="s">
        <v>10736</v>
      </c>
      <c r="M3683" t="s">
        <v>10737</v>
      </c>
      <c r="N3683">
        <v>1.888055555</v>
      </c>
      <c r="O3683">
        <v>0</v>
      </c>
      <c r="P3683">
        <v>39</v>
      </c>
      <c r="Q3683">
        <v>0</v>
      </c>
      <c r="R3683">
        <v>35</v>
      </c>
      <c r="S3683">
        <v>0</v>
      </c>
      <c r="T3683">
        <v>3</v>
      </c>
      <c r="U3683">
        <v>0</v>
      </c>
      <c r="V3683">
        <v>1</v>
      </c>
      <c r="W3683">
        <v>0</v>
      </c>
      <c r="X3683">
        <v>11.515091858261242</v>
      </c>
      <c r="Y3683">
        <v>0</v>
      </c>
      <c r="Z3683">
        <v>3.2093371440919611</v>
      </c>
      <c r="AA3683">
        <v>0</v>
      </c>
      <c r="AB3683">
        <v>0.37905347764743919</v>
      </c>
      <c r="AC3683">
        <v>0</v>
      </c>
      <c r="AD3683">
        <v>27.941546070304419</v>
      </c>
      <c r="AE3683">
        <v>43.045028550305062</v>
      </c>
    </row>
    <row r="3684" spans="1:31" x14ac:dyDescent="0.25">
      <c r="A3684">
        <v>1633654</v>
      </c>
      <c r="B3684">
        <v>1</v>
      </c>
      <c r="C3684" t="s">
        <v>81</v>
      </c>
      <c r="D3684" t="s">
        <v>127</v>
      </c>
      <c r="E3684" t="s">
        <v>178</v>
      </c>
      <c r="F3684" t="s">
        <v>10738</v>
      </c>
      <c r="G3684" t="s">
        <v>187</v>
      </c>
      <c r="H3684" t="s">
        <v>149</v>
      </c>
      <c r="I3684" t="s">
        <v>135</v>
      </c>
      <c r="J3684" t="s">
        <v>136</v>
      </c>
      <c r="K3684" t="s">
        <v>137</v>
      </c>
      <c r="L3684" t="s">
        <v>10739</v>
      </c>
      <c r="M3684" t="s">
        <v>10740</v>
      </c>
      <c r="N3684">
        <v>3.8419444440000001</v>
      </c>
      <c r="O3684">
        <v>0</v>
      </c>
      <c r="P3684">
        <v>64</v>
      </c>
      <c r="Q3684">
        <v>0</v>
      </c>
      <c r="R3684">
        <v>0</v>
      </c>
      <c r="S3684">
        <v>0</v>
      </c>
      <c r="T3684">
        <v>15</v>
      </c>
      <c r="U3684">
        <v>0</v>
      </c>
      <c r="V3684">
        <v>0</v>
      </c>
      <c r="W3684">
        <v>0</v>
      </c>
      <c r="X3684">
        <v>70.218791229735317</v>
      </c>
      <c r="Y3684">
        <v>0</v>
      </c>
      <c r="Z3684">
        <v>0</v>
      </c>
      <c r="AA3684">
        <v>0</v>
      </c>
      <c r="AB3684">
        <v>56.888057637400884</v>
      </c>
      <c r="AC3684">
        <v>0</v>
      </c>
      <c r="AD3684">
        <v>0</v>
      </c>
      <c r="AE3684">
        <v>127.10684886713619</v>
      </c>
    </row>
    <row r="3685" spans="1:31" x14ac:dyDescent="0.25">
      <c r="A3685">
        <v>1634905</v>
      </c>
      <c r="B3685">
        <v>1</v>
      </c>
      <c r="C3685" t="s">
        <v>81</v>
      </c>
      <c r="D3685" t="s">
        <v>117</v>
      </c>
      <c r="E3685" t="s">
        <v>178</v>
      </c>
      <c r="F3685" t="s">
        <v>10741</v>
      </c>
      <c r="G3685" t="s">
        <v>252</v>
      </c>
      <c r="H3685" t="s">
        <v>149</v>
      </c>
      <c r="I3685" t="s">
        <v>135</v>
      </c>
      <c r="J3685" t="s">
        <v>136</v>
      </c>
      <c r="K3685" t="s">
        <v>137</v>
      </c>
      <c r="L3685" t="s">
        <v>10742</v>
      </c>
      <c r="M3685" t="s">
        <v>10743</v>
      </c>
      <c r="N3685">
        <v>2.824166666</v>
      </c>
      <c r="O3685">
        <v>0</v>
      </c>
      <c r="P3685">
        <v>1</v>
      </c>
      <c r="Q3685">
        <v>0</v>
      </c>
      <c r="R3685">
        <v>1</v>
      </c>
      <c r="S3685">
        <v>0</v>
      </c>
      <c r="T3685">
        <v>1</v>
      </c>
      <c r="U3685">
        <v>0</v>
      </c>
      <c r="V3685">
        <v>0</v>
      </c>
      <c r="W3685">
        <v>0</v>
      </c>
      <c r="X3685">
        <v>5.6082540556782794</v>
      </c>
      <c r="Y3685">
        <v>0</v>
      </c>
      <c r="Z3685">
        <v>1.5116299623527334</v>
      </c>
      <c r="AA3685">
        <v>0</v>
      </c>
      <c r="AB3685">
        <v>0.57213243205479336</v>
      </c>
      <c r="AC3685">
        <v>0</v>
      </c>
      <c r="AD3685">
        <v>0</v>
      </c>
      <c r="AE3685">
        <v>7.6920164500858066</v>
      </c>
    </row>
    <row r="3686" spans="1:31" x14ac:dyDescent="0.25">
      <c r="A3686">
        <v>1633362</v>
      </c>
      <c r="B3686">
        <v>1</v>
      </c>
      <c r="C3686" t="s">
        <v>81</v>
      </c>
      <c r="D3686" t="s">
        <v>118</v>
      </c>
      <c r="E3686" t="s">
        <v>204</v>
      </c>
      <c r="F3686" t="s">
        <v>10744</v>
      </c>
      <c r="G3686" t="s">
        <v>161</v>
      </c>
      <c r="H3686" t="s">
        <v>134</v>
      </c>
      <c r="I3686" t="s">
        <v>191</v>
      </c>
      <c r="J3686" t="s">
        <v>136</v>
      </c>
      <c r="K3686" t="s">
        <v>137</v>
      </c>
      <c r="L3686" t="s">
        <v>10745</v>
      </c>
      <c r="M3686" t="s">
        <v>10746</v>
      </c>
      <c r="N3686">
        <v>3.7222221999999999E-2</v>
      </c>
      <c r="O3686">
        <v>1</v>
      </c>
      <c r="P3686">
        <v>948</v>
      </c>
      <c r="Q3686">
        <v>59</v>
      </c>
      <c r="R3686">
        <v>141</v>
      </c>
      <c r="S3686">
        <v>7</v>
      </c>
      <c r="T3686">
        <v>73</v>
      </c>
      <c r="U3686">
        <v>0</v>
      </c>
      <c r="V3686">
        <v>0</v>
      </c>
      <c r="W3686">
        <v>0</v>
      </c>
      <c r="X3686">
        <v>3.2957759574169723</v>
      </c>
      <c r="Y3686">
        <v>0.61348725544790494</v>
      </c>
      <c r="Z3686">
        <v>0.41992462103061318</v>
      </c>
      <c r="AA3686">
        <v>1.7972731723885165</v>
      </c>
      <c r="AB3686">
        <v>0.49664123433701335</v>
      </c>
      <c r="AC3686">
        <v>0</v>
      </c>
      <c r="AD3686">
        <v>0</v>
      </c>
      <c r="AE3686">
        <v>6.6231022406210203</v>
      </c>
    </row>
    <row r="3687" spans="1:31" x14ac:dyDescent="0.25">
      <c r="A3687">
        <v>1634713</v>
      </c>
      <c r="B3687">
        <v>1</v>
      </c>
      <c r="C3687" t="s">
        <v>80</v>
      </c>
      <c r="D3687" t="s">
        <v>96</v>
      </c>
      <c r="E3687" t="s">
        <v>178</v>
      </c>
      <c r="F3687" t="s">
        <v>10747</v>
      </c>
      <c r="G3687" t="s">
        <v>172</v>
      </c>
      <c r="H3687" t="s">
        <v>149</v>
      </c>
      <c r="I3687" t="s">
        <v>135</v>
      </c>
      <c r="J3687" t="s">
        <v>136</v>
      </c>
      <c r="K3687" t="s">
        <v>137</v>
      </c>
      <c r="L3687" t="s">
        <v>10748</v>
      </c>
      <c r="M3687" t="s">
        <v>10749</v>
      </c>
      <c r="N3687">
        <v>6.6772222220000002</v>
      </c>
      <c r="O3687">
        <v>0</v>
      </c>
      <c r="P3687">
        <v>21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16.409710355949777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16.409710355949777</v>
      </c>
    </row>
    <row r="3688" spans="1:31" x14ac:dyDescent="0.25">
      <c r="A3688">
        <v>1633966</v>
      </c>
      <c r="B3688">
        <v>1</v>
      </c>
      <c r="C3688" t="s">
        <v>81</v>
      </c>
      <c r="D3688" t="s">
        <v>115</v>
      </c>
      <c r="E3688" t="s">
        <v>146</v>
      </c>
      <c r="F3688" t="s">
        <v>10750</v>
      </c>
      <c r="G3688" t="s">
        <v>148</v>
      </c>
      <c r="H3688" t="s">
        <v>149</v>
      </c>
      <c r="I3688" t="s">
        <v>135</v>
      </c>
      <c r="J3688" t="s">
        <v>136</v>
      </c>
      <c r="K3688" t="s">
        <v>143</v>
      </c>
      <c r="L3688" t="s">
        <v>10751</v>
      </c>
      <c r="M3688" t="s">
        <v>10752</v>
      </c>
      <c r="N3688">
        <v>5.5880508329999996</v>
      </c>
      <c r="O3688">
        <v>0</v>
      </c>
      <c r="P3688">
        <v>256</v>
      </c>
      <c r="Q3688">
        <v>0</v>
      </c>
      <c r="R3688">
        <v>0</v>
      </c>
      <c r="S3688">
        <v>0</v>
      </c>
      <c r="T3688">
        <v>3</v>
      </c>
      <c r="U3688">
        <v>0</v>
      </c>
      <c r="V3688">
        <v>0</v>
      </c>
      <c r="W3688">
        <v>0</v>
      </c>
      <c r="X3688">
        <v>173.99401010969382</v>
      </c>
      <c r="Y3688">
        <v>0</v>
      </c>
      <c r="Z3688">
        <v>0</v>
      </c>
      <c r="AA3688">
        <v>0</v>
      </c>
      <c r="AB3688">
        <v>6.3757330610730101</v>
      </c>
      <c r="AC3688">
        <v>0</v>
      </c>
      <c r="AD3688">
        <v>0</v>
      </c>
      <c r="AE3688">
        <v>180.36974317076684</v>
      </c>
    </row>
    <row r="3689" spans="1:31" x14ac:dyDescent="0.25">
      <c r="A3689">
        <v>1633468</v>
      </c>
      <c r="B3689">
        <v>1</v>
      </c>
      <c r="C3689" t="s">
        <v>81</v>
      </c>
      <c r="D3689" t="s">
        <v>119</v>
      </c>
      <c r="E3689" t="s">
        <v>178</v>
      </c>
      <c r="F3689" t="s">
        <v>9265</v>
      </c>
      <c r="G3689" t="s">
        <v>227</v>
      </c>
      <c r="H3689" t="s">
        <v>149</v>
      </c>
      <c r="I3689" t="s">
        <v>135</v>
      </c>
      <c r="J3689" t="s">
        <v>136</v>
      </c>
      <c r="K3689" t="s">
        <v>137</v>
      </c>
      <c r="L3689" t="s">
        <v>10753</v>
      </c>
      <c r="M3689" t="s">
        <v>10754</v>
      </c>
      <c r="N3689">
        <v>1.758888888</v>
      </c>
      <c r="O3689">
        <v>0</v>
      </c>
      <c r="P3689">
        <v>18</v>
      </c>
      <c r="Q3689">
        <v>0</v>
      </c>
      <c r="R3689">
        <v>2</v>
      </c>
      <c r="S3689">
        <v>0</v>
      </c>
      <c r="T3689">
        <v>1</v>
      </c>
      <c r="U3689">
        <v>0</v>
      </c>
      <c r="V3689">
        <v>0</v>
      </c>
      <c r="W3689">
        <v>0</v>
      </c>
      <c r="X3689">
        <v>4.4914263022817371</v>
      </c>
      <c r="Y3689">
        <v>0</v>
      </c>
      <c r="Z3689">
        <v>0</v>
      </c>
      <c r="AA3689">
        <v>0</v>
      </c>
      <c r="AB3689">
        <v>1.3965328325252935</v>
      </c>
      <c r="AC3689">
        <v>0</v>
      </c>
      <c r="AD3689">
        <v>0</v>
      </c>
      <c r="AE3689">
        <v>5.8879591348070308</v>
      </c>
    </row>
    <row r="3690" spans="1:31" x14ac:dyDescent="0.25">
      <c r="A3690">
        <v>1633525</v>
      </c>
      <c r="B3690">
        <v>1</v>
      </c>
      <c r="C3690" t="s">
        <v>80</v>
      </c>
      <c r="D3690" t="s">
        <v>93</v>
      </c>
      <c r="E3690" t="s">
        <v>131</v>
      </c>
      <c r="F3690" t="s">
        <v>10755</v>
      </c>
      <c r="G3690" t="s">
        <v>195</v>
      </c>
      <c r="H3690" t="s">
        <v>134</v>
      </c>
      <c r="I3690" t="s">
        <v>135</v>
      </c>
      <c r="J3690" t="s">
        <v>136</v>
      </c>
      <c r="K3690" t="s">
        <v>137</v>
      </c>
      <c r="L3690" t="s">
        <v>10756</v>
      </c>
      <c r="M3690" t="s">
        <v>10757</v>
      </c>
      <c r="N3690">
        <v>11.455833332999999</v>
      </c>
      <c r="O3690">
        <v>0</v>
      </c>
      <c r="P3690">
        <v>155</v>
      </c>
      <c r="Q3690">
        <v>0</v>
      </c>
      <c r="R3690">
        <v>6</v>
      </c>
      <c r="S3690">
        <v>0</v>
      </c>
      <c r="T3690">
        <v>19</v>
      </c>
      <c r="U3690">
        <v>0</v>
      </c>
      <c r="V3690">
        <v>0</v>
      </c>
      <c r="W3690">
        <v>0</v>
      </c>
      <c r="X3690">
        <v>167.30347119569819</v>
      </c>
      <c r="Y3690">
        <v>0</v>
      </c>
      <c r="Z3690">
        <v>29.494935782785973</v>
      </c>
      <c r="AA3690">
        <v>0</v>
      </c>
      <c r="AB3690">
        <v>147.78412300184411</v>
      </c>
      <c r="AC3690">
        <v>0</v>
      </c>
      <c r="AD3690">
        <v>0</v>
      </c>
      <c r="AE3690">
        <v>344.58252998032827</v>
      </c>
    </row>
    <row r="3691" spans="1:31" x14ac:dyDescent="0.25">
      <c r="A3691">
        <v>1633611</v>
      </c>
      <c r="B3691">
        <v>1</v>
      </c>
      <c r="C3691" t="s">
        <v>80</v>
      </c>
      <c r="D3691" t="s">
        <v>101</v>
      </c>
      <c r="E3691" t="s">
        <v>178</v>
      </c>
      <c r="F3691" t="s">
        <v>10758</v>
      </c>
      <c r="G3691" t="s">
        <v>6610</v>
      </c>
      <c r="H3691" t="s">
        <v>149</v>
      </c>
      <c r="I3691" t="s">
        <v>135</v>
      </c>
      <c r="J3691" t="s">
        <v>136</v>
      </c>
      <c r="K3691" t="s">
        <v>137</v>
      </c>
      <c r="L3691" t="s">
        <v>10759</v>
      </c>
      <c r="M3691" t="s">
        <v>10760</v>
      </c>
      <c r="N3691">
        <v>3.2180555549999998</v>
      </c>
      <c r="O3691">
        <v>0</v>
      </c>
      <c r="P3691">
        <v>12</v>
      </c>
      <c r="Q3691">
        <v>0</v>
      </c>
      <c r="R3691">
        <v>8</v>
      </c>
      <c r="S3691">
        <v>0</v>
      </c>
      <c r="T3691">
        <v>7</v>
      </c>
      <c r="U3691">
        <v>0</v>
      </c>
      <c r="V3691">
        <v>0</v>
      </c>
      <c r="W3691">
        <v>0</v>
      </c>
      <c r="X3691">
        <v>7.7004810882325376</v>
      </c>
      <c r="Y3691">
        <v>0</v>
      </c>
      <c r="Z3691">
        <v>6.2624682710485624</v>
      </c>
      <c r="AA3691">
        <v>0</v>
      </c>
      <c r="AB3691">
        <v>63.903078173921088</v>
      </c>
      <c r="AC3691">
        <v>0</v>
      </c>
      <c r="AD3691">
        <v>0</v>
      </c>
      <c r="AE3691">
        <v>77.866027533202185</v>
      </c>
    </row>
    <row r="3692" spans="1:31" x14ac:dyDescent="0.25">
      <c r="A3692">
        <v>1634856</v>
      </c>
      <c r="B3692">
        <v>1</v>
      </c>
      <c r="C3692" t="s">
        <v>81</v>
      </c>
      <c r="D3692" t="s">
        <v>113</v>
      </c>
      <c r="E3692" t="s">
        <v>178</v>
      </c>
      <c r="F3692" t="s">
        <v>10761</v>
      </c>
      <c r="G3692" t="s">
        <v>1967</v>
      </c>
      <c r="H3692" t="s">
        <v>149</v>
      </c>
      <c r="I3692" t="s">
        <v>135</v>
      </c>
      <c r="J3692" t="s">
        <v>136</v>
      </c>
      <c r="K3692" t="s">
        <v>137</v>
      </c>
      <c r="L3692" t="s">
        <v>10762</v>
      </c>
      <c r="M3692" t="s">
        <v>10763</v>
      </c>
      <c r="N3692">
        <v>3.7636111109999999</v>
      </c>
      <c r="O3692">
        <v>0</v>
      </c>
      <c r="P3692">
        <v>21</v>
      </c>
      <c r="Q3692">
        <v>0</v>
      </c>
      <c r="R3692">
        <v>1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8.4717676405411044</v>
      </c>
      <c r="Y3692">
        <v>0</v>
      </c>
      <c r="Z3692">
        <v>0.67726368580797502</v>
      </c>
      <c r="AA3692">
        <v>0</v>
      </c>
      <c r="AB3692">
        <v>0</v>
      </c>
      <c r="AC3692">
        <v>0</v>
      </c>
      <c r="AD3692">
        <v>0</v>
      </c>
      <c r="AE3692">
        <v>9.1490313263490801</v>
      </c>
    </row>
    <row r="3693" spans="1:31" x14ac:dyDescent="0.25">
      <c r="A3693">
        <v>1634899</v>
      </c>
      <c r="B3693">
        <v>1</v>
      </c>
      <c r="C3693" t="s">
        <v>81</v>
      </c>
      <c r="D3693" t="s">
        <v>128</v>
      </c>
      <c r="E3693" t="s">
        <v>178</v>
      </c>
      <c r="F3693" t="s">
        <v>8631</v>
      </c>
      <c r="G3693" t="s">
        <v>403</v>
      </c>
      <c r="H3693" t="s">
        <v>149</v>
      </c>
      <c r="I3693" t="s">
        <v>135</v>
      </c>
      <c r="J3693" t="s">
        <v>136</v>
      </c>
      <c r="K3693" t="s">
        <v>137</v>
      </c>
      <c r="L3693" t="s">
        <v>10764</v>
      </c>
      <c r="M3693" t="s">
        <v>10765</v>
      </c>
      <c r="N3693">
        <v>2.0152777770000001</v>
      </c>
      <c r="O3693">
        <v>0</v>
      </c>
      <c r="P3693">
        <v>193</v>
      </c>
      <c r="Q3693">
        <v>0</v>
      </c>
      <c r="R3693">
        <v>2</v>
      </c>
      <c r="S3693">
        <v>0</v>
      </c>
      <c r="T3693">
        <v>5</v>
      </c>
      <c r="U3693">
        <v>0</v>
      </c>
      <c r="V3693">
        <v>0</v>
      </c>
      <c r="W3693">
        <v>0</v>
      </c>
      <c r="X3693">
        <v>115.13046361154572</v>
      </c>
      <c r="Y3693">
        <v>0</v>
      </c>
      <c r="Z3693">
        <v>5.5215563898275005E-3</v>
      </c>
      <c r="AA3693">
        <v>0</v>
      </c>
      <c r="AB3693">
        <v>2.9411039993787811</v>
      </c>
      <c r="AC3693">
        <v>0</v>
      </c>
      <c r="AD3693">
        <v>0</v>
      </c>
      <c r="AE3693">
        <v>118.07708916731433</v>
      </c>
    </row>
    <row r="3694" spans="1:31" x14ac:dyDescent="0.25">
      <c r="A3694">
        <v>1634650</v>
      </c>
      <c r="B3694">
        <v>1</v>
      </c>
      <c r="C3694" t="s">
        <v>81</v>
      </c>
      <c r="D3694" t="s">
        <v>115</v>
      </c>
      <c r="E3694" t="s">
        <v>152</v>
      </c>
      <c r="F3694" t="s">
        <v>10766</v>
      </c>
      <c r="G3694" t="s">
        <v>154</v>
      </c>
      <c r="H3694" t="s">
        <v>149</v>
      </c>
      <c r="I3694" t="s">
        <v>135</v>
      </c>
      <c r="J3694" t="s">
        <v>136</v>
      </c>
      <c r="K3694" t="s">
        <v>137</v>
      </c>
      <c r="L3694" t="s">
        <v>10767</v>
      </c>
      <c r="M3694" t="s">
        <v>10768</v>
      </c>
      <c r="N3694">
        <v>6.0155555549999997</v>
      </c>
      <c r="O3694">
        <v>0</v>
      </c>
      <c r="P3694">
        <v>1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9.6501789958089987E-2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9.6501789958089987E-2</v>
      </c>
    </row>
    <row r="3695" spans="1:31" x14ac:dyDescent="0.25">
      <c r="A3695">
        <v>1633717</v>
      </c>
      <c r="B3695">
        <v>1</v>
      </c>
      <c r="C3695" t="s">
        <v>80</v>
      </c>
      <c r="D3695" t="s">
        <v>93</v>
      </c>
      <c r="E3695" t="s">
        <v>140</v>
      </c>
      <c r="F3695" t="s">
        <v>6741</v>
      </c>
      <c r="G3695" t="s">
        <v>161</v>
      </c>
      <c r="H3695" t="s">
        <v>134</v>
      </c>
      <c r="I3695" t="s">
        <v>135</v>
      </c>
      <c r="J3695" t="s">
        <v>136</v>
      </c>
      <c r="K3695" t="s">
        <v>137</v>
      </c>
      <c r="L3695" t="s">
        <v>10769</v>
      </c>
      <c r="M3695" t="s">
        <v>10770</v>
      </c>
      <c r="N3695">
        <v>0.50555555500000005</v>
      </c>
      <c r="O3695">
        <v>5</v>
      </c>
      <c r="P3695">
        <v>4675</v>
      </c>
      <c r="Q3695">
        <v>164</v>
      </c>
      <c r="R3695">
        <v>998</v>
      </c>
      <c r="S3695">
        <v>33</v>
      </c>
      <c r="T3695">
        <v>1112</v>
      </c>
      <c r="U3695">
        <v>7</v>
      </c>
      <c r="V3695">
        <v>0</v>
      </c>
      <c r="W3695">
        <v>1.5641212977376386</v>
      </c>
      <c r="X3695">
        <v>395.26158081183229</v>
      </c>
      <c r="Y3695">
        <v>177.14809077409447</v>
      </c>
      <c r="Z3695">
        <v>164.02171848283416</v>
      </c>
      <c r="AA3695">
        <v>130.98182735990545</v>
      </c>
      <c r="AB3695">
        <v>1333.9365411245944</v>
      </c>
      <c r="AC3695">
        <v>318.2162219716605</v>
      </c>
      <c r="AD3695">
        <v>0</v>
      </c>
      <c r="AE3695">
        <v>2521.1301018226591</v>
      </c>
    </row>
    <row r="3696" spans="1:31" x14ac:dyDescent="0.25">
      <c r="A3696">
        <v>1633900</v>
      </c>
      <c r="B3696">
        <v>1</v>
      </c>
      <c r="C3696" t="s">
        <v>81</v>
      </c>
      <c r="D3696" t="s">
        <v>113</v>
      </c>
      <c r="E3696" t="s">
        <v>204</v>
      </c>
      <c r="F3696" t="s">
        <v>10771</v>
      </c>
      <c r="G3696" t="s">
        <v>142</v>
      </c>
      <c r="H3696" t="s">
        <v>134</v>
      </c>
      <c r="I3696" t="s">
        <v>135</v>
      </c>
      <c r="J3696" t="s">
        <v>136</v>
      </c>
      <c r="K3696" t="s">
        <v>143</v>
      </c>
      <c r="L3696" t="s">
        <v>10772</v>
      </c>
      <c r="M3696" t="s">
        <v>10773</v>
      </c>
      <c r="N3696">
        <v>0.3075</v>
      </c>
      <c r="O3696">
        <v>0</v>
      </c>
      <c r="P3696">
        <v>342</v>
      </c>
      <c r="Q3696">
        <v>21</v>
      </c>
      <c r="R3696">
        <v>3</v>
      </c>
      <c r="S3696">
        <v>10</v>
      </c>
      <c r="T3696">
        <v>12</v>
      </c>
      <c r="U3696">
        <v>2</v>
      </c>
      <c r="V3696">
        <v>0</v>
      </c>
      <c r="W3696">
        <v>0</v>
      </c>
      <c r="X3696">
        <v>17.868357228316441</v>
      </c>
      <c r="Y3696">
        <v>7.1470136344810493</v>
      </c>
      <c r="Z3696">
        <v>0.13967126600953497</v>
      </c>
      <c r="AA3696">
        <v>40.144850617459007</v>
      </c>
      <c r="AB3696">
        <v>2.31080393938635</v>
      </c>
      <c r="AC3696">
        <v>47.310012158592009</v>
      </c>
      <c r="AD3696">
        <v>0</v>
      </c>
      <c r="AE3696">
        <v>114.92070884424439</v>
      </c>
    </row>
    <row r="3697" spans="1:31" x14ac:dyDescent="0.25">
      <c r="A3697">
        <v>1633568</v>
      </c>
      <c r="B3697">
        <v>1</v>
      </c>
      <c r="C3697" t="s">
        <v>80</v>
      </c>
      <c r="D3697" t="s">
        <v>108</v>
      </c>
      <c r="E3697" t="s">
        <v>204</v>
      </c>
      <c r="F3697" t="s">
        <v>10774</v>
      </c>
      <c r="G3697" t="s">
        <v>1212</v>
      </c>
      <c r="H3697" t="s">
        <v>134</v>
      </c>
      <c r="I3697" t="s">
        <v>135</v>
      </c>
      <c r="J3697" t="s">
        <v>3</v>
      </c>
      <c r="K3697" t="s">
        <v>137</v>
      </c>
      <c r="L3697" t="s">
        <v>10775</v>
      </c>
      <c r="M3697" t="s">
        <v>10776</v>
      </c>
      <c r="N3697">
        <v>11.683333333</v>
      </c>
      <c r="O3697">
        <v>0</v>
      </c>
      <c r="P3697">
        <v>1897</v>
      </c>
      <c r="Q3697">
        <v>2</v>
      </c>
      <c r="R3697">
        <v>415</v>
      </c>
      <c r="S3697">
        <v>14</v>
      </c>
      <c r="T3697">
        <v>223</v>
      </c>
      <c r="U3697">
        <v>0</v>
      </c>
      <c r="V3697">
        <v>0</v>
      </c>
      <c r="W3697">
        <v>0</v>
      </c>
      <c r="X3697">
        <v>2493.2648093924881</v>
      </c>
      <c r="Y3697">
        <v>9.19901641281227</v>
      </c>
      <c r="Z3697">
        <v>425.82929075173331</v>
      </c>
      <c r="AA3697">
        <v>779.49183395227442</v>
      </c>
      <c r="AB3697">
        <v>1818.5054643687304</v>
      </c>
      <c r="AC3697">
        <v>0</v>
      </c>
      <c r="AD3697">
        <v>0</v>
      </c>
      <c r="AE3697">
        <v>5526.2904148780381</v>
      </c>
    </row>
    <row r="3698" spans="1:31" x14ac:dyDescent="0.25">
      <c r="A3698">
        <v>1634919</v>
      </c>
      <c r="B3698">
        <v>1</v>
      </c>
      <c r="C3698" t="s">
        <v>80</v>
      </c>
      <c r="D3698" t="s">
        <v>94</v>
      </c>
      <c r="E3698" t="s">
        <v>178</v>
      </c>
      <c r="F3698" t="s">
        <v>10777</v>
      </c>
      <c r="G3698" t="s">
        <v>227</v>
      </c>
      <c r="H3698" t="s">
        <v>149</v>
      </c>
      <c r="I3698" t="s">
        <v>135</v>
      </c>
      <c r="J3698" t="s">
        <v>136</v>
      </c>
      <c r="K3698" t="s">
        <v>137</v>
      </c>
      <c r="L3698" t="s">
        <v>10778</v>
      </c>
      <c r="M3698" t="s">
        <v>10779</v>
      </c>
      <c r="N3698">
        <v>0.87777777700000004</v>
      </c>
      <c r="O3698">
        <v>0</v>
      </c>
      <c r="P3698">
        <v>31</v>
      </c>
      <c r="Q3698">
        <v>0</v>
      </c>
      <c r="R3698">
        <v>0</v>
      </c>
      <c r="S3698">
        <v>0</v>
      </c>
      <c r="T3698">
        <v>5</v>
      </c>
      <c r="U3698">
        <v>0</v>
      </c>
      <c r="V3698">
        <v>0</v>
      </c>
      <c r="W3698">
        <v>0</v>
      </c>
      <c r="X3698">
        <v>5.6987181569032943</v>
      </c>
      <c r="Y3698">
        <v>0</v>
      </c>
      <c r="Z3698">
        <v>0</v>
      </c>
      <c r="AA3698">
        <v>0</v>
      </c>
      <c r="AB3698">
        <v>0.49377099391630364</v>
      </c>
      <c r="AC3698">
        <v>0</v>
      </c>
      <c r="AD3698">
        <v>0</v>
      </c>
      <c r="AE3698">
        <v>6.1924891508195978</v>
      </c>
    </row>
    <row r="3699" spans="1:31" x14ac:dyDescent="0.25">
      <c r="A3699">
        <v>1634587</v>
      </c>
      <c r="B3699">
        <v>1</v>
      </c>
      <c r="C3699" t="s">
        <v>80</v>
      </c>
      <c r="D3699" t="s">
        <v>105</v>
      </c>
      <c r="E3699" t="s">
        <v>131</v>
      </c>
      <c r="F3699" t="s">
        <v>10780</v>
      </c>
      <c r="G3699" t="s">
        <v>142</v>
      </c>
      <c r="H3699" t="s">
        <v>134</v>
      </c>
      <c r="I3699" t="s">
        <v>135</v>
      </c>
      <c r="J3699" t="s">
        <v>136</v>
      </c>
      <c r="K3699" t="s">
        <v>143</v>
      </c>
      <c r="L3699" t="s">
        <v>10781</v>
      </c>
      <c r="M3699" t="s">
        <v>10782</v>
      </c>
      <c r="N3699">
        <v>1.451780555</v>
      </c>
      <c r="O3699">
        <v>0</v>
      </c>
      <c r="P3699">
        <v>1044</v>
      </c>
      <c r="Q3699">
        <v>0</v>
      </c>
      <c r="R3699">
        <v>0</v>
      </c>
      <c r="S3699">
        <v>1</v>
      </c>
      <c r="T3699">
        <v>37</v>
      </c>
      <c r="U3699">
        <v>0</v>
      </c>
      <c r="V3699">
        <v>0</v>
      </c>
      <c r="W3699">
        <v>0</v>
      </c>
      <c r="X3699">
        <v>349.3296244973161</v>
      </c>
      <c r="Y3699">
        <v>0</v>
      </c>
      <c r="Z3699">
        <v>0</v>
      </c>
      <c r="AA3699">
        <v>235.95639445578223</v>
      </c>
      <c r="AB3699">
        <v>81.40722580750564</v>
      </c>
      <c r="AC3699">
        <v>0</v>
      </c>
      <c r="AD3699">
        <v>0</v>
      </c>
      <c r="AE3699">
        <v>666.69324476060399</v>
      </c>
    </row>
    <row r="3700" spans="1:31" x14ac:dyDescent="0.25">
      <c r="A3700">
        <v>1633591</v>
      </c>
      <c r="B3700">
        <v>1</v>
      </c>
      <c r="C3700" t="s">
        <v>80</v>
      </c>
      <c r="D3700" t="s">
        <v>104</v>
      </c>
      <c r="E3700" t="s">
        <v>178</v>
      </c>
      <c r="F3700" t="s">
        <v>10783</v>
      </c>
      <c r="G3700" t="s">
        <v>1967</v>
      </c>
      <c r="H3700" t="s">
        <v>149</v>
      </c>
      <c r="I3700" t="s">
        <v>135</v>
      </c>
      <c r="J3700" t="s">
        <v>136</v>
      </c>
      <c r="K3700" t="s">
        <v>137</v>
      </c>
      <c r="L3700" t="s">
        <v>10784</v>
      </c>
      <c r="M3700" t="s">
        <v>10785</v>
      </c>
      <c r="N3700">
        <v>12.91</v>
      </c>
      <c r="O3700">
        <v>0</v>
      </c>
      <c r="P3700">
        <v>64</v>
      </c>
      <c r="Q3700">
        <v>0</v>
      </c>
      <c r="R3700">
        <v>0</v>
      </c>
      <c r="S3700">
        <v>0</v>
      </c>
      <c r="T3700">
        <v>37</v>
      </c>
      <c r="U3700">
        <v>0</v>
      </c>
      <c r="V3700">
        <v>0</v>
      </c>
      <c r="W3700">
        <v>0</v>
      </c>
      <c r="X3700">
        <v>196.48833503599889</v>
      </c>
      <c r="Y3700">
        <v>0</v>
      </c>
      <c r="Z3700">
        <v>0</v>
      </c>
      <c r="AA3700">
        <v>0</v>
      </c>
      <c r="AB3700">
        <v>351.64186679214498</v>
      </c>
      <c r="AC3700">
        <v>0</v>
      </c>
      <c r="AD3700">
        <v>0</v>
      </c>
      <c r="AE3700">
        <v>548.13020182814387</v>
      </c>
    </row>
    <row r="3701" spans="1:31" x14ac:dyDescent="0.25">
      <c r="A3701">
        <v>1634942</v>
      </c>
      <c r="B3701">
        <v>1</v>
      </c>
      <c r="C3701" t="s">
        <v>80</v>
      </c>
      <c r="D3701" t="s">
        <v>82</v>
      </c>
      <c r="E3701" t="s">
        <v>152</v>
      </c>
      <c r="F3701" t="s">
        <v>10786</v>
      </c>
      <c r="G3701" t="s">
        <v>154</v>
      </c>
      <c r="H3701" t="s">
        <v>149</v>
      </c>
      <c r="I3701" t="s">
        <v>135</v>
      </c>
      <c r="J3701" t="s">
        <v>136</v>
      </c>
      <c r="K3701" t="s">
        <v>137</v>
      </c>
      <c r="L3701" t="s">
        <v>10787</v>
      </c>
      <c r="M3701" t="s">
        <v>10788</v>
      </c>
      <c r="N3701">
        <v>2.5950000000000002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1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0.24624545759111111</v>
      </c>
      <c r="AC3701">
        <v>0</v>
      </c>
      <c r="AD3701">
        <v>0</v>
      </c>
      <c r="AE3701">
        <v>0.24624545759111111</v>
      </c>
    </row>
    <row r="3702" spans="1:31" x14ac:dyDescent="0.25">
      <c r="A3702">
        <v>1633614</v>
      </c>
      <c r="B3702">
        <v>1</v>
      </c>
      <c r="C3702" t="s">
        <v>80</v>
      </c>
      <c r="D3702" t="s">
        <v>82</v>
      </c>
      <c r="E3702" t="s">
        <v>146</v>
      </c>
      <c r="F3702" t="s">
        <v>10789</v>
      </c>
      <c r="G3702" t="s">
        <v>260</v>
      </c>
      <c r="H3702" t="s">
        <v>149</v>
      </c>
      <c r="I3702" t="s">
        <v>135</v>
      </c>
      <c r="J3702" t="s">
        <v>136</v>
      </c>
      <c r="K3702" t="s">
        <v>137</v>
      </c>
      <c r="L3702" t="s">
        <v>10790</v>
      </c>
      <c r="M3702" t="s">
        <v>10791</v>
      </c>
      <c r="N3702">
        <v>3.7255555550000001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293</v>
      </c>
      <c r="U3702">
        <v>0</v>
      </c>
      <c r="V3702">
        <v>2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1217.4000116672382</v>
      </c>
      <c r="AC3702">
        <v>0</v>
      </c>
      <c r="AD3702">
        <v>36.067640791605683</v>
      </c>
      <c r="AE3702">
        <v>1253.467652458844</v>
      </c>
    </row>
    <row r="3703" spans="1:31" x14ac:dyDescent="0.25">
      <c r="A3703">
        <v>1634965</v>
      </c>
      <c r="B3703">
        <v>1</v>
      </c>
      <c r="C3703" t="s">
        <v>81</v>
      </c>
      <c r="D3703" t="s">
        <v>128</v>
      </c>
      <c r="E3703" t="s">
        <v>178</v>
      </c>
      <c r="F3703" t="s">
        <v>10792</v>
      </c>
      <c r="G3703" t="s">
        <v>675</v>
      </c>
      <c r="H3703" t="s">
        <v>149</v>
      </c>
      <c r="I3703" t="s">
        <v>135</v>
      </c>
      <c r="J3703" t="s">
        <v>136</v>
      </c>
      <c r="K3703" t="s">
        <v>137</v>
      </c>
      <c r="L3703" t="s">
        <v>10793</v>
      </c>
      <c r="M3703" t="s">
        <v>10794</v>
      </c>
      <c r="N3703">
        <v>4.7413888880000004</v>
      </c>
      <c r="O3703">
        <v>0</v>
      </c>
      <c r="P3703">
        <v>10</v>
      </c>
      <c r="Q3703">
        <v>0</v>
      </c>
      <c r="R3703">
        <v>12</v>
      </c>
      <c r="S3703">
        <v>0</v>
      </c>
      <c r="T3703">
        <v>5</v>
      </c>
      <c r="U3703">
        <v>0</v>
      </c>
      <c r="V3703">
        <v>0</v>
      </c>
      <c r="W3703">
        <v>0</v>
      </c>
      <c r="X3703">
        <v>20.003674899190969</v>
      </c>
      <c r="Y3703">
        <v>0</v>
      </c>
      <c r="Z3703">
        <v>14.258594761236548</v>
      </c>
      <c r="AA3703">
        <v>0</v>
      </c>
      <c r="AB3703">
        <v>9.3679256987295894</v>
      </c>
      <c r="AC3703">
        <v>0</v>
      </c>
      <c r="AD3703">
        <v>0</v>
      </c>
      <c r="AE3703">
        <v>43.630195359157113</v>
      </c>
    </row>
    <row r="3704" spans="1:31" x14ac:dyDescent="0.25">
      <c r="A3704">
        <v>1633760</v>
      </c>
      <c r="B3704">
        <v>1</v>
      </c>
      <c r="C3704" t="s">
        <v>80</v>
      </c>
      <c r="D3704" t="s">
        <v>93</v>
      </c>
      <c r="E3704" t="s">
        <v>140</v>
      </c>
      <c r="F3704" t="s">
        <v>9932</v>
      </c>
      <c r="G3704" t="s">
        <v>148</v>
      </c>
      <c r="H3704" t="s">
        <v>134</v>
      </c>
      <c r="I3704" t="s">
        <v>135</v>
      </c>
      <c r="J3704" t="s">
        <v>136</v>
      </c>
      <c r="K3704" t="s">
        <v>143</v>
      </c>
      <c r="L3704" t="s">
        <v>10795</v>
      </c>
      <c r="M3704" t="s">
        <v>10796</v>
      </c>
      <c r="N3704">
        <v>7.6994444440000001</v>
      </c>
      <c r="O3704">
        <v>0</v>
      </c>
      <c r="P3704">
        <v>413</v>
      </c>
      <c r="Q3704">
        <v>49</v>
      </c>
      <c r="R3704">
        <v>326</v>
      </c>
      <c r="S3704">
        <v>10</v>
      </c>
      <c r="T3704">
        <v>216</v>
      </c>
      <c r="U3704">
        <v>0</v>
      </c>
      <c r="V3704">
        <v>0</v>
      </c>
      <c r="W3704">
        <v>0</v>
      </c>
      <c r="X3704">
        <v>493.54151985810699</v>
      </c>
      <c r="Y3704">
        <v>57.007122510384377</v>
      </c>
      <c r="Z3704">
        <v>663.93078235270184</v>
      </c>
      <c r="AA3704">
        <v>732.64668035418663</v>
      </c>
      <c r="AB3704">
        <v>1737.0391638033993</v>
      </c>
      <c r="AC3704">
        <v>0</v>
      </c>
      <c r="AD3704">
        <v>0</v>
      </c>
      <c r="AE3704">
        <v>3684.165268878779</v>
      </c>
    </row>
    <row r="3705" spans="1:31" x14ac:dyDescent="0.25">
      <c r="A3705">
        <v>1634756</v>
      </c>
      <c r="B3705">
        <v>1</v>
      </c>
      <c r="C3705" t="s">
        <v>81</v>
      </c>
      <c r="D3705" t="s">
        <v>127</v>
      </c>
      <c r="E3705" t="s">
        <v>152</v>
      </c>
      <c r="F3705" t="s">
        <v>10797</v>
      </c>
      <c r="G3705" t="s">
        <v>507</v>
      </c>
      <c r="H3705" t="s">
        <v>149</v>
      </c>
      <c r="I3705" t="s">
        <v>135</v>
      </c>
      <c r="J3705" t="s">
        <v>136</v>
      </c>
      <c r="K3705" t="s">
        <v>137</v>
      </c>
      <c r="L3705" t="s">
        <v>10798</v>
      </c>
      <c r="M3705" t="s">
        <v>10799</v>
      </c>
      <c r="N3705">
        <v>2.0777777770000001</v>
      </c>
      <c r="O3705">
        <v>0</v>
      </c>
      <c r="P3705">
        <v>13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6.0557426683833473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6.0557426683833473</v>
      </c>
    </row>
    <row r="3706" spans="1:31" x14ac:dyDescent="0.25">
      <c r="A3706">
        <v>1633405</v>
      </c>
      <c r="B3706">
        <v>1</v>
      </c>
      <c r="C3706" t="s">
        <v>81</v>
      </c>
      <c r="D3706" t="s">
        <v>128</v>
      </c>
      <c r="E3706" t="s">
        <v>131</v>
      </c>
      <c r="F3706" t="s">
        <v>1045</v>
      </c>
      <c r="G3706" t="s">
        <v>161</v>
      </c>
      <c r="H3706" t="s">
        <v>134</v>
      </c>
      <c r="I3706" t="s">
        <v>135</v>
      </c>
      <c r="J3706" t="s">
        <v>136</v>
      </c>
      <c r="K3706" t="s">
        <v>137</v>
      </c>
      <c r="L3706" t="s">
        <v>10800</v>
      </c>
      <c r="M3706" t="s">
        <v>10801</v>
      </c>
      <c r="N3706">
        <v>5.0233333330000001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310</v>
      </c>
      <c r="U3706">
        <v>0</v>
      </c>
      <c r="V3706">
        <v>2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683.97010698396502</v>
      </c>
      <c r="AC3706">
        <v>0</v>
      </c>
      <c r="AD3706">
        <v>20.873573354535043</v>
      </c>
      <c r="AE3706">
        <v>704.84368033850012</v>
      </c>
    </row>
    <row r="3707" spans="1:31" x14ac:dyDescent="0.25">
      <c r="A3707">
        <v>1634733</v>
      </c>
      <c r="B3707">
        <v>1</v>
      </c>
      <c r="C3707" t="s">
        <v>80</v>
      </c>
      <c r="D3707" t="s">
        <v>108</v>
      </c>
      <c r="E3707" t="s">
        <v>178</v>
      </c>
      <c r="F3707" t="s">
        <v>10802</v>
      </c>
      <c r="G3707" t="s">
        <v>227</v>
      </c>
      <c r="H3707" t="s">
        <v>149</v>
      </c>
      <c r="I3707" t="s">
        <v>135</v>
      </c>
      <c r="J3707" t="s">
        <v>136</v>
      </c>
      <c r="K3707" t="s">
        <v>137</v>
      </c>
      <c r="L3707" t="s">
        <v>10803</v>
      </c>
      <c r="M3707" t="s">
        <v>10804</v>
      </c>
      <c r="N3707">
        <v>1.935277777</v>
      </c>
      <c r="O3707">
        <v>0</v>
      </c>
      <c r="P3707">
        <v>9</v>
      </c>
      <c r="Q3707">
        <v>0</v>
      </c>
      <c r="R3707">
        <v>7</v>
      </c>
      <c r="S3707">
        <v>0</v>
      </c>
      <c r="T3707">
        <v>1</v>
      </c>
      <c r="U3707">
        <v>0</v>
      </c>
      <c r="V3707">
        <v>0</v>
      </c>
      <c r="W3707">
        <v>0</v>
      </c>
      <c r="X3707">
        <v>1.7256366293326584</v>
      </c>
      <c r="Y3707">
        <v>0</v>
      </c>
      <c r="Z3707">
        <v>1.8672015199138414</v>
      </c>
      <c r="AA3707">
        <v>0</v>
      </c>
      <c r="AB3707">
        <v>5.7147661846800009E-3</v>
      </c>
      <c r="AC3707">
        <v>0</v>
      </c>
      <c r="AD3707">
        <v>0</v>
      </c>
      <c r="AE3707">
        <v>3.5985529154311799</v>
      </c>
    </row>
    <row r="3708" spans="1:31" x14ac:dyDescent="0.25">
      <c r="A3708">
        <v>1634069</v>
      </c>
      <c r="B3708">
        <v>1</v>
      </c>
      <c r="C3708" t="s">
        <v>81</v>
      </c>
      <c r="D3708" t="s">
        <v>117</v>
      </c>
      <c r="E3708" t="s">
        <v>152</v>
      </c>
      <c r="F3708" t="s">
        <v>10805</v>
      </c>
      <c r="G3708" t="s">
        <v>507</v>
      </c>
      <c r="H3708" t="s">
        <v>149</v>
      </c>
      <c r="I3708" t="s">
        <v>135</v>
      </c>
      <c r="J3708" t="s">
        <v>136</v>
      </c>
      <c r="K3708" t="s">
        <v>137</v>
      </c>
      <c r="L3708" t="s">
        <v>10806</v>
      </c>
      <c r="M3708" t="s">
        <v>10807</v>
      </c>
      <c r="N3708">
        <v>1.4416666659999999</v>
      </c>
      <c r="O3708">
        <v>0</v>
      </c>
      <c r="P3708">
        <v>1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0.21338266592100336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0.21338266592100336</v>
      </c>
    </row>
    <row r="3709" spans="1:31" x14ac:dyDescent="0.25">
      <c r="A3709">
        <v>1634710</v>
      </c>
      <c r="B3709">
        <v>1</v>
      </c>
      <c r="C3709" t="s">
        <v>80</v>
      </c>
      <c r="D3709" t="s">
        <v>100</v>
      </c>
      <c r="E3709" t="s">
        <v>152</v>
      </c>
      <c r="F3709" t="s">
        <v>10808</v>
      </c>
      <c r="G3709" t="s">
        <v>154</v>
      </c>
      <c r="H3709" t="s">
        <v>149</v>
      </c>
      <c r="I3709" t="s">
        <v>135</v>
      </c>
      <c r="J3709" t="s">
        <v>136</v>
      </c>
      <c r="K3709" t="s">
        <v>137</v>
      </c>
      <c r="L3709" t="s">
        <v>10809</v>
      </c>
      <c r="M3709" t="s">
        <v>10810</v>
      </c>
      <c r="N3709">
        <v>5.0222222219999999</v>
      </c>
      <c r="O3709">
        <v>0</v>
      </c>
      <c r="P3709">
        <v>1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0.46641344301575888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0.46641344301575888</v>
      </c>
    </row>
    <row r="3710" spans="1:31" x14ac:dyDescent="0.25">
      <c r="A3710">
        <v>1634570</v>
      </c>
      <c r="B3710">
        <v>1</v>
      </c>
      <c r="C3710" t="s">
        <v>81</v>
      </c>
      <c r="D3710" t="s">
        <v>118</v>
      </c>
      <c r="E3710" t="s">
        <v>152</v>
      </c>
      <c r="F3710" t="s">
        <v>10811</v>
      </c>
      <c r="G3710" t="s">
        <v>154</v>
      </c>
      <c r="H3710" t="s">
        <v>149</v>
      </c>
      <c r="I3710" t="s">
        <v>135</v>
      </c>
      <c r="J3710" t="s">
        <v>136</v>
      </c>
      <c r="K3710" t="s">
        <v>137</v>
      </c>
      <c r="L3710" t="s">
        <v>10812</v>
      </c>
      <c r="M3710" t="s">
        <v>10813</v>
      </c>
      <c r="N3710">
        <v>1.4997222219999999</v>
      </c>
      <c r="O3710">
        <v>0</v>
      </c>
      <c r="P3710">
        <v>1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0.39224660318065002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0.39224660318065002</v>
      </c>
    </row>
    <row r="3711" spans="1:31" x14ac:dyDescent="0.25">
      <c r="A3711">
        <v>1633551</v>
      </c>
      <c r="B3711">
        <v>1</v>
      </c>
      <c r="C3711" t="s">
        <v>81</v>
      </c>
      <c r="D3711" t="s">
        <v>128</v>
      </c>
      <c r="E3711" t="s">
        <v>140</v>
      </c>
      <c r="F3711" t="s">
        <v>2237</v>
      </c>
      <c r="G3711" t="s">
        <v>161</v>
      </c>
      <c r="H3711" t="s">
        <v>134</v>
      </c>
      <c r="I3711" t="s">
        <v>191</v>
      </c>
      <c r="J3711" t="s">
        <v>136</v>
      </c>
      <c r="K3711" t="s">
        <v>137</v>
      </c>
      <c r="L3711" t="s">
        <v>10814</v>
      </c>
      <c r="M3711" t="s">
        <v>10815</v>
      </c>
      <c r="N3711">
        <v>6.3888879999999997E-3</v>
      </c>
      <c r="O3711">
        <v>0</v>
      </c>
      <c r="P3711">
        <v>1002</v>
      </c>
      <c r="Q3711">
        <v>3</v>
      </c>
      <c r="R3711">
        <v>12</v>
      </c>
      <c r="S3711">
        <v>13</v>
      </c>
      <c r="T3711">
        <v>127</v>
      </c>
      <c r="U3711">
        <v>0</v>
      </c>
      <c r="V3711">
        <v>0</v>
      </c>
      <c r="W3711">
        <v>0</v>
      </c>
      <c r="X3711">
        <v>0.85696489960135147</v>
      </c>
      <c r="Y3711">
        <v>0.30599909734117559</v>
      </c>
      <c r="Z3711">
        <v>4.0631564338230564E-2</v>
      </c>
      <c r="AA3711">
        <v>0.3672795943654828</v>
      </c>
      <c r="AB3711">
        <v>0.42032448758232271</v>
      </c>
      <c r="AC3711">
        <v>0</v>
      </c>
      <c r="AD3711">
        <v>0</v>
      </c>
      <c r="AE3711">
        <v>1.9911996432285632</v>
      </c>
    </row>
    <row r="3712" spans="1:31" x14ac:dyDescent="0.25">
      <c r="A3712">
        <v>1633737</v>
      </c>
      <c r="B3712">
        <v>1</v>
      </c>
      <c r="C3712" t="s">
        <v>81</v>
      </c>
      <c r="D3712" t="s">
        <v>119</v>
      </c>
      <c r="E3712" t="s">
        <v>178</v>
      </c>
      <c r="F3712" t="s">
        <v>10816</v>
      </c>
      <c r="G3712" t="s">
        <v>227</v>
      </c>
      <c r="H3712" t="s">
        <v>149</v>
      </c>
      <c r="I3712" t="s">
        <v>135</v>
      </c>
      <c r="J3712" t="s">
        <v>136</v>
      </c>
      <c r="K3712" t="s">
        <v>137</v>
      </c>
      <c r="L3712" t="s">
        <v>10817</v>
      </c>
      <c r="M3712" t="s">
        <v>10818</v>
      </c>
      <c r="N3712">
        <v>2.2827777770000002</v>
      </c>
      <c r="O3712">
        <v>0</v>
      </c>
      <c r="P3712">
        <v>58</v>
      </c>
      <c r="Q3712">
        <v>0</v>
      </c>
      <c r="R3712">
        <v>1</v>
      </c>
      <c r="S3712">
        <v>0</v>
      </c>
      <c r="T3712">
        <v>4</v>
      </c>
      <c r="U3712">
        <v>0</v>
      </c>
      <c r="V3712">
        <v>0</v>
      </c>
      <c r="W3712">
        <v>0</v>
      </c>
      <c r="X3712">
        <v>9.9527239620253614</v>
      </c>
      <c r="Y3712">
        <v>0</v>
      </c>
      <c r="Z3712">
        <v>0</v>
      </c>
      <c r="AA3712">
        <v>0</v>
      </c>
      <c r="AB3712">
        <v>2.093815717770251</v>
      </c>
      <c r="AC3712">
        <v>0</v>
      </c>
      <c r="AD3712">
        <v>0</v>
      </c>
      <c r="AE3712">
        <v>12.046539679795613</v>
      </c>
    </row>
    <row r="3713" spans="1:31" x14ac:dyDescent="0.25">
      <c r="A3713">
        <v>1633399</v>
      </c>
      <c r="B3713">
        <v>1</v>
      </c>
      <c r="C3713" t="s">
        <v>81</v>
      </c>
      <c r="D3713" t="s">
        <v>113</v>
      </c>
      <c r="E3713" t="s">
        <v>178</v>
      </c>
      <c r="F3713" t="s">
        <v>10819</v>
      </c>
      <c r="G3713" t="s">
        <v>227</v>
      </c>
      <c r="H3713" t="s">
        <v>149</v>
      </c>
      <c r="I3713" t="s">
        <v>135</v>
      </c>
      <c r="J3713" t="s">
        <v>136</v>
      </c>
      <c r="K3713" t="s">
        <v>137</v>
      </c>
      <c r="L3713" t="s">
        <v>10820</v>
      </c>
      <c r="M3713" t="s">
        <v>10821</v>
      </c>
      <c r="N3713">
        <v>2.2944444439999998</v>
      </c>
      <c r="O3713">
        <v>0</v>
      </c>
      <c r="P3713">
        <v>67</v>
      </c>
      <c r="Q3713">
        <v>0</v>
      </c>
      <c r="R3713">
        <v>0</v>
      </c>
      <c r="S3713">
        <v>0</v>
      </c>
      <c r="T3713">
        <v>8</v>
      </c>
      <c r="U3713">
        <v>0</v>
      </c>
      <c r="V3713">
        <v>0</v>
      </c>
      <c r="W3713">
        <v>0</v>
      </c>
      <c r="X3713">
        <v>28.92451838211095</v>
      </c>
      <c r="Y3713">
        <v>0</v>
      </c>
      <c r="Z3713">
        <v>0</v>
      </c>
      <c r="AA3713">
        <v>0</v>
      </c>
      <c r="AB3713">
        <v>19.310926936290759</v>
      </c>
      <c r="AC3713">
        <v>0</v>
      </c>
      <c r="AD3713">
        <v>0</v>
      </c>
      <c r="AE3713">
        <v>48.235445318401709</v>
      </c>
    </row>
    <row r="3714" spans="1:31" x14ac:dyDescent="0.25">
      <c r="A3714">
        <v>1634673</v>
      </c>
      <c r="B3714">
        <v>1</v>
      </c>
      <c r="C3714" t="s">
        <v>81</v>
      </c>
      <c r="D3714" t="s">
        <v>127</v>
      </c>
      <c r="E3714" t="s">
        <v>131</v>
      </c>
      <c r="F3714" t="s">
        <v>10822</v>
      </c>
      <c r="G3714" t="s">
        <v>585</v>
      </c>
      <c r="H3714" t="s">
        <v>134</v>
      </c>
      <c r="I3714" t="s">
        <v>135</v>
      </c>
      <c r="J3714" t="s">
        <v>136</v>
      </c>
      <c r="K3714" t="s">
        <v>137</v>
      </c>
      <c r="L3714" t="s">
        <v>10823</v>
      </c>
      <c r="M3714" t="s">
        <v>10824</v>
      </c>
      <c r="N3714">
        <v>10.629166666</v>
      </c>
      <c r="O3714">
        <v>0</v>
      </c>
      <c r="P3714">
        <v>2</v>
      </c>
      <c r="Q3714">
        <v>0</v>
      </c>
      <c r="R3714">
        <v>7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0.10505436196509584</v>
      </c>
      <c r="Y3714">
        <v>0</v>
      </c>
      <c r="Z3714">
        <v>19.41252951525037</v>
      </c>
      <c r="AA3714">
        <v>0</v>
      </c>
      <c r="AB3714">
        <v>0</v>
      </c>
      <c r="AC3714">
        <v>0</v>
      </c>
      <c r="AD3714">
        <v>0</v>
      </c>
      <c r="AE3714">
        <v>19.517583877215465</v>
      </c>
    </row>
    <row r="3715" spans="1:31" x14ac:dyDescent="0.25">
      <c r="A3715">
        <v>1633445</v>
      </c>
      <c r="B3715">
        <v>1</v>
      </c>
      <c r="C3715" t="s">
        <v>81</v>
      </c>
      <c r="D3715" t="s">
        <v>127</v>
      </c>
      <c r="E3715" t="s">
        <v>204</v>
      </c>
      <c r="F3715" t="s">
        <v>10825</v>
      </c>
      <c r="G3715" t="s">
        <v>161</v>
      </c>
      <c r="H3715" t="s">
        <v>134</v>
      </c>
      <c r="I3715" t="s">
        <v>135</v>
      </c>
      <c r="J3715" t="s">
        <v>136</v>
      </c>
      <c r="K3715" t="s">
        <v>137</v>
      </c>
      <c r="L3715" t="s">
        <v>10826</v>
      </c>
      <c r="M3715" t="s">
        <v>10827</v>
      </c>
      <c r="N3715">
        <v>9.5075000000000003</v>
      </c>
      <c r="O3715">
        <v>3</v>
      </c>
      <c r="P3715">
        <v>110</v>
      </c>
      <c r="Q3715">
        <v>92</v>
      </c>
      <c r="R3715">
        <v>160</v>
      </c>
      <c r="S3715">
        <v>11</v>
      </c>
      <c r="T3715">
        <v>15</v>
      </c>
      <c r="U3715">
        <v>0</v>
      </c>
      <c r="V3715">
        <v>1</v>
      </c>
      <c r="W3715">
        <v>3.9964486119079292</v>
      </c>
      <c r="X3715">
        <v>154.92873655953738</v>
      </c>
      <c r="Y3715">
        <v>231.95876019343322</v>
      </c>
      <c r="Z3715">
        <v>279.86557545467696</v>
      </c>
      <c r="AA3715">
        <v>1005.9201764135785</v>
      </c>
      <c r="AB3715">
        <v>134.35020703250339</v>
      </c>
      <c r="AC3715">
        <v>0</v>
      </c>
      <c r="AD3715">
        <v>10.449208036970989</v>
      </c>
      <c r="AE3715">
        <v>1821.4691123026084</v>
      </c>
    </row>
    <row r="3716" spans="1:31" x14ac:dyDescent="0.25">
      <c r="A3716">
        <v>1633691</v>
      </c>
      <c r="B3716">
        <v>1</v>
      </c>
      <c r="C3716" t="s">
        <v>80</v>
      </c>
      <c r="D3716" t="s">
        <v>93</v>
      </c>
      <c r="E3716" t="s">
        <v>140</v>
      </c>
      <c r="F3716" t="s">
        <v>7279</v>
      </c>
      <c r="G3716" t="s">
        <v>148</v>
      </c>
      <c r="H3716" t="s">
        <v>134</v>
      </c>
      <c r="I3716" t="s">
        <v>135</v>
      </c>
      <c r="J3716" t="s">
        <v>136</v>
      </c>
      <c r="K3716" t="s">
        <v>143</v>
      </c>
      <c r="L3716" t="s">
        <v>10713</v>
      </c>
      <c r="M3716" t="s">
        <v>10828</v>
      </c>
      <c r="N3716">
        <v>0.48333333299999998</v>
      </c>
      <c r="O3716">
        <v>4</v>
      </c>
      <c r="P3716">
        <v>3563</v>
      </c>
      <c r="Q3716">
        <v>114</v>
      </c>
      <c r="R3716">
        <v>934</v>
      </c>
      <c r="S3716">
        <v>56</v>
      </c>
      <c r="T3716">
        <v>777</v>
      </c>
      <c r="U3716">
        <v>2</v>
      </c>
      <c r="V3716">
        <v>1</v>
      </c>
      <c r="W3716">
        <v>0.91878825014328336</v>
      </c>
      <c r="X3716">
        <v>307.35076709191242</v>
      </c>
      <c r="Y3716">
        <v>125.56119217716771</v>
      </c>
      <c r="Z3716">
        <v>298.74003235237564</v>
      </c>
      <c r="AA3716">
        <v>222.24136650956834</v>
      </c>
      <c r="AB3716">
        <v>443.84646264641577</v>
      </c>
      <c r="AC3716">
        <v>74.285838391838681</v>
      </c>
      <c r="AD3716">
        <v>23.9408865562302</v>
      </c>
      <c r="AE3716">
        <v>1496.8853339756522</v>
      </c>
    </row>
    <row r="3717" spans="1:31" x14ac:dyDescent="0.25">
      <c r="A3717">
        <v>1633545</v>
      </c>
      <c r="B3717">
        <v>1</v>
      </c>
      <c r="C3717" t="s">
        <v>81</v>
      </c>
      <c r="D3717" t="s">
        <v>121</v>
      </c>
      <c r="E3717" t="s">
        <v>140</v>
      </c>
      <c r="F3717" t="s">
        <v>5395</v>
      </c>
      <c r="G3717" t="s">
        <v>161</v>
      </c>
      <c r="H3717" t="s">
        <v>134</v>
      </c>
      <c r="I3717" t="s">
        <v>191</v>
      </c>
      <c r="J3717" t="s">
        <v>136</v>
      </c>
      <c r="K3717" t="s">
        <v>137</v>
      </c>
      <c r="L3717" t="s">
        <v>10829</v>
      </c>
      <c r="M3717" t="s">
        <v>10830</v>
      </c>
      <c r="N3717">
        <v>7.7777769999999996E-3</v>
      </c>
      <c r="O3717">
        <v>0</v>
      </c>
      <c r="P3717">
        <v>1210</v>
      </c>
      <c r="Q3717">
        <v>1</v>
      </c>
      <c r="R3717">
        <v>49</v>
      </c>
      <c r="S3717">
        <v>5</v>
      </c>
      <c r="T3717">
        <v>58</v>
      </c>
      <c r="U3717">
        <v>0</v>
      </c>
      <c r="V3717">
        <v>0</v>
      </c>
      <c r="W3717">
        <v>0</v>
      </c>
      <c r="X3717">
        <v>1.0582740712263747</v>
      </c>
      <c r="Y3717">
        <v>0</v>
      </c>
      <c r="Z3717">
        <v>2.5023077307355559E-2</v>
      </c>
      <c r="AA3717">
        <v>9.1456491798349998E-2</v>
      </c>
      <c r="AB3717">
        <v>0.18487302072803669</v>
      </c>
      <c r="AC3717">
        <v>0</v>
      </c>
      <c r="AD3717">
        <v>0</v>
      </c>
      <c r="AE3717">
        <v>1.3596266610601171</v>
      </c>
    </row>
    <row r="3718" spans="1:31" x14ac:dyDescent="0.25">
      <c r="A3718">
        <v>1634627</v>
      </c>
      <c r="B3718">
        <v>1</v>
      </c>
      <c r="C3718" t="s">
        <v>80</v>
      </c>
      <c r="D3718" t="s">
        <v>92</v>
      </c>
      <c r="E3718" t="s">
        <v>362</v>
      </c>
      <c r="F3718" t="s">
        <v>10831</v>
      </c>
      <c r="G3718" t="s">
        <v>900</v>
      </c>
      <c r="H3718" t="s">
        <v>149</v>
      </c>
      <c r="I3718" t="s">
        <v>135</v>
      </c>
      <c r="J3718" t="s">
        <v>136</v>
      </c>
      <c r="K3718" t="s">
        <v>137</v>
      </c>
      <c r="L3718" t="s">
        <v>10832</v>
      </c>
      <c r="M3718" t="s">
        <v>10833</v>
      </c>
      <c r="N3718">
        <v>1.669444444</v>
      </c>
      <c r="O3718">
        <v>0</v>
      </c>
      <c r="P3718">
        <v>21</v>
      </c>
      <c r="Q3718">
        <v>0</v>
      </c>
      <c r="R3718">
        <v>0</v>
      </c>
      <c r="S3718">
        <v>0</v>
      </c>
      <c r="T3718">
        <v>2</v>
      </c>
      <c r="U3718">
        <v>0</v>
      </c>
      <c r="V3718">
        <v>0</v>
      </c>
      <c r="W3718">
        <v>0</v>
      </c>
      <c r="X3718">
        <v>9.0444020596376937</v>
      </c>
      <c r="Y3718">
        <v>0</v>
      </c>
      <c r="Z3718">
        <v>0</v>
      </c>
      <c r="AA3718">
        <v>0</v>
      </c>
      <c r="AB3718">
        <v>7.121549793621468</v>
      </c>
      <c r="AC3718">
        <v>0</v>
      </c>
      <c r="AD3718">
        <v>0</v>
      </c>
      <c r="AE3718">
        <v>16.165951853259163</v>
      </c>
    </row>
    <row r="3719" spans="1:31" x14ac:dyDescent="0.25">
      <c r="A3719">
        <v>1633299</v>
      </c>
      <c r="B3719">
        <v>1</v>
      </c>
      <c r="C3719" t="s">
        <v>80</v>
      </c>
      <c r="D3719" t="s">
        <v>84</v>
      </c>
      <c r="E3719" t="s">
        <v>146</v>
      </c>
      <c r="F3719" t="s">
        <v>4156</v>
      </c>
      <c r="G3719" t="s">
        <v>1492</v>
      </c>
      <c r="H3719" t="s">
        <v>149</v>
      </c>
      <c r="I3719" t="s">
        <v>135</v>
      </c>
      <c r="J3719" t="s">
        <v>136</v>
      </c>
      <c r="K3719" t="s">
        <v>137</v>
      </c>
      <c r="L3719" t="s">
        <v>10834</v>
      </c>
      <c r="M3719" t="s">
        <v>10835</v>
      </c>
      <c r="N3719">
        <v>2.0074999999999998</v>
      </c>
      <c r="O3719">
        <v>0</v>
      </c>
      <c r="P3719">
        <v>755</v>
      </c>
      <c r="Q3719">
        <v>0</v>
      </c>
      <c r="R3719">
        <v>0</v>
      </c>
      <c r="S3719">
        <v>0</v>
      </c>
      <c r="T3719">
        <v>42</v>
      </c>
      <c r="U3719">
        <v>0</v>
      </c>
      <c r="V3719">
        <v>0</v>
      </c>
      <c r="W3719">
        <v>0</v>
      </c>
      <c r="X3719">
        <v>395.20572841547283</v>
      </c>
      <c r="Y3719">
        <v>0</v>
      </c>
      <c r="Z3719">
        <v>0</v>
      </c>
      <c r="AA3719">
        <v>0</v>
      </c>
      <c r="AB3719">
        <v>44.645939838425178</v>
      </c>
      <c r="AC3719">
        <v>0</v>
      </c>
      <c r="AD3719">
        <v>0</v>
      </c>
      <c r="AE3719">
        <v>439.85166825389803</v>
      </c>
    </row>
    <row r="3720" spans="1:31" x14ac:dyDescent="0.25">
      <c r="A3720">
        <v>1633651</v>
      </c>
      <c r="B3720">
        <v>1</v>
      </c>
      <c r="C3720" t="s">
        <v>81</v>
      </c>
      <c r="D3720" t="s">
        <v>120</v>
      </c>
      <c r="E3720" t="s">
        <v>140</v>
      </c>
      <c r="F3720" t="s">
        <v>10836</v>
      </c>
      <c r="G3720" t="s">
        <v>235</v>
      </c>
      <c r="H3720" t="s">
        <v>134</v>
      </c>
      <c r="I3720" t="s">
        <v>135</v>
      </c>
      <c r="J3720" t="s">
        <v>136</v>
      </c>
      <c r="K3720" t="s">
        <v>143</v>
      </c>
      <c r="L3720" t="s">
        <v>10837</v>
      </c>
      <c r="M3720" t="s">
        <v>10838</v>
      </c>
      <c r="N3720">
        <v>0.92722222200000004</v>
      </c>
      <c r="O3720">
        <v>0</v>
      </c>
      <c r="P3720">
        <v>0</v>
      </c>
      <c r="Q3720">
        <v>52</v>
      </c>
      <c r="R3720">
        <v>120</v>
      </c>
      <c r="S3720">
        <v>3</v>
      </c>
      <c r="T3720">
        <v>9</v>
      </c>
      <c r="U3720">
        <v>0</v>
      </c>
      <c r="V3720">
        <v>0</v>
      </c>
      <c r="W3720">
        <v>0</v>
      </c>
      <c r="X3720">
        <v>0</v>
      </c>
      <c r="Y3720">
        <v>100.28771254947551</v>
      </c>
      <c r="Z3720">
        <v>32.167576346469851</v>
      </c>
      <c r="AA3720">
        <v>2.8007552735354793</v>
      </c>
      <c r="AB3720">
        <v>12.289018533464759</v>
      </c>
      <c r="AC3720">
        <v>0</v>
      </c>
      <c r="AD3720">
        <v>0</v>
      </c>
      <c r="AE3720">
        <v>147.54506270294561</v>
      </c>
    </row>
    <row r="3721" spans="1:31" x14ac:dyDescent="0.25">
      <c r="A3721">
        <v>1633485</v>
      </c>
      <c r="B3721">
        <v>1</v>
      </c>
      <c r="C3721" t="s">
        <v>81</v>
      </c>
      <c r="D3721" t="s">
        <v>113</v>
      </c>
      <c r="E3721" t="s">
        <v>178</v>
      </c>
      <c r="F3721" t="s">
        <v>10839</v>
      </c>
      <c r="G3721" t="s">
        <v>187</v>
      </c>
      <c r="H3721" t="s">
        <v>149</v>
      </c>
      <c r="I3721" t="s">
        <v>135</v>
      </c>
      <c r="J3721" t="s">
        <v>136</v>
      </c>
      <c r="K3721" t="s">
        <v>137</v>
      </c>
      <c r="L3721" t="s">
        <v>10840</v>
      </c>
      <c r="M3721" t="s">
        <v>10841</v>
      </c>
      <c r="N3721">
        <v>0.93444444400000004</v>
      </c>
      <c r="O3721">
        <v>0</v>
      </c>
      <c r="P3721">
        <v>18</v>
      </c>
      <c r="Q3721">
        <v>0</v>
      </c>
      <c r="R3721">
        <v>12</v>
      </c>
      <c r="S3721">
        <v>0</v>
      </c>
      <c r="T3721">
        <v>1</v>
      </c>
      <c r="U3721">
        <v>0</v>
      </c>
      <c r="V3721">
        <v>0</v>
      </c>
      <c r="W3721">
        <v>0</v>
      </c>
      <c r="X3721">
        <v>2.7530976514646848</v>
      </c>
      <c r="Y3721">
        <v>0</v>
      </c>
      <c r="Z3721">
        <v>3.9138268640766256</v>
      </c>
      <c r="AA3721">
        <v>0</v>
      </c>
      <c r="AB3721">
        <v>0</v>
      </c>
      <c r="AC3721">
        <v>0</v>
      </c>
      <c r="AD3721">
        <v>0</v>
      </c>
      <c r="AE3721">
        <v>6.6669245155413108</v>
      </c>
    </row>
    <row r="3722" spans="1:31" x14ac:dyDescent="0.25">
      <c r="A3722">
        <v>1633628</v>
      </c>
      <c r="B3722">
        <v>1</v>
      </c>
      <c r="C3722" t="s">
        <v>81</v>
      </c>
      <c r="D3722" t="s">
        <v>121</v>
      </c>
      <c r="E3722" t="s">
        <v>131</v>
      </c>
      <c r="F3722" t="s">
        <v>9798</v>
      </c>
      <c r="G3722" t="s">
        <v>195</v>
      </c>
      <c r="H3722" t="s">
        <v>134</v>
      </c>
      <c r="I3722" t="s">
        <v>135</v>
      </c>
      <c r="J3722" t="s">
        <v>136</v>
      </c>
      <c r="K3722" t="s">
        <v>137</v>
      </c>
      <c r="L3722" t="s">
        <v>10842</v>
      </c>
      <c r="M3722" t="s">
        <v>10843</v>
      </c>
      <c r="N3722">
        <v>2.2669444439999999</v>
      </c>
      <c r="O3722">
        <v>0</v>
      </c>
      <c r="P3722">
        <v>127</v>
      </c>
      <c r="Q3722">
        <v>0</v>
      </c>
      <c r="R3722">
        <v>1</v>
      </c>
      <c r="S3722">
        <v>0</v>
      </c>
      <c r="T3722">
        <v>9</v>
      </c>
      <c r="U3722">
        <v>0</v>
      </c>
      <c r="V3722">
        <v>0</v>
      </c>
      <c r="W3722">
        <v>0</v>
      </c>
      <c r="X3722">
        <v>28.958528729651157</v>
      </c>
      <c r="Y3722">
        <v>0</v>
      </c>
      <c r="Z3722">
        <v>0.1988712424014728</v>
      </c>
      <c r="AA3722">
        <v>0</v>
      </c>
      <c r="AB3722">
        <v>25.395652071067463</v>
      </c>
      <c r="AC3722">
        <v>0</v>
      </c>
      <c r="AD3722">
        <v>0</v>
      </c>
      <c r="AE3722">
        <v>54.55305204312009</v>
      </c>
    </row>
    <row r="3723" spans="1:31" x14ac:dyDescent="0.25">
      <c r="A3723">
        <v>1634696</v>
      </c>
      <c r="B3723">
        <v>1</v>
      </c>
      <c r="C3723" t="s">
        <v>80</v>
      </c>
      <c r="D3723" t="s">
        <v>103</v>
      </c>
      <c r="E3723" t="s">
        <v>178</v>
      </c>
      <c r="F3723" t="s">
        <v>10844</v>
      </c>
      <c r="G3723" t="s">
        <v>187</v>
      </c>
      <c r="H3723" t="s">
        <v>149</v>
      </c>
      <c r="I3723" t="s">
        <v>135</v>
      </c>
      <c r="J3723" t="s">
        <v>136</v>
      </c>
      <c r="K3723" t="s">
        <v>137</v>
      </c>
      <c r="L3723" t="s">
        <v>10845</v>
      </c>
      <c r="M3723" t="s">
        <v>10846</v>
      </c>
      <c r="N3723">
        <v>2.3650000000000002</v>
      </c>
      <c r="O3723">
        <v>0</v>
      </c>
      <c r="P3723">
        <v>17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20.367875277049276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20.367875277049276</v>
      </c>
    </row>
    <row r="3724" spans="1:31" x14ac:dyDescent="0.25">
      <c r="A3724">
        <v>1633342</v>
      </c>
      <c r="B3724">
        <v>1</v>
      </c>
      <c r="C3724" t="s">
        <v>81</v>
      </c>
      <c r="D3724" t="s">
        <v>124</v>
      </c>
      <c r="E3724" t="s">
        <v>178</v>
      </c>
      <c r="F3724" t="s">
        <v>10847</v>
      </c>
      <c r="G3724" t="s">
        <v>227</v>
      </c>
      <c r="H3724" t="s">
        <v>149</v>
      </c>
      <c r="I3724" t="s">
        <v>135</v>
      </c>
      <c r="J3724" t="s">
        <v>136</v>
      </c>
      <c r="K3724" t="s">
        <v>137</v>
      </c>
      <c r="L3724" t="s">
        <v>10848</v>
      </c>
      <c r="M3724" t="s">
        <v>10849</v>
      </c>
      <c r="N3724">
        <v>1.0677777770000001</v>
      </c>
      <c r="O3724">
        <v>0</v>
      </c>
      <c r="P3724">
        <v>23</v>
      </c>
      <c r="Q3724">
        <v>0</v>
      </c>
      <c r="R3724">
        <v>3</v>
      </c>
      <c r="S3724">
        <v>0</v>
      </c>
      <c r="T3724">
        <v>12</v>
      </c>
      <c r="U3724">
        <v>0</v>
      </c>
      <c r="V3724">
        <v>0</v>
      </c>
      <c r="W3724">
        <v>0</v>
      </c>
      <c r="X3724">
        <v>4.5333063772037221</v>
      </c>
      <c r="Y3724">
        <v>0</v>
      </c>
      <c r="Z3724">
        <v>0.38066755898080007</v>
      </c>
      <c r="AA3724">
        <v>0</v>
      </c>
      <c r="AB3724">
        <v>1.5225917757427365</v>
      </c>
      <c r="AC3724">
        <v>0</v>
      </c>
      <c r="AD3724">
        <v>0</v>
      </c>
      <c r="AE3724">
        <v>6.4365657119272583</v>
      </c>
    </row>
    <row r="3725" spans="1:31" x14ac:dyDescent="0.25">
      <c r="A3725">
        <v>1633316</v>
      </c>
      <c r="B3725">
        <v>1</v>
      </c>
      <c r="C3725" t="s">
        <v>80</v>
      </c>
      <c r="D3725" t="s">
        <v>103</v>
      </c>
      <c r="E3725" t="s">
        <v>178</v>
      </c>
      <c r="F3725" t="s">
        <v>10850</v>
      </c>
      <c r="G3725" t="s">
        <v>227</v>
      </c>
      <c r="H3725" t="s">
        <v>149</v>
      </c>
      <c r="I3725" t="s">
        <v>135</v>
      </c>
      <c r="J3725" t="s">
        <v>136</v>
      </c>
      <c r="K3725" t="s">
        <v>137</v>
      </c>
      <c r="L3725" t="s">
        <v>10851</v>
      </c>
      <c r="M3725" t="s">
        <v>10852</v>
      </c>
      <c r="N3725">
        <v>1.276944444</v>
      </c>
      <c r="O3725">
        <v>0</v>
      </c>
      <c r="P3725">
        <v>96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32.943710680259684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32.943710680259684</v>
      </c>
    </row>
    <row r="3726" spans="1:31" x14ac:dyDescent="0.25">
      <c r="A3726">
        <v>1634882</v>
      </c>
      <c r="B3726">
        <v>1</v>
      </c>
      <c r="C3726" t="s">
        <v>80</v>
      </c>
      <c r="D3726" t="s">
        <v>97</v>
      </c>
      <c r="E3726" t="s">
        <v>140</v>
      </c>
      <c r="F3726" t="s">
        <v>10853</v>
      </c>
      <c r="G3726" t="s">
        <v>161</v>
      </c>
      <c r="H3726" t="s">
        <v>134</v>
      </c>
      <c r="I3726" t="s">
        <v>135</v>
      </c>
      <c r="J3726" t="s">
        <v>136</v>
      </c>
      <c r="K3726" t="s">
        <v>137</v>
      </c>
      <c r="L3726" t="s">
        <v>10854</v>
      </c>
      <c r="M3726" t="s">
        <v>10855</v>
      </c>
      <c r="N3726">
        <v>0.54666666600000002</v>
      </c>
      <c r="O3726">
        <v>1</v>
      </c>
      <c r="P3726">
        <v>237</v>
      </c>
      <c r="Q3726">
        <v>2</v>
      </c>
      <c r="R3726">
        <v>11</v>
      </c>
      <c r="S3726">
        <v>7</v>
      </c>
      <c r="T3726">
        <v>24</v>
      </c>
      <c r="U3726">
        <v>0</v>
      </c>
      <c r="V3726">
        <v>0</v>
      </c>
      <c r="W3726">
        <v>0.63052157612339998</v>
      </c>
      <c r="X3726">
        <v>29.691067886102715</v>
      </c>
      <c r="Y3726">
        <v>0.17070045229506664</v>
      </c>
      <c r="Z3726">
        <v>0.45253658731594665</v>
      </c>
      <c r="AA3726">
        <v>13.568231896693748</v>
      </c>
      <c r="AB3726">
        <v>4.569783478333628</v>
      </c>
      <c r="AC3726">
        <v>0</v>
      </c>
      <c r="AD3726">
        <v>0</v>
      </c>
      <c r="AE3726">
        <v>49.082841876864499</v>
      </c>
    </row>
    <row r="3727" spans="1:31" x14ac:dyDescent="0.25">
      <c r="A3727">
        <v>1634716</v>
      </c>
      <c r="B3727">
        <v>1</v>
      </c>
      <c r="C3727" t="s">
        <v>80</v>
      </c>
      <c r="D3727" t="s">
        <v>96</v>
      </c>
      <c r="E3727" t="s">
        <v>152</v>
      </c>
      <c r="F3727" t="s">
        <v>10856</v>
      </c>
      <c r="G3727" t="s">
        <v>168</v>
      </c>
      <c r="H3727" t="s">
        <v>149</v>
      </c>
      <c r="I3727" t="s">
        <v>135</v>
      </c>
      <c r="J3727" t="s">
        <v>136</v>
      </c>
      <c r="K3727" t="s">
        <v>137</v>
      </c>
      <c r="L3727" t="s">
        <v>10857</v>
      </c>
      <c r="M3727" t="s">
        <v>10858</v>
      </c>
      <c r="N3727">
        <v>7.3561111109999997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6.3628381910278229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6.3628381910278229</v>
      </c>
    </row>
    <row r="3728" spans="1:31" x14ac:dyDescent="0.25">
      <c r="A3728">
        <v>1633608</v>
      </c>
      <c r="B3728">
        <v>1</v>
      </c>
      <c r="C3728" t="s">
        <v>80</v>
      </c>
      <c r="D3728" t="s">
        <v>105</v>
      </c>
      <c r="E3728" t="s">
        <v>146</v>
      </c>
      <c r="F3728" t="s">
        <v>10859</v>
      </c>
      <c r="G3728" t="s">
        <v>227</v>
      </c>
      <c r="H3728" t="s">
        <v>149</v>
      </c>
      <c r="I3728" t="s">
        <v>135</v>
      </c>
      <c r="J3728" t="s">
        <v>136</v>
      </c>
      <c r="K3728" t="s">
        <v>137</v>
      </c>
      <c r="L3728" t="s">
        <v>10860</v>
      </c>
      <c r="M3728" t="s">
        <v>10861</v>
      </c>
      <c r="N3728">
        <v>1.7008333330000001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3</v>
      </c>
      <c r="U3728">
        <v>0</v>
      </c>
      <c r="V3728">
        <v>3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2.5179659338229077</v>
      </c>
      <c r="AC3728">
        <v>0</v>
      </c>
      <c r="AD3728">
        <v>158.57691379197465</v>
      </c>
      <c r="AE3728">
        <v>161.09487972579757</v>
      </c>
    </row>
    <row r="3729" spans="1:31" x14ac:dyDescent="0.25">
      <c r="A3729">
        <v>1634690</v>
      </c>
      <c r="B3729">
        <v>1</v>
      </c>
      <c r="C3729" t="s">
        <v>80</v>
      </c>
      <c r="D3729" t="s">
        <v>106</v>
      </c>
      <c r="E3729" t="s">
        <v>131</v>
      </c>
      <c r="F3729" t="s">
        <v>10862</v>
      </c>
      <c r="G3729" t="s">
        <v>195</v>
      </c>
      <c r="H3729" t="s">
        <v>134</v>
      </c>
      <c r="I3729" t="s">
        <v>135</v>
      </c>
      <c r="J3729" t="s">
        <v>136</v>
      </c>
      <c r="K3729" t="s">
        <v>137</v>
      </c>
      <c r="L3729" t="s">
        <v>10863</v>
      </c>
      <c r="M3729" t="s">
        <v>10864</v>
      </c>
      <c r="N3729">
        <v>2.136666666</v>
      </c>
      <c r="O3729">
        <v>0</v>
      </c>
      <c r="P3729">
        <v>42</v>
      </c>
      <c r="Q3729">
        <v>0</v>
      </c>
      <c r="R3729">
        <v>1</v>
      </c>
      <c r="S3729">
        <v>0</v>
      </c>
      <c r="T3729">
        <v>6</v>
      </c>
      <c r="U3729">
        <v>0</v>
      </c>
      <c r="V3729">
        <v>0</v>
      </c>
      <c r="W3729">
        <v>0</v>
      </c>
      <c r="X3729">
        <v>17.678678280531393</v>
      </c>
      <c r="Y3729">
        <v>0</v>
      </c>
      <c r="Z3729">
        <v>0</v>
      </c>
      <c r="AA3729">
        <v>0</v>
      </c>
      <c r="AB3729">
        <v>10.790741147126351</v>
      </c>
      <c r="AC3729">
        <v>0</v>
      </c>
      <c r="AD3729">
        <v>0</v>
      </c>
      <c r="AE3729">
        <v>28.469419427657744</v>
      </c>
    </row>
    <row r="3730" spans="1:31" x14ac:dyDescent="0.25">
      <c r="A3730">
        <v>1633508</v>
      </c>
      <c r="B3730">
        <v>1</v>
      </c>
      <c r="C3730" t="s">
        <v>80</v>
      </c>
      <c r="D3730" t="s">
        <v>93</v>
      </c>
      <c r="E3730" t="s">
        <v>178</v>
      </c>
      <c r="F3730" t="s">
        <v>10865</v>
      </c>
      <c r="G3730" t="s">
        <v>227</v>
      </c>
      <c r="H3730" t="s">
        <v>149</v>
      </c>
      <c r="I3730" t="s">
        <v>135</v>
      </c>
      <c r="J3730" t="s">
        <v>136</v>
      </c>
      <c r="K3730" t="s">
        <v>137</v>
      </c>
      <c r="L3730" t="s">
        <v>10866</v>
      </c>
      <c r="M3730" t="s">
        <v>10867</v>
      </c>
      <c r="N3730">
        <v>7.0549999999999997</v>
      </c>
      <c r="O3730">
        <v>0</v>
      </c>
      <c r="P3730">
        <v>1</v>
      </c>
      <c r="Q3730">
        <v>0</v>
      </c>
      <c r="R3730">
        <v>6</v>
      </c>
      <c r="S3730">
        <v>0</v>
      </c>
      <c r="T3730">
        <v>2</v>
      </c>
      <c r="U3730">
        <v>0</v>
      </c>
      <c r="V3730">
        <v>0</v>
      </c>
      <c r="W3730">
        <v>0</v>
      </c>
      <c r="X3730">
        <v>3.04533044633604</v>
      </c>
      <c r="Y3730">
        <v>0</v>
      </c>
      <c r="Z3730">
        <v>26.828574489478129</v>
      </c>
      <c r="AA3730">
        <v>0</v>
      </c>
      <c r="AB3730">
        <v>12.876696749052748</v>
      </c>
      <c r="AC3730">
        <v>0</v>
      </c>
      <c r="AD3730">
        <v>0</v>
      </c>
      <c r="AE3730">
        <v>42.750601684866915</v>
      </c>
    </row>
    <row r="3731" spans="1:31" x14ac:dyDescent="0.25">
      <c r="A3731">
        <v>1634653</v>
      </c>
      <c r="B3731">
        <v>1</v>
      </c>
      <c r="C3731" t="s">
        <v>80</v>
      </c>
      <c r="D3731" t="s">
        <v>100</v>
      </c>
      <c r="E3731" t="s">
        <v>131</v>
      </c>
      <c r="F3731" t="s">
        <v>7694</v>
      </c>
      <c r="G3731" t="s">
        <v>142</v>
      </c>
      <c r="H3731" t="s">
        <v>134</v>
      </c>
      <c r="I3731" t="s">
        <v>135</v>
      </c>
      <c r="J3731" t="s">
        <v>136</v>
      </c>
      <c r="K3731" t="s">
        <v>143</v>
      </c>
      <c r="L3731" t="s">
        <v>10868</v>
      </c>
      <c r="M3731" t="s">
        <v>10869</v>
      </c>
      <c r="N3731">
        <v>0.99694444400000004</v>
      </c>
      <c r="O3731">
        <v>0</v>
      </c>
      <c r="P3731">
        <v>360</v>
      </c>
      <c r="Q3731">
        <v>0</v>
      </c>
      <c r="R3731">
        <v>0</v>
      </c>
      <c r="S3731">
        <v>0</v>
      </c>
      <c r="T3731">
        <v>30</v>
      </c>
      <c r="U3731">
        <v>0</v>
      </c>
      <c r="V3731">
        <v>0</v>
      </c>
      <c r="W3731">
        <v>0</v>
      </c>
      <c r="X3731">
        <v>91.504269440636733</v>
      </c>
      <c r="Y3731">
        <v>0</v>
      </c>
      <c r="Z3731">
        <v>0</v>
      </c>
      <c r="AA3731">
        <v>0</v>
      </c>
      <c r="AB3731">
        <v>43.066278715691688</v>
      </c>
      <c r="AC3731">
        <v>0</v>
      </c>
      <c r="AD3731">
        <v>0</v>
      </c>
      <c r="AE3731">
        <v>134.57054815632841</v>
      </c>
    </row>
    <row r="3732" spans="1:31" x14ac:dyDescent="0.25">
      <c r="A3732">
        <v>1634155</v>
      </c>
      <c r="B3732">
        <v>1</v>
      </c>
      <c r="C3732" t="s">
        <v>80</v>
      </c>
      <c r="D3732" t="s">
        <v>92</v>
      </c>
      <c r="E3732" t="s">
        <v>178</v>
      </c>
      <c r="F3732" t="s">
        <v>10870</v>
      </c>
      <c r="G3732" t="s">
        <v>227</v>
      </c>
      <c r="H3732" t="s">
        <v>149</v>
      </c>
      <c r="I3732" t="s">
        <v>135</v>
      </c>
      <c r="J3732" t="s">
        <v>136</v>
      </c>
      <c r="K3732" t="s">
        <v>137</v>
      </c>
      <c r="L3732" t="s">
        <v>10871</v>
      </c>
      <c r="M3732" t="s">
        <v>10872</v>
      </c>
      <c r="N3732">
        <v>1.621388888</v>
      </c>
      <c r="O3732">
        <v>0</v>
      </c>
      <c r="P3732">
        <v>17</v>
      </c>
      <c r="Q3732">
        <v>0</v>
      </c>
      <c r="R3732">
        <v>0</v>
      </c>
      <c r="S3732">
        <v>0</v>
      </c>
      <c r="T3732">
        <v>2</v>
      </c>
      <c r="U3732">
        <v>0</v>
      </c>
      <c r="V3732">
        <v>0</v>
      </c>
      <c r="W3732">
        <v>0</v>
      </c>
      <c r="X3732">
        <v>7.6381470970601315</v>
      </c>
      <c r="Y3732">
        <v>0</v>
      </c>
      <c r="Z3732">
        <v>0</v>
      </c>
      <c r="AA3732">
        <v>0</v>
      </c>
      <c r="AB3732">
        <v>3.7267907024232461</v>
      </c>
      <c r="AC3732">
        <v>0</v>
      </c>
      <c r="AD3732">
        <v>0</v>
      </c>
      <c r="AE3732">
        <v>11.364937799483378</v>
      </c>
    </row>
    <row r="3733" spans="1:31" x14ac:dyDescent="0.25">
      <c r="A3733">
        <v>1634759</v>
      </c>
      <c r="B3733">
        <v>1</v>
      </c>
      <c r="C3733" t="s">
        <v>81</v>
      </c>
      <c r="D3733" t="s">
        <v>128</v>
      </c>
      <c r="E3733" t="s">
        <v>152</v>
      </c>
      <c r="F3733" t="s">
        <v>10873</v>
      </c>
      <c r="G3733" t="s">
        <v>154</v>
      </c>
      <c r="H3733" t="s">
        <v>149</v>
      </c>
      <c r="I3733" t="s">
        <v>135</v>
      </c>
      <c r="J3733" t="s">
        <v>136</v>
      </c>
      <c r="K3733" t="s">
        <v>137</v>
      </c>
      <c r="L3733" t="s">
        <v>10874</v>
      </c>
      <c r="M3733" t="s">
        <v>10875</v>
      </c>
      <c r="N3733">
        <v>4.8122222219999999</v>
      </c>
      <c r="O3733">
        <v>0</v>
      </c>
      <c r="P3733">
        <v>2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1.4959491832876866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1.4959491832876866</v>
      </c>
    </row>
    <row r="3734" spans="1:31" x14ac:dyDescent="0.25">
      <c r="A3734">
        <v>1633528</v>
      </c>
      <c r="B3734">
        <v>1</v>
      </c>
      <c r="C3734" t="s">
        <v>80</v>
      </c>
      <c r="D3734" t="s">
        <v>100</v>
      </c>
      <c r="E3734" t="s">
        <v>204</v>
      </c>
      <c r="F3734" t="s">
        <v>6097</v>
      </c>
      <c r="G3734" t="s">
        <v>161</v>
      </c>
      <c r="H3734" t="s">
        <v>134</v>
      </c>
      <c r="I3734" t="s">
        <v>135</v>
      </c>
      <c r="J3734" t="s">
        <v>136</v>
      </c>
      <c r="K3734" t="s">
        <v>137</v>
      </c>
      <c r="L3734" t="s">
        <v>10876</v>
      </c>
      <c r="M3734" t="s">
        <v>10877</v>
      </c>
      <c r="N3734">
        <v>0.82861111099999996</v>
      </c>
      <c r="O3734">
        <v>0</v>
      </c>
      <c r="P3734">
        <v>1</v>
      </c>
      <c r="Q3734">
        <v>58</v>
      </c>
      <c r="R3734">
        <v>71</v>
      </c>
      <c r="S3734">
        <v>2</v>
      </c>
      <c r="T3734">
        <v>3</v>
      </c>
      <c r="U3734">
        <v>0</v>
      </c>
      <c r="V3734">
        <v>0</v>
      </c>
      <c r="W3734">
        <v>0</v>
      </c>
      <c r="X3734">
        <v>7.3046311261247221E-2</v>
      </c>
      <c r="Y3734">
        <v>169.3127482843135</v>
      </c>
      <c r="Z3734">
        <v>72.257637466587411</v>
      </c>
      <c r="AA3734">
        <v>22.063569882117775</v>
      </c>
      <c r="AB3734">
        <v>1.4343669498645333</v>
      </c>
      <c r="AC3734">
        <v>0</v>
      </c>
      <c r="AD3734">
        <v>0</v>
      </c>
      <c r="AE3734">
        <v>265.14136889414442</v>
      </c>
    </row>
    <row r="3735" spans="1:31" x14ac:dyDescent="0.25">
      <c r="A3735">
        <v>1634939</v>
      </c>
      <c r="B3735">
        <v>1</v>
      </c>
      <c r="C3735" t="s">
        <v>81</v>
      </c>
      <c r="D3735" t="s">
        <v>118</v>
      </c>
      <c r="E3735" t="s">
        <v>362</v>
      </c>
      <c r="F3735" t="s">
        <v>10710</v>
      </c>
      <c r="G3735" t="s">
        <v>900</v>
      </c>
      <c r="H3735" t="s">
        <v>149</v>
      </c>
      <c r="I3735" t="s">
        <v>135</v>
      </c>
      <c r="J3735" t="s">
        <v>136</v>
      </c>
      <c r="K3735" t="s">
        <v>137</v>
      </c>
      <c r="L3735" t="s">
        <v>10878</v>
      </c>
      <c r="M3735" t="s">
        <v>10879</v>
      </c>
      <c r="N3735">
        <v>1.2066666660000001</v>
      </c>
      <c r="O3735">
        <v>0</v>
      </c>
      <c r="P3735">
        <v>77</v>
      </c>
      <c r="Q3735">
        <v>0</v>
      </c>
      <c r="R3735">
        <v>0</v>
      </c>
      <c r="S3735">
        <v>0</v>
      </c>
      <c r="T3735">
        <v>12</v>
      </c>
      <c r="U3735">
        <v>0</v>
      </c>
      <c r="V3735">
        <v>0</v>
      </c>
      <c r="W3735">
        <v>0</v>
      </c>
      <c r="X3735">
        <v>28.485639131187153</v>
      </c>
      <c r="Y3735">
        <v>0</v>
      </c>
      <c r="Z3735">
        <v>0</v>
      </c>
      <c r="AA3735">
        <v>0</v>
      </c>
      <c r="AB3735">
        <v>23.215944675815862</v>
      </c>
      <c r="AC3735">
        <v>0</v>
      </c>
      <c r="AD3735">
        <v>0</v>
      </c>
      <c r="AE3735">
        <v>51.701583807003018</v>
      </c>
    </row>
    <row r="3736" spans="1:31" x14ac:dyDescent="0.25">
      <c r="A3736">
        <v>1633322</v>
      </c>
      <c r="B3736">
        <v>1</v>
      </c>
      <c r="C3736" t="s">
        <v>81</v>
      </c>
      <c r="D3736" t="s">
        <v>120</v>
      </c>
      <c r="E3736" t="s">
        <v>204</v>
      </c>
      <c r="F3736" t="s">
        <v>10880</v>
      </c>
      <c r="G3736" t="s">
        <v>161</v>
      </c>
      <c r="H3736" t="s">
        <v>134</v>
      </c>
      <c r="I3736" t="s">
        <v>135</v>
      </c>
      <c r="J3736" t="s">
        <v>136</v>
      </c>
      <c r="K3736" t="s">
        <v>137</v>
      </c>
      <c r="L3736" t="s">
        <v>10881</v>
      </c>
      <c r="M3736" t="s">
        <v>10882</v>
      </c>
      <c r="N3736">
        <v>4.1036111110000002</v>
      </c>
      <c r="O3736">
        <v>0</v>
      </c>
      <c r="P3736">
        <v>198</v>
      </c>
      <c r="Q3736">
        <v>0</v>
      </c>
      <c r="R3736">
        <v>29</v>
      </c>
      <c r="S3736">
        <v>0</v>
      </c>
      <c r="T3736">
        <v>45</v>
      </c>
      <c r="U3736">
        <v>0</v>
      </c>
      <c r="V3736">
        <v>0</v>
      </c>
      <c r="W3736">
        <v>0</v>
      </c>
      <c r="X3736">
        <v>130.77336105439082</v>
      </c>
      <c r="Y3736">
        <v>0</v>
      </c>
      <c r="Z3736">
        <v>68.250260154056988</v>
      </c>
      <c r="AA3736">
        <v>0</v>
      </c>
      <c r="AB3736">
        <v>40.504242272788332</v>
      </c>
      <c r="AC3736">
        <v>0</v>
      </c>
      <c r="AD3736">
        <v>0</v>
      </c>
      <c r="AE3736">
        <v>239.52786348123615</v>
      </c>
    </row>
    <row r="3737" spans="1:31" x14ac:dyDescent="0.25">
      <c r="A3737">
        <v>1633571</v>
      </c>
      <c r="B3737">
        <v>1</v>
      </c>
      <c r="C3737" t="s">
        <v>80</v>
      </c>
      <c r="D3737" t="s">
        <v>96</v>
      </c>
      <c r="E3737" t="s">
        <v>152</v>
      </c>
      <c r="F3737" t="s">
        <v>10883</v>
      </c>
      <c r="G3737" t="s">
        <v>154</v>
      </c>
      <c r="H3737" t="s">
        <v>149</v>
      </c>
      <c r="I3737" t="s">
        <v>135</v>
      </c>
      <c r="J3737" t="s">
        <v>136</v>
      </c>
      <c r="K3737" t="s">
        <v>137</v>
      </c>
      <c r="L3737" t="s">
        <v>10884</v>
      </c>
      <c r="M3737" t="s">
        <v>10885</v>
      </c>
      <c r="N3737">
        <v>2.6305555549999999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0.25692308872201108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0.25692308872201108</v>
      </c>
    </row>
    <row r="3738" spans="1:31" x14ac:dyDescent="0.25">
      <c r="A3738">
        <v>1633714</v>
      </c>
      <c r="B3738">
        <v>1</v>
      </c>
      <c r="C3738" t="s">
        <v>80</v>
      </c>
      <c r="D3738" t="s">
        <v>83</v>
      </c>
      <c r="E3738" t="s">
        <v>131</v>
      </c>
      <c r="F3738" t="s">
        <v>10886</v>
      </c>
      <c r="G3738" t="s">
        <v>1322</v>
      </c>
      <c r="H3738" t="s">
        <v>134</v>
      </c>
      <c r="I3738" t="s">
        <v>135</v>
      </c>
      <c r="J3738" t="s">
        <v>136</v>
      </c>
      <c r="K3738" t="s">
        <v>137</v>
      </c>
      <c r="L3738" t="s">
        <v>10887</v>
      </c>
      <c r="M3738" t="s">
        <v>10888</v>
      </c>
      <c r="N3738">
        <v>5.2925000000000004</v>
      </c>
      <c r="O3738">
        <v>0</v>
      </c>
      <c r="P3738">
        <v>3</v>
      </c>
      <c r="Q3738">
        <v>0</v>
      </c>
      <c r="R3738">
        <v>7</v>
      </c>
      <c r="S3738">
        <v>0</v>
      </c>
      <c r="T3738">
        <v>31</v>
      </c>
      <c r="U3738">
        <v>0</v>
      </c>
      <c r="V3738">
        <v>2</v>
      </c>
      <c r="W3738">
        <v>0</v>
      </c>
      <c r="X3738">
        <v>31.014477444744834</v>
      </c>
      <c r="Y3738">
        <v>0</v>
      </c>
      <c r="Z3738">
        <v>49.015268210575101</v>
      </c>
      <c r="AA3738">
        <v>0</v>
      </c>
      <c r="AB3738">
        <v>280.49707246374288</v>
      </c>
      <c r="AC3738">
        <v>0</v>
      </c>
      <c r="AD3738">
        <v>272.46647554482428</v>
      </c>
      <c r="AE3738">
        <v>632.99329366388702</v>
      </c>
    </row>
    <row r="3739" spans="1:31" x14ac:dyDescent="0.25">
      <c r="A3739">
        <v>1633671</v>
      </c>
      <c r="B3739">
        <v>1</v>
      </c>
      <c r="C3739" t="s">
        <v>80</v>
      </c>
      <c r="D3739" t="s">
        <v>84</v>
      </c>
      <c r="E3739" t="s">
        <v>362</v>
      </c>
      <c r="F3739" t="s">
        <v>10889</v>
      </c>
      <c r="G3739" t="s">
        <v>227</v>
      </c>
      <c r="H3739" t="s">
        <v>149</v>
      </c>
      <c r="I3739" t="s">
        <v>135</v>
      </c>
      <c r="J3739" t="s">
        <v>136</v>
      </c>
      <c r="K3739" t="s">
        <v>137</v>
      </c>
      <c r="L3739" t="s">
        <v>10890</v>
      </c>
      <c r="M3739" t="s">
        <v>10891</v>
      </c>
      <c r="N3739">
        <v>3.39</v>
      </c>
      <c r="O3739">
        <v>0</v>
      </c>
      <c r="P3739">
        <v>126</v>
      </c>
      <c r="Q3739">
        <v>0</v>
      </c>
      <c r="R3739">
        <v>0</v>
      </c>
      <c r="S3739">
        <v>0</v>
      </c>
      <c r="T3739">
        <v>2</v>
      </c>
      <c r="U3739">
        <v>0</v>
      </c>
      <c r="V3739">
        <v>0</v>
      </c>
      <c r="W3739">
        <v>0</v>
      </c>
      <c r="X3739">
        <v>108.90066714184377</v>
      </c>
      <c r="Y3739">
        <v>0</v>
      </c>
      <c r="Z3739">
        <v>0</v>
      </c>
      <c r="AA3739">
        <v>0</v>
      </c>
      <c r="AB3739">
        <v>18.704239690798829</v>
      </c>
      <c r="AC3739">
        <v>0</v>
      </c>
      <c r="AD3739">
        <v>0</v>
      </c>
      <c r="AE3739">
        <v>127.6049068326426</v>
      </c>
    </row>
    <row r="3740" spans="1:31" x14ac:dyDescent="0.25">
      <c r="A3740">
        <v>1633422</v>
      </c>
      <c r="B3740">
        <v>1</v>
      </c>
      <c r="C3740" t="s">
        <v>80</v>
      </c>
      <c r="D3740" t="s">
        <v>108</v>
      </c>
      <c r="E3740" t="s">
        <v>204</v>
      </c>
      <c r="F3740" t="s">
        <v>10892</v>
      </c>
      <c r="G3740" t="s">
        <v>161</v>
      </c>
      <c r="H3740" t="s">
        <v>134</v>
      </c>
      <c r="I3740" t="s">
        <v>135</v>
      </c>
      <c r="J3740" t="s">
        <v>136</v>
      </c>
      <c r="K3740" t="s">
        <v>137</v>
      </c>
      <c r="L3740" t="s">
        <v>10893</v>
      </c>
      <c r="M3740" t="s">
        <v>10894</v>
      </c>
      <c r="N3740">
        <v>4.3708333330000002</v>
      </c>
      <c r="O3740">
        <v>0</v>
      </c>
      <c r="P3740">
        <v>158</v>
      </c>
      <c r="Q3740">
        <v>0</v>
      </c>
      <c r="R3740">
        <v>57</v>
      </c>
      <c r="S3740">
        <v>2</v>
      </c>
      <c r="T3740">
        <v>21</v>
      </c>
      <c r="U3740">
        <v>0</v>
      </c>
      <c r="V3740">
        <v>0</v>
      </c>
      <c r="W3740">
        <v>0</v>
      </c>
      <c r="X3740">
        <v>65.232426651838267</v>
      </c>
      <c r="Y3740">
        <v>0</v>
      </c>
      <c r="Z3740">
        <v>20.776757939723687</v>
      </c>
      <c r="AA3740">
        <v>3.7425275405298004</v>
      </c>
      <c r="AB3740">
        <v>36.696826900057921</v>
      </c>
      <c r="AC3740">
        <v>0</v>
      </c>
      <c r="AD3740">
        <v>0</v>
      </c>
      <c r="AE3740">
        <v>126.44853903214968</v>
      </c>
    </row>
    <row r="3741" spans="1:31" x14ac:dyDescent="0.25">
      <c r="A3741">
        <v>1633663</v>
      </c>
      <c r="B3741">
        <v>1</v>
      </c>
      <c r="C3741" t="s">
        <v>80</v>
      </c>
      <c r="D3741" t="s">
        <v>106</v>
      </c>
      <c r="E3741" t="s">
        <v>146</v>
      </c>
      <c r="F3741" t="s">
        <v>10895</v>
      </c>
      <c r="G3741" t="s">
        <v>260</v>
      </c>
      <c r="H3741" t="s">
        <v>149</v>
      </c>
      <c r="I3741" t="s">
        <v>135</v>
      </c>
      <c r="J3741" t="s">
        <v>136</v>
      </c>
      <c r="K3741" t="s">
        <v>137</v>
      </c>
      <c r="L3741" t="s">
        <v>10896</v>
      </c>
      <c r="M3741" t="s">
        <v>10897</v>
      </c>
      <c r="N3741">
        <v>2.0266666660000001</v>
      </c>
      <c r="O3741">
        <v>0</v>
      </c>
      <c r="P3741">
        <v>283</v>
      </c>
      <c r="Q3741">
        <v>0</v>
      </c>
      <c r="R3741">
        <v>0</v>
      </c>
      <c r="S3741">
        <v>0</v>
      </c>
      <c r="T3741">
        <v>12</v>
      </c>
      <c r="U3741">
        <v>0</v>
      </c>
      <c r="V3741">
        <v>0</v>
      </c>
      <c r="W3741">
        <v>0</v>
      </c>
      <c r="X3741">
        <v>109.83169880380046</v>
      </c>
      <c r="Y3741">
        <v>0</v>
      </c>
      <c r="Z3741">
        <v>0</v>
      </c>
      <c r="AA3741">
        <v>0</v>
      </c>
      <c r="AB3741">
        <v>52.713928576676572</v>
      </c>
      <c r="AC3741">
        <v>0</v>
      </c>
      <c r="AD3741">
        <v>0</v>
      </c>
      <c r="AE3741">
        <v>162.54562738047704</v>
      </c>
    </row>
    <row r="3742" spans="1:31" x14ac:dyDescent="0.25">
      <c r="A3742">
        <v>1633308</v>
      </c>
      <c r="B3742">
        <v>1</v>
      </c>
      <c r="C3742" t="s">
        <v>80</v>
      </c>
      <c r="D3742" t="s">
        <v>94</v>
      </c>
      <c r="E3742" t="s">
        <v>140</v>
      </c>
      <c r="F3742" t="s">
        <v>6299</v>
      </c>
      <c r="G3742" t="s">
        <v>161</v>
      </c>
      <c r="H3742" t="s">
        <v>134</v>
      </c>
      <c r="I3742" t="s">
        <v>135</v>
      </c>
      <c r="J3742" t="s">
        <v>136</v>
      </c>
      <c r="K3742" t="s">
        <v>137</v>
      </c>
      <c r="L3742" t="s">
        <v>10898</v>
      </c>
      <c r="M3742" t="s">
        <v>10899</v>
      </c>
      <c r="N3742">
        <v>0.91861111100000004</v>
      </c>
      <c r="O3742">
        <v>0</v>
      </c>
      <c r="P3742">
        <v>0</v>
      </c>
      <c r="Q3742">
        <v>22</v>
      </c>
      <c r="R3742">
        <v>6</v>
      </c>
      <c r="S3742">
        <v>9</v>
      </c>
      <c r="T3742">
        <v>0</v>
      </c>
      <c r="U3742">
        <v>5</v>
      </c>
      <c r="V3742">
        <v>0</v>
      </c>
      <c r="W3742">
        <v>0</v>
      </c>
      <c r="X3742">
        <v>0</v>
      </c>
      <c r="Y3742">
        <v>377.77659969511473</v>
      </c>
      <c r="Z3742">
        <v>4.1206230475455738</v>
      </c>
      <c r="AA3742">
        <v>35.219893134753583</v>
      </c>
      <c r="AB3742">
        <v>0</v>
      </c>
      <c r="AC3742">
        <v>697.20887021546014</v>
      </c>
      <c r="AD3742">
        <v>0</v>
      </c>
      <c r="AE3742">
        <v>1114.325986092874</v>
      </c>
    </row>
    <row r="3743" spans="1:31" x14ac:dyDescent="0.25">
      <c r="A3743">
        <v>1633972</v>
      </c>
      <c r="B3743">
        <v>1</v>
      </c>
      <c r="C3743" t="s">
        <v>80</v>
      </c>
      <c r="D3743" t="s">
        <v>90</v>
      </c>
      <c r="E3743" t="s">
        <v>178</v>
      </c>
      <c r="F3743" t="s">
        <v>10900</v>
      </c>
      <c r="G3743" t="s">
        <v>1115</v>
      </c>
      <c r="H3743" t="s">
        <v>149</v>
      </c>
      <c r="I3743" t="s">
        <v>135</v>
      </c>
      <c r="J3743" t="s">
        <v>136</v>
      </c>
      <c r="K3743" t="s">
        <v>137</v>
      </c>
      <c r="L3743" t="s">
        <v>10901</v>
      </c>
      <c r="M3743" t="s">
        <v>10902</v>
      </c>
      <c r="N3743">
        <v>3.128055555</v>
      </c>
      <c r="O3743">
        <v>0</v>
      </c>
      <c r="P3743">
        <v>27</v>
      </c>
      <c r="Q3743">
        <v>0</v>
      </c>
      <c r="R3743">
        <v>0</v>
      </c>
      <c r="S3743">
        <v>0</v>
      </c>
      <c r="T3743">
        <v>3</v>
      </c>
      <c r="U3743">
        <v>0</v>
      </c>
      <c r="V3743">
        <v>0</v>
      </c>
      <c r="W3743">
        <v>0</v>
      </c>
      <c r="X3743">
        <v>29.485499396392331</v>
      </c>
      <c r="Y3743">
        <v>0</v>
      </c>
      <c r="Z3743">
        <v>0</v>
      </c>
      <c r="AA3743">
        <v>0</v>
      </c>
      <c r="AB3743">
        <v>1.444545516697169</v>
      </c>
      <c r="AC3743">
        <v>0</v>
      </c>
      <c r="AD3743">
        <v>0</v>
      </c>
      <c r="AE3743">
        <v>30.9300449130895</v>
      </c>
    </row>
    <row r="3744" spans="1:31" x14ac:dyDescent="0.25">
      <c r="A3744">
        <v>1633640</v>
      </c>
      <c r="B3744">
        <v>1</v>
      </c>
      <c r="C3744" t="s">
        <v>80</v>
      </c>
      <c r="D3744" t="s">
        <v>96</v>
      </c>
      <c r="E3744" t="s">
        <v>152</v>
      </c>
      <c r="F3744" t="s">
        <v>10903</v>
      </c>
      <c r="G3744" t="s">
        <v>507</v>
      </c>
      <c r="H3744" t="s">
        <v>149</v>
      </c>
      <c r="I3744" t="s">
        <v>135</v>
      </c>
      <c r="J3744" t="s">
        <v>136</v>
      </c>
      <c r="K3744" t="s">
        <v>137</v>
      </c>
      <c r="L3744" t="s">
        <v>10904</v>
      </c>
      <c r="M3744" t="s">
        <v>10905</v>
      </c>
      <c r="N3744">
        <v>8.7811111109999995</v>
      </c>
      <c r="O3744">
        <v>0</v>
      </c>
      <c r="P3744">
        <v>1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3.4996524713791457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3.4996524713791457</v>
      </c>
    </row>
    <row r="3745" spans="1:31" x14ac:dyDescent="0.25">
      <c r="A3745">
        <v>1633454</v>
      </c>
      <c r="B3745">
        <v>1</v>
      </c>
      <c r="C3745" t="s">
        <v>81</v>
      </c>
      <c r="D3745" t="s">
        <v>118</v>
      </c>
      <c r="E3745" t="s">
        <v>140</v>
      </c>
      <c r="F3745" t="s">
        <v>10590</v>
      </c>
      <c r="G3745" t="s">
        <v>161</v>
      </c>
      <c r="H3745" t="s">
        <v>134</v>
      </c>
      <c r="I3745" t="s">
        <v>135</v>
      </c>
      <c r="J3745" t="s">
        <v>136</v>
      </c>
      <c r="K3745" t="s">
        <v>137</v>
      </c>
      <c r="L3745" t="s">
        <v>10906</v>
      </c>
      <c r="M3745" t="s">
        <v>10907</v>
      </c>
      <c r="N3745">
        <v>0.966388888</v>
      </c>
      <c r="O3745">
        <v>4</v>
      </c>
      <c r="P3745">
        <v>1540</v>
      </c>
      <c r="Q3745">
        <v>211</v>
      </c>
      <c r="R3745">
        <v>151</v>
      </c>
      <c r="S3745">
        <v>34</v>
      </c>
      <c r="T3745">
        <v>170</v>
      </c>
      <c r="U3745">
        <v>0</v>
      </c>
      <c r="V3745">
        <v>0</v>
      </c>
      <c r="W3745">
        <v>0.59878688687626669</v>
      </c>
      <c r="X3745">
        <v>305.99306361617272</v>
      </c>
      <c r="Y3745">
        <v>353.4354646077154</v>
      </c>
      <c r="Z3745">
        <v>41.112959885466793</v>
      </c>
      <c r="AA3745">
        <v>625.13594955916085</v>
      </c>
      <c r="AB3745">
        <v>41.88086061007148</v>
      </c>
      <c r="AC3745">
        <v>0</v>
      </c>
      <c r="AD3745">
        <v>0</v>
      </c>
      <c r="AE3745">
        <v>1368.1570851654637</v>
      </c>
    </row>
    <row r="3746" spans="1:31" x14ac:dyDescent="0.25">
      <c r="A3746">
        <v>1634782</v>
      </c>
      <c r="B3746">
        <v>1</v>
      </c>
      <c r="C3746" t="s">
        <v>81</v>
      </c>
      <c r="D3746" t="s">
        <v>118</v>
      </c>
      <c r="E3746" t="s">
        <v>178</v>
      </c>
      <c r="F3746" t="s">
        <v>10908</v>
      </c>
      <c r="G3746" t="s">
        <v>227</v>
      </c>
      <c r="H3746" t="s">
        <v>149</v>
      </c>
      <c r="I3746" t="s">
        <v>135</v>
      </c>
      <c r="J3746" t="s">
        <v>136</v>
      </c>
      <c r="K3746" t="s">
        <v>137</v>
      </c>
      <c r="L3746" t="s">
        <v>10909</v>
      </c>
      <c r="M3746" t="s">
        <v>10910</v>
      </c>
      <c r="N3746">
        <v>1.4708333330000001</v>
      </c>
      <c r="O3746">
        <v>0</v>
      </c>
      <c r="P3746">
        <v>60</v>
      </c>
      <c r="Q3746">
        <v>0</v>
      </c>
      <c r="R3746">
        <v>0</v>
      </c>
      <c r="S3746">
        <v>0</v>
      </c>
      <c r="T3746">
        <v>1</v>
      </c>
      <c r="U3746">
        <v>0</v>
      </c>
      <c r="V3746">
        <v>0</v>
      </c>
      <c r="W3746">
        <v>0</v>
      </c>
      <c r="X3746">
        <v>20.876242186889858</v>
      </c>
      <c r="Y3746">
        <v>0</v>
      </c>
      <c r="Z3746">
        <v>0</v>
      </c>
      <c r="AA3746">
        <v>0</v>
      </c>
      <c r="AB3746">
        <v>0.80088476795604457</v>
      </c>
      <c r="AC3746">
        <v>0</v>
      </c>
      <c r="AD3746">
        <v>0</v>
      </c>
      <c r="AE3746">
        <v>21.677126954845903</v>
      </c>
    </row>
    <row r="3747" spans="1:31" x14ac:dyDescent="0.25">
      <c r="A3747">
        <v>1634619</v>
      </c>
      <c r="B3747">
        <v>1</v>
      </c>
      <c r="C3747" t="s">
        <v>80</v>
      </c>
      <c r="D3747" t="s">
        <v>105</v>
      </c>
      <c r="E3747" t="s">
        <v>152</v>
      </c>
      <c r="F3747" t="s">
        <v>10911</v>
      </c>
      <c r="G3747" t="s">
        <v>168</v>
      </c>
      <c r="H3747" t="s">
        <v>149</v>
      </c>
      <c r="I3747" t="s">
        <v>135</v>
      </c>
      <c r="J3747" t="s">
        <v>136</v>
      </c>
      <c r="K3747" t="s">
        <v>137</v>
      </c>
      <c r="L3747" t="s">
        <v>10912</v>
      </c>
      <c r="M3747" t="s">
        <v>10913</v>
      </c>
      <c r="N3747">
        <v>1.095555555</v>
      </c>
      <c r="O3747">
        <v>0</v>
      </c>
      <c r="P3747">
        <v>1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0.15830575914037501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0.15830575914037501</v>
      </c>
    </row>
    <row r="3748" spans="1:31" x14ac:dyDescent="0.25">
      <c r="A3748">
        <v>1634928</v>
      </c>
      <c r="B3748">
        <v>1</v>
      </c>
      <c r="C3748" t="s">
        <v>80</v>
      </c>
      <c r="D3748" t="s">
        <v>84</v>
      </c>
      <c r="E3748" t="s">
        <v>152</v>
      </c>
      <c r="F3748" t="s">
        <v>10914</v>
      </c>
      <c r="G3748" t="s">
        <v>154</v>
      </c>
      <c r="H3748" t="s">
        <v>149</v>
      </c>
      <c r="I3748" t="s">
        <v>135</v>
      </c>
      <c r="J3748" t="s">
        <v>136</v>
      </c>
      <c r="K3748" t="s">
        <v>137</v>
      </c>
      <c r="L3748" t="s">
        <v>10915</v>
      </c>
      <c r="M3748" t="s">
        <v>10916</v>
      </c>
      <c r="N3748">
        <v>5.1072222219999999</v>
      </c>
      <c r="O3748">
        <v>0</v>
      </c>
      <c r="P3748">
        <v>3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2.6010926473134668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2.6010926473134668</v>
      </c>
    </row>
    <row r="3749" spans="1:31" x14ac:dyDescent="0.25">
      <c r="A3749">
        <v>1633494</v>
      </c>
      <c r="B3749">
        <v>1</v>
      </c>
      <c r="C3749" t="s">
        <v>80</v>
      </c>
      <c r="D3749" t="s">
        <v>106</v>
      </c>
      <c r="E3749" t="s">
        <v>178</v>
      </c>
      <c r="F3749" t="s">
        <v>5923</v>
      </c>
      <c r="G3749" t="s">
        <v>227</v>
      </c>
      <c r="H3749" t="s">
        <v>149</v>
      </c>
      <c r="I3749" t="s">
        <v>135</v>
      </c>
      <c r="J3749" t="s">
        <v>136</v>
      </c>
      <c r="K3749" t="s">
        <v>137</v>
      </c>
      <c r="L3749" t="s">
        <v>10917</v>
      </c>
      <c r="M3749" t="s">
        <v>10918</v>
      </c>
      <c r="N3749">
        <v>3.4494444440000001</v>
      </c>
      <c r="O3749">
        <v>0</v>
      </c>
      <c r="P3749">
        <v>4</v>
      </c>
      <c r="Q3749">
        <v>0</v>
      </c>
      <c r="R3749">
        <v>4</v>
      </c>
      <c r="S3749">
        <v>0</v>
      </c>
      <c r="T3749">
        <v>3</v>
      </c>
      <c r="U3749">
        <v>0</v>
      </c>
      <c r="V3749">
        <v>0</v>
      </c>
      <c r="W3749">
        <v>0</v>
      </c>
      <c r="X3749">
        <v>2.9700244825805253</v>
      </c>
      <c r="Y3749">
        <v>0</v>
      </c>
      <c r="Z3749">
        <v>14.316681159678199</v>
      </c>
      <c r="AA3749">
        <v>0</v>
      </c>
      <c r="AB3749">
        <v>6.3129648864449998E-3</v>
      </c>
      <c r="AC3749">
        <v>0</v>
      </c>
      <c r="AD3749">
        <v>0</v>
      </c>
      <c r="AE3749">
        <v>17.293018607145168</v>
      </c>
    </row>
    <row r="3750" spans="1:31" x14ac:dyDescent="0.25">
      <c r="A3750">
        <v>1634573</v>
      </c>
      <c r="B3750">
        <v>1</v>
      </c>
      <c r="C3750" t="s">
        <v>80</v>
      </c>
      <c r="D3750" t="s">
        <v>96</v>
      </c>
      <c r="E3750" t="s">
        <v>178</v>
      </c>
      <c r="F3750" t="s">
        <v>10919</v>
      </c>
      <c r="G3750" t="s">
        <v>187</v>
      </c>
      <c r="H3750" t="s">
        <v>149</v>
      </c>
      <c r="I3750" t="s">
        <v>135</v>
      </c>
      <c r="J3750" t="s">
        <v>136</v>
      </c>
      <c r="K3750" t="s">
        <v>137</v>
      </c>
      <c r="L3750" t="s">
        <v>10920</v>
      </c>
      <c r="M3750" t="s">
        <v>10921</v>
      </c>
      <c r="N3750">
        <v>6.3630555549999999</v>
      </c>
      <c r="O3750">
        <v>0</v>
      </c>
      <c r="P3750">
        <v>8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10.797973018710072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10.797973018710072</v>
      </c>
    </row>
    <row r="3751" spans="1:31" x14ac:dyDescent="0.25">
      <c r="A3751">
        <v>1633348</v>
      </c>
      <c r="B3751">
        <v>1</v>
      </c>
      <c r="C3751" t="s">
        <v>81</v>
      </c>
      <c r="D3751" t="s">
        <v>127</v>
      </c>
      <c r="E3751" t="s">
        <v>152</v>
      </c>
      <c r="F3751" t="s">
        <v>10922</v>
      </c>
      <c r="G3751" t="s">
        <v>154</v>
      </c>
      <c r="H3751" t="s">
        <v>149</v>
      </c>
      <c r="I3751" t="s">
        <v>135</v>
      </c>
      <c r="J3751" t="s">
        <v>136</v>
      </c>
      <c r="K3751" t="s">
        <v>137</v>
      </c>
      <c r="L3751" t="s">
        <v>10923</v>
      </c>
      <c r="M3751" t="s">
        <v>10924</v>
      </c>
      <c r="N3751">
        <v>8.0202777770000004</v>
      </c>
      <c r="O3751">
        <v>0</v>
      </c>
      <c r="P3751">
        <v>1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1.8743973412367767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1.8743973412367767</v>
      </c>
    </row>
    <row r="3752" spans="1:31" x14ac:dyDescent="0.25">
      <c r="A3752">
        <v>1633580</v>
      </c>
      <c r="B3752">
        <v>1</v>
      </c>
      <c r="C3752" t="s">
        <v>80</v>
      </c>
      <c r="D3752" t="s">
        <v>93</v>
      </c>
      <c r="E3752" t="s">
        <v>178</v>
      </c>
      <c r="F3752" t="s">
        <v>10925</v>
      </c>
      <c r="G3752" t="s">
        <v>187</v>
      </c>
      <c r="H3752" t="s">
        <v>149</v>
      </c>
      <c r="I3752" t="s">
        <v>135</v>
      </c>
      <c r="J3752" t="s">
        <v>136</v>
      </c>
      <c r="K3752" t="s">
        <v>137</v>
      </c>
      <c r="L3752" t="s">
        <v>10926</v>
      </c>
      <c r="M3752" t="s">
        <v>10927</v>
      </c>
      <c r="N3752">
        <v>7.0427777770000004</v>
      </c>
      <c r="O3752">
        <v>0</v>
      </c>
      <c r="P3752">
        <v>39</v>
      </c>
      <c r="Q3752">
        <v>0</v>
      </c>
      <c r="R3752">
        <v>3</v>
      </c>
      <c r="S3752">
        <v>0</v>
      </c>
      <c r="T3752">
        <v>9</v>
      </c>
      <c r="U3752">
        <v>0</v>
      </c>
      <c r="V3752">
        <v>0</v>
      </c>
      <c r="W3752">
        <v>0</v>
      </c>
      <c r="X3752">
        <v>49.016151296670877</v>
      </c>
      <c r="Y3752">
        <v>0</v>
      </c>
      <c r="Z3752">
        <v>3.6047266621013945</v>
      </c>
      <c r="AA3752">
        <v>0</v>
      </c>
      <c r="AB3752">
        <v>36.363484723161875</v>
      </c>
      <c r="AC3752">
        <v>0</v>
      </c>
      <c r="AD3752">
        <v>0</v>
      </c>
      <c r="AE3752">
        <v>88.984362681934144</v>
      </c>
    </row>
    <row r="3753" spans="1:31" x14ac:dyDescent="0.25">
      <c r="A3753">
        <v>1633368</v>
      </c>
      <c r="B3753">
        <v>1</v>
      </c>
      <c r="C3753" t="s">
        <v>81</v>
      </c>
      <c r="D3753" t="s">
        <v>114</v>
      </c>
      <c r="E3753" t="s">
        <v>131</v>
      </c>
      <c r="F3753" t="s">
        <v>10928</v>
      </c>
      <c r="G3753" t="s">
        <v>195</v>
      </c>
      <c r="H3753" t="s">
        <v>134</v>
      </c>
      <c r="I3753" t="s">
        <v>135</v>
      </c>
      <c r="J3753" t="s">
        <v>136</v>
      </c>
      <c r="K3753" t="s">
        <v>137</v>
      </c>
      <c r="L3753" t="s">
        <v>10929</v>
      </c>
      <c r="M3753" t="s">
        <v>10930</v>
      </c>
      <c r="N3753">
        <v>1.821388888</v>
      </c>
      <c r="O3753">
        <v>0</v>
      </c>
      <c r="P3753">
        <v>0</v>
      </c>
      <c r="Q3753">
        <v>1</v>
      </c>
      <c r="R3753">
        <v>0</v>
      </c>
      <c r="S3753">
        <v>2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10.564758506640818</v>
      </c>
      <c r="Z3753">
        <v>0</v>
      </c>
      <c r="AA3753">
        <v>5.70603267172336</v>
      </c>
      <c r="AB3753">
        <v>0</v>
      </c>
      <c r="AC3753">
        <v>0</v>
      </c>
      <c r="AD3753">
        <v>0</v>
      </c>
      <c r="AE3753">
        <v>16.270791178364178</v>
      </c>
    </row>
    <row r="3754" spans="1:31" x14ac:dyDescent="0.25">
      <c r="A3754">
        <v>1633723</v>
      </c>
      <c r="B3754">
        <v>1</v>
      </c>
      <c r="C3754" t="s">
        <v>81</v>
      </c>
      <c r="D3754" t="s">
        <v>117</v>
      </c>
      <c r="E3754" t="s">
        <v>178</v>
      </c>
      <c r="F3754" t="s">
        <v>10931</v>
      </c>
      <c r="G3754" t="s">
        <v>227</v>
      </c>
      <c r="H3754" t="s">
        <v>149</v>
      </c>
      <c r="I3754" t="s">
        <v>135</v>
      </c>
      <c r="J3754" t="s">
        <v>136</v>
      </c>
      <c r="K3754" t="s">
        <v>137</v>
      </c>
      <c r="L3754" t="s">
        <v>10932</v>
      </c>
      <c r="M3754" t="s">
        <v>10933</v>
      </c>
      <c r="N3754">
        <v>2.500555555</v>
      </c>
      <c r="O3754">
        <v>0</v>
      </c>
      <c r="P3754">
        <v>3</v>
      </c>
      <c r="Q3754">
        <v>0</v>
      </c>
      <c r="R3754">
        <v>1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1.2380238885471462</v>
      </c>
      <c r="Y3754">
        <v>0</v>
      </c>
      <c r="Z3754">
        <v>7.9937757019820005E-2</v>
      </c>
      <c r="AA3754">
        <v>0</v>
      </c>
      <c r="AB3754">
        <v>0</v>
      </c>
      <c r="AC3754">
        <v>0</v>
      </c>
      <c r="AD3754">
        <v>0</v>
      </c>
      <c r="AE3754">
        <v>1.3179616455669663</v>
      </c>
    </row>
    <row r="3755" spans="1:31" x14ac:dyDescent="0.25">
      <c r="A3755">
        <v>1633411</v>
      </c>
      <c r="B3755">
        <v>1</v>
      </c>
      <c r="C3755" t="s">
        <v>81</v>
      </c>
      <c r="D3755" t="s">
        <v>118</v>
      </c>
      <c r="E3755" t="s">
        <v>204</v>
      </c>
      <c r="F3755" t="s">
        <v>10934</v>
      </c>
      <c r="G3755" t="s">
        <v>161</v>
      </c>
      <c r="H3755" t="s">
        <v>134</v>
      </c>
      <c r="I3755" t="s">
        <v>135</v>
      </c>
      <c r="J3755" t="s">
        <v>136</v>
      </c>
      <c r="K3755" t="s">
        <v>137</v>
      </c>
      <c r="L3755" t="s">
        <v>10935</v>
      </c>
      <c r="M3755" t="s">
        <v>10936</v>
      </c>
      <c r="N3755">
        <v>1.818888888</v>
      </c>
      <c r="O3755">
        <v>0</v>
      </c>
      <c r="P3755">
        <v>475</v>
      </c>
      <c r="Q3755">
        <v>0</v>
      </c>
      <c r="R3755">
        <v>26</v>
      </c>
      <c r="S3755">
        <v>11</v>
      </c>
      <c r="T3755">
        <v>22</v>
      </c>
      <c r="U3755">
        <v>0</v>
      </c>
      <c r="V3755">
        <v>0</v>
      </c>
      <c r="W3755">
        <v>0</v>
      </c>
      <c r="X3755">
        <v>97.656374966197703</v>
      </c>
      <c r="Y3755">
        <v>0</v>
      </c>
      <c r="Z3755">
        <v>3.2329840353222861</v>
      </c>
      <c r="AA3755">
        <v>20.56052042242402</v>
      </c>
      <c r="AB3755">
        <v>25.721935982299566</v>
      </c>
      <c r="AC3755">
        <v>0</v>
      </c>
      <c r="AD3755">
        <v>0</v>
      </c>
      <c r="AE3755">
        <v>147.17181540624358</v>
      </c>
    </row>
    <row r="3756" spans="1:31" x14ac:dyDescent="0.25">
      <c r="A3756">
        <v>1634911</v>
      </c>
      <c r="B3756">
        <v>1</v>
      </c>
      <c r="C3756" t="s">
        <v>80</v>
      </c>
      <c r="D3756" t="s">
        <v>93</v>
      </c>
      <c r="E3756" t="s">
        <v>178</v>
      </c>
      <c r="F3756" t="s">
        <v>10265</v>
      </c>
      <c r="G3756" t="s">
        <v>227</v>
      </c>
      <c r="H3756" t="s">
        <v>149</v>
      </c>
      <c r="I3756" t="s">
        <v>135</v>
      </c>
      <c r="J3756" t="s">
        <v>136</v>
      </c>
      <c r="K3756" t="s">
        <v>137</v>
      </c>
      <c r="L3756" t="s">
        <v>10937</v>
      </c>
      <c r="M3756" t="s">
        <v>10938</v>
      </c>
      <c r="N3756">
        <v>4.5622222219999999</v>
      </c>
      <c r="O3756">
        <v>0</v>
      </c>
      <c r="P3756">
        <v>1</v>
      </c>
      <c r="Q3756">
        <v>0</v>
      </c>
      <c r="R3756">
        <v>9</v>
      </c>
      <c r="S3756">
        <v>0</v>
      </c>
      <c r="T3756">
        <v>2</v>
      </c>
      <c r="U3756">
        <v>0</v>
      </c>
      <c r="V3756">
        <v>0</v>
      </c>
      <c r="W3756">
        <v>0</v>
      </c>
      <c r="X3756">
        <v>4.2949591177508948</v>
      </c>
      <c r="Y3756">
        <v>0</v>
      </c>
      <c r="Z3756">
        <v>8.7384876811847843</v>
      </c>
      <c r="AA3756">
        <v>0</v>
      </c>
      <c r="AB3756">
        <v>1.6545287157377222</v>
      </c>
      <c r="AC3756">
        <v>0</v>
      </c>
      <c r="AD3756">
        <v>0</v>
      </c>
      <c r="AE3756">
        <v>14.687975514673401</v>
      </c>
    </row>
    <row r="3757" spans="1:31" x14ac:dyDescent="0.25">
      <c r="A3757">
        <v>1633511</v>
      </c>
      <c r="B3757">
        <v>1</v>
      </c>
      <c r="C3757" t="s">
        <v>81</v>
      </c>
      <c r="D3757" t="s">
        <v>120</v>
      </c>
      <c r="E3757" t="s">
        <v>140</v>
      </c>
      <c r="F3757" t="s">
        <v>10836</v>
      </c>
      <c r="G3757" t="s">
        <v>161</v>
      </c>
      <c r="H3757" t="s">
        <v>134</v>
      </c>
      <c r="I3757" t="s">
        <v>135</v>
      </c>
      <c r="J3757" t="s">
        <v>136</v>
      </c>
      <c r="K3757" t="s">
        <v>137</v>
      </c>
      <c r="L3757" t="s">
        <v>10939</v>
      </c>
      <c r="M3757" t="s">
        <v>10940</v>
      </c>
      <c r="N3757">
        <v>1.7369444439999999</v>
      </c>
      <c r="O3757">
        <v>0</v>
      </c>
      <c r="P3757">
        <v>0</v>
      </c>
      <c r="Q3757">
        <v>52</v>
      </c>
      <c r="R3757">
        <v>120</v>
      </c>
      <c r="S3757">
        <v>3</v>
      </c>
      <c r="T3757">
        <v>9</v>
      </c>
      <c r="U3757">
        <v>0</v>
      </c>
      <c r="V3757">
        <v>0</v>
      </c>
      <c r="W3757">
        <v>0</v>
      </c>
      <c r="X3757">
        <v>0</v>
      </c>
      <c r="Y3757">
        <v>161.27473109552764</v>
      </c>
      <c r="Z3757">
        <v>60.272293781386885</v>
      </c>
      <c r="AA3757">
        <v>3.3179735945588931</v>
      </c>
      <c r="AB3757">
        <v>11.301717727815999</v>
      </c>
      <c r="AC3757">
        <v>0</v>
      </c>
      <c r="AD3757">
        <v>0</v>
      </c>
      <c r="AE3757">
        <v>236.16671619928943</v>
      </c>
    </row>
    <row r="3758" spans="1:31" x14ac:dyDescent="0.25">
      <c r="A3758">
        <v>1633703</v>
      </c>
      <c r="B3758">
        <v>1</v>
      </c>
      <c r="C3758" t="s">
        <v>81</v>
      </c>
      <c r="D3758" t="s">
        <v>113</v>
      </c>
      <c r="E3758" t="s">
        <v>131</v>
      </c>
      <c r="F3758" t="s">
        <v>10941</v>
      </c>
      <c r="G3758" t="s">
        <v>195</v>
      </c>
      <c r="H3758" t="s">
        <v>134</v>
      </c>
      <c r="I3758" t="s">
        <v>135</v>
      </c>
      <c r="J3758" t="s">
        <v>136</v>
      </c>
      <c r="K3758" t="s">
        <v>137</v>
      </c>
      <c r="L3758" t="s">
        <v>10942</v>
      </c>
      <c r="M3758" t="s">
        <v>10943</v>
      </c>
      <c r="N3758">
        <v>3.3738888880000002</v>
      </c>
      <c r="O3758">
        <v>0</v>
      </c>
      <c r="P3758">
        <v>55</v>
      </c>
      <c r="Q3758">
        <v>8</v>
      </c>
      <c r="R3758">
        <v>2</v>
      </c>
      <c r="S3758">
        <v>5</v>
      </c>
      <c r="T3758">
        <v>0</v>
      </c>
      <c r="U3758">
        <v>1</v>
      </c>
      <c r="V3758">
        <v>0</v>
      </c>
      <c r="W3758">
        <v>0</v>
      </c>
      <c r="X3758">
        <v>20.971889804337167</v>
      </c>
      <c r="Y3758">
        <v>17.889838017021876</v>
      </c>
      <c r="Z3758">
        <v>0.11958461766590334</v>
      </c>
      <c r="AA3758">
        <v>388.77975907813584</v>
      </c>
      <c r="AB3758">
        <v>0</v>
      </c>
      <c r="AC3758">
        <v>96.158316651794379</v>
      </c>
      <c r="AD3758">
        <v>0</v>
      </c>
      <c r="AE3758">
        <v>523.91938816895515</v>
      </c>
    </row>
    <row r="3759" spans="1:31" x14ac:dyDescent="0.25">
      <c r="A3759">
        <v>1634785</v>
      </c>
      <c r="B3759">
        <v>1</v>
      </c>
      <c r="C3759" t="s">
        <v>81</v>
      </c>
      <c r="D3759" t="s">
        <v>113</v>
      </c>
      <c r="E3759" t="s">
        <v>178</v>
      </c>
      <c r="F3759" t="s">
        <v>10944</v>
      </c>
      <c r="G3759" t="s">
        <v>227</v>
      </c>
      <c r="H3759" t="s">
        <v>149</v>
      </c>
      <c r="I3759" t="s">
        <v>135</v>
      </c>
      <c r="J3759" t="s">
        <v>136</v>
      </c>
      <c r="K3759" t="s">
        <v>137</v>
      </c>
      <c r="L3759" t="s">
        <v>10945</v>
      </c>
      <c r="M3759" t="s">
        <v>10946</v>
      </c>
      <c r="N3759">
        <v>1.321111111</v>
      </c>
      <c r="O3759">
        <v>0</v>
      </c>
      <c r="P3759">
        <v>1</v>
      </c>
      <c r="Q3759">
        <v>0</v>
      </c>
      <c r="R3759">
        <v>0</v>
      </c>
      <c r="S3759">
        <v>0</v>
      </c>
      <c r="T3759">
        <v>1</v>
      </c>
      <c r="U3759">
        <v>0</v>
      </c>
      <c r="V3759">
        <v>0</v>
      </c>
      <c r="W3759">
        <v>0</v>
      </c>
      <c r="X3759">
        <v>0.26255578217095338</v>
      </c>
      <c r="Y3759">
        <v>0</v>
      </c>
      <c r="Z3759">
        <v>0</v>
      </c>
      <c r="AA3759">
        <v>0</v>
      </c>
      <c r="AB3759">
        <v>9.3851257199296406E-2</v>
      </c>
      <c r="AC3759">
        <v>0</v>
      </c>
      <c r="AD3759">
        <v>0</v>
      </c>
      <c r="AE3759">
        <v>0.35640703937024976</v>
      </c>
    </row>
    <row r="3760" spans="1:31" x14ac:dyDescent="0.25">
      <c r="A3760">
        <v>1633680</v>
      </c>
      <c r="B3760">
        <v>1</v>
      </c>
      <c r="C3760" t="s">
        <v>80</v>
      </c>
      <c r="D3760" t="s">
        <v>90</v>
      </c>
      <c r="E3760" t="s">
        <v>152</v>
      </c>
      <c r="F3760" t="s">
        <v>10947</v>
      </c>
      <c r="G3760" t="s">
        <v>154</v>
      </c>
      <c r="H3760" t="s">
        <v>149</v>
      </c>
      <c r="I3760" t="s">
        <v>135</v>
      </c>
      <c r="J3760" t="s">
        <v>136</v>
      </c>
      <c r="K3760" t="s">
        <v>137</v>
      </c>
      <c r="L3760" t="s">
        <v>10948</v>
      </c>
      <c r="M3760" t="s">
        <v>10949</v>
      </c>
      <c r="N3760">
        <v>3.8588888880000001</v>
      </c>
      <c r="O3760">
        <v>0</v>
      </c>
      <c r="P3760">
        <v>2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1.8540147531464533</v>
      </c>
      <c r="Y3760">
        <v>0</v>
      </c>
      <c r="Z3760">
        <v>0</v>
      </c>
      <c r="AA3760">
        <v>0</v>
      </c>
      <c r="AB3760">
        <v>0.10689341144587002</v>
      </c>
      <c r="AC3760">
        <v>0</v>
      </c>
      <c r="AD3760">
        <v>0</v>
      </c>
      <c r="AE3760">
        <v>1.9609081645923232</v>
      </c>
    </row>
    <row r="3761" spans="1:31" x14ac:dyDescent="0.25">
      <c r="A3761">
        <v>1634885</v>
      </c>
      <c r="B3761">
        <v>1</v>
      </c>
      <c r="C3761" t="s">
        <v>80</v>
      </c>
      <c r="D3761" t="s">
        <v>100</v>
      </c>
      <c r="E3761" t="s">
        <v>204</v>
      </c>
      <c r="F3761" t="s">
        <v>10950</v>
      </c>
      <c r="G3761" t="s">
        <v>161</v>
      </c>
      <c r="H3761" t="s">
        <v>134</v>
      </c>
      <c r="I3761" t="s">
        <v>135</v>
      </c>
      <c r="J3761" t="s">
        <v>136</v>
      </c>
      <c r="K3761" t="s">
        <v>137</v>
      </c>
      <c r="L3761" t="s">
        <v>10951</v>
      </c>
      <c r="M3761" t="s">
        <v>10952</v>
      </c>
      <c r="N3761">
        <v>2.5530555549999998</v>
      </c>
      <c r="O3761">
        <v>0</v>
      </c>
      <c r="P3761">
        <v>0</v>
      </c>
      <c r="Q3761">
        <v>16</v>
      </c>
      <c r="R3761">
        <v>73</v>
      </c>
      <c r="S3761">
        <v>1</v>
      </c>
      <c r="T3761">
        <v>5</v>
      </c>
      <c r="U3761">
        <v>0</v>
      </c>
      <c r="V3761">
        <v>0</v>
      </c>
      <c r="W3761">
        <v>0</v>
      </c>
      <c r="X3761">
        <v>0</v>
      </c>
      <c r="Y3761">
        <v>24.197792712120709</v>
      </c>
      <c r="Z3761">
        <v>202.41158079623787</v>
      </c>
      <c r="AA3761">
        <v>0</v>
      </c>
      <c r="AB3761">
        <v>13.699721055642435</v>
      </c>
      <c r="AC3761">
        <v>0</v>
      </c>
      <c r="AD3761">
        <v>0</v>
      </c>
      <c r="AE3761">
        <v>240.30909456400101</v>
      </c>
    </row>
    <row r="3762" spans="1:31" x14ac:dyDescent="0.25">
      <c r="A3762">
        <v>1633325</v>
      </c>
      <c r="B3762">
        <v>1</v>
      </c>
      <c r="C3762" t="s">
        <v>80</v>
      </c>
      <c r="D3762" t="s">
        <v>98</v>
      </c>
      <c r="E3762" t="s">
        <v>140</v>
      </c>
      <c r="F3762" t="s">
        <v>10480</v>
      </c>
      <c r="G3762" t="s">
        <v>161</v>
      </c>
      <c r="H3762" t="s">
        <v>134</v>
      </c>
      <c r="I3762" t="s">
        <v>191</v>
      </c>
      <c r="J3762" t="s">
        <v>136</v>
      </c>
      <c r="K3762" t="s">
        <v>137</v>
      </c>
      <c r="L3762" t="s">
        <v>10482</v>
      </c>
      <c r="M3762" t="s">
        <v>10953</v>
      </c>
      <c r="N3762">
        <v>8.3333330000000001E-3</v>
      </c>
      <c r="O3762">
        <v>0</v>
      </c>
      <c r="P3762">
        <v>3158</v>
      </c>
      <c r="Q3762">
        <v>13</v>
      </c>
      <c r="R3762">
        <v>736</v>
      </c>
      <c r="S3762">
        <v>24</v>
      </c>
      <c r="T3762">
        <v>731</v>
      </c>
      <c r="U3762">
        <v>3</v>
      </c>
      <c r="V3762">
        <v>0</v>
      </c>
      <c r="W3762">
        <v>0</v>
      </c>
      <c r="X3762">
        <v>4.0694350556250098</v>
      </c>
      <c r="Y3762">
        <v>0.11310216383025</v>
      </c>
      <c r="Z3762">
        <v>1.3171997091869019</v>
      </c>
      <c r="AA3762">
        <v>1.6354459033147664</v>
      </c>
      <c r="AB3762">
        <v>2.4999523066878839</v>
      </c>
      <c r="AC3762">
        <v>0.97998277277435009</v>
      </c>
      <c r="AD3762">
        <v>0</v>
      </c>
      <c r="AE3762">
        <v>10.615117911419164</v>
      </c>
    </row>
    <row r="3763" spans="1:31" x14ac:dyDescent="0.25">
      <c r="A3763">
        <v>1633431</v>
      </c>
      <c r="B3763">
        <v>1</v>
      </c>
      <c r="C3763" t="s">
        <v>81</v>
      </c>
      <c r="D3763" t="s">
        <v>118</v>
      </c>
      <c r="E3763" t="s">
        <v>131</v>
      </c>
      <c r="F3763" t="s">
        <v>4490</v>
      </c>
      <c r="G3763" t="s">
        <v>161</v>
      </c>
      <c r="H3763" t="s">
        <v>134</v>
      </c>
      <c r="I3763" t="s">
        <v>191</v>
      </c>
      <c r="J3763" t="s">
        <v>136</v>
      </c>
      <c r="K3763" t="s">
        <v>137</v>
      </c>
      <c r="L3763" t="s">
        <v>10954</v>
      </c>
      <c r="M3763" t="s">
        <v>10955</v>
      </c>
      <c r="N3763">
        <v>5.8333329999999996E-3</v>
      </c>
      <c r="O3763">
        <v>2</v>
      </c>
      <c r="P3763">
        <v>1392</v>
      </c>
      <c r="Q3763">
        <v>167</v>
      </c>
      <c r="R3763">
        <v>160</v>
      </c>
      <c r="S3763">
        <v>24</v>
      </c>
      <c r="T3763">
        <v>126</v>
      </c>
      <c r="U3763">
        <v>1</v>
      </c>
      <c r="V3763">
        <v>0</v>
      </c>
      <c r="W3763">
        <v>1.7853209462433334E-3</v>
      </c>
      <c r="X3763">
        <v>0.69753854768363899</v>
      </c>
      <c r="Y3763">
        <v>0.77839172699160242</v>
      </c>
      <c r="Z3763">
        <v>0.17696662591442336</v>
      </c>
      <c r="AA3763">
        <v>0.47632267812040341</v>
      </c>
      <c r="AB3763">
        <v>0.14141226333474916</v>
      </c>
      <c r="AC3763">
        <v>2.5528493786308335E-3</v>
      </c>
      <c r="AD3763">
        <v>0</v>
      </c>
      <c r="AE3763">
        <v>2.2749700123696912</v>
      </c>
    </row>
    <row r="3764" spans="1:31" x14ac:dyDescent="0.25">
      <c r="A3764">
        <v>1634593</v>
      </c>
      <c r="B3764">
        <v>1</v>
      </c>
      <c r="C3764" t="s">
        <v>80</v>
      </c>
      <c r="D3764" t="s">
        <v>87</v>
      </c>
      <c r="E3764" t="s">
        <v>152</v>
      </c>
      <c r="F3764" t="s">
        <v>10956</v>
      </c>
      <c r="G3764" t="s">
        <v>172</v>
      </c>
      <c r="H3764" t="s">
        <v>149</v>
      </c>
      <c r="I3764" t="s">
        <v>135</v>
      </c>
      <c r="J3764" t="s">
        <v>136</v>
      </c>
      <c r="K3764" t="s">
        <v>137</v>
      </c>
      <c r="L3764" t="s">
        <v>10957</v>
      </c>
      <c r="M3764" t="s">
        <v>10958</v>
      </c>
      <c r="N3764">
        <v>6.1611111110000003</v>
      </c>
      <c r="O3764">
        <v>0</v>
      </c>
      <c r="P3764">
        <v>2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7.1579469249022232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7.1579469249022232</v>
      </c>
    </row>
    <row r="3765" spans="1:31" x14ac:dyDescent="0.25">
      <c r="A3765">
        <v>1634642</v>
      </c>
      <c r="B3765">
        <v>1</v>
      </c>
      <c r="C3765" t="s">
        <v>80</v>
      </c>
      <c r="D3765" t="s">
        <v>93</v>
      </c>
      <c r="E3765" t="s">
        <v>178</v>
      </c>
      <c r="F3765" t="s">
        <v>10959</v>
      </c>
      <c r="G3765" t="s">
        <v>187</v>
      </c>
      <c r="H3765" t="s">
        <v>149</v>
      </c>
      <c r="I3765" t="s">
        <v>135</v>
      </c>
      <c r="J3765" t="s">
        <v>136</v>
      </c>
      <c r="K3765" t="s">
        <v>137</v>
      </c>
      <c r="L3765" t="s">
        <v>10960</v>
      </c>
      <c r="M3765" t="s">
        <v>10961</v>
      </c>
      <c r="N3765">
        <v>2.778333333</v>
      </c>
      <c r="O3765">
        <v>0</v>
      </c>
      <c r="P3765">
        <v>3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2.4173917755967946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2.4173917755967946</v>
      </c>
    </row>
    <row r="3766" spans="1:31" x14ac:dyDescent="0.25">
      <c r="A3766">
        <v>1633872</v>
      </c>
      <c r="B3766">
        <v>1</v>
      </c>
      <c r="C3766" t="s">
        <v>81</v>
      </c>
      <c r="D3766" t="s">
        <v>123</v>
      </c>
      <c r="E3766" t="s">
        <v>131</v>
      </c>
      <c r="F3766" t="s">
        <v>10419</v>
      </c>
      <c r="G3766" t="s">
        <v>161</v>
      </c>
      <c r="H3766" t="s">
        <v>134</v>
      </c>
      <c r="I3766" t="s">
        <v>135</v>
      </c>
      <c r="J3766" t="s">
        <v>136</v>
      </c>
      <c r="K3766" t="s">
        <v>137</v>
      </c>
      <c r="L3766" t="s">
        <v>10962</v>
      </c>
      <c r="M3766" t="s">
        <v>10963</v>
      </c>
      <c r="N3766">
        <v>0.32777777699999999</v>
      </c>
      <c r="O3766">
        <v>0</v>
      </c>
      <c r="P3766">
        <v>661</v>
      </c>
      <c r="Q3766">
        <v>11</v>
      </c>
      <c r="R3766">
        <v>78</v>
      </c>
      <c r="S3766">
        <v>10</v>
      </c>
      <c r="T3766">
        <v>66</v>
      </c>
      <c r="U3766">
        <v>2</v>
      </c>
      <c r="V3766">
        <v>0</v>
      </c>
      <c r="W3766">
        <v>0</v>
      </c>
      <c r="X3766">
        <v>32.614505322031164</v>
      </c>
      <c r="Y3766">
        <v>1.1399946448568334</v>
      </c>
      <c r="Z3766">
        <v>9.1100794446495001</v>
      </c>
      <c r="AA3766">
        <v>21.74510878570657</v>
      </c>
      <c r="AB3766">
        <v>22.659504520492916</v>
      </c>
      <c r="AC3766">
        <v>5.8932065604977453</v>
      </c>
      <c r="AD3766">
        <v>0</v>
      </c>
      <c r="AE3766">
        <v>93.16239927823473</v>
      </c>
    </row>
    <row r="3767" spans="1:31" x14ac:dyDescent="0.25">
      <c r="A3767">
        <v>1634201</v>
      </c>
      <c r="B3767">
        <v>1</v>
      </c>
      <c r="C3767" t="s">
        <v>80</v>
      </c>
      <c r="D3767" t="s">
        <v>96</v>
      </c>
      <c r="E3767" t="s">
        <v>146</v>
      </c>
      <c r="F3767" t="s">
        <v>10964</v>
      </c>
      <c r="G3767" t="s">
        <v>142</v>
      </c>
      <c r="H3767" t="s">
        <v>149</v>
      </c>
      <c r="I3767" t="s">
        <v>135</v>
      </c>
      <c r="J3767" t="s">
        <v>136</v>
      </c>
      <c r="K3767" t="s">
        <v>143</v>
      </c>
      <c r="L3767" t="s">
        <v>10965</v>
      </c>
      <c r="M3767" t="s">
        <v>10966</v>
      </c>
      <c r="N3767">
        <v>6.45</v>
      </c>
      <c r="O3767">
        <v>0</v>
      </c>
      <c r="P3767">
        <v>264</v>
      </c>
      <c r="Q3767">
        <v>0</v>
      </c>
      <c r="R3767">
        <v>0</v>
      </c>
      <c r="S3767">
        <v>0</v>
      </c>
      <c r="T3767">
        <v>10</v>
      </c>
      <c r="U3767">
        <v>0</v>
      </c>
      <c r="V3767">
        <v>0</v>
      </c>
      <c r="W3767">
        <v>0</v>
      </c>
      <c r="X3767">
        <v>442.79294961826241</v>
      </c>
      <c r="Y3767">
        <v>0</v>
      </c>
      <c r="Z3767">
        <v>0</v>
      </c>
      <c r="AA3767">
        <v>0</v>
      </c>
      <c r="AB3767">
        <v>70.344155595688861</v>
      </c>
      <c r="AC3767">
        <v>0</v>
      </c>
      <c r="AD3767">
        <v>0</v>
      </c>
      <c r="AE3767">
        <v>513.13710521395126</v>
      </c>
    </row>
    <row r="3768" spans="1:31" x14ac:dyDescent="0.25">
      <c r="A3768">
        <v>1634805</v>
      </c>
      <c r="B3768">
        <v>1</v>
      </c>
      <c r="C3768" t="s">
        <v>80</v>
      </c>
      <c r="D3768" t="s">
        <v>108</v>
      </c>
      <c r="E3768" t="s">
        <v>131</v>
      </c>
      <c r="F3768" t="s">
        <v>10967</v>
      </c>
      <c r="G3768" t="s">
        <v>195</v>
      </c>
      <c r="H3768" t="s">
        <v>134</v>
      </c>
      <c r="I3768" t="s">
        <v>135</v>
      </c>
      <c r="J3768" t="s">
        <v>136</v>
      </c>
      <c r="K3768" t="s">
        <v>137</v>
      </c>
      <c r="L3768" t="s">
        <v>10968</v>
      </c>
      <c r="M3768" t="s">
        <v>10969</v>
      </c>
      <c r="N3768">
        <v>0.64138888800000005</v>
      </c>
      <c r="O3768">
        <v>0</v>
      </c>
      <c r="P3768">
        <v>35</v>
      </c>
      <c r="Q3768">
        <v>0</v>
      </c>
      <c r="R3768">
        <v>7</v>
      </c>
      <c r="S3768">
        <v>0</v>
      </c>
      <c r="T3768">
        <v>4</v>
      </c>
      <c r="U3768">
        <v>0</v>
      </c>
      <c r="V3768">
        <v>0</v>
      </c>
      <c r="W3768">
        <v>0</v>
      </c>
      <c r="X3768">
        <v>2.2031649605101733</v>
      </c>
      <c r="Y3768">
        <v>0</v>
      </c>
      <c r="Z3768">
        <v>1.6227254707335555E-2</v>
      </c>
      <c r="AA3768">
        <v>0</v>
      </c>
      <c r="AB3768">
        <v>0.38183175176525003</v>
      </c>
      <c r="AC3768">
        <v>0</v>
      </c>
      <c r="AD3768">
        <v>0</v>
      </c>
      <c r="AE3768">
        <v>2.6012239669827588</v>
      </c>
    </row>
    <row r="3769" spans="1:31" x14ac:dyDescent="0.25">
      <c r="A3769">
        <v>1634891</v>
      </c>
      <c r="B3769">
        <v>1</v>
      </c>
      <c r="C3769" t="s">
        <v>81</v>
      </c>
      <c r="D3769" t="s">
        <v>118</v>
      </c>
      <c r="E3769" t="s">
        <v>152</v>
      </c>
      <c r="F3769" t="s">
        <v>10970</v>
      </c>
      <c r="G3769" t="s">
        <v>154</v>
      </c>
      <c r="H3769" t="s">
        <v>149</v>
      </c>
      <c r="I3769" t="s">
        <v>135</v>
      </c>
      <c r="J3769" t="s">
        <v>136</v>
      </c>
      <c r="K3769" t="s">
        <v>137</v>
      </c>
      <c r="L3769" t="s">
        <v>10971</v>
      </c>
      <c r="M3769" t="s">
        <v>10972</v>
      </c>
      <c r="N3769">
        <v>1.0049999999999999</v>
      </c>
      <c r="O3769">
        <v>0</v>
      </c>
      <c r="P3769">
        <v>1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0.34787111009910004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0.34787111009910004</v>
      </c>
    </row>
    <row r="3770" spans="1:31" x14ac:dyDescent="0.25">
      <c r="A3770">
        <v>1633517</v>
      </c>
      <c r="B3770">
        <v>1</v>
      </c>
      <c r="C3770" t="s">
        <v>81</v>
      </c>
      <c r="D3770" t="s">
        <v>112</v>
      </c>
      <c r="E3770" t="s">
        <v>140</v>
      </c>
      <c r="F3770" t="s">
        <v>10973</v>
      </c>
      <c r="G3770" t="s">
        <v>161</v>
      </c>
      <c r="H3770" t="s">
        <v>134</v>
      </c>
      <c r="I3770" t="s">
        <v>135</v>
      </c>
      <c r="J3770" t="s">
        <v>136</v>
      </c>
      <c r="K3770" t="s">
        <v>137</v>
      </c>
      <c r="L3770" t="s">
        <v>10974</v>
      </c>
      <c r="M3770" t="s">
        <v>10975</v>
      </c>
      <c r="N3770">
        <v>2.7833333329999999</v>
      </c>
      <c r="O3770">
        <v>1</v>
      </c>
      <c r="P3770">
        <v>0</v>
      </c>
      <c r="Q3770">
        <v>92</v>
      </c>
      <c r="R3770">
        <v>21</v>
      </c>
      <c r="S3770">
        <v>5</v>
      </c>
      <c r="T3770">
        <v>0</v>
      </c>
      <c r="U3770">
        <v>1</v>
      </c>
      <c r="V3770">
        <v>0</v>
      </c>
      <c r="W3770">
        <v>1.1406327578903626</v>
      </c>
      <c r="X3770">
        <v>0</v>
      </c>
      <c r="Y3770">
        <v>115.16234531762949</v>
      </c>
      <c r="Z3770">
        <v>6.5811977651682021</v>
      </c>
      <c r="AA3770">
        <v>38.358741385780775</v>
      </c>
      <c r="AB3770">
        <v>0</v>
      </c>
      <c r="AC3770">
        <v>12.133077272026028</v>
      </c>
      <c r="AD3770">
        <v>0</v>
      </c>
      <c r="AE3770">
        <v>173.37599449849483</v>
      </c>
    </row>
    <row r="3771" spans="1:31" x14ac:dyDescent="0.25">
      <c r="A3771">
        <v>1634556</v>
      </c>
      <c r="B3771">
        <v>1</v>
      </c>
      <c r="C3771" t="s">
        <v>80</v>
      </c>
      <c r="D3771" t="s">
        <v>89</v>
      </c>
      <c r="E3771" t="s">
        <v>152</v>
      </c>
      <c r="F3771" t="s">
        <v>10976</v>
      </c>
      <c r="G3771" t="s">
        <v>507</v>
      </c>
      <c r="H3771" t="s">
        <v>149</v>
      </c>
      <c r="I3771" t="s">
        <v>135</v>
      </c>
      <c r="J3771" t="s">
        <v>136</v>
      </c>
      <c r="K3771" t="s">
        <v>137</v>
      </c>
      <c r="L3771" t="s">
        <v>10977</v>
      </c>
      <c r="M3771" t="s">
        <v>10978</v>
      </c>
      <c r="N3771">
        <v>0.81138888799999997</v>
      </c>
      <c r="O3771">
        <v>0</v>
      </c>
      <c r="P3771">
        <v>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0.73293762356288994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0.73293762356288994</v>
      </c>
    </row>
    <row r="3772" spans="1:31" x14ac:dyDescent="0.25">
      <c r="A3772">
        <v>1634948</v>
      </c>
      <c r="B3772">
        <v>1</v>
      </c>
      <c r="C3772" t="s">
        <v>80</v>
      </c>
      <c r="D3772" t="s">
        <v>110</v>
      </c>
      <c r="E3772" t="s">
        <v>152</v>
      </c>
      <c r="F3772" t="s">
        <v>10979</v>
      </c>
      <c r="G3772" t="s">
        <v>507</v>
      </c>
      <c r="H3772" t="s">
        <v>149</v>
      </c>
      <c r="I3772" t="s">
        <v>135</v>
      </c>
      <c r="J3772" t="s">
        <v>136</v>
      </c>
      <c r="K3772" t="s">
        <v>137</v>
      </c>
      <c r="L3772" t="s">
        <v>10763</v>
      </c>
      <c r="M3772" t="s">
        <v>10980</v>
      </c>
      <c r="N3772">
        <v>0.52361111100000002</v>
      </c>
      <c r="O3772">
        <v>0</v>
      </c>
      <c r="P3772">
        <v>61</v>
      </c>
      <c r="Q3772">
        <v>0</v>
      </c>
      <c r="R3772">
        <v>0</v>
      </c>
      <c r="S3772">
        <v>0</v>
      </c>
      <c r="T3772">
        <v>59</v>
      </c>
      <c r="U3772">
        <v>0</v>
      </c>
      <c r="V3772">
        <v>0</v>
      </c>
      <c r="W3772">
        <v>0</v>
      </c>
      <c r="X3772">
        <v>3.8300837023723084</v>
      </c>
      <c r="Y3772">
        <v>0</v>
      </c>
      <c r="Z3772">
        <v>0</v>
      </c>
      <c r="AA3772">
        <v>0</v>
      </c>
      <c r="AB3772">
        <v>52.143854324482703</v>
      </c>
      <c r="AC3772">
        <v>0</v>
      </c>
      <c r="AD3772">
        <v>0</v>
      </c>
      <c r="AE3772">
        <v>55.973938026855009</v>
      </c>
    </row>
    <row r="3773" spans="1:31" x14ac:dyDescent="0.25">
      <c r="A3773">
        <v>1633866</v>
      </c>
      <c r="B3773">
        <v>1</v>
      </c>
      <c r="C3773" t="s">
        <v>80</v>
      </c>
      <c r="D3773" t="s">
        <v>105</v>
      </c>
      <c r="E3773" t="s">
        <v>152</v>
      </c>
      <c r="F3773" t="s">
        <v>10981</v>
      </c>
      <c r="G3773" t="s">
        <v>154</v>
      </c>
      <c r="H3773" t="s">
        <v>149</v>
      </c>
      <c r="I3773" t="s">
        <v>135</v>
      </c>
      <c r="J3773" t="s">
        <v>136</v>
      </c>
      <c r="K3773" t="s">
        <v>137</v>
      </c>
      <c r="L3773" t="s">
        <v>10982</v>
      </c>
      <c r="M3773" t="s">
        <v>10983</v>
      </c>
      <c r="N3773">
        <v>0.71750000000000003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0.24402251245209255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0.24402251245209255</v>
      </c>
    </row>
    <row r="3774" spans="1:31" x14ac:dyDescent="0.25">
      <c r="A3774">
        <v>1634699</v>
      </c>
      <c r="B3774">
        <v>1</v>
      </c>
      <c r="C3774" t="s">
        <v>80</v>
      </c>
      <c r="D3774" t="s">
        <v>88</v>
      </c>
      <c r="E3774" t="s">
        <v>152</v>
      </c>
      <c r="F3774" t="s">
        <v>10984</v>
      </c>
      <c r="G3774" t="s">
        <v>507</v>
      </c>
      <c r="H3774" t="s">
        <v>149</v>
      </c>
      <c r="I3774" t="s">
        <v>135</v>
      </c>
      <c r="J3774" t="s">
        <v>136</v>
      </c>
      <c r="K3774" t="s">
        <v>137</v>
      </c>
      <c r="L3774" t="s">
        <v>10985</v>
      </c>
      <c r="M3774" t="s">
        <v>10986</v>
      </c>
      <c r="N3774">
        <v>2.801388888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1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410.94188612561385</v>
      </c>
      <c r="AE3774">
        <v>410.94188612561385</v>
      </c>
    </row>
    <row r="3775" spans="1:31" x14ac:dyDescent="0.25">
      <c r="A3775">
        <v>1634138</v>
      </c>
      <c r="B3775">
        <v>1</v>
      </c>
      <c r="C3775" t="s">
        <v>80</v>
      </c>
      <c r="D3775" t="s">
        <v>104</v>
      </c>
      <c r="E3775" t="s">
        <v>178</v>
      </c>
      <c r="F3775" t="s">
        <v>10987</v>
      </c>
      <c r="G3775" t="s">
        <v>187</v>
      </c>
      <c r="H3775" t="s">
        <v>149</v>
      </c>
      <c r="I3775" t="s">
        <v>135</v>
      </c>
      <c r="J3775" t="s">
        <v>136</v>
      </c>
      <c r="K3775" t="s">
        <v>137</v>
      </c>
      <c r="L3775" t="s">
        <v>10988</v>
      </c>
      <c r="M3775" t="s">
        <v>10989</v>
      </c>
      <c r="N3775">
        <v>4.2972222220000003</v>
      </c>
      <c r="O3775">
        <v>0</v>
      </c>
      <c r="P3775">
        <v>41</v>
      </c>
      <c r="Q3775">
        <v>0</v>
      </c>
      <c r="R3775">
        <v>1</v>
      </c>
      <c r="S3775">
        <v>0</v>
      </c>
      <c r="T3775">
        <v>2</v>
      </c>
      <c r="U3775">
        <v>0</v>
      </c>
      <c r="V3775">
        <v>0</v>
      </c>
      <c r="W3775">
        <v>0</v>
      </c>
      <c r="X3775">
        <v>19.554643007711768</v>
      </c>
      <c r="Y3775">
        <v>0</v>
      </c>
      <c r="Z3775">
        <v>3.4920946714927775E-3</v>
      </c>
      <c r="AA3775">
        <v>0</v>
      </c>
      <c r="AB3775">
        <v>9.4590569348115565</v>
      </c>
      <c r="AC3775">
        <v>0</v>
      </c>
      <c r="AD3775">
        <v>0</v>
      </c>
      <c r="AE3775">
        <v>29.017192037194818</v>
      </c>
    </row>
    <row r="3776" spans="1:31" x14ac:dyDescent="0.25">
      <c r="A3776">
        <v>1633451</v>
      </c>
      <c r="B3776">
        <v>1</v>
      </c>
      <c r="C3776" t="s">
        <v>80</v>
      </c>
      <c r="D3776" t="s">
        <v>84</v>
      </c>
      <c r="E3776" t="s">
        <v>152</v>
      </c>
      <c r="F3776" t="s">
        <v>10990</v>
      </c>
      <c r="G3776" t="s">
        <v>154</v>
      </c>
      <c r="H3776" t="s">
        <v>149</v>
      </c>
      <c r="I3776" t="s">
        <v>135</v>
      </c>
      <c r="J3776" t="s">
        <v>136</v>
      </c>
      <c r="K3776" t="s">
        <v>137</v>
      </c>
      <c r="L3776" t="s">
        <v>10991</v>
      </c>
      <c r="M3776" t="s">
        <v>10992</v>
      </c>
      <c r="N3776">
        <v>8.6930555550000008</v>
      </c>
      <c r="O3776">
        <v>0</v>
      </c>
      <c r="P3776">
        <v>6</v>
      </c>
      <c r="Q3776">
        <v>0</v>
      </c>
      <c r="R3776">
        <v>0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10.23719492187386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10.23719492187386</v>
      </c>
    </row>
    <row r="3777" spans="1:31" x14ac:dyDescent="0.25">
      <c r="A3777">
        <v>1633969</v>
      </c>
      <c r="B3777">
        <v>1</v>
      </c>
      <c r="C3777" t="s">
        <v>80</v>
      </c>
      <c r="D3777" t="s">
        <v>95</v>
      </c>
      <c r="E3777" t="s">
        <v>146</v>
      </c>
      <c r="F3777" t="s">
        <v>10993</v>
      </c>
      <c r="G3777" t="s">
        <v>260</v>
      </c>
      <c r="H3777" t="s">
        <v>149</v>
      </c>
      <c r="I3777" t="s">
        <v>135</v>
      </c>
      <c r="J3777" t="s">
        <v>136</v>
      </c>
      <c r="K3777" t="s">
        <v>137</v>
      </c>
      <c r="L3777" t="s">
        <v>10994</v>
      </c>
      <c r="M3777" t="s">
        <v>10995</v>
      </c>
      <c r="N3777">
        <v>0.67</v>
      </c>
      <c r="O3777">
        <v>0</v>
      </c>
      <c r="P3777">
        <v>110</v>
      </c>
      <c r="Q3777">
        <v>0</v>
      </c>
      <c r="R3777">
        <v>0</v>
      </c>
      <c r="S3777">
        <v>0</v>
      </c>
      <c r="T3777">
        <v>9</v>
      </c>
      <c r="U3777">
        <v>0</v>
      </c>
      <c r="V3777">
        <v>0</v>
      </c>
      <c r="W3777">
        <v>0</v>
      </c>
      <c r="X3777">
        <v>15.609282743583003</v>
      </c>
      <c r="Y3777">
        <v>0</v>
      </c>
      <c r="Z3777">
        <v>0</v>
      </c>
      <c r="AA3777">
        <v>0</v>
      </c>
      <c r="AB3777">
        <v>4.3275138358149601</v>
      </c>
      <c r="AC3777">
        <v>0</v>
      </c>
      <c r="AD3777">
        <v>0</v>
      </c>
      <c r="AE3777">
        <v>19.936796579397964</v>
      </c>
    </row>
    <row r="3778" spans="1:31" x14ac:dyDescent="0.25">
      <c r="A3778">
        <v>1633305</v>
      </c>
      <c r="B3778">
        <v>1</v>
      </c>
      <c r="C3778" t="s">
        <v>80</v>
      </c>
      <c r="D3778" t="s">
        <v>87</v>
      </c>
      <c r="E3778" t="s">
        <v>146</v>
      </c>
      <c r="F3778" t="s">
        <v>10996</v>
      </c>
      <c r="G3778" t="s">
        <v>1492</v>
      </c>
      <c r="H3778" t="s">
        <v>149</v>
      </c>
      <c r="I3778" t="s">
        <v>135</v>
      </c>
      <c r="J3778" t="s">
        <v>136</v>
      </c>
      <c r="K3778" t="s">
        <v>137</v>
      </c>
      <c r="L3778" t="s">
        <v>10997</v>
      </c>
      <c r="M3778" t="s">
        <v>10998</v>
      </c>
      <c r="N3778">
        <v>4.483055555</v>
      </c>
      <c r="O3778">
        <v>0</v>
      </c>
      <c r="P3778">
        <v>234</v>
      </c>
      <c r="Q3778">
        <v>0</v>
      </c>
      <c r="R3778">
        <v>0</v>
      </c>
      <c r="S3778">
        <v>0</v>
      </c>
      <c r="T3778">
        <v>15</v>
      </c>
      <c r="U3778">
        <v>0</v>
      </c>
      <c r="V3778">
        <v>0</v>
      </c>
      <c r="W3778">
        <v>0</v>
      </c>
      <c r="X3778">
        <v>369.82390727826964</v>
      </c>
      <c r="Y3778">
        <v>0</v>
      </c>
      <c r="Z3778">
        <v>0</v>
      </c>
      <c r="AA3778">
        <v>0</v>
      </c>
      <c r="AB3778">
        <v>31.344871678415313</v>
      </c>
      <c r="AC3778">
        <v>0</v>
      </c>
      <c r="AD3778">
        <v>0</v>
      </c>
      <c r="AE3778">
        <v>401.16877895668495</v>
      </c>
    </row>
    <row r="3779" spans="1:31" x14ac:dyDescent="0.25">
      <c r="A3779">
        <v>1633637</v>
      </c>
      <c r="B3779">
        <v>1</v>
      </c>
      <c r="C3779" t="s">
        <v>80</v>
      </c>
      <c r="D3779" t="s">
        <v>94</v>
      </c>
      <c r="E3779" t="s">
        <v>152</v>
      </c>
      <c r="F3779" t="s">
        <v>10999</v>
      </c>
      <c r="G3779" t="s">
        <v>172</v>
      </c>
      <c r="H3779" t="s">
        <v>149</v>
      </c>
      <c r="I3779" t="s">
        <v>135</v>
      </c>
      <c r="J3779" t="s">
        <v>3</v>
      </c>
      <c r="K3779" t="s">
        <v>137</v>
      </c>
      <c r="L3779" t="s">
        <v>11000</v>
      </c>
      <c r="M3779" t="s">
        <v>11001</v>
      </c>
      <c r="N3779">
        <v>6.0883333329999996</v>
      </c>
      <c r="O3779">
        <v>0</v>
      </c>
      <c r="P3779">
        <v>4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1.437284444953695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1.437284444953695</v>
      </c>
    </row>
    <row r="3780" spans="1:31" x14ac:dyDescent="0.25">
      <c r="A3780">
        <v>1634662</v>
      </c>
      <c r="B3780">
        <v>1</v>
      </c>
      <c r="C3780" t="s">
        <v>81</v>
      </c>
      <c r="D3780" t="s">
        <v>118</v>
      </c>
      <c r="E3780" t="s">
        <v>131</v>
      </c>
      <c r="F3780" t="s">
        <v>11002</v>
      </c>
      <c r="G3780" t="s">
        <v>195</v>
      </c>
      <c r="H3780" t="s">
        <v>134</v>
      </c>
      <c r="I3780" t="s">
        <v>135</v>
      </c>
      <c r="J3780" t="s">
        <v>136</v>
      </c>
      <c r="K3780" t="s">
        <v>137</v>
      </c>
      <c r="L3780" t="s">
        <v>11003</v>
      </c>
      <c r="M3780" t="s">
        <v>11004</v>
      </c>
      <c r="N3780">
        <v>0.47805555500000002</v>
      </c>
      <c r="O3780">
        <v>18</v>
      </c>
      <c r="P3780">
        <v>554</v>
      </c>
      <c r="Q3780">
        <v>0</v>
      </c>
      <c r="R3780">
        <v>15</v>
      </c>
      <c r="S3780">
        <v>5</v>
      </c>
      <c r="T3780">
        <v>27</v>
      </c>
      <c r="U3780">
        <v>0</v>
      </c>
      <c r="V3780">
        <v>0</v>
      </c>
      <c r="W3780">
        <v>3.0053811076681956</v>
      </c>
      <c r="X3780">
        <v>31.826710622831595</v>
      </c>
      <c r="Y3780">
        <v>0</v>
      </c>
      <c r="Z3780">
        <v>7.9126543409534719E-2</v>
      </c>
      <c r="AA3780">
        <v>4.0986967827333025</v>
      </c>
      <c r="AB3780">
        <v>8.4036119189103449</v>
      </c>
      <c r="AC3780">
        <v>0</v>
      </c>
      <c r="AD3780">
        <v>0</v>
      </c>
      <c r="AE3780">
        <v>47.413526975552969</v>
      </c>
    </row>
    <row r="3781" spans="1:31" x14ac:dyDescent="0.25">
      <c r="A3781">
        <v>1633660</v>
      </c>
      <c r="B3781">
        <v>1</v>
      </c>
      <c r="C3781" t="s">
        <v>81</v>
      </c>
      <c r="D3781" t="s">
        <v>125</v>
      </c>
      <c r="E3781" t="s">
        <v>178</v>
      </c>
      <c r="F3781" t="s">
        <v>11005</v>
      </c>
      <c r="G3781" t="s">
        <v>187</v>
      </c>
      <c r="H3781" t="s">
        <v>149</v>
      </c>
      <c r="I3781" t="s">
        <v>135</v>
      </c>
      <c r="J3781" t="s">
        <v>136</v>
      </c>
      <c r="K3781" t="s">
        <v>137</v>
      </c>
      <c r="L3781" t="s">
        <v>11006</v>
      </c>
      <c r="M3781" t="s">
        <v>11007</v>
      </c>
      <c r="N3781">
        <v>2.477777777</v>
      </c>
      <c r="O3781">
        <v>0</v>
      </c>
      <c r="P3781">
        <v>57</v>
      </c>
      <c r="Q3781">
        <v>0</v>
      </c>
      <c r="R3781">
        <v>3</v>
      </c>
      <c r="S3781">
        <v>0</v>
      </c>
      <c r="T3781">
        <v>5</v>
      </c>
      <c r="U3781">
        <v>0</v>
      </c>
      <c r="V3781">
        <v>0</v>
      </c>
      <c r="W3781">
        <v>0</v>
      </c>
      <c r="X3781">
        <v>20.541805833215147</v>
      </c>
      <c r="Y3781">
        <v>0</v>
      </c>
      <c r="Z3781">
        <v>2.3782628425409995</v>
      </c>
      <c r="AA3781">
        <v>0</v>
      </c>
      <c r="AB3781">
        <v>4.946536954988261</v>
      </c>
      <c r="AC3781">
        <v>0</v>
      </c>
      <c r="AD3781">
        <v>0</v>
      </c>
      <c r="AE3781">
        <v>27.866605630744406</v>
      </c>
    </row>
    <row r="3782" spans="1:31" x14ac:dyDescent="0.25">
      <c r="A3782">
        <v>1633683</v>
      </c>
      <c r="B3782">
        <v>1</v>
      </c>
      <c r="C3782" t="s">
        <v>80</v>
      </c>
      <c r="D3782" t="s">
        <v>100</v>
      </c>
      <c r="E3782" t="s">
        <v>204</v>
      </c>
      <c r="F3782" t="s">
        <v>3243</v>
      </c>
      <c r="G3782" t="s">
        <v>161</v>
      </c>
      <c r="H3782" t="s">
        <v>134</v>
      </c>
      <c r="I3782" t="s">
        <v>135</v>
      </c>
      <c r="J3782" t="s">
        <v>136</v>
      </c>
      <c r="K3782" t="s">
        <v>137</v>
      </c>
      <c r="L3782" t="s">
        <v>11008</v>
      </c>
      <c r="M3782" t="s">
        <v>11009</v>
      </c>
      <c r="N3782">
        <v>1.9202777769999999</v>
      </c>
      <c r="O3782">
        <v>0</v>
      </c>
      <c r="P3782">
        <v>182</v>
      </c>
      <c r="Q3782">
        <v>0</v>
      </c>
      <c r="R3782">
        <v>24</v>
      </c>
      <c r="S3782">
        <v>4</v>
      </c>
      <c r="T3782">
        <v>54</v>
      </c>
      <c r="U3782">
        <v>2</v>
      </c>
      <c r="V3782">
        <v>2</v>
      </c>
      <c r="W3782">
        <v>0</v>
      </c>
      <c r="X3782">
        <v>127.18515465909336</v>
      </c>
      <c r="Y3782">
        <v>0</v>
      </c>
      <c r="Z3782">
        <v>22.460053172011882</v>
      </c>
      <c r="AA3782">
        <v>255.76387568398633</v>
      </c>
      <c r="AB3782">
        <v>204.16953795983895</v>
      </c>
      <c r="AC3782">
        <v>373.46244076318908</v>
      </c>
      <c r="AD3782">
        <v>764.77918799213649</v>
      </c>
      <c r="AE3782">
        <v>1747.8202502302561</v>
      </c>
    </row>
    <row r="3783" spans="1:31" x14ac:dyDescent="0.25">
      <c r="A3783">
        <v>1633975</v>
      </c>
      <c r="B3783">
        <v>1</v>
      </c>
      <c r="C3783" t="s">
        <v>80</v>
      </c>
      <c r="D3783" t="s">
        <v>84</v>
      </c>
      <c r="E3783" t="s">
        <v>362</v>
      </c>
      <c r="F3783" t="s">
        <v>11010</v>
      </c>
      <c r="G3783" t="s">
        <v>180</v>
      </c>
      <c r="H3783" t="s">
        <v>149</v>
      </c>
      <c r="I3783" t="s">
        <v>135</v>
      </c>
      <c r="J3783" t="s">
        <v>136</v>
      </c>
      <c r="K3783" t="s">
        <v>137</v>
      </c>
      <c r="L3783" t="s">
        <v>11011</v>
      </c>
      <c r="M3783" t="s">
        <v>11012</v>
      </c>
      <c r="N3783">
        <v>4.7636111110000003</v>
      </c>
      <c r="O3783">
        <v>0</v>
      </c>
      <c r="P3783">
        <v>66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59.153981490160469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59.153981490160469</v>
      </c>
    </row>
    <row r="3784" spans="1:31" x14ac:dyDescent="0.25">
      <c r="A3784">
        <v>1634178</v>
      </c>
      <c r="B3784">
        <v>1</v>
      </c>
      <c r="C3784" t="s">
        <v>80</v>
      </c>
      <c r="D3784" t="s">
        <v>100</v>
      </c>
      <c r="E3784" t="s">
        <v>178</v>
      </c>
      <c r="F3784" t="s">
        <v>11013</v>
      </c>
      <c r="G3784" t="s">
        <v>403</v>
      </c>
      <c r="H3784" t="s">
        <v>149</v>
      </c>
      <c r="I3784" t="s">
        <v>135</v>
      </c>
      <c r="J3784" t="s">
        <v>136</v>
      </c>
      <c r="K3784" t="s">
        <v>137</v>
      </c>
      <c r="L3784" t="s">
        <v>11014</v>
      </c>
      <c r="M3784" t="s">
        <v>11015</v>
      </c>
      <c r="N3784">
        <v>6.4669444440000001</v>
      </c>
      <c r="O3784">
        <v>0</v>
      </c>
      <c r="P3784">
        <v>21</v>
      </c>
      <c r="Q3784">
        <v>0</v>
      </c>
      <c r="R3784">
        <v>6</v>
      </c>
      <c r="S3784">
        <v>0</v>
      </c>
      <c r="T3784">
        <v>1</v>
      </c>
      <c r="U3784">
        <v>0</v>
      </c>
      <c r="V3784">
        <v>0</v>
      </c>
      <c r="W3784">
        <v>0</v>
      </c>
      <c r="X3784">
        <v>88.926515156239986</v>
      </c>
      <c r="Y3784">
        <v>0</v>
      </c>
      <c r="Z3784">
        <v>23.360332494079636</v>
      </c>
      <c r="AA3784">
        <v>0</v>
      </c>
      <c r="AB3784">
        <v>0</v>
      </c>
      <c r="AC3784">
        <v>0</v>
      </c>
      <c r="AD3784">
        <v>0</v>
      </c>
      <c r="AE3784">
        <v>112.28684765031963</v>
      </c>
    </row>
    <row r="3785" spans="1:31" x14ac:dyDescent="0.25">
      <c r="A3785">
        <v>1634579</v>
      </c>
      <c r="B3785">
        <v>1</v>
      </c>
      <c r="C3785" t="s">
        <v>80</v>
      </c>
      <c r="D3785" t="s">
        <v>100</v>
      </c>
      <c r="E3785" t="s">
        <v>152</v>
      </c>
      <c r="F3785" t="s">
        <v>11016</v>
      </c>
      <c r="G3785" t="s">
        <v>154</v>
      </c>
      <c r="H3785" t="s">
        <v>149</v>
      </c>
      <c r="I3785" t="s">
        <v>135</v>
      </c>
      <c r="J3785" t="s">
        <v>136</v>
      </c>
      <c r="K3785" t="s">
        <v>137</v>
      </c>
      <c r="L3785" t="s">
        <v>11017</v>
      </c>
      <c r="M3785" t="s">
        <v>11018</v>
      </c>
      <c r="N3785">
        <v>4.3702777770000001</v>
      </c>
      <c r="O3785">
        <v>0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2.1611544984949735</v>
      </c>
      <c r="AA3785">
        <v>0</v>
      </c>
      <c r="AB3785">
        <v>0</v>
      </c>
      <c r="AC3785">
        <v>0</v>
      </c>
      <c r="AD3785">
        <v>0</v>
      </c>
      <c r="AE3785">
        <v>2.1611544984949735</v>
      </c>
    </row>
    <row r="3786" spans="1:31" x14ac:dyDescent="0.25">
      <c r="A3786">
        <v>1633345</v>
      </c>
      <c r="B3786">
        <v>1</v>
      </c>
      <c r="C3786" t="s">
        <v>80</v>
      </c>
      <c r="D3786" t="s">
        <v>83</v>
      </c>
      <c r="E3786" t="s">
        <v>642</v>
      </c>
      <c r="F3786" t="s">
        <v>11019</v>
      </c>
      <c r="G3786" t="s">
        <v>161</v>
      </c>
      <c r="H3786" t="s">
        <v>134</v>
      </c>
      <c r="I3786" t="s">
        <v>135</v>
      </c>
      <c r="J3786" t="s">
        <v>136</v>
      </c>
      <c r="K3786" t="s">
        <v>137</v>
      </c>
      <c r="L3786" t="s">
        <v>11020</v>
      </c>
      <c r="M3786" t="s">
        <v>11021</v>
      </c>
      <c r="N3786">
        <v>1.7925</v>
      </c>
      <c r="O3786">
        <v>0</v>
      </c>
      <c r="P3786">
        <v>133</v>
      </c>
      <c r="Q3786">
        <v>0</v>
      </c>
      <c r="R3786">
        <v>1</v>
      </c>
      <c r="S3786">
        <v>38</v>
      </c>
      <c r="T3786">
        <v>16</v>
      </c>
      <c r="U3786">
        <v>21</v>
      </c>
      <c r="V3786">
        <v>3</v>
      </c>
      <c r="W3786">
        <v>0</v>
      </c>
      <c r="X3786">
        <v>68.854287295810877</v>
      </c>
      <c r="Y3786">
        <v>0</v>
      </c>
      <c r="Z3786">
        <v>1.7332471142133126</v>
      </c>
      <c r="AA3786">
        <v>505.62795248301319</v>
      </c>
      <c r="AB3786">
        <v>9.6942547460090491</v>
      </c>
      <c r="AC3786">
        <v>1578.4668428748353</v>
      </c>
      <c r="AD3786">
        <v>212.29760026251637</v>
      </c>
      <c r="AE3786">
        <v>2376.6741847763979</v>
      </c>
    </row>
    <row r="3787" spans="1:31" x14ac:dyDescent="0.25">
      <c r="A3787">
        <v>1633351</v>
      </c>
      <c r="B3787">
        <v>1</v>
      </c>
      <c r="C3787" t="s">
        <v>81</v>
      </c>
      <c r="D3787" t="s">
        <v>113</v>
      </c>
      <c r="E3787" t="s">
        <v>204</v>
      </c>
      <c r="F3787" t="s">
        <v>5336</v>
      </c>
      <c r="G3787" t="s">
        <v>161</v>
      </c>
      <c r="H3787" t="s">
        <v>134</v>
      </c>
      <c r="I3787" t="s">
        <v>191</v>
      </c>
      <c r="J3787" t="s">
        <v>136</v>
      </c>
      <c r="K3787" t="s">
        <v>137</v>
      </c>
      <c r="L3787" t="s">
        <v>11022</v>
      </c>
      <c r="M3787" t="s">
        <v>11023</v>
      </c>
      <c r="N3787">
        <v>5.5555550000000002E-3</v>
      </c>
      <c r="O3787">
        <v>0</v>
      </c>
      <c r="P3787">
        <v>687</v>
      </c>
      <c r="Q3787">
        <v>51</v>
      </c>
      <c r="R3787">
        <v>255</v>
      </c>
      <c r="S3787">
        <v>8</v>
      </c>
      <c r="T3787">
        <v>39</v>
      </c>
      <c r="U3787">
        <v>1</v>
      </c>
      <c r="V3787">
        <v>0</v>
      </c>
      <c r="W3787">
        <v>0</v>
      </c>
      <c r="X3787">
        <v>0.56473148114341132</v>
      </c>
      <c r="Y3787">
        <v>0.15634143283544999</v>
      </c>
      <c r="Z3787">
        <v>0.60390100576408312</v>
      </c>
      <c r="AA3787">
        <v>0.45946917873927784</v>
      </c>
      <c r="AB3787">
        <v>6.4573670783511131E-2</v>
      </c>
      <c r="AC3787">
        <v>7.9377321131166662E-2</v>
      </c>
      <c r="AD3787">
        <v>0</v>
      </c>
      <c r="AE3787">
        <v>1.9283940903969001</v>
      </c>
    </row>
    <row r="3788" spans="1:31" x14ac:dyDescent="0.25">
      <c r="A3788">
        <v>1634679</v>
      </c>
      <c r="B3788">
        <v>1</v>
      </c>
      <c r="C3788" t="s">
        <v>80</v>
      </c>
      <c r="D3788" t="s">
        <v>97</v>
      </c>
      <c r="E3788" t="s">
        <v>178</v>
      </c>
      <c r="F3788" t="s">
        <v>11024</v>
      </c>
      <c r="G3788" t="s">
        <v>172</v>
      </c>
      <c r="H3788" t="s">
        <v>149</v>
      </c>
      <c r="I3788" t="s">
        <v>135</v>
      </c>
      <c r="J3788" t="s">
        <v>136</v>
      </c>
      <c r="K3788" t="s">
        <v>137</v>
      </c>
      <c r="L3788" t="s">
        <v>11025</v>
      </c>
      <c r="M3788" t="s">
        <v>11026</v>
      </c>
      <c r="N3788">
        <v>0.60694444400000003</v>
      </c>
      <c r="O3788">
        <v>0</v>
      </c>
      <c r="P3788">
        <v>57</v>
      </c>
      <c r="Q3788">
        <v>0</v>
      </c>
      <c r="R3788">
        <v>1</v>
      </c>
      <c r="S3788">
        <v>0</v>
      </c>
      <c r="T3788">
        <v>1</v>
      </c>
      <c r="U3788">
        <v>0</v>
      </c>
      <c r="V3788">
        <v>0</v>
      </c>
      <c r="W3788">
        <v>0</v>
      </c>
      <c r="X3788">
        <v>7.23340014227706</v>
      </c>
      <c r="Y3788">
        <v>0</v>
      </c>
      <c r="Z3788">
        <v>1.8567819244444446E-4</v>
      </c>
      <c r="AA3788">
        <v>0</v>
      </c>
      <c r="AB3788">
        <v>9.1863408919944465E-3</v>
      </c>
      <c r="AC3788">
        <v>0</v>
      </c>
      <c r="AD3788">
        <v>0</v>
      </c>
      <c r="AE3788">
        <v>7.2427721613614988</v>
      </c>
    </row>
    <row r="3789" spans="1:31" x14ac:dyDescent="0.25">
      <c r="A3789">
        <v>1634871</v>
      </c>
      <c r="B3789">
        <v>1</v>
      </c>
      <c r="C3789" t="s">
        <v>80</v>
      </c>
      <c r="D3789" t="s">
        <v>90</v>
      </c>
      <c r="E3789" t="s">
        <v>152</v>
      </c>
      <c r="F3789" t="s">
        <v>11027</v>
      </c>
      <c r="G3789" t="s">
        <v>154</v>
      </c>
      <c r="H3789" t="s">
        <v>149</v>
      </c>
      <c r="I3789" t="s">
        <v>135</v>
      </c>
      <c r="J3789" t="s">
        <v>136</v>
      </c>
      <c r="K3789" t="s">
        <v>137</v>
      </c>
      <c r="L3789" t="s">
        <v>11028</v>
      </c>
      <c r="M3789" t="s">
        <v>11029</v>
      </c>
      <c r="N3789">
        <v>2.4511111109999999</v>
      </c>
      <c r="O3789">
        <v>0</v>
      </c>
      <c r="P3789">
        <v>1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3.4624767890613057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3.4624767890613057</v>
      </c>
    </row>
    <row r="3790" spans="1:31" x14ac:dyDescent="0.25">
      <c r="A3790">
        <v>1634725</v>
      </c>
      <c r="B3790">
        <v>1</v>
      </c>
      <c r="C3790" t="s">
        <v>80</v>
      </c>
      <c r="D3790" t="s">
        <v>83</v>
      </c>
      <c r="E3790" t="s">
        <v>152</v>
      </c>
      <c r="F3790" t="s">
        <v>11030</v>
      </c>
      <c r="G3790" t="s">
        <v>168</v>
      </c>
      <c r="H3790" t="s">
        <v>149</v>
      </c>
      <c r="I3790" t="s">
        <v>135</v>
      </c>
      <c r="J3790" t="s">
        <v>136</v>
      </c>
      <c r="K3790" t="s">
        <v>137</v>
      </c>
      <c r="L3790" t="s">
        <v>11031</v>
      </c>
      <c r="M3790" t="s">
        <v>11032</v>
      </c>
      <c r="N3790">
        <v>1.1830555549999999</v>
      </c>
      <c r="O3790">
        <v>0</v>
      </c>
      <c r="P3790">
        <v>2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0.43831436705779669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0.43831436705779669</v>
      </c>
    </row>
    <row r="3791" spans="1:31" x14ac:dyDescent="0.25">
      <c r="A3791">
        <v>1633414</v>
      </c>
      <c r="B3791">
        <v>1</v>
      </c>
      <c r="C3791" t="s">
        <v>80</v>
      </c>
      <c r="D3791" t="s">
        <v>108</v>
      </c>
      <c r="E3791" t="s">
        <v>204</v>
      </c>
      <c r="F3791" t="s">
        <v>11033</v>
      </c>
      <c r="G3791" t="s">
        <v>161</v>
      </c>
      <c r="H3791" t="s">
        <v>134</v>
      </c>
      <c r="I3791" t="s">
        <v>135</v>
      </c>
      <c r="J3791" t="s">
        <v>136</v>
      </c>
      <c r="K3791" t="s">
        <v>137</v>
      </c>
      <c r="L3791" t="s">
        <v>11034</v>
      </c>
      <c r="M3791" t="s">
        <v>11035</v>
      </c>
      <c r="N3791">
        <v>1.4736111110000001</v>
      </c>
      <c r="O3791">
        <v>0</v>
      </c>
      <c r="P3791">
        <v>673</v>
      </c>
      <c r="Q3791">
        <v>0</v>
      </c>
      <c r="R3791">
        <v>100</v>
      </c>
      <c r="S3791">
        <v>3</v>
      </c>
      <c r="T3791">
        <v>104</v>
      </c>
      <c r="U3791">
        <v>0</v>
      </c>
      <c r="V3791">
        <v>0</v>
      </c>
      <c r="W3791">
        <v>0</v>
      </c>
      <c r="X3791">
        <v>94.142677036478361</v>
      </c>
      <c r="Y3791">
        <v>0</v>
      </c>
      <c r="Z3791">
        <v>6.8079736973209846</v>
      </c>
      <c r="AA3791">
        <v>5.7962213950852624</v>
      </c>
      <c r="AB3791">
        <v>66.088300341156881</v>
      </c>
      <c r="AC3791">
        <v>0</v>
      </c>
      <c r="AD3791">
        <v>0</v>
      </c>
      <c r="AE3791">
        <v>172.8351724700415</v>
      </c>
    </row>
    <row r="3792" spans="1:31" x14ac:dyDescent="0.25">
      <c r="A3792">
        <v>1634908</v>
      </c>
      <c r="B3792">
        <v>1</v>
      </c>
      <c r="C3792" t="s">
        <v>81</v>
      </c>
      <c r="D3792" t="s">
        <v>127</v>
      </c>
      <c r="E3792" t="s">
        <v>152</v>
      </c>
      <c r="F3792" t="s">
        <v>11036</v>
      </c>
      <c r="G3792" t="s">
        <v>168</v>
      </c>
      <c r="H3792" t="s">
        <v>149</v>
      </c>
      <c r="I3792" t="s">
        <v>135</v>
      </c>
      <c r="J3792" t="s">
        <v>136</v>
      </c>
      <c r="K3792" t="s">
        <v>137</v>
      </c>
      <c r="L3792" t="s">
        <v>11037</v>
      </c>
      <c r="M3792" t="s">
        <v>11038</v>
      </c>
      <c r="N3792">
        <v>6.7041666659999999</v>
      </c>
      <c r="O3792">
        <v>0</v>
      </c>
      <c r="P3792">
        <v>7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10.618658291423694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10.618658291423694</v>
      </c>
    </row>
    <row r="3793" spans="1:31" x14ac:dyDescent="0.25">
      <c r="A3793">
        <v>1634931</v>
      </c>
      <c r="B3793">
        <v>1</v>
      </c>
      <c r="C3793" t="s">
        <v>80</v>
      </c>
      <c r="D3793" t="s">
        <v>93</v>
      </c>
      <c r="E3793" t="s">
        <v>178</v>
      </c>
      <c r="F3793" t="s">
        <v>11039</v>
      </c>
      <c r="G3793" t="s">
        <v>227</v>
      </c>
      <c r="H3793" t="s">
        <v>149</v>
      </c>
      <c r="I3793" t="s">
        <v>135</v>
      </c>
      <c r="J3793" t="s">
        <v>136</v>
      </c>
      <c r="K3793" t="s">
        <v>137</v>
      </c>
      <c r="L3793" t="s">
        <v>11040</v>
      </c>
      <c r="M3793" t="s">
        <v>11041</v>
      </c>
      <c r="N3793">
        <v>2.375555555</v>
      </c>
      <c r="O3793">
        <v>0</v>
      </c>
      <c r="P3793">
        <v>0</v>
      </c>
      <c r="Q3793">
        <v>0</v>
      </c>
      <c r="R3793">
        <v>5</v>
      </c>
      <c r="S3793">
        <v>0</v>
      </c>
      <c r="T3793">
        <v>2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15.587967319995085</v>
      </c>
      <c r="AA3793">
        <v>0</v>
      </c>
      <c r="AB3793">
        <v>0.46403428060736113</v>
      </c>
      <c r="AC3793">
        <v>0</v>
      </c>
      <c r="AD3793">
        <v>0</v>
      </c>
      <c r="AE3793">
        <v>16.052001600602445</v>
      </c>
    </row>
    <row r="3794" spans="1:31" x14ac:dyDescent="0.25">
      <c r="A3794">
        <v>1634267</v>
      </c>
      <c r="B3794">
        <v>1</v>
      </c>
      <c r="C3794" t="s">
        <v>80</v>
      </c>
      <c r="D3794" t="s">
        <v>104</v>
      </c>
      <c r="E3794" t="s">
        <v>146</v>
      </c>
      <c r="F3794" t="s">
        <v>11042</v>
      </c>
      <c r="G3794" t="s">
        <v>187</v>
      </c>
      <c r="H3794" t="s">
        <v>149</v>
      </c>
      <c r="I3794" t="s">
        <v>135</v>
      </c>
      <c r="J3794" t="s">
        <v>136</v>
      </c>
      <c r="K3794" t="s">
        <v>137</v>
      </c>
      <c r="L3794" t="s">
        <v>11043</v>
      </c>
      <c r="M3794" t="s">
        <v>11044</v>
      </c>
      <c r="N3794">
        <v>6.5191666660000003</v>
      </c>
      <c r="O3794">
        <v>0</v>
      </c>
      <c r="P3794">
        <v>1</v>
      </c>
      <c r="Q3794">
        <v>0</v>
      </c>
      <c r="R3794">
        <v>3</v>
      </c>
      <c r="S3794">
        <v>0</v>
      </c>
      <c r="T3794">
        <v>2</v>
      </c>
      <c r="U3794">
        <v>0</v>
      </c>
      <c r="V3794">
        <v>0</v>
      </c>
      <c r="W3794">
        <v>0</v>
      </c>
      <c r="X3794">
        <v>1.47613991398E-3</v>
      </c>
      <c r="Y3794">
        <v>0</v>
      </c>
      <c r="Z3794">
        <v>1.1115005711096961</v>
      </c>
      <c r="AA3794">
        <v>0</v>
      </c>
      <c r="AB3794">
        <v>12.946999536582368</v>
      </c>
      <c r="AC3794">
        <v>0</v>
      </c>
      <c r="AD3794">
        <v>0</v>
      </c>
      <c r="AE3794">
        <v>14.059976247606045</v>
      </c>
    </row>
    <row r="3795" spans="1:31" x14ac:dyDescent="0.25">
      <c r="A3795">
        <v>1633700</v>
      </c>
      <c r="B3795">
        <v>1</v>
      </c>
      <c r="C3795" t="s">
        <v>80</v>
      </c>
      <c r="D3795" t="s">
        <v>89</v>
      </c>
      <c r="E3795" t="s">
        <v>362</v>
      </c>
      <c r="F3795" t="s">
        <v>8952</v>
      </c>
      <c r="G3795" t="s">
        <v>180</v>
      </c>
      <c r="H3795" t="s">
        <v>149</v>
      </c>
      <c r="I3795" t="s">
        <v>135</v>
      </c>
      <c r="J3795" t="s">
        <v>136</v>
      </c>
      <c r="K3795" t="s">
        <v>137</v>
      </c>
      <c r="L3795" t="s">
        <v>11045</v>
      </c>
      <c r="M3795" t="s">
        <v>11046</v>
      </c>
      <c r="N3795">
        <v>6.1425000000000001</v>
      </c>
      <c r="O3795">
        <v>0</v>
      </c>
      <c r="P3795">
        <v>64</v>
      </c>
      <c r="Q3795">
        <v>0</v>
      </c>
      <c r="R3795">
        <v>0</v>
      </c>
      <c r="S3795">
        <v>0</v>
      </c>
      <c r="T3795">
        <v>1</v>
      </c>
      <c r="U3795">
        <v>0</v>
      </c>
      <c r="V3795">
        <v>0</v>
      </c>
      <c r="W3795">
        <v>0</v>
      </c>
      <c r="X3795">
        <v>138.42101023328493</v>
      </c>
      <c r="Y3795">
        <v>0</v>
      </c>
      <c r="Z3795">
        <v>0</v>
      </c>
      <c r="AA3795">
        <v>0</v>
      </c>
      <c r="AB3795">
        <v>1.3630424242173063</v>
      </c>
      <c r="AC3795">
        <v>0</v>
      </c>
      <c r="AD3795">
        <v>0</v>
      </c>
      <c r="AE3795">
        <v>139.78405265750223</v>
      </c>
    </row>
    <row r="3796" spans="1:31" x14ac:dyDescent="0.25">
      <c r="A3796">
        <v>1633391</v>
      </c>
      <c r="B3796">
        <v>1</v>
      </c>
      <c r="C3796" t="s">
        <v>80</v>
      </c>
      <c r="D3796" t="s">
        <v>95</v>
      </c>
      <c r="E3796" t="s">
        <v>140</v>
      </c>
      <c r="F3796" t="s">
        <v>5753</v>
      </c>
      <c r="G3796" t="s">
        <v>161</v>
      </c>
      <c r="H3796" t="s">
        <v>134</v>
      </c>
      <c r="I3796" t="s">
        <v>135</v>
      </c>
      <c r="J3796" t="s">
        <v>136</v>
      </c>
      <c r="K3796" t="s">
        <v>137</v>
      </c>
      <c r="L3796" t="s">
        <v>11047</v>
      </c>
      <c r="M3796" t="s">
        <v>11048</v>
      </c>
      <c r="N3796">
        <v>0.211666666</v>
      </c>
      <c r="O3796">
        <v>4</v>
      </c>
      <c r="P3796">
        <v>402</v>
      </c>
      <c r="Q3796">
        <v>8</v>
      </c>
      <c r="R3796">
        <v>1</v>
      </c>
      <c r="S3796">
        <v>34</v>
      </c>
      <c r="T3796">
        <v>16</v>
      </c>
      <c r="U3796">
        <v>4</v>
      </c>
      <c r="V3796">
        <v>0</v>
      </c>
      <c r="W3796">
        <v>0.60881700803284</v>
      </c>
      <c r="X3796">
        <v>18.938483031161546</v>
      </c>
      <c r="Y3796">
        <v>15.097003166090762</v>
      </c>
      <c r="Z3796">
        <v>0.17599163037824003</v>
      </c>
      <c r="AA3796">
        <v>57.371720470817749</v>
      </c>
      <c r="AB3796">
        <v>2.5050528709275452</v>
      </c>
      <c r="AC3796">
        <v>36.3987249929556</v>
      </c>
      <c r="AD3796">
        <v>0</v>
      </c>
      <c r="AE3796">
        <v>131.09579317036429</v>
      </c>
    </row>
    <row r="3797" spans="1:31" x14ac:dyDescent="0.25">
      <c r="A3797">
        <v>1634888</v>
      </c>
      <c r="B3797">
        <v>1</v>
      </c>
      <c r="C3797" t="s">
        <v>80</v>
      </c>
      <c r="D3797" t="s">
        <v>107</v>
      </c>
      <c r="E3797" t="s">
        <v>178</v>
      </c>
      <c r="F3797" t="s">
        <v>11049</v>
      </c>
      <c r="G3797" t="s">
        <v>227</v>
      </c>
      <c r="H3797" t="s">
        <v>149</v>
      </c>
      <c r="I3797" t="s">
        <v>135</v>
      </c>
      <c r="J3797" t="s">
        <v>136</v>
      </c>
      <c r="K3797" t="s">
        <v>137</v>
      </c>
      <c r="L3797" t="s">
        <v>11050</v>
      </c>
      <c r="M3797" t="s">
        <v>11051</v>
      </c>
      <c r="N3797">
        <v>1.19</v>
      </c>
      <c r="O3797">
        <v>0</v>
      </c>
      <c r="P3797">
        <v>140</v>
      </c>
      <c r="Q3797">
        <v>0</v>
      </c>
      <c r="R3797">
        <v>0</v>
      </c>
      <c r="S3797">
        <v>0</v>
      </c>
      <c r="T3797">
        <v>3</v>
      </c>
      <c r="U3797">
        <v>0</v>
      </c>
      <c r="V3797">
        <v>0</v>
      </c>
      <c r="W3797">
        <v>0</v>
      </c>
      <c r="X3797">
        <v>18.445447500927386</v>
      </c>
      <c r="Y3797">
        <v>0</v>
      </c>
      <c r="Z3797">
        <v>0</v>
      </c>
      <c r="AA3797">
        <v>0</v>
      </c>
      <c r="AB3797">
        <v>0.38964962893424671</v>
      </c>
      <c r="AC3797">
        <v>0</v>
      </c>
      <c r="AD3797">
        <v>0</v>
      </c>
      <c r="AE3797">
        <v>18.835097129861634</v>
      </c>
    </row>
    <row r="3798" spans="1:31" x14ac:dyDescent="0.25">
      <c r="A3798">
        <v>1633726</v>
      </c>
      <c r="B3798">
        <v>1</v>
      </c>
      <c r="C3798" t="s">
        <v>81</v>
      </c>
      <c r="D3798" t="s">
        <v>126</v>
      </c>
      <c r="E3798" t="s">
        <v>178</v>
      </c>
      <c r="F3798" t="s">
        <v>11052</v>
      </c>
      <c r="G3798" t="s">
        <v>187</v>
      </c>
      <c r="H3798" t="s">
        <v>149</v>
      </c>
      <c r="I3798" t="s">
        <v>135</v>
      </c>
      <c r="J3798" t="s">
        <v>136</v>
      </c>
      <c r="K3798" t="s">
        <v>137</v>
      </c>
      <c r="L3798" t="s">
        <v>11053</v>
      </c>
      <c r="M3798" t="s">
        <v>11054</v>
      </c>
      <c r="N3798">
        <v>3.2683333330000002</v>
      </c>
      <c r="O3798">
        <v>0</v>
      </c>
      <c r="P3798">
        <v>0</v>
      </c>
      <c r="Q3798">
        <v>0</v>
      </c>
      <c r="R3798">
        <v>4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2.71619786951908</v>
      </c>
      <c r="AA3798">
        <v>0</v>
      </c>
      <c r="AB3798">
        <v>0</v>
      </c>
      <c r="AC3798">
        <v>0</v>
      </c>
      <c r="AD3798">
        <v>0</v>
      </c>
      <c r="AE3798">
        <v>2.71619786951908</v>
      </c>
    </row>
    <row r="3799" spans="1:31" x14ac:dyDescent="0.25">
      <c r="A3799">
        <v>1633534</v>
      </c>
      <c r="B3799">
        <v>1</v>
      </c>
      <c r="C3799" t="s">
        <v>81</v>
      </c>
      <c r="D3799" t="s">
        <v>119</v>
      </c>
      <c r="E3799" t="s">
        <v>178</v>
      </c>
      <c r="F3799" t="s">
        <v>11055</v>
      </c>
      <c r="G3799" t="s">
        <v>227</v>
      </c>
      <c r="H3799" t="s">
        <v>149</v>
      </c>
      <c r="I3799" t="s">
        <v>135</v>
      </c>
      <c r="J3799" t="s">
        <v>136</v>
      </c>
      <c r="K3799" t="s">
        <v>137</v>
      </c>
      <c r="L3799" t="s">
        <v>11056</v>
      </c>
      <c r="M3799" t="s">
        <v>11057</v>
      </c>
      <c r="N3799">
        <v>3.3163888880000001</v>
      </c>
      <c r="O3799">
        <v>0</v>
      </c>
      <c r="P3799">
        <v>15</v>
      </c>
      <c r="Q3799">
        <v>0</v>
      </c>
      <c r="R3799">
        <v>17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3.9894511442177629</v>
      </c>
      <c r="Y3799">
        <v>0</v>
      </c>
      <c r="Z3799">
        <v>8.2107904681281632</v>
      </c>
      <c r="AA3799">
        <v>0</v>
      </c>
      <c r="AB3799">
        <v>0</v>
      </c>
      <c r="AC3799">
        <v>0</v>
      </c>
      <c r="AD3799">
        <v>0</v>
      </c>
      <c r="AE3799">
        <v>12.200241612345927</v>
      </c>
    </row>
    <row r="3800" spans="1:31" x14ac:dyDescent="0.25">
      <c r="A3800">
        <v>1634788</v>
      </c>
      <c r="B3800">
        <v>1</v>
      </c>
      <c r="C3800" t="s">
        <v>80</v>
      </c>
      <c r="D3800" t="s">
        <v>96</v>
      </c>
      <c r="E3800" t="s">
        <v>152</v>
      </c>
      <c r="F3800" t="s">
        <v>11058</v>
      </c>
      <c r="G3800" t="s">
        <v>168</v>
      </c>
      <c r="H3800" t="s">
        <v>149</v>
      </c>
      <c r="I3800" t="s">
        <v>135</v>
      </c>
      <c r="J3800" t="s">
        <v>136</v>
      </c>
      <c r="K3800" t="s">
        <v>137</v>
      </c>
      <c r="L3800" t="s">
        <v>11059</v>
      </c>
      <c r="M3800" t="s">
        <v>11060</v>
      </c>
      <c r="N3800">
        <v>2.798888888</v>
      </c>
      <c r="O3800">
        <v>0</v>
      </c>
      <c r="P3800">
        <v>1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0.51179352892686003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0.51179352892686003</v>
      </c>
    </row>
    <row r="3801" spans="1:31" x14ac:dyDescent="0.25">
      <c r="A3801">
        <v>1633557</v>
      </c>
      <c r="B3801">
        <v>1</v>
      </c>
      <c r="C3801" t="s">
        <v>81</v>
      </c>
      <c r="D3801" t="s">
        <v>118</v>
      </c>
      <c r="E3801" t="s">
        <v>131</v>
      </c>
      <c r="F3801" t="s">
        <v>11061</v>
      </c>
      <c r="G3801" t="s">
        <v>195</v>
      </c>
      <c r="H3801" t="s">
        <v>134</v>
      </c>
      <c r="I3801" t="s">
        <v>135</v>
      </c>
      <c r="J3801" t="s">
        <v>136</v>
      </c>
      <c r="K3801" t="s">
        <v>137</v>
      </c>
      <c r="L3801" t="s">
        <v>11062</v>
      </c>
      <c r="M3801" t="s">
        <v>11063</v>
      </c>
      <c r="N3801">
        <v>2.9722222220000001</v>
      </c>
      <c r="O3801">
        <v>0</v>
      </c>
      <c r="P3801">
        <v>73</v>
      </c>
      <c r="Q3801">
        <v>0</v>
      </c>
      <c r="R3801">
        <v>3</v>
      </c>
      <c r="S3801">
        <v>0</v>
      </c>
      <c r="T3801">
        <v>2</v>
      </c>
      <c r="U3801">
        <v>0</v>
      </c>
      <c r="V3801">
        <v>0</v>
      </c>
      <c r="W3801">
        <v>0</v>
      </c>
      <c r="X3801">
        <v>50.217756757221913</v>
      </c>
      <c r="Y3801">
        <v>0</v>
      </c>
      <c r="Z3801">
        <v>2.4857212807074931</v>
      </c>
      <c r="AA3801">
        <v>0</v>
      </c>
      <c r="AB3801">
        <v>4.7375826714666667E-4</v>
      </c>
      <c r="AC3801">
        <v>0</v>
      </c>
      <c r="AD3801">
        <v>0</v>
      </c>
      <c r="AE3801">
        <v>52.703951796196556</v>
      </c>
    </row>
    <row r="3802" spans="1:31" x14ac:dyDescent="0.25">
      <c r="A3802">
        <v>1634808</v>
      </c>
      <c r="B3802">
        <v>1</v>
      </c>
      <c r="C3802" t="s">
        <v>80</v>
      </c>
      <c r="D3802" t="s">
        <v>90</v>
      </c>
      <c r="E3802" t="s">
        <v>152</v>
      </c>
      <c r="F3802" t="s">
        <v>11064</v>
      </c>
      <c r="G3802" t="s">
        <v>168</v>
      </c>
      <c r="H3802" t="s">
        <v>149</v>
      </c>
      <c r="I3802" t="s">
        <v>135</v>
      </c>
      <c r="J3802" t="s">
        <v>136</v>
      </c>
      <c r="K3802" t="s">
        <v>137</v>
      </c>
      <c r="L3802" t="s">
        <v>11065</v>
      </c>
      <c r="M3802" t="s">
        <v>11066</v>
      </c>
      <c r="N3802">
        <v>2.3963888880000002</v>
      </c>
      <c r="O3802">
        <v>0</v>
      </c>
      <c r="P3802">
        <v>7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4.7787286200599581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4.7787286200599581</v>
      </c>
    </row>
    <row r="3803" spans="1:31" x14ac:dyDescent="0.25">
      <c r="A3803">
        <v>1634596</v>
      </c>
      <c r="B3803">
        <v>1</v>
      </c>
      <c r="C3803" t="s">
        <v>81</v>
      </c>
      <c r="D3803" t="s">
        <v>118</v>
      </c>
      <c r="E3803" t="s">
        <v>140</v>
      </c>
      <c r="F3803" t="s">
        <v>7747</v>
      </c>
      <c r="G3803" t="s">
        <v>172</v>
      </c>
      <c r="H3803" t="s">
        <v>134</v>
      </c>
      <c r="I3803" t="s">
        <v>191</v>
      </c>
      <c r="J3803" t="s">
        <v>3</v>
      </c>
      <c r="K3803" t="s">
        <v>137</v>
      </c>
      <c r="L3803" t="s">
        <v>11067</v>
      </c>
      <c r="M3803" t="s">
        <v>11068</v>
      </c>
      <c r="N3803">
        <v>0.05</v>
      </c>
      <c r="O3803">
        <v>3</v>
      </c>
      <c r="P3803">
        <v>2059</v>
      </c>
      <c r="Q3803">
        <v>90</v>
      </c>
      <c r="R3803">
        <v>140</v>
      </c>
      <c r="S3803">
        <v>40</v>
      </c>
      <c r="T3803">
        <v>199</v>
      </c>
      <c r="U3803">
        <v>15</v>
      </c>
      <c r="V3803">
        <v>0</v>
      </c>
      <c r="W3803">
        <v>4.2942757579500009E-2</v>
      </c>
      <c r="X3803">
        <v>21.310888456604502</v>
      </c>
      <c r="Y3803">
        <v>4.7043152259630006</v>
      </c>
      <c r="Z3803">
        <v>1.2146813462344506</v>
      </c>
      <c r="AA3803">
        <v>15.215729130425204</v>
      </c>
      <c r="AB3803">
        <v>8.9047350246672536</v>
      </c>
      <c r="AC3803">
        <v>40.871754168514308</v>
      </c>
      <c r="AD3803">
        <v>0</v>
      </c>
      <c r="AE3803">
        <v>92.265046109988219</v>
      </c>
    </row>
    <row r="3804" spans="1:31" x14ac:dyDescent="0.25">
      <c r="A3804">
        <v>1634559</v>
      </c>
      <c r="B3804">
        <v>1</v>
      </c>
      <c r="C3804" t="s">
        <v>81</v>
      </c>
      <c r="D3804" t="s">
        <v>119</v>
      </c>
      <c r="E3804" t="s">
        <v>152</v>
      </c>
      <c r="F3804" t="s">
        <v>11069</v>
      </c>
      <c r="G3804" t="s">
        <v>154</v>
      </c>
      <c r="H3804" t="s">
        <v>149</v>
      </c>
      <c r="I3804" t="s">
        <v>135</v>
      </c>
      <c r="J3804" t="s">
        <v>136</v>
      </c>
      <c r="K3804" t="s">
        <v>137</v>
      </c>
      <c r="L3804" t="s">
        <v>11070</v>
      </c>
      <c r="M3804" t="s">
        <v>11071</v>
      </c>
      <c r="N3804">
        <v>1.9983333329999999</v>
      </c>
      <c r="O3804">
        <v>0</v>
      </c>
      <c r="P3804">
        <v>1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0.53353416193230008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0.53353416193230008</v>
      </c>
    </row>
    <row r="3805" spans="1:31" x14ac:dyDescent="0.25">
      <c r="A3805">
        <v>1633328</v>
      </c>
      <c r="B3805">
        <v>1</v>
      </c>
      <c r="C3805" t="s">
        <v>81</v>
      </c>
      <c r="D3805" t="s">
        <v>116</v>
      </c>
      <c r="E3805" t="s">
        <v>131</v>
      </c>
      <c r="F3805" t="s">
        <v>11072</v>
      </c>
      <c r="G3805" t="s">
        <v>195</v>
      </c>
      <c r="H3805" t="s">
        <v>134</v>
      </c>
      <c r="I3805" t="s">
        <v>135</v>
      </c>
      <c r="J3805" t="s">
        <v>136</v>
      </c>
      <c r="K3805" t="s">
        <v>137</v>
      </c>
      <c r="L3805" t="s">
        <v>11073</v>
      </c>
      <c r="M3805" t="s">
        <v>11074</v>
      </c>
      <c r="N3805">
        <v>1.095277777</v>
      </c>
      <c r="O3805">
        <v>0</v>
      </c>
      <c r="P3805">
        <v>114</v>
      </c>
      <c r="Q3805">
        <v>0</v>
      </c>
      <c r="R3805">
        <v>0</v>
      </c>
      <c r="S3805">
        <v>0</v>
      </c>
      <c r="T3805">
        <v>17</v>
      </c>
      <c r="U3805">
        <v>0</v>
      </c>
      <c r="V3805">
        <v>0</v>
      </c>
      <c r="W3805">
        <v>0</v>
      </c>
      <c r="X3805">
        <v>14.042731831267741</v>
      </c>
      <c r="Y3805">
        <v>0</v>
      </c>
      <c r="Z3805">
        <v>0</v>
      </c>
      <c r="AA3805">
        <v>0</v>
      </c>
      <c r="AB3805">
        <v>1.8294975308467012</v>
      </c>
      <c r="AC3805">
        <v>0</v>
      </c>
      <c r="AD3805">
        <v>0</v>
      </c>
      <c r="AE3805">
        <v>15.872229362114442</v>
      </c>
    </row>
    <row r="3806" spans="1:31" x14ac:dyDescent="0.25">
      <c r="A3806">
        <v>1633620</v>
      </c>
      <c r="B3806">
        <v>1</v>
      </c>
      <c r="C3806" t="s">
        <v>80</v>
      </c>
      <c r="D3806" t="s">
        <v>100</v>
      </c>
      <c r="E3806" t="s">
        <v>152</v>
      </c>
      <c r="F3806" t="s">
        <v>11075</v>
      </c>
      <c r="G3806" t="s">
        <v>168</v>
      </c>
      <c r="H3806" t="s">
        <v>149</v>
      </c>
      <c r="I3806" t="s">
        <v>135</v>
      </c>
      <c r="J3806" t="s">
        <v>136</v>
      </c>
      <c r="K3806" t="s">
        <v>137</v>
      </c>
      <c r="L3806" t="s">
        <v>11076</v>
      </c>
      <c r="M3806" t="s">
        <v>11077</v>
      </c>
      <c r="N3806">
        <v>3.6397222220000001</v>
      </c>
      <c r="O3806">
        <v>0</v>
      </c>
      <c r="P3806">
        <v>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0.18046925905021999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0.18046925905021999</v>
      </c>
    </row>
    <row r="3807" spans="1:31" x14ac:dyDescent="0.25">
      <c r="A3807">
        <v>1634920</v>
      </c>
      <c r="B3807">
        <v>1</v>
      </c>
      <c r="C3807" t="s">
        <v>81</v>
      </c>
      <c r="D3807" t="s">
        <v>117</v>
      </c>
      <c r="E3807" t="s">
        <v>152</v>
      </c>
      <c r="F3807" t="s">
        <v>11078</v>
      </c>
      <c r="G3807" t="s">
        <v>154</v>
      </c>
      <c r="H3807" t="s">
        <v>149</v>
      </c>
      <c r="I3807" t="s">
        <v>135</v>
      </c>
      <c r="J3807" t="s">
        <v>136</v>
      </c>
      <c r="K3807" t="s">
        <v>137</v>
      </c>
      <c r="L3807" t="s">
        <v>11079</v>
      </c>
      <c r="M3807" t="s">
        <v>11080</v>
      </c>
      <c r="N3807">
        <v>1.175277777</v>
      </c>
      <c r="O3807">
        <v>0</v>
      </c>
      <c r="P3807">
        <v>1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0.12294656805894891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0.12294656805894891</v>
      </c>
    </row>
    <row r="3808" spans="1:31" x14ac:dyDescent="0.25">
      <c r="A3808">
        <v>1633709</v>
      </c>
      <c r="B3808">
        <v>1</v>
      </c>
      <c r="C3808" t="s">
        <v>80</v>
      </c>
      <c r="D3808" t="s">
        <v>104</v>
      </c>
      <c r="E3808" t="s">
        <v>178</v>
      </c>
      <c r="F3808" t="s">
        <v>11081</v>
      </c>
      <c r="G3808" t="s">
        <v>675</v>
      </c>
      <c r="H3808" t="s">
        <v>149</v>
      </c>
      <c r="I3808" t="s">
        <v>135</v>
      </c>
      <c r="J3808" t="s">
        <v>136</v>
      </c>
      <c r="K3808" t="s">
        <v>137</v>
      </c>
      <c r="L3808" t="s">
        <v>11082</v>
      </c>
      <c r="M3808" t="s">
        <v>11083</v>
      </c>
      <c r="N3808">
        <v>6.0830555549999996</v>
      </c>
      <c r="O3808">
        <v>0</v>
      </c>
      <c r="P3808">
        <v>281</v>
      </c>
      <c r="Q3808">
        <v>0</v>
      </c>
      <c r="R3808">
        <v>0</v>
      </c>
      <c r="S3808">
        <v>0</v>
      </c>
      <c r="T3808">
        <v>13</v>
      </c>
      <c r="U3808">
        <v>0</v>
      </c>
      <c r="V3808">
        <v>0</v>
      </c>
      <c r="W3808">
        <v>0</v>
      </c>
      <c r="X3808">
        <v>377.44745864501095</v>
      </c>
      <c r="Y3808">
        <v>0</v>
      </c>
      <c r="Z3808">
        <v>0</v>
      </c>
      <c r="AA3808">
        <v>0</v>
      </c>
      <c r="AB3808">
        <v>85.094728441369753</v>
      </c>
      <c r="AC3808">
        <v>0</v>
      </c>
      <c r="AD3808">
        <v>0</v>
      </c>
      <c r="AE3808">
        <v>462.54218708638069</v>
      </c>
    </row>
    <row r="3809" spans="1:31" x14ac:dyDescent="0.25">
      <c r="A3809">
        <v>1633354</v>
      </c>
      <c r="B3809">
        <v>1</v>
      </c>
      <c r="C3809" t="s">
        <v>80</v>
      </c>
      <c r="D3809" t="s">
        <v>95</v>
      </c>
      <c r="E3809" t="s">
        <v>140</v>
      </c>
      <c r="F3809" t="s">
        <v>5753</v>
      </c>
      <c r="G3809" t="s">
        <v>161</v>
      </c>
      <c r="H3809" t="s">
        <v>134</v>
      </c>
      <c r="I3809" t="s">
        <v>135</v>
      </c>
      <c r="J3809" t="s">
        <v>136</v>
      </c>
      <c r="K3809" t="s">
        <v>137</v>
      </c>
      <c r="L3809" t="s">
        <v>11084</v>
      </c>
      <c r="M3809" t="s">
        <v>11085</v>
      </c>
      <c r="N3809">
        <v>0.53472222199999997</v>
      </c>
      <c r="O3809">
        <v>4</v>
      </c>
      <c r="P3809">
        <v>402</v>
      </c>
      <c r="Q3809">
        <v>8</v>
      </c>
      <c r="R3809">
        <v>1</v>
      </c>
      <c r="S3809">
        <v>34</v>
      </c>
      <c r="T3809">
        <v>16</v>
      </c>
      <c r="U3809">
        <v>4</v>
      </c>
      <c r="V3809">
        <v>0</v>
      </c>
      <c r="W3809">
        <v>1.5380219691118331</v>
      </c>
      <c r="X3809">
        <v>47.843280623341165</v>
      </c>
      <c r="Y3809">
        <v>38.138754717486506</v>
      </c>
      <c r="Z3809">
        <v>0.44459827884266673</v>
      </c>
      <c r="AA3809">
        <v>144.93512061197401</v>
      </c>
      <c r="AB3809">
        <v>6.3283815965033137</v>
      </c>
      <c r="AC3809">
        <v>91.952159595064998</v>
      </c>
      <c r="AD3809">
        <v>0</v>
      </c>
      <c r="AE3809">
        <v>331.18031739232447</v>
      </c>
    </row>
    <row r="3810" spans="1:31" x14ac:dyDescent="0.25">
      <c r="A3810">
        <v>1633686</v>
      </c>
      <c r="B3810">
        <v>1</v>
      </c>
      <c r="C3810" t="s">
        <v>81</v>
      </c>
      <c r="D3810" t="s">
        <v>118</v>
      </c>
      <c r="E3810" t="s">
        <v>178</v>
      </c>
      <c r="F3810" t="s">
        <v>11086</v>
      </c>
      <c r="G3810" t="s">
        <v>227</v>
      </c>
      <c r="H3810" t="s">
        <v>149</v>
      </c>
      <c r="I3810" t="s">
        <v>135</v>
      </c>
      <c r="J3810" t="s">
        <v>136</v>
      </c>
      <c r="K3810" t="s">
        <v>137</v>
      </c>
      <c r="L3810" t="s">
        <v>11087</v>
      </c>
      <c r="M3810" t="s">
        <v>11088</v>
      </c>
      <c r="N3810">
        <v>9.2666666660000008</v>
      </c>
      <c r="O3810">
        <v>0</v>
      </c>
      <c r="P3810">
        <v>15</v>
      </c>
      <c r="Q3810">
        <v>0</v>
      </c>
      <c r="R3810">
        <v>0</v>
      </c>
      <c r="S3810">
        <v>0</v>
      </c>
      <c r="T3810">
        <v>1</v>
      </c>
      <c r="U3810">
        <v>0</v>
      </c>
      <c r="V3810">
        <v>0</v>
      </c>
      <c r="W3810">
        <v>0</v>
      </c>
      <c r="X3810">
        <v>17.441618315344215</v>
      </c>
      <c r="Y3810">
        <v>0</v>
      </c>
      <c r="Z3810">
        <v>0</v>
      </c>
      <c r="AA3810">
        <v>0</v>
      </c>
      <c r="AB3810">
        <v>0.10337691530038834</v>
      </c>
      <c r="AC3810">
        <v>0</v>
      </c>
      <c r="AD3810">
        <v>0</v>
      </c>
      <c r="AE3810">
        <v>17.544995230644602</v>
      </c>
    </row>
    <row r="3811" spans="1:31" x14ac:dyDescent="0.25">
      <c r="A3811">
        <v>1633832</v>
      </c>
      <c r="B3811">
        <v>1</v>
      </c>
      <c r="C3811" t="s">
        <v>80</v>
      </c>
      <c r="D3811" t="s">
        <v>100</v>
      </c>
      <c r="E3811" t="s">
        <v>152</v>
      </c>
      <c r="F3811" t="s">
        <v>11089</v>
      </c>
      <c r="G3811" t="s">
        <v>172</v>
      </c>
      <c r="H3811" t="s">
        <v>149</v>
      </c>
      <c r="I3811" t="s">
        <v>135</v>
      </c>
      <c r="J3811" t="s">
        <v>136</v>
      </c>
      <c r="K3811" t="s">
        <v>137</v>
      </c>
      <c r="L3811" t="s">
        <v>11090</v>
      </c>
      <c r="M3811" t="s">
        <v>11091</v>
      </c>
      <c r="N3811">
        <v>6.6152777770000002</v>
      </c>
      <c r="O3811">
        <v>0</v>
      </c>
      <c r="P3811">
        <v>4</v>
      </c>
      <c r="Q3811">
        <v>0</v>
      </c>
      <c r="R3811">
        <v>0</v>
      </c>
      <c r="S3811">
        <v>0</v>
      </c>
      <c r="T3811">
        <v>2</v>
      </c>
      <c r="U3811">
        <v>0</v>
      </c>
      <c r="V3811">
        <v>0</v>
      </c>
      <c r="W3811">
        <v>0</v>
      </c>
      <c r="X3811">
        <v>21.312494520197912</v>
      </c>
      <c r="Y3811">
        <v>0</v>
      </c>
      <c r="Z3811">
        <v>0</v>
      </c>
      <c r="AA3811">
        <v>0</v>
      </c>
      <c r="AB3811">
        <v>0.40925386379597223</v>
      </c>
      <c r="AC3811">
        <v>0</v>
      </c>
      <c r="AD3811">
        <v>0</v>
      </c>
      <c r="AE3811">
        <v>21.721748383993884</v>
      </c>
    </row>
    <row r="3812" spans="1:31" x14ac:dyDescent="0.25">
      <c r="A3812">
        <v>1633878</v>
      </c>
      <c r="B3812">
        <v>1</v>
      </c>
      <c r="C3812" t="s">
        <v>80</v>
      </c>
      <c r="D3812" t="s">
        <v>103</v>
      </c>
      <c r="E3812" t="s">
        <v>140</v>
      </c>
      <c r="F3812" t="s">
        <v>11092</v>
      </c>
      <c r="G3812" t="s">
        <v>161</v>
      </c>
      <c r="H3812" t="s">
        <v>134</v>
      </c>
      <c r="I3812" t="s">
        <v>135</v>
      </c>
      <c r="J3812" t="s">
        <v>136</v>
      </c>
      <c r="K3812" t="s">
        <v>137</v>
      </c>
      <c r="L3812" t="s">
        <v>11093</v>
      </c>
      <c r="M3812" t="s">
        <v>11094</v>
      </c>
      <c r="N3812">
        <v>0.116666666</v>
      </c>
      <c r="O3812">
        <v>36</v>
      </c>
      <c r="P3812">
        <v>7210</v>
      </c>
      <c r="Q3812">
        <v>29</v>
      </c>
      <c r="R3812">
        <v>361</v>
      </c>
      <c r="S3812">
        <v>34</v>
      </c>
      <c r="T3812">
        <v>996</v>
      </c>
      <c r="U3812">
        <v>1</v>
      </c>
      <c r="V3812">
        <v>0</v>
      </c>
      <c r="W3812">
        <v>1.9529230614890498</v>
      </c>
      <c r="X3812">
        <v>244.16445532534416</v>
      </c>
      <c r="Y3812">
        <v>8.5920924310054172</v>
      </c>
      <c r="Z3812">
        <v>12.086233552332445</v>
      </c>
      <c r="AA3812">
        <v>21.222608783863436</v>
      </c>
      <c r="AB3812">
        <v>122.60152233813734</v>
      </c>
      <c r="AC3812">
        <v>8.2525886096749677</v>
      </c>
      <c r="AD3812">
        <v>0</v>
      </c>
      <c r="AE3812">
        <v>418.87242410184683</v>
      </c>
    </row>
    <row r="3813" spans="1:31" x14ac:dyDescent="0.25">
      <c r="A3813">
        <v>1634711</v>
      </c>
      <c r="B3813">
        <v>1</v>
      </c>
      <c r="C3813" t="s">
        <v>81</v>
      </c>
      <c r="D3813" t="s">
        <v>113</v>
      </c>
      <c r="E3813" t="s">
        <v>178</v>
      </c>
      <c r="F3813" t="s">
        <v>10819</v>
      </c>
      <c r="G3813" t="s">
        <v>187</v>
      </c>
      <c r="H3813" t="s">
        <v>149</v>
      </c>
      <c r="I3813" t="s">
        <v>135</v>
      </c>
      <c r="J3813" t="s">
        <v>136</v>
      </c>
      <c r="K3813" t="s">
        <v>137</v>
      </c>
      <c r="L3813" t="s">
        <v>11095</v>
      </c>
      <c r="M3813" t="s">
        <v>11096</v>
      </c>
      <c r="N3813">
        <v>4.0808333330000002</v>
      </c>
      <c r="O3813">
        <v>0</v>
      </c>
      <c r="P3813">
        <v>67</v>
      </c>
      <c r="Q3813">
        <v>0</v>
      </c>
      <c r="R3813">
        <v>0</v>
      </c>
      <c r="S3813">
        <v>0</v>
      </c>
      <c r="T3813">
        <v>8</v>
      </c>
      <c r="U3813">
        <v>0</v>
      </c>
      <c r="V3813">
        <v>0</v>
      </c>
      <c r="W3813">
        <v>0</v>
      </c>
      <c r="X3813">
        <v>62.372130503612418</v>
      </c>
      <c r="Y3813">
        <v>0</v>
      </c>
      <c r="Z3813">
        <v>0</v>
      </c>
      <c r="AA3813">
        <v>0</v>
      </c>
      <c r="AB3813">
        <v>62.507979757617626</v>
      </c>
      <c r="AC3813">
        <v>0</v>
      </c>
      <c r="AD3813">
        <v>0</v>
      </c>
      <c r="AE3813">
        <v>124.88011026123004</v>
      </c>
    </row>
    <row r="3814" spans="1:31" x14ac:dyDescent="0.25">
      <c r="A3814">
        <v>1634565</v>
      </c>
      <c r="B3814">
        <v>1</v>
      </c>
      <c r="C3814" t="s">
        <v>81</v>
      </c>
      <c r="D3814" t="s">
        <v>127</v>
      </c>
      <c r="E3814" t="s">
        <v>131</v>
      </c>
      <c r="F3814" t="s">
        <v>11097</v>
      </c>
      <c r="G3814" t="s">
        <v>195</v>
      </c>
      <c r="H3814" t="s">
        <v>134</v>
      </c>
      <c r="I3814" t="s">
        <v>135</v>
      </c>
      <c r="J3814" t="s">
        <v>136</v>
      </c>
      <c r="K3814" t="s">
        <v>137</v>
      </c>
      <c r="L3814" t="s">
        <v>11098</v>
      </c>
      <c r="M3814" t="s">
        <v>11099</v>
      </c>
      <c r="N3814">
        <v>3.3341666659999998</v>
      </c>
      <c r="O3814">
        <v>0</v>
      </c>
      <c r="P3814">
        <v>0</v>
      </c>
      <c r="Q3814">
        <v>0</v>
      </c>
      <c r="R3814">
        <v>0</v>
      </c>
      <c r="S3814">
        <v>1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96.212111412368742</v>
      </c>
      <c r="AB3814">
        <v>0</v>
      </c>
      <c r="AC3814">
        <v>0</v>
      </c>
      <c r="AD3814">
        <v>0</v>
      </c>
      <c r="AE3814">
        <v>96.212111412368742</v>
      </c>
    </row>
    <row r="3815" spans="1:31" x14ac:dyDescent="0.25">
      <c r="A3815">
        <v>1633586</v>
      </c>
      <c r="B3815">
        <v>1</v>
      </c>
      <c r="C3815" t="s">
        <v>80</v>
      </c>
      <c r="D3815" t="s">
        <v>90</v>
      </c>
      <c r="E3815" t="s">
        <v>178</v>
      </c>
      <c r="F3815" t="s">
        <v>11100</v>
      </c>
      <c r="G3815" t="s">
        <v>227</v>
      </c>
      <c r="H3815" t="s">
        <v>149</v>
      </c>
      <c r="I3815" t="s">
        <v>135</v>
      </c>
      <c r="J3815" t="s">
        <v>136</v>
      </c>
      <c r="K3815" t="s">
        <v>137</v>
      </c>
      <c r="L3815" t="s">
        <v>11101</v>
      </c>
      <c r="M3815" t="s">
        <v>11102</v>
      </c>
      <c r="N3815">
        <v>8.5802777769999992</v>
      </c>
      <c r="O3815">
        <v>0</v>
      </c>
      <c r="P3815">
        <v>15</v>
      </c>
      <c r="Q3815">
        <v>0</v>
      </c>
      <c r="R3815">
        <v>0</v>
      </c>
      <c r="S3815">
        <v>0</v>
      </c>
      <c r="T3815">
        <v>10</v>
      </c>
      <c r="U3815">
        <v>0</v>
      </c>
      <c r="V3815">
        <v>0</v>
      </c>
      <c r="W3815">
        <v>0</v>
      </c>
      <c r="X3815">
        <v>49.080303622146729</v>
      </c>
      <c r="Y3815">
        <v>0</v>
      </c>
      <c r="Z3815">
        <v>0</v>
      </c>
      <c r="AA3815">
        <v>0</v>
      </c>
      <c r="AB3815">
        <v>268.59795573334969</v>
      </c>
      <c r="AC3815">
        <v>0</v>
      </c>
      <c r="AD3815">
        <v>0</v>
      </c>
      <c r="AE3815">
        <v>317.67825935549644</v>
      </c>
    </row>
    <row r="3816" spans="1:31" x14ac:dyDescent="0.25">
      <c r="A3816">
        <v>1634914</v>
      </c>
      <c r="B3816">
        <v>1</v>
      </c>
      <c r="C3816" t="s">
        <v>80</v>
      </c>
      <c r="D3816" t="s">
        <v>85</v>
      </c>
      <c r="E3816" t="s">
        <v>152</v>
      </c>
      <c r="F3816" t="s">
        <v>11103</v>
      </c>
      <c r="G3816" t="s">
        <v>168</v>
      </c>
      <c r="H3816" t="s">
        <v>149</v>
      </c>
      <c r="I3816" t="s">
        <v>135</v>
      </c>
      <c r="J3816" t="s">
        <v>136</v>
      </c>
      <c r="K3816" t="s">
        <v>137</v>
      </c>
      <c r="L3816" t="s">
        <v>11104</v>
      </c>
      <c r="M3816" t="s">
        <v>11105</v>
      </c>
      <c r="N3816">
        <v>1.1458333329999999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2</v>
      </c>
      <c r="U3816">
        <v>0</v>
      </c>
      <c r="V3816">
        <v>0</v>
      </c>
      <c r="W3816">
        <v>0</v>
      </c>
      <c r="X3816">
        <v>1.131268624857656</v>
      </c>
      <c r="Y3816">
        <v>0</v>
      </c>
      <c r="Z3816">
        <v>0</v>
      </c>
      <c r="AA3816">
        <v>0</v>
      </c>
      <c r="AB3816">
        <v>1.3566188436347668</v>
      </c>
      <c r="AC3816">
        <v>0</v>
      </c>
      <c r="AD3816">
        <v>0</v>
      </c>
      <c r="AE3816">
        <v>2.4878874684924228</v>
      </c>
    </row>
    <row r="3817" spans="1:31" x14ac:dyDescent="0.25">
      <c r="A3817">
        <v>1634665</v>
      </c>
      <c r="B3817">
        <v>1</v>
      </c>
      <c r="C3817" t="s">
        <v>80</v>
      </c>
      <c r="D3817" t="s">
        <v>99</v>
      </c>
      <c r="E3817" t="s">
        <v>152</v>
      </c>
      <c r="F3817" t="s">
        <v>11106</v>
      </c>
      <c r="G3817" t="s">
        <v>168</v>
      </c>
      <c r="H3817" t="s">
        <v>149</v>
      </c>
      <c r="I3817" t="s">
        <v>135</v>
      </c>
      <c r="J3817" t="s">
        <v>136</v>
      </c>
      <c r="K3817" t="s">
        <v>137</v>
      </c>
      <c r="L3817" t="s">
        <v>11107</v>
      </c>
      <c r="M3817" t="s">
        <v>11108</v>
      </c>
      <c r="N3817">
        <v>3.8716666659999999</v>
      </c>
      <c r="O3817">
        <v>0</v>
      </c>
      <c r="P3817">
        <v>1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0.36330155679579557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0.36330155679579557</v>
      </c>
    </row>
    <row r="3818" spans="1:31" x14ac:dyDescent="0.25">
      <c r="A3818">
        <v>1634582</v>
      </c>
      <c r="B3818">
        <v>1</v>
      </c>
      <c r="C3818" t="s">
        <v>80</v>
      </c>
      <c r="D3818" t="s">
        <v>106</v>
      </c>
      <c r="E3818" t="s">
        <v>152</v>
      </c>
      <c r="F3818" t="s">
        <v>11109</v>
      </c>
      <c r="G3818" t="s">
        <v>154</v>
      </c>
      <c r="H3818" t="s">
        <v>149</v>
      </c>
      <c r="I3818" t="s">
        <v>135</v>
      </c>
      <c r="J3818" t="s">
        <v>136</v>
      </c>
      <c r="K3818" t="s">
        <v>137</v>
      </c>
      <c r="L3818" t="s">
        <v>11110</v>
      </c>
      <c r="M3818" t="s">
        <v>11111</v>
      </c>
      <c r="N3818">
        <v>2.505833333</v>
      </c>
      <c r="O3818">
        <v>0</v>
      </c>
      <c r="P3818">
        <v>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9.8619985676602226E-2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9.8619985676602226E-2</v>
      </c>
    </row>
    <row r="3819" spans="1:31" x14ac:dyDescent="0.25">
      <c r="A3819">
        <v>1633337</v>
      </c>
      <c r="B3819">
        <v>1</v>
      </c>
      <c r="C3819" t="s">
        <v>81</v>
      </c>
      <c r="D3819" t="s">
        <v>113</v>
      </c>
      <c r="E3819" t="s">
        <v>152</v>
      </c>
      <c r="F3819" t="s">
        <v>11112</v>
      </c>
      <c r="G3819" t="s">
        <v>154</v>
      </c>
      <c r="H3819" t="s">
        <v>149</v>
      </c>
      <c r="I3819" t="s">
        <v>135</v>
      </c>
      <c r="J3819" t="s">
        <v>136</v>
      </c>
      <c r="K3819" t="s">
        <v>137</v>
      </c>
      <c r="L3819" t="s">
        <v>11113</v>
      </c>
      <c r="M3819" t="s">
        <v>11114</v>
      </c>
      <c r="N3819">
        <v>0.63611111099999995</v>
      </c>
      <c r="O3819">
        <v>0</v>
      </c>
      <c r="P3819">
        <v>1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4.8868177816283338E-2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4.8868177816283338E-2</v>
      </c>
    </row>
    <row r="3820" spans="1:31" x14ac:dyDescent="0.25">
      <c r="A3820">
        <v>1633646</v>
      </c>
      <c r="B3820">
        <v>1</v>
      </c>
      <c r="C3820" t="s">
        <v>81</v>
      </c>
      <c r="D3820" t="s">
        <v>128</v>
      </c>
      <c r="E3820" t="s">
        <v>204</v>
      </c>
      <c r="F3820" t="s">
        <v>11115</v>
      </c>
      <c r="G3820" t="s">
        <v>161</v>
      </c>
      <c r="H3820" t="s">
        <v>134</v>
      </c>
      <c r="I3820" t="s">
        <v>135</v>
      </c>
      <c r="J3820" t="s">
        <v>136</v>
      </c>
      <c r="K3820" t="s">
        <v>137</v>
      </c>
      <c r="L3820" t="s">
        <v>11116</v>
      </c>
      <c r="M3820" t="s">
        <v>11117</v>
      </c>
      <c r="N3820">
        <v>0.101944444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4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116.36872340413687</v>
      </c>
      <c r="AD3820">
        <v>0</v>
      </c>
      <c r="AE3820">
        <v>116.36872340413687</v>
      </c>
    </row>
    <row r="3821" spans="1:31" x14ac:dyDescent="0.25">
      <c r="A3821">
        <v>1633500</v>
      </c>
      <c r="B3821">
        <v>1</v>
      </c>
      <c r="C3821" t="s">
        <v>80</v>
      </c>
      <c r="D3821" t="s">
        <v>88</v>
      </c>
      <c r="E3821" t="s">
        <v>152</v>
      </c>
      <c r="F3821" t="s">
        <v>10513</v>
      </c>
      <c r="G3821" t="s">
        <v>168</v>
      </c>
      <c r="H3821" t="s">
        <v>149</v>
      </c>
      <c r="I3821" t="s">
        <v>135</v>
      </c>
      <c r="J3821" t="s">
        <v>136</v>
      </c>
      <c r="K3821" t="s">
        <v>137</v>
      </c>
      <c r="L3821" t="s">
        <v>11118</v>
      </c>
      <c r="M3821" t="s">
        <v>11119</v>
      </c>
      <c r="N3821">
        <v>7.5427777770000004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2</v>
      </c>
      <c r="U3821">
        <v>0</v>
      </c>
      <c r="V3821">
        <v>1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76.208783363054721</v>
      </c>
      <c r="AC3821">
        <v>0</v>
      </c>
      <c r="AD3821">
        <v>1627.3229623461025</v>
      </c>
      <c r="AE3821">
        <v>1703.5317457091571</v>
      </c>
    </row>
    <row r="3822" spans="1:31" x14ac:dyDescent="0.25">
      <c r="A3822">
        <v>1634728</v>
      </c>
      <c r="B3822">
        <v>1</v>
      </c>
      <c r="C3822" t="s">
        <v>81</v>
      </c>
      <c r="D3822" t="s">
        <v>118</v>
      </c>
      <c r="E3822" t="s">
        <v>362</v>
      </c>
      <c r="F3822" t="s">
        <v>10710</v>
      </c>
      <c r="G3822" t="s">
        <v>900</v>
      </c>
      <c r="H3822" t="s">
        <v>149</v>
      </c>
      <c r="I3822" t="s">
        <v>135</v>
      </c>
      <c r="J3822" t="s">
        <v>136</v>
      </c>
      <c r="K3822" t="s">
        <v>137</v>
      </c>
      <c r="L3822" t="s">
        <v>11120</v>
      </c>
      <c r="M3822" t="s">
        <v>11121</v>
      </c>
      <c r="N3822">
        <v>5.6036111110000002</v>
      </c>
      <c r="O3822">
        <v>0</v>
      </c>
      <c r="P3822">
        <v>77</v>
      </c>
      <c r="Q3822">
        <v>0</v>
      </c>
      <c r="R3822">
        <v>0</v>
      </c>
      <c r="S3822">
        <v>0</v>
      </c>
      <c r="T3822">
        <v>12</v>
      </c>
      <c r="U3822">
        <v>0</v>
      </c>
      <c r="V3822">
        <v>0</v>
      </c>
      <c r="W3822">
        <v>0</v>
      </c>
      <c r="X3822">
        <v>126.17815732335171</v>
      </c>
      <c r="Y3822">
        <v>0</v>
      </c>
      <c r="Z3822">
        <v>0</v>
      </c>
      <c r="AA3822">
        <v>0</v>
      </c>
      <c r="AB3822">
        <v>159.02559401191095</v>
      </c>
      <c r="AC3822">
        <v>0</v>
      </c>
      <c r="AD3822">
        <v>0</v>
      </c>
      <c r="AE3822">
        <v>285.20375133526267</v>
      </c>
    </row>
    <row r="3823" spans="1:31" x14ac:dyDescent="0.25">
      <c r="A3823">
        <v>1633400</v>
      </c>
      <c r="B3823">
        <v>1</v>
      </c>
      <c r="C3823" t="s">
        <v>80</v>
      </c>
      <c r="D3823" t="s">
        <v>84</v>
      </c>
      <c r="E3823" t="s">
        <v>152</v>
      </c>
      <c r="F3823" t="s">
        <v>11122</v>
      </c>
      <c r="G3823" t="s">
        <v>507</v>
      </c>
      <c r="H3823" t="s">
        <v>149</v>
      </c>
      <c r="I3823" t="s">
        <v>135</v>
      </c>
      <c r="J3823" t="s">
        <v>136</v>
      </c>
      <c r="K3823" t="s">
        <v>137</v>
      </c>
      <c r="L3823" t="s">
        <v>11123</v>
      </c>
      <c r="M3823" t="s">
        <v>11124</v>
      </c>
      <c r="N3823">
        <v>0.84388888799999995</v>
      </c>
      <c r="O3823">
        <v>0</v>
      </c>
      <c r="P3823">
        <v>1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0.1252699783516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0.1252699783516</v>
      </c>
    </row>
    <row r="3824" spans="1:31" x14ac:dyDescent="0.25">
      <c r="A3824">
        <v>1634874</v>
      </c>
      <c r="B3824">
        <v>1</v>
      </c>
      <c r="C3824" t="s">
        <v>80</v>
      </c>
      <c r="D3824" t="s">
        <v>108</v>
      </c>
      <c r="E3824" t="s">
        <v>178</v>
      </c>
      <c r="F3824" t="s">
        <v>11125</v>
      </c>
      <c r="G3824" t="s">
        <v>227</v>
      </c>
      <c r="H3824" t="s">
        <v>149</v>
      </c>
      <c r="I3824" t="s">
        <v>135</v>
      </c>
      <c r="J3824" t="s">
        <v>136</v>
      </c>
      <c r="K3824" t="s">
        <v>137</v>
      </c>
      <c r="L3824" t="s">
        <v>11126</v>
      </c>
      <c r="M3824" t="s">
        <v>11127</v>
      </c>
      <c r="N3824">
        <v>1.1427777770000001</v>
      </c>
      <c r="O3824">
        <v>0</v>
      </c>
      <c r="P3824">
        <v>13</v>
      </c>
      <c r="Q3824">
        <v>0</v>
      </c>
      <c r="R3824">
        <v>1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2.5646822222644521</v>
      </c>
      <c r="Y3824">
        <v>0</v>
      </c>
      <c r="Z3824">
        <v>7.0682217995750002E-2</v>
      </c>
      <c r="AA3824">
        <v>0</v>
      </c>
      <c r="AB3824">
        <v>0</v>
      </c>
      <c r="AC3824">
        <v>0</v>
      </c>
      <c r="AD3824">
        <v>0</v>
      </c>
      <c r="AE3824">
        <v>2.6353644402602021</v>
      </c>
    </row>
    <row r="3825" spans="1:31" x14ac:dyDescent="0.25">
      <c r="A3825">
        <v>1633792</v>
      </c>
      <c r="B3825">
        <v>1</v>
      </c>
      <c r="C3825" t="s">
        <v>80</v>
      </c>
      <c r="D3825" t="s">
        <v>99</v>
      </c>
      <c r="E3825" t="s">
        <v>152</v>
      </c>
      <c r="F3825" t="s">
        <v>11128</v>
      </c>
      <c r="G3825" t="s">
        <v>154</v>
      </c>
      <c r="H3825" t="s">
        <v>149</v>
      </c>
      <c r="I3825" t="s">
        <v>135</v>
      </c>
      <c r="J3825" t="s">
        <v>136</v>
      </c>
      <c r="K3825" t="s">
        <v>137</v>
      </c>
      <c r="L3825" t="s">
        <v>11129</v>
      </c>
      <c r="M3825" t="s">
        <v>11130</v>
      </c>
      <c r="N3825">
        <v>2.386666666</v>
      </c>
      <c r="O3825">
        <v>0</v>
      </c>
      <c r="P3825">
        <v>2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1.1916083272235507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1.1916083272235507</v>
      </c>
    </row>
    <row r="3826" spans="1:31" x14ac:dyDescent="0.25">
      <c r="A3826">
        <v>1634628</v>
      </c>
      <c r="B3826">
        <v>1</v>
      </c>
      <c r="C3826" t="s">
        <v>81</v>
      </c>
      <c r="D3826" t="s">
        <v>128</v>
      </c>
      <c r="E3826" t="s">
        <v>152</v>
      </c>
      <c r="F3826" t="s">
        <v>11131</v>
      </c>
      <c r="G3826" t="s">
        <v>154</v>
      </c>
      <c r="H3826" t="s">
        <v>149</v>
      </c>
      <c r="I3826" t="s">
        <v>135</v>
      </c>
      <c r="J3826" t="s">
        <v>136</v>
      </c>
      <c r="K3826" t="s">
        <v>137</v>
      </c>
      <c r="L3826" t="s">
        <v>11132</v>
      </c>
      <c r="M3826" t="s">
        <v>11133</v>
      </c>
      <c r="N3826">
        <v>2.3772222219999999</v>
      </c>
      <c r="O3826">
        <v>0</v>
      </c>
      <c r="P3826">
        <v>4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5.5890572304972164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5.5890572304972164</v>
      </c>
    </row>
    <row r="3827" spans="1:31" x14ac:dyDescent="0.25">
      <c r="A3827">
        <v>1633437</v>
      </c>
      <c r="B3827">
        <v>1</v>
      </c>
      <c r="C3827" t="s">
        <v>80</v>
      </c>
      <c r="D3827" t="s">
        <v>104</v>
      </c>
      <c r="E3827" t="s">
        <v>204</v>
      </c>
      <c r="F3827" t="s">
        <v>2036</v>
      </c>
      <c r="G3827" t="s">
        <v>161</v>
      </c>
      <c r="H3827" t="s">
        <v>134</v>
      </c>
      <c r="I3827" t="s">
        <v>135</v>
      </c>
      <c r="J3827" t="s">
        <v>136</v>
      </c>
      <c r="K3827" t="s">
        <v>137</v>
      </c>
      <c r="L3827" t="s">
        <v>11134</v>
      </c>
      <c r="M3827" t="s">
        <v>11135</v>
      </c>
      <c r="N3827">
        <v>1.834166666</v>
      </c>
      <c r="O3827">
        <v>1</v>
      </c>
      <c r="P3827">
        <v>23</v>
      </c>
      <c r="Q3827">
        <v>0</v>
      </c>
      <c r="R3827">
        <v>59</v>
      </c>
      <c r="S3827">
        <v>1</v>
      </c>
      <c r="T3827">
        <v>9</v>
      </c>
      <c r="U3827">
        <v>4</v>
      </c>
      <c r="V3827">
        <v>0</v>
      </c>
      <c r="W3827">
        <v>0.97362347810270511</v>
      </c>
      <c r="X3827">
        <v>7.0405809728494386</v>
      </c>
      <c r="Y3827">
        <v>0</v>
      </c>
      <c r="Z3827">
        <v>10.570277960424868</v>
      </c>
      <c r="AA3827">
        <v>89.215609678199812</v>
      </c>
      <c r="AB3827">
        <v>4.7488684735874269</v>
      </c>
      <c r="AC3827">
        <v>405.94299622321563</v>
      </c>
      <c r="AD3827">
        <v>0</v>
      </c>
      <c r="AE3827">
        <v>518.49195678637989</v>
      </c>
    </row>
    <row r="3828" spans="1:31" x14ac:dyDescent="0.25">
      <c r="A3828">
        <v>1633603</v>
      </c>
      <c r="B3828">
        <v>1</v>
      </c>
      <c r="C3828" t="s">
        <v>81</v>
      </c>
      <c r="D3828" t="s">
        <v>115</v>
      </c>
      <c r="E3828" t="s">
        <v>131</v>
      </c>
      <c r="F3828" t="s">
        <v>11136</v>
      </c>
      <c r="G3828" t="s">
        <v>195</v>
      </c>
      <c r="H3828" t="s">
        <v>134</v>
      </c>
      <c r="I3828" t="s">
        <v>135</v>
      </c>
      <c r="J3828" t="s">
        <v>136</v>
      </c>
      <c r="K3828" t="s">
        <v>137</v>
      </c>
      <c r="L3828" t="s">
        <v>11137</v>
      </c>
      <c r="M3828" t="s">
        <v>11138</v>
      </c>
      <c r="N3828">
        <v>5.7383333329999999</v>
      </c>
      <c r="O3828">
        <v>0</v>
      </c>
      <c r="P3828">
        <v>12</v>
      </c>
      <c r="Q3828">
        <v>0</v>
      </c>
      <c r="R3828">
        <v>1</v>
      </c>
      <c r="S3828">
        <v>2</v>
      </c>
      <c r="T3828">
        <v>1</v>
      </c>
      <c r="U3828">
        <v>0</v>
      </c>
      <c r="V3828">
        <v>0</v>
      </c>
      <c r="W3828">
        <v>0</v>
      </c>
      <c r="X3828">
        <v>6.5451234552865634</v>
      </c>
      <c r="Y3828">
        <v>0</v>
      </c>
      <c r="Z3828">
        <v>6.9435503065600007E-2</v>
      </c>
      <c r="AA3828">
        <v>56.323342759385575</v>
      </c>
      <c r="AB3828">
        <v>4.8476505304505197</v>
      </c>
      <c r="AC3828">
        <v>0</v>
      </c>
      <c r="AD3828">
        <v>0</v>
      </c>
      <c r="AE3828">
        <v>67.785552248188253</v>
      </c>
    </row>
    <row r="3829" spans="1:31" x14ac:dyDescent="0.25">
      <c r="A3829">
        <v>1634648</v>
      </c>
      <c r="B3829">
        <v>1</v>
      </c>
      <c r="C3829" t="s">
        <v>80</v>
      </c>
      <c r="D3829" t="s">
        <v>92</v>
      </c>
      <c r="E3829" t="s">
        <v>152</v>
      </c>
      <c r="F3829" t="s">
        <v>11139</v>
      </c>
      <c r="G3829" t="s">
        <v>507</v>
      </c>
      <c r="H3829" t="s">
        <v>149</v>
      </c>
      <c r="I3829" t="s">
        <v>135</v>
      </c>
      <c r="J3829" t="s">
        <v>136</v>
      </c>
      <c r="K3829" t="s">
        <v>137</v>
      </c>
      <c r="L3829" t="s">
        <v>11140</v>
      </c>
      <c r="M3829" t="s">
        <v>11141</v>
      </c>
      <c r="N3829">
        <v>1.606944444</v>
      </c>
      <c r="O3829">
        <v>0</v>
      </c>
      <c r="P3829">
        <v>3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0.53400606377621385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0.53400606377621385</v>
      </c>
    </row>
    <row r="3830" spans="1:31" x14ac:dyDescent="0.25">
      <c r="A3830">
        <v>1634791</v>
      </c>
      <c r="B3830">
        <v>1</v>
      </c>
      <c r="C3830" t="s">
        <v>80</v>
      </c>
      <c r="D3830" t="s">
        <v>96</v>
      </c>
      <c r="E3830" t="s">
        <v>178</v>
      </c>
      <c r="F3830" t="s">
        <v>11142</v>
      </c>
      <c r="G3830" t="s">
        <v>187</v>
      </c>
      <c r="H3830" t="s">
        <v>149</v>
      </c>
      <c r="I3830" t="s">
        <v>135</v>
      </c>
      <c r="J3830" t="s">
        <v>136</v>
      </c>
      <c r="K3830" t="s">
        <v>137</v>
      </c>
      <c r="L3830" t="s">
        <v>11143</v>
      </c>
      <c r="M3830" t="s">
        <v>11144</v>
      </c>
      <c r="N3830">
        <v>8.7055555550000001</v>
      </c>
      <c r="O3830">
        <v>0</v>
      </c>
      <c r="P3830">
        <v>147</v>
      </c>
      <c r="Q3830">
        <v>0</v>
      </c>
      <c r="R3830">
        <v>0</v>
      </c>
      <c r="S3830">
        <v>0</v>
      </c>
      <c r="T3830">
        <v>15</v>
      </c>
      <c r="U3830">
        <v>0</v>
      </c>
      <c r="V3830">
        <v>0</v>
      </c>
      <c r="W3830">
        <v>0</v>
      </c>
      <c r="X3830">
        <v>244.59338410412246</v>
      </c>
      <c r="Y3830">
        <v>0</v>
      </c>
      <c r="Z3830">
        <v>0</v>
      </c>
      <c r="AA3830">
        <v>0</v>
      </c>
      <c r="AB3830">
        <v>128.55347025013282</v>
      </c>
      <c r="AC3830">
        <v>0</v>
      </c>
      <c r="AD3830">
        <v>0</v>
      </c>
      <c r="AE3830">
        <v>373.14685435425531</v>
      </c>
    </row>
    <row r="3831" spans="1:31" x14ac:dyDescent="0.25">
      <c r="A3831">
        <v>1634768</v>
      </c>
      <c r="B3831">
        <v>1</v>
      </c>
      <c r="C3831" t="s">
        <v>80</v>
      </c>
      <c r="D3831" t="s">
        <v>111</v>
      </c>
      <c r="E3831" t="s">
        <v>152</v>
      </c>
      <c r="F3831" t="s">
        <v>11145</v>
      </c>
      <c r="G3831" t="s">
        <v>507</v>
      </c>
      <c r="H3831" t="s">
        <v>149</v>
      </c>
      <c r="I3831" t="s">
        <v>135</v>
      </c>
      <c r="J3831" t="s">
        <v>136</v>
      </c>
      <c r="K3831" t="s">
        <v>137</v>
      </c>
      <c r="L3831" t="s">
        <v>11146</v>
      </c>
      <c r="M3831" t="s">
        <v>11147</v>
      </c>
      <c r="N3831">
        <v>3.8022222220000002</v>
      </c>
      <c r="O3831">
        <v>0</v>
      </c>
      <c r="P3831">
        <v>5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3.1870468547877353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3.1870468547877353</v>
      </c>
    </row>
    <row r="3832" spans="1:31" x14ac:dyDescent="0.25">
      <c r="A3832">
        <v>1634834</v>
      </c>
      <c r="B3832">
        <v>1</v>
      </c>
      <c r="C3832" t="s">
        <v>81</v>
      </c>
      <c r="D3832" t="s">
        <v>112</v>
      </c>
      <c r="E3832" t="s">
        <v>178</v>
      </c>
      <c r="F3832" t="s">
        <v>11148</v>
      </c>
      <c r="G3832" t="s">
        <v>180</v>
      </c>
      <c r="H3832" t="s">
        <v>149</v>
      </c>
      <c r="I3832" t="s">
        <v>135</v>
      </c>
      <c r="J3832" t="s">
        <v>136</v>
      </c>
      <c r="K3832" t="s">
        <v>137</v>
      </c>
      <c r="L3832" t="s">
        <v>11149</v>
      </c>
      <c r="M3832" t="s">
        <v>11150</v>
      </c>
      <c r="N3832">
        <v>5.7747222220000003</v>
      </c>
      <c r="O3832">
        <v>0</v>
      </c>
      <c r="P3832">
        <v>22</v>
      </c>
      <c r="Q3832">
        <v>0</v>
      </c>
      <c r="R3832">
        <v>0</v>
      </c>
      <c r="S3832">
        <v>0</v>
      </c>
      <c r="T3832">
        <v>17</v>
      </c>
      <c r="U3832">
        <v>0</v>
      </c>
      <c r="V3832">
        <v>0</v>
      </c>
      <c r="W3832">
        <v>0</v>
      </c>
      <c r="X3832">
        <v>38.948726948830597</v>
      </c>
      <c r="Y3832">
        <v>0</v>
      </c>
      <c r="Z3832">
        <v>0</v>
      </c>
      <c r="AA3832">
        <v>0</v>
      </c>
      <c r="AB3832">
        <v>136.96344687684106</v>
      </c>
      <c r="AC3832">
        <v>0</v>
      </c>
      <c r="AD3832">
        <v>0</v>
      </c>
      <c r="AE3832">
        <v>175.91217382567166</v>
      </c>
    </row>
    <row r="3833" spans="1:31" x14ac:dyDescent="0.25">
      <c r="A3833">
        <v>1634668</v>
      </c>
      <c r="B3833">
        <v>1</v>
      </c>
      <c r="C3833" t="s">
        <v>81</v>
      </c>
      <c r="D3833" t="s">
        <v>112</v>
      </c>
      <c r="E3833" t="s">
        <v>178</v>
      </c>
      <c r="F3833" t="s">
        <v>11151</v>
      </c>
      <c r="G3833" t="s">
        <v>227</v>
      </c>
      <c r="H3833" t="s">
        <v>149</v>
      </c>
      <c r="I3833" t="s">
        <v>135</v>
      </c>
      <c r="J3833" t="s">
        <v>136</v>
      </c>
      <c r="K3833" t="s">
        <v>137</v>
      </c>
      <c r="L3833" t="s">
        <v>11152</v>
      </c>
      <c r="M3833" t="s">
        <v>11153</v>
      </c>
      <c r="N3833">
        <v>4.5425000000000004</v>
      </c>
      <c r="O3833">
        <v>0</v>
      </c>
      <c r="P3833">
        <v>26</v>
      </c>
      <c r="Q3833">
        <v>0</v>
      </c>
      <c r="R3833">
        <v>3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0.97081327875091994</v>
      </c>
      <c r="Y3833">
        <v>0</v>
      </c>
      <c r="Z3833">
        <v>1.0588668592599999E-2</v>
      </c>
      <c r="AA3833">
        <v>0</v>
      </c>
      <c r="AB3833">
        <v>0</v>
      </c>
      <c r="AC3833">
        <v>0</v>
      </c>
      <c r="AD3833">
        <v>0</v>
      </c>
      <c r="AE3833">
        <v>0.98140194734351993</v>
      </c>
    </row>
    <row r="3834" spans="1:31" x14ac:dyDescent="0.25">
      <c r="A3834">
        <v>1634960</v>
      </c>
      <c r="B3834">
        <v>1</v>
      </c>
      <c r="C3834" t="s">
        <v>81</v>
      </c>
      <c r="D3834" t="s">
        <v>113</v>
      </c>
      <c r="E3834" t="s">
        <v>204</v>
      </c>
      <c r="F3834" t="s">
        <v>11154</v>
      </c>
      <c r="G3834" t="s">
        <v>918</v>
      </c>
      <c r="H3834" t="s">
        <v>134</v>
      </c>
      <c r="I3834" t="s">
        <v>135</v>
      </c>
      <c r="J3834" t="s">
        <v>136</v>
      </c>
      <c r="K3834" t="s">
        <v>137</v>
      </c>
      <c r="L3834" t="s">
        <v>10793</v>
      </c>
      <c r="M3834" t="s">
        <v>11155</v>
      </c>
      <c r="N3834">
        <v>0.88555555500000005</v>
      </c>
      <c r="O3834">
        <v>1</v>
      </c>
      <c r="P3834">
        <v>1558</v>
      </c>
      <c r="Q3834">
        <v>17</v>
      </c>
      <c r="R3834">
        <v>406</v>
      </c>
      <c r="S3834">
        <v>14</v>
      </c>
      <c r="T3834">
        <v>124</v>
      </c>
      <c r="U3834">
        <v>0</v>
      </c>
      <c r="V3834">
        <v>1</v>
      </c>
      <c r="W3834">
        <v>0.60278268124635004</v>
      </c>
      <c r="X3834">
        <v>223.43927883354485</v>
      </c>
      <c r="Y3834">
        <v>5.8193296968226731</v>
      </c>
      <c r="Z3834">
        <v>57.436464469027143</v>
      </c>
      <c r="AA3834">
        <v>304.99204990155579</v>
      </c>
      <c r="AB3834">
        <v>68.015116850927583</v>
      </c>
      <c r="AC3834">
        <v>0</v>
      </c>
      <c r="AD3834">
        <v>0.57166147244174448</v>
      </c>
      <c r="AE3834">
        <v>660.8766839055661</v>
      </c>
    </row>
    <row r="3835" spans="1:31" x14ac:dyDescent="0.25">
      <c r="A3835">
        <v>1633460</v>
      </c>
      <c r="B3835">
        <v>1</v>
      </c>
      <c r="C3835" t="s">
        <v>80</v>
      </c>
      <c r="D3835" t="s">
        <v>104</v>
      </c>
      <c r="E3835" t="s">
        <v>204</v>
      </c>
      <c r="F3835" t="s">
        <v>355</v>
      </c>
      <c r="G3835" t="s">
        <v>161</v>
      </c>
      <c r="H3835" t="s">
        <v>134</v>
      </c>
      <c r="I3835" t="s">
        <v>135</v>
      </c>
      <c r="J3835" t="s">
        <v>136</v>
      </c>
      <c r="K3835" t="s">
        <v>137</v>
      </c>
      <c r="L3835" t="s">
        <v>11156</v>
      </c>
      <c r="M3835" t="s">
        <v>11157</v>
      </c>
      <c r="N3835">
        <v>1.9397222220000001</v>
      </c>
      <c r="O3835">
        <v>2</v>
      </c>
      <c r="P3835">
        <v>145</v>
      </c>
      <c r="Q3835">
        <v>6</v>
      </c>
      <c r="R3835">
        <v>20</v>
      </c>
      <c r="S3835">
        <v>7</v>
      </c>
      <c r="T3835">
        <v>36</v>
      </c>
      <c r="U3835">
        <v>0</v>
      </c>
      <c r="V3835">
        <v>0</v>
      </c>
      <c r="W3835">
        <v>5.8275557850455062</v>
      </c>
      <c r="X3835">
        <v>39.201722163612182</v>
      </c>
      <c r="Y3835">
        <v>4.5512217413392815</v>
      </c>
      <c r="Z3835">
        <v>6.6291133107976741</v>
      </c>
      <c r="AA3835">
        <v>17.717796813133106</v>
      </c>
      <c r="AB3835">
        <v>20.819331856127224</v>
      </c>
      <c r="AC3835">
        <v>0</v>
      </c>
      <c r="AD3835">
        <v>0</v>
      </c>
      <c r="AE3835">
        <v>94.746741670054973</v>
      </c>
    </row>
    <row r="3836" spans="1:31" x14ac:dyDescent="0.25">
      <c r="A3836">
        <v>1633629</v>
      </c>
      <c r="B3836">
        <v>1</v>
      </c>
      <c r="C3836" t="s">
        <v>81</v>
      </c>
      <c r="D3836" t="s">
        <v>112</v>
      </c>
      <c r="E3836" t="s">
        <v>178</v>
      </c>
      <c r="F3836" t="s">
        <v>11158</v>
      </c>
      <c r="G3836" t="s">
        <v>227</v>
      </c>
      <c r="H3836" t="s">
        <v>149</v>
      </c>
      <c r="I3836" t="s">
        <v>135</v>
      </c>
      <c r="J3836" t="s">
        <v>136</v>
      </c>
      <c r="K3836" t="s">
        <v>137</v>
      </c>
      <c r="L3836" t="s">
        <v>10315</v>
      </c>
      <c r="M3836" t="s">
        <v>11159</v>
      </c>
      <c r="N3836">
        <v>1.823611111</v>
      </c>
      <c r="O3836">
        <v>0</v>
      </c>
      <c r="P3836">
        <v>1</v>
      </c>
      <c r="Q3836">
        <v>0</v>
      </c>
      <c r="R3836">
        <v>1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7.3076879316306104E-2</v>
      </c>
      <c r="Y3836">
        <v>0</v>
      </c>
      <c r="Z3836">
        <v>5.0094586345500278E-2</v>
      </c>
      <c r="AA3836">
        <v>0</v>
      </c>
      <c r="AB3836">
        <v>0</v>
      </c>
      <c r="AC3836">
        <v>0</v>
      </c>
      <c r="AD3836">
        <v>0</v>
      </c>
      <c r="AE3836">
        <v>0.12317146566180638</v>
      </c>
    </row>
    <row r="3837" spans="1:31" x14ac:dyDescent="0.25">
      <c r="A3837">
        <v>1634811</v>
      </c>
      <c r="B3837">
        <v>1</v>
      </c>
      <c r="C3837" t="s">
        <v>80</v>
      </c>
      <c r="D3837" t="s">
        <v>85</v>
      </c>
      <c r="E3837" t="s">
        <v>152</v>
      </c>
      <c r="F3837" t="s">
        <v>11160</v>
      </c>
      <c r="G3837" t="s">
        <v>507</v>
      </c>
      <c r="H3837" t="s">
        <v>149</v>
      </c>
      <c r="I3837" t="s">
        <v>135</v>
      </c>
      <c r="J3837" t="s">
        <v>136</v>
      </c>
      <c r="K3837" t="s">
        <v>137</v>
      </c>
      <c r="L3837" t="s">
        <v>11161</v>
      </c>
      <c r="M3837" t="s">
        <v>11162</v>
      </c>
      <c r="N3837">
        <v>3.2286111110000002</v>
      </c>
      <c r="O3837">
        <v>0</v>
      </c>
      <c r="P3837">
        <v>9</v>
      </c>
      <c r="Q3837">
        <v>0</v>
      </c>
      <c r="R3837">
        <v>0</v>
      </c>
      <c r="S3837">
        <v>0</v>
      </c>
      <c r="T3837">
        <v>4</v>
      </c>
      <c r="U3837">
        <v>0</v>
      </c>
      <c r="V3837">
        <v>0</v>
      </c>
      <c r="W3837">
        <v>0</v>
      </c>
      <c r="X3837">
        <v>5.2068284089781338</v>
      </c>
      <c r="Y3837">
        <v>0</v>
      </c>
      <c r="Z3837">
        <v>0</v>
      </c>
      <c r="AA3837">
        <v>0</v>
      </c>
      <c r="AB3837">
        <v>10.889048625623635</v>
      </c>
      <c r="AC3837">
        <v>0</v>
      </c>
      <c r="AD3837">
        <v>0</v>
      </c>
      <c r="AE3837">
        <v>16.09587703460177</v>
      </c>
    </row>
    <row r="3838" spans="1:31" x14ac:dyDescent="0.25">
      <c r="A3838">
        <v>1634934</v>
      </c>
      <c r="B3838">
        <v>1</v>
      </c>
      <c r="C3838" t="s">
        <v>80</v>
      </c>
      <c r="D3838" t="s">
        <v>105</v>
      </c>
      <c r="E3838" t="s">
        <v>152</v>
      </c>
      <c r="F3838" t="s">
        <v>11163</v>
      </c>
      <c r="G3838" t="s">
        <v>154</v>
      </c>
      <c r="H3838" t="s">
        <v>149</v>
      </c>
      <c r="I3838" t="s">
        <v>135</v>
      </c>
      <c r="J3838" t="s">
        <v>136</v>
      </c>
      <c r="K3838" t="s">
        <v>137</v>
      </c>
      <c r="L3838" t="s">
        <v>11164</v>
      </c>
      <c r="M3838" t="s">
        <v>11165</v>
      </c>
      <c r="N3838">
        <v>1.247777777</v>
      </c>
      <c r="O3838">
        <v>0</v>
      </c>
      <c r="P3838">
        <v>2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2.1056823871450003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2.1056823871450003</v>
      </c>
    </row>
    <row r="3839" spans="1:31" x14ac:dyDescent="0.25">
      <c r="A3839">
        <v>1633480</v>
      </c>
      <c r="B3839">
        <v>1</v>
      </c>
      <c r="C3839" t="s">
        <v>80</v>
      </c>
      <c r="D3839" t="s">
        <v>110</v>
      </c>
      <c r="E3839" t="s">
        <v>131</v>
      </c>
      <c r="F3839" t="s">
        <v>11166</v>
      </c>
      <c r="G3839" t="s">
        <v>195</v>
      </c>
      <c r="H3839" t="s">
        <v>134</v>
      </c>
      <c r="I3839" t="s">
        <v>135</v>
      </c>
      <c r="J3839" t="s">
        <v>136</v>
      </c>
      <c r="K3839" t="s">
        <v>137</v>
      </c>
      <c r="L3839" t="s">
        <v>11167</v>
      </c>
      <c r="M3839" t="s">
        <v>11168</v>
      </c>
      <c r="N3839">
        <v>5.7066666660000003</v>
      </c>
      <c r="O3839">
        <v>0</v>
      </c>
      <c r="P3839">
        <v>370</v>
      </c>
      <c r="Q3839">
        <v>0</v>
      </c>
      <c r="R3839">
        <v>0</v>
      </c>
      <c r="S3839">
        <v>0</v>
      </c>
      <c r="T3839">
        <v>15</v>
      </c>
      <c r="U3839">
        <v>0</v>
      </c>
      <c r="V3839">
        <v>0</v>
      </c>
      <c r="W3839">
        <v>0</v>
      </c>
      <c r="X3839">
        <v>811.25718783656862</v>
      </c>
      <c r="Y3839">
        <v>0</v>
      </c>
      <c r="Z3839">
        <v>0</v>
      </c>
      <c r="AA3839">
        <v>0</v>
      </c>
      <c r="AB3839">
        <v>27.266150131701078</v>
      </c>
      <c r="AC3839">
        <v>0</v>
      </c>
      <c r="AD3839">
        <v>0</v>
      </c>
      <c r="AE3839">
        <v>838.52333796826974</v>
      </c>
    </row>
    <row r="3840" spans="1:31" x14ac:dyDescent="0.25">
      <c r="A3840">
        <v>1633609</v>
      </c>
      <c r="B3840">
        <v>1</v>
      </c>
      <c r="C3840" t="s">
        <v>80</v>
      </c>
      <c r="D3840" t="s">
        <v>96</v>
      </c>
      <c r="E3840" t="s">
        <v>152</v>
      </c>
      <c r="F3840" t="s">
        <v>11169</v>
      </c>
      <c r="G3840" t="s">
        <v>154</v>
      </c>
      <c r="H3840" t="s">
        <v>149</v>
      </c>
      <c r="I3840" t="s">
        <v>135</v>
      </c>
      <c r="J3840" t="s">
        <v>136</v>
      </c>
      <c r="K3840" t="s">
        <v>137</v>
      </c>
      <c r="L3840" t="s">
        <v>11170</v>
      </c>
      <c r="M3840" t="s">
        <v>11171</v>
      </c>
      <c r="N3840">
        <v>6.9436111110000001</v>
      </c>
      <c r="O3840">
        <v>0</v>
      </c>
      <c r="P3840">
        <v>2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4.0093698641887636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4.0093698641887636</v>
      </c>
    </row>
    <row r="3841" spans="1:31" x14ac:dyDescent="0.25">
      <c r="A3841">
        <v>1633623</v>
      </c>
      <c r="B3841">
        <v>1</v>
      </c>
      <c r="C3841" t="s">
        <v>81</v>
      </c>
      <c r="D3841" t="s">
        <v>113</v>
      </c>
      <c r="E3841" t="s">
        <v>204</v>
      </c>
      <c r="F3841" t="s">
        <v>11172</v>
      </c>
      <c r="G3841" t="s">
        <v>142</v>
      </c>
      <c r="H3841" t="s">
        <v>134</v>
      </c>
      <c r="I3841" t="s">
        <v>135</v>
      </c>
      <c r="J3841" t="s">
        <v>136</v>
      </c>
      <c r="K3841" t="s">
        <v>143</v>
      </c>
      <c r="L3841" t="s">
        <v>11173</v>
      </c>
      <c r="M3841" t="s">
        <v>11174</v>
      </c>
      <c r="N3841">
        <v>0.46222222200000002</v>
      </c>
      <c r="O3841">
        <v>0</v>
      </c>
      <c r="P3841">
        <v>342</v>
      </c>
      <c r="Q3841">
        <v>21</v>
      </c>
      <c r="R3841">
        <v>3</v>
      </c>
      <c r="S3841">
        <v>10</v>
      </c>
      <c r="T3841">
        <v>12</v>
      </c>
      <c r="U3841">
        <v>2</v>
      </c>
      <c r="V3841">
        <v>0</v>
      </c>
      <c r="W3841">
        <v>0</v>
      </c>
      <c r="X3841">
        <v>28.454623562186068</v>
      </c>
      <c r="Y3841">
        <v>11.773639955423148</v>
      </c>
      <c r="Z3841">
        <v>0.23095529037567997</v>
      </c>
      <c r="AA3841">
        <v>63.817571700963029</v>
      </c>
      <c r="AB3841">
        <v>3.6052435500085331</v>
      </c>
      <c r="AC3841">
        <v>81.79618334358014</v>
      </c>
      <c r="AD3841">
        <v>0</v>
      </c>
      <c r="AE3841">
        <v>189.6782174025366</v>
      </c>
    </row>
    <row r="3842" spans="1:31" x14ac:dyDescent="0.25">
      <c r="A3842">
        <v>1634940</v>
      </c>
      <c r="B3842">
        <v>1</v>
      </c>
      <c r="C3842" t="s">
        <v>80</v>
      </c>
      <c r="D3842" t="s">
        <v>93</v>
      </c>
      <c r="E3842" t="s">
        <v>146</v>
      </c>
      <c r="F3842" t="s">
        <v>11175</v>
      </c>
      <c r="G3842" t="s">
        <v>403</v>
      </c>
      <c r="H3842" t="s">
        <v>149</v>
      </c>
      <c r="I3842" t="s">
        <v>135</v>
      </c>
      <c r="J3842" t="s">
        <v>136</v>
      </c>
      <c r="K3842" t="s">
        <v>137</v>
      </c>
      <c r="L3842" t="s">
        <v>11176</v>
      </c>
      <c r="M3842" t="s">
        <v>11177</v>
      </c>
      <c r="N3842">
        <v>0.26777777699999999</v>
      </c>
      <c r="O3842">
        <v>0</v>
      </c>
      <c r="P3842">
        <v>9</v>
      </c>
      <c r="Q3842">
        <v>0</v>
      </c>
      <c r="R3842">
        <v>16</v>
      </c>
      <c r="S3842">
        <v>0</v>
      </c>
      <c r="T3842">
        <v>4</v>
      </c>
      <c r="U3842">
        <v>0</v>
      </c>
      <c r="V3842">
        <v>0</v>
      </c>
      <c r="W3842">
        <v>0</v>
      </c>
      <c r="X3842">
        <v>1.0644681315065201</v>
      </c>
      <c r="Y3842">
        <v>0</v>
      </c>
      <c r="Z3842">
        <v>1.7822934877830003</v>
      </c>
      <c r="AA3842">
        <v>0</v>
      </c>
      <c r="AB3842">
        <v>0.77123655857934992</v>
      </c>
      <c r="AC3842">
        <v>0</v>
      </c>
      <c r="AD3842">
        <v>0</v>
      </c>
      <c r="AE3842">
        <v>3.6179981778688703</v>
      </c>
    </row>
    <row r="3843" spans="1:31" x14ac:dyDescent="0.25">
      <c r="A3843">
        <v>1633417</v>
      </c>
      <c r="B3843">
        <v>1</v>
      </c>
      <c r="C3843" t="s">
        <v>80</v>
      </c>
      <c r="D3843" t="s">
        <v>108</v>
      </c>
      <c r="E3843" t="s">
        <v>204</v>
      </c>
      <c r="F3843" t="s">
        <v>11178</v>
      </c>
      <c r="G3843" t="s">
        <v>133</v>
      </c>
      <c r="H3843" t="s">
        <v>134</v>
      </c>
      <c r="I3843" t="s">
        <v>135</v>
      </c>
      <c r="J3843" t="s">
        <v>136</v>
      </c>
      <c r="K3843" t="s">
        <v>137</v>
      </c>
      <c r="L3843" t="s">
        <v>11179</v>
      </c>
      <c r="M3843" t="s">
        <v>11180</v>
      </c>
      <c r="N3843">
        <v>2.6261111110000002</v>
      </c>
      <c r="O3843">
        <v>0</v>
      </c>
      <c r="P3843">
        <v>3591</v>
      </c>
      <c r="Q3843">
        <v>4</v>
      </c>
      <c r="R3843">
        <v>760</v>
      </c>
      <c r="S3843">
        <v>26</v>
      </c>
      <c r="T3843">
        <v>594</v>
      </c>
      <c r="U3843">
        <v>0</v>
      </c>
      <c r="V3843">
        <v>0</v>
      </c>
      <c r="W3843">
        <v>0</v>
      </c>
      <c r="X3843">
        <v>1105.5793725036599</v>
      </c>
      <c r="Y3843">
        <v>2.3017258445327777</v>
      </c>
      <c r="Z3843">
        <v>206.8868350737429</v>
      </c>
      <c r="AA3843">
        <v>392.66240854763754</v>
      </c>
      <c r="AB3843">
        <v>558.29391602503711</v>
      </c>
      <c r="AC3843">
        <v>0</v>
      </c>
      <c r="AD3843">
        <v>0</v>
      </c>
      <c r="AE3843">
        <v>2265.7242579946105</v>
      </c>
    </row>
    <row r="3844" spans="1:31" x14ac:dyDescent="0.25">
      <c r="A3844">
        <v>1633672</v>
      </c>
      <c r="B3844">
        <v>1</v>
      </c>
      <c r="C3844" t="s">
        <v>80</v>
      </c>
      <c r="D3844" t="s">
        <v>89</v>
      </c>
      <c r="E3844" t="s">
        <v>131</v>
      </c>
      <c r="F3844" t="s">
        <v>11181</v>
      </c>
      <c r="G3844" t="s">
        <v>235</v>
      </c>
      <c r="H3844" t="s">
        <v>134</v>
      </c>
      <c r="I3844" t="s">
        <v>135</v>
      </c>
      <c r="J3844" t="s">
        <v>136</v>
      </c>
      <c r="K3844" t="s">
        <v>143</v>
      </c>
      <c r="L3844" t="s">
        <v>11182</v>
      </c>
      <c r="M3844" t="s">
        <v>11183</v>
      </c>
      <c r="N3844">
        <v>0.25750000000000001</v>
      </c>
      <c r="O3844">
        <v>0</v>
      </c>
      <c r="P3844">
        <v>262</v>
      </c>
      <c r="Q3844">
        <v>0</v>
      </c>
      <c r="R3844">
        <v>6</v>
      </c>
      <c r="S3844">
        <v>0</v>
      </c>
      <c r="T3844">
        <v>31</v>
      </c>
      <c r="U3844">
        <v>0</v>
      </c>
      <c r="V3844">
        <v>0</v>
      </c>
      <c r="W3844">
        <v>0</v>
      </c>
      <c r="X3844">
        <v>27.908246835634465</v>
      </c>
      <c r="Y3844">
        <v>0</v>
      </c>
      <c r="Z3844">
        <v>0.30410578009260997</v>
      </c>
      <c r="AA3844">
        <v>0</v>
      </c>
      <c r="AB3844">
        <v>17.628844161184599</v>
      </c>
      <c r="AC3844">
        <v>0</v>
      </c>
      <c r="AD3844">
        <v>0</v>
      </c>
      <c r="AE3844">
        <v>45.841196776911673</v>
      </c>
    </row>
    <row r="3845" spans="1:31" x14ac:dyDescent="0.25">
      <c r="A3845">
        <v>1633523</v>
      </c>
      <c r="B3845">
        <v>1</v>
      </c>
      <c r="C3845" t="s">
        <v>80</v>
      </c>
      <c r="D3845" t="s">
        <v>93</v>
      </c>
      <c r="E3845" t="s">
        <v>178</v>
      </c>
      <c r="F3845" t="s">
        <v>11039</v>
      </c>
      <c r="G3845" t="s">
        <v>227</v>
      </c>
      <c r="H3845" t="s">
        <v>149</v>
      </c>
      <c r="I3845" t="s">
        <v>135</v>
      </c>
      <c r="J3845" t="s">
        <v>136</v>
      </c>
      <c r="K3845" t="s">
        <v>137</v>
      </c>
      <c r="L3845" t="s">
        <v>11184</v>
      </c>
      <c r="M3845" t="s">
        <v>11185</v>
      </c>
      <c r="N3845">
        <v>2.9325000000000001</v>
      </c>
      <c r="O3845">
        <v>0</v>
      </c>
      <c r="P3845">
        <v>0</v>
      </c>
      <c r="Q3845">
        <v>0</v>
      </c>
      <c r="R3845">
        <v>5</v>
      </c>
      <c r="S3845">
        <v>0</v>
      </c>
      <c r="T3845">
        <v>2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23.458134381774531</v>
      </c>
      <c r="AA3845">
        <v>0</v>
      </c>
      <c r="AB3845">
        <v>0.98368643360521113</v>
      </c>
      <c r="AC3845">
        <v>0</v>
      </c>
      <c r="AD3845">
        <v>0</v>
      </c>
      <c r="AE3845">
        <v>24.441820815379742</v>
      </c>
    </row>
    <row r="3846" spans="1:31" x14ac:dyDescent="0.25">
      <c r="A3846">
        <v>1633566</v>
      </c>
      <c r="B3846">
        <v>1</v>
      </c>
      <c r="C3846" t="s">
        <v>81</v>
      </c>
      <c r="D3846" t="s">
        <v>114</v>
      </c>
      <c r="E3846" t="s">
        <v>178</v>
      </c>
      <c r="F3846" t="s">
        <v>11186</v>
      </c>
      <c r="G3846" t="s">
        <v>227</v>
      </c>
      <c r="H3846" t="s">
        <v>149</v>
      </c>
      <c r="I3846" t="s">
        <v>135</v>
      </c>
      <c r="J3846" t="s">
        <v>136</v>
      </c>
      <c r="K3846" t="s">
        <v>137</v>
      </c>
      <c r="L3846" t="s">
        <v>11187</v>
      </c>
      <c r="M3846" t="s">
        <v>11188</v>
      </c>
      <c r="N3846">
        <v>1.0433333330000001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</row>
    <row r="3847" spans="1:31" x14ac:dyDescent="0.25">
      <c r="A3847">
        <v>1633374</v>
      </c>
      <c r="B3847">
        <v>1</v>
      </c>
      <c r="C3847" t="s">
        <v>81</v>
      </c>
      <c r="D3847" t="s">
        <v>113</v>
      </c>
      <c r="E3847" t="s">
        <v>178</v>
      </c>
      <c r="F3847" t="s">
        <v>10144</v>
      </c>
      <c r="G3847" t="s">
        <v>227</v>
      </c>
      <c r="H3847" t="s">
        <v>149</v>
      </c>
      <c r="I3847" t="s">
        <v>135</v>
      </c>
      <c r="J3847" t="s">
        <v>136</v>
      </c>
      <c r="K3847" t="s">
        <v>137</v>
      </c>
      <c r="L3847" t="s">
        <v>11189</v>
      </c>
      <c r="M3847" t="s">
        <v>11190</v>
      </c>
      <c r="N3847">
        <v>0.89500000000000002</v>
      </c>
      <c r="O3847">
        <v>0</v>
      </c>
      <c r="P3847">
        <v>69</v>
      </c>
      <c r="Q3847">
        <v>0</v>
      </c>
      <c r="R3847">
        <v>0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12.306580034144899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12.306580034144899</v>
      </c>
    </row>
    <row r="3848" spans="1:31" x14ac:dyDescent="0.25">
      <c r="A3848">
        <v>1634685</v>
      </c>
      <c r="B3848">
        <v>1</v>
      </c>
      <c r="C3848" t="s">
        <v>81</v>
      </c>
      <c r="D3848" t="s">
        <v>114</v>
      </c>
      <c r="E3848" t="s">
        <v>140</v>
      </c>
      <c r="F3848" t="s">
        <v>6787</v>
      </c>
      <c r="G3848" t="s">
        <v>161</v>
      </c>
      <c r="H3848" t="s">
        <v>134</v>
      </c>
      <c r="I3848" t="s">
        <v>135</v>
      </c>
      <c r="J3848" t="s">
        <v>136</v>
      </c>
      <c r="K3848" t="s">
        <v>137</v>
      </c>
      <c r="L3848" t="s">
        <v>10487</v>
      </c>
      <c r="M3848" t="s">
        <v>11191</v>
      </c>
      <c r="N3848">
        <v>5.8055555000000002E-2</v>
      </c>
      <c r="O3848">
        <v>0</v>
      </c>
      <c r="P3848">
        <v>8453</v>
      </c>
      <c r="Q3848">
        <v>81</v>
      </c>
      <c r="R3848">
        <v>616</v>
      </c>
      <c r="S3848">
        <v>57</v>
      </c>
      <c r="T3848">
        <v>1131</v>
      </c>
      <c r="U3848">
        <v>7</v>
      </c>
      <c r="V3848">
        <v>2</v>
      </c>
      <c r="W3848">
        <v>0</v>
      </c>
      <c r="X3848">
        <v>51.010020828593859</v>
      </c>
      <c r="Y3848">
        <v>5.5430459260646776</v>
      </c>
      <c r="Z3848">
        <v>7.5630480798505602</v>
      </c>
      <c r="AA3848">
        <v>16.528461676517349</v>
      </c>
      <c r="AB3848">
        <v>46.861968343610251</v>
      </c>
      <c r="AC3848">
        <v>10.390700817058709</v>
      </c>
      <c r="AD3848">
        <v>0.76630383057170559</v>
      </c>
      <c r="AE3848">
        <v>138.6635495022671</v>
      </c>
    </row>
    <row r="3849" spans="1:31" x14ac:dyDescent="0.25">
      <c r="A3849">
        <v>1633357</v>
      </c>
      <c r="B3849">
        <v>1</v>
      </c>
      <c r="C3849" t="s">
        <v>80</v>
      </c>
      <c r="D3849" t="s">
        <v>107</v>
      </c>
      <c r="E3849" t="s">
        <v>204</v>
      </c>
      <c r="F3849" t="s">
        <v>5959</v>
      </c>
      <c r="G3849" t="s">
        <v>161</v>
      </c>
      <c r="H3849" t="s">
        <v>134</v>
      </c>
      <c r="I3849" t="s">
        <v>135</v>
      </c>
      <c r="J3849" t="s">
        <v>136</v>
      </c>
      <c r="K3849" t="s">
        <v>137</v>
      </c>
      <c r="L3849" t="s">
        <v>11192</v>
      </c>
      <c r="M3849" t="s">
        <v>11193</v>
      </c>
      <c r="N3849">
        <v>0.42916666599999997</v>
      </c>
      <c r="O3849">
        <v>0</v>
      </c>
      <c r="P3849">
        <v>481</v>
      </c>
      <c r="Q3849">
        <v>17</v>
      </c>
      <c r="R3849">
        <v>48</v>
      </c>
      <c r="S3849">
        <v>7</v>
      </c>
      <c r="T3849">
        <v>32</v>
      </c>
      <c r="U3849">
        <v>1</v>
      </c>
      <c r="V3849">
        <v>0</v>
      </c>
      <c r="W3849">
        <v>0</v>
      </c>
      <c r="X3849">
        <v>50.475288554326184</v>
      </c>
      <c r="Y3849">
        <v>34.0885935063137</v>
      </c>
      <c r="Z3849">
        <v>2.4044525331053621</v>
      </c>
      <c r="AA3849">
        <v>3.6998038515092579</v>
      </c>
      <c r="AB3849">
        <v>8.0380607592560231</v>
      </c>
      <c r="AC3849">
        <v>14.512991509891874</v>
      </c>
      <c r="AD3849">
        <v>0</v>
      </c>
      <c r="AE3849">
        <v>113.2191907144024</v>
      </c>
    </row>
    <row r="3850" spans="1:31" x14ac:dyDescent="0.25">
      <c r="A3850">
        <v>1634562</v>
      </c>
      <c r="B3850">
        <v>1</v>
      </c>
      <c r="C3850" t="s">
        <v>81</v>
      </c>
      <c r="D3850" t="s">
        <v>118</v>
      </c>
      <c r="E3850" t="s">
        <v>152</v>
      </c>
      <c r="F3850" t="s">
        <v>11194</v>
      </c>
      <c r="G3850" t="s">
        <v>168</v>
      </c>
      <c r="H3850" t="s">
        <v>149</v>
      </c>
      <c r="I3850" t="s">
        <v>135</v>
      </c>
      <c r="J3850" t="s">
        <v>136</v>
      </c>
      <c r="K3850" t="s">
        <v>137</v>
      </c>
      <c r="L3850" t="s">
        <v>11195</v>
      </c>
      <c r="M3850" t="s">
        <v>11196</v>
      </c>
      <c r="N3850">
        <v>0.96888888799999995</v>
      </c>
      <c r="O3850">
        <v>0</v>
      </c>
      <c r="P3850">
        <v>28</v>
      </c>
      <c r="Q3850">
        <v>0</v>
      </c>
      <c r="R3850">
        <v>0</v>
      </c>
      <c r="S3850">
        <v>0</v>
      </c>
      <c r="T3850">
        <v>1</v>
      </c>
      <c r="U3850">
        <v>0</v>
      </c>
      <c r="V3850">
        <v>0</v>
      </c>
      <c r="W3850">
        <v>0</v>
      </c>
      <c r="X3850">
        <v>6.5601749365288446</v>
      </c>
      <c r="Y3850">
        <v>0</v>
      </c>
      <c r="Z3850">
        <v>0</v>
      </c>
      <c r="AA3850">
        <v>0</v>
      </c>
      <c r="AB3850">
        <v>0.1364138291998889</v>
      </c>
      <c r="AC3850">
        <v>0</v>
      </c>
      <c r="AD3850">
        <v>0</v>
      </c>
      <c r="AE3850">
        <v>6.696588765728734</v>
      </c>
    </row>
    <row r="3851" spans="1:31" x14ac:dyDescent="0.25">
      <c r="A3851">
        <v>1633706</v>
      </c>
      <c r="B3851">
        <v>1</v>
      </c>
      <c r="C3851" t="s">
        <v>80</v>
      </c>
      <c r="D3851" t="s">
        <v>84</v>
      </c>
      <c r="E3851" t="s">
        <v>152</v>
      </c>
      <c r="F3851" t="s">
        <v>11197</v>
      </c>
      <c r="G3851" t="s">
        <v>154</v>
      </c>
      <c r="H3851" t="s">
        <v>149</v>
      </c>
      <c r="I3851" t="s">
        <v>135</v>
      </c>
      <c r="J3851" t="s">
        <v>136</v>
      </c>
      <c r="K3851" t="s">
        <v>137</v>
      </c>
      <c r="L3851" t="s">
        <v>11198</v>
      </c>
      <c r="M3851" t="s">
        <v>11199</v>
      </c>
      <c r="N3851">
        <v>2.2797222220000002</v>
      </c>
      <c r="O3851">
        <v>0</v>
      </c>
      <c r="P3851">
        <v>3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1.1144875990345144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1.1144875990345144</v>
      </c>
    </row>
    <row r="3852" spans="1:31" x14ac:dyDescent="0.25">
      <c r="A3852">
        <v>1633729</v>
      </c>
      <c r="B3852">
        <v>1</v>
      </c>
      <c r="C3852" t="s">
        <v>80</v>
      </c>
      <c r="D3852" t="s">
        <v>89</v>
      </c>
      <c r="E3852" t="s">
        <v>140</v>
      </c>
      <c r="F3852" t="s">
        <v>11200</v>
      </c>
      <c r="G3852" t="s">
        <v>172</v>
      </c>
      <c r="H3852" t="s">
        <v>134</v>
      </c>
      <c r="I3852" t="s">
        <v>135</v>
      </c>
      <c r="J3852" t="s">
        <v>3</v>
      </c>
      <c r="K3852" t="s">
        <v>137</v>
      </c>
      <c r="L3852" t="s">
        <v>11201</v>
      </c>
      <c r="M3852" t="s">
        <v>10385</v>
      </c>
      <c r="N3852">
        <v>1.0013888879999999</v>
      </c>
      <c r="O3852">
        <v>1</v>
      </c>
      <c r="P3852">
        <v>5152</v>
      </c>
      <c r="Q3852">
        <v>1</v>
      </c>
      <c r="R3852">
        <v>139</v>
      </c>
      <c r="S3852">
        <v>7</v>
      </c>
      <c r="T3852">
        <v>832</v>
      </c>
      <c r="U3852">
        <v>1</v>
      </c>
      <c r="V3852">
        <v>0</v>
      </c>
      <c r="W3852">
        <v>0.63476938266279992</v>
      </c>
      <c r="X3852">
        <v>2524.3847055015931</v>
      </c>
      <c r="Y3852">
        <v>2.9991528243309999</v>
      </c>
      <c r="Z3852">
        <v>25.393042058395817</v>
      </c>
      <c r="AA3852">
        <v>419.50913185536808</v>
      </c>
      <c r="AB3852">
        <v>1909.0639129785836</v>
      </c>
      <c r="AC3852">
        <v>7.4135581163575326</v>
      </c>
      <c r="AD3852">
        <v>0</v>
      </c>
      <c r="AE3852">
        <v>4889.3982727172915</v>
      </c>
    </row>
    <row r="3853" spans="1:31" x14ac:dyDescent="0.25">
      <c r="A3853">
        <v>1633311</v>
      </c>
      <c r="B3853">
        <v>1</v>
      </c>
      <c r="C3853" t="s">
        <v>80</v>
      </c>
      <c r="D3853" t="s">
        <v>104</v>
      </c>
      <c r="E3853" t="s">
        <v>131</v>
      </c>
      <c r="F3853" t="s">
        <v>11202</v>
      </c>
      <c r="G3853" t="s">
        <v>918</v>
      </c>
      <c r="H3853" t="s">
        <v>134</v>
      </c>
      <c r="I3853" t="s">
        <v>135</v>
      </c>
      <c r="J3853" t="s">
        <v>136</v>
      </c>
      <c r="K3853" t="s">
        <v>137</v>
      </c>
      <c r="L3853" t="s">
        <v>9625</v>
      </c>
      <c r="M3853" t="s">
        <v>11203</v>
      </c>
      <c r="N3853">
        <v>0.58333333300000001</v>
      </c>
      <c r="O3853">
        <v>0</v>
      </c>
      <c r="P3853">
        <v>8</v>
      </c>
      <c r="Q3853">
        <v>0</v>
      </c>
      <c r="R3853">
        <v>9</v>
      </c>
      <c r="S3853">
        <v>0</v>
      </c>
      <c r="T3853">
        <v>6</v>
      </c>
      <c r="U3853">
        <v>0</v>
      </c>
      <c r="V3853">
        <v>1</v>
      </c>
      <c r="W3853">
        <v>0</v>
      </c>
      <c r="X3853">
        <v>0.10233618190833334</v>
      </c>
      <c r="Y3853">
        <v>0</v>
      </c>
      <c r="Z3853">
        <v>3.4112384503271671</v>
      </c>
      <c r="AA3853">
        <v>0</v>
      </c>
      <c r="AB3853">
        <v>9.2865223997000021E-2</v>
      </c>
      <c r="AC3853">
        <v>0</v>
      </c>
      <c r="AD3853">
        <v>4.7509634136539178</v>
      </c>
      <c r="AE3853">
        <v>8.3574032698864187</v>
      </c>
    </row>
    <row r="3854" spans="1:31" x14ac:dyDescent="0.25">
      <c r="A3854">
        <v>1634831</v>
      </c>
      <c r="B3854">
        <v>1</v>
      </c>
      <c r="C3854" t="s">
        <v>80</v>
      </c>
      <c r="D3854" t="s">
        <v>93</v>
      </c>
      <c r="E3854" t="s">
        <v>178</v>
      </c>
      <c r="F3854" t="s">
        <v>11204</v>
      </c>
      <c r="G3854" t="s">
        <v>227</v>
      </c>
      <c r="H3854" t="s">
        <v>149</v>
      </c>
      <c r="I3854" t="s">
        <v>135</v>
      </c>
      <c r="J3854" t="s">
        <v>136</v>
      </c>
      <c r="K3854" t="s">
        <v>137</v>
      </c>
      <c r="L3854" t="s">
        <v>11205</v>
      </c>
      <c r="M3854" t="s">
        <v>11206</v>
      </c>
      <c r="N3854">
        <v>5.9788888880000002</v>
      </c>
      <c r="O3854">
        <v>0</v>
      </c>
      <c r="P3854">
        <v>0</v>
      </c>
      <c r="Q3854">
        <v>0</v>
      </c>
      <c r="R3854">
        <v>5</v>
      </c>
      <c r="S3854">
        <v>0</v>
      </c>
      <c r="T3854">
        <v>1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18.692938554208354</v>
      </c>
      <c r="AA3854">
        <v>0</v>
      </c>
      <c r="AB3854">
        <v>6.3046642336963759</v>
      </c>
      <c r="AC3854">
        <v>0</v>
      </c>
      <c r="AD3854">
        <v>0</v>
      </c>
      <c r="AE3854">
        <v>24.997602787904729</v>
      </c>
    </row>
    <row r="3855" spans="1:31" x14ac:dyDescent="0.25">
      <c r="A3855">
        <v>1633503</v>
      </c>
      <c r="B3855">
        <v>1</v>
      </c>
      <c r="C3855" t="s">
        <v>80</v>
      </c>
      <c r="D3855" t="s">
        <v>107</v>
      </c>
      <c r="E3855" t="s">
        <v>178</v>
      </c>
      <c r="F3855" t="s">
        <v>11207</v>
      </c>
      <c r="G3855" t="s">
        <v>227</v>
      </c>
      <c r="H3855" t="s">
        <v>149</v>
      </c>
      <c r="I3855" t="s">
        <v>135</v>
      </c>
      <c r="J3855" t="s">
        <v>136</v>
      </c>
      <c r="K3855" t="s">
        <v>137</v>
      </c>
      <c r="L3855" t="s">
        <v>11208</v>
      </c>
      <c r="M3855" t="s">
        <v>11209</v>
      </c>
      <c r="N3855">
        <v>1.6586111109999999</v>
      </c>
      <c r="O3855">
        <v>0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0.50991757275690008</v>
      </c>
      <c r="AA3855">
        <v>0</v>
      </c>
      <c r="AB3855">
        <v>0</v>
      </c>
      <c r="AC3855">
        <v>0</v>
      </c>
      <c r="AD3855">
        <v>0</v>
      </c>
      <c r="AE3855">
        <v>0.50991757275690008</v>
      </c>
    </row>
    <row r="3856" spans="1:31" x14ac:dyDescent="0.25">
      <c r="A3856">
        <v>1634084</v>
      </c>
      <c r="B3856">
        <v>1</v>
      </c>
      <c r="C3856" t="s">
        <v>80</v>
      </c>
      <c r="D3856" t="s">
        <v>96</v>
      </c>
      <c r="E3856" t="s">
        <v>152</v>
      </c>
      <c r="F3856" t="s">
        <v>11210</v>
      </c>
      <c r="G3856" t="s">
        <v>154</v>
      </c>
      <c r="H3856" t="s">
        <v>149</v>
      </c>
      <c r="I3856" t="s">
        <v>135</v>
      </c>
      <c r="J3856" t="s">
        <v>136</v>
      </c>
      <c r="K3856" t="s">
        <v>137</v>
      </c>
      <c r="L3856" t="s">
        <v>11211</v>
      </c>
      <c r="M3856" t="s">
        <v>11212</v>
      </c>
      <c r="N3856">
        <v>4.3772222220000003</v>
      </c>
      <c r="O3856">
        <v>0</v>
      </c>
      <c r="P3856">
        <v>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5.7007105885065403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5.7007105885065403</v>
      </c>
    </row>
    <row r="3857" spans="1:31" x14ac:dyDescent="0.25">
      <c r="A3857">
        <v>1633443</v>
      </c>
      <c r="B3857">
        <v>1</v>
      </c>
      <c r="C3857" t="s">
        <v>80</v>
      </c>
      <c r="D3857" t="s">
        <v>108</v>
      </c>
      <c r="E3857" t="s">
        <v>178</v>
      </c>
      <c r="F3857" t="s">
        <v>11213</v>
      </c>
      <c r="G3857" t="s">
        <v>403</v>
      </c>
      <c r="H3857" t="s">
        <v>149</v>
      </c>
      <c r="I3857" t="s">
        <v>135</v>
      </c>
      <c r="J3857" t="s">
        <v>136</v>
      </c>
      <c r="K3857" t="s">
        <v>137</v>
      </c>
      <c r="L3857" t="s">
        <v>11214</v>
      </c>
      <c r="M3857" t="s">
        <v>11215</v>
      </c>
      <c r="N3857">
        <v>9.8663888879999995</v>
      </c>
      <c r="O3857">
        <v>0</v>
      </c>
      <c r="P3857">
        <v>2</v>
      </c>
      <c r="Q3857">
        <v>0</v>
      </c>
      <c r="R3857">
        <v>2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7.7075960611148542</v>
      </c>
      <c r="Y3857">
        <v>0</v>
      </c>
      <c r="Z3857">
        <v>5.1311128806260609</v>
      </c>
      <c r="AA3857">
        <v>0</v>
      </c>
      <c r="AB3857">
        <v>3.3822162607274038</v>
      </c>
      <c r="AC3857">
        <v>0</v>
      </c>
      <c r="AD3857">
        <v>0</v>
      </c>
      <c r="AE3857">
        <v>16.220925202468319</v>
      </c>
    </row>
    <row r="3858" spans="1:31" x14ac:dyDescent="0.25">
      <c r="A3858">
        <v>1634877</v>
      </c>
      <c r="B3858">
        <v>1</v>
      </c>
      <c r="C3858" t="s">
        <v>81</v>
      </c>
      <c r="D3858" t="s">
        <v>112</v>
      </c>
      <c r="E3858" t="s">
        <v>152</v>
      </c>
      <c r="F3858" t="s">
        <v>11216</v>
      </c>
      <c r="G3858" t="s">
        <v>154</v>
      </c>
      <c r="H3858" t="s">
        <v>149</v>
      </c>
      <c r="I3858" t="s">
        <v>135</v>
      </c>
      <c r="J3858" t="s">
        <v>136</v>
      </c>
      <c r="K3858" t="s">
        <v>137</v>
      </c>
      <c r="L3858" t="s">
        <v>11217</v>
      </c>
      <c r="M3858" t="s">
        <v>11218</v>
      </c>
      <c r="N3858">
        <v>3.517222222</v>
      </c>
      <c r="O3858">
        <v>0</v>
      </c>
      <c r="P3858">
        <v>1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0.51697777188512495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0.51697777188512495</v>
      </c>
    </row>
    <row r="3859" spans="1:31" x14ac:dyDescent="0.25">
      <c r="A3859">
        <v>1634917</v>
      </c>
      <c r="B3859">
        <v>1</v>
      </c>
      <c r="C3859" t="s">
        <v>80</v>
      </c>
      <c r="D3859" t="s">
        <v>92</v>
      </c>
      <c r="E3859" t="s">
        <v>362</v>
      </c>
      <c r="F3859" t="s">
        <v>11219</v>
      </c>
      <c r="G3859" t="s">
        <v>900</v>
      </c>
      <c r="H3859" t="s">
        <v>149</v>
      </c>
      <c r="I3859" t="s">
        <v>135</v>
      </c>
      <c r="J3859" t="s">
        <v>136</v>
      </c>
      <c r="K3859" t="s">
        <v>137</v>
      </c>
      <c r="L3859" t="s">
        <v>11220</v>
      </c>
      <c r="M3859" t="s">
        <v>11221</v>
      </c>
      <c r="N3859">
        <v>1.175</v>
      </c>
      <c r="O3859">
        <v>0</v>
      </c>
      <c r="P3859">
        <v>27</v>
      </c>
      <c r="Q3859">
        <v>0</v>
      </c>
      <c r="R3859">
        <v>2</v>
      </c>
      <c r="S3859">
        <v>0</v>
      </c>
      <c r="T3859">
        <v>5</v>
      </c>
      <c r="U3859">
        <v>0</v>
      </c>
      <c r="V3859">
        <v>0</v>
      </c>
      <c r="W3859">
        <v>0</v>
      </c>
      <c r="X3859">
        <v>8.4498353144909668</v>
      </c>
      <c r="Y3859">
        <v>0</v>
      </c>
      <c r="Z3859">
        <v>0.58726731699441137</v>
      </c>
      <c r="AA3859">
        <v>0</v>
      </c>
      <c r="AB3859">
        <v>2.2270314071514195</v>
      </c>
      <c r="AC3859">
        <v>0</v>
      </c>
      <c r="AD3859">
        <v>0</v>
      </c>
      <c r="AE3859">
        <v>11.264134038636797</v>
      </c>
    </row>
    <row r="3860" spans="1:31" x14ac:dyDescent="0.25">
      <c r="A3860">
        <v>1634230</v>
      </c>
      <c r="B3860">
        <v>1</v>
      </c>
      <c r="C3860" t="s">
        <v>80</v>
      </c>
      <c r="D3860" t="s">
        <v>92</v>
      </c>
      <c r="E3860" t="s">
        <v>178</v>
      </c>
      <c r="F3860" t="s">
        <v>9700</v>
      </c>
      <c r="G3860" t="s">
        <v>148</v>
      </c>
      <c r="H3860" t="s">
        <v>149</v>
      </c>
      <c r="I3860" t="s">
        <v>135</v>
      </c>
      <c r="J3860" t="s">
        <v>136</v>
      </c>
      <c r="K3860" t="s">
        <v>143</v>
      </c>
      <c r="L3860" t="s">
        <v>11222</v>
      </c>
      <c r="M3860" t="s">
        <v>11223</v>
      </c>
      <c r="N3860">
        <v>7.983333333</v>
      </c>
      <c r="O3860">
        <v>0</v>
      </c>
      <c r="P3860">
        <v>46</v>
      </c>
      <c r="Q3860">
        <v>0</v>
      </c>
      <c r="R3860">
        <v>4</v>
      </c>
      <c r="S3860">
        <v>0</v>
      </c>
      <c r="T3860">
        <v>9</v>
      </c>
      <c r="U3860">
        <v>0</v>
      </c>
      <c r="V3860">
        <v>0</v>
      </c>
      <c r="W3860">
        <v>0</v>
      </c>
      <c r="X3860">
        <v>144.62987255997834</v>
      </c>
      <c r="Y3860">
        <v>0</v>
      </c>
      <c r="Z3860">
        <v>22.200452443264332</v>
      </c>
      <c r="AA3860">
        <v>0</v>
      </c>
      <c r="AB3860">
        <v>51.308999876566681</v>
      </c>
      <c r="AC3860">
        <v>0</v>
      </c>
      <c r="AD3860">
        <v>0</v>
      </c>
      <c r="AE3860">
        <v>218.13932487980935</v>
      </c>
    </row>
    <row r="3861" spans="1:31" x14ac:dyDescent="0.25">
      <c r="A3861">
        <v>1633689</v>
      </c>
      <c r="B3861">
        <v>1</v>
      </c>
      <c r="C3861" t="s">
        <v>80</v>
      </c>
      <c r="D3861" t="s">
        <v>105</v>
      </c>
      <c r="E3861" t="s">
        <v>362</v>
      </c>
      <c r="F3861" t="s">
        <v>11224</v>
      </c>
      <c r="G3861" t="s">
        <v>148</v>
      </c>
      <c r="H3861" t="s">
        <v>149</v>
      </c>
      <c r="I3861" t="s">
        <v>135</v>
      </c>
      <c r="J3861" t="s">
        <v>136</v>
      </c>
      <c r="K3861" t="s">
        <v>143</v>
      </c>
      <c r="L3861" t="s">
        <v>11225</v>
      </c>
      <c r="M3861" t="s">
        <v>11226</v>
      </c>
      <c r="N3861">
        <v>7.233333333</v>
      </c>
      <c r="O3861">
        <v>0</v>
      </c>
      <c r="P3861">
        <v>18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46.043055527421757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46.043055527421757</v>
      </c>
    </row>
    <row r="3862" spans="1:31" x14ac:dyDescent="0.25">
      <c r="A3862">
        <v>1633297</v>
      </c>
      <c r="B3862">
        <v>1</v>
      </c>
      <c r="C3862" t="s">
        <v>80</v>
      </c>
      <c r="D3862" t="s">
        <v>83</v>
      </c>
      <c r="E3862" t="s">
        <v>204</v>
      </c>
      <c r="F3862" t="s">
        <v>11227</v>
      </c>
      <c r="G3862" t="s">
        <v>161</v>
      </c>
      <c r="H3862" t="s">
        <v>134</v>
      </c>
      <c r="I3862" t="s">
        <v>135</v>
      </c>
      <c r="J3862" t="s">
        <v>136</v>
      </c>
      <c r="K3862" t="s">
        <v>137</v>
      </c>
      <c r="L3862" t="s">
        <v>11228</v>
      </c>
      <c r="M3862" t="s">
        <v>11229</v>
      </c>
      <c r="N3862">
        <v>0.270555555</v>
      </c>
      <c r="O3862">
        <v>0</v>
      </c>
      <c r="P3862">
        <v>2734</v>
      </c>
      <c r="Q3862">
        <v>0</v>
      </c>
      <c r="R3862">
        <v>22</v>
      </c>
      <c r="S3862">
        <v>9</v>
      </c>
      <c r="T3862">
        <v>409</v>
      </c>
      <c r="U3862">
        <v>1</v>
      </c>
      <c r="V3862">
        <v>7</v>
      </c>
      <c r="W3862">
        <v>0</v>
      </c>
      <c r="X3862">
        <v>245.62646995266104</v>
      </c>
      <c r="Y3862">
        <v>0</v>
      </c>
      <c r="Z3862">
        <v>5.6164554989729671</v>
      </c>
      <c r="AA3862">
        <v>28.951082116875639</v>
      </c>
      <c r="AB3862">
        <v>68.756972976539842</v>
      </c>
      <c r="AC3862">
        <v>2.8318255252460069</v>
      </c>
      <c r="AD3862">
        <v>53.716831596479146</v>
      </c>
      <c r="AE3862">
        <v>405.49963766677462</v>
      </c>
    </row>
    <row r="3863" spans="1:31" x14ac:dyDescent="0.25">
      <c r="A3863">
        <v>1634625</v>
      </c>
      <c r="B3863">
        <v>1</v>
      </c>
      <c r="C3863" t="s">
        <v>81</v>
      </c>
      <c r="D3863" t="s">
        <v>122</v>
      </c>
      <c r="E3863" t="s">
        <v>152</v>
      </c>
      <c r="F3863" t="s">
        <v>11230</v>
      </c>
      <c r="G3863" t="s">
        <v>168</v>
      </c>
      <c r="H3863" t="s">
        <v>149</v>
      </c>
      <c r="I3863" t="s">
        <v>135</v>
      </c>
      <c r="J3863" t="s">
        <v>136</v>
      </c>
      <c r="K3863" t="s">
        <v>137</v>
      </c>
      <c r="L3863" t="s">
        <v>11231</v>
      </c>
      <c r="M3863" t="s">
        <v>11232</v>
      </c>
      <c r="N3863">
        <v>2.7174999999999998</v>
      </c>
      <c r="O3863">
        <v>0</v>
      </c>
      <c r="P3863">
        <v>5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2.6731152449017466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2.6731152449017466</v>
      </c>
    </row>
    <row r="3864" spans="1:31" x14ac:dyDescent="0.25">
      <c r="A3864">
        <v>1634837</v>
      </c>
      <c r="B3864">
        <v>1</v>
      </c>
      <c r="C3864" t="s">
        <v>80</v>
      </c>
      <c r="D3864" t="s">
        <v>92</v>
      </c>
      <c r="E3864" t="s">
        <v>362</v>
      </c>
      <c r="F3864" t="s">
        <v>11233</v>
      </c>
      <c r="G3864" t="s">
        <v>180</v>
      </c>
      <c r="H3864" t="s">
        <v>149</v>
      </c>
      <c r="I3864" t="s">
        <v>135</v>
      </c>
      <c r="J3864" t="s">
        <v>136</v>
      </c>
      <c r="K3864" t="s">
        <v>137</v>
      </c>
      <c r="L3864" t="s">
        <v>11234</v>
      </c>
      <c r="M3864" t="s">
        <v>11235</v>
      </c>
      <c r="N3864">
        <v>3.4697222220000001</v>
      </c>
      <c r="O3864">
        <v>0</v>
      </c>
      <c r="P3864">
        <v>34</v>
      </c>
      <c r="Q3864">
        <v>0</v>
      </c>
      <c r="R3864">
        <v>0</v>
      </c>
      <c r="S3864">
        <v>0</v>
      </c>
      <c r="T3864">
        <v>2</v>
      </c>
      <c r="U3864">
        <v>0</v>
      </c>
      <c r="V3864">
        <v>0</v>
      </c>
      <c r="W3864">
        <v>0</v>
      </c>
      <c r="X3864">
        <v>40.086105513039833</v>
      </c>
      <c r="Y3864">
        <v>0</v>
      </c>
      <c r="Z3864">
        <v>0</v>
      </c>
      <c r="AA3864">
        <v>0</v>
      </c>
      <c r="AB3864">
        <v>10.695202888202733</v>
      </c>
      <c r="AC3864">
        <v>0</v>
      </c>
      <c r="AD3864">
        <v>0</v>
      </c>
      <c r="AE3864">
        <v>50.781308401242569</v>
      </c>
    </row>
    <row r="3865" spans="1:31" x14ac:dyDescent="0.25">
      <c r="A3865">
        <v>1633440</v>
      </c>
      <c r="B3865">
        <v>1</v>
      </c>
      <c r="C3865" t="s">
        <v>80</v>
      </c>
      <c r="D3865" t="s">
        <v>108</v>
      </c>
      <c r="E3865" t="s">
        <v>204</v>
      </c>
      <c r="F3865" t="s">
        <v>11236</v>
      </c>
      <c r="G3865" t="s">
        <v>161</v>
      </c>
      <c r="H3865" t="s">
        <v>134</v>
      </c>
      <c r="I3865" t="s">
        <v>135</v>
      </c>
      <c r="J3865" t="s">
        <v>136</v>
      </c>
      <c r="K3865" t="s">
        <v>137</v>
      </c>
      <c r="L3865" t="s">
        <v>11237</v>
      </c>
      <c r="M3865" t="s">
        <v>11238</v>
      </c>
      <c r="N3865">
        <v>0.55666666600000003</v>
      </c>
      <c r="O3865">
        <v>0</v>
      </c>
      <c r="P3865">
        <v>352</v>
      </c>
      <c r="Q3865">
        <v>0</v>
      </c>
      <c r="R3865">
        <v>110</v>
      </c>
      <c r="S3865">
        <v>4</v>
      </c>
      <c r="T3865">
        <v>46</v>
      </c>
      <c r="U3865">
        <v>0</v>
      </c>
      <c r="V3865">
        <v>0</v>
      </c>
      <c r="W3865">
        <v>0</v>
      </c>
      <c r="X3865">
        <v>21.372346600559432</v>
      </c>
      <c r="Y3865">
        <v>0</v>
      </c>
      <c r="Z3865">
        <v>4.1565924203824514</v>
      </c>
      <c r="AA3865">
        <v>8.816490786636269</v>
      </c>
      <c r="AB3865">
        <v>12.140842425033799</v>
      </c>
      <c r="AC3865">
        <v>0</v>
      </c>
      <c r="AD3865">
        <v>0</v>
      </c>
      <c r="AE3865">
        <v>46.486272232611952</v>
      </c>
    </row>
    <row r="3866" spans="1:31" x14ac:dyDescent="0.25">
      <c r="A3866">
        <v>1634645</v>
      </c>
      <c r="B3866">
        <v>1</v>
      </c>
      <c r="C3866" t="s">
        <v>81</v>
      </c>
      <c r="D3866" t="s">
        <v>118</v>
      </c>
      <c r="E3866" t="s">
        <v>131</v>
      </c>
      <c r="F3866" t="s">
        <v>11239</v>
      </c>
      <c r="G3866" t="s">
        <v>585</v>
      </c>
      <c r="H3866" t="s">
        <v>134</v>
      </c>
      <c r="I3866" t="s">
        <v>135</v>
      </c>
      <c r="J3866" t="s">
        <v>136</v>
      </c>
      <c r="K3866" t="s">
        <v>137</v>
      </c>
      <c r="L3866" t="s">
        <v>11240</v>
      </c>
      <c r="M3866" t="s">
        <v>11241</v>
      </c>
      <c r="N3866">
        <v>4.0608333329999997</v>
      </c>
      <c r="O3866">
        <v>0</v>
      </c>
      <c r="P3866">
        <v>0</v>
      </c>
      <c r="Q3866">
        <v>2</v>
      </c>
      <c r="R3866">
        <v>0</v>
      </c>
      <c r="S3866">
        <v>1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3.3377270304602766</v>
      </c>
      <c r="Z3866">
        <v>0</v>
      </c>
      <c r="AA3866">
        <v>23.800493338224808</v>
      </c>
      <c r="AB3866">
        <v>0</v>
      </c>
      <c r="AC3866">
        <v>0</v>
      </c>
      <c r="AD3866">
        <v>0</v>
      </c>
      <c r="AE3866">
        <v>27.138220368685083</v>
      </c>
    </row>
    <row r="3867" spans="1:31" x14ac:dyDescent="0.25">
      <c r="A3867">
        <v>1633749</v>
      </c>
      <c r="B3867">
        <v>1</v>
      </c>
      <c r="C3867" t="s">
        <v>80</v>
      </c>
      <c r="D3867" t="s">
        <v>104</v>
      </c>
      <c r="E3867" t="s">
        <v>178</v>
      </c>
      <c r="F3867" t="s">
        <v>11242</v>
      </c>
      <c r="G3867" t="s">
        <v>675</v>
      </c>
      <c r="H3867" t="s">
        <v>149</v>
      </c>
      <c r="I3867" t="s">
        <v>135</v>
      </c>
      <c r="J3867" t="s">
        <v>136</v>
      </c>
      <c r="K3867" t="s">
        <v>137</v>
      </c>
      <c r="L3867" t="s">
        <v>11243</v>
      </c>
      <c r="M3867" t="s">
        <v>11244</v>
      </c>
      <c r="N3867">
        <v>7.0552777769999997</v>
      </c>
      <c r="O3867">
        <v>0</v>
      </c>
      <c r="P3867">
        <v>0</v>
      </c>
      <c r="Q3867">
        <v>0</v>
      </c>
      <c r="R3867">
        <v>1</v>
      </c>
      <c r="S3867">
        <v>0</v>
      </c>
      <c r="T3867">
        <v>1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5.9681746212850797</v>
      </c>
      <c r="AA3867">
        <v>0</v>
      </c>
      <c r="AB3867">
        <v>0.6911343227008967</v>
      </c>
      <c r="AC3867">
        <v>0</v>
      </c>
      <c r="AD3867">
        <v>0</v>
      </c>
      <c r="AE3867">
        <v>6.6593089439859767</v>
      </c>
    </row>
    <row r="3868" spans="1:31" x14ac:dyDescent="0.25">
      <c r="A3868">
        <v>1633457</v>
      </c>
      <c r="B3868">
        <v>1</v>
      </c>
      <c r="C3868" t="s">
        <v>80</v>
      </c>
      <c r="D3868" t="s">
        <v>97</v>
      </c>
      <c r="E3868" t="s">
        <v>140</v>
      </c>
      <c r="F3868" t="s">
        <v>2004</v>
      </c>
      <c r="G3868" t="s">
        <v>161</v>
      </c>
      <c r="H3868" t="s">
        <v>134</v>
      </c>
      <c r="I3868" t="s">
        <v>135</v>
      </c>
      <c r="J3868" t="s">
        <v>136</v>
      </c>
      <c r="K3868" t="s">
        <v>137</v>
      </c>
      <c r="L3868" t="s">
        <v>11245</v>
      </c>
      <c r="M3868" t="s">
        <v>11246</v>
      </c>
      <c r="N3868">
        <v>0.87416666600000004</v>
      </c>
      <c r="O3868">
        <v>2</v>
      </c>
      <c r="P3868">
        <v>738</v>
      </c>
      <c r="Q3868">
        <v>0</v>
      </c>
      <c r="R3868">
        <v>56</v>
      </c>
      <c r="S3868">
        <v>1</v>
      </c>
      <c r="T3868">
        <v>68</v>
      </c>
      <c r="U3868">
        <v>0</v>
      </c>
      <c r="V3868">
        <v>0</v>
      </c>
      <c r="W3868">
        <v>68.182928245148673</v>
      </c>
      <c r="X3868">
        <v>302.74165707139042</v>
      </c>
      <c r="Y3868">
        <v>0</v>
      </c>
      <c r="Z3868">
        <v>13.988714354709618</v>
      </c>
      <c r="AA3868">
        <v>78.438844523142123</v>
      </c>
      <c r="AB3868">
        <v>52.653258875271369</v>
      </c>
      <c r="AC3868">
        <v>0</v>
      </c>
      <c r="AD3868">
        <v>0</v>
      </c>
      <c r="AE3868">
        <v>516.00540306966218</v>
      </c>
    </row>
    <row r="3869" spans="1:31" x14ac:dyDescent="0.25">
      <c r="A3869">
        <v>1633606</v>
      </c>
      <c r="B3869">
        <v>1</v>
      </c>
      <c r="C3869" t="s">
        <v>80</v>
      </c>
      <c r="D3869" t="s">
        <v>84</v>
      </c>
      <c r="E3869" t="s">
        <v>178</v>
      </c>
      <c r="F3869" t="s">
        <v>11247</v>
      </c>
      <c r="G3869" t="s">
        <v>227</v>
      </c>
      <c r="H3869" t="s">
        <v>149</v>
      </c>
      <c r="I3869" t="s">
        <v>135</v>
      </c>
      <c r="J3869" t="s">
        <v>136</v>
      </c>
      <c r="K3869" t="s">
        <v>137</v>
      </c>
      <c r="L3869" t="s">
        <v>11248</v>
      </c>
      <c r="M3869" t="s">
        <v>11249</v>
      </c>
      <c r="N3869">
        <v>1.298333333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4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5.7833305153358001</v>
      </c>
      <c r="AC3869">
        <v>0</v>
      </c>
      <c r="AD3869">
        <v>0</v>
      </c>
      <c r="AE3869">
        <v>5.7833305153358001</v>
      </c>
    </row>
    <row r="3870" spans="1:31" x14ac:dyDescent="0.25">
      <c r="A3870">
        <v>1633420</v>
      </c>
      <c r="B3870">
        <v>1</v>
      </c>
      <c r="C3870" t="s">
        <v>81</v>
      </c>
      <c r="D3870" t="s">
        <v>118</v>
      </c>
      <c r="E3870" t="s">
        <v>146</v>
      </c>
      <c r="F3870" t="s">
        <v>11250</v>
      </c>
      <c r="G3870" t="s">
        <v>260</v>
      </c>
      <c r="H3870" t="s">
        <v>149</v>
      </c>
      <c r="I3870" t="s">
        <v>135</v>
      </c>
      <c r="J3870" t="s">
        <v>136</v>
      </c>
      <c r="K3870" t="s">
        <v>137</v>
      </c>
      <c r="L3870" t="s">
        <v>11251</v>
      </c>
      <c r="M3870" t="s">
        <v>10894</v>
      </c>
      <c r="N3870">
        <v>4.6097222220000003</v>
      </c>
      <c r="O3870">
        <v>0</v>
      </c>
      <c r="P3870">
        <v>34</v>
      </c>
      <c r="Q3870">
        <v>0</v>
      </c>
      <c r="R3870">
        <v>6</v>
      </c>
      <c r="S3870">
        <v>0</v>
      </c>
      <c r="T3870">
        <v>8</v>
      </c>
      <c r="U3870">
        <v>0</v>
      </c>
      <c r="V3870">
        <v>0</v>
      </c>
      <c r="W3870">
        <v>0</v>
      </c>
      <c r="X3870">
        <v>16.210475126932756</v>
      </c>
      <c r="Y3870">
        <v>0</v>
      </c>
      <c r="Z3870">
        <v>0.25912295838610416</v>
      </c>
      <c r="AA3870">
        <v>0</v>
      </c>
      <c r="AB3870">
        <v>3.0691323382909621</v>
      </c>
      <c r="AC3870">
        <v>0</v>
      </c>
      <c r="AD3870">
        <v>0</v>
      </c>
      <c r="AE3870">
        <v>19.538730423609824</v>
      </c>
    </row>
    <row r="3871" spans="1:31" x14ac:dyDescent="0.25">
      <c r="A3871">
        <v>1633314</v>
      </c>
      <c r="B3871">
        <v>1</v>
      </c>
      <c r="C3871" t="s">
        <v>80</v>
      </c>
      <c r="D3871" t="s">
        <v>96</v>
      </c>
      <c r="E3871" t="s">
        <v>140</v>
      </c>
      <c r="F3871" t="s">
        <v>11252</v>
      </c>
      <c r="G3871" t="s">
        <v>161</v>
      </c>
      <c r="H3871" t="s">
        <v>134</v>
      </c>
      <c r="I3871" t="s">
        <v>135</v>
      </c>
      <c r="J3871" t="s">
        <v>136</v>
      </c>
      <c r="K3871" t="s">
        <v>137</v>
      </c>
      <c r="L3871" t="s">
        <v>11253</v>
      </c>
      <c r="M3871" t="s">
        <v>11254</v>
      </c>
      <c r="N3871">
        <v>0.82861111099999996</v>
      </c>
      <c r="O3871">
        <v>1</v>
      </c>
      <c r="P3871">
        <v>1355</v>
      </c>
      <c r="Q3871">
        <v>0</v>
      </c>
      <c r="R3871">
        <v>0</v>
      </c>
      <c r="S3871">
        <v>6</v>
      </c>
      <c r="T3871">
        <v>38</v>
      </c>
      <c r="U3871">
        <v>0</v>
      </c>
      <c r="V3871">
        <v>1</v>
      </c>
      <c r="W3871">
        <v>5.7369232344142489</v>
      </c>
      <c r="X3871">
        <v>162.26787231022183</v>
      </c>
      <c r="Y3871">
        <v>0</v>
      </c>
      <c r="Z3871">
        <v>0</v>
      </c>
      <c r="AA3871">
        <v>23.968761225855989</v>
      </c>
      <c r="AB3871">
        <v>17.823361817261532</v>
      </c>
      <c r="AC3871">
        <v>0</v>
      </c>
      <c r="AD3871">
        <v>3.3002561287888893E-2</v>
      </c>
      <c r="AE3871">
        <v>209.8299211490415</v>
      </c>
    </row>
    <row r="3872" spans="1:31" x14ac:dyDescent="0.25">
      <c r="A3872">
        <v>1634794</v>
      </c>
      <c r="B3872">
        <v>1</v>
      </c>
      <c r="C3872" t="s">
        <v>81</v>
      </c>
      <c r="D3872" t="s">
        <v>118</v>
      </c>
      <c r="E3872" t="s">
        <v>131</v>
      </c>
      <c r="F3872" t="s">
        <v>11255</v>
      </c>
      <c r="G3872" t="s">
        <v>585</v>
      </c>
      <c r="H3872" t="s">
        <v>134</v>
      </c>
      <c r="I3872" t="s">
        <v>135</v>
      </c>
      <c r="J3872" t="s">
        <v>136</v>
      </c>
      <c r="K3872" t="s">
        <v>137</v>
      </c>
      <c r="L3872" t="s">
        <v>11256</v>
      </c>
      <c r="M3872" t="s">
        <v>11257</v>
      </c>
      <c r="N3872">
        <v>1.044166666</v>
      </c>
      <c r="O3872">
        <v>0</v>
      </c>
      <c r="P3872">
        <v>87</v>
      </c>
      <c r="Q3872">
        <v>0</v>
      </c>
      <c r="R3872">
        <v>0</v>
      </c>
      <c r="S3872">
        <v>0</v>
      </c>
      <c r="T3872">
        <v>5</v>
      </c>
      <c r="U3872">
        <v>0</v>
      </c>
      <c r="V3872">
        <v>0</v>
      </c>
      <c r="W3872">
        <v>0</v>
      </c>
      <c r="X3872">
        <v>10.370177051685463</v>
      </c>
      <c r="Y3872">
        <v>0</v>
      </c>
      <c r="Z3872">
        <v>0</v>
      </c>
      <c r="AA3872">
        <v>0</v>
      </c>
      <c r="AB3872">
        <v>1.1860050492978722</v>
      </c>
      <c r="AC3872">
        <v>0</v>
      </c>
      <c r="AD3872">
        <v>0</v>
      </c>
      <c r="AE3872">
        <v>11.556182100983335</v>
      </c>
    </row>
    <row r="3873" spans="1:31" x14ac:dyDescent="0.25">
      <c r="A3873">
        <v>1633477</v>
      </c>
      <c r="B3873">
        <v>1</v>
      </c>
      <c r="C3873" t="s">
        <v>81</v>
      </c>
      <c r="D3873" t="s">
        <v>113</v>
      </c>
      <c r="E3873" t="s">
        <v>131</v>
      </c>
      <c r="F3873" t="s">
        <v>11258</v>
      </c>
      <c r="G3873" t="s">
        <v>161</v>
      </c>
      <c r="H3873" t="s">
        <v>134</v>
      </c>
      <c r="I3873" t="s">
        <v>135</v>
      </c>
      <c r="J3873" t="s">
        <v>136</v>
      </c>
      <c r="K3873" t="s">
        <v>137</v>
      </c>
      <c r="L3873" t="s">
        <v>11259</v>
      </c>
      <c r="M3873" t="s">
        <v>11260</v>
      </c>
      <c r="N3873">
        <v>3.7058333330000002</v>
      </c>
      <c r="O3873">
        <v>0</v>
      </c>
      <c r="P3873">
        <v>380</v>
      </c>
      <c r="Q3873">
        <v>1</v>
      </c>
      <c r="R3873">
        <v>19</v>
      </c>
      <c r="S3873">
        <v>1</v>
      </c>
      <c r="T3873">
        <v>15</v>
      </c>
      <c r="U3873">
        <v>1</v>
      </c>
      <c r="V3873">
        <v>0</v>
      </c>
      <c r="W3873">
        <v>0</v>
      </c>
      <c r="X3873">
        <v>129.60725921022387</v>
      </c>
      <c r="Y3873">
        <v>0.90028052146399995</v>
      </c>
      <c r="Z3873">
        <v>13.688652617049687</v>
      </c>
      <c r="AA3873">
        <v>44.755699481357723</v>
      </c>
      <c r="AB3873">
        <v>28.458574983463247</v>
      </c>
      <c r="AC3873">
        <v>134.58251605570354</v>
      </c>
      <c r="AD3873">
        <v>0</v>
      </c>
      <c r="AE3873">
        <v>351.99298286926205</v>
      </c>
    </row>
    <row r="3874" spans="1:31" x14ac:dyDescent="0.25">
      <c r="A3874">
        <v>1633526</v>
      </c>
      <c r="B3874">
        <v>1</v>
      </c>
      <c r="C3874" t="s">
        <v>80</v>
      </c>
      <c r="D3874" t="s">
        <v>83</v>
      </c>
      <c r="E3874" t="s">
        <v>152</v>
      </c>
      <c r="F3874" t="s">
        <v>11261</v>
      </c>
      <c r="G3874" t="s">
        <v>507</v>
      </c>
      <c r="H3874" t="s">
        <v>149</v>
      </c>
      <c r="I3874" t="s">
        <v>135</v>
      </c>
      <c r="J3874" t="s">
        <v>136</v>
      </c>
      <c r="K3874" t="s">
        <v>137</v>
      </c>
      <c r="L3874" t="s">
        <v>11262</v>
      </c>
      <c r="M3874" t="s">
        <v>11263</v>
      </c>
      <c r="N3874">
        <v>2.5444444439999998</v>
      </c>
      <c r="O3874">
        <v>0</v>
      </c>
      <c r="P3874">
        <v>15</v>
      </c>
      <c r="Q3874">
        <v>0</v>
      </c>
      <c r="R3874">
        <v>0</v>
      </c>
      <c r="S3874">
        <v>0</v>
      </c>
      <c r="T3874">
        <v>1</v>
      </c>
      <c r="U3874">
        <v>0</v>
      </c>
      <c r="V3874">
        <v>0</v>
      </c>
      <c r="W3874">
        <v>0</v>
      </c>
      <c r="X3874">
        <v>9.5139042472016921</v>
      </c>
      <c r="Y3874">
        <v>0</v>
      </c>
      <c r="Z3874">
        <v>0</v>
      </c>
      <c r="AA3874">
        <v>0</v>
      </c>
      <c r="AB3874">
        <v>3.1349920973496599</v>
      </c>
      <c r="AC3874">
        <v>0</v>
      </c>
      <c r="AD3874">
        <v>0</v>
      </c>
      <c r="AE3874">
        <v>12.648896344551352</v>
      </c>
    </row>
    <row r="3875" spans="1:31" x14ac:dyDescent="0.25">
      <c r="A3875">
        <v>1634751</v>
      </c>
      <c r="B3875">
        <v>1</v>
      </c>
      <c r="C3875" t="s">
        <v>80</v>
      </c>
      <c r="D3875" t="s">
        <v>104</v>
      </c>
      <c r="E3875" t="s">
        <v>204</v>
      </c>
      <c r="F3875" t="s">
        <v>11264</v>
      </c>
      <c r="G3875" t="s">
        <v>161</v>
      </c>
      <c r="H3875" t="s">
        <v>134</v>
      </c>
      <c r="I3875" t="s">
        <v>135</v>
      </c>
      <c r="J3875" t="s">
        <v>136</v>
      </c>
      <c r="K3875" t="s">
        <v>137</v>
      </c>
      <c r="L3875" t="s">
        <v>11265</v>
      </c>
      <c r="M3875" t="s">
        <v>11266</v>
      </c>
      <c r="N3875">
        <v>3.8591666660000001</v>
      </c>
      <c r="O3875">
        <v>7</v>
      </c>
      <c r="P3875">
        <v>80</v>
      </c>
      <c r="Q3875">
        <v>36</v>
      </c>
      <c r="R3875">
        <v>60</v>
      </c>
      <c r="S3875">
        <v>14</v>
      </c>
      <c r="T3875">
        <v>24</v>
      </c>
      <c r="U3875">
        <v>0</v>
      </c>
      <c r="V3875">
        <v>0</v>
      </c>
      <c r="W3875">
        <v>33.962847971548555</v>
      </c>
      <c r="X3875">
        <v>41.143626992880378</v>
      </c>
      <c r="Y3875">
        <v>245.09866295749967</v>
      </c>
      <c r="Z3875">
        <v>89.450917177390281</v>
      </c>
      <c r="AA3875">
        <v>462.0338193138528</v>
      </c>
      <c r="AB3875">
        <v>66.059888971949377</v>
      </c>
      <c r="AC3875">
        <v>0</v>
      </c>
      <c r="AD3875">
        <v>0</v>
      </c>
      <c r="AE3875">
        <v>937.74976338512113</v>
      </c>
    </row>
    <row r="3876" spans="1:31" x14ac:dyDescent="0.25">
      <c r="A3876">
        <v>1634894</v>
      </c>
      <c r="B3876">
        <v>1</v>
      </c>
      <c r="C3876" t="s">
        <v>80</v>
      </c>
      <c r="D3876" t="s">
        <v>105</v>
      </c>
      <c r="E3876" t="s">
        <v>204</v>
      </c>
      <c r="F3876" t="s">
        <v>11267</v>
      </c>
      <c r="G3876" t="s">
        <v>161</v>
      </c>
      <c r="H3876" t="s">
        <v>134</v>
      </c>
      <c r="I3876" t="s">
        <v>135</v>
      </c>
      <c r="J3876" t="s">
        <v>136</v>
      </c>
      <c r="K3876" t="s">
        <v>137</v>
      </c>
      <c r="L3876" t="s">
        <v>11268</v>
      </c>
      <c r="M3876" t="s">
        <v>11269</v>
      </c>
      <c r="N3876">
        <v>0.52277777700000005</v>
      </c>
      <c r="O3876">
        <v>0</v>
      </c>
      <c r="P3876">
        <v>1758</v>
      </c>
      <c r="Q3876">
        <v>0</v>
      </c>
      <c r="R3876">
        <v>10</v>
      </c>
      <c r="S3876">
        <v>1</v>
      </c>
      <c r="T3876">
        <v>222</v>
      </c>
      <c r="U3876">
        <v>1</v>
      </c>
      <c r="V3876">
        <v>1</v>
      </c>
      <c r="W3876">
        <v>0</v>
      </c>
      <c r="X3876">
        <v>256.56312637035853</v>
      </c>
      <c r="Y3876">
        <v>0</v>
      </c>
      <c r="Z3876">
        <v>1.0229521636021635</v>
      </c>
      <c r="AA3876">
        <v>0.9240771324123368</v>
      </c>
      <c r="AB3876">
        <v>116.87710763648997</v>
      </c>
      <c r="AC3876">
        <v>19.24993834566142</v>
      </c>
      <c r="AD3876">
        <v>0.9931276921620168</v>
      </c>
      <c r="AE3876">
        <v>395.63032934068639</v>
      </c>
    </row>
    <row r="3877" spans="1:31" x14ac:dyDescent="0.25">
      <c r="A3877">
        <v>1633520</v>
      </c>
      <c r="B3877">
        <v>1</v>
      </c>
      <c r="C3877" t="s">
        <v>81</v>
      </c>
      <c r="D3877" t="s">
        <v>115</v>
      </c>
      <c r="E3877" t="s">
        <v>146</v>
      </c>
      <c r="F3877" t="s">
        <v>11270</v>
      </c>
      <c r="G3877" t="s">
        <v>260</v>
      </c>
      <c r="H3877" t="s">
        <v>149</v>
      </c>
      <c r="I3877" t="s">
        <v>135</v>
      </c>
      <c r="J3877" t="s">
        <v>136</v>
      </c>
      <c r="K3877" t="s">
        <v>137</v>
      </c>
      <c r="L3877" t="s">
        <v>11271</v>
      </c>
      <c r="M3877" t="s">
        <v>11272</v>
      </c>
      <c r="N3877">
        <v>1.534166666</v>
      </c>
      <c r="O3877">
        <v>0</v>
      </c>
      <c r="P3877">
        <v>10</v>
      </c>
      <c r="Q3877">
        <v>0</v>
      </c>
      <c r="R3877">
        <v>0</v>
      </c>
      <c r="S3877">
        <v>0</v>
      </c>
      <c r="T3877">
        <v>1</v>
      </c>
      <c r="U3877">
        <v>0</v>
      </c>
      <c r="V3877">
        <v>0</v>
      </c>
      <c r="W3877">
        <v>0</v>
      </c>
      <c r="X3877">
        <v>1.9008365521631132</v>
      </c>
      <c r="Y3877">
        <v>0</v>
      </c>
      <c r="Z3877">
        <v>0</v>
      </c>
      <c r="AA3877">
        <v>0</v>
      </c>
      <c r="AB3877">
        <v>1.9913647608517002</v>
      </c>
      <c r="AC3877">
        <v>0</v>
      </c>
      <c r="AD3877">
        <v>0</v>
      </c>
      <c r="AE3877">
        <v>3.8922013130148132</v>
      </c>
    </row>
    <row r="3878" spans="1:31" x14ac:dyDescent="0.25">
      <c r="A3878">
        <v>1633592</v>
      </c>
      <c r="B3878">
        <v>1</v>
      </c>
      <c r="C3878" t="s">
        <v>81</v>
      </c>
      <c r="D3878" t="s">
        <v>120</v>
      </c>
      <c r="E3878" t="s">
        <v>178</v>
      </c>
      <c r="F3878" t="s">
        <v>11273</v>
      </c>
      <c r="G3878" t="s">
        <v>227</v>
      </c>
      <c r="H3878" t="s">
        <v>149</v>
      </c>
      <c r="I3878" t="s">
        <v>135</v>
      </c>
      <c r="J3878" t="s">
        <v>136</v>
      </c>
      <c r="K3878" t="s">
        <v>137</v>
      </c>
      <c r="L3878" t="s">
        <v>11274</v>
      </c>
      <c r="M3878" t="s">
        <v>11275</v>
      </c>
      <c r="N3878">
        <v>1.504444444</v>
      </c>
      <c r="O3878">
        <v>0</v>
      </c>
      <c r="P3878">
        <v>59</v>
      </c>
      <c r="Q3878">
        <v>0</v>
      </c>
      <c r="R3878">
        <v>2</v>
      </c>
      <c r="S3878">
        <v>0</v>
      </c>
      <c r="T3878">
        <v>12</v>
      </c>
      <c r="U3878">
        <v>0</v>
      </c>
      <c r="V3878">
        <v>0</v>
      </c>
      <c r="W3878">
        <v>0</v>
      </c>
      <c r="X3878">
        <v>16.876572569105893</v>
      </c>
      <c r="Y3878">
        <v>0</v>
      </c>
      <c r="Z3878">
        <v>1.2560740047740377</v>
      </c>
      <c r="AA3878">
        <v>0</v>
      </c>
      <c r="AB3878">
        <v>15.229719738623817</v>
      </c>
      <c r="AC3878">
        <v>0</v>
      </c>
      <c r="AD3878">
        <v>0</v>
      </c>
      <c r="AE3878">
        <v>33.362366312503752</v>
      </c>
    </row>
    <row r="3879" spans="1:31" x14ac:dyDescent="0.25">
      <c r="A3879">
        <v>1633615</v>
      </c>
      <c r="B3879">
        <v>1</v>
      </c>
      <c r="C3879" t="s">
        <v>80</v>
      </c>
      <c r="D3879" t="s">
        <v>106</v>
      </c>
      <c r="E3879" t="s">
        <v>131</v>
      </c>
      <c r="F3879" t="s">
        <v>11276</v>
      </c>
      <c r="G3879" t="s">
        <v>2147</v>
      </c>
      <c r="H3879" t="s">
        <v>134</v>
      </c>
      <c r="I3879" t="s">
        <v>135</v>
      </c>
      <c r="J3879" t="s">
        <v>136</v>
      </c>
      <c r="K3879" t="s">
        <v>137</v>
      </c>
      <c r="L3879" t="s">
        <v>11277</v>
      </c>
      <c r="M3879" t="s">
        <v>11278</v>
      </c>
      <c r="N3879">
        <v>5.0750000000000002</v>
      </c>
      <c r="O3879">
        <v>0</v>
      </c>
      <c r="P3879">
        <v>55</v>
      </c>
      <c r="Q3879">
        <v>0</v>
      </c>
      <c r="R3879">
        <v>7</v>
      </c>
      <c r="S3879">
        <v>0</v>
      </c>
      <c r="T3879">
        <v>4</v>
      </c>
      <c r="U3879">
        <v>0</v>
      </c>
      <c r="V3879">
        <v>0</v>
      </c>
      <c r="W3879">
        <v>0</v>
      </c>
      <c r="X3879">
        <v>65.355827056603815</v>
      </c>
      <c r="Y3879">
        <v>0</v>
      </c>
      <c r="Z3879">
        <v>35.142207026509993</v>
      </c>
      <c r="AA3879">
        <v>0</v>
      </c>
      <c r="AB3879">
        <v>1.1914497577803982</v>
      </c>
      <c r="AC3879">
        <v>0</v>
      </c>
      <c r="AD3879">
        <v>0</v>
      </c>
      <c r="AE3879">
        <v>101.68948384089421</v>
      </c>
    </row>
    <row r="3880" spans="1:31" x14ac:dyDescent="0.25">
      <c r="A3880">
        <v>1634611</v>
      </c>
      <c r="B3880">
        <v>1</v>
      </c>
      <c r="C3880" t="s">
        <v>81</v>
      </c>
      <c r="D3880" t="s">
        <v>127</v>
      </c>
      <c r="E3880" t="s">
        <v>178</v>
      </c>
      <c r="F3880" t="s">
        <v>11279</v>
      </c>
      <c r="G3880" t="s">
        <v>675</v>
      </c>
      <c r="H3880" t="s">
        <v>149</v>
      </c>
      <c r="I3880" t="s">
        <v>135</v>
      </c>
      <c r="J3880" t="s">
        <v>136</v>
      </c>
      <c r="K3880" t="s">
        <v>137</v>
      </c>
      <c r="L3880" t="s">
        <v>11280</v>
      </c>
      <c r="M3880" t="s">
        <v>11281</v>
      </c>
      <c r="N3880">
        <v>0.834166666</v>
      </c>
      <c r="O3880">
        <v>0</v>
      </c>
      <c r="P3880">
        <v>85</v>
      </c>
      <c r="Q3880">
        <v>0</v>
      </c>
      <c r="R3880">
        <v>4</v>
      </c>
      <c r="S3880">
        <v>0</v>
      </c>
      <c r="T3880">
        <v>6</v>
      </c>
      <c r="U3880">
        <v>0</v>
      </c>
      <c r="V3880">
        <v>0</v>
      </c>
      <c r="W3880">
        <v>0</v>
      </c>
      <c r="X3880">
        <v>16.306970831808151</v>
      </c>
      <c r="Y3880">
        <v>0</v>
      </c>
      <c r="Z3880">
        <v>0.18628317820170004</v>
      </c>
      <c r="AA3880">
        <v>0</v>
      </c>
      <c r="AB3880">
        <v>41.814953044081932</v>
      </c>
      <c r="AC3880">
        <v>0</v>
      </c>
      <c r="AD3880">
        <v>0</v>
      </c>
      <c r="AE3880">
        <v>58.308207054091781</v>
      </c>
    </row>
    <row r="3881" spans="1:31" x14ac:dyDescent="0.25">
      <c r="A3881">
        <v>1634634</v>
      </c>
      <c r="B3881">
        <v>1</v>
      </c>
      <c r="C3881" t="s">
        <v>80</v>
      </c>
      <c r="D3881" t="s">
        <v>104</v>
      </c>
      <c r="E3881" t="s">
        <v>152</v>
      </c>
      <c r="F3881" t="s">
        <v>11282</v>
      </c>
      <c r="G3881" t="s">
        <v>154</v>
      </c>
      <c r="H3881" t="s">
        <v>149</v>
      </c>
      <c r="I3881" t="s">
        <v>135</v>
      </c>
      <c r="J3881" t="s">
        <v>136</v>
      </c>
      <c r="K3881" t="s">
        <v>137</v>
      </c>
      <c r="L3881" t="s">
        <v>11283</v>
      </c>
      <c r="M3881" t="s">
        <v>11284</v>
      </c>
      <c r="N3881">
        <v>1.0708333329999999</v>
      </c>
      <c r="O3881">
        <v>0</v>
      </c>
      <c r="P3881">
        <v>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</row>
    <row r="3882" spans="1:31" x14ac:dyDescent="0.25">
      <c r="A3882">
        <v>1633970</v>
      </c>
      <c r="B3882">
        <v>1</v>
      </c>
      <c r="C3882" t="s">
        <v>80</v>
      </c>
      <c r="D3882" t="s">
        <v>82</v>
      </c>
      <c r="E3882" t="s">
        <v>152</v>
      </c>
      <c r="F3882" t="s">
        <v>11285</v>
      </c>
      <c r="G3882" t="s">
        <v>507</v>
      </c>
      <c r="H3882" t="s">
        <v>149</v>
      </c>
      <c r="I3882" t="s">
        <v>135</v>
      </c>
      <c r="J3882" t="s">
        <v>136</v>
      </c>
      <c r="K3882" t="s">
        <v>137</v>
      </c>
      <c r="L3882" t="s">
        <v>11286</v>
      </c>
      <c r="M3882" t="s">
        <v>11287</v>
      </c>
      <c r="N3882">
        <v>1.400555555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1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0.63773348861475587</v>
      </c>
      <c r="AC3882">
        <v>0</v>
      </c>
      <c r="AD3882">
        <v>0</v>
      </c>
      <c r="AE3882">
        <v>0.63773348861475587</v>
      </c>
    </row>
    <row r="3883" spans="1:31" x14ac:dyDescent="0.25">
      <c r="A3883">
        <v>1634780</v>
      </c>
      <c r="B3883">
        <v>1</v>
      </c>
      <c r="C3883" t="s">
        <v>80</v>
      </c>
      <c r="D3883" t="s">
        <v>82</v>
      </c>
      <c r="E3883" t="s">
        <v>131</v>
      </c>
      <c r="F3883" t="s">
        <v>11288</v>
      </c>
      <c r="G3883" t="s">
        <v>161</v>
      </c>
      <c r="H3883" t="s">
        <v>134</v>
      </c>
      <c r="I3883" t="s">
        <v>191</v>
      </c>
      <c r="J3883" t="s">
        <v>136</v>
      </c>
      <c r="K3883" t="s">
        <v>137</v>
      </c>
      <c r="L3883" t="s">
        <v>11289</v>
      </c>
      <c r="M3883" t="s">
        <v>11290</v>
      </c>
      <c r="N3883">
        <v>1.1111111E-2</v>
      </c>
      <c r="O3883">
        <v>0</v>
      </c>
      <c r="P3883">
        <v>3702</v>
      </c>
      <c r="Q3883">
        <v>0</v>
      </c>
      <c r="R3883">
        <v>0</v>
      </c>
      <c r="S3883">
        <v>3</v>
      </c>
      <c r="T3883">
        <v>232</v>
      </c>
      <c r="U3883">
        <v>0</v>
      </c>
      <c r="V3883">
        <v>0</v>
      </c>
      <c r="W3883">
        <v>0</v>
      </c>
      <c r="X3883">
        <v>18.976772369270197</v>
      </c>
      <c r="Y3883">
        <v>0</v>
      </c>
      <c r="Z3883">
        <v>0</v>
      </c>
      <c r="AA3883">
        <v>2.0180513474829667</v>
      </c>
      <c r="AB3883">
        <v>1.9794218075003114</v>
      </c>
      <c r="AC3883">
        <v>0</v>
      </c>
      <c r="AD3883">
        <v>0</v>
      </c>
      <c r="AE3883">
        <v>22.974245524253476</v>
      </c>
    </row>
    <row r="3884" spans="1:31" x14ac:dyDescent="0.25">
      <c r="A3884">
        <v>1633383</v>
      </c>
      <c r="B3884">
        <v>1</v>
      </c>
      <c r="C3884" t="s">
        <v>81</v>
      </c>
      <c r="D3884" t="s">
        <v>113</v>
      </c>
      <c r="E3884" t="s">
        <v>131</v>
      </c>
      <c r="F3884" t="s">
        <v>11291</v>
      </c>
      <c r="G3884" t="s">
        <v>195</v>
      </c>
      <c r="H3884" t="s">
        <v>134</v>
      </c>
      <c r="I3884" t="s">
        <v>135</v>
      </c>
      <c r="J3884" t="s">
        <v>136</v>
      </c>
      <c r="K3884" t="s">
        <v>137</v>
      </c>
      <c r="L3884" t="s">
        <v>11292</v>
      </c>
      <c r="M3884" t="s">
        <v>11293</v>
      </c>
      <c r="N3884">
        <v>2.3822222219999998</v>
      </c>
      <c r="O3884">
        <v>0</v>
      </c>
      <c r="P3884">
        <v>37</v>
      </c>
      <c r="Q3884">
        <v>0</v>
      </c>
      <c r="R3884">
        <v>26</v>
      </c>
      <c r="S3884">
        <v>0</v>
      </c>
      <c r="T3884">
        <v>5</v>
      </c>
      <c r="U3884">
        <v>0</v>
      </c>
      <c r="V3884">
        <v>0</v>
      </c>
      <c r="W3884">
        <v>0</v>
      </c>
      <c r="X3884">
        <v>10.625391060135582</v>
      </c>
      <c r="Y3884">
        <v>0</v>
      </c>
      <c r="Z3884">
        <v>9.6757415698320521</v>
      </c>
      <c r="AA3884">
        <v>0</v>
      </c>
      <c r="AB3884">
        <v>13.620667907004471</v>
      </c>
      <c r="AC3884">
        <v>0</v>
      </c>
      <c r="AD3884">
        <v>0</v>
      </c>
      <c r="AE3884">
        <v>33.9218005369721</v>
      </c>
    </row>
    <row r="3885" spans="1:31" x14ac:dyDescent="0.25">
      <c r="A3885">
        <v>1634926</v>
      </c>
      <c r="B3885">
        <v>1</v>
      </c>
      <c r="C3885" t="s">
        <v>81</v>
      </c>
      <c r="D3885" t="s">
        <v>127</v>
      </c>
      <c r="E3885" t="s">
        <v>178</v>
      </c>
      <c r="F3885" t="s">
        <v>11294</v>
      </c>
      <c r="G3885" t="s">
        <v>227</v>
      </c>
      <c r="H3885" t="s">
        <v>149</v>
      </c>
      <c r="I3885" t="s">
        <v>135</v>
      </c>
      <c r="J3885" t="s">
        <v>136</v>
      </c>
      <c r="K3885" t="s">
        <v>137</v>
      </c>
      <c r="L3885" t="s">
        <v>11295</v>
      </c>
      <c r="M3885" t="s">
        <v>11296</v>
      </c>
      <c r="N3885">
        <v>1.4850000000000001</v>
      </c>
      <c r="O3885">
        <v>0</v>
      </c>
      <c r="P3885">
        <v>14</v>
      </c>
      <c r="Q3885">
        <v>0</v>
      </c>
      <c r="R3885">
        <v>3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4.1168251962185964</v>
      </c>
      <c r="Y3885">
        <v>0</v>
      </c>
      <c r="Z3885">
        <v>3.4454506349596667E-2</v>
      </c>
      <c r="AA3885">
        <v>0</v>
      </c>
      <c r="AB3885">
        <v>0</v>
      </c>
      <c r="AC3885">
        <v>0</v>
      </c>
      <c r="AD3885">
        <v>0</v>
      </c>
      <c r="AE3885">
        <v>4.1512797025681927</v>
      </c>
    </row>
    <row r="3886" spans="1:31" x14ac:dyDescent="0.25">
      <c r="A3886">
        <v>1633492</v>
      </c>
      <c r="B3886">
        <v>1</v>
      </c>
      <c r="C3886" t="s">
        <v>80</v>
      </c>
      <c r="D3886" t="s">
        <v>106</v>
      </c>
      <c r="E3886" t="s">
        <v>204</v>
      </c>
      <c r="F3886" t="s">
        <v>11297</v>
      </c>
      <c r="G3886" t="s">
        <v>161</v>
      </c>
      <c r="H3886" t="s">
        <v>134</v>
      </c>
      <c r="I3886" t="s">
        <v>135</v>
      </c>
      <c r="J3886" t="s">
        <v>136</v>
      </c>
      <c r="K3886" t="s">
        <v>137</v>
      </c>
      <c r="L3886" t="s">
        <v>11298</v>
      </c>
      <c r="M3886" t="s">
        <v>11299</v>
      </c>
      <c r="N3886">
        <v>3.8224999999999998</v>
      </c>
      <c r="O3886">
        <v>0</v>
      </c>
      <c r="P3886">
        <v>268</v>
      </c>
      <c r="Q3886">
        <v>7</v>
      </c>
      <c r="R3886">
        <v>105</v>
      </c>
      <c r="S3886">
        <v>3</v>
      </c>
      <c r="T3886">
        <v>45</v>
      </c>
      <c r="U3886">
        <v>0</v>
      </c>
      <c r="V3886">
        <v>0</v>
      </c>
      <c r="W3886">
        <v>0</v>
      </c>
      <c r="X3886">
        <v>220.05721048244689</v>
      </c>
      <c r="Y3886">
        <v>32.941109206697398</v>
      </c>
      <c r="Z3886">
        <v>353.33267279695735</v>
      </c>
      <c r="AA3886">
        <v>18.806180277748311</v>
      </c>
      <c r="AB3886">
        <v>84.305727467565973</v>
      </c>
      <c r="AC3886">
        <v>0</v>
      </c>
      <c r="AD3886">
        <v>0</v>
      </c>
      <c r="AE3886">
        <v>709.44290023141593</v>
      </c>
    </row>
    <row r="3887" spans="1:31" x14ac:dyDescent="0.25">
      <c r="A3887">
        <v>1634880</v>
      </c>
      <c r="B3887">
        <v>1</v>
      </c>
      <c r="C3887" t="s">
        <v>81</v>
      </c>
      <c r="D3887" t="s">
        <v>118</v>
      </c>
      <c r="E3887" t="s">
        <v>178</v>
      </c>
      <c r="F3887" t="s">
        <v>11300</v>
      </c>
      <c r="G3887" t="s">
        <v>288</v>
      </c>
      <c r="H3887" t="s">
        <v>149</v>
      </c>
      <c r="I3887" t="s">
        <v>135</v>
      </c>
      <c r="J3887" t="s">
        <v>136</v>
      </c>
      <c r="K3887" t="s">
        <v>137</v>
      </c>
      <c r="L3887" t="s">
        <v>11301</v>
      </c>
      <c r="M3887" t="s">
        <v>11302</v>
      </c>
      <c r="N3887">
        <v>1.1558333329999999</v>
      </c>
      <c r="O3887">
        <v>0</v>
      </c>
      <c r="P3887">
        <v>117</v>
      </c>
      <c r="Q3887">
        <v>0</v>
      </c>
      <c r="R3887">
        <v>0</v>
      </c>
      <c r="S3887">
        <v>0</v>
      </c>
      <c r="T3887">
        <v>7</v>
      </c>
      <c r="U3887">
        <v>0</v>
      </c>
      <c r="V3887">
        <v>0</v>
      </c>
      <c r="W3887">
        <v>0</v>
      </c>
      <c r="X3887">
        <v>45.576755960367187</v>
      </c>
      <c r="Y3887">
        <v>0</v>
      </c>
      <c r="Z3887">
        <v>0</v>
      </c>
      <c r="AA3887">
        <v>0</v>
      </c>
      <c r="AB3887">
        <v>3.5603526878248095</v>
      </c>
      <c r="AC3887">
        <v>0</v>
      </c>
      <c r="AD3887">
        <v>0</v>
      </c>
      <c r="AE3887">
        <v>49.137108648191997</v>
      </c>
    </row>
    <row r="3888" spans="1:31" x14ac:dyDescent="0.25">
      <c r="A3888">
        <v>1634239</v>
      </c>
      <c r="B3888">
        <v>1</v>
      </c>
      <c r="C3888" t="s">
        <v>80</v>
      </c>
      <c r="D3888" t="s">
        <v>100</v>
      </c>
      <c r="E3888" t="s">
        <v>140</v>
      </c>
      <c r="F3888" t="s">
        <v>1970</v>
      </c>
      <c r="G3888" t="s">
        <v>161</v>
      </c>
      <c r="H3888" t="s">
        <v>134</v>
      </c>
      <c r="I3888" t="s">
        <v>135</v>
      </c>
      <c r="J3888" t="s">
        <v>136</v>
      </c>
      <c r="K3888" t="s">
        <v>137</v>
      </c>
      <c r="L3888" t="s">
        <v>11303</v>
      </c>
      <c r="M3888" t="s">
        <v>11304</v>
      </c>
      <c r="N3888">
        <v>0.53444444400000002</v>
      </c>
      <c r="O3888">
        <v>4</v>
      </c>
      <c r="P3888">
        <v>323</v>
      </c>
      <c r="Q3888">
        <v>5</v>
      </c>
      <c r="R3888">
        <v>67</v>
      </c>
      <c r="S3888">
        <v>17</v>
      </c>
      <c r="T3888">
        <v>90</v>
      </c>
      <c r="U3888">
        <v>5</v>
      </c>
      <c r="V3888">
        <v>0</v>
      </c>
      <c r="W3888">
        <v>2.1500756927770635</v>
      </c>
      <c r="X3888">
        <v>50.171857583165803</v>
      </c>
      <c r="Y3888">
        <v>1.6397293956878245</v>
      </c>
      <c r="Z3888">
        <v>18.729139700431887</v>
      </c>
      <c r="AA3888">
        <v>42.654903696446191</v>
      </c>
      <c r="AB3888">
        <v>59.117257997658506</v>
      </c>
      <c r="AC3888">
        <v>247.03196220416646</v>
      </c>
      <c r="AD3888">
        <v>0</v>
      </c>
      <c r="AE3888">
        <v>421.49492627033374</v>
      </c>
    </row>
    <row r="3889" spans="1:31" x14ac:dyDescent="0.25">
      <c r="A3889">
        <v>1633346</v>
      </c>
      <c r="B3889">
        <v>1</v>
      </c>
      <c r="C3889" t="s">
        <v>80</v>
      </c>
      <c r="D3889" t="s">
        <v>94</v>
      </c>
      <c r="E3889" t="s">
        <v>140</v>
      </c>
      <c r="F3889" t="s">
        <v>10575</v>
      </c>
      <c r="G3889" t="s">
        <v>161</v>
      </c>
      <c r="H3889" t="s">
        <v>134</v>
      </c>
      <c r="I3889" t="s">
        <v>191</v>
      </c>
      <c r="J3889" t="s">
        <v>136</v>
      </c>
      <c r="K3889" t="s">
        <v>137</v>
      </c>
      <c r="L3889" t="s">
        <v>11305</v>
      </c>
      <c r="M3889" t="s">
        <v>11306</v>
      </c>
      <c r="N3889">
        <v>8.3333330000000001E-3</v>
      </c>
      <c r="O3889">
        <v>3</v>
      </c>
      <c r="P3889">
        <v>3354</v>
      </c>
      <c r="Q3889">
        <v>81</v>
      </c>
      <c r="R3889">
        <v>424</v>
      </c>
      <c r="S3889">
        <v>28</v>
      </c>
      <c r="T3889">
        <v>320</v>
      </c>
      <c r="U3889">
        <v>0</v>
      </c>
      <c r="V3889">
        <v>0</v>
      </c>
      <c r="W3889">
        <v>1.5542417156333335E-2</v>
      </c>
      <c r="X3889">
        <v>2.6274312653957188</v>
      </c>
      <c r="Y3889">
        <v>0.32670172933229991</v>
      </c>
      <c r="Z3889">
        <v>0.62190095805239975</v>
      </c>
      <c r="AA3889">
        <v>0.65270780014216678</v>
      </c>
      <c r="AB3889">
        <v>0.59401316699795037</v>
      </c>
      <c r="AC3889">
        <v>0</v>
      </c>
      <c r="AD3889">
        <v>0</v>
      </c>
      <c r="AE3889">
        <v>4.8382973370768685</v>
      </c>
    </row>
    <row r="3890" spans="1:31" x14ac:dyDescent="0.25">
      <c r="A3890">
        <v>1634674</v>
      </c>
      <c r="B3890">
        <v>1</v>
      </c>
      <c r="C3890" t="s">
        <v>80</v>
      </c>
      <c r="D3890" t="s">
        <v>90</v>
      </c>
      <c r="E3890" t="s">
        <v>146</v>
      </c>
      <c r="F3890" t="s">
        <v>11307</v>
      </c>
      <c r="G3890" t="s">
        <v>187</v>
      </c>
      <c r="H3890" t="s">
        <v>149</v>
      </c>
      <c r="I3890" t="s">
        <v>135</v>
      </c>
      <c r="J3890" t="s">
        <v>136</v>
      </c>
      <c r="K3890" t="s">
        <v>137</v>
      </c>
      <c r="L3890" t="s">
        <v>11308</v>
      </c>
      <c r="M3890" t="s">
        <v>11309</v>
      </c>
      <c r="N3890">
        <v>1.707222222</v>
      </c>
      <c r="O3890">
        <v>0</v>
      </c>
      <c r="P3890">
        <v>212</v>
      </c>
      <c r="Q3890">
        <v>0</v>
      </c>
      <c r="R3890">
        <v>0</v>
      </c>
      <c r="S3890">
        <v>0</v>
      </c>
      <c r="T3890">
        <v>11</v>
      </c>
      <c r="U3890">
        <v>0</v>
      </c>
      <c r="V3890">
        <v>0</v>
      </c>
      <c r="W3890">
        <v>0</v>
      </c>
      <c r="X3890">
        <v>114.13563916043364</v>
      </c>
      <c r="Y3890">
        <v>0</v>
      </c>
      <c r="Z3890">
        <v>0</v>
      </c>
      <c r="AA3890">
        <v>0</v>
      </c>
      <c r="AB3890">
        <v>19.830544641460403</v>
      </c>
      <c r="AC3890">
        <v>0</v>
      </c>
      <c r="AD3890">
        <v>0</v>
      </c>
      <c r="AE3890">
        <v>133.96618380189403</v>
      </c>
    </row>
    <row r="3891" spans="1:31" x14ac:dyDescent="0.25">
      <c r="A3891">
        <v>1633446</v>
      </c>
      <c r="B3891">
        <v>1</v>
      </c>
      <c r="C3891" t="s">
        <v>80</v>
      </c>
      <c r="D3891" t="s">
        <v>106</v>
      </c>
      <c r="E3891" t="s">
        <v>131</v>
      </c>
      <c r="F3891" t="s">
        <v>11310</v>
      </c>
      <c r="G3891" t="s">
        <v>2806</v>
      </c>
      <c r="H3891" t="s">
        <v>134</v>
      </c>
      <c r="I3891" t="s">
        <v>135</v>
      </c>
      <c r="J3891" t="s">
        <v>136</v>
      </c>
      <c r="K3891" t="s">
        <v>137</v>
      </c>
      <c r="L3891" t="s">
        <v>11311</v>
      </c>
      <c r="M3891" t="s">
        <v>11312</v>
      </c>
      <c r="N3891">
        <v>7.1463888879999997</v>
      </c>
      <c r="O3891">
        <v>0</v>
      </c>
      <c r="P3891">
        <v>0</v>
      </c>
      <c r="Q3891">
        <v>0</v>
      </c>
      <c r="R3891">
        <v>1</v>
      </c>
      <c r="S3891">
        <v>0</v>
      </c>
      <c r="T3891">
        <v>2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3.3669265384999999E-3</v>
      </c>
      <c r="AA3891">
        <v>0</v>
      </c>
      <c r="AB3891">
        <v>14.967627450286475</v>
      </c>
      <c r="AC3891">
        <v>0</v>
      </c>
      <c r="AD3891">
        <v>0</v>
      </c>
      <c r="AE3891">
        <v>14.970994376824976</v>
      </c>
    </row>
    <row r="3892" spans="1:31" x14ac:dyDescent="0.25">
      <c r="A3892">
        <v>1633343</v>
      </c>
      <c r="B3892">
        <v>1</v>
      </c>
      <c r="C3892" t="s">
        <v>81</v>
      </c>
      <c r="D3892" t="s">
        <v>113</v>
      </c>
      <c r="E3892" t="s">
        <v>131</v>
      </c>
      <c r="F3892" t="s">
        <v>5063</v>
      </c>
      <c r="G3892" t="s">
        <v>161</v>
      </c>
      <c r="H3892" t="s">
        <v>134</v>
      </c>
      <c r="I3892" t="s">
        <v>135</v>
      </c>
      <c r="J3892" t="s">
        <v>136</v>
      </c>
      <c r="K3892" t="s">
        <v>137</v>
      </c>
      <c r="L3892" t="s">
        <v>11313</v>
      </c>
      <c r="M3892" t="s">
        <v>11314</v>
      </c>
      <c r="N3892">
        <v>1.228611111</v>
      </c>
      <c r="O3892">
        <v>0</v>
      </c>
      <c r="P3892">
        <v>380</v>
      </c>
      <c r="Q3892">
        <v>1</v>
      </c>
      <c r="R3892">
        <v>19</v>
      </c>
      <c r="S3892">
        <v>1</v>
      </c>
      <c r="T3892">
        <v>15</v>
      </c>
      <c r="U3892">
        <v>1</v>
      </c>
      <c r="V3892">
        <v>0</v>
      </c>
      <c r="W3892">
        <v>0</v>
      </c>
      <c r="X3892">
        <v>39.240870466471378</v>
      </c>
      <c r="Y3892">
        <v>0.26197089065200002</v>
      </c>
      <c r="Z3892">
        <v>3.3781892093998085</v>
      </c>
      <c r="AA3892">
        <v>11.738578241093887</v>
      </c>
      <c r="AB3892">
        <v>6.5776888830310396</v>
      </c>
      <c r="AC3892">
        <v>35.385130878586928</v>
      </c>
      <c r="AD3892">
        <v>0</v>
      </c>
      <c r="AE3892">
        <v>96.582428569235034</v>
      </c>
    </row>
    <row r="3893" spans="1:31" x14ac:dyDescent="0.25">
      <c r="A3893">
        <v>1633652</v>
      </c>
      <c r="B3893">
        <v>1</v>
      </c>
      <c r="C3893" t="s">
        <v>81</v>
      </c>
      <c r="D3893" t="s">
        <v>122</v>
      </c>
      <c r="E3893" t="s">
        <v>178</v>
      </c>
      <c r="F3893" t="s">
        <v>11315</v>
      </c>
      <c r="G3893" t="s">
        <v>148</v>
      </c>
      <c r="H3893" t="s">
        <v>149</v>
      </c>
      <c r="I3893" t="s">
        <v>135</v>
      </c>
      <c r="J3893" t="s">
        <v>136</v>
      </c>
      <c r="K3893" t="s">
        <v>143</v>
      </c>
      <c r="L3893" t="s">
        <v>10837</v>
      </c>
      <c r="M3893" t="s">
        <v>11316</v>
      </c>
      <c r="N3893">
        <v>0.18111111099999999</v>
      </c>
      <c r="O3893">
        <v>0</v>
      </c>
      <c r="P3893">
        <v>184</v>
      </c>
      <c r="Q3893">
        <v>0</v>
      </c>
      <c r="R3893">
        <v>2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6.9311960606591132</v>
      </c>
      <c r="Y3893">
        <v>0</v>
      </c>
      <c r="Z3893">
        <v>3.4538347850577777E-3</v>
      </c>
      <c r="AA3893">
        <v>0</v>
      </c>
      <c r="AB3893">
        <v>0</v>
      </c>
      <c r="AC3893">
        <v>0</v>
      </c>
      <c r="AD3893">
        <v>0</v>
      </c>
      <c r="AE3893">
        <v>6.9346498954441707</v>
      </c>
    </row>
    <row r="3894" spans="1:31" x14ac:dyDescent="0.25">
      <c r="A3894">
        <v>1633486</v>
      </c>
      <c r="B3894">
        <v>1</v>
      </c>
      <c r="C3894" t="s">
        <v>80</v>
      </c>
      <c r="D3894" t="s">
        <v>92</v>
      </c>
      <c r="E3894" t="s">
        <v>152</v>
      </c>
      <c r="F3894" t="s">
        <v>11317</v>
      </c>
      <c r="G3894" t="s">
        <v>154</v>
      </c>
      <c r="H3894" t="s">
        <v>149</v>
      </c>
      <c r="I3894" t="s">
        <v>135</v>
      </c>
      <c r="J3894" t="s">
        <v>136</v>
      </c>
      <c r="K3894" t="s">
        <v>137</v>
      </c>
      <c r="L3894" t="s">
        <v>11318</v>
      </c>
      <c r="M3894" t="s">
        <v>11319</v>
      </c>
      <c r="N3894">
        <v>4.9752777769999996</v>
      </c>
      <c r="O3894">
        <v>0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6.2047586543494209</v>
      </c>
      <c r="AA3894">
        <v>0</v>
      </c>
      <c r="AB3894">
        <v>0</v>
      </c>
      <c r="AC3894">
        <v>0</v>
      </c>
      <c r="AD3894">
        <v>0</v>
      </c>
      <c r="AE3894">
        <v>6.2047586543494209</v>
      </c>
    </row>
    <row r="3895" spans="1:31" x14ac:dyDescent="0.25">
      <c r="A3895">
        <v>1634717</v>
      </c>
      <c r="B3895">
        <v>1</v>
      </c>
      <c r="C3895" t="s">
        <v>81</v>
      </c>
      <c r="D3895" t="s">
        <v>127</v>
      </c>
      <c r="E3895" t="s">
        <v>204</v>
      </c>
      <c r="F3895" t="s">
        <v>5078</v>
      </c>
      <c r="G3895" t="s">
        <v>161</v>
      </c>
      <c r="H3895" t="s">
        <v>134</v>
      </c>
      <c r="I3895" t="s">
        <v>135</v>
      </c>
      <c r="J3895" t="s">
        <v>136</v>
      </c>
      <c r="K3895" t="s">
        <v>137</v>
      </c>
      <c r="L3895" t="s">
        <v>11320</v>
      </c>
      <c r="M3895" t="s">
        <v>11321</v>
      </c>
      <c r="N3895">
        <v>0.20499999999999999</v>
      </c>
      <c r="O3895">
        <v>3</v>
      </c>
      <c r="P3895">
        <v>464</v>
      </c>
      <c r="Q3895">
        <v>74</v>
      </c>
      <c r="R3895">
        <v>71</v>
      </c>
      <c r="S3895">
        <v>19</v>
      </c>
      <c r="T3895">
        <v>39</v>
      </c>
      <c r="U3895">
        <v>5</v>
      </c>
      <c r="V3895">
        <v>0</v>
      </c>
      <c r="W3895">
        <v>4.7020650922773896E-2</v>
      </c>
      <c r="X3895">
        <v>11.277154381855972</v>
      </c>
      <c r="Y3895">
        <v>14.427972447987663</v>
      </c>
      <c r="Z3895">
        <v>3.2706152384038019</v>
      </c>
      <c r="AA3895">
        <v>123.68315752771561</v>
      </c>
      <c r="AB3895">
        <v>2.2739762330824509</v>
      </c>
      <c r="AC3895">
        <v>67.943865928734681</v>
      </c>
      <c r="AD3895">
        <v>0</v>
      </c>
      <c r="AE3895">
        <v>222.92376240870297</v>
      </c>
    </row>
    <row r="3896" spans="1:31" x14ac:dyDescent="0.25">
      <c r="A3896">
        <v>1634342</v>
      </c>
      <c r="B3896">
        <v>1</v>
      </c>
      <c r="C3896" t="s">
        <v>80</v>
      </c>
      <c r="D3896" t="s">
        <v>98</v>
      </c>
      <c r="E3896" t="s">
        <v>131</v>
      </c>
      <c r="F3896" t="s">
        <v>11322</v>
      </c>
      <c r="G3896" t="s">
        <v>142</v>
      </c>
      <c r="H3896" t="s">
        <v>134</v>
      </c>
      <c r="I3896" t="s">
        <v>135</v>
      </c>
      <c r="J3896" t="s">
        <v>136</v>
      </c>
      <c r="K3896" t="s">
        <v>143</v>
      </c>
      <c r="L3896" t="s">
        <v>11323</v>
      </c>
      <c r="M3896" t="s">
        <v>11324</v>
      </c>
      <c r="N3896">
        <v>1.7980555549999999</v>
      </c>
      <c r="O3896">
        <v>0</v>
      </c>
      <c r="P3896">
        <v>230</v>
      </c>
      <c r="Q3896">
        <v>0</v>
      </c>
      <c r="R3896">
        <v>0</v>
      </c>
      <c r="S3896">
        <v>0</v>
      </c>
      <c r="T3896">
        <v>125</v>
      </c>
      <c r="U3896">
        <v>0</v>
      </c>
      <c r="V3896">
        <v>0</v>
      </c>
      <c r="W3896">
        <v>0</v>
      </c>
      <c r="X3896">
        <v>129.98210876929639</v>
      </c>
      <c r="Y3896">
        <v>0</v>
      </c>
      <c r="Z3896">
        <v>0</v>
      </c>
      <c r="AA3896">
        <v>0</v>
      </c>
      <c r="AB3896">
        <v>252.76307439874228</v>
      </c>
      <c r="AC3896">
        <v>0</v>
      </c>
      <c r="AD3896">
        <v>0</v>
      </c>
      <c r="AE3896">
        <v>382.74518316803869</v>
      </c>
    </row>
    <row r="3897" spans="1:31" x14ac:dyDescent="0.25">
      <c r="A3897">
        <v>1634740</v>
      </c>
      <c r="B3897">
        <v>1</v>
      </c>
      <c r="C3897" t="s">
        <v>80</v>
      </c>
      <c r="D3897" t="s">
        <v>87</v>
      </c>
      <c r="E3897" t="s">
        <v>146</v>
      </c>
      <c r="F3897" t="s">
        <v>11325</v>
      </c>
      <c r="G3897" t="s">
        <v>148</v>
      </c>
      <c r="H3897" t="s">
        <v>149</v>
      </c>
      <c r="I3897" t="s">
        <v>135</v>
      </c>
      <c r="J3897" t="s">
        <v>136</v>
      </c>
      <c r="K3897" t="s">
        <v>143</v>
      </c>
      <c r="L3897" t="s">
        <v>11326</v>
      </c>
      <c r="M3897" t="s">
        <v>11327</v>
      </c>
      <c r="N3897">
        <v>1.173611111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164.82251944327606</v>
      </c>
      <c r="AD3897">
        <v>0</v>
      </c>
      <c r="AE3897">
        <v>164.82251944327606</v>
      </c>
    </row>
    <row r="3898" spans="1:31" x14ac:dyDescent="0.25">
      <c r="A3898">
        <v>1633409</v>
      </c>
      <c r="B3898">
        <v>1</v>
      </c>
      <c r="C3898" t="s">
        <v>80</v>
      </c>
      <c r="D3898" t="s">
        <v>83</v>
      </c>
      <c r="E3898" t="s">
        <v>178</v>
      </c>
      <c r="F3898" t="s">
        <v>11328</v>
      </c>
      <c r="G3898" t="s">
        <v>227</v>
      </c>
      <c r="H3898" t="s">
        <v>149</v>
      </c>
      <c r="I3898" t="s">
        <v>135</v>
      </c>
      <c r="J3898" t="s">
        <v>136</v>
      </c>
      <c r="K3898" t="s">
        <v>137</v>
      </c>
      <c r="L3898" t="s">
        <v>11329</v>
      </c>
      <c r="M3898" t="s">
        <v>11330</v>
      </c>
      <c r="N3898">
        <v>1.58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30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12.639610340547788</v>
      </c>
      <c r="AC3898">
        <v>0</v>
      </c>
      <c r="AD3898">
        <v>0</v>
      </c>
      <c r="AE3898">
        <v>12.639610340547788</v>
      </c>
    </row>
    <row r="3899" spans="1:31" x14ac:dyDescent="0.25">
      <c r="A3899">
        <v>1634760</v>
      </c>
      <c r="B3899">
        <v>1</v>
      </c>
      <c r="C3899" t="s">
        <v>81</v>
      </c>
      <c r="D3899" t="s">
        <v>128</v>
      </c>
      <c r="E3899" t="s">
        <v>152</v>
      </c>
      <c r="F3899" t="s">
        <v>11331</v>
      </c>
      <c r="G3899" t="s">
        <v>154</v>
      </c>
      <c r="H3899" t="s">
        <v>149</v>
      </c>
      <c r="I3899" t="s">
        <v>135</v>
      </c>
      <c r="J3899" t="s">
        <v>136</v>
      </c>
      <c r="K3899" t="s">
        <v>137</v>
      </c>
      <c r="L3899" t="s">
        <v>11332</v>
      </c>
      <c r="M3899" t="s">
        <v>11333</v>
      </c>
      <c r="N3899">
        <v>2.58</v>
      </c>
      <c r="O3899">
        <v>0</v>
      </c>
      <c r="P3899">
        <v>1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0.80091156061167501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0.80091156061167501</v>
      </c>
    </row>
    <row r="3900" spans="1:31" x14ac:dyDescent="0.25">
      <c r="A3900">
        <v>1633658</v>
      </c>
      <c r="B3900">
        <v>1</v>
      </c>
      <c r="C3900" t="s">
        <v>80</v>
      </c>
      <c r="D3900" t="s">
        <v>97</v>
      </c>
      <c r="E3900" t="s">
        <v>178</v>
      </c>
      <c r="F3900" t="s">
        <v>11334</v>
      </c>
      <c r="G3900" t="s">
        <v>187</v>
      </c>
      <c r="H3900" t="s">
        <v>149</v>
      </c>
      <c r="I3900" t="s">
        <v>135</v>
      </c>
      <c r="J3900" t="s">
        <v>136</v>
      </c>
      <c r="K3900" t="s">
        <v>137</v>
      </c>
      <c r="L3900" t="s">
        <v>11335</v>
      </c>
      <c r="M3900" t="s">
        <v>11336</v>
      </c>
      <c r="N3900">
        <v>4.3761111110000002</v>
      </c>
      <c r="O3900">
        <v>0</v>
      </c>
      <c r="P3900">
        <v>7</v>
      </c>
      <c r="Q3900">
        <v>0</v>
      </c>
      <c r="R3900">
        <v>10</v>
      </c>
      <c r="S3900">
        <v>0</v>
      </c>
      <c r="T3900">
        <v>1</v>
      </c>
      <c r="U3900">
        <v>0</v>
      </c>
      <c r="V3900">
        <v>0</v>
      </c>
      <c r="W3900">
        <v>0</v>
      </c>
      <c r="X3900">
        <v>60.845282331368963</v>
      </c>
      <c r="Y3900">
        <v>0</v>
      </c>
      <c r="Z3900">
        <v>23.423618619511405</v>
      </c>
      <c r="AA3900">
        <v>0</v>
      </c>
      <c r="AB3900">
        <v>5.8447744059706466</v>
      </c>
      <c r="AC3900">
        <v>0</v>
      </c>
      <c r="AD3900">
        <v>0</v>
      </c>
      <c r="AE3900">
        <v>90.113675356851019</v>
      </c>
    </row>
    <row r="3901" spans="1:31" x14ac:dyDescent="0.25">
      <c r="A3901">
        <v>1633466</v>
      </c>
      <c r="B3901">
        <v>1</v>
      </c>
      <c r="C3901" t="s">
        <v>80</v>
      </c>
      <c r="D3901" t="s">
        <v>93</v>
      </c>
      <c r="E3901" t="s">
        <v>178</v>
      </c>
      <c r="F3901" t="s">
        <v>11337</v>
      </c>
      <c r="G3901" t="s">
        <v>403</v>
      </c>
      <c r="H3901" t="s">
        <v>149</v>
      </c>
      <c r="I3901" t="s">
        <v>135</v>
      </c>
      <c r="J3901" t="s">
        <v>136</v>
      </c>
      <c r="K3901" t="s">
        <v>137</v>
      </c>
      <c r="L3901" t="s">
        <v>11338</v>
      </c>
      <c r="M3901" t="s">
        <v>11339</v>
      </c>
      <c r="N3901">
        <v>15.386111111</v>
      </c>
      <c r="O3901">
        <v>0</v>
      </c>
      <c r="P3901">
        <v>30</v>
      </c>
      <c r="Q3901">
        <v>0</v>
      </c>
      <c r="R3901">
        <v>0</v>
      </c>
      <c r="S3901">
        <v>0</v>
      </c>
      <c r="T3901">
        <v>2</v>
      </c>
      <c r="U3901">
        <v>0</v>
      </c>
      <c r="V3901">
        <v>0</v>
      </c>
      <c r="W3901">
        <v>0</v>
      </c>
      <c r="X3901">
        <v>18.336433196939907</v>
      </c>
      <c r="Y3901">
        <v>0</v>
      </c>
      <c r="Z3901">
        <v>0</v>
      </c>
      <c r="AA3901">
        <v>0</v>
      </c>
      <c r="AB3901">
        <v>6.8948980650701666E-2</v>
      </c>
      <c r="AC3901">
        <v>0</v>
      </c>
      <c r="AD3901">
        <v>0</v>
      </c>
      <c r="AE3901">
        <v>18.40538217759061</v>
      </c>
    </row>
    <row r="3902" spans="1:31" x14ac:dyDescent="0.25">
      <c r="A3902">
        <v>1633280</v>
      </c>
      <c r="B3902">
        <v>1</v>
      </c>
      <c r="C3902" t="s">
        <v>81</v>
      </c>
      <c r="D3902" t="s">
        <v>119</v>
      </c>
      <c r="E3902" t="s">
        <v>204</v>
      </c>
      <c r="F3902" t="s">
        <v>9321</v>
      </c>
      <c r="G3902" t="s">
        <v>161</v>
      </c>
      <c r="H3902" t="s">
        <v>134</v>
      </c>
      <c r="I3902" t="s">
        <v>135</v>
      </c>
      <c r="J3902" t="s">
        <v>136</v>
      </c>
      <c r="K3902" t="s">
        <v>137</v>
      </c>
      <c r="L3902" t="s">
        <v>11340</v>
      </c>
      <c r="M3902" t="s">
        <v>11341</v>
      </c>
      <c r="N3902">
        <v>0.60361111099999998</v>
      </c>
      <c r="O3902">
        <v>0</v>
      </c>
      <c r="P3902">
        <v>980</v>
      </c>
      <c r="Q3902">
        <v>67</v>
      </c>
      <c r="R3902">
        <v>60</v>
      </c>
      <c r="S3902">
        <v>4</v>
      </c>
      <c r="T3902">
        <v>73</v>
      </c>
      <c r="U3902">
        <v>0</v>
      </c>
      <c r="V3902">
        <v>2</v>
      </c>
      <c r="W3902">
        <v>0</v>
      </c>
      <c r="X3902">
        <v>98.153783490385294</v>
      </c>
      <c r="Y3902">
        <v>19.561361199135412</v>
      </c>
      <c r="Z3902">
        <v>15.043631785360223</v>
      </c>
      <c r="AA3902">
        <v>7.0926122920691475</v>
      </c>
      <c r="AB3902">
        <v>7.3702003773018196</v>
      </c>
      <c r="AC3902">
        <v>0</v>
      </c>
      <c r="AD3902">
        <v>8.9990472048751453</v>
      </c>
      <c r="AE3902">
        <v>156.22063634912703</v>
      </c>
    </row>
    <row r="3903" spans="1:31" x14ac:dyDescent="0.25">
      <c r="A3903">
        <v>1633423</v>
      </c>
      <c r="B3903">
        <v>1</v>
      </c>
      <c r="C3903" t="s">
        <v>81</v>
      </c>
      <c r="D3903" t="s">
        <v>121</v>
      </c>
      <c r="E3903" t="s">
        <v>204</v>
      </c>
      <c r="F3903" t="s">
        <v>8733</v>
      </c>
      <c r="G3903" t="s">
        <v>161</v>
      </c>
      <c r="H3903" t="s">
        <v>134</v>
      </c>
      <c r="I3903" t="s">
        <v>135</v>
      </c>
      <c r="J3903" t="s">
        <v>136</v>
      </c>
      <c r="K3903" t="s">
        <v>137</v>
      </c>
      <c r="L3903" t="s">
        <v>11342</v>
      </c>
      <c r="M3903" t="s">
        <v>10554</v>
      </c>
      <c r="N3903">
        <v>0.91222222200000003</v>
      </c>
      <c r="O3903">
        <v>0</v>
      </c>
      <c r="P3903">
        <v>508</v>
      </c>
      <c r="Q3903">
        <v>0</v>
      </c>
      <c r="R3903">
        <v>0</v>
      </c>
      <c r="S3903">
        <v>2</v>
      </c>
      <c r="T3903">
        <v>32</v>
      </c>
      <c r="U3903">
        <v>0</v>
      </c>
      <c r="V3903">
        <v>0</v>
      </c>
      <c r="W3903">
        <v>0</v>
      </c>
      <c r="X3903">
        <v>31.764945527867603</v>
      </c>
      <c r="Y3903">
        <v>0</v>
      </c>
      <c r="Z3903">
        <v>0</v>
      </c>
      <c r="AA3903">
        <v>7.7617090677682938</v>
      </c>
      <c r="AB3903">
        <v>3.7991937503504118</v>
      </c>
      <c r="AC3903">
        <v>0</v>
      </c>
      <c r="AD3903">
        <v>0</v>
      </c>
      <c r="AE3903">
        <v>43.325848345986309</v>
      </c>
    </row>
    <row r="3904" spans="1:31" x14ac:dyDescent="0.25">
      <c r="A3904">
        <v>1634697</v>
      </c>
      <c r="B3904">
        <v>1</v>
      </c>
      <c r="C3904" t="s">
        <v>81</v>
      </c>
      <c r="D3904" t="s">
        <v>118</v>
      </c>
      <c r="E3904" t="s">
        <v>178</v>
      </c>
      <c r="F3904" t="s">
        <v>11343</v>
      </c>
      <c r="G3904" t="s">
        <v>187</v>
      </c>
      <c r="H3904" t="s">
        <v>149</v>
      </c>
      <c r="I3904" t="s">
        <v>135</v>
      </c>
      <c r="J3904" t="s">
        <v>136</v>
      </c>
      <c r="K3904" t="s">
        <v>137</v>
      </c>
      <c r="L3904" t="s">
        <v>11344</v>
      </c>
      <c r="M3904" t="s">
        <v>11345</v>
      </c>
      <c r="N3904">
        <v>2.5236111110000001</v>
      </c>
      <c r="O3904">
        <v>0</v>
      </c>
      <c r="P3904">
        <v>179</v>
      </c>
      <c r="Q3904">
        <v>0</v>
      </c>
      <c r="R3904">
        <v>14</v>
      </c>
      <c r="S3904">
        <v>0</v>
      </c>
      <c r="T3904">
        <v>8</v>
      </c>
      <c r="U3904">
        <v>0</v>
      </c>
      <c r="V3904">
        <v>0</v>
      </c>
      <c r="W3904">
        <v>0</v>
      </c>
      <c r="X3904">
        <v>102.72135757789795</v>
      </c>
      <c r="Y3904">
        <v>0</v>
      </c>
      <c r="Z3904">
        <v>5.004631504289617</v>
      </c>
      <c r="AA3904">
        <v>0</v>
      </c>
      <c r="AB3904">
        <v>12.638122122953991</v>
      </c>
      <c r="AC3904">
        <v>0</v>
      </c>
      <c r="AD3904">
        <v>0</v>
      </c>
      <c r="AE3904">
        <v>120.36411120514155</v>
      </c>
    </row>
    <row r="3905" spans="1:31" x14ac:dyDescent="0.25">
      <c r="A3905">
        <v>1633572</v>
      </c>
      <c r="B3905">
        <v>1</v>
      </c>
      <c r="C3905" t="s">
        <v>81</v>
      </c>
      <c r="D3905" t="s">
        <v>113</v>
      </c>
      <c r="E3905" t="s">
        <v>146</v>
      </c>
      <c r="F3905" t="s">
        <v>11346</v>
      </c>
      <c r="G3905" t="s">
        <v>260</v>
      </c>
      <c r="H3905" t="s">
        <v>149</v>
      </c>
      <c r="I3905" t="s">
        <v>135</v>
      </c>
      <c r="J3905" t="s">
        <v>136</v>
      </c>
      <c r="K3905" t="s">
        <v>137</v>
      </c>
      <c r="L3905" t="s">
        <v>11347</v>
      </c>
      <c r="M3905" t="s">
        <v>11348</v>
      </c>
      <c r="N3905">
        <v>0.93805555500000004</v>
      </c>
      <c r="O3905">
        <v>0</v>
      </c>
      <c r="P3905">
        <v>28</v>
      </c>
      <c r="Q3905">
        <v>0</v>
      </c>
      <c r="R3905">
        <v>2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1.0344406669071227</v>
      </c>
      <c r="Y3905">
        <v>0</v>
      </c>
      <c r="Z3905">
        <v>0.15284801938531056</v>
      </c>
      <c r="AA3905">
        <v>0</v>
      </c>
      <c r="AB3905">
        <v>0.11798792771981</v>
      </c>
      <c r="AC3905">
        <v>0</v>
      </c>
      <c r="AD3905">
        <v>0</v>
      </c>
      <c r="AE3905">
        <v>1.3052766140122432</v>
      </c>
    </row>
    <row r="3906" spans="1:31" x14ac:dyDescent="0.25">
      <c r="A3906">
        <v>1633715</v>
      </c>
      <c r="B3906">
        <v>1</v>
      </c>
      <c r="C3906" t="s">
        <v>80</v>
      </c>
      <c r="D3906" t="s">
        <v>96</v>
      </c>
      <c r="E3906" t="s">
        <v>152</v>
      </c>
      <c r="F3906" t="s">
        <v>11349</v>
      </c>
      <c r="G3906" t="s">
        <v>507</v>
      </c>
      <c r="H3906" t="s">
        <v>149</v>
      </c>
      <c r="I3906" t="s">
        <v>135</v>
      </c>
      <c r="J3906" t="s">
        <v>136</v>
      </c>
      <c r="K3906" t="s">
        <v>137</v>
      </c>
      <c r="L3906" t="s">
        <v>11350</v>
      </c>
      <c r="M3906" t="s">
        <v>11351</v>
      </c>
      <c r="N3906">
        <v>7.2691666660000003</v>
      </c>
      <c r="O3906">
        <v>0</v>
      </c>
      <c r="P3906">
        <v>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1.9845844014333753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1.9845844014333753</v>
      </c>
    </row>
    <row r="3907" spans="1:31" x14ac:dyDescent="0.25">
      <c r="A3907">
        <v>1633426</v>
      </c>
      <c r="B3907">
        <v>1</v>
      </c>
      <c r="C3907" t="s">
        <v>80</v>
      </c>
      <c r="D3907" t="s">
        <v>93</v>
      </c>
      <c r="E3907" t="s">
        <v>642</v>
      </c>
      <c r="F3907" t="s">
        <v>11352</v>
      </c>
      <c r="G3907" t="s">
        <v>161</v>
      </c>
      <c r="H3907" t="s">
        <v>134</v>
      </c>
      <c r="I3907" t="s">
        <v>135</v>
      </c>
      <c r="J3907" t="s">
        <v>136</v>
      </c>
      <c r="K3907" t="s">
        <v>137</v>
      </c>
      <c r="L3907" t="s">
        <v>11353</v>
      </c>
      <c r="M3907" t="s">
        <v>11354</v>
      </c>
      <c r="N3907">
        <v>1.913888888</v>
      </c>
      <c r="O3907">
        <v>4</v>
      </c>
      <c r="P3907">
        <v>3563</v>
      </c>
      <c r="Q3907">
        <v>114</v>
      </c>
      <c r="R3907">
        <v>934</v>
      </c>
      <c r="S3907">
        <v>56</v>
      </c>
      <c r="T3907">
        <v>777</v>
      </c>
      <c r="U3907">
        <v>2</v>
      </c>
      <c r="V3907">
        <v>1</v>
      </c>
      <c r="W3907">
        <v>3.1206084705455623</v>
      </c>
      <c r="X3907">
        <v>1043.8116437695198</v>
      </c>
      <c r="Y3907">
        <v>414.32247032191651</v>
      </c>
      <c r="Z3907">
        <v>843.01680547132287</v>
      </c>
      <c r="AA3907">
        <v>485.56996821649903</v>
      </c>
      <c r="AB3907">
        <v>718.85554788688955</v>
      </c>
      <c r="AC3907">
        <v>137.55156144847632</v>
      </c>
      <c r="AD3907">
        <v>44.793959151308769</v>
      </c>
      <c r="AE3907">
        <v>3691.0425647364787</v>
      </c>
    </row>
    <row r="3908" spans="1:31" x14ac:dyDescent="0.25">
      <c r="A3908">
        <v>1634422</v>
      </c>
      <c r="B3908">
        <v>1</v>
      </c>
      <c r="C3908" t="s">
        <v>80</v>
      </c>
      <c r="D3908" t="s">
        <v>92</v>
      </c>
      <c r="E3908" t="s">
        <v>178</v>
      </c>
      <c r="F3908" t="s">
        <v>4550</v>
      </c>
      <c r="G3908" t="s">
        <v>227</v>
      </c>
      <c r="H3908" t="s">
        <v>149</v>
      </c>
      <c r="I3908" t="s">
        <v>135</v>
      </c>
      <c r="J3908" t="s">
        <v>136</v>
      </c>
      <c r="K3908" t="s">
        <v>137</v>
      </c>
      <c r="L3908" t="s">
        <v>11355</v>
      </c>
      <c r="M3908" t="s">
        <v>11356</v>
      </c>
      <c r="N3908">
        <v>4.2608333329999999</v>
      </c>
      <c r="O3908">
        <v>0</v>
      </c>
      <c r="P3908">
        <v>29</v>
      </c>
      <c r="Q3908">
        <v>0</v>
      </c>
      <c r="R3908">
        <v>0</v>
      </c>
      <c r="S3908">
        <v>0</v>
      </c>
      <c r="T3908">
        <v>3</v>
      </c>
      <c r="U3908">
        <v>0</v>
      </c>
      <c r="V3908">
        <v>0</v>
      </c>
      <c r="W3908">
        <v>0</v>
      </c>
      <c r="X3908">
        <v>20.954455896241726</v>
      </c>
      <c r="Y3908">
        <v>0</v>
      </c>
      <c r="Z3908">
        <v>0</v>
      </c>
      <c r="AA3908">
        <v>0</v>
      </c>
      <c r="AB3908">
        <v>1.4833525390029976</v>
      </c>
      <c r="AC3908">
        <v>0</v>
      </c>
      <c r="AD3908">
        <v>0</v>
      </c>
      <c r="AE3908">
        <v>22.437808435244722</v>
      </c>
    </row>
    <row r="3909" spans="1:31" x14ac:dyDescent="0.25">
      <c r="A3909">
        <v>1634591</v>
      </c>
      <c r="B3909">
        <v>1</v>
      </c>
      <c r="C3909" t="s">
        <v>81</v>
      </c>
      <c r="D3909" t="s">
        <v>121</v>
      </c>
      <c r="E3909" t="s">
        <v>152</v>
      </c>
      <c r="F3909" t="s">
        <v>11357</v>
      </c>
      <c r="G3909" t="s">
        <v>154</v>
      </c>
      <c r="H3909" t="s">
        <v>149</v>
      </c>
      <c r="I3909" t="s">
        <v>135</v>
      </c>
      <c r="J3909" t="s">
        <v>136</v>
      </c>
      <c r="K3909" t="s">
        <v>137</v>
      </c>
      <c r="L3909" t="s">
        <v>11358</v>
      </c>
      <c r="M3909" t="s">
        <v>11359</v>
      </c>
      <c r="N3909">
        <v>2.0791666659999999</v>
      </c>
      <c r="O3909">
        <v>0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</row>
    <row r="3910" spans="1:31" x14ac:dyDescent="0.25">
      <c r="A3910">
        <v>1634637</v>
      </c>
      <c r="B3910">
        <v>1</v>
      </c>
      <c r="C3910" t="s">
        <v>80</v>
      </c>
      <c r="D3910" t="s">
        <v>82</v>
      </c>
      <c r="E3910" t="s">
        <v>152</v>
      </c>
      <c r="F3910" t="s">
        <v>11360</v>
      </c>
      <c r="G3910" t="s">
        <v>154</v>
      </c>
      <c r="H3910" t="s">
        <v>149</v>
      </c>
      <c r="I3910" t="s">
        <v>135</v>
      </c>
      <c r="J3910" t="s">
        <v>136</v>
      </c>
      <c r="K3910" t="s">
        <v>137</v>
      </c>
      <c r="L3910" t="s">
        <v>10518</v>
      </c>
      <c r="M3910" t="s">
        <v>11361</v>
      </c>
      <c r="N3910">
        <v>1.365555555</v>
      </c>
      <c r="O3910">
        <v>0</v>
      </c>
      <c r="P3910">
        <v>1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0.34852095273374994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0.34852095273374994</v>
      </c>
    </row>
    <row r="3911" spans="1:31" x14ac:dyDescent="0.25">
      <c r="A3911">
        <v>1634677</v>
      </c>
      <c r="B3911">
        <v>1</v>
      </c>
      <c r="C3911" t="s">
        <v>80</v>
      </c>
      <c r="D3911" t="s">
        <v>109</v>
      </c>
      <c r="E3911" t="s">
        <v>178</v>
      </c>
      <c r="F3911" t="s">
        <v>11362</v>
      </c>
      <c r="G3911" t="s">
        <v>1492</v>
      </c>
      <c r="H3911" t="s">
        <v>149</v>
      </c>
      <c r="I3911" t="s">
        <v>135</v>
      </c>
      <c r="J3911" t="s">
        <v>136</v>
      </c>
      <c r="K3911" t="s">
        <v>137</v>
      </c>
      <c r="L3911" t="s">
        <v>11363</v>
      </c>
      <c r="M3911" t="s">
        <v>11364</v>
      </c>
      <c r="N3911">
        <v>1.3788888880000001</v>
      </c>
      <c r="O3911">
        <v>0</v>
      </c>
      <c r="P3911">
        <v>20</v>
      </c>
      <c r="Q3911">
        <v>0</v>
      </c>
      <c r="R3911">
        <v>0</v>
      </c>
      <c r="S3911">
        <v>0</v>
      </c>
      <c r="T3911">
        <v>4</v>
      </c>
      <c r="U3911">
        <v>0</v>
      </c>
      <c r="V3911">
        <v>0</v>
      </c>
      <c r="W3911">
        <v>0</v>
      </c>
      <c r="X3911">
        <v>3.1824563410284945</v>
      </c>
      <c r="Y3911">
        <v>0</v>
      </c>
      <c r="Z3911">
        <v>0</v>
      </c>
      <c r="AA3911">
        <v>0</v>
      </c>
      <c r="AB3911">
        <v>2.8887200602981338</v>
      </c>
      <c r="AC3911">
        <v>0</v>
      </c>
      <c r="AD3911">
        <v>0</v>
      </c>
      <c r="AE3911">
        <v>6.0711764013266283</v>
      </c>
    </row>
    <row r="3912" spans="1:31" x14ac:dyDescent="0.25">
      <c r="A3912">
        <v>1633303</v>
      </c>
      <c r="B3912">
        <v>1</v>
      </c>
      <c r="C3912" t="s">
        <v>80</v>
      </c>
      <c r="D3912" t="s">
        <v>104</v>
      </c>
      <c r="E3912" t="s">
        <v>642</v>
      </c>
      <c r="F3912" t="s">
        <v>9492</v>
      </c>
      <c r="G3912" t="s">
        <v>161</v>
      </c>
      <c r="H3912" t="s">
        <v>134</v>
      </c>
      <c r="I3912" t="s">
        <v>135</v>
      </c>
      <c r="J3912" t="s">
        <v>136</v>
      </c>
      <c r="K3912" t="s">
        <v>137</v>
      </c>
      <c r="L3912" t="s">
        <v>11365</v>
      </c>
      <c r="M3912" t="s">
        <v>11366</v>
      </c>
      <c r="N3912">
        <v>1.471666666</v>
      </c>
      <c r="O3912">
        <v>4</v>
      </c>
      <c r="P3912">
        <v>137</v>
      </c>
      <c r="Q3912">
        <v>23</v>
      </c>
      <c r="R3912">
        <v>305</v>
      </c>
      <c r="S3912">
        <v>31</v>
      </c>
      <c r="T3912">
        <v>72</v>
      </c>
      <c r="U3912">
        <v>14</v>
      </c>
      <c r="V3912">
        <v>0</v>
      </c>
      <c r="W3912">
        <v>48.409394027441877</v>
      </c>
      <c r="X3912">
        <v>48.274113030040617</v>
      </c>
      <c r="Y3912">
        <v>57.834287582839949</v>
      </c>
      <c r="Z3912">
        <v>82.64359660794959</v>
      </c>
      <c r="AA3912">
        <v>1533.2332239994996</v>
      </c>
      <c r="AB3912">
        <v>73.074822866992434</v>
      </c>
      <c r="AC3912">
        <v>6544.8639493809287</v>
      </c>
      <c r="AD3912">
        <v>0</v>
      </c>
      <c r="AE3912">
        <v>8388.3333874956934</v>
      </c>
    </row>
    <row r="3913" spans="1:31" x14ac:dyDescent="0.25">
      <c r="A3913">
        <v>1633635</v>
      </c>
      <c r="B3913">
        <v>1</v>
      </c>
      <c r="C3913" t="s">
        <v>80</v>
      </c>
      <c r="D3913" t="s">
        <v>82</v>
      </c>
      <c r="E3913" t="s">
        <v>152</v>
      </c>
      <c r="F3913" t="s">
        <v>11367</v>
      </c>
      <c r="G3913" t="s">
        <v>154</v>
      </c>
      <c r="H3913" t="s">
        <v>149</v>
      </c>
      <c r="I3913" t="s">
        <v>135</v>
      </c>
      <c r="J3913" t="s">
        <v>136</v>
      </c>
      <c r="K3913" t="s">
        <v>137</v>
      </c>
      <c r="L3913" t="s">
        <v>11368</v>
      </c>
      <c r="M3913" t="s">
        <v>11369</v>
      </c>
      <c r="N3913">
        <v>4.5011111110000002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4.8687241920186253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4.8687241920186253</v>
      </c>
    </row>
    <row r="3914" spans="1:31" x14ac:dyDescent="0.25">
      <c r="A3914">
        <v>1633881</v>
      </c>
      <c r="B3914">
        <v>1</v>
      </c>
      <c r="C3914" t="s">
        <v>80</v>
      </c>
      <c r="D3914" t="s">
        <v>93</v>
      </c>
      <c r="E3914" t="s">
        <v>140</v>
      </c>
      <c r="F3914" t="s">
        <v>11370</v>
      </c>
      <c r="G3914" t="s">
        <v>142</v>
      </c>
      <c r="H3914" t="s">
        <v>134</v>
      </c>
      <c r="I3914" t="s">
        <v>135</v>
      </c>
      <c r="J3914" t="s">
        <v>136</v>
      </c>
      <c r="K3914" t="s">
        <v>143</v>
      </c>
      <c r="L3914" t="s">
        <v>11371</v>
      </c>
      <c r="M3914" t="s">
        <v>11372</v>
      </c>
      <c r="N3914">
        <v>1.4511111109999999</v>
      </c>
      <c r="O3914">
        <v>5</v>
      </c>
      <c r="P3914">
        <v>4675</v>
      </c>
      <c r="Q3914">
        <v>164</v>
      </c>
      <c r="R3914">
        <v>998</v>
      </c>
      <c r="S3914">
        <v>33</v>
      </c>
      <c r="T3914">
        <v>1112</v>
      </c>
      <c r="U3914">
        <v>7</v>
      </c>
      <c r="V3914">
        <v>0</v>
      </c>
      <c r="W3914">
        <v>4.3363810515807444</v>
      </c>
      <c r="X3914">
        <v>1095.8260202362653</v>
      </c>
      <c r="Y3914">
        <v>492.41031683909478</v>
      </c>
      <c r="Z3914">
        <v>455.28877883277124</v>
      </c>
      <c r="AA3914">
        <v>366.58193646059675</v>
      </c>
      <c r="AB3914">
        <v>3708.0347687220196</v>
      </c>
      <c r="AC3914">
        <v>871.05506867656504</v>
      </c>
      <c r="AD3914">
        <v>0</v>
      </c>
      <c r="AE3914">
        <v>6993.5332708188944</v>
      </c>
    </row>
    <row r="3915" spans="1:31" x14ac:dyDescent="0.25">
      <c r="A3915">
        <v>1634817</v>
      </c>
      <c r="B3915">
        <v>1</v>
      </c>
      <c r="C3915" t="s">
        <v>80</v>
      </c>
      <c r="D3915" t="s">
        <v>100</v>
      </c>
      <c r="E3915" t="s">
        <v>152</v>
      </c>
      <c r="F3915" t="s">
        <v>11373</v>
      </c>
      <c r="G3915" t="s">
        <v>3010</v>
      </c>
      <c r="H3915" t="s">
        <v>149</v>
      </c>
      <c r="I3915" t="s">
        <v>135</v>
      </c>
      <c r="J3915" t="s">
        <v>136</v>
      </c>
      <c r="K3915" t="s">
        <v>137</v>
      </c>
      <c r="L3915" t="s">
        <v>11374</v>
      </c>
      <c r="M3915" t="s">
        <v>11375</v>
      </c>
      <c r="N3915">
        <v>2.483055555</v>
      </c>
      <c r="O3915">
        <v>0</v>
      </c>
      <c r="P3915">
        <v>4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2.2174732848207492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2.2174732848207492</v>
      </c>
    </row>
    <row r="3916" spans="1:31" x14ac:dyDescent="0.25">
      <c r="A3916">
        <v>1633844</v>
      </c>
      <c r="B3916">
        <v>1</v>
      </c>
      <c r="C3916" t="s">
        <v>81</v>
      </c>
      <c r="D3916" t="s">
        <v>113</v>
      </c>
      <c r="E3916" t="s">
        <v>204</v>
      </c>
      <c r="F3916" t="s">
        <v>11376</v>
      </c>
      <c r="G3916" t="s">
        <v>585</v>
      </c>
      <c r="H3916" t="s">
        <v>134</v>
      </c>
      <c r="I3916" t="s">
        <v>135</v>
      </c>
      <c r="J3916" t="s">
        <v>136</v>
      </c>
      <c r="K3916" t="s">
        <v>137</v>
      </c>
      <c r="L3916" t="s">
        <v>11377</v>
      </c>
      <c r="M3916" t="s">
        <v>11378</v>
      </c>
      <c r="N3916">
        <v>0.59222222199999996</v>
      </c>
      <c r="O3916">
        <v>0</v>
      </c>
      <c r="P3916">
        <v>687</v>
      </c>
      <c r="Q3916">
        <v>51</v>
      </c>
      <c r="R3916">
        <v>255</v>
      </c>
      <c r="S3916">
        <v>8</v>
      </c>
      <c r="T3916">
        <v>39</v>
      </c>
      <c r="U3916">
        <v>1</v>
      </c>
      <c r="V3916">
        <v>0</v>
      </c>
      <c r="W3916">
        <v>0</v>
      </c>
      <c r="X3916">
        <v>65.842203763124772</v>
      </c>
      <c r="Y3916">
        <v>18.403753382964531</v>
      </c>
      <c r="Z3916">
        <v>82.367254335092781</v>
      </c>
      <c r="AA3916">
        <v>77.347941757354917</v>
      </c>
      <c r="AB3916">
        <v>16.101109300221111</v>
      </c>
      <c r="AC3916">
        <v>15.222348653889028</v>
      </c>
      <c r="AD3916">
        <v>0</v>
      </c>
      <c r="AE3916">
        <v>275.28461119264711</v>
      </c>
    </row>
    <row r="3917" spans="1:31" x14ac:dyDescent="0.25">
      <c r="A3917">
        <v>1633595</v>
      </c>
      <c r="B3917">
        <v>1</v>
      </c>
      <c r="C3917" t="s">
        <v>81</v>
      </c>
      <c r="D3917" t="s">
        <v>116</v>
      </c>
      <c r="E3917" t="s">
        <v>131</v>
      </c>
      <c r="F3917" t="s">
        <v>11379</v>
      </c>
      <c r="G3917" t="s">
        <v>585</v>
      </c>
      <c r="H3917" t="s">
        <v>134</v>
      </c>
      <c r="I3917" t="s">
        <v>135</v>
      </c>
      <c r="J3917" t="s">
        <v>136</v>
      </c>
      <c r="K3917" t="s">
        <v>137</v>
      </c>
      <c r="L3917" t="s">
        <v>11380</v>
      </c>
      <c r="M3917" t="s">
        <v>11381</v>
      </c>
      <c r="N3917">
        <v>2.29</v>
      </c>
      <c r="O3917">
        <v>0</v>
      </c>
      <c r="P3917">
        <v>71</v>
      </c>
      <c r="Q3917">
        <v>0</v>
      </c>
      <c r="R3917">
        <v>0</v>
      </c>
      <c r="S3917">
        <v>0</v>
      </c>
      <c r="T3917">
        <v>7</v>
      </c>
      <c r="U3917">
        <v>0</v>
      </c>
      <c r="V3917">
        <v>0</v>
      </c>
      <c r="W3917">
        <v>0</v>
      </c>
      <c r="X3917">
        <v>16.107770065916977</v>
      </c>
      <c r="Y3917">
        <v>0</v>
      </c>
      <c r="Z3917">
        <v>0</v>
      </c>
      <c r="AA3917">
        <v>0</v>
      </c>
      <c r="AB3917">
        <v>1.4046811675079636</v>
      </c>
      <c r="AC3917">
        <v>0</v>
      </c>
      <c r="AD3917">
        <v>0</v>
      </c>
      <c r="AE3917">
        <v>17.51245123342494</v>
      </c>
    </row>
    <row r="3918" spans="1:31" x14ac:dyDescent="0.25">
      <c r="A3918">
        <v>1634923</v>
      </c>
      <c r="B3918">
        <v>1</v>
      </c>
      <c r="C3918" t="s">
        <v>80</v>
      </c>
      <c r="D3918" t="s">
        <v>94</v>
      </c>
      <c r="E3918" t="s">
        <v>178</v>
      </c>
      <c r="F3918" t="s">
        <v>11382</v>
      </c>
      <c r="G3918" t="s">
        <v>675</v>
      </c>
      <c r="H3918" t="s">
        <v>149</v>
      </c>
      <c r="I3918" t="s">
        <v>135</v>
      </c>
      <c r="J3918" t="s">
        <v>136</v>
      </c>
      <c r="K3918" t="s">
        <v>137</v>
      </c>
      <c r="L3918" t="s">
        <v>11383</v>
      </c>
      <c r="M3918" t="s">
        <v>11384</v>
      </c>
      <c r="N3918">
        <v>1.757222222</v>
      </c>
      <c r="O3918">
        <v>0</v>
      </c>
      <c r="P3918">
        <v>61</v>
      </c>
      <c r="Q3918">
        <v>0</v>
      </c>
      <c r="R3918">
        <v>0</v>
      </c>
      <c r="S3918">
        <v>0</v>
      </c>
      <c r="T3918">
        <v>4</v>
      </c>
      <c r="U3918">
        <v>0</v>
      </c>
      <c r="V3918">
        <v>0</v>
      </c>
      <c r="W3918">
        <v>0</v>
      </c>
      <c r="X3918">
        <v>27.952308413284772</v>
      </c>
      <c r="Y3918">
        <v>0</v>
      </c>
      <c r="Z3918">
        <v>0</v>
      </c>
      <c r="AA3918">
        <v>0</v>
      </c>
      <c r="AB3918">
        <v>4.0996403581069059</v>
      </c>
      <c r="AC3918">
        <v>0</v>
      </c>
      <c r="AD3918">
        <v>0</v>
      </c>
      <c r="AE3918">
        <v>32.051948771391679</v>
      </c>
    </row>
    <row r="3919" spans="1:31" x14ac:dyDescent="0.25">
      <c r="A3919">
        <v>1633589</v>
      </c>
      <c r="B3919">
        <v>1</v>
      </c>
      <c r="C3919" t="s">
        <v>81</v>
      </c>
      <c r="D3919" t="s">
        <v>128</v>
      </c>
      <c r="E3919" t="s">
        <v>178</v>
      </c>
      <c r="F3919" t="s">
        <v>11385</v>
      </c>
      <c r="G3919" t="s">
        <v>187</v>
      </c>
      <c r="H3919" t="s">
        <v>149</v>
      </c>
      <c r="I3919" t="s">
        <v>135</v>
      </c>
      <c r="J3919" t="s">
        <v>136</v>
      </c>
      <c r="K3919" t="s">
        <v>137</v>
      </c>
      <c r="L3919" t="s">
        <v>11386</v>
      </c>
      <c r="M3919" t="s">
        <v>11387</v>
      </c>
      <c r="N3919">
        <v>25.329166665999999</v>
      </c>
      <c r="O3919">
        <v>0</v>
      </c>
      <c r="P3919">
        <v>62</v>
      </c>
      <c r="Q3919">
        <v>0</v>
      </c>
      <c r="R3919">
        <v>7</v>
      </c>
      <c r="S3919">
        <v>0</v>
      </c>
      <c r="T3919">
        <v>4</v>
      </c>
      <c r="U3919">
        <v>0</v>
      </c>
      <c r="V3919">
        <v>0</v>
      </c>
      <c r="W3919">
        <v>0</v>
      </c>
      <c r="X3919">
        <v>267.60387434698396</v>
      </c>
      <c r="Y3919">
        <v>0</v>
      </c>
      <c r="Z3919">
        <v>24.840704892833134</v>
      </c>
      <c r="AA3919">
        <v>0</v>
      </c>
      <c r="AB3919">
        <v>68.260551407192281</v>
      </c>
      <c r="AC3919">
        <v>0</v>
      </c>
      <c r="AD3919">
        <v>0</v>
      </c>
      <c r="AE3919">
        <v>360.70513064700936</v>
      </c>
    </row>
    <row r="3920" spans="1:31" x14ac:dyDescent="0.25">
      <c r="A3920">
        <v>1633695</v>
      </c>
      <c r="B3920">
        <v>1</v>
      </c>
      <c r="C3920" t="s">
        <v>81</v>
      </c>
      <c r="D3920" t="s">
        <v>118</v>
      </c>
      <c r="E3920" t="s">
        <v>178</v>
      </c>
      <c r="F3920" t="s">
        <v>4707</v>
      </c>
      <c r="G3920" t="s">
        <v>403</v>
      </c>
      <c r="H3920" t="s">
        <v>149</v>
      </c>
      <c r="I3920" t="s">
        <v>135</v>
      </c>
      <c r="J3920" t="s">
        <v>136</v>
      </c>
      <c r="K3920" t="s">
        <v>137</v>
      </c>
      <c r="L3920" t="s">
        <v>11388</v>
      </c>
      <c r="M3920" t="s">
        <v>11389</v>
      </c>
      <c r="N3920">
        <v>2.6316666660000001</v>
      </c>
      <c r="O3920">
        <v>0</v>
      </c>
      <c r="P3920">
        <v>25</v>
      </c>
      <c r="Q3920">
        <v>0</v>
      </c>
      <c r="R3920">
        <v>0</v>
      </c>
      <c r="S3920">
        <v>0</v>
      </c>
      <c r="T3920">
        <v>3</v>
      </c>
      <c r="U3920">
        <v>0</v>
      </c>
      <c r="V3920">
        <v>0</v>
      </c>
      <c r="W3920">
        <v>0</v>
      </c>
      <c r="X3920">
        <v>8.1943798761900819</v>
      </c>
      <c r="Y3920">
        <v>0</v>
      </c>
      <c r="Z3920">
        <v>0</v>
      </c>
      <c r="AA3920">
        <v>0</v>
      </c>
      <c r="AB3920">
        <v>3.3283734864093666</v>
      </c>
      <c r="AC3920">
        <v>0</v>
      </c>
      <c r="AD3920">
        <v>0</v>
      </c>
      <c r="AE3920">
        <v>11.522753362599449</v>
      </c>
    </row>
    <row r="3921" spans="1:31" x14ac:dyDescent="0.25">
      <c r="A3921">
        <v>1634671</v>
      </c>
      <c r="B3921">
        <v>1</v>
      </c>
      <c r="C3921" t="s">
        <v>81</v>
      </c>
      <c r="D3921" t="s">
        <v>120</v>
      </c>
      <c r="E3921" t="s">
        <v>204</v>
      </c>
      <c r="F3921" t="s">
        <v>11390</v>
      </c>
      <c r="G3921" t="s">
        <v>161</v>
      </c>
      <c r="H3921" t="s">
        <v>134</v>
      </c>
      <c r="I3921" t="s">
        <v>135</v>
      </c>
      <c r="J3921" t="s">
        <v>136</v>
      </c>
      <c r="K3921" t="s">
        <v>137</v>
      </c>
      <c r="L3921" t="s">
        <v>11391</v>
      </c>
      <c r="M3921" t="s">
        <v>11392</v>
      </c>
      <c r="N3921">
        <v>9.2666666660000008</v>
      </c>
      <c r="O3921">
        <v>0</v>
      </c>
      <c r="P3921">
        <v>0</v>
      </c>
      <c r="Q3921">
        <v>76</v>
      </c>
      <c r="R3921">
        <v>0</v>
      </c>
      <c r="S3921">
        <v>3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2067.6703568596863</v>
      </c>
      <c r="Z3921">
        <v>0</v>
      </c>
      <c r="AA3921">
        <v>16.911682258919502</v>
      </c>
      <c r="AB3921">
        <v>0</v>
      </c>
      <c r="AC3921">
        <v>0</v>
      </c>
      <c r="AD3921">
        <v>0</v>
      </c>
      <c r="AE3921">
        <v>2084.5820391186057</v>
      </c>
    </row>
    <row r="3922" spans="1:31" x14ac:dyDescent="0.25">
      <c r="A3922">
        <v>1633675</v>
      </c>
      <c r="B3922">
        <v>1</v>
      </c>
      <c r="C3922" t="s">
        <v>80</v>
      </c>
      <c r="D3922" t="s">
        <v>82</v>
      </c>
      <c r="E3922" t="s">
        <v>152</v>
      </c>
      <c r="F3922" t="s">
        <v>11393</v>
      </c>
      <c r="G3922" t="s">
        <v>154</v>
      </c>
      <c r="H3922" t="s">
        <v>149</v>
      </c>
      <c r="I3922" t="s">
        <v>135</v>
      </c>
      <c r="J3922" t="s">
        <v>136</v>
      </c>
      <c r="K3922" t="s">
        <v>137</v>
      </c>
      <c r="L3922" t="s">
        <v>11394</v>
      </c>
      <c r="M3922" t="s">
        <v>11395</v>
      </c>
      <c r="N3922">
        <v>8.1583333329999999</v>
      </c>
      <c r="O3922">
        <v>0</v>
      </c>
      <c r="P3922">
        <v>28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65.80697064997257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65.80697064997257</v>
      </c>
    </row>
    <row r="3923" spans="1:31" x14ac:dyDescent="0.25">
      <c r="A3923">
        <v>1633320</v>
      </c>
      <c r="B3923">
        <v>1</v>
      </c>
      <c r="C3923" t="s">
        <v>81</v>
      </c>
      <c r="D3923" t="s">
        <v>112</v>
      </c>
      <c r="E3923" t="s">
        <v>140</v>
      </c>
      <c r="F3923" t="s">
        <v>10563</v>
      </c>
      <c r="G3923" t="s">
        <v>161</v>
      </c>
      <c r="H3923" t="s">
        <v>134</v>
      </c>
      <c r="I3923" t="s">
        <v>135</v>
      </c>
      <c r="J3923" t="s">
        <v>136</v>
      </c>
      <c r="K3923" t="s">
        <v>137</v>
      </c>
      <c r="L3923" t="s">
        <v>11396</v>
      </c>
      <c r="M3923" t="s">
        <v>10391</v>
      </c>
      <c r="N3923">
        <v>8.1111111E-2</v>
      </c>
      <c r="O3923">
        <v>0</v>
      </c>
      <c r="P3923">
        <v>884</v>
      </c>
      <c r="Q3923">
        <v>2</v>
      </c>
      <c r="R3923">
        <v>63</v>
      </c>
      <c r="S3923">
        <v>9</v>
      </c>
      <c r="T3923">
        <v>31</v>
      </c>
      <c r="U3923">
        <v>0</v>
      </c>
      <c r="V3923">
        <v>0</v>
      </c>
      <c r="W3923">
        <v>0</v>
      </c>
      <c r="X3923">
        <v>4.450656792450526</v>
      </c>
      <c r="Y3923">
        <v>0.30822260818619995</v>
      </c>
      <c r="Z3923">
        <v>0.65446362543453895</v>
      </c>
      <c r="AA3923">
        <v>1.0006206508870519</v>
      </c>
      <c r="AB3923">
        <v>0.52236648945159336</v>
      </c>
      <c r="AC3923">
        <v>0</v>
      </c>
      <c r="AD3923">
        <v>0</v>
      </c>
      <c r="AE3923">
        <v>6.9363301664099097</v>
      </c>
    </row>
    <row r="3924" spans="1:31" x14ac:dyDescent="0.25">
      <c r="A3924">
        <v>1634720</v>
      </c>
      <c r="B3924">
        <v>1</v>
      </c>
      <c r="C3924" t="s">
        <v>80</v>
      </c>
      <c r="D3924" t="s">
        <v>93</v>
      </c>
      <c r="E3924" t="s">
        <v>178</v>
      </c>
      <c r="F3924" t="s">
        <v>11397</v>
      </c>
      <c r="G3924" t="s">
        <v>227</v>
      </c>
      <c r="H3924" t="s">
        <v>149</v>
      </c>
      <c r="I3924" t="s">
        <v>135</v>
      </c>
      <c r="J3924" t="s">
        <v>136</v>
      </c>
      <c r="K3924" t="s">
        <v>137</v>
      </c>
      <c r="L3924" t="s">
        <v>11398</v>
      </c>
      <c r="M3924" t="s">
        <v>10628</v>
      </c>
      <c r="N3924">
        <v>3.9505555550000002</v>
      </c>
      <c r="O3924">
        <v>0</v>
      </c>
      <c r="P3924">
        <v>28</v>
      </c>
      <c r="Q3924">
        <v>0</v>
      </c>
      <c r="R3924">
        <v>0</v>
      </c>
      <c r="S3924">
        <v>0</v>
      </c>
      <c r="T3924">
        <v>1</v>
      </c>
      <c r="U3924">
        <v>0</v>
      </c>
      <c r="V3924">
        <v>0</v>
      </c>
      <c r="W3924">
        <v>0</v>
      </c>
      <c r="X3924">
        <v>18.456004335524437</v>
      </c>
      <c r="Y3924">
        <v>0</v>
      </c>
      <c r="Z3924">
        <v>0</v>
      </c>
      <c r="AA3924">
        <v>0</v>
      </c>
      <c r="AB3924">
        <v>2.1248264532908335E-3</v>
      </c>
      <c r="AC3924">
        <v>0</v>
      </c>
      <c r="AD3924">
        <v>0</v>
      </c>
      <c r="AE3924">
        <v>18.458129161977727</v>
      </c>
    </row>
    <row r="3925" spans="1:31" x14ac:dyDescent="0.25">
      <c r="A3925">
        <v>1633698</v>
      </c>
      <c r="B3925">
        <v>1</v>
      </c>
      <c r="C3925" t="s">
        <v>80</v>
      </c>
      <c r="D3925" t="s">
        <v>92</v>
      </c>
      <c r="E3925" t="s">
        <v>362</v>
      </c>
      <c r="F3925" t="s">
        <v>10831</v>
      </c>
      <c r="G3925" t="s">
        <v>900</v>
      </c>
      <c r="H3925" t="s">
        <v>149</v>
      </c>
      <c r="I3925" t="s">
        <v>135</v>
      </c>
      <c r="J3925" t="s">
        <v>136</v>
      </c>
      <c r="K3925" t="s">
        <v>137</v>
      </c>
      <c r="L3925" t="s">
        <v>11399</v>
      </c>
      <c r="M3925" t="s">
        <v>11400</v>
      </c>
      <c r="N3925">
        <v>3.3627777769999998</v>
      </c>
      <c r="O3925">
        <v>0</v>
      </c>
      <c r="P3925">
        <v>21</v>
      </c>
      <c r="Q3925">
        <v>0</v>
      </c>
      <c r="R3925">
        <v>0</v>
      </c>
      <c r="S3925">
        <v>0</v>
      </c>
      <c r="T3925">
        <v>2</v>
      </c>
      <c r="U3925">
        <v>0</v>
      </c>
      <c r="V3925">
        <v>0</v>
      </c>
      <c r="W3925">
        <v>0</v>
      </c>
      <c r="X3925">
        <v>19.95074142452895</v>
      </c>
      <c r="Y3925">
        <v>0</v>
      </c>
      <c r="Z3925">
        <v>0</v>
      </c>
      <c r="AA3925">
        <v>0</v>
      </c>
      <c r="AB3925">
        <v>15.321128265397064</v>
      </c>
      <c r="AC3925">
        <v>0</v>
      </c>
      <c r="AD3925">
        <v>0</v>
      </c>
      <c r="AE3925">
        <v>35.271869689926014</v>
      </c>
    </row>
    <row r="3926" spans="1:31" x14ac:dyDescent="0.25">
      <c r="A3926">
        <v>1634694</v>
      </c>
      <c r="B3926">
        <v>1</v>
      </c>
      <c r="C3926" t="s">
        <v>81</v>
      </c>
      <c r="D3926" t="s">
        <v>113</v>
      </c>
      <c r="E3926" t="s">
        <v>152</v>
      </c>
      <c r="F3926" t="s">
        <v>11401</v>
      </c>
      <c r="G3926" t="s">
        <v>168</v>
      </c>
      <c r="H3926" t="s">
        <v>149</v>
      </c>
      <c r="I3926" t="s">
        <v>135</v>
      </c>
      <c r="J3926" t="s">
        <v>136</v>
      </c>
      <c r="K3926" t="s">
        <v>137</v>
      </c>
      <c r="L3926" t="s">
        <v>11402</v>
      </c>
      <c r="M3926" t="s">
        <v>11403</v>
      </c>
      <c r="N3926">
        <v>3.3741666659999998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0.42455339933979508</v>
      </c>
      <c r="AC3926">
        <v>0</v>
      </c>
      <c r="AD3926">
        <v>0</v>
      </c>
      <c r="AE3926">
        <v>0.42455339933979508</v>
      </c>
    </row>
    <row r="3927" spans="1:31" x14ac:dyDescent="0.25">
      <c r="A3927">
        <v>1633506</v>
      </c>
      <c r="B3927">
        <v>1</v>
      </c>
      <c r="C3927" t="s">
        <v>80</v>
      </c>
      <c r="D3927" t="s">
        <v>106</v>
      </c>
      <c r="E3927" t="s">
        <v>204</v>
      </c>
      <c r="F3927" t="s">
        <v>11404</v>
      </c>
      <c r="G3927" t="s">
        <v>161</v>
      </c>
      <c r="H3927" t="s">
        <v>134</v>
      </c>
      <c r="I3927" t="s">
        <v>135</v>
      </c>
      <c r="J3927" t="s">
        <v>136</v>
      </c>
      <c r="K3927" t="s">
        <v>137</v>
      </c>
      <c r="L3927" t="s">
        <v>11405</v>
      </c>
      <c r="M3927" t="s">
        <v>11406</v>
      </c>
      <c r="N3927">
        <v>3.1494444439999998</v>
      </c>
      <c r="O3927">
        <v>0</v>
      </c>
      <c r="P3927">
        <v>1233</v>
      </c>
      <c r="Q3927">
        <v>20</v>
      </c>
      <c r="R3927">
        <v>147</v>
      </c>
      <c r="S3927">
        <v>12</v>
      </c>
      <c r="T3927">
        <v>249</v>
      </c>
      <c r="U3927">
        <v>0</v>
      </c>
      <c r="V3927">
        <v>0</v>
      </c>
      <c r="W3927">
        <v>0</v>
      </c>
      <c r="X3927">
        <v>537.37449667280976</v>
      </c>
      <c r="Y3927">
        <v>41.753766921522462</v>
      </c>
      <c r="Z3927">
        <v>41.979182060730267</v>
      </c>
      <c r="AA3927">
        <v>174.8675020506374</v>
      </c>
      <c r="AB3927">
        <v>373.43870189649181</v>
      </c>
      <c r="AC3927">
        <v>0</v>
      </c>
      <c r="AD3927">
        <v>0</v>
      </c>
      <c r="AE3927">
        <v>1169.4136496021918</v>
      </c>
    </row>
    <row r="3928" spans="1:31" x14ac:dyDescent="0.25">
      <c r="A3928">
        <v>1634906</v>
      </c>
      <c r="B3928">
        <v>1</v>
      </c>
      <c r="C3928" t="s">
        <v>81</v>
      </c>
      <c r="D3928" t="s">
        <v>112</v>
      </c>
      <c r="E3928" t="s">
        <v>178</v>
      </c>
      <c r="F3928" t="s">
        <v>11407</v>
      </c>
      <c r="G3928" t="s">
        <v>227</v>
      </c>
      <c r="H3928" t="s">
        <v>149</v>
      </c>
      <c r="I3928" t="s">
        <v>135</v>
      </c>
      <c r="J3928" t="s">
        <v>136</v>
      </c>
      <c r="K3928" t="s">
        <v>137</v>
      </c>
      <c r="L3928" t="s">
        <v>11408</v>
      </c>
      <c r="M3928" t="s">
        <v>11409</v>
      </c>
      <c r="N3928">
        <v>0.46416666600000001</v>
      </c>
      <c r="O3928">
        <v>0</v>
      </c>
      <c r="P3928">
        <v>302</v>
      </c>
      <c r="Q3928">
        <v>0</v>
      </c>
      <c r="R3928">
        <v>0</v>
      </c>
      <c r="S3928">
        <v>0</v>
      </c>
      <c r="T3928">
        <v>4</v>
      </c>
      <c r="U3928">
        <v>0</v>
      </c>
      <c r="V3928">
        <v>0</v>
      </c>
      <c r="W3928">
        <v>0</v>
      </c>
      <c r="X3928">
        <v>30.558702551332185</v>
      </c>
      <c r="Y3928">
        <v>0</v>
      </c>
      <c r="Z3928">
        <v>0</v>
      </c>
      <c r="AA3928">
        <v>0</v>
      </c>
      <c r="AB3928">
        <v>0.75151590011721103</v>
      </c>
      <c r="AC3928">
        <v>0</v>
      </c>
      <c r="AD3928">
        <v>0</v>
      </c>
      <c r="AE3928">
        <v>31.310218451449398</v>
      </c>
    </row>
    <row r="3929" spans="1:31" x14ac:dyDescent="0.25">
      <c r="A3929">
        <v>1634886</v>
      </c>
      <c r="B3929">
        <v>1</v>
      </c>
      <c r="C3929" t="s">
        <v>80</v>
      </c>
      <c r="D3929" t="s">
        <v>85</v>
      </c>
      <c r="E3929" t="s">
        <v>178</v>
      </c>
      <c r="F3929" t="s">
        <v>11410</v>
      </c>
      <c r="G3929" t="s">
        <v>187</v>
      </c>
      <c r="H3929" t="s">
        <v>149</v>
      </c>
      <c r="I3929" t="s">
        <v>135</v>
      </c>
      <c r="J3929" t="s">
        <v>136</v>
      </c>
      <c r="K3929" t="s">
        <v>137</v>
      </c>
      <c r="L3929" t="s">
        <v>11411</v>
      </c>
      <c r="M3929" t="s">
        <v>11412</v>
      </c>
      <c r="N3929">
        <v>1.551666666</v>
      </c>
      <c r="O3929">
        <v>0</v>
      </c>
      <c r="P3929">
        <v>134</v>
      </c>
      <c r="Q3929">
        <v>0</v>
      </c>
      <c r="R3929">
        <v>0</v>
      </c>
      <c r="S3929">
        <v>0</v>
      </c>
      <c r="T3929">
        <v>13</v>
      </c>
      <c r="U3929">
        <v>0</v>
      </c>
      <c r="V3929">
        <v>0</v>
      </c>
      <c r="W3929">
        <v>0</v>
      </c>
      <c r="X3929">
        <v>125.44004791420406</v>
      </c>
      <c r="Y3929">
        <v>0</v>
      </c>
      <c r="Z3929">
        <v>0</v>
      </c>
      <c r="AA3929">
        <v>0</v>
      </c>
      <c r="AB3929">
        <v>11.91318694006957</v>
      </c>
      <c r="AC3929">
        <v>0</v>
      </c>
      <c r="AD3929">
        <v>0</v>
      </c>
      <c r="AE3929">
        <v>137.35323485427364</v>
      </c>
    </row>
    <row r="3930" spans="1:31" x14ac:dyDescent="0.25">
      <c r="A3930">
        <v>1633555</v>
      </c>
      <c r="B3930">
        <v>1</v>
      </c>
      <c r="C3930" t="s">
        <v>80</v>
      </c>
      <c r="D3930" t="s">
        <v>90</v>
      </c>
      <c r="E3930" t="s">
        <v>152</v>
      </c>
      <c r="F3930" t="s">
        <v>11413</v>
      </c>
      <c r="G3930" t="s">
        <v>507</v>
      </c>
      <c r="H3930" t="s">
        <v>149</v>
      </c>
      <c r="I3930" t="s">
        <v>135</v>
      </c>
      <c r="J3930" t="s">
        <v>136</v>
      </c>
      <c r="K3930" t="s">
        <v>137</v>
      </c>
      <c r="L3930" t="s">
        <v>11414</v>
      </c>
      <c r="M3930" t="s">
        <v>11415</v>
      </c>
      <c r="N3930">
        <v>4.8099999999999996</v>
      </c>
      <c r="O3930">
        <v>0</v>
      </c>
      <c r="P3930">
        <v>6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</v>
      </c>
      <c r="W3930">
        <v>0</v>
      </c>
      <c r="X3930">
        <v>7.4408605025087162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23.221956458555333</v>
      </c>
      <c r="AE3930">
        <v>30.662816961064049</v>
      </c>
    </row>
    <row r="3931" spans="1:31" x14ac:dyDescent="0.25">
      <c r="A3931">
        <v>1634714</v>
      </c>
      <c r="B3931">
        <v>1</v>
      </c>
      <c r="C3931" t="s">
        <v>80</v>
      </c>
      <c r="D3931" t="s">
        <v>93</v>
      </c>
      <c r="E3931" t="s">
        <v>178</v>
      </c>
      <c r="F3931" t="s">
        <v>11416</v>
      </c>
      <c r="G3931" t="s">
        <v>227</v>
      </c>
      <c r="H3931" t="s">
        <v>149</v>
      </c>
      <c r="I3931" t="s">
        <v>135</v>
      </c>
      <c r="J3931" t="s">
        <v>136</v>
      </c>
      <c r="K3931" t="s">
        <v>137</v>
      </c>
      <c r="L3931" t="s">
        <v>11417</v>
      </c>
      <c r="M3931" t="s">
        <v>11418</v>
      </c>
      <c r="N3931">
        <v>3.8933333330000002</v>
      </c>
      <c r="O3931">
        <v>0</v>
      </c>
      <c r="P3931">
        <v>20</v>
      </c>
      <c r="Q3931">
        <v>0</v>
      </c>
      <c r="R3931">
        <v>0</v>
      </c>
      <c r="S3931">
        <v>0</v>
      </c>
      <c r="T3931">
        <v>3</v>
      </c>
      <c r="U3931">
        <v>0</v>
      </c>
      <c r="V3931">
        <v>0</v>
      </c>
      <c r="W3931">
        <v>0</v>
      </c>
      <c r="X3931">
        <v>15.08378694266951</v>
      </c>
      <c r="Y3931">
        <v>0</v>
      </c>
      <c r="Z3931">
        <v>0</v>
      </c>
      <c r="AA3931">
        <v>0</v>
      </c>
      <c r="AB3931">
        <v>11.265598727697144</v>
      </c>
      <c r="AC3931">
        <v>0</v>
      </c>
      <c r="AD3931">
        <v>0</v>
      </c>
      <c r="AE3931">
        <v>26.349385670366654</v>
      </c>
    </row>
    <row r="3932" spans="1:31" x14ac:dyDescent="0.25">
      <c r="A3932">
        <v>1633532</v>
      </c>
      <c r="B3932">
        <v>1</v>
      </c>
      <c r="C3932" t="s">
        <v>81</v>
      </c>
      <c r="D3932" t="s">
        <v>128</v>
      </c>
      <c r="E3932" t="s">
        <v>140</v>
      </c>
      <c r="F3932" t="s">
        <v>2237</v>
      </c>
      <c r="G3932" t="s">
        <v>161</v>
      </c>
      <c r="H3932" t="s">
        <v>134</v>
      </c>
      <c r="I3932" t="s">
        <v>135</v>
      </c>
      <c r="J3932" t="s">
        <v>136</v>
      </c>
      <c r="K3932" t="s">
        <v>137</v>
      </c>
      <c r="L3932" t="s">
        <v>11419</v>
      </c>
      <c r="M3932" t="s">
        <v>11420</v>
      </c>
      <c r="N3932">
        <v>0.59805555499999996</v>
      </c>
      <c r="O3932">
        <v>0</v>
      </c>
      <c r="P3932">
        <v>1002</v>
      </c>
      <c r="Q3932">
        <v>3</v>
      </c>
      <c r="R3932">
        <v>12</v>
      </c>
      <c r="S3932">
        <v>13</v>
      </c>
      <c r="T3932">
        <v>127</v>
      </c>
      <c r="U3932">
        <v>0</v>
      </c>
      <c r="V3932">
        <v>0</v>
      </c>
      <c r="W3932">
        <v>0</v>
      </c>
      <c r="X3932">
        <v>80.219366471378734</v>
      </c>
      <c r="Y3932">
        <v>28.644176372850044</v>
      </c>
      <c r="Z3932">
        <v>3.8034677400091472</v>
      </c>
      <c r="AA3932">
        <v>34.380563768212369</v>
      </c>
      <c r="AB3932">
        <v>39.346027033249612</v>
      </c>
      <c r="AC3932">
        <v>0</v>
      </c>
      <c r="AD3932">
        <v>0</v>
      </c>
      <c r="AE3932">
        <v>186.3936013856999</v>
      </c>
    </row>
    <row r="3933" spans="1:31" x14ac:dyDescent="0.25">
      <c r="A3933">
        <v>1634737</v>
      </c>
      <c r="B3933">
        <v>1</v>
      </c>
      <c r="C3933" t="s">
        <v>80</v>
      </c>
      <c r="D3933" t="s">
        <v>93</v>
      </c>
      <c r="E3933" t="s">
        <v>178</v>
      </c>
      <c r="F3933" t="s">
        <v>10265</v>
      </c>
      <c r="G3933" t="s">
        <v>227</v>
      </c>
      <c r="H3933" t="s">
        <v>149</v>
      </c>
      <c r="I3933" t="s">
        <v>135</v>
      </c>
      <c r="J3933" t="s">
        <v>136</v>
      </c>
      <c r="K3933" t="s">
        <v>137</v>
      </c>
      <c r="L3933" t="s">
        <v>11421</v>
      </c>
      <c r="M3933" t="s">
        <v>11422</v>
      </c>
      <c r="N3933">
        <v>2.8516666659999999</v>
      </c>
      <c r="O3933">
        <v>0</v>
      </c>
      <c r="P3933">
        <v>1</v>
      </c>
      <c r="Q3933">
        <v>0</v>
      </c>
      <c r="R3933">
        <v>9</v>
      </c>
      <c r="S3933">
        <v>0</v>
      </c>
      <c r="T3933">
        <v>2</v>
      </c>
      <c r="U3933">
        <v>0</v>
      </c>
      <c r="V3933">
        <v>0</v>
      </c>
      <c r="W3933">
        <v>0</v>
      </c>
      <c r="X3933">
        <v>2.3855404345150886</v>
      </c>
      <c r="Y3933">
        <v>0</v>
      </c>
      <c r="Z3933">
        <v>6.6502334148860465</v>
      </c>
      <c r="AA3933">
        <v>0</v>
      </c>
      <c r="AB3933">
        <v>1.5951613696938893</v>
      </c>
      <c r="AC3933">
        <v>0</v>
      </c>
      <c r="AD3933">
        <v>0</v>
      </c>
      <c r="AE3933">
        <v>10.630935219095024</v>
      </c>
    </row>
    <row r="3934" spans="1:31" x14ac:dyDescent="0.25">
      <c r="A3934">
        <v>1633655</v>
      </c>
      <c r="B3934">
        <v>1</v>
      </c>
      <c r="C3934" t="s">
        <v>81</v>
      </c>
      <c r="D3934" t="s">
        <v>113</v>
      </c>
      <c r="E3934" t="s">
        <v>131</v>
      </c>
      <c r="F3934" t="s">
        <v>11423</v>
      </c>
      <c r="G3934" t="s">
        <v>142</v>
      </c>
      <c r="H3934" t="s">
        <v>134</v>
      </c>
      <c r="I3934" t="s">
        <v>135</v>
      </c>
      <c r="J3934" t="s">
        <v>136</v>
      </c>
      <c r="K3934" t="s">
        <v>143</v>
      </c>
      <c r="L3934" t="s">
        <v>11424</v>
      </c>
      <c r="M3934" t="s">
        <v>10597</v>
      </c>
      <c r="N3934">
        <v>0.87555555500000004</v>
      </c>
      <c r="O3934">
        <v>0</v>
      </c>
      <c r="P3934">
        <v>0</v>
      </c>
      <c r="Q3934">
        <v>1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0.77181783705853335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0.77181783705853335</v>
      </c>
    </row>
    <row r="3935" spans="1:31" x14ac:dyDescent="0.25">
      <c r="A3935">
        <v>1633824</v>
      </c>
      <c r="B3935">
        <v>1</v>
      </c>
      <c r="C3935" t="s">
        <v>80</v>
      </c>
      <c r="D3935" t="s">
        <v>90</v>
      </c>
      <c r="E3935" t="s">
        <v>178</v>
      </c>
      <c r="F3935" t="s">
        <v>11425</v>
      </c>
      <c r="G3935" t="s">
        <v>148</v>
      </c>
      <c r="H3935" t="s">
        <v>149</v>
      </c>
      <c r="I3935" t="s">
        <v>135</v>
      </c>
      <c r="J3935" t="s">
        <v>136</v>
      </c>
      <c r="K3935" t="s">
        <v>143</v>
      </c>
      <c r="L3935" t="s">
        <v>11426</v>
      </c>
      <c r="M3935" t="s">
        <v>11427</v>
      </c>
      <c r="N3935">
        <v>5.5582888879999999</v>
      </c>
      <c r="O3935">
        <v>0</v>
      </c>
      <c r="P3935">
        <v>92</v>
      </c>
      <c r="Q3935">
        <v>0</v>
      </c>
      <c r="R3935">
        <v>0</v>
      </c>
      <c r="S3935">
        <v>0</v>
      </c>
      <c r="T3935">
        <v>14</v>
      </c>
      <c r="U3935">
        <v>0</v>
      </c>
      <c r="V3935">
        <v>0</v>
      </c>
      <c r="W3935">
        <v>0</v>
      </c>
      <c r="X3935">
        <v>159.07790725868702</v>
      </c>
      <c r="Y3935">
        <v>0</v>
      </c>
      <c r="Z3935">
        <v>0</v>
      </c>
      <c r="AA3935">
        <v>0</v>
      </c>
      <c r="AB3935">
        <v>35.393822666495439</v>
      </c>
      <c r="AC3935">
        <v>0</v>
      </c>
      <c r="AD3935">
        <v>0</v>
      </c>
      <c r="AE3935">
        <v>194.47172992518244</v>
      </c>
    </row>
    <row r="3936" spans="1:31" x14ac:dyDescent="0.25">
      <c r="A3936">
        <v>1633326</v>
      </c>
      <c r="B3936">
        <v>1</v>
      </c>
      <c r="C3936" t="s">
        <v>81</v>
      </c>
      <c r="D3936" t="s">
        <v>122</v>
      </c>
      <c r="E3936" t="s">
        <v>131</v>
      </c>
      <c r="F3936" t="s">
        <v>11428</v>
      </c>
      <c r="G3936" t="s">
        <v>1992</v>
      </c>
      <c r="H3936" t="s">
        <v>134</v>
      </c>
      <c r="I3936" t="s">
        <v>135</v>
      </c>
      <c r="J3936" t="s">
        <v>136</v>
      </c>
      <c r="K3936" t="s">
        <v>137</v>
      </c>
      <c r="L3936" t="s">
        <v>11429</v>
      </c>
      <c r="M3936" t="s">
        <v>11430</v>
      </c>
      <c r="N3936">
        <v>1.2952777769999999</v>
      </c>
      <c r="O3936">
        <v>0</v>
      </c>
      <c r="P3936">
        <v>346</v>
      </c>
      <c r="Q3936">
        <v>0</v>
      </c>
      <c r="R3936">
        <v>0</v>
      </c>
      <c r="S3936">
        <v>0</v>
      </c>
      <c r="T3936">
        <v>34</v>
      </c>
      <c r="U3936">
        <v>0</v>
      </c>
      <c r="V3936">
        <v>1</v>
      </c>
      <c r="W3936">
        <v>0</v>
      </c>
      <c r="X3936">
        <v>86.334323156239293</v>
      </c>
      <c r="Y3936">
        <v>0</v>
      </c>
      <c r="Z3936">
        <v>0</v>
      </c>
      <c r="AA3936">
        <v>0</v>
      </c>
      <c r="AB3936">
        <v>10.805223802328321</v>
      </c>
      <c r="AC3936">
        <v>0</v>
      </c>
      <c r="AD3936">
        <v>2.9175018221667628</v>
      </c>
      <c r="AE3936">
        <v>100.05704878073439</v>
      </c>
    </row>
    <row r="3937" spans="1:31" x14ac:dyDescent="0.25">
      <c r="A3937">
        <v>1634949</v>
      </c>
      <c r="B3937">
        <v>1</v>
      </c>
      <c r="C3937" t="s">
        <v>81</v>
      </c>
      <c r="D3937" t="s">
        <v>128</v>
      </c>
      <c r="E3937" t="s">
        <v>152</v>
      </c>
      <c r="F3937" t="s">
        <v>11431</v>
      </c>
      <c r="G3937" t="s">
        <v>154</v>
      </c>
      <c r="H3937" t="s">
        <v>149</v>
      </c>
      <c r="I3937" t="s">
        <v>135</v>
      </c>
      <c r="J3937" t="s">
        <v>136</v>
      </c>
      <c r="K3937" t="s">
        <v>137</v>
      </c>
      <c r="L3937" t="s">
        <v>11432</v>
      </c>
      <c r="M3937" t="s">
        <v>11433</v>
      </c>
      <c r="N3937">
        <v>3.068333333</v>
      </c>
      <c r="O3937">
        <v>0</v>
      </c>
      <c r="P3937">
        <v>2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3.211327169860974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3.211327169860974</v>
      </c>
    </row>
    <row r="3938" spans="1:31" x14ac:dyDescent="0.25">
      <c r="A3938">
        <v>1633612</v>
      </c>
      <c r="B3938">
        <v>1</v>
      </c>
      <c r="C3938" t="s">
        <v>80</v>
      </c>
      <c r="D3938" t="s">
        <v>96</v>
      </c>
      <c r="E3938" t="s">
        <v>146</v>
      </c>
      <c r="F3938" t="s">
        <v>10964</v>
      </c>
      <c r="G3938" t="s">
        <v>142</v>
      </c>
      <c r="H3938" t="s">
        <v>149</v>
      </c>
      <c r="I3938" t="s">
        <v>135</v>
      </c>
      <c r="J3938" t="s">
        <v>136</v>
      </c>
      <c r="K3938" t="s">
        <v>143</v>
      </c>
      <c r="L3938" t="s">
        <v>11434</v>
      </c>
      <c r="M3938" t="s">
        <v>11435</v>
      </c>
      <c r="N3938">
        <v>0.199444444</v>
      </c>
      <c r="O3938">
        <v>0</v>
      </c>
      <c r="P3938">
        <v>264</v>
      </c>
      <c r="Q3938">
        <v>0</v>
      </c>
      <c r="R3938">
        <v>0</v>
      </c>
      <c r="S3938">
        <v>0</v>
      </c>
      <c r="T3938">
        <v>10</v>
      </c>
      <c r="U3938">
        <v>0</v>
      </c>
      <c r="V3938">
        <v>0</v>
      </c>
      <c r="W3938">
        <v>0</v>
      </c>
      <c r="X3938">
        <v>15.051498765497122</v>
      </c>
      <c r="Y3938">
        <v>0</v>
      </c>
      <c r="Z3938">
        <v>0</v>
      </c>
      <c r="AA3938">
        <v>0</v>
      </c>
      <c r="AB3938">
        <v>2.3073927537571812</v>
      </c>
      <c r="AC3938">
        <v>0</v>
      </c>
      <c r="AD3938">
        <v>0</v>
      </c>
      <c r="AE3938">
        <v>17.358891519254303</v>
      </c>
    </row>
    <row r="3939" spans="1:31" x14ac:dyDescent="0.25">
      <c r="A3939">
        <v>1633575</v>
      </c>
      <c r="B3939">
        <v>1</v>
      </c>
      <c r="C3939" t="s">
        <v>80</v>
      </c>
      <c r="D3939" t="s">
        <v>82</v>
      </c>
      <c r="E3939" t="s">
        <v>152</v>
      </c>
      <c r="F3939" t="s">
        <v>11436</v>
      </c>
      <c r="G3939" t="s">
        <v>507</v>
      </c>
      <c r="H3939" t="s">
        <v>149</v>
      </c>
      <c r="I3939" t="s">
        <v>135</v>
      </c>
      <c r="J3939" t="s">
        <v>136</v>
      </c>
      <c r="K3939" t="s">
        <v>137</v>
      </c>
      <c r="L3939" t="s">
        <v>11437</v>
      </c>
      <c r="M3939" t="s">
        <v>11438</v>
      </c>
      <c r="N3939">
        <v>2.363888888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1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1.6312481665664167</v>
      </c>
      <c r="AC3939">
        <v>0</v>
      </c>
      <c r="AD3939">
        <v>0</v>
      </c>
      <c r="AE3939">
        <v>1.6312481665664167</v>
      </c>
    </row>
    <row r="3940" spans="1:31" x14ac:dyDescent="0.25">
      <c r="A3940">
        <v>1633861</v>
      </c>
      <c r="B3940">
        <v>1</v>
      </c>
      <c r="C3940" t="s">
        <v>81</v>
      </c>
      <c r="D3940" t="s">
        <v>113</v>
      </c>
      <c r="E3940" t="s">
        <v>178</v>
      </c>
      <c r="F3940" t="s">
        <v>5738</v>
      </c>
      <c r="G3940" t="s">
        <v>227</v>
      </c>
      <c r="H3940" t="s">
        <v>149</v>
      </c>
      <c r="I3940" t="s">
        <v>135</v>
      </c>
      <c r="J3940" t="s">
        <v>136</v>
      </c>
      <c r="K3940" t="s">
        <v>137</v>
      </c>
      <c r="L3940" t="s">
        <v>11439</v>
      </c>
      <c r="M3940" t="s">
        <v>11440</v>
      </c>
      <c r="N3940">
        <v>4.1602777770000001</v>
      </c>
      <c r="O3940">
        <v>0</v>
      </c>
      <c r="P3940">
        <v>11</v>
      </c>
      <c r="Q3940">
        <v>0</v>
      </c>
      <c r="R3940">
        <v>5</v>
      </c>
      <c r="S3940">
        <v>0</v>
      </c>
      <c r="T3940">
        <v>2</v>
      </c>
      <c r="U3940">
        <v>0</v>
      </c>
      <c r="V3940">
        <v>0</v>
      </c>
      <c r="W3940">
        <v>0</v>
      </c>
      <c r="X3940">
        <v>19.734185281575304</v>
      </c>
      <c r="Y3940">
        <v>0</v>
      </c>
      <c r="Z3940">
        <v>1.9793341935652411</v>
      </c>
      <c r="AA3940">
        <v>0</v>
      </c>
      <c r="AB3940">
        <v>1.1062658671504992</v>
      </c>
      <c r="AC3940">
        <v>0</v>
      </c>
      <c r="AD3940">
        <v>0</v>
      </c>
      <c r="AE3940">
        <v>22.819785342291041</v>
      </c>
    </row>
    <row r="3941" spans="1:31" x14ac:dyDescent="0.25">
      <c r="A3941">
        <v>1633718</v>
      </c>
      <c r="B3941">
        <v>1</v>
      </c>
      <c r="C3941" t="s">
        <v>80</v>
      </c>
      <c r="D3941" t="s">
        <v>104</v>
      </c>
      <c r="E3941" t="s">
        <v>131</v>
      </c>
      <c r="F3941" t="s">
        <v>11441</v>
      </c>
      <c r="G3941" t="s">
        <v>195</v>
      </c>
      <c r="H3941" t="s">
        <v>134</v>
      </c>
      <c r="I3941" t="s">
        <v>135</v>
      </c>
      <c r="J3941" t="s">
        <v>136</v>
      </c>
      <c r="K3941" t="s">
        <v>137</v>
      </c>
      <c r="L3941" t="s">
        <v>11442</v>
      </c>
      <c r="M3941" t="s">
        <v>11443</v>
      </c>
      <c r="N3941">
        <v>3.3516666659999999</v>
      </c>
      <c r="O3941">
        <v>0</v>
      </c>
      <c r="P3941">
        <v>25</v>
      </c>
      <c r="Q3941">
        <v>0</v>
      </c>
      <c r="R3941">
        <v>4</v>
      </c>
      <c r="S3941">
        <v>0</v>
      </c>
      <c r="T3941">
        <v>5</v>
      </c>
      <c r="U3941">
        <v>0</v>
      </c>
      <c r="V3941">
        <v>0</v>
      </c>
      <c r="W3941">
        <v>0</v>
      </c>
      <c r="X3941">
        <v>11.415215354301697</v>
      </c>
      <c r="Y3941">
        <v>0</v>
      </c>
      <c r="Z3941">
        <v>3.5734098941094059</v>
      </c>
      <c r="AA3941">
        <v>0</v>
      </c>
      <c r="AB3941">
        <v>25.583671659144656</v>
      </c>
      <c r="AC3941">
        <v>0</v>
      </c>
      <c r="AD3941">
        <v>0</v>
      </c>
      <c r="AE3941">
        <v>40.57229690755576</v>
      </c>
    </row>
    <row r="3942" spans="1:31" x14ac:dyDescent="0.25">
      <c r="A3942">
        <v>1634849</v>
      </c>
      <c r="B3942">
        <v>1</v>
      </c>
      <c r="C3942" t="s">
        <v>81</v>
      </c>
      <c r="D3942" t="s">
        <v>123</v>
      </c>
      <c r="E3942" t="s">
        <v>146</v>
      </c>
      <c r="F3942" t="s">
        <v>11444</v>
      </c>
      <c r="G3942" t="s">
        <v>260</v>
      </c>
      <c r="H3942" t="s">
        <v>149</v>
      </c>
      <c r="I3942" t="s">
        <v>135</v>
      </c>
      <c r="J3942" t="s">
        <v>136</v>
      </c>
      <c r="K3942" t="s">
        <v>137</v>
      </c>
      <c r="L3942" t="s">
        <v>11445</v>
      </c>
      <c r="M3942" t="s">
        <v>11446</v>
      </c>
      <c r="N3942">
        <v>0.63611111099999995</v>
      </c>
      <c r="O3942">
        <v>0</v>
      </c>
      <c r="P3942">
        <v>2</v>
      </c>
      <c r="Q3942">
        <v>0</v>
      </c>
      <c r="R3942">
        <v>37</v>
      </c>
      <c r="S3942">
        <v>0</v>
      </c>
      <c r="T3942">
        <v>4</v>
      </c>
      <c r="U3942">
        <v>0</v>
      </c>
      <c r="V3942">
        <v>0</v>
      </c>
      <c r="W3942">
        <v>0</v>
      </c>
      <c r="X3942">
        <v>7.5469204917199995E-2</v>
      </c>
      <c r="Y3942">
        <v>0</v>
      </c>
      <c r="Z3942">
        <v>9.4448174516647807</v>
      </c>
      <c r="AA3942">
        <v>0</v>
      </c>
      <c r="AB3942">
        <v>2.1748043836975248</v>
      </c>
      <c r="AC3942">
        <v>0</v>
      </c>
      <c r="AD3942">
        <v>0</v>
      </c>
      <c r="AE3942">
        <v>11.695091040279506</v>
      </c>
    </row>
    <row r="3943" spans="1:31" x14ac:dyDescent="0.25">
      <c r="A3943">
        <v>1633521</v>
      </c>
      <c r="B3943">
        <v>1</v>
      </c>
      <c r="C3943" t="s">
        <v>81</v>
      </c>
      <c r="D3943" t="s">
        <v>128</v>
      </c>
      <c r="E3943" t="s">
        <v>178</v>
      </c>
      <c r="F3943" t="s">
        <v>11447</v>
      </c>
      <c r="G3943" t="s">
        <v>227</v>
      </c>
      <c r="H3943" t="s">
        <v>149</v>
      </c>
      <c r="I3943" t="s">
        <v>135</v>
      </c>
      <c r="J3943" t="s">
        <v>136</v>
      </c>
      <c r="K3943" t="s">
        <v>137</v>
      </c>
      <c r="L3943" t="s">
        <v>11448</v>
      </c>
      <c r="M3943" t="s">
        <v>11449</v>
      </c>
      <c r="N3943">
        <v>13.798611111</v>
      </c>
      <c r="O3943">
        <v>0</v>
      </c>
      <c r="P3943">
        <v>147</v>
      </c>
      <c r="Q3943">
        <v>0</v>
      </c>
      <c r="R3943">
        <v>0</v>
      </c>
      <c r="S3943">
        <v>0</v>
      </c>
      <c r="T3943">
        <v>10</v>
      </c>
      <c r="U3943">
        <v>0</v>
      </c>
      <c r="V3943">
        <v>0</v>
      </c>
      <c r="W3943">
        <v>0</v>
      </c>
      <c r="X3943">
        <v>330.97567739165316</v>
      </c>
      <c r="Y3943">
        <v>0</v>
      </c>
      <c r="Z3943">
        <v>0</v>
      </c>
      <c r="AA3943">
        <v>0</v>
      </c>
      <c r="AB3943">
        <v>33.697034185045489</v>
      </c>
      <c r="AC3943">
        <v>0</v>
      </c>
      <c r="AD3943">
        <v>0</v>
      </c>
      <c r="AE3943">
        <v>364.67271157669865</v>
      </c>
    </row>
    <row r="3944" spans="1:31" x14ac:dyDescent="0.25">
      <c r="A3944">
        <v>1634826</v>
      </c>
      <c r="B3944">
        <v>1</v>
      </c>
      <c r="C3944" t="s">
        <v>80</v>
      </c>
      <c r="D3944" t="s">
        <v>82</v>
      </c>
      <c r="E3944" t="s">
        <v>152</v>
      </c>
      <c r="F3944" t="s">
        <v>11450</v>
      </c>
      <c r="G3944" t="s">
        <v>154</v>
      </c>
      <c r="H3944" t="s">
        <v>149</v>
      </c>
      <c r="I3944" t="s">
        <v>135</v>
      </c>
      <c r="J3944" t="s">
        <v>136</v>
      </c>
      <c r="K3944" t="s">
        <v>137</v>
      </c>
      <c r="L3944" t="s">
        <v>11451</v>
      </c>
      <c r="M3944" t="s">
        <v>11452</v>
      </c>
      <c r="N3944">
        <v>2.906666666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1.401464336254157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1.401464336254157</v>
      </c>
    </row>
    <row r="3945" spans="1:31" x14ac:dyDescent="0.25">
      <c r="A3945">
        <v>1633498</v>
      </c>
      <c r="B3945">
        <v>1</v>
      </c>
      <c r="C3945" t="s">
        <v>81</v>
      </c>
      <c r="D3945" t="s">
        <v>128</v>
      </c>
      <c r="E3945" t="s">
        <v>140</v>
      </c>
      <c r="F3945" t="s">
        <v>2237</v>
      </c>
      <c r="G3945" t="s">
        <v>161</v>
      </c>
      <c r="H3945" t="s">
        <v>134</v>
      </c>
      <c r="I3945" t="s">
        <v>135</v>
      </c>
      <c r="J3945" t="s">
        <v>136</v>
      </c>
      <c r="K3945" t="s">
        <v>137</v>
      </c>
      <c r="L3945" t="s">
        <v>11453</v>
      </c>
      <c r="M3945" t="s">
        <v>11454</v>
      </c>
      <c r="N3945">
        <v>0.115</v>
      </c>
      <c r="O3945">
        <v>0</v>
      </c>
      <c r="P3945">
        <v>1002</v>
      </c>
      <c r="Q3945">
        <v>3</v>
      </c>
      <c r="R3945">
        <v>12</v>
      </c>
      <c r="S3945">
        <v>13</v>
      </c>
      <c r="T3945">
        <v>127</v>
      </c>
      <c r="U3945">
        <v>0</v>
      </c>
      <c r="V3945">
        <v>0</v>
      </c>
      <c r="W3945">
        <v>0</v>
      </c>
      <c r="X3945">
        <v>13.854251843303508</v>
      </c>
      <c r="Y3945">
        <v>4.6524262605665907</v>
      </c>
      <c r="Z3945">
        <v>0.69055046296290001</v>
      </c>
      <c r="AA3945">
        <v>4.4542630234286698</v>
      </c>
      <c r="AB3945">
        <v>4.496037549103213</v>
      </c>
      <c r="AC3945">
        <v>0</v>
      </c>
      <c r="AD3945">
        <v>0</v>
      </c>
      <c r="AE3945">
        <v>28.147529139364885</v>
      </c>
    </row>
    <row r="3946" spans="1:31" x14ac:dyDescent="0.25">
      <c r="A3946">
        <v>1633475</v>
      </c>
      <c r="B3946">
        <v>1</v>
      </c>
      <c r="C3946" t="s">
        <v>81</v>
      </c>
      <c r="D3946" t="s">
        <v>128</v>
      </c>
      <c r="E3946" t="s">
        <v>140</v>
      </c>
      <c r="F3946" t="s">
        <v>5141</v>
      </c>
      <c r="G3946" t="s">
        <v>161</v>
      </c>
      <c r="H3946" t="s">
        <v>134</v>
      </c>
      <c r="I3946" t="s">
        <v>135</v>
      </c>
      <c r="J3946" t="s">
        <v>136</v>
      </c>
      <c r="K3946" t="s">
        <v>137</v>
      </c>
      <c r="L3946" t="s">
        <v>11455</v>
      </c>
      <c r="M3946" t="s">
        <v>11456</v>
      </c>
      <c r="N3946">
        <v>4.3758333330000001</v>
      </c>
      <c r="O3946">
        <v>0</v>
      </c>
      <c r="P3946">
        <v>1000</v>
      </c>
      <c r="Q3946">
        <v>3</v>
      </c>
      <c r="R3946">
        <v>12</v>
      </c>
      <c r="S3946">
        <v>13</v>
      </c>
      <c r="T3946">
        <v>126</v>
      </c>
      <c r="U3946">
        <v>0</v>
      </c>
      <c r="V3946">
        <v>0</v>
      </c>
      <c r="W3946">
        <v>0</v>
      </c>
      <c r="X3946">
        <v>508.23757512521615</v>
      </c>
      <c r="Y3946">
        <v>167.07538298003743</v>
      </c>
      <c r="Z3946">
        <v>20.654820184139307</v>
      </c>
      <c r="AA3946">
        <v>158.63875434420214</v>
      </c>
      <c r="AB3946">
        <v>151.73684596145208</v>
      </c>
      <c r="AC3946">
        <v>0</v>
      </c>
      <c r="AD3946">
        <v>0</v>
      </c>
      <c r="AE3946">
        <v>1006.3433785950471</v>
      </c>
    </row>
    <row r="3947" spans="1:31" x14ac:dyDescent="0.25">
      <c r="A3947">
        <v>1633452</v>
      </c>
      <c r="B3947">
        <v>1</v>
      </c>
      <c r="C3947" t="s">
        <v>80</v>
      </c>
      <c r="D3947" t="s">
        <v>106</v>
      </c>
      <c r="E3947" t="s">
        <v>140</v>
      </c>
      <c r="F3947" t="s">
        <v>11457</v>
      </c>
      <c r="G3947" t="s">
        <v>161</v>
      </c>
      <c r="H3947" t="s">
        <v>134</v>
      </c>
      <c r="I3947" t="s">
        <v>135</v>
      </c>
      <c r="J3947" t="s">
        <v>136</v>
      </c>
      <c r="K3947" t="s">
        <v>137</v>
      </c>
      <c r="L3947" t="s">
        <v>11458</v>
      </c>
      <c r="M3947" t="s">
        <v>11459</v>
      </c>
      <c r="N3947">
        <v>4.801111111</v>
      </c>
      <c r="O3947">
        <v>0</v>
      </c>
      <c r="P3947">
        <v>965</v>
      </c>
      <c r="Q3947">
        <v>0</v>
      </c>
      <c r="R3947">
        <v>1</v>
      </c>
      <c r="S3947">
        <v>0</v>
      </c>
      <c r="T3947">
        <v>33</v>
      </c>
      <c r="U3947">
        <v>0</v>
      </c>
      <c r="V3947">
        <v>0</v>
      </c>
      <c r="W3947">
        <v>0</v>
      </c>
      <c r="X3947">
        <v>916.61934624373521</v>
      </c>
      <c r="Y3947">
        <v>0</v>
      </c>
      <c r="Z3947">
        <v>6.8633365709525975</v>
      </c>
      <c r="AA3947">
        <v>0</v>
      </c>
      <c r="AB3947">
        <v>197.06728220981387</v>
      </c>
      <c r="AC3947">
        <v>0</v>
      </c>
      <c r="AD3947">
        <v>0</v>
      </c>
      <c r="AE3947">
        <v>1120.5499650245017</v>
      </c>
    </row>
    <row r="3948" spans="1:31" x14ac:dyDescent="0.25">
      <c r="A3948">
        <v>1633661</v>
      </c>
      <c r="B3948">
        <v>1</v>
      </c>
      <c r="C3948" t="s">
        <v>80</v>
      </c>
      <c r="D3948" t="s">
        <v>83</v>
      </c>
      <c r="E3948" t="s">
        <v>152</v>
      </c>
      <c r="F3948" t="s">
        <v>11460</v>
      </c>
      <c r="G3948" t="s">
        <v>154</v>
      </c>
      <c r="H3948" t="s">
        <v>149</v>
      </c>
      <c r="I3948" t="s">
        <v>135</v>
      </c>
      <c r="J3948" t="s">
        <v>136</v>
      </c>
      <c r="K3948" t="s">
        <v>137</v>
      </c>
      <c r="L3948" t="s">
        <v>11461</v>
      </c>
      <c r="M3948" t="s">
        <v>11462</v>
      </c>
      <c r="N3948">
        <v>2.6036111110000002</v>
      </c>
      <c r="O3948">
        <v>0</v>
      </c>
      <c r="P3948">
        <v>5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5.3147338975034568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5.3147338975034568</v>
      </c>
    </row>
    <row r="3949" spans="1:31" x14ac:dyDescent="0.25">
      <c r="A3949">
        <v>1633329</v>
      </c>
      <c r="B3949">
        <v>1</v>
      </c>
      <c r="C3949" t="s">
        <v>80</v>
      </c>
      <c r="D3949" t="s">
        <v>100</v>
      </c>
      <c r="E3949" t="s">
        <v>152</v>
      </c>
      <c r="F3949" t="s">
        <v>11463</v>
      </c>
      <c r="G3949" t="s">
        <v>507</v>
      </c>
      <c r="H3949" t="s">
        <v>149</v>
      </c>
      <c r="I3949" t="s">
        <v>135</v>
      </c>
      <c r="J3949" t="s">
        <v>136</v>
      </c>
      <c r="K3949" t="s">
        <v>137</v>
      </c>
      <c r="L3949" t="s">
        <v>11464</v>
      </c>
      <c r="M3949" t="s">
        <v>11465</v>
      </c>
      <c r="N3949">
        <v>1.668055555</v>
      </c>
      <c r="O3949">
        <v>0</v>
      </c>
      <c r="P3949">
        <v>3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1.4092557068885332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1.4092557068885332</v>
      </c>
    </row>
    <row r="3950" spans="1:31" x14ac:dyDescent="0.25">
      <c r="A3950">
        <v>1633707</v>
      </c>
      <c r="B3950">
        <v>1</v>
      </c>
      <c r="C3950" t="s">
        <v>81</v>
      </c>
      <c r="D3950" t="s">
        <v>128</v>
      </c>
      <c r="E3950" t="s">
        <v>178</v>
      </c>
      <c r="F3950" t="s">
        <v>11466</v>
      </c>
      <c r="G3950" t="s">
        <v>227</v>
      </c>
      <c r="H3950" t="s">
        <v>149</v>
      </c>
      <c r="I3950" t="s">
        <v>135</v>
      </c>
      <c r="J3950" t="s">
        <v>136</v>
      </c>
      <c r="K3950" t="s">
        <v>137</v>
      </c>
      <c r="L3950" t="s">
        <v>11467</v>
      </c>
      <c r="M3950" t="s">
        <v>11468</v>
      </c>
      <c r="N3950">
        <v>4.3497222219999996</v>
      </c>
      <c r="O3950">
        <v>0</v>
      </c>
      <c r="P3950">
        <v>15</v>
      </c>
      <c r="Q3950">
        <v>0</v>
      </c>
      <c r="R3950">
        <v>1</v>
      </c>
      <c r="S3950">
        <v>0</v>
      </c>
      <c r="T3950">
        <v>1</v>
      </c>
      <c r="U3950">
        <v>0</v>
      </c>
      <c r="V3950">
        <v>0</v>
      </c>
      <c r="W3950">
        <v>0</v>
      </c>
      <c r="X3950">
        <v>18.649193274127182</v>
      </c>
      <c r="Y3950">
        <v>0</v>
      </c>
      <c r="Z3950">
        <v>15.185125445452892</v>
      </c>
      <c r="AA3950">
        <v>0</v>
      </c>
      <c r="AB3950">
        <v>5.812376311291668E-4</v>
      </c>
      <c r="AC3950">
        <v>0</v>
      </c>
      <c r="AD3950">
        <v>0</v>
      </c>
      <c r="AE3950">
        <v>33.834899957211206</v>
      </c>
    </row>
    <row r="3951" spans="1:31" x14ac:dyDescent="0.25">
      <c r="A3951">
        <v>1634640</v>
      </c>
      <c r="B3951">
        <v>1</v>
      </c>
      <c r="C3951" t="s">
        <v>80</v>
      </c>
      <c r="D3951" t="s">
        <v>98</v>
      </c>
      <c r="E3951" t="s">
        <v>152</v>
      </c>
      <c r="F3951" t="s">
        <v>11469</v>
      </c>
      <c r="G3951" t="s">
        <v>154</v>
      </c>
      <c r="H3951" t="s">
        <v>149</v>
      </c>
      <c r="I3951" t="s">
        <v>135</v>
      </c>
      <c r="J3951" t="s">
        <v>136</v>
      </c>
      <c r="K3951" t="s">
        <v>137</v>
      </c>
      <c r="L3951" t="s">
        <v>11470</v>
      </c>
      <c r="M3951" t="s">
        <v>11471</v>
      </c>
      <c r="N3951">
        <v>1.2008333330000001</v>
      </c>
      <c r="O3951">
        <v>0</v>
      </c>
      <c r="P3951">
        <v>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0.12792991345332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0.12792991345332</v>
      </c>
    </row>
    <row r="3952" spans="1:31" x14ac:dyDescent="0.25">
      <c r="A3952">
        <v>1633312</v>
      </c>
      <c r="B3952">
        <v>1</v>
      </c>
      <c r="C3952" t="s">
        <v>81</v>
      </c>
      <c r="D3952" t="s">
        <v>116</v>
      </c>
      <c r="E3952" t="s">
        <v>178</v>
      </c>
      <c r="F3952" t="s">
        <v>11472</v>
      </c>
      <c r="G3952" t="s">
        <v>227</v>
      </c>
      <c r="H3952" t="s">
        <v>149</v>
      </c>
      <c r="I3952" t="s">
        <v>135</v>
      </c>
      <c r="J3952" t="s">
        <v>136</v>
      </c>
      <c r="K3952" t="s">
        <v>137</v>
      </c>
      <c r="L3952" t="s">
        <v>11473</v>
      </c>
      <c r="M3952" t="s">
        <v>11474</v>
      </c>
      <c r="N3952">
        <v>4.0477777770000003</v>
      </c>
      <c r="O3952">
        <v>0</v>
      </c>
      <c r="P3952">
        <v>3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0.65129363472131785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0.65129363472131785</v>
      </c>
    </row>
    <row r="3953" spans="1:31" x14ac:dyDescent="0.25">
      <c r="A3953">
        <v>1634832</v>
      </c>
      <c r="B3953">
        <v>1</v>
      </c>
      <c r="C3953" t="s">
        <v>80</v>
      </c>
      <c r="D3953" t="s">
        <v>93</v>
      </c>
      <c r="E3953" t="s">
        <v>178</v>
      </c>
      <c r="F3953" t="s">
        <v>11475</v>
      </c>
      <c r="G3953" t="s">
        <v>227</v>
      </c>
      <c r="H3953" t="s">
        <v>149</v>
      </c>
      <c r="I3953" t="s">
        <v>135</v>
      </c>
      <c r="J3953" t="s">
        <v>136</v>
      </c>
      <c r="K3953" t="s">
        <v>137</v>
      </c>
      <c r="L3953" t="s">
        <v>11476</v>
      </c>
      <c r="M3953" t="s">
        <v>11477</v>
      </c>
      <c r="N3953">
        <v>4.8352777769999999</v>
      </c>
      <c r="O3953">
        <v>0</v>
      </c>
      <c r="P3953">
        <v>6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1.2906081404000667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1.2906081404000667</v>
      </c>
    </row>
    <row r="3954" spans="1:31" x14ac:dyDescent="0.25">
      <c r="A3954">
        <v>1634617</v>
      </c>
      <c r="B3954">
        <v>1</v>
      </c>
      <c r="C3954" t="s">
        <v>81</v>
      </c>
      <c r="D3954" t="s">
        <v>118</v>
      </c>
      <c r="E3954" t="s">
        <v>178</v>
      </c>
      <c r="F3954" t="s">
        <v>11478</v>
      </c>
      <c r="G3954" t="s">
        <v>227</v>
      </c>
      <c r="H3954" t="s">
        <v>149</v>
      </c>
      <c r="I3954" t="s">
        <v>135</v>
      </c>
      <c r="J3954" t="s">
        <v>136</v>
      </c>
      <c r="K3954" t="s">
        <v>137</v>
      </c>
      <c r="L3954" t="s">
        <v>11479</v>
      </c>
      <c r="M3954" t="s">
        <v>11480</v>
      </c>
      <c r="N3954">
        <v>2.76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2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7.425039955658157</v>
      </c>
      <c r="AC3954">
        <v>0</v>
      </c>
      <c r="AD3954">
        <v>0</v>
      </c>
      <c r="AE3954">
        <v>7.425039955658157</v>
      </c>
    </row>
    <row r="3955" spans="1:31" x14ac:dyDescent="0.25">
      <c r="A3955">
        <v>1633538</v>
      </c>
      <c r="B3955">
        <v>1</v>
      </c>
      <c r="C3955" t="s">
        <v>80</v>
      </c>
      <c r="D3955" t="s">
        <v>83</v>
      </c>
      <c r="E3955" t="s">
        <v>131</v>
      </c>
      <c r="F3955" t="s">
        <v>11481</v>
      </c>
      <c r="G3955" t="s">
        <v>161</v>
      </c>
      <c r="H3955" t="s">
        <v>134</v>
      </c>
      <c r="I3955" t="s">
        <v>135</v>
      </c>
      <c r="J3955" t="s">
        <v>136</v>
      </c>
      <c r="K3955" t="s">
        <v>137</v>
      </c>
      <c r="L3955" t="s">
        <v>11482</v>
      </c>
      <c r="M3955" t="s">
        <v>11483</v>
      </c>
      <c r="N3955">
        <v>3.7469444439999999</v>
      </c>
      <c r="O3955">
        <v>0</v>
      </c>
      <c r="P3955">
        <v>1</v>
      </c>
      <c r="Q3955">
        <v>0</v>
      </c>
      <c r="R3955">
        <v>0</v>
      </c>
      <c r="S3955">
        <v>0</v>
      </c>
      <c r="T3955">
        <v>62</v>
      </c>
      <c r="U3955">
        <v>0</v>
      </c>
      <c r="V3955">
        <v>15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621.66536794837202</v>
      </c>
      <c r="AC3955">
        <v>0</v>
      </c>
      <c r="AD3955">
        <v>2955.2745227692571</v>
      </c>
      <c r="AE3955">
        <v>3576.9398907176292</v>
      </c>
    </row>
    <row r="3956" spans="1:31" x14ac:dyDescent="0.25">
      <c r="A3956">
        <v>1634680</v>
      </c>
      <c r="B3956">
        <v>1</v>
      </c>
      <c r="C3956" t="s">
        <v>80</v>
      </c>
      <c r="D3956" t="s">
        <v>84</v>
      </c>
      <c r="E3956" t="s">
        <v>642</v>
      </c>
      <c r="F3956" t="s">
        <v>11484</v>
      </c>
      <c r="G3956" t="s">
        <v>161</v>
      </c>
      <c r="H3956" t="s">
        <v>134</v>
      </c>
      <c r="I3956" t="s">
        <v>135</v>
      </c>
      <c r="J3956" t="s">
        <v>136</v>
      </c>
      <c r="K3956" t="s">
        <v>137</v>
      </c>
      <c r="L3956" t="s">
        <v>11485</v>
      </c>
      <c r="M3956" t="s">
        <v>11486</v>
      </c>
      <c r="N3956">
        <v>1.0733333329999999</v>
      </c>
      <c r="O3956">
        <v>0</v>
      </c>
      <c r="P3956">
        <v>3683</v>
      </c>
      <c r="Q3956">
        <v>0</v>
      </c>
      <c r="R3956">
        <v>0</v>
      </c>
      <c r="S3956">
        <v>1</v>
      </c>
      <c r="T3956">
        <v>238</v>
      </c>
      <c r="U3956">
        <v>0</v>
      </c>
      <c r="V3956">
        <v>0</v>
      </c>
      <c r="W3956">
        <v>0</v>
      </c>
      <c r="X3956">
        <v>966.28464082843777</v>
      </c>
      <c r="Y3956">
        <v>0</v>
      </c>
      <c r="Z3956">
        <v>0</v>
      </c>
      <c r="AA3956">
        <v>1062.9111446609204</v>
      </c>
      <c r="AB3956">
        <v>350.81655929033832</v>
      </c>
      <c r="AC3956">
        <v>0</v>
      </c>
      <c r="AD3956">
        <v>0</v>
      </c>
      <c r="AE3956">
        <v>2380.0123447796964</v>
      </c>
    </row>
    <row r="3957" spans="1:31" x14ac:dyDescent="0.25">
      <c r="A3957">
        <v>1634726</v>
      </c>
      <c r="B3957">
        <v>1</v>
      </c>
      <c r="C3957" t="s">
        <v>80</v>
      </c>
      <c r="D3957" t="s">
        <v>90</v>
      </c>
      <c r="E3957" t="s">
        <v>152</v>
      </c>
      <c r="F3957" t="s">
        <v>11487</v>
      </c>
      <c r="G3957" t="s">
        <v>154</v>
      </c>
      <c r="H3957" t="s">
        <v>149</v>
      </c>
      <c r="I3957" t="s">
        <v>135</v>
      </c>
      <c r="J3957" t="s">
        <v>136</v>
      </c>
      <c r="K3957" t="s">
        <v>137</v>
      </c>
      <c r="L3957" t="s">
        <v>11488</v>
      </c>
      <c r="M3957" t="s">
        <v>11489</v>
      </c>
      <c r="N3957">
        <v>2.1019444439999999</v>
      </c>
      <c r="O3957">
        <v>0</v>
      </c>
      <c r="P3957">
        <v>2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0.97154788621735833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0.97154788621735833</v>
      </c>
    </row>
    <row r="3958" spans="1:31" x14ac:dyDescent="0.25">
      <c r="A3958">
        <v>1634872</v>
      </c>
      <c r="B3958">
        <v>1</v>
      </c>
      <c r="C3958" t="s">
        <v>81</v>
      </c>
      <c r="D3958" t="s">
        <v>127</v>
      </c>
      <c r="E3958" t="s">
        <v>131</v>
      </c>
      <c r="F3958" t="s">
        <v>11490</v>
      </c>
      <c r="G3958" t="s">
        <v>2147</v>
      </c>
      <c r="H3958" t="s">
        <v>134</v>
      </c>
      <c r="I3958" t="s">
        <v>135</v>
      </c>
      <c r="J3958" t="s">
        <v>136</v>
      </c>
      <c r="K3958" t="s">
        <v>137</v>
      </c>
      <c r="L3958" t="s">
        <v>11491</v>
      </c>
      <c r="M3958" t="s">
        <v>11492</v>
      </c>
      <c r="N3958">
        <v>4.2847222220000001</v>
      </c>
      <c r="O3958">
        <v>0</v>
      </c>
      <c r="P3958">
        <v>4</v>
      </c>
      <c r="Q3958">
        <v>0</v>
      </c>
      <c r="R3958">
        <v>13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2.6907009712497869</v>
      </c>
      <c r="Y3958">
        <v>0</v>
      </c>
      <c r="Z3958">
        <v>3.7587516108493579</v>
      </c>
      <c r="AA3958">
        <v>0</v>
      </c>
      <c r="AB3958">
        <v>0</v>
      </c>
      <c r="AC3958">
        <v>0</v>
      </c>
      <c r="AD3958">
        <v>0</v>
      </c>
      <c r="AE3958">
        <v>6.4494525820991448</v>
      </c>
    </row>
    <row r="3959" spans="1:31" x14ac:dyDescent="0.25">
      <c r="A3959">
        <v>1634766</v>
      </c>
      <c r="B3959">
        <v>1</v>
      </c>
      <c r="C3959" t="s">
        <v>80</v>
      </c>
      <c r="D3959" t="s">
        <v>100</v>
      </c>
      <c r="E3959" t="s">
        <v>178</v>
      </c>
      <c r="F3959" t="s">
        <v>9256</v>
      </c>
      <c r="G3959" t="s">
        <v>231</v>
      </c>
      <c r="H3959" t="s">
        <v>149</v>
      </c>
      <c r="I3959" t="s">
        <v>135</v>
      </c>
      <c r="J3959" t="s">
        <v>136</v>
      </c>
      <c r="K3959" t="s">
        <v>137</v>
      </c>
      <c r="L3959" t="s">
        <v>11493</v>
      </c>
      <c r="M3959" t="s">
        <v>11494</v>
      </c>
      <c r="N3959">
        <v>1.098333333</v>
      </c>
      <c r="O3959">
        <v>0</v>
      </c>
      <c r="P3959">
        <v>9</v>
      </c>
      <c r="Q3959">
        <v>0</v>
      </c>
      <c r="R3959">
        <v>0</v>
      </c>
      <c r="S3959">
        <v>0</v>
      </c>
      <c r="T3959">
        <v>4</v>
      </c>
      <c r="U3959">
        <v>0</v>
      </c>
      <c r="V3959">
        <v>0</v>
      </c>
      <c r="W3959">
        <v>0</v>
      </c>
      <c r="X3959">
        <v>3.5160223889342501</v>
      </c>
      <c r="Y3959">
        <v>0</v>
      </c>
      <c r="Z3959">
        <v>0</v>
      </c>
      <c r="AA3959">
        <v>0</v>
      </c>
      <c r="AB3959">
        <v>8.8486968951938347E-2</v>
      </c>
      <c r="AC3959">
        <v>0</v>
      </c>
      <c r="AD3959">
        <v>0</v>
      </c>
      <c r="AE3959">
        <v>3.6045093578861884</v>
      </c>
    </row>
    <row r="3960" spans="1:31" x14ac:dyDescent="0.25">
      <c r="A3960">
        <v>1634932</v>
      </c>
      <c r="B3960">
        <v>1</v>
      </c>
      <c r="C3960" t="s">
        <v>80</v>
      </c>
      <c r="D3960" t="s">
        <v>82</v>
      </c>
      <c r="E3960" t="s">
        <v>152</v>
      </c>
      <c r="F3960" t="s">
        <v>11495</v>
      </c>
      <c r="G3960" t="s">
        <v>507</v>
      </c>
      <c r="H3960" t="s">
        <v>149</v>
      </c>
      <c r="I3960" t="s">
        <v>135</v>
      </c>
      <c r="J3960" t="s">
        <v>136</v>
      </c>
      <c r="K3960" t="s">
        <v>137</v>
      </c>
      <c r="L3960" t="s">
        <v>11496</v>
      </c>
      <c r="M3960" t="s">
        <v>11497</v>
      </c>
      <c r="N3960">
        <v>4.1213888880000003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1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4.3321466734759024</v>
      </c>
      <c r="AC3960">
        <v>0</v>
      </c>
      <c r="AD3960">
        <v>0</v>
      </c>
      <c r="AE3960">
        <v>4.3321466734759024</v>
      </c>
    </row>
    <row r="3961" spans="1:31" x14ac:dyDescent="0.25">
      <c r="A3961">
        <v>1634623</v>
      </c>
      <c r="B3961">
        <v>1</v>
      </c>
      <c r="C3961" t="s">
        <v>80</v>
      </c>
      <c r="D3961" t="s">
        <v>107</v>
      </c>
      <c r="E3961" t="s">
        <v>362</v>
      </c>
      <c r="F3961" t="s">
        <v>11498</v>
      </c>
      <c r="G3961" t="s">
        <v>180</v>
      </c>
      <c r="H3961" t="s">
        <v>149</v>
      </c>
      <c r="I3961" t="s">
        <v>135</v>
      </c>
      <c r="J3961" t="s">
        <v>136</v>
      </c>
      <c r="K3961" t="s">
        <v>137</v>
      </c>
      <c r="L3961" t="s">
        <v>11499</v>
      </c>
      <c r="M3961" t="s">
        <v>11500</v>
      </c>
      <c r="N3961">
        <v>2.2202777770000002</v>
      </c>
      <c r="O3961">
        <v>0</v>
      </c>
      <c r="P3961">
        <v>61</v>
      </c>
      <c r="Q3961">
        <v>0</v>
      </c>
      <c r="R3961">
        <v>0</v>
      </c>
      <c r="S3961">
        <v>0</v>
      </c>
      <c r="T3961">
        <v>33</v>
      </c>
      <c r="U3961">
        <v>0</v>
      </c>
      <c r="V3961">
        <v>1</v>
      </c>
      <c r="W3961">
        <v>0</v>
      </c>
      <c r="X3961">
        <v>40.777116977283349</v>
      </c>
      <c r="Y3961">
        <v>0</v>
      </c>
      <c r="Z3961">
        <v>0</v>
      </c>
      <c r="AA3961">
        <v>0</v>
      </c>
      <c r="AB3961">
        <v>44.46088828903531</v>
      </c>
      <c r="AC3961">
        <v>0</v>
      </c>
      <c r="AD3961">
        <v>21.966601281932924</v>
      </c>
      <c r="AE3961">
        <v>107.20460654825158</v>
      </c>
    </row>
    <row r="3962" spans="1:31" x14ac:dyDescent="0.25">
      <c r="A3962">
        <v>1634056</v>
      </c>
      <c r="B3962">
        <v>1</v>
      </c>
      <c r="C3962" t="s">
        <v>80</v>
      </c>
      <c r="D3962" t="s">
        <v>93</v>
      </c>
      <c r="E3962" t="s">
        <v>140</v>
      </c>
      <c r="F3962" t="s">
        <v>11501</v>
      </c>
      <c r="G3962" t="s">
        <v>2147</v>
      </c>
      <c r="H3962" t="s">
        <v>134</v>
      </c>
      <c r="I3962" t="s">
        <v>135</v>
      </c>
      <c r="J3962" t="s">
        <v>136</v>
      </c>
      <c r="K3962" t="s">
        <v>137</v>
      </c>
      <c r="L3962" t="s">
        <v>11502</v>
      </c>
      <c r="M3962" t="s">
        <v>11503</v>
      </c>
      <c r="N3962">
        <v>2.2686111109999998</v>
      </c>
      <c r="O3962">
        <v>0</v>
      </c>
      <c r="P3962">
        <v>69</v>
      </c>
      <c r="Q3962">
        <v>4</v>
      </c>
      <c r="R3962">
        <v>98</v>
      </c>
      <c r="S3962">
        <v>2</v>
      </c>
      <c r="T3962">
        <v>40</v>
      </c>
      <c r="U3962">
        <v>0</v>
      </c>
      <c r="V3962">
        <v>0</v>
      </c>
      <c r="W3962">
        <v>0</v>
      </c>
      <c r="X3962">
        <v>35.772307351600226</v>
      </c>
      <c r="Y3962">
        <v>11.535949053564202</v>
      </c>
      <c r="Z3962">
        <v>165.44013244159251</v>
      </c>
      <c r="AA3962">
        <v>4.6209576380794672</v>
      </c>
      <c r="AB3962">
        <v>158.43517567814203</v>
      </c>
      <c r="AC3962">
        <v>0</v>
      </c>
      <c r="AD3962">
        <v>0</v>
      </c>
      <c r="AE3962">
        <v>375.8045221629784</v>
      </c>
    </row>
    <row r="3963" spans="1:31" x14ac:dyDescent="0.25">
      <c r="A3963">
        <v>1633415</v>
      </c>
      <c r="B3963">
        <v>1</v>
      </c>
      <c r="C3963" t="s">
        <v>80</v>
      </c>
      <c r="D3963" t="s">
        <v>89</v>
      </c>
      <c r="E3963" t="s">
        <v>131</v>
      </c>
      <c r="F3963" t="s">
        <v>6235</v>
      </c>
      <c r="G3963" t="s">
        <v>161</v>
      </c>
      <c r="H3963" t="s">
        <v>134</v>
      </c>
      <c r="I3963" t="s">
        <v>135</v>
      </c>
      <c r="J3963" t="s">
        <v>136</v>
      </c>
      <c r="K3963" t="s">
        <v>137</v>
      </c>
      <c r="L3963" t="s">
        <v>11504</v>
      </c>
      <c r="M3963" t="s">
        <v>11505</v>
      </c>
      <c r="N3963">
        <v>0.92305555500000003</v>
      </c>
      <c r="O3963">
        <v>0</v>
      </c>
      <c r="P3963">
        <v>6</v>
      </c>
      <c r="Q3963">
        <v>0</v>
      </c>
      <c r="R3963">
        <v>5</v>
      </c>
      <c r="S3963">
        <v>4</v>
      </c>
      <c r="T3963">
        <v>2</v>
      </c>
      <c r="U3963">
        <v>0</v>
      </c>
      <c r="V3963">
        <v>0</v>
      </c>
      <c r="W3963">
        <v>0</v>
      </c>
      <c r="X3963">
        <v>5.0744820827970152</v>
      </c>
      <c r="Y3963">
        <v>0</v>
      </c>
      <c r="Z3963">
        <v>0.79254084295857508</v>
      </c>
      <c r="AA3963">
        <v>63.905962163523284</v>
      </c>
      <c r="AB3963">
        <v>3.0482722292826239</v>
      </c>
      <c r="AC3963">
        <v>0</v>
      </c>
      <c r="AD3963">
        <v>0</v>
      </c>
      <c r="AE3963">
        <v>72.821257318561493</v>
      </c>
    </row>
    <row r="3964" spans="1:31" x14ac:dyDescent="0.25">
      <c r="A3964">
        <v>1633601</v>
      </c>
      <c r="B3964">
        <v>1</v>
      </c>
      <c r="C3964" t="s">
        <v>80</v>
      </c>
      <c r="D3964" t="s">
        <v>100</v>
      </c>
      <c r="E3964" t="s">
        <v>140</v>
      </c>
      <c r="F3964" t="s">
        <v>10566</v>
      </c>
      <c r="G3964" t="s">
        <v>161</v>
      </c>
      <c r="H3964" t="s">
        <v>134</v>
      </c>
      <c r="I3964" t="s">
        <v>135</v>
      </c>
      <c r="J3964" t="s">
        <v>136</v>
      </c>
      <c r="K3964" t="s">
        <v>137</v>
      </c>
      <c r="L3964" t="s">
        <v>11506</v>
      </c>
      <c r="M3964" t="s">
        <v>11507</v>
      </c>
      <c r="N3964">
        <v>0.178888888</v>
      </c>
      <c r="O3964">
        <v>9</v>
      </c>
      <c r="P3964">
        <v>337</v>
      </c>
      <c r="Q3964">
        <v>31</v>
      </c>
      <c r="R3964">
        <v>104</v>
      </c>
      <c r="S3964">
        <v>27</v>
      </c>
      <c r="T3964">
        <v>905</v>
      </c>
      <c r="U3964">
        <v>27</v>
      </c>
      <c r="V3964">
        <v>179</v>
      </c>
      <c r="W3964">
        <v>0.6669253273679111</v>
      </c>
      <c r="X3964">
        <v>19.183502909053885</v>
      </c>
      <c r="Y3964">
        <v>9.8772357570146383</v>
      </c>
      <c r="Z3964">
        <v>4.7587997183953012</v>
      </c>
      <c r="AA3964">
        <v>51.463628113785227</v>
      </c>
      <c r="AB3964">
        <v>413.86382219477946</v>
      </c>
      <c r="AC3964">
        <v>369.9171844800689</v>
      </c>
      <c r="AD3964">
        <v>952.09687898315815</v>
      </c>
      <c r="AE3964">
        <v>1821.8279774836235</v>
      </c>
    </row>
    <row r="3965" spans="1:31" x14ac:dyDescent="0.25">
      <c r="A3965">
        <v>1633535</v>
      </c>
      <c r="B3965">
        <v>1</v>
      </c>
      <c r="C3965" t="s">
        <v>81</v>
      </c>
      <c r="D3965" t="s">
        <v>128</v>
      </c>
      <c r="E3965" t="s">
        <v>146</v>
      </c>
      <c r="F3965" t="s">
        <v>11508</v>
      </c>
      <c r="G3965" t="s">
        <v>227</v>
      </c>
      <c r="H3965" t="s">
        <v>149</v>
      </c>
      <c r="I3965" t="s">
        <v>135</v>
      </c>
      <c r="J3965" t="s">
        <v>136</v>
      </c>
      <c r="K3965" t="s">
        <v>137</v>
      </c>
      <c r="L3965" t="s">
        <v>11509</v>
      </c>
      <c r="M3965" t="s">
        <v>11510</v>
      </c>
      <c r="N3965">
        <v>4.3605555550000004</v>
      </c>
      <c r="O3965">
        <v>0</v>
      </c>
      <c r="P3965">
        <v>752</v>
      </c>
      <c r="Q3965">
        <v>0</v>
      </c>
      <c r="R3965">
        <v>0</v>
      </c>
      <c r="S3965">
        <v>0</v>
      </c>
      <c r="T3965">
        <v>51</v>
      </c>
      <c r="U3965">
        <v>0</v>
      </c>
      <c r="V3965">
        <v>0</v>
      </c>
      <c r="W3965">
        <v>0</v>
      </c>
      <c r="X3965">
        <v>826.35895672208869</v>
      </c>
      <c r="Y3965">
        <v>0</v>
      </c>
      <c r="Z3965">
        <v>0</v>
      </c>
      <c r="AA3965">
        <v>0</v>
      </c>
      <c r="AB3965">
        <v>345.15685073710995</v>
      </c>
      <c r="AC3965">
        <v>0</v>
      </c>
      <c r="AD3965">
        <v>0</v>
      </c>
      <c r="AE3965">
        <v>1171.5158074591986</v>
      </c>
    </row>
    <row r="3966" spans="1:31" x14ac:dyDescent="0.25">
      <c r="A3966">
        <v>1633701</v>
      </c>
      <c r="B3966">
        <v>1</v>
      </c>
      <c r="C3966" t="s">
        <v>81</v>
      </c>
      <c r="D3966" t="s">
        <v>128</v>
      </c>
      <c r="E3966" t="s">
        <v>204</v>
      </c>
      <c r="F3966" t="s">
        <v>552</v>
      </c>
      <c r="G3966" t="s">
        <v>161</v>
      </c>
      <c r="H3966" t="s">
        <v>134</v>
      </c>
      <c r="I3966" t="s">
        <v>191</v>
      </c>
      <c r="J3966" t="s">
        <v>136</v>
      </c>
      <c r="K3966" t="s">
        <v>137</v>
      </c>
      <c r="L3966" t="s">
        <v>11511</v>
      </c>
      <c r="M3966" t="s">
        <v>11512</v>
      </c>
      <c r="N3966">
        <v>4.1666660000000003E-3</v>
      </c>
      <c r="O3966">
        <v>6</v>
      </c>
      <c r="P3966">
        <v>1195</v>
      </c>
      <c r="Q3966">
        <v>22</v>
      </c>
      <c r="R3966">
        <v>15</v>
      </c>
      <c r="S3966">
        <v>23</v>
      </c>
      <c r="T3966">
        <v>117</v>
      </c>
      <c r="U3966">
        <v>0</v>
      </c>
      <c r="V3966">
        <v>0</v>
      </c>
      <c r="W3966">
        <v>8.8452271759000001E-3</v>
      </c>
      <c r="X3966">
        <v>0.5660379083142244</v>
      </c>
      <c r="Y3966">
        <v>0.42632310990689576</v>
      </c>
      <c r="Z3966">
        <v>4.821523558258334E-3</v>
      </c>
      <c r="AA3966">
        <v>0.72054799319288332</v>
      </c>
      <c r="AB3966">
        <v>0.27965868302294994</v>
      </c>
      <c r="AC3966">
        <v>0</v>
      </c>
      <c r="AD3966">
        <v>0</v>
      </c>
      <c r="AE3966">
        <v>2.0062344451711116</v>
      </c>
    </row>
    <row r="3967" spans="1:31" x14ac:dyDescent="0.25">
      <c r="A3967">
        <v>1633750</v>
      </c>
      <c r="B3967">
        <v>1</v>
      </c>
      <c r="C3967" t="s">
        <v>80</v>
      </c>
      <c r="D3967" t="s">
        <v>100</v>
      </c>
      <c r="E3967" t="s">
        <v>178</v>
      </c>
      <c r="F3967" t="s">
        <v>11513</v>
      </c>
      <c r="G3967" t="s">
        <v>148</v>
      </c>
      <c r="H3967" t="s">
        <v>149</v>
      </c>
      <c r="I3967" t="s">
        <v>135</v>
      </c>
      <c r="J3967" t="s">
        <v>136</v>
      </c>
      <c r="K3967" t="s">
        <v>143</v>
      </c>
      <c r="L3967" t="s">
        <v>11514</v>
      </c>
      <c r="M3967" t="s">
        <v>11515</v>
      </c>
      <c r="N3967">
        <v>7.6566666659999996</v>
      </c>
      <c r="O3967">
        <v>0</v>
      </c>
      <c r="P3967">
        <v>57</v>
      </c>
      <c r="Q3967">
        <v>0</v>
      </c>
      <c r="R3967">
        <v>0</v>
      </c>
      <c r="S3967">
        <v>0</v>
      </c>
      <c r="T3967">
        <v>2</v>
      </c>
      <c r="U3967">
        <v>0</v>
      </c>
      <c r="V3967">
        <v>0</v>
      </c>
      <c r="W3967">
        <v>0</v>
      </c>
      <c r="X3967">
        <v>161.73540239566671</v>
      </c>
      <c r="Y3967">
        <v>0</v>
      </c>
      <c r="Z3967">
        <v>0</v>
      </c>
      <c r="AA3967">
        <v>0</v>
      </c>
      <c r="AB3967">
        <v>2.62237853140146</v>
      </c>
      <c r="AC3967">
        <v>0</v>
      </c>
      <c r="AD3967">
        <v>0</v>
      </c>
      <c r="AE3967">
        <v>164.35778092706818</v>
      </c>
    </row>
    <row r="3968" spans="1:31" x14ac:dyDescent="0.25">
      <c r="A3968">
        <v>1633578</v>
      </c>
      <c r="B3968">
        <v>1</v>
      </c>
      <c r="C3968" t="s">
        <v>80</v>
      </c>
      <c r="D3968" t="s">
        <v>94</v>
      </c>
      <c r="E3968" t="s">
        <v>140</v>
      </c>
      <c r="F3968" t="s">
        <v>11516</v>
      </c>
      <c r="G3968" t="s">
        <v>691</v>
      </c>
      <c r="H3968" t="s">
        <v>134</v>
      </c>
      <c r="I3968" t="s">
        <v>135</v>
      </c>
      <c r="J3968" t="s">
        <v>136</v>
      </c>
      <c r="K3968" t="s">
        <v>137</v>
      </c>
      <c r="L3968" t="s">
        <v>11517</v>
      </c>
      <c r="M3968" t="s">
        <v>11518</v>
      </c>
      <c r="N3968">
        <v>4.977222222</v>
      </c>
      <c r="O3968">
        <v>0</v>
      </c>
      <c r="P3968">
        <v>0</v>
      </c>
      <c r="Q3968">
        <v>0</v>
      </c>
      <c r="R3968">
        <v>76</v>
      </c>
      <c r="S3968">
        <v>0</v>
      </c>
      <c r="T3968">
        <v>9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91.840951060223205</v>
      </c>
      <c r="AA3968">
        <v>0</v>
      </c>
      <c r="AB3968">
        <v>57.278427029967915</v>
      </c>
      <c r="AC3968">
        <v>0</v>
      </c>
      <c r="AD3968">
        <v>0</v>
      </c>
      <c r="AE3968">
        <v>149.11937809019111</v>
      </c>
    </row>
    <row r="3969" spans="1:31" x14ac:dyDescent="0.25">
      <c r="A3969">
        <v>1633727</v>
      </c>
      <c r="B3969">
        <v>1</v>
      </c>
      <c r="C3969" t="s">
        <v>81</v>
      </c>
      <c r="D3969" t="s">
        <v>126</v>
      </c>
      <c r="E3969" t="s">
        <v>178</v>
      </c>
      <c r="F3969" t="s">
        <v>11519</v>
      </c>
      <c r="G3969" t="s">
        <v>227</v>
      </c>
      <c r="H3969" t="s">
        <v>149</v>
      </c>
      <c r="I3969" t="s">
        <v>135</v>
      </c>
      <c r="J3969" t="s">
        <v>136</v>
      </c>
      <c r="K3969" t="s">
        <v>137</v>
      </c>
      <c r="L3969" t="s">
        <v>11520</v>
      </c>
      <c r="M3969" t="s">
        <v>11521</v>
      </c>
      <c r="N3969">
        <v>2.0166666659999999</v>
      </c>
      <c r="O3969">
        <v>0</v>
      </c>
      <c r="P3969">
        <v>2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0.57229969148457505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0.57229969148457505</v>
      </c>
    </row>
    <row r="3970" spans="1:31" x14ac:dyDescent="0.25">
      <c r="A3970">
        <v>1634809</v>
      </c>
      <c r="B3970">
        <v>1</v>
      </c>
      <c r="C3970" t="s">
        <v>81</v>
      </c>
      <c r="D3970" t="s">
        <v>120</v>
      </c>
      <c r="E3970" t="s">
        <v>178</v>
      </c>
      <c r="F3970" t="s">
        <v>11522</v>
      </c>
      <c r="G3970" t="s">
        <v>227</v>
      </c>
      <c r="H3970" t="s">
        <v>149</v>
      </c>
      <c r="I3970" t="s">
        <v>135</v>
      </c>
      <c r="J3970" t="s">
        <v>136</v>
      </c>
      <c r="K3970" t="s">
        <v>137</v>
      </c>
      <c r="L3970" t="s">
        <v>11523</v>
      </c>
      <c r="M3970" t="s">
        <v>11524</v>
      </c>
      <c r="N3970">
        <v>2.6788888879999999</v>
      </c>
      <c r="O3970">
        <v>0</v>
      </c>
      <c r="P3970">
        <v>9</v>
      </c>
      <c r="Q3970">
        <v>0</v>
      </c>
      <c r="R3970">
        <v>6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7.5061925126335174</v>
      </c>
      <c r="Y3970">
        <v>0</v>
      </c>
      <c r="Z3970">
        <v>1.8924867417727751</v>
      </c>
      <c r="AA3970">
        <v>0</v>
      </c>
      <c r="AB3970">
        <v>0</v>
      </c>
      <c r="AC3970">
        <v>0</v>
      </c>
      <c r="AD3970">
        <v>0</v>
      </c>
      <c r="AE3970">
        <v>9.3986792544062929</v>
      </c>
    </row>
    <row r="3971" spans="1:31" x14ac:dyDescent="0.25">
      <c r="A3971">
        <v>1633558</v>
      </c>
      <c r="B3971">
        <v>1</v>
      </c>
      <c r="C3971" t="s">
        <v>80</v>
      </c>
      <c r="D3971" t="s">
        <v>99</v>
      </c>
      <c r="E3971" t="s">
        <v>204</v>
      </c>
      <c r="F3971" t="s">
        <v>11525</v>
      </c>
      <c r="G3971" t="s">
        <v>161</v>
      </c>
      <c r="H3971" t="s">
        <v>134</v>
      </c>
      <c r="I3971" t="s">
        <v>135</v>
      </c>
      <c r="J3971" t="s">
        <v>136</v>
      </c>
      <c r="K3971" t="s">
        <v>137</v>
      </c>
      <c r="L3971" t="s">
        <v>11526</v>
      </c>
      <c r="M3971" t="s">
        <v>11527</v>
      </c>
      <c r="N3971">
        <v>2.8258333329999998</v>
      </c>
      <c r="O3971">
        <v>0</v>
      </c>
      <c r="P3971">
        <v>0</v>
      </c>
      <c r="Q3971">
        <v>0</v>
      </c>
      <c r="R3971">
        <v>0</v>
      </c>
      <c r="S3971">
        <v>5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179.98862666463324</v>
      </c>
      <c r="AB3971">
        <v>0</v>
      </c>
      <c r="AC3971">
        <v>0</v>
      </c>
      <c r="AD3971">
        <v>0</v>
      </c>
      <c r="AE3971">
        <v>179.98862666463324</v>
      </c>
    </row>
    <row r="3972" spans="1:31" x14ac:dyDescent="0.25">
      <c r="A3972">
        <v>1633515</v>
      </c>
      <c r="B3972">
        <v>1</v>
      </c>
      <c r="C3972" t="s">
        <v>80</v>
      </c>
      <c r="D3972" t="s">
        <v>97</v>
      </c>
      <c r="E3972" t="s">
        <v>642</v>
      </c>
      <c r="F3972" t="s">
        <v>11528</v>
      </c>
      <c r="G3972" t="s">
        <v>161</v>
      </c>
      <c r="H3972" t="s">
        <v>134</v>
      </c>
      <c r="I3972" t="s">
        <v>135</v>
      </c>
      <c r="J3972" t="s">
        <v>136</v>
      </c>
      <c r="K3972" t="s">
        <v>137</v>
      </c>
      <c r="L3972" t="s">
        <v>11529</v>
      </c>
      <c r="M3972" t="s">
        <v>11530</v>
      </c>
      <c r="N3972">
        <v>0.17611111099999999</v>
      </c>
      <c r="O3972">
        <v>33</v>
      </c>
      <c r="P3972">
        <v>11448</v>
      </c>
      <c r="Q3972">
        <v>14</v>
      </c>
      <c r="R3972">
        <v>294</v>
      </c>
      <c r="S3972">
        <v>67</v>
      </c>
      <c r="T3972">
        <v>1222</v>
      </c>
      <c r="U3972">
        <v>3</v>
      </c>
      <c r="V3972">
        <v>17</v>
      </c>
      <c r="W3972">
        <v>16.036411329394419</v>
      </c>
      <c r="X3972">
        <v>433.79057614660024</v>
      </c>
      <c r="Y3972">
        <v>4.9218897574832186</v>
      </c>
      <c r="Z3972">
        <v>11.911133067858827</v>
      </c>
      <c r="AA3972">
        <v>69.018655061811572</v>
      </c>
      <c r="AB3972">
        <v>145.05125380374054</v>
      </c>
      <c r="AC3972">
        <v>6.4512102062623899</v>
      </c>
      <c r="AD3972">
        <v>3.9920304410515239</v>
      </c>
      <c r="AE3972">
        <v>691.17315981420279</v>
      </c>
    </row>
    <row r="3973" spans="1:31" x14ac:dyDescent="0.25">
      <c r="A3973">
        <v>1633478</v>
      </c>
      <c r="B3973">
        <v>1</v>
      </c>
      <c r="C3973" t="s">
        <v>80</v>
      </c>
      <c r="D3973" t="s">
        <v>93</v>
      </c>
      <c r="E3973" t="s">
        <v>140</v>
      </c>
      <c r="F3973" t="s">
        <v>5972</v>
      </c>
      <c r="G3973" t="s">
        <v>161</v>
      </c>
      <c r="H3973" t="s">
        <v>134</v>
      </c>
      <c r="I3973" t="s">
        <v>135</v>
      </c>
      <c r="J3973" t="s">
        <v>136</v>
      </c>
      <c r="K3973" t="s">
        <v>137</v>
      </c>
      <c r="L3973" t="s">
        <v>11531</v>
      </c>
      <c r="M3973" t="s">
        <v>11532</v>
      </c>
      <c r="N3973">
        <v>0.84083333299999996</v>
      </c>
      <c r="O3973">
        <v>0</v>
      </c>
      <c r="P3973">
        <v>192</v>
      </c>
      <c r="Q3973">
        <v>2</v>
      </c>
      <c r="R3973">
        <v>44</v>
      </c>
      <c r="S3973">
        <v>3</v>
      </c>
      <c r="T3973">
        <v>38</v>
      </c>
      <c r="U3973">
        <v>0</v>
      </c>
      <c r="V3973">
        <v>0</v>
      </c>
      <c r="W3973">
        <v>0</v>
      </c>
      <c r="X3973">
        <v>11.791351377510429</v>
      </c>
      <c r="Y3973">
        <v>0.49354012615934828</v>
      </c>
      <c r="Z3973">
        <v>4.8297638848680835</v>
      </c>
      <c r="AA3973">
        <v>11.036424232330557</v>
      </c>
      <c r="AB3973">
        <v>3.5196498060993586</v>
      </c>
      <c r="AC3973">
        <v>0</v>
      </c>
      <c r="AD3973">
        <v>0</v>
      </c>
      <c r="AE3973">
        <v>31.670729426967778</v>
      </c>
    </row>
    <row r="3974" spans="1:31" x14ac:dyDescent="0.25">
      <c r="A3974">
        <v>1634889</v>
      </c>
      <c r="B3974">
        <v>1</v>
      </c>
      <c r="C3974" t="s">
        <v>81</v>
      </c>
      <c r="D3974" t="s">
        <v>128</v>
      </c>
      <c r="E3974" t="s">
        <v>178</v>
      </c>
      <c r="F3974" t="s">
        <v>1450</v>
      </c>
      <c r="G3974" t="s">
        <v>227</v>
      </c>
      <c r="H3974" t="s">
        <v>149</v>
      </c>
      <c r="I3974" t="s">
        <v>135</v>
      </c>
      <c r="J3974" t="s">
        <v>136</v>
      </c>
      <c r="K3974" t="s">
        <v>137</v>
      </c>
      <c r="L3974" t="s">
        <v>11533</v>
      </c>
      <c r="M3974" t="s">
        <v>11534</v>
      </c>
      <c r="N3974">
        <v>10.345833333</v>
      </c>
      <c r="O3974">
        <v>0</v>
      </c>
      <c r="P3974">
        <v>26</v>
      </c>
      <c r="Q3974">
        <v>0</v>
      </c>
      <c r="R3974">
        <v>1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18.344395201909716</v>
      </c>
      <c r="Y3974">
        <v>0</v>
      </c>
      <c r="Z3974">
        <v>0.99022125366186675</v>
      </c>
      <c r="AA3974">
        <v>0</v>
      </c>
      <c r="AB3974">
        <v>0</v>
      </c>
      <c r="AC3974">
        <v>0</v>
      </c>
      <c r="AD3974">
        <v>0</v>
      </c>
      <c r="AE3974">
        <v>19.334616455571584</v>
      </c>
    </row>
    <row r="3975" spans="1:31" x14ac:dyDescent="0.25">
      <c r="A3975">
        <v>1633870</v>
      </c>
      <c r="B3975">
        <v>1</v>
      </c>
      <c r="C3975" t="s">
        <v>81</v>
      </c>
      <c r="D3975" t="s">
        <v>113</v>
      </c>
      <c r="E3975" t="s">
        <v>178</v>
      </c>
      <c r="F3975" t="s">
        <v>11535</v>
      </c>
      <c r="G3975" t="s">
        <v>227</v>
      </c>
      <c r="H3975" t="s">
        <v>149</v>
      </c>
      <c r="I3975" t="s">
        <v>135</v>
      </c>
      <c r="J3975" t="s">
        <v>136</v>
      </c>
      <c r="K3975" t="s">
        <v>137</v>
      </c>
      <c r="L3975" t="s">
        <v>11536</v>
      </c>
      <c r="M3975" t="s">
        <v>11537</v>
      </c>
      <c r="N3975">
        <v>1.975833333</v>
      </c>
      <c r="O3975">
        <v>0</v>
      </c>
      <c r="P3975">
        <v>4</v>
      </c>
      <c r="Q3975">
        <v>0</v>
      </c>
      <c r="R3975">
        <v>2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0.77935817875993585</v>
      </c>
      <c r="Y3975">
        <v>0</v>
      </c>
      <c r="Z3975">
        <v>0.34709889530613752</v>
      </c>
      <c r="AA3975">
        <v>0</v>
      </c>
      <c r="AB3975">
        <v>0</v>
      </c>
      <c r="AC3975">
        <v>0</v>
      </c>
      <c r="AD3975">
        <v>0</v>
      </c>
      <c r="AE3975">
        <v>1.1264570740660733</v>
      </c>
    </row>
    <row r="3976" spans="1:31" x14ac:dyDescent="0.25">
      <c r="A3976">
        <v>1634952</v>
      </c>
      <c r="B3976">
        <v>1</v>
      </c>
      <c r="C3976" t="s">
        <v>81</v>
      </c>
      <c r="D3976" t="s">
        <v>128</v>
      </c>
      <c r="E3976" t="s">
        <v>362</v>
      </c>
      <c r="F3976" t="s">
        <v>11538</v>
      </c>
      <c r="G3976" t="s">
        <v>6628</v>
      </c>
      <c r="H3976" t="s">
        <v>149</v>
      </c>
      <c r="I3976" t="s">
        <v>135</v>
      </c>
      <c r="J3976" t="s">
        <v>136</v>
      </c>
      <c r="K3976" t="s">
        <v>137</v>
      </c>
      <c r="L3976" t="s">
        <v>11539</v>
      </c>
      <c r="M3976" t="s">
        <v>11540</v>
      </c>
      <c r="N3976">
        <v>3.5705555549999999</v>
      </c>
      <c r="O3976">
        <v>0</v>
      </c>
      <c r="P3976">
        <v>20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20.456227858238087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20.456227858238087</v>
      </c>
    </row>
    <row r="3977" spans="1:31" x14ac:dyDescent="0.25">
      <c r="A3977">
        <v>1634597</v>
      </c>
      <c r="B3977">
        <v>1</v>
      </c>
      <c r="C3977" t="s">
        <v>81</v>
      </c>
      <c r="D3977" t="s">
        <v>120</v>
      </c>
      <c r="E3977" t="s">
        <v>146</v>
      </c>
      <c r="F3977" t="s">
        <v>11541</v>
      </c>
      <c r="G3977" t="s">
        <v>227</v>
      </c>
      <c r="H3977" t="s">
        <v>149</v>
      </c>
      <c r="I3977" t="s">
        <v>135</v>
      </c>
      <c r="J3977" t="s">
        <v>136</v>
      </c>
      <c r="K3977" t="s">
        <v>137</v>
      </c>
      <c r="L3977" t="s">
        <v>11542</v>
      </c>
      <c r="M3977" t="s">
        <v>11543</v>
      </c>
      <c r="N3977">
        <v>5.648055555</v>
      </c>
      <c r="O3977">
        <v>0</v>
      </c>
      <c r="P3977">
        <v>32</v>
      </c>
      <c r="Q3977">
        <v>0</v>
      </c>
      <c r="R3977">
        <v>8</v>
      </c>
      <c r="S3977">
        <v>0</v>
      </c>
      <c r="T3977">
        <v>21</v>
      </c>
      <c r="U3977">
        <v>0</v>
      </c>
      <c r="V3977">
        <v>1</v>
      </c>
      <c r="W3977">
        <v>0</v>
      </c>
      <c r="X3977">
        <v>36.246426194355941</v>
      </c>
      <c r="Y3977">
        <v>0</v>
      </c>
      <c r="Z3977">
        <v>4.1117517443956375</v>
      </c>
      <c r="AA3977">
        <v>0</v>
      </c>
      <c r="AB3977">
        <v>65.859988205709669</v>
      </c>
      <c r="AC3977">
        <v>0</v>
      </c>
      <c r="AD3977">
        <v>318.35531067669808</v>
      </c>
      <c r="AE3977">
        <v>424.57347682115932</v>
      </c>
    </row>
    <row r="3978" spans="1:31" x14ac:dyDescent="0.25">
      <c r="A3978">
        <v>1634603</v>
      </c>
      <c r="B3978">
        <v>1</v>
      </c>
      <c r="C3978" t="s">
        <v>80</v>
      </c>
      <c r="D3978" t="s">
        <v>102</v>
      </c>
      <c r="E3978" t="s">
        <v>152</v>
      </c>
      <c r="F3978" t="s">
        <v>11544</v>
      </c>
      <c r="G3978" t="s">
        <v>154</v>
      </c>
      <c r="H3978" t="s">
        <v>149</v>
      </c>
      <c r="I3978" t="s">
        <v>135</v>
      </c>
      <c r="J3978" t="s">
        <v>136</v>
      </c>
      <c r="K3978" t="s">
        <v>137</v>
      </c>
      <c r="L3978" t="s">
        <v>11545</v>
      </c>
      <c r="M3978" t="s">
        <v>11546</v>
      </c>
      <c r="N3978">
        <v>4.3366666660000002</v>
      </c>
      <c r="O3978">
        <v>0</v>
      </c>
      <c r="P3978">
        <v>1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</row>
    <row r="3979" spans="1:31" x14ac:dyDescent="0.25">
      <c r="A3979">
        <v>1634703</v>
      </c>
      <c r="B3979">
        <v>1</v>
      </c>
      <c r="C3979" t="s">
        <v>81</v>
      </c>
      <c r="D3979" t="s">
        <v>117</v>
      </c>
      <c r="E3979" t="s">
        <v>178</v>
      </c>
      <c r="F3979" t="s">
        <v>11547</v>
      </c>
      <c r="G3979" t="s">
        <v>252</v>
      </c>
      <c r="H3979" t="s">
        <v>149</v>
      </c>
      <c r="I3979" t="s">
        <v>135</v>
      </c>
      <c r="J3979" t="s">
        <v>136</v>
      </c>
      <c r="K3979" t="s">
        <v>137</v>
      </c>
      <c r="L3979" t="s">
        <v>11548</v>
      </c>
      <c r="M3979" t="s">
        <v>11549</v>
      </c>
      <c r="N3979">
        <v>1.5805555549999999</v>
      </c>
      <c r="O3979">
        <v>0</v>
      </c>
      <c r="P3979">
        <v>137</v>
      </c>
      <c r="Q3979">
        <v>0</v>
      </c>
      <c r="R3979">
        <v>0</v>
      </c>
      <c r="S3979">
        <v>0</v>
      </c>
      <c r="T3979">
        <v>47</v>
      </c>
      <c r="U3979">
        <v>0</v>
      </c>
      <c r="V3979">
        <v>0</v>
      </c>
      <c r="W3979">
        <v>0</v>
      </c>
      <c r="X3979">
        <v>36.070655445791971</v>
      </c>
      <c r="Y3979">
        <v>0</v>
      </c>
      <c r="Z3979">
        <v>0</v>
      </c>
      <c r="AA3979">
        <v>0</v>
      </c>
      <c r="AB3979">
        <v>29.164186796334779</v>
      </c>
      <c r="AC3979">
        <v>0</v>
      </c>
      <c r="AD3979">
        <v>0</v>
      </c>
      <c r="AE3979">
        <v>65.234842242126746</v>
      </c>
    </row>
    <row r="3980" spans="1:31" x14ac:dyDescent="0.25">
      <c r="A3980">
        <v>1634205</v>
      </c>
      <c r="B3980">
        <v>1</v>
      </c>
      <c r="C3980" t="s">
        <v>81</v>
      </c>
      <c r="D3980" t="s">
        <v>125</v>
      </c>
      <c r="E3980" t="s">
        <v>131</v>
      </c>
      <c r="F3980" t="s">
        <v>11550</v>
      </c>
      <c r="G3980" t="s">
        <v>195</v>
      </c>
      <c r="H3980" t="s">
        <v>134</v>
      </c>
      <c r="I3980" t="s">
        <v>135</v>
      </c>
      <c r="J3980" t="s">
        <v>136</v>
      </c>
      <c r="K3980" t="s">
        <v>137</v>
      </c>
      <c r="L3980" t="s">
        <v>11551</v>
      </c>
      <c r="M3980" t="s">
        <v>11552</v>
      </c>
      <c r="N3980">
        <v>2.6488888880000001</v>
      </c>
      <c r="O3980">
        <v>0</v>
      </c>
      <c r="P3980">
        <v>0</v>
      </c>
      <c r="Q3980">
        <v>0</v>
      </c>
      <c r="R3980">
        <v>4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3.3464711408797605</v>
      </c>
      <c r="AA3980">
        <v>0</v>
      </c>
      <c r="AB3980">
        <v>0</v>
      </c>
      <c r="AC3980">
        <v>0</v>
      </c>
      <c r="AD3980">
        <v>0</v>
      </c>
      <c r="AE3980">
        <v>3.3464711408797605</v>
      </c>
    </row>
    <row r="3981" spans="1:31" x14ac:dyDescent="0.25">
      <c r="A3981">
        <v>1633472</v>
      </c>
      <c r="B3981">
        <v>1</v>
      </c>
      <c r="C3981" t="s">
        <v>80</v>
      </c>
      <c r="D3981" t="s">
        <v>103</v>
      </c>
      <c r="E3981" t="s">
        <v>178</v>
      </c>
      <c r="F3981" t="s">
        <v>11553</v>
      </c>
      <c r="G3981" t="s">
        <v>252</v>
      </c>
      <c r="H3981" t="s">
        <v>149</v>
      </c>
      <c r="I3981" t="s">
        <v>135</v>
      </c>
      <c r="J3981" t="s">
        <v>136</v>
      </c>
      <c r="K3981" t="s">
        <v>137</v>
      </c>
      <c r="L3981" t="s">
        <v>11554</v>
      </c>
      <c r="M3981" t="s">
        <v>11555</v>
      </c>
      <c r="N3981">
        <v>2.156111111</v>
      </c>
      <c r="O3981">
        <v>0</v>
      </c>
      <c r="P3981">
        <v>128</v>
      </c>
      <c r="Q3981">
        <v>0</v>
      </c>
      <c r="R3981">
        <v>0</v>
      </c>
      <c r="S3981">
        <v>0</v>
      </c>
      <c r="T3981">
        <v>14</v>
      </c>
      <c r="U3981">
        <v>0</v>
      </c>
      <c r="V3981">
        <v>0</v>
      </c>
      <c r="W3981">
        <v>0</v>
      </c>
      <c r="X3981">
        <v>89.336739644221396</v>
      </c>
      <c r="Y3981">
        <v>0</v>
      </c>
      <c r="Z3981">
        <v>0</v>
      </c>
      <c r="AA3981">
        <v>0</v>
      </c>
      <c r="AB3981">
        <v>6.9065684799923224</v>
      </c>
      <c r="AC3981">
        <v>0</v>
      </c>
      <c r="AD3981">
        <v>0</v>
      </c>
      <c r="AE3981">
        <v>96.243308124213712</v>
      </c>
    </row>
    <row r="3982" spans="1:31" x14ac:dyDescent="0.25">
      <c r="A3982">
        <v>1633687</v>
      </c>
      <c r="B3982">
        <v>1</v>
      </c>
      <c r="C3982" t="s">
        <v>81</v>
      </c>
      <c r="D3982" t="s">
        <v>128</v>
      </c>
      <c r="E3982" t="s">
        <v>131</v>
      </c>
      <c r="F3982" t="s">
        <v>8336</v>
      </c>
      <c r="G3982" t="s">
        <v>585</v>
      </c>
      <c r="H3982" t="s">
        <v>134</v>
      </c>
      <c r="I3982" t="s">
        <v>135</v>
      </c>
      <c r="J3982" t="s">
        <v>136</v>
      </c>
      <c r="K3982" t="s">
        <v>137</v>
      </c>
      <c r="L3982" t="s">
        <v>11556</v>
      </c>
      <c r="M3982" t="s">
        <v>11557</v>
      </c>
      <c r="N3982">
        <v>0.80944444400000004</v>
      </c>
      <c r="O3982">
        <v>0</v>
      </c>
      <c r="P3982">
        <v>129</v>
      </c>
      <c r="Q3982">
        <v>0</v>
      </c>
      <c r="R3982">
        <v>3</v>
      </c>
      <c r="S3982">
        <v>0</v>
      </c>
      <c r="T3982">
        <v>8</v>
      </c>
      <c r="U3982">
        <v>0</v>
      </c>
      <c r="V3982">
        <v>0</v>
      </c>
      <c r="W3982">
        <v>0</v>
      </c>
      <c r="X3982">
        <v>15.292925988784088</v>
      </c>
      <c r="Y3982">
        <v>0</v>
      </c>
      <c r="Z3982">
        <v>1.1688193284980558E-3</v>
      </c>
      <c r="AA3982">
        <v>0</v>
      </c>
      <c r="AB3982">
        <v>1.0427324015483894</v>
      </c>
      <c r="AC3982">
        <v>0</v>
      </c>
      <c r="AD3982">
        <v>0</v>
      </c>
      <c r="AE3982">
        <v>16.336827209660974</v>
      </c>
    </row>
    <row r="3983" spans="1:31" x14ac:dyDescent="0.25">
      <c r="A3983">
        <v>1633332</v>
      </c>
      <c r="B3983">
        <v>1</v>
      </c>
      <c r="C3983" t="s">
        <v>81</v>
      </c>
      <c r="D3983" t="s">
        <v>115</v>
      </c>
      <c r="E3983" t="s">
        <v>204</v>
      </c>
      <c r="F3983" t="s">
        <v>11558</v>
      </c>
      <c r="G3983" t="s">
        <v>161</v>
      </c>
      <c r="H3983" t="s">
        <v>134</v>
      </c>
      <c r="I3983" t="s">
        <v>191</v>
      </c>
      <c r="J3983" t="s">
        <v>136</v>
      </c>
      <c r="K3983" t="s">
        <v>137</v>
      </c>
      <c r="L3983" t="s">
        <v>11559</v>
      </c>
      <c r="M3983" t="s">
        <v>11560</v>
      </c>
      <c r="N3983">
        <v>8.3333330000000001E-3</v>
      </c>
      <c r="O3983">
        <v>0</v>
      </c>
      <c r="P3983">
        <v>1302</v>
      </c>
      <c r="Q3983">
        <v>1</v>
      </c>
      <c r="R3983">
        <v>21</v>
      </c>
      <c r="S3983">
        <v>9</v>
      </c>
      <c r="T3983">
        <v>109</v>
      </c>
      <c r="U3983">
        <v>1</v>
      </c>
      <c r="V3983">
        <v>0</v>
      </c>
      <c r="W3983">
        <v>0</v>
      </c>
      <c r="X3983">
        <v>0.84458146117916788</v>
      </c>
      <c r="Y3983">
        <v>4.2499974809999995E-3</v>
      </c>
      <c r="Z3983">
        <v>2.7443302110000001E-3</v>
      </c>
      <c r="AA3983">
        <v>0.24695056741367499</v>
      </c>
      <c r="AB3983">
        <v>0.1513859814938667</v>
      </c>
      <c r="AC3983">
        <v>0.14359850166565</v>
      </c>
      <c r="AD3983">
        <v>0</v>
      </c>
      <c r="AE3983">
        <v>1.3935108394443596</v>
      </c>
    </row>
    <row r="3984" spans="1:31" x14ac:dyDescent="0.25">
      <c r="A3984">
        <v>1634514</v>
      </c>
      <c r="B3984">
        <v>1</v>
      </c>
      <c r="C3984" t="s">
        <v>80</v>
      </c>
      <c r="D3984" t="s">
        <v>89</v>
      </c>
      <c r="E3984" t="s">
        <v>146</v>
      </c>
      <c r="F3984" t="s">
        <v>11561</v>
      </c>
      <c r="G3984" t="s">
        <v>180</v>
      </c>
      <c r="H3984" t="s">
        <v>149</v>
      </c>
      <c r="I3984" t="s">
        <v>135</v>
      </c>
      <c r="J3984" t="s">
        <v>136</v>
      </c>
      <c r="K3984" t="s">
        <v>137</v>
      </c>
      <c r="L3984" t="s">
        <v>11562</v>
      </c>
      <c r="M3984" t="s">
        <v>11563</v>
      </c>
      <c r="N3984">
        <v>1.110833333</v>
      </c>
      <c r="O3984">
        <v>0</v>
      </c>
      <c r="P3984">
        <v>403</v>
      </c>
      <c r="Q3984">
        <v>0</v>
      </c>
      <c r="R3984">
        <v>0</v>
      </c>
      <c r="S3984">
        <v>0</v>
      </c>
      <c r="T3984">
        <v>28</v>
      </c>
      <c r="U3984">
        <v>0</v>
      </c>
      <c r="V3984">
        <v>0</v>
      </c>
      <c r="W3984">
        <v>0</v>
      </c>
      <c r="X3984">
        <v>182.09632651820803</v>
      </c>
      <c r="Y3984">
        <v>0</v>
      </c>
      <c r="Z3984">
        <v>0</v>
      </c>
      <c r="AA3984">
        <v>0</v>
      </c>
      <c r="AB3984">
        <v>99.926748971664807</v>
      </c>
      <c r="AC3984">
        <v>0</v>
      </c>
      <c r="AD3984">
        <v>0</v>
      </c>
      <c r="AE3984">
        <v>282.02307548987284</v>
      </c>
    </row>
    <row r="3985" spans="1:31" x14ac:dyDescent="0.25">
      <c r="A3985">
        <v>1633309</v>
      </c>
      <c r="B3985">
        <v>1</v>
      </c>
      <c r="C3985" t="s">
        <v>80</v>
      </c>
      <c r="D3985" t="s">
        <v>94</v>
      </c>
      <c r="E3985" t="s">
        <v>140</v>
      </c>
      <c r="F3985" t="s">
        <v>11564</v>
      </c>
      <c r="G3985" t="s">
        <v>161</v>
      </c>
      <c r="H3985" t="s">
        <v>134</v>
      </c>
      <c r="I3985" t="s">
        <v>135</v>
      </c>
      <c r="J3985" t="s">
        <v>136</v>
      </c>
      <c r="K3985" t="s">
        <v>137</v>
      </c>
      <c r="L3985" t="s">
        <v>11565</v>
      </c>
      <c r="M3985" t="s">
        <v>11566</v>
      </c>
      <c r="N3985">
        <v>1.32</v>
      </c>
      <c r="O3985">
        <v>0</v>
      </c>
      <c r="P3985">
        <v>136</v>
      </c>
      <c r="Q3985">
        <v>0</v>
      </c>
      <c r="R3985">
        <v>0</v>
      </c>
      <c r="S3985">
        <v>1</v>
      </c>
      <c r="T3985">
        <v>8</v>
      </c>
      <c r="U3985">
        <v>0</v>
      </c>
      <c r="V3985">
        <v>0</v>
      </c>
      <c r="W3985">
        <v>0</v>
      </c>
      <c r="X3985">
        <v>12.12679839039035</v>
      </c>
      <c r="Y3985">
        <v>0</v>
      </c>
      <c r="Z3985">
        <v>0</v>
      </c>
      <c r="AA3985">
        <v>0.98123473826688001</v>
      </c>
      <c r="AB3985">
        <v>1.5051717355417604</v>
      </c>
      <c r="AC3985">
        <v>0</v>
      </c>
      <c r="AD3985">
        <v>0</v>
      </c>
      <c r="AE3985">
        <v>14.613204864198989</v>
      </c>
    </row>
    <row r="3986" spans="1:31" x14ac:dyDescent="0.25">
      <c r="A3986">
        <v>1633973</v>
      </c>
      <c r="B3986">
        <v>1</v>
      </c>
      <c r="C3986" t="s">
        <v>81</v>
      </c>
      <c r="D3986" t="s">
        <v>124</v>
      </c>
      <c r="E3986" t="s">
        <v>152</v>
      </c>
      <c r="F3986" t="s">
        <v>11567</v>
      </c>
      <c r="G3986" t="s">
        <v>154</v>
      </c>
      <c r="H3986" t="s">
        <v>149</v>
      </c>
      <c r="I3986" t="s">
        <v>135</v>
      </c>
      <c r="J3986" t="s">
        <v>136</v>
      </c>
      <c r="K3986" t="s">
        <v>137</v>
      </c>
      <c r="L3986" t="s">
        <v>11568</v>
      </c>
      <c r="M3986" t="s">
        <v>11569</v>
      </c>
      <c r="N3986">
        <v>2.4608333330000001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1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0.1933693408117467</v>
      </c>
      <c r="AC3986">
        <v>0</v>
      </c>
      <c r="AD3986">
        <v>0</v>
      </c>
      <c r="AE3986">
        <v>0.1933693408117467</v>
      </c>
    </row>
    <row r="3987" spans="1:31" x14ac:dyDescent="0.25">
      <c r="A3987">
        <v>1633286</v>
      </c>
      <c r="B3987">
        <v>1</v>
      </c>
      <c r="C3987" t="s">
        <v>80</v>
      </c>
      <c r="D3987" t="s">
        <v>98</v>
      </c>
      <c r="E3987" t="s">
        <v>140</v>
      </c>
      <c r="F3987" t="s">
        <v>5762</v>
      </c>
      <c r="G3987" t="s">
        <v>161</v>
      </c>
      <c r="H3987" t="s">
        <v>134</v>
      </c>
      <c r="I3987" t="s">
        <v>191</v>
      </c>
      <c r="J3987" t="s">
        <v>136</v>
      </c>
      <c r="K3987" t="s">
        <v>137</v>
      </c>
      <c r="L3987" t="s">
        <v>11570</v>
      </c>
      <c r="M3987" t="s">
        <v>11571</v>
      </c>
      <c r="N3987">
        <v>3.333333E-3</v>
      </c>
      <c r="O3987">
        <v>0</v>
      </c>
      <c r="P3987">
        <v>2308</v>
      </c>
      <c r="Q3987">
        <v>24</v>
      </c>
      <c r="R3987">
        <v>739</v>
      </c>
      <c r="S3987">
        <v>43</v>
      </c>
      <c r="T3987">
        <v>634</v>
      </c>
      <c r="U3987">
        <v>3</v>
      </c>
      <c r="V3987">
        <v>0</v>
      </c>
      <c r="W3987">
        <v>0</v>
      </c>
      <c r="X3987">
        <v>1.7471929840763258</v>
      </c>
      <c r="Y3987">
        <v>0.13475227110006666</v>
      </c>
      <c r="Z3987">
        <v>0.90114245898996626</v>
      </c>
      <c r="AA3987">
        <v>0.38023749921906003</v>
      </c>
      <c r="AB3987">
        <v>0.82332506654805326</v>
      </c>
      <c r="AC3987">
        <v>0.48535335348782999</v>
      </c>
      <c r="AD3987">
        <v>0</v>
      </c>
      <c r="AE3987">
        <v>4.472003633421302</v>
      </c>
    </row>
    <row r="3988" spans="1:31" x14ac:dyDescent="0.25">
      <c r="A3988">
        <v>1633681</v>
      </c>
      <c r="B3988">
        <v>1</v>
      </c>
      <c r="C3988" t="s">
        <v>81</v>
      </c>
      <c r="D3988" t="s">
        <v>112</v>
      </c>
      <c r="E3988" t="s">
        <v>152</v>
      </c>
      <c r="F3988" t="s">
        <v>11572</v>
      </c>
      <c r="G3988" t="s">
        <v>507</v>
      </c>
      <c r="H3988" t="s">
        <v>149</v>
      </c>
      <c r="I3988" t="s">
        <v>135</v>
      </c>
      <c r="J3988" t="s">
        <v>136</v>
      </c>
      <c r="K3988" t="s">
        <v>137</v>
      </c>
      <c r="L3988" t="s">
        <v>11573</v>
      </c>
      <c r="M3988" t="s">
        <v>11574</v>
      </c>
      <c r="N3988">
        <v>0.68944444400000005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1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0.20575906227781082</v>
      </c>
      <c r="AC3988">
        <v>0</v>
      </c>
      <c r="AD3988">
        <v>0</v>
      </c>
      <c r="AE3988">
        <v>0.20575906227781082</v>
      </c>
    </row>
    <row r="3989" spans="1:31" x14ac:dyDescent="0.25">
      <c r="A3989">
        <v>1634783</v>
      </c>
      <c r="B3989">
        <v>1</v>
      </c>
      <c r="C3989" t="s">
        <v>80</v>
      </c>
      <c r="D3989" t="s">
        <v>93</v>
      </c>
      <c r="E3989" t="s">
        <v>146</v>
      </c>
      <c r="F3989" t="s">
        <v>11575</v>
      </c>
      <c r="G3989" t="s">
        <v>260</v>
      </c>
      <c r="H3989" t="s">
        <v>149</v>
      </c>
      <c r="I3989" t="s">
        <v>135</v>
      </c>
      <c r="J3989" t="s">
        <v>136</v>
      </c>
      <c r="K3989" t="s">
        <v>137</v>
      </c>
      <c r="L3989" t="s">
        <v>11576</v>
      </c>
      <c r="M3989" t="s">
        <v>11577</v>
      </c>
      <c r="N3989">
        <v>8.5919444439999992</v>
      </c>
      <c r="O3989">
        <v>0</v>
      </c>
      <c r="P3989">
        <v>15</v>
      </c>
      <c r="Q3989">
        <v>0</v>
      </c>
      <c r="R3989">
        <v>10</v>
      </c>
      <c r="S3989">
        <v>0</v>
      </c>
      <c r="T3989">
        <v>8</v>
      </c>
      <c r="U3989">
        <v>0</v>
      </c>
      <c r="V3989">
        <v>0</v>
      </c>
      <c r="W3989">
        <v>0</v>
      </c>
      <c r="X3989">
        <v>16.444661284269937</v>
      </c>
      <c r="Y3989">
        <v>0</v>
      </c>
      <c r="Z3989">
        <v>21.311427884121493</v>
      </c>
      <c r="AA3989">
        <v>0</v>
      </c>
      <c r="AB3989">
        <v>43.822263742343196</v>
      </c>
      <c r="AC3989">
        <v>0</v>
      </c>
      <c r="AD3989">
        <v>0</v>
      </c>
      <c r="AE3989">
        <v>81.578352910734623</v>
      </c>
    </row>
    <row r="3990" spans="1:31" x14ac:dyDescent="0.25">
      <c r="A3990">
        <v>1633455</v>
      </c>
      <c r="B3990">
        <v>1</v>
      </c>
      <c r="C3990" t="s">
        <v>81</v>
      </c>
      <c r="D3990" t="s">
        <v>118</v>
      </c>
      <c r="E3990" t="s">
        <v>178</v>
      </c>
      <c r="F3990" t="s">
        <v>10549</v>
      </c>
      <c r="G3990" t="s">
        <v>227</v>
      </c>
      <c r="H3990" t="s">
        <v>149</v>
      </c>
      <c r="I3990" t="s">
        <v>135</v>
      </c>
      <c r="J3990" t="s">
        <v>136</v>
      </c>
      <c r="K3990" t="s">
        <v>137</v>
      </c>
      <c r="L3990" t="s">
        <v>11578</v>
      </c>
      <c r="M3990" t="s">
        <v>11579</v>
      </c>
      <c r="N3990">
        <v>2.2847222220000001</v>
      </c>
      <c r="O3990">
        <v>0</v>
      </c>
      <c r="P3990">
        <v>97</v>
      </c>
      <c r="Q3990">
        <v>0</v>
      </c>
      <c r="R3990">
        <v>3</v>
      </c>
      <c r="S3990">
        <v>0</v>
      </c>
      <c r="T3990">
        <v>1</v>
      </c>
      <c r="U3990">
        <v>0</v>
      </c>
      <c r="V3990">
        <v>0</v>
      </c>
      <c r="W3990">
        <v>0</v>
      </c>
      <c r="X3990">
        <v>54.230012970152131</v>
      </c>
      <c r="Y3990">
        <v>0</v>
      </c>
      <c r="Z3990">
        <v>0.57610320069987497</v>
      </c>
      <c r="AA3990">
        <v>0</v>
      </c>
      <c r="AB3990">
        <v>0</v>
      </c>
      <c r="AC3990">
        <v>0</v>
      </c>
      <c r="AD3990">
        <v>0</v>
      </c>
      <c r="AE3990">
        <v>54.806116170852007</v>
      </c>
    </row>
    <row r="3991" spans="1:31" x14ac:dyDescent="0.25">
      <c r="A3991">
        <v>1633833</v>
      </c>
      <c r="B3991">
        <v>1</v>
      </c>
      <c r="C3991" t="s">
        <v>81</v>
      </c>
      <c r="D3991" t="s">
        <v>127</v>
      </c>
      <c r="E3991" t="s">
        <v>204</v>
      </c>
      <c r="F3991" t="s">
        <v>9912</v>
      </c>
      <c r="G3991" t="s">
        <v>161</v>
      </c>
      <c r="H3991" t="s">
        <v>134</v>
      </c>
      <c r="I3991" t="s">
        <v>135</v>
      </c>
      <c r="J3991" t="s">
        <v>136</v>
      </c>
      <c r="K3991" t="s">
        <v>137</v>
      </c>
      <c r="L3991" t="s">
        <v>11580</v>
      </c>
      <c r="M3991" t="s">
        <v>11581</v>
      </c>
      <c r="N3991">
        <v>8.1558333330000004</v>
      </c>
      <c r="O3991">
        <v>0</v>
      </c>
      <c r="P3991">
        <v>1</v>
      </c>
      <c r="Q3991">
        <v>89</v>
      </c>
      <c r="R3991">
        <v>71</v>
      </c>
      <c r="S3991">
        <v>4</v>
      </c>
      <c r="T3991">
        <v>1</v>
      </c>
      <c r="U3991">
        <v>0</v>
      </c>
      <c r="V3991">
        <v>0</v>
      </c>
      <c r="W3991">
        <v>0</v>
      </c>
      <c r="X3991">
        <v>1.0398124726247207</v>
      </c>
      <c r="Y3991">
        <v>170.79544886596079</v>
      </c>
      <c r="Z3991">
        <v>136.78309533266699</v>
      </c>
      <c r="AA3991">
        <v>0.72257554488105002</v>
      </c>
      <c r="AB3991">
        <v>18.168674637456633</v>
      </c>
      <c r="AC3991">
        <v>0</v>
      </c>
      <c r="AD3991">
        <v>0</v>
      </c>
      <c r="AE3991">
        <v>327.50960685359018</v>
      </c>
    </row>
    <row r="3992" spans="1:31" x14ac:dyDescent="0.25">
      <c r="A3992">
        <v>1634915</v>
      </c>
      <c r="B3992">
        <v>1</v>
      </c>
      <c r="C3992" t="s">
        <v>81</v>
      </c>
      <c r="D3992" t="s">
        <v>127</v>
      </c>
      <c r="E3992" t="s">
        <v>178</v>
      </c>
      <c r="F3992" t="s">
        <v>11582</v>
      </c>
      <c r="G3992" t="s">
        <v>227</v>
      </c>
      <c r="H3992" t="s">
        <v>149</v>
      </c>
      <c r="I3992" t="s">
        <v>135</v>
      </c>
      <c r="J3992" t="s">
        <v>136</v>
      </c>
      <c r="K3992" t="s">
        <v>137</v>
      </c>
      <c r="L3992" t="s">
        <v>11583</v>
      </c>
      <c r="M3992" t="s">
        <v>11584</v>
      </c>
      <c r="N3992">
        <v>3.980555555</v>
      </c>
      <c r="O3992">
        <v>0</v>
      </c>
      <c r="P3992">
        <v>30</v>
      </c>
      <c r="Q3992">
        <v>0</v>
      </c>
      <c r="R3992">
        <v>6</v>
      </c>
      <c r="S3992">
        <v>0</v>
      </c>
      <c r="T3992">
        <v>1</v>
      </c>
      <c r="U3992">
        <v>0</v>
      </c>
      <c r="V3992">
        <v>0</v>
      </c>
      <c r="W3992">
        <v>0</v>
      </c>
      <c r="X3992">
        <v>21.514707877297337</v>
      </c>
      <c r="Y3992">
        <v>0</v>
      </c>
      <c r="Z3992">
        <v>0.8092772811092861</v>
      </c>
      <c r="AA3992">
        <v>0</v>
      </c>
      <c r="AB3992">
        <v>8.0536885248369994E-2</v>
      </c>
      <c r="AC3992">
        <v>0</v>
      </c>
      <c r="AD3992">
        <v>0</v>
      </c>
      <c r="AE3992">
        <v>22.404522043654993</v>
      </c>
    </row>
    <row r="3993" spans="1:31" x14ac:dyDescent="0.25">
      <c r="A3993">
        <v>1634769</v>
      </c>
      <c r="B3993">
        <v>1</v>
      </c>
      <c r="C3993" t="s">
        <v>81</v>
      </c>
      <c r="D3993" t="s">
        <v>128</v>
      </c>
      <c r="E3993" t="s">
        <v>178</v>
      </c>
      <c r="F3993" t="s">
        <v>11585</v>
      </c>
      <c r="G3993" t="s">
        <v>227</v>
      </c>
      <c r="H3993" t="s">
        <v>149</v>
      </c>
      <c r="I3993" t="s">
        <v>135</v>
      </c>
      <c r="J3993" t="s">
        <v>136</v>
      </c>
      <c r="K3993" t="s">
        <v>137</v>
      </c>
      <c r="L3993" t="s">
        <v>11586</v>
      </c>
      <c r="M3993" t="s">
        <v>11587</v>
      </c>
      <c r="N3993">
        <v>5.0202777770000004</v>
      </c>
      <c r="O3993">
        <v>0</v>
      </c>
      <c r="P3993">
        <v>95</v>
      </c>
      <c r="Q3993">
        <v>0</v>
      </c>
      <c r="R3993">
        <v>1</v>
      </c>
      <c r="S3993">
        <v>0</v>
      </c>
      <c r="T3993">
        <v>7</v>
      </c>
      <c r="U3993">
        <v>0</v>
      </c>
      <c r="V3993">
        <v>0</v>
      </c>
      <c r="W3993">
        <v>0</v>
      </c>
      <c r="X3993">
        <v>77.976901555104249</v>
      </c>
      <c r="Y3993">
        <v>0</v>
      </c>
      <c r="Z3993">
        <v>5.1106734968833336E-3</v>
      </c>
      <c r="AA3993">
        <v>0</v>
      </c>
      <c r="AB3993">
        <v>5.698586589676526</v>
      </c>
      <c r="AC3993">
        <v>0</v>
      </c>
      <c r="AD3993">
        <v>0</v>
      </c>
      <c r="AE3993">
        <v>83.680598818277659</v>
      </c>
    </row>
    <row r="3994" spans="1:31" x14ac:dyDescent="0.25">
      <c r="A3994">
        <v>1634082</v>
      </c>
      <c r="B3994">
        <v>1</v>
      </c>
      <c r="C3994" t="s">
        <v>80</v>
      </c>
      <c r="D3994" t="s">
        <v>82</v>
      </c>
      <c r="E3994" t="s">
        <v>152</v>
      </c>
      <c r="F3994" t="s">
        <v>11588</v>
      </c>
      <c r="G3994" t="s">
        <v>154</v>
      </c>
      <c r="H3994" t="s">
        <v>149</v>
      </c>
      <c r="I3994" t="s">
        <v>135</v>
      </c>
      <c r="J3994" t="s">
        <v>136</v>
      </c>
      <c r="K3994" t="s">
        <v>137</v>
      </c>
      <c r="L3994" t="s">
        <v>11589</v>
      </c>
      <c r="M3994" t="s">
        <v>11590</v>
      </c>
      <c r="N3994">
        <v>4.6288888879999996</v>
      </c>
      <c r="O3994">
        <v>0</v>
      </c>
      <c r="P3994">
        <v>2</v>
      </c>
      <c r="Q3994">
        <v>0</v>
      </c>
      <c r="R3994">
        <v>0</v>
      </c>
      <c r="S3994">
        <v>0</v>
      </c>
      <c r="T3994">
        <v>2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</row>
    <row r="3995" spans="1:31" x14ac:dyDescent="0.25">
      <c r="A3995">
        <v>1633541</v>
      </c>
      <c r="B3995">
        <v>1</v>
      </c>
      <c r="C3995" t="s">
        <v>80</v>
      </c>
      <c r="D3995" t="s">
        <v>89</v>
      </c>
      <c r="E3995" t="s">
        <v>362</v>
      </c>
      <c r="F3995" t="s">
        <v>8952</v>
      </c>
      <c r="G3995" t="s">
        <v>227</v>
      </c>
      <c r="H3995" t="s">
        <v>149</v>
      </c>
      <c r="I3995" t="s">
        <v>135</v>
      </c>
      <c r="J3995" t="s">
        <v>136</v>
      </c>
      <c r="K3995" t="s">
        <v>137</v>
      </c>
      <c r="L3995" t="s">
        <v>11591</v>
      </c>
      <c r="M3995" t="s">
        <v>11592</v>
      </c>
      <c r="N3995">
        <v>1.2127777769999999</v>
      </c>
      <c r="O3995">
        <v>0</v>
      </c>
      <c r="P3995">
        <v>64</v>
      </c>
      <c r="Q3995">
        <v>0</v>
      </c>
      <c r="R3995">
        <v>0</v>
      </c>
      <c r="S3995">
        <v>0</v>
      </c>
      <c r="T3995">
        <v>1</v>
      </c>
      <c r="U3995">
        <v>0</v>
      </c>
      <c r="V3995">
        <v>0</v>
      </c>
      <c r="W3995">
        <v>0</v>
      </c>
      <c r="X3995">
        <v>30.231902838378463</v>
      </c>
      <c r="Y3995">
        <v>0</v>
      </c>
      <c r="Z3995">
        <v>0</v>
      </c>
      <c r="AA3995">
        <v>0</v>
      </c>
      <c r="AB3995">
        <v>0.23147411709553167</v>
      </c>
      <c r="AC3995">
        <v>0</v>
      </c>
      <c r="AD3995">
        <v>0</v>
      </c>
      <c r="AE3995">
        <v>30.463376955473993</v>
      </c>
    </row>
    <row r="3996" spans="1:31" x14ac:dyDescent="0.25">
      <c r="A3996">
        <v>1633641</v>
      </c>
      <c r="B3996">
        <v>1</v>
      </c>
      <c r="C3996" t="s">
        <v>81</v>
      </c>
      <c r="D3996" t="s">
        <v>120</v>
      </c>
      <c r="E3996" t="s">
        <v>178</v>
      </c>
      <c r="F3996" t="s">
        <v>11593</v>
      </c>
      <c r="G3996" t="s">
        <v>227</v>
      </c>
      <c r="H3996" t="s">
        <v>149</v>
      </c>
      <c r="I3996" t="s">
        <v>135</v>
      </c>
      <c r="J3996" t="s">
        <v>136</v>
      </c>
      <c r="K3996" t="s">
        <v>137</v>
      </c>
      <c r="L3996" t="s">
        <v>11594</v>
      </c>
      <c r="M3996" t="s">
        <v>11595</v>
      </c>
      <c r="N3996">
        <v>0.941111111</v>
      </c>
      <c r="O3996">
        <v>0</v>
      </c>
      <c r="P3996">
        <v>71</v>
      </c>
      <c r="Q3996">
        <v>0</v>
      </c>
      <c r="R3996">
        <v>1</v>
      </c>
      <c r="S3996">
        <v>0</v>
      </c>
      <c r="T3996">
        <v>11</v>
      </c>
      <c r="U3996">
        <v>0</v>
      </c>
      <c r="V3996">
        <v>0</v>
      </c>
      <c r="W3996">
        <v>0</v>
      </c>
      <c r="X3996">
        <v>16.001628229550686</v>
      </c>
      <c r="Y3996">
        <v>0</v>
      </c>
      <c r="Z3996">
        <v>0.11775096710829085</v>
      </c>
      <c r="AA3996">
        <v>0</v>
      </c>
      <c r="AB3996">
        <v>4.8601383551612622</v>
      </c>
      <c r="AC3996">
        <v>0</v>
      </c>
      <c r="AD3996">
        <v>0</v>
      </c>
      <c r="AE3996">
        <v>20.979517551820237</v>
      </c>
    </row>
    <row r="3997" spans="1:31" x14ac:dyDescent="0.25">
      <c r="A3997">
        <v>1634577</v>
      </c>
      <c r="B3997">
        <v>1</v>
      </c>
      <c r="C3997" t="s">
        <v>81</v>
      </c>
      <c r="D3997" t="s">
        <v>120</v>
      </c>
      <c r="E3997" t="s">
        <v>146</v>
      </c>
      <c r="F3997" t="s">
        <v>11596</v>
      </c>
      <c r="G3997" t="s">
        <v>227</v>
      </c>
      <c r="H3997" t="s">
        <v>149</v>
      </c>
      <c r="I3997" t="s">
        <v>135</v>
      </c>
      <c r="J3997" t="s">
        <v>136</v>
      </c>
      <c r="K3997" t="s">
        <v>137</v>
      </c>
      <c r="L3997" t="s">
        <v>11597</v>
      </c>
      <c r="M3997" t="s">
        <v>11598</v>
      </c>
      <c r="N3997">
        <v>2.5674999999999999</v>
      </c>
      <c r="O3997">
        <v>0</v>
      </c>
      <c r="P3997">
        <v>25</v>
      </c>
      <c r="Q3997">
        <v>0</v>
      </c>
      <c r="R3997">
        <v>9</v>
      </c>
      <c r="S3997">
        <v>0</v>
      </c>
      <c r="T3997">
        <v>3</v>
      </c>
      <c r="U3997">
        <v>0</v>
      </c>
      <c r="V3997">
        <v>0</v>
      </c>
      <c r="W3997">
        <v>0</v>
      </c>
      <c r="X3997">
        <v>6.998806832860951</v>
      </c>
      <c r="Y3997">
        <v>0</v>
      </c>
      <c r="Z3997">
        <v>5.8701929858607009</v>
      </c>
      <c r="AA3997">
        <v>0</v>
      </c>
      <c r="AB3997">
        <v>10.165077701284037</v>
      </c>
      <c r="AC3997">
        <v>0</v>
      </c>
      <c r="AD3997">
        <v>0</v>
      </c>
      <c r="AE3997">
        <v>23.034077520005688</v>
      </c>
    </row>
    <row r="3998" spans="1:31" x14ac:dyDescent="0.25">
      <c r="A3998">
        <v>1633495</v>
      </c>
      <c r="B3998">
        <v>1</v>
      </c>
      <c r="C3998" t="s">
        <v>80</v>
      </c>
      <c r="D3998" t="s">
        <v>95</v>
      </c>
      <c r="E3998" t="s">
        <v>642</v>
      </c>
      <c r="F3998" t="s">
        <v>11599</v>
      </c>
      <c r="G3998" t="s">
        <v>161</v>
      </c>
      <c r="H3998" t="s">
        <v>134</v>
      </c>
      <c r="I3998" t="s">
        <v>135</v>
      </c>
      <c r="J3998" t="s">
        <v>136</v>
      </c>
      <c r="K3998" t="s">
        <v>137</v>
      </c>
      <c r="L3998" t="s">
        <v>11600</v>
      </c>
      <c r="M3998" t="s">
        <v>11601</v>
      </c>
      <c r="N3998">
        <v>0.19500000000000001</v>
      </c>
      <c r="O3998">
        <v>1</v>
      </c>
      <c r="P3998">
        <v>465</v>
      </c>
      <c r="Q3998">
        <v>0</v>
      </c>
      <c r="R3998">
        <v>1</v>
      </c>
      <c r="S3998">
        <v>18</v>
      </c>
      <c r="T3998">
        <v>42</v>
      </c>
      <c r="U3998">
        <v>5</v>
      </c>
      <c r="V3998">
        <v>0</v>
      </c>
      <c r="W3998">
        <v>5.2671001593600004E-2</v>
      </c>
      <c r="X3998">
        <v>17.602804920666788</v>
      </c>
      <c r="Y3998">
        <v>0</v>
      </c>
      <c r="Z3998">
        <v>0.115191340758</v>
      </c>
      <c r="AA3998">
        <v>33.750075225869153</v>
      </c>
      <c r="AB3998">
        <v>5.7475973860416145</v>
      </c>
      <c r="AC3998">
        <v>36.214315295310364</v>
      </c>
      <c r="AD3998">
        <v>0</v>
      </c>
      <c r="AE3998">
        <v>93.482655170239511</v>
      </c>
    </row>
    <row r="3999" spans="1:31" x14ac:dyDescent="0.25">
      <c r="A3999">
        <v>1634955</v>
      </c>
      <c r="B3999">
        <v>1</v>
      </c>
      <c r="C3999" t="s">
        <v>80</v>
      </c>
      <c r="D3999" t="s">
        <v>103</v>
      </c>
      <c r="E3999" t="s">
        <v>140</v>
      </c>
      <c r="F3999" t="s">
        <v>11602</v>
      </c>
      <c r="G3999" t="s">
        <v>161</v>
      </c>
      <c r="H3999" t="s">
        <v>134</v>
      </c>
      <c r="I3999" t="s">
        <v>135</v>
      </c>
      <c r="J3999" t="s">
        <v>136</v>
      </c>
      <c r="K3999" t="s">
        <v>137</v>
      </c>
      <c r="L3999" t="s">
        <v>11603</v>
      </c>
      <c r="M3999" t="s">
        <v>11604</v>
      </c>
      <c r="N3999">
        <v>0.67666666600000003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5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88.291195424511727</v>
      </c>
      <c r="AD3999">
        <v>0</v>
      </c>
      <c r="AE3999">
        <v>88.291195424511727</v>
      </c>
    </row>
    <row r="4000" spans="1:31" x14ac:dyDescent="0.25">
      <c r="A4000">
        <v>1633724</v>
      </c>
      <c r="B4000">
        <v>1</v>
      </c>
      <c r="C4000" t="s">
        <v>80</v>
      </c>
      <c r="D4000" t="s">
        <v>94</v>
      </c>
      <c r="E4000" t="s">
        <v>152</v>
      </c>
      <c r="F4000" t="s">
        <v>11605</v>
      </c>
      <c r="G4000" t="s">
        <v>507</v>
      </c>
      <c r="H4000" t="s">
        <v>149</v>
      </c>
      <c r="I4000" t="s">
        <v>135</v>
      </c>
      <c r="J4000" t="s">
        <v>136</v>
      </c>
      <c r="K4000" t="s">
        <v>137</v>
      </c>
      <c r="L4000" t="s">
        <v>11606</v>
      </c>
      <c r="M4000" t="s">
        <v>11607</v>
      </c>
      <c r="N4000">
        <v>4.6427777770000001</v>
      </c>
      <c r="O4000">
        <v>0</v>
      </c>
      <c r="P4000">
        <v>1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0.37434556791618384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0.37434556791618384</v>
      </c>
    </row>
    <row r="4001" spans="1:31" x14ac:dyDescent="0.25">
      <c r="A4001">
        <v>1634743</v>
      </c>
      <c r="B4001">
        <v>1</v>
      </c>
      <c r="C4001" t="s">
        <v>80</v>
      </c>
      <c r="D4001" t="s">
        <v>96</v>
      </c>
      <c r="E4001" t="s">
        <v>152</v>
      </c>
      <c r="F4001" t="s">
        <v>11608</v>
      </c>
      <c r="G4001" t="s">
        <v>168</v>
      </c>
      <c r="H4001" t="s">
        <v>149</v>
      </c>
      <c r="I4001" t="s">
        <v>135</v>
      </c>
      <c r="J4001" t="s">
        <v>136</v>
      </c>
      <c r="K4001" t="s">
        <v>137</v>
      </c>
      <c r="L4001" t="s">
        <v>11609</v>
      </c>
      <c r="M4001" t="s">
        <v>11610</v>
      </c>
      <c r="N4001">
        <v>10.546944443999999</v>
      </c>
      <c r="O4001">
        <v>0</v>
      </c>
      <c r="P4001">
        <v>1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1.803889928711935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1.803889928711935</v>
      </c>
    </row>
    <row r="4002" spans="1:31" x14ac:dyDescent="0.25">
      <c r="A4002">
        <v>1634079</v>
      </c>
      <c r="B4002">
        <v>1</v>
      </c>
      <c r="C4002" t="s">
        <v>80</v>
      </c>
      <c r="D4002" t="s">
        <v>89</v>
      </c>
      <c r="E4002" t="s">
        <v>362</v>
      </c>
      <c r="F4002" t="s">
        <v>11611</v>
      </c>
      <c r="G4002" t="s">
        <v>900</v>
      </c>
      <c r="H4002" t="s">
        <v>149</v>
      </c>
      <c r="I4002" t="s">
        <v>135</v>
      </c>
      <c r="J4002" t="s">
        <v>136</v>
      </c>
      <c r="K4002" t="s">
        <v>137</v>
      </c>
      <c r="L4002" t="s">
        <v>11612</v>
      </c>
      <c r="M4002" t="s">
        <v>11613</v>
      </c>
      <c r="N4002">
        <v>1.815833333</v>
      </c>
      <c r="O4002">
        <v>0</v>
      </c>
      <c r="P4002">
        <v>112</v>
      </c>
      <c r="Q4002">
        <v>0</v>
      </c>
      <c r="R4002">
        <v>17</v>
      </c>
      <c r="S4002">
        <v>0</v>
      </c>
      <c r="T4002">
        <v>7</v>
      </c>
      <c r="U4002">
        <v>0</v>
      </c>
      <c r="V4002">
        <v>0</v>
      </c>
      <c r="W4002">
        <v>0</v>
      </c>
      <c r="X4002">
        <v>95.255121865746602</v>
      </c>
      <c r="Y4002">
        <v>0</v>
      </c>
      <c r="Z4002">
        <v>4.2874516130490434</v>
      </c>
      <c r="AA4002">
        <v>0</v>
      </c>
      <c r="AB4002">
        <v>20.400634335214399</v>
      </c>
      <c r="AC4002">
        <v>0</v>
      </c>
      <c r="AD4002">
        <v>0</v>
      </c>
      <c r="AE4002">
        <v>119.94320781401004</v>
      </c>
    </row>
    <row r="4003" spans="1:31" x14ac:dyDescent="0.25">
      <c r="A4003">
        <v>1634935</v>
      </c>
      <c r="B4003">
        <v>1</v>
      </c>
      <c r="C4003" t="s">
        <v>80</v>
      </c>
      <c r="D4003" t="s">
        <v>97</v>
      </c>
      <c r="E4003" t="s">
        <v>152</v>
      </c>
      <c r="F4003" t="s">
        <v>11614</v>
      </c>
      <c r="G4003" t="s">
        <v>154</v>
      </c>
      <c r="H4003" t="s">
        <v>149</v>
      </c>
      <c r="I4003" t="s">
        <v>135</v>
      </c>
      <c r="J4003" t="s">
        <v>136</v>
      </c>
      <c r="K4003" t="s">
        <v>137</v>
      </c>
      <c r="L4003" t="s">
        <v>11615</v>
      </c>
      <c r="M4003" t="s">
        <v>11616</v>
      </c>
      <c r="N4003">
        <v>2.238611111</v>
      </c>
      <c r="O4003">
        <v>0</v>
      </c>
      <c r="P4003">
        <v>1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0.73949818924427757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0.73949818924427757</v>
      </c>
    </row>
    <row r="4004" spans="1:31" x14ac:dyDescent="0.25">
      <c r="A4004">
        <v>1634763</v>
      </c>
      <c r="B4004">
        <v>1</v>
      </c>
      <c r="C4004" t="s">
        <v>80</v>
      </c>
      <c r="D4004" t="s">
        <v>99</v>
      </c>
      <c r="E4004" t="s">
        <v>152</v>
      </c>
      <c r="F4004" t="s">
        <v>11617</v>
      </c>
      <c r="G4004" t="s">
        <v>154</v>
      </c>
      <c r="H4004" t="s">
        <v>149</v>
      </c>
      <c r="I4004" t="s">
        <v>135</v>
      </c>
      <c r="J4004" t="s">
        <v>136</v>
      </c>
      <c r="K4004" t="s">
        <v>137</v>
      </c>
      <c r="L4004" t="s">
        <v>11618</v>
      </c>
      <c r="M4004" t="s">
        <v>11268</v>
      </c>
      <c r="N4004">
        <v>2.571666666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1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1.7900624328716734</v>
      </c>
      <c r="AC4004">
        <v>0</v>
      </c>
      <c r="AD4004">
        <v>0</v>
      </c>
      <c r="AE4004">
        <v>1.7900624328716734</v>
      </c>
    </row>
    <row r="4005" spans="1:31" x14ac:dyDescent="0.25">
      <c r="A4005">
        <v>1633412</v>
      </c>
      <c r="B4005">
        <v>1</v>
      </c>
      <c r="C4005" t="s">
        <v>80</v>
      </c>
      <c r="D4005" t="s">
        <v>96</v>
      </c>
      <c r="E4005" t="s">
        <v>178</v>
      </c>
      <c r="F4005" t="s">
        <v>9247</v>
      </c>
      <c r="G4005" t="s">
        <v>187</v>
      </c>
      <c r="H4005" t="s">
        <v>149</v>
      </c>
      <c r="I4005" t="s">
        <v>135</v>
      </c>
      <c r="J4005" t="s">
        <v>136</v>
      </c>
      <c r="K4005" t="s">
        <v>137</v>
      </c>
      <c r="L4005" t="s">
        <v>11314</v>
      </c>
      <c r="M4005" t="s">
        <v>11619</v>
      </c>
      <c r="N4005">
        <v>1.0166666660000001</v>
      </c>
      <c r="O4005">
        <v>0</v>
      </c>
      <c r="P4005">
        <v>44</v>
      </c>
      <c r="Q4005">
        <v>0</v>
      </c>
      <c r="R4005">
        <v>1</v>
      </c>
      <c r="S4005">
        <v>0</v>
      </c>
      <c r="T4005">
        <v>3</v>
      </c>
      <c r="U4005">
        <v>0</v>
      </c>
      <c r="V4005">
        <v>0</v>
      </c>
      <c r="W4005">
        <v>0</v>
      </c>
      <c r="X4005">
        <v>18.715268402285609</v>
      </c>
      <c r="Y4005">
        <v>0</v>
      </c>
      <c r="Z4005">
        <v>0</v>
      </c>
      <c r="AA4005">
        <v>0</v>
      </c>
      <c r="AB4005">
        <v>0.94043007681324997</v>
      </c>
      <c r="AC4005">
        <v>0</v>
      </c>
      <c r="AD4005">
        <v>0</v>
      </c>
      <c r="AE4005">
        <v>19.655698479098859</v>
      </c>
    </row>
    <row r="4006" spans="1:31" x14ac:dyDescent="0.25">
      <c r="A4006">
        <v>1634912</v>
      </c>
      <c r="B4006">
        <v>1</v>
      </c>
      <c r="C4006" t="s">
        <v>81</v>
      </c>
      <c r="D4006" t="s">
        <v>114</v>
      </c>
      <c r="E4006" t="s">
        <v>152</v>
      </c>
      <c r="F4006" t="s">
        <v>11620</v>
      </c>
      <c r="G4006" t="s">
        <v>154</v>
      </c>
      <c r="H4006" t="s">
        <v>149</v>
      </c>
      <c r="I4006" t="s">
        <v>135</v>
      </c>
      <c r="J4006" t="s">
        <v>136</v>
      </c>
      <c r="K4006" t="s">
        <v>137</v>
      </c>
      <c r="L4006" t="s">
        <v>11621</v>
      </c>
      <c r="M4006" t="s">
        <v>11622</v>
      </c>
      <c r="N4006">
        <v>2.6036111110000002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6.814411838733333E-4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6.814411838733333E-4</v>
      </c>
    </row>
    <row r="4007" spans="1:31" x14ac:dyDescent="0.25">
      <c r="A4007">
        <v>1633704</v>
      </c>
      <c r="B4007">
        <v>1</v>
      </c>
      <c r="C4007" t="s">
        <v>80</v>
      </c>
      <c r="D4007" t="s">
        <v>92</v>
      </c>
      <c r="E4007" t="s">
        <v>178</v>
      </c>
      <c r="F4007" t="s">
        <v>11623</v>
      </c>
      <c r="G4007" t="s">
        <v>187</v>
      </c>
      <c r="H4007" t="s">
        <v>149</v>
      </c>
      <c r="I4007" t="s">
        <v>135</v>
      </c>
      <c r="J4007" t="s">
        <v>136</v>
      </c>
      <c r="K4007" t="s">
        <v>137</v>
      </c>
      <c r="L4007" t="s">
        <v>10452</v>
      </c>
      <c r="M4007" t="s">
        <v>11624</v>
      </c>
      <c r="N4007">
        <v>1.158055555</v>
      </c>
      <c r="O4007">
        <v>0</v>
      </c>
      <c r="P4007">
        <v>21</v>
      </c>
      <c r="Q4007">
        <v>0</v>
      </c>
      <c r="R4007">
        <v>23</v>
      </c>
      <c r="S4007">
        <v>0</v>
      </c>
      <c r="T4007">
        <v>2</v>
      </c>
      <c r="U4007">
        <v>0</v>
      </c>
      <c r="V4007">
        <v>0</v>
      </c>
      <c r="W4007">
        <v>0</v>
      </c>
      <c r="X4007">
        <v>9.184058430066008</v>
      </c>
      <c r="Y4007">
        <v>0</v>
      </c>
      <c r="Z4007">
        <v>5.5612282608097203</v>
      </c>
      <c r="AA4007">
        <v>0</v>
      </c>
      <c r="AB4007">
        <v>58.860929806706558</v>
      </c>
      <c r="AC4007">
        <v>0</v>
      </c>
      <c r="AD4007">
        <v>0</v>
      </c>
      <c r="AE4007">
        <v>73.606216497582281</v>
      </c>
    </row>
    <row r="4008" spans="1:31" x14ac:dyDescent="0.25">
      <c r="A4008">
        <v>1633581</v>
      </c>
      <c r="B4008">
        <v>1</v>
      </c>
      <c r="C4008" t="s">
        <v>80</v>
      </c>
      <c r="D4008" t="s">
        <v>94</v>
      </c>
      <c r="E4008" t="s">
        <v>146</v>
      </c>
      <c r="F4008" t="s">
        <v>393</v>
      </c>
      <c r="G4008" t="s">
        <v>260</v>
      </c>
      <c r="H4008" t="s">
        <v>149</v>
      </c>
      <c r="I4008" t="s">
        <v>135</v>
      </c>
      <c r="J4008" t="s">
        <v>136</v>
      </c>
      <c r="K4008" t="s">
        <v>137</v>
      </c>
      <c r="L4008" t="s">
        <v>11625</v>
      </c>
      <c r="M4008" t="s">
        <v>11626</v>
      </c>
      <c r="N4008">
        <v>3.3858333329999999</v>
      </c>
      <c r="O4008">
        <v>0</v>
      </c>
      <c r="P4008">
        <v>164</v>
      </c>
      <c r="Q4008">
        <v>0</v>
      </c>
      <c r="R4008">
        <v>4</v>
      </c>
      <c r="S4008">
        <v>0</v>
      </c>
      <c r="T4008">
        <v>11</v>
      </c>
      <c r="U4008">
        <v>0</v>
      </c>
      <c r="V4008">
        <v>0</v>
      </c>
      <c r="W4008">
        <v>0</v>
      </c>
      <c r="X4008">
        <v>69.435539577953023</v>
      </c>
      <c r="Y4008">
        <v>0</v>
      </c>
      <c r="Z4008">
        <v>0.91327800040936657</v>
      </c>
      <c r="AA4008">
        <v>0</v>
      </c>
      <c r="AB4008">
        <v>27.305052387317854</v>
      </c>
      <c r="AC4008">
        <v>0</v>
      </c>
      <c r="AD4008">
        <v>0</v>
      </c>
      <c r="AE4008">
        <v>97.653869965680244</v>
      </c>
    </row>
    <row r="4009" spans="1:31" x14ac:dyDescent="0.25">
      <c r="A4009">
        <v>1634806</v>
      </c>
      <c r="B4009">
        <v>1</v>
      </c>
      <c r="C4009" t="s">
        <v>80</v>
      </c>
      <c r="D4009" t="s">
        <v>84</v>
      </c>
      <c r="E4009" t="s">
        <v>146</v>
      </c>
      <c r="F4009" t="s">
        <v>11627</v>
      </c>
      <c r="G4009" t="s">
        <v>231</v>
      </c>
      <c r="H4009" t="s">
        <v>149</v>
      </c>
      <c r="I4009" t="s">
        <v>135</v>
      </c>
      <c r="J4009" t="s">
        <v>136</v>
      </c>
      <c r="K4009" t="s">
        <v>137</v>
      </c>
      <c r="L4009" t="s">
        <v>11628</v>
      </c>
      <c r="M4009" t="s">
        <v>11629</v>
      </c>
      <c r="N4009">
        <v>0.41555555500000002</v>
      </c>
      <c r="O4009">
        <v>0</v>
      </c>
      <c r="P4009">
        <v>316</v>
      </c>
      <c r="Q4009">
        <v>0</v>
      </c>
      <c r="R4009">
        <v>11</v>
      </c>
      <c r="S4009">
        <v>0</v>
      </c>
      <c r="T4009">
        <v>42</v>
      </c>
      <c r="U4009">
        <v>0</v>
      </c>
      <c r="V4009">
        <v>0</v>
      </c>
      <c r="W4009">
        <v>0</v>
      </c>
      <c r="X4009">
        <v>34.976183312317509</v>
      </c>
      <c r="Y4009">
        <v>0</v>
      </c>
      <c r="Z4009">
        <v>0.64671425290224738</v>
      </c>
      <c r="AA4009">
        <v>0</v>
      </c>
      <c r="AB4009">
        <v>10.16869155764789</v>
      </c>
      <c r="AC4009">
        <v>0</v>
      </c>
      <c r="AD4009">
        <v>0</v>
      </c>
      <c r="AE4009">
        <v>45.791589122867649</v>
      </c>
    </row>
    <row r="4010" spans="1:31" x14ac:dyDescent="0.25">
      <c r="A4010">
        <v>1634892</v>
      </c>
      <c r="B4010">
        <v>1</v>
      </c>
      <c r="C4010" t="s">
        <v>81</v>
      </c>
      <c r="D4010" t="s">
        <v>123</v>
      </c>
      <c r="E4010" t="s">
        <v>178</v>
      </c>
      <c r="F4010" t="s">
        <v>11630</v>
      </c>
      <c r="G4010" t="s">
        <v>227</v>
      </c>
      <c r="H4010" t="s">
        <v>149</v>
      </c>
      <c r="I4010" t="s">
        <v>135</v>
      </c>
      <c r="J4010" t="s">
        <v>136</v>
      </c>
      <c r="K4010" t="s">
        <v>137</v>
      </c>
      <c r="L4010" t="s">
        <v>11631</v>
      </c>
      <c r="M4010" t="s">
        <v>11632</v>
      </c>
      <c r="N4010">
        <v>2.9952777770000001</v>
      </c>
      <c r="O4010">
        <v>0</v>
      </c>
      <c r="P4010">
        <v>153</v>
      </c>
      <c r="Q4010">
        <v>0</v>
      </c>
      <c r="R4010">
        <v>0</v>
      </c>
      <c r="S4010">
        <v>0</v>
      </c>
      <c r="T4010">
        <v>1</v>
      </c>
      <c r="U4010">
        <v>0</v>
      </c>
      <c r="V4010">
        <v>0</v>
      </c>
      <c r="W4010">
        <v>0</v>
      </c>
      <c r="X4010">
        <v>111.79256583693274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111.79256583693274</v>
      </c>
    </row>
    <row r="4011" spans="1:31" x14ac:dyDescent="0.25">
      <c r="A4011">
        <v>1634643</v>
      </c>
      <c r="B4011">
        <v>1</v>
      </c>
      <c r="C4011" t="s">
        <v>80</v>
      </c>
      <c r="D4011" t="s">
        <v>108</v>
      </c>
      <c r="E4011" t="s">
        <v>178</v>
      </c>
      <c r="F4011" t="s">
        <v>11633</v>
      </c>
      <c r="G4011" t="s">
        <v>227</v>
      </c>
      <c r="H4011" t="s">
        <v>149</v>
      </c>
      <c r="I4011" t="s">
        <v>135</v>
      </c>
      <c r="J4011" t="s">
        <v>136</v>
      </c>
      <c r="K4011" t="s">
        <v>137</v>
      </c>
      <c r="L4011" t="s">
        <v>11634</v>
      </c>
      <c r="M4011" t="s">
        <v>11635</v>
      </c>
      <c r="N4011">
        <v>2.9141666659999999</v>
      </c>
      <c r="O4011">
        <v>0</v>
      </c>
      <c r="P4011">
        <v>13</v>
      </c>
      <c r="Q4011">
        <v>0</v>
      </c>
      <c r="R4011">
        <v>2</v>
      </c>
      <c r="S4011">
        <v>0</v>
      </c>
      <c r="T4011">
        <v>2</v>
      </c>
      <c r="U4011">
        <v>0</v>
      </c>
      <c r="V4011">
        <v>0</v>
      </c>
      <c r="W4011">
        <v>0</v>
      </c>
      <c r="X4011">
        <v>3.0012426281886766</v>
      </c>
      <c r="Y4011">
        <v>0</v>
      </c>
      <c r="Z4011">
        <v>0.16073958260135002</v>
      </c>
      <c r="AA4011">
        <v>0</v>
      </c>
      <c r="AB4011">
        <v>0.38531964916823447</v>
      </c>
      <c r="AC4011">
        <v>0</v>
      </c>
      <c r="AD4011">
        <v>0</v>
      </c>
      <c r="AE4011">
        <v>3.5473018599582611</v>
      </c>
    </row>
    <row r="4012" spans="1:31" x14ac:dyDescent="0.25">
      <c r="A4012">
        <v>1634202</v>
      </c>
      <c r="B4012">
        <v>1</v>
      </c>
      <c r="C4012" t="s">
        <v>81</v>
      </c>
      <c r="D4012" t="s">
        <v>115</v>
      </c>
      <c r="E4012" t="s">
        <v>152</v>
      </c>
      <c r="F4012" t="s">
        <v>11636</v>
      </c>
      <c r="G4012" t="s">
        <v>154</v>
      </c>
      <c r="H4012" t="s">
        <v>149</v>
      </c>
      <c r="I4012" t="s">
        <v>135</v>
      </c>
      <c r="J4012" t="s">
        <v>136</v>
      </c>
      <c r="K4012" t="s">
        <v>137</v>
      </c>
      <c r="L4012" t="s">
        <v>11637</v>
      </c>
      <c r="M4012" t="s">
        <v>11638</v>
      </c>
      <c r="N4012">
        <v>5.0938888880000004</v>
      </c>
      <c r="O4012">
        <v>0</v>
      </c>
      <c r="P4012">
        <v>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0.36901807644043333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0.36901807644043333</v>
      </c>
    </row>
    <row r="4013" spans="1:31" x14ac:dyDescent="0.25">
      <c r="A4013">
        <v>1633624</v>
      </c>
      <c r="B4013">
        <v>1</v>
      </c>
      <c r="C4013" t="s">
        <v>80</v>
      </c>
      <c r="D4013" t="s">
        <v>108</v>
      </c>
      <c r="E4013" t="s">
        <v>178</v>
      </c>
      <c r="F4013" t="s">
        <v>11639</v>
      </c>
      <c r="G4013" t="s">
        <v>675</v>
      </c>
      <c r="H4013" t="s">
        <v>149</v>
      </c>
      <c r="I4013" t="s">
        <v>135</v>
      </c>
      <c r="J4013" t="s">
        <v>136</v>
      </c>
      <c r="K4013" t="s">
        <v>137</v>
      </c>
      <c r="L4013" t="s">
        <v>11640</v>
      </c>
      <c r="M4013" t="s">
        <v>11641</v>
      </c>
      <c r="N4013">
        <v>0.68694444399999999</v>
      </c>
      <c r="O4013">
        <v>0</v>
      </c>
      <c r="P4013">
        <v>4</v>
      </c>
      <c r="Q4013">
        <v>0</v>
      </c>
      <c r="R4013">
        <v>2</v>
      </c>
      <c r="S4013">
        <v>0</v>
      </c>
      <c r="T4013">
        <v>1</v>
      </c>
      <c r="U4013">
        <v>0</v>
      </c>
      <c r="V4013">
        <v>0</v>
      </c>
      <c r="W4013">
        <v>0</v>
      </c>
      <c r="X4013">
        <v>1.3824238005723881</v>
      </c>
      <c r="Y4013">
        <v>0</v>
      </c>
      <c r="Z4013">
        <v>0.18481169491988586</v>
      </c>
      <c r="AA4013">
        <v>0</v>
      </c>
      <c r="AB4013">
        <v>0.35427545426449497</v>
      </c>
      <c r="AC4013">
        <v>0</v>
      </c>
      <c r="AD4013">
        <v>0</v>
      </c>
      <c r="AE4013">
        <v>1.9215109497567691</v>
      </c>
    </row>
    <row r="4014" spans="1:31" x14ac:dyDescent="0.25">
      <c r="A4014">
        <v>1633518</v>
      </c>
      <c r="B4014">
        <v>1</v>
      </c>
      <c r="C4014" t="s">
        <v>80</v>
      </c>
      <c r="D4014" t="s">
        <v>84</v>
      </c>
      <c r="E4014" t="s">
        <v>152</v>
      </c>
      <c r="F4014" t="s">
        <v>11642</v>
      </c>
      <c r="G4014" t="s">
        <v>507</v>
      </c>
      <c r="H4014" t="s">
        <v>149</v>
      </c>
      <c r="I4014" t="s">
        <v>135</v>
      </c>
      <c r="J4014" t="s">
        <v>136</v>
      </c>
      <c r="K4014" t="s">
        <v>137</v>
      </c>
      <c r="L4014" t="s">
        <v>11643</v>
      </c>
      <c r="M4014" t="s">
        <v>11644</v>
      </c>
      <c r="N4014">
        <v>3.0980555550000002</v>
      </c>
      <c r="O4014">
        <v>0</v>
      </c>
      <c r="P4014">
        <v>2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1.689141498799831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1.689141498799831</v>
      </c>
    </row>
    <row r="4015" spans="1:31" x14ac:dyDescent="0.25">
      <c r="A4015">
        <v>1633618</v>
      </c>
      <c r="B4015">
        <v>1</v>
      </c>
      <c r="C4015" t="s">
        <v>81</v>
      </c>
      <c r="D4015" t="s">
        <v>122</v>
      </c>
      <c r="E4015" t="s">
        <v>178</v>
      </c>
      <c r="F4015" t="s">
        <v>9761</v>
      </c>
      <c r="G4015" t="s">
        <v>148</v>
      </c>
      <c r="H4015" t="s">
        <v>149</v>
      </c>
      <c r="I4015" t="s">
        <v>135</v>
      </c>
      <c r="J4015" t="s">
        <v>136</v>
      </c>
      <c r="K4015" t="s">
        <v>143</v>
      </c>
      <c r="L4015" t="s">
        <v>11645</v>
      </c>
      <c r="M4015" t="s">
        <v>11646</v>
      </c>
      <c r="N4015">
        <v>8.2022222219999996</v>
      </c>
      <c r="O4015">
        <v>0</v>
      </c>
      <c r="P4015">
        <v>194</v>
      </c>
      <c r="Q4015">
        <v>0</v>
      </c>
      <c r="R4015">
        <v>9</v>
      </c>
      <c r="S4015">
        <v>0</v>
      </c>
      <c r="T4015">
        <v>4</v>
      </c>
      <c r="U4015">
        <v>0</v>
      </c>
      <c r="V4015">
        <v>0</v>
      </c>
      <c r="W4015">
        <v>0</v>
      </c>
      <c r="X4015">
        <v>290.58848157905157</v>
      </c>
      <c r="Y4015">
        <v>0</v>
      </c>
      <c r="Z4015">
        <v>11.927723864633423</v>
      </c>
      <c r="AA4015">
        <v>0</v>
      </c>
      <c r="AB4015">
        <v>64.245018381949635</v>
      </c>
      <c r="AC4015">
        <v>0</v>
      </c>
      <c r="AD4015">
        <v>0</v>
      </c>
      <c r="AE4015">
        <v>366.76122382563466</v>
      </c>
    </row>
    <row r="4016" spans="1:31" x14ac:dyDescent="0.25">
      <c r="A4016">
        <v>1634749</v>
      </c>
      <c r="B4016">
        <v>1</v>
      </c>
      <c r="C4016" t="s">
        <v>80</v>
      </c>
      <c r="D4016" t="s">
        <v>82</v>
      </c>
      <c r="E4016" t="s">
        <v>152</v>
      </c>
      <c r="F4016" t="s">
        <v>11647</v>
      </c>
      <c r="G4016" t="s">
        <v>507</v>
      </c>
      <c r="H4016" t="s">
        <v>149</v>
      </c>
      <c r="I4016" t="s">
        <v>135</v>
      </c>
      <c r="J4016" t="s">
        <v>136</v>
      </c>
      <c r="K4016" t="s">
        <v>137</v>
      </c>
      <c r="L4016" t="s">
        <v>11648</v>
      </c>
      <c r="M4016" t="s">
        <v>11649</v>
      </c>
      <c r="N4016">
        <v>2.2675000000000001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29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79.935009200873594</v>
      </c>
      <c r="AC4016">
        <v>0</v>
      </c>
      <c r="AD4016">
        <v>0</v>
      </c>
      <c r="AE4016">
        <v>79.935009200873594</v>
      </c>
    </row>
    <row r="4017" spans="1:31" x14ac:dyDescent="0.25">
      <c r="A4017">
        <v>1633404</v>
      </c>
      <c r="B4017">
        <v>1</v>
      </c>
      <c r="C4017" t="s">
        <v>80</v>
      </c>
      <c r="D4017" t="s">
        <v>97</v>
      </c>
      <c r="E4017" t="s">
        <v>140</v>
      </c>
      <c r="F4017" t="s">
        <v>8394</v>
      </c>
      <c r="G4017" t="s">
        <v>691</v>
      </c>
      <c r="H4017" t="s">
        <v>134</v>
      </c>
      <c r="I4017" t="s">
        <v>135</v>
      </c>
      <c r="J4017" t="s">
        <v>136</v>
      </c>
      <c r="K4017" t="s">
        <v>137</v>
      </c>
      <c r="L4017" t="s">
        <v>11650</v>
      </c>
      <c r="M4017" t="s">
        <v>11651</v>
      </c>
      <c r="N4017">
        <v>9.863888888</v>
      </c>
      <c r="O4017">
        <v>0</v>
      </c>
      <c r="P4017">
        <v>238</v>
      </c>
      <c r="Q4017">
        <v>0</v>
      </c>
      <c r="R4017">
        <v>3</v>
      </c>
      <c r="S4017">
        <v>0</v>
      </c>
      <c r="T4017">
        <v>4</v>
      </c>
      <c r="U4017">
        <v>0</v>
      </c>
      <c r="V4017">
        <v>0</v>
      </c>
      <c r="W4017">
        <v>0</v>
      </c>
      <c r="X4017">
        <v>258.91288909950583</v>
      </c>
      <c r="Y4017">
        <v>0</v>
      </c>
      <c r="Z4017">
        <v>3.119154856898684</v>
      </c>
      <c r="AA4017">
        <v>0</v>
      </c>
      <c r="AB4017">
        <v>0.47356696040275426</v>
      </c>
      <c r="AC4017">
        <v>0</v>
      </c>
      <c r="AD4017">
        <v>0</v>
      </c>
      <c r="AE4017">
        <v>262.50561091680726</v>
      </c>
    </row>
    <row r="4018" spans="1:31" x14ac:dyDescent="0.25">
      <c r="A4018">
        <v>1634732</v>
      </c>
      <c r="B4018">
        <v>1</v>
      </c>
      <c r="C4018" t="s">
        <v>81</v>
      </c>
      <c r="D4018" t="s">
        <v>113</v>
      </c>
      <c r="E4018" t="s">
        <v>131</v>
      </c>
      <c r="F4018" t="s">
        <v>11652</v>
      </c>
      <c r="G4018" t="s">
        <v>2147</v>
      </c>
      <c r="H4018" t="s">
        <v>134</v>
      </c>
      <c r="I4018" t="s">
        <v>135</v>
      </c>
      <c r="J4018" t="s">
        <v>136</v>
      </c>
      <c r="K4018" t="s">
        <v>137</v>
      </c>
      <c r="L4018" t="s">
        <v>11653</v>
      </c>
      <c r="M4018" t="s">
        <v>11654</v>
      </c>
      <c r="N4018">
        <v>8.4697222219999997</v>
      </c>
      <c r="O4018">
        <v>0</v>
      </c>
      <c r="P4018">
        <v>28</v>
      </c>
      <c r="Q4018">
        <v>0</v>
      </c>
      <c r="R4018">
        <v>5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21.970836267698861</v>
      </c>
      <c r="Y4018">
        <v>0</v>
      </c>
      <c r="Z4018">
        <v>5.3673895156753177</v>
      </c>
      <c r="AA4018">
        <v>0</v>
      </c>
      <c r="AB4018">
        <v>0</v>
      </c>
      <c r="AC4018">
        <v>0</v>
      </c>
      <c r="AD4018">
        <v>0</v>
      </c>
      <c r="AE4018">
        <v>27.338225783374178</v>
      </c>
    </row>
    <row r="4019" spans="1:31" x14ac:dyDescent="0.25">
      <c r="A4019">
        <v>1634755</v>
      </c>
      <c r="B4019">
        <v>1</v>
      </c>
      <c r="C4019" t="s">
        <v>80</v>
      </c>
      <c r="D4019" t="s">
        <v>87</v>
      </c>
      <c r="E4019" t="s">
        <v>152</v>
      </c>
      <c r="F4019" t="s">
        <v>11655</v>
      </c>
      <c r="G4019" t="s">
        <v>154</v>
      </c>
      <c r="H4019" t="s">
        <v>149</v>
      </c>
      <c r="I4019" t="s">
        <v>135</v>
      </c>
      <c r="J4019" t="s">
        <v>136</v>
      </c>
      <c r="K4019" t="s">
        <v>137</v>
      </c>
      <c r="L4019" t="s">
        <v>11656</v>
      </c>
      <c r="M4019" t="s">
        <v>11657</v>
      </c>
      <c r="N4019">
        <v>1.4583333329999999</v>
      </c>
      <c r="O4019">
        <v>0</v>
      </c>
      <c r="P4019">
        <v>6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4.3896543681831339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4.3896543681831339</v>
      </c>
    </row>
    <row r="4020" spans="1:31" x14ac:dyDescent="0.25">
      <c r="A4020">
        <v>1633358</v>
      </c>
      <c r="B4020">
        <v>1</v>
      </c>
      <c r="C4020" t="s">
        <v>81</v>
      </c>
      <c r="D4020" t="s">
        <v>122</v>
      </c>
      <c r="E4020" t="s">
        <v>178</v>
      </c>
      <c r="F4020" t="s">
        <v>11658</v>
      </c>
      <c r="G4020" t="s">
        <v>227</v>
      </c>
      <c r="H4020" t="s">
        <v>149</v>
      </c>
      <c r="I4020" t="s">
        <v>135</v>
      </c>
      <c r="J4020" t="s">
        <v>136</v>
      </c>
      <c r="K4020" t="s">
        <v>137</v>
      </c>
      <c r="L4020" t="s">
        <v>11659</v>
      </c>
      <c r="M4020" t="s">
        <v>11660</v>
      </c>
      <c r="N4020">
        <v>2.576944444</v>
      </c>
      <c r="O4020">
        <v>0</v>
      </c>
      <c r="P4020">
        <v>29</v>
      </c>
      <c r="Q4020">
        <v>0</v>
      </c>
      <c r="R4020">
        <v>1</v>
      </c>
      <c r="S4020">
        <v>0</v>
      </c>
      <c r="T4020">
        <v>1</v>
      </c>
      <c r="U4020">
        <v>0</v>
      </c>
      <c r="V4020">
        <v>0</v>
      </c>
      <c r="W4020">
        <v>0</v>
      </c>
      <c r="X4020">
        <v>12.230741550136022</v>
      </c>
      <c r="Y4020">
        <v>0</v>
      </c>
      <c r="Z4020">
        <v>8.5018207017000004E-3</v>
      </c>
      <c r="AA4020">
        <v>0</v>
      </c>
      <c r="AB4020">
        <v>0</v>
      </c>
      <c r="AC4020">
        <v>0</v>
      </c>
      <c r="AD4020">
        <v>0</v>
      </c>
      <c r="AE4020">
        <v>12.239243370837722</v>
      </c>
    </row>
    <row r="4021" spans="1:31" x14ac:dyDescent="0.25">
      <c r="A4021">
        <v>1633381</v>
      </c>
      <c r="B4021">
        <v>1</v>
      </c>
      <c r="C4021" t="s">
        <v>80</v>
      </c>
      <c r="D4021" t="s">
        <v>106</v>
      </c>
      <c r="E4021" t="s">
        <v>140</v>
      </c>
      <c r="F4021" t="s">
        <v>11661</v>
      </c>
      <c r="G4021" t="s">
        <v>161</v>
      </c>
      <c r="H4021" t="s">
        <v>134</v>
      </c>
      <c r="I4021" t="s">
        <v>135</v>
      </c>
      <c r="J4021" t="s">
        <v>136</v>
      </c>
      <c r="K4021" t="s">
        <v>137</v>
      </c>
      <c r="L4021" t="s">
        <v>11662</v>
      </c>
      <c r="M4021" t="s">
        <v>11663</v>
      </c>
      <c r="N4021">
        <v>1.1616666659999999</v>
      </c>
      <c r="O4021">
        <v>13</v>
      </c>
      <c r="P4021">
        <v>9378</v>
      </c>
      <c r="Q4021">
        <v>556</v>
      </c>
      <c r="R4021">
        <v>1493</v>
      </c>
      <c r="S4021">
        <v>135</v>
      </c>
      <c r="T4021">
        <v>1536</v>
      </c>
      <c r="U4021">
        <v>6</v>
      </c>
      <c r="V4021">
        <v>0</v>
      </c>
      <c r="W4021">
        <v>2.6798817629072538</v>
      </c>
      <c r="X4021">
        <v>1739.5835909334844</v>
      </c>
      <c r="Y4021">
        <v>768.459977409114</v>
      </c>
      <c r="Z4021">
        <v>937.48310478738097</v>
      </c>
      <c r="AA4021">
        <v>522.29153344450765</v>
      </c>
      <c r="AB4021">
        <v>685.43276957202022</v>
      </c>
      <c r="AC4021">
        <v>345.85376639718618</v>
      </c>
      <c r="AD4021">
        <v>0</v>
      </c>
      <c r="AE4021">
        <v>5001.7846243066006</v>
      </c>
    </row>
    <row r="4022" spans="1:31" x14ac:dyDescent="0.25">
      <c r="A4022">
        <v>1634586</v>
      </c>
      <c r="B4022">
        <v>1</v>
      </c>
      <c r="C4022" t="s">
        <v>80</v>
      </c>
      <c r="D4022" t="s">
        <v>83</v>
      </c>
      <c r="E4022" t="s">
        <v>131</v>
      </c>
      <c r="F4022" t="s">
        <v>11664</v>
      </c>
      <c r="G4022" t="s">
        <v>785</v>
      </c>
      <c r="H4022" t="s">
        <v>134</v>
      </c>
      <c r="I4022" t="s">
        <v>135</v>
      </c>
      <c r="J4022" t="s">
        <v>136</v>
      </c>
      <c r="K4022" t="s">
        <v>137</v>
      </c>
      <c r="L4022" t="s">
        <v>11665</v>
      </c>
      <c r="M4022" t="s">
        <v>11666</v>
      </c>
      <c r="N4022">
        <v>0.53194444399999996</v>
      </c>
      <c r="O4022">
        <v>0</v>
      </c>
      <c r="P4022">
        <v>940</v>
      </c>
      <c r="Q4022">
        <v>0</v>
      </c>
      <c r="R4022">
        <v>12</v>
      </c>
      <c r="S4022">
        <v>9</v>
      </c>
      <c r="T4022">
        <v>52</v>
      </c>
      <c r="U4022">
        <v>1</v>
      </c>
      <c r="V4022">
        <v>4</v>
      </c>
      <c r="W4022">
        <v>0</v>
      </c>
      <c r="X4022">
        <v>155.02342557323206</v>
      </c>
      <c r="Y4022">
        <v>0</v>
      </c>
      <c r="Z4022">
        <v>6.9068206926190063</v>
      </c>
      <c r="AA4022">
        <v>96.808058482216154</v>
      </c>
      <c r="AB4022">
        <v>39.697220922939458</v>
      </c>
      <c r="AC4022">
        <v>10.964062794951262</v>
      </c>
      <c r="AD4022">
        <v>138.02853943337647</v>
      </c>
      <c r="AE4022">
        <v>447.42812789933436</v>
      </c>
    </row>
    <row r="4023" spans="1:31" x14ac:dyDescent="0.25">
      <c r="A4023">
        <v>1633730</v>
      </c>
      <c r="B4023">
        <v>1</v>
      </c>
      <c r="C4023" t="s">
        <v>80</v>
      </c>
      <c r="D4023" t="s">
        <v>89</v>
      </c>
      <c r="E4023" t="s">
        <v>140</v>
      </c>
      <c r="F4023" t="s">
        <v>11667</v>
      </c>
      <c r="G4023" t="s">
        <v>161</v>
      </c>
      <c r="H4023" t="s">
        <v>134</v>
      </c>
      <c r="I4023" t="s">
        <v>135</v>
      </c>
      <c r="J4023" t="s">
        <v>136</v>
      </c>
      <c r="K4023" t="s">
        <v>137</v>
      </c>
      <c r="L4023" t="s">
        <v>11201</v>
      </c>
      <c r="M4023" t="s">
        <v>11668</v>
      </c>
      <c r="N4023">
        <v>0.66055555499999996</v>
      </c>
      <c r="O4023">
        <v>5</v>
      </c>
      <c r="P4023">
        <v>6326</v>
      </c>
      <c r="Q4023">
        <v>3</v>
      </c>
      <c r="R4023">
        <v>221</v>
      </c>
      <c r="S4023">
        <v>19</v>
      </c>
      <c r="T4023">
        <v>948</v>
      </c>
      <c r="U4023">
        <v>8</v>
      </c>
      <c r="V4023">
        <v>0</v>
      </c>
      <c r="W4023">
        <v>134.4258572475496</v>
      </c>
      <c r="X4023">
        <v>2321.7829930809862</v>
      </c>
      <c r="Y4023">
        <v>5.5277137498021878</v>
      </c>
      <c r="Z4023">
        <v>28.220346544665265</v>
      </c>
      <c r="AA4023">
        <v>563.68132248442612</v>
      </c>
      <c r="AB4023">
        <v>1485.9440561438162</v>
      </c>
      <c r="AC4023">
        <v>227.49395312134621</v>
      </c>
      <c r="AD4023">
        <v>0</v>
      </c>
      <c r="AE4023">
        <v>4767.076242372591</v>
      </c>
    </row>
    <row r="4024" spans="1:31" x14ac:dyDescent="0.25">
      <c r="A4024">
        <v>1633335</v>
      </c>
      <c r="B4024">
        <v>1</v>
      </c>
      <c r="C4024" t="s">
        <v>81</v>
      </c>
      <c r="D4024" t="s">
        <v>118</v>
      </c>
      <c r="E4024" t="s">
        <v>131</v>
      </c>
      <c r="F4024" t="s">
        <v>11669</v>
      </c>
      <c r="G4024" t="s">
        <v>585</v>
      </c>
      <c r="H4024" t="s">
        <v>134</v>
      </c>
      <c r="I4024" t="s">
        <v>135</v>
      </c>
      <c r="J4024" t="s">
        <v>136</v>
      </c>
      <c r="K4024" t="s">
        <v>137</v>
      </c>
      <c r="L4024" t="s">
        <v>11670</v>
      </c>
      <c r="M4024" t="s">
        <v>11671</v>
      </c>
      <c r="N4024">
        <v>1.2350000000000001</v>
      </c>
      <c r="O4024">
        <v>0</v>
      </c>
      <c r="P4024">
        <v>295</v>
      </c>
      <c r="Q4024">
        <v>2</v>
      </c>
      <c r="R4024">
        <v>57</v>
      </c>
      <c r="S4024">
        <v>0</v>
      </c>
      <c r="T4024">
        <v>22</v>
      </c>
      <c r="U4024">
        <v>0</v>
      </c>
      <c r="V4024">
        <v>0</v>
      </c>
      <c r="W4024">
        <v>0</v>
      </c>
      <c r="X4024">
        <v>89.686921356728917</v>
      </c>
      <c r="Y4024">
        <v>0.94015727964905249</v>
      </c>
      <c r="Z4024">
        <v>4.1915952127797693</v>
      </c>
      <c r="AA4024">
        <v>0</v>
      </c>
      <c r="AB4024">
        <v>9.1210618555153626</v>
      </c>
      <c r="AC4024">
        <v>0</v>
      </c>
      <c r="AD4024">
        <v>0</v>
      </c>
      <c r="AE4024">
        <v>103.93973570467311</v>
      </c>
    </row>
    <row r="4025" spans="1:31" x14ac:dyDescent="0.25">
      <c r="A4025">
        <v>1633876</v>
      </c>
      <c r="B4025">
        <v>1</v>
      </c>
      <c r="C4025" t="s">
        <v>80</v>
      </c>
      <c r="D4025" t="s">
        <v>104</v>
      </c>
      <c r="E4025" t="s">
        <v>146</v>
      </c>
      <c r="F4025" t="s">
        <v>11672</v>
      </c>
      <c r="G4025" t="s">
        <v>227</v>
      </c>
      <c r="H4025" t="s">
        <v>149</v>
      </c>
      <c r="I4025" t="s">
        <v>135</v>
      </c>
      <c r="J4025" t="s">
        <v>136</v>
      </c>
      <c r="K4025" t="s">
        <v>137</v>
      </c>
      <c r="L4025" t="s">
        <v>11673</v>
      </c>
      <c r="M4025" t="s">
        <v>11674</v>
      </c>
      <c r="N4025">
        <v>5.2763888879999996</v>
      </c>
      <c r="O4025">
        <v>0</v>
      </c>
      <c r="P4025">
        <v>4</v>
      </c>
      <c r="Q4025">
        <v>0</v>
      </c>
      <c r="R4025">
        <v>14</v>
      </c>
      <c r="S4025">
        <v>0</v>
      </c>
      <c r="T4025">
        <v>10</v>
      </c>
      <c r="U4025">
        <v>0</v>
      </c>
      <c r="V4025">
        <v>0</v>
      </c>
      <c r="W4025">
        <v>0</v>
      </c>
      <c r="X4025">
        <v>3.7993733347511802</v>
      </c>
      <c r="Y4025">
        <v>0</v>
      </c>
      <c r="Z4025">
        <v>18.755952131626163</v>
      </c>
      <c r="AA4025">
        <v>0</v>
      </c>
      <c r="AB4025">
        <v>24.935884043064981</v>
      </c>
      <c r="AC4025">
        <v>0</v>
      </c>
      <c r="AD4025">
        <v>0</v>
      </c>
      <c r="AE4025">
        <v>47.491209509442328</v>
      </c>
    </row>
    <row r="4026" spans="1:31" x14ac:dyDescent="0.25">
      <c r="A4026">
        <v>1634772</v>
      </c>
      <c r="B4026">
        <v>1</v>
      </c>
      <c r="C4026" t="s">
        <v>81</v>
      </c>
      <c r="D4026" t="s">
        <v>113</v>
      </c>
      <c r="E4026" t="s">
        <v>152</v>
      </c>
      <c r="F4026" t="s">
        <v>11675</v>
      </c>
      <c r="G4026" t="s">
        <v>154</v>
      </c>
      <c r="H4026" t="s">
        <v>149</v>
      </c>
      <c r="I4026" t="s">
        <v>135</v>
      </c>
      <c r="J4026" t="s">
        <v>136</v>
      </c>
      <c r="K4026" t="s">
        <v>137</v>
      </c>
      <c r="L4026" t="s">
        <v>11676</v>
      </c>
      <c r="M4026" t="s">
        <v>11677</v>
      </c>
      <c r="N4026">
        <v>1.5136111109999999</v>
      </c>
      <c r="O4026">
        <v>0</v>
      </c>
      <c r="P4026">
        <v>1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0.27040595070190393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0.27040595070190393</v>
      </c>
    </row>
    <row r="4027" spans="1:31" x14ac:dyDescent="0.25">
      <c r="A4027">
        <v>1633504</v>
      </c>
      <c r="B4027">
        <v>1</v>
      </c>
      <c r="C4027" t="s">
        <v>80</v>
      </c>
      <c r="D4027" t="s">
        <v>92</v>
      </c>
      <c r="E4027" t="s">
        <v>204</v>
      </c>
      <c r="F4027" t="s">
        <v>11678</v>
      </c>
      <c r="G4027" t="s">
        <v>161</v>
      </c>
      <c r="H4027" t="s">
        <v>134</v>
      </c>
      <c r="I4027" t="s">
        <v>135</v>
      </c>
      <c r="J4027" t="s">
        <v>136</v>
      </c>
      <c r="K4027" t="s">
        <v>137</v>
      </c>
      <c r="L4027" t="s">
        <v>11679</v>
      </c>
      <c r="M4027" t="s">
        <v>11680</v>
      </c>
      <c r="N4027">
        <v>1.4924999999999999</v>
      </c>
      <c r="O4027">
        <v>0</v>
      </c>
      <c r="P4027">
        <v>683</v>
      </c>
      <c r="Q4027">
        <v>0</v>
      </c>
      <c r="R4027">
        <v>7</v>
      </c>
      <c r="S4027">
        <v>1</v>
      </c>
      <c r="T4027">
        <v>65</v>
      </c>
      <c r="U4027">
        <v>0</v>
      </c>
      <c r="V4027">
        <v>1</v>
      </c>
      <c r="W4027">
        <v>0</v>
      </c>
      <c r="X4027">
        <v>156.26766816951866</v>
      </c>
      <c r="Y4027">
        <v>0</v>
      </c>
      <c r="Z4027">
        <v>2.09843017575878</v>
      </c>
      <c r="AA4027">
        <v>9.2434190424076004</v>
      </c>
      <c r="AB4027">
        <v>55.601282736076101</v>
      </c>
      <c r="AC4027">
        <v>0</v>
      </c>
      <c r="AD4027">
        <v>8.0439684882083337E-4</v>
      </c>
      <c r="AE4027">
        <v>223.21160452060997</v>
      </c>
    </row>
    <row r="4028" spans="1:31" x14ac:dyDescent="0.25">
      <c r="A4028">
        <v>1634818</v>
      </c>
      <c r="B4028">
        <v>1</v>
      </c>
      <c r="C4028" t="s">
        <v>81</v>
      </c>
      <c r="D4028" t="s">
        <v>127</v>
      </c>
      <c r="E4028" t="s">
        <v>152</v>
      </c>
      <c r="F4028" t="s">
        <v>11681</v>
      </c>
      <c r="G4028" t="s">
        <v>154</v>
      </c>
      <c r="H4028" t="s">
        <v>149</v>
      </c>
      <c r="I4028" t="s">
        <v>135</v>
      </c>
      <c r="J4028" t="s">
        <v>136</v>
      </c>
      <c r="K4028" t="s">
        <v>137</v>
      </c>
      <c r="L4028" t="s">
        <v>11682</v>
      </c>
      <c r="M4028" t="s">
        <v>11683</v>
      </c>
      <c r="N4028">
        <v>3.1294444440000002</v>
      </c>
      <c r="O4028">
        <v>0</v>
      </c>
      <c r="P4028">
        <v>1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0.49018816354208333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0.49018816354208333</v>
      </c>
    </row>
    <row r="4029" spans="1:31" x14ac:dyDescent="0.25">
      <c r="A4029">
        <v>1633882</v>
      </c>
      <c r="B4029">
        <v>1</v>
      </c>
      <c r="C4029" t="s">
        <v>80</v>
      </c>
      <c r="D4029" t="s">
        <v>97</v>
      </c>
      <c r="E4029" t="s">
        <v>204</v>
      </c>
      <c r="F4029" t="s">
        <v>11684</v>
      </c>
      <c r="G4029" t="s">
        <v>161</v>
      </c>
      <c r="H4029" t="s">
        <v>134</v>
      </c>
      <c r="I4029" t="s">
        <v>135</v>
      </c>
      <c r="J4029" t="s">
        <v>136</v>
      </c>
      <c r="K4029" t="s">
        <v>137</v>
      </c>
      <c r="L4029" t="s">
        <v>11685</v>
      </c>
      <c r="M4029" t="s">
        <v>11686</v>
      </c>
      <c r="N4029">
        <v>0.53333333299999997</v>
      </c>
      <c r="O4029">
        <v>0</v>
      </c>
      <c r="P4029">
        <v>102</v>
      </c>
      <c r="Q4029">
        <v>0</v>
      </c>
      <c r="R4029">
        <v>6</v>
      </c>
      <c r="S4029">
        <v>3</v>
      </c>
      <c r="T4029">
        <v>8</v>
      </c>
      <c r="U4029">
        <v>0</v>
      </c>
      <c r="V4029">
        <v>0</v>
      </c>
      <c r="W4029">
        <v>0</v>
      </c>
      <c r="X4029">
        <v>36.720249285016408</v>
      </c>
      <c r="Y4029">
        <v>0</v>
      </c>
      <c r="Z4029">
        <v>2.4282672771775999</v>
      </c>
      <c r="AA4029">
        <v>473.79055200391059</v>
      </c>
      <c r="AB4029">
        <v>8.8584773984539993</v>
      </c>
      <c r="AC4029">
        <v>0</v>
      </c>
      <c r="AD4029">
        <v>0</v>
      </c>
      <c r="AE4029">
        <v>521.79754596455859</v>
      </c>
    </row>
    <row r="4030" spans="1:31" x14ac:dyDescent="0.25">
      <c r="A4030">
        <v>1633690</v>
      </c>
      <c r="B4030">
        <v>1</v>
      </c>
      <c r="C4030" t="s">
        <v>81</v>
      </c>
      <c r="D4030" t="s">
        <v>127</v>
      </c>
      <c r="E4030" t="s">
        <v>146</v>
      </c>
      <c r="F4030" t="s">
        <v>11687</v>
      </c>
      <c r="G4030" t="s">
        <v>260</v>
      </c>
      <c r="H4030" t="s">
        <v>149</v>
      </c>
      <c r="I4030" t="s">
        <v>135</v>
      </c>
      <c r="J4030" t="s">
        <v>136</v>
      </c>
      <c r="K4030" t="s">
        <v>137</v>
      </c>
      <c r="L4030" t="s">
        <v>11688</v>
      </c>
      <c r="M4030" t="s">
        <v>11689</v>
      </c>
      <c r="N4030">
        <v>4.0733333329999999</v>
      </c>
      <c r="O4030">
        <v>0</v>
      </c>
      <c r="P4030">
        <v>18</v>
      </c>
      <c r="Q4030">
        <v>0</v>
      </c>
      <c r="R4030">
        <v>0</v>
      </c>
      <c r="S4030">
        <v>0</v>
      </c>
      <c r="T4030">
        <v>18</v>
      </c>
      <c r="U4030">
        <v>0</v>
      </c>
      <c r="V4030">
        <v>0</v>
      </c>
      <c r="W4030">
        <v>0</v>
      </c>
      <c r="X4030">
        <v>23.732540399865378</v>
      </c>
      <c r="Y4030">
        <v>0</v>
      </c>
      <c r="Z4030">
        <v>0</v>
      </c>
      <c r="AA4030">
        <v>0</v>
      </c>
      <c r="AB4030">
        <v>336.35311702388702</v>
      </c>
      <c r="AC4030">
        <v>0</v>
      </c>
      <c r="AD4030">
        <v>0</v>
      </c>
      <c r="AE4030">
        <v>360.08565742375242</v>
      </c>
    </row>
    <row r="4031" spans="1:31" x14ac:dyDescent="0.25">
      <c r="A4031">
        <v>1633398</v>
      </c>
      <c r="B4031">
        <v>1</v>
      </c>
      <c r="C4031" t="s">
        <v>80</v>
      </c>
      <c r="D4031" t="s">
        <v>90</v>
      </c>
      <c r="E4031" t="s">
        <v>152</v>
      </c>
      <c r="F4031" t="s">
        <v>11690</v>
      </c>
      <c r="G4031" t="s">
        <v>507</v>
      </c>
      <c r="H4031" t="s">
        <v>149</v>
      </c>
      <c r="I4031" t="s">
        <v>135</v>
      </c>
      <c r="J4031" t="s">
        <v>136</v>
      </c>
      <c r="K4031" t="s">
        <v>137</v>
      </c>
      <c r="L4031" t="s">
        <v>11691</v>
      </c>
      <c r="M4031" t="s">
        <v>11692</v>
      </c>
      <c r="N4031">
        <v>5.0802777770000001</v>
      </c>
      <c r="O4031">
        <v>0</v>
      </c>
      <c r="P4031">
        <v>13</v>
      </c>
      <c r="Q4031">
        <v>0</v>
      </c>
      <c r="R4031">
        <v>0</v>
      </c>
      <c r="S4031">
        <v>0</v>
      </c>
      <c r="T4031">
        <v>2</v>
      </c>
      <c r="U4031">
        <v>0</v>
      </c>
      <c r="V4031">
        <v>0</v>
      </c>
      <c r="W4031">
        <v>0</v>
      </c>
      <c r="X4031">
        <v>14.591539213090316</v>
      </c>
      <c r="Y4031">
        <v>0</v>
      </c>
      <c r="Z4031">
        <v>0</v>
      </c>
      <c r="AA4031">
        <v>0</v>
      </c>
      <c r="AB4031">
        <v>2.034810649155145</v>
      </c>
      <c r="AC4031">
        <v>0</v>
      </c>
      <c r="AD4031">
        <v>0</v>
      </c>
      <c r="AE4031">
        <v>16.626349862245462</v>
      </c>
    </row>
    <row r="4032" spans="1:31" x14ac:dyDescent="0.25">
      <c r="A4032">
        <v>1634626</v>
      </c>
      <c r="B4032">
        <v>1</v>
      </c>
      <c r="C4032" t="s">
        <v>81</v>
      </c>
      <c r="D4032" t="s">
        <v>115</v>
      </c>
      <c r="E4032" t="s">
        <v>131</v>
      </c>
      <c r="F4032" t="s">
        <v>11693</v>
      </c>
      <c r="G4032" t="s">
        <v>195</v>
      </c>
      <c r="H4032" t="s">
        <v>134</v>
      </c>
      <c r="I4032" t="s">
        <v>135</v>
      </c>
      <c r="J4032" t="s">
        <v>136</v>
      </c>
      <c r="K4032" t="s">
        <v>137</v>
      </c>
      <c r="L4032" t="s">
        <v>11694</v>
      </c>
      <c r="M4032" t="s">
        <v>11695</v>
      </c>
      <c r="N4032">
        <v>1.227222222</v>
      </c>
      <c r="O4032">
        <v>0</v>
      </c>
      <c r="P4032">
        <v>60</v>
      </c>
      <c r="Q4032">
        <v>0</v>
      </c>
      <c r="R4032">
        <v>0</v>
      </c>
      <c r="S4032">
        <v>0</v>
      </c>
      <c r="T4032">
        <v>5</v>
      </c>
      <c r="U4032">
        <v>0</v>
      </c>
      <c r="V4032">
        <v>0</v>
      </c>
      <c r="W4032">
        <v>0</v>
      </c>
      <c r="X4032">
        <v>5.9381996712259779</v>
      </c>
      <c r="Y4032">
        <v>0</v>
      </c>
      <c r="Z4032">
        <v>0</v>
      </c>
      <c r="AA4032">
        <v>0</v>
      </c>
      <c r="AB4032">
        <v>0.48452965060799008</v>
      </c>
      <c r="AC4032">
        <v>0</v>
      </c>
      <c r="AD4032">
        <v>0</v>
      </c>
      <c r="AE4032">
        <v>6.4227293218339678</v>
      </c>
    </row>
    <row r="4033" spans="1:31" x14ac:dyDescent="0.25">
      <c r="A4033">
        <v>1633627</v>
      </c>
      <c r="B4033">
        <v>1</v>
      </c>
      <c r="C4033" t="s">
        <v>80</v>
      </c>
      <c r="D4033" t="s">
        <v>108</v>
      </c>
      <c r="E4033" t="s">
        <v>146</v>
      </c>
      <c r="F4033" t="s">
        <v>11696</v>
      </c>
      <c r="G4033" t="s">
        <v>187</v>
      </c>
      <c r="H4033" t="s">
        <v>149</v>
      </c>
      <c r="I4033" t="s">
        <v>135</v>
      </c>
      <c r="J4033" t="s">
        <v>136</v>
      </c>
      <c r="K4033" t="s">
        <v>137</v>
      </c>
      <c r="L4033" t="s">
        <v>11697</v>
      </c>
      <c r="M4033" t="s">
        <v>11698</v>
      </c>
      <c r="N4033">
        <v>5.8308333330000002</v>
      </c>
      <c r="O4033">
        <v>0</v>
      </c>
      <c r="P4033">
        <v>52</v>
      </c>
      <c r="Q4033">
        <v>0</v>
      </c>
      <c r="R4033">
        <v>5</v>
      </c>
      <c r="S4033">
        <v>0</v>
      </c>
      <c r="T4033">
        <v>6</v>
      </c>
      <c r="U4033">
        <v>0</v>
      </c>
      <c r="V4033">
        <v>0</v>
      </c>
      <c r="W4033">
        <v>0</v>
      </c>
      <c r="X4033">
        <v>20.801044776708547</v>
      </c>
      <c r="Y4033">
        <v>0</v>
      </c>
      <c r="Z4033">
        <v>0.75607664917265005</v>
      </c>
      <c r="AA4033">
        <v>0</v>
      </c>
      <c r="AB4033">
        <v>18.060885608196219</v>
      </c>
      <c r="AC4033">
        <v>0</v>
      </c>
      <c r="AD4033">
        <v>0</v>
      </c>
      <c r="AE4033">
        <v>39.618007034077422</v>
      </c>
    </row>
    <row r="4034" spans="1:31" x14ac:dyDescent="0.25">
      <c r="A4034">
        <v>1634838</v>
      </c>
      <c r="B4034">
        <v>1</v>
      </c>
      <c r="C4034" t="s">
        <v>80</v>
      </c>
      <c r="D4034" t="s">
        <v>93</v>
      </c>
      <c r="E4034" t="s">
        <v>178</v>
      </c>
      <c r="F4034" t="s">
        <v>11699</v>
      </c>
      <c r="G4034" t="s">
        <v>227</v>
      </c>
      <c r="H4034" t="s">
        <v>149</v>
      </c>
      <c r="I4034" t="s">
        <v>135</v>
      </c>
      <c r="J4034" t="s">
        <v>136</v>
      </c>
      <c r="K4034" t="s">
        <v>137</v>
      </c>
      <c r="L4034" t="s">
        <v>11700</v>
      </c>
      <c r="M4034" t="s">
        <v>11701</v>
      </c>
      <c r="N4034">
        <v>0.830555555</v>
      </c>
      <c r="O4034">
        <v>0</v>
      </c>
      <c r="P4034">
        <v>107</v>
      </c>
      <c r="Q4034">
        <v>0</v>
      </c>
      <c r="R4034">
        <v>0</v>
      </c>
      <c r="S4034">
        <v>0</v>
      </c>
      <c r="T4034">
        <v>5</v>
      </c>
      <c r="U4034">
        <v>0</v>
      </c>
      <c r="V4034">
        <v>0</v>
      </c>
      <c r="W4034">
        <v>0</v>
      </c>
      <c r="X4034">
        <v>15.372838945897298</v>
      </c>
      <c r="Y4034">
        <v>0</v>
      </c>
      <c r="Z4034">
        <v>0</v>
      </c>
      <c r="AA4034">
        <v>0</v>
      </c>
      <c r="AB4034">
        <v>0.12430343416555556</v>
      </c>
      <c r="AC4034">
        <v>0</v>
      </c>
      <c r="AD4034">
        <v>0</v>
      </c>
      <c r="AE4034">
        <v>15.497142380062854</v>
      </c>
    </row>
    <row r="4035" spans="1:31" x14ac:dyDescent="0.25">
      <c r="A4035">
        <v>1633650</v>
      </c>
      <c r="B4035">
        <v>1</v>
      </c>
      <c r="C4035" t="s">
        <v>80</v>
      </c>
      <c r="D4035" t="s">
        <v>83</v>
      </c>
      <c r="E4035" t="s">
        <v>131</v>
      </c>
      <c r="F4035" t="s">
        <v>7679</v>
      </c>
      <c r="G4035" t="s">
        <v>161</v>
      </c>
      <c r="H4035" t="s">
        <v>134</v>
      </c>
      <c r="I4035" t="s">
        <v>135</v>
      </c>
      <c r="J4035" t="s">
        <v>136</v>
      </c>
      <c r="K4035" t="s">
        <v>137</v>
      </c>
      <c r="L4035" t="s">
        <v>11702</v>
      </c>
      <c r="M4035" t="s">
        <v>11703</v>
      </c>
      <c r="N4035">
        <v>3.3502777770000001</v>
      </c>
      <c r="O4035">
        <v>0</v>
      </c>
      <c r="P4035">
        <v>0</v>
      </c>
      <c r="Q4035">
        <v>0</v>
      </c>
      <c r="R4035">
        <v>0</v>
      </c>
      <c r="S4035">
        <v>10</v>
      </c>
      <c r="T4035">
        <v>0</v>
      </c>
      <c r="U4035">
        <v>4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409.83328921043142</v>
      </c>
      <c r="AB4035">
        <v>0</v>
      </c>
      <c r="AC4035">
        <v>773.85991708919846</v>
      </c>
      <c r="AD4035">
        <v>0</v>
      </c>
      <c r="AE4035">
        <v>1183.6932062996298</v>
      </c>
    </row>
    <row r="4036" spans="1:31" x14ac:dyDescent="0.25">
      <c r="A4036">
        <v>1634815</v>
      </c>
      <c r="B4036">
        <v>1</v>
      </c>
      <c r="C4036" t="s">
        <v>80</v>
      </c>
      <c r="D4036" t="s">
        <v>93</v>
      </c>
      <c r="E4036" t="s">
        <v>178</v>
      </c>
      <c r="F4036" t="s">
        <v>11704</v>
      </c>
      <c r="G4036" t="s">
        <v>227</v>
      </c>
      <c r="H4036" t="s">
        <v>149</v>
      </c>
      <c r="I4036" t="s">
        <v>135</v>
      </c>
      <c r="J4036" t="s">
        <v>136</v>
      </c>
      <c r="K4036" t="s">
        <v>137</v>
      </c>
      <c r="L4036" t="s">
        <v>11705</v>
      </c>
      <c r="M4036" t="s">
        <v>11706</v>
      </c>
      <c r="N4036">
        <v>4.494444444</v>
      </c>
      <c r="O4036">
        <v>0</v>
      </c>
      <c r="P4036">
        <v>10</v>
      </c>
      <c r="Q4036">
        <v>0</v>
      </c>
      <c r="R4036">
        <v>8</v>
      </c>
      <c r="S4036">
        <v>0</v>
      </c>
      <c r="T4036">
        <v>3</v>
      </c>
      <c r="U4036">
        <v>0</v>
      </c>
      <c r="V4036">
        <v>0</v>
      </c>
      <c r="W4036">
        <v>0</v>
      </c>
      <c r="X4036">
        <v>1.6334258017104351</v>
      </c>
      <c r="Y4036">
        <v>0</v>
      </c>
      <c r="Z4036">
        <v>4.3441580296515969</v>
      </c>
      <c r="AA4036">
        <v>0</v>
      </c>
      <c r="AB4036">
        <v>0.42238606463008443</v>
      </c>
      <c r="AC4036">
        <v>0</v>
      </c>
      <c r="AD4036">
        <v>0</v>
      </c>
      <c r="AE4036">
        <v>6.3999698959921165</v>
      </c>
    </row>
    <row r="4037" spans="1:31" x14ac:dyDescent="0.25">
      <c r="A4037">
        <v>1633464</v>
      </c>
      <c r="B4037">
        <v>1</v>
      </c>
      <c r="C4037" t="s">
        <v>80</v>
      </c>
      <c r="D4037" t="s">
        <v>100</v>
      </c>
      <c r="E4037" t="s">
        <v>178</v>
      </c>
      <c r="F4037" t="s">
        <v>11707</v>
      </c>
      <c r="G4037" t="s">
        <v>227</v>
      </c>
      <c r="H4037" t="s">
        <v>149</v>
      </c>
      <c r="I4037" t="s">
        <v>135</v>
      </c>
      <c r="J4037" t="s">
        <v>136</v>
      </c>
      <c r="K4037" t="s">
        <v>137</v>
      </c>
      <c r="L4037" t="s">
        <v>11708</v>
      </c>
      <c r="M4037" t="s">
        <v>11709</v>
      </c>
      <c r="N4037">
        <v>3.0775000000000001</v>
      </c>
      <c r="O4037">
        <v>0</v>
      </c>
      <c r="P4037">
        <v>31</v>
      </c>
      <c r="Q4037">
        <v>0</v>
      </c>
      <c r="R4037">
        <v>1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44.165916721736451</v>
      </c>
      <c r="Y4037">
        <v>0</v>
      </c>
      <c r="Z4037">
        <v>1.1035406446696576</v>
      </c>
      <c r="AA4037">
        <v>0</v>
      </c>
      <c r="AB4037">
        <v>0</v>
      </c>
      <c r="AC4037">
        <v>0</v>
      </c>
      <c r="AD4037">
        <v>0</v>
      </c>
      <c r="AE4037">
        <v>45.269457366406108</v>
      </c>
    </row>
    <row r="4038" spans="1:31" x14ac:dyDescent="0.25">
      <c r="A4038">
        <v>1633341</v>
      </c>
      <c r="B4038">
        <v>1</v>
      </c>
      <c r="C4038" t="s">
        <v>81</v>
      </c>
      <c r="D4038" t="s">
        <v>125</v>
      </c>
      <c r="E4038" t="s">
        <v>140</v>
      </c>
      <c r="F4038" t="s">
        <v>11710</v>
      </c>
      <c r="G4038" t="s">
        <v>161</v>
      </c>
      <c r="H4038" t="s">
        <v>134</v>
      </c>
      <c r="I4038" t="s">
        <v>135</v>
      </c>
      <c r="J4038" t="s">
        <v>136</v>
      </c>
      <c r="K4038" t="s">
        <v>137</v>
      </c>
      <c r="L4038" t="s">
        <v>11711</v>
      </c>
      <c r="M4038" t="s">
        <v>11712</v>
      </c>
      <c r="N4038">
        <v>0.10972222199999999</v>
      </c>
      <c r="O4038">
        <v>0</v>
      </c>
      <c r="P4038">
        <v>2914</v>
      </c>
      <c r="Q4038">
        <v>0</v>
      </c>
      <c r="R4038">
        <v>15</v>
      </c>
      <c r="S4038">
        <v>2</v>
      </c>
      <c r="T4038">
        <v>488</v>
      </c>
      <c r="U4038">
        <v>0</v>
      </c>
      <c r="V4038">
        <v>0</v>
      </c>
      <c r="W4038">
        <v>0</v>
      </c>
      <c r="X4038">
        <v>53.191258216442904</v>
      </c>
      <c r="Y4038">
        <v>0</v>
      </c>
      <c r="Z4038">
        <v>0.40087818607863335</v>
      </c>
      <c r="AA4038">
        <v>0.26143362709966667</v>
      </c>
      <c r="AB4038">
        <v>18.475469309805035</v>
      </c>
      <c r="AC4038">
        <v>0</v>
      </c>
      <c r="AD4038">
        <v>0</v>
      </c>
      <c r="AE4038">
        <v>72.329039339426245</v>
      </c>
    </row>
    <row r="4039" spans="1:31" x14ac:dyDescent="0.25">
      <c r="A4039">
        <v>1634858</v>
      </c>
      <c r="B4039">
        <v>1</v>
      </c>
      <c r="C4039" t="s">
        <v>80</v>
      </c>
      <c r="D4039" t="s">
        <v>85</v>
      </c>
      <c r="E4039" t="s">
        <v>152</v>
      </c>
      <c r="F4039" t="s">
        <v>11713</v>
      </c>
      <c r="G4039" t="s">
        <v>154</v>
      </c>
      <c r="H4039" t="s">
        <v>149</v>
      </c>
      <c r="I4039" t="s">
        <v>135</v>
      </c>
      <c r="J4039" t="s">
        <v>136</v>
      </c>
      <c r="K4039" t="s">
        <v>137</v>
      </c>
      <c r="L4039" t="s">
        <v>11714</v>
      </c>
      <c r="M4039" t="s">
        <v>11715</v>
      </c>
      <c r="N4039">
        <v>1.2016666659999999</v>
      </c>
      <c r="O4039">
        <v>0</v>
      </c>
      <c r="P4039">
        <v>6</v>
      </c>
      <c r="Q4039">
        <v>0</v>
      </c>
      <c r="R4039">
        <v>0</v>
      </c>
      <c r="S4039">
        <v>0</v>
      </c>
      <c r="T4039">
        <v>2</v>
      </c>
      <c r="U4039">
        <v>0</v>
      </c>
      <c r="V4039">
        <v>0</v>
      </c>
      <c r="W4039">
        <v>0</v>
      </c>
      <c r="X4039">
        <v>2.1177621806467712</v>
      </c>
      <c r="Y4039">
        <v>0</v>
      </c>
      <c r="Z4039">
        <v>0</v>
      </c>
      <c r="AA4039">
        <v>0</v>
      </c>
      <c r="AB4039">
        <v>4.1057032088966668E-2</v>
      </c>
      <c r="AC4039">
        <v>0</v>
      </c>
      <c r="AD4039">
        <v>0</v>
      </c>
      <c r="AE4039">
        <v>2.1588192127357377</v>
      </c>
    </row>
    <row r="4040" spans="1:31" x14ac:dyDescent="0.25">
      <c r="A4040">
        <v>1634715</v>
      </c>
      <c r="B4040">
        <v>1</v>
      </c>
      <c r="C4040" t="s">
        <v>80</v>
      </c>
      <c r="D4040" t="s">
        <v>106</v>
      </c>
      <c r="E4040" t="s">
        <v>152</v>
      </c>
      <c r="F4040" t="s">
        <v>11716</v>
      </c>
      <c r="G4040" t="s">
        <v>154</v>
      </c>
      <c r="H4040" t="s">
        <v>149</v>
      </c>
      <c r="I4040" t="s">
        <v>135</v>
      </c>
      <c r="J4040" t="s">
        <v>136</v>
      </c>
      <c r="K4040" t="s">
        <v>137</v>
      </c>
      <c r="L4040" t="s">
        <v>11717</v>
      </c>
      <c r="M4040" t="s">
        <v>11718</v>
      </c>
      <c r="N4040">
        <v>2.5072222219999998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0.20174278477493335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0.20174278477493335</v>
      </c>
    </row>
    <row r="4041" spans="1:31" x14ac:dyDescent="0.25">
      <c r="A4041">
        <v>1633484</v>
      </c>
      <c r="B4041">
        <v>1</v>
      </c>
      <c r="C4041" t="s">
        <v>80</v>
      </c>
      <c r="D4041" t="s">
        <v>90</v>
      </c>
      <c r="E4041" t="s">
        <v>178</v>
      </c>
      <c r="F4041" t="s">
        <v>9784</v>
      </c>
      <c r="G4041" t="s">
        <v>187</v>
      </c>
      <c r="H4041" t="s">
        <v>149</v>
      </c>
      <c r="I4041" t="s">
        <v>135</v>
      </c>
      <c r="J4041" t="s">
        <v>136</v>
      </c>
      <c r="K4041" t="s">
        <v>137</v>
      </c>
      <c r="L4041" t="s">
        <v>11719</v>
      </c>
      <c r="M4041" t="s">
        <v>11720</v>
      </c>
      <c r="N4041">
        <v>7.0261111109999996</v>
      </c>
      <c r="O4041">
        <v>0</v>
      </c>
      <c r="P4041">
        <v>58</v>
      </c>
      <c r="Q4041">
        <v>0</v>
      </c>
      <c r="R4041">
        <v>0</v>
      </c>
      <c r="S4041">
        <v>0</v>
      </c>
      <c r="T4041">
        <v>8</v>
      </c>
      <c r="U4041">
        <v>0</v>
      </c>
      <c r="V4041">
        <v>0</v>
      </c>
      <c r="W4041">
        <v>0</v>
      </c>
      <c r="X4041">
        <v>147.88609102171185</v>
      </c>
      <c r="Y4041">
        <v>0</v>
      </c>
      <c r="Z4041">
        <v>0</v>
      </c>
      <c r="AA4041">
        <v>0</v>
      </c>
      <c r="AB4041">
        <v>8.1027479278895935</v>
      </c>
      <c r="AC4041">
        <v>0</v>
      </c>
      <c r="AD4041">
        <v>0</v>
      </c>
      <c r="AE4041">
        <v>155.98883894960144</v>
      </c>
    </row>
    <row r="4042" spans="1:31" x14ac:dyDescent="0.25">
      <c r="A4042">
        <v>1634938</v>
      </c>
      <c r="B4042">
        <v>1</v>
      </c>
      <c r="C4042" t="s">
        <v>80</v>
      </c>
      <c r="D4042" t="s">
        <v>99</v>
      </c>
      <c r="E4042" t="s">
        <v>140</v>
      </c>
      <c r="F4042" t="s">
        <v>1608</v>
      </c>
      <c r="G4042" t="s">
        <v>161</v>
      </c>
      <c r="H4042" t="s">
        <v>134</v>
      </c>
      <c r="I4042" t="s">
        <v>135</v>
      </c>
      <c r="J4042" t="s">
        <v>136</v>
      </c>
      <c r="K4042" t="s">
        <v>137</v>
      </c>
      <c r="L4042" t="s">
        <v>11721</v>
      </c>
      <c r="M4042" t="s">
        <v>11722</v>
      </c>
      <c r="N4042">
        <v>0.14499999999999999</v>
      </c>
      <c r="O4042">
        <v>7</v>
      </c>
      <c r="P4042">
        <v>1206</v>
      </c>
      <c r="Q4042">
        <v>12</v>
      </c>
      <c r="R4042">
        <v>148</v>
      </c>
      <c r="S4042">
        <v>23</v>
      </c>
      <c r="T4042">
        <v>101</v>
      </c>
      <c r="U4042">
        <v>0</v>
      </c>
      <c r="V4042">
        <v>4</v>
      </c>
      <c r="W4042">
        <v>3.8622098016842599</v>
      </c>
      <c r="X4042">
        <v>31.866882584474855</v>
      </c>
      <c r="Y4042">
        <v>3.6524406471305997</v>
      </c>
      <c r="Z4042">
        <v>3.9170801557805754</v>
      </c>
      <c r="AA4042">
        <v>9.1488630482840261</v>
      </c>
      <c r="AB4042">
        <v>5.5714059295751763</v>
      </c>
      <c r="AC4042">
        <v>0</v>
      </c>
      <c r="AD4042">
        <v>0.31125542670360001</v>
      </c>
      <c r="AE4042">
        <v>58.330137593633097</v>
      </c>
    </row>
    <row r="4043" spans="1:31" x14ac:dyDescent="0.25">
      <c r="A4043">
        <v>1633527</v>
      </c>
      <c r="B4043">
        <v>1</v>
      </c>
      <c r="C4043" t="s">
        <v>81</v>
      </c>
      <c r="D4043" t="s">
        <v>117</v>
      </c>
      <c r="E4043" t="s">
        <v>178</v>
      </c>
      <c r="F4043" t="s">
        <v>11723</v>
      </c>
      <c r="G4043" t="s">
        <v>227</v>
      </c>
      <c r="H4043" t="s">
        <v>149</v>
      </c>
      <c r="I4043" t="s">
        <v>135</v>
      </c>
      <c r="J4043" t="s">
        <v>136</v>
      </c>
      <c r="K4043" t="s">
        <v>137</v>
      </c>
      <c r="L4043" t="s">
        <v>11724</v>
      </c>
      <c r="M4043" t="s">
        <v>11725</v>
      </c>
      <c r="N4043">
        <v>1.760277777</v>
      </c>
      <c r="O4043">
        <v>0</v>
      </c>
      <c r="P4043">
        <v>29</v>
      </c>
      <c r="Q4043">
        <v>0</v>
      </c>
      <c r="R4043">
        <v>0</v>
      </c>
      <c r="S4043">
        <v>0</v>
      </c>
      <c r="T4043">
        <v>1</v>
      </c>
      <c r="U4043">
        <v>0</v>
      </c>
      <c r="V4043">
        <v>0</v>
      </c>
      <c r="W4043">
        <v>0</v>
      </c>
      <c r="X4043">
        <v>3.0755667807058482</v>
      </c>
      <c r="Y4043">
        <v>0</v>
      </c>
      <c r="Z4043">
        <v>0</v>
      </c>
      <c r="AA4043">
        <v>0</v>
      </c>
      <c r="AB4043">
        <v>2.7491918142668336E-2</v>
      </c>
      <c r="AC4043">
        <v>0</v>
      </c>
      <c r="AD4043">
        <v>0</v>
      </c>
      <c r="AE4043">
        <v>3.1030586988485167</v>
      </c>
    </row>
    <row r="4044" spans="1:31" x14ac:dyDescent="0.25">
      <c r="A4044">
        <v>1633670</v>
      </c>
      <c r="B4044">
        <v>1</v>
      </c>
      <c r="C4044" t="s">
        <v>81</v>
      </c>
      <c r="D4044" t="s">
        <v>121</v>
      </c>
      <c r="E4044" t="s">
        <v>178</v>
      </c>
      <c r="F4044" t="s">
        <v>11726</v>
      </c>
      <c r="G4044" t="s">
        <v>187</v>
      </c>
      <c r="H4044" t="s">
        <v>149</v>
      </c>
      <c r="I4044" t="s">
        <v>135</v>
      </c>
      <c r="J4044" t="s">
        <v>136</v>
      </c>
      <c r="K4044" t="s">
        <v>137</v>
      </c>
      <c r="L4044" t="s">
        <v>10585</v>
      </c>
      <c r="M4044" t="s">
        <v>11727</v>
      </c>
      <c r="N4044">
        <v>1.198611111</v>
      </c>
      <c r="O4044">
        <v>0</v>
      </c>
      <c r="P4044">
        <v>16</v>
      </c>
      <c r="Q4044">
        <v>0</v>
      </c>
      <c r="R4044">
        <v>4</v>
      </c>
      <c r="S4044">
        <v>0</v>
      </c>
      <c r="T4044">
        <v>1</v>
      </c>
      <c r="U4044">
        <v>0</v>
      </c>
      <c r="V4044">
        <v>0</v>
      </c>
      <c r="W4044">
        <v>0</v>
      </c>
      <c r="X4044">
        <v>2.385420888515867</v>
      </c>
      <c r="Y4044">
        <v>0</v>
      </c>
      <c r="Z4044">
        <v>0.287314380733875</v>
      </c>
      <c r="AA4044">
        <v>0</v>
      </c>
      <c r="AB4044">
        <v>4.970003150611111E-3</v>
      </c>
      <c r="AC4044">
        <v>0</v>
      </c>
      <c r="AD4044">
        <v>0</v>
      </c>
      <c r="AE4044">
        <v>2.6777052724003529</v>
      </c>
    </row>
    <row r="4045" spans="1:31" x14ac:dyDescent="0.25">
      <c r="A4045">
        <v>1633315</v>
      </c>
      <c r="B4045">
        <v>1</v>
      </c>
      <c r="C4045" t="s">
        <v>81</v>
      </c>
      <c r="D4045" t="s">
        <v>113</v>
      </c>
      <c r="E4045" t="s">
        <v>140</v>
      </c>
      <c r="F4045" t="s">
        <v>11728</v>
      </c>
      <c r="G4045" t="s">
        <v>161</v>
      </c>
      <c r="H4045" t="s">
        <v>134</v>
      </c>
      <c r="I4045" t="s">
        <v>135</v>
      </c>
      <c r="J4045" t="s">
        <v>136</v>
      </c>
      <c r="K4045" t="s">
        <v>137</v>
      </c>
      <c r="L4045" t="s">
        <v>11729</v>
      </c>
      <c r="M4045" t="s">
        <v>11730</v>
      </c>
      <c r="N4045">
        <v>0.138055555</v>
      </c>
      <c r="O4045">
        <v>0</v>
      </c>
      <c r="P4045">
        <v>1335</v>
      </c>
      <c r="Q4045">
        <v>22</v>
      </c>
      <c r="R4045">
        <v>199</v>
      </c>
      <c r="S4045">
        <v>10</v>
      </c>
      <c r="T4045">
        <v>49</v>
      </c>
      <c r="U4045">
        <v>1</v>
      </c>
      <c r="V4045">
        <v>1</v>
      </c>
      <c r="W4045">
        <v>0</v>
      </c>
      <c r="X4045">
        <v>17.823550941711343</v>
      </c>
      <c r="Y4045">
        <v>1.2714726475713092</v>
      </c>
      <c r="Z4045">
        <v>3.7133754893706077</v>
      </c>
      <c r="AA4045">
        <v>9.9194555776916005</v>
      </c>
      <c r="AB4045">
        <v>6.2167241252760812</v>
      </c>
      <c r="AC4045">
        <v>0</v>
      </c>
      <c r="AD4045">
        <v>0.26016045220565359</v>
      </c>
      <c r="AE4045">
        <v>39.204739233826594</v>
      </c>
    </row>
    <row r="4046" spans="1:31" x14ac:dyDescent="0.25">
      <c r="A4046">
        <v>1633564</v>
      </c>
      <c r="B4046">
        <v>1</v>
      </c>
      <c r="C4046" t="s">
        <v>80</v>
      </c>
      <c r="D4046" t="s">
        <v>96</v>
      </c>
      <c r="E4046" t="s">
        <v>152</v>
      </c>
      <c r="F4046" t="s">
        <v>11731</v>
      </c>
      <c r="G4046" t="s">
        <v>154</v>
      </c>
      <c r="H4046" t="s">
        <v>149</v>
      </c>
      <c r="I4046" t="s">
        <v>135</v>
      </c>
      <c r="J4046" t="s">
        <v>136</v>
      </c>
      <c r="K4046" t="s">
        <v>137</v>
      </c>
      <c r="L4046" t="s">
        <v>11732</v>
      </c>
      <c r="M4046" t="s">
        <v>11733</v>
      </c>
      <c r="N4046">
        <v>8.2747222219999994</v>
      </c>
      <c r="O4046">
        <v>0</v>
      </c>
      <c r="P4046">
        <v>3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4.6067891192674395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4.6067891192674395</v>
      </c>
    </row>
    <row r="4047" spans="1:31" x14ac:dyDescent="0.25">
      <c r="A4047">
        <v>1634752</v>
      </c>
      <c r="B4047">
        <v>1</v>
      </c>
      <c r="C4047" t="s">
        <v>81</v>
      </c>
      <c r="D4047" t="s">
        <v>127</v>
      </c>
      <c r="E4047" t="s">
        <v>204</v>
      </c>
      <c r="F4047" t="s">
        <v>10825</v>
      </c>
      <c r="G4047" t="s">
        <v>161</v>
      </c>
      <c r="H4047" t="s">
        <v>134</v>
      </c>
      <c r="I4047" t="s">
        <v>135</v>
      </c>
      <c r="J4047" t="s">
        <v>136</v>
      </c>
      <c r="K4047" t="s">
        <v>137</v>
      </c>
      <c r="L4047" t="s">
        <v>11734</v>
      </c>
      <c r="M4047" t="s">
        <v>11735</v>
      </c>
      <c r="N4047">
        <v>4.6413888879999998</v>
      </c>
      <c r="O4047">
        <v>3</v>
      </c>
      <c r="P4047">
        <v>110</v>
      </c>
      <c r="Q4047">
        <v>92</v>
      </c>
      <c r="R4047">
        <v>160</v>
      </c>
      <c r="S4047">
        <v>11</v>
      </c>
      <c r="T4047">
        <v>15</v>
      </c>
      <c r="U4047">
        <v>0</v>
      </c>
      <c r="V4047">
        <v>1</v>
      </c>
      <c r="W4047">
        <v>2.1979433713858607</v>
      </c>
      <c r="X4047">
        <v>85.39381449546778</v>
      </c>
      <c r="Y4047">
        <v>107.7316068080102</v>
      </c>
      <c r="Z4047">
        <v>135.86712597181742</v>
      </c>
      <c r="AA4047">
        <v>440.66672868914304</v>
      </c>
      <c r="AB4047">
        <v>60.173463955427856</v>
      </c>
      <c r="AC4047">
        <v>0</v>
      </c>
      <c r="AD4047">
        <v>3.8379204447404582</v>
      </c>
      <c r="AE4047">
        <v>835.86860373599268</v>
      </c>
    </row>
    <row r="4048" spans="1:31" x14ac:dyDescent="0.25">
      <c r="A4048">
        <v>1634652</v>
      </c>
      <c r="B4048">
        <v>1</v>
      </c>
      <c r="C4048" t="s">
        <v>81</v>
      </c>
      <c r="D4048" t="s">
        <v>128</v>
      </c>
      <c r="E4048" t="s">
        <v>204</v>
      </c>
      <c r="F4048" t="s">
        <v>552</v>
      </c>
      <c r="G4048" t="s">
        <v>161</v>
      </c>
      <c r="H4048" t="s">
        <v>134</v>
      </c>
      <c r="I4048" t="s">
        <v>135</v>
      </c>
      <c r="J4048" t="s">
        <v>136</v>
      </c>
      <c r="K4048" t="s">
        <v>137</v>
      </c>
      <c r="L4048" t="s">
        <v>11736</v>
      </c>
      <c r="M4048" t="s">
        <v>11737</v>
      </c>
      <c r="N4048">
        <v>1.6316666660000001</v>
      </c>
      <c r="O4048">
        <v>6</v>
      </c>
      <c r="P4048">
        <v>1289</v>
      </c>
      <c r="Q4048">
        <v>22</v>
      </c>
      <c r="R4048">
        <v>15</v>
      </c>
      <c r="S4048">
        <v>23</v>
      </c>
      <c r="T4048">
        <v>120</v>
      </c>
      <c r="U4048">
        <v>0</v>
      </c>
      <c r="V4048">
        <v>0</v>
      </c>
      <c r="W4048">
        <v>3.0276172481966612</v>
      </c>
      <c r="X4048">
        <v>208.25560612313063</v>
      </c>
      <c r="Y4048">
        <v>155.65791433100446</v>
      </c>
      <c r="Z4048">
        <v>1.920918291433491</v>
      </c>
      <c r="AA4048">
        <v>249.2904065119549</v>
      </c>
      <c r="AB4048">
        <v>94.663557215213686</v>
      </c>
      <c r="AC4048">
        <v>0</v>
      </c>
      <c r="AD4048">
        <v>0</v>
      </c>
      <c r="AE4048">
        <v>712.81601972093381</v>
      </c>
    </row>
    <row r="4049" spans="1:31" x14ac:dyDescent="0.25">
      <c r="A4049">
        <v>1633570</v>
      </c>
      <c r="B4049">
        <v>1</v>
      </c>
      <c r="C4049" t="s">
        <v>81</v>
      </c>
      <c r="D4049" t="s">
        <v>113</v>
      </c>
      <c r="E4049" t="s">
        <v>146</v>
      </c>
      <c r="F4049" t="s">
        <v>11738</v>
      </c>
      <c r="G4049" t="s">
        <v>187</v>
      </c>
      <c r="H4049" t="s">
        <v>149</v>
      </c>
      <c r="I4049" t="s">
        <v>135</v>
      </c>
      <c r="J4049" t="s">
        <v>136</v>
      </c>
      <c r="K4049" t="s">
        <v>137</v>
      </c>
      <c r="L4049" t="s">
        <v>11739</v>
      </c>
      <c r="M4049" t="s">
        <v>11740</v>
      </c>
      <c r="N4049">
        <v>6.2283333330000001</v>
      </c>
      <c r="O4049">
        <v>0</v>
      </c>
      <c r="P4049">
        <v>96</v>
      </c>
      <c r="Q4049">
        <v>0</v>
      </c>
      <c r="R4049">
        <v>2</v>
      </c>
      <c r="S4049">
        <v>0</v>
      </c>
      <c r="T4049">
        <v>13</v>
      </c>
      <c r="U4049">
        <v>0</v>
      </c>
      <c r="V4049">
        <v>0</v>
      </c>
      <c r="W4049">
        <v>0</v>
      </c>
      <c r="X4049">
        <v>126.58581100771457</v>
      </c>
      <c r="Y4049">
        <v>0</v>
      </c>
      <c r="Z4049">
        <v>1.22055159197117</v>
      </c>
      <c r="AA4049">
        <v>0</v>
      </c>
      <c r="AB4049">
        <v>203.38994069469945</v>
      </c>
      <c r="AC4049">
        <v>0</v>
      </c>
      <c r="AD4049">
        <v>0</v>
      </c>
      <c r="AE4049">
        <v>331.19630329438519</v>
      </c>
    </row>
    <row r="4050" spans="1:31" x14ac:dyDescent="0.25">
      <c r="A4050">
        <v>1634895</v>
      </c>
      <c r="B4050">
        <v>1</v>
      </c>
      <c r="C4050" t="s">
        <v>80</v>
      </c>
      <c r="D4050" t="s">
        <v>93</v>
      </c>
      <c r="E4050" t="s">
        <v>178</v>
      </c>
      <c r="F4050" t="s">
        <v>11741</v>
      </c>
      <c r="G4050" t="s">
        <v>227</v>
      </c>
      <c r="H4050" t="s">
        <v>149</v>
      </c>
      <c r="I4050" t="s">
        <v>135</v>
      </c>
      <c r="J4050" t="s">
        <v>136</v>
      </c>
      <c r="K4050" t="s">
        <v>137</v>
      </c>
      <c r="L4050" t="s">
        <v>11742</v>
      </c>
      <c r="M4050" t="s">
        <v>11743</v>
      </c>
      <c r="N4050">
        <v>0.24722222199999999</v>
      </c>
      <c r="O4050">
        <v>0</v>
      </c>
      <c r="P4050">
        <v>4</v>
      </c>
      <c r="Q4050">
        <v>0</v>
      </c>
      <c r="R4050">
        <v>1</v>
      </c>
      <c r="S4050">
        <v>0</v>
      </c>
      <c r="T4050">
        <v>1</v>
      </c>
      <c r="U4050">
        <v>0</v>
      </c>
      <c r="V4050">
        <v>0</v>
      </c>
      <c r="W4050">
        <v>0</v>
      </c>
      <c r="X4050">
        <v>4.4182397347874998E-2</v>
      </c>
      <c r="Y4050">
        <v>0</v>
      </c>
      <c r="Z4050">
        <v>3.6243482410555563E-4</v>
      </c>
      <c r="AA4050">
        <v>0</v>
      </c>
      <c r="AB4050">
        <v>0.38753688543266673</v>
      </c>
      <c r="AC4050">
        <v>0</v>
      </c>
      <c r="AD4050">
        <v>0</v>
      </c>
      <c r="AE4050">
        <v>0.43208171760464731</v>
      </c>
    </row>
    <row r="4051" spans="1:31" x14ac:dyDescent="0.25">
      <c r="A4051">
        <v>1633421</v>
      </c>
      <c r="B4051">
        <v>1</v>
      </c>
      <c r="C4051" t="s">
        <v>80</v>
      </c>
      <c r="D4051" t="s">
        <v>92</v>
      </c>
      <c r="E4051" t="s">
        <v>178</v>
      </c>
      <c r="F4051" t="s">
        <v>11744</v>
      </c>
      <c r="G4051" t="s">
        <v>227</v>
      </c>
      <c r="H4051" t="s">
        <v>149</v>
      </c>
      <c r="I4051" t="s">
        <v>135</v>
      </c>
      <c r="J4051" t="s">
        <v>136</v>
      </c>
      <c r="K4051" t="s">
        <v>137</v>
      </c>
      <c r="L4051" t="s">
        <v>11745</v>
      </c>
      <c r="M4051" t="s">
        <v>11746</v>
      </c>
      <c r="N4051">
        <v>0.88694444400000005</v>
      </c>
      <c r="O4051">
        <v>0</v>
      </c>
      <c r="P4051">
        <v>5</v>
      </c>
      <c r="Q4051">
        <v>0</v>
      </c>
      <c r="R4051">
        <v>5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0.29699668300660337</v>
      </c>
      <c r="Y4051">
        <v>0</v>
      </c>
      <c r="Z4051">
        <v>5.6072451671686119E-2</v>
      </c>
      <c r="AA4051">
        <v>0</v>
      </c>
      <c r="AB4051">
        <v>0</v>
      </c>
      <c r="AC4051">
        <v>0</v>
      </c>
      <c r="AD4051">
        <v>0</v>
      </c>
      <c r="AE4051">
        <v>0.35306913467828949</v>
      </c>
    </row>
    <row r="4052" spans="1:31" x14ac:dyDescent="0.25">
      <c r="A4052">
        <v>1634944</v>
      </c>
      <c r="B4052">
        <v>1</v>
      </c>
      <c r="C4052" t="s">
        <v>80</v>
      </c>
      <c r="D4052" t="s">
        <v>104</v>
      </c>
      <c r="E4052" t="s">
        <v>204</v>
      </c>
      <c r="F4052" t="s">
        <v>355</v>
      </c>
      <c r="G4052" t="s">
        <v>161</v>
      </c>
      <c r="H4052" t="s">
        <v>134</v>
      </c>
      <c r="I4052" t="s">
        <v>135</v>
      </c>
      <c r="J4052" t="s">
        <v>136</v>
      </c>
      <c r="K4052" t="s">
        <v>137</v>
      </c>
      <c r="L4052" t="s">
        <v>11747</v>
      </c>
      <c r="M4052" t="s">
        <v>11748</v>
      </c>
      <c r="N4052">
        <v>0.77361111100000002</v>
      </c>
      <c r="O4052">
        <v>2</v>
      </c>
      <c r="P4052">
        <v>411</v>
      </c>
      <c r="Q4052">
        <v>6</v>
      </c>
      <c r="R4052">
        <v>29</v>
      </c>
      <c r="S4052">
        <v>7</v>
      </c>
      <c r="T4052">
        <v>78</v>
      </c>
      <c r="U4052">
        <v>0</v>
      </c>
      <c r="V4052">
        <v>0</v>
      </c>
      <c r="W4052">
        <v>2.7881428006332847</v>
      </c>
      <c r="X4052">
        <v>64.156322286024917</v>
      </c>
      <c r="Y4052">
        <v>1.831971025471514</v>
      </c>
      <c r="Z4052">
        <v>3.4517563602233383</v>
      </c>
      <c r="AA4052">
        <v>7.1322364566221719</v>
      </c>
      <c r="AB4052">
        <v>20.917587394176223</v>
      </c>
      <c r="AC4052">
        <v>0</v>
      </c>
      <c r="AD4052">
        <v>0</v>
      </c>
      <c r="AE4052">
        <v>100.27801632315145</v>
      </c>
    </row>
    <row r="4053" spans="1:31" x14ac:dyDescent="0.25">
      <c r="A4053">
        <v>1633355</v>
      </c>
      <c r="B4053">
        <v>1</v>
      </c>
      <c r="C4053" t="s">
        <v>80</v>
      </c>
      <c r="D4053" t="s">
        <v>84</v>
      </c>
      <c r="E4053" t="s">
        <v>131</v>
      </c>
      <c r="F4053" t="s">
        <v>11749</v>
      </c>
      <c r="G4053" t="s">
        <v>161</v>
      </c>
      <c r="H4053" t="s">
        <v>134</v>
      </c>
      <c r="I4053" t="s">
        <v>135</v>
      </c>
      <c r="J4053" t="s">
        <v>136</v>
      </c>
      <c r="K4053" t="s">
        <v>137</v>
      </c>
      <c r="L4053" t="s">
        <v>10012</v>
      </c>
      <c r="M4053" t="s">
        <v>11750</v>
      </c>
      <c r="N4053">
        <v>1.441944444</v>
      </c>
      <c r="O4053">
        <v>0</v>
      </c>
      <c r="P4053">
        <v>4689</v>
      </c>
      <c r="Q4053">
        <v>0</v>
      </c>
      <c r="R4053">
        <v>0</v>
      </c>
      <c r="S4053">
        <v>0</v>
      </c>
      <c r="T4053">
        <v>217</v>
      </c>
      <c r="U4053">
        <v>0</v>
      </c>
      <c r="V4053">
        <v>0</v>
      </c>
      <c r="W4053">
        <v>0</v>
      </c>
      <c r="X4053">
        <v>1964.6274244438437</v>
      </c>
      <c r="Y4053">
        <v>0</v>
      </c>
      <c r="Z4053">
        <v>0</v>
      </c>
      <c r="AA4053">
        <v>0</v>
      </c>
      <c r="AB4053">
        <v>101.77745822693934</v>
      </c>
      <c r="AC4053">
        <v>0</v>
      </c>
      <c r="AD4053">
        <v>0</v>
      </c>
      <c r="AE4053">
        <v>2066.4048826707831</v>
      </c>
    </row>
    <row r="4054" spans="1:31" x14ac:dyDescent="0.25">
      <c r="A4054">
        <v>1634566</v>
      </c>
      <c r="B4054">
        <v>1</v>
      </c>
      <c r="C4054" t="s">
        <v>81</v>
      </c>
      <c r="D4054" t="s">
        <v>113</v>
      </c>
      <c r="E4054" t="s">
        <v>204</v>
      </c>
      <c r="F4054" t="s">
        <v>10771</v>
      </c>
      <c r="G4054" t="s">
        <v>142</v>
      </c>
      <c r="H4054" t="s">
        <v>134</v>
      </c>
      <c r="I4054" t="s">
        <v>135</v>
      </c>
      <c r="J4054" t="s">
        <v>136</v>
      </c>
      <c r="K4054" t="s">
        <v>143</v>
      </c>
      <c r="L4054" t="s">
        <v>11751</v>
      </c>
      <c r="M4054" t="s">
        <v>11752</v>
      </c>
      <c r="N4054">
        <v>4.727222222</v>
      </c>
      <c r="O4054">
        <v>0</v>
      </c>
      <c r="P4054">
        <v>342</v>
      </c>
      <c r="Q4054">
        <v>21</v>
      </c>
      <c r="R4054">
        <v>3</v>
      </c>
      <c r="S4054">
        <v>10</v>
      </c>
      <c r="T4054">
        <v>12</v>
      </c>
      <c r="U4054">
        <v>2</v>
      </c>
      <c r="V4054">
        <v>0</v>
      </c>
      <c r="W4054">
        <v>0</v>
      </c>
      <c r="X4054">
        <v>253.1575132379424</v>
      </c>
      <c r="Y4054">
        <v>111.97657913692346</v>
      </c>
      <c r="Z4054">
        <v>2.1766095715377558</v>
      </c>
      <c r="AA4054">
        <v>587.77294933323344</v>
      </c>
      <c r="AB4054">
        <v>32.563440554045009</v>
      </c>
      <c r="AC4054">
        <v>753.12116628905619</v>
      </c>
      <c r="AD4054">
        <v>0</v>
      </c>
      <c r="AE4054">
        <v>1740.7682581227382</v>
      </c>
    </row>
    <row r="4055" spans="1:31" x14ac:dyDescent="0.25">
      <c r="A4055">
        <v>1634735</v>
      </c>
      <c r="B4055">
        <v>1</v>
      </c>
      <c r="C4055" t="s">
        <v>80</v>
      </c>
      <c r="D4055" t="s">
        <v>86</v>
      </c>
      <c r="E4055" t="s">
        <v>152</v>
      </c>
      <c r="F4055" t="s">
        <v>11753</v>
      </c>
      <c r="G4055" t="s">
        <v>154</v>
      </c>
      <c r="H4055" t="s">
        <v>149</v>
      </c>
      <c r="I4055" t="s">
        <v>135</v>
      </c>
      <c r="J4055" t="s">
        <v>136</v>
      </c>
      <c r="K4055" t="s">
        <v>137</v>
      </c>
      <c r="L4055" t="s">
        <v>11754</v>
      </c>
      <c r="M4055" t="s">
        <v>11755</v>
      </c>
      <c r="N4055">
        <v>3.110833333</v>
      </c>
      <c r="O4055">
        <v>0</v>
      </c>
      <c r="P4055">
        <v>1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1.9934510295423458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1.9934510295423458</v>
      </c>
    </row>
    <row r="4056" spans="1:31" x14ac:dyDescent="0.25">
      <c r="A4056">
        <v>1634712</v>
      </c>
      <c r="B4056">
        <v>1</v>
      </c>
      <c r="C4056" t="s">
        <v>80</v>
      </c>
      <c r="D4056" t="s">
        <v>89</v>
      </c>
      <c r="E4056" t="s">
        <v>140</v>
      </c>
      <c r="F4056" t="s">
        <v>11756</v>
      </c>
      <c r="G4056" t="s">
        <v>918</v>
      </c>
      <c r="H4056" t="s">
        <v>134</v>
      </c>
      <c r="I4056" t="s">
        <v>135</v>
      </c>
      <c r="J4056" t="s">
        <v>136</v>
      </c>
      <c r="K4056" t="s">
        <v>137</v>
      </c>
      <c r="L4056" t="s">
        <v>11757</v>
      </c>
      <c r="M4056" t="s">
        <v>11758</v>
      </c>
      <c r="N4056">
        <v>0.189722222</v>
      </c>
      <c r="O4056">
        <v>2</v>
      </c>
      <c r="P4056">
        <v>5648</v>
      </c>
      <c r="Q4056">
        <v>2</v>
      </c>
      <c r="R4056">
        <v>55</v>
      </c>
      <c r="S4056">
        <v>13</v>
      </c>
      <c r="T4056">
        <v>495</v>
      </c>
      <c r="U4056">
        <v>1</v>
      </c>
      <c r="V4056">
        <v>3</v>
      </c>
      <c r="W4056">
        <v>23.945382369333334</v>
      </c>
      <c r="X4056">
        <v>761.10851282850001</v>
      </c>
      <c r="Y4056">
        <v>0.29298707001345226</v>
      </c>
      <c r="Z4056">
        <v>3.0030328383174671</v>
      </c>
      <c r="AA4056">
        <v>29.43157587257005</v>
      </c>
      <c r="AB4056">
        <v>314.9369397954236</v>
      </c>
      <c r="AC4056">
        <v>3.4735256358672335</v>
      </c>
      <c r="AD4056">
        <v>54.959675867567533</v>
      </c>
      <c r="AE4056">
        <v>1191.1516322775926</v>
      </c>
    </row>
    <row r="4057" spans="1:31" x14ac:dyDescent="0.25">
      <c r="A4057">
        <v>1633693</v>
      </c>
      <c r="B4057">
        <v>1</v>
      </c>
      <c r="C4057" t="s">
        <v>80</v>
      </c>
      <c r="D4057" t="s">
        <v>82</v>
      </c>
      <c r="E4057" t="s">
        <v>152</v>
      </c>
      <c r="F4057" t="s">
        <v>11759</v>
      </c>
      <c r="G4057" t="s">
        <v>154</v>
      </c>
      <c r="H4057" t="s">
        <v>149</v>
      </c>
      <c r="I4057" t="s">
        <v>135</v>
      </c>
      <c r="J4057" t="s">
        <v>136</v>
      </c>
      <c r="K4057" t="s">
        <v>137</v>
      </c>
      <c r="L4057" t="s">
        <v>11760</v>
      </c>
      <c r="M4057" t="s">
        <v>11761</v>
      </c>
      <c r="N4057">
        <v>5.8655555550000003</v>
      </c>
      <c r="O4057">
        <v>0</v>
      </c>
      <c r="P4057">
        <v>6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4.4988357900576501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4.4988357900576501</v>
      </c>
    </row>
    <row r="4058" spans="1:31" x14ac:dyDescent="0.25">
      <c r="A4058">
        <v>1634666</v>
      </c>
      <c r="B4058">
        <v>1</v>
      </c>
      <c r="C4058" t="s">
        <v>80</v>
      </c>
      <c r="D4058" t="s">
        <v>101</v>
      </c>
      <c r="E4058" t="s">
        <v>152</v>
      </c>
      <c r="F4058" t="s">
        <v>11762</v>
      </c>
      <c r="G4058" t="s">
        <v>168</v>
      </c>
      <c r="H4058" t="s">
        <v>149</v>
      </c>
      <c r="I4058" t="s">
        <v>135</v>
      </c>
      <c r="J4058" t="s">
        <v>136</v>
      </c>
      <c r="K4058" t="s">
        <v>137</v>
      </c>
      <c r="L4058" t="s">
        <v>11763</v>
      </c>
      <c r="M4058" t="s">
        <v>11764</v>
      </c>
      <c r="N4058">
        <v>24.135555555</v>
      </c>
      <c r="O4058">
        <v>0</v>
      </c>
      <c r="P4058">
        <v>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6.9518820146508009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6.9518820146508009</v>
      </c>
    </row>
    <row r="4059" spans="1:31" x14ac:dyDescent="0.25">
      <c r="A4059">
        <v>1633338</v>
      </c>
      <c r="B4059">
        <v>1</v>
      </c>
      <c r="C4059" t="s">
        <v>80</v>
      </c>
      <c r="D4059" t="s">
        <v>85</v>
      </c>
      <c r="E4059" t="s">
        <v>178</v>
      </c>
      <c r="F4059" t="s">
        <v>11765</v>
      </c>
      <c r="G4059" t="s">
        <v>187</v>
      </c>
      <c r="H4059" t="s">
        <v>149</v>
      </c>
      <c r="I4059" t="s">
        <v>135</v>
      </c>
      <c r="J4059" t="s">
        <v>136</v>
      </c>
      <c r="K4059" t="s">
        <v>137</v>
      </c>
      <c r="L4059" t="s">
        <v>11766</v>
      </c>
      <c r="M4059" t="s">
        <v>11767</v>
      </c>
      <c r="N4059">
        <v>3.6233333330000002</v>
      </c>
      <c r="O4059">
        <v>0</v>
      </c>
      <c r="P4059">
        <v>196</v>
      </c>
      <c r="Q4059">
        <v>0</v>
      </c>
      <c r="R4059">
        <v>0</v>
      </c>
      <c r="S4059">
        <v>0</v>
      </c>
      <c r="T4059">
        <v>27</v>
      </c>
      <c r="U4059">
        <v>0</v>
      </c>
      <c r="V4059">
        <v>0</v>
      </c>
      <c r="W4059">
        <v>0</v>
      </c>
      <c r="X4059">
        <v>180.25385720176342</v>
      </c>
      <c r="Y4059">
        <v>0</v>
      </c>
      <c r="Z4059">
        <v>0</v>
      </c>
      <c r="AA4059">
        <v>0</v>
      </c>
      <c r="AB4059">
        <v>23.802413127426231</v>
      </c>
      <c r="AC4059">
        <v>0</v>
      </c>
      <c r="AD4059">
        <v>0</v>
      </c>
      <c r="AE4059">
        <v>204.05627032918966</v>
      </c>
    </row>
    <row r="4060" spans="1:31" x14ac:dyDescent="0.25">
      <c r="A4060">
        <v>1634961</v>
      </c>
      <c r="B4060">
        <v>1</v>
      </c>
      <c r="C4060" t="s">
        <v>80</v>
      </c>
      <c r="D4060" t="s">
        <v>99</v>
      </c>
      <c r="E4060" t="s">
        <v>1154</v>
      </c>
      <c r="F4060" t="s">
        <v>11768</v>
      </c>
      <c r="G4060" t="s">
        <v>195</v>
      </c>
      <c r="H4060" t="s">
        <v>134</v>
      </c>
      <c r="I4060" t="s">
        <v>135</v>
      </c>
      <c r="J4060" t="s">
        <v>136</v>
      </c>
      <c r="K4060" t="s">
        <v>137</v>
      </c>
      <c r="L4060" t="s">
        <v>11769</v>
      </c>
      <c r="M4060" t="s">
        <v>11770</v>
      </c>
      <c r="N4060">
        <v>1.0075000000000001</v>
      </c>
      <c r="O4060">
        <v>0</v>
      </c>
      <c r="P4060">
        <v>56</v>
      </c>
      <c r="Q4060">
        <v>0</v>
      </c>
      <c r="R4060">
        <v>31</v>
      </c>
      <c r="S4060">
        <v>0</v>
      </c>
      <c r="T4060">
        <v>7</v>
      </c>
      <c r="U4060">
        <v>0</v>
      </c>
      <c r="V4060">
        <v>0</v>
      </c>
      <c r="W4060">
        <v>0</v>
      </c>
      <c r="X4060">
        <v>7.9994765861927206</v>
      </c>
      <c r="Y4060">
        <v>0</v>
      </c>
      <c r="Z4060">
        <v>3.3421673722447931</v>
      </c>
      <c r="AA4060">
        <v>0</v>
      </c>
      <c r="AB4060">
        <v>0.35809138177522504</v>
      </c>
      <c r="AC4060">
        <v>0</v>
      </c>
      <c r="AD4060">
        <v>0</v>
      </c>
      <c r="AE4060">
        <v>11.699735340212738</v>
      </c>
    </row>
    <row r="4061" spans="1:31" x14ac:dyDescent="0.25">
      <c r="A4061">
        <v>1633501</v>
      </c>
      <c r="B4061">
        <v>1</v>
      </c>
      <c r="C4061" t="s">
        <v>81</v>
      </c>
      <c r="D4061" t="s">
        <v>128</v>
      </c>
      <c r="E4061" t="s">
        <v>140</v>
      </c>
      <c r="F4061" t="s">
        <v>2237</v>
      </c>
      <c r="G4061" t="s">
        <v>161</v>
      </c>
      <c r="H4061" t="s">
        <v>134</v>
      </c>
      <c r="I4061" t="s">
        <v>135</v>
      </c>
      <c r="J4061" t="s">
        <v>136</v>
      </c>
      <c r="K4061" t="s">
        <v>137</v>
      </c>
      <c r="L4061" t="s">
        <v>11454</v>
      </c>
      <c r="M4061" t="s">
        <v>11771</v>
      </c>
      <c r="N4061">
        <v>0.98861111099999999</v>
      </c>
      <c r="O4061">
        <v>0</v>
      </c>
      <c r="P4061">
        <v>1002</v>
      </c>
      <c r="Q4061">
        <v>3</v>
      </c>
      <c r="R4061">
        <v>12</v>
      </c>
      <c r="S4061">
        <v>13</v>
      </c>
      <c r="T4061">
        <v>127</v>
      </c>
      <c r="U4061">
        <v>0</v>
      </c>
      <c r="V4061">
        <v>0</v>
      </c>
      <c r="W4061">
        <v>0</v>
      </c>
      <c r="X4061">
        <v>123.6890259198823</v>
      </c>
      <c r="Y4061">
        <v>40.706879690505758</v>
      </c>
      <c r="Z4061">
        <v>6.2260946584745991</v>
      </c>
      <c r="AA4061">
        <v>41.468506902513163</v>
      </c>
      <c r="AB4061">
        <v>41.764475577238251</v>
      </c>
      <c r="AC4061">
        <v>0</v>
      </c>
      <c r="AD4061">
        <v>0</v>
      </c>
      <c r="AE4061">
        <v>253.85498274861408</v>
      </c>
    </row>
    <row r="4062" spans="1:31" x14ac:dyDescent="0.25">
      <c r="A4062">
        <v>1634583</v>
      </c>
      <c r="B4062">
        <v>1</v>
      </c>
      <c r="C4062" t="s">
        <v>81</v>
      </c>
      <c r="D4062" t="s">
        <v>120</v>
      </c>
      <c r="E4062" t="s">
        <v>204</v>
      </c>
      <c r="F4062" t="s">
        <v>11772</v>
      </c>
      <c r="G4062" t="s">
        <v>161</v>
      </c>
      <c r="H4062" t="s">
        <v>134</v>
      </c>
      <c r="I4062" t="s">
        <v>135</v>
      </c>
      <c r="J4062" t="s">
        <v>136</v>
      </c>
      <c r="K4062" t="s">
        <v>137</v>
      </c>
      <c r="L4062" t="s">
        <v>11773</v>
      </c>
      <c r="M4062" t="s">
        <v>11774</v>
      </c>
      <c r="N4062">
        <v>2.0169444439999999</v>
      </c>
      <c r="O4062">
        <v>0</v>
      </c>
      <c r="P4062">
        <v>72</v>
      </c>
      <c r="Q4062">
        <v>68</v>
      </c>
      <c r="R4062">
        <v>11</v>
      </c>
      <c r="S4062">
        <v>14</v>
      </c>
      <c r="T4062">
        <v>5</v>
      </c>
      <c r="U4062">
        <v>0</v>
      </c>
      <c r="V4062">
        <v>0</v>
      </c>
      <c r="W4062">
        <v>0</v>
      </c>
      <c r="X4062">
        <v>35.487906847376891</v>
      </c>
      <c r="Y4062">
        <v>263.56738377484055</v>
      </c>
      <c r="Z4062">
        <v>6.1707032379426412</v>
      </c>
      <c r="AA4062">
        <v>142.13325376897339</v>
      </c>
      <c r="AB4062">
        <v>6.782178657916587</v>
      </c>
      <c r="AC4062">
        <v>0</v>
      </c>
      <c r="AD4062">
        <v>0</v>
      </c>
      <c r="AE4062">
        <v>454.14142628705008</v>
      </c>
    </row>
    <row r="4063" spans="1:31" x14ac:dyDescent="0.25">
      <c r="A4063">
        <v>1633587</v>
      </c>
      <c r="B4063">
        <v>1</v>
      </c>
      <c r="C4063" t="s">
        <v>80</v>
      </c>
      <c r="D4063" t="s">
        <v>104</v>
      </c>
      <c r="E4063" t="s">
        <v>178</v>
      </c>
      <c r="F4063" t="s">
        <v>11775</v>
      </c>
      <c r="G4063" t="s">
        <v>187</v>
      </c>
      <c r="H4063" t="s">
        <v>149</v>
      </c>
      <c r="I4063" t="s">
        <v>135</v>
      </c>
      <c r="J4063" t="s">
        <v>136</v>
      </c>
      <c r="K4063" t="s">
        <v>137</v>
      </c>
      <c r="L4063" t="s">
        <v>11776</v>
      </c>
      <c r="M4063" t="s">
        <v>11777</v>
      </c>
      <c r="N4063">
        <v>1.483055555</v>
      </c>
      <c r="O4063">
        <v>0</v>
      </c>
      <c r="P4063">
        <v>1</v>
      </c>
      <c r="Q4063">
        <v>0</v>
      </c>
      <c r="R4063">
        <v>1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1.4829066685650958</v>
      </c>
      <c r="Y4063">
        <v>0</v>
      </c>
      <c r="Z4063">
        <v>7.8743464685196954E-2</v>
      </c>
      <c r="AA4063">
        <v>0</v>
      </c>
      <c r="AB4063">
        <v>0</v>
      </c>
      <c r="AC4063">
        <v>0</v>
      </c>
      <c r="AD4063">
        <v>0</v>
      </c>
      <c r="AE4063">
        <v>1.5616501332502928</v>
      </c>
    </row>
    <row r="4064" spans="1:31" x14ac:dyDescent="0.25">
      <c r="A4064">
        <v>1633441</v>
      </c>
      <c r="B4064">
        <v>1</v>
      </c>
      <c r="C4064" t="s">
        <v>80</v>
      </c>
      <c r="D4064" t="s">
        <v>106</v>
      </c>
      <c r="E4064" t="s">
        <v>204</v>
      </c>
      <c r="F4064" t="s">
        <v>11778</v>
      </c>
      <c r="G4064" t="s">
        <v>161</v>
      </c>
      <c r="H4064" t="s">
        <v>134</v>
      </c>
      <c r="I4064" t="s">
        <v>135</v>
      </c>
      <c r="J4064" t="s">
        <v>136</v>
      </c>
      <c r="K4064" t="s">
        <v>137</v>
      </c>
      <c r="L4064" t="s">
        <v>11779</v>
      </c>
      <c r="M4064" t="s">
        <v>11780</v>
      </c>
      <c r="N4064">
        <v>0.83527777700000005</v>
      </c>
      <c r="O4064">
        <v>0</v>
      </c>
      <c r="P4064">
        <v>784</v>
      </c>
      <c r="Q4064">
        <v>1</v>
      </c>
      <c r="R4064">
        <v>84</v>
      </c>
      <c r="S4064">
        <v>5</v>
      </c>
      <c r="T4064">
        <v>124</v>
      </c>
      <c r="U4064">
        <v>0</v>
      </c>
      <c r="V4064">
        <v>0</v>
      </c>
      <c r="W4064">
        <v>0</v>
      </c>
      <c r="X4064">
        <v>91.41437409407267</v>
      </c>
      <c r="Y4064">
        <v>0.17707364601733336</v>
      </c>
      <c r="Z4064">
        <v>7.1564515728788463</v>
      </c>
      <c r="AA4064">
        <v>5.4885419417549102</v>
      </c>
      <c r="AB4064">
        <v>45.576439181241867</v>
      </c>
      <c r="AC4064">
        <v>0</v>
      </c>
      <c r="AD4064">
        <v>0</v>
      </c>
      <c r="AE4064">
        <v>149.81288043596561</v>
      </c>
    </row>
    <row r="4065" spans="1:31" x14ac:dyDescent="0.25">
      <c r="A4065">
        <v>1634775</v>
      </c>
      <c r="B4065">
        <v>1</v>
      </c>
      <c r="C4065" t="s">
        <v>80</v>
      </c>
      <c r="D4065" t="s">
        <v>82</v>
      </c>
      <c r="E4065" t="s">
        <v>152</v>
      </c>
      <c r="F4065" t="s">
        <v>11781</v>
      </c>
      <c r="G4065" t="s">
        <v>507</v>
      </c>
      <c r="H4065" t="s">
        <v>149</v>
      </c>
      <c r="I4065" t="s">
        <v>135</v>
      </c>
      <c r="J4065" t="s">
        <v>136</v>
      </c>
      <c r="K4065" t="s">
        <v>137</v>
      </c>
      <c r="L4065" t="s">
        <v>11782</v>
      </c>
      <c r="M4065" t="s">
        <v>11783</v>
      </c>
      <c r="N4065">
        <v>1.8280555549999999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1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0.1133654163712</v>
      </c>
      <c r="AC4065">
        <v>0</v>
      </c>
      <c r="AD4065">
        <v>0</v>
      </c>
      <c r="AE4065">
        <v>0.1133654163712</v>
      </c>
    </row>
    <row r="4066" spans="1:31" x14ac:dyDescent="0.25">
      <c r="A4066">
        <v>1633547</v>
      </c>
      <c r="B4066">
        <v>1</v>
      </c>
      <c r="C4066" t="s">
        <v>80</v>
      </c>
      <c r="D4066" t="s">
        <v>92</v>
      </c>
      <c r="E4066" t="s">
        <v>204</v>
      </c>
      <c r="F4066" t="s">
        <v>2159</v>
      </c>
      <c r="G4066" t="s">
        <v>161</v>
      </c>
      <c r="H4066" t="s">
        <v>134</v>
      </c>
      <c r="I4066" t="s">
        <v>135</v>
      </c>
      <c r="J4066" t="s">
        <v>136</v>
      </c>
      <c r="K4066" t="s">
        <v>137</v>
      </c>
      <c r="L4066" t="s">
        <v>11784</v>
      </c>
      <c r="M4066" t="s">
        <v>11785</v>
      </c>
      <c r="N4066">
        <v>1.780277777</v>
      </c>
      <c r="O4066">
        <v>0</v>
      </c>
      <c r="P4066">
        <v>83</v>
      </c>
      <c r="Q4066">
        <v>0</v>
      </c>
      <c r="R4066">
        <v>1</v>
      </c>
      <c r="S4066">
        <v>0</v>
      </c>
      <c r="T4066">
        <v>15</v>
      </c>
      <c r="U4066">
        <v>0</v>
      </c>
      <c r="V4066">
        <v>0</v>
      </c>
      <c r="W4066">
        <v>0</v>
      </c>
      <c r="X4066">
        <v>39.546289053252679</v>
      </c>
      <c r="Y4066">
        <v>0</v>
      </c>
      <c r="Z4066">
        <v>0</v>
      </c>
      <c r="AA4066">
        <v>0</v>
      </c>
      <c r="AB4066">
        <v>23.602454813618767</v>
      </c>
      <c r="AC4066">
        <v>0</v>
      </c>
      <c r="AD4066">
        <v>0</v>
      </c>
      <c r="AE4066">
        <v>63.148743866871442</v>
      </c>
    </row>
    <row r="4067" spans="1:31" x14ac:dyDescent="0.25">
      <c r="A4067">
        <v>1634875</v>
      </c>
      <c r="B4067">
        <v>1</v>
      </c>
      <c r="C4067" t="s">
        <v>80</v>
      </c>
      <c r="D4067" t="s">
        <v>96</v>
      </c>
      <c r="E4067" t="s">
        <v>178</v>
      </c>
      <c r="F4067" t="s">
        <v>11786</v>
      </c>
      <c r="G4067" t="s">
        <v>187</v>
      </c>
      <c r="H4067" t="s">
        <v>149</v>
      </c>
      <c r="I4067" t="s">
        <v>135</v>
      </c>
      <c r="J4067" t="s">
        <v>136</v>
      </c>
      <c r="K4067" t="s">
        <v>137</v>
      </c>
      <c r="L4067" t="s">
        <v>11787</v>
      </c>
      <c r="M4067" t="s">
        <v>11788</v>
      </c>
      <c r="N4067">
        <v>2.696111111</v>
      </c>
      <c r="O4067">
        <v>0</v>
      </c>
      <c r="P4067">
        <v>18</v>
      </c>
      <c r="Q4067">
        <v>0</v>
      </c>
      <c r="R4067">
        <v>0</v>
      </c>
      <c r="S4067">
        <v>0</v>
      </c>
      <c r="T4067">
        <v>5</v>
      </c>
      <c r="U4067">
        <v>0</v>
      </c>
      <c r="V4067">
        <v>0</v>
      </c>
      <c r="W4067">
        <v>0</v>
      </c>
      <c r="X4067">
        <v>28.803850582627728</v>
      </c>
      <c r="Y4067">
        <v>0</v>
      </c>
      <c r="Z4067">
        <v>0</v>
      </c>
      <c r="AA4067">
        <v>0</v>
      </c>
      <c r="AB4067">
        <v>4.6040570739790914</v>
      </c>
      <c r="AC4067">
        <v>0</v>
      </c>
      <c r="AD4067">
        <v>0</v>
      </c>
      <c r="AE4067">
        <v>33.407907656606817</v>
      </c>
    </row>
    <row r="4068" spans="1:31" x14ac:dyDescent="0.25">
      <c r="A4068">
        <v>1634921</v>
      </c>
      <c r="B4068">
        <v>1</v>
      </c>
      <c r="C4068" t="s">
        <v>80</v>
      </c>
      <c r="D4068" t="s">
        <v>105</v>
      </c>
      <c r="E4068" t="s">
        <v>152</v>
      </c>
      <c r="F4068" t="s">
        <v>11789</v>
      </c>
      <c r="G4068" t="s">
        <v>154</v>
      </c>
      <c r="H4068" t="s">
        <v>149</v>
      </c>
      <c r="I4068" t="s">
        <v>135</v>
      </c>
      <c r="J4068" t="s">
        <v>136</v>
      </c>
      <c r="K4068" t="s">
        <v>137</v>
      </c>
      <c r="L4068" t="s">
        <v>11790</v>
      </c>
      <c r="M4068" t="s">
        <v>11791</v>
      </c>
      <c r="N4068">
        <v>0.89</v>
      </c>
      <c r="O4068">
        <v>0</v>
      </c>
      <c r="P4068">
        <v>3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0.23156914276268334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0.23156914276268334</v>
      </c>
    </row>
    <row r="4069" spans="1:31" x14ac:dyDescent="0.25">
      <c r="A4069">
        <v>1633438</v>
      </c>
      <c r="B4069">
        <v>1</v>
      </c>
      <c r="C4069" t="s">
        <v>80</v>
      </c>
      <c r="D4069" t="s">
        <v>108</v>
      </c>
      <c r="E4069" t="s">
        <v>178</v>
      </c>
      <c r="F4069" t="s">
        <v>11792</v>
      </c>
      <c r="G4069" t="s">
        <v>227</v>
      </c>
      <c r="H4069" t="s">
        <v>149</v>
      </c>
      <c r="I4069" t="s">
        <v>135</v>
      </c>
      <c r="J4069" t="s">
        <v>136</v>
      </c>
      <c r="K4069" t="s">
        <v>137</v>
      </c>
      <c r="L4069" t="s">
        <v>11793</v>
      </c>
      <c r="M4069" t="s">
        <v>11794</v>
      </c>
      <c r="N4069">
        <v>7.8030555550000003</v>
      </c>
      <c r="O4069">
        <v>0</v>
      </c>
      <c r="P4069">
        <v>2</v>
      </c>
      <c r="Q4069">
        <v>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5.4246769055125119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5.4246769055125119</v>
      </c>
    </row>
    <row r="4070" spans="1:31" x14ac:dyDescent="0.25">
      <c r="A4070">
        <v>1633295</v>
      </c>
      <c r="B4070">
        <v>1</v>
      </c>
      <c r="C4070" t="s">
        <v>80</v>
      </c>
      <c r="D4070" t="s">
        <v>96</v>
      </c>
      <c r="E4070" t="s">
        <v>140</v>
      </c>
      <c r="F4070" t="s">
        <v>2321</v>
      </c>
      <c r="G4070" t="s">
        <v>161</v>
      </c>
      <c r="H4070" t="s">
        <v>134</v>
      </c>
      <c r="I4070" t="s">
        <v>135</v>
      </c>
      <c r="J4070" t="s">
        <v>136</v>
      </c>
      <c r="K4070" t="s">
        <v>137</v>
      </c>
      <c r="L4070" t="s">
        <v>11795</v>
      </c>
      <c r="M4070" t="s">
        <v>11796</v>
      </c>
      <c r="N4070">
        <v>0.77611111099999996</v>
      </c>
      <c r="O4070">
        <v>9</v>
      </c>
      <c r="P4070">
        <v>1029</v>
      </c>
      <c r="Q4070">
        <v>20</v>
      </c>
      <c r="R4070">
        <v>60</v>
      </c>
      <c r="S4070">
        <v>7</v>
      </c>
      <c r="T4070">
        <v>20</v>
      </c>
      <c r="U4070">
        <v>0</v>
      </c>
      <c r="V4070">
        <v>1</v>
      </c>
      <c r="W4070">
        <v>14.847027755101029</v>
      </c>
      <c r="X4070">
        <v>71.399275191846783</v>
      </c>
      <c r="Y4070">
        <v>14.999423796240201</v>
      </c>
      <c r="Z4070">
        <v>15.665481865611335</v>
      </c>
      <c r="AA4070">
        <v>6.5457438469352933</v>
      </c>
      <c r="AB4070">
        <v>6.8840895737292556</v>
      </c>
      <c r="AC4070">
        <v>0</v>
      </c>
      <c r="AD4070">
        <v>0.12075178831197222</v>
      </c>
      <c r="AE4070">
        <v>130.46179381777586</v>
      </c>
    </row>
    <row r="4071" spans="1:31" x14ac:dyDescent="0.25">
      <c r="A4071">
        <v>1633318</v>
      </c>
      <c r="B4071">
        <v>1</v>
      </c>
      <c r="C4071" t="s">
        <v>80</v>
      </c>
      <c r="D4071" t="s">
        <v>92</v>
      </c>
      <c r="E4071" t="s">
        <v>131</v>
      </c>
      <c r="F4071" t="s">
        <v>11797</v>
      </c>
      <c r="G4071" t="s">
        <v>195</v>
      </c>
      <c r="H4071" t="s">
        <v>134</v>
      </c>
      <c r="I4071" t="s">
        <v>135</v>
      </c>
      <c r="J4071" t="s">
        <v>136</v>
      </c>
      <c r="K4071" t="s">
        <v>137</v>
      </c>
      <c r="L4071" t="s">
        <v>11798</v>
      </c>
      <c r="M4071" t="s">
        <v>11035</v>
      </c>
      <c r="N4071">
        <v>3.6347222220000002</v>
      </c>
      <c r="O4071">
        <v>0</v>
      </c>
      <c r="P4071">
        <v>77</v>
      </c>
      <c r="Q4071">
        <v>0</v>
      </c>
      <c r="R4071">
        <v>0</v>
      </c>
      <c r="S4071">
        <v>0</v>
      </c>
      <c r="T4071">
        <v>4</v>
      </c>
      <c r="U4071">
        <v>0</v>
      </c>
      <c r="V4071">
        <v>0</v>
      </c>
      <c r="W4071">
        <v>0</v>
      </c>
      <c r="X4071">
        <v>34.822175056499425</v>
      </c>
      <c r="Y4071">
        <v>0</v>
      </c>
      <c r="Z4071">
        <v>0</v>
      </c>
      <c r="AA4071">
        <v>0</v>
      </c>
      <c r="AB4071">
        <v>20.237450953937103</v>
      </c>
      <c r="AC4071">
        <v>0</v>
      </c>
      <c r="AD4071">
        <v>0</v>
      </c>
      <c r="AE4071">
        <v>55.059626010436531</v>
      </c>
    </row>
    <row r="4072" spans="1:31" x14ac:dyDescent="0.25">
      <c r="A4072">
        <v>1633673</v>
      </c>
      <c r="B4072">
        <v>1</v>
      </c>
      <c r="C4072" t="s">
        <v>80</v>
      </c>
      <c r="D4072" t="s">
        <v>107</v>
      </c>
      <c r="E4072" t="s">
        <v>152</v>
      </c>
      <c r="F4072" t="s">
        <v>11799</v>
      </c>
      <c r="G4072" t="s">
        <v>507</v>
      </c>
      <c r="H4072" t="s">
        <v>149</v>
      </c>
      <c r="I4072" t="s">
        <v>135</v>
      </c>
      <c r="J4072" t="s">
        <v>136</v>
      </c>
      <c r="K4072" t="s">
        <v>137</v>
      </c>
      <c r="L4072" t="s">
        <v>11800</v>
      </c>
      <c r="M4072" t="s">
        <v>11801</v>
      </c>
      <c r="N4072">
        <v>1.2222222220000001</v>
      </c>
      <c r="O4072">
        <v>0</v>
      </c>
      <c r="P4072">
        <v>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0.19981024940085668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0.19981024940085668</v>
      </c>
    </row>
    <row r="4073" spans="1:31" x14ac:dyDescent="0.25">
      <c r="A4073">
        <v>1634669</v>
      </c>
      <c r="B4073">
        <v>1</v>
      </c>
      <c r="C4073" t="s">
        <v>80</v>
      </c>
      <c r="D4073" t="s">
        <v>83</v>
      </c>
      <c r="E4073" t="s">
        <v>131</v>
      </c>
      <c r="F4073" t="s">
        <v>11802</v>
      </c>
      <c r="G4073" t="s">
        <v>195</v>
      </c>
      <c r="H4073" t="s">
        <v>134</v>
      </c>
      <c r="I4073" t="s">
        <v>135</v>
      </c>
      <c r="J4073" t="s">
        <v>136</v>
      </c>
      <c r="K4073" t="s">
        <v>137</v>
      </c>
      <c r="L4073" t="s">
        <v>11803</v>
      </c>
      <c r="M4073" t="s">
        <v>11804</v>
      </c>
      <c r="N4073">
        <v>5.398055555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352</v>
      </c>
      <c r="U4073">
        <v>0</v>
      </c>
      <c r="V4073">
        <v>4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1729.2181892012791</v>
      </c>
      <c r="AC4073">
        <v>0</v>
      </c>
      <c r="AD4073">
        <v>815.66838039346612</v>
      </c>
      <c r="AE4073">
        <v>2544.8865695947452</v>
      </c>
    </row>
    <row r="4074" spans="1:31" x14ac:dyDescent="0.25">
      <c r="A4074">
        <v>1634692</v>
      </c>
      <c r="B4074">
        <v>1</v>
      </c>
      <c r="C4074" t="s">
        <v>80</v>
      </c>
      <c r="D4074" t="s">
        <v>92</v>
      </c>
      <c r="E4074" t="s">
        <v>152</v>
      </c>
      <c r="F4074" t="s">
        <v>11805</v>
      </c>
      <c r="G4074" t="s">
        <v>154</v>
      </c>
      <c r="H4074" t="s">
        <v>149</v>
      </c>
      <c r="I4074" t="s">
        <v>135</v>
      </c>
      <c r="J4074" t="s">
        <v>136</v>
      </c>
      <c r="K4074" t="s">
        <v>137</v>
      </c>
      <c r="L4074" t="s">
        <v>11806</v>
      </c>
      <c r="M4074" t="s">
        <v>11807</v>
      </c>
      <c r="N4074">
        <v>2.7549999999999999</v>
      </c>
      <c r="O4074">
        <v>0</v>
      </c>
      <c r="P4074">
        <v>1</v>
      </c>
      <c r="Q4074">
        <v>0</v>
      </c>
      <c r="R4074">
        <v>1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0.75103179768291994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0.75103179768291994</v>
      </c>
    </row>
    <row r="4075" spans="1:31" x14ac:dyDescent="0.25">
      <c r="A4075">
        <v>1634812</v>
      </c>
      <c r="B4075">
        <v>1</v>
      </c>
      <c r="C4075" t="s">
        <v>80</v>
      </c>
      <c r="D4075" t="s">
        <v>104</v>
      </c>
      <c r="E4075" t="s">
        <v>152</v>
      </c>
      <c r="F4075" t="s">
        <v>11808</v>
      </c>
      <c r="G4075" t="s">
        <v>154</v>
      </c>
      <c r="H4075" t="s">
        <v>149</v>
      </c>
      <c r="I4075" t="s">
        <v>135</v>
      </c>
      <c r="J4075" t="s">
        <v>136</v>
      </c>
      <c r="K4075" t="s">
        <v>137</v>
      </c>
      <c r="L4075" t="s">
        <v>11809</v>
      </c>
      <c r="M4075" t="s">
        <v>11810</v>
      </c>
      <c r="N4075">
        <v>1.3291666660000001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0.39013383200047086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0.39013383200047086</v>
      </c>
    </row>
    <row r="4076" spans="1:31" x14ac:dyDescent="0.25">
      <c r="A4076">
        <v>1633653</v>
      </c>
      <c r="B4076">
        <v>1</v>
      </c>
      <c r="C4076" t="s">
        <v>80</v>
      </c>
      <c r="D4076" t="s">
        <v>90</v>
      </c>
      <c r="E4076" t="s">
        <v>178</v>
      </c>
      <c r="F4076" t="s">
        <v>11811</v>
      </c>
      <c r="G4076" t="s">
        <v>403</v>
      </c>
      <c r="H4076" t="s">
        <v>149</v>
      </c>
      <c r="I4076" t="s">
        <v>135</v>
      </c>
      <c r="J4076" t="s">
        <v>136</v>
      </c>
      <c r="K4076" t="s">
        <v>137</v>
      </c>
      <c r="L4076" t="s">
        <v>11812</v>
      </c>
      <c r="M4076" t="s">
        <v>11813</v>
      </c>
      <c r="N4076">
        <v>2.1177777770000001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19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58.514979891542033</v>
      </c>
      <c r="AC4076">
        <v>0</v>
      </c>
      <c r="AD4076">
        <v>0</v>
      </c>
      <c r="AE4076">
        <v>58.514979891542033</v>
      </c>
    </row>
    <row r="4077" spans="1:31" x14ac:dyDescent="0.25">
      <c r="A4077">
        <v>1633630</v>
      </c>
      <c r="B4077">
        <v>1</v>
      </c>
      <c r="C4077" t="s">
        <v>80</v>
      </c>
      <c r="D4077" t="s">
        <v>92</v>
      </c>
      <c r="E4077" t="s">
        <v>131</v>
      </c>
      <c r="F4077" t="s">
        <v>11814</v>
      </c>
      <c r="G4077" t="s">
        <v>918</v>
      </c>
      <c r="H4077" t="s">
        <v>134</v>
      </c>
      <c r="I4077" t="s">
        <v>135</v>
      </c>
      <c r="J4077" t="s">
        <v>136</v>
      </c>
      <c r="K4077" t="s">
        <v>137</v>
      </c>
      <c r="L4077" t="s">
        <v>11815</v>
      </c>
      <c r="M4077" t="s">
        <v>11816</v>
      </c>
      <c r="N4077">
        <v>0.27111111100000002</v>
      </c>
      <c r="O4077">
        <v>1</v>
      </c>
      <c r="P4077">
        <v>2156</v>
      </c>
      <c r="Q4077">
        <v>0</v>
      </c>
      <c r="R4077">
        <v>3</v>
      </c>
      <c r="S4077">
        <v>4</v>
      </c>
      <c r="T4077">
        <v>91</v>
      </c>
      <c r="U4077">
        <v>0</v>
      </c>
      <c r="V4077">
        <v>0</v>
      </c>
      <c r="W4077">
        <v>0.98476209484604882</v>
      </c>
      <c r="X4077">
        <v>89.886153029246231</v>
      </c>
      <c r="Y4077">
        <v>0</v>
      </c>
      <c r="Z4077">
        <v>6.8955051772800008E-2</v>
      </c>
      <c r="AA4077">
        <v>34.464431044888364</v>
      </c>
      <c r="AB4077">
        <v>38.526986100834165</v>
      </c>
      <c r="AC4077">
        <v>0</v>
      </c>
      <c r="AD4077">
        <v>0</v>
      </c>
      <c r="AE4077">
        <v>163.9312873215876</v>
      </c>
    </row>
    <row r="4078" spans="1:31" x14ac:dyDescent="0.25">
      <c r="A4078">
        <v>1633361</v>
      </c>
      <c r="B4078">
        <v>1</v>
      </c>
      <c r="C4078" t="s">
        <v>81</v>
      </c>
      <c r="D4078" t="s">
        <v>115</v>
      </c>
      <c r="E4078" t="s">
        <v>131</v>
      </c>
      <c r="F4078" t="s">
        <v>11817</v>
      </c>
      <c r="G4078" t="s">
        <v>195</v>
      </c>
      <c r="H4078" t="s">
        <v>134</v>
      </c>
      <c r="I4078" t="s">
        <v>135</v>
      </c>
      <c r="J4078" t="s">
        <v>136</v>
      </c>
      <c r="K4078" t="s">
        <v>137</v>
      </c>
      <c r="L4078" t="s">
        <v>11818</v>
      </c>
      <c r="M4078" t="s">
        <v>11819</v>
      </c>
      <c r="N4078">
        <v>1.2424999999999999</v>
      </c>
      <c r="O4078">
        <v>0</v>
      </c>
      <c r="P4078">
        <v>68</v>
      </c>
      <c r="Q4078">
        <v>0</v>
      </c>
      <c r="R4078">
        <v>4</v>
      </c>
      <c r="S4078">
        <v>1</v>
      </c>
      <c r="T4078">
        <v>5</v>
      </c>
      <c r="U4078">
        <v>0</v>
      </c>
      <c r="V4078">
        <v>0</v>
      </c>
      <c r="W4078">
        <v>0</v>
      </c>
      <c r="X4078">
        <v>10.351944769529203</v>
      </c>
      <c r="Y4078">
        <v>0</v>
      </c>
      <c r="Z4078">
        <v>0.32562608365940282</v>
      </c>
      <c r="AA4078">
        <v>6.733146123611915</v>
      </c>
      <c r="AB4078">
        <v>6.6386787436585433</v>
      </c>
      <c r="AC4078">
        <v>0</v>
      </c>
      <c r="AD4078">
        <v>0</v>
      </c>
      <c r="AE4078">
        <v>24.049395720459067</v>
      </c>
    </row>
    <row r="4079" spans="1:31" x14ac:dyDescent="0.25">
      <c r="A4079">
        <v>1634002</v>
      </c>
      <c r="B4079">
        <v>1</v>
      </c>
      <c r="C4079" t="s">
        <v>81</v>
      </c>
      <c r="D4079" t="s">
        <v>128</v>
      </c>
      <c r="E4079" t="s">
        <v>131</v>
      </c>
      <c r="F4079" t="s">
        <v>11820</v>
      </c>
      <c r="G4079" t="s">
        <v>195</v>
      </c>
      <c r="H4079" t="s">
        <v>134</v>
      </c>
      <c r="I4079" t="s">
        <v>135</v>
      </c>
      <c r="J4079" t="s">
        <v>136</v>
      </c>
      <c r="K4079" t="s">
        <v>137</v>
      </c>
      <c r="L4079" t="s">
        <v>11821</v>
      </c>
      <c r="M4079" t="s">
        <v>11822</v>
      </c>
      <c r="N4079">
        <v>2.2436111109999999</v>
      </c>
      <c r="O4079">
        <v>0</v>
      </c>
      <c r="P4079">
        <v>30</v>
      </c>
      <c r="Q4079">
        <v>0</v>
      </c>
      <c r="R4079">
        <v>1</v>
      </c>
      <c r="S4079">
        <v>0</v>
      </c>
      <c r="T4079">
        <v>4</v>
      </c>
      <c r="U4079">
        <v>0</v>
      </c>
      <c r="V4079">
        <v>0</v>
      </c>
      <c r="W4079">
        <v>0</v>
      </c>
      <c r="X4079">
        <v>6.4428841273528823</v>
      </c>
      <c r="Y4079">
        <v>0</v>
      </c>
      <c r="Z4079">
        <v>0</v>
      </c>
      <c r="AA4079">
        <v>0</v>
      </c>
      <c r="AB4079">
        <v>10.324144895414136</v>
      </c>
      <c r="AC4079">
        <v>0</v>
      </c>
      <c r="AD4079">
        <v>0</v>
      </c>
      <c r="AE4079">
        <v>16.767029022767019</v>
      </c>
    </row>
    <row r="4080" spans="1:31" x14ac:dyDescent="0.25">
      <c r="A4080">
        <v>1633524</v>
      </c>
      <c r="B4080">
        <v>1</v>
      </c>
      <c r="C4080" t="s">
        <v>80</v>
      </c>
      <c r="D4080" t="s">
        <v>93</v>
      </c>
      <c r="E4080" t="s">
        <v>140</v>
      </c>
      <c r="F4080" t="s">
        <v>11501</v>
      </c>
      <c r="G4080" t="s">
        <v>585</v>
      </c>
      <c r="H4080" t="s">
        <v>134</v>
      </c>
      <c r="I4080" t="s">
        <v>135</v>
      </c>
      <c r="J4080" t="s">
        <v>136</v>
      </c>
      <c r="K4080" t="s">
        <v>137</v>
      </c>
      <c r="L4080" t="s">
        <v>11823</v>
      </c>
      <c r="M4080" t="s">
        <v>11824</v>
      </c>
      <c r="N4080">
        <v>5.1069444439999998</v>
      </c>
      <c r="O4080">
        <v>0</v>
      </c>
      <c r="P4080">
        <v>69</v>
      </c>
      <c r="Q4080">
        <v>4</v>
      </c>
      <c r="R4080">
        <v>98</v>
      </c>
      <c r="S4080">
        <v>2</v>
      </c>
      <c r="T4080">
        <v>40</v>
      </c>
      <c r="U4080">
        <v>0</v>
      </c>
      <c r="V4080">
        <v>0</v>
      </c>
      <c r="W4080">
        <v>0</v>
      </c>
      <c r="X4080">
        <v>90.100311010428243</v>
      </c>
      <c r="Y4080">
        <v>27.848863068589662</v>
      </c>
      <c r="Z4080">
        <v>409.9205195868235</v>
      </c>
      <c r="AA4080">
        <v>10.350274918206166</v>
      </c>
      <c r="AB4080">
        <v>354.363712101479</v>
      </c>
      <c r="AC4080">
        <v>0</v>
      </c>
      <c r="AD4080">
        <v>0</v>
      </c>
      <c r="AE4080">
        <v>892.58368068552659</v>
      </c>
    </row>
    <row r="4081" spans="1:31" x14ac:dyDescent="0.25">
      <c r="A4081">
        <v>1634649</v>
      </c>
      <c r="B4081">
        <v>1</v>
      </c>
      <c r="C4081" t="s">
        <v>80</v>
      </c>
      <c r="D4081" t="s">
        <v>93</v>
      </c>
      <c r="E4081" t="s">
        <v>642</v>
      </c>
      <c r="F4081" t="s">
        <v>11352</v>
      </c>
      <c r="G4081" t="s">
        <v>918</v>
      </c>
      <c r="H4081" t="s">
        <v>134</v>
      </c>
      <c r="I4081" t="s">
        <v>135</v>
      </c>
      <c r="J4081" t="s">
        <v>136</v>
      </c>
      <c r="K4081" t="s">
        <v>143</v>
      </c>
      <c r="L4081" t="s">
        <v>11825</v>
      </c>
      <c r="M4081" t="s">
        <v>11826</v>
      </c>
      <c r="N4081">
        <v>7.1548054999999999E-2</v>
      </c>
      <c r="O4081">
        <v>4</v>
      </c>
      <c r="P4081">
        <v>3563</v>
      </c>
      <c r="Q4081">
        <v>114</v>
      </c>
      <c r="R4081">
        <v>934</v>
      </c>
      <c r="S4081">
        <v>56</v>
      </c>
      <c r="T4081">
        <v>777</v>
      </c>
      <c r="U4081">
        <v>2</v>
      </c>
      <c r="V4081">
        <v>1</v>
      </c>
      <c r="W4081">
        <v>0.11521169001274335</v>
      </c>
      <c r="X4081">
        <v>38.54032883833861</v>
      </c>
      <c r="Y4081">
        <v>17.471891593660821</v>
      </c>
      <c r="Z4081">
        <v>39.228807278235024</v>
      </c>
      <c r="AA4081">
        <v>30.300559777174936</v>
      </c>
      <c r="AB4081">
        <v>59.126059251828799</v>
      </c>
      <c r="AC4081">
        <v>10.2408824860966</v>
      </c>
      <c r="AD4081">
        <v>3.3488051980678204</v>
      </c>
      <c r="AE4081">
        <v>198.37254611341538</v>
      </c>
    </row>
    <row r="4082" spans="1:31" x14ac:dyDescent="0.25">
      <c r="A4082">
        <v>1633667</v>
      </c>
      <c r="B4082">
        <v>1</v>
      </c>
      <c r="C4082" t="s">
        <v>80</v>
      </c>
      <c r="D4082" t="s">
        <v>108</v>
      </c>
      <c r="E4082" t="s">
        <v>178</v>
      </c>
      <c r="F4082" t="s">
        <v>11827</v>
      </c>
      <c r="G4082" t="s">
        <v>187</v>
      </c>
      <c r="H4082" t="s">
        <v>149</v>
      </c>
      <c r="I4082" t="s">
        <v>135</v>
      </c>
      <c r="J4082" t="s">
        <v>136</v>
      </c>
      <c r="K4082" t="s">
        <v>137</v>
      </c>
      <c r="L4082" t="s">
        <v>11828</v>
      </c>
      <c r="M4082" t="s">
        <v>11829</v>
      </c>
      <c r="N4082">
        <v>3.8227777770000002</v>
      </c>
      <c r="O4082">
        <v>0</v>
      </c>
      <c r="P4082">
        <v>9</v>
      </c>
      <c r="Q4082">
        <v>0</v>
      </c>
      <c r="R4082">
        <v>1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2.7708419022333883</v>
      </c>
      <c r="Y4082">
        <v>0</v>
      </c>
      <c r="Z4082">
        <v>1.0887549029688891E-3</v>
      </c>
      <c r="AA4082">
        <v>0</v>
      </c>
      <c r="AB4082">
        <v>0</v>
      </c>
      <c r="AC4082">
        <v>0</v>
      </c>
      <c r="AD4082">
        <v>0</v>
      </c>
      <c r="AE4082">
        <v>2.7719306571363571</v>
      </c>
    </row>
    <row r="4083" spans="1:31" x14ac:dyDescent="0.25">
      <c r="A4083">
        <v>1634208</v>
      </c>
      <c r="B4083">
        <v>1</v>
      </c>
      <c r="C4083" t="s">
        <v>80</v>
      </c>
      <c r="D4083" t="s">
        <v>100</v>
      </c>
      <c r="E4083" t="s">
        <v>178</v>
      </c>
      <c r="F4083" t="s">
        <v>11830</v>
      </c>
      <c r="G4083" t="s">
        <v>187</v>
      </c>
      <c r="H4083" t="s">
        <v>149</v>
      </c>
      <c r="I4083" t="s">
        <v>135</v>
      </c>
      <c r="J4083" t="s">
        <v>136</v>
      </c>
      <c r="K4083" t="s">
        <v>137</v>
      </c>
      <c r="L4083" t="s">
        <v>11831</v>
      </c>
      <c r="M4083" t="s">
        <v>11832</v>
      </c>
      <c r="N4083">
        <v>4.2155555549999999</v>
      </c>
      <c r="O4083">
        <v>0</v>
      </c>
      <c r="P4083">
        <v>9</v>
      </c>
      <c r="Q4083">
        <v>0</v>
      </c>
      <c r="R4083">
        <v>2</v>
      </c>
      <c r="S4083">
        <v>0</v>
      </c>
      <c r="T4083">
        <v>7</v>
      </c>
      <c r="U4083">
        <v>0</v>
      </c>
      <c r="V4083">
        <v>0</v>
      </c>
      <c r="W4083">
        <v>0</v>
      </c>
      <c r="X4083">
        <v>15.646258408138401</v>
      </c>
      <c r="Y4083">
        <v>0</v>
      </c>
      <c r="Z4083">
        <v>17.079611244703862</v>
      </c>
      <c r="AA4083">
        <v>0</v>
      </c>
      <c r="AB4083">
        <v>232.66278932115844</v>
      </c>
      <c r="AC4083">
        <v>0</v>
      </c>
      <c r="AD4083">
        <v>0</v>
      </c>
      <c r="AE4083">
        <v>265.38865897400069</v>
      </c>
    </row>
    <row r="4084" spans="1:31" x14ac:dyDescent="0.25">
      <c r="A4084">
        <v>1634958</v>
      </c>
      <c r="B4084">
        <v>1</v>
      </c>
      <c r="C4084" t="s">
        <v>80</v>
      </c>
      <c r="D4084" t="s">
        <v>83</v>
      </c>
      <c r="E4084" t="s">
        <v>131</v>
      </c>
      <c r="F4084" t="s">
        <v>11833</v>
      </c>
      <c r="G4084" t="s">
        <v>691</v>
      </c>
      <c r="H4084" t="s">
        <v>134</v>
      </c>
      <c r="I4084" t="s">
        <v>135</v>
      </c>
      <c r="J4084" t="s">
        <v>136</v>
      </c>
      <c r="K4084" t="s">
        <v>137</v>
      </c>
      <c r="L4084" t="s">
        <v>11834</v>
      </c>
      <c r="M4084" t="s">
        <v>11835</v>
      </c>
      <c r="N4084">
        <v>0.54861111100000004</v>
      </c>
      <c r="O4084">
        <v>0</v>
      </c>
      <c r="P4084">
        <v>0</v>
      </c>
      <c r="Q4084">
        <v>0</v>
      </c>
      <c r="R4084">
        <v>0</v>
      </c>
      <c r="S4084">
        <v>10</v>
      </c>
      <c r="T4084">
        <v>0</v>
      </c>
      <c r="U4084">
        <v>4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36.087223408005222</v>
      </c>
      <c r="AB4084">
        <v>0</v>
      </c>
      <c r="AC4084">
        <v>58.138987040025597</v>
      </c>
      <c r="AD4084">
        <v>0</v>
      </c>
      <c r="AE4084">
        <v>94.226210448030827</v>
      </c>
    </row>
    <row r="4085" spans="1:31" x14ac:dyDescent="0.25">
      <c r="A4085">
        <v>1634972</v>
      </c>
      <c r="B4085">
        <v>1</v>
      </c>
      <c r="C4085" t="s">
        <v>80</v>
      </c>
      <c r="D4085" t="s">
        <v>92</v>
      </c>
      <c r="E4085" t="s">
        <v>204</v>
      </c>
      <c r="F4085" t="s">
        <v>4815</v>
      </c>
      <c r="G4085" t="s">
        <v>161</v>
      </c>
      <c r="H4085" t="s">
        <v>134</v>
      </c>
      <c r="I4085" t="s">
        <v>135</v>
      </c>
      <c r="J4085" t="s">
        <v>136</v>
      </c>
      <c r="K4085" t="s">
        <v>137</v>
      </c>
      <c r="L4085" t="s">
        <v>11836</v>
      </c>
      <c r="M4085" t="s">
        <v>11837</v>
      </c>
      <c r="N4085">
        <v>0.80583333300000004</v>
      </c>
      <c r="O4085">
        <v>23</v>
      </c>
      <c r="P4085">
        <v>1440</v>
      </c>
      <c r="Q4085">
        <v>3</v>
      </c>
      <c r="R4085">
        <v>27</v>
      </c>
      <c r="S4085">
        <v>23</v>
      </c>
      <c r="T4085">
        <v>182</v>
      </c>
      <c r="U4085">
        <v>1</v>
      </c>
      <c r="V4085">
        <v>1</v>
      </c>
      <c r="W4085">
        <v>123.31606109678522</v>
      </c>
      <c r="X4085">
        <v>168.40791843065594</v>
      </c>
      <c r="Y4085">
        <v>3.6610904147114169</v>
      </c>
      <c r="Z4085">
        <v>4.9100959145807117</v>
      </c>
      <c r="AA4085">
        <v>34.05326477257195</v>
      </c>
      <c r="AB4085">
        <v>49.425894562415102</v>
      </c>
      <c r="AC4085">
        <v>5.5510708002515141</v>
      </c>
      <c r="AD4085">
        <v>3.0884428760500005E-4</v>
      </c>
      <c r="AE4085">
        <v>389.32570483625943</v>
      </c>
    </row>
    <row r="4086" spans="1:31" x14ac:dyDescent="0.25">
      <c r="A4086">
        <v>1634973</v>
      </c>
      <c r="B4086">
        <v>1</v>
      </c>
      <c r="C4086" t="s">
        <v>80</v>
      </c>
      <c r="D4086" t="s">
        <v>93</v>
      </c>
      <c r="E4086" t="s">
        <v>140</v>
      </c>
      <c r="F4086" t="s">
        <v>11838</v>
      </c>
      <c r="G4086" t="s">
        <v>142</v>
      </c>
      <c r="H4086" t="s">
        <v>134</v>
      </c>
      <c r="I4086" t="s">
        <v>135</v>
      </c>
      <c r="J4086" t="s">
        <v>136</v>
      </c>
      <c r="K4086" t="s">
        <v>143</v>
      </c>
      <c r="L4086" t="s">
        <v>11839</v>
      </c>
      <c r="M4086" t="s">
        <v>11840</v>
      </c>
      <c r="N4086">
        <v>0.41888888800000001</v>
      </c>
      <c r="O4086">
        <v>0</v>
      </c>
      <c r="P4086">
        <v>4559</v>
      </c>
      <c r="Q4086">
        <v>1</v>
      </c>
      <c r="R4086">
        <v>6</v>
      </c>
      <c r="S4086">
        <v>3</v>
      </c>
      <c r="T4086">
        <v>283</v>
      </c>
      <c r="U4086">
        <v>0</v>
      </c>
      <c r="V4086">
        <v>0</v>
      </c>
      <c r="W4086">
        <v>0</v>
      </c>
      <c r="X4086">
        <v>466.75615740851265</v>
      </c>
      <c r="Y4086">
        <v>7.4058087623534441E-2</v>
      </c>
      <c r="Z4086">
        <v>3.7886705714577779E-3</v>
      </c>
      <c r="AA4086">
        <v>224.99157801312913</v>
      </c>
      <c r="AB4086">
        <v>75.190480796385629</v>
      </c>
      <c r="AC4086">
        <v>0</v>
      </c>
      <c r="AD4086">
        <v>0</v>
      </c>
      <c r="AE4086">
        <v>767.01606297622243</v>
      </c>
    </row>
    <row r="4087" spans="1:31" x14ac:dyDescent="0.25">
      <c r="A4087">
        <v>1634974</v>
      </c>
      <c r="B4087">
        <v>1</v>
      </c>
      <c r="C4087" t="s">
        <v>80</v>
      </c>
      <c r="D4087" t="s">
        <v>93</v>
      </c>
      <c r="E4087" t="s">
        <v>140</v>
      </c>
      <c r="F4087" t="s">
        <v>11841</v>
      </c>
      <c r="G4087" t="s">
        <v>142</v>
      </c>
      <c r="H4087" t="s">
        <v>134</v>
      </c>
      <c r="I4087" t="s">
        <v>135</v>
      </c>
      <c r="J4087" t="s">
        <v>136</v>
      </c>
      <c r="K4087" t="s">
        <v>143</v>
      </c>
      <c r="L4087" t="s">
        <v>11842</v>
      </c>
      <c r="M4087" t="s">
        <v>11843</v>
      </c>
      <c r="N4087">
        <v>0.46651944400000001</v>
      </c>
      <c r="O4087">
        <v>0</v>
      </c>
      <c r="P4087">
        <v>3282</v>
      </c>
      <c r="Q4087">
        <v>0</v>
      </c>
      <c r="R4087">
        <v>79</v>
      </c>
      <c r="S4087">
        <v>14</v>
      </c>
      <c r="T4087">
        <v>1617</v>
      </c>
      <c r="U4087">
        <v>9</v>
      </c>
      <c r="V4087">
        <v>16</v>
      </c>
      <c r="W4087">
        <v>0</v>
      </c>
      <c r="X4087">
        <v>381.27387007787121</v>
      </c>
      <c r="Y4087">
        <v>0</v>
      </c>
      <c r="Z4087">
        <v>21.814301213694268</v>
      </c>
      <c r="AA4087">
        <v>52.022886265756</v>
      </c>
      <c r="AB4087">
        <v>378.20558525439708</v>
      </c>
      <c r="AC4087">
        <v>133.71828309690807</v>
      </c>
      <c r="AD4087">
        <v>79.325144451630024</v>
      </c>
      <c r="AE4087">
        <v>1046.3600703602567</v>
      </c>
    </row>
    <row r="4088" spans="1:31" x14ac:dyDescent="0.25">
      <c r="A4088">
        <v>1634977</v>
      </c>
      <c r="B4088">
        <v>1</v>
      </c>
      <c r="C4088" t="s">
        <v>80</v>
      </c>
      <c r="D4088" t="s">
        <v>97</v>
      </c>
      <c r="E4088" t="s">
        <v>362</v>
      </c>
      <c r="F4088" t="s">
        <v>11844</v>
      </c>
      <c r="G4088" t="s">
        <v>172</v>
      </c>
      <c r="H4088" t="s">
        <v>149</v>
      </c>
      <c r="I4088" t="s">
        <v>135</v>
      </c>
      <c r="J4088" t="s">
        <v>136</v>
      </c>
      <c r="K4088" t="s">
        <v>137</v>
      </c>
      <c r="L4088" t="s">
        <v>11845</v>
      </c>
      <c r="M4088" t="s">
        <v>11846</v>
      </c>
      <c r="N4088">
        <v>1.9866666660000001</v>
      </c>
      <c r="O4088">
        <v>0</v>
      </c>
      <c r="P4088">
        <v>26</v>
      </c>
      <c r="Q4088">
        <v>0</v>
      </c>
      <c r="R4088">
        <v>0</v>
      </c>
      <c r="S4088">
        <v>0</v>
      </c>
      <c r="T4088">
        <v>2</v>
      </c>
      <c r="U4088">
        <v>0</v>
      </c>
      <c r="V4088">
        <v>0</v>
      </c>
      <c r="W4088">
        <v>0</v>
      </c>
      <c r="X4088">
        <v>12.331070469383647</v>
      </c>
      <c r="Y4088">
        <v>0</v>
      </c>
      <c r="Z4088">
        <v>0</v>
      </c>
      <c r="AA4088">
        <v>0</v>
      </c>
      <c r="AB4088">
        <v>1.8743647257417333</v>
      </c>
      <c r="AC4088">
        <v>0</v>
      </c>
      <c r="AD4088">
        <v>0</v>
      </c>
      <c r="AE4088">
        <v>14.20543519512538</v>
      </c>
    </row>
    <row r="4089" spans="1:31" x14ac:dyDescent="0.25">
      <c r="A4089">
        <v>1634978</v>
      </c>
      <c r="B4089">
        <v>1</v>
      </c>
      <c r="C4089" t="s">
        <v>80</v>
      </c>
      <c r="D4089" t="s">
        <v>85</v>
      </c>
      <c r="E4089" t="s">
        <v>146</v>
      </c>
      <c r="F4089" t="s">
        <v>11847</v>
      </c>
      <c r="G4089" t="s">
        <v>231</v>
      </c>
      <c r="H4089" t="s">
        <v>149</v>
      </c>
      <c r="I4089" t="s">
        <v>135</v>
      </c>
      <c r="J4089" t="s">
        <v>136</v>
      </c>
      <c r="K4089" t="s">
        <v>137</v>
      </c>
      <c r="L4089" t="s">
        <v>11848</v>
      </c>
      <c r="M4089" t="s">
        <v>11849</v>
      </c>
      <c r="N4089">
        <v>6.7291666660000002</v>
      </c>
      <c r="O4089">
        <v>0</v>
      </c>
      <c r="P4089">
        <v>319</v>
      </c>
      <c r="Q4089">
        <v>0</v>
      </c>
      <c r="R4089">
        <v>0</v>
      </c>
      <c r="S4089">
        <v>0</v>
      </c>
      <c r="T4089">
        <v>24</v>
      </c>
      <c r="U4089">
        <v>0</v>
      </c>
      <c r="V4089">
        <v>0</v>
      </c>
      <c r="W4089">
        <v>0</v>
      </c>
      <c r="X4089">
        <v>563.00426323073725</v>
      </c>
      <c r="Y4089">
        <v>0</v>
      </c>
      <c r="Z4089">
        <v>0</v>
      </c>
      <c r="AA4089">
        <v>0</v>
      </c>
      <c r="AB4089">
        <v>210.48068011286449</v>
      </c>
      <c r="AC4089">
        <v>0</v>
      </c>
      <c r="AD4089">
        <v>0</v>
      </c>
      <c r="AE4089">
        <v>773.4849433436018</v>
      </c>
    </row>
    <row r="4090" spans="1:31" x14ac:dyDescent="0.25">
      <c r="A4090">
        <v>1634979</v>
      </c>
      <c r="B4090">
        <v>1</v>
      </c>
      <c r="C4090" t="s">
        <v>81</v>
      </c>
      <c r="D4090" t="s">
        <v>127</v>
      </c>
      <c r="E4090" t="s">
        <v>146</v>
      </c>
      <c r="F4090" t="s">
        <v>6061</v>
      </c>
      <c r="G4090" t="s">
        <v>260</v>
      </c>
      <c r="H4090" t="s">
        <v>149</v>
      </c>
      <c r="I4090" t="s">
        <v>135</v>
      </c>
      <c r="J4090" t="s">
        <v>136</v>
      </c>
      <c r="K4090" t="s">
        <v>137</v>
      </c>
      <c r="L4090" t="s">
        <v>11850</v>
      </c>
      <c r="M4090" t="s">
        <v>11851</v>
      </c>
      <c r="N4090">
        <v>1.358055555</v>
      </c>
      <c r="O4090">
        <v>0</v>
      </c>
      <c r="P4090">
        <v>1</v>
      </c>
      <c r="Q4090">
        <v>0</v>
      </c>
      <c r="R4090">
        <v>8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0.14585569142030583</v>
      </c>
      <c r="Y4090">
        <v>0</v>
      </c>
      <c r="Z4090">
        <v>2.6051611946870299</v>
      </c>
      <c r="AA4090">
        <v>0</v>
      </c>
      <c r="AB4090">
        <v>0</v>
      </c>
      <c r="AC4090">
        <v>0</v>
      </c>
      <c r="AD4090">
        <v>0</v>
      </c>
      <c r="AE4090">
        <v>2.7510168861073359</v>
      </c>
    </row>
    <row r="4091" spans="1:31" x14ac:dyDescent="0.25">
      <c r="A4091">
        <v>1634982</v>
      </c>
      <c r="B4091">
        <v>1</v>
      </c>
      <c r="C4091" t="s">
        <v>81</v>
      </c>
      <c r="D4091" t="s">
        <v>118</v>
      </c>
      <c r="E4091" t="s">
        <v>178</v>
      </c>
      <c r="F4091" t="s">
        <v>11852</v>
      </c>
      <c r="G4091" t="s">
        <v>227</v>
      </c>
      <c r="H4091" t="s">
        <v>149</v>
      </c>
      <c r="I4091" t="s">
        <v>135</v>
      </c>
      <c r="J4091" t="s">
        <v>136</v>
      </c>
      <c r="K4091" t="s">
        <v>137</v>
      </c>
      <c r="L4091" t="s">
        <v>11853</v>
      </c>
      <c r="M4091" t="s">
        <v>11854</v>
      </c>
      <c r="N4091">
        <v>0.67333333299999998</v>
      </c>
      <c r="O4091">
        <v>0</v>
      </c>
      <c r="P4091">
        <v>26</v>
      </c>
      <c r="Q4091">
        <v>0</v>
      </c>
      <c r="R4091">
        <v>0</v>
      </c>
      <c r="S4091">
        <v>0</v>
      </c>
      <c r="T4091">
        <v>3</v>
      </c>
      <c r="U4091">
        <v>0</v>
      </c>
      <c r="V4091">
        <v>0</v>
      </c>
      <c r="W4091">
        <v>0</v>
      </c>
      <c r="X4091">
        <v>5.085758624880226</v>
      </c>
      <c r="Y4091">
        <v>0</v>
      </c>
      <c r="Z4091">
        <v>0</v>
      </c>
      <c r="AA4091">
        <v>0</v>
      </c>
      <c r="AB4091">
        <v>0.33614525591262001</v>
      </c>
      <c r="AC4091">
        <v>0</v>
      </c>
      <c r="AD4091">
        <v>0</v>
      </c>
      <c r="AE4091">
        <v>5.4219038807928461</v>
      </c>
    </row>
    <row r="4092" spans="1:31" x14ac:dyDescent="0.25">
      <c r="A4092">
        <v>1634983</v>
      </c>
      <c r="B4092">
        <v>1</v>
      </c>
      <c r="C4092" t="s">
        <v>81</v>
      </c>
      <c r="D4092" t="s">
        <v>127</v>
      </c>
      <c r="E4092" t="s">
        <v>146</v>
      </c>
      <c r="F4092" t="s">
        <v>11855</v>
      </c>
      <c r="G4092" t="s">
        <v>260</v>
      </c>
      <c r="H4092" t="s">
        <v>149</v>
      </c>
      <c r="I4092" t="s">
        <v>135</v>
      </c>
      <c r="J4092" t="s">
        <v>136</v>
      </c>
      <c r="K4092" t="s">
        <v>137</v>
      </c>
      <c r="L4092" t="s">
        <v>11856</v>
      </c>
      <c r="M4092" t="s">
        <v>11857</v>
      </c>
      <c r="N4092">
        <v>1.830833333</v>
      </c>
      <c r="O4092">
        <v>0</v>
      </c>
      <c r="P4092">
        <v>57</v>
      </c>
      <c r="Q4092">
        <v>0</v>
      </c>
      <c r="R4092">
        <v>10</v>
      </c>
      <c r="S4092">
        <v>0</v>
      </c>
      <c r="T4092">
        <v>11</v>
      </c>
      <c r="U4092">
        <v>0</v>
      </c>
      <c r="V4092">
        <v>0</v>
      </c>
      <c r="W4092">
        <v>0</v>
      </c>
      <c r="X4092">
        <v>7.1484135703630454</v>
      </c>
      <c r="Y4092">
        <v>0</v>
      </c>
      <c r="Z4092">
        <v>0.72074971965053547</v>
      </c>
      <c r="AA4092">
        <v>0</v>
      </c>
      <c r="AB4092">
        <v>4.1421617601316445</v>
      </c>
      <c r="AC4092">
        <v>0</v>
      </c>
      <c r="AD4092">
        <v>0</v>
      </c>
      <c r="AE4092">
        <v>12.011325050145224</v>
      </c>
    </row>
    <row r="4093" spans="1:31" x14ac:dyDescent="0.25">
      <c r="A4093">
        <v>1634987</v>
      </c>
      <c r="B4093">
        <v>1</v>
      </c>
      <c r="C4093" t="s">
        <v>80</v>
      </c>
      <c r="D4093" t="s">
        <v>86</v>
      </c>
      <c r="E4093" t="s">
        <v>131</v>
      </c>
      <c r="F4093" t="s">
        <v>11858</v>
      </c>
      <c r="G4093" t="s">
        <v>918</v>
      </c>
      <c r="H4093" t="s">
        <v>134</v>
      </c>
      <c r="I4093" t="s">
        <v>135</v>
      </c>
      <c r="J4093" t="s">
        <v>136</v>
      </c>
      <c r="K4093" t="s">
        <v>137</v>
      </c>
      <c r="L4093" t="s">
        <v>11859</v>
      </c>
      <c r="M4093" t="s">
        <v>11860</v>
      </c>
      <c r="N4093">
        <v>0.13861111100000001</v>
      </c>
      <c r="O4093">
        <v>0</v>
      </c>
      <c r="P4093">
        <v>587</v>
      </c>
      <c r="Q4093">
        <v>0</v>
      </c>
      <c r="R4093">
        <v>1</v>
      </c>
      <c r="S4093">
        <v>0</v>
      </c>
      <c r="T4093">
        <v>68</v>
      </c>
      <c r="U4093">
        <v>0</v>
      </c>
      <c r="V4093">
        <v>0</v>
      </c>
      <c r="W4093">
        <v>0</v>
      </c>
      <c r="X4093">
        <v>21.659716357061317</v>
      </c>
      <c r="Y4093">
        <v>0</v>
      </c>
      <c r="Z4093">
        <v>1.5175165468423332E-2</v>
      </c>
      <c r="AA4093">
        <v>0</v>
      </c>
      <c r="AB4093">
        <v>5.0948754991961485</v>
      </c>
      <c r="AC4093">
        <v>0</v>
      </c>
      <c r="AD4093">
        <v>0</v>
      </c>
      <c r="AE4093">
        <v>26.76976702172589</v>
      </c>
    </row>
    <row r="4094" spans="1:31" x14ac:dyDescent="0.25">
      <c r="A4094">
        <v>1634989</v>
      </c>
      <c r="B4094">
        <v>1</v>
      </c>
      <c r="C4094" t="s">
        <v>80</v>
      </c>
      <c r="D4094" t="s">
        <v>85</v>
      </c>
      <c r="E4094" t="s">
        <v>152</v>
      </c>
      <c r="F4094" t="s">
        <v>11861</v>
      </c>
      <c r="G4094" t="s">
        <v>507</v>
      </c>
      <c r="H4094" t="s">
        <v>149</v>
      </c>
      <c r="I4094" t="s">
        <v>135</v>
      </c>
      <c r="J4094" t="s">
        <v>136</v>
      </c>
      <c r="K4094" t="s">
        <v>137</v>
      </c>
      <c r="L4094" t="s">
        <v>11862</v>
      </c>
      <c r="M4094" t="s">
        <v>11863</v>
      </c>
      <c r="N4094">
        <v>1.2250000000000001</v>
      </c>
      <c r="O4094">
        <v>0</v>
      </c>
      <c r="P4094">
        <v>5</v>
      </c>
      <c r="Q4094">
        <v>0</v>
      </c>
      <c r="R4094">
        <v>0</v>
      </c>
      <c r="S4094">
        <v>0</v>
      </c>
      <c r="T4094">
        <v>3</v>
      </c>
      <c r="U4094">
        <v>0</v>
      </c>
      <c r="V4094">
        <v>0</v>
      </c>
      <c r="W4094">
        <v>0</v>
      </c>
      <c r="X4094">
        <v>0.9362311816498734</v>
      </c>
      <c r="Y4094">
        <v>0</v>
      </c>
      <c r="Z4094">
        <v>0</v>
      </c>
      <c r="AA4094">
        <v>0</v>
      </c>
      <c r="AB4094">
        <v>4.5572302666972249</v>
      </c>
      <c r="AC4094">
        <v>0</v>
      </c>
      <c r="AD4094">
        <v>0</v>
      </c>
      <c r="AE4094">
        <v>5.493461448347098</v>
      </c>
    </row>
    <row r="4095" spans="1:31" x14ac:dyDescent="0.25">
      <c r="A4095">
        <v>1634990</v>
      </c>
      <c r="B4095">
        <v>1</v>
      </c>
      <c r="C4095" t="s">
        <v>80</v>
      </c>
      <c r="D4095" t="s">
        <v>83</v>
      </c>
      <c r="E4095" t="s">
        <v>140</v>
      </c>
      <c r="F4095" t="s">
        <v>11864</v>
      </c>
      <c r="G4095" t="s">
        <v>161</v>
      </c>
      <c r="H4095" t="s">
        <v>134</v>
      </c>
      <c r="I4095" t="s">
        <v>135</v>
      </c>
      <c r="J4095" t="s">
        <v>136</v>
      </c>
      <c r="K4095" t="s">
        <v>137</v>
      </c>
      <c r="L4095" t="s">
        <v>11865</v>
      </c>
      <c r="M4095" t="s">
        <v>11866</v>
      </c>
      <c r="N4095">
        <v>0.55416666599999997</v>
      </c>
      <c r="O4095">
        <v>1</v>
      </c>
      <c r="P4095">
        <v>0</v>
      </c>
      <c r="Q4095">
        <v>0</v>
      </c>
      <c r="R4095">
        <v>0</v>
      </c>
      <c r="S4095">
        <v>4</v>
      </c>
      <c r="T4095">
        <v>21</v>
      </c>
      <c r="U4095">
        <v>2</v>
      </c>
      <c r="V4095">
        <v>0</v>
      </c>
      <c r="W4095">
        <v>3.2092411109123753</v>
      </c>
      <c r="X4095">
        <v>0</v>
      </c>
      <c r="Y4095">
        <v>0</v>
      </c>
      <c r="Z4095">
        <v>0</v>
      </c>
      <c r="AA4095">
        <v>6.3810838607529998</v>
      </c>
      <c r="AB4095">
        <v>17.256925326224241</v>
      </c>
      <c r="AC4095">
        <v>4.9633968240622508</v>
      </c>
      <c r="AD4095">
        <v>0</v>
      </c>
      <c r="AE4095">
        <v>31.810647121951867</v>
      </c>
    </row>
    <row r="4096" spans="1:31" x14ac:dyDescent="0.25">
      <c r="A4096">
        <v>1634994</v>
      </c>
      <c r="B4096">
        <v>1</v>
      </c>
      <c r="C4096" t="s">
        <v>80</v>
      </c>
      <c r="D4096" t="s">
        <v>97</v>
      </c>
      <c r="E4096" t="s">
        <v>152</v>
      </c>
      <c r="F4096" t="s">
        <v>11867</v>
      </c>
      <c r="G4096" t="s">
        <v>507</v>
      </c>
      <c r="H4096" t="s">
        <v>149</v>
      </c>
      <c r="I4096" t="s">
        <v>135</v>
      </c>
      <c r="J4096" t="s">
        <v>136</v>
      </c>
      <c r="K4096" t="s">
        <v>137</v>
      </c>
      <c r="L4096" t="s">
        <v>11868</v>
      </c>
      <c r="M4096" t="s">
        <v>11869</v>
      </c>
      <c r="N4096">
        <v>0.87805555499999999</v>
      </c>
      <c r="O4096">
        <v>0</v>
      </c>
      <c r="P4096">
        <v>1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0.76104838372871675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0.76104838372871675</v>
      </c>
    </row>
    <row r="4097" spans="1:31" x14ac:dyDescent="0.25">
      <c r="A4097">
        <v>1634996</v>
      </c>
      <c r="B4097">
        <v>1</v>
      </c>
      <c r="C4097" t="s">
        <v>81</v>
      </c>
      <c r="D4097" t="s">
        <v>118</v>
      </c>
      <c r="E4097" t="s">
        <v>131</v>
      </c>
      <c r="F4097" t="s">
        <v>11870</v>
      </c>
      <c r="G4097" t="s">
        <v>256</v>
      </c>
      <c r="H4097" t="s">
        <v>134</v>
      </c>
      <c r="I4097" t="s">
        <v>135</v>
      </c>
      <c r="J4097" t="s">
        <v>136</v>
      </c>
      <c r="K4097" t="s">
        <v>137</v>
      </c>
      <c r="L4097" t="s">
        <v>11871</v>
      </c>
      <c r="M4097" t="s">
        <v>11872</v>
      </c>
      <c r="N4097">
        <v>0.16055555499999999</v>
      </c>
      <c r="O4097">
        <v>0</v>
      </c>
      <c r="P4097">
        <v>49</v>
      </c>
      <c r="Q4097">
        <v>0</v>
      </c>
      <c r="R4097">
        <v>0</v>
      </c>
      <c r="S4097">
        <v>0</v>
      </c>
      <c r="T4097">
        <v>2</v>
      </c>
      <c r="U4097">
        <v>0</v>
      </c>
      <c r="V4097">
        <v>0</v>
      </c>
      <c r="W4097">
        <v>0</v>
      </c>
      <c r="X4097">
        <v>3.2152353118769943</v>
      </c>
      <c r="Y4097">
        <v>0</v>
      </c>
      <c r="Z4097">
        <v>0</v>
      </c>
      <c r="AA4097">
        <v>0</v>
      </c>
      <c r="AB4097">
        <v>0.17974399945164837</v>
      </c>
      <c r="AC4097">
        <v>0</v>
      </c>
      <c r="AD4097">
        <v>0</v>
      </c>
      <c r="AE4097">
        <v>3.3949793113286426</v>
      </c>
    </row>
    <row r="4098" spans="1:31" x14ac:dyDescent="0.25">
      <c r="A4098">
        <v>1634997</v>
      </c>
      <c r="B4098">
        <v>1</v>
      </c>
      <c r="C4098" t="s">
        <v>80</v>
      </c>
      <c r="D4098" t="s">
        <v>83</v>
      </c>
      <c r="E4098" t="s">
        <v>131</v>
      </c>
      <c r="F4098" t="s">
        <v>11873</v>
      </c>
      <c r="G4098" t="s">
        <v>161</v>
      </c>
      <c r="H4098" t="s">
        <v>134</v>
      </c>
      <c r="I4098" t="s">
        <v>135</v>
      </c>
      <c r="J4098" t="s">
        <v>136</v>
      </c>
      <c r="K4098" t="s">
        <v>137</v>
      </c>
      <c r="L4098" t="s">
        <v>11874</v>
      </c>
      <c r="M4098" t="s">
        <v>11875</v>
      </c>
      <c r="N4098">
        <v>1.6486111109999999</v>
      </c>
      <c r="O4098">
        <v>0</v>
      </c>
      <c r="P4098">
        <v>1938</v>
      </c>
      <c r="Q4098">
        <v>0</v>
      </c>
      <c r="R4098">
        <v>0</v>
      </c>
      <c r="S4098">
        <v>12</v>
      </c>
      <c r="T4098">
        <v>121</v>
      </c>
      <c r="U4098">
        <v>2</v>
      </c>
      <c r="V4098">
        <v>2</v>
      </c>
      <c r="W4098">
        <v>0</v>
      </c>
      <c r="X4098">
        <v>871.02835149189991</v>
      </c>
      <c r="Y4098">
        <v>0</v>
      </c>
      <c r="Z4098">
        <v>0</v>
      </c>
      <c r="AA4098">
        <v>157.5836801288981</v>
      </c>
      <c r="AB4098">
        <v>106.78954807215131</v>
      </c>
      <c r="AC4098">
        <v>127.01377740909246</v>
      </c>
      <c r="AD4098">
        <v>75.295540823429462</v>
      </c>
      <c r="AE4098">
        <v>1337.7108979254713</v>
      </c>
    </row>
    <row r="4099" spans="1:31" x14ac:dyDescent="0.25">
      <c r="A4099">
        <v>1635000</v>
      </c>
      <c r="B4099">
        <v>1</v>
      </c>
      <c r="C4099" t="s">
        <v>81</v>
      </c>
      <c r="D4099" t="s">
        <v>128</v>
      </c>
      <c r="E4099" t="s">
        <v>152</v>
      </c>
      <c r="F4099" t="s">
        <v>11876</v>
      </c>
      <c r="G4099" t="s">
        <v>154</v>
      </c>
      <c r="H4099" t="s">
        <v>149</v>
      </c>
      <c r="I4099" t="s">
        <v>135</v>
      </c>
      <c r="J4099" t="s">
        <v>136</v>
      </c>
      <c r="K4099" t="s">
        <v>137</v>
      </c>
      <c r="L4099" t="s">
        <v>11877</v>
      </c>
      <c r="M4099" t="s">
        <v>11878</v>
      </c>
      <c r="N4099">
        <v>1.1588888879999999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1.2272181104054545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1.2272181104054545</v>
      </c>
    </row>
    <row r="4100" spans="1:31" x14ac:dyDescent="0.25">
      <c r="A4100">
        <v>1635002</v>
      </c>
      <c r="B4100">
        <v>1</v>
      </c>
      <c r="C4100" t="s">
        <v>80</v>
      </c>
      <c r="D4100" t="s">
        <v>110</v>
      </c>
      <c r="E4100" t="s">
        <v>152</v>
      </c>
      <c r="F4100" t="s">
        <v>11879</v>
      </c>
      <c r="G4100" t="s">
        <v>168</v>
      </c>
      <c r="H4100" t="s">
        <v>149</v>
      </c>
      <c r="I4100" t="s">
        <v>135</v>
      </c>
      <c r="J4100" t="s">
        <v>136</v>
      </c>
      <c r="K4100" t="s">
        <v>137</v>
      </c>
      <c r="L4100" t="s">
        <v>11880</v>
      </c>
      <c r="M4100" t="s">
        <v>11881</v>
      </c>
      <c r="N4100">
        <v>14.123611111000001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30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657.52979062222607</v>
      </c>
      <c r="AC4100">
        <v>0</v>
      </c>
      <c r="AD4100">
        <v>0</v>
      </c>
      <c r="AE4100">
        <v>657.52979062222607</v>
      </c>
    </row>
    <row r="4101" spans="1:31" x14ac:dyDescent="0.25">
      <c r="A4101">
        <v>1635003</v>
      </c>
      <c r="B4101">
        <v>1</v>
      </c>
      <c r="C4101" t="s">
        <v>80</v>
      </c>
      <c r="D4101" t="s">
        <v>106</v>
      </c>
      <c r="E4101" t="s">
        <v>152</v>
      </c>
      <c r="F4101" t="s">
        <v>11882</v>
      </c>
      <c r="G4101" t="s">
        <v>507</v>
      </c>
      <c r="H4101" t="s">
        <v>149</v>
      </c>
      <c r="I4101" t="s">
        <v>135</v>
      </c>
      <c r="J4101" t="s">
        <v>136</v>
      </c>
      <c r="K4101" t="s">
        <v>137</v>
      </c>
      <c r="L4101" t="s">
        <v>11883</v>
      </c>
      <c r="M4101" t="s">
        <v>11884</v>
      </c>
      <c r="N4101">
        <v>1.371111111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2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3.7647778063877642</v>
      </c>
      <c r="AC4101">
        <v>0</v>
      </c>
      <c r="AD4101">
        <v>0</v>
      </c>
      <c r="AE4101">
        <v>3.7647778063877642</v>
      </c>
    </row>
    <row r="4102" spans="1:31" x14ac:dyDescent="0.25">
      <c r="A4102">
        <v>1635004</v>
      </c>
      <c r="B4102">
        <v>1</v>
      </c>
      <c r="C4102" t="s">
        <v>80</v>
      </c>
      <c r="D4102" t="s">
        <v>82</v>
      </c>
      <c r="E4102" t="s">
        <v>362</v>
      </c>
      <c r="F4102" t="s">
        <v>11885</v>
      </c>
      <c r="G4102" t="s">
        <v>900</v>
      </c>
      <c r="H4102" t="s">
        <v>149</v>
      </c>
      <c r="I4102" t="s">
        <v>135</v>
      </c>
      <c r="J4102" t="s">
        <v>136</v>
      </c>
      <c r="K4102" t="s">
        <v>137</v>
      </c>
      <c r="L4102" t="s">
        <v>11886</v>
      </c>
      <c r="M4102" t="s">
        <v>11887</v>
      </c>
      <c r="N4102">
        <v>3.5791666659999999</v>
      </c>
      <c r="O4102">
        <v>0</v>
      </c>
      <c r="P4102">
        <v>1</v>
      </c>
      <c r="Q4102">
        <v>0</v>
      </c>
      <c r="R4102">
        <v>0</v>
      </c>
      <c r="S4102">
        <v>0</v>
      </c>
      <c r="T4102">
        <v>189</v>
      </c>
      <c r="U4102">
        <v>0</v>
      </c>
      <c r="V4102">
        <v>1</v>
      </c>
      <c r="W4102">
        <v>0</v>
      </c>
      <c r="X4102">
        <v>0.70464121654432721</v>
      </c>
      <c r="Y4102">
        <v>0</v>
      </c>
      <c r="Z4102">
        <v>0</v>
      </c>
      <c r="AA4102">
        <v>0</v>
      </c>
      <c r="AB4102">
        <v>216.26206950857829</v>
      </c>
      <c r="AC4102">
        <v>0</v>
      </c>
      <c r="AD4102">
        <v>38.860449566013905</v>
      </c>
      <c r="AE4102">
        <v>255.82716029113652</v>
      </c>
    </row>
    <row r="4103" spans="1:31" x14ac:dyDescent="0.25">
      <c r="A4103">
        <v>1635005</v>
      </c>
      <c r="B4103">
        <v>1</v>
      </c>
      <c r="C4103" t="s">
        <v>80</v>
      </c>
      <c r="D4103" t="s">
        <v>97</v>
      </c>
      <c r="E4103" t="s">
        <v>152</v>
      </c>
      <c r="F4103" t="s">
        <v>11867</v>
      </c>
      <c r="G4103" t="s">
        <v>172</v>
      </c>
      <c r="H4103" t="s">
        <v>149</v>
      </c>
      <c r="I4103" t="s">
        <v>135</v>
      </c>
      <c r="J4103" t="s">
        <v>136</v>
      </c>
      <c r="K4103" t="s">
        <v>137</v>
      </c>
      <c r="L4103" t="s">
        <v>11888</v>
      </c>
      <c r="M4103" t="s">
        <v>11889</v>
      </c>
      <c r="N4103">
        <v>3.9169444439999999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3.9931522007071854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3.9931522007071854</v>
      </c>
    </row>
    <row r="4104" spans="1:31" x14ac:dyDescent="0.25">
      <c r="A4104">
        <v>1635007</v>
      </c>
      <c r="B4104">
        <v>1</v>
      </c>
      <c r="C4104" t="s">
        <v>81</v>
      </c>
      <c r="D4104" t="s">
        <v>128</v>
      </c>
      <c r="E4104" t="s">
        <v>152</v>
      </c>
      <c r="F4104" t="s">
        <v>11890</v>
      </c>
      <c r="G4104" t="s">
        <v>168</v>
      </c>
      <c r="H4104" t="s">
        <v>149</v>
      </c>
      <c r="I4104" t="s">
        <v>135</v>
      </c>
      <c r="J4104" t="s">
        <v>136</v>
      </c>
      <c r="K4104" t="s">
        <v>137</v>
      </c>
      <c r="L4104" t="s">
        <v>11891</v>
      </c>
      <c r="M4104" t="s">
        <v>11892</v>
      </c>
      <c r="N4104">
        <v>14.295833332999999</v>
      </c>
      <c r="O4104">
        <v>0</v>
      </c>
      <c r="P4104">
        <v>8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20.036742040739941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20.036742040739941</v>
      </c>
    </row>
    <row r="4105" spans="1:31" x14ac:dyDescent="0.25">
      <c r="A4105">
        <v>1635009</v>
      </c>
      <c r="B4105">
        <v>1</v>
      </c>
      <c r="C4105" t="s">
        <v>80</v>
      </c>
      <c r="D4105" t="s">
        <v>85</v>
      </c>
      <c r="E4105" t="s">
        <v>178</v>
      </c>
      <c r="F4105" t="s">
        <v>11893</v>
      </c>
      <c r="G4105" t="s">
        <v>227</v>
      </c>
      <c r="H4105" t="s">
        <v>149</v>
      </c>
      <c r="I4105" t="s">
        <v>135</v>
      </c>
      <c r="J4105" t="s">
        <v>136</v>
      </c>
      <c r="K4105" t="s">
        <v>137</v>
      </c>
      <c r="L4105" t="s">
        <v>11894</v>
      </c>
      <c r="M4105" t="s">
        <v>11895</v>
      </c>
      <c r="N4105">
        <v>2.2013888879999999</v>
      </c>
      <c r="O4105">
        <v>0</v>
      </c>
      <c r="P4105">
        <v>115</v>
      </c>
      <c r="Q4105">
        <v>0</v>
      </c>
      <c r="R4105">
        <v>0</v>
      </c>
      <c r="S4105">
        <v>0</v>
      </c>
      <c r="T4105">
        <v>1</v>
      </c>
      <c r="U4105">
        <v>0</v>
      </c>
      <c r="V4105">
        <v>0</v>
      </c>
      <c r="W4105">
        <v>0</v>
      </c>
      <c r="X4105">
        <v>66.478479244538974</v>
      </c>
      <c r="Y4105">
        <v>0</v>
      </c>
      <c r="Z4105">
        <v>0</v>
      </c>
      <c r="AA4105">
        <v>0</v>
      </c>
      <c r="AB4105">
        <v>1.5272804031257503</v>
      </c>
      <c r="AC4105">
        <v>0</v>
      </c>
      <c r="AD4105">
        <v>0</v>
      </c>
      <c r="AE4105">
        <v>68.005759647664718</v>
      </c>
    </row>
    <row r="4106" spans="1:31" x14ac:dyDescent="0.25">
      <c r="A4106">
        <v>1635010</v>
      </c>
      <c r="B4106">
        <v>1</v>
      </c>
      <c r="C4106" t="s">
        <v>80</v>
      </c>
      <c r="D4106" t="s">
        <v>85</v>
      </c>
      <c r="E4106" t="s">
        <v>178</v>
      </c>
      <c r="F4106" t="s">
        <v>11896</v>
      </c>
      <c r="G4106" t="s">
        <v>227</v>
      </c>
      <c r="H4106" t="s">
        <v>149</v>
      </c>
      <c r="I4106" t="s">
        <v>135</v>
      </c>
      <c r="J4106" t="s">
        <v>136</v>
      </c>
      <c r="K4106" t="s">
        <v>137</v>
      </c>
      <c r="L4106" t="s">
        <v>11897</v>
      </c>
      <c r="M4106" t="s">
        <v>11898</v>
      </c>
      <c r="N4106">
        <v>2.0422222219999999</v>
      </c>
      <c r="O4106">
        <v>0</v>
      </c>
      <c r="P4106">
        <v>77</v>
      </c>
      <c r="Q4106">
        <v>0</v>
      </c>
      <c r="R4106">
        <v>0</v>
      </c>
      <c r="S4106">
        <v>0</v>
      </c>
      <c r="T4106">
        <v>1</v>
      </c>
      <c r="U4106">
        <v>0</v>
      </c>
      <c r="V4106">
        <v>0</v>
      </c>
      <c r="W4106">
        <v>0</v>
      </c>
      <c r="X4106">
        <v>48.656470047384552</v>
      </c>
      <c r="Y4106">
        <v>0</v>
      </c>
      <c r="Z4106">
        <v>0</v>
      </c>
      <c r="AA4106">
        <v>0</v>
      </c>
      <c r="AB4106">
        <v>0.45715210850948335</v>
      </c>
      <c r="AC4106">
        <v>0</v>
      </c>
      <c r="AD4106">
        <v>0</v>
      </c>
      <c r="AE4106">
        <v>49.113622155894035</v>
      </c>
    </row>
    <row r="4107" spans="1:31" x14ac:dyDescent="0.25">
      <c r="A4107">
        <v>1635012</v>
      </c>
      <c r="B4107">
        <v>1</v>
      </c>
      <c r="C4107" t="s">
        <v>81</v>
      </c>
      <c r="D4107" t="s">
        <v>127</v>
      </c>
      <c r="E4107" t="s">
        <v>152</v>
      </c>
      <c r="F4107" t="s">
        <v>11899</v>
      </c>
      <c r="G4107" t="s">
        <v>507</v>
      </c>
      <c r="H4107" t="s">
        <v>149</v>
      </c>
      <c r="I4107" t="s">
        <v>135</v>
      </c>
      <c r="J4107" t="s">
        <v>136</v>
      </c>
      <c r="K4107" t="s">
        <v>137</v>
      </c>
      <c r="L4107" t="s">
        <v>11900</v>
      </c>
      <c r="M4107" t="s">
        <v>11901</v>
      </c>
      <c r="N4107">
        <v>3.7602777770000002</v>
      </c>
      <c r="O4107">
        <v>0</v>
      </c>
      <c r="P4107">
        <v>7</v>
      </c>
      <c r="Q4107">
        <v>0</v>
      </c>
      <c r="R4107">
        <v>0</v>
      </c>
      <c r="S4107">
        <v>0</v>
      </c>
      <c r="T4107">
        <v>2</v>
      </c>
      <c r="U4107">
        <v>0</v>
      </c>
      <c r="V4107">
        <v>0</v>
      </c>
      <c r="W4107">
        <v>0</v>
      </c>
      <c r="X4107">
        <v>6.2068152566683157</v>
      </c>
      <c r="Y4107">
        <v>0</v>
      </c>
      <c r="Z4107">
        <v>0</v>
      </c>
      <c r="AA4107">
        <v>0</v>
      </c>
      <c r="AB4107">
        <v>6.7597400438721893</v>
      </c>
      <c r="AC4107">
        <v>0</v>
      </c>
      <c r="AD4107">
        <v>0</v>
      </c>
      <c r="AE4107">
        <v>12.966555300540506</v>
      </c>
    </row>
    <row r="4108" spans="1:31" x14ac:dyDescent="0.25">
      <c r="A4108">
        <v>1635013</v>
      </c>
      <c r="B4108">
        <v>1</v>
      </c>
      <c r="C4108" t="s">
        <v>81</v>
      </c>
      <c r="D4108" t="s">
        <v>127</v>
      </c>
      <c r="E4108" t="s">
        <v>152</v>
      </c>
      <c r="F4108" t="s">
        <v>11902</v>
      </c>
      <c r="G4108" t="s">
        <v>507</v>
      </c>
      <c r="H4108" t="s">
        <v>149</v>
      </c>
      <c r="I4108" t="s">
        <v>135</v>
      </c>
      <c r="J4108" t="s">
        <v>136</v>
      </c>
      <c r="K4108" t="s">
        <v>137</v>
      </c>
      <c r="L4108" t="s">
        <v>11903</v>
      </c>
      <c r="M4108" t="s">
        <v>11904</v>
      </c>
      <c r="N4108">
        <v>2.8475000000000001</v>
      </c>
      <c r="O4108">
        <v>0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0.550193434798945</v>
      </c>
      <c r="AA4108">
        <v>0</v>
      </c>
      <c r="AB4108">
        <v>0</v>
      </c>
      <c r="AC4108">
        <v>0</v>
      </c>
      <c r="AD4108">
        <v>0</v>
      </c>
      <c r="AE4108">
        <v>0.550193434798945</v>
      </c>
    </row>
    <row r="4109" spans="1:31" x14ac:dyDescent="0.25">
      <c r="A4109">
        <v>1635014</v>
      </c>
      <c r="B4109">
        <v>1</v>
      </c>
      <c r="C4109" t="s">
        <v>80</v>
      </c>
      <c r="D4109" t="s">
        <v>90</v>
      </c>
      <c r="E4109" t="s">
        <v>152</v>
      </c>
      <c r="F4109" t="s">
        <v>11905</v>
      </c>
      <c r="G4109" t="s">
        <v>168</v>
      </c>
      <c r="H4109" t="s">
        <v>149</v>
      </c>
      <c r="I4109" t="s">
        <v>135</v>
      </c>
      <c r="J4109" t="s">
        <v>136</v>
      </c>
      <c r="K4109" t="s">
        <v>137</v>
      </c>
      <c r="L4109" t="s">
        <v>11906</v>
      </c>
      <c r="M4109" t="s">
        <v>11907</v>
      </c>
      <c r="N4109">
        <v>4.8461111109999999</v>
      </c>
      <c r="O4109">
        <v>0</v>
      </c>
      <c r="P4109">
        <v>6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11.149261009007439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11.149261009007439</v>
      </c>
    </row>
    <row r="4110" spans="1:31" x14ac:dyDescent="0.25">
      <c r="A4110">
        <v>1635016</v>
      </c>
      <c r="B4110">
        <v>1</v>
      </c>
      <c r="C4110" t="s">
        <v>81</v>
      </c>
      <c r="D4110" t="s">
        <v>127</v>
      </c>
      <c r="E4110" t="s">
        <v>131</v>
      </c>
      <c r="F4110" t="s">
        <v>690</v>
      </c>
      <c r="G4110" t="s">
        <v>161</v>
      </c>
      <c r="H4110" t="s">
        <v>134</v>
      </c>
      <c r="I4110" t="s">
        <v>135</v>
      </c>
      <c r="J4110" t="s">
        <v>136</v>
      </c>
      <c r="K4110" t="s">
        <v>137</v>
      </c>
      <c r="L4110" t="s">
        <v>11908</v>
      </c>
      <c r="M4110" t="s">
        <v>11909</v>
      </c>
      <c r="N4110">
        <v>4.1319444440000002</v>
      </c>
      <c r="O4110">
        <v>0</v>
      </c>
      <c r="P4110">
        <v>0</v>
      </c>
      <c r="Q4110">
        <v>11</v>
      </c>
      <c r="R4110">
        <v>10</v>
      </c>
      <c r="S4110">
        <v>2</v>
      </c>
      <c r="T4110">
        <v>1</v>
      </c>
      <c r="U4110">
        <v>0</v>
      </c>
      <c r="V4110">
        <v>0</v>
      </c>
      <c r="W4110">
        <v>0</v>
      </c>
      <c r="X4110">
        <v>0</v>
      </c>
      <c r="Y4110">
        <v>10.543952562707206</v>
      </c>
      <c r="Z4110">
        <v>2.5281352994069732</v>
      </c>
      <c r="AA4110">
        <v>8.6285441343625333</v>
      </c>
      <c r="AB4110">
        <v>16.578387157623691</v>
      </c>
      <c r="AC4110">
        <v>0</v>
      </c>
      <c r="AD4110">
        <v>0</v>
      </c>
      <c r="AE4110">
        <v>38.279019154100403</v>
      </c>
    </row>
    <row r="4111" spans="1:31" x14ac:dyDescent="0.25">
      <c r="A4111">
        <v>1635017</v>
      </c>
      <c r="B4111">
        <v>1</v>
      </c>
      <c r="C4111" t="s">
        <v>81</v>
      </c>
      <c r="D4111" t="s">
        <v>127</v>
      </c>
      <c r="E4111" t="s">
        <v>178</v>
      </c>
      <c r="F4111" t="s">
        <v>11910</v>
      </c>
      <c r="G4111" t="s">
        <v>403</v>
      </c>
      <c r="H4111" t="s">
        <v>149</v>
      </c>
      <c r="I4111" t="s">
        <v>135</v>
      </c>
      <c r="J4111" t="s">
        <v>136</v>
      </c>
      <c r="K4111" t="s">
        <v>137</v>
      </c>
      <c r="L4111" t="s">
        <v>11911</v>
      </c>
      <c r="M4111" t="s">
        <v>11912</v>
      </c>
      <c r="N4111">
        <v>5.6494444440000002</v>
      </c>
      <c r="O4111">
        <v>0</v>
      </c>
      <c r="P4111">
        <v>13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19.956076787813025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19.956076787813025</v>
      </c>
    </row>
    <row r="4112" spans="1:31" x14ac:dyDescent="0.25">
      <c r="A4112">
        <v>1635018</v>
      </c>
      <c r="B4112">
        <v>1</v>
      </c>
      <c r="C4112" t="s">
        <v>80</v>
      </c>
      <c r="D4112" t="s">
        <v>84</v>
      </c>
      <c r="E4112" t="s">
        <v>152</v>
      </c>
      <c r="F4112" t="s">
        <v>11913</v>
      </c>
      <c r="G4112" t="s">
        <v>507</v>
      </c>
      <c r="H4112" t="s">
        <v>149</v>
      </c>
      <c r="I4112" t="s">
        <v>135</v>
      </c>
      <c r="J4112" t="s">
        <v>136</v>
      </c>
      <c r="K4112" t="s">
        <v>137</v>
      </c>
      <c r="L4112" t="s">
        <v>11914</v>
      </c>
      <c r="M4112" t="s">
        <v>11915</v>
      </c>
      <c r="N4112">
        <v>1.696388888</v>
      </c>
      <c r="O4112">
        <v>0</v>
      </c>
      <c r="P4112">
        <v>5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2.3978287021666684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2.3978287021666684</v>
      </c>
    </row>
    <row r="4113" spans="1:31" x14ac:dyDescent="0.25">
      <c r="A4113">
        <v>1635020</v>
      </c>
      <c r="B4113">
        <v>1</v>
      </c>
      <c r="C4113" t="s">
        <v>80</v>
      </c>
      <c r="D4113" t="s">
        <v>82</v>
      </c>
      <c r="E4113" t="s">
        <v>152</v>
      </c>
      <c r="F4113" t="s">
        <v>11916</v>
      </c>
      <c r="G4113" t="s">
        <v>507</v>
      </c>
      <c r="H4113" t="s">
        <v>149</v>
      </c>
      <c r="I4113" t="s">
        <v>135</v>
      </c>
      <c r="J4113" t="s">
        <v>136</v>
      </c>
      <c r="K4113" t="s">
        <v>137</v>
      </c>
      <c r="L4113" t="s">
        <v>11917</v>
      </c>
      <c r="M4113" t="s">
        <v>11918</v>
      </c>
      <c r="N4113">
        <v>1.2438888880000001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1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26.19544300467161</v>
      </c>
      <c r="AC4113">
        <v>0</v>
      </c>
      <c r="AD4113">
        <v>0</v>
      </c>
      <c r="AE4113">
        <v>26.19544300467161</v>
      </c>
    </row>
    <row r="4114" spans="1:31" x14ac:dyDescent="0.25">
      <c r="A4114">
        <v>1635027</v>
      </c>
      <c r="B4114">
        <v>1</v>
      </c>
      <c r="C4114" t="s">
        <v>80</v>
      </c>
      <c r="D4114" t="s">
        <v>88</v>
      </c>
      <c r="E4114" t="s">
        <v>152</v>
      </c>
      <c r="F4114" t="s">
        <v>11919</v>
      </c>
      <c r="G4114" t="s">
        <v>507</v>
      </c>
      <c r="H4114" t="s">
        <v>149</v>
      </c>
      <c r="I4114" t="s">
        <v>135</v>
      </c>
      <c r="J4114" t="s">
        <v>136</v>
      </c>
      <c r="K4114" t="s">
        <v>137</v>
      </c>
      <c r="L4114" t="s">
        <v>11920</v>
      </c>
      <c r="M4114" t="s">
        <v>11921</v>
      </c>
      <c r="N4114">
        <v>4.4791666660000002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1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2.4876998778574935</v>
      </c>
      <c r="AC4114">
        <v>0</v>
      </c>
      <c r="AD4114">
        <v>0</v>
      </c>
      <c r="AE4114">
        <v>2.4876998778574935</v>
      </c>
    </row>
    <row r="4115" spans="1:31" x14ac:dyDescent="0.25">
      <c r="A4115">
        <v>1635029</v>
      </c>
      <c r="B4115">
        <v>1</v>
      </c>
      <c r="C4115" t="s">
        <v>81</v>
      </c>
      <c r="D4115" t="s">
        <v>123</v>
      </c>
      <c r="E4115" t="s">
        <v>140</v>
      </c>
      <c r="F4115" t="s">
        <v>6572</v>
      </c>
      <c r="G4115" t="s">
        <v>161</v>
      </c>
      <c r="H4115" t="s">
        <v>134</v>
      </c>
      <c r="I4115" t="s">
        <v>135</v>
      </c>
      <c r="J4115" t="s">
        <v>136</v>
      </c>
      <c r="K4115" t="s">
        <v>137</v>
      </c>
      <c r="L4115" t="s">
        <v>11922</v>
      </c>
      <c r="M4115" t="s">
        <v>11923</v>
      </c>
      <c r="N4115">
        <v>0.948333333</v>
      </c>
      <c r="O4115">
        <v>3</v>
      </c>
      <c r="P4115">
        <v>26</v>
      </c>
      <c r="Q4115">
        <v>287</v>
      </c>
      <c r="R4115">
        <v>302</v>
      </c>
      <c r="S4115">
        <v>35</v>
      </c>
      <c r="T4115">
        <v>60</v>
      </c>
      <c r="U4115">
        <v>0</v>
      </c>
      <c r="V4115">
        <v>0</v>
      </c>
      <c r="W4115">
        <v>0.68789279967352668</v>
      </c>
      <c r="X4115">
        <v>4.2393383506047444</v>
      </c>
      <c r="Y4115">
        <v>79.867638633996023</v>
      </c>
      <c r="Z4115">
        <v>59.320534816677259</v>
      </c>
      <c r="AA4115">
        <v>31.960397784153532</v>
      </c>
      <c r="AB4115">
        <v>59.131487123295862</v>
      </c>
      <c r="AC4115">
        <v>0</v>
      </c>
      <c r="AD4115">
        <v>0</v>
      </c>
      <c r="AE4115">
        <v>235.20728950840098</v>
      </c>
    </row>
    <row r="4116" spans="1:31" x14ac:dyDescent="0.25">
      <c r="A4116">
        <v>1635031</v>
      </c>
      <c r="B4116">
        <v>1</v>
      </c>
      <c r="C4116" t="s">
        <v>80</v>
      </c>
      <c r="D4116" t="s">
        <v>96</v>
      </c>
      <c r="E4116" t="s">
        <v>178</v>
      </c>
      <c r="F4116" t="s">
        <v>11924</v>
      </c>
      <c r="G4116" t="s">
        <v>1115</v>
      </c>
      <c r="H4116" t="s">
        <v>149</v>
      </c>
      <c r="I4116" t="s">
        <v>135</v>
      </c>
      <c r="J4116" t="s">
        <v>136</v>
      </c>
      <c r="K4116" t="s">
        <v>137</v>
      </c>
      <c r="L4116" t="s">
        <v>11925</v>
      </c>
      <c r="M4116" t="s">
        <v>11926</v>
      </c>
      <c r="N4116">
        <v>5.4938888879999999</v>
      </c>
      <c r="O4116">
        <v>0</v>
      </c>
      <c r="P4116">
        <v>19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16.090073292121854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16.090073292121854</v>
      </c>
    </row>
    <row r="4117" spans="1:31" x14ac:dyDescent="0.25">
      <c r="A4117">
        <v>1635032</v>
      </c>
      <c r="B4117">
        <v>1</v>
      </c>
      <c r="C4117" t="s">
        <v>80</v>
      </c>
      <c r="D4117" t="s">
        <v>100</v>
      </c>
      <c r="E4117" t="s">
        <v>204</v>
      </c>
      <c r="F4117" t="s">
        <v>6097</v>
      </c>
      <c r="G4117" t="s">
        <v>161</v>
      </c>
      <c r="H4117" t="s">
        <v>134</v>
      </c>
      <c r="I4117" t="s">
        <v>135</v>
      </c>
      <c r="J4117" t="s">
        <v>136</v>
      </c>
      <c r="K4117" t="s">
        <v>137</v>
      </c>
      <c r="L4117" t="s">
        <v>11927</v>
      </c>
      <c r="M4117" t="s">
        <v>11928</v>
      </c>
      <c r="N4117">
        <v>0.71527777699999995</v>
      </c>
      <c r="O4117">
        <v>0</v>
      </c>
      <c r="P4117">
        <v>2</v>
      </c>
      <c r="Q4117">
        <v>58</v>
      </c>
      <c r="R4117">
        <v>75</v>
      </c>
      <c r="S4117">
        <v>2</v>
      </c>
      <c r="T4117">
        <v>4</v>
      </c>
      <c r="U4117">
        <v>0</v>
      </c>
      <c r="V4117">
        <v>0</v>
      </c>
      <c r="W4117">
        <v>0</v>
      </c>
      <c r="X4117">
        <v>0.31238282413074003</v>
      </c>
      <c r="Y4117">
        <v>150.51072287182171</v>
      </c>
      <c r="Z4117">
        <v>59.598005207968171</v>
      </c>
      <c r="AA4117">
        <v>23.222386840288845</v>
      </c>
      <c r="AB4117">
        <v>2.1554661648026543</v>
      </c>
      <c r="AC4117">
        <v>0</v>
      </c>
      <c r="AD4117">
        <v>0</v>
      </c>
      <c r="AE4117">
        <v>235.79896390901212</v>
      </c>
    </row>
    <row r="4118" spans="1:31" x14ac:dyDescent="0.25">
      <c r="A4118">
        <v>1635034</v>
      </c>
      <c r="B4118">
        <v>1</v>
      </c>
      <c r="C4118" t="s">
        <v>81</v>
      </c>
      <c r="D4118" t="s">
        <v>116</v>
      </c>
      <c r="E4118" t="s">
        <v>204</v>
      </c>
      <c r="F4118" t="s">
        <v>11929</v>
      </c>
      <c r="G4118" t="s">
        <v>161</v>
      </c>
      <c r="H4118" t="s">
        <v>134</v>
      </c>
      <c r="I4118" t="s">
        <v>135</v>
      </c>
      <c r="J4118" t="s">
        <v>136</v>
      </c>
      <c r="K4118" t="s">
        <v>137</v>
      </c>
      <c r="L4118" t="s">
        <v>11930</v>
      </c>
      <c r="M4118" t="s">
        <v>11931</v>
      </c>
      <c r="N4118">
        <v>0.36416666600000003</v>
      </c>
      <c r="O4118">
        <v>0</v>
      </c>
      <c r="P4118">
        <v>1455</v>
      </c>
      <c r="Q4118">
        <v>1</v>
      </c>
      <c r="R4118">
        <v>81</v>
      </c>
      <c r="S4118">
        <v>6</v>
      </c>
      <c r="T4118">
        <v>223</v>
      </c>
      <c r="U4118">
        <v>1</v>
      </c>
      <c r="V4118">
        <v>0</v>
      </c>
      <c r="W4118">
        <v>0</v>
      </c>
      <c r="X4118">
        <v>82.794037213769826</v>
      </c>
      <c r="Y4118">
        <v>0.36793468618776665</v>
      </c>
      <c r="Z4118">
        <v>3.2586829118745828</v>
      </c>
      <c r="AA4118">
        <v>33.864387110823515</v>
      </c>
      <c r="AB4118">
        <v>35.703675533132298</v>
      </c>
      <c r="AC4118">
        <v>26.496641250510081</v>
      </c>
      <c r="AD4118">
        <v>0</v>
      </c>
      <c r="AE4118">
        <v>182.48535870629809</v>
      </c>
    </row>
    <row r="4119" spans="1:31" x14ac:dyDescent="0.25">
      <c r="A4119">
        <v>1635035</v>
      </c>
      <c r="B4119">
        <v>1</v>
      </c>
      <c r="C4119" t="s">
        <v>81</v>
      </c>
      <c r="D4119" t="s">
        <v>115</v>
      </c>
      <c r="E4119" t="s">
        <v>178</v>
      </c>
      <c r="F4119" t="s">
        <v>11932</v>
      </c>
      <c r="G4119" t="s">
        <v>227</v>
      </c>
      <c r="H4119" t="s">
        <v>149</v>
      </c>
      <c r="I4119" t="s">
        <v>135</v>
      </c>
      <c r="J4119" t="s">
        <v>136</v>
      </c>
      <c r="K4119" t="s">
        <v>137</v>
      </c>
      <c r="L4119" t="s">
        <v>11933</v>
      </c>
      <c r="M4119" t="s">
        <v>11934</v>
      </c>
      <c r="N4119">
        <v>2.0791666659999999</v>
      </c>
      <c r="O4119">
        <v>0</v>
      </c>
      <c r="P4119">
        <v>5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0.91939567666237487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0.91939567666237487</v>
      </c>
    </row>
    <row r="4120" spans="1:31" x14ac:dyDescent="0.25">
      <c r="A4120">
        <v>1635040</v>
      </c>
      <c r="B4120">
        <v>1</v>
      </c>
      <c r="C4120" t="s">
        <v>80</v>
      </c>
      <c r="D4120" t="s">
        <v>97</v>
      </c>
      <c r="E4120" t="s">
        <v>152</v>
      </c>
      <c r="F4120" t="s">
        <v>11935</v>
      </c>
      <c r="G4120" t="s">
        <v>168</v>
      </c>
      <c r="H4120" t="s">
        <v>149</v>
      </c>
      <c r="I4120" t="s">
        <v>135</v>
      </c>
      <c r="J4120" t="s">
        <v>136</v>
      </c>
      <c r="K4120" t="s">
        <v>137</v>
      </c>
      <c r="L4120" t="s">
        <v>11936</v>
      </c>
      <c r="M4120" t="s">
        <v>11937</v>
      </c>
      <c r="N4120">
        <v>8.4238888880000005</v>
      </c>
      <c r="O4120">
        <v>0</v>
      </c>
      <c r="P4120">
        <v>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3.8013186900992562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3.8013186900992562</v>
      </c>
    </row>
    <row r="4121" spans="1:31" x14ac:dyDescent="0.25">
      <c r="A4121">
        <v>1635041</v>
      </c>
      <c r="B4121">
        <v>1</v>
      </c>
      <c r="C4121" t="s">
        <v>80</v>
      </c>
      <c r="D4121" t="s">
        <v>97</v>
      </c>
      <c r="E4121" t="s">
        <v>178</v>
      </c>
      <c r="F4121" t="s">
        <v>11938</v>
      </c>
      <c r="G4121" t="s">
        <v>227</v>
      </c>
      <c r="H4121" t="s">
        <v>149</v>
      </c>
      <c r="I4121" t="s">
        <v>135</v>
      </c>
      <c r="J4121" t="s">
        <v>136</v>
      </c>
      <c r="K4121" t="s">
        <v>137</v>
      </c>
      <c r="L4121" t="s">
        <v>11939</v>
      </c>
      <c r="M4121" t="s">
        <v>11940</v>
      </c>
      <c r="N4121">
        <v>6.9249999999999998</v>
      </c>
      <c r="O4121">
        <v>0</v>
      </c>
      <c r="P4121">
        <v>3</v>
      </c>
      <c r="Q4121">
        <v>0</v>
      </c>
      <c r="R4121">
        <v>17</v>
      </c>
      <c r="S4121">
        <v>0</v>
      </c>
      <c r="T4121">
        <v>6</v>
      </c>
      <c r="U4121">
        <v>0</v>
      </c>
      <c r="V4121">
        <v>0</v>
      </c>
      <c r="W4121">
        <v>0</v>
      </c>
      <c r="X4121">
        <v>2.9136707956964707</v>
      </c>
      <c r="Y4121">
        <v>0</v>
      </c>
      <c r="Z4121">
        <v>20.337004514557734</v>
      </c>
      <c r="AA4121">
        <v>0</v>
      </c>
      <c r="AB4121">
        <v>48.66180972412311</v>
      </c>
      <c r="AC4121">
        <v>0</v>
      </c>
      <c r="AD4121">
        <v>0</v>
      </c>
      <c r="AE4121">
        <v>71.912485034377312</v>
      </c>
    </row>
    <row r="4122" spans="1:31" x14ac:dyDescent="0.25">
      <c r="A4122">
        <v>1635042</v>
      </c>
      <c r="B4122">
        <v>1</v>
      </c>
      <c r="C4122" t="s">
        <v>80</v>
      </c>
      <c r="D4122" t="s">
        <v>96</v>
      </c>
      <c r="E4122" t="s">
        <v>152</v>
      </c>
      <c r="F4122" t="s">
        <v>10856</v>
      </c>
      <c r="G4122" t="s">
        <v>172</v>
      </c>
      <c r="H4122" t="s">
        <v>149</v>
      </c>
      <c r="I4122" t="s">
        <v>135</v>
      </c>
      <c r="J4122" t="s">
        <v>136</v>
      </c>
      <c r="K4122" t="s">
        <v>137</v>
      </c>
      <c r="L4122" t="s">
        <v>11941</v>
      </c>
      <c r="M4122" t="s">
        <v>11942</v>
      </c>
      <c r="N4122">
        <v>9.4933333330000007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7.3279257251103447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7.3279257251103447</v>
      </c>
    </row>
    <row r="4123" spans="1:31" x14ac:dyDescent="0.25">
      <c r="A4123">
        <v>1635043</v>
      </c>
      <c r="B4123">
        <v>1</v>
      </c>
      <c r="C4123" t="s">
        <v>80</v>
      </c>
      <c r="D4123" t="s">
        <v>82</v>
      </c>
      <c r="E4123" t="s">
        <v>362</v>
      </c>
      <c r="F4123" t="s">
        <v>11943</v>
      </c>
      <c r="G4123" t="s">
        <v>180</v>
      </c>
      <c r="H4123" t="s">
        <v>149</v>
      </c>
      <c r="I4123" t="s">
        <v>135</v>
      </c>
      <c r="J4123" t="s">
        <v>136</v>
      </c>
      <c r="K4123" t="s">
        <v>137</v>
      </c>
      <c r="L4123" t="s">
        <v>11944</v>
      </c>
      <c r="M4123" t="s">
        <v>11945</v>
      </c>
      <c r="N4123">
        <v>10.682222222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74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1226.6241760212008</v>
      </c>
      <c r="AC4123">
        <v>0</v>
      </c>
      <c r="AD4123">
        <v>0</v>
      </c>
      <c r="AE4123">
        <v>1226.6241760212008</v>
      </c>
    </row>
    <row r="4124" spans="1:31" x14ac:dyDescent="0.25">
      <c r="A4124">
        <v>1635044</v>
      </c>
      <c r="B4124">
        <v>1</v>
      </c>
      <c r="C4124" t="s">
        <v>81</v>
      </c>
      <c r="D4124" t="s">
        <v>118</v>
      </c>
      <c r="E4124" t="s">
        <v>131</v>
      </c>
      <c r="F4124" t="s">
        <v>10690</v>
      </c>
      <c r="G4124" t="s">
        <v>148</v>
      </c>
      <c r="H4124" t="s">
        <v>134</v>
      </c>
      <c r="I4124" t="s">
        <v>135</v>
      </c>
      <c r="J4124" t="s">
        <v>136</v>
      </c>
      <c r="K4124" t="s">
        <v>143</v>
      </c>
      <c r="L4124" t="s">
        <v>11946</v>
      </c>
      <c r="M4124" t="s">
        <v>11947</v>
      </c>
      <c r="N4124">
        <v>8.1286111109999997</v>
      </c>
      <c r="O4124">
        <v>0</v>
      </c>
      <c r="P4124">
        <v>5</v>
      </c>
      <c r="Q4124">
        <v>0</v>
      </c>
      <c r="R4124">
        <v>8</v>
      </c>
      <c r="S4124">
        <v>0</v>
      </c>
      <c r="T4124">
        <v>5</v>
      </c>
      <c r="U4124">
        <v>0</v>
      </c>
      <c r="V4124">
        <v>0</v>
      </c>
      <c r="W4124">
        <v>0</v>
      </c>
      <c r="X4124">
        <v>1.8821625947120064</v>
      </c>
      <c r="Y4124">
        <v>0</v>
      </c>
      <c r="Z4124">
        <v>27.185001936520248</v>
      </c>
      <c r="AA4124">
        <v>0</v>
      </c>
      <c r="AB4124">
        <v>111.45474929962225</v>
      </c>
      <c r="AC4124">
        <v>0</v>
      </c>
      <c r="AD4124">
        <v>0</v>
      </c>
      <c r="AE4124">
        <v>140.52191383085452</v>
      </c>
    </row>
    <row r="4125" spans="1:31" x14ac:dyDescent="0.25">
      <c r="A4125">
        <v>1635045</v>
      </c>
      <c r="B4125">
        <v>1</v>
      </c>
      <c r="C4125" t="s">
        <v>80</v>
      </c>
      <c r="D4125" t="s">
        <v>105</v>
      </c>
      <c r="E4125" t="s">
        <v>131</v>
      </c>
      <c r="F4125" t="s">
        <v>11948</v>
      </c>
      <c r="G4125" t="s">
        <v>235</v>
      </c>
      <c r="H4125" t="s">
        <v>134</v>
      </c>
      <c r="I4125" t="s">
        <v>135</v>
      </c>
      <c r="J4125" t="s">
        <v>136</v>
      </c>
      <c r="K4125" t="s">
        <v>143</v>
      </c>
      <c r="L4125" t="s">
        <v>11949</v>
      </c>
      <c r="M4125" t="s">
        <v>11950</v>
      </c>
      <c r="N4125">
        <v>0.92222222200000004</v>
      </c>
      <c r="O4125">
        <v>0</v>
      </c>
      <c r="P4125">
        <v>124</v>
      </c>
      <c r="Q4125">
        <v>0</v>
      </c>
      <c r="R4125">
        <v>0</v>
      </c>
      <c r="S4125">
        <v>0</v>
      </c>
      <c r="T4125">
        <v>3</v>
      </c>
      <c r="U4125">
        <v>0</v>
      </c>
      <c r="V4125">
        <v>0</v>
      </c>
      <c r="W4125">
        <v>0</v>
      </c>
      <c r="X4125">
        <v>85.715482506034348</v>
      </c>
      <c r="Y4125">
        <v>0</v>
      </c>
      <c r="Z4125">
        <v>0</v>
      </c>
      <c r="AA4125">
        <v>0</v>
      </c>
      <c r="AB4125">
        <v>2.1575925580087665</v>
      </c>
      <c r="AC4125">
        <v>0</v>
      </c>
      <c r="AD4125">
        <v>0</v>
      </c>
      <c r="AE4125">
        <v>87.873075064043121</v>
      </c>
    </row>
    <row r="4126" spans="1:31" x14ac:dyDescent="0.25">
      <c r="A4126">
        <v>1635046</v>
      </c>
      <c r="B4126">
        <v>1</v>
      </c>
      <c r="C4126" t="s">
        <v>81</v>
      </c>
      <c r="D4126" t="s">
        <v>113</v>
      </c>
      <c r="E4126" t="s">
        <v>178</v>
      </c>
      <c r="F4126" t="s">
        <v>10819</v>
      </c>
      <c r="G4126" t="s">
        <v>187</v>
      </c>
      <c r="H4126" t="s">
        <v>149</v>
      </c>
      <c r="I4126" t="s">
        <v>135</v>
      </c>
      <c r="J4126" t="s">
        <v>136</v>
      </c>
      <c r="K4126" t="s">
        <v>137</v>
      </c>
      <c r="L4126" t="s">
        <v>11951</v>
      </c>
      <c r="M4126" t="s">
        <v>11952</v>
      </c>
      <c r="N4126">
        <v>5.1111111109999996</v>
      </c>
      <c r="O4126">
        <v>0</v>
      </c>
      <c r="P4126">
        <v>67</v>
      </c>
      <c r="Q4126">
        <v>0</v>
      </c>
      <c r="R4126">
        <v>0</v>
      </c>
      <c r="S4126">
        <v>0</v>
      </c>
      <c r="T4126">
        <v>8</v>
      </c>
      <c r="U4126">
        <v>0</v>
      </c>
      <c r="V4126">
        <v>0</v>
      </c>
      <c r="W4126">
        <v>0</v>
      </c>
      <c r="X4126">
        <v>72.026320653393043</v>
      </c>
      <c r="Y4126">
        <v>0</v>
      </c>
      <c r="Z4126">
        <v>0</v>
      </c>
      <c r="AA4126">
        <v>0</v>
      </c>
      <c r="AB4126">
        <v>101.84385402677249</v>
      </c>
      <c r="AC4126">
        <v>0</v>
      </c>
      <c r="AD4126">
        <v>0</v>
      </c>
      <c r="AE4126">
        <v>173.87017468016552</v>
      </c>
    </row>
    <row r="4127" spans="1:31" x14ac:dyDescent="0.25">
      <c r="A4127">
        <v>1635047</v>
      </c>
      <c r="B4127">
        <v>1</v>
      </c>
      <c r="C4127" t="s">
        <v>80</v>
      </c>
      <c r="D4127" t="s">
        <v>94</v>
      </c>
      <c r="E4127" t="s">
        <v>152</v>
      </c>
      <c r="F4127" t="s">
        <v>11953</v>
      </c>
      <c r="G4127" t="s">
        <v>507</v>
      </c>
      <c r="H4127" t="s">
        <v>149</v>
      </c>
      <c r="I4127" t="s">
        <v>135</v>
      </c>
      <c r="J4127" t="s">
        <v>136</v>
      </c>
      <c r="K4127" t="s">
        <v>137</v>
      </c>
      <c r="L4127" t="s">
        <v>11954</v>
      </c>
      <c r="M4127" t="s">
        <v>11955</v>
      </c>
      <c r="N4127">
        <v>1.032777777</v>
      </c>
      <c r="O4127">
        <v>0</v>
      </c>
      <c r="P4127">
        <v>7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1.9913495837658688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1.9913495837658688</v>
      </c>
    </row>
    <row r="4128" spans="1:31" x14ac:dyDescent="0.25">
      <c r="A4128">
        <v>1635049</v>
      </c>
      <c r="B4128">
        <v>1</v>
      </c>
      <c r="C4128" t="s">
        <v>81</v>
      </c>
      <c r="D4128" t="s">
        <v>126</v>
      </c>
      <c r="E4128" t="s">
        <v>146</v>
      </c>
      <c r="F4128" t="s">
        <v>4276</v>
      </c>
      <c r="G4128" t="s">
        <v>148</v>
      </c>
      <c r="H4128" t="s">
        <v>149</v>
      </c>
      <c r="I4128" t="s">
        <v>135</v>
      </c>
      <c r="J4128" t="s">
        <v>136</v>
      </c>
      <c r="K4128" t="s">
        <v>143</v>
      </c>
      <c r="L4128" t="s">
        <v>11956</v>
      </c>
      <c r="M4128" t="s">
        <v>11957</v>
      </c>
      <c r="N4128">
        <v>8.0622249999999998</v>
      </c>
      <c r="O4128">
        <v>0</v>
      </c>
      <c r="P4128">
        <v>33</v>
      </c>
      <c r="Q4128">
        <v>0</v>
      </c>
      <c r="R4128">
        <v>22</v>
      </c>
      <c r="S4128">
        <v>0</v>
      </c>
      <c r="T4128">
        <v>4</v>
      </c>
      <c r="U4128">
        <v>0</v>
      </c>
      <c r="V4128">
        <v>0</v>
      </c>
      <c r="W4128">
        <v>0</v>
      </c>
      <c r="X4128">
        <v>26.337192267706037</v>
      </c>
      <c r="Y4128">
        <v>0</v>
      </c>
      <c r="Z4128">
        <v>11.78886973576815</v>
      </c>
      <c r="AA4128">
        <v>0</v>
      </c>
      <c r="AB4128">
        <v>146.2537219042683</v>
      </c>
      <c r="AC4128">
        <v>0</v>
      </c>
      <c r="AD4128">
        <v>0</v>
      </c>
      <c r="AE4128">
        <v>184.37978390774248</v>
      </c>
    </row>
    <row r="4129" spans="1:31" x14ac:dyDescent="0.25">
      <c r="A4129">
        <v>1635052</v>
      </c>
      <c r="B4129">
        <v>1</v>
      </c>
      <c r="C4129" t="s">
        <v>81</v>
      </c>
      <c r="D4129" t="s">
        <v>118</v>
      </c>
      <c r="E4129" t="s">
        <v>140</v>
      </c>
      <c r="F4129" t="s">
        <v>11958</v>
      </c>
      <c r="G4129" t="s">
        <v>142</v>
      </c>
      <c r="H4129" t="s">
        <v>134</v>
      </c>
      <c r="I4129" t="s">
        <v>135</v>
      </c>
      <c r="J4129" t="s">
        <v>136</v>
      </c>
      <c r="K4129" t="s">
        <v>143</v>
      </c>
      <c r="L4129" t="s">
        <v>11959</v>
      </c>
      <c r="M4129" t="s">
        <v>11960</v>
      </c>
      <c r="N4129">
        <v>7.9955591659999996</v>
      </c>
      <c r="O4129">
        <v>0</v>
      </c>
      <c r="P4129">
        <v>0</v>
      </c>
      <c r="Q4129">
        <v>37</v>
      </c>
      <c r="R4129">
        <v>5</v>
      </c>
      <c r="S4129">
        <v>8</v>
      </c>
      <c r="T4129">
        <v>1</v>
      </c>
      <c r="U4129">
        <v>2</v>
      </c>
      <c r="V4129">
        <v>0</v>
      </c>
      <c r="W4129">
        <v>0</v>
      </c>
      <c r="X4129">
        <v>0</v>
      </c>
      <c r="Y4129">
        <v>468.70881547874853</v>
      </c>
      <c r="Z4129">
        <v>5.9972924107454171</v>
      </c>
      <c r="AA4129">
        <v>130.08231863604402</v>
      </c>
      <c r="AB4129">
        <v>0.22639838476803639</v>
      </c>
      <c r="AC4129">
        <v>1438.4637141512346</v>
      </c>
      <c r="AD4129">
        <v>0</v>
      </c>
      <c r="AE4129">
        <v>2043.4785390615407</v>
      </c>
    </row>
    <row r="4130" spans="1:31" x14ac:dyDescent="0.25">
      <c r="A4130">
        <v>1635053</v>
      </c>
      <c r="B4130">
        <v>1</v>
      </c>
      <c r="C4130" t="s">
        <v>81</v>
      </c>
      <c r="D4130" t="s">
        <v>122</v>
      </c>
      <c r="E4130" t="s">
        <v>140</v>
      </c>
      <c r="F4130" t="s">
        <v>11961</v>
      </c>
      <c r="G4130" t="s">
        <v>918</v>
      </c>
      <c r="H4130" t="s">
        <v>134</v>
      </c>
      <c r="I4130" t="s">
        <v>135</v>
      </c>
      <c r="J4130" t="s">
        <v>136</v>
      </c>
      <c r="K4130" t="s">
        <v>143</v>
      </c>
      <c r="L4130" t="s">
        <v>11962</v>
      </c>
      <c r="M4130" t="s">
        <v>11963</v>
      </c>
      <c r="N4130">
        <v>0.22333333299999999</v>
      </c>
      <c r="O4130">
        <v>0</v>
      </c>
      <c r="P4130">
        <v>4503</v>
      </c>
      <c r="Q4130">
        <v>0</v>
      </c>
      <c r="R4130">
        <v>1</v>
      </c>
      <c r="S4130">
        <v>0</v>
      </c>
      <c r="T4130">
        <v>285</v>
      </c>
      <c r="U4130">
        <v>0</v>
      </c>
      <c r="V4130">
        <v>0</v>
      </c>
      <c r="W4130">
        <v>0</v>
      </c>
      <c r="X4130">
        <v>227.63066293549568</v>
      </c>
      <c r="Y4130">
        <v>0</v>
      </c>
      <c r="Z4130">
        <v>5.9326846924633338E-3</v>
      </c>
      <c r="AA4130">
        <v>0</v>
      </c>
      <c r="AB4130">
        <v>67.695260460062727</v>
      </c>
      <c r="AC4130">
        <v>0</v>
      </c>
      <c r="AD4130">
        <v>0</v>
      </c>
      <c r="AE4130">
        <v>295.33185608025087</v>
      </c>
    </row>
    <row r="4131" spans="1:31" x14ac:dyDescent="0.25">
      <c r="A4131">
        <v>1635054</v>
      </c>
      <c r="B4131">
        <v>1</v>
      </c>
      <c r="C4131" t="s">
        <v>80</v>
      </c>
      <c r="D4131" t="s">
        <v>104</v>
      </c>
      <c r="E4131" t="s">
        <v>146</v>
      </c>
      <c r="F4131" t="s">
        <v>11964</v>
      </c>
      <c r="G4131" t="s">
        <v>142</v>
      </c>
      <c r="H4131" t="s">
        <v>149</v>
      </c>
      <c r="I4131" t="s">
        <v>135</v>
      </c>
      <c r="J4131" t="s">
        <v>136</v>
      </c>
      <c r="K4131" t="s">
        <v>143</v>
      </c>
      <c r="L4131" t="s">
        <v>11965</v>
      </c>
      <c r="M4131" t="s">
        <v>11966</v>
      </c>
      <c r="N4131">
        <v>1.642222222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1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32.74672820180308</v>
      </c>
      <c r="AC4131">
        <v>0</v>
      </c>
      <c r="AD4131">
        <v>0</v>
      </c>
      <c r="AE4131">
        <v>32.74672820180308</v>
      </c>
    </row>
    <row r="4132" spans="1:31" x14ac:dyDescent="0.25">
      <c r="A4132">
        <v>1635055</v>
      </c>
      <c r="B4132">
        <v>1</v>
      </c>
      <c r="C4132" t="s">
        <v>80</v>
      </c>
      <c r="D4132" t="s">
        <v>97</v>
      </c>
      <c r="E4132" t="s">
        <v>178</v>
      </c>
      <c r="F4132" t="s">
        <v>11967</v>
      </c>
      <c r="G4132" t="s">
        <v>148</v>
      </c>
      <c r="H4132" t="s">
        <v>149</v>
      </c>
      <c r="I4132" t="s">
        <v>135</v>
      </c>
      <c r="J4132" t="s">
        <v>136</v>
      </c>
      <c r="K4132" t="s">
        <v>143</v>
      </c>
      <c r="L4132" t="s">
        <v>11968</v>
      </c>
      <c r="M4132" t="s">
        <v>11969</v>
      </c>
      <c r="N4132">
        <v>7.5188888880000002</v>
      </c>
      <c r="O4132">
        <v>0</v>
      </c>
      <c r="P4132">
        <v>140</v>
      </c>
      <c r="Q4132">
        <v>0</v>
      </c>
      <c r="R4132">
        <v>0</v>
      </c>
      <c r="S4132">
        <v>0</v>
      </c>
      <c r="T4132">
        <v>4</v>
      </c>
      <c r="U4132">
        <v>0</v>
      </c>
      <c r="V4132">
        <v>0</v>
      </c>
      <c r="W4132">
        <v>0</v>
      </c>
      <c r="X4132">
        <v>467.46237291907033</v>
      </c>
      <c r="Y4132">
        <v>0</v>
      </c>
      <c r="Z4132">
        <v>0</v>
      </c>
      <c r="AA4132">
        <v>0</v>
      </c>
      <c r="AB4132">
        <v>28.09870303612022</v>
      </c>
      <c r="AC4132">
        <v>0</v>
      </c>
      <c r="AD4132">
        <v>0</v>
      </c>
      <c r="AE4132">
        <v>495.56107595519057</v>
      </c>
    </row>
    <row r="4133" spans="1:31" x14ac:dyDescent="0.25">
      <c r="A4133">
        <v>1635056</v>
      </c>
      <c r="B4133">
        <v>1</v>
      </c>
      <c r="C4133" t="s">
        <v>80</v>
      </c>
      <c r="D4133" t="s">
        <v>98</v>
      </c>
      <c r="E4133" t="s">
        <v>178</v>
      </c>
      <c r="F4133" t="s">
        <v>11970</v>
      </c>
      <c r="G4133" t="s">
        <v>231</v>
      </c>
      <c r="H4133" t="s">
        <v>149</v>
      </c>
      <c r="I4133" t="s">
        <v>135</v>
      </c>
      <c r="J4133" t="s">
        <v>136</v>
      </c>
      <c r="K4133" t="s">
        <v>137</v>
      </c>
      <c r="L4133" t="s">
        <v>11971</v>
      </c>
      <c r="M4133" t="s">
        <v>11972</v>
      </c>
      <c r="N4133">
        <v>1.3502777770000001</v>
      </c>
      <c r="O4133">
        <v>0</v>
      </c>
      <c r="P4133">
        <v>6</v>
      </c>
      <c r="Q4133">
        <v>0</v>
      </c>
      <c r="R4133">
        <v>9</v>
      </c>
      <c r="S4133">
        <v>0</v>
      </c>
      <c r="T4133">
        <v>8</v>
      </c>
      <c r="U4133">
        <v>0</v>
      </c>
      <c r="V4133">
        <v>0</v>
      </c>
      <c r="W4133">
        <v>0</v>
      </c>
      <c r="X4133">
        <v>3.6359716349156406</v>
      </c>
      <c r="Y4133">
        <v>0</v>
      </c>
      <c r="Z4133">
        <v>5.5329789723055507</v>
      </c>
      <c r="AA4133">
        <v>0</v>
      </c>
      <c r="AB4133">
        <v>15.911304464162216</v>
      </c>
      <c r="AC4133">
        <v>0</v>
      </c>
      <c r="AD4133">
        <v>0</v>
      </c>
      <c r="AE4133">
        <v>25.080255071383405</v>
      </c>
    </row>
    <row r="4134" spans="1:31" x14ac:dyDescent="0.25">
      <c r="A4134">
        <v>1635058</v>
      </c>
      <c r="B4134">
        <v>1</v>
      </c>
      <c r="C4134" t="s">
        <v>80</v>
      </c>
      <c r="D4134" t="s">
        <v>82</v>
      </c>
      <c r="E4134" t="s">
        <v>146</v>
      </c>
      <c r="F4134" t="s">
        <v>1096</v>
      </c>
      <c r="G4134" t="s">
        <v>148</v>
      </c>
      <c r="H4134" t="s">
        <v>149</v>
      </c>
      <c r="I4134" t="s">
        <v>135</v>
      </c>
      <c r="J4134" t="s">
        <v>136</v>
      </c>
      <c r="K4134" t="s">
        <v>143</v>
      </c>
      <c r="L4134" t="s">
        <v>11973</v>
      </c>
      <c r="M4134" t="s">
        <v>11974</v>
      </c>
      <c r="N4134">
        <v>7.4766666659999999</v>
      </c>
      <c r="O4134">
        <v>0</v>
      </c>
      <c r="P4134">
        <v>1044</v>
      </c>
      <c r="Q4134">
        <v>0</v>
      </c>
      <c r="R4134">
        <v>0</v>
      </c>
      <c r="S4134">
        <v>0</v>
      </c>
      <c r="T4134">
        <v>58</v>
      </c>
      <c r="U4134">
        <v>0</v>
      </c>
      <c r="V4134">
        <v>0</v>
      </c>
      <c r="W4134">
        <v>0</v>
      </c>
      <c r="X4134">
        <v>2586.7075583072001</v>
      </c>
      <c r="Y4134">
        <v>0</v>
      </c>
      <c r="Z4134">
        <v>0</v>
      </c>
      <c r="AA4134">
        <v>0</v>
      </c>
      <c r="AB4134">
        <v>254.75984571761964</v>
      </c>
      <c r="AC4134">
        <v>0</v>
      </c>
      <c r="AD4134">
        <v>0</v>
      </c>
      <c r="AE4134">
        <v>2841.4674040248196</v>
      </c>
    </row>
    <row r="4135" spans="1:31" x14ac:dyDescent="0.25">
      <c r="A4135">
        <v>1635059</v>
      </c>
      <c r="B4135">
        <v>1</v>
      </c>
      <c r="C4135" t="s">
        <v>81</v>
      </c>
      <c r="D4135" t="s">
        <v>125</v>
      </c>
      <c r="E4135" t="s">
        <v>178</v>
      </c>
      <c r="F4135" t="s">
        <v>11975</v>
      </c>
      <c r="G4135" t="s">
        <v>227</v>
      </c>
      <c r="H4135" t="s">
        <v>149</v>
      </c>
      <c r="I4135" t="s">
        <v>135</v>
      </c>
      <c r="J4135" t="s">
        <v>136</v>
      </c>
      <c r="K4135" t="s">
        <v>137</v>
      </c>
      <c r="L4135" t="s">
        <v>11976</v>
      </c>
      <c r="M4135" t="s">
        <v>11977</v>
      </c>
      <c r="N4135">
        <v>2.554444444</v>
      </c>
      <c r="O4135">
        <v>0</v>
      </c>
      <c r="P4135">
        <v>0</v>
      </c>
      <c r="Q4135">
        <v>0</v>
      </c>
      <c r="R4135">
        <v>4</v>
      </c>
      <c r="S4135">
        <v>0</v>
      </c>
      <c r="T4135">
        <v>38</v>
      </c>
      <c r="U4135">
        <v>0</v>
      </c>
      <c r="V4135">
        <v>1</v>
      </c>
      <c r="W4135">
        <v>0</v>
      </c>
      <c r="X4135">
        <v>0</v>
      </c>
      <c r="Y4135">
        <v>0</v>
      </c>
      <c r="Z4135">
        <v>0.26745370203543667</v>
      </c>
      <c r="AA4135">
        <v>0</v>
      </c>
      <c r="AB4135">
        <v>31.346168985875764</v>
      </c>
      <c r="AC4135">
        <v>0</v>
      </c>
      <c r="AD4135">
        <v>2.3102143276600091</v>
      </c>
      <c r="AE4135">
        <v>33.923837015571209</v>
      </c>
    </row>
    <row r="4136" spans="1:31" x14ac:dyDescent="0.25">
      <c r="A4136">
        <v>1635060</v>
      </c>
      <c r="B4136">
        <v>1</v>
      </c>
      <c r="C4136" t="s">
        <v>81</v>
      </c>
      <c r="D4136" t="s">
        <v>117</v>
      </c>
      <c r="E4136" t="s">
        <v>140</v>
      </c>
      <c r="F4136" t="s">
        <v>11978</v>
      </c>
      <c r="G4136" t="s">
        <v>148</v>
      </c>
      <c r="H4136" t="s">
        <v>134</v>
      </c>
      <c r="I4136" t="s">
        <v>135</v>
      </c>
      <c r="J4136" t="s">
        <v>136</v>
      </c>
      <c r="K4136" t="s">
        <v>143</v>
      </c>
      <c r="L4136" t="s">
        <v>11979</v>
      </c>
      <c r="M4136" t="s">
        <v>11980</v>
      </c>
      <c r="N4136">
        <v>8.7169369440000004</v>
      </c>
      <c r="O4136">
        <v>1</v>
      </c>
      <c r="P4136">
        <v>405</v>
      </c>
      <c r="Q4136">
        <v>40</v>
      </c>
      <c r="R4136">
        <v>42</v>
      </c>
      <c r="S4136">
        <v>11</v>
      </c>
      <c r="T4136">
        <v>34</v>
      </c>
      <c r="U4136">
        <v>2</v>
      </c>
      <c r="V4136">
        <v>0</v>
      </c>
      <c r="W4136">
        <v>1.3594642599877225</v>
      </c>
      <c r="X4136">
        <v>455.60080866276843</v>
      </c>
      <c r="Y4136">
        <v>452.6660181936258</v>
      </c>
      <c r="Z4136">
        <v>53.007406838874637</v>
      </c>
      <c r="AA4136">
        <v>2840.3153428330866</v>
      </c>
      <c r="AB4136">
        <v>229.29163599311528</v>
      </c>
      <c r="AC4136">
        <v>677.83504480075476</v>
      </c>
      <c r="AD4136">
        <v>0</v>
      </c>
      <c r="AE4136">
        <v>4710.0757215822132</v>
      </c>
    </row>
    <row r="4137" spans="1:31" x14ac:dyDescent="0.25">
      <c r="A4137">
        <v>1635061</v>
      </c>
      <c r="B4137">
        <v>1</v>
      </c>
      <c r="C4137" t="s">
        <v>80</v>
      </c>
      <c r="D4137" t="s">
        <v>96</v>
      </c>
      <c r="E4137" t="s">
        <v>152</v>
      </c>
      <c r="F4137" t="s">
        <v>11981</v>
      </c>
      <c r="G4137" t="s">
        <v>154</v>
      </c>
      <c r="H4137" t="s">
        <v>149</v>
      </c>
      <c r="I4137" t="s">
        <v>135</v>
      </c>
      <c r="J4137" t="s">
        <v>136</v>
      </c>
      <c r="K4137" t="s">
        <v>137</v>
      </c>
      <c r="L4137" t="s">
        <v>11982</v>
      </c>
      <c r="M4137" t="s">
        <v>11983</v>
      </c>
      <c r="N4137">
        <v>8.966111111</v>
      </c>
      <c r="O4137">
        <v>0</v>
      </c>
      <c r="P4137">
        <v>2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8.1157646151671106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8.1157646151671106</v>
      </c>
    </row>
    <row r="4138" spans="1:31" x14ac:dyDescent="0.25">
      <c r="A4138">
        <v>1635063</v>
      </c>
      <c r="B4138">
        <v>1</v>
      </c>
      <c r="C4138" t="s">
        <v>80</v>
      </c>
      <c r="D4138" t="s">
        <v>99</v>
      </c>
      <c r="E4138" t="s">
        <v>146</v>
      </c>
      <c r="F4138" t="s">
        <v>11984</v>
      </c>
      <c r="G4138" t="s">
        <v>260</v>
      </c>
      <c r="H4138" t="s">
        <v>149</v>
      </c>
      <c r="I4138" t="s">
        <v>135</v>
      </c>
      <c r="J4138" t="s">
        <v>136</v>
      </c>
      <c r="K4138" t="s">
        <v>137</v>
      </c>
      <c r="L4138" t="s">
        <v>11985</v>
      </c>
      <c r="M4138" t="s">
        <v>11986</v>
      </c>
      <c r="N4138">
        <v>1.6744444439999999</v>
      </c>
      <c r="O4138">
        <v>0</v>
      </c>
      <c r="P4138">
        <v>22</v>
      </c>
      <c r="Q4138">
        <v>0</v>
      </c>
      <c r="R4138">
        <v>4</v>
      </c>
      <c r="S4138">
        <v>0</v>
      </c>
      <c r="T4138">
        <v>1</v>
      </c>
      <c r="U4138">
        <v>0</v>
      </c>
      <c r="V4138">
        <v>0</v>
      </c>
      <c r="W4138">
        <v>0</v>
      </c>
      <c r="X4138">
        <v>6.3351419878450894</v>
      </c>
      <c r="Y4138">
        <v>0</v>
      </c>
      <c r="Z4138">
        <v>2.0711262224385001</v>
      </c>
      <c r="AA4138">
        <v>0</v>
      </c>
      <c r="AB4138">
        <v>3.6712952380077102</v>
      </c>
      <c r="AC4138">
        <v>0</v>
      </c>
      <c r="AD4138">
        <v>0</v>
      </c>
      <c r="AE4138">
        <v>12.077563448291299</v>
      </c>
    </row>
    <row r="4139" spans="1:31" x14ac:dyDescent="0.25">
      <c r="A4139">
        <v>1635064</v>
      </c>
      <c r="B4139">
        <v>1</v>
      </c>
      <c r="C4139" t="s">
        <v>80</v>
      </c>
      <c r="D4139" t="s">
        <v>100</v>
      </c>
      <c r="E4139" t="s">
        <v>152</v>
      </c>
      <c r="F4139" t="s">
        <v>11987</v>
      </c>
      <c r="G4139" t="s">
        <v>154</v>
      </c>
      <c r="H4139" t="s">
        <v>149</v>
      </c>
      <c r="I4139" t="s">
        <v>135</v>
      </c>
      <c r="J4139" t="s">
        <v>136</v>
      </c>
      <c r="K4139" t="s">
        <v>137</v>
      </c>
      <c r="L4139" t="s">
        <v>11988</v>
      </c>
      <c r="M4139" t="s">
        <v>11989</v>
      </c>
      <c r="N4139">
        <v>1.6516666659999999</v>
      </c>
      <c r="O4139">
        <v>0</v>
      </c>
      <c r="P4139">
        <v>1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8.3262087779126664E-2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8.3262087779126664E-2</v>
      </c>
    </row>
    <row r="4140" spans="1:31" x14ac:dyDescent="0.25">
      <c r="A4140">
        <v>1635065</v>
      </c>
      <c r="B4140">
        <v>1</v>
      </c>
      <c r="C4140" t="s">
        <v>80</v>
      </c>
      <c r="D4140" t="s">
        <v>85</v>
      </c>
      <c r="E4140" t="s">
        <v>146</v>
      </c>
      <c r="F4140" t="s">
        <v>11990</v>
      </c>
      <c r="G4140" t="s">
        <v>235</v>
      </c>
      <c r="H4140" t="s">
        <v>149</v>
      </c>
      <c r="I4140" t="s">
        <v>135</v>
      </c>
      <c r="J4140" t="s">
        <v>136</v>
      </c>
      <c r="K4140" t="s">
        <v>143</v>
      </c>
      <c r="L4140" t="s">
        <v>11991</v>
      </c>
      <c r="M4140" t="s">
        <v>11992</v>
      </c>
      <c r="N4140">
        <v>9.0369444439999995</v>
      </c>
      <c r="O4140">
        <v>0</v>
      </c>
      <c r="P4140">
        <v>650</v>
      </c>
      <c r="Q4140">
        <v>0</v>
      </c>
      <c r="R4140">
        <v>0</v>
      </c>
      <c r="S4140">
        <v>0</v>
      </c>
      <c r="T4140">
        <v>92</v>
      </c>
      <c r="U4140">
        <v>0</v>
      </c>
      <c r="V4140">
        <v>0</v>
      </c>
      <c r="W4140">
        <v>0</v>
      </c>
      <c r="X4140">
        <v>1543.8170089690086</v>
      </c>
      <c r="Y4140">
        <v>0</v>
      </c>
      <c r="Z4140">
        <v>0</v>
      </c>
      <c r="AA4140">
        <v>0</v>
      </c>
      <c r="AB4140">
        <v>866.77109258028975</v>
      </c>
      <c r="AC4140">
        <v>0</v>
      </c>
      <c r="AD4140">
        <v>0</v>
      </c>
      <c r="AE4140">
        <v>2410.5881015492982</v>
      </c>
    </row>
    <row r="4141" spans="1:31" x14ac:dyDescent="0.25">
      <c r="A4141">
        <v>1635066</v>
      </c>
      <c r="B4141">
        <v>1</v>
      </c>
      <c r="C4141" t="s">
        <v>80</v>
      </c>
      <c r="D4141" t="s">
        <v>100</v>
      </c>
      <c r="E4141" t="s">
        <v>146</v>
      </c>
      <c r="F4141" t="s">
        <v>11993</v>
      </c>
      <c r="G4141" t="s">
        <v>148</v>
      </c>
      <c r="H4141" t="s">
        <v>149</v>
      </c>
      <c r="I4141" t="s">
        <v>135</v>
      </c>
      <c r="J4141" t="s">
        <v>136</v>
      </c>
      <c r="K4141" t="s">
        <v>143</v>
      </c>
      <c r="L4141" t="s">
        <v>11994</v>
      </c>
      <c r="M4141" t="s">
        <v>11995</v>
      </c>
      <c r="N4141">
        <v>3.867179444</v>
      </c>
      <c r="O4141">
        <v>0</v>
      </c>
      <c r="P4141">
        <v>16</v>
      </c>
      <c r="Q4141">
        <v>0</v>
      </c>
      <c r="R4141">
        <v>13</v>
      </c>
      <c r="S4141">
        <v>0</v>
      </c>
      <c r="T4141">
        <v>4</v>
      </c>
      <c r="U4141">
        <v>0</v>
      </c>
      <c r="V4141">
        <v>0</v>
      </c>
      <c r="W4141">
        <v>0</v>
      </c>
      <c r="X4141">
        <v>37.623735281581943</v>
      </c>
      <c r="Y4141">
        <v>0</v>
      </c>
      <c r="Z4141">
        <v>16.966874456318628</v>
      </c>
      <c r="AA4141">
        <v>0</v>
      </c>
      <c r="AB4141">
        <v>3.7218311335193892</v>
      </c>
      <c r="AC4141">
        <v>0</v>
      </c>
      <c r="AD4141">
        <v>0</v>
      </c>
      <c r="AE4141">
        <v>58.312440871419959</v>
      </c>
    </row>
    <row r="4142" spans="1:31" x14ac:dyDescent="0.25">
      <c r="A4142">
        <v>1635067</v>
      </c>
      <c r="B4142">
        <v>1</v>
      </c>
      <c r="C4142" t="s">
        <v>81</v>
      </c>
      <c r="D4142" t="s">
        <v>127</v>
      </c>
      <c r="E4142" t="s">
        <v>131</v>
      </c>
      <c r="F4142" t="s">
        <v>11996</v>
      </c>
      <c r="G4142" t="s">
        <v>1322</v>
      </c>
      <c r="H4142" t="s">
        <v>134</v>
      </c>
      <c r="I4142" t="s">
        <v>135</v>
      </c>
      <c r="J4142" t="s">
        <v>136</v>
      </c>
      <c r="K4142" t="s">
        <v>137</v>
      </c>
      <c r="L4142" t="s">
        <v>11997</v>
      </c>
      <c r="M4142" t="s">
        <v>11998</v>
      </c>
      <c r="N4142">
        <v>1.1219444439999999</v>
      </c>
      <c r="O4142">
        <v>0</v>
      </c>
      <c r="P4142">
        <v>1</v>
      </c>
      <c r="Q4142">
        <v>0</v>
      </c>
      <c r="R4142">
        <v>5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1.1493359574666667E-4</v>
      </c>
      <c r="Y4142">
        <v>0</v>
      </c>
      <c r="Z4142">
        <v>3.0551451093853901</v>
      </c>
      <c r="AA4142">
        <v>0</v>
      </c>
      <c r="AB4142">
        <v>0</v>
      </c>
      <c r="AC4142">
        <v>0</v>
      </c>
      <c r="AD4142">
        <v>0</v>
      </c>
      <c r="AE4142">
        <v>3.055260042981137</v>
      </c>
    </row>
    <row r="4143" spans="1:31" x14ac:dyDescent="0.25">
      <c r="A4143">
        <v>1635068</v>
      </c>
      <c r="B4143">
        <v>1</v>
      </c>
      <c r="C4143" t="s">
        <v>81</v>
      </c>
      <c r="D4143" t="s">
        <v>120</v>
      </c>
      <c r="E4143" t="s">
        <v>146</v>
      </c>
      <c r="F4143" t="s">
        <v>8802</v>
      </c>
      <c r="G4143" t="s">
        <v>148</v>
      </c>
      <c r="H4143" t="s">
        <v>149</v>
      </c>
      <c r="I4143" t="s">
        <v>135</v>
      </c>
      <c r="J4143" t="s">
        <v>136</v>
      </c>
      <c r="K4143" t="s">
        <v>143</v>
      </c>
      <c r="L4143" t="s">
        <v>11999</v>
      </c>
      <c r="M4143" t="s">
        <v>12000</v>
      </c>
      <c r="N4143">
        <v>7.7641322219999998</v>
      </c>
      <c r="O4143">
        <v>0</v>
      </c>
      <c r="P4143">
        <v>267</v>
      </c>
      <c r="Q4143">
        <v>0</v>
      </c>
      <c r="R4143">
        <v>2</v>
      </c>
      <c r="S4143">
        <v>0</v>
      </c>
      <c r="T4143">
        <v>13</v>
      </c>
      <c r="U4143">
        <v>0</v>
      </c>
      <c r="V4143">
        <v>0</v>
      </c>
      <c r="W4143">
        <v>0</v>
      </c>
      <c r="X4143">
        <v>468.7127281448121</v>
      </c>
      <c r="Y4143">
        <v>0</v>
      </c>
      <c r="Z4143">
        <v>1.8287681598479166E-2</v>
      </c>
      <c r="AA4143">
        <v>0</v>
      </c>
      <c r="AB4143">
        <v>174.25572481767935</v>
      </c>
      <c r="AC4143">
        <v>0</v>
      </c>
      <c r="AD4143">
        <v>0</v>
      </c>
      <c r="AE4143">
        <v>642.98674064408988</v>
      </c>
    </row>
    <row r="4144" spans="1:31" x14ac:dyDescent="0.25">
      <c r="A4144">
        <v>1635070</v>
      </c>
      <c r="B4144">
        <v>1</v>
      </c>
      <c r="C4144" t="s">
        <v>80</v>
      </c>
      <c r="D4144" t="s">
        <v>82</v>
      </c>
      <c r="E4144" t="s">
        <v>152</v>
      </c>
      <c r="F4144" t="s">
        <v>12001</v>
      </c>
      <c r="G4144" t="s">
        <v>154</v>
      </c>
      <c r="H4144" t="s">
        <v>149</v>
      </c>
      <c r="I4144" t="s">
        <v>135</v>
      </c>
      <c r="J4144" t="s">
        <v>136</v>
      </c>
      <c r="K4144" t="s">
        <v>137</v>
      </c>
      <c r="L4144" t="s">
        <v>12002</v>
      </c>
      <c r="M4144" t="s">
        <v>12003</v>
      </c>
      <c r="N4144">
        <v>3.1430555550000001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1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5.2803701809963748</v>
      </c>
      <c r="AC4144">
        <v>0</v>
      </c>
      <c r="AD4144">
        <v>0</v>
      </c>
      <c r="AE4144">
        <v>5.2803701809963748</v>
      </c>
    </row>
    <row r="4145" spans="1:31" x14ac:dyDescent="0.25">
      <c r="A4145">
        <v>1635071</v>
      </c>
      <c r="B4145">
        <v>1</v>
      </c>
      <c r="C4145" t="s">
        <v>80</v>
      </c>
      <c r="D4145" t="s">
        <v>103</v>
      </c>
      <c r="E4145" t="s">
        <v>178</v>
      </c>
      <c r="F4145" t="s">
        <v>12004</v>
      </c>
      <c r="G4145" t="s">
        <v>148</v>
      </c>
      <c r="H4145" t="s">
        <v>149</v>
      </c>
      <c r="I4145" t="s">
        <v>135</v>
      </c>
      <c r="J4145" t="s">
        <v>136</v>
      </c>
      <c r="K4145" t="s">
        <v>143</v>
      </c>
      <c r="L4145" t="s">
        <v>12005</v>
      </c>
      <c r="M4145" t="s">
        <v>12006</v>
      </c>
      <c r="N4145">
        <v>4.2756202769999998</v>
      </c>
      <c r="O4145">
        <v>0</v>
      </c>
      <c r="P4145">
        <v>25</v>
      </c>
      <c r="Q4145">
        <v>0</v>
      </c>
      <c r="R4145">
        <v>0</v>
      </c>
      <c r="S4145">
        <v>0</v>
      </c>
      <c r="T4145">
        <v>5</v>
      </c>
      <c r="U4145">
        <v>0</v>
      </c>
      <c r="V4145">
        <v>0</v>
      </c>
      <c r="W4145">
        <v>0</v>
      </c>
      <c r="X4145">
        <v>29.090186988123918</v>
      </c>
      <c r="Y4145">
        <v>0</v>
      </c>
      <c r="Z4145">
        <v>0</v>
      </c>
      <c r="AA4145">
        <v>0</v>
      </c>
      <c r="AB4145">
        <v>114.37769766964109</v>
      </c>
      <c r="AC4145">
        <v>0</v>
      </c>
      <c r="AD4145">
        <v>0</v>
      </c>
      <c r="AE4145">
        <v>143.46788465776501</v>
      </c>
    </row>
    <row r="4146" spans="1:31" x14ac:dyDescent="0.25">
      <c r="A4146">
        <v>1635072</v>
      </c>
      <c r="B4146">
        <v>1</v>
      </c>
      <c r="C4146" t="s">
        <v>81</v>
      </c>
      <c r="D4146" t="s">
        <v>115</v>
      </c>
      <c r="E4146" t="s">
        <v>146</v>
      </c>
      <c r="F4146" t="s">
        <v>440</v>
      </c>
      <c r="G4146" t="s">
        <v>148</v>
      </c>
      <c r="H4146" t="s">
        <v>149</v>
      </c>
      <c r="I4146" t="s">
        <v>135</v>
      </c>
      <c r="J4146" t="s">
        <v>136</v>
      </c>
      <c r="K4146" t="s">
        <v>143</v>
      </c>
      <c r="L4146" t="s">
        <v>12007</v>
      </c>
      <c r="M4146" t="s">
        <v>12008</v>
      </c>
      <c r="N4146">
        <v>1.5141666659999999</v>
      </c>
      <c r="O4146">
        <v>0</v>
      </c>
      <c r="P4146">
        <v>298</v>
      </c>
      <c r="Q4146">
        <v>0</v>
      </c>
      <c r="R4146">
        <v>0</v>
      </c>
      <c r="S4146">
        <v>0</v>
      </c>
      <c r="T4146">
        <v>12</v>
      </c>
      <c r="U4146">
        <v>0</v>
      </c>
      <c r="V4146">
        <v>0</v>
      </c>
      <c r="W4146">
        <v>0</v>
      </c>
      <c r="X4146">
        <v>63.954398948314577</v>
      </c>
      <c r="Y4146">
        <v>0</v>
      </c>
      <c r="Z4146">
        <v>0</v>
      </c>
      <c r="AA4146">
        <v>0</v>
      </c>
      <c r="AB4146">
        <v>17.632838832861761</v>
      </c>
      <c r="AC4146">
        <v>0</v>
      </c>
      <c r="AD4146">
        <v>0</v>
      </c>
      <c r="AE4146">
        <v>81.587237781176341</v>
      </c>
    </row>
    <row r="4147" spans="1:31" x14ac:dyDescent="0.25">
      <c r="A4147">
        <v>1635073</v>
      </c>
      <c r="B4147">
        <v>1</v>
      </c>
      <c r="C4147" t="s">
        <v>81</v>
      </c>
      <c r="D4147" t="s">
        <v>122</v>
      </c>
      <c r="E4147" t="s">
        <v>140</v>
      </c>
      <c r="F4147" t="s">
        <v>12009</v>
      </c>
      <c r="G4147" t="s">
        <v>142</v>
      </c>
      <c r="H4147" t="s">
        <v>134</v>
      </c>
      <c r="I4147" t="s">
        <v>135</v>
      </c>
      <c r="J4147" t="s">
        <v>136</v>
      </c>
      <c r="K4147" t="s">
        <v>143</v>
      </c>
      <c r="L4147" t="s">
        <v>12010</v>
      </c>
      <c r="M4147" t="s">
        <v>12011</v>
      </c>
      <c r="N4147">
        <v>1.7452777770000001</v>
      </c>
      <c r="O4147">
        <v>0</v>
      </c>
      <c r="P4147">
        <v>19692</v>
      </c>
      <c r="Q4147">
        <v>0</v>
      </c>
      <c r="R4147">
        <v>32</v>
      </c>
      <c r="S4147">
        <v>9</v>
      </c>
      <c r="T4147">
        <v>1296</v>
      </c>
      <c r="U4147">
        <v>0</v>
      </c>
      <c r="V4147">
        <v>2</v>
      </c>
      <c r="W4147">
        <v>0</v>
      </c>
      <c r="X4147">
        <v>7630.9505701545586</v>
      </c>
      <c r="Y4147">
        <v>0</v>
      </c>
      <c r="Z4147">
        <v>9.6957434132980342</v>
      </c>
      <c r="AA4147">
        <v>556.63343119425031</v>
      </c>
      <c r="AB4147">
        <v>2609.9377046912273</v>
      </c>
      <c r="AC4147">
        <v>0</v>
      </c>
      <c r="AD4147">
        <v>65.075760583921976</v>
      </c>
      <c r="AE4147">
        <v>10872.293210037256</v>
      </c>
    </row>
    <row r="4148" spans="1:31" x14ac:dyDescent="0.25">
      <c r="A4148">
        <v>1635074</v>
      </c>
      <c r="B4148">
        <v>1</v>
      </c>
      <c r="C4148" t="s">
        <v>81</v>
      </c>
      <c r="D4148" t="s">
        <v>127</v>
      </c>
      <c r="E4148" t="s">
        <v>178</v>
      </c>
      <c r="F4148" t="s">
        <v>9807</v>
      </c>
      <c r="G4148" t="s">
        <v>187</v>
      </c>
      <c r="H4148" t="s">
        <v>149</v>
      </c>
      <c r="I4148" t="s">
        <v>135</v>
      </c>
      <c r="J4148" t="s">
        <v>136</v>
      </c>
      <c r="K4148" t="s">
        <v>137</v>
      </c>
      <c r="L4148" t="s">
        <v>12012</v>
      </c>
      <c r="M4148" t="s">
        <v>12013</v>
      </c>
      <c r="N4148">
        <v>0.26638888799999999</v>
      </c>
      <c r="O4148">
        <v>0</v>
      </c>
      <c r="P4148">
        <v>5</v>
      </c>
      <c r="Q4148">
        <v>0</v>
      </c>
      <c r="R4148">
        <v>0</v>
      </c>
      <c r="S4148">
        <v>0</v>
      </c>
      <c r="T4148">
        <v>9</v>
      </c>
      <c r="U4148">
        <v>0</v>
      </c>
      <c r="V4148">
        <v>0</v>
      </c>
      <c r="W4148">
        <v>0</v>
      </c>
      <c r="X4148">
        <v>0.52499075110883331</v>
      </c>
      <c r="Y4148">
        <v>0</v>
      </c>
      <c r="Z4148">
        <v>0</v>
      </c>
      <c r="AA4148">
        <v>0</v>
      </c>
      <c r="AB4148">
        <v>6.03088575649143</v>
      </c>
      <c r="AC4148">
        <v>0</v>
      </c>
      <c r="AD4148">
        <v>0</v>
      </c>
      <c r="AE4148">
        <v>6.5558765076002636</v>
      </c>
    </row>
    <row r="4149" spans="1:31" x14ac:dyDescent="0.25">
      <c r="A4149">
        <v>1635076</v>
      </c>
      <c r="B4149">
        <v>1</v>
      </c>
      <c r="C4149" t="s">
        <v>80</v>
      </c>
      <c r="D4149" t="s">
        <v>88</v>
      </c>
      <c r="E4149" t="s">
        <v>152</v>
      </c>
      <c r="F4149" t="s">
        <v>10513</v>
      </c>
      <c r="G4149" t="s">
        <v>168</v>
      </c>
      <c r="H4149" t="s">
        <v>149</v>
      </c>
      <c r="I4149" t="s">
        <v>135</v>
      </c>
      <c r="J4149" t="s">
        <v>136</v>
      </c>
      <c r="K4149" t="s">
        <v>137</v>
      </c>
      <c r="L4149" t="s">
        <v>12014</v>
      </c>
      <c r="M4149" t="s">
        <v>12015</v>
      </c>
      <c r="N4149">
        <v>7.3494444440000004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2</v>
      </c>
      <c r="U4149">
        <v>0</v>
      </c>
      <c r="V4149">
        <v>1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80.09109249853087</v>
      </c>
      <c r="AC4149">
        <v>0</v>
      </c>
      <c r="AD4149">
        <v>1773.6967109326442</v>
      </c>
      <c r="AE4149">
        <v>1853.787803431175</v>
      </c>
    </row>
    <row r="4150" spans="1:31" x14ac:dyDescent="0.25">
      <c r="A4150">
        <v>1635079</v>
      </c>
      <c r="B4150">
        <v>1</v>
      </c>
      <c r="C4150" t="s">
        <v>80</v>
      </c>
      <c r="D4150" t="s">
        <v>111</v>
      </c>
      <c r="E4150" t="s">
        <v>146</v>
      </c>
      <c r="F4150" t="s">
        <v>12016</v>
      </c>
      <c r="G4150" t="s">
        <v>148</v>
      </c>
      <c r="H4150" t="s">
        <v>149</v>
      </c>
      <c r="I4150" t="s">
        <v>135</v>
      </c>
      <c r="J4150" t="s">
        <v>136</v>
      </c>
      <c r="K4150" t="s">
        <v>143</v>
      </c>
      <c r="L4150" t="s">
        <v>12017</v>
      </c>
      <c r="M4150" t="s">
        <v>12018</v>
      </c>
      <c r="N4150">
        <v>6.2204166660000002</v>
      </c>
      <c r="O4150">
        <v>0</v>
      </c>
      <c r="P4150">
        <v>0</v>
      </c>
      <c r="Q4150">
        <v>0</v>
      </c>
      <c r="R4150">
        <v>0</v>
      </c>
      <c r="S4150">
        <v>1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250.0894905130659</v>
      </c>
      <c r="AB4150">
        <v>0</v>
      </c>
      <c r="AC4150">
        <v>0</v>
      </c>
      <c r="AD4150">
        <v>0</v>
      </c>
      <c r="AE4150">
        <v>250.0894905130659</v>
      </c>
    </row>
    <row r="4151" spans="1:31" x14ac:dyDescent="0.25">
      <c r="A4151">
        <v>1635080</v>
      </c>
      <c r="B4151">
        <v>1</v>
      </c>
      <c r="C4151" t="s">
        <v>80</v>
      </c>
      <c r="D4151" t="s">
        <v>95</v>
      </c>
      <c r="E4151" t="s">
        <v>131</v>
      </c>
      <c r="F4151" t="s">
        <v>12019</v>
      </c>
      <c r="G4151" t="s">
        <v>142</v>
      </c>
      <c r="H4151" t="s">
        <v>134</v>
      </c>
      <c r="I4151" t="s">
        <v>135</v>
      </c>
      <c r="J4151" t="s">
        <v>136</v>
      </c>
      <c r="K4151" t="s">
        <v>143</v>
      </c>
      <c r="L4151" t="s">
        <v>12020</v>
      </c>
      <c r="M4151" t="s">
        <v>12021</v>
      </c>
      <c r="N4151">
        <v>0.50111111100000005</v>
      </c>
      <c r="O4151">
        <v>2</v>
      </c>
      <c r="P4151">
        <v>276</v>
      </c>
      <c r="Q4151">
        <v>0</v>
      </c>
      <c r="R4151">
        <v>3</v>
      </c>
      <c r="S4151">
        <v>1</v>
      </c>
      <c r="T4151">
        <v>8</v>
      </c>
      <c r="U4151">
        <v>0</v>
      </c>
      <c r="V4151">
        <v>0</v>
      </c>
      <c r="W4151">
        <v>1.4276965303608331</v>
      </c>
      <c r="X4151">
        <v>30.958464120749252</v>
      </c>
      <c r="Y4151">
        <v>0</v>
      </c>
      <c r="Z4151">
        <v>1.3973976598046667E-2</v>
      </c>
      <c r="AA4151">
        <v>1.905387555329378</v>
      </c>
      <c r="AB4151">
        <v>2.9442920360102085</v>
      </c>
      <c r="AC4151">
        <v>0</v>
      </c>
      <c r="AD4151">
        <v>0</v>
      </c>
      <c r="AE4151">
        <v>37.249814219047714</v>
      </c>
    </row>
    <row r="4152" spans="1:31" x14ac:dyDescent="0.25">
      <c r="A4152">
        <v>1635081</v>
      </c>
      <c r="B4152">
        <v>1</v>
      </c>
      <c r="C4152" t="s">
        <v>81</v>
      </c>
      <c r="D4152" t="s">
        <v>127</v>
      </c>
      <c r="E4152" t="s">
        <v>152</v>
      </c>
      <c r="F4152" t="s">
        <v>12022</v>
      </c>
      <c r="G4152" t="s">
        <v>154</v>
      </c>
      <c r="H4152" t="s">
        <v>149</v>
      </c>
      <c r="I4152" t="s">
        <v>135</v>
      </c>
      <c r="J4152" t="s">
        <v>136</v>
      </c>
      <c r="K4152" t="s">
        <v>137</v>
      </c>
      <c r="L4152" t="s">
        <v>12023</v>
      </c>
      <c r="M4152" t="s">
        <v>12024</v>
      </c>
      <c r="N4152">
        <v>1.4694444440000001</v>
      </c>
      <c r="O4152">
        <v>0</v>
      </c>
      <c r="P4152">
        <v>1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0.82681117891669298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0.82681117891669298</v>
      </c>
    </row>
    <row r="4153" spans="1:31" x14ac:dyDescent="0.25">
      <c r="A4153">
        <v>1635082</v>
      </c>
      <c r="B4153">
        <v>1</v>
      </c>
      <c r="C4153" t="s">
        <v>81</v>
      </c>
      <c r="D4153" t="s">
        <v>114</v>
      </c>
      <c r="E4153" t="s">
        <v>131</v>
      </c>
      <c r="F4153" t="s">
        <v>12025</v>
      </c>
      <c r="G4153" t="s">
        <v>148</v>
      </c>
      <c r="H4153" t="s">
        <v>134</v>
      </c>
      <c r="I4153" t="s">
        <v>135</v>
      </c>
      <c r="J4153" t="s">
        <v>136</v>
      </c>
      <c r="K4153" t="s">
        <v>143</v>
      </c>
      <c r="L4153" t="s">
        <v>12026</v>
      </c>
      <c r="M4153" t="s">
        <v>12027</v>
      </c>
      <c r="N4153">
        <v>8.3958333330000006</v>
      </c>
      <c r="O4153">
        <v>0</v>
      </c>
      <c r="P4153">
        <v>120</v>
      </c>
      <c r="Q4153">
        <v>0</v>
      </c>
      <c r="R4153">
        <v>0</v>
      </c>
      <c r="S4153">
        <v>0</v>
      </c>
      <c r="T4153">
        <v>18</v>
      </c>
      <c r="U4153">
        <v>0</v>
      </c>
      <c r="V4153">
        <v>0</v>
      </c>
      <c r="W4153">
        <v>0</v>
      </c>
      <c r="X4153">
        <v>124.65120861851017</v>
      </c>
      <c r="Y4153">
        <v>0</v>
      </c>
      <c r="Z4153">
        <v>0</v>
      </c>
      <c r="AA4153">
        <v>0</v>
      </c>
      <c r="AB4153">
        <v>76.13489586331724</v>
      </c>
      <c r="AC4153">
        <v>0</v>
      </c>
      <c r="AD4153">
        <v>0</v>
      </c>
      <c r="AE4153">
        <v>200.78610448182741</v>
      </c>
    </row>
    <row r="4154" spans="1:31" x14ac:dyDescent="0.25">
      <c r="A4154">
        <v>1635083</v>
      </c>
      <c r="B4154">
        <v>1</v>
      </c>
      <c r="C4154" t="s">
        <v>80</v>
      </c>
      <c r="D4154" t="s">
        <v>90</v>
      </c>
      <c r="E4154" t="s">
        <v>178</v>
      </c>
      <c r="F4154" t="s">
        <v>11425</v>
      </c>
      <c r="G4154" t="s">
        <v>148</v>
      </c>
      <c r="H4154" t="s">
        <v>149</v>
      </c>
      <c r="I4154" t="s">
        <v>135</v>
      </c>
      <c r="J4154" t="s">
        <v>136</v>
      </c>
      <c r="K4154" t="s">
        <v>143</v>
      </c>
      <c r="L4154" t="s">
        <v>12028</v>
      </c>
      <c r="M4154" t="s">
        <v>12029</v>
      </c>
      <c r="N4154">
        <v>6.4558333330000002</v>
      </c>
      <c r="O4154">
        <v>0</v>
      </c>
      <c r="P4154">
        <v>92</v>
      </c>
      <c r="Q4154">
        <v>0</v>
      </c>
      <c r="R4154">
        <v>0</v>
      </c>
      <c r="S4154">
        <v>0</v>
      </c>
      <c r="T4154">
        <v>14</v>
      </c>
      <c r="U4154">
        <v>0</v>
      </c>
      <c r="V4154">
        <v>0</v>
      </c>
      <c r="W4154">
        <v>0</v>
      </c>
      <c r="X4154">
        <v>192.3337374276623</v>
      </c>
      <c r="Y4154">
        <v>0</v>
      </c>
      <c r="Z4154">
        <v>0</v>
      </c>
      <c r="AA4154">
        <v>0</v>
      </c>
      <c r="AB4154">
        <v>43.222254146646549</v>
      </c>
      <c r="AC4154">
        <v>0</v>
      </c>
      <c r="AD4154">
        <v>0</v>
      </c>
      <c r="AE4154">
        <v>235.55599157430885</v>
      </c>
    </row>
    <row r="4155" spans="1:31" x14ac:dyDescent="0.25">
      <c r="A4155">
        <v>1635084</v>
      </c>
      <c r="B4155">
        <v>1</v>
      </c>
      <c r="C4155" t="s">
        <v>80</v>
      </c>
      <c r="D4155" t="s">
        <v>96</v>
      </c>
      <c r="E4155" t="s">
        <v>152</v>
      </c>
      <c r="F4155" t="s">
        <v>12030</v>
      </c>
      <c r="G4155" t="s">
        <v>154</v>
      </c>
      <c r="H4155" t="s">
        <v>149</v>
      </c>
      <c r="I4155" t="s">
        <v>135</v>
      </c>
      <c r="J4155" t="s">
        <v>136</v>
      </c>
      <c r="K4155" t="s">
        <v>137</v>
      </c>
      <c r="L4155" t="s">
        <v>12031</v>
      </c>
      <c r="M4155" t="s">
        <v>12032</v>
      </c>
      <c r="N4155">
        <v>1.0347222220000001</v>
      </c>
      <c r="O4155">
        <v>0</v>
      </c>
      <c r="P4155">
        <v>1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0.23001217686173447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0.23001217686173447</v>
      </c>
    </row>
    <row r="4156" spans="1:31" x14ac:dyDescent="0.25">
      <c r="A4156">
        <v>1635085</v>
      </c>
      <c r="B4156">
        <v>1</v>
      </c>
      <c r="C4156" t="s">
        <v>80</v>
      </c>
      <c r="D4156" t="s">
        <v>101</v>
      </c>
      <c r="E4156" t="s">
        <v>204</v>
      </c>
      <c r="F4156" t="s">
        <v>12033</v>
      </c>
      <c r="G4156" t="s">
        <v>4692</v>
      </c>
      <c r="H4156" t="s">
        <v>134</v>
      </c>
      <c r="I4156" t="s">
        <v>135</v>
      </c>
      <c r="J4156" t="s">
        <v>136</v>
      </c>
      <c r="K4156" t="s">
        <v>143</v>
      </c>
      <c r="L4156" t="s">
        <v>12034</v>
      </c>
      <c r="M4156" t="s">
        <v>12035</v>
      </c>
      <c r="N4156">
        <v>1.1316666660000001</v>
      </c>
      <c r="O4156">
        <v>5</v>
      </c>
      <c r="P4156">
        <v>0</v>
      </c>
      <c r="Q4156">
        <v>3</v>
      </c>
      <c r="R4156">
        <v>0</v>
      </c>
      <c r="S4156">
        <v>7</v>
      </c>
      <c r="T4156">
        <v>0</v>
      </c>
      <c r="U4156">
        <v>0</v>
      </c>
      <c r="V4156">
        <v>0</v>
      </c>
      <c r="W4156">
        <v>10.614429793846318</v>
      </c>
      <c r="X4156">
        <v>0</v>
      </c>
      <c r="Y4156">
        <v>1.2446810800879147</v>
      </c>
      <c r="Z4156">
        <v>0</v>
      </c>
      <c r="AA4156">
        <v>52.317217611736254</v>
      </c>
      <c r="AB4156">
        <v>0</v>
      </c>
      <c r="AC4156">
        <v>0</v>
      </c>
      <c r="AD4156">
        <v>0</v>
      </c>
      <c r="AE4156">
        <v>64.176328485670481</v>
      </c>
    </row>
    <row r="4157" spans="1:31" x14ac:dyDescent="0.25">
      <c r="A4157">
        <v>1635086</v>
      </c>
      <c r="B4157">
        <v>1</v>
      </c>
      <c r="C4157" t="s">
        <v>81</v>
      </c>
      <c r="D4157" t="s">
        <v>112</v>
      </c>
      <c r="E4157" t="s">
        <v>146</v>
      </c>
      <c r="F4157" t="s">
        <v>12036</v>
      </c>
      <c r="G4157" t="s">
        <v>148</v>
      </c>
      <c r="H4157" t="s">
        <v>149</v>
      </c>
      <c r="I4157" t="s">
        <v>135</v>
      </c>
      <c r="J4157" t="s">
        <v>136</v>
      </c>
      <c r="K4157" t="s">
        <v>143</v>
      </c>
      <c r="L4157" t="s">
        <v>12037</v>
      </c>
      <c r="M4157" t="s">
        <v>12038</v>
      </c>
      <c r="N4157">
        <v>6.5352777770000001</v>
      </c>
      <c r="O4157">
        <v>0</v>
      </c>
      <c r="P4157">
        <v>575</v>
      </c>
      <c r="Q4157">
        <v>0</v>
      </c>
      <c r="R4157">
        <v>0</v>
      </c>
      <c r="S4157">
        <v>0</v>
      </c>
      <c r="T4157">
        <v>66</v>
      </c>
      <c r="U4157">
        <v>0</v>
      </c>
      <c r="V4157">
        <v>0</v>
      </c>
      <c r="W4157">
        <v>0</v>
      </c>
      <c r="X4157">
        <v>722.74467192509496</v>
      </c>
      <c r="Y4157">
        <v>0</v>
      </c>
      <c r="Z4157">
        <v>0</v>
      </c>
      <c r="AA4157">
        <v>0</v>
      </c>
      <c r="AB4157">
        <v>602.81164919579089</v>
      </c>
      <c r="AC4157">
        <v>0</v>
      </c>
      <c r="AD4157">
        <v>0</v>
      </c>
      <c r="AE4157">
        <v>1325.556321120886</v>
      </c>
    </row>
    <row r="4158" spans="1:31" x14ac:dyDescent="0.25">
      <c r="A4158">
        <v>1635088</v>
      </c>
      <c r="B4158">
        <v>1</v>
      </c>
      <c r="C4158" t="s">
        <v>81</v>
      </c>
      <c r="D4158" t="s">
        <v>128</v>
      </c>
      <c r="E4158" t="s">
        <v>204</v>
      </c>
      <c r="F4158" t="s">
        <v>552</v>
      </c>
      <c r="G4158" t="s">
        <v>161</v>
      </c>
      <c r="H4158" t="s">
        <v>134</v>
      </c>
      <c r="I4158" t="s">
        <v>135</v>
      </c>
      <c r="J4158" t="s">
        <v>136</v>
      </c>
      <c r="K4158" t="s">
        <v>137</v>
      </c>
      <c r="L4158" t="s">
        <v>12039</v>
      </c>
      <c r="M4158" t="s">
        <v>12040</v>
      </c>
      <c r="N4158">
        <v>0.51</v>
      </c>
      <c r="O4158">
        <v>6</v>
      </c>
      <c r="P4158">
        <v>1289</v>
      </c>
      <c r="Q4158">
        <v>22</v>
      </c>
      <c r="R4158">
        <v>15</v>
      </c>
      <c r="S4158">
        <v>23</v>
      </c>
      <c r="T4158">
        <v>120</v>
      </c>
      <c r="U4158">
        <v>0</v>
      </c>
      <c r="V4158">
        <v>0</v>
      </c>
      <c r="W4158">
        <v>1.10785531611968</v>
      </c>
      <c r="X4158">
        <v>76.050356650280349</v>
      </c>
      <c r="Y4158">
        <v>53.315628881637195</v>
      </c>
      <c r="Z4158">
        <v>0.6081919277077007</v>
      </c>
      <c r="AA4158">
        <v>88.164742076996248</v>
      </c>
      <c r="AB4158">
        <v>34.103226499745745</v>
      </c>
      <c r="AC4158">
        <v>0</v>
      </c>
      <c r="AD4158">
        <v>0</v>
      </c>
      <c r="AE4158">
        <v>253.35000135248694</v>
      </c>
    </row>
    <row r="4159" spans="1:31" x14ac:dyDescent="0.25">
      <c r="A4159">
        <v>1635089</v>
      </c>
      <c r="B4159">
        <v>1</v>
      </c>
      <c r="C4159" t="s">
        <v>80</v>
      </c>
      <c r="D4159" t="s">
        <v>101</v>
      </c>
      <c r="E4159" t="s">
        <v>204</v>
      </c>
      <c r="F4159" t="s">
        <v>12041</v>
      </c>
      <c r="G4159" t="s">
        <v>4692</v>
      </c>
      <c r="H4159" t="s">
        <v>134</v>
      </c>
      <c r="I4159" t="s">
        <v>135</v>
      </c>
      <c r="J4159" t="s">
        <v>136</v>
      </c>
      <c r="K4159" t="s">
        <v>143</v>
      </c>
      <c r="L4159" t="s">
        <v>12042</v>
      </c>
      <c r="M4159" t="s">
        <v>12043</v>
      </c>
      <c r="N4159">
        <v>2.6027155550000001</v>
      </c>
      <c r="O4159">
        <v>6</v>
      </c>
      <c r="P4159">
        <v>2187</v>
      </c>
      <c r="Q4159">
        <v>3</v>
      </c>
      <c r="R4159">
        <v>86</v>
      </c>
      <c r="S4159">
        <v>15</v>
      </c>
      <c r="T4159">
        <v>296</v>
      </c>
      <c r="U4159">
        <v>2</v>
      </c>
      <c r="V4159">
        <v>1</v>
      </c>
      <c r="W4159">
        <v>4.0112153565272433</v>
      </c>
      <c r="X4159">
        <v>2071.0043148147138</v>
      </c>
      <c r="Y4159">
        <v>16.439741468046424</v>
      </c>
      <c r="Z4159">
        <v>55.697337456194262</v>
      </c>
      <c r="AA4159">
        <v>295.83377094299868</v>
      </c>
      <c r="AB4159">
        <v>1213.6447269836883</v>
      </c>
      <c r="AC4159">
        <v>81.413903065242906</v>
      </c>
      <c r="AD4159">
        <v>8.2692694598729712</v>
      </c>
      <c r="AE4159">
        <v>3746.314279547285</v>
      </c>
    </row>
    <row r="4160" spans="1:31" x14ac:dyDescent="0.25">
      <c r="A4160">
        <v>1635090</v>
      </c>
      <c r="B4160">
        <v>1</v>
      </c>
      <c r="C4160" t="s">
        <v>81</v>
      </c>
      <c r="D4160" t="s">
        <v>127</v>
      </c>
      <c r="E4160" t="s">
        <v>152</v>
      </c>
      <c r="F4160" t="s">
        <v>12044</v>
      </c>
      <c r="G4160" t="s">
        <v>154</v>
      </c>
      <c r="H4160" t="s">
        <v>149</v>
      </c>
      <c r="I4160" t="s">
        <v>135</v>
      </c>
      <c r="J4160" t="s">
        <v>136</v>
      </c>
      <c r="K4160" t="s">
        <v>137</v>
      </c>
      <c r="L4160" t="s">
        <v>12045</v>
      </c>
      <c r="M4160" t="s">
        <v>12046</v>
      </c>
      <c r="N4160">
        <v>13.256666665999999</v>
      </c>
      <c r="O4160">
        <v>0</v>
      </c>
      <c r="P4160">
        <v>1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8.135743283045306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8.135743283045306</v>
      </c>
    </row>
    <row r="4161" spans="1:31" x14ac:dyDescent="0.25">
      <c r="A4161">
        <v>1635093</v>
      </c>
      <c r="B4161">
        <v>1</v>
      </c>
      <c r="C4161" t="s">
        <v>81</v>
      </c>
      <c r="D4161" t="s">
        <v>114</v>
      </c>
      <c r="E4161" t="s">
        <v>131</v>
      </c>
      <c r="F4161" t="s">
        <v>12047</v>
      </c>
      <c r="G4161" t="s">
        <v>142</v>
      </c>
      <c r="H4161" t="s">
        <v>134</v>
      </c>
      <c r="I4161" t="s">
        <v>135</v>
      </c>
      <c r="J4161" t="s">
        <v>136</v>
      </c>
      <c r="K4161" t="s">
        <v>143</v>
      </c>
      <c r="L4161" t="s">
        <v>12048</v>
      </c>
      <c r="M4161" t="s">
        <v>12049</v>
      </c>
      <c r="N4161">
        <v>6.9251738879999998</v>
      </c>
      <c r="O4161">
        <v>0</v>
      </c>
      <c r="P4161">
        <v>1371</v>
      </c>
      <c r="Q4161">
        <v>0</v>
      </c>
      <c r="R4161">
        <v>27</v>
      </c>
      <c r="S4161">
        <v>7</v>
      </c>
      <c r="T4161">
        <v>133</v>
      </c>
      <c r="U4161">
        <v>1</v>
      </c>
      <c r="V4161">
        <v>1</v>
      </c>
      <c r="W4161">
        <v>0</v>
      </c>
      <c r="X4161">
        <v>688.20901269803301</v>
      </c>
      <c r="Y4161">
        <v>0</v>
      </c>
      <c r="Z4161">
        <v>0.97441345485205166</v>
      </c>
      <c r="AA4161">
        <v>340.22771668809753</v>
      </c>
      <c r="AB4161">
        <v>260.98251715197097</v>
      </c>
      <c r="AC4161">
        <v>8.7465217524488903</v>
      </c>
      <c r="AD4161">
        <v>0</v>
      </c>
      <c r="AE4161">
        <v>1299.1401817454025</v>
      </c>
    </row>
    <row r="4162" spans="1:31" x14ac:dyDescent="0.25">
      <c r="A4162">
        <v>1635094</v>
      </c>
      <c r="B4162">
        <v>1</v>
      </c>
      <c r="C4162" t="s">
        <v>81</v>
      </c>
      <c r="D4162" t="s">
        <v>120</v>
      </c>
      <c r="E4162" t="s">
        <v>131</v>
      </c>
      <c r="F4162" t="s">
        <v>12050</v>
      </c>
      <c r="G4162" t="s">
        <v>148</v>
      </c>
      <c r="H4162" t="s">
        <v>134</v>
      </c>
      <c r="I4162" t="s">
        <v>135</v>
      </c>
      <c r="J4162" t="s">
        <v>136</v>
      </c>
      <c r="K4162" t="s">
        <v>143</v>
      </c>
      <c r="L4162" t="s">
        <v>12051</v>
      </c>
      <c r="M4162" t="s">
        <v>12052</v>
      </c>
      <c r="N4162">
        <v>8.5216666659999998</v>
      </c>
      <c r="O4162">
        <v>0</v>
      </c>
      <c r="P4162">
        <v>0</v>
      </c>
      <c r="Q4162">
        <v>67</v>
      </c>
      <c r="R4162">
        <v>35</v>
      </c>
      <c r="S4162">
        <v>6</v>
      </c>
      <c r="T4162">
        <v>1</v>
      </c>
      <c r="U4162">
        <v>1</v>
      </c>
      <c r="V4162">
        <v>0</v>
      </c>
      <c r="W4162">
        <v>0</v>
      </c>
      <c r="X4162">
        <v>0</v>
      </c>
      <c r="Y4162">
        <v>1424.5942930344841</v>
      </c>
      <c r="Z4162">
        <v>363.86971294651556</v>
      </c>
      <c r="AA4162">
        <v>241.0854784796567</v>
      </c>
      <c r="AB4162">
        <v>20.621807351581587</v>
      </c>
      <c r="AC4162">
        <v>1051.6761338919252</v>
      </c>
      <c r="AD4162">
        <v>0</v>
      </c>
      <c r="AE4162">
        <v>3101.8474257041635</v>
      </c>
    </row>
    <row r="4163" spans="1:31" x14ac:dyDescent="0.25">
      <c r="A4163">
        <v>1635096</v>
      </c>
      <c r="B4163">
        <v>1</v>
      </c>
      <c r="C4163" t="s">
        <v>80</v>
      </c>
      <c r="D4163" t="s">
        <v>91</v>
      </c>
      <c r="E4163" t="s">
        <v>131</v>
      </c>
      <c r="F4163" t="s">
        <v>12053</v>
      </c>
      <c r="G4163" t="s">
        <v>148</v>
      </c>
      <c r="H4163" t="s">
        <v>134</v>
      </c>
      <c r="I4163" t="s">
        <v>135</v>
      </c>
      <c r="J4163" t="s">
        <v>136</v>
      </c>
      <c r="K4163" t="s">
        <v>143</v>
      </c>
      <c r="L4163" t="s">
        <v>12054</v>
      </c>
      <c r="M4163" t="s">
        <v>12055</v>
      </c>
      <c r="N4163">
        <v>1.755833333</v>
      </c>
      <c r="O4163">
        <v>0</v>
      </c>
      <c r="P4163">
        <v>139</v>
      </c>
      <c r="Q4163">
        <v>0</v>
      </c>
      <c r="R4163">
        <v>1</v>
      </c>
      <c r="S4163">
        <v>0</v>
      </c>
      <c r="T4163">
        <v>13</v>
      </c>
      <c r="U4163">
        <v>0</v>
      </c>
      <c r="V4163">
        <v>0</v>
      </c>
      <c r="W4163">
        <v>0</v>
      </c>
      <c r="X4163">
        <v>174.75668652590875</v>
      </c>
      <c r="Y4163">
        <v>0</v>
      </c>
      <c r="Z4163">
        <v>3.9989142741378325</v>
      </c>
      <c r="AA4163">
        <v>0</v>
      </c>
      <c r="AB4163">
        <v>79.426042484605588</v>
      </c>
      <c r="AC4163">
        <v>0</v>
      </c>
      <c r="AD4163">
        <v>0</v>
      </c>
      <c r="AE4163">
        <v>258.18164328465218</v>
      </c>
    </row>
    <row r="4164" spans="1:31" x14ac:dyDescent="0.25">
      <c r="A4164">
        <v>1635100</v>
      </c>
      <c r="B4164">
        <v>1</v>
      </c>
      <c r="C4164" t="s">
        <v>80</v>
      </c>
      <c r="D4164" t="s">
        <v>109</v>
      </c>
      <c r="E4164" t="s">
        <v>178</v>
      </c>
      <c r="F4164" t="s">
        <v>12056</v>
      </c>
      <c r="G4164" t="s">
        <v>710</v>
      </c>
      <c r="H4164" t="s">
        <v>149</v>
      </c>
      <c r="I4164" t="s">
        <v>135</v>
      </c>
      <c r="J4164" t="s">
        <v>136</v>
      </c>
      <c r="K4164" t="s">
        <v>137</v>
      </c>
      <c r="L4164" t="s">
        <v>12057</v>
      </c>
      <c r="M4164" t="s">
        <v>12058</v>
      </c>
      <c r="N4164">
        <v>2.2980555549999999</v>
      </c>
      <c r="O4164">
        <v>0</v>
      </c>
      <c r="P4164">
        <v>14</v>
      </c>
      <c r="Q4164">
        <v>0</v>
      </c>
      <c r="R4164">
        <v>0</v>
      </c>
      <c r="S4164">
        <v>0</v>
      </c>
      <c r="T4164">
        <v>2</v>
      </c>
      <c r="U4164">
        <v>0</v>
      </c>
      <c r="V4164">
        <v>0</v>
      </c>
      <c r="W4164">
        <v>0</v>
      </c>
      <c r="X4164">
        <v>6.8632305580567321</v>
      </c>
      <c r="Y4164">
        <v>0</v>
      </c>
      <c r="Z4164">
        <v>0</v>
      </c>
      <c r="AA4164">
        <v>0</v>
      </c>
      <c r="AB4164">
        <v>0.79728763553293325</v>
      </c>
      <c r="AC4164">
        <v>0</v>
      </c>
      <c r="AD4164">
        <v>0</v>
      </c>
      <c r="AE4164">
        <v>7.6605181935896649</v>
      </c>
    </row>
    <row r="4165" spans="1:31" x14ac:dyDescent="0.25">
      <c r="A4165">
        <v>1635103</v>
      </c>
      <c r="B4165">
        <v>1</v>
      </c>
      <c r="C4165" t="s">
        <v>81</v>
      </c>
      <c r="D4165" t="s">
        <v>121</v>
      </c>
      <c r="E4165" t="s">
        <v>146</v>
      </c>
      <c r="F4165" t="s">
        <v>12059</v>
      </c>
      <c r="G4165" t="s">
        <v>142</v>
      </c>
      <c r="H4165" t="s">
        <v>149</v>
      </c>
      <c r="I4165" t="s">
        <v>135</v>
      </c>
      <c r="J4165" t="s">
        <v>136</v>
      </c>
      <c r="K4165" t="s">
        <v>143</v>
      </c>
      <c r="L4165" t="s">
        <v>12060</v>
      </c>
      <c r="M4165" t="s">
        <v>12061</v>
      </c>
      <c r="N4165">
        <v>2.3919444439999999</v>
      </c>
      <c r="O4165">
        <v>0</v>
      </c>
      <c r="P4165">
        <v>33</v>
      </c>
      <c r="Q4165">
        <v>0</v>
      </c>
      <c r="R4165">
        <v>1</v>
      </c>
      <c r="S4165">
        <v>0</v>
      </c>
      <c r="T4165">
        <v>1</v>
      </c>
      <c r="U4165">
        <v>0</v>
      </c>
      <c r="V4165">
        <v>0</v>
      </c>
      <c r="W4165">
        <v>0</v>
      </c>
      <c r="X4165">
        <v>6.1785665461378105</v>
      </c>
      <c r="Y4165">
        <v>0</v>
      </c>
      <c r="Z4165">
        <v>3.7968073439161948E-2</v>
      </c>
      <c r="AA4165">
        <v>0</v>
      </c>
      <c r="AB4165">
        <v>0.58545307422475834</v>
      </c>
      <c r="AC4165">
        <v>0</v>
      </c>
      <c r="AD4165">
        <v>0</v>
      </c>
      <c r="AE4165">
        <v>6.8019876938017303</v>
      </c>
    </row>
    <row r="4166" spans="1:31" x14ac:dyDescent="0.25">
      <c r="A4166">
        <v>1635104</v>
      </c>
      <c r="B4166">
        <v>1</v>
      </c>
      <c r="C4166" t="s">
        <v>80</v>
      </c>
      <c r="D4166" t="s">
        <v>110</v>
      </c>
      <c r="E4166" t="s">
        <v>152</v>
      </c>
      <c r="F4166" t="s">
        <v>12062</v>
      </c>
      <c r="G4166" t="s">
        <v>168</v>
      </c>
      <c r="H4166" t="s">
        <v>149</v>
      </c>
      <c r="I4166" t="s">
        <v>135</v>
      </c>
      <c r="J4166" t="s">
        <v>136</v>
      </c>
      <c r="K4166" t="s">
        <v>137</v>
      </c>
      <c r="L4166" t="s">
        <v>12063</v>
      </c>
      <c r="M4166" t="s">
        <v>12064</v>
      </c>
      <c r="N4166">
        <v>2.3558333330000001</v>
      </c>
      <c r="O4166">
        <v>0</v>
      </c>
      <c r="P4166">
        <v>29</v>
      </c>
      <c r="Q4166">
        <v>0</v>
      </c>
      <c r="R4166">
        <v>0</v>
      </c>
      <c r="S4166">
        <v>0</v>
      </c>
      <c r="T4166">
        <v>5</v>
      </c>
      <c r="U4166">
        <v>0</v>
      </c>
      <c r="V4166">
        <v>0</v>
      </c>
      <c r="W4166">
        <v>0</v>
      </c>
      <c r="X4166">
        <v>17.742743840404845</v>
      </c>
      <c r="Y4166">
        <v>0</v>
      </c>
      <c r="Z4166">
        <v>0</v>
      </c>
      <c r="AA4166">
        <v>0</v>
      </c>
      <c r="AB4166">
        <v>13.169518281100583</v>
      </c>
      <c r="AC4166">
        <v>0</v>
      </c>
      <c r="AD4166">
        <v>0</v>
      </c>
      <c r="AE4166">
        <v>30.912262121505428</v>
      </c>
    </row>
    <row r="4167" spans="1:31" x14ac:dyDescent="0.25">
      <c r="A4167">
        <v>1635105</v>
      </c>
      <c r="B4167">
        <v>1</v>
      </c>
      <c r="C4167" t="s">
        <v>80</v>
      </c>
      <c r="D4167" t="s">
        <v>84</v>
      </c>
      <c r="E4167" t="s">
        <v>152</v>
      </c>
      <c r="F4167" t="s">
        <v>12065</v>
      </c>
      <c r="G4167" t="s">
        <v>507</v>
      </c>
      <c r="H4167" t="s">
        <v>149</v>
      </c>
      <c r="I4167" t="s">
        <v>135</v>
      </c>
      <c r="J4167" t="s">
        <v>136</v>
      </c>
      <c r="K4167" t="s">
        <v>137</v>
      </c>
      <c r="L4167" t="s">
        <v>12066</v>
      </c>
      <c r="M4167" t="s">
        <v>12067</v>
      </c>
      <c r="N4167">
        <v>1.2097222219999999</v>
      </c>
      <c r="O4167">
        <v>0</v>
      </c>
      <c r="P4167">
        <v>2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0.74957756516312501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0.74957756516312501</v>
      </c>
    </row>
    <row r="4168" spans="1:31" x14ac:dyDescent="0.25">
      <c r="A4168">
        <v>1635107</v>
      </c>
      <c r="B4168">
        <v>1</v>
      </c>
      <c r="C4168" t="s">
        <v>80</v>
      </c>
      <c r="D4168" t="s">
        <v>82</v>
      </c>
      <c r="E4168" t="s">
        <v>152</v>
      </c>
      <c r="F4168" t="s">
        <v>12068</v>
      </c>
      <c r="G4168" t="s">
        <v>507</v>
      </c>
      <c r="H4168" t="s">
        <v>149</v>
      </c>
      <c r="I4168" t="s">
        <v>135</v>
      </c>
      <c r="J4168" t="s">
        <v>136</v>
      </c>
      <c r="K4168" t="s">
        <v>137</v>
      </c>
      <c r="L4168" t="s">
        <v>12069</v>
      </c>
      <c r="M4168" t="s">
        <v>12070</v>
      </c>
      <c r="N4168">
        <v>5.0580555550000001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1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37.162136120369595</v>
      </c>
      <c r="AC4168">
        <v>0</v>
      </c>
      <c r="AD4168">
        <v>0</v>
      </c>
      <c r="AE4168">
        <v>37.162136120369595</v>
      </c>
    </row>
    <row r="4169" spans="1:31" x14ac:dyDescent="0.25">
      <c r="A4169">
        <v>1635108</v>
      </c>
      <c r="B4169">
        <v>1</v>
      </c>
      <c r="C4169" t="s">
        <v>81</v>
      </c>
      <c r="D4169" t="s">
        <v>112</v>
      </c>
      <c r="E4169" t="s">
        <v>131</v>
      </c>
      <c r="F4169" t="s">
        <v>6778</v>
      </c>
      <c r="G4169" t="s">
        <v>161</v>
      </c>
      <c r="H4169" t="s">
        <v>134</v>
      </c>
      <c r="I4169" t="s">
        <v>191</v>
      </c>
      <c r="J4169" t="s">
        <v>136</v>
      </c>
      <c r="K4169" t="s">
        <v>137</v>
      </c>
      <c r="L4169" t="s">
        <v>12071</v>
      </c>
      <c r="M4169" t="s">
        <v>12072</v>
      </c>
      <c r="N4169">
        <v>5.8333329999999996E-3</v>
      </c>
      <c r="O4169">
        <v>0</v>
      </c>
      <c r="P4169">
        <v>748</v>
      </c>
      <c r="Q4169">
        <v>0</v>
      </c>
      <c r="R4169">
        <v>25</v>
      </c>
      <c r="S4169">
        <v>1</v>
      </c>
      <c r="T4169">
        <v>105</v>
      </c>
      <c r="U4169">
        <v>0</v>
      </c>
      <c r="V4169">
        <v>0</v>
      </c>
      <c r="W4169">
        <v>0</v>
      </c>
      <c r="X4169">
        <v>0.86303726553601035</v>
      </c>
      <c r="Y4169">
        <v>0</v>
      </c>
      <c r="Z4169">
        <v>8.3484161547581676E-2</v>
      </c>
      <c r="AA4169">
        <v>7.160951012828666E-2</v>
      </c>
      <c r="AB4169">
        <v>0.33101081545671418</v>
      </c>
      <c r="AC4169">
        <v>0</v>
      </c>
      <c r="AD4169">
        <v>0</v>
      </c>
      <c r="AE4169">
        <v>1.3491417526685929</v>
      </c>
    </row>
    <row r="4170" spans="1:31" x14ac:dyDescent="0.25">
      <c r="A4170">
        <v>1635111</v>
      </c>
      <c r="B4170">
        <v>1</v>
      </c>
      <c r="C4170" t="s">
        <v>81</v>
      </c>
      <c r="D4170" t="s">
        <v>120</v>
      </c>
      <c r="E4170" t="s">
        <v>204</v>
      </c>
      <c r="F4170" t="s">
        <v>6781</v>
      </c>
      <c r="G4170" t="s">
        <v>161</v>
      </c>
      <c r="H4170" t="s">
        <v>134</v>
      </c>
      <c r="I4170" t="s">
        <v>191</v>
      </c>
      <c r="J4170" t="s">
        <v>136</v>
      </c>
      <c r="K4170" t="s">
        <v>137</v>
      </c>
      <c r="L4170" t="s">
        <v>12073</v>
      </c>
      <c r="M4170" t="s">
        <v>12074</v>
      </c>
      <c r="N4170">
        <v>5.5555550000000002E-3</v>
      </c>
      <c r="O4170">
        <v>0</v>
      </c>
      <c r="P4170">
        <v>1394</v>
      </c>
      <c r="Q4170">
        <v>178</v>
      </c>
      <c r="R4170">
        <v>103</v>
      </c>
      <c r="S4170">
        <v>17</v>
      </c>
      <c r="T4170">
        <v>186</v>
      </c>
      <c r="U4170">
        <v>1</v>
      </c>
      <c r="V4170">
        <v>0</v>
      </c>
      <c r="W4170">
        <v>0</v>
      </c>
      <c r="X4170">
        <v>1.8060553751810902</v>
      </c>
      <c r="Y4170">
        <v>1.9533023260593116</v>
      </c>
      <c r="Z4170">
        <v>0.65900352300985532</v>
      </c>
      <c r="AA4170">
        <v>2.2294837251526336</v>
      </c>
      <c r="AB4170">
        <v>0.56480621005868314</v>
      </c>
      <c r="AC4170">
        <v>5.4106404346133334E-2</v>
      </c>
      <c r="AD4170">
        <v>0</v>
      </c>
      <c r="AE4170">
        <v>7.2667575638077082</v>
      </c>
    </row>
    <row r="4171" spans="1:31" x14ac:dyDescent="0.25">
      <c r="A4171">
        <v>1635112</v>
      </c>
      <c r="B4171">
        <v>1</v>
      </c>
      <c r="C4171" t="s">
        <v>81</v>
      </c>
      <c r="D4171" t="s">
        <v>112</v>
      </c>
      <c r="E4171" t="s">
        <v>140</v>
      </c>
      <c r="F4171" t="s">
        <v>9955</v>
      </c>
      <c r="G4171" t="s">
        <v>161</v>
      </c>
      <c r="H4171" t="s">
        <v>134</v>
      </c>
      <c r="I4171" t="s">
        <v>191</v>
      </c>
      <c r="J4171" t="s">
        <v>136</v>
      </c>
      <c r="K4171" t="s">
        <v>137</v>
      </c>
      <c r="L4171" t="s">
        <v>12072</v>
      </c>
      <c r="M4171" t="s">
        <v>12075</v>
      </c>
      <c r="N4171">
        <v>8.8888879999999993E-3</v>
      </c>
      <c r="O4171">
        <v>0</v>
      </c>
      <c r="P4171">
        <v>1112</v>
      </c>
      <c r="Q4171">
        <v>58</v>
      </c>
      <c r="R4171">
        <v>83</v>
      </c>
      <c r="S4171">
        <v>6</v>
      </c>
      <c r="T4171">
        <v>153</v>
      </c>
      <c r="U4171">
        <v>1</v>
      </c>
      <c r="V4171">
        <v>0</v>
      </c>
      <c r="W4171">
        <v>0</v>
      </c>
      <c r="X4171">
        <v>2.205073365525378</v>
      </c>
      <c r="Y4171">
        <v>0.23222898932936886</v>
      </c>
      <c r="Z4171">
        <v>0.98658924191356434</v>
      </c>
      <c r="AA4171">
        <v>3.4260068288701242</v>
      </c>
      <c r="AB4171">
        <v>0.79726754416591983</v>
      </c>
      <c r="AC4171">
        <v>8.6570246953813337E-2</v>
      </c>
      <c r="AD4171">
        <v>0</v>
      </c>
      <c r="AE4171">
        <v>7.7337362167581682</v>
      </c>
    </row>
    <row r="4172" spans="1:31" x14ac:dyDescent="0.25">
      <c r="A4172">
        <v>1635119</v>
      </c>
      <c r="B4172">
        <v>1</v>
      </c>
      <c r="C4172" t="s">
        <v>80</v>
      </c>
      <c r="D4172" t="s">
        <v>83</v>
      </c>
      <c r="E4172" t="s">
        <v>362</v>
      </c>
      <c r="F4172" t="s">
        <v>6586</v>
      </c>
      <c r="G4172" t="s">
        <v>180</v>
      </c>
      <c r="H4172" t="s">
        <v>149</v>
      </c>
      <c r="I4172" t="s">
        <v>135</v>
      </c>
      <c r="J4172" t="s">
        <v>136</v>
      </c>
      <c r="K4172" t="s">
        <v>137</v>
      </c>
      <c r="L4172" t="s">
        <v>12076</v>
      </c>
      <c r="M4172" t="s">
        <v>12077</v>
      </c>
      <c r="N4172">
        <v>9.6444444439999995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13</v>
      </c>
      <c r="U4172">
        <v>0</v>
      </c>
      <c r="V4172">
        <v>3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313.87712109855869</v>
      </c>
      <c r="AC4172">
        <v>0</v>
      </c>
      <c r="AD4172">
        <v>114.75070981316384</v>
      </c>
      <c r="AE4172">
        <v>428.62783091172253</v>
      </c>
    </row>
    <row r="4173" spans="1:31" x14ac:dyDescent="0.25">
      <c r="A4173">
        <v>1635121</v>
      </c>
      <c r="B4173">
        <v>1</v>
      </c>
      <c r="C4173" t="s">
        <v>80</v>
      </c>
      <c r="D4173" t="s">
        <v>96</v>
      </c>
      <c r="E4173" t="s">
        <v>152</v>
      </c>
      <c r="F4173" t="s">
        <v>12078</v>
      </c>
      <c r="G4173" t="s">
        <v>154</v>
      </c>
      <c r="H4173" t="s">
        <v>149</v>
      </c>
      <c r="I4173" t="s">
        <v>135</v>
      </c>
      <c r="J4173" t="s">
        <v>136</v>
      </c>
      <c r="K4173" t="s">
        <v>137</v>
      </c>
      <c r="L4173" t="s">
        <v>12079</v>
      </c>
      <c r="M4173" t="s">
        <v>12080</v>
      </c>
      <c r="N4173">
        <v>2.1800000000000002</v>
      </c>
      <c r="O4173">
        <v>0</v>
      </c>
      <c r="P4173">
        <v>2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0.83759065237533004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0.83759065237533004</v>
      </c>
    </row>
    <row r="4174" spans="1:31" x14ac:dyDescent="0.25">
      <c r="A4174">
        <v>1635122</v>
      </c>
      <c r="B4174">
        <v>1</v>
      </c>
      <c r="C4174" t="s">
        <v>80</v>
      </c>
      <c r="D4174" t="s">
        <v>100</v>
      </c>
      <c r="E4174" t="s">
        <v>178</v>
      </c>
      <c r="F4174" t="s">
        <v>12081</v>
      </c>
      <c r="G4174" t="s">
        <v>1115</v>
      </c>
      <c r="H4174" t="s">
        <v>149</v>
      </c>
      <c r="I4174" t="s">
        <v>135</v>
      </c>
      <c r="J4174" t="s">
        <v>136</v>
      </c>
      <c r="K4174" t="s">
        <v>137</v>
      </c>
      <c r="L4174" t="s">
        <v>12082</v>
      </c>
      <c r="M4174" t="s">
        <v>12083</v>
      </c>
      <c r="N4174">
        <v>2.258611111</v>
      </c>
      <c r="O4174">
        <v>0</v>
      </c>
      <c r="P4174">
        <v>28</v>
      </c>
      <c r="Q4174">
        <v>0</v>
      </c>
      <c r="R4174">
        <v>1</v>
      </c>
      <c r="S4174">
        <v>0</v>
      </c>
      <c r="T4174">
        <v>2</v>
      </c>
      <c r="U4174">
        <v>0</v>
      </c>
      <c r="V4174">
        <v>0</v>
      </c>
      <c r="W4174">
        <v>0</v>
      </c>
      <c r="X4174">
        <v>22.917189941310063</v>
      </c>
      <c r="Y4174">
        <v>0</v>
      </c>
      <c r="Z4174">
        <v>1.2226989961981669E-2</v>
      </c>
      <c r="AA4174">
        <v>0</v>
      </c>
      <c r="AB4174">
        <v>1.3532572772983791</v>
      </c>
      <c r="AC4174">
        <v>0</v>
      </c>
      <c r="AD4174">
        <v>0</v>
      </c>
      <c r="AE4174">
        <v>24.282674208570423</v>
      </c>
    </row>
    <row r="4175" spans="1:31" x14ac:dyDescent="0.25">
      <c r="A4175">
        <v>1635123</v>
      </c>
      <c r="B4175">
        <v>1</v>
      </c>
      <c r="C4175" t="s">
        <v>81</v>
      </c>
      <c r="D4175" t="s">
        <v>117</v>
      </c>
      <c r="E4175" t="s">
        <v>131</v>
      </c>
      <c r="F4175" t="s">
        <v>12084</v>
      </c>
      <c r="G4175" t="s">
        <v>142</v>
      </c>
      <c r="H4175" t="s">
        <v>134</v>
      </c>
      <c r="I4175" t="s">
        <v>135</v>
      </c>
      <c r="J4175" t="s">
        <v>136</v>
      </c>
      <c r="K4175" t="s">
        <v>143</v>
      </c>
      <c r="L4175" t="s">
        <v>12085</v>
      </c>
      <c r="M4175" t="s">
        <v>12086</v>
      </c>
      <c r="N4175">
        <v>1.5081369440000001</v>
      </c>
      <c r="O4175">
        <v>0</v>
      </c>
      <c r="P4175">
        <v>1</v>
      </c>
      <c r="Q4175">
        <v>0</v>
      </c>
      <c r="R4175">
        <v>0</v>
      </c>
      <c r="S4175">
        <v>1</v>
      </c>
      <c r="T4175">
        <v>8</v>
      </c>
      <c r="U4175">
        <v>0</v>
      </c>
      <c r="V4175">
        <v>0</v>
      </c>
      <c r="W4175">
        <v>0</v>
      </c>
      <c r="X4175">
        <v>5.0879587273748426</v>
      </c>
      <c r="Y4175">
        <v>0</v>
      </c>
      <c r="Z4175">
        <v>0</v>
      </c>
      <c r="AA4175">
        <v>3.1425075228898001</v>
      </c>
      <c r="AB4175">
        <v>17.360470423582871</v>
      </c>
      <c r="AC4175">
        <v>0</v>
      </c>
      <c r="AD4175">
        <v>0</v>
      </c>
      <c r="AE4175">
        <v>25.590936673847516</v>
      </c>
    </row>
    <row r="4176" spans="1:31" x14ac:dyDescent="0.25">
      <c r="A4176">
        <v>1635126</v>
      </c>
      <c r="B4176">
        <v>1</v>
      </c>
      <c r="C4176" t="s">
        <v>80</v>
      </c>
      <c r="D4176" t="s">
        <v>83</v>
      </c>
      <c r="E4176" t="s">
        <v>131</v>
      </c>
      <c r="F4176" t="s">
        <v>12087</v>
      </c>
      <c r="G4176" t="s">
        <v>161</v>
      </c>
      <c r="H4176" t="s">
        <v>134</v>
      </c>
      <c r="I4176" t="s">
        <v>135</v>
      </c>
      <c r="J4176" t="s">
        <v>136</v>
      </c>
      <c r="K4176" t="s">
        <v>137</v>
      </c>
      <c r="L4176" t="s">
        <v>12088</v>
      </c>
      <c r="M4176" t="s">
        <v>12089</v>
      </c>
      <c r="N4176">
        <v>0.16388888800000001</v>
      </c>
      <c r="O4176">
        <v>1</v>
      </c>
      <c r="P4176">
        <v>6629</v>
      </c>
      <c r="Q4176">
        <v>0</v>
      </c>
      <c r="R4176">
        <v>0</v>
      </c>
      <c r="S4176">
        <v>39</v>
      </c>
      <c r="T4176">
        <v>2086</v>
      </c>
      <c r="U4176">
        <v>6</v>
      </c>
      <c r="V4176">
        <v>25</v>
      </c>
      <c r="W4176">
        <v>1.0923443802886834</v>
      </c>
      <c r="X4176">
        <v>359.13647799806756</v>
      </c>
      <c r="Y4176">
        <v>0</v>
      </c>
      <c r="Z4176">
        <v>0</v>
      </c>
      <c r="AA4176">
        <v>188.99081441037248</v>
      </c>
      <c r="AB4176">
        <v>503.9370115667603</v>
      </c>
      <c r="AC4176">
        <v>37.405664857936628</v>
      </c>
      <c r="AD4176">
        <v>128.50214949065111</v>
      </c>
      <c r="AE4176">
        <v>1219.064462704077</v>
      </c>
    </row>
    <row r="4177" spans="1:31" x14ac:dyDescent="0.25">
      <c r="A4177">
        <v>1635129</v>
      </c>
      <c r="B4177">
        <v>1</v>
      </c>
      <c r="C4177" t="s">
        <v>80</v>
      </c>
      <c r="D4177" t="s">
        <v>96</v>
      </c>
      <c r="E4177" t="s">
        <v>152</v>
      </c>
      <c r="F4177" t="s">
        <v>12090</v>
      </c>
      <c r="G4177" t="s">
        <v>154</v>
      </c>
      <c r="H4177" t="s">
        <v>149</v>
      </c>
      <c r="I4177" t="s">
        <v>135</v>
      </c>
      <c r="J4177" t="s">
        <v>136</v>
      </c>
      <c r="K4177" t="s">
        <v>137</v>
      </c>
      <c r="L4177" t="s">
        <v>12091</v>
      </c>
      <c r="M4177" t="s">
        <v>12092</v>
      </c>
      <c r="N4177">
        <v>3.0366666659999999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1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0.1710169488900122</v>
      </c>
      <c r="AC4177">
        <v>0</v>
      </c>
      <c r="AD4177">
        <v>0</v>
      </c>
      <c r="AE4177">
        <v>0.1710169488900122</v>
      </c>
    </row>
    <row r="4178" spans="1:31" x14ac:dyDescent="0.25">
      <c r="A4178">
        <v>1635133</v>
      </c>
      <c r="B4178">
        <v>1</v>
      </c>
      <c r="C4178" t="s">
        <v>80</v>
      </c>
      <c r="D4178" t="s">
        <v>83</v>
      </c>
      <c r="E4178" t="s">
        <v>642</v>
      </c>
      <c r="F4178" t="s">
        <v>12093</v>
      </c>
      <c r="G4178" t="s">
        <v>161</v>
      </c>
      <c r="H4178" t="s">
        <v>134</v>
      </c>
      <c r="I4178" t="s">
        <v>135</v>
      </c>
      <c r="J4178" t="s">
        <v>136</v>
      </c>
      <c r="K4178" t="s">
        <v>137</v>
      </c>
      <c r="L4178" t="s">
        <v>12094</v>
      </c>
      <c r="M4178" t="s">
        <v>12095</v>
      </c>
      <c r="N4178">
        <v>1.285555555</v>
      </c>
      <c r="O4178">
        <v>1</v>
      </c>
      <c r="P4178">
        <v>8137</v>
      </c>
      <c r="Q4178">
        <v>0</v>
      </c>
      <c r="R4178">
        <v>0</v>
      </c>
      <c r="S4178">
        <v>42</v>
      </c>
      <c r="T4178">
        <v>3954</v>
      </c>
      <c r="U4178">
        <v>6</v>
      </c>
      <c r="V4178">
        <v>25</v>
      </c>
      <c r="W4178">
        <v>8.3819610175221584</v>
      </c>
      <c r="X4178">
        <v>3479.0728551425764</v>
      </c>
      <c r="Y4178">
        <v>0</v>
      </c>
      <c r="Z4178">
        <v>0</v>
      </c>
      <c r="AA4178">
        <v>3484.5759143769542</v>
      </c>
      <c r="AB4178">
        <v>7592.9587863186462</v>
      </c>
      <c r="AC4178">
        <v>274.97025181377018</v>
      </c>
      <c r="AD4178">
        <v>940.80412607649259</v>
      </c>
      <c r="AE4178">
        <v>15780.763894745964</v>
      </c>
    </row>
    <row r="4179" spans="1:31" x14ac:dyDescent="0.25">
      <c r="A4179">
        <v>1635135</v>
      </c>
      <c r="B4179">
        <v>1</v>
      </c>
      <c r="C4179" t="s">
        <v>81</v>
      </c>
      <c r="D4179" t="s">
        <v>115</v>
      </c>
      <c r="E4179" t="s">
        <v>131</v>
      </c>
      <c r="F4179" t="s">
        <v>12096</v>
      </c>
      <c r="G4179" t="s">
        <v>161</v>
      </c>
      <c r="H4179" t="s">
        <v>134</v>
      </c>
      <c r="I4179" t="s">
        <v>135</v>
      </c>
      <c r="J4179" t="s">
        <v>136</v>
      </c>
      <c r="K4179" t="s">
        <v>137</v>
      </c>
      <c r="L4179" t="s">
        <v>12097</v>
      </c>
      <c r="M4179" t="s">
        <v>12098</v>
      </c>
      <c r="N4179">
        <v>0.696944444</v>
      </c>
      <c r="O4179">
        <v>0</v>
      </c>
      <c r="P4179">
        <v>1046</v>
      </c>
      <c r="Q4179">
        <v>0</v>
      </c>
      <c r="R4179">
        <v>8</v>
      </c>
      <c r="S4179">
        <v>8</v>
      </c>
      <c r="T4179">
        <v>266</v>
      </c>
      <c r="U4179">
        <v>3</v>
      </c>
      <c r="V4179">
        <v>1</v>
      </c>
      <c r="W4179">
        <v>0</v>
      </c>
      <c r="X4179">
        <v>117.84513971536661</v>
      </c>
      <c r="Y4179">
        <v>0</v>
      </c>
      <c r="Z4179">
        <v>1.9263530204712518</v>
      </c>
      <c r="AA4179">
        <v>64.02914052006382</v>
      </c>
      <c r="AB4179">
        <v>137.34534457937957</v>
      </c>
      <c r="AC4179">
        <v>79.27049716078065</v>
      </c>
      <c r="AD4179">
        <v>140.49973463884311</v>
      </c>
      <c r="AE4179">
        <v>540.91620963490504</v>
      </c>
    </row>
    <row r="4180" spans="1:31" x14ac:dyDescent="0.25">
      <c r="A4180">
        <v>1635138</v>
      </c>
      <c r="B4180">
        <v>1</v>
      </c>
      <c r="C4180" t="s">
        <v>80</v>
      </c>
      <c r="D4180" t="s">
        <v>111</v>
      </c>
      <c r="E4180" t="s">
        <v>178</v>
      </c>
      <c r="F4180" t="s">
        <v>12099</v>
      </c>
      <c r="G4180" t="s">
        <v>252</v>
      </c>
      <c r="H4180" t="s">
        <v>149</v>
      </c>
      <c r="I4180" t="s">
        <v>135</v>
      </c>
      <c r="J4180" t="s">
        <v>136</v>
      </c>
      <c r="K4180" t="s">
        <v>137</v>
      </c>
      <c r="L4180" t="s">
        <v>12100</v>
      </c>
      <c r="M4180" t="s">
        <v>12101</v>
      </c>
      <c r="N4180">
        <v>3.6830555550000001</v>
      </c>
      <c r="O4180">
        <v>0</v>
      </c>
      <c r="P4180">
        <v>55</v>
      </c>
      <c r="Q4180">
        <v>0</v>
      </c>
      <c r="R4180">
        <v>0</v>
      </c>
      <c r="S4180">
        <v>0</v>
      </c>
      <c r="T4180">
        <v>8</v>
      </c>
      <c r="U4180">
        <v>0</v>
      </c>
      <c r="V4180">
        <v>0</v>
      </c>
      <c r="W4180">
        <v>0</v>
      </c>
      <c r="X4180">
        <v>115.83792271706048</v>
      </c>
      <c r="Y4180">
        <v>0</v>
      </c>
      <c r="Z4180">
        <v>0</v>
      </c>
      <c r="AA4180">
        <v>0</v>
      </c>
      <c r="AB4180">
        <v>41.57513614838134</v>
      </c>
      <c r="AC4180">
        <v>0</v>
      </c>
      <c r="AD4180">
        <v>0</v>
      </c>
      <c r="AE4180">
        <v>157.41305886544183</v>
      </c>
    </row>
    <row r="4181" spans="1:31" x14ac:dyDescent="0.25">
      <c r="A4181">
        <v>1635139</v>
      </c>
      <c r="B4181">
        <v>1</v>
      </c>
      <c r="C4181" t="s">
        <v>80</v>
      </c>
      <c r="D4181" t="s">
        <v>100</v>
      </c>
      <c r="E4181" t="s">
        <v>152</v>
      </c>
      <c r="F4181" t="s">
        <v>12102</v>
      </c>
      <c r="G4181" t="s">
        <v>168</v>
      </c>
      <c r="H4181" t="s">
        <v>149</v>
      </c>
      <c r="I4181" t="s">
        <v>135</v>
      </c>
      <c r="J4181" t="s">
        <v>136</v>
      </c>
      <c r="K4181" t="s">
        <v>137</v>
      </c>
      <c r="L4181" t="s">
        <v>12103</v>
      </c>
      <c r="M4181" t="s">
        <v>12104</v>
      </c>
      <c r="N4181">
        <v>1.3644444440000001</v>
      </c>
      <c r="O4181">
        <v>0</v>
      </c>
      <c r="P4181">
        <v>7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2.6353207512455512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2.6353207512455512</v>
      </c>
    </row>
    <row r="4182" spans="1:31" x14ac:dyDescent="0.25">
      <c r="A4182">
        <v>1635141</v>
      </c>
      <c r="B4182">
        <v>1</v>
      </c>
      <c r="C4182" t="s">
        <v>81</v>
      </c>
      <c r="D4182" t="s">
        <v>118</v>
      </c>
      <c r="E4182" t="s">
        <v>178</v>
      </c>
      <c r="F4182" t="s">
        <v>12105</v>
      </c>
      <c r="G4182" t="s">
        <v>359</v>
      </c>
      <c r="H4182" t="s">
        <v>149</v>
      </c>
      <c r="I4182" t="s">
        <v>135</v>
      </c>
      <c r="J4182" t="s">
        <v>136</v>
      </c>
      <c r="K4182" t="s">
        <v>137</v>
      </c>
      <c r="L4182" t="s">
        <v>12106</v>
      </c>
      <c r="M4182" t="s">
        <v>12107</v>
      </c>
      <c r="N4182">
        <v>0.450555555</v>
      </c>
      <c r="O4182">
        <v>0</v>
      </c>
      <c r="P4182">
        <v>199</v>
      </c>
      <c r="Q4182">
        <v>0</v>
      </c>
      <c r="R4182">
        <v>0</v>
      </c>
      <c r="S4182">
        <v>0</v>
      </c>
      <c r="T4182">
        <v>2</v>
      </c>
      <c r="U4182">
        <v>0</v>
      </c>
      <c r="V4182">
        <v>0</v>
      </c>
      <c r="W4182">
        <v>0</v>
      </c>
      <c r="X4182">
        <v>27.017725854413026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27.017725854413026</v>
      </c>
    </row>
    <row r="4183" spans="1:31" x14ac:dyDescent="0.25">
      <c r="A4183">
        <v>1635142</v>
      </c>
      <c r="B4183">
        <v>1</v>
      </c>
      <c r="C4183" t="s">
        <v>80</v>
      </c>
      <c r="D4183" t="s">
        <v>96</v>
      </c>
      <c r="E4183" t="s">
        <v>152</v>
      </c>
      <c r="F4183" t="s">
        <v>12108</v>
      </c>
      <c r="G4183" t="s">
        <v>168</v>
      </c>
      <c r="H4183" t="s">
        <v>149</v>
      </c>
      <c r="I4183" t="s">
        <v>135</v>
      </c>
      <c r="J4183" t="s">
        <v>136</v>
      </c>
      <c r="K4183" t="s">
        <v>137</v>
      </c>
      <c r="L4183" t="s">
        <v>12109</v>
      </c>
      <c r="M4183" t="s">
        <v>12110</v>
      </c>
      <c r="N4183">
        <v>7.4027777769999998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1.3088032968028127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1.3088032968028127</v>
      </c>
    </row>
    <row r="4184" spans="1:31" x14ac:dyDescent="0.25">
      <c r="A4184">
        <v>1635143</v>
      </c>
      <c r="B4184">
        <v>1</v>
      </c>
      <c r="C4184" t="s">
        <v>80</v>
      </c>
      <c r="D4184" t="s">
        <v>82</v>
      </c>
      <c r="E4184" t="s">
        <v>152</v>
      </c>
      <c r="F4184" t="s">
        <v>12111</v>
      </c>
      <c r="G4184" t="s">
        <v>507</v>
      </c>
      <c r="H4184" t="s">
        <v>149</v>
      </c>
      <c r="I4184" t="s">
        <v>135</v>
      </c>
      <c r="J4184" t="s">
        <v>136</v>
      </c>
      <c r="K4184" t="s">
        <v>137</v>
      </c>
      <c r="L4184" t="s">
        <v>12112</v>
      </c>
      <c r="M4184" t="s">
        <v>12113</v>
      </c>
      <c r="N4184">
        <v>1.7122222220000001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2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7.0277758561105061</v>
      </c>
      <c r="AC4184">
        <v>0</v>
      </c>
      <c r="AD4184">
        <v>0</v>
      </c>
      <c r="AE4184">
        <v>7.0277758561105061</v>
      </c>
    </row>
    <row r="4185" spans="1:31" x14ac:dyDescent="0.25">
      <c r="A4185">
        <v>1635144</v>
      </c>
      <c r="B4185">
        <v>1</v>
      </c>
      <c r="C4185" t="s">
        <v>80</v>
      </c>
      <c r="D4185" t="s">
        <v>96</v>
      </c>
      <c r="E4185" t="s">
        <v>152</v>
      </c>
      <c r="F4185" t="s">
        <v>12114</v>
      </c>
      <c r="G4185" t="s">
        <v>168</v>
      </c>
      <c r="H4185" t="s">
        <v>149</v>
      </c>
      <c r="I4185" t="s">
        <v>135</v>
      </c>
      <c r="J4185" t="s">
        <v>136</v>
      </c>
      <c r="K4185" t="s">
        <v>137</v>
      </c>
      <c r="L4185" t="s">
        <v>12115</v>
      </c>
      <c r="M4185" t="s">
        <v>12116</v>
      </c>
      <c r="N4185">
        <v>3.861111111</v>
      </c>
      <c r="O4185">
        <v>0</v>
      </c>
      <c r="P4185">
        <v>1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1.9487793766152222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1.9487793766152222</v>
      </c>
    </row>
    <row r="4186" spans="1:31" x14ac:dyDescent="0.25">
      <c r="A4186">
        <v>1635145</v>
      </c>
      <c r="B4186">
        <v>1</v>
      </c>
      <c r="C4186" t="s">
        <v>80</v>
      </c>
      <c r="D4186" t="s">
        <v>100</v>
      </c>
      <c r="E4186" t="s">
        <v>178</v>
      </c>
      <c r="F4186" t="s">
        <v>12117</v>
      </c>
      <c r="G4186" t="s">
        <v>710</v>
      </c>
      <c r="H4186" t="s">
        <v>149</v>
      </c>
      <c r="I4186" t="s">
        <v>135</v>
      </c>
      <c r="J4186" t="s">
        <v>136</v>
      </c>
      <c r="K4186" t="s">
        <v>137</v>
      </c>
      <c r="L4186" t="s">
        <v>12118</v>
      </c>
      <c r="M4186" t="s">
        <v>12119</v>
      </c>
      <c r="N4186">
        <v>5.4641666659999997</v>
      </c>
      <c r="O4186">
        <v>0</v>
      </c>
      <c r="P4186">
        <v>12</v>
      </c>
      <c r="Q4186">
        <v>0</v>
      </c>
      <c r="R4186">
        <v>0</v>
      </c>
      <c r="S4186">
        <v>0</v>
      </c>
      <c r="T4186">
        <v>1</v>
      </c>
      <c r="U4186">
        <v>0</v>
      </c>
      <c r="V4186">
        <v>0</v>
      </c>
      <c r="W4186">
        <v>0</v>
      </c>
      <c r="X4186">
        <v>9.1864521495028999</v>
      </c>
      <c r="Y4186">
        <v>0</v>
      </c>
      <c r="Z4186">
        <v>0</v>
      </c>
      <c r="AA4186">
        <v>0</v>
      </c>
      <c r="AB4186">
        <v>1.1376260112666667E-4</v>
      </c>
      <c r="AC4186">
        <v>0</v>
      </c>
      <c r="AD4186">
        <v>0</v>
      </c>
      <c r="AE4186">
        <v>9.186565912104026</v>
      </c>
    </row>
    <row r="4187" spans="1:31" x14ac:dyDescent="0.25">
      <c r="A4187">
        <v>1635146</v>
      </c>
      <c r="B4187">
        <v>1</v>
      </c>
      <c r="C4187" t="s">
        <v>80</v>
      </c>
      <c r="D4187" t="s">
        <v>105</v>
      </c>
      <c r="E4187" t="s">
        <v>146</v>
      </c>
      <c r="F4187" t="s">
        <v>12120</v>
      </c>
      <c r="G4187" t="s">
        <v>148</v>
      </c>
      <c r="H4187" t="s">
        <v>149</v>
      </c>
      <c r="I4187" t="s">
        <v>135</v>
      </c>
      <c r="J4187" t="s">
        <v>136</v>
      </c>
      <c r="K4187" t="s">
        <v>143</v>
      </c>
      <c r="L4187" t="s">
        <v>12121</v>
      </c>
      <c r="M4187" t="s">
        <v>12122</v>
      </c>
      <c r="N4187">
        <v>5.1111305549999999</v>
      </c>
      <c r="O4187">
        <v>0</v>
      </c>
      <c r="P4187">
        <v>145</v>
      </c>
      <c r="Q4187">
        <v>0</v>
      </c>
      <c r="R4187">
        <v>0</v>
      </c>
      <c r="S4187">
        <v>0</v>
      </c>
      <c r="T4187">
        <v>23</v>
      </c>
      <c r="U4187">
        <v>0</v>
      </c>
      <c r="V4187">
        <v>0</v>
      </c>
      <c r="W4187">
        <v>0</v>
      </c>
      <c r="X4187">
        <v>264.44228274694638</v>
      </c>
      <c r="Y4187">
        <v>0</v>
      </c>
      <c r="Z4187">
        <v>0</v>
      </c>
      <c r="AA4187">
        <v>0</v>
      </c>
      <c r="AB4187">
        <v>103.29472578832846</v>
      </c>
      <c r="AC4187">
        <v>0</v>
      </c>
      <c r="AD4187">
        <v>0</v>
      </c>
      <c r="AE4187">
        <v>367.73700853527487</v>
      </c>
    </row>
    <row r="4188" spans="1:31" x14ac:dyDescent="0.25">
      <c r="A4188">
        <v>1635147</v>
      </c>
      <c r="B4188">
        <v>1</v>
      </c>
      <c r="C4188" t="s">
        <v>81</v>
      </c>
      <c r="D4188" t="s">
        <v>128</v>
      </c>
      <c r="E4188" t="s">
        <v>152</v>
      </c>
      <c r="F4188" t="s">
        <v>12123</v>
      </c>
      <c r="G4188" t="s">
        <v>154</v>
      </c>
      <c r="H4188" t="s">
        <v>149</v>
      </c>
      <c r="I4188" t="s">
        <v>135</v>
      </c>
      <c r="J4188" t="s">
        <v>136</v>
      </c>
      <c r="K4188" t="s">
        <v>137</v>
      </c>
      <c r="L4188" t="s">
        <v>12124</v>
      </c>
      <c r="M4188" t="s">
        <v>12125</v>
      </c>
      <c r="N4188">
        <v>0.55027777700000002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1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0.25095252049397138</v>
      </c>
      <c r="AC4188">
        <v>0</v>
      </c>
      <c r="AD4188">
        <v>0</v>
      </c>
      <c r="AE4188">
        <v>0.25095252049397138</v>
      </c>
    </row>
    <row r="4189" spans="1:31" x14ac:dyDescent="0.25">
      <c r="A4189">
        <v>1635149</v>
      </c>
      <c r="B4189">
        <v>1</v>
      </c>
      <c r="C4189" t="s">
        <v>80</v>
      </c>
      <c r="D4189" t="s">
        <v>100</v>
      </c>
      <c r="E4189" t="s">
        <v>152</v>
      </c>
      <c r="F4189" t="s">
        <v>12126</v>
      </c>
      <c r="G4189" t="s">
        <v>154</v>
      </c>
      <c r="H4189" t="s">
        <v>149</v>
      </c>
      <c r="I4189" t="s">
        <v>135</v>
      </c>
      <c r="J4189" t="s">
        <v>136</v>
      </c>
      <c r="K4189" t="s">
        <v>137</v>
      </c>
      <c r="L4189" t="s">
        <v>12127</v>
      </c>
      <c r="M4189" t="s">
        <v>12128</v>
      </c>
      <c r="N4189">
        <v>1.6469444440000001</v>
      </c>
      <c r="O4189">
        <v>0</v>
      </c>
      <c r="P4189">
        <v>7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5.098351587304033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5.098351587304033</v>
      </c>
    </row>
    <row r="4190" spans="1:31" x14ac:dyDescent="0.25">
      <c r="A4190">
        <v>1635150</v>
      </c>
      <c r="B4190">
        <v>1</v>
      </c>
      <c r="C4190" t="s">
        <v>80</v>
      </c>
      <c r="D4190" t="s">
        <v>108</v>
      </c>
      <c r="E4190" t="s">
        <v>178</v>
      </c>
      <c r="F4190" t="s">
        <v>9173</v>
      </c>
      <c r="G4190" t="s">
        <v>227</v>
      </c>
      <c r="H4190" t="s">
        <v>149</v>
      </c>
      <c r="I4190" t="s">
        <v>135</v>
      </c>
      <c r="J4190" t="s">
        <v>136</v>
      </c>
      <c r="K4190" t="s">
        <v>137</v>
      </c>
      <c r="L4190" t="s">
        <v>12129</v>
      </c>
      <c r="M4190" t="s">
        <v>12130</v>
      </c>
      <c r="N4190">
        <v>1.0055555549999999</v>
      </c>
      <c r="O4190">
        <v>0</v>
      </c>
      <c r="P4190">
        <v>5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0.28997295572242671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0.28997295572242671</v>
      </c>
    </row>
    <row r="4191" spans="1:31" x14ac:dyDescent="0.25">
      <c r="A4191">
        <v>1635151</v>
      </c>
      <c r="B4191">
        <v>1</v>
      </c>
      <c r="C4191" t="s">
        <v>81</v>
      </c>
      <c r="D4191" t="s">
        <v>119</v>
      </c>
      <c r="E4191" t="s">
        <v>204</v>
      </c>
      <c r="F4191" t="s">
        <v>205</v>
      </c>
      <c r="G4191" t="s">
        <v>161</v>
      </c>
      <c r="H4191" t="s">
        <v>134</v>
      </c>
      <c r="I4191" t="s">
        <v>191</v>
      </c>
      <c r="J4191" t="s">
        <v>136</v>
      </c>
      <c r="K4191" t="s">
        <v>137</v>
      </c>
      <c r="L4191" t="s">
        <v>12131</v>
      </c>
      <c r="M4191" t="s">
        <v>12132</v>
      </c>
      <c r="N4191">
        <v>6.3888879999999997E-3</v>
      </c>
      <c r="O4191">
        <v>0</v>
      </c>
      <c r="P4191">
        <v>1650</v>
      </c>
      <c r="Q4191">
        <v>102</v>
      </c>
      <c r="R4191">
        <v>359</v>
      </c>
      <c r="S4191">
        <v>7</v>
      </c>
      <c r="T4191">
        <v>88</v>
      </c>
      <c r="U4191">
        <v>0</v>
      </c>
      <c r="V4191">
        <v>0</v>
      </c>
      <c r="W4191">
        <v>0</v>
      </c>
      <c r="X4191">
        <v>1.6033660648959507</v>
      </c>
      <c r="Y4191">
        <v>0.29410413298785026</v>
      </c>
      <c r="Z4191">
        <v>0.65178123511476616</v>
      </c>
      <c r="AA4191">
        <v>0.36941990308074585</v>
      </c>
      <c r="AB4191">
        <v>0.40486992560200119</v>
      </c>
      <c r="AC4191">
        <v>0</v>
      </c>
      <c r="AD4191">
        <v>0</v>
      </c>
      <c r="AE4191">
        <v>3.3235412616813145</v>
      </c>
    </row>
    <row r="4192" spans="1:31" x14ac:dyDescent="0.25">
      <c r="A4192">
        <v>1635152</v>
      </c>
      <c r="B4192">
        <v>1</v>
      </c>
      <c r="C4192" t="s">
        <v>80</v>
      </c>
      <c r="D4192" t="s">
        <v>100</v>
      </c>
      <c r="E4192" t="s">
        <v>131</v>
      </c>
      <c r="F4192" t="s">
        <v>12133</v>
      </c>
      <c r="G4192" t="s">
        <v>148</v>
      </c>
      <c r="H4192" t="s">
        <v>134</v>
      </c>
      <c r="I4192" t="s">
        <v>135</v>
      </c>
      <c r="J4192" t="s">
        <v>136</v>
      </c>
      <c r="K4192" t="s">
        <v>143</v>
      </c>
      <c r="L4192" t="s">
        <v>12134</v>
      </c>
      <c r="M4192" t="s">
        <v>12135</v>
      </c>
      <c r="N4192">
        <v>4.9819444439999998</v>
      </c>
      <c r="O4192">
        <v>0</v>
      </c>
      <c r="P4192">
        <v>27</v>
      </c>
      <c r="Q4192">
        <v>0</v>
      </c>
      <c r="R4192">
        <v>48</v>
      </c>
      <c r="S4192">
        <v>0</v>
      </c>
      <c r="T4192">
        <v>7</v>
      </c>
      <c r="U4192">
        <v>0</v>
      </c>
      <c r="V4192">
        <v>0</v>
      </c>
      <c r="W4192">
        <v>0</v>
      </c>
      <c r="X4192">
        <v>31.728848235539594</v>
      </c>
      <c r="Y4192">
        <v>0</v>
      </c>
      <c r="Z4192">
        <v>42.618719154110948</v>
      </c>
      <c r="AA4192">
        <v>0</v>
      </c>
      <c r="AB4192">
        <v>93.666500028041426</v>
      </c>
      <c r="AC4192">
        <v>0</v>
      </c>
      <c r="AD4192">
        <v>0</v>
      </c>
      <c r="AE4192">
        <v>168.01406741769199</v>
      </c>
    </row>
    <row r="4193" spans="1:31" x14ac:dyDescent="0.25">
      <c r="A4193">
        <v>1635154</v>
      </c>
      <c r="B4193">
        <v>1</v>
      </c>
      <c r="C4193" t="s">
        <v>80</v>
      </c>
      <c r="D4193" t="s">
        <v>97</v>
      </c>
      <c r="E4193" t="s">
        <v>362</v>
      </c>
      <c r="F4193" t="s">
        <v>12136</v>
      </c>
      <c r="G4193" t="s">
        <v>3361</v>
      </c>
      <c r="H4193" t="s">
        <v>149</v>
      </c>
      <c r="I4193" t="s">
        <v>135</v>
      </c>
      <c r="J4193" t="s">
        <v>136</v>
      </c>
      <c r="K4193" t="s">
        <v>137</v>
      </c>
      <c r="L4193" t="s">
        <v>12137</v>
      </c>
      <c r="M4193" t="s">
        <v>12138</v>
      </c>
      <c r="N4193">
        <v>1.963333333</v>
      </c>
      <c r="O4193">
        <v>0</v>
      </c>
      <c r="P4193">
        <v>4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1.0011874157483469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1.0011874157483469</v>
      </c>
    </row>
    <row r="4194" spans="1:31" x14ac:dyDescent="0.25">
      <c r="A4194">
        <v>1635155</v>
      </c>
      <c r="B4194">
        <v>1</v>
      </c>
      <c r="C4194" t="s">
        <v>80</v>
      </c>
      <c r="D4194" t="s">
        <v>94</v>
      </c>
      <c r="E4194" t="s">
        <v>152</v>
      </c>
      <c r="F4194" t="s">
        <v>11953</v>
      </c>
      <c r="G4194" t="s">
        <v>168</v>
      </c>
      <c r="H4194" t="s">
        <v>149</v>
      </c>
      <c r="I4194" t="s">
        <v>135</v>
      </c>
      <c r="J4194" t="s">
        <v>136</v>
      </c>
      <c r="K4194" t="s">
        <v>137</v>
      </c>
      <c r="L4194" t="s">
        <v>12139</v>
      </c>
      <c r="M4194" t="s">
        <v>12140</v>
      </c>
      <c r="N4194">
        <v>6.8263888880000003</v>
      </c>
      <c r="O4194">
        <v>0</v>
      </c>
      <c r="P4194">
        <v>7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11.81720365404713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11.81720365404713</v>
      </c>
    </row>
    <row r="4195" spans="1:31" x14ac:dyDescent="0.25">
      <c r="A4195">
        <v>1635158</v>
      </c>
      <c r="B4195">
        <v>1</v>
      </c>
      <c r="C4195" t="s">
        <v>80</v>
      </c>
      <c r="D4195" t="s">
        <v>107</v>
      </c>
      <c r="E4195" t="s">
        <v>178</v>
      </c>
      <c r="F4195" t="s">
        <v>12141</v>
      </c>
      <c r="G4195" t="s">
        <v>403</v>
      </c>
      <c r="H4195" t="s">
        <v>149</v>
      </c>
      <c r="I4195" t="s">
        <v>135</v>
      </c>
      <c r="J4195" t="s">
        <v>136</v>
      </c>
      <c r="K4195" t="s">
        <v>137</v>
      </c>
      <c r="L4195" t="s">
        <v>12142</v>
      </c>
      <c r="M4195" t="s">
        <v>12143</v>
      </c>
      <c r="N4195">
        <v>0.72194444400000002</v>
      </c>
      <c r="O4195">
        <v>0</v>
      </c>
      <c r="P4195">
        <v>21</v>
      </c>
      <c r="Q4195">
        <v>0</v>
      </c>
      <c r="R4195">
        <v>0</v>
      </c>
      <c r="S4195">
        <v>0</v>
      </c>
      <c r="T4195">
        <v>1</v>
      </c>
      <c r="U4195">
        <v>0</v>
      </c>
      <c r="V4195">
        <v>0</v>
      </c>
      <c r="W4195">
        <v>0</v>
      </c>
      <c r="X4195">
        <v>1.0300803824085665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1.0300803824085665</v>
      </c>
    </row>
    <row r="4196" spans="1:31" x14ac:dyDescent="0.25">
      <c r="A4196">
        <v>1635160</v>
      </c>
      <c r="B4196">
        <v>1</v>
      </c>
      <c r="C4196" t="s">
        <v>80</v>
      </c>
      <c r="D4196" t="s">
        <v>103</v>
      </c>
      <c r="E4196" t="s">
        <v>204</v>
      </c>
      <c r="F4196" t="s">
        <v>12144</v>
      </c>
      <c r="G4196" t="s">
        <v>161</v>
      </c>
      <c r="H4196" t="s">
        <v>134</v>
      </c>
      <c r="I4196" t="s">
        <v>135</v>
      </c>
      <c r="J4196" t="s">
        <v>136</v>
      </c>
      <c r="K4196" t="s">
        <v>137</v>
      </c>
      <c r="L4196" t="s">
        <v>12145</v>
      </c>
      <c r="M4196" t="s">
        <v>12146</v>
      </c>
      <c r="N4196">
        <v>0.51333333299999995</v>
      </c>
      <c r="O4196">
        <v>0</v>
      </c>
      <c r="P4196">
        <v>262</v>
      </c>
      <c r="Q4196">
        <v>0</v>
      </c>
      <c r="R4196">
        <v>51</v>
      </c>
      <c r="S4196">
        <v>0</v>
      </c>
      <c r="T4196">
        <v>62</v>
      </c>
      <c r="U4196">
        <v>2</v>
      </c>
      <c r="V4196">
        <v>0</v>
      </c>
      <c r="W4196">
        <v>0</v>
      </c>
      <c r="X4196">
        <v>32.60560901933701</v>
      </c>
      <c r="Y4196">
        <v>0</v>
      </c>
      <c r="Z4196">
        <v>17.16714669948637</v>
      </c>
      <c r="AA4196">
        <v>0</v>
      </c>
      <c r="AB4196">
        <v>95.204240138900545</v>
      </c>
      <c r="AC4196">
        <v>27.012531597962241</v>
      </c>
      <c r="AD4196">
        <v>0</v>
      </c>
      <c r="AE4196">
        <v>171.98952745568616</v>
      </c>
    </row>
    <row r="4197" spans="1:31" x14ac:dyDescent="0.25">
      <c r="A4197">
        <v>1635161</v>
      </c>
      <c r="B4197">
        <v>1</v>
      </c>
      <c r="C4197" t="s">
        <v>80</v>
      </c>
      <c r="D4197" t="s">
        <v>105</v>
      </c>
      <c r="E4197" t="s">
        <v>152</v>
      </c>
      <c r="F4197" t="s">
        <v>12147</v>
      </c>
      <c r="G4197" t="s">
        <v>154</v>
      </c>
      <c r="H4197" t="s">
        <v>149</v>
      </c>
      <c r="I4197" t="s">
        <v>135</v>
      </c>
      <c r="J4197" t="s">
        <v>136</v>
      </c>
      <c r="K4197" t="s">
        <v>137</v>
      </c>
      <c r="L4197" t="s">
        <v>12148</v>
      </c>
      <c r="M4197" t="s">
        <v>12149</v>
      </c>
      <c r="N4197">
        <v>1.4063888879999999</v>
      </c>
      <c r="O4197">
        <v>0</v>
      </c>
      <c r="P4197">
        <v>5</v>
      </c>
      <c r="Q4197">
        <v>0</v>
      </c>
      <c r="R4197">
        <v>0</v>
      </c>
      <c r="S4197">
        <v>0</v>
      </c>
      <c r="T4197">
        <v>2</v>
      </c>
      <c r="U4197">
        <v>0</v>
      </c>
      <c r="V4197">
        <v>0</v>
      </c>
      <c r="W4197">
        <v>0</v>
      </c>
      <c r="X4197">
        <v>2.5075256163787931</v>
      </c>
      <c r="Y4197">
        <v>0</v>
      </c>
      <c r="Z4197">
        <v>0</v>
      </c>
      <c r="AA4197">
        <v>0</v>
      </c>
      <c r="AB4197">
        <v>3.7725476553873909</v>
      </c>
      <c r="AC4197">
        <v>0</v>
      </c>
      <c r="AD4197">
        <v>0</v>
      </c>
      <c r="AE4197">
        <v>6.2800732717661845</v>
      </c>
    </row>
    <row r="4198" spans="1:31" x14ac:dyDescent="0.25">
      <c r="A4198">
        <v>1635162</v>
      </c>
      <c r="B4198">
        <v>1</v>
      </c>
      <c r="C4198" t="s">
        <v>80</v>
      </c>
      <c r="D4198" t="s">
        <v>104</v>
      </c>
      <c r="E4198" t="s">
        <v>152</v>
      </c>
      <c r="F4198" t="s">
        <v>12150</v>
      </c>
      <c r="G4198" t="s">
        <v>231</v>
      </c>
      <c r="H4198" t="s">
        <v>149</v>
      </c>
      <c r="I4198" t="s">
        <v>135</v>
      </c>
      <c r="J4198" t="s">
        <v>136</v>
      </c>
      <c r="K4198" t="s">
        <v>137</v>
      </c>
      <c r="L4198" t="s">
        <v>12151</v>
      </c>
      <c r="M4198" t="s">
        <v>12152</v>
      </c>
      <c r="N4198">
        <v>3.3875000000000002</v>
      </c>
      <c r="O4198">
        <v>0</v>
      </c>
      <c r="P4198">
        <v>1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0.31532781356702499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0.31532781356702499</v>
      </c>
    </row>
    <row r="4199" spans="1:31" x14ac:dyDescent="0.25">
      <c r="A4199">
        <v>1635163</v>
      </c>
      <c r="B4199">
        <v>1</v>
      </c>
      <c r="C4199" t="s">
        <v>81</v>
      </c>
      <c r="D4199" t="s">
        <v>128</v>
      </c>
      <c r="E4199" t="s">
        <v>131</v>
      </c>
      <c r="F4199" t="s">
        <v>12153</v>
      </c>
      <c r="G4199" t="s">
        <v>148</v>
      </c>
      <c r="H4199" t="s">
        <v>134</v>
      </c>
      <c r="I4199" t="s">
        <v>135</v>
      </c>
      <c r="J4199" t="s">
        <v>136</v>
      </c>
      <c r="K4199" t="s">
        <v>143</v>
      </c>
      <c r="L4199" t="s">
        <v>12154</v>
      </c>
      <c r="M4199" t="s">
        <v>12155</v>
      </c>
      <c r="N4199">
        <v>5.9786822219999998</v>
      </c>
      <c r="O4199">
        <v>2</v>
      </c>
      <c r="P4199">
        <v>226</v>
      </c>
      <c r="Q4199">
        <v>16</v>
      </c>
      <c r="R4199">
        <v>9</v>
      </c>
      <c r="S4199">
        <v>2</v>
      </c>
      <c r="T4199">
        <v>8</v>
      </c>
      <c r="U4199">
        <v>0</v>
      </c>
      <c r="V4199">
        <v>0</v>
      </c>
      <c r="W4199">
        <v>112.83945093582844</v>
      </c>
      <c r="X4199">
        <v>122.42216575597121</v>
      </c>
      <c r="Y4199">
        <v>22.317375248416145</v>
      </c>
      <c r="Z4199">
        <v>10.218498930617272</v>
      </c>
      <c r="AA4199">
        <v>26.422371945184313</v>
      </c>
      <c r="AB4199">
        <v>30.801509238631752</v>
      </c>
      <c r="AC4199">
        <v>0</v>
      </c>
      <c r="AD4199">
        <v>0</v>
      </c>
      <c r="AE4199">
        <v>325.02137205464913</v>
      </c>
    </row>
    <row r="4200" spans="1:31" x14ac:dyDescent="0.25">
      <c r="A4200">
        <v>1635164</v>
      </c>
      <c r="B4200">
        <v>1</v>
      </c>
      <c r="C4200" t="s">
        <v>80</v>
      </c>
      <c r="D4200" t="s">
        <v>90</v>
      </c>
      <c r="E4200" t="s">
        <v>152</v>
      </c>
      <c r="F4200" t="s">
        <v>12156</v>
      </c>
      <c r="G4200" t="s">
        <v>154</v>
      </c>
      <c r="H4200" t="s">
        <v>149</v>
      </c>
      <c r="I4200" t="s">
        <v>135</v>
      </c>
      <c r="J4200" t="s">
        <v>136</v>
      </c>
      <c r="K4200" t="s">
        <v>137</v>
      </c>
      <c r="L4200" t="s">
        <v>12157</v>
      </c>
      <c r="M4200" t="s">
        <v>12158</v>
      </c>
      <c r="N4200">
        <v>9.7997222219999998</v>
      </c>
      <c r="O4200">
        <v>0</v>
      </c>
      <c r="P4200">
        <v>18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56.044589194289046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56.044589194289046</v>
      </c>
    </row>
    <row r="4201" spans="1:31" x14ac:dyDescent="0.25">
      <c r="A4201">
        <v>1635165</v>
      </c>
      <c r="B4201">
        <v>1</v>
      </c>
      <c r="C4201" t="s">
        <v>80</v>
      </c>
      <c r="D4201" t="s">
        <v>92</v>
      </c>
      <c r="E4201" t="s">
        <v>146</v>
      </c>
      <c r="F4201" t="s">
        <v>12159</v>
      </c>
      <c r="G4201" t="s">
        <v>260</v>
      </c>
      <c r="H4201" t="s">
        <v>149</v>
      </c>
      <c r="I4201" t="s">
        <v>135</v>
      </c>
      <c r="J4201" t="s">
        <v>136</v>
      </c>
      <c r="K4201" t="s">
        <v>137</v>
      </c>
      <c r="L4201" t="s">
        <v>12160</v>
      </c>
      <c r="M4201" t="s">
        <v>12161</v>
      </c>
      <c r="N4201">
        <v>1.163333333</v>
      </c>
      <c r="O4201">
        <v>0</v>
      </c>
      <c r="P4201">
        <v>30</v>
      </c>
      <c r="Q4201">
        <v>0</v>
      </c>
      <c r="R4201">
        <v>25</v>
      </c>
      <c r="S4201">
        <v>0</v>
      </c>
      <c r="T4201">
        <v>2</v>
      </c>
      <c r="U4201">
        <v>0</v>
      </c>
      <c r="V4201">
        <v>0</v>
      </c>
      <c r="W4201">
        <v>0</v>
      </c>
      <c r="X4201">
        <v>13.935640720600421</v>
      </c>
      <c r="Y4201">
        <v>0</v>
      </c>
      <c r="Z4201">
        <v>5.0935443229622797</v>
      </c>
      <c r="AA4201">
        <v>0</v>
      </c>
      <c r="AB4201">
        <v>2.6323312018852327</v>
      </c>
      <c r="AC4201">
        <v>0</v>
      </c>
      <c r="AD4201">
        <v>0</v>
      </c>
      <c r="AE4201">
        <v>21.661516245447935</v>
      </c>
    </row>
    <row r="4202" spans="1:31" x14ac:dyDescent="0.25">
      <c r="A4202">
        <v>1635166</v>
      </c>
      <c r="B4202">
        <v>1</v>
      </c>
      <c r="C4202" t="s">
        <v>81</v>
      </c>
      <c r="D4202" t="s">
        <v>127</v>
      </c>
      <c r="E4202" t="s">
        <v>178</v>
      </c>
      <c r="F4202" t="s">
        <v>12162</v>
      </c>
      <c r="G4202" t="s">
        <v>227</v>
      </c>
      <c r="H4202" t="s">
        <v>149</v>
      </c>
      <c r="I4202" t="s">
        <v>135</v>
      </c>
      <c r="J4202" t="s">
        <v>136</v>
      </c>
      <c r="K4202" t="s">
        <v>137</v>
      </c>
      <c r="L4202" t="s">
        <v>12163</v>
      </c>
      <c r="M4202" t="s">
        <v>12164</v>
      </c>
      <c r="N4202">
        <v>4.6033333330000001</v>
      </c>
      <c r="O4202">
        <v>0</v>
      </c>
      <c r="P4202">
        <v>3</v>
      </c>
      <c r="Q4202">
        <v>0</v>
      </c>
      <c r="R4202">
        <v>1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1.4526132151358335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1.4526132151358335</v>
      </c>
    </row>
    <row r="4203" spans="1:31" x14ac:dyDescent="0.25">
      <c r="A4203">
        <v>1635168</v>
      </c>
      <c r="B4203">
        <v>1</v>
      </c>
      <c r="C4203" t="s">
        <v>80</v>
      </c>
      <c r="D4203" t="s">
        <v>84</v>
      </c>
      <c r="E4203" t="s">
        <v>152</v>
      </c>
      <c r="F4203" t="s">
        <v>12165</v>
      </c>
      <c r="G4203" t="s">
        <v>507</v>
      </c>
      <c r="H4203" t="s">
        <v>149</v>
      </c>
      <c r="I4203" t="s">
        <v>135</v>
      </c>
      <c r="J4203" t="s">
        <v>136</v>
      </c>
      <c r="K4203" t="s">
        <v>137</v>
      </c>
      <c r="L4203" t="s">
        <v>12166</v>
      </c>
      <c r="M4203" t="s">
        <v>12167</v>
      </c>
      <c r="N4203">
        <v>0.73611111100000004</v>
      </c>
      <c r="O4203">
        <v>0</v>
      </c>
      <c r="P4203">
        <v>7</v>
      </c>
      <c r="Q4203">
        <v>0</v>
      </c>
      <c r="R4203">
        <v>0</v>
      </c>
      <c r="S4203">
        <v>0</v>
      </c>
      <c r="T4203">
        <v>2</v>
      </c>
      <c r="U4203">
        <v>0</v>
      </c>
      <c r="V4203">
        <v>0</v>
      </c>
      <c r="W4203">
        <v>0</v>
      </c>
      <c r="X4203">
        <v>0.85687303456229191</v>
      </c>
      <c r="Y4203">
        <v>0</v>
      </c>
      <c r="Z4203">
        <v>0</v>
      </c>
      <c r="AA4203">
        <v>0</v>
      </c>
      <c r="AB4203">
        <v>2.4804220093416531</v>
      </c>
      <c r="AC4203">
        <v>0</v>
      </c>
      <c r="AD4203">
        <v>0</v>
      </c>
      <c r="AE4203">
        <v>3.337295043903945</v>
      </c>
    </row>
    <row r="4204" spans="1:31" x14ac:dyDescent="0.25">
      <c r="A4204">
        <v>1635170</v>
      </c>
      <c r="B4204">
        <v>1</v>
      </c>
      <c r="C4204" t="s">
        <v>80</v>
      </c>
      <c r="D4204" t="s">
        <v>107</v>
      </c>
      <c r="E4204" t="s">
        <v>152</v>
      </c>
      <c r="F4204" t="s">
        <v>12168</v>
      </c>
      <c r="G4204" t="s">
        <v>154</v>
      </c>
      <c r="H4204" t="s">
        <v>149</v>
      </c>
      <c r="I4204" t="s">
        <v>135</v>
      </c>
      <c r="J4204" t="s">
        <v>136</v>
      </c>
      <c r="K4204" t="s">
        <v>137</v>
      </c>
      <c r="L4204" t="s">
        <v>12169</v>
      </c>
      <c r="M4204" t="s">
        <v>12170</v>
      </c>
      <c r="N4204">
        <v>2.3686111109999999</v>
      </c>
      <c r="O4204">
        <v>0</v>
      </c>
      <c r="P4204">
        <v>1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0.40892331605908333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0.40892331605908333</v>
      </c>
    </row>
    <row r="4205" spans="1:31" x14ac:dyDescent="0.25">
      <c r="A4205">
        <v>1635172</v>
      </c>
      <c r="B4205">
        <v>1</v>
      </c>
      <c r="C4205" t="s">
        <v>80</v>
      </c>
      <c r="D4205" t="s">
        <v>101</v>
      </c>
      <c r="E4205" t="s">
        <v>204</v>
      </c>
      <c r="F4205" t="s">
        <v>12171</v>
      </c>
      <c r="G4205" t="s">
        <v>161</v>
      </c>
      <c r="H4205" t="s">
        <v>134</v>
      </c>
      <c r="I4205" t="s">
        <v>135</v>
      </c>
      <c r="J4205" t="s">
        <v>136</v>
      </c>
      <c r="K4205" t="s">
        <v>137</v>
      </c>
      <c r="L4205" t="s">
        <v>12172</v>
      </c>
      <c r="M4205" t="s">
        <v>12173</v>
      </c>
      <c r="N4205">
        <v>0.56388888800000003</v>
      </c>
      <c r="O4205">
        <v>5</v>
      </c>
      <c r="P4205">
        <v>104</v>
      </c>
      <c r="Q4205">
        <v>2</v>
      </c>
      <c r="R4205">
        <v>0</v>
      </c>
      <c r="S4205">
        <v>8</v>
      </c>
      <c r="T4205">
        <v>27</v>
      </c>
      <c r="U4205">
        <v>0</v>
      </c>
      <c r="V4205">
        <v>0</v>
      </c>
      <c r="W4205">
        <v>2.3253944037958592</v>
      </c>
      <c r="X4205">
        <v>31.83272357030512</v>
      </c>
      <c r="Y4205">
        <v>6.1302515167817782E-2</v>
      </c>
      <c r="Z4205">
        <v>0</v>
      </c>
      <c r="AA4205">
        <v>16.471832960317197</v>
      </c>
      <c r="AB4205">
        <v>13.491295333816378</v>
      </c>
      <c r="AC4205">
        <v>0</v>
      </c>
      <c r="AD4205">
        <v>0</v>
      </c>
      <c r="AE4205">
        <v>64.182548783402382</v>
      </c>
    </row>
    <row r="4206" spans="1:31" x14ac:dyDescent="0.25">
      <c r="A4206">
        <v>1635173</v>
      </c>
      <c r="B4206">
        <v>1</v>
      </c>
      <c r="C4206" t="s">
        <v>81</v>
      </c>
      <c r="D4206" t="s">
        <v>115</v>
      </c>
      <c r="E4206" t="s">
        <v>146</v>
      </c>
      <c r="F4206" t="s">
        <v>440</v>
      </c>
      <c r="G4206" t="s">
        <v>148</v>
      </c>
      <c r="H4206" t="s">
        <v>149</v>
      </c>
      <c r="I4206" t="s">
        <v>135</v>
      </c>
      <c r="J4206" t="s">
        <v>136</v>
      </c>
      <c r="K4206" t="s">
        <v>143</v>
      </c>
      <c r="L4206" t="s">
        <v>12174</v>
      </c>
      <c r="M4206" t="s">
        <v>12175</v>
      </c>
      <c r="N4206">
        <v>0.814722222</v>
      </c>
      <c r="O4206">
        <v>0</v>
      </c>
      <c r="P4206">
        <v>298</v>
      </c>
      <c r="Q4206">
        <v>0</v>
      </c>
      <c r="R4206">
        <v>0</v>
      </c>
      <c r="S4206">
        <v>0</v>
      </c>
      <c r="T4206">
        <v>12</v>
      </c>
      <c r="U4206">
        <v>0</v>
      </c>
      <c r="V4206">
        <v>0</v>
      </c>
      <c r="W4206">
        <v>0</v>
      </c>
      <c r="X4206">
        <v>32.511061305390349</v>
      </c>
      <c r="Y4206">
        <v>0</v>
      </c>
      <c r="Z4206">
        <v>0</v>
      </c>
      <c r="AA4206">
        <v>0</v>
      </c>
      <c r="AB4206">
        <v>9.2241985165275011</v>
      </c>
      <c r="AC4206">
        <v>0</v>
      </c>
      <c r="AD4206">
        <v>0</v>
      </c>
      <c r="AE4206">
        <v>41.73525982191785</v>
      </c>
    </row>
    <row r="4207" spans="1:31" x14ac:dyDescent="0.25">
      <c r="A4207">
        <v>1635174</v>
      </c>
      <c r="B4207">
        <v>1</v>
      </c>
      <c r="C4207" t="s">
        <v>80</v>
      </c>
      <c r="D4207" t="s">
        <v>105</v>
      </c>
      <c r="E4207" t="s">
        <v>131</v>
      </c>
      <c r="F4207" t="s">
        <v>12176</v>
      </c>
      <c r="G4207" t="s">
        <v>142</v>
      </c>
      <c r="H4207" t="s">
        <v>134</v>
      </c>
      <c r="I4207" t="s">
        <v>135</v>
      </c>
      <c r="J4207" t="s">
        <v>136</v>
      </c>
      <c r="K4207" t="s">
        <v>143</v>
      </c>
      <c r="L4207" t="s">
        <v>12177</v>
      </c>
      <c r="M4207" t="s">
        <v>12178</v>
      </c>
      <c r="N4207">
        <v>1.1897222220000001</v>
      </c>
      <c r="O4207">
        <v>0</v>
      </c>
      <c r="P4207">
        <v>155</v>
      </c>
      <c r="Q4207">
        <v>0</v>
      </c>
      <c r="R4207">
        <v>0</v>
      </c>
      <c r="S4207">
        <v>0</v>
      </c>
      <c r="T4207">
        <v>7</v>
      </c>
      <c r="U4207">
        <v>0</v>
      </c>
      <c r="V4207">
        <v>0</v>
      </c>
      <c r="W4207">
        <v>0</v>
      </c>
      <c r="X4207">
        <v>106.67976838394354</v>
      </c>
      <c r="Y4207">
        <v>0</v>
      </c>
      <c r="Z4207">
        <v>0</v>
      </c>
      <c r="AA4207">
        <v>0</v>
      </c>
      <c r="AB4207">
        <v>21.455469953215594</v>
      </c>
      <c r="AC4207">
        <v>0</v>
      </c>
      <c r="AD4207">
        <v>0</v>
      </c>
      <c r="AE4207">
        <v>128.13523833715914</v>
      </c>
    </row>
    <row r="4208" spans="1:31" x14ac:dyDescent="0.25">
      <c r="A4208">
        <v>1635177</v>
      </c>
      <c r="B4208">
        <v>1</v>
      </c>
      <c r="C4208" t="s">
        <v>80</v>
      </c>
      <c r="D4208" t="s">
        <v>83</v>
      </c>
      <c r="E4208" t="s">
        <v>152</v>
      </c>
      <c r="F4208" t="s">
        <v>12179</v>
      </c>
      <c r="G4208" t="s">
        <v>154</v>
      </c>
      <c r="H4208" t="s">
        <v>149</v>
      </c>
      <c r="I4208" t="s">
        <v>135</v>
      </c>
      <c r="J4208" t="s">
        <v>136</v>
      </c>
      <c r="K4208" t="s">
        <v>137</v>
      </c>
      <c r="L4208" t="s">
        <v>12180</v>
      </c>
      <c r="M4208" t="s">
        <v>12181</v>
      </c>
      <c r="N4208">
        <v>1.99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26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24.173299984283567</v>
      </c>
      <c r="AC4208">
        <v>0</v>
      </c>
      <c r="AD4208">
        <v>0</v>
      </c>
      <c r="AE4208">
        <v>24.173299984283567</v>
      </c>
    </row>
    <row r="4209" spans="1:31" x14ac:dyDescent="0.25">
      <c r="A4209">
        <v>1635178</v>
      </c>
      <c r="B4209">
        <v>1</v>
      </c>
      <c r="C4209" t="s">
        <v>80</v>
      </c>
      <c r="D4209" t="s">
        <v>98</v>
      </c>
      <c r="E4209" t="s">
        <v>178</v>
      </c>
      <c r="F4209" t="s">
        <v>12182</v>
      </c>
      <c r="G4209" t="s">
        <v>187</v>
      </c>
      <c r="H4209" t="s">
        <v>149</v>
      </c>
      <c r="I4209" t="s">
        <v>135</v>
      </c>
      <c r="J4209" t="s">
        <v>136</v>
      </c>
      <c r="K4209" t="s">
        <v>137</v>
      </c>
      <c r="L4209" t="s">
        <v>12183</v>
      </c>
      <c r="M4209" t="s">
        <v>12184</v>
      </c>
      <c r="N4209">
        <v>1.2380555550000001</v>
      </c>
      <c r="O4209">
        <v>0</v>
      </c>
      <c r="P4209">
        <v>0</v>
      </c>
      <c r="Q4209">
        <v>0</v>
      </c>
      <c r="R4209">
        <v>17</v>
      </c>
      <c r="S4209">
        <v>0</v>
      </c>
      <c r="T4209">
        <v>2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13.304882096244821</v>
      </c>
      <c r="AA4209">
        <v>0</v>
      </c>
      <c r="AB4209">
        <v>2.7865439696293333</v>
      </c>
      <c r="AC4209">
        <v>0</v>
      </c>
      <c r="AD4209">
        <v>0</v>
      </c>
      <c r="AE4209">
        <v>16.091426065874153</v>
      </c>
    </row>
    <row r="4210" spans="1:31" x14ac:dyDescent="0.25">
      <c r="A4210">
        <v>1635179</v>
      </c>
      <c r="B4210">
        <v>1</v>
      </c>
      <c r="C4210" t="s">
        <v>80</v>
      </c>
      <c r="D4210" t="s">
        <v>96</v>
      </c>
      <c r="E4210" t="s">
        <v>178</v>
      </c>
      <c r="F4210" t="s">
        <v>12185</v>
      </c>
      <c r="G4210" t="s">
        <v>180</v>
      </c>
      <c r="H4210" t="s">
        <v>149</v>
      </c>
      <c r="I4210" t="s">
        <v>135</v>
      </c>
      <c r="J4210" t="s">
        <v>136</v>
      </c>
      <c r="K4210" t="s">
        <v>137</v>
      </c>
      <c r="L4210" t="s">
        <v>12183</v>
      </c>
      <c r="M4210" t="s">
        <v>12186</v>
      </c>
      <c r="N4210">
        <v>1.5027777769999999</v>
      </c>
      <c r="O4210">
        <v>0</v>
      </c>
      <c r="P4210">
        <v>1</v>
      </c>
      <c r="Q4210">
        <v>0</v>
      </c>
      <c r="R4210">
        <v>6</v>
      </c>
      <c r="S4210">
        <v>0</v>
      </c>
      <c r="T4210">
        <v>5</v>
      </c>
      <c r="U4210">
        <v>0</v>
      </c>
      <c r="V4210">
        <v>0</v>
      </c>
      <c r="W4210">
        <v>0</v>
      </c>
      <c r="X4210">
        <v>1.0992321998587502</v>
      </c>
      <c r="Y4210">
        <v>0</v>
      </c>
      <c r="Z4210">
        <v>3.5905382681263953</v>
      </c>
      <c r="AA4210">
        <v>0</v>
      </c>
      <c r="AB4210">
        <v>10.428517594910373</v>
      </c>
      <c r="AC4210">
        <v>0</v>
      </c>
      <c r="AD4210">
        <v>0</v>
      </c>
      <c r="AE4210">
        <v>15.118288062895518</v>
      </c>
    </row>
    <row r="4211" spans="1:31" x14ac:dyDescent="0.25">
      <c r="A4211">
        <v>1635180</v>
      </c>
      <c r="B4211">
        <v>1</v>
      </c>
      <c r="C4211" t="s">
        <v>80</v>
      </c>
      <c r="D4211" t="s">
        <v>84</v>
      </c>
      <c r="E4211" t="s">
        <v>362</v>
      </c>
      <c r="F4211" t="s">
        <v>10073</v>
      </c>
      <c r="G4211" t="s">
        <v>900</v>
      </c>
      <c r="H4211" t="s">
        <v>149</v>
      </c>
      <c r="I4211" t="s">
        <v>135</v>
      </c>
      <c r="J4211" t="s">
        <v>136</v>
      </c>
      <c r="K4211" t="s">
        <v>137</v>
      </c>
      <c r="L4211" t="s">
        <v>12187</v>
      </c>
      <c r="M4211" t="s">
        <v>12188</v>
      </c>
      <c r="N4211">
        <v>5.9538888879999998</v>
      </c>
      <c r="O4211">
        <v>0</v>
      </c>
      <c r="P4211">
        <v>49</v>
      </c>
      <c r="Q4211">
        <v>0</v>
      </c>
      <c r="R4211">
        <v>0</v>
      </c>
      <c r="S4211">
        <v>0</v>
      </c>
      <c r="T4211">
        <v>2</v>
      </c>
      <c r="U4211">
        <v>0</v>
      </c>
      <c r="V4211">
        <v>0</v>
      </c>
      <c r="W4211">
        <v>0</v>
      </c>
      <c r="X4211">
        <v>57.194882160378498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57.194882160378498</v>
      </c>
    </row>
    <row r="4212" spans="1:31" x14ac:dyDescent="0.25">
      <c r="A4212">
        <v>1635182</v>
      </c>
      <c r="B4212">
        <v>1</v>
      </c>
      <c r="C4212" t="s">
        <v>80</v>
      </c>
      <c r="D4212" t="s">
        <v>83</v>
      </c>
      <c r="E4212" t="s">
        <v>131</v>
      </c>
      <c r="F4212" t="s">
        <v>12189</v>
      </c>
      <c r="G4212" t="s">
        <v>1261</v>
      </c>
      <c r="H4212" t="s">
        <v>134</v>
      </c>
      <c r="I4212" t="s">
        <v>135</v>
      </c>
      <c r="J4212" t="s">
        <v>136</v>
      </c>
      <c r="K4212" t="s">
        <v>137</v>
      </c>
      <c r="L4212" t="s">
        <v>12190</v>
      </c>
      <c r="M4212" t="s">
        <v>12191</v>
      </c>
      <c r="N4212">
        <v>0.43138888800000003</v>
      </c>
      <c r="O4212">
        <v>0</v>
      </c>
      <c r="P4212">
        <v>70</v>
      </c>
      <c r="Q4212">
        <v>0</v>
      </c>
      <c r="R4212">
        <v>0</v>
      </c>
      <c r="S4212">
        <v>0</v>
      </c>
      <c r="T4212">
        <v>2</v>
      </c>
      <c r="U4212">
        <v>0</v>
      </c>
      <c r="V4212">
        <v>0</v>
      </c>
      <c r="W4212">
        <v>0</v>
      </c>
      <c r="X4212">
        <v>19.901089677483753</v>
      </c>
      <c r="Y4212">
        <v>0</v>
      </c>
      <c r="Z4212">
        <v>0</v>
      </c>
      <c r="AA4212">
        <v>0</v>
      </c>
      <c r="AB4212">
        <v>1.200134633538966</v>
      </c>
      <c r="AC4212">
        <v>0</v>
      </c>
      <c r="AD4212">
        <v>0</v>
      </c>
      <c r="AE4212">
        <v>21.101224311022719</v>
      </c>
    </row>
    <row r="4213" spans="1:31" x14ac:dyDescent="0.25">
      <c r="A4213">
        <v>1635183</v>
      </c>
      <c r="B4213">
        <v>1</v>
      </c>
      <c r="C4213" t="s">
        <v>81</v>
      </c>
      <c r="D4213" t="s">
        <v>119</v>
      </c>
      <c r="E4213" t="s">
        <v>131</v>
      </c>
      <c r="F4213" t="s">
        <v>12192</v>
      </c>
      <c r="G4213" t="s">
        <v>161</v>
      </c>
      <c r="H4213" t="s">
        <v>134</v>
      </c>
      <c r="I4213" t="s">
        <v>191</v>
      </c>
      <c r="J4213" t="s">
        <v>136</v>
      </c>
      <c r="K4213" t="s">
        <v>137</v>
      </c>
      <c r="L4213" t="s">
        <v>12193</v>
      </c>
      <c r="M4213" t="s">
        <v>12194</v>
      </c>
      <c r="N4213">
        <v>3.6111110000000002E-3</v>
      </c>
      <c r="O4213">
        <v>0</v>
      </c>
      <c r="P4213">
        <v>1279</v>
      </c>
      <c r="Q4213">
        <v>83</v>
      </c>
      <c r="R4213">
        <v>197</v>
      </c>
      <c r="S4213">
        <v>6</v>
      </c>
      <c r="T4213">
        <v>55</v>
      </c>
      <c r="U4213">
        <v>0</v>
      </c>
      <c r="V4213">
        <v>0</v>
      </c>
      <c r="W4213">
        <v>0</v>
      </c>
      <c r="X4213">
        <v>0.60823946475214785</v>
      </c>
      <c r="Y4213">
        <v>0.14564438186778642</v>
      </c>
      <c r="Z4213">
        <v>0.20723996824602525</v>
      </c>
      <c r="AA4213">
        <v>0.10137687243014501</v>
      </c>
      <c r="AB4213">
        <v>0.12525963512068139</v>
      </c>
      <c r="AC4213">
        <v>0</v>
      </c>
      <c r="AD4213">
        <v>0</v>
      </c>
      <c r="AE4213">
        <v>1.1877603224167859</v>
      </c>
    </row>
    <row r="4214" spans="1:31" x14ac:dyDescent="0.25">
      <c r="A4214">
        <v>1635185</v>
      </c>
      <c r="B4214">
        <v>1</v>
      </c>
      <c r="C4214" t="s">
        <v>80</v>
      </c>
      <c r="D4214" t="s">
        <v>107</v>
      </c>
      <c r="E4214" t="s">
        <v>152</v>
      </c>
      <c r="F4214" t="s">
        <v>12195</v>
      </c>
      <c r="G4214" t="s">
        <v>507</v>
      </c>
      <c r="H4214" t="s">
        <v>149</v>
      </c>
      <c r="I4214" t="s">
        <v>135</v>
      </c>
      <c r="J4214" t="s">
        <v>136</v>
      </c>
      <c r="K4214" t="s">
        <v>137</v>
      </c>
      <c r="L4214" t="s">
        <v>12196</v>
      </c>
      <c r="M4214" t="s">
        <v>12197</v>
      </c>
      <c r="N4214">
        <v>3.0938888879999999</v>
      </c>
      <c r="O4214">
        <v>0</v>
      </c>
      <c r="P4214">
        <v>5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4.9239727342070587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4.9239727342070587</v>
      </c>
    </row>
    <row r="4215" spans="1:31" x14ac:dyDescent="0.25">
      <c r="A4215">
        <v>1635188</v>
      </c>
      <c r="B4215">
        <v>1</v>
      </c>
      <c r="C4215" t="s">
        <v>81</v>
      </c>
      <c r="D4215" t="s">
        <v>113</v>
      </c>
      <c r="E4215" t="s">
        <v>152</v>
      </c>
      <c r="F4215" t="s">
        <v>12198</v>
      </c>
      <c r="G4215" t="s">
        <v>154</v>
      </c>
      <c r="H4215" t="s">
        <v>149</v>
      </c>
      <c r="I4215" t="s">
        <v>135</v>
      </c>
      <c r="J4215" t="s">
        <v>136</v>
      </c>
      <c r="K4215" t="s">
        <v>137</v>
      </c>
      <c r="L4215" t="s">
        <v>12199</v>
      </c>
      <c r="M4215" t="s">
        <v>12200</v>
      </c>
      <c r="N4215">
        <v>1.3955555550000001</v>
      </c>
      <c r="O4215">
        <v>0</v>
      </c>
      <c r="P4215">
        <v>2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1.1714914873959121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1.1714914873959121</v>
      </c>
    </row>
    <row r="4216" spans="1:31" x14ac:dyDescent="0.25">
      <c r="A4216">
        <v>1635189</v>
      </c>
      <c r="B4216">
        <v>1</v>
      </c>
      <c r="C4216" t="s">
        <v>81</v>
      </c>
      <c r="D4216" t="s">
        <v>113</v>
      </c>
      <c r="E4216" t="s">
        <v>178</v>
      </c>
      <c r="F4216" t="s">
        <v>12201</v>
      </c>
      <c r="G4216" t="s">
        <v>227</v>
      </c>
      <c r="H4216" t="s">
        <v>149</v>
      </c>
      <c r="I4216" t="s">
        <v>135</v>
      </c>
      <c r="J4216" t="s">
        <v>136</v>
      </c>
      <c r="K4216" t="s">
        <v>137</v>
      </c>
      <c r="L4216" t="s">
        <v>12202</v>
      </c>
      <c r="M4216" t="s">
        <v>12203</v>
      </c>
      <c r="N4216">
        <v>2.1477777769999999</v>
      </c>
      <c r="O4216">
        <v>0</v>
      </c>
      <c r="P4216">
        <v>14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2.9475053096712065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2.9475053096712065</v>
      </c>
    </row>
    <row r="4217" spans="1:31" x14ac:dyDescent="0.25">
      <c r="A4217">
        <v>1635190</v>
      </c>
      <c r="B4217">
        <v>1</v>
      </c>
      <c r="C4217" t="s">
        <v>80</v>
      </c>
      <c r="D4217" t="s">
        <v>90</v>
      </c>
      <c r="E4217" t="s">
        <v>152</v>
      </c>
      <c r="F4217" t="s">
        <v>12204</v>
      </c>
      <c r="G4217" t="s">
        <v>154</v>
      </c>
      <c r="H4217" t="s">
        <v>149</v>
      </c>
      <c r="I4217" t="s">
        <v>135</v>
      </c>
      <c r="J4217" t="s">
        <v>136</v>
      </c>
      <c r="K4217" t="s">
        <v>137</v>
      </c>
      <c r="L4217" t="s">
        <v>12205</v>
      </c>
      <c r="M4217" t="s">
        <v>12206</v>
      </c>
      <c r="N4217">
        <v>6.0536111110000004</v>
      </c>
      <c r="O4217">
        <v>0</v>
      </c>
      <c r="P4217">
        <v>5</v>
      </c>
      <c r="Q4217">
        <v>0</v>
      </c>
      <c r="R4217">
        <v>0</v>
      </c>
      <c r="S4217">
        <v>0</v>
      </c>
      <c r="T4217">
        <v>1</v>
      </c>
      <c r="U4217">
        <v>0</v>
      </c>
      <c r="V4217">
        <v>0</v>
      </c>
      <c r="W4217">
        <v>0</v>
      </c>
      <c r="X4217">
        <v>11.811682661089863</v>
      </c>
      <c r="Y4217">
        <v>0</v>
      </c>
      <c r="Z4217">
        <v>0</v>
      </c>
      <c r="AA4217">
        <v>0</v>
      </c>
      <c r="AB4217">
        <v>2.3214493299687824</v>
      </c>
      <c r="AC4217">
        <v>0</v>
      </c>
      <c r="AD4217">
        <v>0</v>
      </c>
      <c r="AE4217">
        <v>14.133131991058645</v>
      </c>
    </row>
    <row r="4218" spans="1:31" x14ac:dyDescent="0.25">
      <c r="A4218">
        <v>1635194</v>
      </c>
      <c r="B4218">
        <v>1</v>
      </c>
      <c r="C4218" t="s">
        <v>80</v>
      </c>
      <c r="D4218" t="s">
        <v>90</v>
      </c>
      <c r="E4218" t="s">
        <v>146</v>
      </c>
      <c r="F4218" t="s">
        <v>12207</v>
      </c>
      <c r="G4218" t="s">
        <v>227</v>
      </c>
      <c r="H4218" t="s">
        <v>149</v>
      </c>
      <c r="I4218" t="s">
        <v>135</v>
      </c>
      <c r="J4218" t="s">
        <v>136</v>
      </c>
      <c r="K4218" t="s">
        <v>137</v>
      </c>
      <c r="L4218" t="s">
        <v>12208</v>
      </c>
      <c r="M4218" t="s">
        <v>12209</v>
      </c>
      <c r="N4218">
        <v>1.4316666659999999</v>
      </c>
      <c r="O4218">
        <v>0</v>
      </c>
      <c r="P4218">
        <v>304</v>
      </c>
      <c r="Q4218">
        <v>0</v>
      </c>
      <c r="R4218">
        <v>0</v>
      </c>
      <c r="S4218">
        <v>0</v>
      </c>
      <c r="T4218">
        <v>19</v>
      </c>
      <c r="U4218">
        <v>0</v>
      </c>
      <c r="V4218">
        <v>0</v>
      </c>
      <c r="W4218">
        <v>0</v>
      </c>
      <c r="X4218">
        <v>110.82565351053947</v>
      </c>
      <c r="Y4218">
        <v>0</v>
      </c>
      <c r="Z4218">
        <v>0</v>
      </c>
      <c r="AA4218">
        <v>0</v>
      </c>
      <c r="AB4218">
        <v>43.549511109058173</v>
      </c>
      <c r="AC4218">
        <v>0</v>
      </c>
      <c r="AD4218">
        <v>0</v>
      </c>
      <c r="AE4218">
        <v>154.37516461959763</v>
      </c>
    </row>
    <row r="4219" spans="1:31" x14ac:dyDescent="0.25">
      <c r="A4219">
        <v>1635195</v>
      </c>
      <c r="B4219">
        <v>1</v>
      </c>
      <c r="C4219" t="s">
        <v>81</v>
      </c>
      <c r="D4219" t="s">
        <v>115</v>
      </c>
      <c r="E4219" t="s">
        <v>152</v>
      </c>
      <c r="F4219" t="s">
        <v>12210</v>
      </c>
      <c r="G4219" t="s">
        <v>154</v>
      </c>
      <c r="H4219" t="s">
        <v>149</v>
      </c>
      <c r="I4219" t="s">
        <v>135</v>
      </c>
      <c r="J4219" t="s">
        <v>136</v>
      </c>
      <c r="K4219" t="s">
        <v>137</v>
      </c>
      <c r="L4219" t="s">
        <v>12211</v>
      </c>
      <c r="M4219" t="s">
        <v>12212</v>
      </c>
      <c r="N4219">
        <v>1.116666666</v>
      </c>
      <c r="O4219">
        <v>0</v>
      </c>
      <c r="P4219">
        <v>1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1.0765020965833336E-3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1.0765020965833336E-3</v>
      </c>
    </row>
    <row r="4220" spans="1:31" x14ac:dyDescent="0.25">
      <c r="A4220">
        <v>1635196</v>
      </c>
      <c r="B4220">
        <v>1</v>
      </c>
      <c r="C4220" t="s">
        <v>80</v>
      </c>
      <c r="D4220" t="s">
        <v>96</v>
      </c>
      <c r="E4220" t="s">
        <v>152</v>
      </c>
      <c r="F4220" t="s">
        <v>12213</v>
      </c>
      <c r="G4220" t="s">
        <v>154</v>
      </c>
      <c r="H4220" t="s">
        <v>149</v>
      </c>
      <c r="I4220" t="s">
        <v>135</v>
      </c>
      <c r="J4220" t="s">
        <v>136</v>
      </c>
      <c r="K4220" t="s">
        <v>137</v>
      </c>
      <c r="L4220" t="s">
        <v>12214</v>
      </c>
      <c r="M4220" t="s">
        <v>12215</v>
      </c>
      <c r="N4220">
        <v>8.5288888879999991</v>
      </c>
      <c r="O4220">
        <v>0</v>
      </c>
      <c r="P4220">
        <v>1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1.7200021507937866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1.7200021507937866</v>
      </c>
    </row>
    <row r="4221" spans="1:31" x14ac:dyDescent="0.25">
      <c r="A4221">
        <v>1635197</v>
      </c>
      <c r="B4221">
        <v>1</v>
      </c>
      <c r="C4221" t="s">
        <v>80</v>
      </c>
      <c r="D4221" t="s">
        <v>103</v>
      </c>
      <c r="E4221" t="s">
        <v>146</v>
      </c>
      <c r="F4221" t="s">
        <v>12216</v>
      </c>
      <c r="G4221" t="s">
        <v>288</v>
      </c>
      <c r="H4221" t="s">
        <v>149</v>
      </c>
      <c r="I4221" t="s">
        <v>135</v>
      </c>
      <c r="J4221" t="s">
        <v>136</v>
      </c>
      <c r="K4221" t="s">
        <v>137</v>
      </c>
      <c r="L4221" t="s">
        <v>12217</v>
      </c>
      <c r="M4221" t="s">
        <v>12218</v>
      </c>
      <c r="N4221">
        <v>1.7394444440000001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1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3.8893091937656665</v>
      </c>
      <c r="AC4221">
        <v>0</v>
      </c>
      <c r="AD4221">
        <v>0</v>
      </c>
      <c r="AE4221">
        <v>3.8893091937656665</v>
      </c>
    </row>
    <row r="4222" spans="1:31" x14ac:dyDescent="0.25">
      <c r="A4222">
        <v>1635198</v>
      </c>
      <c r="B4222">
        <v>1</v>
      </c>
      <c r="C4222" t="s">
        <v>80</v>
      </c>
      <c r="D4222" t="s">
        <v>105</v>
      </c>
      <c r="E4222" t="s">
        <v>131</v>
      </c>
      <c r="F4222" t="s">
        <v>9929</v>
      </c>
      <c r="G4222" t="s">
        <v>195</v>
      </c>
      <c r="H4222" t="s">
        <v>134</v>
      </c>
      <c r="I4222" t="s">
        <v>135</v>
      </c>
      <c r="J4222" t="s">
        <v>136</v>
      </c>
      <c r="K4222" t="s">
        <v>137</v>
      </c>
      <c r="L4222" t="s">
        <v>12219</v>
      </c>
      <c r="M4222" t="s">
        <v>12220</v>
      </c>
      <c r="N4222">
        <v>2.3536111110000002</v>
      </c>
      <c r="O4222">
        <v>0</v>
      </c>
      <c r="P4222">
        <v>0</v>
      </c>
      <c r="Q4222">
        <v>2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12.370556878269795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12.370556878269795</v>
      </c>
    </row>
    <row r="4223" spans="1:31" x14ac:dyDescent="0.25">
      <c r="A4223">
        <v>1635199</v>
      </c>
      <c r="B4223">
        <v>1</v>
      </c>
      <c r="C4223" t="s">
        <v>81</v>
      </c>
      <c r="D4223" t="s">
        <v>119</v>
      </c>
      <c r="E4223" t="s">
        <v>204</v>
      </c>
      <c r="F4223" t="s">
        <v>205</v>
      </c>
      <c r="G4223" t="s">
        <v>161</v>
      </c>
      <c r="H4223" t="s">
        <v>134</v>
      </c>
      <c r="I4223" t="s">
        <v>191</v>
      </c>
      <c r="J4223" t="s">
        <v>136</v>
      </c>
      <c r="K4223" t="s">
        <v>137</v>
      </c>
      <c r="L4223" t="s">
        <v>12221</v>
      </c>
      <c r="M4223" t="s">
        <v>12222</v>
      </c>
      <c r="N4223">
        <v>6.3888879999999997E-3</v>
      </c>
      <c r="O4223">
        <v>0</v>
      </c>
      <c r="P4223">
        <v>1650</v>
      </c>
      <c r="Q4223">
        <v>102</v>
      </c>
      <c r="R4223">
        <v>359</v>
      </c>
      <c r="S4223">
        <v>7</v>
      </c>
      <c r="T4223">
        <v>88</v>
      </c>
      <c r="U4223">
        <v>0</v>
      </c>
      <c r="V4223">
        <v>0</v>
      </c>
      <c r="W4223">
        <v>0</v>
      </c>
      <c r="X4223">
        <v>1.5292250599886696</v>
      </c>
      <c r="Y4223">
        <v>0.27400173154394636</v>
      </c>
      <c r="Z4223">
        <v>0.62771164880387986</v>
      </c>
      <c r="AA4223">
        <v>0.34924545996974421</v>
      </c>
      <c r="AB4223">
        <v>0.39151539976503702</v>
      </c>
      <c r="AC4223">
        <v>0</v>
      </c>
      <c r="AD4223">
        <v>0</v>
      </c>
      <c r="AE4223">
        <v>3.171699300071277</v>
      </c>
    </row>
    <row r="4224" spans="1:31" x14ac:dyDescent="0.25">
      <c r="A4224">
        <v>1635200</v>
      </c>
      <c r="B4224">
        <v>1</v>
      </c>
      <c r="C4224" t="s">
        <v>80</v>
      </c>
      <c r="D4224" t="s">
        <v>97</v>
      </c>
      <c r="E4224" t="s">
        <v>146</v>
      </c>
      <c r="F4224" t="s">
        <v>12223</v>
      </c>
      <c r="G4224" t="s">
        <v>231</v>
      </c>
      <c r="H4224" t="s">
        <v>149</v>
      </c>
      <c r="I4224" t="s">
        <v>135</v>
      </c>
      <c r="J4224" t="s">
        <v>136</v>
      </c>
      <c r="K4224" t="s">
        <v>137</v>
      </c>
      <c r="L4224" t="s">
        <v>12224</v>
      </c>
      <c r="M4224" t="s">
        <v>12225</v>
      </c>
      <c r="N4224">
        <v>1.102777777</v>
      </c>
      <c r="O4224">
        <v>0</v>
      </c>
      <c r="P4224">
        <v>101</v>
      </c>
      <c r="Q4224">
        <v>0</v>
      </c>
      <c r="R4224">
        <v>0</v>
      </c>
      <c r="S4224">
        <v>0</v>
      </c>
      <c r="T4224">
        <v>13</v>
      </c>
      <c r="U4224">
        <v>0</v>
      </c>
      <c r="V4224">
        <v>0</v>
      </c>
      <c r="W4224">
        <v>0</v>
      </c>
      <c r="X4224">
        <v>63.279667424040568</v>
      </c>
      <c r="Y4224">
        <v>0</v>
      </c>
      <c r="Z4224">
        <v>0</v>
      </c>
      <c r="AA4224">
        <v>0</v>
      </c>
      <c r="AB4224">
        <v>25.928373301941441</v>
      </c>
      <c r="AC4224">
        <v>0</v>
      </c>
      <c r="AD4224">
        <v>0</v>
      </c>
      <c r="AE4224">
        <v>89.208040725982016</v>
      </c>
    </row>
    <row r="4225" spans="1:31" x14ac:dyDescent="0.25">
      <c r="A4225">
        <v>1635201</v>
      </c>
      <c r="B4225">
        <v>1</v>
      </c>
      <c r="C4225" t="s">
        <v>80</v>
      </c>
      <c r="D4225" t="s">
        <v>84</v>
      </c>
      <c r="E4225" t="s">
        <v>152</v>
      </c>
      <c r="F4225" t="s">
        <v>6211</v>
      </c>
      <c r="G4225" t="s">
        <v>507</v>
      </c>
      <c r="H4225" t="s">
        <v>149</v>
      </c>
      <c r="I4225" t="s">
        <v>135</v>
      </c>
      <c r="J4225" t="s">
        <v>136</v>
      </c>
      <c r="K4225" t="s">
        <v>137</v>
      </c>
      <c r="L4225" t="s">
        <v>12226</v>
      </c>
      <c r="M4225" t="s">
        <v>12227</v>
      </c>
      <c r="N4225">
        <v>6.8611111109999996</v>
      </c>
      <c r="O4225">
        <v>0</v>
      </c>
      <c r="P4225">
        <v>1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1.5035956768727332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1.5035956768727332</v>
      </c>
    </row>
    <row r="4226" spans="1:31" x14ac:dyDescent="0.25">
      <c r="A4226">
        <v>1635205</v>
      </c>
      <c r="B4226">
        <v>1</v>
      </c>
      <c r="C4226" t="s">
        <v>80</v>
      </c>
      <c r="D4226" t="s">
        <v>97</v>
      </c>
      <c r="E4226" t="s">
        <v>152</v>
      </c>
      <c r="F4226" t="s">
        <v>12228</v>
      </c>
      <c r="G4226" t="s">
        <v>154</v>
      </c>
      <c r="H4226" t="s">
        <v>149</v>
      </c>
      <c r="I4226" t="s">
        <v>135</v>
      </c>
      <c r="J4226" t="s">
        <v>136</v>
      </c>
      <c r="K4226" t="s">
        <v>137</v>
      </c>
      <c r="L4226" t="s">
        <v>12229</v>
      </c>
      <c r="M4226" t="s">
        <v>12230</v>
      </c>
      <c r="N4226">
        <v>2.6311111110000001</v>
      </c>
      <c r="O4226">
        <v>0</v>
      </c>
      <c r="P4226">
        <v>2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0.27151776381768084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0.27151776381768084</v>
      </c>
    </row>
    <row r="4227" spans="1:31" x14ac:dyDescent="0.25">
      <c r="A4227">
        <v>1635208</v>
      </c>
      <c r="B4227">
        <v>1</v>
      </c>
      <c r="C4227" t="s">
        <v>80</v>
      </c>
      <c r="D4227" t="s">
        <v>93</v>
      </c>
      <c r="E4227" t="s">
        <v>178</v>
      </c>
      <c r="F4227" t="s">
        <v>12231</v>
      </c>
      <c r="G4227" t="s">
        <v>227</v>
      </c>
      <c r="H4227" t="s">
        <v>149</v>
      </c>
      <c r="I4227" t="s">
        <v>135</v>
      </c>
      <c r="J4227" t="s">
        <v>136</v>
      </c>
      <c r="K4227" t="s">
        <v>137</v>
      </c>
      <c r="L4227" t="s">
        <v>12232</v>
      </c>
      <c r="M4227" t="s">
        <v>12233</v>
      </c>
      <c r="N4227">
        <v>4.5780555549999997</v>
      </c>
      <c r="O4227">
        <v>0</v>
      </c>
      <c r="P4227">
        <v>88</v>
      </c>
      <c r="Q4227">
        <v>0</v>
      </c>
      <c r="R4227">
        <v>0</v>
      </c>
      <c r="S4227">
        <v>0</v>
      </c>
      <c r="T4227">
        <v>12</v>
      </c>
      <c r="U4227">
        <v>0</v>
      </c>
      <c r="V4227">
        <v>0</v>
      </c>
      <c r="W4227">
        <v>0</v>
      </c>
      <c r="X4227">
        <v>57.658290226490202</v>
      </c>
      <c r="Y4227">
        <v>0</v>
      </c>
      <c r="Z4227">
        <v>0</v>
      </c>
      <c r="AA4227">
        <v>0</v>
      </c>
      <c r="AB4227">
        <v>13.423400572475254</v>
      </c>
      <c r="AC4227">
        <v>0</v>
      </c>
      <c r="AD4227">
        <v>0</v>
      </c>
      <c r="AE4227">
        <v>71.081690798965454</v>
      </c>
    </row>
    <row r="4228" spans="1:31" x14ac:dyDescent="0.25">
      <c r="A4228">
        <v>1635209</v>
      </c>
      <c r="B4228">
        <v>1</v>
      </c>
      <c r="C4228" t="s">
        <v>80</v>
      </c>
      <c r="D4228" t="s">
        <v>83</v>
      </c>
      <c r="E4228" t="s">
        <v>152</v>
      </c>
      <c r="F4228" t="s">
        <v>12234</v>
      </c>
      <c r="G4228" t="s">
        <v>507</v>
      </c>
      <c r="H4228" t="s">
        <v>149</v>
      </c>
      <c r="I4228" t="s">
        <v>135</v>
      </c>
      <c r="J4228" t="s">
        <v>136</v>
      </c>
      <c r="K4228" t="s">
        <v>137</v>
      </c>
      <c r="L4228" t="s">
        <v>12235</v>
      </c>
      <c r="M4228" t="s">
        <v>12236</v>
      </c>
      <c r="N4228">
        <v>1.9502777769999999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1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15.470862609427378</v>
      </c>
      <c r="AC4228">
        <v>0</v>
      </c>
      <c r="AD4228">
        <v>0</v>
      </c>
      <c r="AE4228">
        <v>15.470862609427378</v>
      </c>
    </row>
    <row r="4229" spans="1:31" x14ac:dyDescent="0.25">
      <c r="A4229">
        <v>1635210</v>
      </c>
      <c r="B4229">
        <v>1</v>
      </c>
      <c r="C4229" t="s">
        <v>80</v>
      </c>
      <c r="D4229" t="s">
        <v>100</v>
      </c>
      <c r="E4229" t="s">
        <v>152</v>
      </c>
      <c r="F4229" t="s">
        <v>12237</v>
      </c>
      <c r="G4229" t="s">
        <v>154</v>
      </c>
      <c r="H4229" t="s">
        <v>149</v>
      </c>
      <c r="I4229" t="s">
        <v>135</v>
      </c>
      <c r="J4229" t="s">
        <v>136</v>
      </c>
      <c r="K4229" t="s">
        <v>137</v>
      </c>
      <c r="L4229" t="s">
        <v>12238</v>
      </c>
      <c r="M4229" t="s">
        <v>12239</v>
      </c>
      <c r="N4229">
        <v>5.8213888880000004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2.2245615411325019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2.2245615411325019</v>
      </c>
    </row>
    <row r="4230" spans="1:31" x14ac:dyDescent="0.25">
      <c r="A4230">
        <v>1635211</v>
      </c>
      <c r="B4230">
        <v>1</v>
      </c>
      <c r="C4230" t="s">
        <v>81</v>
      </c>
      <c r="D4230" t="s">
        <v>123</v>
      </c>
      <c r="E4230" t="s">
        <v>152</v>
      </c>
      <c r="F4230" t="s">
        <v>12240</v>
      </c>
      <c r="G4230" t="s">
        <v>168</v>
      </c>
      <c r="H4230" t="s">
        <v>149</v>
      </c>
      <c r="I4230" t="s">
        <v>135</v>
      </c>
      <c r="J4230" t="s">
        <v>136</v>
      </c>
      <c r="K4230" t="s">
        <v>137</v>
      </c>
      <c r="L4230" t="s">
        <v>12241</v>
      </c>
      <c r="M4230" t="s">
        <v>12242</v>
      </c>
      <c r="N4230">
        <v>4.0463888880000001</v>
      </c>
      <c r="O4230">
        <v>0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1.325244798916918</v>
      </c>
      <c r="AA4230">
        <v>0</v>
      </c>
      <c r="AB4230">
        <v>0</v>
      </c>
      <c r="AC4230">
        <v>0</v>
      </c>
      <c r="AD4230">
        <v>0</v>
      </c>
      <c r="AE4230">
        <v>1.325244798916918</v>
      </c>
    </row>
    <row r="4231" spans="1:31" x14ac:dyDescent="0.25">
      <c r="A4231">
        <v>1635213</v>
      </c>
      <c r="B4231">
        <v>1</v>
      </c>
      <c r="C4231" t="s">
        <v>80</v>
      </c>
      <c r="D4231" t="s">
        <v>93</v>
      </c>
      <c r="E4231" t="s">
        <v>642</v>
      </c>
      <c r="F4231" t="s">
        <v>12243</v>
      </c>
      <c r="G4231" t="s">
        <v>142</v>
      </c>
      <c r="H4231" t="s">
        <v>134</v>
      </c>
      <c r="I4231" t="s">
        <v>135</v>
      </c>
      <c r="J4231" t="s">
        <v>136</v>
      </c>
      <c r="K4231" t="s">
        <v>143</v>
      </c>
      <c r="L4231" t="s">
        <v>12244</v>
      </c>
      <c r="M4231" t="s">
        <v>12245</v>
      </c>
      <c r="N4231">
        <v>2.038782222</v>
      </c>
      <c r="O4231">
        <v>4</v>
      </c>
      <c r="P4231">
        <v>3563</v>
      </c>
      <c r="Q4231">
        <v>114</v>
      </c>
      <c r="R4231">
        <v>934</v>
      </c>
      <c r="S4231">
        <v>56</v>
      </c>
      <c r="T4231">
        <v>777</v>
      </c>
      <c r="U4231">
        <v>2</v>
      </c>
      <c r="V4231">
        <v>1</v>
      </c>
      <c r="W4231">
        <v>3.4388321804259889</v>
      </c>
      <c r="X4231">
        <v>1150.3496130719664</v>
      </c>
      <c r="Y4231">
        <v>510.43891678763748</v>
      </c>
      <c r="Z4231">
        <v>1118.0882759123299</v>
      </c>
      <c r="AA4231">
        <v>879.85187126355777</v>
      </c>
      <c r="AB4231">
        <v>1759.7804256326667</v>
      </c>
      <c r="AC4231">
        <v>291.06934307537284</v>
      </c>
      <c r="AD4231">
        <v>96.142047574295162</v>
      </c>
      <c r="AE4231">
        <v>5809.1593254982517</v>
      </c>
    </row>
    <row r="4232" spans="1:31" x14ac:dyDescent="0.25">
      <c r="A4232">
        <v>1635214</v>
      </c>
      <c r="B4232">
        <v>1</v>
      </c>
      <c r="C4232" t="s">
        <v>81</v>
      </c>
      <c r="D4232" t="s">
        <v>117</v>
      </c>
      <c r="E4232" t="s">
        <v>152</v>
      </c>
      <c r="F4232" t="s">
        <v>12246</v>
      </c>
      <c r="G4232" t="s">
        <v>154</v>
      </c>
      <c r="H4232" t="s">
        <v>149</v>
      </c>
      <c r="I4232" t="s">
        <v>135</v>
      </c>
      <c r="J4232" t="s">
        <v>136</v>
      </c>
      <c r="K4232" t="s">
        <v>137</v>
      </c>
      <c r="L4232" t="s">
        <v>12247</v>
      </c>
      <c r="M4232" t="s">
        <v>12248</v>
      </c>
      <c r="N4232">
        <v>2.7780555549999999</v>
      </c>
      <c r="O4232">
        <v>0</v>
      </c>
      <c r="P4232">
        <v>2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0.59320158431783643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0.59320158431783643</v>
      </c>
    </row>
    <row r="4233" spans="1:31" x14ac:dyDescent="0.25">
      <c r="A4233">
        <v>1635215</v>
      </c>
      <c r="B4233">
        <v>1</v>
      </c>
      <c r="C4233" t="s">
        <v>81</v>
      </c>
      <c r="D4233" t="s">
        <v>112</v>
      </c>
      <c r="E4233" t="s">
        <v>178</v>
      </c>
      <c r="F4233" t="s">
        <v>12249</v>
      </c>
      <c r="G4233" t="s">
        <v>710</v>
      </c>
      <c r="H4233" t="s">
        <v>149</v>
      </c>
      <c r="I4233" t="s">
        <v>135</v>
      </c>
      <c r="J4233" t="s">
        <v>136</v>
      </c>
      <c r="K4233" t="s">
        <v>137</v>
      </c>
      <c r="L4233" t="s">
        <v>12250</v>
      </c>
      <c r="M4233" t="s">
        <v>12251</v>
      </c>
      <c r="N4233">
        <v>1.561111111</v>
      </c>
      <c r="O4233">
        <v>0</v>
      </c>
      <c r="P4233">
        <v>32</v>
      </c>
      <c r="Q4233">
        <v>0</v>
      </c>
      <c r="R4233">
        <v>4</v>
      </c>
      <c r="S4233">
        <v>0</v>
      </c>
      <c r="T4233">
        <v>5</v>
      </c>
      <c r="U4233">
        <v>0</v>
      </c>
      <c r="V4233">
        <v>0</v>
      </c>
      <c r="W4233">
        <v>0</v>
      </c>
      <c r="X4233">
        <v>8.9316088386203774</v>
      </c>
      <c r="Y4233">
        <v>0</v>
      </c>
      <c r="Z4233">
        <v>0.8458474595458334</v>
      </c>
      <c r="AA4233">
        <v>0</v>
      </c>
      <c r="AB4233">
        <v>3.361993461323856</v>
      </c>
      <c r="AC4233">
        <v>0</v>
      </c>
      <c r="AD4233">
        <v>0</v>
      </c>
      <c r="AE4233">
        <v>13.139449759490066</v>
      </c>
    </row>
    <row r="4234" spans="1:31" x14ac:dyDescent="0.25">
      <c r="A4234">
        <v>1635216</v>
      </c>
      <c r="B4234">
        <v>1</v>
      </c>
      <c r="C4234" t="s">
        <v>80</v>
      </c>
      <c r="D4234" t="s">
        <v>100</v>
      </c>
      <c r="E4234" t="s">
        <v>131</v>
      </c>
      <c r="F4234" t="s">
        <v>12252</v>
      </c>
      <c r="G4234" t="s">
        <v>585</v>
      </c>
      <c r="H4234" t="s">
        <v>134</v>
      </c>
      <c r="I4234" t="s">
        <v>135</v>
      </c>
      <c r="J4234" t="s">
        <v>136</v>
      </c>
      <c r="K4234" t="s">
        <v>137</v>
      </c>
      <c r="L4234" t="s">
        <v>12253</v>
      </c>
      <c r="M4234" t="s">
        <v>12254</v>
      </c>
      <c r="N4234">
        <v>0.22055555499999999</v>
      </c>
      <c r="O4234">
        <v>1</v>
      </c>
      <c r="P4234">
        <v>558</v>
      </c>
      <c r="Q4234">
        <v>1</v>
      </c>
      <c r="R4234">
        <v>19</v>
      </c>
      <c r="S4234">
        <v>7</v>
      </c>
      <c r="T4234">
        <v>62</v>
      </c>
      <c r="U4234">
        <v>6</v>
      </c>
      <c r="V4234">
        <v>1</v>
      </c>
      <c r="W4234">
        <v>1.3098721999884445E-2</v>
      </c>
      <c r="X4234">
        <v>45.562462031651833</v>
      </c>
      <c r="Y4234">
        <v>4.0471208446806115E-2</v>
      </c>
      <c r="Z4234">
        <v>1.8080022686577479</v>
      </c>
      <c r="AA4234">
        <v>17.406597619955644</v>
      </c>
      <c r="AB4234">
        <v>18.010112268220517</v>
      </c>
      <c r="AC4234">
        <v>65.224389975421815</v>
      </c>
      <c r="AD4234">
        <v>12.307528918862026</v>
      </c>
      <c r="AE4234">
        <v>160.37266301321628</v>
      </c>
    </row>
    <row r="4235" spans="1:31" x14ac:dyDescent="0.25">
      <c r="A4235">
        <v>1635217</v>
      </c>
      <c r="B4235">
        <v>1</v>
      </c>
      <c r="C4235" t="s">
        <v>81</v>
      </c>
      <c r="D4235" t="s">
        <v>115</v>
      </c>
      <c r="E4235" t="s">
        <v>152</v>
      </c>
      <c r="F4235" t="s">
        <v>12255</v>
      </c>
      <c r="G4235" t="s">
        <v>154</v>
      </c>
      <c r="H4235" t="s">
        <v>149</v>
      </c>
      <c r="I4235" t="s">
        <v>135</v>
      </c>
      <c r="J4235" t="s">
        <v>136</v>
      </c>
      <c r="K4235" t="s">
        <v>137</v>
      </c>
      <c r="L4235" t="s">
        <v>12256</v>
      </c>
      <c r="M4235" t="s">
        <v>12257</v>
      </c>
      <c r="N4235">
        <v>5.744722222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1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</row>
    <row r="4236" spans="1:31" x14ac:dyDescent="0.25">
      <c r="A4236">
        <v>1635218</v>
      </c>
      <c r="B4236">
        <v>1</v>
      </c>
      <c r="C4236" t="s">
        <v>80</v>
      </c>
      <c r="D4236" t="s">
        <v>93</v>
      </c>
      <c r="E4236" t="s">
        <v>178</v>
      </c>
      <c r="F4236" t="s">
        <v>12258</v>
      </c>
      <c r="G4236" t="s">
        <v>675</v>
      </c>
      <c r="H4236" t="s">
        <v>149</v>
      </c>
      <c r="I4236" t="s">
        <v>135</v>
      </c>
      <c r="J4236" t="s">
        <v>136</v>
      </c>
      <c r="K4236" t="s">
        <v>137</v>
      </c>
      <c r="L4236" t="s">
        <v>12259</v>
      </c>
      <c r="M4236" t="s">
        <v>12260</v>
      </c>
      <c r="N4236">
        <v>1.6927777770000001</v>
      </c>
      <c r="O4236">
        <v>0</v>
      </c>
      <c r="P4236">
        <v>21</v>
      </c>
      <c r="Q4236">
        <v>0</v>
      </c>
      <c r="R4236">
        <v>1</v>
      </c>
      <c r="S4236">
        <v>0</v>
      </c>
      <c r="T4236">
        <v>2</v>
      </c>
      <c r="U4236">
        <v>0</v>
      </c>
      <c r="V4236">
        <v>0</v>
      </c>
      <c r="W4236">
        <v>0</v>
      </c>
      <c r="X4236">
        <v>1.9350278038326099</v>
      </c>
      <c r="Y4236">
        <v>0</v>
      </c>
      <c r="Z4236">
        <v>1.5283730112000002E-4</v>
      </c>
      <c r="AA4236">
        <v>0</v>
      </c>
      <c r="AB4236">
        <v>3.7999661828162363</v>
      </c>
      <c r="AC4236">
        <v>0</v>
      </c>
      <c r="AD4236">
        <v>0</v>
      </c>
      <c r="AE4236">
        <v>5.7351468239499663</v>
      </c>
    </row>
    <row r="4237" spans="1:31" x14ac:dyDescent="0.25">
      <c r="A4237">
        <v>1635219</v>
      </c>
      <c r="B4237">
        <v>1</v>
      </c>
      <c r="C4237" t="s">
        <v>80</v>
      </c>
      <c r="D4237" t="s">
        <v>84</v>
      </c>
      <c r="E4237" t="s">
        <v>146</v>
      </c>
      <c r="F4237" t="s">
        <v>12261</v>
      </c>
      <c r="G4237" t="s">
        <v>142</v>
      </c>
      <c r="H4237" t="s">
        <v>149</v>
      </c>
      <c r="I4237" t="s">
        <v>135</v>
      </c>
      <c r="J4237" t="s">
        <v>136</v>
      </c>
      <c r="K4237" t="s">
        <v>143</v>
      </c>
      <c r="L4237" t="s">
        <v>12262</v>
      </c>
      <c r="M4237" t="s">
        <v>12263</v>
      </c>
      <c r="N4237">
        <v>2.3716666659999999</v>
      </c>
      <c r="O4237">
        <v>0</v>
      </c>
      <c r="P4237">
        <v>101</v>
      </c>
      <c r="Q4237">
        <v>0</v>
      </c>
      <c r="R4237">
        <v>0</v>
      </c>
      <c r="S4237">
        <v>0</v>
      </c>
      <c r="T4237">
        <v>3</v>
      </c>
      <c r="U4237">
        <v>0</v>
      </c>
      <c r="V4237">
        <v>0</v>
      </c>
      <c r="W4237">
        <v>0</v>
      </c>
      <c r="X4237">
        <v>55.943403129260012</v>
      </c>
      <c r="Y4237">
        <v>0</v>
      </c>
      <c r="Z4237">
        <v>0</v>
      </c>
      <c r="AA4237">
        <v>0</v>
      </c>
      <c r="AB4237">
        <v>0.10729993490748889</v>
      </c>
      <c r="AC4237">
        <v>0</v>
      </c>
      <c r="AD4237">
        <v>0</v>
      </c>
      <c r="AE4237">
        <v>56.0507030641675</v>
      </c>
    </row>
    <row r="4238" spans="1:31" x14ac:dyDescent="0.25">
      <c r="A4238">
        <v>1635220</v>
      </c>
      <c r="B4238">
        <v>1</v>
      </c>
      <c r="C4238" t="s">
        <v>81</v>
      </c>
      <c r="D4238" t="s">
        <v>112</v>
      </c>
      <c r="E4238" t="s">
        <v>152</v>
      </c>
      <c r="F4238" t="s">
        <v>12264</v>
      </c>
      <c r="G4238" t="s">
        <v>507</v>
      </c>
      <c r="H4238" t="s">
        <v>149</v>
      </c>
      <c r="I4238" t="s">
        <v>135</v>
      </c>
      <c r="J4238" t="s">
        <v>136</v>
      </c>
      <c r="K4238" t="s">
        <v>137</v>
      </c>
      <c r="L4238" t="s">
        <v>12265</v>
      </c>
      <c r="M4238" t="s">
        <v>12266</v>
      </c>
      <c r="N4238">
        <v>2.3591666660000001</v>
      </c>
      <c r="O4238">
        <v>0</v>
      </c>
      <c r="P4238">
        <v>4</v>
      </c>
      <c r="Q4238">
        <v>0</v>
      </c>
      <c r="R4238">
        <v>0</v>
      </c>
      <c r="S4238">
        <v>0</v>
      </c>
      <c r="T4238">
        <v>2</v>
      </c>
      <c r="U4238">
        <v>0</v>
      </c>
      <c r="V4238">
        <v>0</v>
      </c>
      <c r="W4238">
        <v>0</v>
      </c>
      <c r="X4238">
        <v>1.5570576538180452</v>
      </c>
      <c r="Y4238">
        <v>0</v>
      </c>
      <c r="Z4238">
        <v>0</v>
      </c>
      <c r="AA4238">
        <v>0</v>
      </c>
      <c r="AB4238">
        <v>20.264781016643305</v>
      </c>
      <c r="AC4238">
        <v>0</v>
      </c>
      <c r="AD4238">
        <v>0</v>
      </c>
      <c r="AE4238">
        <v>21.82183867046135</v>
      </c>
    </row>
    <row r="4239" spans="1:31" x14ac:dyDescent="0.25">
      <c r="A4239">
        <v>1635221</v>
      </c>
      <c r="B4239">
        <v>1</v>
      </c>
      <c r="C4239" t="s">
        <v>80</v>
      </c>
      <c r="D4239" t="s">
        <v>84</v>
      </c>
      <c r="E4239" t="s">
        <v>362</v>
      </c>
      <c r="F4239" t="s">
        <v>12267</v>
      </c>
      <c r="G4239" t="s">
        <v>900</v>
      </c>
      <c r="H4239" t="s">
        <v>149</v>
      </c>
      <c r="I4239" t="s">
        <v>135</v>
      </c>
      <c r="J4239" t="s">
        <v>136</v>
      </c>
      <c r="K4239" t="s">
        <v>137</v>
      </c>
      <c r="L4239" t="s">
        <v>12268</v>
      </c>
      <c r="M4239" t="s">
        <v>12269</v>
      </c>
      <c r="N4239">
        <v>5.1897222220000003</v>
      </c>
      <c r="O4239">
        <v>0</v>
      </c>
      <c r="P4239">
        <v>74</v>
      </c>
      <c r="Q4239">
        <v>0</v>
      </c>
      <c r="R4239">
        <v>0</v>
      </c>
      <c r="S4239">
        <v>0</v>
      </c>
      <c r="T4239">
        <v>11</v>
      </c>
      <c r="U4239">
        <v>0</v>
      </c>
      <c r="V4239">
        <v>0</v>
      </c>
      <c r="W4239">
        <v>0</v>
      </c>
      <c r="X4239">
        <v>98.582854594412623</v>
      </c>
      <c r="Y4239">
        <v>0</v>
      </c>
      <c r="Z4239">
        <v>0</v>
      </c>
      <c r="AA4239">
        <v>0</v>
      </c>
      <c r="AB4239">
        <v>56.332676162804376</v>
      </c>
      <c r="AC4239">
        <v>0</v>
      </c>
      <c r="AD4239">
        <v>0</v>
      </c>
      <c r="AE4239">
        <v>154.915530757217</v>
      </c>
    </row>
    <row r="4240" spans="1:31" x14ac:dyDescent="0.25">
      <c r="A4240">
        <v>1635224</v>
      </c>
      <c r="B4240">
        <v>1</v>
      </c>
      <c r="C4240" t="s">
        <v>80</v>
      </c>
      <c r="D4240" t="s">
        <v>98</v>
      </c>
      <c r="E4240" t="s">
        <v>152</v>
      </c>
      <c r="F4240" t="s">
        <v>12270</v>
      </c>
      <c r="G4240" t="s">
        <v>507</v>
      </c>
      <c r="H4240" t="s">
        <v>149</v>
      </c>
      <c r="I4240" t="s">
        <v>135</v>
      </c>
      <c r="J4240" t="s">
        <v>136</v>
      </c>
      <c r="K4240" t="s">
        <v>137</v>
      </c>
      <c r="L4240" t="s">
        <v>12271</v>
      </c>
      <c r="M4240" t="s">
        <v>12272</v>
      </c>
      <c r="N4240">
        <v>1.100833333</v>
      </c>
      <c r="O4240">
        <v>0</v>
      </c>
      <c r="P4240">
        <v>1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0.206744679167915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0.206744679167915</v>
      </c>
    </row>
    <row r="4241" spans="1:31" x14ac:dyDescent="0.25">
      <c r="A4241">
        <v>1635226</v>
      </c>
      <c r="B4241">
        <v>1</v>
      </c>
      <c r="C4241" t="s">
        <v>81</v>
      </c>
      <c r="D4241" t="s">
        <v>118</v>
      </c>
      <c r="E4241" t="s">
        <v>152</v>
      </c>
      <c r="F4241" t="s">
        <v>12273</v>
      </c>
      <c r="G4241" t="s">
        <v>168</v>
      </c>
      <c r="H4241" t="s">
        <v>149</v>
      </c>
      <c r="I4241" t="s">
        <v>135</v>
      </c>
      <c r="J4241" t="s">
        <v>136</v>
      </c>
      <c r="K4241" t="s">
        <v>137</v>
      </c>
      <c r="L4241" t="s">
        <v>12274</v>
      </c>
      <c r="M4241" t="s">
        <v>12275</v>
      </c>
      <c r="N4241">
        <v>4.7008333330000003</v>
      </c>
      <c r="O4241">
        <v>0</v>
      </c>
      <c r="P4241">
        <v>9</v>
      </c>
      <c r="Q4241">
        <v>0</v>
      </c>
      <c r="R4241">
        <v>0</v>
      </c>
      <c r="S4241">
        <v>0</v>
      </c>
      <c r="T4241">
        <v>2</v>
      </c>
      <c r="U4241">
        <v>0</v>
      </c>
      <c r="V4241">
        <v>0</v>
      </c>
      <c r="W4241">
        <v>0</v>
      </c>
      <c r="X4241">
        <v>11.89928360685856</v>
      </c>
      <c r="Y4241">
        <v>0</v>
      </c>
      <c r="Z4241">
        <v>0</v>
      </c>
      <c r="AA4241">
        <v>0</v>
      </c>
      <c r="AB4241">
        <v>29.14529355883165</v>
      </c>
      <c r="AC4241">
        <v>0</v>
      </c>
      <c r="AD4241">
        <v>0</v>
      </c>
      <c r="AE4241">
        <v>41.044577165690214</v>
      </c>
    </row>
    <row r="4242" spans="1:31" x14ac:dyDescent="0.25">
      <c r="A4242">
        <v>1635228</v>
      </c>
      <c r="B4242">
        <v>1</v>
      </c>
      <c r="C4242" t="s">
        <v>80</v>
      </c>
      <c r="D4242" t="s">
        <v>105</v>
      </c>
      <c r="E4242" t="s">
        <v>152</v>
      </c>
      <c r="F4242" t="s">
        <v>11163</v>
      </c>
      <c r="G4242" t="s">
        <v>154</v>
      </c>
      <c r="H4242" t="s">
        <v>149</v>
      </c>
      <c r="I4242" t="s">
        <v>135</v>
      </c>
      <c r="J4242" t="s">
        <v>136</v>
      </c>
      <c r="K4242" t="s">
        <v>137</v>
      </c>
      <c r="L4242" t="s">
        <v>12276</v>
      </c>
      <c r="M4242" t="s">
        <v>12277</v>
      </c>
      <c r="N4242">
        <v>10.433055554999999</v>
      </c>
      <c r="O4242">
        <v>0</v>
      </c>
      <c r="P4242">
        <v>2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16.561244725785254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16.561244725785254</v>
      </c>
    </row>
    <row r="4243" spans="1:31" x14ac:dyDescent="0.25">
      <c r="A4243">
        <v>1635230</v>
      </c>
      <c r="B4243">
        <v>1</v>
      </c>
      <c r="C4243" t="s">
        <v>80</v>
      </c>
      <c r="D4243" t="s">
        <v>93</v>
      </c>
      <c r="E4243" t="s">
        <v>642</v>
      </c>
      <c r="F4243" t="s">
        <v>12278</v>
      </c>
      <c r="G4243" t="s">
        <v>142</v>
      </c>
      <c r="H4243" t="s">
        <v>134</v>
      </c>
      <c r="I4243" t="s">
        <v>135</v>
      </c>
      <c r="J4243" t="s">
        <v>136</v>
      </c>
      <c r="K4243" t="s">
        <v>143</v>
      </c>
      <c r="L4243" t="s">
        <v>12279</v>
      </c>
      <c r="M4243" t="s">
        <v>12280</v>
      </c>
      <c r="N4243">
        <v>1.593277777</v>
      </c>
      <c r="O4243">
        <v>0</v>
      </c>
      <c r="P4243">
        <v>0</v>
      </c>
      <c r="Q4243">
        <v>0</v>
      </c>
      <c r="R4243">
        <v>0</v>
      </c>
      <c r="S4243">
        <v>3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567.47268901804455</v>
      </c>
      <c r="AB4243">
        <v>0</v>
      </c>
      <c r="AC4243">
        <v>0</v>
      </c>
      <c r="AD4243">
        <v>0</v>
      </c>
      <c r="AE4243">
        <v>567.47268901804455</v>
      </c>
    </row>
    <row r="4244" spans="1:31" x14ac:dyDescent="0.25">
      <c r="A4244">
        <v>1635232</v>
      </c>
      <c r="B4244">
        <v>1</v>
      </c>
      <c r="C4244" t="s">
        <v>80</v>
      </c>
      <c r="D4244" t="s">
        <v>104</v>
      </c>
      <c r="E4244" t="s">
        <v>131</v>
      </c>
      <c r="F4244" t="s">
        <v>12281</v>
      </c>
      <c r="G4244" t="s">
        <v>195</v>
      </c>
      <c r="H4244" t="s">
        <v>134</v>
      </c>
      <c r="I4244" t="s">
        <v>135</v>
      </c>
      <c r="J4244" t="s">
        <v>136</v>
      </c>
      <c r="K4244" t="s">
        <v>137</v>
      </c>
      <c r="L4244" t="s">
        <v>12282</v>
      </c>
      <c r="M4244" t="s">
        <v>12283</v>
      </c>
      <c r="N4244">
        <v>3.6238888880000002</v>
      </c>
      <c r="O4244">
        <v>0</v>
      </c>
      <c r="P4244">
        <v>0</v>
      </c>
      <c r="Q4244">
        <v>1</v>
      </c>
      <c r="R4244">
        <v>0</v>
      </c>
      <c r="S4244">
        <v>1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1.7752328415312324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1.7752328415312324</v>
      </c>
    </row>
    <row r="4245" spans="1:31" x14ac:dyDescent="0.25">
      <c r="A4245">
        <v>1635234</v>
      </c>
      <c r="B4245">
        <v>1</v>
      </c>
      <c r="C4245" t="s">
        <v>81</v>
      </c>
      <c r="D4245" t="s">
        <v>126</v>
      </c>
      <c r="E4245" t="s">
        <v>152</v>
      </c>
      <c r="F4245" t="s">
        <v>12284</v>
      </c>
      <c r="G4245" t="s">
        <v>154</v>
      </c>
      <c r="H4245" t="s">
        <v>149</v>
      </c>
      <c r="I4245" t="s">
        <v>135</v>
      </c>
      <c r="J4245" t="s">
        <v>136</v>
      </c>
      <c r="K4245" t="s">
        <v>137</v>
      </c>
      <c r="L4245" t="s">
        <v>12285</v>
      </c>
      <c r="M4245" t="s">
        <v>12286</v>
      </c>
      <c r="N4245">
        <v>1.615277777</v>
      </c>
      <c r="O4245">
        <v>0</v>
      </c>
      <c r="P4245">
        <v>1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6.1661860611111107E-5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6.1661860611111107E-5</v>
      </c>
    </row>
    <row r="4246" spans="1:31" x14ac:dyDescent="0.25">
      <c r="A4246">
        <v>1635235</v>
      </c>
      <c r="B4246">
        <v>1</v>
      </c>
      <c r="C4246" t="s">
        <v>80</v>
      </c>
      <c r="D4246" t="s">
        <v>90</v>
      </c>
      <c r="E4246" t="s">
        <v>152</v>
      </c>
      <c r="F4246" t="s">
        <v>12287</v>
      </c>
      <c r="G4246" t="s">
        <v>154</v>
      </c>
      <c r="H4246" t="s">
        <v>149</v>
      </c>
      <c r="I4246" t="s">
        <v>135</v>
      </c>
      <c r="J4246" t="s">
        <v>136</v>
      </c>
      <c r="K4246" t="s">
        <v>137</v>
      </c>
      <c r="L4246" t="s">
        <v>12288</v>
      </c>
      <c r="M4246" t="s">
        <v>12289</v>
      </c>
      <c r="N4246">
        <v>5.5277777769999998</v>
      </c>
      <c r="O4246">
        <v>0</v>
      </c>
      <c r="P4246">
        <v>1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1.5186501832492252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1.5186501832492252</v>
      </c>
    </row>
    <row r="4247" spans="1:31" x14ac:dyDescent="0.25">
      <c r="A4247">
        <v>1635236</v>
      </c>
      <c r="B4247">
        <v>1</v>
      </c>
      <c r="C4247" t="s">
        <v>81</v>
      </c>
      <c r="D4247" t="s">
        <v>117</v>
      </c>
      <c r="E4247" t="s">
        <v>131</v>
      </c>
      <c r="F4247" t="s">
        <v>12290</v>
      </c>
      <c r="G4247" t="s">
        <v>142</v>
      </c>
      <c r="H4247" t="s">
        <v>134</v>
      </c>
      <c r="I4247" t="s">
        <v>135</v>
      </c>
      <c r="J4247" t="s">
        <v>136</v>
      </c>
      <c r="K4247" t="s">
        <v>143</v>
      </c>
      <c r="L4247" t="s">
        <v>12291</v>
      </c>
      <c r="M4247" t="s">
        <v>12292</v>
      </c>
      <c r="N4247">
        <v>1.2027777770000001</v>
      </c>
      <c r="O4247">
        <v>0</v>
      </c>
      <c r="P4247">
        <v>2</v>
      </c>
      <c r="Q4247">
        <v>0</v>
      </c>
      <c r="R4247">
        <v>0</v>
      </c>
      <c r="S4247">
        <v>0</v>
      </c>
      <c r="T4247">
        <v>72</v>
      </c>
      <c r="U4247">
        <v>0</v>
      </c>
      <c r="V4247">
        <v>2</v>
      </c>
      <c r="W4247">
        <v>0</v>
      </c>
      <c r="X4247">
        <v>0.47609095362215559</v>
      </c>
      <c r="Y4247">
        <v>0</v>
      </c>
      <c r="Z4247">
        <v>0</v>
      </c>
      <c r="AA4247">
        <v>0</v>
      </c>
      <c r="AB4247">
        <v>83.201942335367733</v>
      </c>
      <c r="AC4247">
        <v>0</v>
      </c>
      <c r="AD4247">
        <v>20.592025964968318</v>
      </c>
      <c r="AE4247">
        <v>104.27005925395821</v>
      </c>
    </row>
    <row r="4248" spans="1:31" x14ac:dyDescent="0.25">
      <c r="A4248">
        <v>1635237</v>
      </c>
      <c r="B4248">
        <v>1</v>
      </c>
      <c r="C4248" t="s">
        <v>80</v>
      </c>
      <c r="D4248" t="s">
        <v>100</v>
      </c>
      <c r="E4248" t="s">
        <v>178</v>
      </c>
      <c r="F4248" t="s">
        <v>12293</v>
      </c>
      <c r="G4248" t="s">
        <v>710</v>
      </c>
      <c r="H4248" t="s">
        <v>149</v>
      </c>
      <c r="I4248" t="s">
        <v>135</v>
      </c>
      <c r="J4248" t="s">
        <v>136</v>
      </c>
      <c r="K4248" t="s">
        <v>137</v>
      </c>
      <c r="L4248" t="s">
        <v>12294</v>
      </c>
      <c r="M4248" t="s">
        <v>12295</v>
      </c>
      <c r="N4248">
        <v>3.8472222220000001</v>
      </c>
      <c r="O4248">
        <v>0</v>
      </c>
      <c r="P4248">
        <v>74</v>
      </c>
      <c r="Q4248">
        <v>0</v>
      </c>
      <c r="R4248">
        <v>1</v>
      </c>
      <c r="S4248">
        <v>0</v>
      </c>
      <c r="T4248">
        <v>7</v>
      </c>
      <c r="U4248">
        <v>0</v>
      </c>
      <c r="V4248">
        <v>0</v>
      </c>
      <c r="W4248">
        <v>0</v>
      </c>
      <c r="X4248">
        <v>102.23713236202553</v>
      </c>
      <c r="Y4248">
        <v>0</v>
      </c>
      <c r="Z4248">
        <v>1.0406774985125E-2</v>
      </c>
      <c r="AA4248">
        <v>0</v>
      </c>
      <c r="AB4248">
        <v>5.7035893359668748</v>
      </c>
      <c r="AC4248">
        <v>0</v>
      </c>
      <c r="AD4248">
        <v>0</v>
      </c>
      <c r="AE4248">
        <v>107.95112847297753</v>
      </c>
    </row>
    <row r="4249" spans="1:31" x14ac:dyDescent="0.25">
      <c r="A4249">
        <v>1635239</v>
      </c>
      <c r="B4249">
        <v>1</v>
      </c>
      <c r="C4249" t="s">
        <v>80</v>
      </c>
      <c r="D4249" t="s">
        <v>94</v>
      </c>
      <c r="E4249" t="s">
        <v>140</v>
      </c>
      <c r="F4249" t="s">
        <v>12296</v>
      </c>
      <c r="G4249" t="s">
        <v>161</v>
      </c>
      <c r="H4249" t="s">
        <v>134</v>
      </c>
      <c r="I4249" t="s">
        <v>135</v>
      </c>
      <c r="J4249" t="s">
        <v>136</v>
      </c>
      <c r="K4249" t="s">
        <v>137</v>
      </c>
      <c r="L4249" t="s">
        <v>12297</v>
      </c>
      <c r="M4249" t="s">
        <v>12298</v>
      </c>
      <c r="N4249">
        <v>0.29444444400000003</v>
      </c>
      <c r="O4249">
        <v>0</v>
      </c>
      <c r="P4249">
        <v>1275</v>
      </c>
      <c r="Q4249">
        <v>0</v>
      </c>
      <c r="R4249">
        <v>0</v>
      </c>
      <c r="S4249">
        <v>0</v>
      </c>
      <c r="T4249">
        <v>153</v>
      </c>
      <c r="U4249">
        <v>0</v>
      </c>
      <c r="V4249">
        <v>0</v>
      </c>
      <c r="W4249">
        <v>0</v>
      </c>
      <c r="X4249">
        <v>108.86461855386412</v>
      </c>
      <c r="Y4249">
        <v>0</v>
      </c>
      <c r="Z4249">
        <v>0</v>
      </c>
      <c r="AA4249">
        <v>0</v>
      </c>
      <c r="AB4249">
        <v>52.369610732453623</v>
      </c>
      <c r="AC4249">
        <v>0</v>
      </c>
      <c r="AD4249">
        <v>0</v>
      </c>
      <c r="AE4249">
        <v>161.23422928631774</v>
      </c>
    </row>
    <row r="4250" spans="1:31" x14ac:dyDescent="0.25">
      <c r="A4250">
        <v>1635240</v>
      </c>
      <c r="B4250">
        <v>1</v>
      </c>
      <c r="C4250" t="s">
        <v>81</v>
      </c>
      <c r="D4250" t="s">
        <v>115</v>
      </c>
      <c r="E4250" t="s">
        <v>131</v>
      </c>
      <c r="F4250" t="s">
        <v>12299</v>
      </c>
      <c r="G4250" t="s">
        <v>195</v>
      </c>
      <c r="H4250" t="s">
        <v>134</v>
      </c>
      <c r="I4250" t="s">
        <v>135</v>
      </c>
      <c r="J4250" t="s">
        <v>136</v>
      </c>
      <c r="K4250" t="s">
        <v>137</v>
      </c>
      <c r="L4250" t="s">
        <v>12300</v>
      </c>
      <c r="M4250" t="s">
        <v>12301</v>
      </c>
      <c r="N4250">
        <v>3.6430555550000001</v>
      </c>
      <c r="O4250">
        <v>0</v>
      </c>
      <c r="P4250">
        <v>0</v>
      </c>
      <c r="Q4250">
        <v>0</v>
      </c>
      <c r="R4250">
        <v>0</v>
      </c>
      <c r="S4250">
        <v>1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71.927081255606367</v>
      </c>
      <c r="AB4250">
        <v>0</v>
      </c>
      <c r="AC4250">
        <v>0</v>
      </c>
      <c r="AD4250">
        <v>0</v>
      </c>
      <c r="AE4250">
        <v>71.927081255606367</v>
      </c>
    </row>
    <row r="4251" spans="1:31" x14ac:dyDescent="0.25">
      <c r="A4251">
        <v>1635241</v>
      </c>
      <c r="B4251">
        <v>1</v>
      </c>
      <c r="C4251" t="s">
        <v>80</v>
      </c>
      <c r="D4251" t="s">
        <v>94</v>
      </c>
      <c r="E4251" t="s">
        <v>131</v>
      </c>
      <c r="F4251" t="s">
        <v>12302</v>
      </c>
      <c r="G4251" t="s">
        <v>161</v>
      </c>
      <c r="H4251" t="s">
        <v>134</v>
      </c>
      <c r="I4251" t="s">
        <v>135</v>
      </c>
      <c r="J4251" t="s">
        <v>136</v>
      </c>
      <c r="K4251" t="s">
        <v>137</v>
      </c>
      <c r="L4251" t="s">
        <v>12303</v>
      </c>
      <c r="M4251" t="s">
        <v>12304</v>
      </c>
      <c r="N4251">
        <v>0.29388888800000001</v>
      </c>
      <c r="O4251">
        <v>0</v>
      </c>
      <c r="P4251">
        <v>1903</v>
      </c>
      <c r="Q4251">
        <v>1</v>
      </c>
      <c r="R4251">
        <v>4</v>
      </c>
      <c r="S4251">
        <v>2</v>
      </c>
      <c r="T4251">
        <v>239</v>
      </c>
      <c r="U4251">
        <v>0</v>
      </c>
      <c r="V4251">
        <v>0</v>
      </c>
      <c r="W4251">
        <v>0</v>
      </c>
      <c r="X4251">
        <v>128.79823961292945</v>
      </c>
      <c r="Y4251">
        <v>1.8474629242756919</v>
      </c>
      <c r="Z4251">
        <v>0.2449937569721222</v>
      </c>
      <c r="AA4251">
        <v>120.54847273780246</v>
      </c>
      <c r="AB4251">
        <v>95.199984870757845</v>
      </c>
      <c r="AC4251">
        <v>0</v>
      </c>
      <c r="AD4251">
        <v>0</v>
      </c>
      <c r="AE4251">
        <v>346.63915390273758</v>
      </c>
    </row>
    <row r="4252" spans="1:31" x14ac:dyDescent="0.25">
      <c r="A4252">
        <v>1635244</v>
      </c>
      <c r="B4252">
        <v>1</v>
      </c>
      <c r="C4252" t="s">
        <v>80</v>
      </c>
      <c r="D4252" t="s">
        <v>91</v>
      </c>
      <c r="E4252" t="s">
        <v>131</v>
      </c>
      <c r="F4252" t="s">
        <v>12053</v>
      </c>
      <c r="G4252" t="s">
        <v>148</v>
      </c>
      <c r="H4252" t="s">
        <v>134</v>
      </c>
      <c r="I4252" t="s">
        <v>135</v>
      </c>
      <c r="J4252" t="s">
        <v>136</v>
      </c>
      <c r="K4252" t="s">
        <v>143</v>
      </c>
      <c r="L4252" t="s">
        <v>12055</v>
      </c>
      <c r="M4252" t="s">
        <v>12305</v>
      </c>
      <c r="N4252">
        <v>4.8663888880000004</v>
      </c>
      <c r="O4252">
        <v>0</v>
      </c>
      <c r="P4252">
        <v>139</v>
      </c>
      <c r="Q4252">
        <v>0</v>
      </c>
      <c r="R4252">
        <v>1</v>
      </c>
      <c r="S4252">
        <v>0</v>
      </c>
      <c r="T4252">
        <v>13</v>
      </c>
      <c r="U4252">
        <v>0</v>
      </c>
      <c r="V4252">
        <v>0</v>
      </c>
      <c r="W4252">
        <v>0</v>
      </c>
      <c r="X4252">
        <v>444.41127163129198</v>
      </c>
      <c r="Y4252">
        <v>0</v>
      </c>
      <c r="Z4252">
        <v>10.706045020581733</v>
      </c>
      <c r="AA4252">
        <v>0</v>
      </c>
      <c r="AB4252">
        <v>203.27665925641421</v>
      </c>
      <c r="AC4252">
        <v>0</v>
      </c>
      <c r="AD4252">
        <v>0</v>
      </c>
      <c r="AE4252">
        <v>658.39397590828787</v>
      </c>
    </row>
    <row r="4253" spans="1:31" x14ac:dyDescent="0.25">
      <c r="A4253">
        <v>1635246</v>
      </c>
      <c r="B4253">
        <v>1</v>
      </c>
      <c r="C4253" t="s">
        <v>81</v>
      </c>
      <c r="D4253" t="s">
        <v>118</v>
      </c>
      <c r="E4253" t="s">
        <v>204</v>
      </c>
      <c r="F4253" t="s">
        <v>12306</v>
      </c>
      <c r="G4253" t="s">
        <v>161</v>
      </c>
      <c r="H4253" t="s">
        <v>134</v>
      </c>
      <c r="I4253" t="s">
        <v>135</v>
      </c>
      <c r="J4253" t="s">
        <v>136</v>
      </c>
      <c r="K4253" t="s">
        <v>137</v>
      </c>
      <c r="L4253" t="s">
        <v>12307</v>
      </c>
      <c r="M4253" t="s">
        <v>12308</v>
      </c>
      <c r="N4253">
        <v>0.13277777700000001</v>
      </c>
      <c r="O4253">
        <v>22</v>
      </c>
      <c r="P4253">
        <v>6822</v>
      </c>
      <c r="Q4253">
        <v>321</v>
      </c>
      <c r="R4253">
        <v>475</v>
      </c>
      <c r="S4253">
        <v>79</v>
      </c>
      <c r="T4253">
        <v>720</v>
      </c>
      <c r="U4253">
        <v>29</v>
      </c>
      <c r="V4253">
        <v>1</v>
      </c>
      <c r="W4253">
        <v>1.1359758985759976</v>
      </c>
      <c r="X4253">
        <v>160.82236262362701</v>
      </c>
      <c r="Y4253">
        <v>37.504765088808476</v>
      </c>
      <c r="Z4253">
        <v>22.518711885251665</v>
      </c>
      <c r="AA4253">
        <v>147.32207088166246</v>
      </c>
      <c r="AB4253">
        <v>86.932041759853092</v>
      </c>
      <c r="AC4253">
        <v>335.00729735657444</v>
      </c>
      <c r="AD4253">
        <v>0.65031532553898064</v>
      </c>
      <c r="AE4253">
        <v>791.89354081989211</v>
      </c>
    </row>
    <row r="4254" spans="1:31" x14ac:dyDescent="0.25">
      <c r="A4254">
        <v>1635248</v>
      </c>
      <c r="B4254">
        <v>1</v>
      </c>
      <c r="C4254" t="s">
        <v>81</v>
      </c>
      <c r="D4254" t="s">
        <v>128</v>
      </c>
      <c r="E4254" t="s">
        <v>178</v>
      </c>
      <c r="F4254" t="s">
        <v>12309</v>
      </c>
      <c r="G4254" t="s">
        <v>675</v>
      </c>
      <c r="H4254" t="s">
        <v>149</v>
      </c>
      <c r="I4254" t="s">
        <v>135</v>
      </c>
      <c r="J4254" t="s">
        <v>136</v>
      </c>
      <c r="K4254" t="s">
        <v>137</v>
      </c>
      <c r="L4254" t="s">
        <v>12310</v>
      </c>
      <c r="M4254" t="s">
        <v>12311</v>
      </c>
      <c r="N4254">
        <v>1.318888888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24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25.405593977730216</v>
      </c>
      <c r="AC4254">
        <v>0</v>
      </c>
      <c r="AD4254">
        <v>0</v>
      </c>
      <c r="AE4254">
        <v>25.405593977730216</v>
      </c>
    </row>
    <row r="4255" spans="1:31" x14ac:dyDescent="0.25">
      <c r="A4255">
        <v>1635250</v>
      </c>
      <c r="B4255">
        <v>1</v>
      </c>
      <c r="C4255" t="s">
        <v>80</v>
      </c>
      <c r="D4255" t="s">
        <v>93</v>
      </c>
      <c r="E4255" t="s">
        <v>152</v>
      </c>
      <c r="F4255" t="s">
        <v>12312</v>
      </c>
      <c r="G4255" t="s">
        <v>154</v>
      </c>
      <c r="H4255" t="s">
        <v>149</v>
      </c>
      <c r="I4255" t="s">
        <v>135</v>
      </c>
      <c r="J4255" t="s">
        <v>136</v>
      </c>
      <c r="K4255" t="s">
        <v>137</v>
      </c>
      <c r="L4255" t="s">
        <v>12313</v>
      </c>
      <c r="M4255" t="s">
        <v>12314</v>
      </c>
      <c r="N4255">
        <v>2.7838888879999999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0.42962677670325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0.42962677670325</v>
      </c>
    </row>
    <row r="4256" spans="1:31" x14ac:dyDescent="0.25">
      <c r="A4256">
        <v>1635252</v>
      </c>
      <c r="B4256">
        <v>1</v>
      </c>
      <c r="C4256" t="s">
        <v>80</v>
      </c>
      <c r="D4256" t="s">
        <v>96</v>
      </c>
      <c r="E4256" t="s">
        <v>152</v>
      </c>
      <c r="F4256" t="s">
        <v>12315</v>
      </c>
      <c r="G4256" t="s">
        <v>168</v>
      </c>
      <c r="H4256" t="s">
        <v>149</v>
      </c>
      <c r="I4256" t="s">
        <v>135</v>
      </c>
      <c r="J4256" t="s">
        <v>136</v>
      </c>
      <c r="K4256" t="s">
        <v>137</v>
      </c>
      <c r="L4256" t="s">
        <v>12316</v>
      </c>
      <c r="M4256" t="s">
        <v>12317</v>
      </c>
      <c r="N4256">
        <v>8.0061111109999992</v>
      </c>
      <c r="O4256">
        <v>0</v>
      </c>
      <c r="P4256">
        <v>1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1.4355376995664069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1.4355376995664069</v>
      </c>
    </row>
    <row r="4257" spans="1:31" x14ac:dyDescent="0.25">
      <c r="A4257">
        <v>1635254</v>
      </c>
      <c r="B4257">
        <v>1</v>
      </c>
      <c r="C4257" t="s">
        <v>80</v>
      </c>
      <c r="D4257" t="s">
        <v>99</v>
      </c>
      <c r="E4257" t="s">
        <v>152</v>
      </c>
      <c r="F4257" t="s">
        <v>12318</v>
      </c>
      <c r="G4257" t="s">
        <v>168</v>
      </c>
      <c r="H4257" t="s">
        <v>149</v>
      </c>
      <c r="I4257" t="s">
        <v>135</v>
      </c>
      <c r="J4257" t="s">
        <v>136</v>
      </c>
      <c r="K4257" t="s">
        <v>137</v>
      </c>
      <c r="L4257" t="s">
        <v>12319</v>
      </c>
      <c r="M4257" t="s">
        <v>12320</v>
      </c>
      <c r="N4257">
        <v>5.375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</row>
    <row r="4258" spans="1:31" x14ac:dyDescent="0.25">
      <c r="A4258">
        <v>1635255</v>
      </c>
      <c r="B4258">
        <v>1</v>
      </c>
      <c r="C4258" t="s">
        <v>80</v>
      </c>
      <c r="D4258" t="s">
        <v>102</v>
      </c>
      <c r="E4258" t="s">
        <v>131</v>
      </c>
      <c r="F4258" t="s">
        <v>12321</v>
      </c>
      <c r="G4258" t="s">
        <v>148</v>
      </c>
      <c r="H4258" t="s">
        <v>134</v>
      </c>
      <c r="I4258" t="s">
        <v>135</v>
      </c>
      <c r="J4258" t="s">
        <v>136</v>
      </c>
      <c r="K4258" t="s">
        <v>143</v>
      </c>
      <c r="L4258" t="s">
        <v>12322</v>
      </c>
      <c r="M4258" t="s">
        <v>12323</v>
      </c>
      <c r="N4258">
        <v>1.591483333</v>
      </c>
      <c r="O4258">
        <v>0</v>
      </c>
      <c r="P4258">
        <v>0</v>
      </c>
      <c r="Q4258">
        <v>0</v>
      </c>
      <c r="R4258">
        <v>0</v>
      </c>
      <c r="S4258">
        <v>1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0.92590349517845083</v>
      </c>
      <c r="AB4258">
        <v>0</v>
      </c>
      <c r="AC4258">
        <v>0</v>
      </c>
      <c r="AD4258">
        <v>0</v>
      </c>
      <c r="AE4258">
        <v>0.92590349517845083</v>
      </c>
    </row>
    <row r="4259" spans="1:31" x14ac:dyDescent="0.25">
      <c r="A4259">
        <v>1635256</v>
      </c>
      <c r="B4259">
        <v>1</v>
      </c>
      <c r="C4259" t="s">
        <v>80</v>
      </c>
      <c r="D4259" t="s">
        <v>84</v>
      </c>
      <c r="E4259" t="s">
        <v>362</v>
      </c>
      <c r="F4259" t="s">
        <v>12324</v>
      </c>
      <c r="G4259" t="s">
        <v>900</v>
      </c>
      <c r="H4259" t="s">
        <v>149</v>
      </c>
      <c r="I4259" t="s">
        <v>135</v>
      </c>
      <c r="J4259" t="s">
        <v>136</v>
      </c>
      <c r="K4259" t="s">
        <v>137</v>
      </c>
      <c r="L4259" t="s">
        <v>12325</v>
      </c>
      <c r="M4259" t="s">
        <v>12326</v>
      </c>
      <c r="N4259">
        <v>1.78</v>
      </c>
      <c r="O4259">
        <v>0</v>
      </c>
      <c r="P4259">
        <v>55</v>
      </c>
      <c r="Q4259">
        <v>0</v>
      </c>
      <c r="R4259">
        <v>0</v>
      </c>
      <c r="S4259">
        <v>0</v>
      </c>
      <c r="T4259">
        <v>8</v>
      </c>
      <c r="U4259">
        <v>0</v>
      </c>
      <c r="V4259">
        <v>0</v>
      </c>
      <c r="W4259">
        <v>0</v>
      </c>
      <c r="X4259">
        <v>25.547249111947551</v>
      </c>
      <c r="Y4259">
        <v>0</v>
      </c>
      <c r="Z4259">
        <v>0</v>
      </c>
      <c r="AA4259">
        <v>0</v>
      </c>
      <c r="AB4259">
        <v>12.45983641477074</v>
      </c>
      <c r="AC4259">
        <v>0</v>
      </c>
      <c r="AD4259">
        <v>0</v>
      </c>
      <c r="AE4259">
        <v>38.007085526718292</v>
      </c>
    </row>
    <row r="4260" spans="1:31" x14ac:dyDescent="0.25">
      <c r="A4260">
        <v>1635257</v>
      </c>
      <c r="B4260">
        <v>1</v>
      </c>
      <c r="C4260" t="s">
        <v>80</v>
      </c>
      <c r="D4260" t="s">
        <v>90</v>
      </c>
      <c r="E4260" t="s">
        <v>178</v>
      </c>
      <c r="F4260" t="s">
        <v>12327</v>
      </c>
      <c r="G4260" t="s">
        <v>1967</v>
      </c>
      <c r="H4260" t="s">
        <v>149</v>
      </c>
      <c r="I4260" t="s">
        <v>135</v>
      </c>
      <c r="J4260" t="s">
        <v>136</v>
      </c>
      <c r="K4260" t="s">
        <v>137</v>
      </c>
      <c r="L4260" t="s">
        <v>12328</v>
      </c>
      <c r="M4260" t="s">
        <v>12329</v>
      </c>
      <c r="N4260">
        <v>0.61083333299999998</v>
      </c>
      <c r="O4260">
        <v>0</v>
      </c>
      <c r="P4260">
        <v>94</v>
      </c>
      <c r="Q4260">
        <v>0</v>
      </c>
      <c r="R4260">
        <v>0</v>
      </c>
      <c r="S4260">
        <v>0</v>
      </c>
      <c r="T4260">
        <v>6</v>
      </c>
      <c r="U4260">
        <v>0</v>
      </c>
      <c r="V4260">
        <v>0</v>
      </c>
      <c r="W4260">
        <v>0</v>
      </c>
      <c r="X4260">
        <v>8.0269865404091441</v>
      </c>
      <c r="Y4260">
        <v>0</v>
      </c>
      <c r="Z4260">
        <v>0</v>
      </c>
      <c r="AA4260">
        <v>0</v>
      </c>
      <c r="AB4260">
        <v>2.561165391419693</v>
      </c>
      <c r="AC4260">
        <v>0</v>
      </c>
      <c r="AD4260">
        <v>0</v>
      </c>
      <c r="AE4260">
        <v>10.588151931828836</v>
      </c>
    </row>
    <row r="4261" spans="1:31" x14ac:dyDescent="0.25">
      <c r="A4261">
        <v>1635258</v>
      </c>
      <c r="B4261">
        <v>1</v>
      </c>
      <c r="C4261" t="s">
        <v>80</v>
      </c>
      <c r="D4261" t="s">
        <v>100</v>
      </c>
      <c r="E4261" t="s">
        <v>152</v>
      </c>
      <c r="F4261" t="s">
        <v>12330</v>
      </c>
      <c r="G4261" t="s">
        <v>168</v>
      </c>
      <c r="H4261" t="s">
        <v>149</v>
      </c>
      <c r="I4261" t="s">
        <v>135</v>
      </c>
      <c r="J4261" t="s">
        <v>136</v>
      </c>
      <c r="K4261" t="s">
        <v>137</v>
      </c>
      <c r="L4261" t="s">
        <v>12331</v>
      </c>
      <c r="M4261" t="s">
        <v>12332</v>
      </c>
      <c r="N4261">
        <v>8.9063888880000004</v>
      </c>
      <c r="O4261">
        <v>0</v>
      </c>
      <c r="P4261">
        <v>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0.98249904559631451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0.98249904559631451</v>
      </c>
    </row>
    <row r="4262" spans="1:31" x14ac:dyDescent="0.25">
      <c r="A4262">
        <v>1635260</v>
      </c>
      <c r="B4262">
        <v>1</v>
      </c>
      <c r="C4262" t="s">
        <v>80</v>
      </c>
      <c r="D4262" t="s">
        <v>92</v>
      </c>
      <c r="E4262" t="s">
        <v>131</v>
      </c>
      <c r="F4262" t="s">
        <v>12333</v>
      </c>
      <c r="G4262" t="s">
        <v>195</v>
      </c>
      <c r="H4262" t="s">
        <v>134</v>
      </c>
      <c r="I4262" t="s">
        <v>135</v>
      </c>
      <c r="J4262" t="s">
        <v>136</v>
      </c>
      <c r="K4262" t="s">
        <v>137</v>
      </c>
      <c r="L4262" t="s">
        <v>12334</v>
      </c>
      <c r="M4262" t="s">
        <v>12335</v>
      </c>
      <c r="N4262">
        <v>4.4155555550000001</v>
      </c>
      <c r="O4262">
        <v>0</v>
      </c>
      <c r="P4262">
        <v>0</v>
      </c>
      <c r="Q4262">
        <v>0</v>
      </c>
      <c r="R4262">
        <v>0</v>
      </c>
      <c r="S4262">
        <v>1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8.7448589078059502</v>
      </c>
      <c r="AB4262">
        <v>0</v>
      </c>
      <c r="AC4262">
        <v>0</v>
      </c>
      <c r="AD4262">
        <v>0</v>
      </c>
      <c r="AE4262">
        <v>8.7448589078059502</v>
      </c>
    </row>
    <row r="4263" spans="1:31" x14ac:dyDescent="0.25">
      <c r="A4263">
        <v>1635261</v>
      </c>
      <c r="B4263">
        <v>1</v>
      </c>
      <c r="C4263" t="s">
        <v>81</v>
      </c>
      <c r="D4263" t="s">
        <v>118</v>
      </c>
      <c r="E4263" t="s">
        <v>178</v>
      </c>
      <c r="F4263" t="s">
        <v>12336</v>
      </c>
      <c r="G4263" t="s">
        <v>172</v>
      </c>
      <c r="H4263" t="s">
        <v>149</v>
      </c>
      <c r="I4263" t="s">
        <v>135</v>
      </c>
      <c r="J4263" t="s">
        <v>3</v>
      </c>
      <c r="K4263" t="s">
        <v>137</v>
      </c>
      <c r="L4263" t="s">
        <v>12337</v>
      </c>
      <c r="M4263" t="s">
        <v>12338</v>
      </c>
      <c r="N4263">
        <v>0.67027777700000002</v>
      </c>
      <c r="O4263">
        <v>0</v>
      </c>
      <c r="P4263">
        <v>28</v>
      </c>
      <c r="Q4263">
        <v>0</v>
      </c>
      <c r="R4263">
        <v>4</v>
      </c>
      <c r="S4263">
        <v>0</v>
      </c>
      <c r="T4263">
        <v>5</v>
      </c>
      <c r="U4263">
        <v>0</v>
      </c>
      <c r="V4263">
        <v>0</v>
      </c>
      <c r="W4263">
        <v>0</v>
      </c>
      <c r="X4263">
        <v>5.5058466313423153</v>
      </c>
      <c r="Y4263">
        <v>0</v>
      </c>
      <c r="Z4263">
        <v>0.28342474323686895</v>
      </c>
      <c r="AA4263">
        <v>0</v>
      </c>
      <c r="AB4263">
        <v>4.6931146121903238</v>
      </c>
      <c r="AC4263">
        <v>0</v>
      </c>
      <c r="AD4263">
        <v>0</v>
      </c>
      <c r="AE4263">
        <v>10.482385986769508</v>
      </c>
    </row>
    <row r="4264" spans="1:31" x14ac:dyDescent="0.25">
      <c r="A4264">
        <v>1635262</v>
      </c>
      <c r="B4264">
        <v>1</v>
      </c>
      <c r="C4264" t="s">
        <v>80</v>
      </c>
      <c r="D4264" t="s">
        <v>94</v>
      </c>
      <c r="E4264" t="s">
        <v>131</v>
      </c>
      <c r="F4264" t="s">
        <v>12339</v>
      </c>
      <c r="G4264" t="s">
        <v>691</v>
      </c>
      <c r="H4264" t="s">
        <v>134</v>
      </c>
      <c r="I4264" t="s">
        <v>135</v>
      </c>
      <c r="J4264" t="s">
        <v>136</v>
      </c>
      <c r="K4264" t="s">
        <v>137</v>
      </c>
      <c r="L4264" t="s">
        <v>12340</v>
      </c>
      <c r="M4264" t="s">
        <v>12341</v>
      </c>
      <c r="N4264">
        <v>1.4313888880000001</v>
      </c>
      <c r="O4264">
        <v>0</v>
      </c>
      <c r="P4264">
        <v>500</v>
      </c>
      <c r="Q4264">
        <v>0</v>
      </c>
      <c r="R4264">
        <v>3</v>
      </c>
      <c r="S4264">
        <v>1</v>
      </c>
      <c r="T4264">
        <v>45</v>
      </c>
      <c r="U4264">
        <v>0</v>
      </c>
      <c r="V4264">
        <v>0</v>
      </c>
      <c r="W4264">
        <v>0</v>
      </c>
      <c r="X4264">
        <v>173.41001182525497</v>
      </c>
      <c r="Y4264">
        <v>0</v>
      </c>
      <c r="Z4264">
        <v>0.77333462480649795</v>
      </c>
      <c r="AA4264">
        <v>544.27439938525958</v>
      </c>
      <c r="AB4264">
        <v>124.00127290209934</v>
      </c>
      <c r="AC4264">
        <v>0</v>
      </c>
      <c r="AD4264">
        <v>0</v>
      </c>
      <c r="AE4264">
        <v>842.45901873742037</v>
      </c>
    </row>
    <row r="4265" spans="1:31" x14ac:dyDescent="0.25">
      <c r="A4265">
        <v>1635265</v>
      </c>
      <c r="B4265">
        <v>1</v>
      </c>
      <c r="C4265" t="s">
        <v>80</v>
      </c>
      <c r="D4265" t="s">
        <v>108</v>
      </c>
      <c r="E4265" t="s">
        <v>152</v>
      </c>
      <c r="F4265" t="s">
        <v>12342</v>
      </c>
      <c r="G4265" t="s">
        <v>154</v>
      </c>
      <c r="H4265" t="s">
        <v>149</v>
      </c>
      <c r="I4265" t="s">
        <v>135</v>
      </c>
      <c r="J4265" t="s">
        <v>136</v>
      </c>
      <c r="K4265" t="s">
        <v>137</v>
      </c>
      <c r="L4265" t="s">
        <v>12343</v>
      </c>
      <c r="M4265" t="s">
        <v>12344</v>
      </c>
      <c r="N4265">
        <v>4.0622222219999999</v>
      </c>
      <c r="O4265">
        <v>0</v>
      </c>
      <c r="P4265">
        <v>1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0.57750521831231993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0.57750521831231993</v>
      </c>
    </row>
    <row r="4266" spans="1:31" x14ac:dyDescent="0.25">
      <c r="A4266">
        <v>1635266</v>
      </c>
      <c r="B4266">
        <v>1</v>
      </c>
      <c r="C4266" t="s">
        <v>80</v>
      </c>
      <c r="D4266" t="s">
        <v>97</v>
      </c>
      <c r="E4266" t="s">
        <v>152</v>
      </c>
      <c r="F4266" t="s">
        <v>12345</v>
      </c>
      <c r="G4266" t="s">
        <v>154</v>
      </c>
      <c r="H4266" t="s">
        <v>149</v>
      </c>
      <c r="I4266" t="s">
        <v>135</v>
      </c>
      <c r="J4266" t="s">
        <v>136</v>
      </c>
      <c r="K4266" t="s">
        <v>137</v>
      </c>
      <c r="L4266" t="s">
        <v>12346</v>
      </c>
      <c r="M4266" t="s">
        <v>12347</v>
      </c>
      <c r="N4266">
        <v>2.4541666659999999</v>
      </c>
      <c r="O4266">
        <v>0</v>
      </c>
      <c r="P4266">
        <v>1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9.4435388747488885E-2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9.4435388747488885E-2</v>
      </c>
    </row>
    <row r="4267" spans="1:31" x14ac:dyDescent="0.25">
      <c r="A4267">
        <v>1635267</v>
      </c>
      <c r="B4267">
        <v>1</v>
      </c>
      <c r="C4267" t="s">
        <v>81</v>
      </c>
      <c r="D4267" t="s">
        <v>115</v>
      </c>
      <c r="E4267" t="s">
        <v>146</v>
      </c>
      <c r="F4267" t="s">
        <v>440</v>
      </c>
      <c r="G4267" t="s">
        <v>148</v>
      </c>
      <c r="H4267" t="s">
        <v>149</v>
      </c>
      <c r="I4267" t="s">
        <v>135</v>
      </c>
      <c r="J4267" t="s">
        <v>136</v>
      </c>
      <c r="K4267" t="s">
        <v>143</v>
      </c>
      <c r="L4267" t="s">
        <v>12348</v>
      </c>
      <c r="M4267" t="s">
        <v>12349</v>
      </c>
      <c r="N4267">
        <v>3.790277777</v>
      </c>
      <c r="O4267">
        <v>0</v>
      </c>
      <c r="P4267">
        <v>298</v>
      </c>
      <c r="Q4267">
        <v>0</v>
      </c>
      <c r="R4267">
        <v>0</v>
      </c>
      <c r="S4267">
        <v>0</v>
      </c>
      <c r="T4267">
        <v>12</v>
      </c>
      <c r="U4267">
        <v>0</v>
      </c>
      <c r="V4267">
        <v>0</v>
      </c>
      <c r="W4267">
        <v>0</v>
      </c>
      <c r="X4267">
        <v>142.25374960417986</v>
      </c>
      <c r="Y4267">
        <v>0</v>
      </c>
      <c r="Z4267">
        <v>0</v>
      </c>
      <c r="AA4267">
        <v>0</v>
      </c>
      <c r="AB4267">
        <v>39.067629323563992</v>
      </c>
      <c r="AC4267">
        <v>0</v>
      </c>
      <c r="AD4267">
        <v>0</v>
      </c>
      <c r="AE4267">
        <v>181.32137892774387</v>
      </c>
    </row>
    <row r="4268" spans="1:31" x14ac:dyDescent="0.25">
      <c r="A4268">
        <v>1635276</v>
      </c>
      <c r="B4268">
        <v>1</v>
      </c>
      <c r="C4268" t="s">
        <v>81</v>
      </c>
      <c r="D4268" t="s">
        <v>128</v>
      </c>
      <c r="E4268" t="s">
        <v>204</v>
      </c>
      <c r="F4268" t="s">
        <v>310</v>
      </c>
      <c r="G4268" t="s">
        <v>172</v>
      </c>
      <c r="H4268" t="s">
        <v>134</v>
      </c>
      <c r="I4268" t="s">
        <v>135</v>
      </c>
      <c r="J4268" t="s">
        <v>136</v>
      </c>
      <c r="K4268" t="s">
        <v>137</v>
      </c>
      <c r="L4268" t="s">
        <v>12350</v>
      </c>
      <c r="M4268" t="s">
        <v>12351</v>
      </c>
      <c r="N4268">
        <v>0.80833333299999999</v>
      </c>
      <c r="O4268">
        <v>0</v>
      </c>
      <c r="P4268">
        <v>0</v>
      </c>
      <c r="Q4268">
        <v>0</v>
      </c>
      <c r="R4268">
        <v>0</v>
      </c>
      <c r="S4268">
        <v>2</v>
      </c>
      <c r="T4268">
        <v>0</v>
      </c>
      <c r="U4268">
        <v>4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12.734185202589053</v>
      </c>
      <c r="AB4268">
        <v>0</v>
      </c>
      <c r="AC4268">
        <v>278.74011656423011</v>
      </c>
      <c r="AD4268">
        <v>0</v>
      </c>
      <c r="AE4268">
        <v>291.47430176681917</v>
      </c>
    </row>
    <row r="4269" spans="1:31" x14ac:dyDescent="0.25">
      <c r="A4269">
        <v>1635277</v>
      </c>
      <c r="B4269">
        <v>1</v>
      </c>
      <c r="C4269" t="s">
        <v>80</v>
      </c>
      <c r="D4269" t="s">
        <v>90</v>
      </c>
      <c r="E4269" t="s">
        <v>146</v>
      </c>
      <c r="F4269" t="s">
        <v>12207</v>
      </c>
      <c r="G4269" t="s">
        <v>227</v>
      </c>
      <c r="H4269" t="s">
        <v>149</v>
      </c>
      <c r="I4269" t="s">
        <v>135</v>
      </c>
      <c r="J4269" t="s">
        <v>136</v>
      </c>
      <c r="K4269" t="s">
        <v>137</v>
      </c>
      <c r="L4269" t="s">
        <v>12352</v>
      </c>
      <c r="M4269" t="s">
        <v>12353</v>
      </c>
      <c r="N4269">
        <v>2.5677777769999999</v>
      </c>
      <c r="O4269">
        <v>0</v>
      </c>
      <c r="P4269">
        <v>304</v>
      </c>
      <c r="Q4269">
        <v>0</v>
      </c>
      <c r="R4269">
        <v>0</v>
      </c>
      <c r="S4269">
        <v>0</v>
      </c>
      <c r="T4269">
        <v>19</v>
      </c>
      <c r="U4269">
        <v>0</v>
      </c>
      <c r="V4269">
        <v>0</v>
      </c>
      <c r="W4269">
        <v>0</v>
      </c>
      <c r="X4269">
        <v>189.88019768209145</v>
      </c>
      <c r="Y4269">
        <v>0</v>
      </c>
      <c r="Z4269">
        <v>0</v>
      </c>
      <c r="AA4269">
        <v>0</v>
      </c>
      <c r="AB4269">
        <v>73.036914291748218</v>
      </c>
      <c r="AC4269">
        <v>0</v>
      </c>
      <c r="AD4269">
        <v>0</v>
      </c>
      <c r="AE4269">
        <v>262.91711197383967</v>
      </c>
    </row>
    <row r="4270" spans="1:31" x14ac:dyDescent="0.25">
      <c r="A4270">
        <v>1635278</v>
      </c>
      <c r="B4270">
        <v>1</v>
      </c>
      <c r="C4270" t="s">
        <v>80</v>
      </c>
      <c r="D4270" t="s">
        <v>92</v>
      </c>
      <c r="E4270" t="s">
        <v>152</v>
      </c>
      <c r="F4270" t="s">
        <v>12354</v>
      </c>
      <c r="G4270" t="s">
        <v>154</v>
      </c>
      <c r="H4270" t="s">
        <v>149</v>
      </c>
      <c r="I4270" t="s">
        <v>135</v>
      </c>
      <c r="J4270" t="s">
        <v>136</v>
      </c>
      <c r="K4270" t="s">
        <v>137</v>
      </c>
      <c r="L4270" t="s">
        <v>12355</v>
      </c>
      <c r="M4270" t="s">
        <v>12356</v>
      </c>
      <c r="N4270">
        <v>1.2475000000000001</v>
      </c>
      <c r="O4270">
        <v>0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</row>
    <row r="4271" spans="1:31" x14ac:dyDescent="0.25">
      <c r="A4271">
        <v>1635286</v>
      </c>
      <c r="B4271">
        <v>1</v>
      </c>
      <c r="C4271" t="s">
        <v>81</v>
      </c>
      <c r="D4271" t="s">
        <v>122</v>
      </c>
      <c r="E4271" t="s">
        <v>140</v>
      </c>
      <c r="F4271" t="s">
        <v>11961</v>
      </c>
      <c r="G4271" t="s">
        <v>918</v>
      </c>
      <c r="H4271" t="s">
        <v>134</v>
      </c>
      <c r="I4271" t="s">
        <v>135</v>
      </c>
      <c r="J4271" t="s">
        <v>136</v>
      </c>
      <c r="K4271" t="s">
        <v>143</v>
      </c>
      <c r="L4271" t="s">
        <v>12357</v>
      </c>
      <c r="M4271" t="s">
        <v>12358</v>
      </c>
      <c r="N4271">
        <v>0.20388888799999999</v>
      </c>
      <c r="O4271">
        <v>0</v>
      </c>
      <c r="P4271">
        <v>4503</v>
      </c>
      <c r="Q4271">
        <v>0</v>
      </c>
      <c r="R4271">
        <v>1</v>
      </c>
      <c r="S4271">
        <v>0</v>
      </c>
      <c r="T4271">
        <v>285</v>
      </c>
      <c r="U4271">
        <v>0</v>
      </c>
      <c r="V4271">
        <v>0</v>
      </c>
      <c r="W4271">
        <v>0</v>
      </c>
      <c r="X4271">
        <v>177.84060815045723</v>
      </c>
      <c r="Y4271">
        <v>0</v>
      </c>
      <c r="Z4271">
        <v>4.8559604357750006E-3</v>
      </c>
      <c r="AA4271">
        <v>0</v>
      </c>
      <c r="AB4271">
        <v>55.98941308005903</v>
      </c>
      <c r="AC4271">
        <v>0</v>
      </c>
      <c r="AD4271">
        <v>0</v>
      </c>
      <c r="AE4271">
        <v>233.83487719095203</v>
      </c>
    </row>
    <row r="4272" spans="1:31" x14ac:dyDescent="0.25">
      <c r="A4272">
        <v>1635289</v>
      </c>
      <c r="B4272">
        <v>1</v>
      </c>
      <c r="C4272" t="s">
        <v>80</v>
      </c>
      <c r="D4272" t="s">
        <v>105</v>
      </c>
      <c r="E4272" t="s">
        <v>131</v>
      </c>
      <c r="F4272" t="s">
        <v>12359</v>
      </c>
      <c r="G4272" t="s">
        <v>195</v>
      </c>
      <c r="H4272" t="s">
        <v>134</v>
      </c>
      <c r="I4272" t="s">
        <v>135</v>
      </c>
      <c r="J4272" t="s">
        <v>136</v>
      </c>
      <c r="K4272" t="s">
        <v>137</v>
      </c>
      <c r="L4272" t="s">
        <v>12360</v>
      </c>
      <c r="M4272" t="s">
        <v>12361</v>
      </c>
      <c r="N4272">
        <v>4.5177777770000001</v>
      </c>
      <c r="O4272">
        <v>0</v>
      </c>
      <c r="P4272">
        <v>75</v>
      </c>
      <c r="Q4272">
        <v>0</v>
      </c>
      <c r="R4272">
        <v>0</v>
      </c>
      <c r="S4272">
        <v>0</v>
      </c>
      <c r="T4272">
        <v>23</v>
      </c>
      <c r="U4272">
        <v>0</v>
      </c>
      <c r="V4272">
        <v>0</v>
      </c>
      <c r="W4272">
        <v>0</v>
      </c>
      <c r="X4272">
        <v>158.47171504060896</v>
      </c>
      <c r="Y4272">
        <v>0</v>
      </c>
      <c r="Z4272">
        <v>0</v>
      </c>
      <c r="AA4272">
        <v>0</v>
      </c>
      <c r="AB4272">
        <v>137.43798476864029</v>
      </c>
      <c r="AC4272">
        <v>0</v>
      </c>
      <c r="AD4272">
        <v>0</v>
      </c>
      <c r="AE4272">
        <v>295.90969980924922</v>
      </c>
    </row>
    <row r="4273" spans="1:31" x14ac:dyDescent="0.25">
      <c r="A4273">
        <v>1635291</v>
      </c>
      <c r="B4273">
        <v>1</v>
      </c>
      <c r="C4273" t="s">
        <v>80</v>
      </c>
      <c r="D4273" t="s">
        <v>103</v>
      </c>
      <c r="E4273" t="s">
        <v>152</v>
      </c>
      <c r="F4273" t="s">
        <v>12362</v>
      </c>
      <c r="G4273" t="s">
        <v>172</v>
      </c>
      <c r="H4273" t="s">
        <v>149</v>
      </c>
      <c r="I4273" t="s">
        <v>135</v>
      </c>
      <c r="J4273" t="s">
        <v>136</v>
      </c>
      <c r="K4273" t="s">
        <v>137</v>
      </c>
      <c r="L4273" t="s">
        <v>12363</v>
      </c>
      <c r="M4273" t="s">
        <v>12364</v>
      </c>
      <c r="N4273">
        <v>2.7777777769999998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1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0.24143405302900001</v>
      </c>
      <c r="AC4273">
        <v>0</v>
      </c>
      <c r="AD4273">
        <v>0</v>
      </c>
      <c r="AE4273">
        <v>0.24143405302900001</v>
      </c>
    </row>
    <row r="4274" spans="1:31" x14ac:dyDescent="0.25">
      <c r="A4274">
        <v>1635293</v>
      </c>
      <c r="B4274">
        <v>1</v>
      </c>
      <c r="C4274" t="s">
        <v>80</v>
      </c>
      <c r="D4274" t="s">
        <v>100</v>
      </c>
      <c r="E4274" t="s">
        <v>140</v>
      </c>
      <c r="F4274" t="s">
        <v>9116</v>
      </c>
      <c r="G4274" t="s">
        <v>161</v>
      </c>
      <c r="H4274" t="s">
        <v>134</v>
      </c>
      <c r="I4274" t="s">
        <v>191</v>
      </c>
      <c r="J4274" t="s">
        <v>136</v>
      </c>
      <c r="K4274" t="s">
        <v>137</v>
      </c>
      <c r="L4274" t="s">
        <v>12365</v>
      </c>
      <c r="M4274" t="s">
        <v>12366</v>
      </c>
      <c r="N4274">
        <v>4.4444439999999997E-3</v>
      </c>
      <c r="O4274">
        <v>4</v>
      </c>
      <c r="P4274">
        <v>855</v>
      </c>
      <c r="Q4274">
        <v>29</v>
      </c>
      <c r="R4274">
        <v>345</v>
      </c>
      <c r="S4274">
        <v>13</v>
      </c>
      <c r="T4274">
        <v>157</v>
      </c>
      <c r="U4274">
        <v>1</v>
      </c>
      <c r="V4274">
        <v>1</v>
      </c>
      <c r="W4274">
        <v>5.4556040296711112E-3</v>
      </c>
      <c r="X4274">
        <v>0.72523135828350371</v>
      </c>
      <c r="Y4274">
        <v>5.5174600099804454E-2</v>
      </c>
      <c r="Z4274">
        <v>0.36753025047234678</v>
      </c>
      <c r="AA4274">
        <v>0.50615994730222225</v>
      </c>
      <c r="AB4274">
        <v>0.58785639871186668</v>
      </c>
      <c r="AC4274">
        <v>0</v>
      </c>
      <c r="AD4274">
        <v>8.3683997279199989E-3</v>
      </c>
      <c r="AE4274">
        <v>2.2557765586273351</v>
      </c>
    </row>
    <row r="4275" spans="1:31" x14ac:dyDescent="0.25">
      <c r="A4275">
        <v>1635294</v>
      </c>
      <c r="B4275">
        <v>1</v>
      </c>
      <c r="C4275" t="s">
        <v>80</v>
      </c>
      <c r="D4275" t="s">
        <v>83</v>
      </c>
      <c r="E4275" t="s">
        <v>131</v>
      </c>
      <c r="F4275" t="s">
        <v>4066</v>
      </c>
      <c r="G4275" t="s">
        <v>161</v>
      </c>
      <c r="H4275" t="s">
        <v>134</v>
      </c>
      <c r="I4275" t="s">
        <v>135</v>
      </c>
      <c r="J4275" t="s">
        <v>136</v>
      </c>
      <c r="K4275" t="s">
        <v>137</v>
      </c>
      <c r="L4275" t="s">
        <v>12367</v>
      </c>
      <c r="M4275" t="s">
        <v>12368</v>
      </c>
      <c r="N4275">
        <v>0.16166666599999999</v>
      </c>
      <c r="O4275">
        <v>0</v>
      </c>
      <c r="P4275">
        <v>1452</v>
      </c>
      <c r="Q4275">
        <v>0</v>
      </c>
      <c r="R4275">
        <v>0</v>
      </c>
      <c r="S4275">
        <v>12</v>
      </c>
      <c r="T4275">
        <v>174</v>
      </c>
      <c r="U4275">
        <v>10</v>
      </c>
      <c r="V4275">
        <v>0</v>
      </c>
      <c r="W4275">
        <v>0</v>
      </c>
      <c r="X4275">
        <v>68.397236301504691</v>
      </c>
      <c r="Y4275">
        <v>0</v>
      </c>
      <c r="Z4275">
        <v>0</v>
      </c>
      <c r="AA4275">
        <v>68.757739342384809</v>
      </c>
      <c r="AB4275">
        <v>26.946638161855095</v>
      </c>
      <c r="AC4275">
        <v>88.07334036250522</v>
      </c>
      <c r="AD4275">
        <v>0</v>
      </c>
      <c r="AE4275">
        <v>252.17495416824983</v>
      </c>
    </row>
    <row r="4276" spans="1:31" x14ac:dyDescent="0.25">
      <c r="A4276">
        <v>1635298</v>
      </c>
      <c r="B4276">
        <v>1</v>
      </c>
      <c r="C4276" t="s">
        <v>81</v>
      </c>
      <c r="D4276" t="s">
        <v>114</v>
      </c>
      <c r="E4276" t="s">
        <v>204</v>
      </c>
      <c r="F4276" t="s">
        <v>12369</v>
      </c>
      <c r="G4276" t="s">
        <v>161</v>
      </c>
      <c r="H4276" t="s">
        <v>134</v>
      </c>
      <c r="I4276" t="s">
        <v>135</v>
      </c>
      <c r="J4276" t="s">
        <v>136</v>
      </c>
      <c r="K4276" t="s">
        <v>137</v>
      </c>
      <c r="L4276" t="s">
        <v>12370</v>
      </c>
      <c r="M4276" t="s">
        <v>12371</v>
      </c>
      <c r="N4276">
        <v>0.21416666600000001</v>
      </c>
      <c r="O4276">
        <v>0</v>
      </c>
      <c r="P4276">
        <v>973</v>
      </c>
      <c r="Q4276">
        <v>2</v>
      </c>
      <c r="R4276">
        <v>72</v>
      </c>
      <c r="S4276">
        <v>5</v>
      </c>
      <c r="T4276">
        <v>137</v>
      </c>
      <c r="U4276">
        <v>0</v>
      </c>
      <c r="V4276">
        <v>0</v>
      </c>
      <c r="W4276">
        <v>0</v>
      </c>
      <c r="X4276">
        <v>16.934917496497803</v>
      </c>
      <c r="Y4276">
        <v>0.63579532496538671</v>
      </c>
      <c r="Z4276">
        <v>1.1032007101130035</v>
      </c>
      <c r="AA4276">
        <v>3.1774949596118338</v>
      </c>
      <c r="AB4276">
        <v>9.2000902869758807</v>
      </c>
      <c r="AC4276">
        <v>0</v>
      </c>
      <c r="AD4276">
        <v>0</v>
      </c>
      <c r="AE4276">
        <v>31.051498778163911</v>
      </c>
    </row>
    <row r="4277" spans="1:31" x14ac:dyDescent="0.25">
      <c r="A4277">
        <v>1635303</v>
      </c>
      <c r="B4277">
        <v>1</v>
      </c>
      <c r="C4277" t="s">
        <v>80</v>
      </c>
      <c r="D4277" t="s">
        <v>103</v>
      </c>
      <c r="E4277" t="s">
        <v>152</v>
      </c>
      <c r="F4277" t="s">
        <v>12372</v>
      </c>
      <c r="G4277" t="s">
        <v>507</v>
      </c>
      <c r="H4277" t="s">
        <v>149</v>
      </c>
      <c r="I4277" t="s">
        <v>135</v>
      </c>
      <c r="J4277" t="s">
        <v>136</v>
      </c>
      <c r="K4277" t="s">
        <v>137</v>
      </c>
      <c r="L4277" t="s">
        <v>12373</v>
      </c>
      <c r="M4277" t="s">
        <v>12374</v>
      </c>
      <c r="N4277">
        <v>2.4474999999999998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1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0.71190886181004753</v>
      </c>
      <c r="AC4277">
        <v>0</v>
      </c>
      <c r="AD4277">
        <v>0</v>
      </c>
      <c r="AE4277">
        <v>0.71190886181004753</v>
      </c>
    </row>
    <row r="4278" spans="1:31" x14ac:dyDescent="0.25">
      <c r="A4278">
        <v>1635305</v>
      </c>
      <c r="B4278">
        <v>1</v>
      </c>
      <c r="C4278" t="s">
        <v>80</v>
      </c>
      <c r="D4278" t="s">
        <v>103</v>
      </c>
      <c r="E4278" t="s">
        <v>140</v>
      </c>
      <c r="F4278" t="s">
        <v>12375</v>
      </c>
      <c r="G4278" t="s">
        <v>161</v>
      </c>
      <c r="H4278" t="s">
        <v>134</v>
      </c>
      <c r="I4278" t="s">
        <v>135</v>
      </c>
      <c r="J4278" t="s">
        <v>136</v>
      </c>
      <c r="K4278" t="s">
        <v>137</v>
      </c>
      <c r="L4278" t="s">
        <v>12376</v>
      </c>
      <c r="M4278" t="s">
        <v>12377</v>
      </c>
      <c r="N4278">
        <v>0.266666666</v>
      </c>
      <c r="O4278">
        <v>2</v>
      </c>
      <c r="P4278">
        <v>376</v>
      </c>
      <c r="Q4278">
        <v>60</v>
      </c>
      <c r="R4278">
        <v>74</v>
      </c>
      <c r="S4278">
        <v>13</v>
      </c>
      <c r="T4278">
        <v>41</v>
      </c>
      <c r="U4278">
        <v>0</v>
      </c>
      <c r="V4278">
        <v>0</v>
      </c>
      <c r="W4278">
        <v>0.21020927259733335</v>
      </c>
      <c r="X4278">
        <v>22.770949042963441</v>
      </c>
      <c r="Y4278">
        <v>16.843685900193599</v>
      </c>
      <c r="Z4278">
        <v>9.845905320475735</v>
      </c>
      <c r="AA4278">
        <v>16.308441536853334</v>
      </c>
      <c r="AB4278">
        <v>15.048863019852803</v>
      </c>
      <c r="AC4278">
        <v>0</v>
      </c>
      <c r="AD4278">
        <v>0</v>
      </c>
      <c r="AE4278">
        <v>81.028054092936245</v>
      </c>
    </row>
    <row r="4279" spans="1:31" x14ac:dyDescent="0.25">
      <c r="A4279">
        <v>1635306</v>
      </c>
      <c r="B4279">
        <v>1</v>
      </c>
      <c r="C4279" t="s">
        <v>80</v>
      </c>
      <c r="D4279" t="s">
        <v>92</v>
      </c>
      <c r="E4279" t="s">
        <v>204</v>
      </c>
      <c r="F4279" t="s">
        <v>4815</v>
      </c>
      <c r="G4279" t="s">
        <v>431</v>
      </c>
      <c r="H4279" t="s">
        <v>134</v>
      </c>
      <c r="I4279" t="s">
        <v>135</v>
      </c>
      <c r="J4279" t="s">
        <v>136</v>
      </c>
      <c r="K4279" t="s">
        <v>137</v>
      </c>
      <c r="L4279" t="s">
        <v>12378</v>
      </c>
      <c r="M4279" t="s">
        <v>12379</v>
      </c>
      <c r="N4279">
        <v>1.438055555</v>
      </c>
      <c r="O4279">
        <v>23</v>
      </c>
      <c r="P4279">
        <v>1440</v>
      </c>
      <c r="Q4279">
        <v>3</v>
      </c>
      <c r="R4279">
        <v>27</v>
      </c>
      <c r="S4279">
        <v>23</v>
      </c>
      <c r="T4279">
        <v>182</v>
      </c>
      <c r="U4279">
        <v>1</v>
      </c>
      <c r="V4279">
        <v>1</v>
      </c>
      <c r="W4279">
        <v>223.5540625554797</v>
      </c>
      <c r="X4279">
        <v>315.31269548146099</v>
      </c>
      <c r="Y4279">
        <v>7.2780366703103576</v>
      </c>
      <c r="Z4279">
        <v>11.969477650474348</v>
      </c>
      <c r="AA4279">
        <v>95.48038676510005</v>
      </c>
      <c r="AB4279">
        <v>184.76486725934316</v>
      </c>
      <c r="AC4279">
        <v>19.210579601167804</v>
      </c>
      <c r="AD4279">
        <v>1.6551084380250001E-3</v>
      </c>
      <c r="AE4279">
        <v>857.57176109177453</v>
      </c>
    </row>
    <row r="4280" spans="1:31" x14ac:dyDescent="0.25">
      <c r="A4280">
        <v>1635317</v>
      </c>
      <c r="B4280">
        <v>1</v>
      </c>
      <c r="C4280" t="s">
        <v>81</v>
      </c>
      <c r="D4280" t="s">
        <v>114</v>
      </c>
      <c r="E4280" t="s">
        <v>178</v>
      </c>
      <c r="F4280" t="s">
        <v>12380</v>
      </c>
      <c r="G4280" t="s">
        <v>1967</v>
      </c>
      <c r="H4280" t="s">
        <v>149</v>
      </c>
      <c r="I4280" t="s">
        <v>135</v>
      </c>
      <c r="J4280" t="s">
        <v>136</v>
      </c>
      <c r="K4280" t="s">
        <v>137</v>
      </c>
      <c r="L4280" t="s">
        <v>12381</v>
      </c>
      <c r="M4280" t="s">
        <v>12382</v>
      </c>
      <c r="N4280">
        <v>1.9569444439999999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1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4.4694381731195136</v>
      </c>
      <c r="AC4280">
        <v>0</v>
      </c>
      <c r="AD4280">
        <v>0</v>
      </c>
      <c r="AE4280">
        <v>4.4694381731195136</v>
      </c>
    </row>
    <row r="4281" spans="1:31" x14ac:dyDescent="0.25">
      <c r="A4281">
        <v>1635321</v>
      </c>
      <c r="B4281">
        <v>1</v>
      </c>
      <c r="C4281" t="s">
        <v>81</v>
      </c>
      <c r="D4281" t="s">
        <v>112</v>
      </c>
      <c r="E4281" t="s">
        <v>152</v>
      </c>
      <c r="F4281" t="s">
        <v>12383</v>
      </c>
      <c r="G4281" t="s">
        <v>154</v>
      </c>
      <c r="H4281" t="s">
        <v>149</v>
      </c>
      <c r="I4281" t="s">
        <v>135</v>
      </c>
      <c r="J4281" t="s">
        <v>136</v>
      </c>
      <c r="K4281" t="s">
        <v>137</v>
      </c>
      <c r="L4281" t="s">
        <v>12384</v>
      </c>
      <c r="M4281" t="s">
        <v>12385</v>
      </c>
      <c r="N4281">
        <v>3.7780555549999999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1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7.0525571371653681</v>
      </c>
      <c r="AC4281">
        <v>0</v>
      </c>
      <c r="AD4281">
        <v>0</v>
      </c>
      <c r="AE4281">
        <v>7.0525571371653681</v>
      </c>
    </row>
    <row r="4282" spans="1:31" x14ac:dyDescent="0.25">
      <c r="A4282">
        <v>1635324</v>
      </c>
      <c r="B4282">
        <v>1</v>
      </c>
      <c r="C4282" t="s">
        <v>80</v>
      </c>
      <c r="D4282" t="s">
        <v>83</v>
      </c>
      <c r="E4282" t="s">
        <v>146</v>
      </c>
      <c r="F4282" t="s">
        <v>6457</v>
      </c>
      <c r="G4282" t="s">
        <v>231</v>
      </c>
      <c r="H4282" t="s">
        <v>149</v>
      </c>
      <c r="I4282" t="s">
        <v>135</v>
      </c>
      <c r="J4282" t="s">
        <v>136</v>
      </c>
      <c r="K4282" t="s">
        <v>137</v>
      </c>
      <c r="L4282" t="s">
        <v>12386</v>
      </c>
      <c r="M4282" t="s">
        <v>12387</v>
      </c>
      <c r="N4282">
        <v>0.94166666600000004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73</v>
      </c>
      <c r="U4282">
        <v>0</v>
      </c>
      <c r="V4282">
        <v>7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120.53722075108965</v>
      </c>
      <c r="AC4282">
        <v>0</v>
      </c>
      <c r="AD4282">
        <v>205.39998609490794</v>
      </c>
      <c r="AE4282">
        <v>325.93720684599759</v>
      </c>
    </row>
    <row r="4283" spans="1:31" x14ac:dyDescent="0.25">
      <c r="A4283">
        <v>1635327</v>
      </c>
      <c r="B4283">
        <v>1</v>
      </c>
      <c r="C4283" t="s">
        <v>80</v>
      </c>
      <c r="D4283" t="s">
        <v>105</v>
      </c>
      <c r="E4283" t="s">
        <v>152</v>
      </c>
      <c r="F4283" t="s">
        <v>12388</v>
      </c>
      <c r="G4283" t="s">
        <v>154</v>
      </c>
      <c r="H4283" t="s">
        <v>149</v>
      </c>
      <c r="I4283" t="s">
        <v>135</v>
      </c>
      <c r="J4283" t="s">
        <v>136</v>
      </c>
      <c r="K4283" t="s">
        <v>137</v>
      </c>
      <c r="L4283" t="s">
        <v>12389</v>
      </c>
      <c r="M4283" t="s">
        <v>12390</v>
      </c>
      <c r="N4283">
        <v>9.2408333329999994</v>
      </c>
      <c r="O4283">
        <v>0</v>
      </c>
      <c r="P4283">
        <v>3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5.6671376513221334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5.6671376513221334</v>
      </c>
    </row>
    <row r="4284" spans="1:31" x14ac:dyDescent="0.25">
      <c r="A4284">
        <v>1635329</v>
      </c>
      <c r="B4284">
        <v>1</v>
      </c>
      <c r="C4284" t="s">
        <v>80</v>
      </c>
      <c r="D4284" t="s">
        <v>85</v>
      </c>
      <c r="E4284" t="s">
        <v>152</v>
      </c>
      <c r="F4284" t="s">
        <v>11861</v>
      </c>
      <c r="G4284" t="s">
        <v>507</v>
      </c>
      <c r="H4284" t="s">
        <v>149</v>
      </c>
      <c r="I4284" t="s">
        <v>135</v>
      </c>
      <c r="J4284" t="s">
        <v>136</v>
      </c>
      <c r="K4284" t="s">
        <v>137</v>
      </c>
      <c r="L4284" t="s">
        <v>12391</v>
      </c>
      <c r="M4284" t="s">
        <v>12392</v>
      </c>
      <c r="N4284">
        <v>1.862777777</v>
      </c>
      <c r="O4284">
        <v>0</v>
      </c>
      <c r="P4284">
        <v>5</v>
      </c>
      <c r="Q4284">
        <v>0</v>
      </c>
      <c r="R4284">
        <v>0</v>
      </c>
      <c r="S4284">
        <v>0</v>
      </c>
      <c r="T4284">
        <v>3</v>
      </c>
      <c r="U4284">
        <v>0</v>
      </c>
      <c r="V4284">
        <v>0</v>
      </c>
      <c r="W4284">
        <v>0</v>
      </c>
      <c r="X4284">
        <v>1.477610022183198</v>
      </c>
      <c r="Y4284">
        <v>0</v>
      </c>
      <c r="Z4284">
        <v>0</v>
      </c>
      <c r="AA4284">
        <v>0</v>
      </c>
      <c r="AB4284">
        <v>9.3330263115848346</v>
      </c>
      <c r="AC4284">
        <v>0</v>
      </c>
      <c r="AD4284">
        <v>0</v>
      </c>
      <c r="AE4284">
        <v>10.810636333768032</v>
      </c>
    </row>
    <row r="4285" spans="1:31" x14ac:dyDescent="0.25">
      <c r="A4285">
        <v>1635330</v>
      </c>
      <c r="B4285">
        <v>1</v>
      </c>
      <c r="C4285" t="s">
        <v>80</v>
      </c>
      <c r="D4285" t="s">
        <v>84</v>
      </c>
      <c r="E4285" t="s">
        <v>152</v>
      </c>
      <c r="F4285" t="s">
        <v>12393</v>
      </c>
      <c r="G4285" t="s">
        <v>507</v>
      </c>
      <c r="H4285" t="s">
        <v>149</v>
      </c>
      <c r="I4285" t="s">
        <v>135</v>
      </c>
      <c r="J4285" t="s">
        <v>136</v>
      </c>
      <c r="K4285" t="s">
        <v>137</v>
      </c>
      <c r="L4285" t="s">
        <v>12394</v>
      </c>
      <c r="M4285" t="s">
        <v>12395</v>
      </c>
      <c r="N4285">
        <v>2.0522222220000002</v>
      </c>
      <c r="O4285">
        <v>0</v>
      </c>
      <c r="P4285">
        <v>5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1.3845897113569892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1.3845897113569892</v>
      </c>
    </row>
    <row r="4286" spans="1:31" x14ac:dyDescent="0.25">
      <c r="A4286">
        <v>1635334</v>
      </c>
      <c r="B4286">
        <v>1</v>
      </c>
      <c r="C4286" t="s">
        <v>80</v>
      </c>
      <c r="D4286" t="s">
        <v>82</v>
      </c>
      <c r="E4286" t="s">
        <v>152</v>
      </c>
      <c r="F4286" t="s">
        <v>12396</v>
      </c>
      <c r="G4286" t="s">
        <v>154</v>
      </c>
      <c r="H4286" t="s">
        <v>149</v>
      </c>
      <c r="I4286" t="s">
        <v>135</v>
      </c>
      <c r="J4286" t="s">
        <v>136</v>
      </c>
      <c r="K4286" t="s">
        <v>137</v>
      </c>
      <c r="L4286" t="s">
        <v>12397</v>
      </c>
      <c r="M4286" t="s">
        <v>12398</v>
      </c>
      <c r="N4286">
        <v>2.2258333330000002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6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12.731477838191596</v>
      </c>
      <c r="AC4286">
        <v>0</v>
      </c>
      <c r="AD4286">
        <v>0</v>
      </c>
      <c r="AE4286">
        <v>12.731477838191596</v>
      </c>
    </row>
    <row r="4287" spans="1:31" x14ac:dyDescent="0.25">
      <c r="A4287">
        <v>1635337</v>
      </c>
      <c r="B4287">
        <v>1</v>
      </c>
      <c r="C4287" t="s">
        <v>81</v>
      </c>
      <c r="D4287" t="s">
        <v>112</v>
      </c>
      <c r="E4287" t="s">
        <v>146</v>
      </c>
      <c r="F4287" t="s">
        <v>12399</v>
      </c>
      <c r="G4287" t="s">
        <v>252</v>
      </c>
      <c r="H4287" t="s">
        <v>149</v>
      </c>
      <c r="I4287" t="s">
        <v>135</v>
      </c>
      <c r="J4287" t="s">
        <v>136</v>
      </c>
      <c r="K4287" t="s">
        <v>137</v>
      </c>
      <c r="L4287" t="s">
        <v>12400</v>
      </c>
      <c r="M4287" t="s">
        <v>12401</v>
      </c>
      <c r="N4287">
        <v>2.7752777769999999</v>
      </c>
      <c r="O4287">
        <v>0</v>
      </c>
      <c r="P4287">
        <v>29</v>
      </c>
      <c r="Q4287">
        <v>0</v>
      </c>
      <c r="R4287">
        <v>7</v>
      </c>
      <c r="S4287">
        <v>0</v>
      </c>
      <c r="T4287">
        <v>2</v>
      </c>
      <c r="U4287">
        <v>0</v>
      </c>
      <c r="V4287">
        <v>0</v>
      </c>
      <c r="W4287">
        <v>0</v>
      </c>
      <c r="X4287">
        <v>12.453571817600492</v>
      </c>
      <c r="Y4287">
        <v>0</v>
      </c>
      <c r="Z4287">
        <v>25.128674538008546</v>
      </c>
      <c r="AA4287">
        <v>0</v>
      </c>
      <c r="AB4287">
        <v>7.4897592741766678E-3</v>
      </c>
      <c r="AC4287">
        <v>0</v>
      </c>
      <c r="AD4287">
        <v>0</v>
      </c>
      <c r="AE4287">
        <v>37.589736114883216</v>
      </c>
    </row>
    <row r="4288" spans="1:31" x14ac:dyDescent="0.25">
      <c r="A4288">
        <v>1635339</v>
      </c>
      <c r="B4288">
        <v>1</v>
      </c>
      <c r="C4288" t="s">
        <v>81</v>
      </c>
      <c r="D4288" t="s">
        <v>112</v>
      </c>
      <c r="E4288" t="s">
        <v>152</v>
      </c>
      <c r="F4288" t="s">
        <v>12402</v>
      </c>
      <c r="G4288" t="s">
        <v>168</v>
      </c>
      <c r="H4288" t="s">
        <v>149</v>
      </c>
      <c r="I4288" t="s">
        <v>135</v>
      </c>
      <c r="J4288" t="s">
        <v>136</v>
      </c>
      <c r="K4288" t="s">
        <v>137</v>
      </c>
      <c r="L4288" t="s">
        <v>12403</v>
      </c>
      <c r="M4288" t="s">
        <v>12404</v>
      </c>
      <c r="N4288">
        <v>1.967222222</v>
      </c>
      <c r="O4288">
        <v>0</v>
      </c>
      <c r="P4288">
        <v>4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1.4680689521228896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1.4680689521228896</v>
      </c>
    </row>
    <row r="4289" spans="1:31" x14ac:dyDescent="0.25">
      <c r="A4289">
        <v>1635342</v>
      </c>
      <c r="B4289">
        <v>1</v>
      </c>
      <c r="C4289" t="s">
        <v>80</v>
      </c>
      <c r="D4289" t="s">
        <v>106</v>
      </c>
      <c r="E4289" t="s">
        <v>140</v>
      </c>
      <c r="F4289" t="s">
        <v>1771</v>
      </c>
      <c r="G4289" t="s">
        <v>161</v>
      </c>
      <c r="H4289" t="s">
        <v>134</v>
      </c>
      <c r="I4289" t="s">
        <v>135</v>
      </c>
      <c r="J4289" t="s">
        <v>136</v>
      </c>
      <c r="K4289" t="s">
        <v>137</v>
      </c>
      <c r="L4289" t="s">
        <v>12405</v>
      </c>
      <c r="M4289" t="s">
        <v>12406</v>
      </c>
      <c r="N4289">
        <v>8.1944444000000005E-2</v>
      </c>
      <c r="O4289">
        <v>0</v>
      </c>
      <c r="P4289">
        <v>3</v>
      </c>
      <c r="Q4289">
        <v>58</v>
      </c>
      <c r="R4289">
        <v>233</v>
      </c>
      <c r="S4289">
        <v>16</v>
      </c>
      <c r="T4289">
        <v>45</v>
      </c>
      <c r="U4289">
        <v>0</v>
      </c>
      <c r="V4289">
        <v>0</v>
      </c>
      <c r="W4289">
        <v>0</v>
      </c>
      <c r="X4289">
        <v>6.7890065237347225E-2</v>
      </c>
      <c r="Y4289">
        <v>28.76468929711163</v>
      </c>
      <c r="Z4289">
        <v>10.561653110427498</v>
      </c>
      <c r="AA4289">
        <v>3.7576128922902194</v>
      </c>
      <c r="AB4289">
        <v>5.5072075252181554</v>
      </c>
      <c r="AC4289">
        <v>0</v>
      </c>
      <c r="AD4289">
        <v>0</v>
      </c>
      <c r="AE4289">
        <v>48.659052890284848</v>
      </c>
    </row>
    <row r="4290" spans="1:31" x14ac:dyDescent="0.25">
      <c r="A4290">
        <v>1635344</v>
      </c>
      <c r="B4290">
        <v>1</v>
      </c>
      <c r="C4290" t="s">
        <v>80</v>
      </c>
      <c r="D4290" t="s">
        <v>96</v>
      </c>
      <c r="E4290" t="s">
        <v>152</v>
      </c>
      <c r="F4290" t="s">
        <v>12407</v>
      </c>
      <c r="G4290" t="s">
        <v>172</v>
      </c>
      <c r="H4290" t="s">
        <v>149</v>
      </c>
      <c r="I4290" t="s">
        <v>135</v>
      </c>
      <c r="J4290" t="s">
        <v>136</v>
      </c>
      <c r="K4290" t="s">
        <v>137</v>
      </c>
      <c r="L4290" t="s">
        <v>12408</v>
      </c>
      <c r="M4290" t="s">
        <v>12409</v>
      </c>
      <c r="N4290">
        <v>2.4733333329999998</v>
      </c>
      <c r="O4290">
        <v>0</v>
      </c>
      <c r="P4290">
        <v>2</v>
      </c>
      <c r="Q4290">
        <v>0</v>
      </c>
      <c r="R4290">
        <v>0</v>
      </c>
      <c r="S4290">
        <v>0</v>
      </c>
      <c r="T4290">
        <v>1</v>
      </c>
      <c r="U4290">
        <v>0</v>
      </c>
      <c r="V4290">
        <v>0</v>
      </c>
      <c r="W4290">
        <v>0</v>
      </c>
      <c r="X4290">
        <v>1.3131239981086502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1.3131239981086502</v>
      </c>
    </row>
    <row r="4291" spans="1:31" x14ac:dyDescent="0.25">
      <c r="A4291">
        <v>1635350</v>
      </c>
      <c r="B4291">
        <v>1</v>
      </c>
      <c r="C4291" t="s">
        <v>80</v>
      </c>
      <c r="D4291" t="s">
        <v>97</v>
      </c>
      <c r="E4291" t="s">
        <v>152</v>
      </c>
      <c r="F4291" t="s">
        <v>12410</v>
      </c>
      <c r="G4291" t="s">
        <v>168</v>
      </c>
      <c r="H4291" t="s">
        <v>149</v>
      </c>
      <c r="I4291" t="s">
        <v>135</v>
      </c>
      <c r="J4291" t="s">
        <v>136</v>
      </c>
      <c r="K4291" t="s">
        <v>137</v>
      </c>
      <c r="L4291" t="s">
        <v>12411</v>
      </c>
      <c r="M4291" t="s">
        <v>12412</v>
      </c>
      <c r="N4291">
        <v>6.4005555550000004</v>
      </c>
      <c r="O4291">
        <v>0</v>
      </c>
      <c r="P4291">
        <v>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7.2923729830217763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7.2923729830217763</v>
      </c>
    </row>
    <row r="4292" spans="1:31" x14ac:dyDescent="0.25">
      <c r="A4292">
        <v>1635352</v>
      </c>
      <c r="B4292">
        <v>1</v>
      </c>
      <c r="C4292" t="s">
        <v>80</v>
      </c>
      <c r="D4292" t="s">
        <v>97</v>
      </c>
      <c r="E4292" t="s">
        <v>178</v>
      </c>
      <c r="F4292" t="s">
        <v>12413</v>
      </c>
      <c r="G4292" t="s">
        <v>187</v>
      </c>
      <c r="H4292" t="s">
        <v>149</v>
      </c>
      <c r="I4292" t="s">
        <v>135</v>
      </c>
      <c r="J4292" t="s">
        <v>136</v>
      </c>
      <c r="K4292" t="s">
        <v>137</v>
      </c>
      <c r="L4292" t="s">
        <v>12414</v>
      </c>
      <c r="M4292" t="s">
        <v>12415</v>
      </c>
      <c r="N4292">
        <v>3.596666666</v>
      </c>
      <c r="O4292">
        <v>0</v>
      </c>
      <c r="P4292">
        <v>9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2.6689534785359594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2.6689534785359594</v>
      </c>
    </row>
    <row r="4293" spans="1:31" x14ac:dyDescent="0.25">
      <c r="A4293">
        <v>1635353</v>
      </c>
      <c r="B4293">
        <v>1</v>
      </c>
      <c r="C4293" t="s">
        <v>80</v>
      </c>
      <c r="D4293" t="s">
        <v>90</v>
      </c>
      <c r="E4293" t="s">
        <v>178</v>
      </c>
      <c r="F4293" t="s">
        <v>12416</v>
      </c>
      <c r="G4293" t="s">
        <v>227</v>
      </c>
      <c r="H4293" t="s">
        <v>149</v>
      </c>
      <c r="I4293" t="s">
        <v>135</v>
      </c>
      <c r="J4293" t="s">
        <v>136</v>
      </c>
      <c r="K4293" t="s">
        <v>137</v>
      </c>
      <c r="L4293" t="s">
        <v>12417</v>
      </c>
      <c r="M4293" t="s">
        <v>12418</v>
      </c>
      <c r="N4293">
        <v>2.2183333329999999</v>
      </c>
      <c r="O4293">
        <v>0</v>
      </c>
      <c r="P4293">
        <v>214</v>
      </c>
      <c r="Q4293">
        <v>0</v>
      </c>
      <c r="R4293">
        <v>0</v>
      </c>
      <c r="S4293">
        <v>0</v>
      </c>
      <c r="T4293">
        <v>16</v>
      </c>
      <c r="U4293">
        <v>0</v>
      </c>
      <c r="V4293">
        <v>0</v>
      </c>
      <c r="W4293">
        <v>0</v>
      </c>
      <c r="X4293">
        <v>129.61075129096102</v>
      </c>
      <c r="Y4293">
        <v>0</v>
      </c>
      <c r="Z4293">
        <v>0</v>
      </c>
      <c r="AA4293">
        <v>0</v>
      </c>
      <c r="AB4293">
        <v>20.362504471562051</v>
      </c>
      <c r="AC4293">
        <v>0</v>
      </c>
      <c r="AD4293">
        <v>0</v>
      </c>
      <c r="AE4293">
        <v>149.97325576252308</v>
      </c>
    </row>
    <row r="4294" spans="1:31" x14ac:dyDescent="0.25">
      <c r="A4294">
        <v>1635354</v>
      </c>
      <c r="B4294">
        <v>1</v>
      </c>
      <c r="C4294" t="s">
        <v>80</v>
      </c>
      <c r="D4294" t="s">
        <v>105</v>
      </c>
      <c r="E4294" t="s">
        <v>178</v>
      </c>
      <c r="F4294" t="s">
        <v>10085</v>
      </c>
      <c r="G4294" t="s">
        <v>227</v>
      </c>
      <c r="H4294" t="s">
        <v>149</v>
      </c>
      <c r="I4294" t="s">
        <v>135</v>
      </c>
      <c r="J4294" t="s">
        <v>136</v>
      </c>
      <c r="K4294" t="s">
        <v>137</v>
      </c>
      <c r="L4294" t="s">
        <v>12419</v>
      </c>
      <c r="M4294" t="s">
        <v>12420</v>
      </c>
      <c r="N4294">
        <v>1.8247222219999999</v>
      </c>
      <c r="O4294">
        <v>0</v>
      </c>
      <c r="P4294">
        <v>86</v>
      </c>
      <c r="Q4294">
        <v>0</v>
      </c>
      <c r="R4294">
        <v>0</v>
      </c>
      <c r="S4294">
        <v>0</v>
      </c>
      <c r="T4294">
        <v>4</v>
      </c>
      <c r="U4294">
        <v>0</v>
      </c>
      <c r="V4294">
        <v>0</v>
      </c>
      <c r="W4294">
        <v>0</v>
      </c>
      <c r="X4294">
        <v>43.607183387875423</v>
      </c>
      <c r="Y4294">
        <v>0</v>
      </c>
      <c r="Z4294">
        <v>0</v>
      </c>
      <c r="AA4294">
        <v>0</v>
      </c>
      <c r="AB4294">
        <v>4.7244679753155729</v>
      </c>
      <c r="AC4294">
        <v>0</v>
      </c>
      <c r="AD4294">
        <v>0</v>
      </c>
      <c r="AE4294">
        <v>48.331651363191</v>
      </c>
    </row>
    <row r="4295" spans="1:31" x14ac:dyDescent="0.25">
      <c r="A4295">
        <v>1635358</v>
      </c>
      <c r="B4295">
        <v>1</v>
      </c>
      <c r="C4295" t="s">
        <v>80</v>
      </c>
      <c r="D4295" t="s">
        <v>104</v>
      </c>
      <c r="E4295" t="s">
        <v>178</v>
      </c>
      <c r="F4295" t="s">
        <v>7072</v>
      </c>
      <c r="G4295" t="s">
        <v>359</v>
      </c>
      <c r="H4295" t="s">
        <v>149</v>
      </c>
      <c r="I4295" t="s">
        <v>135</v>
      </c>
      <c r="J4295" t="s">
        <v>136</v>
      </c>
      <c r="K4295" t="s">
        <v>137</v>
      </c>
      <c r="L4295" t="s">
        <v>12421</v>
      </c>
      <c r="M4295" t="s">
        <v>12422</v>
      </c>
      <c r="N4295">
        <v>5.5119444440000001</v>
      </c>
      <c r="O4295">
        <v>0</v>
      </c>
      <c r="P4295">
        <v>4</v>
      </c>
      <c r="Q4295">
        <v>0</v>
      </c>
      <c r="R4295">
        <v>0</v>
      </c>
      <c r="S4295">
        <v>0</v>
      </c>
      <c r="T4295">
        <v>2</v>
      </c>
      <c r="U4295">
        <v>0</v>
      </c>
      <c r="V4295">
        <v>0</v>
      </c>
      <c r="W4295">
        <v>0</v>
      </c>
      <c r="X4295">
        <v>6.280102022151917</v>
      </c>
      <c r="Y4295">
        <v>0</v>
      </c>
      <c r="Z4295">
        <v>0</v>
      </c>
      <c r="AA4295">
        <v>0</v>
      </c>
      <c r="AB4295">
        <v>1.5589875992410636</v>
      </c>
      <c r="AC4295">
        <v>0</v>
      </c>
      <c r="AD4295">
        <v>0</v>
      </c>
      <c r="AE4295">
        <v>7.839089621392981</v>
      </c>
    </row>
    <row r="4296" spans="1:31" x14ac:dyDescent="0.25">
      <c r="A4296">
        <v>1635361</v>
      </c>
      <c r="B4296">
        <v>1</v>
      </c>
      <c r="C4296" t="s">
        <v>80</v>
      </c>
      <c r="D4296" t="s">
        <v>96</v>
      </c>
      <c r="E4296" t="s">
        <v>152</v>
      </c>
      <c r="F4296" t="s">
        <v>12423</v>
      </c>
      <c r="G4296" t="s">
        <v>168</v>
      </c>
      <c r="H4296" t="s">
        <v>149</v>
      </c>
      <c r="I4296" t="s">
        <v>135</v>
      </c>
      <c r="J4296" t="s">
        <v>136</v>
      </c>
      <c r="K4296" t="s">
        <v>137</v>
      </c>
      <c r="L4296" t="s">
        <v>12424</v>
      </c>
      <c r="M4296" t="s">
        <v>12425</v>
      </c>
      <c r="N4296">
        <v>2.5791666659999999</v>
      </c>
      <c r="O4296">
        <v>0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1.6571431670208976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1.6571431670208976</v>
      </c>
    </row>
    <row r="4297" spans="1:31" x14ac:dyDescent="0.25">
      <c r="A4297">
        <v>1635362</v>
      </c>
      <c r="B4297">
        <v>1</v>
      </c>
      <c r="C4297" t="s">
        <v>80</v>
      </c>
      <c r="D4297" t="s">
        <v>93</v>
      </c>
      <c r="E4297" t="s">
        <v>178</v>
      </c>
      <c r="F4297" t="s">
        <v>10265</v>
      </c>
      <c r="G4297" t="s">
        <v>227</v>
      </c>
      <c r="H4297" t="s">
        <v>149</v>
      </c>
      <c r="I4297" t="s">
        <v>135</v>
      </c>
      <c r="J4297" t="s">
        <v>136</v>
      </c>
      <c r="K4297" t="s">
        <v>137</v>
      </c>
      <c r="L4297" t="s">
        <v>12426</v>
      </c>
      <c r="M4297" t="s">
        <v>12427</v>
      </c>
      <c r="N4297">
        <v>3.301111111</v>
      </c>
      <c r="O4297">
        <v>0</v>
      </c>
      <c r="P4297">
        <v>1</v>
      </c>
      <c r="Q4297">
        <v>0</v>
      </c>
      <c r="R4297">
        <v>9</v>
      </c>
      <c r="S4297">
        <v>0</v>
      </c>
      <c r="T4297">
        <v>2</v>
      </c>
      <c r="U4297">
        <v>0</v>
      </c>
      <c r="V4297">
        <v>0</v>
      </c>
      <c r="W4297">
        <v>0</v>
      </c>
      <c r="X4297">
        <v>2.6621346587417904</v>
      </c>
      <c r="Y4297">
        <v>0</v>
      </c>
      <c r="Z4297">
        <v>7.3402451267335174</v>
      </c>
      <c r="AA4297">
        <v>0</v>
      </c>
      <c r="AB4297">
        <v>1.9600357403145696</v>
      </c>
      <c r="AC4297">
        <v>0</v>
      </c>
      <c r="AD4297">
        <v>0</v>
      </c>
      <c r="AE4297">
        <v>11.962415525789877</v>
      </c>
    </row>
    <row r="4298" spans="1:31" x14ac:dyDescent="0.25">
      <c r="A4298">
        <v>1635364</v>
      </c>
      <c r="B4298">
        <v>1</v>
      </c>
      <c r="C4298" t="s">
        <v>81</v>
      </c>
      <c r="D4298" t="s">
        <v>120</v>
      </c>
      <c r="E4298" t="s">
        <v>152</v>
      </c>
      <c r="F4298" t="s">
        <v>12428</v>
      </c>
      <c r="G4298" t="s">
        <v>154</v>
      </c>
      <c r="H4298" t="s">
        <v>149</v>
      </c>
      <c r="I4298" t="s">
        <v>135</v>
      </c>
      <c r="J4298" t="s">
        <v>136</v>
      </c>
      <c r="K4298" t="s">
        <v>137</v>
      </c>
      <c r="L4298" t="s">
        <v>12429</v>
      </c>
      <c r="M4298" t="s">
        <v>12430</v>
      </c>
      <c r="N4298">
        <v>4.4113888880000003</v>
      </c>
      <c r="O4298">
        <v>0</v>
      </c>
      <c r="P4298">
        <v>1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0.11936577532284889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0.11936577532284889</v>
      </c>
    </row>
    <row r="4299" spans="1:31" x14ac:dyDescent="0.25">
      <c r="A4299">
        <v>1635366</v>
      </c>
      <c r="B4299">
        <v>1</v>
      </c>
      <c r="C4299" t="s">
        <v>80</v>
      </c>
      <c r="D4299" t="s">
        <v>89</v>
      </c>
      <c r="E4299" t="s">
        <v>140</v>
      </c>
      <c r="F4299" t="s">
        <v>12431</v>
      </c>
      <c r="G4299" t="s">
        <v>918</v>
      </c>
      <c r="H4299" t="s">
        <v>134</v>
      </c>
      <c r="I4299" t="s">
        <v>135</v>
      </c>
      <c r="J4299" t="s">
        <v>136</v>
      </c>
      <c r="K4299" t="s">
        <v>137</v>
      </c>
      <c r="L4299" t="s">
        <v>12432</v>
      </c>
      <c r="M4299" t="s">
        <v>12433</v>
      </c>
      <c r="N4299">
        <v>0.59499999999999997</v>
      </c>
      <c r="O4299">
        <v>2</v>
      </c>
      <c r="P4299">
        <v>6469</v>
      </c>
      <c r="Q4299">
        <v>2</v>
      </c>
      <c r="R4299">
        <v>55</v>
      </c>
      <c r="S4299">
        <v>14</v>
      </c>
      <c r="T4299">
        <v>553</v>
      </c>
      <c r="U4299">
        <v>1</v>
      </c>
      <c r="V4299">
        <v>3</v>
      </c>
      <c r="W4299">
        <v>79.353106948499999</v>
      </c>
      <c r="X4299">
        <v>2893.1693500499928</v>
      </c>
      <c r="Y4299">
        <v>0.91745946310595516</v>
      </c>
      <c r="Z4299">
        <v>8.9621397954799189</v>
      </c>
      <c r="AA4299">
        <v>88.425420690689563</v>
      </c>
      <c r="AB4299">
        <v>1003.8555444677934</v>
      </c>
      <c r="AC4299">
        <v>9.9209548818717757</v>
      </c>
      <c r="AD4299">
        <v>164.45052261837569</v>
      </c>
      <c r="AE4299">
        <v>4249.0544989158088</v>
      </c>
    </row>
    <row r="4300" spans="1:31" x14ac:dyDescent="0.25">
      <c r="A4300">
        <v>1635368</v>
      </c>
      <c r="B4300">
        <v>1</v>
      </c>
      <c r="C4300" t="s">
        <v>81</v>
      </c>
      <c r="D4300" t="s">
        <v>120</v>
      </c>
      <c r="E4300" t="s">
        <v>178</v>
      </c>
      <c r="F4300" t="s">
        <v>12434</v>
      </c>
      <c r="G4300" t="s">
        <v>227</v>
      </c>
      <c r="H4300" t="s">
        <v>149</v>
      </c>
      <c r="I4300" t="s">
        <v>135</v>
      </c>
      <c r="J4300" t="s">
        <v>136</v>
      </c>
      <c r="K4300" t="s">
        <v>137</v>
      </c>
      <c r="L4300" t="s">
        <v>12435</v>
      </c>
      <c r="M4300" t="s">
        <v>12436</v>
      </c>
      <c r="N4300">
        <v>1.559722222</v>
      </c>
      <c r="O4300">
        <v>0</v>
      </c>
      <c r="P4300">
        <v>58</v>
      </c>
      <c r="Q4300">
        <v>0</v>
      </c>
      <c r="R4300">
        <v>0</v>
      </c>
      <c r="S4300">
        <v>0</v>
      </c>
      <c r="T4300">
        <v>6</v>
      </c>
      <c r="U4300">
        <v>0</v>
      </c>
      <c r="V4300">
        <v>0</v>
      </c>
      <c r="W4300">
        <v>0</v>
      </c>
      <c r="X4300">
        <v>20.677158878613486</v>
      </c>
      <c r="Y4300">
        <v>0</v>
      </c>
      <c r="Z4300">
        <v>0</v>
      </c>
      <c r="AA4300">
        <v>0</v>
      </c>
      <c r="AB4300">
        <v>1.7033296788489209</v>
      </c>
      <c r="AC4300">
        <v>0</v>
      </c>
      <c r="AD4300">
        <v>0</v>
      </c>
      <c r="AE4300">
        <v>22.380488557462407</v>
      </c>
    </row>
    <row r="4301" spans="1:31" x14ac:dyDescent="0.25">
      <c r="A4301">
        <v>1635369</v>
      </c>
      <c r="B4301">
        <v>1</v>
      </c>
      <c r="C4301" t="s">
        <v>80</v>
      </c>
      <c r="D4301" t="s">
        <v>96</v>
      </c>
      <c r="E4301" t="s">
        <v>152</v>
      </c>
      <c r="F4301" t="s">
        <v>12437</v>
      </c>
      <c r="G4301" t="s">
        <v>168</v>
      </c>
      <c r="H4301" t="s">
        <v>149</v>
      </c>
      <c r="I4301" t="s">
        <v>135</v>
      </c>
      <c r="J4301" t="s">
        <v>136</v>
      </c>
      <c r="K4301" t="s">
        <v>137</v>
      </c>
      <c r="L4301" t="s">
        <v>12438</v>
      </c>
      <c r="M4301" t="s">
        <v>12439</v>
      </c>
      <c r="N4301">
        <v>4.6030555550000001</v>
      </c>
      <c r="O4301">
        <v>0</v>
      </c>
      <c r="P4301">
        <v>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4.1857197697276103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4.1857197697276103</v>
      </c>
    </row>
    <row r="4302" spans="1:31" x14ac:dyDescent="0.25">
      <c r="A4302">
        <v>1635370</v>
      </c>
      <c r="B4302">
        <v>1</v>
      </c>
      <c r="C4302" t="s">
        <v>80</v>
      </c>
      <c r="D4302" t="s">
        <v>103</v>
      </c>
      <c r="E4302" t="s">
        <v>178</v>
      </c>
      <c r="F4302" t="s">
        <v>9972</v>
      </c>
      <c r="G4302" t="s">
        <v>187</v>
      </c>
      <c r="H4302" t="s">
        <v>149</v>
      </c>
      <c r="I4302" t="s">
        <v>135</v>
      </c>
      <c r="J4302" t="s">
        <v>136</v>
      </c>
      <c r="K4302" t="s">
        <v>137</v>
      </c>
      <c r="L4302" t="s">
        <v>12440</v>
      </c>
      <c r="M4302" t="s">
        <v>12441</v>
      </c>
      <c r="N4302">
        <v>1.4527777770000001</v>
      </c>
      <c r="O4302">
        <v>0</v>
      </c>
      <c r="P4302">
        <v>72</v>
      </c>
      <c r="Q4302">
        <v>0</v>
      </c>
      <c r="R4302">
        <v>16</v>
      </c>
      <c r="S4302">
        <v>0</v>
      </c>
      <c r="T4302">
        <v>25</v>
      </c>
      <c r="U4302">
        <v>0</v>
      </c>
      <c r="V4302">
        <v>0</v>
      </c>
      <c r="W4302">
        <v>0</v>
      </c>
      <c r="X4302">
        <v>12.636085937814567</v>
      </c>
      <c r="Y4302">
        <v>0</v>
      </c>
      <c r="Z4302">
        <v>0.65926492879461107</v>
      </c>
      <c r="AA4302">
        <v>0</v>
      </c>
      <c r="AB4302">
        <v>20.526398666973439</v>
      </c>
      <c r="AC4302">
        <v>0</v>
      </c>
      <c r="AD4302">
        <v>0</v>
      </c>
      <c r="AE4302">
        <v>33.821749533582619</v>
      </c>
    </row>
    <row r="4303" spans="1:31" x14ac:dyDescent="0.25">
      <c r="A4303">
        <v>1635371</v>
      </c>
      <c r="B4303">
        <v>1</v>
      </c>
      <c r="C4303" t="s">
        <v>81</v>
      </c>
      <c r="D4303" t="s">
        <v>123</v>
      </c>
      <c r="E4303" t="s">
        <v>152</v>
      </c>
      <c r="F4303" t="s">
        <v>12442</v>
      </c>
      <c r="G4303" t="s">
        <v>154</v>
      </c>
      <c r="H4303" t="s">
        <v>149</v>
      </c>
      <c r="I4303" t="s">
        <v>135</v>
      </c>
      <c r="J4303" t="s">
        <v>136</v>
      </c>
      <c r="K4303" t="s">
        <v>137</v>
      </c>
      <c r="L4303" t="s">
        <v>12443</v>
      </c>
      <c r="M4303" t="s">
        <v>12444</v>
      </c>
      <c r="N4303">
        <v>3.5219444439999998</v>
      </c>
      <c r="O4303">
        <v>0</v>
      </c>
      <c r="P4303">
        <v>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0.89083926510940015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0.89083926510940015</v>
      </c>
    </row>
    <row r="4304" spans="1:31" x14ac:dyDescent="0.25">
      <c r="A4304">
        <v>1635373</v>
      </c>
      <c r="B4304">
        <v>1</v>
      </c>
      <c r="C4304" t="s">
        <v>81</v>
      </c>
      <c r="D4304" t="s">
        <v>123</v>
      </c>
      <c r="E4304" t="s">
        <v>152</v>
      </c>
      <c r="F4304" t="s">
        <v>12445</v>
      </c>
      <c r="G4304" t="s">
        <v>154</v>
      </c>
      <c r="H4304" t="s">
        <v>149</v>
      </c>
      <c r="I4304" t="s">
        <v>135</v>
      </c>
      <c r="J4304" t="s">
        <v>136</v>
      </c>
      <c r="K4304" t="s">
        <v>137</v>
      </c>
      <c r="L4304" t="s">
        <v>12446</v>
      </c>
      <c r="M4304" t="s">
        <v>12447</v>
      </c>
      <c r="N4304">
        <v>1.5352777769999999</v>
      </c>
      <c r="O4304">
        <v>0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3.9069169467370005E-2</v>
      </c>
      <c r="AA4304">
        <v>0</v>
      </c>
      <c r="AB4304">
        <v>0</v>
      </c>
      <c r="AC4304">
        <v>0</v>
      </c>
      <c r="AD4304">
        <v>0</v>
      </c>
      <c r="AE4304">
        <v>3.9069169467370005E-2</v>
      </c>
    </row>
    <row r="4305" spans="1:31" x14ac:dyDescent="0.25">
      <c r="A4305">
        <v>1635374</v>
      </c>
      <c r="B4305">
        <v>1</v>
      </c>
      <c r="C4305" t="s">
        <v>80</v>
      </c>
      <c r="D4305" t="s">
        <v>92</v>
      </c>
      <c r="E4305" t="s">
        <v>131</v>
      </c>
      <c r="F4305" t="s">
        <v>12448</v>
      </c>
      <c r="G4305" t="s">
        <v>1992</v>
      </c>
      <c r="H4305" t="s">
        <v>134</v>
      </c>
      <c r="I4305" t="s">
        <v>135</v>
      </c>
      <c r="J4305" t="s">
        <v>136</v>
      </c>
      <c r="K4305" t="s">
        <v>137</v>
      </c>
      <c r="L4305" t="s">
        <v>12449</v>
      </c>
      <c r="M4305" t="s">
        <v>12450</v>
      </c>
      <c r="N4305">
        <v>1.0625</v>
      </c>
      <c r="O4305">
        <v>0</v>
      </c>
      <c r="P4305">
        <v>0</v>
      </c>
      <c r="Q4305">
        <v>0</v>
      </c>
      <c r="R4305">
        <v>0</v>
      </c>
      <c r="S4305">
        <v>1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136.77969578005138</v>
      </c>
      <c r="AB4305">
        <v>0</v>
      </c>
      <c r="AC4305">
        <v>0</v>
      </c>
      <c r="AD4305">
        <v>0</v>
      </c>
      <c r="AE4305">
        <v>136.77969578005138</v>
      </c>
    </row>
    <row r="4306" spans="1:31" x14ac:dyDescent="0.25">
      <c r="A4306">
        <v>1635375</v>
      </c>
      <c r="B4306">
        <v>1</v>
      </c>
      <c r="C4306" t="s">
        <v>81</v>
      </c>
      <c r="D4306" t="s">
        <v>127</v>
      </c>
      <c r="E4306" t="s">
        <v>178</v>
      </c>
      <c r="F4306" t="s">
        <v>6705</v>
      </c>
      <c r="G4306" t="s">
        <v>227</v>
      </c>
      <c r="H4306" t="s">
        <v>149</v>
      </c>
      <c r="I4306" t="s">
        <v>135</v>
      </c>
      <c r="J4306" t="s">
        <v>136</v>
      </c>
      <c r="K4306" t="s">
        <v>137</v>
      </c>
      <c r="L4306" t="s">
        <v>12451</v>
      </c>
      <c r="M4306" t="s">
        <v>12452</v>
      </c>
      <c r="N4306">
        <v>7.716111111</v>
      </c>
      <c r="O4306">
        <v>0</v>
      </c>
      <c r="P4306">
        <v>17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6.6992431069909273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6.6992431069909273</v>
      </c>
    </row>
    <row r="4307" spans="1:31" x14ac:dyDescent="0.25">
      <c r="A4307">
        <v>1635377</v>
      </c>
      <c r="B4307">
        <v>1</v>
      </c>
      <c r="C4307" t="s">
        <v>80</v>
      </c>
      <c r="D4307" t="s">
        <v>97</v>
      </c>
      <c r="E4307" t="s">
        <v>152</v>
      </c>
      <c r="F4307" t="s">
        <v>12453</v>
      </c>
      <c r="G4307" t="s">
        <v>154</v>
      </c>
      <c r="H4307" t="s">
        <v>149</v>
      </c>
      <c r="I4307" t="s">
        <v>135</v>
      </c>
      <c r="J4307" t="s">
        <v>136</v>
      </c>
      <c r="K4307" t="s">
        <v>137</v>
      </c>
      <c r="L4307" t="s">
        <v>12454</v>
      </c>
      <c r="M4307" t="s">
        <v>12455</v>
      </c>
      <c r="N4307">
        <v>2.4866666660000001</v>
      </c>
      <c r="O4307">
        <v>0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6.6342675794363898E-2</v>
      </c>
      <c r="AA4307">
        <v>0</v>
      </c>
      <c r="AB4307">
        <v>0</v>
      </c>
      <c r="AC4307">
        <v>0</v>
      </c>
      <c r="AD4307">
        <v>0</v>
      </c>
      <c r="AE4307">
        <v>6.6342675794363898E-2</v>
      </c>
    </row>
    <row r="4308" spans="1:31" x14ac:dyDescent="0.25">
      <c r="A4308">
        <v>1635380</v>
      </c>
      <c r="B4308">
        <v>1</v>
      </c>
      <c r="C4308" t="s">
        <v>80</v>
      </c>
      <c r="D4308" t="s">
        <v>90</v>
      </c>
      <c r="E4308" t="s">
        <v>152</v>
      </c>
      <c r="F4308" t="s">
        <v>12456</v>
      </c>
      <c r="G4308" t="s">
        <v>168</v>
      </c>
      <c r="H4308" t="s">
        <v>149</v>
      </c>
      <c r="I4308" t="s">
        <v>135</v>
      </c>
      <c r="J4308" t="s">
        <v>136</v>
      </c>
      <c r="K4308" t="s">
        <v>137</v>
      </c>
      <c r="L4308" t="s">
        <v>12457</v>
      </c>
      <c r="M4308" t="s">
        <v>12458</v>
      </c>
      <c r="N4308">
        <v>2.0694444440000002</v>
      </c>
      <c r="O4308">
        <v>0</v>
      </c>
      <c r="P4308">
        <v>2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1.3893775600678819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1.3893775600678819</v>
      </c>
    </row>
    <row r="4309" spans="1:31" x14ac:dyDescent="0.25">
      <c r="A4309">
        <v>1635381</v>
      </c>
      <c r="B4309">
        <v>1</v>
      </c>
      <c r="C4309" t="s">
        <v>81</v>
      </c>
      <c r="D4309" t="s">
        <v>118</v>
      </c>
      <c r="E4309" t="s">
        <v>178</v>
      </c>
      <c r="F4309" t="s">
        <v>12459</v>
      </c>
      <c r="G4309" t="s">
        <v>227</v>
      </c>
      <c r="H4309" t="s">
        <v>149</v>
      </c>
      <c r="I4309" t="s">
        <v>135</v>
      </c>
      <c r="J4309" t="s">
        <v>136</v>
      </c>
      <c r="K4309" t="s">
        <v>137</v>
      </c>
      <c r="L4309" t="s">
        <v>12460</v>
      </c>
      <c r="M4309" t="s">
        <v>12461</v>
      </c>
      <c r="N4309">
        <v>1.6291666659999999</v>
      </c>
      <c r="O4309">
        <v>0</v>
      </c>
      <c r="P4309">
        <v>59</v>
      </c>
      <c r="Q4309">
        <v>0</v>
      </c>
      <c r="R4309">
        <v>0</v>
      </c>
      <c r="S4309">
        <v>0</v>
      </c>
      <c r="T4309">
        <v>11</v>
      </c>
      <c r="U4309">
        <v>0</v>
      </c>
      <c r="V4309">
        <v>0</v>
      </c>
      <c r="W4309">
        <v>0</v>
      </c>
      <c r="X4309">
        <v>32.988143670933916</v>
      </c>
      <c r="Y4309">
        <v>0</v>
      </c>
      <c r="Z4309">
        <v>0</v>
      </c>
      <c r="AA4309">
        <v>0</v>
      </c>
      <c r="AB4309">
        <v>4.6995447577198393</v>
      </c>
      <c r="AC4309">
        <v>0</v>
      </c>
      <c r="AD4309">
        <v>0</v>
      </c>
      <c r="AE4309">
        <v>37.687688428653757</v>
      </c>
    </row>
    <row r="4310" spans="1:31" x14ac:dyDescent="0.25">
      <c r="A4310">
        <v>1635384</v>
      </c>
      <c r="B4310">
        <v>1</v>
      </c>
      <c r="C4310" t="s">
        <v>80</v>
      </c>
      <c r="D4310" t="s">
        <v>106</v>
      </c>
      <c r="E4310" t="s">
        <v>204</v>
      </c>
      <c r="F4310" t="s">
        <v>12462</v>
      </c>
      <c r="G4310" t="s">
        <v>161</v>
      </c>
      <c r="H4310" t="s">
        <v>134</v>
      </c>
      <c r="I4310" t="s">
        <v>135</v>
      </c>
      <c r="J4310" t="s">
        <v>136</v>
      </c>
      <c r="K4310" t="s">
        <v>137</v>
      </c>
      <c r="L4310" t="s">
        <v>12463</v>
      </c>
      <c r="M4310" t="s">
        <v>12464</v>
      </c>
      <c r="N4310">
        <v>1.9569444439999999</v>
      </c>
      <c r="O4310">
        <v>0</v>
      </c>
      <c r="P4310">
        <v>1</v>
      </c>
      <c r="Q4310">
        <v>37</v>
      </c>
      <c r="R4310">
        <v>164</v>
      </c>
      <c r="S4310">
        <v>10</v>
      </c>
      <c r="T4310">
        <v>28</v>
      </c>
      <c r="U4310">
        <v>0</v>
      </c>
      <c r="V4310">
        <v>0</v>
      </c>
      <c r="W4310">
        <v>0</v>
      </c>
      <c r="X4310">
        <v>0</v>
      </c>
      <c r="Y4310">
        <v>85.181979976210968</v>
      </c>
      <c r="Z4310">
        <v>185.14079742852687</v>
      </c>
      <c r="AA4310">
        <v>57.55332318231963</v>
      </c>
      <c r="AB4310">
        <v>67.158890533117699</v>
      </c>
      <c r="AC4310">
        <v>0</v>
      </c>
      <c r="AD4310">
        <v>0</v>
      </c>
      <c r="AE4310">
        <v>395.03499112017516</v>
      </c>
    </row>
    <row r="4311" spans="1:31" x14ac:dyDescent="0.25">
      <c r="A4311">
        <v>1635387</v>
      </c>
      <c r="B4311">
        <v>1</v>
      </c>
      <c r="C4311" t="s">
        <v>80</v>
      </c>
      <c r="D4311" t="s">
        <v>96</v>
      </c>
      <c r="E4311" t="s">
        <v>152</v>
      </c>
      <c r="F4311" t="s">
        <v>12465</v>
      </c>
      <c r="G4311" t="s">
        <v>168</v>
      </c>
      <c r="H4311" t="s">
        <v>149</v>
      </c>
      <c r="I4311" t="s">
        <v>135</v>
      </c>
      <c r="J4311" t="s">
        <v>136</v>
      </c>
      <c r="K4311" t="s">
        <v>137</v>
      </c>
      <c r="L4311" t="s">
        <v>12466</v>
      </c>
      <c r="M4311" t="s">
        <v>12467</v>
      </c>
      <c r="N4311">
        <v>4.613888888</v>
      </c>
      <c r="O4311">
        <v>0</v>
      </c>
      <c r="P4311">
        <v>1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0.2121860824302772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0.2121860824302772</v>
      </c>
    </row>
    <row r="4312" spans="1:31" x14ac:dyDescent="0.25">
      <c r="A4312">
        <v>1635388</v>
      </c>
      <c r="B4312">
        <v>1</v>
      </c>
      <c r="C4312" t="s">
        <v>81</v>
      </c>
      <c r="D4312" t="s">
        <v>113</v>
      </c>
      <c r="E4312" t="s">
        <v>146</v>
      </c>
      <c r="F4312" t="s">
        <v>12468</v>
      </c>
      <c r="G4312" t="s">
        <v>288</v>
      </c>
      <c r="H4312" t="s">
        <v>149</v>
      </c>
      <c r="I4312" t="s">
        <v>135</v>
      </c>
      <c r="J4312" t="s">
        <v>136</v>
      </c>
      <c r="K4312" t="s">
        <v>137</v>
      </c>
      <c r="L4312" t="s">
        <v>12469</v>
      </c>
      <c r="M4312" t="s">
        <v>12470</v>
      </c>
      <c r="N4312">
        <v>1.575</v>
      </c>
      <c r="O4312">
        <v>0</v>
      </c>
      <c r="P4312">
        <v>4</v>
      </c>
      <c r="Q4312">
        <v>0</v>
      </c>
      <c r="R4312">
        <v>9</v>
      </c>
      <c r="S4312">
        <v>0</v>
      </c>
      <c r="T4312">
        <v>3</v>
      </c>
      <c r="U4312">
        <v>0</v>
      </c>
      <c r="V4312">
        <v>0</v>
      </c>
      <c r="W4312">
        <v>0</v>
      </c>
      <c r="X4312">
        <v>0.7794788967834001</v>
      </c>
      <c r="Y4312">
        <v>0</v>
      </c>
      <c r="Z4312">
        <v>10.465133341871349</v>
      </c>
      <c r="AA4312">
        <v>0</v>
      </c>
      <c r="AB4312">
        <v>1.0233202959540499</v>
      </c>
      <c r="AC4312">
        <v>0</v>
      </c>
      <c r="AD4312">
        <v>0</v>
      </c>
      <c r="AE4312">
        <v>12.2679325346088</v>
      </c>
    </row>
    <row r="4313" spans="1:31" x14ac:dyDescent="0.25">
      <c r="A4313">
        <v>1635389</v>
      </c>
      <c r="B4313">
        <v>1</v>
      </c>
      <c r="C4313" t="s">
        <v>81</v>
      </c>
      <c r="D4313" t="s">
        <v>113</v>
      </c>
      <c r="E4313" t="s">
        <v>152</v>
      </c>
      <c r="F4313" t="s">
        <v>12471</v>
      </c>
      <c r="G4313" t="s">
        <v>154</v>
      </c>
      <c r="H4313" t="s">
        <v>149</v>
      </c>
      <c r="I4313" t="s">
        <v>135</v>
      </c>
      <c r="J4313" t="s">
        <v>136</v>
      </c>
      <c r="K4313" t="s">
        <v>137</v>
      </c>
      <c r="L4313" t="s">
        <v>12472</v>
      </c>
      <c r="M4313" t="s">
        <v>12473</v>
      </c>
      <c r="N4313">
        <v>1.6655555550000001</v>
      </c>
      <c r="O4313">
        <v>0</v>
      </c>
      <c r="P4313">
        <v>2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0.15854312319253333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0.15854312319253333</v>
      </c>
    </row>
    <row r="4314" spans="1:31" x14ac:dyDescent="0.25">
      <c r="A4314">
        <v>1635391</v>
      </c>
      <c r="B4314">
        <v>1</v>
      </c>
      <c r="C4314" t="s">
        <v>80</v>
      </c>
      <c r="D4314" t="s">
        <v>84</v>
      </c>
      <c r="E4314" t="s">
        <v>152</v>
      </c>
      <c r="F4314" t="s">
        <v>12474</v>
      </c>
      <c r="G4314" t="s">
        <v>507</v>
      </c>
      <c r="H4314" t="s">
        <v>149</v>
      </c>
      <c r="I4314" t="s">
        <v>135</v>
      </c>
      <c r="J4314" t="s">
        <v>136</v>
      </c>
      <c r="K4314" t="s">
        <v>137</v>
      </c>
      <c r="L4314" t="s">
        <v>12475</v>
      </c>
      <c r="M4314" t="s">
        <v>12476</v>
      </c>
      <c r="N4314">
        <v>2.0730555549999998</v>
      </c>
      <c r="O4314">
        <v>0</v>
      </c>
      <c r="P4314">
        <v>6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2.3491796993243526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2.3491796993243526</v>
      </c>
    </row>
    <row r="4315" spans="1:31" x14ac:dyDescent="0.25">
      <c r="A4315">
        <v>1635392</v>
      </c>
      <c r="B4315">
        <v>1</v>
      </c>
      <c r="C4315" t="s">
        <v>80</v>
      </c>
      <c r="D4315" t="s">
        <v>92</v>
      </c>
      <c r="E4315" t="s">
        <v>140</v>
      </c>
      <c r="F4315" t="s">
        <v>6177</v>
      </c>
      <c r="G4315" t="s">
        <v>161</v>
      </c>
      <c r="H4315" t="s">
        <v>134</v>
      </c>
      <c r="I4315" t="s">
        <v>135</v>
      </c>
      <c r="J4315" t="s">
        <v>136</v>
      </c>
      <c r="K4315" t="s">
        <v>137</v>
      </c>
      <c r="L4315" t="s">
        <v>12477</v>
      </c>
      <c r="M4315" t="s">
        <v>12478</v>
      </c>
      <c r="N4315">
        <v>0.211388888</v>
      </c>
      <c r="O4315">
        <v>0</v>
      </c>
      <c r="P4315">
        <v>851</v>
      </c>
      <c r="Q4315">
        <v>2</v>
      </c>
      <c r="R4315">
        <v>290</v>
      </c>
      <c r="S4315">
        <v>8</v>
      </c>
      <c r="T4315">
        <v>84</v>
      </c>
      <c r="U4315">
        <v>0</v>
      </c>
      <c r="V4315">
        <v>1</v>
      </c>
      <c r="W4315">
        <v>0</v>
      </c>
      <c r="X4315">
        <v>35.396072990384695</v>
      </c>
      <c r="Y4315">
        <v>0.17683763200449723</v>
      </c>
      <c r="Z4315">
        <v>9.3734948620932848</v>
      </c>
      <c r="AA4315">
        <v>2.7039229494954409</v>
      </c>
      <c r="AB4315">
        <v>29.205178946213028</v>
      </c>
      <c r="AC4315">
        <v>0</v>
      </c>
      <c r="AD4315">
        <v>0</v>
      </c>
      <c r="AE4315">
        <v>76.855507380190957</v>
      </c>
    </row>
    <row r="4316" spans="1:31" x14ac:dyDescent="0.25">
      <c r="A4316">
        <v>1635396</v>
      </c>
      <c r="B4316">
        <v>1</v>
      </c>
      <c r="C4316" t="s">
        <v>80</v>
      </c>
      <c r="D4316" t="s">
        <v>100</v>
      </c>
      <c r="E4316" t="s">
        <v>152</v>
      </c>
      <c r="F4316" t="s">
        <v>12479</v>
      </c>
      <c r="G4316" t="s">
        <v>168</v>
      </c>
      <c r="H4316" t="s">
        <v>149</v>
      </c>
      <c r="I4316" t="s">
        <v>135</v>
      </c>
      <c r="J4316" t="s">
        <v>136</v>
      </c>
      <c r="K4316" t="s">
        <v>137</v>
      </c>
      <c r="L4316" t="s">
        <v>12480</v>
      </c>
      <c r="M4316" t="s">
        <v>12481</v>
      </c>
      <c r="N4316">
        <v>2.4269444440000001</v>
      </c>
      <c r="O4316">
        <v>0</v>
      </c>
      <c r="P4316">
        <v>3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1.4093786144445721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1.4093786144445721</v>
      </c>
    </row>
    <row r="4317" spans="1:31" x14ac:dyDescent="0.25">
      <c r="A4317">
        <v>1635398</v>
      </c>
      <c r="B4317">
        <v>1</v>
      </c>
      <c r="C4317" t="s">
        <v>80</v>
      </c>
      <c r="D4317" t="s">
        <v>107</v>
      </c>
      <c r="E4317" t="s">
        <v>152</v>
      </c>
      <c r="F4317" t="s">
        <v>12482</v>
      </c>
      <c r="G4317" t="s">
        <v>168</v>
      </c>
      <c r="H4317" t="s">
        <v>149</v>
      </c>
      <c r="I4317" t="s">
        <v>135</v>
      </c>
      <c r="J4317" t="s">
        <v>136</v>
      </c>
      <c r="K4317" t="s">
        <v>137</v>
      </c>
      <c r="L4317" t="s">
        <v>12483</v>
      </c>
      <c r="M4317" t="s">
        <v>12484</v>
      </c>
      <c r="N4317">
        <v>1.2366666660000001</v>
      </c>
      <c r="O4317">
        <v>0</v>
      </c>
      <c r="P4317">
        <v>5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6.3642133069221014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6.3642133069221014</v>
      </c>
    </row>
    <row r="4318" spans="1:31" x14ac:dyDescent="0.25">
      <c r="A4318">
        <v>1635400</v>
      </c>
      <c r="B4318">
        <v>1</v>
      </c>
      <c r="C4318" t="s">
        <v>80</v>
      </c>
      <c r="D4318" t="s">
        <v>87</v>
      </c>
      <c r="E4318" t="s">
        <v>146</v>
      </c>
      <c r="F4318" t="s">
        <v>12485</v>
      </c>
      <c r="G4318" t="s">
        <v>239</v>
      </c>
      <c r="H4318" t="s">
        <v>149</v>
      </c>
      <c r="I4318" t="s">
        <v>135</v>
      </c>
      <c r="J4318" t="s">
        <v>136</v>
      </c>
      <c r="K4318" t="s">
        <v>137</v>
      </c>
      <c r="L4318" t="s">
        <v>12486</v>
      </c>
      <c r="M4318" t="s">
        <v>12487</v>
      </c>
      <c r="N4318">
        <v>0.37055555499999998</v>
      </c>
      <c r="O4318">
        <v>0</v>
      </c>
      <c r="P4318">
        <v>103</v>
      </c>
      <c r="Q4318">
        <v>0</v>
      </c>
      <c r="R4318">
        <v>0</v>
      </c>
      <c r="S4318">
        <v>0</v>
      </c>
      <c r="T4318">
        <v>32</v>
      </c>
      <c r="U4318">
        <v>0</v>
      </c>
      <c r="V4318">
        <v>1</v>
      </c>
      <c r="W4318">
        <v>0</v>
      </c>
      <c r="X4318">
        <v>21.684135291827936</v>
      </c>
      <c r="Y4318">
        <v>0</v>
      </c>
      <c r="Z4318">
        <v>0</v>
      </c>
      <c r="AA4318">
        <v>0</v>
      </c>
      <c r="AB4318">
        <v>24.81164104708504</v>
      </c>
      <c r="AC4318">
        <v>0</v>
      </c>
      <c r="AD4318">
        <v>6.9836009159428496</v>
      </c>
      <c r="AE4318">
        <v>53.479377254855827</v>
      </c>
    </row>
    <row r="4319" spans="1:31" x14ac:dyDescent="0.25">
      <c r="A4319">
        <v>1635402</v>
      </c>
      <c r="B4319">
        <v>1</v>
      </c>
      <c r="C4319" t="s">
        <v>81</v>
      </c>
      <c r="D4319" t="s">
        <v>128</v>
      </c>
      <c r="E4319" t="s">
        <v>140</v>
      </c>
      <c r="F4319" t="s">
        <v>2288</v>
      </c>
      <c r="G4319" t="s">
        <v>161</v>
      </c>
      <c r="H4319" t="s">
        <v>134</v>
      </c>
      <c r="I4319" t="s">
        <v>135</v>
      </c>
      <c r="J4319" t="s">
        <v>136</v>
      </c>
      <c r="K4319" t="s">
        <v>137</v>
      </c>
      <c r="L4319" t="s">
        <v>12488</v>
      </c>
      <c r="M4319" t="s">
        <v>12489</v>
      </c>
      <c r="N4319">
        <v>0.451944444</v>
      </c>
      <c r="O4319">
        <v>9</v>
      </c>
      <c r="P4319">
        <v>1547</v>
      </c>
      <c r="Q4319">
        <v>68</v>
      </c>
      <c r="R4319">
        <v>99</v>
      </c>
      <c r="S4319">
        <v>18</v>
      </c>
      <c r="T4319">
        <v>135</v>
      </c>
      <c r="U4319">
        <v>3</v>
      </c>
      <c r="V4319">
        <v>1</v>
      </c>
      <c r="W4319">
        <v>1.02556192322385</v>
      </c>
      <c r="X4319">
        <v>97.691072084658558</v>
      </c>
      <c r="Y4319">
        <v>10.290718956492226</v>
      </c>
      <c r="Z4319">
        <v>4.5670717528965685</v>
      </c>
      <c r="AA4319">
        <v>155.29839637666791</v>
      </c>
      <c r="AB4319">
        <v>27.882288609006341</v>
      </c>
      <c r="AC4319">
        <v>2.6877662633403063</v>
      </c>
      <c r="AD4319">
        <v>1.8107641237634364</v>
      </c>
      <c r="AE4319">
        <v>301.2536400900492</v>
      </c>
    </row>
    <row r="4320" spans="1:31" x14ac:dyDescent="0.25">
      <c r="A4320">
        <v>1635403</v>
      </c>
      <c r="B4320">
        <v>1</v>
      </c>
      <c r="C4320" t="s">
        <v>80</v>
      </c>
      <c r="D4320" t="s">
        <v>106</v>
      </c>
      <c r="E4320" t="s">
        <v>152</v>
      </c>
      <c r="F4320" t="s">
        <v>12490</v>
      </c>
      <c r="G4320" t="s">
        <v>507</v>
      </c>
      <c r="H4320" t="s">
        <v>149</v>
      </c>
      <c r="I4320" t="s">
        <v>135</v>
      </c>
      <c r="J4320" t="s">
        <v>136</v>
      </c>
      <c r="K4320" t="s">
        <v>137</v>
      </c>
      <c r="L4320" t="s">
        <v>12491</v>
      </c>
      <c r="M4320" t="s">
        <v>12492</v>
      </c>
      <c r="N4320">
        <v>2.8169444440000002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0.54281051140388281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0.54281051140388281</v>
      </c>
    </row>
    <row r="4321" spans="1:31" x14ac:dyDescent="0.25">
      <c r="A4321">
        <v>1635410</v>
      </c>
      <c r="B4321">
        <v>1</v>
      </c>
      <c r="C4321" t="s">
        <v>80</v>
      </c>
      <c r="D4321" t="s">
        <v>93</v>
      </c>
      <c r="E4321" t="s">
        <v>178</v>
      </c>
      <c r="F4321" t="s">
        <v>12231</v>
      </c>
      <c r="G4321" t="s">
        <v>227</v>
      </c>
      <c r="H4321" t="s">
        <v>149</v>
      </c>
      <c r="I4321" t="s">
        <v>135</v>
      </c>
      <c r="J4321" t="s">
        <v>136</v>
      </c>
      <c r="K4321" t="s">
        <v>137</v>
      </c>
      <c r="L4321" t="s">
        <v>12493</v>
      </c>
      <c r="M4321" t="s">
        <v>12494</v>
      </c>
      <c r="N4321">
        <v>1.9580555550000001</v>
      </c>
      <c r="O4321">
        <v>0</v>
      </c>
      <c r="P4321">
        <v>88</v>
      </c>
      <c r="Q4321">
        <v>0</v>
      </c>
      <c r="R4321">
        <v>0</v>
      </c>
      <c r="S4321">
        <v>0</v>
      </c>
      <c r="T4321">
        <v>12</v>
      </c>
      <c r="U4321">
        <v>0</v>
      </c>
      <c r="V4321">
        <v>0</v>
      </c>
      <c r="W4321">
        <v>0</v>
      </c>
      <c r="X4321">
        <v>29.787192837486682</v>
      </c>
      <c r="Y4321">
        <v>0</v>
      </c>
      <c r="Z4321">
        <v>0</v>
      </c>
      <c r="AA4321">
        <v>0</v>
      </c>
      <c r="AB4321">
        <v>4.765851256100671</v>
      </c>
      <c r="AC4321">
        <v>0</v>
      </c>
      <c r="AD4321">
        <v>0</v>
      </c>
      <c r="AE4321">
        <v>34.553044093587353</v>
      </c>
    </row>
    <row r="4322" spans="1:31" x14ac:dyDescent="0.25">
      <c r="A4322">
        <v>1635411</v>
      </c>
      <c r="B4322">
        <v>1</v>
      </c>
      <c r="C4322" t="s">
        <v>80</v>
      </c>
      <c r="D4322" t="s">
        <v>96</v>
      </c>
      <c r="E4322" t="s">
        <v>152</v>
      </c>
      <c r="F4322" t="s">
        <v>12495</v>
      </c>
      <c r="G4322" t="s">
        <v>154</v>
      </c>
      <c r="H4322" t="s">
        <v>149</v>
      </c>
      <c r="I4322" t="s">
        <v>135</v>
      </c>
      <c r="J4322" t="s">
        <v>136</v>
      </c>
      <c r="K4322" t="s">
        <v>137</v>
      </c>
      <c r="L4322" t="s">
        <v>12496</v>
      </c>
      <c r="M4322" t="s">
        <v>12497</v>
      </c>
      <c r="N4322">
        <v>4.6669444440000003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2.8465630978977168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2.8465630978977168</v>
      </c>
    </row>
    <row r="4323" spans="1:31" x14ac:dyDescent="0.25">
      <c r="A4323">
        <v>1635412</v>
      </c>
      <c r="B4323">
        <v>1</v>
      </c>
      <c r="C4323" t="s">
        <v>81</v>
      </c>
      <c r="D4323" t="s">
        <v>118</v>
      </c>
      <c r="E4323" t="s">
        <v>178</v>
      </c>
      <c r="F4323" t="s">
        <v>12498</v>
      </c>
      <c r="G4323" t="s">
        <v>187</v>
      </c>
      <c r="H4323" t="s">
        <v>149</v>
      </c>
      <c r="I4323" t="s">
        <v>135</v>
      </c>
      <c r="J4323" t="s">
        <v>136</v>
      </c>
      <c r="K4323" t="s">
        <v>137</v>
      </c>
      <c r="L4323" t="s">
        <v>12499</v>
      </c>
      <c r="M4323" t="s">
        <v>12500</v>
      </c>
      <c r="N4323">
        <v>3.1569444440000001</v>
      </c>
      <c r="O4323">
        <v>0</v>
      </c>
      <c r="P4323">
        <v>64</v>
      </c>
      <c r="Q4323">
        <v>0</v>
      </c>
      <c r="R4323">
        <v>0</v>
      </c>
      <c r="S4323">
        <v>0</v>
      </c>
      <c r="T4323">
        <v>2</v>
      </c>
      <c r="U4323">
        <v>0</v>
      </c>
      <c r="V4323">
        <v>0</v>
      </c>
      <c r="W4323">
        <v>0</v>
      </c>
      <c r="X4323">
        <v>42.041812675473736</v>
      </c>
      <c r="Y4323">
        <v>0</v>
      </c>
      <c r="Z4323">
        <v>0</v>
      </c>
      <c r="AA4323">
        <v>0</v>
      </c>
      <c r="AB4323">
        <v>0.41616444606682612</v>
      </c>
      <c r="AC4323">
        <v>0</v>
      </c>
      <c r="AD4323">
        <v>0</v>
      </c>
      <c r="AE4323">
        <v>42.457977121540559</v>
      </c>
    </row>
    <row r="4324" spans="1:31" x14ac:dyDescent="0.25">
      <c r="A4324">
        <v>1635414</v>
      </c>
      <c r="B4324">
        <v>1</v>
      </c>
      <c r="C4324" t="s">
        <v>80</v>
      </c>
      <c r="D4324" t="s">
        <v>97</v>
      </c>
      <c r="E4324" t="s">
        <v>152</v>
      </c>
      <c r="F4324" t="s">
        <v>12501</v>
      </c>
      <c r="G4324" t="s">
        <v>168</v>
      </c>
      <c r="H4324" t="s">
        <v>149</v>
      </c>
      <c r="I4324" t="s">
        <v>135</v>
      </c>
      <c r="J4324" t="s">
        <v>136</v>
      </c>
      <c r="K4324" t="s">
        <v>137</v>
      </c>
      <c r="L4324" t="s">
        <v>12502</v>
      </c>
      <c r="M4324" t="s">
        <v>12503</v>
      </c>
      <c r="N4324">
        <v>2.2555555549999999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1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0.47059255057130556</v>
      </c>
      <c r="AC4324">
        <v>0</v>
      </c>
      <c r="AD4324">
        <v>0</v>
      </c>
      <c r="AE4324">
        <v>0.47059255057130556</v>
      </c>
    </row>
    <row r="4325" spans="1:31" x14ac:dyDescent="0.25">
      <c r="A4325">
        <v>1635417</v>
      </c>
      <c r="B4325">
        <v>1</v>
      </c>
      <c r="C4325" t="s">
        <v>80</v>
      </c>
      <c r="D4325" t="s">
        <v>97</v>
      </c>
      <c r="E4325" t="s">
        <v>152</v>
      </c>
      <c r="F4325" t="s">
        <v>12504</v>
      </c>
      <c r="G4325" t="s">
        <v>172</v>
      </c>
      <c r="H4325" t="s">
        <v>149</v>
      </c>
      <c r="I4325" t="s">
        <v>135</v>
      </c>
      <c r="J4325" t="s">
        <v>136</v>
      </c>
      <c r="K4325" t="s">
        <v>137</v>
      </c>
      <c r="L4325" t="s">
        <v>12505</v>
      </c>
      <c r="M4325" t="s">
        <v>12506</v>
      </c>
      <c r="N4325">
        <v>2.6133333329999999</v>
      </c>
      <c r="O4325">
        <v>0</v>
      </c>
      <c r="P4325">
        <v>1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0.59704845865625567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0.59704845865625567</v>
      </c>
    </row>
    <row r="4326" spans="1:31" x14ac:dyDescent="0.25">
      <c r="A4326">
        <v>1635418</v>
      </c>
      <c r="B4326">
        <v>1</v>
      </c>
      <c r="C4326" t="s">
        <v>80</v>
      </c>
      <c r="D4326" t="s">
        <v>100</v>
      </c>
      <c r="E4326" t="s">
        <v>152</v>
      </c>
      <c r="F4326" t="s">
        <v>12507</v>
      </c>
      <c r="G4326" t="s">
        <v>154</v>
      </c>
      <c r="H4326" t="s">
        <v>149</v>
      </c>
      <c r="I4326" t="s">
        <v>135</v>
      </c>
      <c r="J4326" t="s">
        <v>136</v>
      </c>
      <c r="K4326" t="s">
        <v>137</v>
      </c>
      <c r="L4326" t="s">
        <v>12508</v>
      </c>
      <c r="M4326" t="s">
        <v>12509</v>
      </c>
      <c r="N4326">
        <v>1.146111111</v>
      </c>
      <c r="O4326">
        <v>0</v>
      </c>
      <c r="P4326">
        <v>3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0.62264708564706606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0.62264708564706606</v>
      </c>
    </row>
    <row r="4327" spans="1:31" x14ac:dyDescent="0.25">
      <c r="A4327">
        <v>1635419</v>
      </c>
      <c r="B4327">
        <v>1</v>
      </c>
      <c r="C4327" t="s">
        <v>81</v>
      </c>
      <c r="D4327" t="s">
        <v>118</v>
      </c>
      <c r="E4327" t="s">
        <v>178</v>
      </c>
      <c r="F4327" t="s">
        <v>12510</v>
      </c>
      <c r="G4327" t="s">
        <v>227</v>
      </c>
      <c r="H4327" t="s">
        <v>149</v>
      </c>
      <c r="I4327" t="s">
        <v>135</v>
      </c>
      <c r="J4327" t="s">
        <v>136</v>
      </c>
      <c r="K4327" t="s">
        <v>137</v>
      </c>
      <c r="L4327" t="s">
        <v>12511</v>
      </c>
      <c r="M4327" t="s">
        <v>12512</v>
      </c>
      <c r="N4327">
        <v>0.89749999999999996</v>
      </c>
      <c r="O4327">
        <v>0</v>
      </c>
      <c r="P4327">
        <v>0</v>
      </c>
      <c r="Q4327">
        <v>0</v>
      </c>
      <c r="R4327">
        <v>1</v>
      </c>
      <c r="S4327">
        <v>0</v>
      </c>
      <c r="T4327">
        <v>2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0.52297615575935552</v>
      </c>
      <c r="AA4327">
        <v>0</v>
      </c>
      <c r="AB4327">
        <v>8.0598707389295257</v>
      </c>
      <c r="AC4327">
        <v>0</v>
      </c>
      <c r="AD4327">
        <v>0</v>
      </c>
      <c r="AE4327">
        <v>8.5828468946888812</v>
      </c>
    </row>
    <row r="4328" spans="1:31" x14ac:dyDescent="0.25">
      <c r="A4328">
        <v>1635420</v>
      </c>
      <c r="B4328">
        <v>1</v>
      </c>
      <c r="C4328" t="s">
        <v>80</v>
      </c>
      <c r="D4328" t="s">
        <v>96</v>
      </c>
      <c r="E4328" t="s">
        <v>152</v>
      </c>
      <c r="F4328" t="s">
        <v>12513</v>
      </c>
      <c r="G4328" t="s">
        <v>168</v>
      </c>
      <c r="H4328" t="s">
        <v>149</v>
      </c>
      <c r="I4328" t="s">
        <v>135</v>
      </c>
      <c r="J4328" t="s">
        <v>136</v>
      </c>
      <c r="K4328" t="s">
        <v>137</v>
      </c>
      <c r="L4328" t="s">
        <v>12514</v>
      </c>
      <c r="M4328" t="s">
        <v>12515</v>
      </c>
      <c r="N4328">
        <v>4.7397222220000002</v>
      </c>
      <c r="O4328">
        <v>0</v>
      </c>
      <c r="P4328">
        <v>4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9.4592751893053659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9.4592751893053659</v>
      </c>
    </row>
    <row r="4329" spans="1:31" x14ac:dyDescent="0.25">
      <c r="A4329">
        <v>1635422</v>
      </c>
      <c r="B4329">
        <v>1</v>
      </c>
      <c r="C4329" t="s">
        <v>80</v>
      </c>
      <c r="D4329" t="s">
        <v>100</v>
      </c>
      <c r="E4329" t="s">
        <v>131</v>
      </c>
      <c r="F4329" t="s">
        <v>2835</v>
      </c>
      <c r="G4329" t="s">
        <v>195</v>
      </c>
      <c r="H4329" t="s">
        <v>134</v>
      </c>
      <c r="I4329" t="s">
        <v>135</v>
      </c>
      <c r="J4329" t="s">
        <v>136</v>
      </c>
      <c r="K4329" t="s">
        <v>137</v>
      </c>
      <c r="L4329" t="s">
        <v>12516</v>
      </c>
      <c r="M4329" t="s">
        <v>12517</v>
      </c>
      <c r="N4329">
        <v>4.1216666660000003</v>
      </c>
      <c r="O4329">
        <v>0</v>
      </c>
      <c r="P4329">
        <v>0</v>
      </c>
      <c r="Q4329">
        <v>0</v>
      </c>
      <c r="R4329">
        <v>0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6.8777754912693165</v>
      </c>
      <c r="AB4329">
        <v>0</v>
      </c>
      <c r="AC4329">
        <v>0</v>
      </c>
      <c r="AD4329">
        <v>0</v>
      </c>
      <c r="AE4329">
        <v>6.8777754912693165</v>
      </c>
    </row>
    <row r="4330" spans="1:31" x14ac:dyDescent="0.25">
      <c r="A4330">
        <v>1635424</v>
      </c>
      <c r="B4330">
        <v>1</v>
      </c>
      <c r="C4330" t="s">
        <v>80</v>
      </c>
      <c r="D4330" t="s">
        <v>97</v>
      </c>
      <c r="E4330" t="s">
        <v>178</v>
      </c>
      <c r="F4330" t="s">
        <v>12518</v>
      </c>
      <c r="G4330" t="s">
        <v>227</v>
      </c>
      <c r="H4330" t="s">
        <v>149</v>
      </c>
      <c r="I4330" t="s">
        <v>135</v>
      </c>
      <c r="J4330" t="s">
        <v>136</v>
      </c>
      <c r="K4330" t="s">
        <v>137</v>
      </c>
      <c r="L4330" t="s">
        <v>12519</v>
      </c>
      <c r="M4330" t="s">
        <v>12520</v>
      </c>
      <c r="N4330">
        <v>2.4880555549999999</v>
      </c>
      <c r="O4330">
        <v>0</v>
      </c>
      <c r="P4330">
        <v>51</v>
      </c>
      <c r="Q4330">
        <v>0</v>
      </c>
      <c r="R4330">
        <v>25</v>
      </c>
      <c r="S4330">
        <v>0</v>
      </c>
      <c r="T4330">
        <v>14</v>
      </c>
      <c r="U4330">
        <v>0</v>
      </c>
      <c r="V4330">
        <v>0</v>
      </c>
      <c r="W4330">
        <v>0</v>
      </c>
      <c r="X4330">
        <v>83.262054872200167</v>
      </c>
      <c r="Y4330">
        <v>0</v>
      </c>
      <c r="Z4330">
        <v>24.157250285920284</v>
      </c>
      <c r="AA4330">
        <v>0</v>
      </c>
      <c r="AB4330">
        <v>87.796456954341579</v>
      </c>
      <c r="AC4330">
        <v>0</v>
      </c>
      <c r="AD4330">
        <v>0</v>
      </c>
      <c r="AE4330">
        <v>195.21576211246202</v>
      </c>
    </row>
    <row r="4331" spans="1:31" x14ac:dyDescent="0.25">
      <c r="A4331">
        <v>1635426</v>
      </c>
      <c r="B4331">
        <v>1</v>
      </c>
      <c r="C4331" t="s">
        <v>80</v>
      </c>
      <c r="D4331" t="s">
        <v>97</v>
      </c>
      <c r="E4331" t="s">
        <v>152</v>
      </c>
      <c r="F4331" t="s">
        <v>12521</v>
      </c>
      <c r="G4331" t="s">
        <v>154</v>
      </c>
      <c r="H4331" t="s">
        <v>149</v>
      </c>
      <c r="I4331" t="s">
        <v>135</v>
      </c>
      <c r="J4331" t="s">
        <v>136</v>
      </c>
      <c r="K4331" t="s">
        <v>137</v>
      </c>
      <c r="L4331" t="s">
        <v>12522</v>
      </c>
      <c r="M4331" t="s">
        <v>12523</v>
      </c>
      <c r="N4331">
        <v>2.574166666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0.13124002480126251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0.13124002480126251</v>
      </c>
    </row>
    <row r="4332" spans="1:31" x14ac:dyDescent="0.25">
      <c r="A4332">
        <v>1635427</v>
      </c>
      <c r="B4332">
        <v>1</v>
      </c>
      <c r="C4332" t="s">
        <v>80</v>
      </c>
      <c r="D4332" t="s">
        <v>105</v>
      </c>
      <c r="E4332" t="s">
        <v>152</v>
      </c>
      <c r="F4332" t="s">
        <v>12524</v>
      </c>
      <c r="G4332" t="s">
        <v>507</v>
      </c>
      <c r="H4332" t="s">
        <v>149</v>
      </c>
      <c r="I4332" t="s">
        <v>135</v>
      </c>
      <c r="J4332" t="s">
        <v>136</v>
      </c>
      <c r="K4332" t="s">
        <v>137</v>
      </c>
      <c r="L4332" t="s">
        <v>12525</v>
      </c>
      <c r="M4332" t="s">
        <v>12526</v>
      </c>
      <c r="N4332">
        <v>0.90361111100000002</v>
      </c>
      <c r="O4332">
        <v>0</v>
      </c>
      <c r="P4332">
        <v>9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5.1649879844127593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5.1649879844127593</v>
      </c>
    </row>
    <row r="4333" spans="1:31" x14ac:dyDescent="0.25">
      <c r="A4333">
        <v>1635431</v>
      </c>
      <c r="B4333">
        <v>1</v>
      </c>
      <c r="C4333" t="s">
        <v>80</v>
      </c>
      <c r="D4333" t="s">
        <v>100</v>
      </c>
      <c r="E4333" t="s">
        <v>152</v>
      </c>
      <c r="F4333" t="s">
        <v>12527</v>
      </c>
      <c r="G4333" t="s">
        <v>154</v>
      </c>
      <c r="H4333" t="s">
        <v>149</v>
      </c>
      <c r="I4333" t="s">
        <v>135</v>
      </c>
      <c r="J4333" t="s">
        <v>136</v>
      </c>
      <c r="K4333" t="s">
        <v>137</v>
      </c>
      <c r="L4333" t="s">
        <v>12528</v>
      </c>
      <c r="M4333" t="s">
        <v>12529</v>
      </c>
      <c r="N4333">
        <v>2.082777777</v>
      </c>
      <c r="O4333">
        <v>0</v>
      </c>
      <c r="P4333">
        <v>1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0.92357672083602327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0.92357672083602327</v>
      </c>
    </row>
    <row r="4334" spans="1:31" x14ac:dyDescent="0.25">
      <c r="A4334">
        <v>1635432</v>
      </c>
      <c r="B4334">
        <v>1</v>
      </c>
      <c r="C4334" t="s">
        <v>80</v>
      </c>
      <c r="D4334" t="s">
        <v>95</v>
      </c>
      <c r="E4334" t="s">
        <v>152</v>
      </c>
      <c r="F4334" t="s">
        <v>12530</v>
      </c>
      <c r="G4334" t="s">
        <v>154</v>
      </c>
      <c r="H4334" t="s">
        <v>149</v>
      </c>
      <c r="I4334" t="s">
        <v>135</v>
      </c>
      <c r="J4334" t="s">
        <v>136</v>
      </c>
      <c r="K4334" t="s">
        <v>137</v>
      </c>
      <c r="L4334" t="s">
        <v>12531</v>
      </c>
      <c r="M4334" t="s">
        <v>12532</v>
      </c>
      <c r="N4334">
        <v>22.986944443999999</v>
      </c>
      <c r="O4334">
        <v>0</v>
      </c>
      <c r="P4334">
        <v>1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2.9085877962900502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2.9085877962900502</v>
      </c>
    </row>
    <row r="4335" spans="1:31" x14ac:dyDescent="0.25">
      <c r="A4335">
        <v>1635434</v>
      </c>
      <c r="B4335">
        <v>1</v>
      </c>
      <c r="C4335" t="s">
        <v>80</v>
      </c>
      <c r="D4335" t="s">
        <v>90</v>
      </c>
      <c r="E4335" t="s">
        <v>152</v>
      </c>
      <c r="F4335" t="s">
        <v>12533</v>
      </c>
      <c r="G4335" t="s">
        <v>154</v>
      </c>
      <c r="H4335" t="s">
        <v>149</v>
      </c>
      <c r="I4335" t="s">
        <v>135</v>
      </c>
      <c r="J4335" t="s">
        <v>136</v>
      </c>
      <c r="K4335" t="s">
        <v>137</v>
      </c>
      <c r="L4335" t="s">
        <v>12534</v>
      </c>
      <c r="M4335" t="s">
        <v>12535</v>
      </c>
      <c r="N4335">
        <v>3.5027777769999999</v>
      </c>
      <c r="O4335">
        <v>0</v>
      </c>
      <c r="P4335">
        <v>2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4.5451318964620118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4.5451318964620118</v>
      </c>
    </row>
    <row r="4336" spans="1:31" x14ac:dyDescent="0.25">
      <c r="A4336">
        <v>1635435</v>
      </c>
      <c r="B4336">
        <v>1</v>
      </c>
      <c r="C4336" t="s">
        <v>80</v>
      </c>
      <c r="D4336" t="s">
        <v>99</v>
      </c>
      <c r="E4336" t="s">
        <v>178</v>
      </c>
      <c r="F4336" t="s">
        <v>7405</v>
      </c>
      <c r="G4336" t="s">
        <v>675</v>
      </c>
      <c r="H4336" t="s">
        <v>149</v>
      </c>
      <c r="I4336" t="s">
        <v>135</v>
      </c>
      <c r="J4336" t="s">
        <v>136</v>
      </c>
      <c r="K4336" t="s">
        <v>137</v>
      </c>
      <c r="L4336" t="s">
        <v>12536</v>
      </c>
      <c r="M4336" t="s">
        <v>12537</v>
      </c>
      <c r="N4336">
        <v>3.139444444</v>
      </c>
      <c r="O4336">
        <v>0</v>
      </c>
      <c r="P4336">
        <v>43</v>
      </c>
      <c r="Q4336">
        <v>0</v>
      </c>
      <c r="R4336">
        <v>0</v>
      </c>
      <c r="S4336">
        <v>0</v>
      </c>
      <c r="T4336">
        <v>7</v>
      </c>
      <c r="U4336">
        <v>0</v>
      </c>
      <c r="V4336">
        <v>0</v>
      </c>
      <c r="W4336">
        <v>0</v>
      </c>
      <c r="X4336">
        <v>33.062951429695239</v>
      </c>
      <c r="Y4336">
        <v>0</v>
      </c>
      <c r="Z4336">
        <v>0</v>
      </c>
      <c r="AA4336">
        <v>0</v>
      </c>
      <c r="AB4336">
        <v>28.048185338812459</v>
      </c>
      <c r="AC4336">
        <v>0</v>
      </c>
      <c r="AD4336">
        <v>0</v>
      </c>
      <c r="AE4336">
        <v>61.111136768507698</v>
      </c>
    </row>
    <row r="4337" spans="1:31" x14ac:dyDescent="0.25">
      <c r="A4337">
        <v>1635436</v>
      </c>
      <c r="B4337">
        <v>1</v>
      </c>
      <c r="C4337" t="s">
        <v>80</v>
      </c>
      <c r="D4337" t="s">
        <v>83</v>
      </c>
      <c r="E4337" t="s">
        <v>152</v>
      </c>
      <c r="F4337" t="s">
        <v>12538</v>
      </c>
      <c r="G4337" t="s">
        <v>507</v>
      </c>
      <c r="H4337" t="s">
        <v>149</v>
      </c>
      <c r="I4337" t="s">
        <v>135</v>
      </c>
      <c r="J4337" t="s">
        <v>136</v>
      </c>
      <c r="K4337" t="s">
        <v>137</v>
      </c>
      <c r="L4337" t="s">
        <v>12539</v>
      </c>
      <c r="M4337" t="s">
        <v>12540</v>
      </c>
      <c r="N4337">
        <v>3.5663888880000001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2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47.039618707102207</v>
      </c>
      <c r="AC4337">
        <v>0</v>
      </c>
      <c r="AD4337">
        <v>0</v>
      </c>
      <c r="AE4337">
        <v>47.039618707102207</v>
      </c>
    </row>
    <row r="4338" spans="1:31" x14ac:dyDescent="0.25">
      <c r="A4338">
        <v>1635438</v>
      </c>
      <c r="B4338">
        <v>1</v>
      </c>
      <c r="C4338" t="s">
        <v>81</v>
      </c>
      <c r="D4338" t="s">
        <v>123</v>
      </c>
      <c r="E4338" t="s">
        <v>178</v>
      </c>
      <c r="F4338" t="s">
        <v>12541</v>
      </c>
      <c r="G4338" t="s">
        <v>180</v>
      </c>
      <c r="H4338" t="s">
        <v>149</v>
      </c>
      <c r="I4338" t="s">
        <v>135</v>
      </c>
      <c r="J4338" t="s">
        <v>136</v>
      </c>
      <c r="K4338" t="s">
        <v>137</v>
      </c>
      <c r="L4338" t="s">
        <v>12542</v>
      </c>
      <c r="M4338" t="s">
        <v>12543</v>
      </c>
      <c r="N4338">
        <v>7.0011111110000002</v>
      </c>
      <c r="O4338">
        <v>0</v>
      </c>
      <c r="P4338">
        <v>140</v>
      </c>
      <c r="Q4338">
        <v>0</v>
      </c>
      <c r="R4338">
        <v>0</v>
      </c>
      <c r="S4338">
        <v>0</v>
      </c>
      <c r="T4338">
        <v>17</v>
      </c>
      <c r="U4338">
        <v>0</v>
      </c>
      <c r="V4338">
        <v>0</v>
      </c>
      <c r="W4338">
        <v>0</v>
      </c>
      <c r="X4338">
        <v>266.75566827230097</v>
      </c>
      <c r="Y4338">
        <v>0</v>
      </c>
      <c r="Z4338">
        <v>0</v>
      </c>
      <c r="AA4338">
        <v>0</v>
      </c>
      <c r="AB4338">
        <v>101.32923336200649</v>
      </c>
      <c r="AC4338">
        <v>0</v>
      </c>
      <c r="AD4338">
        <v>0</v>
      </c>
      <c r="AE4338">
        <v>368.08490163430747</v>
      </c>
    </row>
    <row r="4339" spans="1:31" x14ac:dyDescent="0.25">
      <c r="A4339">
        <v>1635446</v>
      </c>
      <c r="B4339">
        <v>1</v>
      </c>
      <c r="C4339" t="s">
        <v>81</v>
      </c>
      <c r="D4339" t="s">
        <v>127</v>
      </c>
      <c r="E4339" t="s">
        <v>146</v>
      </c>
      <c r="F4339" t="s">
        <v>12544</v>
      </c>
      <c r="G4339" t="s">
        <v>227</v>
      </c>
      <c r="H4339" t="s">
        <v>149</v>
      </c>
      <c r="I4339" t="s">
        <v>135</v>
      </c>
      <c r="J4339" t="s">
        <v>136</v>
      </c>
      <c r="K4339" t="s">
        <v>137</v>
      </c>
      <c r="L4339" t="s">
        <v>12545</v>
      </c>
      <c r="M4339" t="s">
        <v>12546</v>
      </c>
      <c r="N4339">
        <v>5.3416666660000001</v>
      </c>
      <c r="O4339">
        <v>0</v>
      </c>
      <c r="P4339">
        <v>0</v>
      </c>
      <c r="Q4339">
        <v>0</v>
      </c>
      <c r="R4339">
        <v>9</v>
      </c>
      <c r="S4339">
        <v>0</v>
      </c>
      <c r="T4339">
        <v>1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45.562078126366615</v>
      </c>
      <c r="AA4339">
        <v>0</v>
      </c>
      <c r="AB4339">
        <v>7.2799924372083993</v>
      </c>
      <c r="AC4339">
        <v>0</v>
      </c>
      <c r="AD4339">
        <v>0</v>
      </c>
      <c r="AE4339">
        <v>52.842070563575014</v>
      </c>
    </row>
    <row r="4340" spans="1:31" x14ac:dyDescent="0.25">
      <c r="A4340">
        <v>1635448</v>
      </c>
      <c r="B4340">
        <v>1</v>
      </c>
      <c r="C4340" t="s">
        <v>81</v>
      </c>
      <c r="D4340" t="s">
        <v>118</v>
      </c>
      <c r="E4340" t="s">
        <v>152</v>
      </c>
      <c r="F4340" t="s">
        <v>12547</v>
      </c>
      <c r="G4340" t="s">
        <v>154</v>
      </c>
      <c r="H4340" t="s">
        <v>149</v>
      </c>
      <c r="I4340" t="s">
        <v>135</v>
      </c>
      <c r="J4340" t="s">
        <v>136</v>
      </c>
      <c r="K4340" t="s">
        <v>137</v>
      </c>
      <c r="L4340" t="s">
        <v>12548</v>
      </c>
      <c r="M4340" t="s">
        <v>12549</v>
      </c>
      <c r="N4340">
        <v>1.858055555</v>
      </c>
      <c r="O4340">
        <v>0</v>
      </c>
      <c r="P4340">
        <v>1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0.97525425149286948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0.97525425149286948</v>
      </c>
    </row>
    <row r="4341" spans="1:31" x14ac:dyDescent="0.25">
      <c r="A4341">
        <v>1635450</v>
      </c>
      <c r="B4341">
        <v>1</v>
      </c>
      <c r="C4341" t="s">
        <v>80</v>
      </c>
      <c r="D4341" t="s">
        <v>90</v>
      </c>
      <c r="E4341" t="s">
        <v>146</v>
      </c>
      <c r="F4341" t="s">
        <v>12207</v>
      </c>
      <c r="G4341" t="s">
        <v>231</v>
      </c>
      <c r="H4341" t="s">
        <v>149</v>
      </c>
      <c r="I4341" t="s">
        <v>135</v>
      </c>
      <c r="J4341" t="s">
        <v>136</v>
      </c>
      <c r="K4341" t="s">
        <v>137</v>
      </c>
      <c r="L4341" t="s">
        <v>12550</v>
      </c>
      <c r="M4341" t="s">
        <v>12551</v>
      </c>
      <c r="N4341">
        <v>0.67638888799999997</v>
      </c>
      <c r="O4341">
        <v>0</v>
      </c>
      <c r="P4341">
        <v>304</v>
      </c>
      <c r="Q4341">
        <v>0</v>
      </c>
      <c r="R4341">
        <v>0</v>
      </c>
      <c r="S4341">
        <v>0</v>
      </c>
      <c r="T4341">
        <v>19</v>
      </c>
      <c r="U4341">
        <v>0</v>
      </c>
      <c r="V4341">
        <v>0</v>
      </c>
      <c r="W4341">
        <v>0</v>
      </c>
      <c r="X4341">
        <v>68.864126292533257</v>
      </c>
      <c r="Y4341">
        <v>0</v>
      </c>
      <c r="Z4341">
        <v>0</v>
      </c>
      <c r="AA4341">
        <v>0</v>
      </c>
      <c r="AB4341">
        <v>14.334085241232936</v>
      </c>
      <c r="AC4341">
        <v>0</v>
      </c>
      <c r="AD4341">
        <v>0</v>
      </c>
      <c r="AE4341">
        <v>83.198211533766198</v>
      </c>
    </row>
    <row r="4342" spans="1:31" x14ac:dyDescent="0.25">
      <c r="A4342">
        <v>1635451</v>
      </c>
      <c r="B4342">
        <v>1</v>
      </c>
      <c r="C4342" t="s">
        <v>81</v>
      </c>
      <c r="D4342" t="s">
        <v>123</v>
      </c>
      <c r="E4342" t="s">
        <v>178</v>
      </c>
      <c r="F4342" t="s">
        <v>12552</v>
      </c>
      <c r="G4342" t="s">
        <v>227</v>
      </c>
      <c r="H4342" t="s">
        <v>149</v>
      </c>
      <c r="I4342" t="s">
        <v>135</v>
      </c>
      <c r="J4342" t="s">
        <v>136</v>
      </c>
      <c r="K4342" t="s">
        <v>137</v>
      </c>
      <c r="L4342" t="s">
        <v>12553</v>
      </c>
      <c r="M4342" t="s">
        <v>12554</v>
      </c>
      <c r="N4342">
        <v>3.8955555550000001</v>
      </c>
      <c r="O4342">
        <v>0</v>
      </c>
      <c r="P4342">
        <v>166</v>
      </c>
      <c r="Q4342">
        <v>0</v>
      </c>
      <c r="R4342">
        <v>0</v>
      </c>
      <c r="S4342">
        <v>0</v>
      </c>
      <c r="T4342">
        <v>17</v>
      </c>
      <c r="U4342">
        <v>0</v>
      </c>
      <c r="V4342">
        <v>0</v>
      </c>
      <c r="W4342">
        <v>0</v>
      </c>
      <c r="X4342">
        <v>319.96491681813359</v>
      </c>
      <c r="Y4342">
        <v>0</v>
      </c>
      <c r="Z4342">
        <v>0</v>
      </c>
      <c r="AA4342">
        <v>0</v>
      </c>
      <c r="AB4342">
        <v>54.625093832814052</v>
      </c>
      <c r="AC4342">
        <v>0</v>
      </c>
      <c r="AD4342">
        <v>0</v>
      </c>
      <c r="AE4342">
        <v>374.59001065094765</v>
      </c>
    </row>
    <row r="4343" spans="1:31" x14ac:dyDescent="0.25">
      <c r="A4343">
        <v>1635452</v>
      </c>
      <c r="B4343">
        <v>1</v>
      </c>
      <c r="C4343" t="s">
        <v>80</v>
      </c>
      <c r="D4343" t="s">
        <v>105</v>
      </c>
      <c r="E4343" t="s">
        <v>178</v>
      </c>
      <c r="F4343" t="s">
        <v>12555</v>
      </c>
      <c r="G4343" t="s">
        <v>172</v>
      </c>
      <c r="H4343" t="s">
        <v>149</v>
      </c>
      <c r="I4343" t="s">
        <v>135</v>
      </c>
      <c r="J4343" t="s">
        <v>3</v>
      </c>
      <c r="K4343" t="s">
        <v>137</v>
      </c>
      <c r="L4343" t="s">
        <v>12556</v>
      </c>
      <c r="M4343" t="s">
        <v>12557</v>
      </c>
      <c r="N4343">
        <v>3.520277777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2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3.0257682174062355</v>
      </c>
      <c r="AC4343">
        <v>0</v>
      </c>
      <c r="AD4343">
        <v>0</v>
      </c>
      <c r="AE4343">
        <v>3.0257682174062355</v>
      </c>
    </row>
    <row r="4344" spans="1:31" x14ac:dyDescent="0.25">
      <c r="A4344">
        <v>1635453</v>
      </c>
      <c r="B4344">
        <v>1</v>
      </c>
      <c r="C4344" t="s">
        <v>80</v>
      </c>
      <c r="D4344" t="s">
        <v>87</v>
      </c>
      <c r="E4344" t="s">
        <v>362</v>
      </c>
      <c r="F4344" t="s">
        <v>12558</v>
      </c>
      <c r="G4344" t="s">
        <v>227</v>
      </c>
      <c r="H4344" t="s">
        <v>149</v>
      </c>
      <c r="I4344" t="s">
        <v>135</v>
      </c>
      <c r="J4344" t="s">
        <v>136</v>
      </c>
      <c r="K4344" t="s">
        <v>137</v>
      </c>
      <c r="L4344" t="s">
        <v>12559</v>
      </c>
      <c r="M4344" t="s">
        <v>12560</v>
      </c>
      <c r="N4344">
        <v>5.426111111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5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138.7176773569598</v>
      </c>
      <c r="AC4344">
        <v>0</v>
      </c>
      <c r="AD4344">
        <v>0</v>
      </c>
      <c r="AE4344">
        <v>138.7176773569598</v>
      </c>
    </row>
    <row r="4345" spans="1:31" x14ac:dyDescent="0.25">
      <c r="A4345">
        <v>1635454</v>
      </c>
      <c r="B4345">
        <v>1</v>
      </c>
      <c r="C4345" t="s">
        <v>80</v>
      </c>
      <c r="D4345" t="s">
        <v>90</v>
      </c>
      <c r="E4345" t="s">
        <v>152</v>
      </c>
      <c r="F4345" t="s">
        <v>12561</v>
      </c>
      <c r="G4345" t="s">
        <v>154</v>
      </c>
      <c r="H4345" t="s">
        <v>149</v>
      </c>
      <c r="I4345" t="s">
        <v>135</v>
      </c>
      <c r="J4345" t="s">
        <v>136</v>
      </c>
      <c r="K4345" t="s">
        <v>137</v>
      </c>
      <c r="L4345" t="s">
        <v>12562</v>
      </c>
      <c r="M4345" t="s">
        <v>12563</v>
      </c>
      <c r="N4345">
        <v>2.196388888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0.42253181767076586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0.42253181767076586</v>
      </c>
    </row>
    <row r="4346" spans="1:31" x14ac:dyDescent="0.25">
      <c r="A4346">
        <v>1635456</v>
      </c>
      <c r="B4346">
        <v>1</v>
      </c>
      <c r="C4346" t="s">
        <v>80</v>
      </c>
      <c r="D4346" t="s">
        <v>90</v>
      </c>
      <c r="E4346" t="s">
        <v>152</v>
      </c>
      <c r="F4346" t="s">
        <v>12564</v>
      </c>
      <c r="G4346" t="s">
        <v>154</v>
      </c>
      <c r="H4346" t="s">
        <v>149</v>
      </c>
      <c r="I4346" t="s">
        <v>135</v>
      </c>
      <c r="J4346" t="s">
        <v>136</v>
      </c>
      <c r="K4346" t="s">
        <v>137</v>
      </c>
      <c r="L4346" t="s">
        <v>12565</v>
      </c>
      <c r="M4346" t="s">
        <v>12566</v>
      </c>
      <c r="N4346">
        <v>4.9177777770000004</v>
      </c>
      <c r="O4346">
        <v>0</v>
      </c>
      <c r="P4346">
        <v>3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3.9812750138320467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3.9812750138320467</v>
      </c>
    </row>
    <row r="4347" spans="1:31" x14ac:dyDescent="0.25">
      <c r="A4347">
        <v>1635457</v>
      </c>
      <c r="B4347">
        <v>1</v>
      </c>
      <c r="C4347" t="s">
        <v>80</v>
      </c>
      <c r="D4347" t="s">
        <v>90</v>
      </c>
      <c r="E4347" t="s">
        <v>152</v>
      </c>
      <c r="F4347" t="s">
        <v>12567</v>
      </c>
      <c r="G4347" t="s">
        <v>154</v>
      </c>
      <c r="H4347" t="s">
        <v>149</v>
      </c>
      <c r="I4347" t="s">
        <v>135</v>
      </c>
      <c r="J4347" t="s">
        <v>136</v>
      </c>
      <c r="K4347" t="s">
        <v>137</v>
      </c>
      <c r="L4347" t="s">
        <v>12568</v>
      </c>
      <c r="M4347" t="s">
        <v>12569</v>
      </c>
      <c r="N4347">
        <v>5.2372222219999998</v>
      </c>
      <c r="O4347">
        <v>0</v>
      </c>
      <c r="P4347">
        <v>3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5.2649437661389689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5.2649437661389689</v>
      </c>
    </row>
    <row r="4348" spans="1:31" x14ac:dyDescent="0.25">
      <c r="A4348">
        <v>1635458</v>
      </c>
      <c r="B4348">
        <v>1</v>
      </c>
      <c r="C4348" t="s">
        <v>80</v>
      </c>
      <c r="D4348" t="s">
        <v>83</v>
      </c>
      <c r="E4348" t="s">
        <v>152</v>
      </c>
      <c r="F4348" t="s">
        <v>12570</v>
      </c>
      <c r="G4348" t="s">
        <v>154</v>
      </c>
      <c r="H4348" t="s">
        <v>149</v>
      </c>
      <c r="I4348" t="s">
        <v>135</v>
      </c>
      <c r="J4348" t="s">
        <v>136</v>
      </c>
      <c r="K4348" t="s">
        <v>137</v>
      </c>
      <c r="L4348" t="s">
        <v>12571</v>
      </c>
      <c r="M4348" t="s">
        <v>12572</v>
      </c>
      <c r="N4348">
        <v>0.55444444400000004</v>
      </c>
      <c r="O4348">
        <v>0</v>
      </c>
      <c r="P4348">
        <v>3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1.1305420228870693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1.1305420228870693</v>
      </c>
    </row>
    <row r="4349" spans="1:31" x14ac:dyDescent="0.25">
      <c r="A4349">
        <v>1635460</v>
      </c>
      <c r="B4349">
        <v>1</v>
      </c>
      <c r="C4349" t="s">
        <v>80</v>
      </c>
      <c r="D4349" t="s">
        <v>103</v>
      </c>
      <c r="E4349" t="s">
        <v>146</v>
      </c>
      <c r="F4349" t="s">
        <v>12573</v>
      </c>
      <c r="G4349" t="s">
        <v>3669</v>
      </c>
      <c r="H4349" t="s">
        <v>149</v>
      </c>
      <c r="I4349" t="s">
        <v>135</v>
      </c>
      <c r="J4349" t="s">
        <v>136</v>
      </c>
      <c r="K4349" t="s">
        <v>137</v>
      </c>
      <c r="L4349" t="s">
        <v>12574</v>
      </c>
      <c r="M4349" t="s">
        <v>12575</v>
      </c>
      <c r="N4349">
        <v>1.923611111</v>
      </c>
      <c r="O4349">
        <v>0</v>
      </c>
      <c r="P4349">
        <v>227</v>
      </c>
      <c r="Q4349">
        <v>0</v>
      </c>
      <c r="R4349">
        <v>0</v>
      </c>
      <c r="S4349">
        <v>0</v>
      </c>
      <c r="T4349">
        <v>58</v>
      </c>
      <c r="U4349">
        <v>0</v>
      </c>
      <c r="V4349">
        <v>0</v>
      </c>
      <c r="W4349">
        <v>0</v>
      </c>
      <c r="X4349">
        <v>123.10419563802903</v>
      </c>
      <c r="Y4349">
        <v>0</v>
      </c>
      <c r="Z4349">
        <v>0</v>
      </c>
      <c r="AA4349">
        <v>0</v>
      </c>
      <c r="AB4349">
        <v>55.970496857987968</v>
      </c>
      <c r="AC4349">
        <v>0</v>
      </c>
      <c r="AD4349">
        <v>0</v>
      </c>
      <c r="AE4349">
        <v>179.07469249601701</v>
      </c>
    </row>
    <row r="4350" spans="1:31" x14ac:dyDescent="0.25">
      <c r="A4350">
        <v>1635462</v>
      </c>
      <c r="B4350">
        <v>1</v>
      </c>
      <c r="C4350" t="s">
        <v>80</v>
      </c>
      <c r="D4350" t="s">
        <v>96</v>
      </c>
      <c r="E4350" t="s">
        <v>152</v>
      </c>
      <c r="F4350" t="s">
        <v>12576</v>
      </c>
      <c r="G4350" t="s">
        <v>168</v>
      </c>
      <c r="H4350" t="s">
        <v>149</v>
      </c>
      <c r="I4350" t="s">
        <v>135</v>
      </c>
      <c r="J4350" t="s">
        <v>136</v>
      </c>
      <c r="K4350" t="s">
        <v>137</v>
      </c>
      <c r="L4350" t="s">
        <v>12577</v>
      </c>
      <c r="M4350" t="s">
        <v>12578</v>
      </c>
      <c r="N4350">
        <v>5.1119444439999997</v>
      </c>
      <c r="O4350">
        <v>0</v>
      </c>
      <c r="P4350">
        <v>1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15.610296526504229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15.610296526504229</v>
      </c>
    </row>
    <row r="4351" spans="1:31" x14ac:dyDescent="0.25">
      <c r="A4351">
        <v>1635463</v>
      </c>
      <c r="B4351">
        <v>1</v>
      </c>
      <c r="C4351" t="s">
        <v>81</v>
      </c>
      <c r="D4351" t="s">
        <v>127</v>
      </c>
      <c r="E4351" t="s">
        <v>131</v>
      </c>
      <c r="F4351" t="s">
        <v>690</v>
      </c>
      <c r="G4351" t="s">
        <v>161</v>
      </c>
      <c r="H4351" t="s">
        <v>134</v>
      </c>
      <c r="I4351" t="s">
        <v>135</v>
      </c>
      <c r="J4351" t="s">
        <v>136</v>
      </c>
      <c r="K4351" t="s">
        <v>137</v>
      </c>
      <c r="L4351" t="s">
        <v>12579</v>
      </c>
      <c r="M4351" t="s">
        <v>12580</v>
      </c>
      <c r="N4351">
        <v>1.0419444440000001</v>
      </c>
      <c r="O4351">
        <v>0</v>
      </c>
      <c r="P4351">
        <v>0</v>
      </c>
      <c r="Q4351">
        <v>11</v>
      </c>
      <c r="R4351">
        <v>10</v>
      </c>
      <c r="S4351">
        <v>2</v>
      </c>
      <c r="T4351">
        <v>1</v>
      </c>
      <c r="U4351">
        <v>0</v>
      </c>
      <c r="V4351">
        <v>0</v>
      </c>
      <c r="W4351">
        <v>0</v>
      </c>
      <c r="X4351">
        <v>0</v>
      </c>
      <c r="Y4351">
        <v>2.3139720249136149</v>
      </c>
      <c r="Z4351">
        <v>0.57822885362254339</v>
      </c>
      <c r="AA4351">
        <v>1.5301098300371001</v>
      </c>
      <c r="AB4351">
        <v>2.5842844548885751</v>
      </c>
      <c r="AC4351">
        <v>0</v>
      </c>
      <c r="AD4351">
        <v>0</v>
      </c>
      <c r="AE4351">
        <v>7.0065951634618333</v>
      </c>
    </row>
    <row r="4352" spans="1:31" x14ac:dyDescent="0.25">
      <c r="A4352">
        <v>1635465</v>
      </c>
      <c r="B4352">
        <v>1</v>
      </c>
      <c r="C4352" t="s">
        <v>80</v>
      </c>
      <c r="D4352" t="s">
        <v>107</v>
      </c>
      <c r="E4352" t="s">
        <v>178</v>
      </c>
      <c r="F4352" t="s">
        <v>12581</v>
      </c>
      <c r="G4352" t="s">
        <v>227</v>
      </c>
      <c r="H4352" t="s">
        <v>149</v>
      </c>
      <c r="I4352" t="s">
        <v>135</v>
      </c>
      <c r="J4352" t="s">
        <v>136</v>
      </c>
      <c r="K4352" t="s">
        <v>137</v>
      </c>
      <c r="L4352" t="s">
        <v>12582</v>
      </c>
      <c r="M4352" t="s">
        <v>12583</v>
      </c>
      <c r="N4352">
        <v>0.39694444400000001</v>
      </c>
      <c r="O4352">
        <v>0</v>
      </c>
      <c r="P4352">
        <v>159</v>
      </c>
      <c r="Q4352">
        <v>0</v>
      </c>
      <c r="R4352">
        <v>0</v>
      </c>
      <c r="S4352">
        <v>0</v>
      </c>
      <c r="T4352">
        <v>1</v>
      </c>
      <c r="U4352">
        <v>0</v>
      </c>
      <c r="V4352">
        <v>0</v>
      </c>
      <c r="W4352">
        <v>0</v>
      </c>
      <c r="X4352">
        <v>22.63695669008559</v>
      </c>
      <c r="Y4352">
        <v>0</v>
      </c>
      <c r="Z4352">
        <v>0</v>
      </c>
      <c r="AA4352">
        <v>0</v>
      </c>
      <c r="AB4352">
        <v>3.4796033893749996E-3</v>
      </c>
      <c r="AC4352">
        <v>0</v>
      </c>
      <c r="AD4352">
        <v>0</v>
      </c>
      <c r="AE4352">
        <v>22.640436293474966</v>
      </c>
    </row>
    <row r="4353" spans="1:31" x14ac:dyDescent="0.25">
      <c r="A4353">
        <v>1635466</v>
      </c>
      <c r="B4353">
        <v>1</v>
      </c>
      <c r="C4353" t="s">
        <v>80</v>
      </c>
      <c r="D4353" t="s">
        <v>83</v>
      </c>
      <c r="E4353" t="s">
        <v>178</v>
      </c>
      <c r="F4353" t="s">
        <v>12584</v>
      </c>
      <c r="G4353" t="s">
        <v>252</v>
      </c>
      <c r="H4353" t="s">
        <v>149</v>
      </c>
      <c r="I4353" t="s">
        <v>135</v>
      </c>
      <c r="J4353" t="s">
        <v>136</v>
      </c>
      <c r="K4353" t="s">
        <v>137</v>
      </c>
      <c r="L4353" t="s">
        <v>12585</v>
      </c>
      <c r="M4353" t="s">
        <v>12586</v>
      </c>
      <c r="N4353">
        <v>3.2947222219999999</v>
      </c>
      <c r="O4353">
        <v>0</v>
      </c>
      <c r="P4353">
        <v>94</v>
      </c>
      <c r="Q4353">
        <v>0</v>
      </c>
      <c r="R4353">
        <v>0</v>
      </c>
      <c r="S4353">
        <v>0</v>
      </c>
      <c r="T4353">
        <v>23</v>
      </c>
      <c r="U4353">
        <v>0</v>
      </c>
      <c r="V4353">
        <v>0</v>
      </c>
      <c r="W4353">
        <v>0</v>
      </c>
      <c r="X4353">
        <v>118.90845471735716</v>
      </c>
      <c r="Y4353">
        <v>0</v>
      </c>
      <c r="Z4353">
        <v>0</v>
      </c>
      <c r="AA4353">
        <v>0</v>
      </c>
      <c r="AB4353">
        <v>37.55671674850467</v>
      </c>
      <c r="AC4353">
        <v>0</v>
      </c>
      <c r="AD4353">
        <v>0</v>
      </c>
      <c r="AE4353">
        <v>156.46517146586183</v>
      </c>
    </row>
    <row r="4354" spans="1:31" x14ac:dyDescent="0.25">
      <c r="A4354">
        <v>1635467</v>
      </c>
      <c r="B4354">
        <v>1</v>
      </c>
      <c r="C4354" t="s">
        <v>80</v>
      </c>
      <c r="D4354" t="s">
        <v>101</v>
      </c>
      <c r="E4354" t="s">
        <v>178</v>
      </c>
      <c r="F4354" t="s">
        <v>1468</v>
      </c>
      <c r="G4354" t="s">
        <v>227</v>
      </c>
      <c r="H4354" t="s">
        <v>149</v>
      </c>
      <c r="I4354" t="s">
        <v>135</v>
      </c>
      <c r="J4354" t="s">
        <v>136</v>
      </c>
      <c r="K4354" t="s">
        <v>137</v>
      </c>
      <c r="L4354" t="s">
        <v>12587</v>
      </c>
      <c r="M4354" t="s">
        <v>12588</v>
      </c>
      <c r="N4354">
        <v>2.02</v>
      </c>
      <c r="O4354">
        <v>0</v>
      </c>
      <c r="P4354">
        <v>166</v>
      </c>
      <c r="Q4354">
        <v>0</v>
      </c>
      <c r="R4354">
        <v>0</v>
      </c>
      <c r="S4354">
        <v>0</v>
      </c>
      <c r="T4354">
        <v>2</v>
      </c>
      <c r="U4354">
        <v>0</v>
      </c>
      <c r="V4354">
        <v>0</v>
      </c>
      <c r="W4354">
        <v>0</v>
      </c>
      <c r="X4354">
        <v>71.790629761184377</v>
      </c>
      <c r="Y4354">
        <v>0</v>
      </c>
      <c r="Z4354">
        <v>0</v>
      </c>
      <c r="AA4354">
        <v>0</v>
      </c>
      <c r="AB4354">
        <v>15.31882358047255</v>
      </c>
      <c r="AC4354">
        <v>0</v>
      </c>
      <c r="AD4354">
        <v>0</v>
      </c>
      <c r="AE4354">
        <v>87.109453341656931</v>
      </c>
    </row>
    <row r="4355" spans="1:31" x14ac:dyDescent="0.25">
      <c r="A4355">
        <v>1635470</v>
      </c>
      <c r="B4355">
        <v>1</v>
      </c>
      <c r="C4355" t="s">
        <v>81</v>
      </c>
      <c r="D4355" t="s">
        <v>113</v>
      </c>
      <c r="E4355" t="s">
        <v>178</v>
      </c>
      <c r="F4355" t="s">
        <v>12589</v>
      </c>
      <c r="G4355" t="s">
        <v>227</v>
      </c>
      <c r="H4355" t="s">
        <v>149</v>
      </c>
      <c r="I4355" t="s">
        <v>135</v>
      </c>
      <c r="J4355" t="s">
        <v>136</v>
      </c>
      <c r="K4355" t="s">
        <v>137</v>
      </c>
      <c r="L4355" t="s">
        <v>12590</v>
      </c>
      <c r="M4355" t="s">
        <v>12591</v>
      </c>
      <c r="N4355">
        <v>1.518333333</v>
      </c>
      <c r="O4355">
        <v>0</v>
      </c>
      <c r="P4355">
        <v>13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1.8840351249362468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1.8840351249362468</v>
      </c>
    </row>
    <row r="4356" spans="1:31" x14ac:dyDescent="0.25">
      <c r="A4356">
        <v>1635471</v>
      </c>
      <c r="B4356">
        <v>1</v>
      </c>
      <c r="C4356" t="s">
        <v>81</v>
      </c>
      <c r="D4356" t="s">
        <v>118</v>
      </c>
      <c r="E4356" t="s">
        <v>178</v>
      </c>
      <c r="F4356" t="s">
        <v>12592</v>
      </c>
      <c r="G4356" t="s">
        <v>227</v>
      </c>
      <c r="H4356" t="s">
        <v>149</v>
      </c>
      <c r="I4356" t="s">
        <v>135</v>
      </c>
      <c r="J4356" t="s">
        <v>136</v>
      </c>
      <c r="K4356" t="s">
        <v>137</v>
      </c>
      <c r="L4356" t="s">
        <v>12593</v>
      </c>
      <c r="M4356" t="s">
        <v>12594</v>
      </c>
      <c r="N4356">
        <v>0.63416666600000005</v>
      </c>
      <c r="O4356">
        <v>0</v>
      </c>
      <c r="P4356">
        <v>2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0.10483265471499335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0.10483265471499335</v>
      </c>
    </row>
    <row r="4357" spans="1:31" x14ac:dyDescent="0.25">
      <c r="A4357">
        <v>1635474</v>
      </c>
      <c r="B4357">
        <v>1</v>
      </c>
      <c r="C4357" t="s">
        <v>80</v>
      </c>
      <c r="D4357" t="s">
        <v>84</v>
      </c>
      <c r="E4357" t="s">
        <v>152</v>
      </c>
      <c r="F4357" t="s">
        <v>12595</v>
      </c>
      <c r="G4357" t="s">
        <v>168</v>
      </c>
      <c r="H4357" t="s">
        <v>149</v>
      </c>
      <c r="I4357" t="s">
        <v>135</v>
      </c>
      <c r="J4357" t="s">
        <v>136</v>
      </c>
      <c r="K4357" t="s">
        <v>137</v>
      </c>
      <c r="L4357" t="s">
        <v>12596</v>
      </c>
      <c r="M4357" t="s">
        <v>12597</v>
      </c>
      <c r="N4357">
        <v>13.24</v>
      </c>
      <c r="O4357">
        <v>0</v>
      </c>
      <c r="P4357">
        <v>1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4.7152895542986446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4.7152895542986446</v>
      </c>
    </row>
    <row r="4358" spans="1:31" x14ac:dyDescent="0.25">
      <c r="A4358">
        <v>1635482</v>
      </c>
      <c r="B4358">
        <v>1</v>
      </c>
      <c r="C4358" t="s">
        <v>80</v>
      </c>
      <c r="D4358" t="s">
        <v>110</v>
      </c>
      <c r="E4358" t="s">
        <v>178</v>
      </c>
      <c r="F4358" t="s">
        <v>12598</v>
      </c>
      <c r="G4358" t="s">
        <v>252</v>
      </c>
      <c r="H4358" t="s">
        <v>149</v>
      </c>
      <c r="I4358" t="s">
        <v>135</v>
      </c>
      <c r="J4358" t="s">
        <v>136</v>
      </c>
      <c r="K4358" t="s">
        <v>137</v>
      </c>
      <c r="L4358" t="s">
        <v>12599</v>
      </c>
      <c r="M4358" t="s">
        <v>12600</v>
      </c>
      <c r="N4358">
        <v>0.81444444400000005</v>
      </c>
      <c r="O4358">
        <v>0</v>
      </c>
      <c r="P4358">
        <v>134</v>
      </c>
      <c r="Q4358">
        <v>0</v>
      </c>
      <c r="R4358">
        <v>0</v>
      </c>
      <c r="S4358">
        <v>0</v>
      </c>
      <c r="T4358">
        <v>12</v>
      </c>
      <c r="U4358">
        <v>0</v>
      </c>
      <c r="V4358">
        <v>0</v>
      </c>
      <c r="W4358">
        <v>0</v>
      </c>
      <c r="X4358">
        <v>43.081543408087718</v>
      </c>
      <c r="Y4358">
        <v>0</v>
      </c>
      <c r="Z4358">
        <v>0</v>
      </c>
      <c r="AA4358">
        <v>0</v>
      </c>
      <c r="AB4358">
        <v>5.0606579398340266</v>
      </c>
      <c r="AC4358">
        <v>0</v>
      </c>
      <c r="AD4358">
        <v>0</v>
      </c>
      <c r="AE4358">
        <v>48.142201347921741</v>
      </c>
    </row>
    <row r="4359" spans="1:31" x14ac:dyDescent="0.25">
      <c r="A4359">
        <v>1635484</v>
      </c>
      <c r="B4359">
        <v>1</v>
      </c>
      <c r="C4359" t="s">
        <v>80</v>
      </c>
      <c r="D4359" t="s">
        <v>105</v>
      </c>
      <c r="E4359" t="s">
        <v>178</v>
      </c>
      <c r="F4359" t="s">
        <v>12601</v>
      </c>
      <c r="G4359" t="s">
        <v>231</v>
      </c>
      <c r="H4359" t="s">
        <v>149</v>
      </c>
      <c r="I4359" t="s">
        <v>135</v>
      </c>
      <c r="J4359" t="s">
        <v>136</v>
      </c>
      <c r="K4359" t="s">
        <v>137</v>
      </c>
      <c r="L4359" t="s">
        <v>12602</v>
      </c>
      <c r="M4359" t="s">
        <v>12603</v>
      </c>
      <c r="N4359">
        <v>0.56055555499999998</v>
      </c>
      <c r="O4359">
        <v>0</v>
      </c>
      <c r="P4359">
        <v>181</v>
      </c>
      <c r="Q4359">
        <v>0</v>
      </c>
      <c r="R4359">
        <v>0</v>
      </c>
      <c r="S4359">
        <v>0</v>
      </c>
      <c r="T4359">
        <v>17</v>
      </c>
      <c r="U4359">
        <v>0</v>
      </c>
      <c r="V4359">
        <v>0</v>
      </c>
      <c r="W4359">
        <v>0</v>
      </c>
      <c r="X4359">
        <v>26.67728067219112</v>
      </c>
      <c r="Y4359">
        <v>0</v>
      </c>
      <c r="Z4359">
        <v>0</v>
      </c>
      <c r="AA4359">
        <v>0</v>
      </c>
      <c r="AB4359">
        <v>1.7836236448050136</v>
      </c>
      <c r="AC4359">
        <v>0</v>
      </c>
      <c r="AD4359">
        <v>0</v>
      </c>
      <c r="AE4359">
        <v>28.460904316996135</v>
      </c>
    </row>
    <row r="4360" spans="1:31" x14ac:dyDescent="0.25">
      <c r="A4360">
        <v>1635486</v>
      </c>
      <c r="B4360">
        <v>1</v>
      </c>
      <c r="C4360" t="s">
        <v>80</v>
      </c>
      <c r="D4360" t="s">
        <v>96</v>
      </c>
      <c r="E4360" t="s">
        <v>362</v>
      </c>
      <c r="F4360" t="s">
        <v>9677</v>
      </c>
      <c r="G4360" t="s">
        <v>180</v>
      </c>
      <c r="H4360" t="s">
        <v>149</v>
      </c>
      <c r="I4360" t="s">
        <v>135</v>
      </c>
      <c r="J4360" t="s">
        <v>136</v>
      </c>
      <c r="K4360" t="s">
        <v>137</v>
      </c>
      <c r="L4360" t="s">
        <v>12604</v>
      </c>
      <c r="M4360" t="s">
        <v>12605</v>
      </c>
      <c r="N4360">
        <v>2.8650000000000002</v>
      </c>
      <c r="O4360">
        <v>0</v>
      </c>
      <c r="P4360">
        <v>22</v>
      </c>
      <c r="Q4360">
        <v>0</v>
      </c>
      <c r="R4360">
        <v>0</v>
      </c>
      <c r="S4360">
        <v>0</v>
      </c>
      <c r="T4360">
        <v>2</v>
      </c>
      <c r="U4360">
        <v>0</v>
      </c>
      <c r="V4360">
        <v>0</v>
      </c>
      <c r="W4360">
        <v>0</v>
      </c>
      <c r="X4360">
        <v>27.95283127635118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27.95283127635118</v>
      </c>
    </row>
    <row r="4361" spans="1:31" x14ac:dyDescent="0.25">
      <c r="A4361">
        <v>1635487</v>
      </c>
      <c r="B4361">
        <v>1</v>
      </c>
      <c r="C4361" t="s">
        <v>80</v>
      </c>
      <c r="D4361" t="s">
        <v>82</v>
      </c>
      <c r="E4361" t="s">
        <v>362</v>
      </c>
      <c r="F4361" t="s">
        <v>12606</v>
      </c>
      <c r="G4361" t="s">
        <v>1492</v>
      </c>
      <c r="H4361" t="s">
        <v>149</v>
      </c>
      <c r="I4361" t="s">
        <v>135</v>
      </c>
      <c r="J4361" t="s">
        <v>136</v>
      </c>
      <c r="K4361" t="s">
        <v>137</v>
      </c>
      <c r="L4361" t="s">
        <v>12607</v>
      </c>
      <c r="M4361" t="s">
        <v>12608</v>
      </c>
      <c r="N4361">
        <v>2.298333333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2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31.364344124793625</v>
      </c>
      <c r="AC4361">
        <v>0</v>
      </c>
      <c r="AD4361">
        <v>0</v>
      </c>
      <c r="AE4361">
        <v>31.364344124793625</v>
      </c>
    </row>
    <row r="4362" spans="1:31" x14ac:dyDescent="0.25">
      <c r="A4362">
        <v>1635490</v>
      </c>
      <c r="B4362">
        <v>1</v>
      </c>
      <c r="C4362" t="s">
        <v>80</v>
      </c>
      <c r="D4362" t="s">
        <v>83</v>
      </c>
      <c r="E4362" t="s">
        <v>178</v>
      </c>
      <c r="F4362" t="s">
        <v>12609</v>
      </c>
      <c r="G4362" t="s">
        <v>187</v>
      </c>
      <c r="H4362" t="s">
        <v>149</v>
      </c>
      <c r="I4362" t="s">
        <v>135</v>
      </c>
      <c r="J4362" t="s">
        <v>136</v>
      </c>
      <c r="K4362" t="s">
        <v>137</v>
      </c>
      <c r="L4362" t="s">
        <v>12610</v>
      </c>
      <c r="M4362" t="s">
        <v>12611</v>
      </c>
      <c r="N4362">
        <v>2.2566666660000001</v>
      </c>
      <c r="O4362">
        <v>0</v>
      </c>
      <c r="P4362">
        <v>169</v>
      </c>
      <c r="Q4362">
        <v>0</v>
      </c>
      <c r="R4362">
        <v>0</v>
      </c>
      <c r="S4362">
        <v>0</v>
      </c>
      <c r="T4362">
        <v>6</v>
      </c>
      <c r="U4362">
        <v>0</v>
      </c>
      <c r="V4362">
        <v>0</v>
      </c>
      <c r="W4362">
        <v>0</v>
      </c>
      <c r="X4362">
        <v>157.17852066393948</v>
      </c>
      <c r="Y4362">
        <v>0</v>
      </c>
      <c r="Z4362">
        <v>0</v>
      </c>
      <c r="AA4362">
        <v>0</v>
      </c>
      <c r="AB4362">
        <v>5.289229643731117</v>
      </c>
      <c r="AC4362">
        <v>0</v>
      </c>
      <c r="AD4362">
        <v>0</v>
      </c>
      <c r="AE4362">
        <v>162.4677503076706</v>
      </c>
    </row>
    <row r="4363" spans="1:31" x14ac:dyDescent="0.25">
      <c r="A4363">
        <v>1635491</v>
      </c>
      <c r="B4363">
        <v>1</v>
      </c>
      <c r="C4363" t="s">
        <v>80</v>
      </c>
      <c r="D4363" t="s">
        <v>107</v>
      </c>
      <c r="E4363" t="s">
        <v>152</v>
      </c>
      <c r="F4363" t="s">
        <v>12612</v>
      </c>
      <c r="G4363" t="s">
        <v>154</v>
      </c>
      <c r="H4363" t="s">
        <v>149</v>
      </c>
      <c r="I4363" t="s">
        <v>135</v>
      </c>
      <c r="J4363" t="s">
        <v>136</v>
      </c>
      <c r="K4363" t="s">
        <v>137</v>
      </c>
      <c r="L4363" t="s">
        <v>12613</v>
      </c>
      <c r="M4363" t="s">
        <v>12614</v>
      </c>
      <c r="N4363">
        <v>0.74</v>
      </c>
      <c r="O4363">
        <v>0</v>
      </c>
      <c r="P4363">
        <v>1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5.5131327575248884E-2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5.5131327575248884E-2</v>
      </c>
    </row>
    <row r="4364" spans="1:31" x14ac:dyDescent="0.25">
      <c r="A4364">
        <v>1635492</v>
      </c>
      <c r="B4364">
        <v>1</v>
      </c>
      <c r="C4364" t="s">
        <v>80</v>
      </c>
      <c r="D4364" t="s">
        <v>93</v>
      </c>
      <c r="E4364" t="s">
        <v>178</v>
      </c>
      <c r="F4364" t="s">
        <v>12615</v>
      </c>
      <c r="G4364" t="s">
        <v>227</v>
      </c>
      <c r="H4364" t="s">
        <v>149</v>
      </c>
      <c r="I4364" t="s">
        <v>135</v>
      </c>
      <c r="J4364" t="s">
        <v>136</v>
      </c>
      <c r="K4364" t="s">
        <v>137</v>
      </c>
      <c r="L4364" t="s">
        <v>12616</v>
      </c>
      <c r="M4364" t="s">
        <v>12617</v>
      </c>
      <c r="N4364">
        <v>0.84666666599999996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79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16.813339231940947</v>
      </c>
      <c r="AC4364">
        <v>0</v>
      </c>
      <c r="AD4364">
        <v>0</v>
      </c>
      <c r="AE4364">
        <v>16.813339231940947</v>
      </c>
    </row>
    <row r="4365" spans="1:31" x14ac:dyDescent="0.25">
      <c r="A4365">
        <v>1635966</v>
      </c>
      <c r="B4365">
        <v>1</v>
      </c>
      <c r="C4365" t="s">
        <v>80</v>
      </c>
      <c r="D4365" t="s">
        <v>96</v>
      </c>
      <c r="E4365" t="s">
        <v>152</v>
      </c>
      <c r="F4365" t="s">
        <v>12618</v>
      </c>
      <c r="G4365" t="s">
        <v>507</v>
      </c>
      <c r="H4365" t="s">
        <v>149</v>
      </c>
      <c r="I4365" t="s">
        <v>135</v>
      </c>
      <c r="J4365" t="s">
        <v>136</v>
      </c>
      <c r="K4365" t="s">
        <v>137</v>
      </c>
      <c r="L4365" t="s">
        <v>12619</v>
      </c>
      <c r="M4365" t="s">
        <v>12620</v>
      </c>
      <c r="N4365">
        <v>5.1163888880000004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8.8243019432026344</v>
      </c>
      <c r="AC4365">
        <v>0</v>
      </c>
      <c r="AD4365">
        <v>0</v>
      </c>
      <c r="AE4365">
        <v>8.8243019432026344</v>
      </c>
    </row>
    <row r="4366" spans="1:31" x14ac:dyDescent="0.25">
      <c r="A4366">
        <v>1635989</v>
      </c>
      <c r="B4366">
        <v>1</v>
      </c>
      <c r="C4366" t="s">
        <v>80</v>
      </c>
      <c r="D4366" t="s">
        <v>106</v>
      </c>
      <c r="E4366" t="s">
        <v>140</v>
      </c>
      <c r="F4366" t="s">
        <v>8852</v>
      </c>
      <c r="G4366" t="s">
        <v>161</v>
      </c>
      <c r="H4366" t="s">
        <v>134</v>
      </c>
      <c r="I4366" t="s">
        <v>135</v>
      </c>
      <c r="J4366" t="s">
        <v>136</v>
      </c>
      <c r="K4366" t="s">
        <v>137</v>
      </c>
      <c r="L4366" t="s">
        <v>12621</v>
      </c>
      <c r="M4366" t="s">
        <v>12622</v>
      </c>
      <c r="N4366">
        <v>0.16305555499999999</v>
      </c>
      <c r="O4366">
        <v>5</v>
      </c>
      <c r="P4366">
        <v>10332</v>
      </c>
      <c r="Q4366">
        <v>0</v>
      </c>
      <c r="R4366">
        <v>15</v>
      </c>
      <c r="S4366">
        <v>20</v>
      </c>
      <c r="T4366">
        <v>2840</v>
      </c>
      <c r="U4366">
        <v>0</v>
      </c>
      <c r="V4366">
        <v>0</v>
      </c>
      <c r="W4366">
        <v>0.22441360422574058</v>
      </c>
      <c r="X4366">
        <v>356.28704020303655</v>
      </c>
      <c r="Y4366">
        <v>0</v>
      </c>
      <c r="Z4366">
        <v>1.3411648242986127</v>
      </c>
      <c r="AA4366">
        <v>22.109141730290325</v>
      </c>
      <c r="AB4366">
        <v>393.30849919289909</v>
      </c>
      <c r="AC4366">
        <v>0</v>
      </c>
      <c r="AD4366">
        <v>0</v>
      </c>
      <c r="AE4366">
        <v>773.27025955475028</v>
      </c>
    </row>
    <row r="4367" spans="1:31" x14ac:dyDescent="0.25">
      <c r="A4367">
        <v>1635843</v>
      </c>
      <c r="B4367">
        <v>1</v>
      </c>
      <c r="C4367" t="s">
        <v>81</v>
      </c>
      <c r="D4367" t="s">
        <v>112</v>
      </c>
      <c r="E4367" t="s">
        <v>140</v>
      </c>
      <c r="F4367" t="s">
        <v>12623</v>
      </c>
      <c r="G4367" t="s">
        <v>161</v>
      </c>
      <c r="H4367" t="s">
        <v>134</v>
      </c>
      <c r="I4367" t="s">
        <v>135</v>
      </c>
      <c r="J4367" t="s">
        <v>136</v>
      </c>
      <c r="K4367" t="s">
        <v>137</v>
      </c>
      <c r="L4367" t="s">
        <v>12624</v>
      </c>
      <c r="M4367" t="s">
        <v>12625</v>
      </c>
      <c r="N4367">
        <v>7.0555555000000006E-2</v>
      </c>
      <c r="O4367">
        <v>0</v>
      </c>
      <c r="P4367">
        <v>1274</v>
      </c>
      <c r="Q4367">
        <v>5</v>
      </c>
      <c r="R4367">
        <v>36</v>
      </c>
      <c r="S4367">
        <v>9</v>
      </c>
      <c r="T4367">
        <v>75</v>
      </c>
      <c r="U4367">
        <v>1</v>
      </c>
      <c r="V4367">
        <v>1</v>
      </c>
      <c r="W4367">
        <v>0</v>
      </c>
      <c r="X4367">
        <v>5.5507630558437384</v>
      </c>
      <c r="Y4367">
        <v>1.931016036838155</v>
      </c>
      <c r="Z4367">
        <v>0.18923259148834001</v>
      </c>
      <c r="AA4367">
        <v>2.3874314134040886</v>
      </c>
      <c r="AB4367">
        <v>2.2394505185090781</v>
      </c>
      <c r="AC4367">
        <v>0.35924179321226452</v>
      </c>
      <c r="AD4367">
        <v>3.2216637928800002E-2</v>
      </c>
      <c r="AE4367">
        <v>12.689352047224464</v>
      </c>
    </row>
    <row r="4368" spans="1:31" x14ac:dyDescent="0.25">
      <c r="A4368">
        <v>1635674</v>
      </c>
      <c r="B4368">
        <v>1</v>
      </c>
      <c r="C4368" t="s">
        <v>81</v>
      </c>
      <c r="D4368" t="s">
        <v>115</v>
      </c>
      <c r="E4368" t="s">
        <v>146</v>
      </c>
      <c r="F4368" t="s">
        <v>12626</v>
      </c>
      <c r="G4368" t="s">
        <v>260</v>
      </c>
      <c r="H4368" t="s">
        <v>149</v>
      </c>
      <c r="I4368" t="s">
        <v>135</v>
      </c>
      <c r="J4368" t="s">
        <v>136</v>
      </c>
      <c r="K4368" t="s">
        <v>137</v>
      </c>
      <c r="L4368" t="s">
        <v>12627</v>
      </c>
      <c r="M4368" t="s">
        <v>12628</v>
      </c>
      <c r="N4368">
        <v>7.3550000000000004</v>
      </c>
      <c r="O4368">
        <v>0</v>
      </c>
      <c r="P4368">
        <v>18</v>
      </c>
      <c r="Q4368">
        <v>0</v>
      </c>
      <c r="R4368">
        <v>1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6.823840412637022</v>
      </c>
      <c r="Y4368">
        <v>0</v>
      </c>
      <c r="Z4368">
        <v>0.4626181451407318</v>
      </c>
      <c r="AA4368">
        <v>0</v>
      </c>
      <c r="AB4368">
        <v>0</v>
      </c>
      <c r="AC4368">
        <v>0</v>
      </c>
      <c r="AD4368">
        <v>0</v>
      </c>
      <c r="AE4368">
        <v>7.2864585577777534</v>
      </c>
    </row>
    <row r="4369" spans="1:31" x14ac:dyDescent="0.25">
      <c r="A4369">
        <v>1635697</v>
      </c>
      <c r="B4369">
        <v>1</v>
      </c>
      <c r="C4369" t="s">
        <v>80</v>
      </c>
      <c r="D4369" t="s">
        <v>95</v>
      </c>
      <c r="E4369" t="s">
        <v>178</v>
      </c>
      <c r="F4369" t="s">
        <v>12629</v>
      </c>
      <c r="G4369" t="s">
        <v>252</v>
      </c>
      <c r="H4369" t="s">
        <v>149</v>
      </c>
      <c r="I4369" t="s">
        <v>135</v>
      </c>
      <c r="J4369" t="s">
        <v>136</v>
      </c>
      <c r="K4369" t="s">
        <v>137</v>
      </c>
      <c r="L4369" t="s">
        <v>12630</v>
      </c>
      <c r="M4369" t="s">
        <v>12631</v>
      </c>
      <c r="N4369">
        <v>1.5097222219999999</v>
      </c>
      <c r="O4369">
        <v>0</v>
      </c>
      <c r="P4369">
        <v>100</v>
      </c>
      <c r="Q4369">
        <v>0</v>
      </c>
      <c r="R4369">
        <v>0</v>
      </c>
      <c r="S4369">
        <v>0</v>
      </c>
      <c r="T4369">
        <v>2</v>
      </c>
      <c r="U4369">
        <v>0</v>
      </c>
      <c r="V4369">
        <v>0</v>
      </c>
      <c r="W4369">
        <v>0</v>
      </c>
      <c r="X4369">
        <v>39.742344533550131</v>
      </c>
      <c r="Y4369">
        <v>0</v>
      </c>
      <c r="Z4369">
        <v>0</v>
      </c>
      <c r="AA4369">
        <v>0</v>
      </c>
      <c r="AB4369">
        <v>9.2775327864045138</v>
      </c>
      <c r="AC4369">
        <v>0</v>
      </c>
      <c r="AD4369">
        <v>0</v>
      </c>
      <c r="AE4369">
        <v>49.019877319954645</v>
      </c>
    </row>
    <row r="4370" spans="1:31" x14ac:dyDescent="0.25">
      <c r="A4370">
        <v>1636112</v>
      </c>
      <c r="B4370">
        <v>1</v>
      </c>
      <c r="C4370" t="s">
        <v>80</v>
      </c>
      <c r="D4370" t="s">
        <v>101</v>
      </c>
      <c r="E4370" t="s">
        <v>146</v>
      </c>
      <c r="F4370" t="s">
        <v>12632</v>
      </c>
      <c r="G4370" t="s">
        <v>227</v>
      </c>
      <c r="H4370" t="s">
        <v>149</v>
      </c>
      <c r="I4370" t="s">
        <v>135</v>
      </c>
      <c r="J4370" t="s">
        <v>136</v>
      </c>
      <c r="K4370" t="s">
        <v>137</v>
      </c>
      <c r="L4370" t="s">
        <v>12633</v>
      </c>
      <c r="M4370" t="s">
        <v>12634</v>
      </c>
      <c r="N4370">
        <v>3.2725</v>
      </c>
      <c r="O4370">
        <v>0</v>
      </c>
      <c r="P4370">
        <v>92</v>
      </c>
      <c r="Q4370">
        <v>0</v>
      </c>
      <c r="R4370">
        <v>2</v>
      </c>
      <c r="S4370">
        <v>0</v>
      </c>
      <c r="T4370">
        <v>16</v>
      </c>
      <c r="U4370">
        <v>0</v>
      </c>
      <c r="V4370">
        <v>0</v>
      </c>
      <c r="W4370">
        <v>0</v>
      </c>
      <c r="X4370">
        <v>173.22948845408058</v>
      </c>
      <c r="Y4370">
        <v>0</v>
      </c>
      <c r="Z4370">
        <v>1.8953133377892057</v>
      </c>
      <c r="AA4370">
        <v>0</v>
      </c>
      <c r="AB4370">
        <v>25.386115146087789</v>
      </c>
      <c r="AC4370">
        <v>0</v>
      </c>
      <c r="AD4370">
        <v>0</v>
      </c>
      <c r="AE4370">
        <v>200.51091693795757</v>
      </c>
    </row>
    <row r="4371" spans="1:31" x14ac:dyDescent="0.25">
      <c r="A4371">
        <v>1636158</v>
      </c>
      <c r="B4371">
        <v>1</v>
      </c>
      <c r="C4371" t="s">
        <v>80</v>
      </c>
      <c r="D4371" t="s">
        <v>96</v>
      </c>
      <c r="E4371" t="s">
        <v>140</v>
      </c>
      <c r="F4371" t="s">
        <v>12635</v>
      </c>
      <c r="G4371" t="s">
        <v>585</v>
      </c>
      <c r="H4371" t="s">
        <v>134</v>
      </c>
      <c r="I4371" t="s">
        <v>135</v>
      </c>
      <c r="J4371" t="s">
        <v>136</v>
      </c>
      <c r="K4371" t="s">
        <v>137</v>
      </c>
      <c r="L4371" t="s">
        <v>12636</v>
      </c>
      <c r="M4371" t="s">
        <v>12637</v>
      </c>
      <c r="N4371">
        <v>1.366666666</v>
      </c>
      <c r="O4371">
        <v>4</v>
      </c>
      <c r="P4371">
        <v>9109</v>
      </c>
      <c r="Q4371">
        <v>4</v>
      </c>
      <c r="R4371">
        <v>30</v>
      </c>
      <c r="S4371">
        <v>23</v>
      </c>
      <c r="T4371">
        <v>1600</v>
      </c>
      <c r="U4371">
        <v>0</v>
      </c>
      <c r="V4371">
        <v>1</v>
      </c>
      <c r="W4371">
        <v>29.894824795611203</v>
      </c>
      <c r="X4371">
        <v>4781.9377528692321</v>
      </c>
      <c r="Y4371">
        <v>8.5344533768110669</v>
      </c>
      <c r="Z4371">
        <v>11.997691320339834</v>
      </c>
      <c r="AA4371">
        <v>475.83990314976262</v>
      </c>
      <c r="AB4371">
        <v>1938.9018960411613</v>
      </c>
      <c r="AC4371">
        <v>0</v>
      </c>
      <c r="AD4371">
        <v>0.10375614372936667</v>
      </c>
      <c r="AE4371">
        <v>7247.2102776966485</v>
      </c>
    </row>
    <row r="4372" spans="1:31" x14ac:dyDescent="0.25">
      <c r="A4372">
        <v>1635860</v>
      </c>
      <c r="B4372">
        <v>1</v>
      </c>
      <c r="C4372" t="s">
        <v>80</v>
      </c>
      <c r="D4372" t="s">
        <v>99</v>
      </c>
      <c r="E4372" t="s">
        <v>140</v>
      </c>
      <c r="F4372" t="s">
        <v>5351</v>
      </c>
      <c r="G4372" t="s">
        <v>142</v>
      </c>
      <c r="H4372" t="s">
        <v>134</v>
      </c>
      <c r="I4372" t="s">
        <v>135</v>
      </c>
      <c r="J4372" t="s">
        <v>136</v>
      </c>
      <c r="K4372" t="s">
        <v>143</v>
      </c>
      <c r="L4372" t="s">
        <v>12638</v>
      </c>
      <c r="M4372" t="s">
        <v>12639</v>
      </c>
      <c r="N4372">
        <v>0.66666666600000002</v>
      </c>
      <c r="O4372">
        <v>14</v>
      </c>
      <c r="P4372">
        <v>451</v>
      </c>
      <c r="Q4372">
        <v>1</v>
      </c>
      <c r="R4372">
        <v>6</v>
      </c>
      <c r="S4372">
        <v>4</v>
      </c>
      <c r="T4372">
        <v>41</v>
      </c>
      <c r="U4372">
        <v>0</v>
      </c>
      <c r="V4372">
        <v>1</v>
      </c>
      <c r="W4372">
        <v>15.316984631877151</v>
      </c>
      <c r="X4372">
        <v>54.765026080712126</v>
      </c>
      <c r="Y4372">
        <v>0.20739485023674997</v>
      </c>
      <c r="Z4372">
        <v>0.88034924790899993</v>
      </c>
      <c r="AA4372">
        <v>38.701721081042507</v>
      </c>
      <c r="AB4372">
        <v>8.0370516766642996</v>
      </c>
      <c r="AC4372">
        <v>0</v>
      </c>
      <c r="AD4372">
        <v>3.9209937267146997</v>
      </c>
      <c r="AE4372">
        <v>121.82952129515654</v>
      </c>
    </row>
    <row r="4373" spans="1:31" x14ac:dyDescent="0.25">
      <c r="A4373">
        <v>1636198</v>
      </c>
      <c r="B4373">
        <v>1</v>
      </c>
      <c r="C4373" t="s">
        <v>80</v>
      </c>
      <c r="D4373" t="s">
        <v>105</v>
      </c>
      <c r="E4373" t="s">
        <v>362</v>
      </c>
      <c r="F4373" t="s">
        <v>12640</v>
      </c>
      <c r="G4373" t="s">
        <v>180</v>
      </c>
      <c r="H4373" t="s">
        <v>149</v>
      </c>
      <c r="I4373" t="s">
        <v>135</v>
      </c>
      <c r="J4373" t="s">
        <v>136</v>
      </c>
      <c r="K4373" t="s">
        <v>137</v>
      </c>
      <c r="L4373" t="s">
        <v>12641</v>
      </c>
      <c r="M4373" t="s">
        <v>12642</v>
      </c>
      <c r="N4373">
        <v>2.6805555550000002</v>
      </c>
      <c r="O4373">
        <v>0</v>
      </c>
      <c r="P4373">
        <v>126</v>
      </c>
      <c r="Q4373">
        <v>0</v>
      </c>
      <c r="R4373">
        <v>0</v>
      </c>
      <c r="S4373">
        <v>0</v>
      </c>
      <c r="T4373">
        <v>13</v>
      </c>
      <c r="U4373">
        <v>0</v>
      </c>
      <c r="V4373">
        <v>0</v>
      </c>
      <c r="W4373">
        <v>0</v>
      </c>
      <c r="X4373">
        <v>95.780929718350208</v>
      </c>
      <c r="Y4373">
        <v>0</v>
      </c>
      <c r="Z4373">
        <v>0</v>
      </c>
      <c r="AA4373">
        <v>0</v>
      </c>
      <c r="AB4373">
        <v>9.4629296869119983</v>
      </c>
      <c r="AC4373">
        <v>0</v>
      </c>
      <c r="AD4373">
        <v>0</v>
      </c>
      <c r="AE4373">
        <v>105.24385940526221</v>
      </c>
    </row>
    <row r="4374" spans="1:31" x14ac:dyDescent="0.25">
      <c r="A4374">
        <v>1635511</v>
      </c>
      <c r="B4374">
        <v>1</v>
      </c>
      <c r="C4374" t="s">
        <v>81</v>
      </c>
      <c r="D4374" t="s">
        <v>117</v>
      </c>
      <c r="E4374" t="s">
        <v>140</v>
      </c>
      <c r="F4374" t="s">
        <v>12643</v>
      </c>
      <c r="G4374" t="s">
        <v>161</v>
      </c>
      <c r="H4374" t="s">
        <v>134</v>
      </c>
      <c r="I4374" t="s">
        <v>135</v>
      </c>
      <c r="J4374" t="s">
        <v>136</v>
      </c>
      <c r="K4374" t="s">
        <v>137</v>
      </c>
      <c r="L4374" t="s">
        <v>12644</v>
      </c>
      <c r="M4374" t="s">
        <v>12645</v>
      </c>
      <c r="N4374">
        <v>0.13527777699999999</v>
      </c>
      <c r="O4374">
        <v>1</v>
      </c>
      <c r="P4374">
        <v>542</v>
      </c>
      <c r="Q4374">
        <v>11</v>
      </c>
      <c r="R4374">
        <v>36</v>
      </c>
      <c r="S4374">
        <v>9</v>
      </c>
      <c r="T4374">
        <v>18</v>
      </c>
      <c r="U4374">
        <v>1</v>
      </c>
      <c r="V4374">
        <v>0</v>
      </c>
      <c r="W4374">
        <v>7.6751803436018326E-2</v>
      </c>
      <c r="X4374">
        <v>6.8949404144308826</v>
      </c>
      <c r="Y4374">
        <v>0.47247663145072427</v>
      </c>
      <c r="Z4374">
        <v>0.2820966893361348</v>
      </c>
      <c r="AA4374">
        <v>2.9856063921379361</v>
      </c>
      <c r="AB4374">
        <v>0.62123104567095067</v>
      </c>
      <c r="AC4374">
        <v>0.31830892893042251</v>
      </c>
      <c r="AD4374">
        <v>0</v>
      </c>
      <c r="AE4374">
        <v>11.651411905393068</v>
      </c>
    </row>
    <row r="4375" spans="1:31" x14ac:dyDescent="0.25">
      <c r="A4375">
        <v>1635906</v>
      </c>
      <c r="B4375">
        <v>1</v>
      </c>
      <c r="C4375" t="s">
        <v>81</v>
      </c>
      <c r="D4375" t="s">
        <v>121</v>
      </c>
      <c r="E4375" t="s">
        <v>146</v>
      </c>
      <c r="F4375" t="s">
        <v>12646</v>
      </c>
      <c r="G4375" t="s">
        <v>260</v>
      </c>
      <c r="H4375" t="s">
        <v>149</v>
      </c>
      <c r="I4375" t="s">
        <v>135</v>
      </c>
      <c r="J4375" t="s">
        <v>136</v>
      </c>
      <c r="K4375" t="s">
        <v>137</v>
      </c>
      <c r="L4375" t="s">
        <v>12647</v>
      </c>
      <c r="M4375" t="s">
        <v>12648</v>
      </c>
      <c r="N4375">
        <v>0.91027777700000001</v>
      </c>
      <c r="O4375">
        <v>0</v>
      </c>
      <c r="P4375">
        <v>13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1.0265036418635147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1.0265036418635147</v>
      </c>
    </row>
    <row r="4376" spans="1:31" x14ac:dyDescent="0.25">
      <c r="A4376">
        <v>1635548</v>
      </c>
      <c r="B4376">
        <v>1</v>
      </c>
      <c r="C4376" t="s">
        <v>80</v>
      </c>
      <c r="D4376" t="s">
        <v>96</v>
      </c>
      <c r="E4376" t="s">
        <v>131</v>
      </c>
      <c r="F4376" t="s">
        <v>12649</v>
      </c>
      <c r="G4376" t="s">
        <v>195</v>
      </c>
      <c r="H4376" t="s">
        <v>134</v>
      </c>
      <c r="I4376" t="s">
        <v>135</v>
      </c>
      <c r="J4376" t="s">
        <v>136</v>
      </c>
      <c r="K4376" t="s">
        <v>137</v>
      </c>
      <c r="L4376" t="s">
        <v>12650</v>
      </c>
      <c r="M4376" t="s">
        <v>12651</v>
      </c>
      <c r="N4376">
        <v>2.000277777</v>
      </c>
      <c r="O4376">
        <v>0</v>
      </c>
      <c r="P4376">
        <v>264</v>
      </c>
      <c r="Q4376">
        <v>0</v>
      </c>
      <c r="R4376">
        <v>0</v>
      </c>
      <c r="S4376">
        <v>0</v>
      </c>
      <c r="T4376">
        <v>10</v>
      </c>
      <c r="U4376">
        <v>0</v>
      </c>
      <c r="V4376">
        <v>0</v>
      </c>
      <c r="W4376">
        <v>0</v>
      </c>
      <c r="X4376">
        <v>155.30364972824668</v>
      </c>
      <c r="Y4376">
        <v>0</v>
      </c>
      <c r="Z4376">
        <v>0</v>
      </c>
      <c r="AA4376">
        <v>0</v>
      </c>
      <c r="AB4376">
        <v>22.926813693432678</v>
      </c>
      <c r="AC4376">
        <v>0</v>
      </c>
      <c r="AD4376">
        <v>0</v>
      </c>
      <c r="AE4376">
        <v>178.23046342167936</v>
      </c>
    </row>
    <row r="4377" spans="1:31" x14ac:dyDescent="0.25">
      <c r="A4377">
        <v>1635571</v>
      </c>
      <c r="B4377">
        <v>1</v>
      </c>
      <c r="C4377" t="s">
        <v>80</v>
      </c>
      <c r="D4377" t="s">
        <v>96</v>
      </c>
      <c r="E4377" t="s">
        <v>140</v>
      </c>
      <c r="F4377" t="s">
        <v>12652</v>
      </c>
      <c r="G4377" t="s">
        <v>148</v>
      </c>
      <c r="H4377" t="s">
        <v>134</v>
      </c>
      <c r="I4377" t="s">
        <v>135</v>
      </c>
      <c r="J4377" t="s">
        <v>136</v>
      </c>
      <c r="K4377" t="s">
        <v>143</v>
      </c>
      <c r="L4377" t="s">
        <v>12653</v>
      </c>
      <c r="M4377" t="s">
        <v>12654</v>
      </c>
      <c r="N4377">
        <v>5.5927777770000002</v>
      </c>
      <c r="O4377">
        <v>0</v>
      </c>
      <c r="P4377">
        <v>188</v>
      </c>
      <c r="Q4377">
        <v>0</v>
      </c>
      <c r="R4377">
        <v>10</v>
      </c>
      <c r="S4377">
        <v>2</v>
      </c>
      <c r="T4377">
        <v>12</v>
      </c>
      <c r="U4377">
        <v>0</v>
      </c>
      <c r="V4377">
        <v>0</v>
      </c>
      <c r="W4377">
        <v>0</v>
      </c>
      <c r="X4377">
        <v>559.47959520517463</v>
      </c>
      <c r="Y4377">
        <v>0</v>
      </c>
      <c r="Z4377">
        <v>24.230791526851636</v>
      </c>
      <c r="AA4377">
        <v>271.68507786187803</v>
      </c>
      <c r="AB4377">
        <v>54.523487563026173</v>
      </c>
      <c r="AC4377">
        <v>0</v>
      </c>
      <c r="AD4377">
        <v>0</v>
      </c>
      <c r="AE4377">
        <v>909.91895215693046</v>
      </c>
    </row>
    <row r="4378" spans="1:31" x14ac:dyDescent="0.25">
      <c r="A4378">
        <v>1635926</v>
      </c>
      <c r="B4378">
        <v>1</v>
      </c>
      <c r="C4378" t="s">
        <v>81</v>
      </c>
      <c r="D4378" t="s">
        <v>115</v>
      </c>
      <c r="E4378" t="s">
        <v>178</v>
      </c>
      <c r="F4378" t="s">
        <v>12655</v>
      </c>
      <c r="G4378" t="s">
        <v>187</v>
      </c>
      <c r="H4378" t="s">
        <v>149</v>
      </c>
      <c r="I4378" t="s">
        <v>135</v>
      </c>
      <c r="J4378" t="s">
        <v>136</v>
      </c>
      <c r="K4378" t="s">
        <v>137</v>
      </c>
      <c r="L4378" t="s">
        <v>12656</v>
      </c>
      <c r="M4378" t="s">
        <v>12657</v>
      </c>
      <c r="N4378">
        <v>2.3680555550000002</v>
      </c>
      <c r="O4378">
        <v>0</v>
      </c>
      <c r="P4378">
        <v>9</v>
      </c>
      <c r="Q4378">
        <v>0</v>
      </c>
      <c r="R4378">
        <v>1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0.77134560168953326</v>
      </c>
      <c r="Y4378">
        <v>0</v>
      </c>
      <c r="Z4378">
        <v>4.8552509078843613E-2</v>
      </c>
      <c r="AA4378">
        <v>0</v>
      </c>
      <c r="AB4378">
        <v>0</v>
      </c>
      <c r="AC4378">
        <v>0</v>
      </c>
      <c r="AD4378">
        <v>0</v>
      </c>
      <c r="AE4378">
        <v>0.81989811076837682</v>
      </c>
    </row>
    <row r="4379" spans="1:31" x14ac:dyDescent="0.25">
      <c r="A4379">
        <v>1635740</v>
      </c>
      <c r="B4379">
        <v>1</v>
      </c>
      <c r="C4379" t="s">
        <v>80</v>
      </c>
      <c r="D4379" t="s">
        <v>92</v>
      </c>
      <c r="E4379" t="s">
        <v>152</v>
      </c>
      <c r="F4379" t="s">
        <v>12658</v>
      </c>
      <c r="G4379" t="s">
        <v>3010</v>
      </c>
      <c r="H4379" t="s">
        <v>149</v>
      </c>
      <c r="I4379" t="s">
        <v>135</v>
      </c>
      <c r="J4379" t="s">
        <v>136</v>
      </c>
      <c r="K4379" t="s">
        <v>137</v>
      </c>
      <c r="L4379" t="s">
        <v>12659</v>
      </c>
      <c r="M4379" t="s">
        <v>12660</v>
      </c>
      <c r="N4379">
        <v>3.7727777769999999</v>
      </c>
      <c r="O4379">
        <v>0</v>
      </c>
      <c r="P4379">
        <v>2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4.8857075531583192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4.8857075531583192</v>
      </c>
    </row>
    <row r="4380" spans="1:31" x14ac:dyDescent="0.25">
      <c r="A4380">
        <v>1635528</v>
      </c>
      <c r="B4380">
        <v>1</v>
      </c>
      <c r="C4380" t="s">
        <v>80</v>
      </c>
      <c r="D4380" t="s">
        <v>108</v>
      </c>
      <c r="E4380" t="s">
        <v>204</v>
      </c>
      <c r="F4380" t="s">
        <v>10658</v>
      </c>
      <c r="G4380" t="s">
        <v>161</v>
      </c>
      <c r="H4380" t="s">
        <v>134</v>
      </c>
      <c r="I4380" t="s">
        <v>135</v>
      </c>
      <c r="J4380" t="s">
        <v>136</v>
      </c>
      <c r="K4380" t="s">
        <v>137</v>
      </c>
      <c r="L4380" t="s">
        <v>12661</v>
      </c>
      <c r="M4380" t="s">
        <v>12662</v>
      </c>
      <c r="N4380">
        <v>0.825555555</v>
      </c>
      <c r="O4380">
        <v>0</v>
      </c>
      <c r="P4380">
        <v>352</v>
      </c>
      <c r="Q4380">
        <v>0</v>
      </c>
      <c r="R4380">
        <v>110</v>
      </c>
      <c r="S4380">
        <v>4</v>
      </c>
      <c r="T4380">
        <v>46</v>
      </c>
      <c r="U4380">
        <v>0</v>
      </c>
      <c r="V4380">
        <v>0</v>
      </c>
      <c r="W4380">
        <v>0</v>
      </c>
      <c r="X4380">
        <v>38.405197571392314</v>
      </c>
      <c r="Y4380">
        <v>0</v>
      </c>
      <c r="Z4380">
        <v>9.0571202072034698</v>
      </c>
      <c r="AA4380">
        <v>20.586283409224016</v>
      </c>
      <c r="AB4380">
        <v>35.728123824733274</v>
      </c>
      <c r="AC4380">
        <v>0</v>
      </c>
      <c r="AD4380">
        <v>0</v>
      </c>
      <c r="AE4380">
        <v>103.77672501255307</v>
      </c>
    </row>
    <row r="4381" spans="1:31" x14ac:dyDescent="0.25">
      <c r="A4381">
        <v>1636218</v>
      </c>
      <c r="B4381">
        <v>1</v>
      </c>
      <c r="C4381" t="s">
        <v>81</v>
      </c>
      <c r="D4381" t="s">
        <v>113</v>
      </c>
      <c r="E4381" t="s">
        <v>178</v>
      </c>
      <c r="F4381" t="s">
        <v>12663</v>
      </c>
      <c r="G4381" t="s">
        <v>675</v>
      </c>
      <c r="H4381" t="s">
        <v>149</v>
      </c>
      <c r="I4381" t="s">
        <v>135</v>
      </c>
      <c r="J4381" t="s">
        <v>136</v>
      </c>
      <c r="K4381" t="s">
        <v>137</v>
      </c>
      <c r="L4381" t="s">
        <v>12664</v>
      </c>
      <c r="M4381" t="s">
        <v>12665</v>
      </c>
      <c r="N4381">
        <v>1.199166666</v>
      </c>
      <c r="O4381">
        <v>0</v>
      </c>
      <c r="P4381">
        <v>44</v>
      </c>
      <c r="Q4381">
        <v>0</v>
      </c>
      <c r="R4381">
        <v>0</v>
      </c>
      <c r="S4381">
        <v>0</v>
      </c>
      <c r="T4381">
        <v>2</v>
      </c>
      <c r="U4381">
        <v>0</v>
      </c>
      <c r="V4381">
        <v>0</v>
      </c>
      <c r="W4381">
        <v>0</v>
      </c>
      <c r="X4381">
        <v>11.508156121504664</v>
      </c>
      <c r="Y4381">
        <v>0</v>
      </c>
      <c r="Z4381">
        <v>0</v>
      </c>
      <c r="AA4381">
        <v>0</v>
      </c>
      <c r="AB4381">
        <v>0.81201701395475534</v>
      </c>
      <c r="AC4381">
        <v>0</v>
      </c>
      <c r="AD4381">
        <v>0</v>
      </c>
      <c r="AE4381">
        <v>12.320173135459418</v>
      </c>
    </row>
    <row r="4382" spans="1:31" x14ac:dyDescent="0.25">
      <c r="A4382">
        <v>1636132</v>
      </c>
      <c r="B4382">
        <v>1</v>
      </c>
      <c r="C4382" t="s">
        <v>80</v>
      </c>
      <c r="D4382" t="s">
        <v>96</v>
      </c>
      <c r="E4382" t="s">
        <v>152</v>
      </c>
      <c r="F4382" t="s">
        <v>12666</v>
      </c>
      <c r="G4382" t="s">
        <v>168</v>
      </c>
      <c r="H4382" t="s">
        <v>149</v>
      </c>
      <c r="I4382" t="s">
        <v>135</v>
      </c>
      <c r="J4382" t="s">
        <v>136</v>
      </c>
      <c r="K4382" t="s">
        <v>137</v>
      </c>
      <c r="L4382" t="s">
        <v>12667</v>
      </c>
      <c r="M4382" t="s">
        <v>12668</v>
      </c>
      <c r="N4382">
        <v>6.3091666660000003</v>
      </c>
      <c r="O4382">
        <v>0</v>
      </c>
      <c r="P4382">
        <v>1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4.3128176607916169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4.3128176607916169</v>
      </c>
    </row>
    <row r="4383" spans="1:31" x14ac:dyDescent="0.25">
      <c r="A4383">
        <v>1635634</v>
      </c>
      <c r="B4383">
        <v>1</v>
      </c>
      <c r="C4383" t="s">
        <v>81</v>
      </c>
      <c r="D4383" t="s">
        <v>118</v>
      </c>
      <c r="E4383" t="s">
        <v>152</v>
      </c>
      <c r="F4383" t="s">
        <v>12669</v>
      </c>
      <c r="G4383" t="s">
        <v>154</v>
      </c>
      <c r="H4383" t="s">
        <v>149</v>
      </c>
      <c r="I4383" t="s">
        <v>135</v>
      </c>
      <c r="J4383" t="s">
        <v>136</v>
      </c>
      <c r="K4383" t="s">
        <v>137</v>
      </c>
      <c r="L4383" t="s">
        <v>12670</v>
      </c>
      <c r="M4383" t="s">
        <v>12671</v>
      </c>
      <c r="N4383">
        <v>0.84499999999999997</v>
      </c>
      <c r="O4383">
        <v>0</v>
      </c>
      <c r="P4383">
        <v>1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0.19626939853307165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0.19626939853307165</v>
      </c>
    </row>
    <row r="4384" spans="1:31" x14ac:dyDescent="0.25">
      <c r="A4384">
        <v>1636175</v>
      </c>
      <c r="B4384">
        <v>1</v>
      </c>
      <c r="C4384" t="s">
        <v>80</v>
      </c>
      <c r="D4384" t="s">
        <v>97</v>
      </c>
      <c r="E4384" t="s">
        <v>152</v>
      </c>
      <c r="F4384" t="s">
        <v>12672</v>
      </c>
      <c r="G4384" t="s">
        <v>168</v>
      </c>
      <c r="H4384" t="s">
        <v>149</v>
      </c>
      <c r="I4384" t="s">
        <v>135</v>
      </c>
      <c r="J4384" t="s">
        <v>136</v>
      </c>
      <c r="K4384" t="s">
        <v>137</v>
      </c>
      <c r="L4384" t="s">
        <v>12673</v>
      </c>
      <c r="M4384" t="s">
        <v>12674</v>
      </c>
      <c r="N4384">
        <v>2.0388888879999998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9.8512769119244448E-3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9.8512769119244448E-3</v>
      </c>
    </row>
    <row r="4385" spans="1:31" x14ac:dyDescent="0.25">
      <c r="A4385">
        <v>1635783</v>
      </c>
      <c r="B4385">
        <v>1</v>
      </c>
      <c r="C4385" t="s">
        <v>80</v>
      </c>
      <c r="D4385" t="s">
        <v>103</v>
      </c>
      <c r="E4385" t="s">
        <v>642</v>
      </c>
      <c r="F4385" t="s">
        <v>12675</v>
      </c>
      <c r="G4385" t="s">
        <v>161</v>
      </c>
      <c r="H4385" t="s">
        <v>134</v>
      </c>
      <c r="I4385" t="s">
        <v>135</v>
      </c>
      <c r="J4385" t="s">
        <v>136</v>
      </c>
      <c r="K4385" t="s">
        <v>137</v>
      </c>
      <c r="L4385" t="s">
        <v>12676</v>
      </c>
      <c r="M4385" t="s">
        <v>12677</v>
      </c>
      <c r="N4385">
        <v>0.51271</v>
      </c>
      <c r="O4385">
        <v>2</v>
      </c>
      <c r="P4385">
        <v>465</v>
      </c>
      <c r="Q4385">
        <v>143</v>
      </c>
      <c r="R4385">
        <v>19</v>
      </c>
      <c r="S4385">
        <v>38</v>
      </c>
      <c r="T4385">
        <v>33</v>
      </c>
      <c r="U4385">
        <v>1</v>
      </c>
      <c r="V4385">
        <v>0</v>
      </c>
      <c r="W4385">
        <v>0.59343946328327546</v>
      </c>
      <c r="X4385">
        <v>45.603960965806635</v>
      </c>
      <c r="Y4385">
        <v>298.28134083069631</v>
      </c>
      <c r="Z4385">
        <v>3.5960933374623112</v>
      </c>
      <c r="AA4385">
        <v>77.658272520874476</v>
      </c>
      <c r="AB4385">
        <v>13.016581223018136</v>
      </c>
      <c r="AC4385">
        <v>3.5214298590353352</v>
      </c>
      <c r="AD4385">
        <v>0</v>
      </c>
      <c r="AE4385">
        <v>442.27111820017649</v>
      </c>
    </row>
    <row r="4386" spans="1:31" x14ac:dyDescent="0.25">
      <c r="A4386">
        <v>1635631</v>
      </c>
      <c r="B4386">
        <v>1</v>
      </c>
      <c r="C4386" t="s">
        <v>80</v>
      </c>
      <c r="D4386" t="s">
        <v>82</v>
      </c>
      <c r="E4386" t="s">
        <v>152</v>
      </c>
      <c r="F4386" t="s">
        <v>12678</v>
      </c>
      <c r="G4386" t="s">
        <v>154</v>
      </c>
      <c r="H4386" t="s">
        <v>149</v>
      </c>
      <c r="I4386" t="s">
        <v>135</v>
      </c>
      <c r="J4386" t="s">
        <v>136</v>
      </c>
      <c r="K4386" t="s">
        <v>137</v>
      </c>
      <c r="L4386" t="s">
        <v>12679</v>
      </c>
      <c r="M4386" t="s">
        <v>12680</v>
      </c>
      <c r="N4386">
        <v>1.227222222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1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0.62759980163144524</v>
      </c>
      <c r="AC4386">
        <v>0</v>
      </c>
      <c r="AD4386">
        <v>0</v>
      </c>
      <c r="AE4386">
        <v>0.62759980163144524</v>
      </c>
    </row>
    <row r="4387" spans="1:31" x14ac:dyDescent="0.25">
      <c r="A4387">
        <v>1635986</v>
      </c>
      <c r="B4387">
        <v>1</v>
      </c>
      <c r="C4387" t="s">
        <v>80</v>
      </c>
      <c r="D4387" t="s">
        <v>100</v>
      </c>
      <c r="E4387" t="s">
        <v>152</v>
      </c>
      <c r="F4387" t="s">
        <v>12681</v>
      </c>
      <c r="G4387" t="s">
        <v>154</v>
      </c>
      <c r="H4387" t="s">
        <v>149</v>
      </c>
      <c r="I4387" t="s">
        <v>135</v>
      </c>
      <c r="J4387" t="s">
        <v>136</v>
      </c>
      <c r="K4387" t="s">
        <v>137</v>
      </c>
      <c r="L4387" t="s">
        <v>12682</v>
      </c>
      <c r="M4387" t="s">
        <v>12683</v>
      </c>
      <c r="N4387">
        <v>1.831111111</v>
      </c>
      <c r="O4387">
        <v>0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0.23740903215884168</v>
      </c>
      <c r="AA4387">
        <v>0</v>
      </c>
      <c r="AB4387">
        <v>0</v>
      </c>
      <c r="AC4387">
        <v>0</v>
      </c>
      <c r="AD4387">
        <v>0</v>
      </c>
      <c r="AE4387">
        <v>0.23740903215884168</v>
      </c>
    </row>
    <row r="4388" spans="1:31" x14ac:dyDescent="0.25">
      <c r="A4388">
        <v>1635654</v>
      </c>
      <c r="B4388">
        <v>1</v>
      </c>
      <c r="C4388" t="s">
        <v>81</v>
      </c>
      <c r="D4388" t="s">
        <v>114</v>
      </c>
      <c r="E4388" t="s">
        <v>204</v>
      </c>
      <c r="F4388" t="s">
        <v>12684</v>
      </c>
      <c r="G4388" t="s">
        <v>161</v>
      </c>
      <c r="H4388" t="s">
        <v>134</v>
      </c>
      <c r="I4388" t="s">
        <v>135</v>
      </c>
      <c r="J4388" t="s">
        <v>136</v>
      </c>
      <c r="K4388" t="s">
        <v>137</v>
      </c>
      <c r="L4388" t="s">
        <v>12685</v>
      </c>
      <c r="M4388" t="s">
        <v>12686</v>
      </c>
      <c r="N4388">
        <v>0.45</v>
      </c>
      <c r="O4388">
        <v>0</v>
      </c>
      <c r="P4388">
        <v>652</v>
      </c>
      <c r="Q4388">
        <v>0</v>
      </c>
      <c r="R4388">
        <v>32</v>
      </c>
      <c r="S4388">
        <v>1</v>
      </c>
      <c r="T4388">
        <v>47</v>
      </c>
      <c r="U4388">
        <v>0</v>
      </c>
      <c r="V4388">
        <v>1</v>
      </c>
      <c r="W4388">
        <v>0</v>
      </c>
      <c r="X4388">
        <v>22.787748004043717</v>
      </c>
      <c r="Y4388">
        <v>0</v>
      </c>
      <c r="Z4388">
        <v>0.57549835397340021</v>
      </c>
      <c r="AA4388">
        <v>0.96029549530199998</v>
      </c>
      <c r="AB4388">
        <v>6.1223960726968496</v>
      </c>
      <c r="AC4388">
        <v>0</v>
      </c>
      <c r="AD4388">
        <v>0</v>
      </c>
      <c r="AE4388">
        <v>30.445937926015965</v>
      </c>
    </row>
    <row r="4389" spans="1:31" x14ac:dyDescent="0.25">
      <c r="A4389">
        <v>1635700</v>
      </c>
      <c r="B4389">
        <v>1</v>
      </c>
      <c r="C4389" t="s">
        <v>80</v>
      </c>
      <c r="D4389" t="s">
        <v>84</v>
      </c>
      <c r="E4389" t="s">
        <v>152</v>
      </c>
      <c r="F4389" t="s">
        <v>12687</v>
      </c>
      <c r="G4389" t="s">
        <v>168</v>
      </c>
      <c r="H4389" t="s">
        <v>149</v>
      </c>
      <c r="I4389" t="s">
        <v>135</v>
      </c>
      <c r="J4389" t="s">
        <v>136</v>
      </c>
      <c r="K4389" t="s">
        <v>137</v>
      </c>
      <c r="L4389" t="s">
        <v>12688</v>
      </c>
      <c r="M4389" t="s">
        <v>12689</v>
      </c>
      <c r="N4389">
        <v>6.4180555549999996</v>
      </c>
      <c r="O4389">
        <v>0</v>
      </c>
      <c r="P4389">
        <v>3</v>
      </c>
      <c r="Q4389">
        <v>0</v>
      </c>
      <c r="R4389">
        <v>0</v>
      </c>
      <c r="S4389">
        <v>0</v>
      </c>
      <c r="T4389">
        <v>1</v>
      </c>
      <c r="U4389">
        <v>0</v>
      </c>
      <c r="V4389">
        <v>0</v>
      </c>
      <c r="W4389">
        <v>0</v>
      </c>
      <c r="X4389">
        <v>1.2107564405934319</v>
      </c>
      <c r="Y4389">
        <v>0</v>
      </c>
      <c r="Z4389">
        <v>0</v>
      </c>
      <c r="AA4389">
        <v>0</v>
      </c>
      <c r="AB4389">
        <v>1.2190592739515134</v>
      </c>
      <c r="AC4389">
        <v>0</v>
      </c>
      <c r="AD4389">
        <v>0</v>
      </c>
      <c r="AE4389">
        <v>2.4298157145449455</v>
      </c>
    </row>
    <row r="4390" spans="1:31" x14ac:dyDescent="0.25">
      <c r="A4390">
        <v>1635554</v>
      </c>
      <c r="B4390">
        <v>1</v>
      </c>
      <c r="C4390" t="s">
        <v>80</v>
      </c>
      <c r="D4390" t="s">
        <v>92</v>
      </c>
      <c r="E4390" t="s">
        <v>178</v>
      </c>
      <c r="F4390" t="s">
        <v>12690</v>
      </c>
      <c r="G4390" t="s">
        <v>227</v>
      </c>
      <c r="H4390" t="s">
        <v>149</v>
      </c>
      <c r="I4390" t="s">
        <v>135</v>
      </c>
      <c r="J4390" t="s">
        <v>136</v>
      </c>
      <c r="K4390" t="s">
        <v>137</v>
      </c>
      <c r="L4390" t="s">
        <v>12691</v>
      </c>
      <c r="M4390" t="s">
        <v>12692</v>
      </c>
      <c r="N4390">
        <v>6.2952777769999999</v>
      </c>
      <c r="O4390">
        <v>0</v>
      </c>
      <c r="P4390">
        <v>7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1.6956722193758338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1.6956722193758338</v>
      </c>
    </row>
    <row r="4391" spans="1:31" x14ac:dyDescent="0.25">
      <c r="A4391">
        <v>1635614</v>
      </c>
      <c r="B4391">
        <v>1</v>
      </c>
      <c r="C4391" t="s">
        <v>80</v>
      </c>
      <c r="D4391" t="s">
        <v>83</v>
      </c>
      <c r="E4391" t="s">
        <v>642</v>
      </c>
      <c r="F4391" t="s">
        <v>10244</v>
      </c>
      <c r="G4391" t="s">
        <v>161</v>
      </c>
      <c r="H4391" t="s">
        <v>134</v>
      </c>
      <c r="I4391" t="s">
        <v>135</v>
      </c>
      <c r="J4391" t="s">
        <v>136</v>
      </c>
      <c r="K4391" t="s">
        <v>137</v>
      </c>
      <c r="L4391" t="s">
        <v>12693</v>
      </c>
      <c r="M4391" t="s">
        <v>12694</v>
      </c>
      <c r="N4391">
        <v>0.82222222199999995</v>
      </c>
      <c r="O4391">
        <v>0</v>
      </c>
      <c r="P4391">
        <v>0</v>
      </c>
      <c r="Q4391">
        <v>6</v>
      </c>
      <c r="R4391">
        <v>0</v>
      </c>
      <c r="S4391">
        <v>18</v>
      </c>
      <c r="T4391">
        <v>255</v>
      </c>
      <c r="U4391">
        <v>20</v>
      </c>
      <c r="V4391">
        <v>28</v>
      </c>
      <c r="W4391">
        <v>0</v>
      </c>
      <c r="X4391">
        <v>0</v>
      </c>
      <c r="Y4391">
        <v>2.2176830710068662</v>
      </c>
      <c r="Z4391">
        <v>0</v>
      </c>
      <c r="AA4391">
        <v>156.97498443315916</v>
      </c>
      <c r="AB4391">
        <v>674.11392298050532</v>
      </c>
      <c r="AC4391">
        <v>2728.051243096379</v>
      </c>
      <c r="AD4391">
        <v>896.50841641650698</v>
      </c>
      <c r="AE4391">
        <v>4457.8662499975571</v>
      </c>
    </row>
    <row r="4392" spans="1:31" x14ac:dyDescent="0.25">
      <c r="A4392">
        <v>1636155</v>
      </c>
      <c r="B4392">
        <v>1</v>
      </c>
      <c r="C4392" t="s">
        <v>80</v>
      </c>
      <c r="D4392" t="s">
        <v>92</v>
      </c>
      <c r="E4392" t="s">
        <v>152</v>
      </c>
      <c r="F4392" t="s">
        <v>12695</v>
      </c>
      <c r="G4392" t="s">
        <v>154</v>
      </c>
      <c r="H4392" t="s">
        <v>149</v>
      </c>
      <c r="I4392" t="s">
        <v>135</v>
      </c>
      <c r="J4392" t="s">
        <v>136</v>
      </c>
      <c r="K4392" t="s">
        <v>137</v>
      </c>
      <c r="L4392" t="s">
        <v>12696</v>
      </c>
      <c r="M4392" t="s">
        <v>12697</v>
      </c>
      <c r="N4392">
        <v>1.53</v>
      </c>
      <c r="O4392">
        <v>0</v>
      </c>
      <c r="P4392">
        <v>4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1.2782112049931154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1.2782112049931154</v>
      </c>
    </row>
    <row r="4393" spans="1:31" x14ac:dyDescent="0.25">
      <c r="A4393">
        <v>1635760</v>
      </c>
      <c r="B4393">
        <v>1</v>
      </c>
      <c r="C4393" t="s">
        <v>80</v>
      </c>
      <c r="D4393" t="s">
        <v>94</v>
      </c>
      <c r="E4393" t="s">
        <v>131</v>
      </c>
      <c r="F4393" t="s">
        <v>12698</v>
      </c>
      <c r="G4393" t="s">
        <v>195</v>
      </c>
      <c r="H4393" t="s">
        <v>134</v>
      </c>
      <c r="I4393" t="s">
        <v>135</v>
      </c>
      <c r="J4393" t="s">
        <v>136</v>
      </c>
      <c r="K4393" t="s">
        <v>137</v>
      </c>
      <c r="L4393" t="s">
        <v>12699</v>
      </c>
      <c r="M4393" t="s">
        <v>12700</v>
      </c>
      <c r="N4393">
        <v>0.64277777700000005</v>
      </c>
      <c r="O4393">
        <v>0</v>
      </c>
      <c r="P4393">
        <v>95</v>
      </c>
      <c r="Q4393">
        <v>0</v>
      </c>
      <c r="R4393">
        <v>1</v>
      </c>
      <c r="S4393">
        <v>0</v>
      </c>
      <c r="T4393">
        <v>23</v>
      </c>
      <c r="U4393">
        <v>0</v>
      </c>
      <c r="V4393">
        <v>0</v>
      </c>
      <c r="W4393">
        <v>0</v>
      </c>
      <c r="X4393">
        <v>7.0555264286423345</v>
      </c>
      <c r="Y4393">
        <v>0</v>
      </c>
      <c r="Z4393">
        <v>0.36768029739444441</v>
      </c>
      <c r="AA4393">
        <v>0</v>
      </c>
      <c r="AB4393">
        <v>6.9440461566446041</v>
      </c>
      <c r="AC4393">
        <v>0</v>
      </c>
      <c r="AD4393">
        <v>0</v>
      </c>
      <c r="AE4393">
        <v>14.367252882681383</v>
      </c>
    </row>
    <row r="4394" spans="1:31" x14ac:dyDescent="0.25">
      <c r="A4394">
        <v>1635594</v>
      </c>
      <c r="B4394">
        <v>1</v>
      </c>
      <c r="C4394" t="s">
        <v>80</v>
      </c>
      <c r="D4394" t="s">
        <v>109</v>
      </c>
      <c r="E4394" t="s">
        <v>152</v>
      </c>
      <c r="F4394" t="s">
        <v>12701</v>
      </c>
      <c r="G4394" t="s">
        <v>154</v>
      </c>
      <c r="H4394" t="s">
        <v>149</v>
      </c>
      <c r="I4394" t="s">
        <v>135</v>
      </c>
      <c r="J4394" t="s">
        <v>136</v>
      </c>
      <c r="K4394" t="s">
        <v>137</v>
      </c>
      <c r="L4394" t="s">
        <v>12702</v>
      </c>
      <c r="M4394" t="s">
        <v>12703</v>
      </c>
      <c r="N4394">
        <v>0.939722222</v>
      </c>
      <c r="O4394">
        <v>0</v>
      </c>
      <c r="P4394">
        <v>2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0.6648460193269573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0.6648460193269573</v>
      </c>
    </row>
    <row r="4395" spans="1:31" x14ac:dyDescent="0.25">
      <c r="A4395">
        <v>1636072</v>
      </c>
      <c r="B4395">
        <v>1</v>
      </c>
      <c r="C4395" t="s">
        <v>80</v>
      </c>
      <c r="D4395" t="s">
        <v>89</v>
      </c>
      <c r="E4395" t="s">
        <v>152</v>
      </c>
      <c r="F4395" t="s">
        <v>12704</v>
      </c>
      <c r="G4395" t="s">
        <v>507</v>
      </c>
      <c r="H4395" t="s">
        <v>149</v>
      </c>
      <c r="I4395" t="s">
        <v>135</v>
      </c>
      <c r="J4395" t="s">
        <v>136</v>
      </c>
      <c r="K4395" t="s">
        <v>137</v>
      </c>
      <c r="L4395" t="s">
        <v>12705</v>
      </c>
      <c r="M4395" t="s">
        <v>12706</v>
      </c>
      <c r="N4395">
        <v>2.1269444439999998</v>
      </c>
      <c r="O4395">
        <v>0</v>
      </c>
      <c r="P4395">
        <v>2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3.3329916601498338E-2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3.3329916601498338E-2</v>
      </c>
    </row>
    <row r="4396" spans="1:31" x14ac:dyDescent="0.25">
      <c r="A4396">
        <v>1635717</v>
      </c>
      <c r="B4396">
        <v>1</v>
      </c>
      <c r="C4396" t="s">
        <v>81</v>
      </c>
      <c r="D4396" t="s">
        <v>126</v>
      </c>
      <c r="E4396" t="s">
        <v>178</v>
      </c>
      <c r="F4396" t="s">
        <v>12707</v>
      </c>
      <c r="G4396" t="s">
        <v>187</v>
      </c>
      <c r="H4396" t="s">
        <v>149</v>
      </c>
      <c r="I4396" t="s">
        <v>135</v>
      </c>
      <c r="J4396" t="s">
        <v>136</v>
      </c>
      <c r="K4396" t="s">
        <v>137</v>
      </c>
      <c r="L4396" t="s">
        <v>12708</v>
      </c>
      <c r="M4396" t="s">
        <v>12709</v>
      </c>
      <c r="N4396">
        <v>0.89777777700000005</v>
      </c>
      <c r="O4396">
        <v>0</v>
      </c>
      <c r="P4396">
        <v>17</v>
      </c>
      <c r="Q4396">
        <v>0</v>
      </c>
      <c r="R4396">
        <v>2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1.1204499002288668</v>
      </c>
      <c r="Y4396">
        <v>0</v>
      </c>
      <c r="Z4396">
        <v>4.9999367550888898E-3</v>
      </c>
      <c r="AA4396">
        <v>0</v>
      </c>
      <c r="AB4396">
        <v>0</v>
      </c>
      <c r="AC4396">
        <v>0</v>
      </c>
      <c r="AD4396">
        <v>0</v>
      </c>
      <c r="AE4396">
        <v>1.1254498369839556</v>
      </c>
    </row>
    <row r="4397" spans="1:31" x14ac:dyDescent="0.25">
      <c r="A4397">
        <v>1635551</v>
      </c>
      <c r="B4397">
        <v>1</v>
      </c>
      <c r="C4397" t="s">
        <v>81</v>
      </c>
      <c r="D4397" t="s">
        <v>112</v>
      </c>
      <c r="E4397" t="s">
        <v>140</v>
      </c>
      <c r="F4397" t="s">
        <v>12710</v>
      </c>
      <c r="G4397" t="s">
        <v>161</v>
      </c>
      <c r="H4397" t="s">
        <v>134</v>
      </c>
      <c r="I4397" t="s">
        <v>135</v>
      </c>
      <c r="J4397" t="s">
        <v>136</v>
      </c>
      <c r="K4397" t="s">
        <v>137</v>
      </c>
      <c r="L4397" t="s">
        <v>12711</v>
      </c>
      <c r="M4397" t="s">
        <v>12712</v>
      </c>
      <c r="N4397">
        <v>0.31666666599999999</v>
      </c>
      <c r="O4397">
        <v>0</v>
      </c>
      <c r="P4397">
        <v>1274</v>
      </c>
      <c r="Q4397">
        <v>5</v>
      </c>
      <c r="R4397">
        <v>36</v>
      </c>
      <c r="S4397">
        <v>9</v>
      </c>
      <c r="T4397">
        <v>75</v>
      </c>
      <c r="U4397">
        <v>1</v>
      </c>
      <c r="V4397">
        <v>1</v>
      </c>
      <c r="W4397">
        <v>0</v>
      </c>
      <c r="X4397">
        <v>30.288162443596445</v>
      </c>
      <c r="Y4397">
        <v>10.12304781197505</v>
      </c>
      <c r="Z4397">
        <v>0.93113918179154997</v>
      </c>
      <c r="AA4397">
        <v>11.440812502402434</v>
      </c>
      <c r="AB4397">
        <v>10.6784228321066</v>
      </c>
      <c r="AC4397">
        <v>1.7128742374310666</v>
      </c>
      <c r="AD4397">
        <v>0.15667045236464999</v>
      </c>
      <c r="AE4397">
        <v>65.3311294616678</v>
      </c>
    </row>
    <row r="4398" spans="1:31" x14ac:dyDescent="0.25">
      <c r="A4398">
        <v>1636215</v>
      </c>
      <c r="B4398">
        <v>1</v>
      </c>
      <c r="C4398" t="s">
        <v>80</v>
      </c>
      <c r="D4398" t="s">
        <v>83</v>
      </c>
      <c r="E4398" t="s">
        <v>131</v>
      </c>
      <c r="F4398" t="s">
        <v>12713</v>
      </c>
      <c r="G4398" t="s">
        <v>161</v>
      </c>
      <c r="H4398" t="s">
        <v>134</v>
      </c>
      <c r="I4398" t="s">
        <v>135</v>
      </c>
      <c r="J4398" t="s">
        <v>136</v>
      </c>
      <c r="K4398" t="s">
        <v>137</v>
      </c>
      <c r="L4398" t="s">
        <v>12714</v>
      </c>
      <c r="M4398" t="s">
        <v>12715</v>
      </c>
      <c r="N4398">
        <v>1.163888888</v>
      </c>
      <c r="O4398">
        <v>0</v>
      </c>
      <c r="P4398">
        <v>0</v>
      </c>
      <c r="Q4398">
        <v>0</v>
      </c>
      <c r="R4398">
        <v>0</v>
      </c>
      <c r="S4398">
        <v>11</v>
      </c>
      <c r="T4398">
        <v>20</v>
      </c>
      <c r="U4398">
        <v>6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183.90352204927402</v>
      </c>
      <c r="AB4398">
        <v>50.735043592657846</v>
      </c>
      <c r="AC4398">
        <v>2122.1032817739228</v>
      </c>
      <c r="AD4398">
        <v>0</v>
      </c>
      <c r="AE4398">
        <v>2356.7418474158549</v>
      </c>
    </row>
    <row r="4399" spans="1:31" x14ac:dyDescent="0.25">
      <c r="A4399">
        <v>1635694</v>
      </c>
      <c r="B4399">
        <v>1</v>
      </c>
      <c r="C4399" t="s">
        <v>80</v>
      </c>
      <c r="D4399" t="s">
        <v>106</v>
      </c>
      <c r="E4399" t="s">
        <v>131</v>
      </c>
      <c r="F4399" t="s">
        <v>12716</v>
      </c>
      <c r="G4399" t="s">
        <v>142</v>
      </c>
      <c r="H4399" t="s">
        <v>134</v>
      </c>
      <c r="I4399" t="s">
        <v>135</v>
      </c>
      <c r="J4399" t="s">
        <v>136</v>
      </c>
      <c r="K4399" t="s">
        <v>143</v>
      </c>
      <c r="L4399" t="s">
        <v>12717</v>
      </c>
      <c r="M4399" t="s">
        <v>12718</v>
      </c>
      <c r="N4399">
        <v>0.61673611100000003</v>
      </c>
      <c r="O4399">
        <v>0</v>
      </c>
      <c r="P4399">
        <v>1247</v>
      </c>
      <c r="Q4399">
        <v>0</v>
      </c>
      <c r="R4399">
        <v>0</v>
      </c>
      <c r="S4399">
        <v>0</v>
      </c>
      <c r="T4399">
        <v>938</v>
      </c>
      <c r="U4399">
        <v>0</v>
      </c>
      <c r="V4399">
        <v>0</v>
      </c>
      <c r="W4399">
        <v>0</v>
      </c>
      <c r="X4399">
        <v>171.29619483251324</v>
      </c>
      <c r="Y4399">
        <v>0</v>
      </c>
      <c r="Z4399">
        <v>0</v>
      </c>
      <c r="AA4399">
        <v>0</v>
      </c>
      <c r="AB4399">
        <v>567.67836744515478</v>
      </c>
      <c r="AC4399">
        <v>0</v>
      </c>
      <c r="AD4399">
        <v>0</v>
      </c>
      <c r="AE4399">
        <v>738.97456227766804</v>
      </c>
    </row>
    <row r="4400" spans="1:31" x14ac:dyDescent="0.25">
      <c r="A4400">
        <v>1636092</v>
      </c>
      <c r="B4400">
        <v>1</v>
      </c>
      <c r="C4400" t="s">
        <v>80</v>
      </c>
      <c r="D4400" t="s">
        <v>104</v>
      </c>
      <c r="E4400" t="s">
        <v>152</v>
      </c>
      <c r="F4400" t="s">
        <v>12719</v>
      </c>
      <c r="G4400" t="s">
        <v>154</v>
      </c>
      <c r="H4400" t="s">
        <v>149</v>
      </c>
      <c r="I4400" t="s">
        <v>135</v>
      </c>
      <c r="J4400" t="s">
        <v>136</v>
      </c>
      <c r="K4400" t="s">
        <v>137</v>
      </c>
      <c r="L4400" t="s">
        <v>12720</v>
      </c>
      <c r="M4400" t="s">
        <v>12721</v>
      </c>
      <c r="N4400">
        <v>2.786944444</v>
      </c>
      <c r="O4400">
        <v>0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</row>
    <row r="4401" spans="1:31" x14ac:dyDescent="0.25">
      <c r="A4401">
        <v>1635574</v>
      </c>
      <c r="B4401">
        <v>1</v>
      </c>
      <c r="C4401" t="s">
        <v>81</v>
      </c>
      <c r="D4401" t="s">
        <v>115</v>
      </c>
      <c r="E4401" t="s">
        <v>131</v>
      </c>
      <c r="F4401" t="s">
        <v>12722</v>
      </c>
      <c r="G4401" t="s">
        <v>195</v>
      </c>
      <c r="H4401" t="s">
        <v>134</v>
      </c>
      <c r="I4401" t="s">
        <v>135</v>
      </c>
      <c r="J4401" t="s">
        <v>136</v>
      </c>
      <c r="K4401" t="s">
        <v>137</v>
      </c>
      <c r="L4401" t="s">
        <v>12723</v>
      </c>
      <c r="M4401" t="s">
        <v>12724</v>
      </c>
      <c r="N4401">
        <v>2.4783333330000001</v>
      </c>
      <c r="O4401">
        <v>0</v>
      </c>
      <c r="P4401">
        <v>37</v>
      </c>
      <c r="Q4401">
        <v>0</v>
      </c>
      <c r="R4401">
        <v>4</v>
      </c>
      <c r="S4401">
        <v>0</v>
      </c>
      <c r="T4401">
        <v>3</v>
      </c>
      <c r="U4401">
        <v>0</v>
      </c>
      <c r="V4401">
        <v>0</v>
      </c>
      <c r="W4401">
        <v>0</v>
      </c>
      <c r="X4401">
        <v>7.8106694916516339</v>
      </c>
      <c r="Y4401">
        <v>0</v>
      </c>
      <c r="Z4401">
        <v>15.813682866640313</v>
      </c>
      <c r="AA4401">
        <v>0</v>
      </c>
      <c r="AB4401">
        <v>54.052402983737124</v>
      </c>
      <c r="AC4401">
        <v>0</v>
      </c>
      <c r="AD4401">
        <v>0</v>
      </c>
      <c r="AE4401">
        <v>77.676755342029068</v>
      </c>
    </row>
    <row r="4402" spans="1:31" x14ac:dyDescent="0.25">
      <c r="A4402">
        <v>1636172</v>
      </c>
      <c r="B4402">
        <v>1</v>
      </c>
      <c r="C4402" t="s">
        <v>80</v>
      </c>
      <c r="D4402" t="s">
        <v>110</v>
      </c>
      <c r="E4402" t="s">
        <v>152</v>
      </c>
      <c r="F4402" t="s">
        <v>12725</v>
      </c>
      <c r="G4402" t="s">
        <v>154</v>
      </c>
      <c r="H4402" t="s">
        <v>149</v>
      </c>
      <c r="I4402" t="s">
        <v>135</v>
      </c>
      <c r="J4402" t="s">
        <v>136</v>
      </c>
      <c r="K4402" t="s">
        <v>137</v>
      </c>
      <c r="L4402" t="s">
        <v>12726</v>
      </c>
      <c r="M4402" t="s">
        <v>12727</v>
      </c>
      <c r="N4402">
        <v>4.2044444439999999</v>
      </c>
      <c r="O4402">
        <v>0</v>
      </c>
      <c r="P4402">
        <v>3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5.2657604949802224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5.2657604949802224</v>
      </c>
    </row>
    <row r="4403" spans="1:31" x14ac:dyDescent="0.25">
      <c r="A4403">
        <v>1635923</v>
      </c>
      <c r="B4403">
        <v>1</v>
      </c>
      <c r="C4403" t="s">
        <v>81</v>
      </c>
      <c r="D4403" t="s">
        <v>115</v>
      </c>
      <c r="E4403" t="s">
        <v>152</v>
      </c>
      <c r="F4403" t="s">
        <v>12728</v>
      </c>
      <c r="G4403" t="s">
        <v>154</v>
      </c>
      <c r="H4403" t="s">
        <v>149</v>
      </c>
      <c r="I4403" t="s">
        <v>135</v>
      </c>
      <c r="J4403" t="s">
        <v>136</v>
      </c>
      <c r="K4403" t="s">
        <v>137</v>
      </c>
      <c r="L4403" t="s">
        <v>12729</v>
      </c>
      <c r="M4403" t="s">
        <v>12730</v>
      </c>
      <c r="N4403">
        <v>4.4461111109999996</v>
      </c>
      <c r="O4403">
        <v>0</v>
      </c>
      <c r="P4403">
        <v>5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2.9087105996226059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2.9087105996226059</v>
      </c>
    </row>
    <row r="4404" spans="1:31" x14ac:dyDescent="0.25">
      <c r="A4404">
        <v>1636058</v>
      </c>
      <c r="B4404">
        <v>1</v>
      </c>
      <c r="C4404" t="s">
        <v>80</v>
      </c>
      <c r="D4404" t="s">
        <v>90</v>
      </c>
      <c r="E4404" t="s">
        <v>152</v>
      </c>
      <c r="F4404" t="s">
        <v>12731</v>
      </c>
      <c r="G4404" t="s">
        <v>507</v>
      </c>
      <c r="H4404" t="s">
        <v>149</v>
      </c>
      <c r="I4404" t="s">
        <v>135</v>
      </c>
      <c r="J4404" t="s">
        <v>136</v>
      </c>
      <c r="K4404" t="s">
        <v>137</v>
      </c>
      <c r="L4404" t="s">
        <v>12732</v>
      </c>
      <c r="M4404" t="s">
        <v>12733</v>
      </c>
      <c r="N4404">
        <v>1.1713888880000001</v>
      </c>
      <c r="O4404">
        <v>0</v>
      </c>
      <c r="P4404">
        <v>19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6.0620895931886372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6.0620895931886372</v>
      </c>
    </row>
    <row r="4405" spans="1:31" x14ac:dyDescent="0.25">
      <c r="A4405">
        <v>1635749</v>
      </c>
      <c r="B4405">
        <v>1</v>
      </c>
      <c r="C4405" t="s">
        <v>80</v>
      </c>
      <c r="D4405" t="s">
        <v>100</v>
      </c>
      <c r="E4405" t="s">
        <v>178</v>
      </c>
      <c r="F4405" t="s">
        <v>12734</v>
      </c>
      <c r="G4405" t="s">
        <v>359</v>
      </c>
      <c r="H4405" t="s">
        <v>149</v>
      </c>
      <c r="I4405" t="s">
        <v>135</v>
      </c>
      <c r="J4405" t="s">
        <v>136</v>
      </c>
      <c r="K4405" t="s">
        <v>137</v>
      </c>
      <c r="L4405" t="s">
        <v>12735</v>
      </c>
      <c r="M4405" t="s">
        <v>12736</v>
      </c>
      <c r="N4405">
        <v>1.2483333329999999</v>
      </c>
      <c r="O4405">
        <v>0</v>
      </c>
      <c r="P4405">
        <v>65</v>
      </c>
      <c r="Q4405">
        <v>0</v>
      </c>
      <c r="R4405">
        <v>5</v>
      </c>
      <c r="S4405">
        <v>0</v>
      </c>
      <c r="T4405">
        <v>7</v>
      </c>
      <c r="U4405">
        <v>0</v>
      </c>
      <c r="V4405">
        <v>0</v>
      </c>
      <c r="W4405">
        <v>0</v>
      </c>
      <c r="X4405">
        <v>16.955625987403437</v>
      </c>
      <c r="Y4405">
        <v>0</v>
      </c>
      <c r="Z4405">
        <v>2.4631998636471155</v>
      </c>
      <c r="AA4405">
        <v>0</v>
      </c>
      <c r="AB4405">
        <v>9.7977422165228791</v>
      </c>
      <c r="AC4405">
        <v>0</v>
      </c>
      <c r="AD4405">
        <v>0</v>
      </c>
      <c r="AE4405">
        <v>29.216568067573434</v>
      </c>
    </row>
    <row r="4406" spans="1:31" x14ac:dyDescent="0.25">
      <c r="A4406">
        <v>1636035</v>
      </c>
      <c r="B4406">
        <v>1</v>
      </c>
      <c r="C4406" t="s">
        <v>80</v>
      </c>
      <c r="D4406" t="s">
        <v>111</v>
      </c>
      <c r="E4406" t="s">
        <v>152</v>
      </c>
      <c r="F4406" t="s">
        <v>12737</v>
      </c>
      <c r="G4406" t="s">
        <v>154</v>
      </c>
      <c r="H4406" t="s">
        <v>149</v>
      </c>
      <c r="I4406" t="s">
        <v>135</v>
      </c>
      <c r="J4406" t="s">
        <v>136</v>
      </c>
      <c r="K4406" t="s">
        <v>137</v>
      </c>
      <c r="L4406" t="s">
        <v>12738</v>
      </c>
      <c r="M4406" t="s">
        <v>12739</v>
      </c>
      <c r="N4406">
        <v>4.7300000000000004</v>
      </c>
      <c r="O4406">
        <v>0</v>
      </c>
      <c r="P4406">
        <v>7</v>
      </c>
      <c r="Q4406">
        <v>0</v>
      </c>
      <c r="R4406">
        <v>0</v>
      </c>
      <c r="S4406">
        <v>0</v>
      </c>
      <c r="T4406">
        <v>1</v>
      </c>
      <c r="U4406">
        <v>0</v>
      </c>
      <c r="V4406">
        <v>0</v>
      </c>
      <c r="W4406">
        <v>0</v>
      </c>
      <c r="X4406">
        <v>10.379986020799141</v>
      </c>
      <c r="Y4406">
        <v>0</v>
      </c>
      <c r="Z4406">
        <v>0</v>
      </c>
      <c r="AA4406">
        <v>0</v>
      </c>
      <c r="AB4406">
        <v>4.3974660381286235</v>
      </c>
      <c r="AC4406">
        <v>0</v>
      </c>
      <c r="AD4406">
        <v>0</v>
      </c>
      <c r="AE4406">
        <v>14.777452058927764</v>
      </c>
    </row>
    <row r="4407" spans="1:31" x14ac:dyDescent="0.25">
      <c r="A4407">
        <v>1635872</v>
      </c>
      <c r="B4407">
        <v>1</v>
      </c>
      <c r="C4407" t="s">
        <v>80</v>
      </c>
      <c r="D4407" t="s">
        <v>93</v>
      </c>
      <c r="E4407" t="s">
        <v>178</v>
      </c>
      <c r="F4407" t="s">
        <v>12740</v>
      </c>
      <c r="G4407" t="s">
        <v>1967</v>
      </c>
      <c r="H4407" t="s">
        <v>149</v>
      </c>
      <c r="I4407" t="s">
        <v>135</v>
      </c>
      <c r="J4407" t="s">
        <v>136</v>
      </c>
      <c r="K4407" t="s">
        <v>137</v>
      </c>
      <c r="L4407" t="s">
        <v>12741</v>
      </c>
      <c r="M4407" t="s">
        <v>12742</v>
      </c>
      <c r="N4407">
        <v>4.8194444440000002</v>
      </c>
      <c r="O4407">
        <v>0</v>
      </c>
      <c r="P4407">
        <v>21</v>
      </c>
      <c r="Q4407">
        <v>0</v>
      </c>
      <c r="R4407">
        <v>3</v>
      </c>
      <c r="S4407">
        <v>0</v>
      </c>
      <c r="T4407">
        <v>2</v>
      </c>
      <c r="U4407">
        <v>0</v>
      </c>
      <c r="V4407">
        <v>0</v>
      </c>
      <c r="W4407">
        <v>0</v>
      </c>
      <c r="X4407">
        <v>5.1446214767739189</v>
      </c>
      <c r="Y4407">
        <v>0</v>
      </c>
      <c r="Z4407">
        <v>0.37345030453612771</v>
      </c>
      <c r="AA4407">
        <v>0</v>
      </c>
      <c r="AB4407">
        <v>8.1324954713933334E-2</v>
      </c>
      <c r="AC4407">
        <v>0</v>
      </c>
      <c r="AD4407">
        <v>0</v>
      </c>
      <c r="AE4407">
        <v>5.59939673602398</v>
      </c>
    </row>
    <row r="4408" spans="1:31" x14ac:dyDescent="0.25">
      <c r="A4408">
        <v>1635766</v>
      </c>
      <c r="B4408">
        <v>1</v>
      </c>
      <c r="C4408" t="s">
        <v>81</v>
      </c>
      <c r="D4408" t="s">
        <v>115</v>
      </c>
      <c r="E4408" t="s">
        <v>140</v>
      </c>
      <c r="F4408" t="s">
        <v>12743</v>
      </c>
      <c r="G4408" t="s">
        <v>161</v>
      </c>
      <c r="H4408" t="s">
        <v>134</v>
      </c>
      <c r="I4408" t="s">
        <v>135</v>
      </c>
      <c r="J4408" t="s">
        <v>136</v>
      </c>
      <c r="K4408" t="s">
        <v>137</v>
      </c>
      <c r="L4408" t="s">
        <v>12744</v>
      </c>
      <c r="M4408" t="s">
        <v>12745</v>
      </c>
      <c r="N4408">
        <v>0.52638888800000005</v>
      </c>
      <c r="O4408">
        <v>0</v>
      </c>
      <c r="P4408">
        <v>665</v>
      </c>
      <c r="Q4408">
        <v>18</v>
      </c>
      <c r="R4408">
        <v>214</v>
      </c>
      <c r="S4408">
        <v>3</v>
      </c>
      <c r="T4408">
        <v>42</v>
      </c>
      <c r="U4408">
        <v>1</v>
      </c>
      <c r="V4408">
        <v>0</v>
      </c>
      <c r="W4408">
        <v>0</v>
      </c>
      <c r="X4408">
        <v>38.485550616332162</v>
      </c>
      <c r="Y4408">
        <v>14.932673395106615</v>
      </c>
      <c r="Z4408">
        <v>23.872082050388062</v>
      </c>
      <c r="AA4408">
        <v>2.5734345680538171</v>
      </c>
      <c r="AB4408">
        <v>12.002797634670749</v>
      </c>
      <c r="AC4408">
        <v>22.273774495992996</v>
      </c>
      <c r="AD4408">
        <v>0</v>
      </c>
      <c r="AE4408">
        <v>114.14031276054439</v>
      </c>
    </row>
    <row r="4409" spans="1:31" x14ac:dyDescent="0.25">
      <c r="A4409">
        <v>1635603</v>
      </c>
      <c r="B4409">
        <v>1</v>
      </c>
      <c r="C4409" t="s">
        <v>81</v>
      </c>
      <c r="D4409" t="s">
        <v>127</v>
      </c>
      <c r="E4409" t="s">
        <v>362</v>
      </c>
      <c r="F4409" t="s">
        <v>12746</v>
      </c>
      <c r="G4409" t="s">
        <v>227</v>
      </c>
      <c r="H4409" t="s">
        <v>149</v>
      </c>
      <c r="I4409" t="s">
        <v>135</v>
      </c>
      <c r="J4409" t="s">
        <v>136</v>
      </c>
      <c r="K4409" t="s">
        <v>137</v>
      </c>
      <c r="L4409" t="s">
        <v>12747</v>
      </c>
      <c r="M4409" t="s">
        <v>12748</v>
      </c>
      <c r="N4409">
        <v>0.92249999999999999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35</v>
      </c>
      <c r="U4409">
        <v>0</v>
      </c>
      <c r="V4409">
        <v>1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13.188379251964554</v>
      </c>
      <c r="AC4409">
        <v>0</v>
      </c>
      <c r="AD4409">
        <v>180.00998415236813</v>
      </c>
      <c r="AE4409">
        <v>193.1983634043327</v>
      </c>
    </row>
    <row r="4410" spans="1:31" x14ac:dyDescent="0.25">
      <c r="A4410">
        <v>1635517</v>
      </c>
      <c r="B4410">
        <v>1</v>
      </c>
      <c r="C4410" t="s">
        <v>80</v>
      </c>
      <c r="D4410" t="s">
        <v>94</v>
      </c>
      <c r="E4410" t="s">
        <v>140</v>
      </c>
      <c r="F4410" t="s">
        <v>12749</v>
      </c>
      <c r="G4410" t="s">
        <v>161</v>
      </c>
      <c r="H4410" t="s">
        <v>134</v>
      </c>
      <c r="I4410" t="s">
        <v>135</v>
      </c>
      <c r="J4410" t="s">
        <v>136</v>
      </c>
      <c r="K4410" t="s">
        <v>137</v>
      </c>
      <c r="L4410" t="s">
        <v>12750</v>
      </c>
      <c r="M4410" t="s">
        <v>12751</v>
      </c>
      <c r="N4410">
        <v>6.6972222219999997</v>
      </c>
      <c r="O4410">
        <v>0</v>
      </c>
      <c r="P4410">
        <v>834</v>
      </c>
      <c r="Q4410">
        <v>24</v>
      </c>
      <c r="R4410">
        <v>24</v>
      </c>
      <c r="S4410">
        <v>7</v>
      </c>
      <c r="T4410">
        <v>143</v>
      </c>
      <c r="U4410">
        <v>1</v>
      </c>
      <c r="V4410">
        <v>0</v>
      </c>
      <c r="W4410">
        <v>0</v>
      </c>
      <c r="X4410">
        <v>697.77604635219359</v>
      </c>
      <c r="Y4410">
        <v>76.952827641628531</v>
      </c>
      <c r="Z4410">
        <v>9.9296629657936553</v>
      </c>
      <c r="AA4410">
        <v>557.91421636613666</v>
      </c>
      <c r="AB4410">
        <v>388.54749492816734</v>
      </c>
      <c r="AC4410">
        <v>583.58132121281483</v>
      </c>
      <c r="AD4410">
        <v>0</v>
      </c>
      <c r="AE4410">
        <v>2314.7015694667343</v>
      </c>
    </row>
    <row r="4411" spans="1:31" x14ac:dyDescent="0.25">
      <c r="A4411">
        <v>1635849</v>
      </c>
      <c r="B4411">
        <v>1</v>
      </c>
      <c r="C4411" t="s">
        <v>80</v>
      </c>
      <c r="D4411" t="s">
        <v>100</v>
      </c>
      <c r="E4411" t="s">
        <v>152</v>
      </c>
      <c r="F4411" t="s">
        <v>12752</v>
      </c>
      <c r="G4411" t="s">
        <v>154</v>
      </c>
      <c r="H4411" t="s">
        <v>149</v>
      </c>
      <c r="I4411" t="s">
        <v>135</v>
      </c>
      <c r="J4411" t="s">
        <v>136</v>
      </c>
      <c r="K4411" t="s">
        <v>137</v>
      </c>
      <c r="L4411" t="s">
        <v>12753</v>
      </c>
      <c r="M4411" t="s">
        <v>12754</v>
      </c>
      <c r="N4411">
        <v>1.630833333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0.26207538847956335</v>
      </c>
      <c r="AC4411">
        <v>0</v>
      </c>
      <c r="AD4411">
        <v>0</v>
      </c>
      <c r="AE4411">
        <v>0.26207538847956335</v>
      </c>
    </row>
    <row r="4412" spans="1:31" x14ac:dyDescent="0.25">
      <c r="A4412">
        <v>1636098</v>
      </c>
      <c r="B4412">
        <v>1</v>
      </c>
      <c r="C4412" t="s">
        <v>80</v>
      </c>
      <c r="D4412" t="s">
        <v>104</v>
      </c>
      <c r="E4412" t="s">
        <v>131</v>
      </c>
      <c r="F4412" t="s">
        <v>12755</v>
      </c>
      <c r="G4412" t="s">
        <v>195</v>
      </c>
      <c r="H4412" t="s">
        <v>134</v>
      </c>
      <c r="I4412" t="s">
        <v>135</v>
      </c>
      <c r="J4412" t="s">
        <v>136</v>
      </c>
      <c r="K4412" t="s">
        <v>137</v>
      </c>
      <c r="L4412" t="s">
        <v>12756</v>
      </c>
      <c r="M4412" t="s">
        <v>12757</v>
      </c>
      <c r="N4412">
        <v>2.673611111</v>
      </c>
      <c r="O4412">
        <v>0</v>
      </c>
      <c r="P4412">
        <v>1</v>
      </c>
      <c r="Q4412">
        <v>0</v>
      </c>
      <c r="R4412">
        <v>24</v>
      </c>
      <c r="S4412">
        <v>0</v>
      </c>
      <c r="T4412">
        <v>10</v>
      </c>
      <c r="U4412">
        <v>0</v>
      </c>
      <c r="V4412">
        <v>0</v>
      </c>
      <c r="W4412">
        <v>0</v>
      </c>
      <c r="X4412">
        <v>0.93703815318032513</v>
      </c>
      <c r="Y4412">
        <v>0</v>
      </c>
      <c r="Z4412">
        <v>8.4467723931981933</v>
      </c>
      <c r="AA4412">
        <v>0</v>
      </c>
      <c r="AB4412">
        <v>62.56308298223626</v>
      </c>
      <c r="AC4412">
        <v>0</v>
      </c>
      <c r="AD4412">
        <v>0</v>
      </c>
      <c r="AE4412">
        <v>71.94689352861478</v>
      </c>
    </row>
    <row r="4413" spans="1:31" x14ac:dyDescent="0.25">
      <c r="A4413">
        <v>1635912</v>
      </c>
      <c r="B4413">
        <v>1</v>
      </c>
      <c r="C4413" t="s">
        <v>80</v>
      </c>
      <c r="D4413" t="s">
        <v>96</v>
      </c>
      <c r="E4413" t="s">
        <v>131</v>
      </c>
      <c r="F4413" t="s">
        <v>12758</v>
      </c>
      <c r="G4413" t="s">
        <v>785</v>
      </c>
      <c r="H4413" t="s">
        <v>134</v>
      </c>
      <c r="I4413" t="s">
        <v>135</v>
      </c>
      <c r="J4413" t="s">
        <v>136</v>
      </c>
      <c r="K4413" t="s">
        <v>137</v>
      </c>
      <c r="L4413" t="s">
        <v>12759</v>
      </c>
      <c r="M4413" t="s">
        <v>12760</v>
      </c>
      <c r="N4413">
        <v>3.44</v>
      </c>
      <c r="O4413">
        <v>0</v>
      </c>
      <c r="P4413">
        <v>43</v>
      </c>
      <c r="Q4413">
        <v>0</v>
      </c>
      <c r="R4413">
        <v>0</v>
      </c>
      <c r="S4413">
        <v>0</v>
      </c>
      <c r="T4413">
        <v>3</v>
      </c>
      <c r="U4413">
        <v>0</v>
      </c>
      <c r="V4413">
        <v>0</v>
      </c>
      <c r="W4413">
        <v>0</v>
      </c>
      <c r="X4413">
        <v>2.9271395848986268</v>
      </c>
      <c r="Y4413">
        <v>0</v>
      </c>
      <c r="Z4413">
        <v>0</v>
      </c>
      <c r="AA4413">
        <v>0</v>
      </c>
      <c r="AB4413">
        <v>36.648659268689926</v>
      </c>
      <c r="AC4413">
        <v>0</v>
      </c>
      <c r="AD4413">
        <v>0</v>
      </c>
      <c r="AE4413">
        <v>39.575798853588552</v>
      </c>
    </row>
    <row r="4414" spans="1:31" x14ac:dyDescent="0.25">
      <c r="A4414">
        <v>1635557</v>
      </c>
      <c r="B4414">
        <v>1</v>
      </c>
      <c r="C4414" t="s">
        <v>80</v>
      </c>
      <c r="D4414" t="s">
        <v>110</v>
      </c>
      <c r="E4414" t="s">
        <v>362</v>
      </c>
      <c r="F4414" t="s">
        <v>12761</v>
      </c>
      <c r="G4414" t="s">
        <v>227</v>
      </c>
      <c r="H4414" t="s">
        <v>149</v>
      </c>
      <c r="I4414" t="s">
        <v>135</v>
      </c>
      <c r="J4414" t="s">
        <v>136</v>
      </c>
      <c r="K4414" t="s">
        <v>137</v>
      </c>
      <c r="L4414" t="s">
        <v>12762</v>
      </c>
      <c r="M4414" t="s">
        <v>12763</v>
      </c>
      <c r="N4414">
        <v>1.1525000000000001</v>
      </c>
      <c r="O4414">
        <v>0</v>
      </c>
      <c r="P4414">
        <v>164</v>
      </c>
      <c r="Q4414">
        <v>0</v>
      </c>
      <c r="R4414">
        <v>0</v>
      </c>
      <c r="S4414">
        <v>0</v>
      </c>
      <c r="T4414">
        <v>32</v>
      </c>
      <c r="U4414">
        <v>0</v>
      </c>
      <c r="V4414">
        <v>0</v>
      </c>
      <c r="W4414">
        <v>0</v>
      </c>
      <c r="X4414">
        <v>55.708419355418577</v>
      </c>
      <c r="Y4414">
        <v>0</v>
      </c>
      <c r="Z4414">
        <v>0</v>
      </c>
      <c r="AA4414">
        <v>0</v>
      </c>
      <c r="AB4414">
        <v>28.75069177367774</v>
      </c>
      <c r="AC4414">
        <v>0</v>
      </c>
      <c r="AD4414">
        <v>0</v>
      </c>
      <c r="AE4414">
        <v>84.459111129096314</v>
      </c>
    </row>
    <row r="4415" spans="1:31" x14ac:dyDescent="0.25">
      <c r="A4415">
        <v>1635812</v>
      </c>
      <c r="B4415">
        <v>1</v>
      </c>
      <c r="C4415" t="s">
        <v>81</v>
      </c>
      <c r="D4415" t="s">
        <v>112</v>
      </c>
      <c r="E4415" t="s">
        <v>131</v>
      </c>
      <c r="F4415" t="s">
        <v>12764</v>
      </c>
      <c r="G4415" t="s">
        <v>195</v>
      </c>
      <c r="H4415" t="s">
        <v>134</v>
      </c>
      <c r="I4415" t="s">
        <v>135</v>
      </c>
      <c r="J4415" t="s">
        <v>136</v>
      </c>
      <c r="K4415" t="s">
        <v>137</v>
      </c>
      <c r="L4415" t="s">
        <v>12765</v>
      </c>
      <c r="M4415" t="s">
        <v>12766</v>
      </c>
      <c r="N4415">
        <v>3.369444444</v>
      </c>
      <c r="O4415">
        <v>0</v>
      </c>
      <c r="P4415">
        <v>0</v>
      </c>
      <c r="Q4415">
        <v>1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2.2790285567776332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2.2790285567776332</v>
      </c>
    </row>
    <row r="4416" spans="1:31" x14ac:dyDescent="0.25">
      <c r="A4416">
        <v>1635663</v>
      </c>
      <c r="B4416">
        <v>1</v>
      </c>
      <c r="C4416" t="s">
        <v>80</v>
      </c>
      <c r="D4416" t="s">
        <v>97</v>
      </c>
      <c r="E4416" t="s">
        <v>178</v>
      </c>
      <c r="F4416" t="s">
        <v>12767</v>
      </c>
      <c r="G4416" t="s">
        <v>148</v>
      </c>
      <c r="H4416" t="s">
        <v>149</v>
      </c>
      <c r="I4416" t="s">
        <v>135</v>
      </c>
      <c r="J4416" t="s">
        <v>136</v>
      </c>
      <c r="K4416" t="s">
        <v>143</v>
      </c>
      <c r="L4416" t="s">
        <v>12768</v>
      </c>
      <c r="M4416" t="s">
        <v>12769</v>
      </c>
      <c r="N4416">
        <v>2.2283333330000001</v>
      </c>
      <c r="O4416">
        <v>0</v>
      </c>
      <c r="P4416">
        <v>84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48.55414524130321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48.55414524130321</v>
      </c>
    </row>
    <row r="4417" spans="1:31" x14ac:dyDescent="0.25">
      <c r="A4417">
        <v>1636104</v>
      </c>
      <c r="B4417">
        <v>1</v>
      </c>
      <c r="C4417" t="s">
        <v>80</v>
      </c>
      <c r="D4417" t="s">
        <v>105</v>
      </c>
      <c r="E4417" t="s">
        <v>362</v>
      </c>
      <c r="F4417" t="s">
        <v>12770</v>
      </c>
      <c r="G4417" t="s">
        <v>231</v>
      </c>
      <c r="H4417" t="s">
        <v>149</v>
      </c>
      <c r="I4417" t="s">
        <v>135</v>
      </c>
      <c r="J4417" t="s">
        <v>136</v>
      </c>
      <c r="K4417" t="s">
        <v>137</v>
      </c>
      <c r="L4417" t="s">
        <v>12771</v>
      </c>
      <c r="M4417" t="s">
        <v>12772</v>
      </c>
      <c r="N4417">
        <v>0.447222222</v>
      </c>
      <c r="O4417">
        <v>0</v>
      </c>
      <c r="P4417">
        <v>14</v>
      </c>
      <c r="Q4417">
        <v>0</v>
      </c>
      <c r="R4417">
        <v>0</v>
      </c>
      <c r="S4417">
        <v>0</v>
      </c>
      <c r="T4417">
        <v>4</v>
      </c>
      <c r="U4417">
        <v>0</v>
      </c>
      <c r="V4417">
        <v>0</v>
      </c>
      <c r="W4417">
        <v>0</v>
      </c>
      <c r="X4417">
        <v>2.2041776755240288</v>
      </c>
      <c r="Y4417">
        <v>0</v>
      </c>
      <c r="Z4417">
        <v>0</v>
      </c>
      <c r="AA4417">
        <v>0</v>
      </c>
      <c r="AB4417">
        <v>3.0234268580879999</v>
      </c>
      <c r="AC4417">
        <v>0</v>
      </c>
      <c r="AD4417">
        <v>0</v>
      </c>
      <c r="AE4417">
        <v>5.2276045336120287</v>
      </c>
    </row>
    <row r="4418" spans="1:31" x14ac:dyDescent="0.25">
      <c r="A4418">
        <v>1635975</v>
      </c>
      <c r="B4418">
        <v>1</v>
      </c>
      <c r="C4418" t="s">
        <v>81</v>
      </c>
      <c r="D4418" t="s">
        <v>127</v>
      </c>
      <c r="E4418" t="s">
        <v>204</v>
      </c>
      <c r="F4418" t="s">
        <v>12773</v>
      </c>
      <c r="G4418" t="s">
        <v>161</v>
      </c>
      <c r="H4418" t="s">
        <v>134</v>
      </c>
      <c r="I4418" t="s">
        <v>135</v>
      </c>
      <c r="J4418" t="s">
        <v>136</v>
      </c>
      <c r="K4418" t="s">
        <v>137</v>
      </c>
      <c r="L4418" t="s">
        <v>12774</v>
      </c>
      <c r="M4418" t="s">
        <v>12775</v>
      </c>
      <c r="N4418">
        <v>0.45027777699999999</v>
      </c>
      <c r="O4418">
        <v>0</v>
      </c>
      <c r="P4418">
        <v>137</v>
      </c>
      <c r="Q4418">
        <v>12</v>
      </c>
      <c r="R4418">
        <v>38</v>
      </c>
      <c r="S4418">
        <v>11</v>
      </c>
      <c r="T4418">
        <v>12</v>
      </c>
      <c r="U4418">
        <v>1</v>
      </c>
      <c r="V4418">
        <v>1</v>
      </c>
      <c r="W4418">
        <v>0</v>
      </c>
      <c r="X4418">
        <v>8.536660113301167</v>
      </c>
      <c r="Y4418">
        <v>3.4423352227558257</v>
      </c>
      <c r="Z4418">
        <v>6.7136548797594289</v>
      </c>
      <c r="AA4418">
        <v>41.668820829792367</v>
      </c>
      <c r="AB4418">
        <v>2.4006761057865926</v>
      </c>
      <c r="AC4418">
        <v>46.559692104427292</v>
      </c>
      <c r="AD4418">
        <v>3.9374713034230266</v>
      </c>
      <c r="AE4418">
        <v>113.25931055924571</v>
      </c>
    </row>
    <row r="4419" spans="1:31" x14ac:dyDescent="0.25">
      <c r="A4419">
        <v>1635952</v>
      </c>
      <c r="B4419">
        <v>1</v>
      </c>
      <c r="C4419" t="s">
        <v>80</v>
      </c>
      <c r="D4419" t="s">
        <v>106</v>
      </c>
      <c r="E4419" t="s">
        <v>140</v>
      </c>
      <c r="F4419" t="s">
        <v>10387</v>
      </c>
      <c r="G4419" t="s">
        <v>161</v>
      </c>
      <c r="H4419" t="s">
        <v>134</v>
      </c>
      <c r="I4419" t="s">
        <v>135</v>
      </c>
      <c r="J4419" t="s">
        <v>136</v>
      </c>
      <c r="K4419" t="s">
        <v>137</v>
      </c>
      <c r="L4419" t="s">
        <v>12776</v>
      </c>
      <c r="M4419" t="s">
        <v>12777</v>
      </c>
      <c r="N4419">
        <v>0.34666666600000001</v>
      </c>
      <c r="O4419">
        <v>0</v>
      </c>
      <c r="P4419">
        <v>5351</v>
      </c>
      <c r="Q4419">
        <v>0</v>
      </c>
      <c r="R4419">
        <v>42</v>
      </c>
      <c r="S4419">
        <v>4</v>
      </c>
      <c r="T4419">
        <v>333</v>
      </c>
      <c r="U4419">
        <v>0</v>
      </c>
      <c r="V4419">
        <v>0</v>
      </c>
      <c r="W4419">
        <v>0</v>
      </c>
      <c r="X4419">
        <v>349.64393346278655</v>
      </c>
      <c r="Y4419">
        <v>0</v>
      </c>
      <c r="Z4419">
        <v>6.2104389551776018</v>
      </c>
      <c r="AA4419">
        <v>38.83521242590357</v>
      </c>
      <c r="AB4419">
        <v>149.37880945218876</v>
      </c>
      <c r="AC4419">
        <v>0</v>
      </c>
      <c r="AD4419">
        <v>0</v>
      </c>
      <c r="AE4419">
        <v>544.06839429605657</v>
      </c>
    </row>
    <row r="4420" spans="1:31" x14ac:dyDescent="0.25">
      <c r="A4420">
        <v>1635620</v>
      </c>
      <c r="B4420">
        <v>1</v>
      </c>
      <c r="C4420" t="s">
        <v>81</v>
      </c>
      <c r="D4420" t="s">
        <v>114</v>
      </c>
      <c r="E4420" t="s">
        <v>178</v>
      </c>
      <c r="F4420" t="s">
        <v>12778</v>
      </c>
      <c r="G4420" t="s">
        <v>227</v>
      </c>
      <c r="H4420" t="s">
        <v>149</v>
      </c>
      <c r="I4420" t="s">
        <v>135</v>
      </c>
      <c r="J4420" t="s">
        <v>136</v>
      </c>
      <c r="K4420" t="s">
        <v>137</v>
      </c>
      <c r="L4420" t="s">
        <v>12779</v>
      </c>
      <c r="M4420" t="s">
        <v>12780</v>
      </c>
      <c r="N4420">
        <v>3.3502777770000001</v>
      </c>
      <c r="O4420">
        <v>0</v>
      </c>
      <c r="P4420">
        <v>12</v>
      </c>
      <c r="Q4420">
        <v>0</v>
      </c>
      <c r="R4420">
        <v>1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12.13535186981448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12.13535186981448</v>
      </c>
    </row>
    <row r="4421" spans="1:31" x14ac:dyDescent="0.25">
      <c r="A4421">
        <v>1636144</v>
      </c>
      <c r="B4421">
        <v>1</v>
      </c>
      <c r="C4421" t="s">
        <v>80</v>
      </c>
      <c r="D4421" t="s">
        <v>107</v>
      </c>
      <c r="E4421" t="s">
        <v>152</v>
      </c>
      <c r="F4421" t="s">
        <v>12781</v>
      </c>
      <c r="G4421" t="s">
        <v>154</v>
      </c>
      <c r="H4421" t="s">
        <v>149</v>
      </c>
      <c r="I4421" t="s">
        <v>135</v>
      </c>
      <c r="J4421" t="s">
        <v>136</v>
      </c>
      <c r="K4421" t="s">
        <v>137</v>
      </c>
      <c r="L4421" t="s">
        <v>12782</v>
      </c>
      <c r="M4421" t="s">
        <v>12783</v>
      </c>
      <c r="N4421">
        <v>0.81916666599999999</v>
      </c>
      <c r="O4421">
        <v>0</v>
      </c>
      <c r="P4421">
        <v>2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4.6366181660624985E-2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4.6366181660624985E-2</v>
      </c>
    </row>
    <row r="4422" spans="1:31" x14ac:dyDescent="0.25">
      <c r="A4422">
        <v>1636018</v>
      </c>
      <c r="B4422">
        <v>1</v>
      </c>
      <c r="C4422" t="s">
        <v>80</v>
      </c>
      <c r="D4422" t="s">
        <v>88</v>
      </c>
      <c r="E4422" t="s">
        <v>152</v>
      </c>
      <c r="F4422" t="s">
        <v>12784</v>
      </c>
      <c r="G4422" t="s">
        <v>507</v>
      </c>
      <c r="H4422" t="s">
        <v>149</v>
      </c>
      <c r="I4422" t="s">
        <v>135</v>
      </c>
      <c r="J4422" t="s">
        <v>136</v>
      </c>
      <c r="K4422" t="s">
        <v>137</v>
      </c>
      <c r="L4422" t="s">
        <v>12785</v>
      </c>
      <c r="M4422" t="s">
        <v>12786</v>
      </c>
      <c r="N4422">
        <v>1.5947222219999999</v>
      </c>
      <c r="O4422">
        <v>0</v>
      </c>
      <c r="P4422">
        <v>1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0.28173598541179556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0.28173598541179556</v>
      </c>
    </row>
    <row r="4423" spans="1:31" x14ac:dyDescent="0.25">
      <c r="A4423">
        <v>1635577</v>
      </c>
      <c r="B4423">
        <v>1</v>
      </c>
      <c r="C4423" t="s">
        <v>80</v>
      </c>
      <c r="D4423" t="s">
        <v>82</v>
      </c>
      <c r="E4423" t="s">
        <v>146</v>
      </c>
      <c r="F4423" t="s">
        <v>1096</v>
      </c>
      <c r="G4423" t="s">
        <v>148</v>
      </c>
      <c r="H4423" t="s">
        <v>149</v>
      </c>
      <c r="I4423" t="s">
        <v>135</v>
      </c>
      <c r="J4423" t="s">
        <v>136</v>
      </c>
      <c r="K4423" t="s">
        <v>143</v>
      </c>
      <c r="L4423" t="s">
        <v>12787</v>
      </c>
      <c r="M4423" t="s">
        <v>12788</v>
      </c>
      <c r="N4423">
        <v>6.801388888</v>
      </c>
      <c r="O4423">
        <v>0</v>
      </c>
      <c r="P4423">
        <v>1044</v>
      </c>
      <c r="Q4423">
        <v>0</v>
      </c>
      <c r="R4423">
        <v>0</v>
      </c>
      <c r="S4423">
        <v>0</v>
      </c>
      <c r="T4423">
        <v>58</v>
      </c>
      <c r="U4423">
        <v>0</v>
      </c>
      <c r="V4423">
        <v>0</v>
      </c>
      <c r="W4423">
        <v>0</v>
      </c>
      <c r="X4423">
        <v>2383.6176020408129</v>
      </c>
      <c r="Y4423">
        <v>0</v>
      </c>
      <c r="Z4423">
        <v>0</v>
      </c>
      <c r="AA4423">
        <v>0</v>
      </c>
      <c r="AB4423">
        <v>233.51518295093146</v>
      </c>
      <c r="AC4423">
        <v>0</v>
      </c>
      <c r="AD4423">
        <v>0</v>
      </c>
      <c r="AE4423">
        <v>2617.1327849917443</v>
      </c>
    </row>
    <row r="4424" spans="1:31" x14ac:dyDescent="0.25">
      <c r="A4424">
        <v>1636124</v>
      </c>
      <c r="B4424">
        <v>1</v>
      </c>
      <c r="C4424" t="s">
        <v>80</v>
      </c>
      <c r="D4424" t="s">
        <v>94</v>
      </c>
      <c r="E4424" t="s">
        <v>146</v>
      </c>
      <c r="F4424" t="s">
        <v>12789</v>
      </c>
      <c r="G4424" t="s">
        <v>260</v>
      </c>
      <c r="H4424" t="s">
        <v>149</v>
      </c>
      <c r="I4424" t="s">
        <v>135</v>
      </c>
      <c r="J4424" t="s">
        <v>136</v>
      </c>
      <c r="K4424" t="s">
        <v>137</v>
      </c>
      <c r="L4424" t="s">
        <v>12790</v>
      </c>
      <c r="M4424" t="s">
        <v>12791</v>
      </c>
      <c r="N4424">
        <v>1.3905555549999999</v>
      </c>
      <c r="O4424">
        <v>0</v>
      </c>
      <c r="P4424">
        <v>755</v>
      </c>
      <c r="Q4424">
        <v>0</v>
      </c>
      <c r="R4424">
        <v>0</v>
      </c>
      <c r="S4424">
        <v>0</v>
      </c>
      <c r="T4424">
        <v>62</v>
      </c>
      <c r="U4424">
        <v>0</v>
      </c>
      <c r="V4424">
        <v>0</v>
      </c>
      <c r="W4424">
        <v>0</v>
      </c>
      <c r="X4424">
        <v>331.85354162812718</v>
      </c>
      <c r="Y4424">
        <v>0</v>
      </c>
      <c r="Z4424">
        <v>0</v>
      </c>
      <c r="AA4424">
        <v>0</v>
      </c>
      <c r="AB4424">
        <v>70.971079952282153</v>
      </c>
      <c r="AC4424">
        <v>0</v>
      </c>
      <c r="AD4424">
        <v>0</v>
      </c>
      <c r="AE4424">
        <v>402.82462158040931</v>
      </c>
    </row>
    <row r="4425" spans="1:31" x14ac:dyDescent="0.25">
      <c r="A4425">
        <v>1636181</v>
      </c>
      <c r="B4425">
        <v>1</v>
      </c>
      <c r="C4425" t="s">
        <v>81</v>
      </c>
      <c r="D4425" t="s">
        <v>120</v>
      </c>
      <c r="E4425" t="s">
        <v>152</v>
      </c>
      <c r="F4425" t="s">
        <v>12792</v>
      </c>
      <c r="G4425" t="s">
        <v>154</v>
      </c>
      <c r="H4425" t="s">
        <v>149</v>
      </c>
      <c r="I4425" t="s">
        <v>135</v>
      </c>
      <c r="J4425" t="s">
        <v>136</v>
      </c>
      <c r="K4425" t="s">
        <v>137</v>
      </c>
      <c r="L4425" t="s">
        <v>12793</v>
      </c>
      <c r="M4425" t="s">
        <v>12794</v>
      </c>
      <c r="N4425">
        <v>0.98111111100000004</v>
      </c>
      <c r="O4425">
        <v>0</v>
      </c>
      <c r="P4425">
        <v>1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0.19751830788635641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0.19751830788635641</v>
      </c>
    </row>
    <row r="4426" spans="1:31" x14ac:dyDescent="0.25">
      <c r="A4426">
        <v>1635826</v>
      </c>
      <c r="B4426">
        <v>1</v>
      </c>
      <c r="C4426" t="s">
        <v>80</v>
      </c>
      <c r="D4426" t="s">
        <v>97</v>
      </c>
      <c r="E4426" t="s">
        <v>178</v>
      </c>
      <c r="F4426" t="s">
        <v>12795</v>
      </c>
      <c r="G4426" t="s">
        <v>227</v>
      </c>
      <c r="H4426" t="s">
        <v>149</v>
      </c>
      <c r="I4426" t="s">
        <v>135</v>
      </c>
      <c r="J4426" t="s">
        <v>136</v>
      </c>
      <c r="K4426" t="s">
        <v>137</v>
      </c>
      <c r="L4426" t="s">
        <v>12796</v>
      </c>
      <c r="M4426" t="s">
        <v>12797</v>
      </c>
      <c r="N4426">
        <v>1.9694444440000001</v>
      </c>
      <c r="O4426">
        <v>0</v>
      </c>
      <c r="P4426">
        <v>52</v>
      </c>
      <c r="Q4426">
        <v>0</v>
      </c>
      <c r="R4426">
        <v>10</v>
      </c>
      <c r="S4426">
        <v>0</v>
      </c>
      <c r="T4426">
        <v>3</v>
      </c>
      <c r="U4426">
        <v>0</v>
      </c>
      <c r="V4426">
        <v>0</v>
      </c>
      <c r="W4426">
        <v>0</v>
      </c>
      <c r="X4426">
        <v>36.435437260947609</v>
      </c>
      <c r="Y4426">
        <v>0</v>
      </c>
      <c r="Z4426">
        <v>2.9291655874742957</v>
      </c>
      <c r="AA4426">
        <v>0</v>
      </c>
      <c r="AB4426">
        <v>6.2128169892391116E-2</v>
      </c>
      <c r="AC4426">
        <v>0</v>
      </c>
      <c r="AD4426">
        <v>0</v>
      </c>
      <c r="AE4426">
        <v>39.426731018314292</v>
      </c>
    </row>
    <row r="4427" spans="1:31" x14ac:dyDescent="0.25">
      <c r="A4427">
        <v>1635640</v>
      </c>
      <c r="B4427">
        <v>1</v>
      </c>
      <c r="C4427" t="s">
        <v>80</v>
      </c>
      <c r="D4427" t="s">
        <v>85</v>
      </c>
      <c r="E4427" t="s">
        <v>152</v>
      </c>
      <c r="F4427" t="s">
        <v>12798</v>
      </c>
      <c r="G4427" t="s">
        <v>154</v>
      </c>
      <c r="H4427" t="s">
        <v>149</v>
      </c>
      <c r="I4427" t="s">
        <v>135</v>
      </c>
      <c r="J4427" t="s">
        <v>136</v>
      </c>
      <c r="K4427" t="s">
        <v>137</v>
      </c>
      <c r="L4427" t="s">
        <v>12799</v>
      </c>
      <c r="M4427" t="s">
        <v>12800</v>
      </c>
      <c r="N4427">
        <v>1.274444444</v>
      </c>
      <c r="O4427">
        <v>0</v>
      </c>
      <c r="P4427">
        <v>11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3.187390357610087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3.187390357610087</v>
      </c>
    </row>
    <row r="4428" spans="1:31" x14ac:dyDescent="0.25">
      <c r="A4428">
        <v>1635540</v>
      </c>
      <c r="B4428">
        <v>1</v>
      </c>
      <c r="C4428" t="s">
        <v>80</v>
      </c>
      <c r="D4428" t="s">
        <v>97</v>
      </c>
      <c r="E4428" t="s">
        <v>131</v>
      </c>
      <c r="F4428" t="s">
        <v>12801</v>
      </c>
      <c r="G4428" t="s">
        <v>195</v>
      </c>
      <c r="H4428" t="s">
        <v>134</v>
      </c>
      <c r="I4428" t="s">
        <v>135</v>
      </c>
      <c r="J4428" t="s">
        <v>136</v>
      </c>
      <c r="K4428" t="s">
        <v>137</v>
      </c>
      <c r="L4428" t="s">
        <v>12802</v>
      </c>
      <c r="M4428" t="s">
        <v>12803</v>
      </c>
      <c r="N4428">
        <v>2.4619444439999998</v>
      </c>
      <c r="O4428">
        <v>0</v>
      </c>
      <c r="P4428">
        <v>25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23.392413198412406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23.392413198412406</v>
      </c>
    </row>
    <row r="4429" spans="1:31" x14ac:dyDescent="0.25">
      <c r="A4429">
        <v>1635683</v>
      </c>
      <c r="B4429">
        <v>1</v>
      </c>
      <c r="C4429" t="s">
        <v>80</v>
      </c>
      <c r="D4429" t="s">
        <v>96</v>
      </c>
      <c r="E4429" t="s">
        <v>362</v>
      </c>
      <c r="F4429" t="s">
        <v>12804</v>
      </c>
      <c r="G4429" t="s">
        <v>180</v>
      </c>
      <c r="H4429" t="s">
        <v>149</v>
      </c>
      <c r="I4429" t="s">
        <v>135</v>
      </c>
      <c r="J4429" t="s">
        <v>136</v>
      </c>
      <c r="K4429" t="s">
        <v>137</v>
      </c>
      <c r="L4429" t="s">
        <v>12805</v>
      </c>
      <c r="M4429" t="s">
        <v>12806</v>
      </c>
      <c r="N4429">
        <v>2.8424999999999998</v>
      </c>
      <c r="O4429">
        <v>0</v>
      </c>
      <c r="P4429">
        <v>7</v>
      </c>
      <c r="Q4429">
        <v>0</v>
      </c>
      <c r="R4429">
        <v>0</v>
      </c>
      <c r="S4429">
        <v>0</v>
      </c>
      <c r="T4429">
        <v>1</v>
      </c>
      <c r="U4429">
        <v>0</v>
      </c>
      <c r="V4429">
        <v>0</v>
      </c>
      <c r="W4429">
        <v>0</v>
      </c>
      <c r="X4429">
        <v>8.5678084325215451</v>
      </c>
      <c r="Y4429">
        <v>0</v>
      </c>
      <c r="Z4429">
        <v>0</v>
      </c>
      <c r="AA4429">
        <v>0</v>
      </c>
      <c r="AB4429">
        <v>94.900429881737722</v>
      </c>
      <c r="AC4429">
        <v>0</v>
      </c>
      <c r="AD4429">
        <v>0</v>
      </c>
      <c r="AE4429">
        <v>103.46823831425927</v>
      </c>
    </row>
    <row r="4430" spans="1:31" x14ac:dyDescent="0.25">
      <c r="A4430">
        <v>1635832</v>
      </c>
      <c r="B4430">
        <v>1</v>
      </c>
      <c r="C4430" t="s">
        <v>81</v>
      </c>
      <c r="D4430" t="s">
        <v>128</v>
      </c>
      <c r="E4430" t="s">
        <v>178</v>
      </c>
      <c r="F4430" t="s">
        <v>12807</v>
      </c>
      <c r="G4430" t="s">
        <v>227</v>
      </c>
      <c r="H4430" t="s">
        <v>149</v>
      </c>
      <c r="I4430" t="s">
        <v>135</v>
      </c>
      <c r="J4430" t="s">
        <v>136</v>
      </c>
      <c r="K4430" t="s">
        <v>137</v>
      </c>
      <c r="L4430" t="s">
        <v>12808</v>
      </c>
      <c r="M4430" t="s">
        <v>12809</v>
      </c>
      <c r="N4430">
        <v>4.5133333330000003</v>
      </c>
      <c r="O4430">
        <v>0</v>
      </c>
      <c r="P4430">
        <v>46</v>
      </c>
      <c r="Q4430">
        <v>0</v>
      </c>
      <c r="R4430">
        <v>0</v>
      </c>
      <c r="S4430">
        <v>0</v>
      </c>
      <c r="T4430">
        <v>5</v>
      </c>
      <c r="U4430">
        <v>0</v>
      </c>
      <c r="V4430">
        <v>0</v>
      </c>
      <c r="W4430">
        <v>0</v>
      </c>
      <c r="X4430">
        <v>40.987456257063705</v>
      </c>
      <c r="Y4430">
        <v>0</v>
      </c>
      <c r="Z4430">
        <v>0</v>
      </c>
      <c r="AA4430">
        <v>0</v>
      </c>
      <c r="AB4430">
        <v>12.666005591853322</v>
      </c>
      <c r="AC4430">
        <v>0</v>
      </c>
      <c r="AD4430">
        <v>0</v>
      </c>
      <c r="AE4430">
        <v>53.653461848917026</v>
      </c>
    </row>
    <row r="4431" spans="1:31" x14ac:dyDescent="0.25">
      <c r="A4431">
        <v>1635892</v>
      </c>
      <c r="B4431">
        <v>1</v>
      </c>
      <c r="C4431" t="s">
        <v>80</v>
      </c>
      <c r="D4431" t="s">
        <v>100</v>
      </c>
      <c r="E4431" t="s">
        <v>152</v>
      </c>
      <c r="F4431" t="s">
        <v>12810</v>
      </c>
      <c r="G4431" t="s">
        <v>172</v>
      </c>
      <c r="H4431" t="s">
        <v>149</v>
      </c>
      <c r="I4431" t="s">
        <v>135</v>
      </c>
      <c r="J4431" t="s">
        <v>136</v>
      </c>
      <c r="K4431" t="s">
        <v>137</v>
      </c>
      <c r="L4431" t="s">
        <v>12811</v>
      </c>
      <c r="M4431" t="s">
        <v>12812</v>
      </c>
      <c r="N4431">
        <v>3.8511111109999998</v>
      </c>
      <c r="O4431">
        <v>0</v>
      </c>
      <c r="P4431">
        <v>3</v>
      </c>
      <c r="Q4431">
        <v>0</v>
      </c>
      <c r="R4431">
        <v>0</v>
      </c>
      <c r="S4431">
        <v>0</v>
      </c>
      <c r="T4431">
        <v>1</v>
      </c>
      <c r="U4431">
        <v>0</v>
      </c>
      <c r="V4431">
        <v>0</v>
      </c>
      <c r="W4431">
        <v>0</v>
      </c>
      <c r="X4431">
        <v>2.6702901173196114</v>
      </c>
      <c r="Y4431">
        <v>0</v>
      </c>
      <c r="Z4431">
        <v>0</v>
      </c>
      <c r="AA4431">
        <v>0</v>
      </c>
      <c r="AB4431">
        <v>7.4165655529801331</v>
      </c>
      <c r="AC4431">
        <v>0</v>
      </c>
      <c r="AD4431">
        <v>0</v>
      </c>
      <c r="AE4431">
        <v>10.086855670299745</v>
      </c>
    </row>
    <row r="4432" spans="1:31" x14ac:dyDescent="0.25">
      <c r="A4432">
        <v>1635583</v>
      </c>
      <c r="B4432">
        <v>1</v>
      </c>
      <c r="C4432" t="s">
        <v>80</v>
      </c>
      <c r="D4432" t="s">
        <v>94</v>
      </c>
      <c r="E4432" t="s">
        <v>140</v>
      </c>
      <c r="F4432" t="s">
        <v>12813</v>
      </c>
      <c r="G4432" t="s">
        <v>161</v>
      </c>
      <c r="H4432" t="s">
        <v>134</v>
      </c>
      <c r="I4432" t="s">
        <v>135</v>
      </c>
      <c r="J4432" t="s">
        <v>136</v>
      </c>
      <c r="K4432" t="s">
        <v>137</v>
      </c>
      <c r="L4432" t="s">
        <v>12814</v>
      </c>
      <c r="M4432" t="s">
        <v>12815</v>
      </c>
      <c r="N4432">
        <v>1.723333333</v>
      </c>
      <c r="O4432">
        <v>0</v>
      </c>
      <c r="P4432">
        <v>542</v>
      </c>
      <c r="Q4432">
        <v>0</v>
      </c>
      <c r="R4432">
        <v>4</v>
      </c>
      <c r="S4432">
        <v>0</v>
      </c>
      <c r="T4432">
        <v>121</v>
      </c>
      <c r="U4432">
        <v>1</v>
      </c>
      <c r="V4432">
        <v>0</v>
      </c>
      <c r="W4432">
        <v>0</v>
      </c>
      <c r="X4432">
        <v>160.92499326821707</v>
      </c>
      <c r="Y4432">
        <v>0</v>
      </c>
      <c r="Z4432">
        <v>1.8223154189428967</v>
      </c>
      <c r="AA4432">
        <v>0</v>
      </c>
      <c r="AB4432">
        <v>133.99475103127884</v>
      </c>
      <c r="AC4432">
        <v>9.345405586529461</v>
      </c>
      <c r="AD4432">
        <v>0</v>
      </c>
      <c r="AE4432">
        <v>306.08746530496825</v>
      </c>
    </row>
    <row r="4433" spans="1:31" x14ac:dyDescent="0.25">
      <c r="A4433">
        <v>1636015</v>
      </c>
      <c r="B4433">
        <v>1</v>
      </c>
      <c r="C4433" t="s">
        <v>80</v>
      </c>
      <c r="D4433" t="s">
        <v>97</v>
      </c>
      <c r="E4433" t="s">
        <v>152</v>
      </c>
      <c r="F4433" t="s">
        <v>9946</v>
      </c>
      <c r="G4433" t="s">
        <v>168</v>
      </c>
      <c r="H4433" t="s">
        <v>149</v>
      </c>
      <c r="I4433" t="s">
        <v>135</v>
      </c>
      <c r="J4433" t="s">
        <v>136</v>
      </c>
      <c r="K4433" t="s">
        <v>137</v>
      </c>
      <c r="L4433" t="s">
        <v>12816</v>
      </c>
      <c r="M4433" t="s">
        <v>12817</v>
      </c>
      <c r="N4433">
        <v>4.1025</v>
      </c>
      <c r="O4433">
        <v>0</v>
      </c>
      <c r="P4433">
        <v>1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5.5119386136374091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5.5119386136374091</v>
      </c>
    </row>
    <row r="4434" spans="1:31" x14ac:dyDescent="0.25">
      <c r="A4434">
        <v>1635869</v>
      </c>
      <c r="B4434">
        <v>1</v>
      </c>
      <c r="C4434" t="s">
        <v>80</v>
      </c>
      <c r="D4434" t="s">
        <v>104</v>
      </c>
      <c r="E4434" t="s">
        <v>152</v>
      </c>
      <c r="F4434" t="s">
        <v>3417</v>
      </c>
      <c r="G4434" t="s">
        <v>154</v>
      </c>
      <c r="H4434" t="s">
        <v>149</v>
      </c>
      <c r="I4434" t="s">
        <v>135</v>
      </c>
      <c r="J4434" t="s">
        <v>136</v>
      </c>
      <c r="K4434" t="s">
        <v>137</v>
      </c>
      <c r="L4434" t="s">
        <v>12818</v>
      </c>
      <c r="M4434" t="s">
        <v>12819</v>
      </c>
      <c r="N4434">
        <v>4.6399999999999997</v>
      </c>
      <c r="O4434">
        <v>0</v>
      </c>
      <c r="P4434">
        <v>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0.89336804598959729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0.89336804598959729</v>
      </c>
    </row>
    <row r="4435" spans="1:31" x14ac:dyDescent="0.25">
      <c r="A4435">
        <v>1635746</v>
      </c>
      <c r="B4435">
        <v>1</v>
      </c>
      <c r="C4435" t="s">
        <v>80</v>
      </c>
      <c r="D4435" t="s">
        <v>96</v>
      </c>
      <c r="E4435" t="s">
        <v>152</v>
      </c>
      <c r="F4435" t="s">
        <v>12820</v>
      </c>
      <c r="G4435" t="s">
        <v>154</v>
      </c>
      <c r="H4435" t="s">
        <v>149</v>
      </c>
      <c r="I4435" t="s">
        <v>135</v>
      </c>
      <c r="J4435" t="s">
        <v>136</v>
      </c>
      <c r="K4435" t="s">
        <v>137</v>
      </c>
      <c r="L4435" t="s">
        <v>12821</v>
      </c>
      <c r="M4435" t="s">
        <v>12822</v>
      </c>
      <c r="N4435">
        <v>2.4002777769999999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</row>
    <row r="4436" spans="1:31" x14ac:dyDescent="0.25">
      <c r="A4436">
        <v>1635520</v>
      </c>
      <c r="B4436">
        <v>1</v>
      </c>
      <c r="C4436" t="s">
        <v>80</v>
      </c>
      <c r="D4436" t="s">
        <v>97</v>
      </c>
      <c r="E4436" t="s">
        <v>204</v>
      </c>
      <c r="F4436" t="s">
        <v>12823</v>
      </c>
      <c r="G4436" t="s">
        <v>161</v>
      </c>
      <c r="H4436" t="s">
        <v>134</v>
      </c>
      <c r="I4436" t="s">
        <v>135</v>
      </c>
      <c r="J4436" t="s">
        <v>136</v>
      </c>
      <c r="K4436" t="s">
        <v>137</v>
      </c>
      <c r="L4436" t="s">
        <v>12824</v>
      </c>
      <c r="M4436" t="s">
        <v>12825</v>
      </c>
      <c r="N4436">
        <v>1.1983333329999999</v>
      </c>
      <c r="O4436">
        <v>4</v>
      </c>
      <c r="P4436">
        <v>743</v>
      </c>
      <c r="Q4436">
        <v>4</v>
      </c>
      <c r="R4436">
        <v>104</v>
      </c>
      <c r="S4436">
        <v>5</v>
      </c>
      <c r="T4436">
        <v>122</v>
      </c>
      <c r="U4436">
        <v>0</v>
      </c>
      <c r="V4436">
        <v>0</v>
      </c>
      <c r="W4436">
        <v>11.934718492514712</v>
      </c>
      <c r="X4436">
        <v>440.27756179482884</v>
      </c>
      <c r="Y4436">
        <v>3.4632364342296906</v>
      </c>
      <c r="Z4436">
        <v>48.145482369717243</v>
      </c>
      <c r="AA4436">
        <v>94.142008018216075</v>
      </c>
      <c r="AB4436">
        <v>139.11993628760985</v>
      </c>
      <c r="AC4436">
        <v>0</v>
      </c>
      <c r="AD4436">
        <v>0</v>
      </c>
      <c r="AE4436">
        <v>737.08294339711642</v>
      </c>
    </row>
    <row r="4437" spans="1:31" x14ac:dyDescent="0.25">
      <c r="A4437">
        <v>1635852</v>
      </c>
      <c r="B4437">
        <v>1</v>
      </c>
      <c r="C4437" t="s">
        <v>81</v>
      </c>
      <c r="D4437" t="s">
        <v>112</v>
      </c>
      <c r="E4437" t="s">
        <v>152</v>
      </c>
      <c r="F4437" t="s">
        <v>12826</v>
      </c>
      <c r="G4437" t="s">
        <v>154</v>
      </c>
      <c r="H4437" t="s">
        <v>149</v>
      </c>
      <c r="I4437" t="s">
        <v>135</v>
      </c>
      <c r="J4437" t="s">
        <v>136</v>
      </c>
      <c r="K4437" t="s">
        <v>137</v>
      </c>
      <c r="L4437" t="s">
        <v>12827</v>
      </c>
      <c r="M4437" t="s">
        <v>12828</v>
      </c>
      <c r="N4437">
        <v>2.3563888880000001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0.35505563918046568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0.35505563918046568</v>
      </c>
    </row>
    <row r="4438" spans="1:31" x14ac:dyDescent="0.25">
      <c r="A4438">
        <v>1636055</v>
      </c>
      <c r="B4438">
        <v>1</v>
      </c>
      <c r="C4438" t="s">
        <v>80</v>
      </c>
      <c r="D4438" t="s">
        <v>105</v>
      </c>
      <c r="E4438" t="s">
        <v>146</v>
      </c>
      <c r="F4438" t="s">
        <v>12829</v>
      </c>
      <c r="G4438" t="s">
        <v>260</v>
      </c>
      <c r="H4438" t="s">
        <v>149</v>
      </c>
      <c r="I4438" t="s">
        <v>135</v>
      </c>
      <c r="J4438" t="s">
        <v>136</v>
      </c>
      <c r="K4438" t="s">
        <v>137</v>
      </c>
      <c r="L4438" t="s">
        <v>12830</v>
      </c>
      <c r="M4438" t="s">
        <v>12831</v>
      </c>
      <c r="N4438">
        <v>1.494722222</v>
      </c>
      <c r="O4438">
        <v>0</v>
      </c>
      <c r="P4438">
        <v>186</v>
      </c>
      <c r="Q4438">
        <v>0</v>
      </c>
      <c r="R4438">
        <v>0</v>
      </c>
      <c r="S4438">
        <v>0</v>
      </c>
      <c r="T4438">
        <v>14</v>
      </c>
      <c r="U4438">
        <v>0</v>
      </c>
      <c r="V4438">
        <v>1</v>
      </c>
      <c r="W4438">
        <v>0</v>
      </c>
      <c r="X4438">
        <v>107.3443817686522</v>
      </c>
      <c r="Y4438">
        <v>0</v>
      </c>
      <c r="Z4438">
        <v>0</v>
      </c>
      <c r="AA4438">
        <v>0</v>
      </c>
      <c r="AB4438">
        <v>29.71329931144021</v>
      </c>
      <c r="AC4438">
        <v>0</v>
      </c>
      <c r="AD4438">
        <v>142.5992724651984</v>
      </c>
      <c r="AE4438">
        <v>279.65695354529078</v>
      </c>
    </row>
    <row r="4439" spans="1:31" x14ac:dyDescent="0.25">
      <c r="A4439">
        <v>1635514</v>
      </c>
      <c r="B4439">
        <v>1</v>
      </c>
      <c r="C4439" t="s">
        <v>80</v>
      </c>
      <c r="D4439" t="s">
        <v>100</v>
      </c>
      <c r="E4439" t="s">
        <v>204</v>
      </c>
      <c r="F4439" t="s">
        <v>797</v>
      </c>
      <c r="G4439" t="s">
        <v>161</v>
      </c>
      <c r="H4439" t="s">
        <v>134</v>
      </c>
      <c r="I4439" t="s">
        <v>135</v>
      </c>
      <c r="J4439" t="s">
        <v>136</v>
      </c>
      <c r="K4439" t="s">
        <v>137</v>
      </c>
      <c r="L4439" t="s">
        <v>12832</v>
      </c>
      <c r="M4439" t="s">
        <v>12833</v>
      </c>
      <c r="N4439">
        <v>2.3347222219999999</v>
      </c>
      <c r="O4439">
        <v>0</v>
      </c>
      <c r="P4439">
        <v>0</v>
      </c>
      <c r="Q4439">
        <v>16</v>
      </c>
      <c r="R4439">
        <v>73</v>
      </c>
      <c r="S4439">
        <v>1</v>
      </c>
      <c r="T4439">
        <v>5</v>
      </c>
      <c r="U4439">
        <v>0</v>
      </c>
      <c r="V4439">
        <v>0</v>
      </c>
      <c r="W4439">
        <v>0</v>
      </c>
      <c r="X4439">
        <v>0</v>
      </c>
      <c r="Y4439">
        <v>24.84845823595715</v>
      </c>
      <c r="Z4439">
        <v>212.72075569842639</v>
      </c>
      <c r="AA4439">
        <v>3.6409049136568337</v>
      </c>
      <c r="AB4439">
        <v>13.011498199614149</v>
      </c>
      <c r="AC4439">
        <v>0</v>
      </c>
      <c r="AD4439">
        <v>0</v>
      </c>
      <c r="AE4439">
        <v>254.22161704765452</v>
      </c>
    </row>
    <row r="4440" spans="1:31" x14ac:dyDescent="0.25">
      <c r="A4440">
        <v>1636101</v>
      </c>
      <c r="B4440">
        <v>1</v>
      </c>
      <c r="C4440" t="s">
        <v>80</v>
      </c>
      <c r="D4440" t="s">
        <v>83</v>
      </c>
      <c r="E4440" t="s">
        <v>152</v>
      </c>
      <c r="F4440" t="s">
        <v>12834</v>
      </c>
      <c r="G4440" t="s">
        <v>172</v>
      </c>
      <c r="H4440" t="s">
        <v>149</v>
      </c>
      <c r="I4440" t="s">
        <v>135</v>
      </c>
      <c r="J4440" t="s">
        <v>136</v>
      </c>
      <c r="K4440" t="s">
        <v>137</v>
      </c>
      <c r="L4440" t="s">
        <v>12835</v>
      </c>
      <c r="M4440" t="s">
        <v>12836</v>
      </c>
      <c r="N4440">
        <v>0.87472222200000005</v>
      </c>
      <c r="O4440">
        <v>0</v>
      </c>
      <c r="P4440">
        <v>16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4.6217495836688505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4.6217495836688505</v>
      </c>
    </row>
    <row r="4441" spans="1:31" x14ac:dyDescent="0.25">
      <c r="A4441">
        <v>1635660</v>
      </c>
      <c r="B4441">
        <v>1</v>
      </c>
      <c r="C4441" t="s">
        <v>80</v>
      </c>
      <c r="D4441" t="s">
        <v>109</v>
      </c>
      <c r="E4441" t="s">
        <v>178</v>
      </c>
      <c r="F4441" t="s">
        <v>12837</v>
      </c>
      <c r="G4441" t="s">
        <v>675</v>
      </c>
      <c r="H4441" t="s">
        <v>149</v>
      </c>
      <c r="I4441" t="s">
        <v>135</v>
      </c>
      <c r="J4441" t="s">
        <v>136</v>
      </c>
      <c r="K4441" t="s">
        <v>137</v>
      </c>
      <c r="L4441" t="s">
        <v>12838</v>
      </c>
      <c r="M4441" t="s">
        <v>12839</v>
      </c>
      <c r="N4441">
        <v>0.70750000000000002</v>
      </c>
      <c r="O4441">
        <v>0</v>
      </c>
      <c r="P4441">
        <v>46</v>
      </c>
      <c r="Q4441">
        <v>0</v>
      </c>
      <c r="R4441">
        <v>2</v>
      </c>
      <c r="S4441">
        <v>0</v>
      </c>
      <c r="T4441">
        <v>14</v>
      </c>
      <c r="U4441">
        <v>0</v>
      </c>
      <c r="V4441">
        <v>0</v>
      </c>
      <c r="W4441">
        <v>0</v>
      </c>
      <c r="X4441">
        <v>3.7748892262430962</v>
      </c>
      <c r="Y4441">
        <v>0</v>
      </c>
      <c r="Z4441">
        <v>1.6108575516094444E-3</v>
      </c>
      <c r="AA4441">
        <v>0</v>
      </c>
      <c r="AB4441">
        <v>1.2965456751483004</v>
      </c>
      <c r="AC4441">
        <v>0</v>
      </c>
      <c r="AD4441">
        <v>0</v>
      </c>
      <c r="AE4441">
        <v>5.0730457589430067</v>
      </c>
    </row>
    <row r="4442" spans="1:31" x14ac:dyDescent="0.25">
      <c r="A4442">
        <v>1636201</v>
      </c>
      <c r="B4442">
        <v>1</v>
      </c>
      <c r="C4442" t="s">
        <v>81</v>
      </c>
      <c r="D4442" t="s">
        <v>118</v>
      </c>
      <c r="E4442" t="s">
        <v>152</v>
      </c>
      <c r="F4442" t="s">
        <v>12840</v>
      </c>
      <c r="G4442" t="s">
        <v>154</v>
      </c>
      <c r="H4442" t="s">
        <v>149</v>
      </c>
      <c r="I4442" t="s">
        <v>135</v>
      </c>
      <c r="J4442" t="s">
        <v>136</v>
      </c>
      <c r="K4442" t="s">
        <v>137</v>
      </c>
      <c r="L4442" t="s">
        <v>12841</v>
      </c>
      <c r="M4442" t="s">
        <v>12842</v>
      </c>
      <c r="N4442">
        <v>1.1922222220000001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7.9728655911631668E-2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7.9728655911631668E-2</v>
      </c>
    </row>
    <row r="4443" spans="1:31" x14ac:dyDescent="0.25">
      <c r="A4443">
        <v>1635955</v>
      </c>
      <c r="B4443">
        <v>1</v>
      </c>
      <c r="C4443" t="s">
        <v>80</v>
      </c>
      <c r="D4443" t="s">
        <v>100</v>
      </c>
      <c r="E4443" t="s">
        <v>152</v>
      </c>
      <c r="F4443" t="s">
        <v>12843</v>
      </c>
      <c r="G4443" t="s">
        <v>154</v>
      </c>
      <c r="H4443" t="s">
        <v>149</v>
      </c>
      <c r="I4443" t="s">
        <v>135</v>
      </c>
      <c r="J4443" t="s">
        <v>136</v>
      </c>
      <c r="K4443" t="s">
        <v>137</v>
      </c>
      <c r="L4443" t="s">
        <v>12844</v>
      </c>
      <c r="M4443" t="s">
        <v>12845</v>
      </c>
      <c r="N4443">
        <v>0.35833333299999998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3.8611919050833332E-4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3.8611919050833332E-4</v>
      </c>
    </row>
    <row r="4444" spans="1:31" x14ac:dyDescent="0.25">
      <c r="A4444">
        <v>1635786</v>
      </c>
      <c r="B4444">
        <v>1</v>
      </c>
      <c r="C4444" t="s">
        <v>81</v>
      </c>
      <c r="D4444" t="s">
        <v>112</v>
      </c>
      <c r="E4444" t="s">
        <v>178</v>
      </c>
      <c r="F4444" t="s">
        <v>1590</v>
      </c>
      <c r="G4444" t="s">
        <v>227</v>
      </c>
      <c r="H4444" t="s">
        <v>149</v>
      </c>
      <c r="I4444" t="s">
        <v>135</v>
      </c>
      <c r="J4444" t="s">
        <v>136</v>
      </c>
      <c r="K4444" t="s">
        <v>137</v>
      </c>
      <c r="L4444" t="s">
        <v>12846</v>
      </c>
      <c r="M4444" t="s">
        <v>12847</v>
      </c>
      <c r="N4444">
        <v>2.3036111109999999</v>
      </c>
      <c r="O4444">
        <v>0</v>
      </c>
      <c r="P4444">
        <v>62</v>
      </c>
      <c r="Q4444">
        <v>0</v>
      </c>
      <c r="R4444">
        <v>0</v>
      </c>
      <c r="S4444">
        <v>0</v>
      </c>
      <c r="T4444">
        <v>13</v>
      </c>
      <c r="U4444">
        <v>0</v>
      </c>
      <c r="V4444">
        <v>0</v>
      </c>
      <c r="W4444">
        <v>0</v>
      </c>
      <c r="X4444">
        <v>22.252857228958447</v>
      </c>
      <c r="Y4444">
        <v>0</v>
      </c>
      <c r="Z4444">
        <v>0</v>
      </c>
      <c r="AA4444">
        <v>0</v>
      </c>
      <c r="AB4444">
        <v>48.02096775514832</v>
      </c>
      <c r="AC4444">
        <v>0</v>
      </c>
      <c r="AD4444">
        <v>0</v>
      </c>
      <c r="AE4444">
        <v>70.273824984106767</v>
      </c>
    </row>
    <row r="4445" spans="1:31" x14ac:dyDescent="0.25">
      <c r="A4445">
        <v>1635666</v>
      </c>
      <c r="B4445">
        <v>1</v>
      </c>
      <c r="C4445" t="s">
        <v>80</v>
      </c>
      <c r="D4445" t="s">
        <v>88</v>
      </c>
      <c r="E4445" t="s">
        <v>146</v>
      </c>
      <c r="F4445" t="s">
        <v>12848</v>
      </c>
      <c r="G4445" t="s">
        <v>227</v>
      </c>
      <c r="H4445" t="s">
        <v>149</v>
      </c>
      <c r="I4445" t="s">
        <v>135</v>
      </c>
      <c r="J4445" t="s">
        <v>136</v>
      </c>
      <c r="K4445" t="s">
        <v>137</v>
      </c>
      <c r="L4445" t="s">
        <v>12849</v>
      </c>
      <c r="M4445" t="s">
        <v>12850</v>
      </c>
      <c r="N4445">
        <v>4.2283333330000001</v>
      </c>
      <c r="O4445">
        <v>0</v>
      </c>
      <c r="P4445">
        <v>654</v>
      </c>
      <c r="Q4445">
        <v>0</v>
      </c>
      <c r="R4445">
        <v>0</v>
      </c>
      <c r="S4445">
        <v>0</v>
      </c>
      <c r="T4445">
        <v>19</v>
      </c>
      <c r="U4445">
        <v>0</v>
      </c>
      <c r="V4445">
        <v>0</v>
      </c>
      <c r="W4445">
        <v>0</v>
      </c>
      <c r="X4445">
        <v>733.16694698401034</v>
      </c>
      <c r="Y4445">
        <v>0</v>
      </c>
      <c r="Z4445">
        <v>0</v>
      </c>
      <c r="AA4445">
        <v>0</v>
      </c>
      <c r="AB4445">
        <v>397.0790236616823</v>
      </c>
      <c r="AC4445">
        <v>0</v>
      </c>
      <c r="AD4445">
        <v>0</v>
      </c>
      <c r="AE4445">
        <v>1130.2459706456925</v>
      </c>
    </row>
    <row r="4446" spans="1:31" x14ac:dyDescent="0.25">
      <c r="A4446">
        <v>1636164</v>
      </c>
      <c r="B4446">
        <v>1</v>
      </c>
      <c r="C4446" t="s">
        <v>80</v>
      </c>
      <c r="D4446" t="s">
        <v>92</v>
      </c>
      <c r="E4446" t="s">
        <v>178</v>
      </c>
      <c r="F4446" t="s">
        <v>12851</v>
      </c>
      <c r="G4446" t="s">
        <v>227</v>
      </c>
      <c r="H4446" t="s">
        <v>149</v>
      </c>
      <c r="I4446" t="s">
        <v>135</v>
      </c>
      <c r="J4446" t="s">
        <v>136</v>
      </c>
      <c r="K4446" t="s">
        <v>137</v>
      </c>
      <c r="L4446" t="s">
        <v>12852</v>
      </c>
      <c r="M4446" t="s">
        <v>12853</v>
      </c>
      <c r="N4446">
        <v>1.0061111110000001</v>
      </c>
      <c r="O4446">
        <v>0</v>
      </c>
      <c r="P4446">
        <v>221</v>
      </c>
      <c r="Q4446">
        <v>0</v>
      </c>
      <c r="R4446">
        <v>0</v>
      </c>
      <c r="S4446">
        <v>0</v>
      </c>
      <c r="T4446">
        <v>6</v>
      </c>
      <c r="U4446">
        <v>0</v>
      </c>
      <c r="V4446">
        <v>0</v>
      </c>
      <c r="W4446">
        <v>0</v>
      </c>
      <c r="X4446">
        <v>39.569664674933897</v>
      </c>
      <c r="Y4446">
        <v>0</v>
      </c>
      <c r="Z4446">
        <v>0</v>
      </c>
      <c r="AA4446">
        <v>0</v>
      </c>
      <c r="AB4446">
        <v>2.838995493416685</v>
      </c>
      <c r="AC4446">
        <v>0</v>
      </c>
      <c r="AD4446">
        <v>0</v>
      </c>
      <c r="AE4446">
        <v>42.408660168350579</v>
      </c>
    </row>
    <row r="4447" spans="1:31" x14ac:dyDescent="0.25">
      <c r="A4447">
        <v>1635623</v>
      </c>
      <c r="B4447">
        <v>1</v>
      </c>
      <c r="C4447" t="s">
        <v>80</v>
      </c>
      <c r="D4447" t="s">
        <v>96</v>
      </c>
      <c r="E4447" t="s">
        <v>146</v>
      </c>
      <c r="F4447" t="s">
        <v>12854</v>
      </c>
      <c r="G4447" t="s">
        <v>148</v>
      </c>
      <c r="H4447" t="s">
        <v>149</v>
      </c>
      <c r="I4447" t="s">
        <v>135</v>
      </c>
      <c r="J4447" t="s">
        <v>136</v>
      </c>
      <c r="K4447" t="s">
        <v>143</v>
      </c>
      <c r="L4447" t="s">
        <v>12855</v>
      </c>
      <c r="M4447" t="s">
        <v>12856</v>
      </c>
      <c r="N4447">
        <v>0.57266388800000001</v>
      </c>
      <c r="O4447">
        <v>0</v>
      </c>
      <c r="P4447">
        <v>41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0.92124083921096012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0.92124083921096012</v>
      </c>
    </row>
    <row r="4448" spans="1:31" x14ac:dyDescent="0.25">
      <c r="A4448">
        <v>1635500</v>
      </c>
      <c r="B4448">
        <v>1</v>
      </c>
      <c r="C4448" t="s">
        <v>80</v>
      </c>
      <c r="D4448" t="s">
        <v>101</v>
      </c>
      <c r="E4448" t="s">
        <v>152</v>
      </c>
      <c r="F4448" t="s">
        <v>12857</v>
      </c>
      <c r="G4448" t="s">
        <v>168</v>
      </c>
      <c r="H4448" t="s">
        <v>149</v>
      </c>
      <c r="I4448" t="s">
        <v>135</v>
      </c>
      <c r="J4448" t="s">
        <v>136</v>
      </c>
      <c r="K4448" t="s">
        <v>137</v>
      </c>
      <c r="L4448" t="s">
        <v>12858</v>
      </c>
      <c r="M4448" t="s">
        <v>12859</v>
      </c>
      <c r="N4448">
        <v>1.706111111</v>
      </c>
      <c r="O4448">
        <v>0</v>
      </c>
      <c r="P4448">
        <v>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2.6913294548038891E-3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2.6913294548038891E-3</v>
      </c>
    </row>
    <row r="4449" spans="1:31" x14ac:dyDescent="0.25">
      <c r="A4449">
        <v>1635792</v>
      </c>
      <c r="B4449">
        <v>1</v>
      </c>
      <c r="C4449" t="s">
        <v>80</v>
      </c>
      <c r="D4449" t="s">
        <v>101</v>
      </c>
      <c r="E4449" t="s">
        <v>152</v>
      </c>
      <c r="F4449" t="s">
        <v>12860</v>
      </c>
      <c r="G4449" t="s">
        <v>168</v>
      </c>
      <c r="H4449" t="s">
        <v>149</v>
      </c>
      <c r="I4449" t="s">
        <v>135</v>
      </c>
      <c r="J4449" t="s">
        <v>136</v>
      </c>
      <c r="K4449" t="s">
        <v>137</v>
      </c>
      <c r="L4449" t="s">
        <v>12861</v>
      </c>
      <c r="M4449" t="s">
        <v>12862</v>
      </c>
      <c r="N4449">
        <v>10.32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4.0152169593644853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4.0152169593644853</v>
      </c>
    </row>
    <row r="4450" spans="1:31" x14ac:dyDescent="0.25">
      <c r="A4450">
        <v>1636184</v>
      </c>
      <c r="B4450">
        <v>1</v>
      </c>
      <c r="C4450" t="s">
        <v>81</v>
      </c>
      <c r="D4450" t="s">
        <v>112</v>
      </c>
      <c r="E4450" t="s">
        <v>178</v>
      </c>
      <c r="F4450" t="s">
        <v>12863</v>
      </c>
      <c r="G4450" t="s">
        <v>227</v>
      </c>
      <c r="H4450" t="s">
        <v>149</v>
      </c>
      <c r="I4450" t="s">
        <v>135</v>
      </c>
      <c r="J4450" t="s">
        <v>136</v>
      </c>
      <c r="K4450" t="s">
        <v>137</v>
      </c>
      <c r="L4450" t="s">
        <v>12864</v>
      </c>
      <c r="M4450" t="s">
        <v>12865</v>
      </c>
      <c r="N4450">
        <v>0.85388888799999996</v>
      </c>
      <c r="O4450">
        <v>0</v>
      </c>
      <c r="P4450">
        <v>69</v>
      </c>
      <c r="Q4450">
        <v>0</v>
      </c>
      <c r="R4450">
        <v>0</v>
      </c>
      <c r="S4450">
        <v>0</v>
      </c>
      <c r="T4450">
        <v>18</v>
      </c>
      <c r="U4450">
        <v>0</v>
      </c>
      <c r="V4450">
        <v>0</v>
      </c>
      <c r="W4450">
        <v>0</v>
      </c>
      <c r="X4450">
        <v>13.802314666618321</v>
      </c>
      <c r="Y4450">
        <v>0</v>
      </c>
      <c r="Z4450">
        <v>0</v>
      </c>
      <c r="AA4450">
        <v>0</v>
      </c>
      <c r="AB4450">
        <v>5.6146526113996158</v>
      </c>
      <c r="AC4450">
        <v>0</v>
      </c>
      <c r="AD4450">
        <v>0</v>
      </c>
      <c r="AE4450">
        <v>19.416967278017935</v>
      </c>
    </row>
    <row r="4451" spans="1:31" x14ac:dyDescent="0.25">
      <c r="A4451">
        <v>1635935</v>
      </c>
      <c r="B4451">
        <v>1</v>
      </c>
      <c r="C4451" t="s">
        <v>80</v>
      </c>
      <c r="D4451" t="s">
        <v>82</v>
      </c>
      <c r="E4451" t="s">
        <v>152</v>
      </c>
      <c r="F4451" t="s">
        <v>12866</v>
      </c>
      <c r="G4451" t="s">
        <v>507</v>
      </c>
      <c r="H4451" t="s">
        <v>149</v>
      </c>
      <c r="I4451" t="s">
        <v>135</v>
      </c>
      <c r="J4451" t="s">
        <v>136</v>
      </c>
      <c r="K4451" t="s">
        <v>137</v>
      </c>
      <c r="L4451" t="s">
        <v>12867</v>
      </c>
      <c r="M4451" t="s">
        <v>12868</v>
      </c>
      <c r="N4451">
        <v>1.453333333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0.29635027687235449</v>
      </c>
      <c r="AC4451">
        <v>0</v>
      </c>
      <c r="AD4451">
        <v>0</v>
      </c>
      <c r="AE4451">
        <v>0.29635027687235449</v>
      </c>
    </row>
    <row r="4452" spans="1:31" x14ac:dyDescent="0.25">
      <c r="A4452">
        <v>1636121</v>
      </c>
      <c r="B4452">
        <v>1</v>
      </c>
      <c r="C4452" t="s">
        <v>80</v>
      </c>
      <c r="D4452" t="s">
        <v>105</v>
      </c>
      <c r="E4452" t="s">
        <v>362</v>
      </c>
      <c r="F4452" t="s">
        <v>12869</v>
      </c>
      <c r="G4452" t="s">
        <v>900</v>
      </c>
      <c r="H4452" t="s">
        <v>149</v>
      </c>
      <c r="I4452" t="s">
        <v>135</v>
      </c>
      <c r="J4452" t="s">
        <v>136</v>
      </c>
      <c r="K4452" t="s">
        <v>137</v>
      </c>
      <c r="L4452" t="s">
        <v>12870</v>
      </c>
      <c r="M4452" t="s">
        <v>12871</v>
      </c>
      <c r="N4452">
        <v>1.826944444</v>
      </c>
      <c r="O4452">
        <v>0</v>
      </c>
      <c r="P4452">
        <v>159</v>
      </c>
      <c r="Q4452">
        <v>0</v>
      </c>
      <c r="R4452">
        <v>0</v>
      </c>
      <c r="S4452">
        <v>0</v>
      </c>
      <c r="T4452">
        <v>16</v>
      </c>
      <c r="U4452">
        <v>0</v>
      </c>
      <c r="V4452">
        <v>0</v>
      </c>
      <c r="W4452">
        <v>0</v>
      </c>
      <c r="X4452">
        <v>99.746738785303208</v>
      </c>
      <c r="Y4452">
        <v>0</v>
      </c>
      <c r="Z4452">
        <v>0</v>
      </c>
      <c r="AA4452">
        <v>0</v>
      </c>
      <c r="AB4452">
        <v>15.685493486483088</v>
      </c>
      <c r="AC4452">
        <v>0</v>
      </c>
      <c r="AD4452">
        <v>0</v>
      </c>
      <c r="AE4452">
        <v>115.43223227178629</v>
      </c>
    </row>
    <row r="4453" spans="1:31" x14ac:dyDescent="0.25">
      <c r="A4453">
        <v>1635580</v>
      </c>
      <c r="B4453">
        <v>1</v>
      </c>
      <c r="C4453" t="s">
        <v>81</v>
      </c>
      <c r="D4453" t="s">
        <v>112</v>
      </c>
      <c r="E4453" t="s">
        <v>178</v>
      </c>
      <c r="F4453" t="s">
        <v>12872</v>
      </c>
      <c r="G4453" t="s">
        <v>227</v>
      </c>
      <c r="H4453" t="s">
        <v>149</v>
      </c>
      <c r="I4453" t="s">
        <v>135</v>
      </c>
      <c r="J4453" t="s">
        <v>136</v>
      </c>
      <c r="K4453" t="s">
        <v>137</v>
      </c>
      <c r="L4453" t="s">
        <v>12873</v>
      </c>
      <c r="M4453" t="s">
        <v>12874</v>
      </c>
      <c r="N4453">
        <v>10.466944443999999</v>
      </c>
      <c r="O4453">
        <v>0</v>
      </c>
      <c r="P4453">
        <v>16</v>
      </c>
      <c r="Q4453">
        <v>0</v>
      </c>
      <c r="R4453">
        <v>2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4.4769173018132573</v>
      </c>
      <c r="Y4453">
        <v>0</v>
      </c>
      <c r="Z4453">
        <v>8.226974383304167E-2</v>
      </c>
      <c r="AA4453">
        <v>0</v>
      </c>
      <c r="AB4453">
        <v>0</v>
      </c>
      <c r="AC4453">
        <v>0</v>
      </c>
      <c r="AD4453">
        <v>0</v>
      </c>
      <c r="AE4453">
        <v>4.5591870456462988</v>
      </c>
    </row>
    <row r="4454" spans="1:31" x14ac:dyDescent="0.25">
      <c r="A4454">
        <v>1635494</v>
      </c>
      <c r="B4454">
        <v>1</v>
      </c>
      <c r="C4454" t="s">
        <v>80</v>
      </c>
      <c r="D4454" t="s">
        <v>85</v>
      </c>
      <c r="E4454" t="s">
        <v>152</v>
      </c>
      <c r="F4454" t="s">
        <v>12875</v>
      </c>
      <c r="G4454" t="s">
        <v>507</v>
      </c>
      <c r="H4454" t="s">
        <v>149</v>
      </c>
      <c r="I4454" t="s">
        <v>135</v>
      </c>
      <c r="J4454" t="s">
        <v>136</v>
      </c>
      <c r="K4454" t="s">
        <v>137</v>
      </c>
      <c r="L4454" t="s">
        <v>12876</v>
      </c>
      <c r="M4454" t="s">
        <v>12877</v>
      </c>
      <c r="N4454">
        <v>1.278888888</v>
      </c>
      <c r="O4454">
        <v>0</v>
      </c>
      <c r="P4454">
        <v>6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2.7674133338469282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2.7674133338469282</v>
      </c>
    </row>
    <row r="4455" spans="1:31" x14ac:dyDescent="0.25">
      <c r="A4455">
        <v>1635729</v>
      </c>
      <c r="B4455">
        <v>1</v>
      </c>
      <c r="C4455" t="s">
        <v>81</v>
      </c>
      <c r="D4455" t="s">
        <v>127</v>
      </c>
      <c r="E4455" t="s">
        <v>178</v>
      </c>
      <c r="F4455" t="s">
        <v>12878</v>
      </c>
      <c r="G4455" t="s">
        <v>227</v>
      </c>
      <c r="H4455" t="s">
        <v>149</v>
      </c>
      <c r="I4455" t="s">
        <v>135</v>
      </c>
      <c r="J4455" t="s">
        <v>136</v>
      </c>
      <c r="K4455" t="s">
        <v>137</v>
      </c>
      <c r="L4455" t="s">
        <v>12879</v>
      </c>
      <c r="M4455" t="s">
        <v>12880</v>
      </c>
      <c r="N4455">
        <v>4.3561111109999997</v>
      </c>
      <c r="O4455">
        <v>0</v>
      </c>
      <c r="P4455">
        <v>32</v>
      </c>
      <c r="Q4455">
        <v>0</v>
      </c>
      <c r="R4455">
        <v>0</v>
      </c>
      <c r="S4455">
        <v>0</v>
      </c>
      <c r="T4455">
        <v>3</v>
      </c>
      <c r="U4455">
        <v>0</v>
      </c>
      <c r="V4455">
        <v>0</v>
      </c>
      <c r="W4455">
        <v>0</v>
      </c>
      <c r="X4455">
        <v>12.286640548109313</v>
      </c>
      <c r="Y4455">
        <v>0</v>
      </c>
      <c r="Z4455">
        <v>0</v>
      </c>
      <c r="AA4455">
        <v>0</v>
      </c>
      <c r="AB4455">
        <v>0.68372191729619891</v>
      </c>
      <c r="AC4455">
        <v>0</v>
      </c>
      <c r="AD4455">
        <v>0</v>
      </c>
      <c r="AE4455">
        <v>12.970362465405511</v>
      </c>
    </row>
    <row r="4456" spans="1:31" x14ac:dyDescent="0.25">
      <c r="A4456">
        <v>1635686</v>
      </c>
      <c r="B4456">
        <v>1</v>
      </c>
      <c r="C4456" t="s">
        <v>81</v>
      </c>
      <c r="D4456" t="s">
        <v>113</v>
      </c>
      <c r="E4456" t="s">
        <v>152</v>
      </c>
      <c r="F4456" t="s">
        <v>12881</v>
      </c>
      <c r="G4456" t="s">
        <v>154</v>
      </c>
      <c r="H4456" t="s">
        <v>149</v>
      </c>
      <c r="I4456" t="s">
        <v>135</v>
      </c>
      <c r="J4456" t="s">
        <v>136</v>
      </c>
      <c r="K4456" t="s">
        <v>137</v>
      </c>
      <c r="L4456" t="s">
        <v>12882</v>
      </c>
      <c r="M4456" t="s">
        <v>12883</v>
      </c>
      <c r="N4456">
        <v>0.78888888800000001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0.12730574192178667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0.12730574192178667</v>
      </c>
    </row>
    <row r="4457" spans="1:31" x14ac:dyDescent="0.25">
      <c r="A4457">
        <v>1636078</v>
      </c>
      <c r="B4457">
        <v>1</v>
      </c>
      <c r="C4457" t="s">
        <v>81</v>
      </c>
      <c r="D4457" t="s">
        <v>115</v>
      </c>
      <c r="E4457" t="s">
        <v>178</v>
      </c>
      <c r="F4457" t="s">
        <v>12884</v>
      </c>
      <c r="G4457" t="s">
        <v>227</v>
      </c>
      <c r="H4457" t="s">
        <v>149</v>
      </c>
      <c r="I4457" t="s">
        <v>135</v>
      </c>
      <c r="J4457" t="s">
        <v>136</v>
      </c>
      <c r="K4457" t="s">
        <v>137</v>
      </c>
      <c r="L4457" t="s">
        <v>12885</v>
      </c>
      <c r="M4457" t="s">
        <v>12886</v>
      </c>
      <c r="N4457">
        <v>4.8077777770000001</v>
      </c>
      <c r="O4457">
        <v>0</v>
      </c>
      <c r="P4457">
        <v>6</v>
      </c>
      <c r="Q4457">
        <v>0</v>
      </c>
      <c r="R4457">
        <v>1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4.3083326001907656</v>
      </c>
      <c r="Y4457">
        <v>0</v>
      </c>
      <c r="Z4457">
        <v>6.3983460960319887</v>
      </c>
      <c r="AA4457">
        <v>0</v>
      </c>
      <c r="AB4457">
        <v>0</v>
      </c>
      <c r="AC4457">
        <v>0</v>
      </c>
      <c r="AD4457">
        <v>0</v>
      </c>
      <c r="AE4457">
        <v>10.706678696222754</v>
      </c>
    </row>
    <row r="4458" spans="1:31" x14ac:dyDescent="0.25">
      <c r="A4458">
        <v>1635632</v>
      </c>
      <c r="B4458">
        <v>1</v>
      </c>
      <c r="C4458" t="s">
        <v>80</v>
      </c>
      <c r="D4458" t="s">
        <v>104</v>
      </c>
      <c r="E4458" t="s">
        <v>131</v>
      </c>
      <c r="F4458" t="s">
        <v>12887</v>
      </c>
      <c r="G4458" t="s">
        <v>195</v>
      </c>
      <c r="H4458" t="s">
        <v>134</v>
      </c>
      <c r="I4458" t="s">
        <v>135</v>
      </c>
      <c r="J4458" t="s">
        <v>136</v>
      </c>
      <c r="K4458" t="s">
        <v>137</v>
      </c>
      <c r="L4458" t="s">
        <v>12888</v>
      </c>
      <c r="M4458" t="s">
        <v>12889</v>
      </c>
      <c r="N4458">
        <v>2.9705555549999998</v>
      </c>
      <c r="O4458">
        <v>0</v>
      </c>
      <c r="P4458">
        <v>230</v>
      </c>
      <c r="Q4458">
        <v>8</v>
      </c>
      <c r="R4458">
        <v>6</v>
      </c>
      <c r="S4458">
        <v>2</v>
      </c>
      <c r="T4458">
        <v>33</v>
      </c>
      <c r="U4458">
        <v>0</v>
      </c>
      <c r="V4458">
        <v>0</v>
      </c>
      <c r="W4458">
        <v>0</v>
      </c>
      <c r="X4458">
        <v>158.75793821544531</v>
      </c>
      <c r="Y4458">
        <v>3.5458515959765209</v>
      </c>
      <c r="Z4458">
        <v>1.7483955896570043</v>
      </c>
      <c r="AA4458">
        <v>22.19542205887787</v>
      </c>
      <c r="AB4458">
        <v>117.66461800227231</v>
      </c>
      <c r="AC4458">
        <v>0</v>
      </c>
      <c r="AD4458">
        <v>0</v>
      </c>
      <c r="AE4458">
        <v>303.912225462229</v>
      </c>
    </row>
    <row r="4459" spans="1:31" x14ac:dyDescent="0.25">
      <c r="A4459">
        <v>1635964</v>
      </c>
      <c r="B4459">
        <v>1</v>
      </c>
      <c r="C4459" t="s">
        <v>81</v>
      </c>
      <c r="D4459" t="s">
        <v>115</v>
      </c>
      <c r="E4459" t="s">
        <v>178</v>
      </c>
      <c r="F4459" t="s">
        <v>12890</v>
      </c>
      <c r="G4459" t="s">
        <v>227</v>
      </c>
      <c r="H4459" t="s">
        <v>149</v>
      </c>
      <c r="I4459" t="s">
        <v>135</v>
      </c>
      <c r="J4459" t="s">
        <v>136</v>
      </c>
      <c r="K4459" t="s">
        <v>137</v>
      </c>
      <c r="L4459" t="s">
        <v>12891</v>
      </c>
      <c r="M4459" t="s">
        <v>12892</v>
      </c>
      <c r="N4459">
        <v>4.7872222219999996</v>
      </c>
      <c r="O4459">
        <v>0</v>
      </c>
      <c r="P4459">
        <v>4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1.7281851379986766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1.7281851379986766</v>
      </c>
    </row>
    <row r="4460" spans="1:31" x14ac:dyDescent="0.25">
      <c r="A4460">
        <v>1635818</v>
      </c>
      <c r="B4460">
        <v>1</v>
      </c>
      <c r="C4460" t="s">
        <v>81</v>
      </c>
      <c r="D4460" t="s">
        <v>112</v>
      </c>
      <c r="E4460" t="s">
        <v>178</v>
      </c>
      <c r="F4460" t="s">
        <v>12893</v>
      </c>
      <c r="G4460" t="s">
        <v>403</v>
      </c>
      <c r="H4460" t="s">
        <v>149</v>
      </c>
      <c r="I4460" t="s">
        <v>135</v>
      </c>
      <c r="J4460" t="s">
        <v>136</v>
      </c>
      <c r="K4460" t="s">
        <v>137</v>
      </c>
      <c r="L4460" t="s">
        <v>12894</v>
      </c>
      <c r="M4460" t="s">
        <v>12895</v>
      </c>
      <c r="N4460">
        <v>5.6755555549999999</v>
      </c>
      <c r="O4460">
        <v>0</v>
      </c>
      <c r="P4460">
        <v>37</v>
      </c>
      <c r="Q4460">
        <v>0</v>
      </c>
      <c r="R4460">
        <v>18</v>
      </c>
      <c r="S4460">
        <v>0</v>
      </c>
      <c r="T4460">
        <v>3</v>
      </c>
      <c r="U4460">
        <v>0</v>
      </c>
      <c r="V4460">
        <v>0</v>
      </c>
      <c r="W4460">
        <v>0</v>
      </c>
      <c r="X4460">
        <v>49.224842669226078</v>
      </c>
      <c r="Y4460">
        <v>0</v>
      </c>
      <c r="Z4460">
        <v>12.717119869820467</v>
      </c>
      <c r="AA4460">
        <v>0</v>
      </c>
      <c r="AB4460">
        <v>13.748671638653699</v>
      </c>
      <c r="AC4460">
        <v>0</v>
      </c>
      <c r="AD4460">
        <v>0</v>
      </c>
      <c r="AE4460">
        <v>75.690634177700247</v>
      </c>
    </row>
    <row r="4461" spans="1:31" x14ac:dyDescent="0.25">
      <c r="A4461">
        <v>1635841</v>
      </c>
      <c r="B4461">
        <v>1</v>
      </c>
      <c r="C4461" t="s">
        <v>80</v>
      </c>
      <c r="D4461" t="s">
        <v>90</v>
      </c>
      <c r="E4461" t="s">
        <v>152</v>
      </c>
      <c r="F4461" t="s">
        <v>12896</v>
      </c>
      <c r="G4461" t="s">
        <v>154</v>
      </c>
      <c r="H4461" t="s">
        <v>149</v>
      </c>
      <c r="I4461" t="s">
        <v>135</v>
      </c>
      <c r="J4461" t="s">
        <v>136</v>
      </c>
      <c r="K4461" t="s">
        <v>137</v>
      </c>
      <c r="L4461" t="s">
        <v>12897</v>
      </c>
      <c r="M4461" t="s">
        <v>12898</v>
      </c>
      <c r="N4461">
        <v>3.1686111110000001</v>
      </c>
      <c r="O4461">
        <v>0</v>
      </c>
      <c r="P4461">
        <v>1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5.1332552545305816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5.1332552545305816</v>
      </c>
    </row>
    <row r="4462" spans="1:31" x14ac:dyDescent="0.25">
      <c r="A4462">
        <v>1635941</v>
      </c>
      <c r="B4462">
        <v>1</v>
      </c>
      <c r="C4462" t="s">
        <v>80</v>
      </c>
      <c r="D4462" t="s">
        <v>97</v>
      </c>
      <c r="E4462" t="s">
        <v>178</v>
      </c>
      <c r="F4462" t="s">
        <v>12899</v>
      </c>
      <c r="G4462" t="s">
        <v>227</v>
      </c>
      <c r="H4462" t="s">
        <v>149</v>
      </c>
      <c r="I4462" t="s">
        <v>135</v>
      </c>
      <c r="J4462" t="s">
        <v>136</v>
      </c>
      <c r="K4462" t="s">
        <v>137</v>
      </c>
      <c r="L4462" t="s">
        <v>12900</v>
      </c>
      <c r="M4462" t="s">
        <v>12901</v>
      </c>
      <c r="N4462">
        <v>2.7011111109999999</v>
      </c>
      <c r="O4462">
        <v>0</v>
      </c>
      <c r="P4462">
        <v>61</v>
      </c>
      <c r="Q4462">
        <v>0</v>
      </c>
      <c r="R4462">
        <v>4</v>
      </c>
      <c r="S4462">
        <v>0</v>
      </c>
      <c r="T4462">
        <v>18</v>
      </c>
      <c r="U4462">
        <v>0</v>
      </c>
      <c r="V4462">
        <v>0</v>
      </c>
      <c r="W4462">
        <v>0</v>
      </c>
      <c r="X4462">
        <v>39.605889640519024</v>
      </c>
      <c r="Y4462">
        <v>0</v>
      </c>
      <c r="Z4462">
        <v>3.801135690539438</v>
      </c>
      <c r="AA4462">
        <v>0</v>
      </c>
      <c r="AB4462">
        <v>39.234527791460657</v>
      </c>
      <c r="AC4462">
        <v>0</v>
      </c>
      <c r="AD4462">
        <v>0</v>
      </c>
      <c r="AE4462">
        <v>82.641553122519127</v>
      </c>
    </row>
    <row r="4463" spans="1:31" x14ac:dyDescent="0.25">
      <c r="A4463">
        <v>1635918</v>
      </c>
      <c r="B4463">
        <v>1</v>
      </c>
      <c r="C4463" t="s">
        <v>80</v>
      </c>
      <c r="D4463" t="s">
        <v>96</v>
      </c>
      <c r="E4463" t="s">
        <v>131</v>
      </c>
      <c r="F4463" t="s">
        <v>12902</v>
      </c>
      <c r="G4463" t="s">
        <v>195</v>
      </c>
      <c r="H4463" t="s">
        <v>134</v>
      </c>
      <c r="I4463" t="s">
        <v>135</v>
      </c>
      <c r="J4463" t="s">
        <v>136</v>
      </c>
      <c r="K4463" t="s">
        <v>137</v>
      </c>
      <c r="L4463" t="s">
        <v>12903</v>
      </c>
      <c r="M4463" t="s">
        <v>12904</v>
      </c>
      <c r="N4463">
        <v>4.5094444439999997</v>
      </c>
      <c r="O4463">
        <v>0</v>
      </c>
      <c r="P4463">
        <v>263</v>
      </c>
      <c r="Q4463">
        <v>0</v>
      </c>
      <c r="R4463">
        <v>0</v>
      </c>
      <c r="S4463">
        <v>0</v>
      </c>
      <c r="T4463">
        <v>8</v>
      </c>
      <c r="U4463">
        <v>0</v>
      </c>
      <c r="V4463">
        <v>0</v>
      </c>
      <c r="W4463">
        <v>0</v>
      </c>
      <c r="X4463">
        <v>120.8134349416199</v>
      </c>
      <c r="Y4463">
        <v>0</v>
      </c>
      <c r="Z4463">
        <v>0</v>
      </c>
      <c r="AA4463">
        <v>0</v>
      </c>
      <c r="AB4463">
        <v>25.005783876696348</v>
      </c>
      <c r="AC4463">
        <v>0</v>
      </c>
      <c r="AD4463">
        <v>0</v>
      </c>
      <c r="AE4463">
        <v>145.81921881831624</v>
      </c>
    </row>
    <row r="4464" spans="1:31" x14ac:dyDescent="0.25">
      <c r="A4464">
        <v>1635649</v>
      </c>
      <c r="B4464">
        <v>1</v>
      </c>
      <c r="C4464" t="s">
        <v>80</v>
      </c>
      <c r="D4464" t="s">
        <v>103</v>
      </c>
      <c r="E4464" t="s">
        <v>204</v>
      </c>
      <c r="F4464" t="s">
        <v>10132</v>
      </c>
      <c r="G4464" t="s">
        <v>161</v>
      </c>
      <c r="H4464" t="s">
        <v>134</v>
      </c>
      <c r="I4464" t="s">
        <v>135</v>
      </c>
      <c r="J4464" t="s">
        <v>136</v>
      </c>
      <c r="K4464" t="s">
        <v>137</v>
      </c>
      <c r="L4464" t="s">
        <v>12905</v>
      </c>
      <c r="M4464" t="s">
        <v>12906</v>
      </c>
      <c r="N4464">
        <v>0.443611111</v>
      </c>
      <c r="O4464">
        <v>15</v>
      </c>
      <c r="P4464">
        <v>1729</v>
      </c>
      <c r="Q4464">
        <v>9</v>
      </c>
      <c r="R4464">
        <v>239</v>
      </c>
      <c r="S4464">
        <v>14</v>
      </c>
      <c r="T4464">
        <v>203</v>
      </c>
      <c r="U4464">
        <v>0</v>
      </c>
      <c r="V4464">
        <v>0</v>
      </c>
      <c r="W4464">
        <v>1.6550112115473445</v>
      </c>
      <c r="X4464">
        <v>172.96483156900413</v>
      </c>
      <c r="Y4464">
        <v>12.420705204076057</v>
      </c>
      <c r="Z4464">
        <v>26.677685968768571</v>
      </c>
      <c r="AA4464">
        <v>12.366630439799676</v>
      </c>
      <c r="AB4464">
        <v>71.895635721086734</v>
      </c>
      <c r="AC4464">
        <v>0</v>
      </c>
      <c r="AD4464">
        <v>0</v>
      </c>
      <c r="AE4464">
        <v>297.98050011428251</v>
      </c>
    </row>
    <row r="4465" spans="1:31" x14ac:dyDescent="0.25">
      <c r="A4465">
        <v>1636064</v>
      </c>
      <c r="B4465">
        <v>1</v>
      </c>
      <c r="C4465" t="s">
        <v>80</v>
      </c>
      <c r="D4465" t="s">
        <v>100</v>
      </c>
      <c r="E4465" t="s">
        <v>152</v>
      </c>
      <c r="F4465" t="s">
        <v>12907</v>
      </c>
      <c r="G4465" t="s">
        <v>154</v>
      </c>
      <c r="H4465" t="s">
        <v>149</v>
      </c>
      <c r="I4465" t="s">
        <v>135</v>
      </c>
      <c r="J4465" t="s">
        <v>136</v>
      </c>
      <c r="K4465" t="s">
        <v>137</v>
      </c>
      <c r="L4465" t="s">
        <v>12908</v>
      </c>
      <c r="M4465" t="s">
        <v>12909</v>
      </c>
      <c r="N4465">
        <v>1.9127777770000001</v>
      </c>
      <c r="O4465">
        <v>0</v>
      </c>
      <c r="P4465">
        <v>1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0.50192316162225004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0.50192316162225004</v>
      </c>
    </row>
    <row r="4466" spans="1:31" x14ac:dyDescent="0.25">
      <c r="A4466">
        <v>1635755</v>
      </c>
      <c r="B4466">
        <v>1</v>
      </c>
      <c r="C4466" t="s">
        <v>80</v>
      </c>
      <c r="D4466" t="s">
        <v>93</v>
      </c>
      <c r="E4466" t="s">
        <v>152</v>
      </c>
      <c r="F4466" t="s">
        <v>12910</v>
      </c>
      <c r="G4466" t="s">
        <v>154</v>
      </c>
      <c r="H4466" t="s">
        <v>149</v>
      </c>
      <c r="I4466" t="s">
        <v>135</v>
      </c>
      <c r="J4466" t="s">
        <v>136</v>
      </c>
      <c r="K4466" t="s">
        <v>137</v>
      </c>
      <c r="L4466" t="s">
        <v>12911</v>
      </c>
      <c r="M4466" t="s">
        <v>12912</v>
      </c>
      <c r="N4466">
        <v>7.727777777</v>
      </c>
      <c r="O4466">
        <v>0</v>
      </c>
      <c r="P4466">
        <v>1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5.9196242931729169E-2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5.9196242931729169E-2</v>
      </c>
    </row>
    <row r="4467" spans="1:31" x14ac:dyDescent="0.25">
      <c r="A4467">
        <v>1636110</v>
      </c>
      <c r="B4467">
        <v>1</v>
      </c>
      <c r="C4467" t="s">
        <v>81</v>
      </c>
      <c r="D4467" t="s">
        <v>118</v>
      </c>
      <c r="E4467" t="s">
        <v>178</v>
      </c>
      <c r="F4467" t="s">
        <v>12913</v>
      </c>
      <c r="G4467" t="s">
        <v>227</v>
      </c>
      <c r="H4467" t="s">
        <v>149</v>
      </c>
      <c r="I4467" t="s">
        <v>135</v>
      </c>
      <c r="J4467" t="s">
        <v>136</v>
      </c>
      <c r="K4467" t="s">
        <v>137</v>
      </c>
      <c r="L4467" t="s">
        <v>12914</v>
      </c>
      <c r="M4467" t="s">
        <v>12915</v>
      </c>
      <c r="N4467">
        <v>2.0872222219999998</v>
      </c>
      <c r="O4467">
        <v>0</v>
      </c>
      <c r="P4467">
        <v>6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1.3388510913161753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1.3388510913161753</v>
      </c>
    </row>
    <row r="4468" spans="1:31" x14ac:dyDescent="0.25">
      <c r="A4468">
        <v>1635901</v>
      </c>
      <c r="B4468">
        <v>1</v>
      </c>
      <c r="C4468" t="s">
        <v>81</v>
      </c>
      <c r="D4468" t="s">
        <v>128</v>
      </c>
      <c r="E4468" t="s">
        <v>178</v>
      </c>
      <c r="F4468" t="s">
        <v>12916</v>
      </c>
      <c r="G4468" t="s">
        <v>227</v>
      </c>
      <c r="H4468" t="s">
        <v>149</v>
      </c>
      <c r="I4468" t="s">
        <v>135</v>
      </c>
      <c r="J4468" t="s">
        <v>136</v>
      </c>
      <c r="K4468" t="s">
        <v>137</v>
      </c>
      <c r="L4468" t="s">
        <v>12917</v>
      </c>
      <c r="M4468" t="s">
        <v>12918</v>
      </c>
      <c r="N4468">
        <v>6.3194444440000002</v>
      </c>
      <c r="O4468">
        <v>0</v>
      </c>
      <c r="P4468">
        <v>299</v>
      </c>
      <c r="Q4468">
        <v>0</v>
      </c>
      <c r="R4468">
        <v>0</v>
      </c>
      <c r="S4468">
        <v>0</v>
      </c>
      <c r="T4468">
        <v>17</v>
      </c>
      <c r="U4468">
        <v>0</v>
      </c>
      <c r="V4468">
        <v>0</v>
      </c>
      <c r="W4468">
        <v>0</v>
      </c>
      <c r="X4468">
        <v>595.85994490209089</v>
      </c>
      <c r="Y4468">
        <v>0</v>
      </c>
      <c r="Z4468">
        <v>0</v>
      </c>
      <c r="AA4468">
        <v>0</v>
      </c>
      <c r="AB4468">
        <v>139.36804394849383</v>
      </c>
      <c r="AC4468">
        <v>0</v>
      </c>
      <c r="AD4468">
        <v>0</v>
      </c>
      <c r="AE4468">
        <v>735.22798885058478</v>
      </c>
    </row>
    <row r="4469" spans="1:31" x14ac:dyDescent="0.25">
      <c r="A4469">
        <v>1635609</v>
      </c>
      <c r="B4469">
        <v>1</v>
      </c>
      <c r="C4469" t="s">
        <v>80</v>
      </c>
      <c r="D4469" t="s">
        <v>103</v>
      </c>
      <c r="E4469" t="s">
        <v>178</v>
      </c>
      <c r="F4469" t="s">
        <v>12919</v>
      </c>
      <c r="G4469" t="s">
        <v>142</v>
      </c>
      <c r="H4469" t="s">
        <v>149</v>
      </c>
      <c r="I4469" t="s">
        <v>135</v>
      </c>
      <c r="J4469" t="s">
        <v>136</v>
      </c>
      <c r="K4469" t="s">
        <v>143</v>
      </c>
      <c r="L4469" t="s">
        <v>12920</v>
      </c>
      <c r="M4469" t="s">
        <v>12921</v>
      </c>
      <c r="N4469">
        <v>5.5055555549999999</v>
      </c>
      <c r="O4469">
        <v>0</v>
      </c>
      <c r="P4469">
        <v>131</v>
      </c>
      <c r="Q4469">
        <v>0</v>
      </c>
      <c r="R4469">
        <v>0</v>
      </c>
      <c r="S4469">
        <v>0</v>
      </c>
      <c r="T4469">
        <v>16</v>
      </c>
      <c r="U4469">
        <v>0</v>
      </c>
      <c r="V4469">
        <v>0</v>
      </c>
      <c r="W4469">
        <v>0</v>
      </c>
      <c r="X4469">
        <v>195.49085602372674</v>
      </c>
      <c r="Y4469">
        <v>0</v>
      </c>
      <c r="Z4469">
        <v>0</v>
      </c>
      <c r="AA4469">
        <v>0</v>
      </c>
      <c r="AB4469">
        <v>62.832836483540255</v>
      </c>
      <c r="AC4469">
        <v>0</v>
      </c>
      <c r="AD4469">
        <v>0</v>
      </c>
      <c r="AE4469">
        <v>258.32369250726697</v>
      </c>
    </row>
    <row r="4470" spans="1:31" x14ac:dyDescent="0.25">
      <c r="A4470">
        <v>1635709</v>
      </c>
      <c r="B4470">
        <v>1</v>
      </c>
      <c r="C4470" t="s">
        <v>80</v>
      </c>
      <c r="D4470" t="s">
        <v>96</v>
      </c>
      <c r="E4470" t="s">
        <v>178</v>
      </c>
      <c r="F4470" t="s">
        <v>12922</v>
      </c>
      <c r="G4470" t="s">
        <v>148</v>
      </c>
      <c r="H4470" t="s">
        <v>149</v>
      </c>
      <c r="I4470" t="s">
        <v>135</v>
      </c>
      <c r="J4470" t="s">
        <v>136</v>
      </c>
      <c r="K4470" t="s">
        <v>143</v>
      </c>
      <c r="L4470" t="s">
        <v>12923</v>
      </c>
      <c r="M4470" t="s">
        <v>12924</v>
      </c>
      <c r="N4470">
        <v>0.981063888</v>
      </c>
      <c r="O4470">
        <v>0</v>
      </c>
      <c r="P4470">
        <v>6</v>
      </c>
      <c r="Q4470">
        <v>0</v>
      </c>
      <c r="R4470">
        <v>3</v>
      </c>
      <c r="S4470">
        <v>0</v>
      </c>
      <c r="T4470">
        <v>1</v>
      </c>
      <c r="U4470">
        <v>0</v>
      </c>
      <c r="V4470">
        <v>0</v>
      </c>
      <c r="W4470">
        <v>0</v>
      </c>
      <c r="X4470">
        <v>0.28490937130322364</v>
      </c>
      <c r="Y4470">
        <v>0</v>
      </c>
      <c r="Z4470">
        <v>0.53207783735474168</v>
      </c>
      <c r="AA4470">
        <v>0</v>
      </c>
      <c r="AB4470">
        <v>3.1563365518145496</v>
      </c>
      <c r="AC4470">
        <v>0</v>
      </c>
      <c r="AD4470">
        <v>0</v>
      </c>
      <c r="AE4470">
        <v>3.9733237604725149</v>
      </c>
    </row>
    <row r="4471" spans="1:31" x14ac:dyDescent="0.25">
      <c r="A4471">
        <v>1636024</v>
      </c>
      <c r="B4471">
        <v>1</v>
      </c>
      <c r="C4471" t="s">
        <v>81</v>
      </c>
      <c r="D4471" t="s">
        <v>115</v>
      </c>
      <c r="E4471" t="s">
        <v>131</v>
      </c>
      <c r="F4471" t="s">
        <v>12925</v>
      </c>
      <c r="G4471" t="s">
        <v>195</v>
      </c>
      <c r="H4471" t="s">
        <v>134</v>
      </c>
      <c r="I4471" t="s">
        <v>135</v>
      </c>
      <c r="J4471" t="s">
        <v>136</v>
      </c>
      <c r="K4471" t="s">
        <v>137</v>
      </c>
      <c r="L4471" t="s">
        <v>12926</v>
      </c>
      <c r="M4471" t="s">
        <v>12927</v>
      </c>
      <c r="N4471">
        <v>0.454166666</v>
      </c>
      <c r="O4471">
        <v>0</v>
      </c>
      <c r="P4471">
        <v>0</v>
      </c>
      <c r="Q4471">
        <v>0</v>
      </c>
      <c r="R4471">
        <v>0</v>
      </c>
      <c r="S4471">
        <v>1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4.6198836058308999</v>
      </c>
      <c r="AB4471">
        <v>0</v>
      </c>
      <c r="AC4471">
        <v>0</v>
      </c>
      <c r="AD4471">
        <v>0</v>
      </c>
      <c r="AE4471">
        <v>4.6198836058308999</v>
      </c>
    </row>
    <row r="4472" spans="1:31" x14ac:dyDescent="0.25">
      <c r="A4472">
        <v>1635689</v>
      </c>
      <c r="B4472">
        <v>1</v>
      </c>
      <c r="C4472" t="s">
        <v>81</v>
      </c>
      <c r="D4472" t="s">
        <v>114</v>
      </c>
      <c r="E4472" t="s">
        <v>178</v>
      </c>
      <c r="F4472" t="s">
        <v>12928</v>
      </c>
      <c r="G4472" t="s">
        <v>227</v>
      </c>
      <c r="H4472" t="s">
        <v>149</v>
      </c>
      <c r="I4472" t="s">
        <v>135</v>
      </c>
      <c r="J4472" t="s">
        <v>136</v>
      </c>
      <c r="K4472" t="s">
        <v>137</v>
      </c>
      <c r="L4472" t="s">
        <v>12929</v>
      </c>
      <c r="M4472" t="s">
        <v>12930</v>
      </c>
      <c r="N4472">
        <v>2.068333333</v>
      </c>
      <c r="O4472">
        <v>0</v>
      </c>
      <c r="P4472">
        <v>28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4.5652982056189417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4.5652982056189417</v>
      </c>
    </row>
    <row r="4473" spans="1:31" x14ac:dyDescent="0.25">
      <c r="A4473">
        <v>1635569</v>
      </c>
      <c r="B4473">
        <v>1</v>
      </c>
      <c r="C4473" t="s">
        <v>81</v>
      </c>
      <c r="D4473" t="s">
        <v>115</v>
      </c>
      <c r="E4473" t="s">
        <v>204</v>
      </c>
      <c r="F4473" t="s">
        <v>5165</v>
      </c>
      <c r="G4473" t="s">
        <v>161</v>
      </c>
      <c r="H4473" t="s">
        <v>134</v>
      </c>
      <c r="I4473" t="s">
        <v>135</v>
      </c>
      <c r="J4473" t="s">
        <v>136</v>
      </c>
      <c r="K4473" t="s">
        <v>137</v>
      </c>
      <c r="L4473" t="s">
        <v>12931</v>
      </c>
      <c r="M4473" t="s">
        <v>12932</v>
      </c>
      <c r="N4473">
        <v>1.0055555549999999</v>
      </c>
      <c r="O4473">
        <v>0</v>
      </c>
      <c r="P4473">
        <v>808</v>
      </c>
      <c r="Q4473">
        <v>1</v>
      </c>
      <c r="R4473">
        <v>35</v>
      </c>
      <c r="S4473">
        <v>2</v>
      </c>
      <c r="T4473">
        <v>35</v>
      </c>
      <c r="U4473">
        <v>1</v>
      </c>
      <c r="V4473">
        <v>0</v>
      </c>
      <c r="W4473">
        <v>0</v>
      </c>
      <c r="X4473">
        <v>59.883590702265089</v>
      </c>
      <c r="Y4473">
        <v>0.33002390699263334</v>
      </c>
      <c r="Z4473">
        <v>5.8938159923695475</v>
      </c>
      <c r="AA4473">
        <v>5.5641281290945059</v>
      </c>
      <c r="AB4473">
        <v>21.143116724894359</v>
      </c>
      <c r="AC4473">
        <v>28.274993489685741</v>
      </c>
      <c r="AD4473">
        <v>0</v>
      </c>
      <c r="AE4473">
        <v>121.08966894530188</v>
      </c>
    </row>
    <row r="4474" spans="1:31" x14ac:dyDescent="0.25">
      <c r="A4474">
        <v>1635503</v>
      </c>
      <c r="B4474">
        <v>1</v>
      </c>
      <c r="C4474" t="s">
        <v>80</v>
      </c>
      <c r="D4474" t="s">
        <v>85</v>
      </c>
      <c r="E4474" t="s">
        <v>152</v>
      </c>
      <c r="F4474" t="s">
        <v>12933</v>
      </c>
      <c r="G4474" t="s">
        <v>154</v>
      </c>
      <c r="H4474" t="s">
        <v>149</v>
      </c>
      <c r="I4474" t="s">
        <v>135</v>
      </c>
      <c r="J4474" t="s">
        <v>136</v>
      </c>
      <c r="K4474" t="s">
        <v>137</v>
      </c>
      <c r="L4474" t="s">
        <v>12934</v>
      </c>
      <c r="M4474" t="s">
        <v>12935</v>
      </c>
      <c r="N4474">
        <v>2.7066666659999998</v>
      </c>
      <c r="O4474">
        <v>0</v>
      </c>
      <c r="P4474">
        <v>4</v>
      </c>
      <c r="Q4474">
        <v>0</v>
      </c>
      <c r="R4474">
        <v>0</v>
      </c>
      <c r="S4474">
        <v>0</v>
      </c>
      <c r="T4474">
        <v>4</v>
      </c>
      <c r="U4474">
        <v>0</v>
      </c>
      <c r="V4474">
        <v>0</v>
      </c>
      <c r="W4474">
        <v>0</v>
      </c>
      <c r="X4474">
        <v>2.8851529591090923</v>
      </c>
      <c r="Y4474">
        <v>0</v>
      </c>
      <c r="Z4474">
        <v>0</v>
      </c>
      <c r="AA4474">
        <v>0</v>
      </c>
      <c r="AB4474">
        <v>6.1473391896245193</v>
      </c>
      <c r="AC4474">
        <v>0</v>
      </c>
      <c r="AD4474">
        <v>0</v>
      </c>
      <c r="AE4474">
        <v>9.0324921487336116</v>
      </c>
    </row>
    <row r="4475" spans="1:31" x14ac:dyDescent="0.25">
      <c r="A4475">
        <v>1636167</v>
      </c>
      <c r="B4475">
        <v>1</v>
      </c>
      <c r="C4475" t="s">
        <v>81</v>
      </c>
      <c r="D4475" t="s">
        <v>120</v>
      </c>
      <c r="E4475" t="s">
        <v>152</v>
      </c>
      <c r="F4475" t="s">
        <v>12936</v>
      </c>
      <c r="G4475" t="s">
        <v>154</v>
      </c>
      <c r="H4475" t="s">
        <v>149</v>
      </c>
      <c r="I4475" t="s">
        <v>135</v>
      </c>
      <c r="J4475" t="s">
        <v>136</v>
      </c>
      <c r="K4475" t="s">
        <v>137</v>
      </c>
      <c r="L4475" t="s">
        <v>12937</v>
      </c>
      <c r="M4475" t="s">
        <v>12938</v>
      </c>
      <c r="N4475">
        <v>0.50166666599999998</v>
      </c>
      <c r="O4475">
        <v>0</v>
      </c>
      <c r="P4475">
        <v>1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0.28398925646079998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0.28398925646079998</v>
      </c>
    </row>
    <row r="4476" spans="1:31" x14ac:dyDescent="0.25">
      <c r="A4476">
        <v>1635732</v>
      </c>
      <c r="B4476">
        <v>1</v>
      </c>
      <c r="C4476" t="s">
        <v>80</v>
      </c>
      <c r="D4476" t="s">
        <v>97</v>
      </c>
      <c r="E4476" t="s">
        <v>131</v>
      </c>
      <c r="F4476" t="s">
        <v>12939</v>
      </c>
      <c r="G4476" t="s">
        <v>1322</v>
      </c>
      <c r="H4476" t="s">
        <v>134</v>
      </c>
      <c r="I4476" t="s">
        <v>135</v>
      </c>
      <c r="J4476" t="s">
        <v>136</v>
      </c>
      <c r="K4476" t="s">
        <v>137</v>
      </c>
      <c r="L4476" t="s">
        <v>12940</v>
      </c>
      <c r="M4476" t="s">
        <v>12941</v>
      </c>
      <c r="N4476">
        <v>1.436111111</v>
      </c>
      <c r="O4476">
        <v>0</v>
      </c>
      <c r="P4476">
        <v>561</v>
      </c>
      <c r="Q4476">
        <v>0</v>
      </c>
      <c r="R4476">
        <v>5</v>
      </c>
      <c r="S4476">
        <v>0</v>
      </c>
      <c r="T4476">
        <v>48</v>
      </c>
      <c r="U4476">
        <v>0</v>
      </c>
      <c r="V4476">
        <v>0</v>
      </c>
      <c r="W4476">
        <v>0</v>
      </c>
      <c r="X4476">
        <v>352.99166247194989</v>
      </c>
      <c r="Y4476">
        <v>0</v>
      </c>
      <c r="Z4476">
        <v>0.40315287443643344</v>
      </c>
      <c r="AA4476">
        <v>0</v>
      </c>
      <c r="AB4476">
        <v>129.60850041833788</v>
      </c>
      <c r="AC4476">
        <v>0</v>
      </c>
      <c r="AD4476">
        <v>0</v>
      </c>
      <c r="AE4476">
        <v>483.00331576472422</v>
      </c>
    </row>
    <row r="4477" spans="1:31" x14ac:dyDescent="0.25">
      <c r="A4477">
        <v>1636087</v>
      </c>
      <c r="B4477">
        <v>1</v>
      </c>
      <c r="C4477" t="s">
        <v>80</v>
      </c>
      <c r="D4477" t="s">
        <v>96</v>
      </c>
      <c r="E4477" t="s">
        <v>140</v>
      </c>
      <c r="F4477" t="s">
        <v>12942</v>
      </c>
      <c r="G4477" t="s">
        <v>161</v>
      </c>
      <c r="H4477" t="s">
        <v>134</v>
      </c>
      <c r="I4477" t="s">
        <v>135</v>
      </c>
      <c r="J4477" t="s">
        <v>136</v>
      </c>
      <c r="K4477" t="s">
        <v>137</v>
      </c>
      <c r="L4477" t="s">
        <v>12943</v>
      </c>
      <c r="M4477" t="s">
        <v>12944</v>
      </c>
      <c r="N4477">
        <v>0.59361111099999997</v>
      </c>
      <c r="O4477">
        <v>3</v>
      </c>
      <c r="P4477">
        <v>1616</v>
      </c>
      <c r="Q4477">
        <v>0</v>
      </c>
      <c r="R4477">
        <v>1</v>
      </c>
      <c r="S4477">
        <v>4</v>
      </c>
      <c r="T4477">
        <v>86</v>
      </c>
      <c r="U4477">
        <v>0</v>
      </c>
      <c r="V4477">
        <v>0</v>
      </c>
      <c r="W4477">
        <v>11.666082019923021</v>
      </c>
      <c r="X4477">
        <v>194.9672776516189</v>
      </c>
      <c r="Y4477">
        <v>0</v>
      </c>
      <c r="Z4477">
        <v>6.5616905074517506E-2</v>
      </c>
      <c r="AA4477">
        <v>15.071682597551039</v>
      </c>
      <c r="AB4477">
        <v>389.2333305157257</v>
      </c>
      <c r="AC4477">
        <v>0</v>
      </c>
      <c r="AD4477">
        <v>0</v>
      </c>
      <c r="AE4477">
        <v>611.00398968989316</v>
      </c>
    </row>
    <row r="4478" spans="1:31" x14ac:dyDescent="0.25">
      <c r="A4478">
        <v>1635589</v>
      </c>
      <c r="B4478">
        <v>1</v>
      </c>
      <c r="C4478" t="s">
        <v>81</v>
      </c>
      <c r="D4478" t="s">
        <v>115</v>
      </c>
      <c r="E4478" t="s">
        <v>146</v>
      </c>
      <c r="F4478" t="s">
        <v>12945</v>
      </c>
      <c r="G4478" t="s">
        <v>260</v>
      </c>
      <c r="H4478" t="s">
        <v>149</v>
      </c>
      <c r="I4478" t="s">
        <v>135</v>
      </c>
      <c r="J4478" t="s">
        <v>136</v>
      </c>
      <c r="K4478" t="s">
        <v>137</v>
      </c>
      <c r="L4478" t="s">
        <v>12946</v>
      </c>
      <c r="M4478" t="s">
        <v>12947</v>
      </c>
      <c r="N4478">
        <v>6.2322222219999999</v>
      </c>
      <c r="O4478">
        <v>0</v>
      </c>
      <c r="P4478">
        <v>27</v>
      </c>
      <c r="Q4478">
        <v>0</v>
      </c>
      <c r="R4478">
        <v>4</v>
      </c>
      <c r="S4478">
        <v>0</v>
      </c>
      <c r="T4478">
        <v>1</v>
      </c>
      <c r="U4478">
        <v>0</v>
      </c>
      <c r="V4478">
        <v>0</v>
      </c>
      <c r="W4478">
        <v>0</v>
      </c>
      <c r="X4478">
        <v>7.8953473266532583</v>
      </c>
      <c r="Y4478">
        <v>0</v>
      </c>
      <c r="Z4478">
        <v>58.386982779528132</v>
      </c>
      <c r="AA4478">
        <v>0</v>
      </c>
      <c r="AB4478">
        <v>0</v>
      </c>
      <c r="AC4478">
        <v>0</v>
      </c>
      <c r="AD4478">
        <v>0</v>
      </c>
      <c r="AE4478">
        <v>66.282330106181391</v>
      </c>
    </row>
    <row r="4479" spans="1:31" x14ac:dyDescent="0.25">
      <c r="A4479">
        <v>1635838</v>
      </c>
      <c r="B4479">
        <v>1</v>
      </c>
      <c r="C4479" t="s">
        <v>81</v>
      </c>
      <c r="D4479" t="s">
        <v>112</v>
      </c>
      <c r="E4479" t="s">
        <v>178</v>
      </c>
      <c r="F4479" t="s">
        <v>12948</v>
      </c>
      <c r="G4479" t="s">
        <v>227</v>
      </c>
      <c r="H4479" t="s">
        <v>149</v>
      </c>
      <c r="I4479" t="s">
        <v>135</v>
      </c>
      <c r="J4479" t="s">
        <v>136</v>
      </c>
      <c r="K4479" t="s">
        <v>137</v>
      </c>
      <c r="L4479" t="s">
        <v>12949</v>
      </c>
      <c r="M4479" t="s">
        <v>12950</v>
      </c>
      <c r="N4479">
        <v>9.5908333330000008</v>
      </c>
      <c r="O4479">
        <v>0</v>
      </c>
      <c r="P4479">
        <v>1</v>
      </c>
      <c r="Q4479">
        <v>0</v>
      </c>
      <c r="R4479">
        <v>2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6.5837967352395887</v>
      </c>
      <c r="Y4479">
        <v>0</v>
      </c>
      <c r="Z4479">
        <v>1.6268176858666666E-3</v>
      </c>
      <c r="AA4479">
        <v>0</v>
      </c>
      <c r="AB4479">
        <v>0</v>
      </c>
      <c r="AC4479">
        <v>0</v>
      </c>
      <c r="AD4479">
        <v>0</v>
      </c>
      <c r="AE4479">
        <v>6.5854235529254552</v>
      </c>
    </row>
    <row r="4480" spans="1:31" x14ac:dyDescent="0.25">
      <c r="A4480">
        <v>1636173</v>
      </c>
      <c r="B4480">
        <v>1</v>
      </c>
      <c r="C4480" t="s">
        <v>80</v>
      </c>
      <c r="D4480" t="s">
        <v>97</v>
      </c>
      <c r="E4480" t="s">
        <v>146</v>
      </c>
      <c r="F4480" t="s">
        <v>12951</v>
      </c>
      <c r="G4480" t="s">
        <v>260</v>
      </c>
      <c r="H4480" t="s">
        <v>149</v>
      </c>
      <c r="I4480" t="s">
        <v>135</v>
      </c>
      <c r="J4480" t="s">
        <v>136</v>
      </c>
      <c r="K4480" t="s">
        <v>137</v>
      </c>
      <c r="L4480" t="s">
        <v>12952</v>
      </c>
      <c r="M4480" t="s">
        <v>12953</v>
      </c>
      <c r="N4480">
        <v>1.7050000000000001</v>
      </c>
      <c r="O4480">
        <v>0</v>
      </c>
      <c r="P4480">
        <v>201</v>
      </c>
      <c r="Q4480">
        <v>0</v>
      </c>
      <c r="R4480">
        <v>15</v>
      </c>
      <c r="S4480">
        <v>0</v>
      </c>
      <c r="T4480">
        <v>25</v>
      </c>
      <c r="U4480">
        <v>0</v>
      </c>
      <c r="V4480">
        <v>0</v>
      </c>
      <c r="W4480">
        <v>0</v>
      </c>
      <c r="X4480">
        <v>212.35010997733838</v>
      </c>
      <c r="Y4480">
        <v>0</v>
      </c>
      <c r="Z4480">
        <v>6.0160848115798498</v>
      </c>
      <c r="AA4480">
        <v>0</v>
      </c>
      <c r="AB4480">
        <v>35.315523445174577</v>
      </c>
      <c r="AC4480">
        <v>0</v>
      </c>
      <c r="AD4480">
        <v>0</v>
      </c>
      <c r="AE4480">
        <v>253.68171823409278</v>
      </c>
    </row>
    <row r="4481" spans="1:31" x14ac:dyDescent="0.25">
      <c r="A4481">
        <v>1636130</v>
      </c>
      <c r="B4481">
        <v>1</v>
      </c>
      <c r="C4481" t="s">
        <v>80</v>
      </c>
      <c r="D4481" t="s">
        <v>102</v>
      </c>
      <c r="E4481" t="s">
        <v>152</v>
      </c>
      <c r="F4481" t="s">
        <v>12954</v>
      </c>
      <c r="G4481" t="s">
        <v>154</v>
      </c>
      <c r="H4481" t="s">
        <v>149</v>
      </c>
      <c r="I4481" t="s">
        <v>135</v>
      </c>
      <c r="J4481" t="s">
        <v>136</v>
      </c>
      <c r="K4481" t="s">
        <v>137</v>
      </c>
      <c r="L4481" t="s">
        <v>12955</v>
      </c>
      <c r="M4481" t="s">
        <v>12956</v>
      </c>
      <c r="N4481">
        <v>3.0669444440000002</v>
      </c>
      <c r="O4481">
        <v>0</v>
      </c>
      <c r="P4481">
        <v>1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0.96199950823899982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0.96199950823899982</v>
      </c>
    </row>
    <row r="4482" spans="1:31" x14ac:dyDescent="0.25">
      <c r="A4482">
        <v>1636107</v>
      </c>
      <c r="B4482">
        <v>1</v>
      </c>
      <c r="C4482" t="s">
        <v>80</v>
      </c>
      <c r="D4482" t="s">
        <v>96</v>
      </c>
      <c r="E4482" t="s">
        <v>152</v>
      </c>
      <c r="F4482" t="s">
        <v>12957</v>
      </c>
      <c r="G4482" t="s">
        <v>507</v>
      </c>
      <c r="H4482" t="s">
        <v>149</v>
      </c>
      <c r="I4482" t="s">
        <v>135</v>
      </c>
      <c r="J4482" t="s">
        <v>136</v>
      </c>
      <c r="K4482" t="s">
        <v>137</v>
      </c>
      <c r="L4482" t="s">
        <v>12958</v>
      </c>
      <c r="M4482" t="s">
        <v>12959</v>
      </c>
      <c r="N4482">
        <v>6.5088888880000004</v>
      </c>
      <c r="O4482">
        <v>0</v>
      </c>
      <c r="P4482">
        <v>2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1.7332185773267945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1.7332185773267945</v>
      </c>
    </row>
    <row r="4483" spans="1:31" x14ac:dyDescent="0.25">
      <c r="A4483">
        <v>1635629</v>
      </c>
      <c r="B4483">
        <v>1</v>
      </c>
      <c r="C4483" t="s">
        <v>80</v>
      </c>
      <c r="D4483" t="s">
        <v>100</v>
      </c>
      <c r="E4483" t="s">
        <v>131</v>
      </c>
      <c r="F4483" t="s">
        <v>12960</v>
      </c>
      <c r="G4483" t="s">
        <v>161</v>
      </c>
      <c r="H4483" t="s">
        <v>134</v>
      </c>
      <c r="I4483" t="s">
        <v>135</v>
      </c>
      <c r="J4483" t="s">
        <v>136</v>
      </c>
      <c r="K4483" t="s">
        <v>137</v>
      </c>
      <c r="L4483" t="s">
        <v>12961</v>
      </c>
      <c r="M4483" t="s">
        <v>12962</v>
      </c>
      <c r="N4483">
        <v>0.16</v>
      </c>
      <c r="O4483">
        <v>0</v>
      </c>
      <c r="P4483">
        <v>832</v>
      </c>
      <c r="Q4483">
        <v>0</v>
      </c>
      <c r="R4483">
        <v>124</v>
      </c>
      <c r="S4483">
        <v>0</v>
      </c>
      <c r="T4483">
        <v>101</v>
      </c>
      <c r="U4483">
        <v>0</v>
      </c>
      <c r="V4483">
        <v>0</v>
      </c>
      <c r="W4483">
        <v>0</v>
      </c>
      <c r="X4483">
        <v>52.478011738457035</v>
      </c>
      <c r="Y4483">
        <v>0</v>
      </c>
      <c r="Z4483">
        <v>14.813524990119364</v>
      </c>
      <c r="AA4483">
        <v>0</v>
      </c>
      <c r="AB4483">
        <v>15.446739994136321</v>
      </c>
      <c r="AC4483">
        <v>0</v>
      </c>
      <c r="AD4483">
        <v>0</v>
      </c>
      <c r="AE4483">
        <v>82.738276722712726</v>
      </c>
    </row>
    <row r="4484" spans="1:31" x14ac:dyDescent="0.25">
      <c r="A4484">
        <v>1635652</v>
      </c>
      <c r="B4484">
        <v>1</v>
      </c>
      <c r="C4484" t="s">
        <v>81</v>
      </c>
      <c r="D4484" t="s">
        <v>115</v>
      </c>
      <c r="E4484" t="s">
        <v>146</v>
      </c>
      <c r="F4484" t="s">
        <v>12963</v>
      </c>
      <c r="G4484" t="s">
        <v>260</v>
      </c>
      <c r="H4484" t="s">
        <v>149</v>
      </c>
      <c r="I4484" t="s">
        <v>135</v>
      </c>
      <c r="J4484" t="s">
        <v>136</v>
      </c>
      <c r="K4484" t="s">
        <v>137</v>
      </c>
      <c r="L4484" t="s">
        <v>12964</v>
      </c>
      <c r="M4484" t="s">
        <v>12965</v>
      </c>
      <c r="N4484">
        <v>3.9044444440000001</v>
      </c>
      <c r="O4484">
        <v>0</v>
      </c>
      <c r="P4484">
        <v>23</v>
      </c>
      <c r="Q4484">
        <v>0</v>
      </c>
      <c r="R4484">
        <v>6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10.898796914702665</v>
      </c>
      <c r="Y4484">
        <v>0</v>
      </c>
      <c r="Z4484">
        <v>4.2006180894575005</v>
      </c>
      <c r="AA4484">
        <v>0</v>
      </c>
      <c r="AB4484">
        <v>0</v>
      </c>
      <c r="AC4484">
        <v>0</v>
      </c>
      <c r="AD4484">
        <v>0</v>
      </c>
      <c r="AE4484">
        <v>15.099415004160164</v>
      </c>
    </row>
    <row r="4485" spans="1:31" x14ac:dyDescent="0.25">
      <c r="A4485">
        <v>1635675</v>
      </c>
      <c r="B4485">
        <v>1</v>
      </c>
      <c r="C4485" t="s">
        <v>80</v>
      </c>
      <c r="D4485" t="s">
        <v>83</v>
      </c>
      <c r="E4485" t="s">
        <v>131</v>
      </c>
      <c r="F4485" t="s">
        <v>12966</v>
      </c>
      <c r="G4485" t="s">
        <v>161</v>
      </c>
      <c r="H4485" t="s">
        <v>134</v>
      </c>
      <c r="I4485" t="s">
        <v>135</v>
      </c>
      <c r="J4485" t="s">
        <v>136</v>
      </c>
      <c r="K4485" t="s">
        <v>137</v>
      </c>
      <c r="L4485" t="s">
        <v>12967</v>
      </c>
      <c r="M4485" t="s">
        <v>12968</v>
      </c>
      <c r="N4485">
        <v>0.939722222</v>
      </c>
      <c r="O4485">
        <v>0</v>
      </c>
      <c r="P4485">
        <v>0</v>
      </c>
      <c r="Q4485">
        <v>0</v>
      </c>
      <c r="R4485">
        <v>0</v>
      </c>
      <c r="S4485">
        <v>2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42.90004265307816</v>
      </c>
      <c r="AB4485">
        <v>0</v>
      </c>
      <c r="AC4485">
        <v>0</v>
      </c>
      <c r="AD4485">
        <v>0</v>
      </c>
      <c r="AE4485">
        <v>42.90004265307816</v>
      </c>
    </row>
    <row r="4486" spans="1:31" x14ac:dyDescent="0.25">
      <c r="A4486">
        <v>1635566</v>
      </c>
      <c r="B4486">
        <v>1</v>
      </c>
      <c r="C4486" t="s">
        <v>80</v>
      </c>
      <c r="D4486" t="s">
        <v>85</v>
      </c>
      <c r="E4486" t="s">
        <v>152</v>
      </c>
      <c r="F4486" t="s">
        <v>11861</v>
      </c>
      <c r="G4486" t="s">
        <v>168</v>
      </c>
      <c r="H4486" t="s">
        <v>149</v>
      </c>
      <c r="I4486" t="s">
        <v>135</v>
      </c>
      <c r="J4486" t="s">
        <v>136</v>
      </c>
      <c r="K4486" t="s">
        <v>137</v>
      </c>
      <c r="L4486" t="s">
        <v>12969</v>
      </c>
      <c r="M4486" t="s">
        <v>12970</v>
      </c>
      <c r="N4486">
        <v>9.8063888880000007</v>
      </c>
      <c r="O4486">
        <v>0</v>
      </c>
      <c r="P4486">
        <v>5</v>
      </c>
      <c r="Q4486">
        <v>0</v>
      </c>
      <c r="R4486">
        <v>0</v>
      </c>
      <c r="S4486">
        <v>0</v>
      </c>
      <c r="T4486">
        <v>3</v>
      </c>
      <c r="U4486">
        <v>0</v>
      </c>
      <c r="V4486">
        <v>0</v>
      </c>
      <c r="W4486">
        <v>0</v>
      </c>
      <c r="X4486">
        <v>8.39523049184508</v>
      </c>
      <c r="Y4486">
        <v>0</v>
      </c>
      <c r="Z4486">
        <v>0</v>
      </c>
      <c r="AA4486">
        <v>0</v>
      </c>
      <c r="AB4486">
        <v>51.919035114980382</v>
      </c>
      <c r="AC4486">
        <v>0</v>
      </c>
      <c r="AD4486">
        <v>0</v>
      </c>
      <c r="AE4486">
        <v>60.314265606825458</v>
      </c>
    </row>
    <row r="4487" spans="1:31" x14ac:dyDescent="0.25">
      <c r="A4487">
        <v>1635815</v>
      </c>
      <c r="B4487">
        <v>1</v>
      </c>
      <c r="C4487" t="s">
        <v>81</v>
      </c>
      <c r="D4487" t="s">
        <v>115</v>
      </c>
      <c r="E4487" t="s">
        <v>146</v>
      </c>
      <c r="F4487" t="s">
        <v>12971</v>
      </c>
      <c r="G4487" t="s">
        <v>227</v>
      </c>
      <c r="H4487" t="s">
        <v>149</v>
      </c>
      <c r="I4487" t="s">
        <v>135</v>
      </c>
      <c r="J4487" t="s">
        <v>136</v>
      </c>
      <c r="K4487" t="s">
        <v>137</v>
      </c>
      <c r="L4487" t="s">
        <v>12972</v>
      </c>
      <c r="M4487" t="s">
        <v>12973</v>
      </c>
      <c r="N4487">
        <v>2.8541666659999998</v>
      </c>
      <c r="O4487">
        <v>0</v>
      </c>
      <c r="P4487">
        <v>169</v>
      </c>
      <c r="Q4487">
        <v>0</v>
      </c>
      <c r="R4487">
        <v>0</v>
      </c>
      <c r="S4487">
        <v>0</v>
      </c>
      <c r="T4487">
        <v>11</v>
      </c>
      <c r="U4487">
        <v>0</v>
      </c>
      <c r="V4487">
        <v>0</v>
      </c>
      <c r="W4487">
        <v>0</v>
      </c>
      <c r="X4487">
        <v>25.86164172134637</v>
      </c>
      <c r="Y4487">
        <v>0</v>
      </c>
      <c r="Z4487">
        <v>0</v>
      </c>
      <c r="AA4487">
        <v>0</v>
      </c>
      <c r="AB4487">
        <v>11.34502596330857</v>
      </c>
      <c r="AC4487">
        <v>0</v>
      </c>
      <c r="AD4487">
        <v>0</v>
      </c>
      <c r="AE4487">
        <v>37.206667684654938</v>
      </c>
    </row>
    <row r="4488" spans="1:31" x14ac:dyDescent="0.25">
      <c r="A4488">
        <v>1636147</v>
      </c>
      <c r="B4488">
        <v>1</v>
      </c>
      <c r="C4488" t="s">
        <v>80</v>
      </c>
      <c r="D4488" t="s">
        <v>92</v>
      </c>
      <c r="E4488" t="s">
        <v>178</v>
      </c>
      <c r="F4488" t="s">
        <v>12974</v>
      </c>
      <c r="G4488" t="s">
        <v>227</v>
      </c>
      <c r="H4488" t="s">
        <v>149</v>
      </c>
      <c r="I4488" t="s">
        <v>135</v>
      </c>
      <c r="J4488" t="s">
        <v>136</v>
      </c>
      <c r="K4488" t="s">
        <v>137</v>
      </c>
      <c r="L4488" t="s">
        <v>12975</v>
      </c>
      <c r="M4488" t="s">
        <v>12976</v>
      </c>
      <c r="N4488">
        <v>3.813055555</v>
      </c>
      <c r="O4488">
        <v>0</v>
      </c>
      <c r="P4488">
        <v>41</v>
      </c>
      <c r="Q4488">
        <v>0</v>
      </c>
      <c r="R4488">
        <v>0</v>
      </c>
      <c r="S4488">
        <v>0</v>
      </c>
      <c r="T4488">
        <v>12</v>
      </c>
      <c r="U4488">
        <v>0</v>
      </c>
      <c r="V4488">
        <v>0</v>
      </c>
      <c r="W4488">
        <v>0</v>
      </c>
      <c r="X4488">
        <v>19.907537006672698</v>
      </c>
      <c r="Y4488">
        <v>0</v>
      </c>
      <c r="Z4488">
        <v>0</v>
      </c>
      <c r="AA4488">
        <v>0</v>
      </c>
      <c r="AB4488">
        <v>8.9127402729967056</v>
      </c>
      <c r="AC4488">
        <v>0</v>
      </c>
      <c r="AD4488">
        <v>0</v>
      </c>
      <c r="AE4488">
        <v>28.820277279669405</v>
      </c>
    </row>
    <row r="4489" spans="1:31" x14ac:dyDescent="0.25">
      <c r="A4489">
        <v>1636193</v>
      </c>
      <c r="B4489">
        <v>1</v>
      </c>
      <c r="C4489" t="s">
        <v>80</v>
      </c>
      <c r="D4489" t="s">
        <v>85</v>
      </c>
      <c r="E4489" t="s">
        <v>178</v>
      </c>
      <c r="F4489" t="s">
        <v>497</v>
      </c>
      <c r="G4489" t="s">
        <v>227</v>
      </c>
      <c r="H4489" t="s">
        <v>149</v>
      </c>
      <c r="I4489" t="s">
        <v>135</v>
      </c>
      <c r="J4489" t="s">
        <v>136</v>
      </c>
      <c r="K4489" t="s">
        <v>137</v>
      </c>
      <c r="L4489" t="s">
        <v>12977</v>
      </c>
      <c r="M4489" t="s">
        <v>12978</v>
      </c>
      <c r="N4489">
        <v>0.60861111099999998</v>
      </c>
      <c r="O4489">
        <v>0</v>
      </c>
      <c r="P4489">
        <v>144</v>
      </c>
      <c r="Q4489">
        <v>0</v>
      </c>
      <c r="R4489">
        <v>0</v>
      </c>
      <c r="S4489">
        <v>0</v>
      </c>
      <c r="T4489">
        <v>17</v>
      </c>
      <c r="U4489">
        <v>0</v>
      </c>
      <c r="V4489">
        <v>0</v>
      </c>
      <c r="W4489">
        <v>0</v>
      </c>
      <c r="X4489">
        <v>27.556030332924045</v>
      </c>
      <c r="Y4489">
        <v>0</v>
      </c>
      <c r="Z4489">
        <v>0</v>
      </c>
      <c r="AA4489">
        <v>0</v>
      </c>
      <c r="AB4489">
        <v>4.5910728795709232</v>
      </c>
      <c r="AC4489">
        <v>0</v>
      </c>
      <c r="AD4489">
        <v>0</v>
      </c>
      <c r="AE4489">
        <v>32.147103212494969</v>
      </c>
    </row>
    <row r="4490" spans="1:31" x14ac:dyDescent="0.25">
      <c r="A4490">
        <v>1635506</v>
      </c>
      <c r="B4490">
        <v>1</v>
      </c>
      <c r="C4490" t="s">
        <v>80</v>
      </c>
      <c r="D4490" t="s">
        <v>84</v>
      </c>
      <c r="E4490" t="s">
        <v>131</v>
      </c>
      <c r="F4490" t="s">
        <v>12979</v>
      </c>
      <c r="G4490" t="s">
        <v>195</v>
      </c>
      <c r="H4490" t="s">
        <v>134</v>
      </c>
      <c r="I4490" t="s">
        <v>135</v>
      </c>
      <c r="J4490" t="s">
        <v>136</v>
      </c>
      <c r="K4490" t="s">
        <v>137</v>
      </c>
      <c r="L4490" t="s">
        <v>12980</v>
      </c>
      <c r="M4490" t="s">
        <v>12981</v>
      </c>
      <c r="N4490">
        <v>7.0133333330000003</v>
      </c>
      <c r="O4490">
        <v>0</v>
      </c>
      <c r="P4490">
        <v>4</v>
      </c>
      <c r="Q4490">
        <v>0</v>
      </c>
      <c r="R4490">
        <v>10</v>
      </c>
      <c r="S4490">
        <v>0</v>
      </c>
      <c r="T4490">
        <v>8</v>
      </c>
      <c r="U4490">
        <v>0</v>
      </c>
      <c r="V4490">
        <v>0</v>
      </c>
      <c r="W4490">
        <v>0</v>
      </c>
      <c r="X4490">
        <v>4.3590276205971108</v>
      </c>
      <c r="Y4490">
        <v>0</v>
      </c>
      <c r="Z4490">
        <v>19.1342730204065</v>
      </c>
      <c r="AA4490">
        <v>0</v>
      </c>
      <c r="AB4490">
        <v>48.924585637205752</v>
      </c>
      <c r="AC4490">
        <v>0</v>
      </c>
      <c r="AD4490">
        <v>0</v>
      </c>
      <c r="AE4490">
        <v>72.417886278209366</v>
      </c>
    </row>
    <row r="4491" spans="1:31" x14ac:dyDescent="0.25">
      <c r="A4491">
        <v>1635712</v>
      </c>
      <c r="B4491">
        <v>1</v>
      </c>
      <c r="C4491" t="s">
        <v>80</v>
      </c>
      <c r="D4491" t="s">
        <v>94</v>
      </c>
      <c r="E4491" t="s">
        <v>178</v>
      </c>
      <c r="F4491" t="s">
        <v>12982</v>
      </c>
      <c r="G4491" t="s">
        <v>148</v>
      </c>
      <c r="H4491" t="s">
        <v>149</v>
      </c>
      <c r="I4491" t="s">
        <v>135</v>
      </c>
      <c r="J4491" t="s">
        <v>136</v>
      </c>
      <c r="K4491" t="s">
        <v>143</v>
      </c>
      <c r="L4491" t="s">
        <v>12983</v>
      </c>
      <c r="M4491" t="s">
        <v>12984</v>
      </c>
      <c r="N4491">
        <v>5.5930555550000003</v>
      </c>
      <c r="O4491">
        <v>0</v>
      </c>
      <c r="P4491">
        <v>421</v>
      </c>
      <c r="Q4491">
        <v>0</v>
      </c>
      <c r="R4491">
        <v>0</v>
      </c>
      <c r="S4491">
        <v>0</v>
      </c>
      <c r="T4491">
        <v>28</v>
      </c>
      <c r="U4491">
        <v>0</v>
      </c>
      <c r="V4491">
        <v>0</v>
      </c>
      <c r="W4491">
        <v>0</v>
      </c>
      <c r="X4491">
        <v>753.71804772083078</v>
      </c>
      <c r="Y4491">
        <v>0</v>
      </c>
      <c r="Z4491">
        <v>0</v>
      </c>
      <c r="AA4491">
        <v>0</v>
      </c>
      <c r="AB4491">
        <v>107.34711496336034</v>
      </c>
      <c r="AC4491">
        <v>0</v>
      </c>
      <c r="AD4491">
        <v>0</v>
      </c>
      <c r="AE4491">
        <v>861.06516268419114</v>
      </c>
    </row>
    <row r="4492" spans="1:31" x14ac:dyDescent="0.25">
      <c r="A4492">
        <v>1636007</v>
      </c>
      <c r="B4492">
        <v>1</v>
      </c>
      <c r="C4492" t="s">
        <v>80</v>
      </c>
      <c r="D4492" t="s">
        <v>109</v>
      </c>
      <c r="E4492" t="s">
        <v>152</v>
      </c>
      <c r="F4492" t="s">
        <v>12985</v>
      </c>
      <c r="G4492" t="s">
        <v>154</v>
      </c>
      <c r="H4492" t="s">
        <v>149</v>
      </c>
      <c r="I4492" t="s">
        <v>135</v>
      </c>
      <c r="J4492" t="s">
        <v>136</v>
      </c>
      <c r="K4492" t="s">
        <v>137</v>
      </c>
      <c r="L4492" t="s">
        <v>12986</v>
      </c>
      <c r="M4492" t="s">
        <v>12987</v>
      </c>
      <c r="N4492">
        <v>2.0975000000000001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0.32359061649191001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0.32359061649191001</v>
      </c>
    </row>
    <row r="4493" spans="1:31" x14ac:dyDescent="0.25">
      <c r="A4493">
        <v>1635612</v>
      </c>
      <c r="B4493">
        <v>1</v>
      </c>
      <c r="C4493" t="s">
        <v>80</v>
      </c>
      <c r="D4493" t="s">
        <v>83</v>
      </c>
      <c r="E4493" t="s">
        <v>152</v>
      </c>
      <c r="F4493" t="s">
        <v>12988</v>
      </c>
      <c r="G4493" t="s">
        <v>168</v>
      </c>
      <c r="H4493" t="s">
        <v>149</v>
      </c>
      <c r="I4493" t="s">
        <v>135</v>
      </c>
      <c r="J4493" t="s">
        <v>136</v>
      </c>
      <c r="K4493" t="s">
        <v>137</v>
      </c>
      <c r="L4493" t="s">
        <v>12989</v>
      </c>
      <c r="M4493" t="s">
        <v>12990</v>
      </c>
      <c r="N4493">
        <v>0.72888888799999996</v>
      </c>
      <c r="O4493">
        <v>0</v>
      </c>
      <c r="P4493">
        <v>14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4.1169944998824688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4.1169944998824688</v>
      </c>
    </row>
    <row r="4494" spans="1:31" x14ac:dyDescent="0.25">
      <c r="A4494">
        <v>1636047</v>
      </c>
      <c r="B4494">
        <v>1</v>
      </c>
      <c r="C4494" t="s">
        <v>81</v>
      </c>
      <c r="D4494" t="s">
        <v>115</v>
      </c>
      <c r="E4494" t="s">
        <v>131</v>
      </c>
      <c r="F4494" t="s">
        <v>12991</v>
      </c>
      <c r="G4494" t="s">
        <v>195</v>
      </c>
      <c r="H4494" t="s">
        <v>134</v>
      </c>
      <c r="I4494" t="s">
        <v>135</v>
      </c>
      <c r="J4494" t="s">
        <v>136</v>
      </c>
      <c r="K4494" t="s">
        <v>137</v>
      </c>
      <c r="L4494" t="s">
        <v>12992</v>
      </c>
      <c r="M4494" t="s">
        <v>12993</v>
      </c>
      <c r="N4494">
        <v>2.2255555550000001</v>
      </c>
      <c r="O4494">
        <v>0</v>
      </c>
      <c r="P4494">
        <v>46</v>
      </c>
      <c r="Q4494">
        <v>0</v>
      </c>
      <c r="R4494">
        <v>14</v>
      </c>
      <c r="S4494">
        <v>0</v>
      </c>
      <c r="T4494">
        <v>3</v>
      </c>
      <c r="U4494">
        <v>0</v>
      </c>
      <c r="V4494">
        <v>0</v>
      </c>
      <c r="W4494">
        <v>0</v>
      </c>
      <c r="X4494">
        <v>11.721532486889952</v>
      </c>
      <c r="Y4494">
        <v>0</v>
      </c>
      <c r="Z4494">
        <v>4.580137899494666</v>
      </c>
      <c r="AA4494">
        <v>0</v>
      </c>
      <c r="AB4494">
        <v>0.37234517045914001</v>
      </c>
      <c r="AC4494">
        <v>0</v>
      </c>
      <c r="AD4494">
        <v>0</v>
      </c>
      <c r="AE4494">
        <v>16.674015556843759</v>
      </c>
    </row>
    <row r="4495" spans="1:31" x14ac:dyDescent="0.25">
      <c r="A4495">
        <v>1635715</v>
      </c>
      <c r="B4495">
        <v>1</v>
      </c>
      <c r="C4495" t="s">
        <v>81</v>
      </c>
      <c r="D4495" t="s">
        <v>112</v>
      </c>
      <c r="E4495" t="s">
        <v>146</v>
      </c>
      <c r="F4495" t="s">
        <v>12994</v>
      </c>
      <c r="G4495" t="s">
        <v>6610</v>
      </c>
      <c r="H4495" t="s">
        <v>149</v>
      </c>
      <c r="I4495" t="s">
        <v>135</v>
      </c>
      <c r="J4495" t="s">
        <v>136</v>
      </c>
      <c r="K4495" t="s">
        <v>137</v>
      </c>
      <c r="L4495" t="s">
        <v>12995</v>
      </c>
      <c r="M4495" t="s">
        <v>12996</v>
      </c>
      <c r="N4495">
        <v>2.3661111109999999</v>
      </c>
      <c r="O4495">
        <v>0</v>
      </c>
      <c r="P4495">
        <v>36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5.8018073547868196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5.8018073547868196</v>
      </c>
    </row>
    <row r="4496" spans="1:31" x14ac:dyDescent="0.25">
      <c r="A4496">
        <v>1636190</v>
      </c>
      <c r="B4496">
        <v>1</v>
      </c>
      <c r="C4496" t="s">
        <v>81</v>
      </c>
      <c r="D4496" t="s">
        <v>128</v>
      </c>
      <c r="E4496" t="s">
        <v>152</v>
      </c>
      <c r="F4496" t="s">
        <v>12997</v>
      </c>
      <c r="G4496" t="s">
        <v>154</v>
      </c>
      <c r="H4496" t="s">
        <v>149</v>
      </c>
      <c r="I4496" t="s">
        <v>135</v>
      </c>
      <c r="J4496" t="s">
        <v>136</v>
      </c>
      <c r="K4496" t="s">
        <v>137</v>
      </c>
      <c r="L4496" t="s">
        <v>12998</v>
      </c>
      <c r="M4496" t="s">
        <v>12999</v>
      </c>
      <c r="N4496">
        <v>6.3138888880000001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0.36428015188641388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0.36428015188641388</v>
      </c>
    </row>
    <row r="4497" spans="1:31" x14ac:dyDescent="0.25">
      <c r="A4497">
        <v>1635672</v>
      </c>
      <c r="B4497">
        <v>1</v>
      </c>
      <c r="C4497" t="s">
        <v>81</v>
      </c>
      <c r="D4497" t="s">
        <v>120</v>
      </c>
      <c r="E4497" t="s">
        <v>140</v>
      </c>
      <c r="F4497" t="s">
        <v>836</v>
      </c>
      <c r="G4497" t="s">
        <v>161</v>
      </c>
      <c r="H4497" t="s">
        <v>134</v>
      </c>
      <c r="I4497" t="s">
        <v>135</v>
      </c>
      <c r="J4497" t="s">
        <v>136</v>
      </c>
      <c r="K4497" t="s">
        <v>137</v>
      </c>
      <c r="L4497" t="s">
        <v>13000</v>
      </c>
      <c r="M4497" t="s">
        <v>13001</v>
      </c>
      <c r="N4497">
        <v>0.34277777700000001</v>
      </c>
      <c r="O4497">
        <v>3</v>
      </c>
      <c r="P4497">
        <v>883</v>
      </c>
      <c r="Q4497">
        <v>201</v>
      </c>
      <c r="R4497">
        <v>54</v>
      </c>
      <c r="S4497">
        <v>17</v>
      </c>
      <c r="T4497">
        <v>111</v>
      </c>
      <c r="U4497">
        <v>4</v>
      </c>
      <c r="V4497">
        <v>1</v>
      </c>
      <c r="W4497">
        <v>0.33277843891200004</v>
      </c>
      <c r="X4497">
        <v>56.294655711167586</v>
      </c>
      <c r="Y4497">
        <v>352.3530891740902</v>
      </c>
      <c r="Z4497">
        <v>11.535465093681468</v>
      </c>
      <c r="AA4497">
        <v>127.72748360652977</v>
      </c>
      <c r="AB4497">
        <v>46.983771990512196</v>
      </c>
      <c r="AC4497">
        <v>167.47075652363958</v>
      </c>
      <c r="AD4497">
        <v>0.55682347757087669</v>
      </c>
      <c r="AE4497">
        <v>763.25482401610373</v>
      </c>
    </row>
    <row r="4498" spans="1:31" x14ac:dyDescent="0.25">
      <c r="A4498">
        <v>1636090</v>
      </c>
      <c r="B4498">
        <v>1</v>
      </c>
      <c r="C4498" t="s">
        <v>81</v>
      </c>
      <c r="D4498" t="s">
        <v>123</v>
      </c>
      <c r="E4498" t="s">
        <v>146</v>
      </c>
      <c r="F4498" t="s">
        <v>13002</v>
      </c>
      <c r="G4498" t="s">
        <v>260</v>
      </c>
      <c r="H4498" t="s">
        <v>149</v>
      </c>
      <c r="I4498" t="s">
        <v>135</v>
      </c>
      <c r="J4498" t="s">
        <v>136</v>
      </c>
      <c r="K4498" t="s">
        <v>137</v>
      </c>
      <c r="L4498" t="s">
        <v>13003</v>
      </c>
      <c r="M4498" t="s">
        <v>13004</v>
      </c>
      <c r="N4498">
        <v>1.9611111109999999</v>
      </c>
      <c r="O4498">
        <v>0</v>
      </c>
      <c r="P4498">
        <v>150</v>
      </c>
      <c r="Q4498">
        <v>0</v>
      </c>
      <c r="R4498">
        <v>7</v>
      </c>
      <c r="S4498">
        <v>0</v>
      </c>
      <c r="T4498">
        <v>8</v>
      </c>
      <c r="U4498">
        <v>0</v>
      </c>
      <c r="V4498">
        <v>0</v>
      </c>
      <c r="W4498">
        <v>0</v>
      </c>
      <c r="X4498">
        <v>36.79007847785735</v>
      </c>
      <c r="Y4498">
        <v>0</v>
      </c>
      <c r="Z4498">
        <v>0.26379001292639004</v>
      </c>
      <c r="AA4498">
        <v>0</v>
      </c>
      <c r="AB4498">
        <v>10.62966843453089</v>
      </c>
      <c r="AC4498">
        <v>0</v>
      </c>
      <c r="AD4498">
        <v>0</v>
      </c>
      <c r="AE4498">
        <v>47.683536925314634</v>
      </c>
    </row>
    <row r="4499" spans="1:31" x14ac:dyDescent="0.25">
      <c r="A4499">
        <v>1635529</v>
      </c>
      <c r="B4499">
        <v>1</v>
      </c>
      <c r="C4499" t="s">
        <v>81</v>
      </c>
      <c r="D4499" t="s">
        <v>123</v>
      </c>
      <c r="E4499" t="s">
        <v>131</v>
      </c>
      <c r="F4499" t="s">
        <v>13005</v>
      </c>
      <c r="G4499" t="s">
        <v>161</v>
      </c>
      <c r="H4499" t="s">
        <v>134</v>
      </c>
      <c r="I4499" t="s">
        <v>135</v>
      </c>
      <c r="J4499" t="s">
        <v>136</v>
      </c>
      <c r="K4499" t="s">
        <v>137</v>
      </c>
      <c r="L4499" t="s">
        <v>13006</v>
      </c>
      <c r="M4499" t="s">
        <v>13007</v>
      </c>
      <c r="N4499">
        <v>1.832222222</v>
      </c>
      <c r="O4499">
        <v>7</v>
      </c>
      <c r="P4499">
        <v>7</v>
      </c>
      <c r="Q4499">
        <v>209</v>
      </c>
      <c r="R4499">
        <v>147</v>
      </c>
      <c r="S4499">
        <v>40</v>
      </c>
      <c r="T4499">
        <v>18</v>
      </c>
      <c r="U4499">
        <v>0</v>
      </c>
      <c r="V4499">
        <v>0</v>
      </c>
      <c r="W4499">
        <v>3.4903964073564668</v>
      </c>
      <c r="X4499">
        <v>9.1635267269213241</v>
      </c>
      <c r="Y4499">
        <v>123.44086967280995</v>
      </c>
      <c r="Z4499">
        <v>142.5938545706862</v>
      </c>
      <c r="AA4499">
        <v>421.15887429481376</v>
      </c>
      <c r="AB4499">
        <v>12.151639038028824</v>
      </c>
      <c r="AC4499">
        <v>0</v>
      </c>
      <c r="AD4499">
        <v>0</v>
      </c>
      <c r="AE4499">
        <v>711.99916071061648</v>
      </c>
    </row>
    <row r="4500" spans="1:31" x14ac:dyDescent="0.25">
      <c r="A4500">
        <v>1635778</v>
      </c>
      <c r="B4500">
        <v>1</v>
      </c>
      <c r="C4500" t="s">
        <v>80</v>
      </c>
      <c r="D4500" t="s">
        <v>108</v>
      </c>
      <c r="E4500" t="s">
        <v>178</v>
      </c>
      <c r="F4500" t="s">
        <v>13008</v>
      </c>
      <c r="G4500" t="s">
        <v>1967</v>
      </c>
      <c r="H4500" t="s">
        <v>149</v>
      </c>
      <c r="I4500" t="s">
        <v>135</v>
      </c>
      <c r="J4500" t="s">
        <v>136</v>
      </c>
      <c r="K4500" t="s">
        <v>137</v>
      </c>
      <c r="L4500" t="s">
        <v>13009</v>
      </c>
      <c r="M4500" t="s">
        <v>13010</v>
      </c>
      <c r="N4500">
        <v>2.7441666659999999</v>
      </c>
      <c r="O4500">
        <v>0</v>
      </c>
      <c r="P4500">
        <v>15</v>
      </c>
      <c r="Q4500">
        <v>0</v>
      </c>
      <c r="R4500">
        <v>1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3.4600056753299997</v>
      </c>
      <c r="Y4500">
        <v>0</v>
      </c>
      <c r="Z4500">
        <v>0.16566555968375418</v>
      </c>
      <c r="AA4500">
        <v>0</v>
      </c>
      <c r="AB4500">
        <v>7.691342507988333E-2</v>
      </c>
      <c r="AC4500">
        <v>0</v>
      </c>
      <c r="AD4500">
        <v>0</v>
      </c>
      <c r="AE4500">
        <v>3.7025846600936374</v>
      </c>
    </row>
    <row r="4501" spans="1:31" x14ac:dyDescent="0.25">
      <c r="A4501">
        <v>1635984</v>
      </c>
      <c r="B4501">
        <v>1</v>
      </c>
      <c r="C4501" t="s">
        <v>80</v>
      </c>
      <c r="D4501" t="s">
        <v>104</v>
      </c>
      <c r="E4501" t="s">
        <v>131</v>
      </c>
      <c r="F4501" t="s">
        <v>13011</v>
      </c>
      <c r="G4501" t="s">
        <v>256</v>
      </c>
      <c r="H4501" t="s">
        <v>134</v>
      </c>
      <c r="I4501" t="s">
        <v>135</v>
      </c>
      <c r="J4501" t="s">
        <v>136</v>
      </c>
      <c r="K4501" t="s">
        <v>137</v>
      </c>
      <c r="L4501" t="s">
        <v>13012</v>
      </c>
      <c r="M4501" t="s">
        <v>13013</v>
      </c>
      <c r="N4501">
        <v>0.133333333</v>
      </c>
      <c r="O4501">
        <v>0</v>
      </c>
      <c r="P4501">
        <v>544</v>
      </c>
      <c r="Q4501">
        <v>0</v>
      </c>
      <c r="R4501">
        <v>23</v>
      </c>
      <c r="S4501">
        <v>0</v>
      </c>
      <c r="T4501">
        <v>51</v>
      </c>
      <c r="U4501">
        <v>0</v>
      </c>
      <c r="V4501">
        <v>0</v>
      </c>
      <c r="W4501">
        <v>0</v>
      </c>
      <c r="X4501">
        <v>15.005876011972511</v>
      </c>
      <c r="Y4501">
        <v>0</v>
      </c>
      <c r="Z4501">
        <v>0.98733785099586668</v>
      </c>
      <c r="AA4501">
        <v>0</v>
      </c>
      <c r="AB4501">
        <v>3.3341405281209657</v>
      </c>
      <c r="AC4501">
        <v>0</v>
      </c>
      <c r="AD4501">
        <v>0</v>
      </c>
      <c r="AE4501">
        <v>19.327354391089344</v>
      </c>
    </row>
    <row r="4502" spans="1:31" x14ac:dyDescent="0.25">
      <c r="A4502">
        <v>1635878</v>
      </c>
      <c r="B4502">
        <v>1</v>
      </c>
      <c r="C4502" t="s">
        <v>80</v>
      </c>
      <c r="D4502" t="s">
        <v>96</v>
      </c>
      <c r="E4502" t="s">
        <v>152</v>
      </c>
      <c r="F4502" t="s">
        <v>13014</v>
      </c>
      <c r="G4502" t="s">
        <v>168</v>
      </c>
      <c r="H4502" t="s">
        <v>149</v>
      </c>
      <c r="I4502" t="s">
        <v>135</v>
      </c>
      <c r="J4502" t="s">
        <v>136</v>
      </c>
      <c r="K4502" t="s">
        <v>137</v>
      </c>
      <c r="L4502" t="s">
        <v>13015</v>
      </c>
      <c r="M4502" t="s">
        <v>13016</v>
      </c>
      <c r="N4502">
        <v>9.7577777769999994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</row>
    <row r="4503" spans="1:31" x14ac:dyDescent="0.25">
      <c r="A4503">
        <v>1635586</v>
      </c>
      <c r="B4503">
        <v>1</v>
      </c>
      <c r="C4503" t="s">
        <v>80</v>
      </c>
      <c r="D4503" t="s">
        <v>111</v>
      </c>
      <c r="E4503" t="s">
        <v>152</v>
      </c>
      <c r="F4503" t="s">
        <v>13017</v>
      </c>
      <c r="G4503" t="s">
        <v>172</v>
      </c>
      <c r="H4503" t="s">
        <v>149</v>
      </c>
      <c r="I4503" t="s">
        <v>135</v>
      </c>
      <c r="J4503" t="s">
        <v>3</v>
      </c>
      <c r="K4503" t="s">
        <v>137</v>
      </c>
      <c r="L4503" t="s">
        <v>13018</v>
      </c>
      <c r="M4503" t="s">
        <v>13019</v>
      </c>
      <c r="N4503">
        <v>5.2719444439999998</v>
      </c>
      <c r="O4503">
        <v>0</v>
      </c>
      <c r="P4503">
        <v>13</v>
      </c>
      <c r="Q4503">
        <v>0</v>
      </c>
      <c r="R4503">
        <v>0</v>
      </c>
      <c r="S4503">
        <v>0</v>
      </c>
      <c r="T4503">
        <v>1</v>
      </c>
      <c r="U4503">
        <v>0</v>
      </c>
      <c r="V4503">
        <v>0</v>
      </c>
      <c r="W4503">
        <v>0</v>
      </c>
      <c r="X4503">
        <v>16.277874889216164</v>
      </c>
      <c r="Y4503">
        <v>0</v>
      </c>
      <c r="Z4503">
        <v>0</v>
      </c>
      <c r="AA4503">
        <v>0</v>
      </c>
      <c r="AB4503">
        <v>1.8547650521055834</v>
      </c>
      <c r="AC4503">
        <v>0</v>
      </c>
      <c r="AD4503">
        <v>0</v>
      </c>
      <c r="AE4503">
        <v>18.132639941321749</v>
      </c>
    </row>
    <row r="4504" spans="1:31" x14ac:dyDescent="0.25">
      <c r="A4504">
        <v>1635655</v>
      </c>
      <c r="B4504">
        <v>1</v>
      </c>
      <c r="C4504" t="s">
        <v>80</v>
      </c>
      <c r="D4504" t="s">
        <v>105</v>
      </c>
      <c r="E4504" t="s">
        <v>131</v>
      </c>
      <c r="F4504" t="s">
        <v>13020</v>
      </c>
      <c r="G4504" t="s">
        <v>431</v>
      </c>
      <c r="H4504" t="s">
        <v>134</v>
      </c>
      <c r="I4504" t="s">
        <v>135</v>
      </c>
      <c r="J4504" t="s">
        <v>136</v>
      </c>
      <c r="K4504" t="s">
        <v>137</v>
      </c>
      <c r="L4504" t="s">
        <v>13021</v>
      </c>
      <c r="M4504" t="s">
        <v>13022</v>
      </c>
      <c r="N4504">
        <v>2.426111111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22</v>
      </c>
      <c r="U4504">
        <v>0</v>
      </c>
      <c r="V4504">
        <v>7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140.31390955739965</v>
      </c>
      <c r="AC4504">
        <v>0</v>
      </c>
      <c r="AD4504">
        <v>82.261735350045598</v>
      </c>
      <c r="AE4504">
        <v>222.57564490744525</v>
      </c>
    </row>
    <row r="4505" spans="1:31" x14ac:dyDescent="0.25">
      <c r="A4505">
        <v>1636033</v>
      </c>
      <c r="B4505">
        <v>1</v>
      </c>
      <c r="C4505" t="s">
        <v>81</v>
      </c>
      <c r="D4505" t="s">
        <v>122</v>
      </c>
      <c r="E4505" t="s">
        <v>178</v>
      </c>
      <c r="F4505" t="s">
        <v>13023</v>
      </c>
      <c r="G4505" t="s">
        <v>187</v>
      </c>
      <c r="H4505" t="s">
        <v>149</v>
      </c>
      <c r="I4505" t="s">
        <v>135</v>
      </c>
      <c r="J4505" t="s">
        <v>136</v>
      </c>
      <c r="K4505" t="s">
        <v>137</v>
      </c>
      <c r="L4505" t="s">
        <v>13024</v>
      </c>
      <c r="M4505" t="s">
        <v>13025</v>
      </c>
      <c r="N4505">
        <v>3.832777777</v>
      </c>
      <c r="O4505">
        <v>0</v>
      </c>
      <c r="P4505">
        <v>15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4.7762782918245632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4.7762782918245632</v>
      </c>
    </row>
    <row r="4506" spans="1:31" x14ac:dyDescent="0.25">
      <c r="A4506">
        <v>1635678</v>
      </c>
      <c r="B4506">
        <v>1</v>
      </c>
      <c r="C4506" t="s">
        <v>81</v>
      </c>
      <c r="D4506" t="s">
        <v>114</v>
      </c>
      <c r="E4506" t="s">
        <v>140</v>
      </c>
      <c r="F4506" t="s">
        <v>13026</v>
      </c>
      <c r="G4506" t="s">
        <v>161</v>
      </c>
      <c r="H4506" t="s">
        <v>134</v>
      </c>
      <c r="I4506" t="s">
        <v>135</v>
      </c>
      <c r="J4506" t="s">
        <v>136</v>
      </c>
      <c r="K4506" t="s">
        <v>137</v>
      </c>
      <c r="L4506" t="s">
        <v>13027</v>
      </c>
      <c r="M4506" t="s">
        <v>13028</v>
      </c>
      <c r="N4506">
        <v>2.9388888880000001</v>
      </c>
      <c r="O4506">
        <v>0</v>
      </c>
      <c r="P4506">
        <v>754</v>
      </c>
      <c r="Q4506">
        <v>1</v>
      </c>
      <c r="R4506">
        <v>17</v>
      </c>
      <c r="S4506">
        <v>8</v>
      </c>
      <c r="T4506">
        <v>86</v>
      </c>
      <c r="U4506">
        <v>1</v>
      </c>
      <c r="V4506">
        <v>0</v>
      </c>
      <c r="W4506">
        <v>0</v>
      </c>
      <c r="X4506">
        <v>177.77779848101883</v>
      </c>
      <c r="Y4506">
        <v>1.2508431891741487</v>
      </c>
      <c r="Z4506">
        <v>5.0065373755506686</v>
      </c>
      <c r="AA4506">
        <v>101.60930354837681</v>
      </c>
      <c r="AB4506">
        <v>66.990159471412284</v>
      </c>
      <c r="AC4506">
        <v>22.023238164776537</v>
      </c>
      <c r="AD4506">
        <v>0</v>
      </c>
      <c r="AE4506">
        <v>374.65788023030927</v>
      </c>
    </row>
    <row r="4507" spans="1:31" x14ac:dyDescent="0.25">
      <c r="A4507">
        <v>1636010</v>
      </c>
      <c r="B4507">
        <v>1</v>
      </c>
      <c r="C4507" t="s">
        <v>81</v>
      </c>
      <c r="D4507" t="s">
        <v>118</v>
      </c>
      <c r="E4507" t="s">
        <v>152</v>
      </c>
      <c r="F4507" t="s">
        <v>13029</v>
      </c>
      <c r="G4507" t="s">
        <v>154</v>
      </c>
      <c r="H4507" t="s">
        <v>149</v>
      </c>
      <c r="I4507" t="s">
        <v>135</v>
      </c>
      <c r="J4507" t="s">
        <v>136</v>
      </c>
      <c r="K4507" t="s">
        <v>137</v>
      </c>
      <c r="L4507" t="s">
        <v>13030</v>
      </c>
      <c r="M4507" t="s">
        <v>13031</v>
      </c>
      <c r="N4507">
        <v>1.380833333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1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2.5448826424397999</v>
      </c>
      <c r="AC4507">
        <v>0</v>
      </c>
      <c r="AD4507">
        <v>0</v>
      </c>
      <c r="AE4507">
        <v>2.5448826424397999</v>
      </c>
    </row>
    <row r="4508" spans="1:31" x14ac:dyDescent="0.25">
      <c r="A4508">
        <v>1635724</v>
      </c>
      <c r="B4508">
        <v>1</v>
      </c>
      <c r="C4508" t="s">
        <v>80</v>
      </c>
      <c r="D4508" t="s">
        <v>88</v>
      </c>
      <c r="E4508" t="s">
        <v>146</v>
      </c>
      <c r="F4508" t="s">
        <v>13032</v>
      </c>
      <c r="G4508" t="s">
        <v>235</v>
      </c>
      <c r="H4508" t="s">
        <v>149</v>
      </c>
      <c r="I4508" t="s">
        <v>135</v>
      </c>
      <c r="J4508" t="s">
        <v>136</v>
      </c>
      <c r="K4508" t="s">
        <v>143</v>
      </c>
      <c r="L4508" t="s">
        <v>13033</v>
      </c>
      <c r="M4508" t="s">
        <v>13034</v>
      </c>
      <c r="N4508">
        <v>0.84350277699999998</v>
      </c>
      <c r="O4508">
        <v>0</v>
      </c>
      <c r="P4508">
        <v>972</v>
      </c>
      <c r="Q4508">
        <v>0</v>
      </c>
      <c r="R4508">
        <v>0</v>
      </c>
      <c r="S4508">
        <v>0</v>
      </c>
      <c r="T4508">
        <v>130</v>
      </c>
      <c r="U4508">
        <v>0</v>
      </c>
      <c r="V4508">
        <v>0</v>
      </c>
      <c r="W4508">
        <v>0</v>
      </c>
      <c r="X4508">
        <v>237.80551163402407</v>
      </c>
      <c r="Y4508">
        <v>0</v>
      </c>
      <c r="Z4508">
        <v>0</v>
      </c>
      <c r="AA4508">
        <v>0</v>
      </c>
      <c r="AB4508">
        <v>130.9195974699613</v>
      </c>
      <c r="AC4508">
        <v>0</v>
      </c>
      <c r="AD4508">
        <v>0</v>
      </c>
      <c r="AE4508">
        <v>368.72510910398535</v>
      </c>
    </row>
    <row r="4509" spans="1:31" x14ac:dyDescent="0.25">
      <c r="A4509">
        <v>1635870</v>
      </c>
      <c r="B4509">
        <v>1</v>
      </c>
      <c r="C4509" t="s">
        <v>80</v>
      </c>
      <c r="D4509" t="s">
        <v>82</v>
      </c>
      <c r="E4509" t="s">
        <v>152</v>
      </c>
      <c r="F4509" t="s">
        <v>13035</v>
      </c>
      <c r="G4509" t="s">
        <v>154</v>
      </c>
      <c r="H4509" t="s">
        <v>149</v>
      </c>
      <c r="I4509" t="s">
        <v>135</v>
      </c>
      <c r="J4509" t="s">
        <v>136</v>
      </c>
      <c r="K4509" t="s">
        <v>137</v>
      </c>
      <c r="L4509" t="s">
        <v>13036</v>
      </c>
      <c r="M4509" t="s">
        <v>13037</v>
      </c>
      <c r="N4509">
        <v>3.378055555</v>
      </c>
      <c r="O4509">
        <v>0</v>
      </c>
      <c r="P4509">
        <v>1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1.7594324156917018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1.7594324156917018</v>
      </c>
    </row>
    <row r="4510" spans="1:31" x14ac:dyDescent="0.25">
      <c r="A4510">
        <v>1635661</v>
      </c>
      <c r="B4510">
        <v>1</v>
      </c>
      <c r="C4510" t="s">
        <v>80</v>
      </c>
      <c r="D4510" t="s">
        <v>100</v>
      </c>
      <c r="E4510" t="s">
        <v>152</v>
      </c>
      <c r="F4510" t="s">
        <v>13038</v>
      </c>
      <c r="G4510" t="s">
        <v>3010</v>
      </c>
      <c r="H4510" t="s">
        <v>149</v>
      </c>
      <c r="I4510" t="s">
        <v>135</v>
      </c>
      <c r="J4510" t="s">
        <v>136</v>
      </c>
      <c r="K4510" t="s">
        <v>137</v>
      </c>
      <c r="L4510" t="s">
        <v>13039</v>
      </c>
      <c r="M4510" t="s">
        <v>13040</v>
      </c>
      <c r="N4510">
        <v>1.9555555549999999</v>
      </c>
      <c r="O4510">
        <v>0</v>
      </c>
      <c r="P4510">
        <v>5</v>
      </c>
      <c r="Q4510">
        <v>0</v>
      </c>
      <c r="R4510">
        <v>0</v>
      </c>
      <c r="S4510">
        <v>0</v>
      </c>
      <c r="T4510">
        <v>1</v>
      </c>
      <c r="U4510">
        <v>0</v>
      </c>
      <c r="V4510">
        <v>0</v>
      </c>
      <c r="W4510">
        <v>0</v>
      </c>
      <c r="X4510">
        <v>1.8858798402190107</v>
      </c>
      <c r="Y4510">
        <v>0</v>
      </c>
      <c r="Z4510">
        <v>0</v>
      </c>
      <c r="AA4510">
        <v>0</v>
      </c>
      <c r="AB4510">
        <v>0.40308224183915337</v>
      </c>
      <c r="AC4510">
        <v>0</v>
      </c>
      <c r="AD4510">
        <v>0</v>
      </c>
      <c r="AE4510">
        <v>2.288962082058164</v>
      </c>
    </row>
    <row r="4511" spans="1:31" x14ac:dyDescent="0.25">
      <c r="A4511">
        <v>1635947</v>
      </c>
      <c r="B4511">
        <v>1</v>
      </c>
      <c r="C4511" t="s">
        <v>80</v>
      </c>
      <c r="D4511" t="s">
        <v>85</v>
      </c>
      <c r="E4511" t="s">
        <v>152</v>
      </c>
      <c r="F4511" t="s">
        <v>13041</v>
      </c>
      <c r="G4511" t="s">
        <v>168</v>
      </c>
      <c r="H4511" t="s">
        <v>149</v>
      </c>
      <c r="I4511" t="s">
        <v>135</v>
      </c>
      <c r="J4511" t="s">
        <v>136</v>
      </c>
      <c r="K4511" t="s">
        <v>137</v>
      </c>
      <c r="L4511" t="s">
        <v>13042</v>
      </c>
      <c r="M4511" t="s">
        <v>13043</v>
      </c>
      <c r="N4511">
        <v>3.0461111110000001</v>
      </c>
      <c r="O4511">
        <v>0</v>
      </c>
      <c r="P4511">
        <v>6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5.2847826689220243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5.2847826689220243</v>
      </c>
    </row>
    <row r="4512" spans="1:31" x14ac:dyDescent="0.25">
      <c r="A4512">
        <v>1636196</v>
      </c>
      <c r="B4512">
        <v>1</v>
      </c>
      <c r="C4512" t="s">
        <v>81</v>
      </c>
      <c r="D4512" t="s">
        <v>125</v>
      </c>
      <c r="E4512" t="s">
        <v>152</v>
      </c>
      <c r="F4512" t="s">
        <v>13044</v>
      </c>
      <c r="G4512" t="s">
        <v>154</v>
      </c>
      <c r="H4512" t="s">
        <v>149</v>
      </c>
      <c r="I4512" t="s">
        <v>135</v>
      </c>
      <c r="J4512" t="s">
        <v>136</v>
      </c>
      <c r="K4512" t="s">
        <v>137</v>
      </c>
      <c r="L4512" t="s">
        <v>13045</v>
      </c>
      <c r="M4512" t="s">
        <v>13046</v>
      </c>
      <c r="N4512">
        <v>0.96027777700000005</v>
      </c>
      <c r="O4512">
        <v>0</v>
      </c>
      <c r="P4512">
        <v>1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</row>
    <row r="4513" spans="1:31" x14ac:dyDescent="0.25">
      <c r="A4513">
        <v>1636156</v>
      </c>
      <c r="B4513">
        <v>1</v>
      </c>
      <c r="C4513" t="s">
        <v>80</v>
      </c>
      <c r="D4513" t="s">
        <v>105</v>
      </c>
      <c r="E4513" t="s">
        <v>152</v>
      </c>
      <c r="F4513" t="s">
        <v>13047</v>
      </c>
      <c r="G4513" t="s">
        <v>154</v>
      </c>
      <c r="H4513" t="s">
        <v>149</v>
      </c>
      <c r="I4513" t="s">
        <v>135</v>
      </c>
      <c r="J4513" t="s">
        <v>136</v>
      </c>
      <c r="K4513" t="s">
        <v>137</v>
      </c>
      <c r="L4513" t="s">
        <v>13048</v>
      </c>
      <c r="M4513" t="s">
        <v>13049</v>
      </c>
      <c r="N4513">
        <v>1.9875</v>
      </c>
      <c r="O4513">
        <v>0</v>
      </c>
      <c r="P4513">
        <v>1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0.68107389086140002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0.68107389086140002</v>
      </c>
    </row>
    <row r="4514" spans="1:31" x14ac:dyDescent="0.25">
      <c r="A4514">
        <v>1635509</v>
      </c>
      <c r="B4514">
        <v>1</v>
      </c>
      <c r="C4514" t="s">
        <v>80</v>
      </c>
      <c r="D4514" t="s">
        <v>105</v>
      </c>
      <c r="E4514" t="s">
        <v>642</v>
      </c>
      <c r="F4514" t="s">
        <v>13050</v>
      </c>
      <c r="G4514" t="s">
        <v>161</v>
      </c>
      <c r="H4514" t="s">
        <v>134</v>
      </c>
      <c r="I4514" t="s">
        <v>135</v>
      </c>
      <c r="J4514" t="s">
        <v>136</v>
      </c>
      <c r="K4514" t="s">
        <v>137</v>
      </c>
      <c r="L4514" t="s">
        <v>13051</v>
      </c>
      <c r="M4514" t="s">
        <v>13052</v>
      </c>
      <c r="N4514">
        <v>4.6666666660000002</v>
      </c>
      <c r="O4514">
        <v>2</v>
      </c>
      <c r="P4514">
        <v>4943</v>
      </c>
      <c r="Q4514">
        <v>8</v>
      </c>
      <c r="R4514">
        <v>11</v>
      </c>
      <c r="S4514">
        <v>29</v>
      </c>
      <c r="T4514">
        <v>379</v>
      </c>
      <c r="U4514">
        <v>10</v>
      </c>
      <c r="V4514">
        <v>19</v>
      </c>
      <c r="W4514">
        <v>1.4180315302140001</v>
      </c>
      <c r="X4514">
        <v>6665.2090302687511</v>
      </c>
      <c r="Y4514">
        <v>314.1638813891708</v>
      </c>
      <c r="Z4514">
        <v>9.9620051239751994</v>
      </c>
      <c r="AA4514">
        <v>2214.0771135056498</v>
      </c>
      <c r="AB4514">
        <v>2284.3886300001145</v>
      </c>
      <c r="AC4514">
        <v>11657.345859100569</v>
      </c>
      <c r="AD4514">
        <v>2282.480334092113</v>
      </c>
      <c r="AE4514">
        <v>25429.044885010557</v>
      </c>
    </row>
    <row r="4515" spans="1:31" x14ac:dyDescent="0.25">
      <c r="A4515">
        <v>1635515</v>
      </c>
      <c r="B4515">
        <v>1</v>
      </c>
      <c r="C4515" t="s">
        <v>80</v>
      </c>
      <c r="D4515" t="s">
        <v>103</v>
      </c>
      <c r="E4515" t="s">
        <v>140</v>
      </c>
      <c r="F4515" t="s">
        <v>2350</v>
      </c>
      <c r="G4515" t="s">
        <v>161</v>
      </c>
      <c r="H4515" t="s">
        <v>134</v>
      </c>
      <c r="I4515" t="s">
        <v>135</v>
      </c>
      <c r="J4515" t="s">
        <v>136</v>
      </c>
      <c r="K4515" t="s">
        <v>137</v>
      </c>
      <c r="L4515" t="s">
        <v>13053</v>
      </c>
      <c r="M4515" t="s">
        <v>13054</v>
      </c>
      <c r="N4515">
        <v>0.402777777</v>
      </c>
      <c r="O4515">
        <v>2</v>
      </c>
      <c r="P4515">
        <v>1869</v>
      </c>
      <c r="Q4515">
        <v>56</v>
      </c>
      <c r="R4515">
        <v>186</v>
      </c>
      <c r="S4515">
        <v>24</v>
      </c>
      <c r="T4515">
        <v>269</v>
      </c>
      <c r="U4515">
        <v>8</v>
      </c>
      <c r="V4515">
        <v>0</v>
      </c>
      <c r="W4515">
        <v>1.2820589094886805</v>
      </c>
      <c r="X4515">
        <v>238.83884074460391</v>
      </c>
      <c r="Y4515">
        <v>126.85904826806282</v>
      </c>
      <c r="Z4515">
        <v>47.749679696414951</v>
      </c>
      <c r="AA4515">
        <v>155.54868625189906</v>
      </c>
      <c r="AB4515">
        <v>81.678843881724447</v>
      </c>
      <c r="AC4515">
        <v>125.62099711971187</v>
      </c>
      <c r="AD4515">
        <v>0</v>
      </c>
      <c r="AE4515">
        <v>777.57815487190578</v>
      </c>
    </row>
    <row r="4516" spans="1:31" x14ac:dyDescent="0.25">
      <c r="A4516">
        <v>1636202</v>
      </c>
      <c r="B4516">
        <v>1</v>
      </c>
      <c r="C4516" t="s">
        <v>80</v>
      </c>
      <c r="D4516" t="s">
        <v>97</v>
      </c>
      <c r="E4516" t="s">
        <v>152</v>
      </c>
      <c r="F4516" t="s">
        <v>13055</v>
      </c>
      <c r="G4516" t="s">
        <v>154</v>
      </c>
      <c r="H4516" t="s">
        <v>149</v>
      </c>
      <c r="I4516" t="s">
        <v>135</v>
      </c>
      <c r="J4516" t="s">
        <v>136</v>
      </c>
      <c r="K4516" t="s">
        <v>137</v>
      </c>
      <c r="L4516" t="s">
        <v>13056</v>
      </c>
      <c r="M4516" t="s">
        <v>13057</v>
      </c>
      <c r="N4516">
        <v>2.0019444439999998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0.15114959856634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0.15114959856634</v>
      </c>
    </row>
    <row r="4517" spans="1:31" x14ac:dyDescent="0.25">
      <c r="A4517">
        <v>1635950</v>
      </c>
      <c r="B4517">
        <v>1</v>
      </c>
      <c r="C4517" t="s">
        <v>81</v>
      </c>
      <c r="D4517" t="s">
        <v>122</v>
      </c>
      <c r="E4517" t="s">
        <v>140</v>
      </c>
      <c r="F4517" t="s">
        <v>13058</v>
      </c>
      <c r="G4517" t="s">
        <v>161</v>
      </c>
      <c r="H4517" t="s">
        <v>134</v>
      </c>
      <c r="I4517" t="s">
        <v>135</v>
      </c>
      <c r="J4517" t="s">
        <v>136</v>
      </c>
      <c r="K4517" t="s">
        <v>137</v>
      </c>
      <c r="L4517" t="s">
        <v>13059</v>
      </c>
      <c r="M4517" t="s">
        <v>13060</v>
      </c>
      <c r="N4517">
        <v>2.7261111109999998</v>
      </c>
      <c r="O4517">
        <v>0</v>
      </c>
      <c r="P4517">
        <v>0</v>
      </c>
      <c r="Q4517">
        <v>1</v>
      </c>
      <c r="R4517">
        <v>0</v>
      </c>
      <c r="S4517">
        <v>2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7.0707534646397256</v>
      </c>
      <c r="Z4517">
        <v>0</v>
      </c>
      <c r="AA4517">
        <v>80.346979175296383</v>
      </c>
      <c r="AB4517">
        <v>0</v>
      </c>
      <c r="AC4517">
        <v>0</v>
      </c>
      <c r="AD4517">
        <v>0</v>
      </c>
      <c r="AE4517">
        <v>87.417732639936105</v>
      </c>
    </row>
    <row r="4518" spans="1:31" x14ac:dyDescent="0.25">
      <c r="A4518">
        <v>1635575</v>
      </c>
      <c r="B4518">
        <v>1</v>
      </c>
      <c r="C4518" t="s">
        <v>81</v>
      </c>
      <c r="D4518" t="s">
        <v>112</v>
      </c>
      <c r="E4518" t="s">
        <v>140</v>
      </c>
      <c r="F4518" t="s">
        <v>12623</v>
      </c>
      <c r="G4518" t="s">
        <v>161</v>
      </c>
      <c r="H4518" t="s">
        <v>134</v>
      </c>
      <c r="I4518" t="s">
        <v>135</v>
      </c>
      <c r="J4518" t="s">
        <v>136</v>
      </c>
      <c r="K4518" t="s">
        <v>137</v>
      </c>
      <c r="L4518" t="s">
        <v>13061</v>
      </c>
      <c r="M4518" t="s">
        <v>13062</v>
      </c>
      <c r="N4518">
        <v>3.4855555549999999</v>
      </c>
      <c r="O4518">
        <v>0</v>
      </c>
      <c r="P4518">
        <v>1274</v>
      </c>
      <c r="Q4518">
        <v>5</v>
      </c>
      <c r="R4518">
        <v>36</v>
      </c>
      <c r="S4518">
        <v>9</v>
      </c>
      <c r="T4518">
        <v>75</v>
      </c>
      <c r="U4518">
        <v>1</v>
      </c>
      <c r="V4518">
        <v>1</v>
      </c>
      <c r="W4518">
        <v>0</v>
      </c>
      <c r="X4518">
        <v>306.32015511246254</v>
      </c>
      <c r="Y4518">
        <v>97.191997202760163</v>
      </c>
      <c r="Z4518">
        <v>10.135035219929641</v>
      </c>
      <c r="AA4518">
        <v>123.26684471982442</v>
      </c>
      <c r="AB4518">
        <v>117.31741357355372</v>
      </c>
      <c r="AC4518">
        <v>17.643940908292056</v>
      </c>
      <c r="AD4518">
        <v>1.5892434963962903</v>
      </c>
      <c r="AE4518">
        <v>673.46463023321883</v>
      </c>
    </row>
    <row r="4519" spans="1:31" x14ac:dyDescent="0.25">
      <c r="A4519">
        <v>1635552</v>
      </c>
      <c r="B4519">
        <v>1</v>
      </c>
      <c r="C4519" t="s">
        <v>80</v>
      </c>
      <c r="D4519" t="s">
        <v>97</v>
      </c>
      <c r="E4519" t="s">
        <v>178</v>
      </c>
      <c r="F4519" t="s">
        <v>13063</v>
      </c>
      <c r="G4519" t="s">
        <v>227</v>
      </c>
      <c r="H4519" t="s">
        <v>149</v>
      </c>
      <c r="I4519" t="s">
        <v>135</v>
      </c>
      <c r="J4519" t="s">
        <v>136</v>
      </c>
      <c r="K4519" t="s">
        <v>137</v>
      </c>
      <c r="L4519" t="s">
        <v>13064</v>
      </c>
      <c r="M4519" t="s">
        <v>13065</v>
      </c>
      <c r="N4519">
        <v>1.6091666659999999</v>
      </c>
      <c r="O4519">
        <v>0</v>
      </c>
      <c r="P4519">
        <v>46</v>
      </c>
      <c r="Q4519">
        <v>0</v>
      </c>
      <c r="R4519">
        <v>8</v>
      </c>
      <c r="S4519">
        <v>0</v>
      </c>
      <c r="T4519">
        <v>10</v>
      </c>
      <c r="U4519">
        <v>0</v>
      </c>
      <c r="V4519">
        <v>0</v>
      </c>
      <c r="W4519">
        <v>0</v>
      </c>
      <c r="X4519">
        <v>40.620979427101155</v>
      </c>
      <c r="Y4519">
        <v>0</v>
      </c>
      <c r="Z4519">
        <v>12.409663732161826</v>
      </c>
      <c r="AA4519">
        <v>0</v>
      </c>
      <c r="AB4519">
        <v>12.229520559973226</v>
      </c>
      <c r="AC4519">
        <v>0</v>
      </c>
      <c r="AD4519">
        <v>0</v>
      </c>
      <c r="AE4519">
        <v>65.260163719236203</v>
      </c>
    </row>
    <row r="4520" spans="1:31" x14ac:dyDescent="0.25">
      <c r="A4520">
        <v>1635718</v>
      </c>
      <c r="B4520">
        <v>1</v>
      </c>
      <c r="C4520" t="s">
        <v>80</v>
      </c>
      <c r="D4520" t="s">
        <v>87</v>
      </c>
      <c r="E4520" t="s">
        <v>152</v>
      </c>
      <c r="F4520" t="s">
        <v>13066</v>
      </c>
      <c r="G4520" t="s">
        <v>168</v>
      </c>
      <c r="H4520" t="s">
        <v>149</v>
      </c>
      <c r="I4520" t="s">
        <v>135</v>
      </c>
      <c r="J4520" t="s">
        <v>136</v>
      </c>
      <c r="K4520" t="s">
        <v>137</v>
      </c>
      <c r="L4520" t="s">
        <v>13067</v>
      </c>
      <c r="M4520" t="s">
        <v>13068</v>
      </c>
      <c r="N4520">
        <v>5.2230555550000002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1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10.972196784639566</v>
      </c>
      <c r="AC4520">
        <v>0</v>
      </c>
      <c r="AD4520">
        <v>0</v>
      </c>
      <c r="AE4520">
        <v>10.972196784639566</v>
      </c>
    </row>
    <row r="4521" spans="1:31" x14ac:dyDescent="0.25">
      <c r="A4521">
        <v>1635744</v>
      </c>
      <c r="B4521">
        <v>1</v>
      </c>
      <c r="C4521" t="s">
        <v>81</v>
      </c>
      <c r="D4521" t="s">
        <v>121</v>
      </c>
      <c r="E4521" t="s">
        <v>204</v>
      </c>
      <c r="F4521" t="s">
        <v>13069</v>
      </c>
      <c r="G4521" t="s">
        <v>161</v>
      </c>
      <c r="H4521" t="s">
        <v>134</v>
      </c>
      <c r="I4521" t="s">
        <v>135</v>
      </c>
      <c r="J4521" t="s">
        <v>136</v>
      </c>
      <c r="K4521" t="s">
        <v>137</v>
      </c>
      <c r="L4521" t="s">
        <v>13070</v>
      </c>
      <c r="M4521" t="s">
        <v>13071</v>
      </c>
      <c r="N4521">
        <v>0.67222222200000004</v>
      </c>
      <c r="O4521">
        <v>0</v>
      </c>
      <c r="P4521">
        <v>479</v>
      </c>
      <c r="Q4521">
        <v>0</v>
      </c>
      <c r="R4521">
        <v>40</v>
      </c>
      <c r="S4521">
        <v>1</v>
      </c>
      <c r="T4521">
        <v>14</v>
      </c>
      <c r="U4521">
        <v>1</v>
      </c>
      <c r="V4521">
        <v>0</v>
      </c>
      <c r="W4521">
        <v>0</v>
      </c>
      <c r="X4521">
        <v>33.137703059848633</v>
      </c>
      <c r="Y4521">
        <v>0</v>
      </c>
      <c r="Z4521">
        <v>2.0282304025259221</v>
      </c>
      <c r="AA4521">
        <v>1.4321502957566445</v>
      </c>
      <c r="AB4521">
        <v>6.2648520468874995</v>
      </c>
      <c r="AC4521">
        <v>6.0151650700240005</v>
      </c>
      <c r="AD4521">
        <v>0</v>
      </c>
      <c r="AE4521">
        <v>48.878100875042691</v>
      </c>
    </row>
    <row r="4522" spans="1:31" x14ac:dyDescent="0.25">
      <c r="A4522">
        <v>1635532</v>
      </c>
      <c r="B4522">
        <v>1</v>
      </c>
      <c r="C4522" t="s">
        <v>81</v>
      </c>
      <c r="D4522" t="s">
        <v>122</v>
      </c>
      <c r="E4522" t="s">
        <v>140</v>
      </c>
      <c r="F4522" t="s">
        <v>3210</v>
      </c>
      <c r="G4522" t="s">
        <v>161</v>
      </c>
      <c r="H4522" t="s">
        <v>134</v>
      </c>
      <c r="I4522" t="s">
        <v>135</v>
      </c>
      <c r="J4522" t="s">
        <v>136</v>
      </c>
      <c r="K4522" t="s">
        <v>137</v>
      </c>
      <c r="L4522" t="s">
        <v>13072</v>
      </c>
      <c r="M4522" t="s">
        <v>13073</v>
      </c>
      <c r="N4522">
        <v>2.108333333</v>
      </c>
      <c r="O4522">
        <v>14</v>
      </c>
      <c r="P4522">
        <v>900</v>
      </c>
      <c r="Q4522">
        <v>1</v>
      </c>
      <c r="R4522">
        <v>20</v>
      </c>
      <c r="S4522">
        <v>6</v>
      </c>
      <c r="T4522">
        <v>69</v>
      </c>
      <c r="U4522">
        <v>1</v>
      </c>
      <c r="V4522">
        <v>0</v>
      </c>
      <c r="W4522">
        <v>3.3833866597763258</v>
      </c>
      <c r="X4522">
        <v>191.81775450246539</v>
      </c>
      <c r="Y4522">
        <v>6.6788453593966679E-2</v>
      </c>
      <c r="Z4522">
        <v>4.6296767007805997</v>
      </c>
      <c r="AA4522">
        <v>241.12326613548731</v>
      </c>
      <c r="AB4522">
        <v>45.226163680158074</v>
      </c>
      <c r="AC4522">
        <v>4.8353736087299994</v>
      </c>
      <c r="AD4522">
        <v>0</v>
      </c>
      <c r="AE4522">
        <v>491.08240974099169</v>
      </c>
    </row>
    <row r="4523" spans="1:31" x14ac:dyDescent="0.25">
      <c r="A4523">
        <v>1635681</v>
      </c>
      <c r="B4523">
        <v>1</v>
      </c>
      <c r="C4523" t="s">
        <v>81</v>
      </c>
      <c r="D4523" t="s">
        <v>112</v>
      </c>
      <c r="E4523" t="s">
        <v>152</v>
      </c>
      <c r="F4523" t="s">
        <v>13074</v>
      </c>
      <c r="G4523" t="s">
        <v>154</v>
      </c>
      <c r="H4523" t="s">
        <v>149</v>
      </c>
      <c r="I4523" t="s">
        <v>135</v>
      </c>
      <c r="J4523" t="s">
        <v>136</v>
      </c>
      <c r="K4523" t="s">
        <v>137</v>
      </c>
      <c r="L4523" t="s">
        <v>13075</v>
      </c>
      <c r="M4523" t="s">
        <v>13076</v>
      </c>
      <c r="N4523">
        <v>1.1091666659999999</v>
      </c>
      <c r="O4523">
        <v>0</v>
      </c>
      <c r="P4523">
        <v>9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1.4160250305219302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1.4160250305219302</v>
      </c>
    </row>
    <row r="4524" spans="1:31" x14ac:dyDescent="0.25">
      <c r="A4524">
        <v>1635781</v>
      </c>
      <c r="B4524">
        <v>1</v>
      </c>
      <c r="C4524" t="s">
        <v>80</v>
      </c>
      <c r="D4524" t="s">
        <v>97</v>
      </c>
      <c r="E4524" t="s">
        <v>152</v>
      </c>
      <c r="F4524" t="s">
        <v>13077</v>
      </c>
      <c r="G4524" t="s">
        <v>154</v>
      </c>
      <c r="H4524" t="s">
        <v>149</v>
      </c>
      <c r="I4524" t="s">
        <v>135</v>
      </c>
      <c r="J4524" t="s">
        <v>136</v>
      </c>
      <c r="K4524" t="s">
        <v>137</v>
      </c>
      <c r="L4524" t="s">
        <v>13078</v>
      </c>
      <c r="M4524" t="s">
        <v>13079</v>
      </c>
      <c r="N4524">
        <v>4.0322222219999997</v>
      </c>
      <c r="O4524">
        <v>0</v>
      </c>
      <c r="P4524">
        <v>1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0.53326614240011005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0.53326614240011005</v>
      </c>
    </row>
    <row r="4525" spans="1:31" x14ac:dyDescent="0.25">
      <c r="A4525">
        <v>1635930</v>
      </c>
      <c r="B4525">
        <v>1</v>
      </c>
      <c r="C4525" t="s">
        <v>81</v>
      </c>
      <c r="D4525" t="s">
        <v>112</v>
      </c>
      <c r="E4525" t="s">
        <v>152</v>
      </c>
      <c r="F4525" t="s">
        <v>13080</v>
      </c>
      <c r="G4525" t="s">
        <v>154</v>
      </c>
      <c r="H4525" t="s">
        <v>149</v>
      </c>
      <c r="I4525" t="s">
        <v>135</v>
      </c>
      <c r="J4525" t="s">
        <v>136</v>
      </c>
      <c r="K4525" t="s">
        <v>137</v>
      </c>
      <c r="L4525" t="s">
        <v>13081</v>
      </c>
      <c r="M4525" t="s">
        <v>13082</v>
      </c>
      <c r="N4525">
        <v>2.108055555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2</v>
      </c>
      <c r="U4525">
        <v>0</v>
      </c>
      <c r="V4525">
        <v>0</v>
      </c>
      <c r="W4525">
        <v>0</v>
      </c>
      <c r="X4525">
        <v>0.15313512544375002</v>
      </c>
      <c r="Y4525">
        <v>0</v>
      </c>
      <c r="Z4525">
        <v>0</v>
      </c>
      <c r="AA4525">
        <v>0</v>
      </c>
      <c r="AB4525">
        <v>4.0137602066838802</v>
      </c>
      <c r="AC4525">
        <v>0</v>
      </c>
      <c r="AD4525">
        <v>0</v>
      </c>
      <c r="AE4525">
        <v>4.1668953321276305</v>
      </c>
    </row>
    <row r="4526" spans="1:31" x14ac:dyDescent="0.25">
      <c r="A4526">
        <v>1635990</v>
      </c>
      <c r="B4526">
        <v>1</v>
      </c>
      <c r="C4526" t="s">
        <v>80</v>
      </c>
      <c r="D4526" t="s">
        <v>108</v>
      </c>
      <c r="E4526" t="s">
        <v>152</v>
      </c>
      <c r="F4526" t="s">
        <v>13083</v>
      </c>
      <c r="G4526" t="s">
        <v>154</v>
      </c>
      <c r="H4526" t="s">
        <v>149</v>
      </c>
      <c r="I4526" t="s">
        <v>135</v>
      </c>
      <c r="J4526" t="s">
        <v>136</v>
      </c>
      <c r="K4526" t="s">
        <v>137</v>
      </c>
      <c r="L4526" t="s">
        <v>13084</v>
      </c>
      <c r="M4526" t="s">
        <v>13085</v>
      </c>
      <c r="N4526">
        <v>2.0497222220000002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9.6653996188799992E-3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9.6653996188799992E-3</v>
      </c>
    </row>
    <row r="4527" spans="1:31" x14ac:dyDescent="0.25">
      <c r="A4527">
        <v>1636013</v>
      </c>
      <c r="B4527">
        <v>1</v>
      </c>
      <c r="C4527" t="s">
        <v>80</v>
      </c>
      <c r="D4527" t="s">
        <v>98</v>
      </c>
      <c r="E4527" t="s">
        <v>152</v>
      </c>
      <c r="F4527" t="s">
        <v>13086</v>
      </c>
      <c r="G4527" t="s">
        <v>154</v>
      </c>
      <c r="H4527" t="s">
        <v>149</v>
      </c>
      <c r="I4527" t="s">
        <v>135</v>
      </c>
      <c r="J4527" t="s">
        <v>136</v>
      </c>
      <c r="K4527" t="s">
        <v>137</v>
      </c>
      <c r="L4527" t="s">
        <v>13087</v>
      </c>
      <c r="M4527" t="s">
        <v>13088</v>
      </c>
      <c r="N4527">
        <v>0.87250000000000005</v>
      </c>
      <c r="O4527">
        <v>0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0.33997603297287671</v>
      </c>
      <c r="AA4527">
        <v>0</v>
      </c>
      <c r="AB4527">
        <v>0</v>
      </c>
      <c r="AC4527">
        <v>0</v>
      </c>
      <c r="AD4527">
        <v>0</v>
      </c>
      <c r="AE4527">
        <v>0.33997603297287671</v>
      </c>
    </row>
    <row r="4528" spans="1:31" x14ac:dyDescent="0.25">
      <c r="A4528">
        <v>1635967</v>
      </c>
      <c r="B4528">
        <v>1</v>
      </c>
      <c r="C4528" t="s">
        <v>81</v>
      </c>
      <c r="D4528" t="s">
        <v>128</v>
      </c>
      <c r="E4528" t="s">
        <v>131</v>
      </c>
      <c r="F4528" t="s">
        <v>13089</v>
      </c>
      <c r="G4528" t="s">
        <v>161</v>
      </c>
      <c r="H4528" t="s">
        <v>134</v>
      </c>
      <c r="I4528" t="s">
        <v>135</v>
      </c>
      <c r="J4528" t="s">
        <v>136</v>
      </c>
      <c r="K4528" t="s">
        <v>137</v>
      </c>
      <c r="L4528" t="s">
        <v>13090</v>
      </c>
      <c r="M4528" t="s">
        <v>13091</v>
      </c>
      <c r="N4528">
        <v>2.6008333330000002</v>
      </c>
      <c r="O4528">
        <v>5</v>
      </c>
      <c r="P4528">
        <v>39</v>
      </c>
      <c r="Q4528">
        <v>15</v>
      </c>
      <c r="R4528">
        <v>96</v>
      </c>
      <c r="S4528">
        <v>10</v>
      </c>
      <c r="T4528">
        <v>5</v>
      </c>
      <c r="U4528">
        <v>2</v>
      </c>
      <c r="V4528">
        <v>0</v>
      </c>
      <c r="W4528">
        <v>5.5213081382043532</v>
      </c>
      <c r="X4528">
        <v>10.884952052796807</v>
      </c>
      <c r="Y4528">
        <v>25.209147194106919</v>
      </c>
      <c r="Z4528">
        <v>86.057047276137425</v>
      </c>
      <c r="AA4528">
        <v>128.57723761479261</v>
      </c>
      <c r="AB4528">
        <v>17.59116999072128</v>
      </c>
      <c r="AC4528">
        <v>117.80642122476343</v>
      </c>
      <c r="AD4528">
        <v>0</v>
      </c>
      <c r="AE4528">
        <v>391.64728349152278</v>
      </c>
    </row>
    <row r="4529" spans="1:31" x14ac:dyDescent="0.25">
      <c r="A4529">
        <v>1635721</v>
      </c>
      <c r="B4529">
        <v>1</v>
      </c>
      <c r="C4529" t="s">
        <v>80</v>
      </c>
      <c r="D4529" t="s">
        <v>93</v>
      </c>
      <c r="E4529" t="s">
        <v>178</v>
      </c>
      <c r="F4529" t="s">
        <v>10682</v>
      </c>
      <c r="G4529" t="s">
        <v>227</v>
      </c>
      <c r="H4529" t="s">
        <v>149</v>
      </c>
      <c r="I4529" t="s">
        <v>135</v>
      </c>
      <c r="J4529" t="s">
        <v>136</v>
      </c>
      <c r="K4529" t="s">
        <v>137</v>
      </c>
      <c r="L4529" t="s">
        <v>13092</v>
      </c>
      <c r="M4529" t="s">
        <v>13093</v>
      </c>
      <c r="N4529">
        <v>3.8675000000000002</v>
      </c>
      <c r="O4529">
        <v>0</v>
      </c>
      <c r="P4529">
        <v>16</v>
      </c>
      <c r="Q4529">
        <v>0</v>
      </c>
      <c r="R4529">
        <v>18</v>
      </c>
      <c r="S4529">
        <v>0</v>
      </c>
      <c r="T4529">
        <v>5</v>
      </c>
      <c r="U4529">
        <v>0</v>
      </c>
      <c r="V4529">
        <v>0</v>
      </c>
      <c r="W4529">
        <v>0</v>
      </c>
      <c r="X4529">
        <v>2.7395927450045932</v>
      </c>
      <c r="Y4529">
        <v>0</v>
      </c>
      <c r="Z4529">
        <v>3.0750235380920632</v>
      </c>
      <c r="AA4529">
        <v>0</v>
      </c>
      <c r="AB4529">
        <v>9.1392159837068512</v>
      </c>
      <c r="AC4529">
        <v>0</v>
      </c>
      <c r="AD4529">
        <v>0</v>
      </c>
      <c r="AE4529">
        <v>14.953832266803508</v>
      </c>
    </row>
    <row r="4530" spans="1:31" x14ac:dyDescent="0.25">
      <c r="A4530">
        <v>1636159</v>
      </c>
      <c r="B4530">
        <v>1</v>
      </c>
      <c r="C4530" t="s">
        <v>80</v>
      </c>
      <c r="D4530" t="s">
        <v>93</v>
      </c>
      <c r="E4530" t="s">
        <v>152</v>
      </c>
      <c r="F4530" t="s">
        <v>13094</v>
      </c>
      <c r="G4530" t="s">
        <v>507</v>
      </c>
      <c r="H4530" t="s">
        <v>149</v>
      </c>
      <c r="I4530" t="s">
        <v>135</v>
      </c>
      <c r="J4530" t="s">
        <v>136</v>
      </c>
      <c r="K4530" t="s">
        <v>137</v>
      </c>
      <c r="L4530" t="s">
        <v>13095</v>
      </c>
      <c r="M4530" t="s">
        <v>13096</v>
      </c>
      <c r="N4530">
        <v>2.5794444439999999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1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3.1965475366976666</v>
      </c>
      <c r="AC4530">
        <v>0</v>
      </c>
      <c r="AD4530">
        <v>0</v>
      </c>
      <c r="AE4530">
        <v>3.1965475366976666</v>
      </c>
    </row>
    <row r="4531" spans="1:31" x14ac:dyDescent="0.25">
      <c r="A4531">
        <v>1635658</v>
      </c>
      <c r="B4531">
        <v>1</v>
      </c>
      <c r="C4531" t="s">
        <v>80</v>
      </c>
      <c r="D4531" t="s">
        <v>83</v>
      </c>
      <c r="E4531" t="s">
        <v>642</v>
      </c>
      <c r="F4531" t="s">
        <v>13097</v>
      </c>
      <c r="G4531" t="s">
        <v>161</v>
      </c>
      <c r="H4531" t="s">
        <v>134</v>
      </c>
      <c r="I4531" t="s">
        <v>135</v>
      </c>
      <c r="J4531" t="s">
        <v>136</v>
      </c>
      <c r="K4531" t="s">
        <v>137</v>
      </c>
      <c r="L4531" t="s">
        <v>13098</v>
      </c>
      <c r="M4531" t="s">
        <v>13099</v>
      </c>
      <c r="N4531">
        <v>0.51388888799999999</v>
      </c>
      <c r="O4531">
        <v>0</v>
      </c>
      <c r="P4531">
        <v>3121</v>
      </c>
      <c r="Q4531">
        <v>0</v>
      </c>
      <c r="R4531">
        <v>0</v>
      </c>
      <c r="S4531">
        <v>6</v>
      </c>
      <c r="T4531">
        <v>1061</v>
      </c>
      <c r="U4531">
        <v>1</v>
      </c>
      <c r="V4531">
        <v>2</v>
      </c>
      <c r="W4531">
        <v>0</v>
      </c>
      <c r="X4531">
        <v>497.9464995029773</v>
      </c>
      <c r="Y4531">
        <v>0</v>
      </c>
      <c r="Z4531">
        <v>0</v>
      </c>
      <c r="AA4531">
        <v>627.7788971143292</v>
      </c>
      <c r="AB4531">
        <v>1179.1377415561237</v>
      </c>
      <c r="AC4531">
        <v>140.70035417129998</v>
      </c>
      <c r="AD4531">
        <v>108.74909925836825</v>
      </c>
      <c r="AE4531">
        <v>2554.312591603099</v>
      </c>
    </row>
    <row r="4532" spans="1:31" x14ac:dyDescent="0.25">
      <c r="A4532">
        <v>1635558</v>
      </c>
      <c r="B4532">
        <v>1</v>
      </c>
      <c r="C4532" t="s">
        <v>80</v>
      </c>
      <c r="D4532" t="s">
        <v>93</v>
      </c>
      <c r="E4532" t="s">
        <v>152</v>
      </c>
      <c r="F4532" t="s">
        <v>13100</v>
      </c>
      <c r="G4532" t="s">
        <v>154</v>
      </c>
      <c r="H4532" t="s">
        <v>149</v>
      </c>
      <c r="I4532" t="s">
        <v>135</v>
      </c>
      <c r="J4532" t="s">
        <v>136</v>
      </c>
      <c r="K4532" t="s">
        <v>137</v>
      </c>
      <c r="L4532" t="s">
        <v>13101</v>
      </c>
      <c r="M4532" t="s">
        <v>13102</v>
      </c>
      <c r="N4532">
        <v>2.136666666</v>
      </c>
      <c r="O4532">
        <v>0</v>
      </c>
      <c r="P4532">
        <v>1</v>
      </c>
      <c r="Q4532">
        <v>0</v>
      </c>
      <c r="R4532">
        <v>0</v>
      </c>
      <c r="S4532">
        <v>0</v>
      </c>
      <c r="T4532">
        <v>1</v>
      </c>
      <c r="U4532">
        <v>0</v>
      </c>
      <c r="V4532">
        <v>0</v>
      </c>
      <c r="W4532">
        <v>0</v>
      </c>
      <c r="X4532">
        <v>2.6635953833133525</v>
      </c>
      <c r="Y4532">
        <v>0</v>
      </c>
      <c r="Z4532">
        <v>0</v>
      </c>
      <c r="AA4532">
        <v>0</v>
      </c>
      <c r="AB4532">
        <v>1.3222602357059652</v>
      </c>
      <c r="AC4532">
        <v>0</v>
      </c>
      <c r="AD4532">
        <v>0</v>
      </c>
      <c r="AE4532">
        <v>3.9858556190193175</v>
      </c>
    </row>
    <row r="4533" spans="1:31" x14ac:dyDescent="0.25">
      <c r="A4533">
        <v>1635512</v>
      </c>
      <c r="B4533">
        <v>1</v>
      </c>
      <c r="C4533" t="s">
        <v>80</v>
      </c>
      <c r="D4533" t="s">
        <v>92</v>
      </c>
      <c r="E4533" t="s">
        <v>204</v>
      </c>
      <c r="F4533" t="s">
        <v>4962</v>
      </c>
      <c r="G4533" t="s">
        <v>161</v>
      </c>
      <c r="H4533" t="s">
        <v>134</v>
      </c>
      <c r="I4533" t="s">
        <v>135</v>
      </c>
      <c r="J4533" t="s">
        <v>136</v>
      </c>
      <c r="K4533" t="s">
        <v>137</v>
      </c>
      <c r="L4533" t="s">
        <v>13103</v>
      </c>
      <c r="M4533" t="s">
        <v>13104</v>
      </c>
      <c r="N4533">
        <v>1.124166666</v>
      </c>
      <c r="O4533">
        <v>23</v>
      </c>
      <c r="P4533">
        <v>1440</v>
      </c>
      <c r="Q4533">
        <v>3</v>
      </c>
      <c r="R4533">
        <v>27</v>
      </c>
      <c r="S4533">
        <v>23</v>
      </c>
      <c r="T4533">
        <v>182</v>
      </c>
      <c r="U4533">
        <v>1</v>
      </c>
      <c r="V4533">
        <v>1</v>
      </c>
      <c r="W4533">
        <v>192.30847374529881</v>
      </c>
      <c r="X4533">
        <v>267.57838171020546</v>
      </c>
      <c r="Y4533">
        <v>5.7747461004508338</v>
      </c>
      <c r="Z4533">
        <v>10.089338396087937</v>
      </c>
      <c r="AA4533">
        <v>55.535638869337895</v>
      </c>
      <c r="AB4533">
        <v>86.148855203214865</v>
      </c>
      <c r="AC4533">
        <v>8.7843627392277916</v>
      </c>
      <c r="AD4533">
        <v>5.564334723500001E-4</v>
      </c>
      <c r="AE4533">
        <v>626.22035319729594</v>
      </c>
    </row>
    <row r="4534" spans="1:31" x14ac:dyDescent="0.25">
      <c r="A4534">
        <v>1636053</v>
      </c>
      <c r="B4534">
        <v>1</v>
      </c>
      <c r="C4534" t="s">
        <v>81</v>
      </c>
      <c r="D4534" t="s">
        <v>112</v>
      </c>
      <c r="E4534" t="s">
        <v>146</v>
      </c>
      <c r="F4534" t="s">
        <v>13105</v>
      </c>
      <c r="G4534" t="s">
        <v>260</v>
      </c>
      <c r="H4534" t="s">
        <v>149</v>
      </c>
      <c r="I4534" t="s">
        <v>135</v>
      </c>
      <c r="J4534" t="s">
        <v>136</v>
      </c>
      <c r="K4534" t="s">
        <v>137</v>
      </c>
      <c r="L4534" t="s">
        <v>13106</v>
      </c>
      <c r="M4534" t="s">
        <v>13107</v>
      </c>
      <c r="N4534">
        <v>0.96861111099999997</v>
      </c>
      <c r="O4534">
        <v>0</v>
      </c>
      <c r="P4534">
        <v>265</v>
      </c>
      <c r="Q4534">
        <v>0</v>
      </c>
      <c r="R4534">
        <v>0</v>
      </c>
      <c r="S4534">
        <v>0</v>
      </c>
      <c r="T4534">
        <v>4</v>
      </c>
      <c r="U4534">
        <v>0</v>
      </c>
      <c r="V4534">
        <v>0</v>
      </c>
      <c r="W4534">
        <v>0</v>
      </c>
      <c r="X4534">
        <v>54.833326792583875</v>
      </c>
      <c r="Y4534">
        <v>0</v>
      </c>
      <c r="Z4534">
        <v>0</v>
      </c>
      <c r="AA4534">
        <v>0</v>
      </c>
      <c r="AB4534">
        <v>2.8400588911595821</v>
      </c>
      <c r="AC4534">
        <v>0</v>
      </c>
      <c r="AD4534">
        <v>0</v>
      </c>
      <c r="AE4534">
        <v>57.673385683743454</v>
      </c>
    </row>
    <row r="4535" spans="1:31" x14ac:dyDescent="0.25">
      <c r="A4535">
        <v>1636119</v>
      </c>
      <c r="B4535">
        <v>1</v>
      </c>
      <c r="C4535" t="s">
        <v>80</v>
      </c>
      <c r="D4535" t="s">
        <v>96</v>
      </c>
      <c r="E4535" t="s">
        <v>140</v>
      </c>
      <c r="F4535" t="s">
        <v>13108</v>
      </c>
      <c r="G4535" t="s">
        <v>585</v>
      </c>
      <c r="H4535" t="s">
        <v>134</v>
      </c>
      <c r="I4535" t="s">
        <v>135</v>
      </c>
      <c r="J4535" t="s">
        <v>136</v>
      </c>
      <c r="K4535" t="s">
        <v>137</v>
      </c>
      <c r="L4535" t="s">
        <v>13109</v>
      </c>
      <c r="M4535" t="s">
        <v>12636</v>
      </c>
      <c r="N4535">
        <v>1.108333333</v>
      </c>
      <c r="O4535">
        <v>4</v>
      </c>
      <c r="P4535">
        <v>8948</v>
      </c>
      <c r="Q4535">
        <v>4</v>
      </c>
      <c r="R4535">
        <v>30</v>
      </c>
      <c r="S4535">
        <v>23</v>
      </c>
      <c r="T4535">
        <v>1608</v>
      </c>
      <c r="U4535">
        <v>0</v>
      </c>
      <c r="V4535">
        <v>1</v>
      </c>
      <c r="W4535">
        <v>24.957821985117999</v>
      </c>
      <c r="X4535">
        <v>3971.7806854389405</v>
      </c>
      <c r="Y4535">
        <v>7.1232741433492333</v>
      </c>
      <c r="Z4535">
        <v>10.24104844359892</v>
      </c>
      <c r="AA4535">
        <v>413.68861737643215</v>
      </c>
      <c r="AB4535">
        <v>1842.3863145658918</v>
      </c>
      <c r="AC4535">
        <v>0</v>
      </c>
      <c r="AD4535">
        <v>9.1884247377933326E-2</v>
      </c>
      <c r="AE4535">
        <v>6270.2696462007079</v>
      </c>
    </row>
    <row r="4536" spans="1:31" x14ac:dyDescent="0.25">
      <c r="A4536">
        <v>1635641</v>
      </c>
      <c r="B4536">
        <v>1</v>
      </c>
      <c r="C4536" t="s">
        <v>80</v>
      </c>
      <c r="D4536" t="s">
        <v>86</v>
      </c>
      <c r="E4536" t="s">
        <v>152</v>
      </c>
      <c r="F4536" t="s">
        <v>13110</v>
      </c>
      <c r="G4536" t="s">
        <v>154</v>
      </c>
      <c r="H4536" t="s">
        <v>149</v>
      </c>
      <c r="I4536" t="s">
        <v>135</v>
      </c>
      <c r="J4536" t="s">
        <v>136</v>
      </c>
      <c r="K4536" t="s">
        <v>137</v>
      </c>
      <c r="L4536" t="s">
        <v>13111</v>
      </c>
      <c r="M4536" t="s">
        <v>13112</v>
      </c>
      <c r="N4536">
        <v>1.5652777769999999</v>
      </c>
      <c r="O4536">
        <v>0</v>
      </c>
      <c r="P4536">
        <v>1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0.97355075883187503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0.97355075883187503</v>
      </c>
    </row>
    <row r="4537" spans="1:31" x14ac:dyDescent="0.25">
      <c r="A4537">
        <v>1636096</v>
      </c>
      <c r="B4537">
        <v>1</v>
      </c>
      <c r="C4537" t="s">
        <v>80</v>
      </c>
      <c r="D4537" t="s">
        <v>102</v>
      </c>
      <c r="E4537" t="s">
        <v>152</v>
      </c>
      <c r="F4537" t="s">
        <v>13113</v>
      </c>
      <c r="G4537" t="s">
        <v>154</v>
      </c>
      <c r="H4537" t="s">
        <v>149</v>
      </c>
      <c r="I4537" t="s">
        <v>135</v>
      </c>
      <c r="J4537" t="s">
        <v>136</v>
      </c>
      <c r="K4537" t="s">
        <v>137</v>
      </c>
      <c r="L4537" t="s">
        <v>13114</v>
      </c>
      <c r="M4537" t="s">
        <v>13115</v>
      </c>
      <c r="N4537">
        <v>1.8272222220000001</v>
      </c>
      <c r="O4537">
        <v>0</v>
      </c>
      <c r="P4537">
        <v>1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0.4625289300297078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0.4625289300297078</v>
      </c>
    </row>
    <row r="4538" spans="1:31" x14ac:dyDescent="0.25">
      <c r="A4538">
        <v>1636113</v>
      </c>
      <c r="B4538">
        <v>1</v>
      </c>
      <c r="C4538" t="s">
        <v>80</v>
      </c>
      <c r="D4538" t="s">
        <v>82</v>
      </c>
      <c r="E4538" t="s">
        <v>152</v>
      </c>
      <c r="F4538" t="s">
        <v>13116</v>
      </c>
      <c r="G4538" t="s">
        <v>507</v>
      </c>
      <c r="H4538" t="s">
        <v>149</v>
      </c>
      <c r="I4538" t="s">
        <v>135</v>
      </c>
      <c r="J4538" t="s">
        <v>136</v>
      </c>
      <c r="K4538" t="s">
        <v>137</v>
      </c>
      <c r="L4538" t="s">
        <v>13117</v>
      </c>
      <c r="M4538" t="s">
        <v>13118</v>
      </c>
      <c r="N4538">
        <v>1.846666666</v>
      </c>
      <c r="O4538">
        <v>0</v>
      </c>
      <c r="P4538">
        <v>5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1.5594371686911555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1.5594371686911555</v>
      </c>
    </row>
    <row r="4539" spans="1:31" x14ac:dyDescent="0.25">
      <c r="A4539">
        <v>1635598</v>
      </c>
      <c r="B4539">
        <v>1</v>
      </c>
      <c r="C4539" t="s">
        <v>80</v>
      </c>
      <c r="D4539" t="s">
        <v>100</v>
      </c>
      <c r="E4539" t="s">
        <v>131</v>
      </c>
      <c r="F4539" t="s">
        <v>13119</v>
      </c>
      <c r="G4539" t="s">
        <v>142</v>
      </c>
      <c r="H4539" t="s">
        <v>134</v>
      </c>
      <c r="I4539" t="s">
        <v>135</v>
      </c>
      <c r="J4539" t="s">
        <v>136</v>
      </c>
      <c r="K4539" t="s">
        <v>143</v>
      </c>
      <c r="L4539" t="s">
        <v>13120</v>
      </c>
      <c r="M4539" t="s">
        <v>13121</v>
      </c>
      <c r="N4539">
        <v>3.2452777770000001</v>
      </c>
      <c r="O4539">
        <v>0</v>
      </c>
      <c r="P4539">
        <v>0</v>
      </c>
      <c r="Q4539">
        <v>0</v>
      </c>
      <c r="R4539">
        <v>0</v>
      </c>
      <c r="S4539">
        <v>1</v>
      </c>
      <c r="T4539">
        <v>40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35.700151985956154</v>
      </c>
      <c r="AC4539">
        <v>0</v>
      </c>
      <c r="AD4539">
        <v>0</v>
      </c>
      <c r="AE4539">
        <v>35.700151985956154</v>
      </c>
    </row>
    <row r="4540" spans="1:31" x14ac:dyDescent="0.25">
      <c r="A4540">
        <v>1636139</v>
      </c>
      <c r="B4540">
        <v>1</v>
      </c>
      <c r="C4540" t="s">
        <v>81</v>
      </c>
      <c r="D4540" t="s">
        <v>121</v>
      </c>
      <c r="E4540" t="s">
        <v>178</v>
      </c>
      <c r="F4540" t="s">
        <v>13122</v>
      </c>
      <c r="G4540" t="s">
        <v>227</v>
      </c>
      <c r="H4540" t="s">
        <v>149</v>
      </c>
      <c r="I4540" t="s">
        <v>135</v>
      </c>
      <c r="J4540" t="s">
        <v>136</v>
      </c>
      <c r="K4540" t="s">
        <v>137</v>
      </c>
      <c r="L4540" t="s">
        <v>13123</v>
      </c>
      <c r="M4540" t="s">
        <v>13124</v>
      </c>
      <c r="N4540">
        <v>1.153333333</v>
      </c>
      <c r="O4540">
        <v>0</v>
      </c>
      <c r="P4540">
        <v>4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5.3261769030304809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5.3261769030304809</v>
      </c>
    </row>
    <row r="4541" spans="1:31" x14ac:dyDescent="0.25">
      <c r="A4541">
        <v>1636076</v>
      </c>
      <c r="B4541">
        <v>1</v>
      </c>
      <c r="C4541" t="s">
        <v>81</v>
      </c>
      <c r="D4541" t="s">
        <v>115</v>
      </c>
      <c r="E4541" t="s">
        <v>178</v>
      </c>
      <c r="F4541" t="s">
        <v>13125</v>
      </c>
      <c r="G4541" t="s">
        <v>227</v>
      </c>
      <c r="H4541" t="s">
        <v>149</v>
      </c>
      <c r="I4541" t="s">
        <v>135</v>
      </c>
      <c r="J4541" t="s">
        <v>136</v>
      </c>
      <c r="K4541" t="s">
        <v>137</v>
      </c>
      <c r="L4541" t="s">
        <v>13126</v>
      </c>
      <c r="M4541" t="s">
        <v>13127</v>
      </c>
      <c r="N4541">
        <v>2.6391666659999999</v>
      </c>
      <c r="O4541">
        <v>0</v>
      </c>
      <c r="P4541">
        <v>13</v>
      </c>
      <c r="Q4541">
        <v>0</v>
      </c>
      <c r="R4541">
        <v>4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2.8822442605772691</v>
      </c>
      <c r="Y4541">
        <v>0</v>
      </c>
      <c r="Z4541">
        <v>0.37672961256723858</v>
      </c>
      <c r="AA4541">
        <v>0</v>
      </c>
      <c r="AB4541">
        <v>0</v>
      </c>
      <c r="AC4541">
        <v>0</v>
      </c>
      <c r="AD4541">
        <v>0</v>
      </c>
      <c r="AE4541">
        <v>3.2589738731445079</v>
      </c>
    </row>
    <row r="4542" spans="1:31" x14ac:dyDescent="0.25">
      <c r="A4542">
        <v>1635578</v>
      </c>
      <c r="B4542">
        <v>1</v>
      </c>
      <c r="C4542" t="s">
        <v>81</v>
      </c>
      <c r="D4542" t="s">
        <v>117</v>
      </c>
      <c r="E4542" t="s">
        <v>146</v>
      </c>
      <c r="F4542" t="s">
        <v>10295</v>
      </c>
      <c r="G4542" t="s">
        <v>148</v>
      </c>
      <c r="H4542" t="s">
        <v>149</v>
      </c>
      <c r="I4542" t="s">
        <v>135</v>
      </c>
      <c r="J4542" t="s">
        <v>136</v>
      </c>
      <c r="K4542" t="s">
        <v>143</v>
      </c>
      <c r="L4542" t="s">
        <v>13128</v>
      </c>
      <c r="M4542" t="s">
        <v>13129</v>
      </c>
      <c r="N4542">
        <v>7.1896222219999997</v>
      </c>
      <c r="O4542">
        <v>0</v>
      </c>
      <c r="P4542">
        <v>32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25.693496592025539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25.693496592025539</v>
      </c>
    </row>
    <row r="4543" spans="1:31" x14ac:dyDescent="0.25">
      <c r="A4543">
        <v>1635535</v>
      </c>
      <c r="B4543">
        <v>1</v>
      </c>
      <c r="C4543" t="s">
        <v>80</v>
      </c>
      <c r="D4543" t="s">
        <v>82</v>
      </c>
      <c r="E4543" t="s">
        <v>152</v>
      </c>
      <c r="F4543" t="s">
        <v>13130</v>
      </c>
      <c r="G4543" t="s">
        <v>154</v>
      </c>
      <c r="H4543" t="s">
        <v>149</v>
      </c>
      <c r="I4543" t="s">
        <v>135</v>
      </c>
      <c r="J4543" t="s">
        <v>136</v>
      </c>
      <c r="K4543" t="s">
        <v>137</v>
      </c>
      <c r="L4543" t="s">
        <v>13131</v>
      </c>
      <c r="M4543" t="s">
        <v>13132</v>
      </c>
      <c r="N4543">
        <v>3.1005555550000001</v>
      </c>
      <c r="O4543">
        <v>0</v>
      </c>
      <c r="P4543">
        <v>7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23.149634677846223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23.149634677846223</v>
      </c>
    </row>
    <row r="4544" spans="1:31" x14ac:dyDescent="0.25">
      <c r="A4544">
        <v>1635584</v>
      </c>
      <c r="B4544">
        <v>1</v>
      </c>
      <c r="C4544" t="s">
        <v>80</v>
      </c>
      <c r="D4544" t="s">
        <v>93</v>
      </c>
      <c r="E4544" t="s">
        <v>140</v>
      </c>
      <c r="F4544" t="s">
        <v>5972</v>
      </c>
      <c r="G4544" t="s">
        <v>161</v>
      </c>
      <c r="H4544" t="s">
        <v>134</v>
      </c>
      <c r="I4544" t="s">
        <v>135</v>
      </c>
      <c r="J4544" t="s">
        <v>136</v>
      </c>
      <c r="K4544" t="s">
        <v>137</v>
      </c>
      <c r="L4544" t="s">
        <v>13133</v>
      </c>
      <c r="M4544" t="s">
        <v>13134</v>
      </c>
      <c r="N4544">
        <v>1.434722222</v>
      </c>
      <c r="O4544">
        <v>0</v>
      </c>
      <c r="P4544">
        <v>192</v>
      </c>
      <c r="Q4544">
        <v>2</v>
      </c>
      <c r="R4544">
        <v>44</v>
      </c>
      <c r="S4544">
        <v>3</v>
      </c>
      <c r="T4544">
        <v>38</v>
      </c>
      <c r="U4544">
        <v>0</v>
      </c>
      <c r="V4544">
        <v>0</v>
      </c>
      <c r="W4544">
        <v>0</v>
      </c>
      <c r="X4544">
        <v>23.067417137873104</v>
      </c>
      <c r="Y4544">
        <v>0.95322440610035142</v>
      </c>
      <c r="Z4544">
        <v>9.6495135900796072</v>
      </c>
      <c r="AA4544">
        <v>32.467103516796669</v>
      </c>
      <c r="AB4544">
        <v>13.906080882167277</v>
      </c>
      <c r="AC4544">
        <v>0</v>
      </c>
      <c r="AD4544">
        <v>0</v>
      </c>
      <c r="AE4544">
        <v>80.043339533017004</v>
      </c>
    </row>
    <row r="4545" spans="1:31" x14ac:dyDescent="0.25">
      <c r="A4545">
        <v>1635939</v>
      </c>
      <c r="B4545">
        <v>1</v>
      </c>
      <c r="C4545" t="s">
        <v>80</v>
      </c>
      <c r="D4545" t="s">
        <v>103</v>
      </c>
      <c r="E4545" t="s">
        <v>204</v>
      </c>
      <c r="F4545" t="s">
        <v>13135</v>
      </c>
      <c r="G4545" t="s">
        <v>161</v>
      </c>
      <c r="H4545" t="s">
        <v>134</v>
      </c>
      <c r="I4545" t="s">
        <v>135</v>
      </c>
      <c r="J4545" t="s">
        <v>136</v>
      </c>
      <c r="K4545" t="s">
        <v>137</v>
      </c>
      <c r="L4545" t="s">
        <v>13136</v>
      </c>
      <c r="M4545" t="s">
        <v>13137</v>
      </c>
      <c r="N4545">
        <v>1.8166666659999999</v>
      </c>
      <c r="O4545">
        <v>0</v>
      </c>
      <c r="P4545">
        <v>9</v>
      </c>
      <c r="Q4545">
        <v>0</v>
      </c>
      <c r="R4545">
        <v>9</v>
      </c>
      <c r="S4545">
        <v>2</v>
      </c>
      <c r="T4545">
        <v>17</v>
      </c>
      <c r="U4545">
        <v>2</v>
      </c>
      <c r="V4545">
        <v>0</v>
      </c>
      <c r="W4545">
        <v>0</v>
      </c>
      <c r="X4545">
        <v>2.0835364421673619</v>
      </c>
      <c r="Y4545">
        <v>0</v>
      </c>
      <c r="Z4545">
        <v>6.0003028443114008</v>
      </c>
      <c r="AA4545">
        <v>45.821091573928435</v>
      </c>
      <c r="AB4545">
        <v>121.41179716454336</v>
      </c>
      <c r="AC4545">
        <v>115.82357529198741</v>
      </c>
      <c r="AD4545">
        <v>0</v>
      </c>
      <c r="AE4545">
        <v>291.14030331693795</v>
      </c>
    </row>
    <row r="4546" spans="1:31" x14ac:dyDescent="0.25">
      <c r="A4546">
        <v>1635793</v>
      </c>
      <c r="B4546">
        <v>1</v>
      </c>
      <c r="C4546" t="s">
        <v>80</v>
      </c>
      <c r="D4546" t="s">
        <v>93</v>
      </c>
      <c r="E4546" t="s">
        <v>140</v>
      </c>
      <c r="F4546" t="s">
        <v>13138</v>
      </c>
      <c r="G4546" t="s">
        <v>161</v>
      </c>
      <c r="H4546" t="s">
        <v>134</v>
      </c>
      <c r="I4546" t="s">
        <v>135</v>
      </c>
      <c r="J4546" t="s">
        <v>136</v>
      </c>
      <c r="K4546" t="s">
        <v>137</v>
      </c>
      <c r="L4546" t="s">
        <v>13139</v>
      </c>
      <c r="M4546" t="s">
        <v>13140</v>
      </c>
      <c r="N4546">
        <v>1.2</v>
      </c>
      <c r="O4546">
        <v>0</v>
      </c>
      <c r="P4546">
        <v>281</v>
      </c>
      <c r="Q4546">
        <v>4</v>
      </c>
      <c r="R4546">
        <v>34</v>
      </c>
      <c r="S4546">
        <v>1</v>
      </c>
      <c r="T4546">
        <v>84</v>
      </c>
      <c r="U4546">
        <v>0</v>
      </c>
      <c r="V4546">
        <v>0</v>
      </c>
      <c r="W4546">
        <v>0</v>
      </c>
      <c r="X4546">
        <v>56.884254100152894</v>
      </c>
      <c r="Y4546">
        <v>3.3155277250470001</v>
      </c>
      <c r="Z4546">
        <v>61.648891902664005</v>
      </c>
      <c r="AA4546">
        <v>2.3612909232639998</v>
      </c>
      <c r="AB4546">
        <v>87.304120361386438</v>
      </c>
      <c r="AC4546">
        <v>0</v>
      </c>
      <c r="AD4546">
        <v>0</v>
      </c>
      <c r="AE4546">
        <v>211.51408501251433</v>
      </c>
    </row>
    <row r="4547" spans="1:31" x14ac:dyDescent="0.25">
      <c r="A4547">
        <v>1636039</v>
      </c>
      <c r="B4547">
        <v>1</v>
      </c>
      <c r="C4547" t="s">
        <v>81</v>
      </c>
      <c r="D4547" t="s">
        <v>117</v>
      </c>
      <c r="E4547" t="s">
        <v>178</v>
      </c>
      <c r="F4547" t="s">
        <v>13141</v>
      </c>
      <c r="G4547" t="s">
        <v>227</v>
      </c>
      <c r="H4547" t="s">
        <v>149</v>
      </c>
      <c r="I4547" t="s">
        <v>135</v>
      </c>
      <c r="J4547" t="s">
        <v>136</v>
      </c>
      <c r="K4547" t="s">
        <v>137</v>
      </c>
      <c r="L4547" t="s">
        <v>13142</v>
      </c>
      <c r="M4547" t="s">
        <v>13143</v>
      </c>
      <c r="N4547">
        <v>1.659166666</v>
      </c>
      <c r="O4547">
        <v>0</v>
      </c>
      <c r="P4547">
        <v>21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2.3450866421128249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2.3450866421128249</v>
      </c>
    </row>
    <row r="4548" spans="1:31" x14ac:dyDescent="0.25">
      <c r="A4548">
        <v>1636016</v>
      </c>
      <c r="B4548">
        <v>1</v>
      </c>
      <c r="C4548" t="s">
        <v>81</v>
      </c>
      <c r="D4548" t="s">
        <v>112</v>
      </c>
      <c r="E4548" t="s">
        <v>152</v>
      </c>
      <c r="F4548" t="s">
        <v>13144</v>
      </c>
      <c r="G4548" t="s">
        <v>154</v>
      </c>
      <c r="H4548" t="s">
        <v>149</v>
      </c>
      <c r="I4548" t="s">
        <v>135</v>
      </c>
      <c r="J4548" t="s">
        <v>136</v>
      </c>
      <c r="K4548" t="s">
        <v>137</v>
      </c>
      <c r="L4548" t="s">
        <v>13145</v>
      </c>
      <c r="M4548" t="s">
        <v>13146</v>
      </c>
      <c r="N4548">
        <v>3.190555555</v>
      </c>
      <c r="O4548">
        <v>0</v>
      </c>
      <c r="P4548">
        <v>1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0.57739895015587339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0.57739895015587339</v>
      </c>
    </row>
    <row r="4549" spans="1:31" x14ac:dyDescent="0.25">
      <c r="A4549">
        <v>1635601</v>
      </c>
      <c r="B4549">
        <v>1</v>
      </c>
      <c r="C4549" t="s">
        <v>81</v>
      </c>
      <c r="D4549" t="s">
        <v>123</v>
      </c>
      <c r="E4549" t="s">
        <v>131</v>
      </c>
      <c r="F4549" t="s">
        <v>13147</v>
      </c>
      <c r="G4549" t="s">
        <v>148</v>
      </c>
      <c r="H4549" t="s">
        <v>134</v>
      </c>
      <c r="I4549" t="s">
        <v>135</v>
      </c>
      <c r="J4549" t="s">
        <v>136</v>
      </c>
      <c r="K4549" t="s">
        <v>143</v>
      </c>
      <c r="L4549" t="s">
        <v>13148</v>
      </c>
      <c r="M4549" t="s">
        <v>13149</v>
      </c>
      <c r="N4549">
        <v>6.0952777769999997</v>
      </c>
      <c r="O4549">
        <v>0</v>
      </c>
      <c r="P4549">
        <v>11301</v>
      </c>
      <c r="Q4549">
        <v>0</v>
      </c>
      <c r="R4549">
        <v>10</v>
      </c>
      <c r="S4549">
        <v>9</v>
      </c>
      <c r="T4549">
        <v>939</v>
      </c>
      <c r="U4549">
        <v>3</v>
      </c>
      <c r="V4549">
        <v>6</v>
      </c>
      <c r="W4549">
        <v>0</v>
      </c>
      <c r="X4549">
        <v>14908.580053981097</v>
      </c>
      <c r="Y4549">
        <v>0</v>
      </c>
      <c r="Z4549">
        <v>11.554430648231966</v>
      </c>
      <c r="AA4549">
        <v>2114.1298079488683</v>
      </c>
      <c r="AB4549">
        <v>6224.1157914608511</v>
      </c>
      <c r="AC4549">
        <v>473.06259287236901</v>
      </c>
      <c r="AD4549">
        <v>1375.2607321567586</v>
      </c>
      <c r="AE4549">
        <v>25106.703409068177</v>
      </c>
    </row>
    <row r="4550" spans="1:31" x14ac:dyDescent="0.25">
      <c r="A4550">
        <v>1636208</v>
      </c>
      <c r="B4550">
        <v>1</v>
      </c>
      <c r="C4550" t="s">
        <v>80</v>
      </c>
      <c r="D4550" t="s">
        <v>106</v>
      </c>
      <c r="E4550" t="s">
        <v>178</v>
      </c>
      <c r="F4550" t="s">
        <v>13150</v>
      </c>
      <c r="G4550" t="s">
        <v>403</v>
      </c>
      <c r="H4550" t="s">
        <v>149</v>
      </c>
      <c r="I4550" t="s">
        <v>135</v>
      </c>
      <c r="J4550" t="s">
        <v>136</v>
      </c>
      <c r="K4550" t="s">
        <v>137</v>
      </c>
      <c r="L4550" t="s">
        <v>13151</v>
      </c>
      <c r="M4550" t="s">
        <v>13152</v>
      </c>
      <c r="N4550">
        <v>1.3402777770000001</v>
      </c>
      <c r="O4550">
        <v>0</v>
      </c>
      <c r="P4550">
        <v>11</v>
      </c>
      <c r="Q4550">
        <v>0</v>
      </c>
      <c r="R4550">
        <v>1</v>
      </c>
      <c r="S4550">
        <v>0</v>
      </c>
      <c r="T4550">
        <v>1</v>
      </c>
      <c r="U4550">
        <v>0</v>
      </c>
      <c r="V4550">
        <v>0</v>
      </c>
      <c r="W4550">
        <v>0</v>
      </c>
      <c r="X4550">
        <v>8.317339689232389</v>
      </c>
      <c r="Y4550">
        <v>0</v>
      </c>
      <c r="Z4550">
        <v>1.4692626898055556E-3</v>
      </c>
      <c r="AA4550">
        <v>0</v>
      </c>
      <c r="AB4550">
        <v>0.33419163940961805</v>
      </c>
      <c r="AC4550">
        <v>0</v>
      </c>
      <c r="AD4550">
        <v>0</v>
      </c>
      <c r="AE4550">
        <v>8.6530005913318124</v>
      </c>
    </row>
    <row r="4551" spans="1:31" x14ac:dyDescent="0.25">
      <c r="A4551">
        <v>1635753</v>
      </c>
      <c r="B4551">
        <v>1</v>
      </c>
      <c r="C4551" t="s">
        <v>80</v>
      </c>
      <c r="D4551" t="s">
        <v>96</v>
      </c>
      <c r="E4551" t="s">
        <v>152</v>
      </c>
      <c r="F4551" t="s">
        <v>13153</v>
      </c>
      <c r="G4551" t="s">
        <v>507</v>
      </c>
      <c r="H4551" t="s">
        <v>149</v>
      </c>
      <c r="I4551" t="s">
        <v>135</v>
      </c>
      <c r="J4551" t="s">
        <v>136</v>
      </c>
      <c r="K4551" t="s">
        <v>137</v>
      </c>
      <c r="L4551" t="s">
        <v>13154</v>
      </c>
      <c r="M4551" t="s">
        <v>13155</v>
      </c>
      <c r="N4551">
        <v>9.5252777769999994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1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10.321216733898462</v>
      </c>
      <c r="AC4551">
        <v>0</v>
      </c>
      <c r="AD4551">
        <v>0</v>
      </c>
      <c r="AE4551">
        <v>10.321216733898462</v>
      </c>
    </row>
    <row r="4552" spans="1:31" x14ac:dyDescent="0.25">
      <c r="A4552">
        <v>1635853</v>
      </c>
      <c r="B4552">
        <v>1</v>
      </c>
      <c r="C4552" t="s">
        <v>80</v>
      </c>
      <c r="D4552" t="s">
        <v>107</v>
      </c>
      <c r="E4552" t="s">
        <v>152</v>
      </c>
      <c r="F4552" t="s">
        <v>13156</v>
      </c>
      <c r="G4552" t="s">
        <v>154</v>
      </c>
      <c r="H4552" t="s">
        <v>149</v>
      </c>
      <c r="I4552" t="s">
        <v>135</v>
      </c>
      <c r="J4552" t="s">
        <v>136</v>
      </c>
      <c r="K4552" t="s">
        <v>137</v>
      </c>
      <c r="L4552" t="s">
        <v>13157</v>
      </c>
      <c r="M4552" t="s">
        <v>13158</v>
      </c>
      <c r="N4552">
        <v>2.5133333329999998</v>
      </c>
      <c r="O4552">
        <v>0</v>
      </c>
      <c r="P4552">
        <v>2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0.2707476044196222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0.2707476044196222</v>
      </c>
    </row>
    <row r="4553" spans="1:31" x14ac:dyDescent="0.25">
      <c r="A4553">
        <v>1635707</v>
      </c>
      <c r="B4553">
        <v>1</v>
      </c>
      <c r="C4553" t="s">
        <v>81</v>
      </c>
      <c r="D4553" t="s">
        <v>118</v>
      </c>
      <c r="E4553" t="s">
        <v>140</v>
      </c>
      <c r="F4553" t="s">
        <v>13159</v>
      </c>
      <c r="G4553" t="s">
        <v>161</v>
      </c>
      <c r="H4553" t="s">
        <v>134</v>
      </c>
      <c r="I4553" t="s">
        <v>135</v>
      </c>
      <c r="J4553" t="s">
        <v>136</v>
      </c>
      <c r="K4553" t="s">
        <v>137</v>
      </c>
      <c r="L4553" t="s">
        <v>13160</v>
      </c>
      <c r="M4553" t="s">
        <v>13161</v>
      </c>
      <c r="N4553">
        <v>9.7222221999999997E-2</v>
      </c>
      <c r="O4553">
        <v>23</v>
      </c>
      <c r="P4553">
        <v>3225</v>
      </c>
      <c r="Q4553">
        <v>270</v>
      </c>
      <c r="R4553">
        <v>309</v>
      </c>
      <c r="S4553">
        <v>47</v>
      </c>
      <c r="T4553">
        <v>294</v>
      </c>
      <c r="U4553">
        <v>1</v>
      </c>
      <c r="V4553">
        <v>0</v>
      </c>
      <c r="W4553">
        <v>0.74978698896966678</v>
      </c>
      <c r="X4553">
        <v>54.872500006851844</v>
      </c>
      <c r="Y4553">
        <v>39.660719851632862</v>
      </c>
      <c r="Z4553">
        <v>7.1105062477755849</v>
      </c>
      <c r="AA4553">
        <v>113.96039125012352</v>
      </c>
      <c r="AB4553">
        <v>16.830514346092109</v>
      </c>
      <c r="AC4553">
        <v>4.315075040801875</v>
      </c>
      <c r="AD4553">
        <v>0</v>
      </c>
      <c r="AE4553">
        <v>237.49949373224749</v>
      </c>
    </row>
    <row r="4554" spans="1:31" x14ac:dyDescent="0.25">
      <c r="A4554">
        <v>1635956</v>
      </c>
      <c r="B4554">
        <v>1</v>
      </c>
      <c r="C4554" t="s">
        <v>80</v>
      </c>
      <c r="D4554" t="s">
        <v>84</v>
      </c>
      <c r="E4554" t="s">
        <v>131</v>
      </c>
      <c r="F4554" t="s">
        <v>13162</v>
      </c>
      <c r="G4554" t="s">
        <v>1261</v>
      </c>
      <c r="H4554" t="s">
        <v>134</v>
      </c>
      <c r="I4554" t="s">
        <v>135</v>
      </c>
      <c r="J4554" t="s">
        <v>136</v>
      </c>
      <c r="K4554" t="s">
        <v>137</v>
      </c>
      <c r="L4554" t="s">
        <v>13163</v>
      </c>
      <c r="M4554" t="s">
        <v>13164</v>
      </c>
      <c r="N4554">
        <v>9.7755555550000004</v>
      </c>
      <c r="O4554">
        <v>0</v>
      </c>
      <c r="P4554">
        <v>0</v>
      </c>
      <c r="Q4554">
        <v>0</v>
      </c>
      <c r="R4554">
        <v>0</v>
      </c>
      <c r="S4554">
        <v>1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299.62037864861298</v>
      </c>
      <c r="AB4554">
        <v>0</v>
      </c>
      <c r="AC4554">
        <v>0</v>
      </c>
      <c r="AD4554">
        <v>0</v>
      </c>
      <c r="AE4554">
        <v>299.62037864861298</v>
      </c>
    </row>
    <row r="4555" spans="1:31" x14ac:dyDescent="0.25">
      <c r="A4555">
        <v>1635561</v>
      </c>
      <c r="B4555">
        <v>1</v>
      </c>
      <c r="C4555" t="s">
        <v>81</v>
      </c>
      <c r="D4555" t="s">
        <v>121</v>
      </c>
      <c r="E4555" t="s">
        <v>140</v>
      </c>
      <c r="F4555" t="s">
        <v>13165</v>
      </c>
      <c r="G4555" t="s">
        <v>161</v>
      </c>
      <c r="H4555" t="s">
        <v>134</v>
      </c>
      <c r="I4555" t="s">
        <v>135</v>
      </c>
      <c r="J4555" t="s">
        <v>136</v>
      </c>
      <c r="K4555" t="s">
        <v>137</v>
      </c>
      <c r="L4555" t="s">
        <v>13166</v>
      </c>
      <c r="M4555" t="s">
        <v>13167</v>
      </c>
      <c r="N4555">
        <v>0.61111111100000004</v>
      </c>
      <c r="O4555">
        <v>0</v>
      </c>
      <c r="P4555">
        <v>1678</v>
      </c>
      <c r="Q4555">
        <v>0</v>
      </c>
      <c r="R4555">
        <v>49</v>
      </c>
      <c r="S4555">
        <v>6</v>
      </c>
      <c r="T4555">
        <v>341</v>
      </c>
      <c r="U4555">
        <v>0</v>
      </c>
      <c r="V4555">
        <v>1</v>
      </c>
      <c r="W4555">
        <v>0</v>
      </c>
      <c r="X4555">
        <v>204.69966261624856</v>
      </c>
      <c r="Y4555">
        <v>0</v>
      </c>
      <c r="Z4555">
        <v>3.4357016603649013</v>
      </c>
      <c r="AA4555">
        <v>145.33682072998818</v>
      </c>
      <c r="AB4555">
        <v>145.92583821790808</v>
      </c>
      <c r="AC4555">
        <v>0</v>
      </c>
      <c r="AD4555">
        <v>0.88839392880961132</v>
      </c>
      <c r="AE4555">
        <v>500.28641715331935</v>
      </c>
    </row>
    <row r="4556" spans="1:31" x14ac:dyDescent="0.25">
      <c r="A4556">
        <v>1636165</v>
      </c>
      <c r="B4556">
        <v>1</v>
      </c>
      <c r="C4556" t="s">
        <v>81</v>
      </c>
      <c r="D4556" t="s">
        <v>113</v>
      </c>
      <c r="E4556" t="s">
        <v>178</v>
      </c>
      <c r="F4556" t="s">
        <v>13168</v>
      </c>
      <c r="G4556" t="s">
        <v>227</v>
      </c>
      <c r="H4556" t="s">
        <v>149</v>
      </c>
      <c r="I4556" t="s">
        <v>135</v>
      </c>
      <c r="J4556" t="s">
        <v>136</v>
      </c>
      <c r="K4556" t="s">
        <v>137</v>
      </c>
      <c r="L4556" t="s">
        <v>13169</v>
      </c>
      <c r="M4556" t="s">
        <v>13170</v>
      </c>
      <c r="N4556">
        <v>1.4724999999999999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10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3.4409862709884687</v>
      </c>
      <c r="AC4556">
        <v>0</v>
      </c>
      <c r="AD4556">
        <v>0</v>
      </c>
      <c r="AE4556">
        <v>3.4409862709884687</v>
      </c>
    </row>
    <row r="4557" spans="1:31" x14ac:dyDescent="0.25">
      <c r="A4557">
        <v>1635999</v>
      </c>
      <c r="B4557">
        <v>1</v>
      </c>
      <c r="C4557" t="s">
        <v>80</v>
      </c>
      <c r="D4557" t="s">
        <v>97</v>
      </c>
      <c r="E4557" t="s">
        <v>152</v>
      </c>
      <c r="F4557" t="s">
        <v>13171</v>
      </c>
      <c r="G4557" t="s">
        <v>154</v>
      </c>
      <c r="H4557" t="s">
        <v>149</v>
      </c>
      <c r="I4557" t="s">
        <v>135</v>
      </c>
      <c r="J4557" t="s">
        <v>136</v>
      </c>
      <c r="K4557" t="s">
        <v>137</v>
      </c>
      <c r="L4557" t="s">
        <v>13172</v>
      </c>
      <c r="M4557" t="s">
        <v>13173</v>
      </c>
      <c r="N4557">
        <v>3.636111111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1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8.4249651631541661E-2</v>
      </c>
      <c r="AC4557">
        <v>0</v>
      </c>
      <c r="AD4557">
        <v>0</v>
      </c>
      <c r="AE4557">
        <v>8.4249651631541661E-2</v>
      </c>
    </row>
    <row r="4558" spans="1:31" x14ac:dyDescent="0.25">
      <c r="A4558">
        <v>1635667</v>
      </c>
      <c r="B4558">
        <v>1</v>
      </c>
      <c r="C4558" t="s">
        <v>80</v>
      </c>
      <c r="D4558" t="s">
        <v>102</v>
      </c>
      <c r="E4558" t="s">
        <v>152</v>
      </c>
      <c r="F4558" t="s">
        <v>13174</v>
      </c>
      <c r="G4558" t="s">
        <v>507</v>
      </c>
      <c r="H4558" t="s">
        <v>149</v>
      </c>
      <c r="I4558" t="s">
        <v>135</v>
      </c>
      <c r="J4558" t="s">
        <v>136</v>
      </c>
      <c r="K4558" t="s">
        <v>137</v>
      </c>
      <c r="L4558" t="s">
        <v>13175</v>
      </c>
      <c r="M4558" t="s">
        <v>13176</v>
      </c>
      <c r="N4558">
        <v>0.92083333300000003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1.603149381166667E-4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1.603149381166667E-4</v>
      </c>
    </row>
    <row r="4559" spans="1:31" x14ac:dyDescent="0.25">
      <c r="A4559">
        <v>1636142</v>
      </c>
      <c r="B4559">
        <v>1</v>
      </c>
      <c r="C4559" t="s">
        <v>80</v>
      </c>
      <c r="D4559" t="s">
        <v>97</v>
      </c>
      <c r="E4559" t="s">
        <v>178</v>
      </c>
      <c r="F4559" t="s">
        <v>13177</v>
      </c>
      <c r="G4559" t="s">
        <v>227</v>
      </c>
      <c r="H4559" t="s">
        <v>149</v>
      </c>
      <c r="I4559" t="s">
        <v>135</v>
      </c>
      <c r="J4559" t="s">
        <v>136</v>
      </c>
      <c r="K4559" t="s">
        <v>137</v>
      </c>
      <c r="L4559" t="s">
        <v>13178</v>
      </c>
      <c r="M4559" t="s">
        <v>13179</v>
      </c>
      <c r="N4559">
        <v>2.048611111</v>
      </c>
      <c r="O4559">
        <v>0</v>
      </c>
      <c r="P4559">
        <v>182</v>
      </c>
      <c r="Q4559">
        <v>0</v>
      </c>
      <c r="R4559">
        <v>0</v>
      </c>
      <c r="S4559">
        <v>0</v>
      </c>
      <c r="T4559">
        <v>5</v>
      </c>
      <c r="U4559">
        <v>0</v>
      </c>
      <c r="V4559">
        <v>0</v>
      </c>
      <c r="W4559">
        <v>0</v>
      </c>
      <c r="X4559">
        <v>228.85258643414369</v>
      </c>
      <c r="Y4559">
        <v>0</v>
      </c>
      <c r="Z4559">
        <v>0</v>
      </c>
      <c r="AA4559">
        <v>0</v>
      </c>
      <c r="AB4559">
        <v>13.867739151437846</v>
      </c>
      <c r="AC4559">
        <v>0</v>
      </c>
      <c r="AD4559">
        <v>0</v>
      </c>
      <c r="AE4559">
        <v>242.72032558558152</v>
      </c>
    </row>
    <row r="4560" spans="1:31" x14ac:dyDescent="0.25">
      <c r="A4560">
        <v>1635787</v>
      </c>
      <c r="B4560">
        <v>1</v>
      </c>
      <c r="C4560" t="s">
        <v>80</v>
      </c>
      <c r="D4560" t="s">
        <v>100</v>
      </c>
      <c r="E4560" t="s">
        <v>152</v>
      </c>
      <c r="F4560" t="s">
        <v>13180</v>
      </c>
      <c r="G4560" t="s">
        <v>154</v>
      </c>
      <c r="H4560" t="s">
        <v>149</v>
      </c>
      <c r="I4560" t="s">
        <v>135</v>
      </c>
      <c r="J4560" t="s">
        <v>136</v>
      </c>
      <c r="K4560" t="s">
        <v>137</v>
      </c>
      <c r="L4560" t="s">
        <v>13181</v>
      </c>
      <c r="M4560" t="s">
        <v>13182</v>
      </c>
      <c r="N4560">
        <v>5.6172222219999997</v>
      </c>
      <c r="O4560">
        <v>0</v>
      </c>
      <c r="P4560">
        <v>2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1.7632292302976837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1.7632292302976837</v>
      </c>
    </row>
    <row r="4561" spans="1:31" x14ac:dyDescent="0.25">
      <c r="A4561">
        <v>1636022</v>
      </c>
      <c r="B4561">
        <v>1</v>
      </c>
      <c r="C4561" t="s">
        <v>80</v>
      </c>
      <c r="D4561" t="s">
        <v>87</v>
      </c>
      <c r="E4561" t="s">
        <v>362</v>
      </c>
      <c r="F4561" t="s">
        <v>13183</v>
      </c>
      <c r="G4561" t="s">
        <v>227</v>
      </c>
      <c r="H4561" t="s">
        <v>149</v>
      </c>
      <c r="I4561" t="s">
        <v>135</v>
      </c>
      <c r="J4561" t="s">
        <v>136</v>
      </c>
      <c r="K4561" t="s">
        <v>137</v>
      </c>
      <c r="L4561" t="s">
        <v>13184</v>
      </c>
      <c r="M4561" t="s">
        <v>13185</v>
      </c>
      <c r="N4561">
        <v>2.4869444440000001</v>
      </c>
      <c r="O4561">
        <v>0</v>
      </c>
      <c r="P4561">
        <v>44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0.15363324134669196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0.15363324134669196</v>
      </c>
    </row>
    <row r="4562" spans="1:31" x14ac:dyDescent="0.25">
      <c r="A4562">
        <v>1635524</v>
      </c>
      <c r="B4562">
        <v>1</v>
      </c>
      <c r="C4562" t="s">
        <v>80</v>
      </c>
      <c r="D4562" t="s">
        <v>92</v>
      </c>
      <c r="E4562" t="s">
        <v>178</v>
      </c>
      <c r="F4562" t="s">
        <v>13186</v>
      </c>
      <c r="G4562" t="s">
        <v>227</v>
      </c>
      <c r="H4562" t="s">
        <v>149</v>
      </c>
      <c r="I4562" t="s">
        <v>135</v>
      </c>
      <c r="J4562" t="s">
        <v>136</v>
      </c>
      <c r="K4562" t="s">
        <v>137</v>
      </c>
      <c r="L4562" t="s">
        <v>13187</v>
      </c>
      <c r="M4562" t="s">
        <v>13188</v>
      </c>
      <c r="N4562">
        <v>1.386666666</v>
      </c>
      <c r="O4562">
        <v>0</v>
      </c>
      <c r="P4562">
        <v>32</v>
      </c>
      <c r="Q4562">
        <v>0</v>
      </c>
      <c r="R4562">
        <v>0</v>
      </c>
      <c r="S4562">
        <v>0</v>
      </c>
      <c r="T4562">
        <v>1</v>
      </c>
      <c r="U4562">
        <v>0</v>
      </c>
      <c r="V4562">
        <v>0</v>
      </c>
      <c r="W4562">
        <v>0</v>
      </c>
      <c r="X4562">
        <v>14.171929797145252</v>
      </c>
      <c r="Y4562">
        <v>0</v>
      </c>
      <c r="Z4562">
        <v>0</v>
      </c>
      <c r="AA4562">
        <v>0</v>
      </c>
      <c r="AB4562">
        <v>2.4251000325335332</v>
      </c>
      <c r="AC4562">
        <v>0</v>
      </c>
      <c r="AD4562">
        <v>0</v>
      </c>
      <c r="AE4562">
        <v>16.597029829678785</v>
      </c>
    </row>
    <row r="4563" spans="1:31" x14ac:dyDescent="0.25">
      <c r="A4563">
        <v>1636065</v>
      </c>
      <c r="B4563">
        <v>1</v>
      </c>
      <c r="C4563" t="s">
        <v>80</v>
      </c>
      <c r="D4563" t="s">
        <v>97</v>
      </c>
      <c r="E4563" t="s">
        <v>152</v>
      </c>
      <c r="F4563" t="s">
        <v>13189</v>
      </c>
      <c r="G4563" t="s">
        <v>172</v>
      </c>
      <c r="H4563" t="s">
        <v>149</v>
      </c>
      <c r="I4563" t="s">
        <v>135</v>
      </c>
      <c r="J4563" t="s">
        <v>136</v>
      </c>
      <c r="K4563" t="s">
        <v>137</v>
      </c>
      <c r="L4563" t="s">
        <v>13190</v>
      </c>
      <c r="M4563" t="s">
        <v>13191</v>
      </c>
      <c r="N4563">
        <v>3.1866666659999998</v>
      </c>
      <c r="O4563">
        <v>0</v>
      </c>
      <c r="P4563">
        <v>2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0.55059924622788448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0.55059924622788448</v>
      </c>
    </row>
    <row r="4564" spans="1:31" x14ac:dyDescent="0.25">
      <c r="A4564">
        <v>1635544</v>
      </c>
      <c r="B4564">
        <v>1</v>
      </c>
      <c r="C4564" t="s">
        <v>80</v>
      </c>
      <c r="D4564" t="s">
        <v>85</v>
      </c>
      <c r="E4564" t="s">
        <v>146</v>
      </c>
      <c r="F4564" t="s">
        <v>13192</v>
      </c>
      <c r="G4564" t="s">
        <v>235</v>
      </c>
      <c r="H4564" t="s">
        <v>149</v>
      </c>
      <c r="I4564" t="s">
        <v>135</v>
      </c>
      <c r="J4564" t="s">
        <v>136</v>
      </c>
      <c r="K4564" t="s">
        <v>143</v>
      </c>
      <c r="L4564" t="s">
        <v>13193</v>
      </c>
      <c r="M4564" t="s">
        <v>13194</v>
      </c>
      <c r="N4564">
        <v>1.5924138880000001</v>
      </c>
      <c r="O4564">
        <v>0</v>
      </c>
      <c r="P4564">
        <v>915</v>
      </c>
      <c r="Q4564">
        <v>0</v>
      </c>
      <c r="R4564">
        <v>0</v>
      </c>
      <c r="S4564">
        <v>0</v>
      </c>
      <c r="T4564">
        <v>117</v>
      </c>
      <c r="U4564">
        <v>0</v>
      </c>
      <c r="V4564">
        <v>1</v>
      </c>
      <c r="W4564">
        <v>0</v>
      </c>
      <c r="X4564">
        <v>524.5545359220157</v>
      </c>
      <c r="Y4564">
        <v>0</v>
      </c>
      <c r="Z4564">
        <v>0</v>
      </c>
      <c r="AA4564">
        <v>0</v>
      </c>
      <c r="AB4564">
        <v>197.685875214844</v>
      </c>
      <c r="AC4564">
        <v>0</v>
      </c>
      <c r="AD4564">
        <v>21.430114443613235</v>
      </c>
      <c r="AE4564">
        <v>743.67052558047294</v>
      </c>
    </row>
    <row r="4565" spans="1:31" x14ac:dyDescent="0.25">
      <c r="A4565">
        <v>1635581</v>
      </c>
      <c r="B4565">
        <v>1</v>
      </c>
      <c r="C4565" t="s">
        <v>80</v>
      </c>
      <c r="D4565" t="s">
        <v>111</v>
      </c>
      <c r="E4565" t="s">
        <v>146</v>
      </c>
      <c r="F4565" t="s">
        <v>13195</v>
      </c>
      <c r="G4565" t="s">
        <v>148</v>
      </c>
      <c r="H4565" t="s">
        <v>149</v>
      </c>
      <c r="I4565" t="s">
        <v>135</v>
      </c>
      <c r="J4565" t="s">
        <v>136</v>
      </c>
      <c r="K4565" t="s">
        <v>143</v>
      </c>
      <c r="L4565" t="s">
        <v>13196</v>
      </c>
      <c r="M4565" t="s">
        <v>13197</v>
      </c>
      <c r="N4565">
        <v>7.9105555550000002</v>
      </c>
      <c r="O4565">
        <v>0</v>
      </c>
      <c r="P4565">
        <v>377</v>
      </c>
      <c r="Q4565">
        <v>0</v>
      </c>
      <c r="R4565">
        <v>0</v>
      </c>
      <c r="S4565">
        <v>0</v>
      </c>
      <c r="T4565">
        <v>58</v>
      </c>
      <c r="U4565">
        <v>0</v>
      </c>
      <c r="V4565">
        <v>0</v>
      </c>
      <c r="W4565">
        <v>0</v>
      </c>
      <c r="X4565">
        <v>766.31600347849837</v>
      </c>
      <c r="Y4565">
        <v>0</v>
      </c>
      <c r="Z4565">
        <v>0</v>
      </c>
      <c r="AA4565">
        <v>0</v>
      </c>
      <c r="AB4565">
        <v>1216.7194617872917</v>
      </c>
      <c r="AC4565">
        <v>0</v>
      </c>
      <c r="AD4565">
        <v>0</v>
      </c>
      <c r="AE4565">
        <v>1983.0354652657902</v>
      </c>
    </row>
    <row r="4566" spans="1:31" x14ac:dyDescent="0.25">
      <c r="A4566">
        <v>1635830</v>
      </c>
      <c r="B4566">
        <v>1</v>
      </c>
      <c r="C4566" t="s">
        <v>80</v>
      </c>
      <c r="D4566" t="s">
        <v>105</v>
      </c>
      <c r="E4566" t="s">
        <v>152</v>
      </c>
      <c r="F4566" t="s">
        <v>13198</v>
      </c>
      <c r="G4566" t="s">
        <v>154</v>
      </c>
      <c r="H4566" t="s">
        <v>149</v>
      </c>
      <c r="I4566" t="s">
        <v>135</v>
      </c>
      <c r="J4566" t="s">
        <v>136</v>
      </c>
      <c r="K4566" t="s">
        <v>137</v>
      </c>
      <c r="L4566" t="s">
        <v>13199</v>
      </c>
      <c r="M4566" t="s">
        <v>13200</v>
      </c>
      <c r="N4566">
        <v>1.835555555</v>
      </c>
      <c r="O4566">
        <v>0</v>
      </c>
      <c r="P4566">
        <v>1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0.47526908344382512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0.47526908344382512</v>
      </c>
    </row>
    <row r="4567" spans="1:31" x14ac:dyDescent="0.25">
      <c r="A4567">
        <v>1635730</v>
      </c>
      <c r="B4567">
        <v>1</v>
      </c>
      <c r="C4567" t="s">
        <v>80</v>
      </c>
      <c r="D4567" t="s">
        <v>83</v>
      </c>
      <c r="E4567" t="s">
        <v>642</v>
      </c>
      <c r="F4567" t="s">
        <v>13097</v>
      </c>
      <c r="G4567" t="s">
        <v>161</v>
      </c>
      <c r="H4567" t="s">
        <v>134</v>
      </c>
      <c r="I4567" t="s">
        <v>135</v>
      </c>
      <c r="J4567" t="s">
        <v>136</v>
      </c>
      <c r="K4567" t="s">
        <v>137</v>
      </c>
      <c r="L4567" t="s">
        <v>13201</v>
      </c>
      <c r="M4567" t="s">
        <v>13202</v>
      </c>
      <c r="N4567">
        <v>0.12944444399999999</v>
      </c>
      <c r="O4567">
        <v>0</v>
      </c>
      <c r="P4567">
        <v>3121</v>
      </c>
      <c r="Q4567">
        <v>0</v>
      </c>
      <c r="R4567">
        <v>0</v>
      </c>
      <c r="S4567">
        <v>6</v>
      </c>
      <c r="T4567">
        <v>1061</v>
      </c>
      <c r="U4567">
        <v>1</v>
      </c>
      <c r="V4567">
        <v>2</v>
      </c>
      <c r="W4567">
        <v>0</v>
      </c>
      <c r="X4567">
        <v>120.03550314380514</v>
      </c>
      <c r="Y4567">
        <v>0</v>
      </c>
      <c r="Z4567">
        <v>0</v>
      </c>
      <c r="AA4567">
        <v>149.1756001590087</v>
      </c>
      <c r="AB4567">
        <v>285.85463084364346</v>
      </c>
      <c r="AC4567">
        <v>31.444669191012004</v>
      </c>
      <c r="AD4567">
        <v>23.980410771385408</v>
      </c>
      <c r="AE4567">
        <v>610.49081410885481</v>
      </c>
    </row>
    <row r="4568" spans="1:31" x14ac:dyDescent="0.25">
      <c r="A4568">
        <v>1635687</v>
      </c>
      <c r="B4568">
        <v>1</v>
      </c>
      <c r="C4568" t="s">
        <v>80</v>
      </c>
      <c r="D4568" t="s">
        <v>104</v>
      </c>
      <c r="E4568" t="s">
        <v>152</v>
      </c>
      <c r="F4568" t="s">
        <v>13203</v>
      </c>
      <c r="G4568" t="s">
        <v>154</v>
      </c>
      <c r="H4568" t="s">
        <v>149</v>
      </c>
      <c r="I4568" t="s">
        <v>135</v>
      </c>
      <c r="J4568" t="s">
        <v>136</v>
      </c>
      <c r="K4568" t="s">
        <v>137</v>
      </c>
      <c r="L4568" t="s">
        <v>13204</v>
      </c>
      <c r="M4568" t="s">
        <v>13205</v>
      </c>
      <c r="N4568">
        <v>1.2238888880000001</v>
      </c>
      <c r="O4568">
        <v>0</v>
      </c>
      <c r="P4568">
        <v>2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0.65317200930653996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0.65317200930653996</v>
      </c>
    </row>
    <row r="4569" spans="1:31" x14ac:dyDescent="0.25">
      <c r="A4569">
        <v>1635538</v>
      </c>
      <c r="B4569">
        <v>1</v>
      </c>
      <c r="C4569" t="s">
        <v>80</v>
      </c>
      <c r="D4569" t="s">
        <v>103</v>
      </c>
      <c r="E4569" t="s">
        <v>204</v>
      </c>
      <c r="F4569" t="s">
        <v>13206</v>
      </c>
      <c r="G4569" t="s">
        <v>161</v>
      </c>
      <c r="H4569" t="s">
        <v>134</v>
      </c>
      <c r="I4569" t="s">
        <v>135</v>
      </c>
      <c r="J4569" t="s">
        <v>136</v>
      </c>
      <c r="K4569" t="s">
        <v>137</v>
      </c>
      <c r="L4569" t="s">
        <v>13207</v>
      </c>
      <c r="M4569" t="s">
        <v>13208</v>
      </c>
      <c r="N4569">
        <v>0.71666666599999995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85.314072238139062</v>
      </c>
      <c r="AD4569">
        <v>0</v>
      </c>
      <c r="AE4569">
        <v>85.314072238139062</v>
      </c>
    </row>
    <row r="4570" spans="1:31" x14ac:dyDescent="0.25">
      <c r="A4570">
        <v>1636082</v>
      </c>
      <c r="B4570">
        <v>1</v>
      </c>
      <c r="C4570" t="s">
        <v>81</v>
      </c>
      <c r="D4570" t="s">
        <v>112</v>
      </c>
      <c r="E4570" t="s">
        <v>152</v>
      </c>
      <c r="F4570" t="s">
        <v>13209</v>
      </c>
      <c r="G4570" t="s">
        <v>154</v>
      </c>
      <c r="H4570" t="s">
        <v>149</v>
      </c>
      <c r="I4570" t="s">
        <v>135</v>
      </c>
      <c r="J4570" t="s">
        <v>136</v>
      </c>
      <c r="K4570" t="s">
        <v>137</v>
      </c>
      <c r="L4570" t="s">
        <v>13210</v>
      </c>
      <c r="M4570" t="s">
        <v>13211</v>
      </c>
      <c r="N4570">
        <v>4.5177777770000001</v>
      </c>
      <c r="O4570">
        <v>0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</row>
    <row r="4571" spans="1:31" x14ac:dyDescent="0.25">
      <c r="A4571">
        <v>1635704</v>
      </c>
      <c r="B4571">
        <v>1</v>
      </c>
      <c r="C4571" t="s">
        <v>80</v>
      </c>
      <c r="D4571" t="s">
        <v>109</v>
      </c>
      <c r="E4571" t="s">
        <v>131</v>
      </c>
      <c r="F4571" t="s">
        <v>13212</v>
      </c>
      <c r="G4571" t="s">
        <v>195</v>
      </c>
      <c r="H4571" t="s">
        <v>134</v>
      </c>
      <c r="I4571" t="s">
        <v>135</v>
      </c>
      <c r="J4571" t="s">
        <v>136</v>
      </c>
      <c r="K4571" t="s">
        <v>137</v>
      </c>
      <c r="L4571" t="s">
        <v>13213</v>
      </c>
      <c r="M4571" t="s">
        <v>13214</v>
      </c>
      <c r="N4571">
        <v>0.42638888800000002</v>
      </c>
      <c r="O4571">
        <v>0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150.14755767243474</v>
      </c>
      <c r="AD4571">
        <v>0</v>
      </c>
      <c r="AE4571">
        <v>150.14755767243474</v>
      </c>
    </row>
    <row r="4572" spans="1:31" x14ac:dyDescent="0.25">
      <c r="A4572">
        <v>1635727</v>
      </c>
      <c r="B4572">
        <v>1</v>
      </c>
      <c r="C4572" t="s">
        <v>80</v>
      </c>
      <c r="D4572" t="s">
        <v>96</v>
      </c>
      <c r="E4572" t="s">
        <v>152</v>
      </c>
      <c r="F4572" t="s">
        <v>13215</v>
      </c>
      <c r="G4572" t="s">
        <v>168</v>
      </c>
      <c r="H4572" t="s">
        <v>149</v>
      </c>
      <c r="I4572" t="s">
        <v>135</v>
      </c>
      <c r="J4572" t="s">
        <v>136</v>
      </c>
      <c r="K4572" t="s">
        <v>137</v>
      </c>
      <c r="L4572" t="s">
        <v>13216</v>
      </c>
      <c r="M4572" t="s">
        <v>13217</v>
      </c>
      <c r="N4572">
        <v>9.7441666659999999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3.1307588281794017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3.1307588281794017</v>
      </c>
    </row>
    <row r="4573" spans="1:31" x14ac:dyDescent="0.25">
      <c r="A4573">
        <v>1635919</v>
      </c>
      <c r="B4573">
        <v>1</v>
      </c>
      <c r="C4573" t="s">
        <v>80</v>
      </c>
      <c r="D4573" t="s">
        <v>106</v>
      </c>
      <c r="E4573" t="s">
        <v>152</v>
      </c>
      <c r="F4573" t="s">
        <v>13218</v>
      </c>
      <c r="G4573" t="s">
        <v>154</v>
      </c>
      <c r="H4573" t="s">
        <v>149</v>
      </c>
      <c r="I4573" t="s">
        <v>135</v>
      </c>
      <c r="J4573" t="s">
        <v>136</v>
      </c>
      <c r="K4573" t="s">
        <v>137</v>
      </c>
      <c r="L4573" t="s">
        <v>13219</v>
      </c>
      <c r="M4573" t="s">
        <v>13220</v>
      </c>
      <c r="N4573">
        <v>4.6219444440000004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0.29882661265025834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0.29882661265025834</v>
      </c>
    </row>
    <row r="4574" spans="1:31" x14ac:dyDescent="0.25">
      <c r="A4574">
        <v>1635959</v>
      </c>
      <c r="B4574">
        <v>1</v>
      </c>
      <c r="C4574" t="s">
        <v>80</v>
      </c>
      <c r="D4574" t="s">
        <v>93</v>
      </c>
      <c r="E4574" t="s">
        <v>152</v>
      </c>
      <c r="F4574" t="s">
        <v>13221</v>
      </c>
      <c r="G4574" t="s">
        <v>154</v>
      </c>
      <c r="H4574" t="s">
        <v>149</v>
      </c>
      <c r="I4574" t="s">
        <v>135</v>
      </c>
      <c r="J4574" t="s">
        <v>136</v>
      </c>
      <c r="K4574" t="s">
        <v>137</v>
      </c>
      <c r="L4574" t="s">
        <v>13222</v>
      </c>
      <c r="M4574" t="s">
        <v>13223</v>
      </c>
      <c r="N4574">
        <v>4.8955555549999996</v>
      </c>
      <c r="O4574">
        <v>0</v>
      </c>
      <c r="P4574">
        <v>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0.19222850593771112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0.19222850593771112</v>
      </c>
    </row>
    <row r="4575" spans="1:31" x14ac:dyDescent="0.25">
      <c r="A4575">
        <v>1635518</v>
      </c>
      <c r="B4575">
        <v>1</v>
      </c>
      <c r="C4575" t="s">
        <v>80</v>
      </c>
      <c r="D4575" t="s">
        <v>103</v>
      </c>
      <c r="E4575" t="s">
        <v>140</v>
      </c>
      <c r="F4575" t="s">
        <v>12375</v>
      </c>
      <c r="G4575" t="s">
        <v>161</v>
      </c>
      <c r="H4575" t="s">
        <v>134</v>
      </c>
      <c r="I4575" t="s">
        <v>135</v>
      </c>
      <c r="J4575" t="s">
        <v>136</v>
      </c>
      <c r="K4575" t="s">
        <v>137</v>
      </c>
      <c r="L4575" t="s">
        <v>13224</v>
      </c>
      <c r="M4575" t="s">
        <v>13225</v>
      </c>
      <c r="N4575">
        <v>1.2766666659999999</v>
      </c>
      <c r="O4575">
        <v>2</v>
      </c>
      <c r="P4575">
        <v>376</v>
      </c>
      <c r="Q4575">
        <v>60</v>
      </c>
      <c r="R4575">
        <v>74</v>
      </c>
      <c r="S4575">
        <v>13</v>
      </c>
      <c r="T4575">
        <v>41</v>
      </c>
      <c r="U4575">
        <v>0</v>
      </c>
      <c r="V4575">
        <v>0</v>
      </c>
      <c r="W4575">
        <v>1.1797137813038669</v>
      </c>
      <c r="X4575">
        <v>130.5465903063014</v>
      </c>
      <c r="Y4575">
        <v>87.665966185592566</v>
      </c>
      <c r="Z4575">
        <v>55.005822751028354</v>
      </c>
      <c r="AA4575">
        <v>66.620606212131932</v>
      </c>
      <c r="AB4575">
        <v>54.957044977552499</v>
      </c>
      <c r="AC4575">
        <v>0</v>
      </c>
      <c r="AD4575">
        <v>0</v>
      </c>
      <c r="AE4575">
        <v>395.97574421391062</v>
      </c>
    </row>
    <row r="4576" spans="1:31" x14ac:dyDescent="0.25">
      <c r="A4576">
        <v>1635813</v>
      </c>
      <c r="B4576">
        <v>1</v>
      </c>
      <c r="C4576" t="s">
        <v>80</v>
      </c>
      <c r="D4576" t="s">
        <v>83</v>
      </c>
      <c r="E4576" t="s">
        <v>152</v>
      </c>
      <c r="F4576" t="s">
        <v>12234</v>
      </c>
      <c r="G4576" t="s">
        <v>507</v>
      </c>
      <c r="H4576" t="s">
        <v>149</v>
      </c>
      <c r="I4576" t="s">
        <v>135</v>
      </c>
      <c r="J4576" t="s">
        <v>136</v>
      </c>
      <c r="K4576" t="s">
        <v>137</v>
      </c>
      <c r="L4576" t="s">
        <v>13226</v>
      </c>
      <c r="M4576" t="s">
        <v>13227</v>
      </c>
      <c r="N4576">
        <v>0.76555555500000005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1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5.9168739288604844</v>
      </c>
      <c r="AC4576">
        <v>0</v>
      </c>
      <c r="AD4576">
        <v>0</v>
      </c>
      <c r="AE4576">
        <v>5.9168739288604844</v>
      </c>
    </row>
    <row r="4577" spans="1:31" x14ac:dyDescent="0.25">
      <c r="A4577">
        <v>1636145</v>
      </c>
      <c r="B4577">
        <v>1</v>
      </c>
      <c r="C4577" t="s">
        <v>81</v>
      </c>
      <c r="D4577" t="s">
        <v>115</v>
      </c>
      <c r="E4577" t="s">
        <v>131</v>
      </c>
      <c r="F4577" t="s">
        <v>13228</v>
      </c>
      <c r="G4577" t="s">
        <v>195</v>
      </c>
      <c r="H4577" t="s">
        <v>134</v>
      </c>
      <c r="I4577" t="s">
        <v>135</v>
      </c>
      <c r="J4577" t="s">
        <v>136</v>
      </c>
      <c r="K4577" t="s">
        <v>137</v>
      </c>
      <c r="L4577" t="s">
        <v>13229</v>
      </c>
      <c r="M4577" t="s">
        <v>13230</v>
      </c>
      <c r="N4577">
        <v>2.3536111110000002</v>
      </c>
      <c r="O4577">
        <v>0</v>
      </c>
      <c r="P4577">
        <v>23</v>
      </c>
      <c r="Q4577">
        <v>0</v>
      </c>
      <c r="R4577">
        <v>5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5.9618580597299404</v>
      </c>
      <c r="Y4577">
        <v>0</v>
      </c>
      <c r="Z4577">
        <v>1.4828945376313054</v>
      </c>
      <c r="AA4577">
        <v>0</v>
      </c>
      <c r="AB4577">
        <v>0</v>
      </c>
      <c r="AC4577">
        <v>0</v>
      </c>
      <c r="AD4577">
        <v>0</v>
      </c>
      <c r="AE4577">
        <v>7.4447525973612461</v>
      </c>
    </row>
    <row r="4578" spans="1:31" x14ac:dyDescent="0.25">
      <c r="A4578">
        <v>1635850</v>
      </c>
      <c r="B4578">
        <v>1</v>
      </c>
      <c r="C4578" t="s">
        <v>80</v>
      </c>
      <c r="D4578" t="s">
        <v>101</v>
      </c>
      <c r="E4578" t="s">
        <v>152</v>
      </c>
      <c r="F4578" t="s">
        <v>13231</v>
      </c>
      <c r="G4578" t="s">
        <v>168</v>
      </c>
      <c r="H4578" t="s">
        <v>149</v>
      </c>
      <c r="I4578" t="s">
        <v>135</v>
      </c>
      <c r="J4578" t="s">
        <v>136</v>
      </c>
      <c r="K4578" t="s">
        <v>137</v>
      </c>
      <c r="L4578" t="s">
        <v>13232</v>
      </c>
      <c r="M4578" t="s">
        <v>13233</v>
      </c>
      <c r="N4578">
        <v>6.1074999999999999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0.15136157738231171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0.15136157738231171</v>
      </c>
    </row>
    <row r="4579" spans="1:31" x14ac:dyDescent="0.25">
      <c r="A4579">
        <v>1635856</v>
      </c>
      <c r="B4579">
        <v>1</v>
      </c>
      <c r="C4579" t="s">
        <v>81</v>
      </c>
      <c r="D4579" t="s">
        <v>118</v>
      </c>
      <c r="E4579" t="s">
        <v>178</v>
      </c>
      <c r="F4579" t="s">
        <v>10273</v>
      </c>
      <c r="G4579" t="s">
        <v>227</v>
      </c>
      <c r="H4579" t="s">
        <v>149</v>
      </c>
      <c r="I4579" t="s">
        <v>135</v>
      </c>
      <c r="J4579" t="s">
        <v>136</v>
      </c>
      <c r="K4579" t="s">
        <v>137</v>
      </c>
      <c r="L4579" t="s">
        <v>13234</v>
      </c>
      <c r="M4579" t="s">
        <v>13235</v>
      </c>
      <c r="N4579">
        <v>0.81861111099999995</v>
      </c>
      <c r="O4579">
        <v>0</v>
      </c>
      <c r="P4579">
        <v>37</v>
      </c>
      <c r="Q4579">
        <v>0</v>
      </c>
      <c r="R4579">
        <v>4</v>
      </c>
      <c r="S4579">
        <v>0</v>
      </c>
      <c r="T4579">
        <v>4</v>
      </c>
      <c r="U4579">
        <v>0</v>
      </c>
      <c r="V4579">
        <v>0</v>
      </c>
      <c r="W4579">
        <v>0</v>
      </c>
      <c r="X4579">
        <v>3.4473799437494019</v>
      </c>
      <c r="Y4579">
        <v>0</v>
      </c>
      <c r="Z4579">
        <v>2.1231295120077782E-2</v>
      </c>
      <c r="AA4579">
        <v>0</v>
      </c>
      <c r="AB4579">
        <v>4.5255251878633809</v>
      </c>
      <c r="AC4579">
        <v>0</v>
      </c>
      <c r="AD4579">
        <v>0</v>
      </c>
      <c r="AE4579">
        <v>7.9941364267328607</v>
      </c>
    </row>
    <row r="4580" spans="1:31" x14ac:dyDescent="0.25">
      <c r="A4580">
        <v>1636162</v>
      </c>
      <c r="B4580">
        <v>1</v>
      </c>
      <c r="C4580" t="s">
        <v>80</v>
      </c>
      <c r="D4580" t="s">
        <v>82</v>
      </c>
      <c r="E4580" t="s">
        <v>152</v>
      </c>
      <c r="F4580" t="s">
        <v>13236</v>
      </c>
      <c r="G4580" t="s">
        <v>507</v>
      </c>
      <c r="H4580" t="s">
        <v>149</v>
      </c>
      <c r="I4580" t="s">
        <v>135</v>
      </c>
      <c r="J4580" t="s">
        <v>136</v>
      </c>
      <c r="K4580" t="s">
        <v>137</v>
      </c>
      <c r="L4580" t="s">
        <v>13237</v>
      </c>
      <c r="M4580" t="s">
        <v>13238</v>
      </c>
      <c r="N4580">
        <v>1.170833333</v>
      </c>
      <c r="O4580">
        <v>0</v>
      </c>
      <c r="P4580">
        <v>9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3.1763107156855046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3.1763107156855046</v>
      </c>
    </row>
    <row r="4581" spans="1:31" x14ac:dyDescent="0.25">
      <c r="A4581">
        <v>1635498</v>
      </c>
      <c r="B4581">
        <v>1</v>
      </c>
      <c r="C4581" t="s">
        <v>80</v>
      </c>
      <c r="D4581" t="s">
        <v>82</v>
      </c>
      <c r="E4581" t="s">
        <v>152</v>
      </c>
      <c r="F4581" t="s">
        <v>13239</v>
      </c>
      <c r="G4581" t="s">
        <v>154</v>
      </c>
      <c r="H4581" t="s">
        <v>149</v>
      </c>
      <c r="I4581" t="s">
        <v>135</v>
      </c>
      <c r="J4581" t="s">
        <v>136</v>
      </c>
      <c r="K4581" t="s">
        <v>137</v>
      </c>
      <c r="L4581" t="s">
        <v>13240</v>
      </c>
      <c r="M4581" t="s">
        <v>13241</v>
      </c>
      <c r="N4581">
        <v>1.328333333</v>
      </c>
      <c r="O4581">
        <v>0</v>
      </c>
      <c r="P4581">
        <v>4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0.44774978033193003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0.44774978033193003</v>
      </c>
    </row>
    <row r="4582" spans="1:31" x14ac:dyDescent="0.25">
      <c r="A4582">
        <v>1635521</v>
      </c>
      <c r="B4582">
        <v>1</v>
      </c>
      <c r="C4582" t="s">
        <v>81</v>
      </c>
      <c r="D4582" t="s">
        <v>113</v>
      </c>
      <c r="E4582" t="s">
        <v>131</v>
      </c>
      <c r="F4582" t="s">
        <v>2327</v>
      </c>
      <c r="G4582" t="s">
        <v>161</v>
      </c>
      <c r="H4582" t="s">
        <v>134</v>
      </c>
      <c r="I4582" t="s">
        <v>135</v>
      </c>
      <c r="J4582" t="s">
        <v>136</v>
      </c>
      <c r="K4582" t="s">
        <v>137</v>
      </c>
      <c r="L4582" t="s">
        <v>13242</v>
      </c>
      <c r="M4582" t="s">
        <v>13243</v>
      </c>
      <c r="N4582">
        <v>1.3472222220000001</v>
      </c>
      <c r="O4582">
        <v>0</v>
      </c>
      <c r="P4582">
        <v>749</v>
      </c>
      <c r="Q4582">
        <v>1</v>
      </c>
      <c r="R4582">
        <v>22</v>
      </c>
      <c r="S4582">
        <v>1</v>
      </c>
      <c r="T4582">
        <v>101</v>
      </c>
      <c r="U4582">
        <v>1</v>
      </c>
      <c r="V4582">
        <v>0</v>
      </c>
      <c r="W4582">
        <v>0</v>
      </c>
      <c r="X4582">
        <v>140.37625665200906</v>
      </c>
      <c r="Y4582">
        <v>0.35753180606666668</v>
      </c>
      <c r="Z4582">
        <v>5.5601184798145109</v>
      </c>
      <c r="AA4582">
        <v>18.508232177520451</v>
      </c>
      <c r="AB4582">
        <v>67.316229454240897</v>
      </c>
      <c r="AC4582">
        <v>56.757459277009339</v>
      </c>
      <c r="AD4582">
        <v>0</v>
      </c>
      <c r="AE4582">
        <v>288.87582784666097</v>
      </c>
    </row>
    <row r="4583" spans="1:31" x14ac:dyDescent="0.25">
      <c r="A4583">
        <v>1635790</v>
      </c>
      <c r="B4583">
        <v>1</v>
      </c>
      <c r="C4583" t="s">
        <v>80</v>
      </c>
      <c r="D4583" t="s">
        <v>99</v>
      </c>
      <c r="E4583" t="s">
        <v>140</v>
      </c>
      <c r="F4583" t="s">
        <v>534</v>
      </c>
      <c r="G4583" t="s">
        <v>142</v>
      </c>
      <c r="H4583" t="s">
        <v>134</v>
      </c>
      <c r="I4583" t="s">
        <v>135</v>
      </c>
      <c r="J4583" t="s">
        <v>136</v>
      </c>
      <c r="K4583" t="s">
        <v>143</v>
      </c>
      <c r="L4583" t="s">
        <v>13244</v>
      </c>
      <c r="M4583" t="s">
        <v>13245</v>
      </c>
      <c r="N4583">
        <v>1.1575</v>
      </c>
      <c r="O4583">
        <v>14</v>
      </c>
      <c r="P4583">
        <v>451</v>
      </c>
      <c r="Q4583">
        <v>1</v>
      </c>
      <c r="R4583">
        <v>6</v>
      </c>
      <c r="S4583">
        <v>4</v>
      </c>
      <c r="T4583">
        <v>41</v>
      </c>
      <c r="U4583">
        <v>0</v>
      </c>
      <c r="V4583">
        <v>1</v>
      </c>
      <c r="W4583">
        <v>27.409050092200403</v>
      </c>
      <c r="X4583">
        <v>97.999527563779054</v>
      </c>
      <c r="Y4583">
        <v>0.35887037925213472</v>
      </c>
      <c r="Z4583">
        <v>1.5246014752162</v>
      </c>
      <c r="AA4583">
        <v>68.05260931272457</v>
      </c>
      <c r="AB4583">
        <v>14.22075663405502</v>
      </c>
      <c r="AC4583">
        <v>0</v>
      </c>
      <c r="AD4583">
        <v>6.5257083497128452</v>
      </c>
      <c r="AE4583">
        <v>216.09112380694026</v>
      </c>
    </row>
    <row r="4584" spans="1:31" x14ac:dyDescent="0.25">
      <c r="A4584">
        <v>1635684</v>
      </c>
      <c r="B4584">
        <v>1</v>
      </c>
      <c r="C4584" t="s">
        <v>80</v>
      </c>
      <c r="D4584" t="s">
        <v>103</v>
      </c>
      <c r="E4584" t="s">
        <v>152</v>
      </c>
      <c r="F4584" t="s">
        <v>13246</v>
      </c>
      <c r="G4584" t="s">
        <v>154</v>
      </c>
      <c r="H4584" t="s">
        <v>149</v>
      </c>
      <c r="I4584" t="s">
        <v>135</v>
      </c>
      <c r="J4584" t="s">
        <v>136</v>
      </c>
      <c r="K4584" t="s">
        <v>137</v>
      </c>
      <c r="L4584" t="s">
        <v>13247</v>
      </c>
      <c r="M4584" t="s">
        <v>13248</v>
      </c>
      <c r="N4584">
        <v>2.0472222219999998</v>
      </c>
      <c r="O4584">
        <v>0</v>
      </c>
      <c r="P4584">
        <v>4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1.4492859616010998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1.4492859616010998</v>
      </c>
    </row>
    <row r="4585" spans="1:31" x14ac:dyDescent="0.25">
      <c r="A4585">
        <v>1636154</v>
      </c>
      <c r="B4585">
        <v>1</v>
      </c>
      <c r="C4585" t="s">
        <v>80</v>
      </c>
      <c r="D4585" t="s">
        <v>105</v>
      </c>
      <c r="E4585" t="s">
        <v>152</v>
      </c>
      <c r="F4585" t="s">
        <v>13249</v>
      </c>
      <c r="G4585" t="s">
        <v>154</v>
      </c>
      <c r="H4585" t="s">
        <v>149</v>
      </c>
      <c r="I4585" t="s">
        <v>135</v>
      </c>
      <c r="J4585" t="s">
        <v>136</v>
      </c>
      <c r="K4585" t="s">
        <v>137</v>
      </c>
      <c r="L4585" t="s">
        <v>13250</v>
      </c>
      <c r="M4585" t="s">
        <v>13251</v>
      </c>
      <c r="N4585">
        <v>0.87888888799999998</v>
      </c>
      <c r="O4585">
        <v>0</v>
      </c>
      <c r="P4585">
        <v>1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0.3048868844182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0.3048868844182</v>
      </c>
    </row>
    <row r="4586" spans="1:31" x14ac:dyDescent="0.25">
      <c r="A4586">
        <v>1635962</v>
      </c>
      <c r="B4586">
        <v>1</v>
      </c>
      <c r="C4586" t="s">
        <v>80</v>
      </c>
      <c r="D4586" t="s">
        <v>107</v>
      </c>
      <c r="E4586" t="s">
        <v>362</v>
      </c>
      <c r="F4586" t="s">
        <v>13252</v>
      </c>
      <c r="G4586" t="s">
        <v>900</v>
      </c>
      <c r="H4586" t="s">
        <v>149</v>
      </c>
      <c r="I4586" t="s">
        <v>135</v>
      </c>
      <c r="J4586" t="s">
        <v>136</v>
      </c>
      <c r="K4586" t="s">
        <v>137</v>
      </c>
      <c r="L4586" t="s">
        <v>13253</v>
      </c>
      <c r="M4586" t="s">
        <v>13254</v>
      </c>
      <c r="N4586">
        <v>2.355555555</v>
      </c>
      <c r="O4586">
        <v>0</v>
      </c>
      <c r="P4586">
        <v>38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19.460194928029861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19.460194928029861</v>
      </c>
    </row>
    <row r="4587" spans="1:31" x14ac:dyDescent="0.25">
      <c r="A4587">
        <v>1636108</v>
      </c>
      <c r="B4587">
        <v>1</v>
      </c>
      <c r="C4587" t="s">
        <v>80</v>
      </c>
      <c r="D4587" t="s">
        <v>94</v>
      </c>
      <c r="E4587" t="s">
        <v>362</v>
      </c>
      <c r="F4587" t="s">
        <v>13255</v>
      </c>
      <c r="G4587" t="s">
        <v>180</v>
      </c>
      <c r="H4587" t="s">
        <v>149</v>
      </c>
      <c r="I4587" t="s">
        <v>135</v>
      </c>
      <c r="J4587" t="s">
        <v>136</v>
      </c>
      <c r="K4587" t="s">
        <v>137</v>
      </c>
      <c r="L4587" t="s">
        <v>13256</v>
      </c>
      <c r="M4587" t="s">
        <v>13257</v>
      </c>
      <c r="N4587">
        <v>1.6611111110000001</v>
      </c>
      <c r="O4587">
        <v>0</v>
      </c>
      <c r="P4587">
        <v>10</v>
      </c>
      <c r="Q4587">
        <v>0</v>
      </c>
      <c r="R4587">
        <v>0</v>
      </c>
      <c r="S4587">
        <v>0</v>
      </c>
      <c r="T4587">
        <v>1</v>
      </c>
      <c r="U4587">
        <v>0</v>
      </c>
      <c r="V4587">
        <v>0</v>
      </c>
      <c r="W4587">
        <v>0</v>
      </c>
      <c r="X4587">
        <v>7.3356991086344987</v>
      </c>
      <c r="Y4587">
        <v>0</v>
      </c>
      <c r="Z4587">
        <v>0</v>
      </c>
      <c r="AA4587">
        <v>0</v>
      </c>
      <c r="AB4587">
        <v>0.1008599148713875</v>
      </c>
      <c r="AC4587">
        <v>0</v>
      </c>
      <c r="AD4587">
        <v>0</v>
      </c>
      <c r="AE4587">
        <v>7.436559023505886</v>
      </c>
    </row>
    <row r="4588" spans="1:31" x14ac:dyDescent="0.25">
      <c r="A4588">
        <v>1635985</v>
      </c>
      <c r="B4588">
        <v>1</v>
      </c>
      <c r="C4588" t="s">
        <v>80</v>
      </c>
      <c r="D4588" t="s">
        <v>101</v>
      </c>
      <c r="E4588" t="s">
        <v>152</v>
      </c>
      <c r="F4588" t="s">
        <v>13258</v>
      </c>
      <c r="G4588" t="s">
        <v>507</v>
      </c>
      <c r="H4588" t="s">
        <v>149</v>
      </c>
      <c r="I4588" t="s">
        <v>135</v>
      </c>
      <c r="J4588" t="s">
        <v>136</v>
      </c>
      <c r="K4588" t="s">
        <v>137</v>
      </c>
      <c r="L4588" t="s">
        <v>13259</v>
      </c>
      <c r="M4588" t="s">
        <v>13260</v>
      </c>
      <c r="N4588">
        <v>1.6827777770000001</v>
      </c>
      <c r="O4588">
        <v>0</v>
      </c>
      <c r="P4588">
        <v>11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11.105594707049901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11.105594707049901</v>
      </c>
    </row>
    <row r="4589" spans="1:31" x14ac:dyDescent="0.25">
      <c r="A4589">
        <v>1635676</v>
      </c>
      <c r="B4589">
        <v>1</v>
      </c>
      <c r="C4589" t="s">
        <v>80</v>
      </c>
      <c r="D4589" t="s">
        <v>93</v>
      </c>
      <c r="E4589" t="s">
        <v>178</v>
      </c>
      <c r="F4589" t="s">
        <v>13261</v>
      </c>
      <c r="G4589" t="s">
        <v>675</v>
      </c>
      <c r="H4589" t="s">
        <v>149</v>
      </c>
      <c r="I4589" t="s">
        <v>135</v>
      </c>
      <c r="J4589" t="s">
        <v>136</v>
      </c>
      <c r="K4589" t="s">
        <v>137</v>
      </c>
      <c r="L4589" t="s">
        <v>13262</v>
      </c>
      <c r="M4589" t="s">
        <v>13263</v>
      </c>
      <c r="N4589">
        <v>4.9566666660000003</v>
      </c>
      <c r="O4589">
        <v>0</v>
      </c>
      <c r="P4589">
        <v>29</v>
      </c>
      <c r="Q4589">
        <v>0</v>
      </c>
      <c r="R4589">
        <v>2</v>
      </c>
      <c r="S4589">
        <v>0</v>
      </c>
      <c r="T4589">
        <v>5</v>
      </c>
      <c r="U4589">
        <v>0</v>
      </c>
      <c r="V4589">
        <v>0</v>
      </c>
      <c r="W4589">
        <v>0</v>
      </c>
      <c r="X4589">
        <v>33.757666886272325</v>
      </c>
      <c r="Y4589">
        <v>0</v>
      </c>
      <c r="Z4589">
        <v>2.0491467397856202</v>
      </c>
      <c r="AA4589">
        <v>0</v>
      </c>
      <c r="AB4589">
        <v>13.045544464964507</v>
      </c>
      <c r="AC4589">
        <v>0</v>
      </c>
      <c r="AD4589">
        <v>0</v>
      </c>
      <c r="AE4589">
        <v>48.852358091022452</v>
      </c>
    </row>
    <row r="4590" spans="1:31" x14ac:dyDescent="0.25">
      <c r="A4590">
        <v>1635968</v>
      </c>
      <c r="B4590">
        <v>1</v>
      </c>
      <c r="C4590" t="s">
        <v>80</v>
      </c>
      <c r="D4590" t="s">
        <v>94</v>
      </c>
      <c r="E4590" t="s">
        <v>362</v>
      </c>
      <c r="F4590" t="s">
        <v>13264</v>
      </c>
      <c r="G4590" t="s">
        <v>227</v>
      </c>
      <c r="H4590" t="s">
        <v>149</v>
      </c>
      <c r="I4590" t="s">
        <v>135</v>
      </c>
      <c r="J4590" t="s">
        <v>136</v>
      </c>
      <c r="K4590" t="s">
        <v>137</v>
      </c>
      <c r="L4590" t="s">
        <v>13265</v>
      </c>
      <c r="M4590" t="s">
        <v>13266</v>
      </c>
      <c r="N4590">
        <v>1.7836111109999999</v>
      </c>
      <c r="O4590">
        <v>0</v>
      </c>
      <c r="P4590">
        <v>278</v>
      </c>
      <c r="Q4590">
        <v>0</v>
      </c>
      <c r="R4590">
        <v>0</v>
      </c>
      <c r="S4590">
        <v>0</v>
      </c>
      <c r="T4590">
        <v>15</v>
      </c>
      <c r="U4590">
        <v>0</v>
      </c>
      <c r="V4590">
        <v>0</v>
      </c>
      <c r="W4590">
        <v>0</v>
      </c>
      <c r="X4590">
        <v>102.46350982555694</v>
      </c>
      <c r="Y4590">
        <v>0</v>
      </c>
      <c r="Z4590">
        <v>0</v>
      </c>
      <c r="AA4590">
        <v>0</v>
      </c>
      <c r="AB4590">
        <v>20.088561316594205</v>
      </c>
      <c r="AC4590">
        <v>0</v>
      </c>
      <c r="AD4590">
        <v>0</v>
      </c>
      <c r="AE4590">
        <v>122.55207114215115</v>
      </c>
    </row>
    <row r="4591" spans="1:31" x14ac:dyDescent="0.25">
      <c r="A4591">
        <v>1635613</v>
      </c>
      <c r="B4591">
        <v>1</v>
      </c>
      <c r="C4591" t="s">
        <v>80</v>
      </c>
      <c r="D4591" t="s">
        <v>97</v>
      </c>
      <c r="E4591" t="s">
        <v>131</v>
      </c>
      <c r="F4591" t="s">
        <v>13267</v>
      </c>
      <c r="G4591" t="s">
        <v>195</v>
      </c>
      <c r="H4591" t="s">
        <v>134</v>
      </c>
      <c r="I4591" t="s">
        <v>135</v>
      </c>
      <c r="J4591" t="s">
        <v>136</v>
      </c>
      <c r="K4591" t="s">
        <v>137</v>
      </c>
      <c r="L4591" t="s">
        <v>13268</v>
      </c>
      <c r="M4591" t="s">
        <v>13269</v>
      </c>
      <c r="N4591">
        <v>1.480555555</v>
      </c>
      <c r="O4591">
        <v>0</v>
      </c>
      <c r="P4591">
        <v>49</v>
      </c>
      <c r="Q4591">
        <v>0</v>
      </c>
      <c r="R4591">
        <v>30</v>
      </c>
      <c r="S4591">
        <v>0</v>
      </c>
      <c r="T4591">
        <v>14</v>
      </c>
      <c r="U4591">
        <v>0</v>
      </c>
      <c r="V4591">
        <v>0</v>
      </c>
      <c r="W4591">
        <v>0</v>
      </c>
      <c r="X4591">
        <v>38.697161418576499</v>
      </c>
      <c r="Y4591">
        <v>0</v>
      </c>
      <c r="Z4591">
        <v>9.8827463928754185</v>
      </c>
      <c r="AA4591">
        <v>0</v>
      </c>
      <c r="AB4591">
        <v>23.760405179337766</v>
      </c>
      <c r="AC4591">
        <v>0</v>
      </c>
      <c r="AD4591">
        <v>0</v>
      </c>
      <c r="AE4591">
        <v>72.340312990789684</v>
      </c>
    </row>
    <row r="4592" spans="1:31" x14ac:dyDescent="0.25">
      <c r="A4592">
        <v>1635862</v>
      </c>
      <c r="B4592">
        <v>1</v>
      </c>
      <c r="C4592" t="s">
        <v>81</v>
      </c>
      <c r="D4592" t="s">
        <v>122</v>
      </c>
      <c r="E4592" t="s">
        <v>140</v>
      </c>
      <c r="F4592" t="s">
        <v>13270</v>
      </c>
      <c r="G4592" t="s">
        <v>1322</v>
      </c>
      <c r="H4592" t="s">
        <v>134</v>
      </c>
      <c r="I4592" t="s">
        <v>135</v>
      </c>
      <c r="J4592" t="s">
        <v>136</v>
      </c>
      <c r="K4592" t="s">
        <v>137</v>
      </c>
      <c r="L4592" t="s">
        <v>13271</v>
      </c>
      <c r="M4592" t="s">
        <v>13272</v>
      </c>
      <c r="N4592">
        <v>1.145</v>
      </c>
      <c r="O4592">
        <v>14</v>
      </c>
      <c r="P4592">
        <v>900</v>
      </c>
      <c r="Q4592">
        <v>1</v>
      </c>
      <c r="R4592">
        <v>20</v>
      </c>
      <c r="S4592">
        <v>6</v>
      </c>
      <c r="T4592">
        <v>69</v>
      </c>
      <c r="U4592">
        <v>1</v>
      </c>
      <c r="V4592">
        <v>0</v>
      </c>
      <c r="W4592">
        <v>1.5027208927779152</v>
      </c>
      <c r="X4592">
        <v>85.195272374686255</v>
      </c>
      <c r="Y4592">
        <v>3.1505597973704995E-2</v>
      </c>
      <c r="Z4592">
        <v>2.2483138330799997</v>
      </c>
      <c r="AA4592">
        <v>122.76317550613705</v>
      </c>
      <c r="AB4592">
        <v>23.422236342010581</v>
      </c>
      <c r="AC4592">
        <v>2.524570460769</v>
      </c>
      <c r="AD4592">
        <v>0</v>
      </c>
      <c r="AE4592">
        <v>237.68779500743452</v>
      </c>
    </row>
    <row r="4593" spans="1:31" x14ac:dyDescent="0.25">
      <c r="A4593">
        <v>1635899</v>
      </c>
      <c r="B4593">
        <v>1</v>
      </c>
      <c r="C4593" t="s">
        <v>81</v>
      </c>
      <c r="D4593" t="s">
        <v>114</v>
      </c>
      <c r="E4593" t="s">
        <v>146</v>
      </c>
      <c r="F4593" t="s">
        <v>13273</v>
      </c>
      <c r="G4593" t="s">
        <v>260</v>
      </c>
      <c r="H4593" t="s">
        <v>149</v>
      </c>
      <c r="I4593" t="s">
        <v>135</v>
      </c>
      <c r="J4593" t="s">
        <v>136</v>
      </c>
      <c r="K4593" t="s">
        <v>137</v>
      </c>
      <c r="L4593" t="s">
        <v>13274</v>
      </c>
      <c r="M4593" t="s">
        <v>13275</v>
      </c>
      <c r="N4593">
        <v>1.0802777770000001</v>
      </c>
      <c r="O4593">
        <v>0</v>
      </c>
      <c r="P4593">
        <v>16</v>
      </c>
      <c r="Q4593">
        <v>0</v>
      </c>
      <c r="R4593">
        <v>3</v>
      </c>
      <c r="S4593">
        <v>0</v>
      </c>
      <c r="T4593">
        <v>2</v>
      </c>
      <c r="U4593">
        <v>0</v>
      </c>
      <c r="V4593">
        <v>0</v>
      </c>
      <c r="W4593">
        <v>0</v>
      </c>
      <c r="X4593">
        <v>1.7627211309963238</v>
      </c>
      <c r="Y4593">
        <v>0</v>
      </c>
      <c r="Z4593">
        <v>4.2046344921262496E-2</v>
      </c>
      <c r="AA4593">
        <v>0</v>
      </c>
      <c r="AB4593">
        <v>2.2514385087102387</v>
      </c>
      <c r="AC4593">
        <v>0</v>
      </c>
      <c r="AD4593">
        <v>0</v>
      </c>
      <c r="AE4593">
        <v>4.0562059846278249</v>
      </c>
    </row>
    <row r="4594" spans="1:31" x14ac:dyDescent="0.25">
      <c r="A4594">
        <v>1636008</v>
      </c>
      <c r="B4594">
        <v>1</v>
      </c>
      <c r="C4594" t="s">
        <v>80</v>
      </c>
      <c r="D4594" t="s">
        <v>98</v>
      </c>
      <c r="E4594" t="s">
        <v>140</v>
      </c>
      <c r="F4594" t="s">
        <v>13276</v>
      </c>
      <c r="G4594" t="s">
        <v>161</v>
      </c>
      <c r="H4594" t="s">
        <v>134</v>
      </c>
      <c r="I4594" t="s">
        <v>135</v>
      </c>
      <c r="J4594" t="s">
        <v>136</v>
      </c>
      <c r="K4594" t="s">
        <v>137</v>
      </c>
      <c r="L4594" t="s">
        <v>13277</v>
      </c>
      <c r="M4594" t="s">
        <v>13278</v>
      </c>
      <c r="N4594">
        <v>0.23611111100000001</v>
      </c>
      <c r="O4594">
        <v>0</v>
      </c>
      <c r="P4594">
        <v>2677</v>
      </c>
      <c r="Q4594">
        <v>0</v>
      </c>
      <c r="R4594">
        <v>1</v>
      </c>
      <c r="S4594">
        <v>0</v>
      </c>
      <c r="T4594">
        <v>387</v>
      </c>
      <c r="U4594">
        <v>0</v>
      </c>
      <c r="V4594">
        <v>0</v>
      </c>
      <c r="W4594">
        <v>0</v>
      </c>
      <c r="X4594">
        <v>123.74714278061899</v>
      </c>
      <c r="Y4594">
        <v>0</v>
      </c>
      <c r="Z4594">
        <v>0.19803103080972223</v>
      </c>
      <c r="AA4594">
        <v>0</v>
      </c>
      <c r="AB4594">
        <v>81.632897431290104</v>
      </c>
      <c r="AC4594">
        <v>0</v>
      </c>
      <c r="AD4594">
        <v>0</v>
      </c>
      <c r="AE4594">
        <v>205.57807124271881</v>
      </c>
    </row>
    <row r="4595" spans="1:31" x14ac:dyDescent="0.25">
      <c r="A4595">
        <v>1635716</v>
      </c>
      <c r="B4595">
        <v>1</v>
      </c>
      <c r="C4595" t="s">
        <v>80</v>
      </c>
      <c r="D4595" t="s">
        <v>107</v>
      </c>
      <c r="E4595" t="s">
        <v>152</v>
      </c>
      <c r="F4595" t="s">
        <v>13279</v>
      </c>
      <c r="G4595" t="s">
        <v>154</v>
      </c>
      <c r="H4595" t="s">
        <v>149</v>
      </c>
      <c r="I4595" t="s">
        <v>135</v>
      </c>
      <c r="J4595" t="s">
        <v>136</v>
      </c>
      <c r="K4595" t="s">
        <v>137</v>
      </c>
      <c r="L4595" t="s">
        <v>13280</v>
      </c>
      <c r="M4595" t="s">
        <v>13281</v>
      </c>
      <c r="N4595">
        <v>2.1997222220000001</v>
      </c>
      <c r="O4595">
        <v>0</v>
      </c>
      <c r="P4595">
        <v>1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0.85542527529623336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0.85542527529623336</v>
      </c>
    </row>
    <row r="4596" spans="1:31" x14ac:dyDescent="0.25">
      <c r="A4596">
        <v>1636071</v>
      </c>
      <c r="B4596">
        <v>1</v>
      </c>
      <c r="C4596" t="s">
        <v>80</v>
      </c>
      <c r="D4596" t="s">
        <v>100</v>
      </c>
      <c r="E4596" t="s">
        <v>152</v>
      </c>
      <c r="F4596" t="s">
        <v>12527</v>
      </c>
      <c r="G4596" t="s">
        <v>168</v>
      </c>
      <c r="H4596" t="s">
        <v>149</v>
      </c>
      <c r="I4596" t="s">
        <v>135</v>
      </c>
      <c r="J4596" t="s">
        <v>136</v>
      </c>
      <c r="K4596" t="s">
        <v>137</v>
      </c>
      <c r="L4596" t="s">
        <v>13282</v>
      </c>
      <c r="M4596" t="s">
        <v>13283</v>
      </c>
      <c r="N4596">
        <v>3.3597222219999998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1.4742494290277948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1.4742494290277948</v>
      </c>
    </row>
    <row r="4597" spans="1:31" x14ac:dyDescent="0.25">
      <c r="A4597">
        <v>1635593</v>
      </c>
      <c r="B4597">
        <v>1</v>
      </c>
      <c r="C4597" t="s">
        <v>81</v>
      </c>
      <c r="D4597" t="s">
        <v>114</v>
      </c>
      <c r="E4597" t="s">
        <v>131</v>
      </c>
      <c r="F4597" t="s">
        <v>13284</v>
      </c>
      <c r="G4597" t="s">
        <v>195</v>
      </c>
      <c r="H4597" t="s">
        <v>134</v>
      </c>
      <c r="I4597" t="s">
        <v>135</v>
      </c>
      <c r="J4597" t="s">
        <v>136</v>
      </c>
      <c r="K4597" t="s">
        <v>137</v>
      </c>
      <c r="L4597" t="s">
        <v>13285</v>
      </c>
      <c r="M4597" t="s">
        <v>13286</v>
      </c>
      <c r="N4597">
        <v>3.179444444</v>
      </c>
      <c r="O4597">
        <v>0</v>
      </c>
      <c r="P4597">
        <v>3</v>
      </c>
      <c r="Q4597">
        <v>0</v>
      </c>
      <c r="R4597">
        <v>2</v>
      </c>
      <c r="S4597">
        <v>0</v>
      </c>
      <c r="T4597">
        <v>3</v>
      </c>
      <c r="U4597">
        <v>0</v>
      </c>
      <c r="V4597">
        <v>0</v>
      </c>
      <c r="W4597">
        <v>0</v>
      </c>
      <c r="X4597">
        <v>0.21908538726005089</v>
      </c>
      <c r="Y4597">
        <v>0</v>
      </c>
      <c r="Z4597">
        <v>0.43345063276487805</v>
      </c>
      <c r="AA4597">
        <v>0</v>
      </c>
      <c r="AB4597">
        <v>161.36367599618291</v>
      </c>
      <c r="AC4597">
        <v>0</v>
      </c>
      <c r="AD4597">
        <v>0</v>
      </c>
      <c r="AE4597">
        <v>162.01621201620785</v>
      </c>
    </row>
    <row r="4598" spans="1:31" x14ac:dyDescent="0.25">
      <c r="A4598">
        <v>1635693</v>
      </c>
      <c r="B4598">
        <v>1</v>
      </c>
      <c r="C4598" t="s">
        <v>80</v>
      </c>
      <c r="D4598" t="s">
        <v>96</v>
      </c>
      <c r="E4598" t="s">
        <v>152</v>
      </c>
      <c r="F4598" t="s">
        <v>13287</v>
      </c>
      <c r="G4598" t="s">
        <v>168</v>
      </c>
      <c r="H4598" t="s">
        <v>149</v>
      </c>
      <c r="I4598" t="s">
        <v>135</v>
      </c>
      <c r="J4598" t="s">
        <v>136</v>
      </c>
      <c r="K4598" t="s">
        <v>137</v>
      </c>
      <c r="L4598" t="s">
        <v>13288</v>
      </c>
      <c r="M4598" t="s">
        <v>13289</v>
      </c>
      <c r="N4598">
        <v>3.2497222219999999</v>
      </c>
      <c r="O4598">
        <v>0</v>
      </c>
      <c r="P4598">
        <v>1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2.835621765331684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2.835621765331684</v>
      </c>
    </row>
    <row r="4599" spans="1:31" x14ac:dyDescent="0.25">
      <c r="A4599">
        <v>1636214</v>
      </c>
      <c r="B4599">
        <v>1</v>
      </c>
      <c r="C4599" t="s">
        <v>80</v>
      </c>
      <c r="D4599" t="s">
        <v>108</v>
      </c>
      <c r="E4599" t="s">
        <v>152</v>
      </c>
      <c r="F4599" t="s">
        <v>13290</v>
      </c>
      <c r="G4599" t="s">
        <v>154</v>
      </c>
      <c r="H4599" t="s">
        <v>149</v>
      </c>
      <c r="I4599" t="s">
        <v>135</v>
      </c>
      <c r="J4599" t="s">
        <v>136</v>
      </c>
      <c r="K4599" t="s">
        <v>137</v>
      </c>
      <c r="L4599" t="s">
        <v>13291</v>
      </c>
      <c r="M4599" t="s">
        <v>13292</v>
      </c>
      <c r="N4599">
        <v>1.2108333330000001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1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</row>
    <row r="4600" spans="1:31" x14ac:dyDescent="0.25">
      <c r="A4600">
        <v>1636171</v>
      </c>
      <c r="B4600">
        <v>1</v>
      </c>
      <c r="C4600" t="s">
        <v>81</v>
      </c>
      <c r="D4600" t="s">
        <v>118</v>
      </c>
      <c r="E4600" t="s">
        <v>152</v>
      </c>
      <c r="F4600" t="s">
        <v>13293</v>
      </c>
      <c r="G4600" t="s">
        <v>507</v>
      </c>
      <c r="H4600" t="s">
        <v>149</v>
      </c>
      <c r="I4600" t="s">
        <v>135</v>
      </c>
      <c r="J4600" t="s">
        <v>136</v>
      </c>
      <c r="K4600" t="s">
        <v>137</v>
      </c>
      <c r="L4600" t="s">
        <v>13294</v>
      </c>
      <c r="M4600" t="s">
        <v>13295</v>
      </c>
      <c r="N4600">
        <v>0.44888888799999999</v>
      </c>
      <c r="O4600">
        <v>0</v>
      </c>
      <c r="P4600">
        <v>11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1.5134612237056555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1.5134612237056555</v>
      </c>
    </row>
    <row r="4601" spans="1:31" x14ac:dyDescent="0.25">
      <c r="A4601">
        <v>1636134</v>
      </c>
      <c r="B4601">
        <v>1</v>
      </c>
      <c r="C4601" t="s">
        <v>80</v>
      </c>
      <c r="D4601" t="s">
        <v>96</v>
      </c>
      <c r="E4601" t="s">
        <v>140</v>
      </c>
      <c r="F4601" t="s">
        <v>13296</v>
      </c>
      <c r="G4601" t="s">
        <v>161</v>
      </c>
      <c r="H4601" t="s">
        <v>134</v>
      </c>
      <c r="I4601" t="s">
        <v>135</v>
      </c>
      <c r="J4601" t="s">
        <v>136</v>
      </c>
      <c r="K4601" t="s">
        <v>137</v>
      </c>
      <c r="L4601" t="s">
        <v>13297</v>
      </c>
      <c r="M4601" t="s">
        <v>13298</v>
      </c>
      <c r="N4601">
        <v>0.40611111100000002</v>
      </c>
      <c r="O4601">
        <v>4</v>
      </c>
      <c r="P4601">
        <v>9129</v>
      </c>
      <c r="Q4601">
        <v>4</v>
      </c>
      <c r="R4601">
        <v>30</v>
      </c>
      <c r="S4601">
        <v>23</v>
      </c>
      <c r="T4601">
        <v>1613</v>
      </c>
      <c r="U4601">
        <v>0</v>
      </c>
      <c r="V4601">
        <v>1</v>
      </c>
      <c r="W4601">
        <v>9.1455175395084503</v>
      </c>
      <c r="X4601">
        <v>1463.9681715539868</v>
      </c>
      <c r="Y4601">
        <v>2.6102787925734514</v>
      </c>
      <c r="Z4601">
        <v>3.7530106199714557</v>
      </c>
      <c r="AA4601">
        <v>151.6000794153704</v>
      </c>
      <c r="AB4601">
        <v>678.21374980706014</v>
      </c>
      <c r="AC4601">
        <v>0</v>
      </c>
      <c r="AD4601">
        <v>3.3674314962014451E-2</v>
      </c>
      <c r="AE4601">
        <v>2309.3244820434329</v>
      </c>
    </row>
    <row r="4602" spans="1:31" x14ac:dyDescent="0.25">
      <c r="A4602">
        <v>1635885</v>
      </c>
      <c r="B4602">
        <v>1</v>
      </c>
      <c r="C4602" t="s">
        <v>80</v>
      </c>
      <c r="D4602" t="s">
        <v>96</v>
      </c>
      <c r="E4602" t="s">
        <v>152</v>
      </c>
      <c r="F4602" t="s">
        <v>13299</v>
      </c>
      <c r="G4602" t="s">
        <v>507</v>
      </c>
      <c r="H4602" t="s">
        <v>149</v>
      </c>
      <c r="I4602" t="s">
        <v>135</v>
      </c>
      <c r="J4602" t="s">
        <v>136</v>
      </c>
      <c r="K4602" t="s">
        <v>137</v>
      </c>
      <c r="L4602" t="s">
        <v>13300</v>
      </c>
      <c r="M4602" t="s">
        <v>13301</v>
      </c>
      <c r="N4602">
        <v>1.9736111110000001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1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4.0668421175260665</v>
      </c>
      <c r="AC4602">
        <v>0</v>
      </c>
      <c r="AD4602">
        <v>0</v>
      </c>
      <c r="AE4602">
        <v>4.0668421175260665</v>
      </c>
    </row>
    <row r="4603" spans="1:31" x14ac:dyDescent="0.25">
      <c r="A4603">
        <v>1635587</v>
      </c>
      <c r="B4603">
        <v>1</v>
      </c>
      <c r="C4603" t="s">
        <v>81</v>
      </c>
      <c r="D4603" t="s">
        <v>112</v>
      </c>
      <c r="E4603" t="s">
        <v>178</v>
      </c>
      <c r="F4603" t="s">
        <v>13302</v>
      </c>
      <c r="G4603" t="s">
        <v>187</v>
      </c>
      <c r="H4603" t="s">
        <v>149</v>
      </c>
      <c r="I4603" t="s">
        <v>135</v>
      </c>
      <c r="J4603" t="s">
        <v>136</v>
      </c>
      <c r="K4603" t="s">
        <v>137</v>
      </c>
      <c r="L4603" t="s">
        <v>13303</v>
      </c>
      <c r="M4603" t="s">
        <v>13304</v>
      </c>
      <c r="N4603">
        <v>4.1752777769999998</v>
      </c>
      <c r="O4603">
        <v>0</v>
      </c>
      <c r="P4603">
        <v>37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7.7073990237629406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7.7073990237629406</v>
      </c>
    </row>
    <row r="4604" spans="1:31" x14ac:dyDescent="0.25">
      <c r="A4604">
        <v>1635736</v>
      </c>
      <c r="B4604">
        <v>1</v>
      </c>
      <c r="C4604" t="s">
        <v>81</v>
      </c>
      <c r="D4604" t="s">
        <v>113</v>
      </c>
      <c r="E4604" t="s">
        <v>140</v>
      </c>
      <c r="F4604" t="s">
        <v>13305</v>
      </c>
      <c r="G4604" t="s">
        <v>195</v>
      </c>
      <c r="H4604" t="s">
        <v>134</v>
      </c>
      <c r="I4604" t="s">
        <v>135</v>
      </c>
      <c r="J4604" t="s">
        <v>136</v>
      </c>
      <c r="K4604" t="s">
        <v>137</v>
      </c>
      <c r="L4604" t="s">
        <v>13306</v>
      </c>
      <c r="M4604" t="s">
        <v>13307</v>
      </c>
      <c r="N4604">
        <v>0.81666666600000004</v>
      </c>
      <c r="O4604">
        <v>0</v>
      </c>
      <c r="P4604">
        <v>632</v>
      </c>
      <c r="Q4604">
        <v>51</v>
      </c>
      <c r="R4604">
        <v>253</v>
      </c>
      <c r="S4604">
        <v>8</v>
      </c>
      <c r="T4604">
        <v>39</v>
      </c>
      <c r="U4604">
        <v>1</v>
      </c>
      <c r="V4604">
        <v>0</v>
      </c>
      <c r="W4604">
        <v>0</v>
      </c>
      <c r="X4604">
        <v>83.772191894454039</v>
      </c>
      <c r="Y4604">
        <v>25.3723320111059</v>
      </c>
      <c r="Z4604">
        <v>113.83850638277829</v>
      </c>
      <c r="AA4604">
        <v>103.87359585958015</v>
      </c>
      <c r="AB4604">
        <v>21.619592959510328</v>
      </c>
      <c r="AC4604">
        <v>20.63430411328838</v>
      </c>
      <c r="AD4604">
        <v>0</v>
      </c>
      <c r="AE4604">
        <v>369.11052322071714</v>
      </c>
    </row>
    <row r="4605" spans="1:31" x14ac:dyDescent="0.25">
      <c r="A4605">
        <v>1635879</v>
      </c>
      <c r="B4605">
        <v>1</v>
      </c>
      <c r="C4605" t="s">
        <v>80</v>
      </c>
      <c r="D4605" t="s">
        <v>96</v>
      </c>
      <c r="E4605" t="s">
        <v>178</v>
      </c>
      <c r="F4605" t="s">
        <v>13308</v>
      </c>
      <c r="G4605" t="s">
        <v>148</v>
      </c>
      <c r="H4605" t="s">
        <v>149</v>
      </c>
      <c r="I4605" t="s">
        <v>135</v>
      </c>
      <c r="J4605" t="s">
        <v>136</v>
      </c>
      <c r="K4605" t="s">
        <v>143</v>
      </c>
      <c r="L4605" t="s">
        <v>13309</v>
      </c>
      <c r="M4605" t="s">
        <v>13310</v>
      </c>
      <c r="N4605">
        <v>1.9358944440000001</v>
      </c>
      <c r="O4605">
        <v>0</v>
      </c>
      <c r="P4605">
        <v>41</v>
      </c>
      <c r="Q4605">
        <v>0</v>
      </c>
      <c r="R4605">
        <v>0</v>
      </c>
      <c r="S4605">
        <v>0</v>
      </c>
      <c r="T4605">
        <v>3</v>
      </c>
      <c r="U4605">
        <v>0</v>
      </c>
      <c r="V4605">
        <v>0</v>
      </c>
      <c r="W4605">
        <v>0</v>
      </c>
      <c r="X4605">
        <v>9.4387389149817551</v>
      </c>
      <c r="Y4605">
        <v>0</v>
      </c>
      <c r="Z4605">
        <v>0</v>
      </c>
      <c r="AA4605">
        <v>0</v>
      </c>
      <c r="AB4605">
        <v>0.66687962046257332</v>
      </c>
      <c r="AC4605">
        <v>0</v>
      </c>
      <c r="AD4605">
        <v>0</v>
      </c>
      <c r="AE4605">
        <v>10.105618535444329</v>
      </c>
    </row>
    <row r="4606" spans="1:31" x14ac:dyDescent="0.25">
      <c r="A4606">
        <v>1636028</v>
      </c>
      <c r="B4606">
        <v>1</v>
      </c>
      <c r="C4606" t="s">
        <v>81</v>
      </c>
      <c r="D4606" t="s">
        <v>114</v>
      </c>
      <c r="E4606" t="s">
        <v>178</v>
      </c>
      <c r="F4606" t="s">
        <v>13311</v>
      </c>
      <c r="G4606" t="s">
        <v>227</v>
      </c>
      <c r="H4606" t="s">
        <v>149</v>
      </c>
      <c r="I4606" t="s">
        <v>135</v>
      </c>
      <c r="J4606" t="s">
        <v>136</v>
      </c>
      <c r="K4606" t="s">
        <v>137</v>
      </c>
      <c r="L4606" t="s">
        <v>13312</v>
      </c>
      <c r="M4606" t="s">
        <v>13313</v>
      </c>
      <c r="N4606">
        <v>1.0652777769999999</v>
      </c>
      <c r="O4606">
        <v>0</v>
      </c>
      <c r="P4606">
        <v>73</v>
      </c>
      <c r="Q4606">
        <v>0</v>
      </c>
      <c r="R4606">
        <v>1</v>
      </c>
      <c r="S4606">
        <v>0</v>
      </c>
      <c r="T4606">
        <v>6</v>
      </c>
      <c r="U4606">
        <v>0</v>
      </c>
      <c r="V4606">
        <v>0</v>
      </c>
      <c r="W4606">
        <v>0</v>
      </c>
      <c r="X4606">
        <v>5.7254199099502321</v>
      </c>
      <c r="Y4606">
        <v>0</v>
      </c>
      <c r="Z4606">
        <v>4.920826498666668E-4</v>
      </c>
      <c r="AA4606">
        <v>0</v>
      </c>
      <c r="AB4606">
        <v>2.3304819177283362</v>
      </c>
      <c r="AC4606">
        <v>0</v>
      </c>
      <c r="AD4606">
        <v>0</v>
      </c>
      <c r="AE4606">
        <v>8.0563939103284348</v>
      </c>
    </row>
    <row r="4607" spans="1:31" x14ac:dyDescent="0.25">
      <c r="A4607">
        <v>1635656</v>
      </c>
      <c r="B4607">
        <v>1</v>
      </c>
      <c r="C4607" t="s">
        <v>81</v>
      </c>
      <c r="D4607" t="s">
        <v>127</v>
      </c>
      <c r="E4607" t="s">
        <v>178</v>
      </c>
      <c r="F4607" t="s">
        <v>9582</v>
      </c>
      <c r="G4607" t="s">
        <v>252</v>
      </c>
      <c r="H4607" t="s">
        <v>149</v>
      </c>
      <c r="I4607" t="s">
        <v>135</v>
      </c>
      <c r="J4607" t="s">
        <v>136</v>
      </c>
      <c r="K4607" t="s">
        <v>137</v>
      </c>
      <c r="L4607" t="s">
        <v>13314</v>
      </c>
      <c r="M4607" t="s">
        <v>13315</v>
      </c>
      <c r="N4607">
        <v>2.852222222</v>
      </c>
      <c r="O4607">
        <v>0</v>
      </c>
      <c r="P4607">
        <v>40</v>
      </c>
      <c r="Q4607">
        <v>0</v>
      </c>
      <c r="R4607">
        <v>0</v>
      </c>
      <c r="S4607">
        <v>0</v>
      </c>
      <c r="T4607">
        <v>2</v>
      </c>
      <c r="U4607">
        <v>0</v>
      </c>
      <c r="V4607">
        <v>0</v>
      </c>
      <c r="W4607">
        <v>0</v>
      </c>
      <c r="X4607">
        <v>24.858449635700161</v>
      </c>
      <c r="Y4607">
        <v>0</v>
      </c>
      <c r="Z4607">
        <v>0</v>
      </c>
      <c r="AA4607">
        <v>0</v>
      </c>
      <c r="AB4607">
        <v>0.74798536501717783</v>
      </c>
      <c r="AC4607">
        <v>0</v>
      </c>
      <c r="AD4607">
        <v>0</v>
      </c>
      <c r="AE4607">
        <v>25.60643500071734</v>
      </c>
    </row>
    <row r="4608" spans="1:31" x14ac:dyDescent="0.25">
      <c r="A4608">
        <v>1635842</v>
      </c>
      <c r="B4608">
        <v>1</v>
      </c>
      <c r="C4608" t="s">
        <v>80</v>
      </c>
      <c r="D4608" t="s">
        <v>85</v>
      </c>
      <c r="E4608" t="s">
        <v>178</v>
      </c>
      <c r="F4608" t="s">
        <v>1856</v>
      </c>
      <c r="G4608" t="s">
        <v>148</v>
      </c>
      <c r="H4608" t="s">
        <v>149</v>
      </c>
      <c r="I4608" t="s">
        <v>135</v>
      </c>
      <c r="J4608" t="s">
        <v>136</v>
      </c>
      <c r="K4608" t="s">
        <v>143</v>
      </c>
      <c r="L4608" t="s">
        <v>13316</v>
      </c>
      <c r="M4608" t="s">
        <v>13317</v>
      </c>
      <c r="N4608">
        <v>4.0609500000000001</v>
      </c>
      <c r="O4608">
        <v>0</v>
      </c>
      <c r="P4608">
        <v>135</v>
      </c>
      <c r="Q4608">
        <v>0</v>
      </c>
      <c r="R4608">
        <v>0</v>
      </c>
      <c r="S4608">
        <v>0</v>
      </c>
      <c r="T4608">
        <v>18</v>
      </c>
      <c r="U4608">
        <v>0</v>
      </c>
      <c r="V4608">
        <v>0</v>
      </c>
      <c r="W4608">
        <v>0</v>
      </c>
      <c r="X4608">
        <v>123.17673689169835</v>
      </c>
      <c r="Y4608">
        <v>0</v>
      </c>
      <c r="Z4608">
        <v>0</v>
      </c>
      <c r="AA4608">
        <v>0</v>
      </c>
      <c r="AB4608">
        <v>75.724670003558586</v>
      </c>
      <c r="AC4608">
        <v>0</v>
      </c>
      <c r="AD4608">
        <v>0</v>
      </c>
      <c r="AE4608">
        <v>198.90140689525694</v>
      </c>
    </row>
    <row r="4609" spans="1:31" x14ac:dyDescent="0.25">
      <c r="A4609">
        <v>1635796</v>
      </c>
      <c r="B4609">
        <v>1</v>
      </c>
      <c r="C4609" t="s">
        <v>80</v>
      </c>
      <c r="D4609" t="s">
        <v>105</v>
      </c>
      <c r="E4609" t="s">
        <v>362</v>
      </c>
      <c r="F4609" t="s">
        <v>12770</v>
      </c>
      <c r="G4609" t="s">
        <v>172</v>
      </c>
      <c r="H4609" t="s">
        <v>149</v>
      </c>
      <c r="I4609" t="s">
        <v>135</v>
      </c>
      <c r="J4609" t="s">
        <v>136</v>
      </c>
      <c r="K4609" t="s">
        <v>137</v>
      </c>
      <c r="L4609" t="s">
        <v>13318</v>
      </c>
      <c r="M4609" t="s">
        <v>13319</v>
      </c>
      <c r="N4609">
        <v>1.416388888</v>
      </c>
      <c r="O4609">
        <v>0</v>
      </c>
      <c r="P4609">
        <v>14</v>
      </c>
      <c r="Q4609">
        <v>0</v>
      </c>
      <c r="R4609">
        <v>0</v>
      </c>
      <c r="S4609">
        <v>0</v>
      </c>
      <c r="T4609">
        <v>4</v>
      </c>
      <c r="U4609">
        <v>0</v>
      </c>
      <c r="V4609">
        <v>0</v>
      </c>
      <c r="W4609">
        <v>0</v>
      </c>
      <c r="X4609">
        <v>5.2788358336061938</v>
      </c>
      <c r="Y4609">
        <v>0</v>
      </c>
      <c r="Z4609">
        <v>0</v>
      </c>
      <c r="AA4609">
        <v>0</v>
      </c>
      <c r="AB4609">
        <v>12.254242746612531</v>
      </c>
      <c r="AC4609">
        <v>0</v>
      </c>
      <c r="AD4609">
        <v>0</v>
      </c>
      <c r="AE4609">
        <v>17.533078580218724</v>
      </c>
    </row>
    <row r="4610" spans="1:31" x14ac:dyDescent="0.25">
      <c r="A4610">
        <v>1635942</v>
      </c>
      <c r="B4610">
        <v>1</v>
      </c>
      <c r="C4610" t="s">
        <v>80</v>
      </c>
      <c r="D4610" t="s">
        <v>85</v>
      </c>
      <c r="E4610" t="s">
        <v>362</v>
      </c>
      <c r="F4610" t="s">
        <v>13320</v>
      </c>
      <c r="G4610" t="s">
        <v>900</v>
      </c>
      <c r="H4610" t="s">
        <v>149</v>
      </c>
      <c r="I4610" t="s">
        <v>135</v>
      </c>
      <c r="J4610" t="s">
        <v>136</v>
      </c>
      <c r="K4610" t="s">
        <v>137</v>
      </c>
      <c r="L4610" t="s">
        <v>13321</v>
      </c>
      <c r="M4610" t="s">
        <v>13322</v>
      </c>
      <c r="N4610">
        <v>1.3388888880000001</v>
      </c>
      <c r="O4610">
        <v>0</v>
      </c>
      <c r="P4610">
        <v>116</v>
      </c>
      <c r="Q4610">
        <v>0</v>
      </c>
      <c r="R4610">
        <v>0</v>
      </c>
      <c r="S4610">
        <v>0</v>
      </c>
      <c r="T4610">
        <v>24</v>
      </c>
      <c r="U4610">
        <v>0</v>
      </c>
      <c r="V4610">
        <v>0</v>
      </c>
      <c r="W4610">
        <v>0</v>
      </c>
      <c r="X4610">
        <v>38.334445679355625</v>
      </c>
      <c r="Y4610">
        <v>0</v>
      </c>
      <c r="Z4610">
        <v>0</v>
      </c>
      <c r="AA4610">
        <v>0</v>
      </c>
      <c r="AB4610">
        <v>26.706436234410948</v>
      </c>
      <c r="AC4610">
        <v>0</v>
      </c>
      <c r="AD4610">
        <v>0</v>
      </c>
      <c r="AE4610">
        <v>65.040881913766569</v>
      </c>
    </row>
    <row r="4611" spans="1:31" x14ac:dyDescent="0.25">
      <c r="A4611">
        <v>1635819</v>
      </c>
      <c r="B4611">
        <v>1</v>
      </c>
      <c r="C4611" t="s">
        <v>80</v>
      </c>
      <c r="D4611" t="s">
        <v>100</v>
      </c>
      <c r="E4611" t="s">
        <v>152</v>
      </c>
      <c r="F4611" t="s">
        <v>13323</v>
      </c>
      <c r="G4611" t="s">
        <v>154</v>
      </c>
      <c r="H4611" t="s">
        <v>149</v>
      </c>
      <c r="I4611" t="s">
        <v>135</v>
      </c>
      <c r="J4611" t="s">
        <v>136</v>
      </c>
      <c r="K4611" t="s">
        <v>137</v>
      </c>
      <c r="L4611" t="s">
        <v>13324</v>
      </c>
      <c r="M4611" t="s">
        <v>13325</v>
      </c>
      <c r="N4611">
        <v>5.5774999999999997</v>
      </c>
      <c r="O4611">
        <v>0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2.6734884005014999E-2</v>
      </c>
      <c r="AA4611">
        <v>0</v>
      </c>
      <c r="AB4611">
        <v>0</v>
      </c>
      <c r="AC4611">
        <v>0</v>
      </c>
      <c r="AD4611">
        <v>0</v>
      </c>
      <c r="AE4611">
        <v>2.6734884005014999E-2</v>
      </c>
    </row>
    <row r="4612" spans="1:31" x14ac:dyDescent="0.25">
      <c r="A4612">
        <v>1636005</v>
      </c>
      <c r="B4612">
        <v>1</v>
      </c>
      <c r="C4612" t="s">
        <v>80</v>
      </c>
      <c r="D4612" t="s">
        <v>107</v>
      </c>
      <c r="E4612" t="s">
        <v>152</v>
      </c>
      <c r="F4612" t="s">
        <v>13326</v>
      </c>
      <c r="G4612" t="s">
        <v>168</v>
      </c>
      <c r="H4612" t="s">
        <v>149</v>
      </c>
      <c r="I4612" t="s">
        <v>135</v>
      </c>
      <c r="J4612" t="s">
        <v>136</v>
      </c>
      <c r="K4612" t="s">
        <v>137</v>
      </c>
      <c r="L4612" t="s">
        <v>13327</v>
      </c>
      <c r="M4612" t="s">
        <v>13328</v>
      </c>
      <c r="N4612">
        <v>4.0152777769999997</v>
      </c>
      <c r="O4612">
        <v>0</v>
      </c>
      <c r="P4612">
        <v>1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4.1182360849156947E-2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4.1182360849156947E-2</v>
      </c>
    </row>
    <row r="4613" spans="1:31" x14ac:dyDescent="0.25">
      <c r="A4613">
        <v>1636111</v>
      </c>
      <c r="B4613">
        <v>1</v>
      </c>
      <c r="C4613" t="s">
        <v>80</v>
      </c>
      <c r="D4613" t="s">
        <v>85</v>
      </c>
      <c r="E4613" t="s">
        <v>152</v>
      </c>
      <c r="F4613" t="s">
        <v>11861</v>
      </c>
      <c r="G4613" t="s">
        <v>168</v>
      </c>
      <c r="H4613" t="s">
        <v>149</v>
      </c>
      <c r="I4613" t="s">
        <v>135</v>
      </c>
      <c r="J4613" t="s">
        <v>136</v>
      </c>
      <c r="K4613" t="s">
        <v>137</v>
      </c>
      <c r="L4613" t="s">
        <v>13329</v>
      </c>
      <c r="M4613" t="s">
        <v>13330</v>
      </c>
      <c r="N4613">
        <v>4.8</v>
      </c>
      <c r="O4613">
        <v>0</v>
      </c>
      <c r="P4613">
        <v>5</v>
      </c>
      <c r="Q4613">
        <v>0</v>
      </c>
      <c r="R4613">
        <v>0</v>
      </c>
      <c r="S4613">
        <v>0</v>
      </c>
      <c r="T4613">
        <v>3</v>
      </c>
      <c r="U4613">
        <v>0</v>
      </c>
      <c r="V4613">
        <v>0</v>
      </c>
      <c r="W4613">
        <v>0</v>
      </c>
      <c r="X4613">
        <v>4.8254849905150108</v>
      </c>
      <c r="Y4613">
        <v>0</v>
      </c>
      <c r="Z4613">
        <v>0</v>
      </c>
      <c r="AA4613">
        <v>0</v>
      </c>
      <c r="AB4613">
        <v>20.114362046480014</v>
      </c>
      <c r="AC4613">
        <v>0</v>
      </c>
      <c r="AD4613">
        <v>0</v>
      </c>
      <c r="AE4613">
        <v>24.939847036995026</v>
      </c>
    </row>
    <row r="4614" spans="1:31" x14ac:dyDescent="0.25">
      <c r="A4614">
        <v>1635510</v>
      </c>
      <c r="B4614">
        <v>1</v>
      </c>
      <c r="C4614" t="s">
        <v>80</v>
      </c>
      <c r="D4614" t="s">
        <v>94</v>
      </c>
      <c r="E4614" t="s">
        <v>140</v>
      </c>
      <c r="F4614" t="s">
        <v>13331</v>
      </c>
      <c r="G4614" t="s">
        <v>161</v>
      </c>
      <c r="H4614" t="s">
        <v>134</v>
      </c>
      <c r="I4614" t="s">
        <v>135</v>
      </c>
      <c r="J4614" t="s">
        <v>136</v>
      </c>
      <c r="K4614" t="s">
        <v>137</v>
      </c>
      <c r="L4614" t="s">
        <v>13332</v>
      </c>
      <c r="M4614" t="s">
        <v>13333</v>
      </c>
      <c r="N4614">
        <v>1.8416666660000001</v>
      </c>
      <c r="O4614">
        <v>1</v>
      </c>
      <c r="P4614">
        <v>326</v>
      </c>
      <c r="Q4614">
        <v>24</v>
      </c>
      <c r="R4614">
        <v>57</v>
      </c>
      <c r="S4614">
        <v>14</v>
      </c>
      <c r="T4614">
        <v>106</v>
      </c>
      <c r="U4614">
        <v>7</v>
      </c>
      <c r="V4614">
        <v>0</v>
      </c>
      <c r="W4614">
        <v>2.8637713284862496</v>
      </c>
      <c r="X4614">
        <v>103.35379174049474</v>
      </c>
      <c r="Y4614">
        <v>5.6371408123302249</v>
      </c>
      <c r="Z4614">
        <v>15.716388980816768</v>
      </c>
      <c r="AA4614">
        <v>238.83656257925975</v>
      </c>
      <c r="AB4614">
        <v>37.972336556254575</v>
      </c>
      <c r="AC4614">
        <v>531.25946307098684</v>
      </c>
      <c r="AD4614">
        <v>0</v>
      </c>
      <c r="AE4614">
        <v>935.6394550686291</v>
      </c>
    </row>
    <row r="4615" spans="1:31" x14ac:dyDescent="0.25">
      <c r="A4615">
        <v>1635902</v>
      </c>
      <c r="B4615">
        <v>1</v>
      </c>
      <c r="C4615" t="s">
        <v>80</v>
      </c>
      <c r="D4615" t="s">
        <v>88</v>
      </c>
      <c r="E4615" t="s">
        <v>152</v>
      </c>
      <c r="F4615" t="s">
        <v>13334</v>
      </c>
      <c r="G4615" t="s">
        <v>168</v>
      </c>
      <c r="H4615" t="s">
        <v>149</v>
      </c>
      <c r="I4615" t="s">
        <v>135</v>
      </c>
      <c r="J4615" t="s">
        <v>136</v>
      </c>
      <c r="K4615" t="s">
        <v>137</v>
      </c>
      <c r="L4615" t="s">
        <v>13335</v>
      </c>
      <c r="M4615" t="s">
        <v>13336</v>
      </c>
      <c r="N4615">
        <v>5.2044444439999999</v>
      </c>
      <c r="O4615">
        <v>0</v>
      </c>
      <c r="P4615">
        <v>18</v>
      </c>
      <c r="Q4615">
        <v>0</v>
      </c>
      <c r="R4615">
        <v>0</v>
      </c>
      <c r="S4615">
        <v>0</v>
      </c>
      <c r="T4615">
        <v>1</v>
      </c>
      <c r="U4615">
        <v>0</v>
      </c>
      <c r="V4615">
        <v>0</v>
      </c>
      <c r="W4615">
        <v>0</v>
      </c>
      <c r="X4615">
        <v>29.667463417624869</v>
      </c>
      <c r="Y4615">
        <v>0</v>
      </c>
      <c r="Z4615">
        <v>0</v>
      </c>
      <c r="AA4615">
        <v>0</v>
      </c>
      <c r="AB4615">
        <v>2.1074648095993957</v>
      </c>
      <c r="AC4615">
        <v>0</v>
      </c>
      <c r="AD4615">
        <v>0</v>
      </c>
      <c r="AE4615">
        <v>31.774928227224265</v>
      </c>
    </row>
    <row r="4616" spans="1:31" x14ac:dyDescent="0.25">
      <c r="A4616">
        <v>1636051</v>
      </c>
      <c r="B4616">
        <v>1</v>
      </c>
      <c r="C4616" t="s">
        <v>80</v>
      </c>
      <c r="D4616" t="s">
        <v>100</v>
      </c>
      <c r="E4616" t="s">
        <v>152</v>
      </c>
      <c r="F4616" t="s">
        <v>13337</v>
      </c>
      <c r="G4616" t="s">
        <v>168</v>
      </c>
      <c r="H4616" t="s">
        <v>149</v>
      </c>
      <c r="I4616" t="s">
        <v>135</v>
      </c>
      <c r="J4616" t="s">
        <v>136</v>
      </c>
      <c r="K4616" t="s">
        <v>137</v>
      </c>
      <c r="L4616" t="s">
        <v>13338</v>
      </c>
      <c r="M4616" t="s">
        <v>13339</v>
      </c>
      <c r="N4616">
        <v>3.2749999999999999</v>
      </c>
      <c r="O4616">
        <v>0</v>
      </c>
      <c r="P4616">
        <v>4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2.5273204799547653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2.5273204799547653</v>
      </c>
    </row>
    <row r="4617" spans="1:31" x14ac:dyDescent="0.25">
      <c r="A4617">
        <v>1635905</v>
      </c>
      <c r="B4617">
        <v>1</v>
      </c>
      <c r="C4617" t="s">
        <v>81</v>
      </c>
      <c r="D4617" t="s">
        <v>127</v>
      </c>
      <c r="E4617" t="s">
        <v>131</v>
      </c>
      <c r="F4617" t="s">
        <v>9557</v>
      </c>
      <c r="G4617" t="s">
        <v>161</v>
      </c>
      <c r="H4617" t="s">
        <v>134</v>
      </c>
      <c r="I4617" t="s">
        <v>191</v>
      </c>
      <c r="J4617" t="s">
        <v>136</v>
      </c>
      <c r="K4617" t="s">
        <v>137</v>
      </c>
      <c r="L4617" t="s">
        <v>13340</v>
      </c>
      <c r="M4617" t="s">
        <v>13341</v>
      </c>
      <c r="N4617">
        <v>6.6666659999999999E-3</v>
      </c>
      <c r="O4617">
        <v>0</v>
      </c>
      <c r="P4617">
        <v>414</v>
      </c>
      <c r="Q4617">
        <v>10</v>
      </c>
      <c r="R4617">
        <v>30</v>
      </c>
      <c r="S4617">
        <v>3</v>
      </c>
      <c r="T4617">
        <v>36</v>
      </c>
      <c r="U4617">
        <v>4</v>
      </c>
      <c r="V4617">
        <v>0</v>
      </c>
      <c r="W4617">
        <v>0</v>
      </c>
      <c r="X4617">
        <v>0.3235032779855998</v>
      </c>
      <c r="Y4617">
        <v>2.6066128104920004E-2</v>
      </c>
      <c r="Z4617">
        <v>1.8397714562233328E-2</v>
      </c>
      <c r="AA4617">
        <v>4.0626987288425997</v>
      </c>
      <c r="AB4617">
        <v>7.8407670159360024E-2</v>
      </c>
      <c r="AC4617">
        <v>1.0101917188400003</v>
      </c>
      <c r="AD4617">
        <v>0</v>
      </c>
      <c r="AE4617">
        <v>5.5192652384947127</v>
      </c>
    </row>
    <row r="4618" spans="1:31" x14ac:dyDescent="0.25">
      <c r="A4618">
        <v>1635713</v>
      </c>
      <c r="B4618">
        <v>1</v>
      </c>
      <c r="C4618" t="s">
        <v>81</v>
      </c>
      <c r="D4618" t="s">
        <v>121</v>
      </c>
      <c r="E4618" t="s">
        <v>131</v>
      </c>
      <c r="F4618" t="s">
        <v>13342</v>
      </c>
      <c r="G4618" t="s">
        <v>585</v>
      </c>
      <c r="H4618" t="s">
        <v>134</v>
      </c>
      <c r="I4618" t="s">
        <v>135</v>
      </c>
      <c r="J4618" t="s">
        <v>136</v>
      </c>
      <c r="K4618" t="s">
        <v>137</v>
      </c>
      <c r="L4618" t="s">
        <v>13343</v>
      </c>
      <c r="M4618" t="s">
        <v>13344</v>
      </c>
      <c r="N4618">
        <v>0.33611111100000002</v>
      </c>
      <c r="O4618">
        <v>0</v>
      </c>
      <c r="P4618">
        <v>137</v>
      </c>
      <c r="Q4618">
        <v>0</v>
      </c>
      <c r="R4618">
        <v>5</v>
      </c>
      <c r="S4618">
        <v>3</v>
      </c>
      <c r="T4618">
        <v>5</v>
      </c>
      <c r="U4618">
        <v>1</v>
      </c>
      <c r="V4618">
        <v>0</v>
      </c>
      <c r="W4618">
        <v>0</v>
      </c>
      <c r="X4618">
        <v>4.2701092009515502</v>
      </c>
      <c r="Y4618">
        <v>0</v>
      </c>
      <c r="Z4618">
        <v>1.6959342818867171</v>
      </c>
      <c r="AA4618">
        <v>6.9571425136137233</v>
      </c>
      <c r="AB4618">
        <v>5.1142373049075013E-2</v>
      </c>
      <c r="AC4618">
        <v>4.0562091073452367</v>
      </c>
      <c r="AD4618">
        <v>0</v>
      </c>
      <c r="AE4618">
        <v>17.030537476846302</v>
      </c>
    </row>
    <row r="4619" spans="1:31" x14ac:dyDescent="0.25">
      <c r="A4619">
        <v>1636045</v>
      </c>
      <c r="B4619">
        <v>1</v>
      </c>
      <c r="C4619" t="s">
        <v>81</v>
      </c>
      <c r="D4619" t="s">
        <v>120</v>
      </c>
      <c r="E4619" t="s">
        <v>152</v>
      </c>
      <c r="F4619" t="s">
        <v>13345</v>
      </c>
      <c r="G4619" t="s">
        <v>154</v>
      </c>
      <c r="H4619" t="s">
        <v>149</v>
      </c>
      <c r="I4619" t="s">
        <v>135</v>
      </c>
      <c r="J4619" t="s">
        <v>136</v>
      </c>
      <c r="K4619" t="s">
        <v>137</v>
      </c>
      <c r="L4619" t="s">
        <v>13346</v>
      </c>
      <c r="M4619" t="s">
        <v>13347</v>
      </c>
      <c r="N4619">
        <v>3.3655555549999998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0.3517675208103111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0.3517675208103111</v>
      </c>
    </row>
    <row r="4620" spans="1:31" x14ac:dyDescent="0.25">
      <c r="A4620">
        <v>1635670</v>
      </c>
      <c r="B4620">
        <v>1</v>
      </c>
      <c r="C4620" t="s">
        <v>80</v>
      </c>
      <c r="D4620" t="s">
        <v>97</v>
      </c>
      <c r="E4620" t="s">
        <v>146</v>
      </c>
      <c r="F4620" t="s">
        <v>13348</v>
      </c>
      <c r="G4620" t="s">
        <v>148</v>
      </c>
      <c r="H4620" t="s">
        <v>149</v>
      </c>
      <c r="I4620" t="s">
        <v>135</v>
      </c>
      <c r="J4620" t="s">
        <v>136</v>
      </c>
      <c r="K4620" t="s">
        <v>143</v>
      </c>
      <c r="L4620" t="s">
        <v>13349</v>
      </c>
      <c r="M4620" t="s">
        <v>13350</v>
      </c>
      <c r="N4620">
        <v>4.6797222219999997</v>
      </c>
      <c r="O4620">
        <v>0</v>
      </c>
      <c r="P4620">
        <v>193</v>
      </c>
      <c r="Q4620">
        <v>0</v>
      </c>
      <c r="R4620">
        <v>0</v>
      </c>
      <c r="S4620">
        <v>0</v>
      </c>
      <c r="T4620">
        <v>9</v>
      </c>
      <c r="U4620">
        <v>0</v>
      </c>
      <c r="V4620">
        <v>0</v>
      </c>
      <c r="W4620">
        <v>0</v>
      </c>
      <c r="X4620">
        <v>275.16528756367842</v>
      </c>
      <c r="Y4620">
        <v>0</v>
      </c>
      <c r="Z4620">
        <v>0</v>
      </c>
      <c r="AA4620">
        <v>0</v>
      </c>
      <c r="AB4620">
        <v>35.197453830456979</v>
      </c>
      <c r="AC4620">
        <v>0</v>
      </c>
      <c r="AD4620">
        <v>0</v>
      </c>
      <c r="AE4620">
        <v>310.36274139413541</v>
      </c>
    </row>
    <row r="4621" spans="1:31" x14ac:dyDescent="0.25">
      <c r="A4621">
        <v>1636068</v>
      </c>
      <c r="B4621">
        <v>1</v>
      </c>
      <c r="C4621" t="s">
        <v>80</v>
      </c>
      <c r="D4621" t="s">
        <v>93</v>
      </c>
      <c r="E4621" t="s">
        <v>178</v>
      </c>
      <c r="F4621" t="s">
        <v>13351</v>
      </c>
      <c r="G4621" t="s">
        <v>227</v>
      </c>
      <c r="H4621" t="s">
        <v>149</v>
      </c>
      <c r="I4621" t="s">
        <v>135</v>
      </c>
      <c r="J4621" t="s">
        <v>136</v>
      </c>
      <c r="K4621" t="s">
        <v>137</v>
      </c>
      <c r="L4621" t="s">
        <v>13352</v>
      </c>
      <c r="M4621" t="s">
        <v>13353</v>
      </c>
      <c r="N4621">
        <v>1.977222222</v>
      </c>
      <c r="O4621">
        <v>0</v>
      </c>
      <c r="P4621">
        <v>1</v>
      </c>
      <c r="Q4621">
        <v>0</v>
      </c>
      <c r="R4621">
        <v>3</v>
      </c>
      <c r="S4621">
        <v>0</v>
      </c>
      <c r="T4621">
        <v>3</v>
      </c>
      <c r="U4621">
        <v>0</v>
      </c>
      <c r="V4621">
        <v>0</v>
      </c>
      <c r="W4621">
        <v>0</v>
      </c>
      <c r="X4621">
        <v>0.6541349322041794</v>
      </c>
      <c r="Y4621">
        <v>0</v>
      </c>
      <c r="Z4621">
        <v>1.9193674899060498</v>
      </c>
      <c r="AA4621">
        <v>0</v>
      </c>
      <c r="AB4621">
        <v>0.89535075846533996</v>
      </c>
      <c r="AC4621">
        <v>0</v>
      </c>
      <c r="AD4621">
        <v>0</v>
      </c>
      <c r="AE4621">
        <v>3.4688531805755689</v>
      </c>
    </row>
    <row r="4622" spans="1:31" x14ac:dyDescent="0.25">
      <c r="A4622">
        <v>1635547</v>
      </c>
      <c r="B4622">
        <v>1</v>
      </c>
      <c r="C4622" t="s">
        <v>80</v>
      </c>
      <c r="D4622" t="s">
        <v>94</v>
      </c>
      <c r="E4622" t="s">
        <v>140</v>
      </c>
      <c r="F4622" t="s">
        <v>13331</v>
      </c>
      <c r="G4622" t="s">
        <v>161</v>
      </c>
      <c r="H4622" t="s">
        <v>134</v>
      </c>
      <c r="I4622" t="s">
        <v>135</v>
      </c>
      <c r="J4622" t="s">
        <v>136</v>
      </c>
      <c r="K4622" t="s">
        <v>137</v>
      </c>
      <c r="L4622" t="s">
        <v>13354</v>
      </c>
      <c r="M4622" t="s">
        <v>13355</v>
      </c>
      <c r="N4622">
        <v>3.6005555550000001</v>
      </c>
      <c r="O4622">
        <v>1</v>
      </c>
      <c r="P4622">
        <v>326</v>
      </c>
      <c r="Q4622">
        <v>24</v>
      </c>
      <c r="R4622">
        <v>57</v>
      </c>
      <c r="S4622">
        <v>14</v>
      </c>
      <c r="T4622">
        <v>106</v>
      </c>
      <c r="U4622">
        <v>7</v>
      </c>
      <c r="V4622">
        <v>0</v>
      </c>
      <c r="W4622">
        <v>5.8742243293457506</v>
      </c>
      <c r="X4622">
        <v>212.0013396087266</v>
      </c>
      <c r="Y4622">
        <v>11.585086165272921</v>
      </c>
      <c r="Z4622">
        <v>29.85264119853046</v>
      </c>
      <c r="AA4622">
        <v>704.55888721841677</v>
      </c>
      <c r="AB4622">
        <v>138.0721067999861</v>
      </c>
      <c r="AC4622">
        <v>1934.6114518185107</v>
      </c>
      <c r="AD4622">
        <v>0</v>
      </c>
      <c r="AE4622">
        <v>3036.5557371387895</v>
      </c>
    </row>
    <row r="4623" spans="1:31" x14ac:dyDescent="0.25">
      <c r="A4623">
        <v>1636211</v>
      </c>
      <c r="B4623">
        <v>1</v>
      </c>
      <c r="C4623" t="s">
        <v>80</v>
      </c>
      <c r="D4623" t="s">
        <v>85</v>
      </c>
      <c r="E4623" t="s">
        <v>178</v>
      </c>
      <c r="F4623" t="s">
        <v>13356</v>
      </c>
      <c r="G4623" t="s">
        <v>227</v>
      </c>
      <c r="H4623" t="s">
        <v>149</v>
      </c>
      <c r="I4623" t="s">
        <v>135</v>
      </c>
      <c r="J4623" t="s">
        <v>136</v>
      </c>
      <c r="K4623" t="s">
        <v>137</v>
      </c>
      <c r="L4623" t="s">
        <v>13357</v>
      </c>
      <c r="M4623" t="s">
        <v>13358</v>
      </c>
      <c r="N4623">
        <v>1.8263888880000001</v>
      </c>
      <c r="O4623">
        <v>0</v>
      </c>
      <c r="P4623">
        <v>30</v>
      </c>
      <c r="Q4623">
        <v>0</v>
      </c>
      <c r="R4623">
        <v>0</v>
      </c>
      <c r="S4623">
        <v>0</v>
      </c>
      <c r="T4623">
        <v>7</v>
      </c>
      <c r="U4623">
        <v>0</v>
      </c>
      <c r="V4623">
        <v>0</v>
      </c>
      <c r="W4623">
        <v>0</v>
      </c>
      <c r="X4623">
        <v>19.600895586497415</v>
      </c>
      <c r="Y4623">
        <v>0</v>
      </c>
      <c r="Z4623">
        <v>0</v>
      </c>
      <c r="AA4623">
        <v>0</v>
      </c>
      <c r="AB4623">
        <v>1.2678585424645896</v>
      </c>
      <c r="AC4623">
        <v>0</v>
      </c>
      <c r="AD4623">
        <v>0</v>
      </c>
      <c r="AE4623">
        <v>20.868754128962006</v>
      </c>
    </row>
    <row r="4624" spans="1:31" x14ac:dyDescent="0.25">
      <c r="A4624">
        <v>1635696</v>
      </c>
      <c r="B4624">
        <v>1</v>
      </c>
      <c r="C4624" t="s">
        <v>80</v>
      </c>
      <c r="D4624" t="s">
        <v>103</v>
      </c>
      <c r="E4624" t="s">
        <v>131</v>
      </c>
      <c r="F4624" t="s">
        <v>13359</v>
      </c>
      <c r="G4624" t="s">
        <v>195</v>
      </c>
      <c r="H4624" t="s">
        <v>134</v>
      </c>
      <c r="I4624" t="s">
        <v>135</v>
      </c>
      <c r="J4624" t="s">
        <v>136</v>
      </c>
      <c r="K4624" t="s">
        <v>137</v>
      </c>
      <c r="L4624" t="s">
        <v>13360</v>
      </c>
      <c r="M4624" t="s">
        <v>13361</v>
      </c>
      <c r="N4624">
        <v>1.8149999999999999</v>
      </c>
      <c r="O4624">
        <v>0</v>
      </c>
      <c r="P4624">
        <v>0</v>
      </c>
      <c r="Q4624">
        <v>0</v>
      </c>
      <c r="R4624">
        <v>3</v>
      </c>
      <c r="S4624">
        <v>0</v>
      </c>
      <c r="T4624">
        <v>2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0.17891475700402337</v>
      </c>
      <c r="AA4624">
        <v>0</v>
      </c>
      <c r="AB4624">
        <v>0.64647937101172614</v>
      </c>
      <c r="AC4624">
        <v>0</v>
      </c>
      <c r="AD4624">
        <v>0</v>
      </c>
      <c r="AE4624">
        <v>0.82539412801574952</v>
      </c>
    </row>
    <row r="4625" spans="1:31" x14ac:dyDescent="0.25">
      <c r="A4625">
        <v>1635590</v>
      </c>
      <c r="B4625">
        <v>1</v>
      </c>
      <c r="C4625" t="s">
        <v>80</v>
      </c>
      <c r="D4625" t="s">
        <v>99</v>
      </c>
      <c r="E4625" t="s">
        <v>152</v>
      </c>
      <c r="F4625" t="s">
        <v>13362</v>
      </c>
      <c r="G4625" t="s">
        <v>507</v>
      </c>
      <c r="H4625" t="s">
        <v>149</v>
      </c>
      <c r="I4625" t="s">
        <v>135</v>
      </c>
      <c r="J4625" t="s">
        <v>136</v>
      </c>
      <c r="K4625" t="s">
        <v>137</v>
      </c>
      <c r="L4625" t="s">
        <v>13363</v>
      </c>
      <c r="M4625" t="s">
        <v>13364</v>
      </c>
      <c r="N4625">
        <v>1.581388888</v>
      </c>
      <c r="O4625">
        <v>0</v>
      </c>
      <c r="P4625">
        <v>2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0.21399295131394891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0.21399295131394891</v>
      </c>
    </row>
    <row r="4626" spans="1:31" x14ac:dyDescent="0.25">
      <c r="A4626">
        <v>1635839</v>
      </c>
      <c r="B4626">
        <v>1</v>
      </c>
      <c r="C4626" t="s">
        <v>80</v>
      </c>
      <c r="D4626" t="s">
        <v>97</v>
      </c>
      <c r="E4626" t="s">
        <v>152</v>
      </c>
      <c r="F4626" t="s">
        <v>13365</v>
      </c>
      <c r="G4626" t="s">
        <v>154</v>
      </c>
      <c r="H4626" t="s">
        <v>149</v>
      </c>
      <c r="I4626" t="s">
        <v>135</v>
      </c>
      <c r="J4626" t="s">
        <v>136</v>
      </c>
      <c r="K4626" t="s">
        <v>137</v>
      </c>
      <c r="L4626" t="s">
        <v>13366</v>
      </c>
      <c r="M4626" t="s">
        <v>13367</v>
      </c>
      <c r="N4626">
        <v>5.6266666660000002</v>
      </c>
      <c r="O4626">
        <v>0</v>
      </c>
      <c r="P4626">
        <v>1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5.6901531568055556E-4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5.6901531568055556E-4</v>
      </c>
    </row>
    <row r="4627" spans="1:31" x14ac:dyDescent="0.25">
      <c r="A4627">
        <v>1636088</v>
      </c>
      <c r="B4627">
        <v>1</v>
      </c>
      <c r="C4627" t="s">
        <v>81</v>
      </c>
      <c r="D4627" t="s">
        <v>123</v>
      </c>
      <c r="E4627" t="s">
        <v>152</v>
      </c>
      <c r="F4627" t="s">
        <v>13368</v>
      </c>
      <c r="G4627" t="s">
        <v>154</v>
      </c>
      <c r="H4627" t="s">
        <v>149</v>
      </c>
      <c r="I4627" t="s">
        <v>135</v>
      </c>
      <c r="J4627" t="s">
        <v>136</v>
      </c>
      <c r="K4627" t="s">
        <v>137</v>
      </c>
      <c r="L4627" t="s">
        <v>13369</v>
      </c>
      <c r="M4627" t="s">
        <v>13370</v>
      </c>
      <c r="N4627">
        <v>1.1172222220000001</v>
      </c>
      <c r="O4627">
        <v>0</v>
      </c>
      <c r="P4627">
        <v>1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0.40303928724877225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0.40303928724877225</v>
      </c>
    </row>
    <row r="4628" spans="1:31" x14ac:dyDescent="0.25">
      <c r="A4628">
        <v>1636174</v>
      </c>
      <c r="B4628">
        <v>1</v>
      </c>
      <c r="C4628" t="s">
        <v>80</v>
      </c>
      <c r="D4628" t="s">
        <v>89</v>
      </c>
      <c r="E4628" t="s">
        <v>152</v>
      </c>
      <c r="F4628" t="s">
        <v>12704</v>
      </c>
      <c r="G4628" t="s">
        <v>507</v>
      </c>
      <c r="H4628" t="s">
        <v>149</v>
      </c>
      <c r="I4628" t="s">
        <v>135</v>
      </c>
      <c r="J4628" t="s">
        <v>136</v>
      </c>
      <c r="K4628" t="s">
        <v>137</v>
      </c>
      <c r="L4628" t="s">
        <v>13371</v>
      </c>
      <c r="M4628" t="s">
        <v>13372</v>
      </c>
      <c r="N4628">
        <v>0.72083333299999997</v>
      </c>
      <c r="O4628">
        <v>0</v>
      </c>
      <c r="P4628">
        <v>2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1.0948469522742501E-2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1.0948469522742501E-2</v>
      </c>
    </row>
    <row r="4629" spans="1:31" x14ac:dyDescent="0.25">
      <c r="A4629">
        <v>1635733</v>
      </c>
      <c r="B4629">
        <v>1</v>
      </c>
      <c r="C4629" t="s">
        <v>81</v>
      </c>
      <c r="D4629" t="s">
        <v>125</v>
      </c>
      <c r="E4629" t="s">
        <v>146</v>
      </c>
      <c r="F4629" t="s">
        <v>13373</v>
      </c>
      <c r="G4629" t="s">
        <v>227</v>
      </c>
      <c r="H4629" t="s">
        <v>149</v>
      </c>
      <c r="I4629" t="s">
        <v>135</v>
      </c>
      <c r="J4629" t="s">
        <v>136</v>
      </c>
      <c r="K4629" t="s">
        <v>137</v>
      </c>
      <c r="L4629" t="s">
        <v>13374</v>
      </c>
      <c r="M4629" t="s">
        <v>13375</v>
      </c>
      <c r="N4629">
        <v>1.007222222</v>
      </c>
      <c r="O4629">
        <v>0</v>
      </c>
      <c r="P4629">
        <v>4</v>
      </c>
      <c r="Q4629">
        <v>0</v>
      </c>
      <c r="R4629">
        <v>25</v>
      </c>
      <c r="S4629">
        <v>0</v>
      </c>
      <c r="T4629">
        <v>1</v>
      </c>
      <c r="U4629">
        <v>0</v>
      </c>
      <c r="V4629">
        <v>0</v>
      </c>
      <c r="W4629">
        <v>0</v>
      </c>
      <c r="X4629">
        <v>9.5552352990174987E-3</v>
      </c>
      <c r="Y4629">
        <v>0</v>
      </c>
      <c r="Z4629">
        <v>2.3239680471385755</v>
      </c>
      <c r="AA4629">
        <v>0</v>
      </c>
      <c r="AB4629">
        <v>0.11790325404546001</v>
      </c>
      <c r="AC4629">
        <v>0</v>
      </c>
      <c r="AD4629">
        <v>0</v>
      </c>
      <c r="AE4629">
        <v>2.4514265364830528</v>
      </c>
    </row>
    <row r="4630" spans="1:31" x14ac:dyDescent="0.25">
      <c r="A4630">
        <v>1636060</v>
      </c>
      <c r="B4630">
        <v>1</v>
      </c>
      <c r="C4630" t="s">
        <v>80</v>
      </c>
      <c r="D4630" t="s">
        <v>90</v>
      </c>
      <c r="E4630" t="s">
        <v>152</v>
      </c>
      <c r="F4630" t="s">
        <v>13376</v>
      </c>
      <c r="G4630" t="s">
        <v>154</v>
      </c>
      <c r="H4630" t="s">
        <v>149</v>
      </c>
      <c r="I4630" t="s">
        <v>135</v>
      </c>
      <c r="J4630" t="s">
        <v>136</v>
      </c>
      <c r="K4630" t="s">
        <v>137</v>
      </c>
      <c r="L4630" t="s">
        <v>13377</v>
      </c>
      <c r="M4630" t="s">
        <v>13378</v>
      </c>
      <c r="N4630">
        <v>3.1444444439999999</v>
      </c>
      <c r="O4630">
        <v>0</v>
      </c>
      <c r="P4630">
        <v>8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6.8551816153455105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6.8551816153455105</v>
      </c>
    </row>
    <row r="4631" spans="1:31" x14ac:dyDescent="0.25">
      <c r="A4631">
        <v>1636014</v>
      </c>
      <c r="B4631">
        <v>1</v>
      </c>
      <c r="C4631" t="s">
        <v>81</v>
      </c>
      <c r="D4631" t="s">
        <v>112</v>
      </c>
      <c r="E4631" t="s">
        <v>178</v>
      </c>
      <c r="F4631" t="s">
        <v>13379</v>
      </c>
      <c r="G4631" t="s">
        <v>187</v>
      </c>
      <c r="H4631" t="s">
        <v>149</v>
      </c>
      <c r="I4631" t="s">
        <v>135</v>
      </c>
      <c r="J4631" t="s">
        <v>136</v>
      </c>
      <c r="K4631" t="s">
        <v>137</v>
      </c>
      <c r="L4631" t="s">
        <v>13380</v>
      </c>
      <c r="M4631" t="s">
        <v>13381</v>
      </c>
      <c r="N4631">
        <v>3.7450000000000001</v>
      </c>
      <c r="O4631">
        <v>0</v>
      </c>
      <c r="P4631">
        <v>28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5.0209896758075168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5.0209896758075168</v>
      </c>
    </row>
    <row r="4632" spans="1:31" x14ac:dyDescent="0.25">
      <c r="A4632">
        <v>1635699</v>
      </c>
      <c r="B4632">
        <v>1</v>
      </c>
      <c r="C4632" t="s">
        <v>81</v>
      </c>
      <c r="D4632" t="s">
        <v>116</v>
      </c>
      <c r="E4632" t="s">
        <v>152</v>
      </c>
      <c r="F4632" t="s">
        <v>13382</v>
      </c>
      <c r="G4632" t="s">
        <v>154</v>
      </c>
      <c r="H4632" t="s">
        <v>149</v>
      </c>
      <c r="I4632" t="s">
        <v>135</v>
      </c>
      <c r="J4632" t="s">
        <v>136</v>
      </c>
      <c r="K4632" t="s">
        <v>137</v>
      </c>
      <c r="L4632" t="s">
        <v>13383</v>
      </c>
      <c r="M4632" t="s">
        <v>13384</v>
      </c>
      <c r="N4632">
        <v>2.0041666660000002</v>
      </c>
      <c r="O4632">
        <v>0</v>
      </c>
      <c r="P4632">
        <v>1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1.8219686979033332E-3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1.8219686979033332E-3</v>
      </c>
    </row>
    <row r="4633" spans="1:31" x14ac:dyDescent="0.25">
      <c r="A4633">
        <v>1635722</v>
      </c>
      <c r="B4633">
        <v>1</v>
      </c>
      <c r="C4633" t="s">
        <v>81</v>
      </c>
      <c r="D4633" t="s">
        <v>127</v>
      </c>
      <c r="E4633" t="s">
        <v>131</v>
      </c>
      <c r="F4633" t="s">
        <v>13385</v>
      </c>
      <c r="G4633" t="s">
        <v>195</v>
      </c>
      <c r="H4633" t="s">
        <v>134</v>
      </c>
      <c r="I4633" t="s">
        <v>135</v>
      </c>
      <c r="J4633" t="s">
        <v>136</v>
      </c>
      <c r="K4633" t="s">
        <v>137</v>
      </c>
      <c r="L4633" t="s">
        <v>13386</v>
      </c>
      <c r="M4633" t="s">
        <v>13387</v>
      </c>
      <c r="N4633">
        <v>3.684722222</v>
      </c>
      <c r="O4633">
        <v>0</v>
      </c>
      <c r="P4633">
        <v>117</v>
      </c>
      <c r="Q4633">
        <v>9</v>
      </c>
      <c r="R4633">
        <v>20</v>
      </c>
      <c r="S4633">
        <v>0</v>
      </c>
      <c r="T4633">
        <v>17</v>
      </c>
      <c r="U4633">
        <v>0</v>
      </c>
      <c r="V4633">
        <v>0</v>
      </c>
      <c r="W4633">
        <v>0</v>
      </c>
      <c r="X4633">
        <v>56.332676346252768</v>
      </c>
      <c r="Y4633">
        <v>60.198766409408705</v>
      </c>
      <c r="Z4633">
        <v>7.8586404144139239</v>
      </c>
      <c r="AA4633">
        <v>0</v>
      </c>
      <c r="AB4633">
        <v>58.336401403765215</v>
      </c>
      <c r="AC4633">
        <v>0</v>
      </c>
      <c r="AD4633">
        <v>0</v>
      </c>
      <c r="AE4633">
        <v>182.72648457384062</v>
      </c>
    </row>
    <row r="4634" spans="1:31" x14ac:dyDescent="0.25">
      <c r="A4634">
        <v>1635868</v>
      </c>
      <c r="B4634">
        <v>1</v>
      </c>
      <c r="C4634" t="s">
        <v>80</v>
      </c>
      <c r="D4634" t="s">
        <v>100</v>
      </c>
      <c r="E4634" t="s">
        <v>152</v>
      </c>
      <c r="F4634" t="s">
        <v>13388</v>
      </c>
      <c r="G4634" t="s">
        <v>3010</v>
      </c>
      <c r="H4634" t="s">
        <v>149</v>
      </c>
      <c r="I4634" t="s">
        <v>135</v>
      </c>
      <c r="J4634" t="s">
        <v>136</v>
      </c>
      <c r="K4634" t="s">
        <v>137</v>
      </c>
      <c r="L4634" t="s">
        <v>13389</v>
      </c>
      <c r="M4634" t="s">
        <v>13390</v>
      </c>
      <c r="N4634">
        <v>2.0747222220000001</v>
      </c>
      <c r="O4634">
        <v>0</v>
      </c>
      <c r="P4634">
        <v>5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2.0404681382303402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2.0404681382303402</v>
      </c>
    </row>
    <row r="4635" spans="1:31" x14ac:dyDescent="0.25">
      <c r="A4635">
        <v>1635519</v>
      </c>
      <c r="B4635">
        <v>1</v>
      </c>
      <c r="C4635" t="s">
        <v>80</v>
      </c>
      <c r="D4635" t="s">
        <v>98</v>
      </c>
      <c r="E4635" t="s">
        <v>140</v>
      </c>
      <c r="F4635" t="s">
        <v>2395</v>
      </c>
      <c r="G4635" t="s">
        <v>161</v>
      </c>
      <c r="H4635" t="s">
        <v>134</v>
      </c>
      <c r="I4635" t="s">
        <v>135</v>
      </c>
      <c r="J4635" t="s">
        <v>136</v>
      </c>
      <c r="K4635" t="s">
        <v>137</v>
      </c>
      <c r="L4635" t="s">
        <v>13391</v>
      </c>
      <c r="M4635" t="s">
        <v>13392</v>
      </c>
      <c r="N4635">
        <v>0.59111111100000002</v>
      </c>
      <c r="O4635">
        <v>0</v>
      </c>
      <c r="P4635">
        <v>0</v>
      </c>
      <c r="Q4635">
        <v>10</v>
      </c>
      <c r="R4635">
        <v>98</v>
      </c>
      <c r="S4635">
        <v>4</v>
      </c>
      <c r="T4635">
        <v>22</v>
      </c>
      <c r="U4635">
        <v>0</v>
      </c>
      <c r="V4635">
        <v>0</v>
      </c>
      <c r="W4635">
        <v>0</v>
      </c>
      <c r="X4635">
        <v>0</v>
      </c>
      <c r="Y4635">
        <v>37.477159967115426</v>
      </c>
      <c r="Z4635">
        <v>55.042603595275033</v>
      </c>
      <c r="AA4635">
        <v>3.5243829978464798</v>
      </c>
      <c r="AB4635">
        <v>11.779441643198817</v>
      </c>
      <c r="AC4635">
        <v>0</v>
      </c>
      <c r="AD4635">
        <v>0</v>
      </c>
      <c r="AE4635">
        <v>107.82358820343576</v>
      </c>
    </row>
    <row r="4636" spans="1:31" x14ac:dyDescent="0.25">
      <c r="A4636">
        <v>1636160</v>
      </c>
      <c r="B4636">
        <v>1</v>
      </c>
      <c r="C4636" t="s">
        <v>81</v>
      </c>
      <c r="D4636" t="s">
        <v>112</v>
      </c>
      <c r="E4636" t="s">
        <v>131</v>
      </c>
      <c r="F4636" t="s">
        <v>4470</v>
      </c>
      <c r="G4636" t="s">
        <v>161</v>
      </c>
      <c r="H4636" t="s">
        <v>134</v>
      </c>
      <c r="I4636" t="s">
        <v>135</v>
      </c>
      <c r="J4636" t="s">
        <v>136</v>
      </c>
      <c r="K4636" t="s">
        <v>137</v>
      </c>
      <c r="L4636" t="s">
        <v>13393</v>
      </c>
      <c r="M4636" t="s">
        <v>13394</v>
      </c>
      <c r="N4636">
        <v>1.4086111109999999</v>
      </c>
      <c r="O4636">
        <v>0</v>
      </c>
      <c r="P4636">
        <v>0</v>
      </c>
      <c r="Q4636">
        <v>0</v>
      </c>
      <c r="R4636">
        <v>6</v>
      </c>
      <c r="S4636">
        <v>18</v>
      </c>
      <c r="T4636">
        <v>114</v>
      </c>
      <c r="U4636">
        <v>6</v>
      </c>
      <c r="V4636">
        <v>3</v>
      </c>
      <c r="W4636">
        <v>0</v>
      </c>
      <c r="X4636">
        <v>0</v>
      </c>
      <c r="Y4636">
        <v>0</v>
      </c>
      <c r="Z4636">
        <v>8.1541399238729788</v>
      </c>
      <c r="AA4636">
        <v>142.04379786471912</v>
      </c>
      <c r="AB4636">
        <v>124.15765029084221</v>
      </c>
      <c r="AC4636">
        <v>335.90088490218835</v>
      </c>
      <c r="AD4636">
        <v>35.928033836968609</v>
      </c>
      <c r="AE4636">
        <v>646.18450681859122</v>
      </c>
    </row>
    <row r="4637" spans="1:31" x14ac:dyDescent="0.25">
      <c r="A4637">
        <v>1635553</v>
      </c>
      <c r="B4637">
        <v>1</v>
      </c>
      <c r="C4637" t="s">
        <v>80</v>
      </c>
      <c r="D4637" t="s">
        <v>100</v>
      </c>
      <c r="E4637" t="s">
        <v>204</v>
      </c>
      <c r="F4637" t="s">
        <v>797</v>
      </c>
      <c r="G4637" t="s">
        <v>161</v>
      </c>
      <c r="H4637" t="s">
        <v>134</v>
      </c>
      <c r="I4637" t="s">
        <v>135</v>
      </c>
      <c r="J4637" t="s">
        <v>136</v>
      </c>
      <c r="K4637" t="s">
        <v>137</v>
      </c>
      <c r="L4637" t="s">
        <v>13395</v>
      </c>
      <c r="M4637" t="s">
        <v>13396</v>
      </c>
      <c r="N4637">
        <v>0.71972222200000002</v>
      </c>
      <c r="O4637">
        <v>0</v>
      </c>
      <c r="P4637">
        <v>0</v>
      </c>
      <c r="Q4637">
        <v>16</v>
      </c>
      <c r="R4637">
        <v>73</v>
      </c>
      <c r="S4637">
        <v>1</v>
      </c>
      <c r="T4637">
        <v>5</v>
      </c>
      <c r="U4637">
        <v>0</v>
      </c>
      <c r="V4637">
        <v>0</v>
      </c>
      <c r="W4637">
        <v>0</v>
      </c>
      <c r="X4637">
        <v>0</v>
      </c>
      <c r="Y4637">
        <v>8.021632988932442</v>
      </c>
      <c r="Z4637">
        <v>64.150938449180813</v>
      </c>
      <c r="AA4637">
        <v>1.5340432779269</v>
      </c>
      <c r="AB4637">
        <v>6.3889725224950196</v>
      </c>
      <c r="AC4637">
        <v>0</v>
      </c>
      <c r="AD4637">
        <v>0</v>
      </c>
      <c r="AE4637">
        <v>80.095587238535174</v>
      </c>
    </row>
    <row r="4638" spans="1:31" x14ac:dyDescent="0.25">
      <c r="A4638">
        <v>1635908</v>
      </c>
      <c r="B4638">
        <v>1</v>
      </c>
      <c r="C4638" t="s">
        <v>80</v>
      </c>
      <c r="D4638" t="s">
        <v>107</v>
      </c>
      <c r="E4638" t="s">
        <v>178</v>
      </c>
      <c r="F4638" t="s">
        <v>13397</v>
      </c>
      <c r="G4638" t="s">
        <v>227</v>
      </c>
      <c r="H4638" t="s">
        <v>149</v>
      </c>
      <c r="I4638" t="s">
        <v>135</v>
      </c>
      <c r="J4638" t="s">
        <v>136</v>
      </c>
      <c r="K4638" t="s">
        <v>137</v>
      </c>
      <c r="L4638" t="s">
        <v>13398</v>
      </c>
      <c r="M4638" t="s">
        <v>13399</v>
      </c>
      <c r="N4638">
        <v>2.4277777770000002</v>
      </c>
      <c r="O4638">
        <v>0</v>
      </c>
      <c r="P4638">
        <v>40</v>
      </c>
      <c r="Q4638">
        <v>0</v>
      </c>
      <c r="R4638">
        <v>2</v>
      </c>
      <c r="S4638">
        <v>0</v>
      </c>
      <c r="T4638">
        <v>14</v>
      </c>
      <c r="U4638">
        <v>0</v>
      </c>
      <c r="V4638">
        <v>0</v>
      </c>
      <c r="W4638">
        <v>0</v>
      </c>
      <c r="X4638">
        <v>13.194380447380155</v>
      </c>
      <c r="Y4638">
        <v>0</v>
      </c>
      <c r="Z4638">
        <v>0.50780513985609144</v>
      </c>
      <c r="AA4638">
        <v>0</v>
      </c>
      <c r="AB4638">
        <v>10.410369965164275</v>
      </c>
      <c r="AC4638">
        <v>0</v>
      </c>
      <c r="AD4638">
        <v>0</v>
      </c>
      <c r="AE4638">
        <v>24.112555552400522</v>
      </c>
    </row>
    <row r="4639" spans="1:31" x14ac:dyDescent="0.25">
      <c r="A4639">
        <v>1635559</v>
      </c>
      <c r="B4639">
        <v>1</v>
      </c>
      <c r="C4639" t="s">
        <v>80</v>
      </c>
      <c r="D4639" t="s">
        <v>83</v>
      </c>
      <c r="E4639" t="s">
        <v>152</v>
      </c>
      <c r="F4639" t="s">
        <v>13400</v>
      </c>
      <c r="G4639" t="s">
        <v>168</v>
      </c>
      <c r="H4639" t="s">
        <v>149</v>
      </c>
      <c r="I4639" t="s">
        <v>135</v>
      </c>
      <c r="J4639" t="s">
        <v>136</v>
      </c>
      <c r="K4639" t="s">
        <v>137</v>
      </c>
      <c r="L4639" t="s">
        <v>13401</v>
      </c>
      <c r="M4639" t="s">
        <v>13402</v>
      </c>
      <c r="N4639">
        <v>9.9097222219999992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2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131.38671577281033</v>
      </c>
      <c r="AC4639">
        <v>0</v>
      </c>
      <c r="AD4639">
        <v>0</v>
      </c>
      <c r="AE4639">
        <v>131.38671577281033</v>
      </c>
    </row>
    <row r="4640" spans="1:31" x14ac:dyDescent="0.25">
      <c r="A4640">
        <v>1636054</v>
      </c>
      <c r="B4640">
        <v>1</v>
      </c>
      <c r="C4640" t="s">
        <v>80</v>
      </c>
      <c r="D4640" t="s">
        <v>100</v>
      </c>
      <c r="E4640" t="s">
        <v>152</v>
      </c>
      <c r="F4640" t="s">
        <v>13403</v>
      </c>
      <c r="G4640" t="s">
        <v>154</v>
      </c>
      <c r="H4640" t="s">
        <v>149</v>
      </c>
      <c r="I4640" t="s">
        <v>135</v>
      </c>
      <c r="J4640" t="s">
        <v>136</v>
      </c>
      <c r="K4640" t="s">
        <v>137</v>
      </c>
      <c r="L4640" t="s">
        <v>13404</v>
      </c>
      <c r="M4640" t="s">
        <v>13405</v>
      </c>
      <c r="N4640">
        <v>0.59194444400000001</v>
      </c>
      <c r="O4640">
        <v>0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8.8795474503611119E-5</v>
      </c>
      <c r="AA4640">
        <v>0</v>
      </c>
      <c r="AB4640">
        <v>0</v>
      </c>
      <c r="AC4640">
        <v>0</v>
      </c>
      <c r="AD4640">
        <v>0</v>
      </c>
      <c r="AE4640">
        <v>8.8795474503611119E-5</v>
      </c>
    </row>
    <row r="4641" spans="1:31" x14ac:dyDescent="0.25">
      <c r="A4641">
        <v>1635659</v>
      </c>
      <c r="B4641">
        <v>1</v>
      </c>
      <c r="C4641" t="s">
        <v>80</v>
      </c>
      <c r="D4641" t="s">
        <v>99</v>
      </c>
      <c r="E4641" t="s">
        <v>178</v>
      </c>
      <c r="F4641" t="s">
        <v>13406</v>
      </c>
      <c r="G4641" t="s">
        <v>187</v>
      </c>
      <c r="H4641" t="s">
        <v>149</v>
      </c>
      <c r="I4641" t="s">
        <v>135</v>
      </c>
      <c r="J4641" t="s">
        <v>136</v>
      </c>
      <c r="K4641" t="s">
        <v>137</v>
      </c>
      <c r="L4641" t="s">
        <v>13407</v>
      </c>
      <c r="M4641" t="s">
        <v>13408</v>
      </c>
      <c r="N4641">
        <v>0.65583333300000002</v>
      </c>
      <c r="O4641">
        <v>0</v>
      </c>
      <c r="P4641">
        <v>143</v>
      </c>
      <c r="Q4641">
        <v>0</v>
      </c>
      <c r="R4641">
        <v>0</v>
      </c>
      <c r="S4641">
        <v>0</v>
      </c>
      <c r="T4641">
        <v>5</v>
      </c>
      <c r="U4641">
        <v>0</v>
      </c>
      <c r="V4641">
        <v>0</v>
      </c>
      <c r="W4641">
        <v>0</v>
      </c>
      <c r="X4641">
        <v>24.922529927774207</v>
      </c>
      <c r="Y4641">
        <v>0</v>
      </c>
      <c r="Z4641">
        <v>0</v>
      </c>
      <c r="AA4641">
        <v>0</v>
      </c>
      <c r="AB4641">
        <v>6.3220612799440739</v>
      </c>
      <c r="AC4641">
        <v>0</v>
      </c>
      <c r="AD4641">
        <v>0</v>
      </c>
      <c r="AE4641">
        <v>31.24459120771828</v>
      </c>
    </row>
    <row r="4642" spans="1:31" x14ac:dyDescent="0.25">
      <c r="A4642">
        <v>1636200</v>
      </c>
      <c r="B4642">
        <v>1</v>
      </c>
      <c r="C4642" t="s">
        <v>80</v>
      </c>
      <c r="D4642" t="s">
        <v>96</v>
      </c>
      <c r="E4642" t="s">
        <v>178</v>
      </c>
      <c r="F4642" t="s">
        <v>13409</v>
      </c>
      <c r="G4642" t="s">
        <v>227</v>
      </c>
      <c r="H4642" t="s">
        <v>149</v>
      </c>
      <c r="I4642" t="s">
        <v>135</v>
      </c>
      <c r="J4642" t="s">
        <v>136</v>
      </c>
      <c r="K4642" t="s">
        <v>137</v>
      </c>
      <c r="L4642" t="s">
        <v>13410</v>
      </c>
      <c r="M4642" t="s">
        <v>13411</v>
      </c>
      <c r="N4642">
        <v>4.1830555550000001</v>
      </c>
      <c r="O4642">
        <v>0</v>
      </c>
      <c r="P4642">
        <v>85</v>
      </c>
      <c r="Q4642">
        <v>0</v>
      </c>
      <c r="R4642">
        <v>0</v>
      </c>
      <c r="S4642">
        <v>0</v>
      </c>
      <c r="T4642">
        <v>9</v>
      </c>
      <c r="U4642">
        <v>0</v>
      </c>
      <c r="V4642">
        <v>0</v>
      </c>
      <c r="W4642">
        <v>0</v>
      </c>
      <c r="X4642">
        <v>115.89155022333568</v>
      </c>
      <c r="Y4642">
        <v>0</v>
      </c>
      <c r="Z4642">
        <v>0</v>
      </c>
      <c r="AA4642">
        <v>0</v>
      </c>
      <c r="AB4642">
        <v>23.609892168135509</v>
      </c>
      <c r="AC4642">
        <v>0</v>
      </c>
      <c r="AD4642">
        <v>0</v>
      </c>
      <c r="AE4642">
        <v>139.50144239147119</v>
      </c>
    </row>
    <row r="4643" spans="1:31" x14ac:dyDescent="0.25">
      <c r="A4643">
        <v>1635785</v>
      </c>
      <c r="B4643">
        <v>1</v>
      </c>
      <c r="C4643" t="s">
        <v>80</v>
      </c>
      <c r="D4643" t="s">
        <v>98</v>
      </c>
      <c r="E4643" t="s">
        <v>152</v>
      </c>
      <c r="F4643" t="s">
        <v>13412</v>
      </c>
      <c r="G4643" t="s">
        <v>154</v>
      </c>
      <c r="H4643" t="s">
        <v>149</v>
      </c>
      <c r="I4643" t="s">
        <v>135</v>
      </c>
      <c r="J4643" t="s">
        <v>136</v>
      </c>
      <c r="K4643" t="s">
        <v>137</v>
      </c>
      <c r="L4643" t="s">
        <v>13413</v>
      </c>
      <c r="M4643" t="s">
        <v>12867</v>
      </c>
      <c r="N4643">
        <v>2.7833333329999999</v>
      </c>
      <c r="O4643">
        <v>0</v>
      </c>
      <c r="P4643">
        <v>1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0.82615662046636451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0.82615662046636451</v>
      </c>
    </row>
    <row r="4644" spans="1:31" x14ac:dyDescent="0.25">
      <c r="A4644">
        <v>1635997</v>
      </c>
      <c r="B4644">
        <v>1</v>
      </c>
      <c r="C4644" t="s">
        <v>80</v>
      </c>
      <c r="D4644" t="s">
        <v>93</v>
      </c>
      <c r="E4644" t="s">
        <v>140</v>
      </c>
      <c r="F4644" t="s">
        <v>5972</v>
      </c>
      <c r="G4644" t="s">
        <v>161</v>
      </c>
      <c r="H4644" t="s">
        <v>134</v>
      </c>
      <c r="I4644" t="s">
        <v>191</v>
      </c>
      <c r="J4644" t="s">
        <v>136</v>
      </c>
      <c r="K4644" t="s">
        <v>137</v>
      </c>
      <c r="L4644" t="s">
        <v>13414</v>
      </c>
      <c r="M4644" t="s">
        <v>13415</v>
      </c>
      <c r="N4644">
        <v>1.9444444000000002E-2</v>
      </c>
      <c r="O4644">
        <v>0</v>
      </c>
      <c r="P4644">
        <v>192</v>
      </c>
      <c r="Q4644">
        <v>2</v>
      </c>
      <c r="R4644">
        <v>44</v>
      </c>
      <c r="S4644">
        <v>3</v>
      </c>
      <c r="T4644">
        <v>38</v>
      </c>
      <c r="U4644">
        <v>0</v>
      </c>
      <c r="V4644">
        <v>0</v>
      </c>
      <c r="W4644">
        <v>0</v>
      </c>
      <c r="X4644">
        <v>0.26206615715007781</v>
      </c>
      <c r="Y4644">
        <v>1.2014932722897224E-2</v>
      </c>
      <c r="Z4644">
        <v>0.12794330827395833</v>
      </c>
      <c r="AA4644">
        <v>0.37732319376111112</v>
      </c>
      <c r="AB4644">
        <v>0.16204358618439446</v>
      </c>
      <c r="AC4644">
        <v>0</v>
      </c>
      <c r="AD4644">
        <v>0</v>
      </c>
      <c r="AE4644">
        <v>0.94139117809243889</v>
      </c>
    </row>
    <row r="4645" spans="1:31" x14ac:dyDescent="0.25">
      <c r="A4645">
        <v>1636163</v>
      </c>
      <c r="B4645">
        <v>1</v>
      </c>
      <c r="C4645" t="s">
        <v>80</v>
      </c>
      <c r="D4645" t="s">
        <v>87</v>
      </c>
      <c r="E4645" t="s">
        <v>152</v>
      </c>
      <c r="F4645" t="s">
        <v>13416</v>
      </c>
      <c r="G4645" t="s">
        <v>154</v>
      </c>
      <c r="H4645" t="s">
        <v>149</v>
      </c>
      <c r="I4645" t="s">
        <v>135</v>
      </c>
      <c r="J4645" t="s">
        <v>136</v>
      </c>
      <c r="K4645" t="s">
        <v>137</v>
      </c>
      <c r="L4645" t="s">
        <v>13417</v>
      </c>
      <c r="M4645" t="s">
        <v>13418</v>
      </c>
      <c r="N4645">
        <v>1.1769444440000001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3.8168982273766394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3.8168982273766394</v>
      </c>
    </row>
    <row r="4646" spans="1:31" x14ac:dyDescent="0.25">
      <c r="A4646">
        <v>1635622</v>
      </c>
      <c r="B4646">
        <v>1</v>
      </c>
      <c r="C4646" t="s">
        <v>81</v>
      </c>
      <c r="D4646" t="s">
        <v>115</v>
      </c>
      <c r="E4646" t="s">
        <v>178</v>
      </c>
      <c r="F4646" t="s">
        <v>13419</v>
      </c>
      <c r="G4646" t="s">
        <v>227</v>
      </c>
      <c r="H4646" t="s">
        <v>149</v>
      </c>
      <c r="I4646" t="s">
        <v>135</v>
      </c>
      <c r="J4646" t="s">
        <v>136</v>
      </c>
      <c r="K4646" t="s">
        <v>137</v>
      </c>
      <c r="L4646" t="s">
        <v>13420</v>
      </c>
      <c r="M4646" t="s">
        <v>13421</v>
      </c>
      <c r="N4646">
        <v>9.4327777770000001</v>
      </c>
      <c r="O4646">
        <v>0</v>
      </c>
      <c r="P4646">
        <v>18</v>
      </c>
      <c r="Q4646">
        <v>0</v>
      </c>
      <c r="R4646">
        <v>1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4.7847482532002532</v>
      </c>
      <c r="Y4646">
        <v>0</v>
      </c>
      <c r="Z4646">
        <v>4.9011745330933328E-3</v>
      </c>
      <c r="AA4646">
        <v>0</v>
      </c>
      <c r="AB4646">
        <v>0</v>
      </c>
      <c r="AC4646">
        <v>0</v>
      </c>
      <c r="AD4646">
        <v>0</v>
      </c>
      <c r="AE4646">
        <v>4.7896494277333463</v>
      </c>
    </row>
    <row r="4647" spans="1:31" x14ac:dyDescent="0.25">
      <c r="A4647">
        <v>1635685</v>
      </c>
      <c r="B4647">
        <v>1</v>
      </c>
      <c r="C4647" t="s">
        <v>81</v>
      </c>
      <c r="D4647" t="s">
        <v>128</v>
      </c>
      <c r="E4647" t="s">
        <v>178</v>
      </c>
      <c r="F4647" t="s">
        <v>13422</v>
      </c>
      <c r="G4647" t="s">
        <v>187</v>
      </c>
      <c r="H4647" t="s">
        <v>149</v>
      </c>
      <c r="I4647" t="s">
        <v>135</v>
      </c>
      <c r="J4647" t="s">
        <v>136</v>
      </c>
      <c r="K4647" t="s">
        <v>137</v>
      </c>
      <c r="L4647" t="s">
        <v>13423</v>
      </c>
      <c r="M4647" t="s">
        <v>13424</v>
      </c>
      <c r="N4647">
        <v>3.0888888880000001</v>
      </c>
      <c r="O4647">
        <v>0</v>
      </c>
      <c r="P4647">
        <v>11</v>
      </c>
      <c r="Q4647">
        <v>0</v>
      </c>
      <c r="R4647">
        <v>1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1.2270652745136807</v>
      </c>
      <c r="Y4647">
        <v>0</v>
      </c>
      <c r="Z4647">
        <v>9.89094930463639E-2</v>
      </c>
      <c r="AA4647">
        <v>0</v>
      </c>
      <c r="AB4647">
        <v>0</v>
      </c>
      <c r="AC4647">
        <v>0</v>
      </c>
      <c r="AD4647">
        <v>0</v>
      </c>
      <c r="AE4647">
        <v>1.3259747675600446</v>
      </c>
    </row>
    <row r="4648" spans="1:31" x14ac:dyDescent="0.25">
      <c r="A4648">
        <v>1636183</v>
      </c>
      <c r="B4648">
        <v>1</v>
      </c>
      <c r="C4648" t="s">
        <v>80</v>
      </c>
      <c r="D4648" t="s">
        <v>99</v>
      </c>
      <c r="E4648" t="s">
        <v>152</v>
      </c>
      <c r="F4648" t="s">
        <v>13425</v>
      </c>
      <c r="G4648" t="s">
        <v>154</v>
      </c>
      <c r="H4648" t="s">
        <v>149</v>
      </c>
      <c r="I4648" t="s">
        <v>135</v>
      </c>
      <c r="J4648" t="s">
        <v>136</v>
      </c>
      <c r="K4648" t="s">
        <v>137</v>
      </c>
      <c r="L4648" t="s">
        <v>13426</v>
      </c>
      <c r="M4648" t="s">
        <v>13427</v>
      </c>
      <c r="N4648">
        <v>1.976111111</v>
      </c>
      <c r="O4648">
        <v>0</v>
      </c>
      <c r="P4648">
        <v>3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1.2887268929888549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1.2887268929888549</v>
      </c>
    </row>
    <row r="4649" spans="1:31" x14ac:dyDescent="0.25">
      <c r="A4649">
        <v>1635828</v>
      </c>
      <c r="B4649">
        <v>1</v>
      </c>
      <c r="C4649" t="s">
        <v>80</v>
      </c>
      <c r="D4649" t="s">
        <v>96</v>
      </c>
      <c r="E4649" t="s">
        <v>178</v>
      </c>
      <c r="F4649" t="s">
        <v>13428</v>
      </c>
      <c r="G4649" t="s">
        <v>172</v>
      </c>
      <c r="H4649" t="s">
        <v>149</v>
      </c>
      <c r="I4649" t="s">
        <v>135</v>
      </c>
      <c r="J4649" t="s">
        <v>136</v>
      </c>
      <c r="K4649" t="s">
        <v>137</v>
      </c>
      <c r="L4649" t="s">
        <v>13429</v>
      </c>
      <c r="M4649" t="s">
        <v>13430</v>
      </c>
      <c r="N4649">
        <v>2.2286111110000002</v>
      </c>
      <c r="O4649">
        <v>0</v>
      </c>
      <c r="P4649">
        <v>6</v>
      </c>
      <c r="Q4649">
        <v>0</v>
      </c>
      <c r="R4649">
        <v>0</v>
      </c>
      <c r="S4649">
        <v>0</v>
      </c>
      <c r="T4649">
        <v>4</v>
      </c>
      <c r="U4649">
        <v>0</v>
      </c>
      <c r="V4649">
        <v>0</v>
      </c>
      <c r="W4649">
        <v>0</v>
      </c>
      <c r="X4649">
        <v>7.156716625926216</v>
      </c>
      <c r="Y4649">
        <v>0</v>
      </c>
      <c r="Z4649">
        <v>0</v>
      </c>
      <c r="AA4649">
        <v>0</v>
      </c>
      <c r="AB4649">
        <v>2.709434727433008</v>
      </c>
      <c r="AC4649">
        <v>0</v>
      </c>
      <c r="AD4649">
        <v>0</v>
      </c>
      <c r="AE4649">
        <v>9.8661513533592249</v>
      </c>
    </row>
    <row r="4650" spans="1:31" x14ac:dyDescent="0.25">
      <c r="A4650">
        <v>1635579</v>
      </c>
      <c r="B4650">
        <v>1</v>
      </c>
      <c r="C4650" t="s">
        <v>81</v>
      </c>
      <c r="D4650" t="s">
        <v>115</v>
      </c>
      <c r="E4650" t="s">
        <v>178</v>
      </c>
      <c r="F4650" t="s">
        <v>13431</v>
      </c>
      <c r="G4650" t="s">
        <v>187</v>
      </c>
      <c r="H4650" t="s">
        <v>149</v>
      </c>
      <c r="I4650" t="s">
        <v>135</v>
      </c>
      <c r="J4650" t="s">
        <v>136</v>
      </c>
      <c r="K4650" t="s">
        <v>137</v>
      </c>
      <c r="L4650" t="s">
        <v>13432</v>
      </c>
      <c r="M4650" t="s">
        <v>13433</v>
      </c>
      <c r="N4650">
        <v>3.4333333330000002</v>
      </c>
      <c r="O4650">
        <v>0</v>
      </c>
      <c r="P4650">
        <v>34</v>
      </c>
      <c r="Q4650">
        <v>0</v>
      </c>
      <c r="R4650">
        <v>0</v>
      </c>
      <c r="S4650">
        <v>0</v>
      </c>
      <c r="T4650">
        <v>1</v>
      </c>
      <c r="U4650">
        <v>0</v>
      </c>
      <c r="V4650">
        <v>0</v>
      </c>
      <c r="W4650">
        <v>0</v>
      </c>
      <c r="X4650">
        <v>10.019273934804181</v>
      </c>
      <c r="Y4650">
        <v>0</v>
      </c>
      <c r="Z4650">
        <v>0</v>
      </c>
      <c r="AA4650">
        <v>0</v>
      </c>
      <c r="AB4650">
        <v>0.19340134129965</v>
      </c>
      <c r="AC4650">
        <v>0</v>
      </c>
      <c r="AD4650">
        <v>0</v>
      </c>
      <c r="AE4650">
        <v>10.21267527610383</v>
      </c>
    </row>
    <row r="4651" spans="1:31" x14ac:dyDescent="0.25">
      <c r="A4651">
        <v>1636077</v>
      </c>
      <c r="B4651">
        <v>1</v>
      </c>
      <c r="C4651" t="s">
        <v>80</v>
      </c>
      <c r="D4651" t="s">
        <v>92</v>
      </c>
      <c r="E4651" t="s">
        <v>178</v>
      </c>
      <c r="F4651" t="s">
        <v>13434</v>
      </c>
      <c r="G4651" t="s">
        <v>403</v>
      </c>
      <c r="H4651" t="s">
        <v>149</v>
      </c>
      <c r="I4651" t="s">
        <v>135</v>
      </c>
      <c r="J4651" t="s">
        <v>136</v>
      </c>
      <c r="K4651" t="s">
        <v>137</v>
      </c>
      <c r="L4651" t="s">
        <v>13435</v>
      </c>
      <c r="M4651" t="s">
        <v>13436</v>
      </c>
      <c r="N4651">
        <v>1.041111111</v>
      </c>
      <c r="O4651">
        <v>0</v>
      </c>
      <c r="P4651">
        <v>125</v>
      </c>
      <c r="Q4651">
        <v>0</v>
      </c>
      <c r="R4651">
        <v>0</v>
      </c>
      <c r="S4651">
        <v>0</v>
      </c>
      <c r="T4651">
        <v>11</v>
      </c>
      <c r="U4651">
        <v>0</v>
      </c>
      <c r="V4651">
        <v>0</v>
      </c>
      <c r="W4651">
        <v>0</v>
      </c>
      <c r="X4651">
        <v>22.314396031858973</v>
      </c>
      <c r="Y4651">
        <v>0</v>
      </c>
      <c r="Z4651">
        <v>0</v>
      </c>
      <c r="AA4651">
        <v>0</v>
      </c>
      <c r="AB4651">
        <v>16.317420203084485</v>
      </c>
      <c r="AC4651">
        <v>0</v>
      </c>
      <c r="AD4651">
        <v>0</v>
      </c>
      <c r="AE4651">
        <v>38.631816234943457</v>
      </c>
    </row>
    <row r="4652" spans="1:31" x14ac:dyDescent="0.25">
      <c r="A4652">
        <v>1636011</v>
      </c>
      <c r="B4652">
        <v>1</v>
      </c>
      <c r="C4652" t="s">
        <v>80</v>
      </c>
      <c r="D4652" t="s">
        <v>106</v>
      </c>
      <c r="E4652" t="s">
        <v>140</v>
      </c>
      <c r="F4652" t="s">
        <v>13437</v>
      </c>
      <c r="G4652" t="s">
        <v>161</v>
      </c>
      <c r="H4652" t="s">
        <v>134</v>
      </c>
      <c r="I4652" t="s">
        <v>135</v>
      </c>
      <c r="J4652" t="s">
        <v>136</v>
      </c>
      <c r="K4652" t="s">
        <v>137</v>
      </c>
      <c r="L4652" t="s">
        <v>13438</v>
      </c>
      <c r="M4652" t="s">
        <v>13439</v>
      </c>
      <c r="N4652">
        <v>1.2</v>
      </c>
      <c r="O4652">
        <v>5</v>
      </c>
      <c r="P4652">
        <v>10332</v>
      </c>
      <c r="Q4652">
        <v>0</v>
      </c>
      <c r="R4652">
        <v>15</v>
      </c>
      <c r="S4652">
        <v>20</v>
      </c>
      <c r="T4652">
        <v>2840</v>
      </c>
      <c r="U4652">
        <v>0</v>
      </c>
      <c r="V4652">
        <v>0</v>
      </c>
      <c r="W4652">
        <v>1.765910388411067</v>
      </c>
      <c r="X4652">
        <v>2804.45881693607</v>
      </c>
      <c r="Y4652">
        <v>0</v>
      </c>
      <c r="Z4652">
        <v>9.9823912383954028</v>
      </c>
      <c r="AA4652">
        <v>153.12286100115546</v>
      </c>
      <c r="AB4652">
        <v>2719.3321710594041</v>
      </c>
      <c r="AC4652">
        <v>0</v>
      </c>
      <c r="AD4652">
        <v>0</v>
      </c>
      <c r="AE4652">
        <v>5688.662150623436</v>
      </c>
    </row>
    <row r="4653" spans="1:31" x14ac:dyDescent="0.25">
      <c r="A4653">
        <v>1635679</v>
      </c>
      <c r="B4653">
        <v>1</v>
      </c>
      <c r="C4653" t="s">
        <v>80</v>
      </c>
      <c r="D4653" t="s">
        <v>84</v>
      </c>
      <c r="E4653" t="s">
        <v>152</v>
      </c>
      <c r="F4653" t="s">
        <v>13440</v>
      </c>
      <c r="G4653" t="s">
        <v>154</v>
      </c>
      <c r="H4653" t="s">
        <v>149</v>
      </c>
      <c r="I4653" t="s">
        <v>135</v>
      </c>
      <c r="J4653" t="s">
        <v>136</v>
      </c>
      <c r="K4653" t="s">
        <v>137</v>
      </c>
      <c r="L4653" t="s">
        <v>13441</v>
      </c>
      <c r="M4653" t="s">
        <v>13442</v>
      </c>
      <c r="N4653">
        <v>5.9672222220000002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0.12463073931913277</v>
      </c>
      <c r="AC4653">
        <v>0</v>
      </c>
      <c r="AD4653">
        <v>0</v>
      </c>
      <c r="AE4653">
        <v>0.12463073931913277</v>
      </c>
    </row>
    <row r="4654" spans="1:31" x14ac:dyDescent="0.25">
      <c r="A4654">
        <v>1635725</v>
      </c>
      <c r="B4654">
        <v>1</v>
      </c>
      <c r="C4654" t="s">
        <v>80</v>
      </c>
      <c r="D4654" t="s">
        <v>96</v>
      </c>
      <c r="E4654" t="s">
        <v>152</v>
      </c>
      <c r="F4654" t="s">
        <v>13443</v>
      </c>
      <c r="G4654" t="s">
        <v>507</v>
      </c>
      <c r="H4654" t="s">
        <v>149</v>
      </c>
      <c r="I4654" t="s">
        <v>135</v>
      </c>
      <c r="J4654" t="s">
        <v>136</v>
      </c>
      <c r="K4654" t="s">
        <v>137</v>
      </c>
      <c r="L4654" t="s">
        <v>13444</v>
      </c>
      <c r="M4654" t="s">
        <v>13445</v>
      </c>
      <c r="N4654">
        <v>9.0380555549999997</v>
      </c>
      <c r="O4654">
        <v>0</v>
      </c>
      <c r="P4654">
        <v>1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5.2639023406869319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5.2639023406869319</v>
      </c>
    </row>
    <row r="4655" spans="1:31" x14ac:dyDescent="0.25">
      <c r="A4655">
        <v>1636034</v>
      </c>
      <c r="B4655">
        <v>1</v>
      </c>
      <c r="C4655" t="s">
        <v>80</v>
      </c>
      <c r="D4655" t="s">
        <v>93</v>
      </c>
      <c r="E4655" t="s">
        <v>178</v>
      </c>
      <c r="F4655" t="s">
        <v>13446</v>
      </c>
      <c r="G4655" t="s">
        <v>227</v>
      </c>
      <c r="H4655" t="s">
        <v>149</v>
      </c>
      <c r="I4655" t="s">
        <v>135</v>
      </c>
      <c r="J4655" t="s">
        <v>136</v>
      </c>
      <c r="K4655" t="s">
        <v>137</v>
      </c>
      <c r="L4655" t="s">
        <v>13447</v>
      </c>
      <c r="M4655" t="s">
        <v>13448</v>
      </c>
      <c r="N4655">
        <v>2.093611111</v>
      </c>
      <c r="O4655">
        <v>0</v>
      </c>
      <c r="P4655">
        <v>5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0.5878149288761042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0.5878149288761042</v>
      </c>
    </row>
    <row r="4656" spans="1:31" x14ac:dyDescent="0.25">
      <c r="A4656">
        <v>1635702</v>
      </c>
      <c r="B4656">
        <v>1</v>
      </c>
      <c r="C4656" t="s">
        <v>80</v>
      </c>
      <c r="D4656" t="s">
        <v>105</v>
      </c>
      <c r="E4656" t="s">
        <v>178</v>
      </c>
      <c r="F4656" t="s">
        <v>13449</v>
      </c>
      <c r="G4656" t="s">
        <v>675</v>
      </c>
      <c r="H4656" t="s">
        <v>149</v>
      </c>
      <c r="I4656" t="s">
        <v>135</v>
      </c>
      <c r="J4656" t="s">
        <v>136</v>
      </c>
      <c r="K4656" t="s">
        <v>137</v>
      </c>
      <c r="L4656" t="s">
        <v>13450</v>
      </c>
      <c r="M4656" t="s">
        <v>13451</v>
      </c>
      <c r="N4656">
        <v>3.1033333330000001</v>
      </c>
      <c r="O4656">
        <v>0</v>
      </c>
      <c r="P4656">
        <v>42</v>
      </c>
      <c r="Q4656">
        <v>0</v>
      </c>
      <c r="R4656">
        <v>0</v>
      </c>
      <c r="S4656">
        <v>0</v>
      </c>
      <c r="T4656">
        <v>4</v>
      </c>
      <c r="U4656">
        <v>0</v>
      </c>
      <c r="V4656">
        <v>0</v>
      </c>
      <c r="W4656">
        <v>0</v>
      </c>
      <c r="X4656">
        <v>25.813665943159606</v>
      </c>
      <c r="Y4656">
        <v>0</v>
      </c>
      <c r="Z4656">
        <v>0</v>
      </c>
      <c r="AA4656">
        <v>0</v>
      </c>
      <c r="AB4656">
        <v>17.421497774796485</v>
      </c>
      <c r="AC4656">
        <v>0</v>
      </c>
      <c r="AD4656">
        <v>0</v>
      </c>
      <c r="AE4656">
        <v>43.235163717956091</v>
      </c>
    </row>
    <row r="4657" spans="1:31" x14ac:dyDescent="0.25">
      <c r="A4657">
        <v>1635865</v>
      </c>
      <c r="B4657">
        <v>1</v>
      </c>
      <c r="C4657" t="s">
        <v>80</v>
      </c>
      <c r="D4657" t="s">
        <v>108</v>
      </c>
      <c r="E4657" t="s">
        <v>204</v>
      </c>
      <c r="F4657" t="s">
        <v>11033</v>
      </c>
      <c r="G4657" t="s">
        <v>161</v>
      </c>
      <c r="H4657" t="s">
        <v>134</v>
      </c>
      <c r="I4657" t="s">
        <v>135</v>
      </c>
      <c r="J4657" t="s">
        <v>136</v>
      </c>
      <c r="K4657" t="s">
        <v>137</v>
      </c>
      <c r="L4657" t="s">
        <v>13452</v>
      </c>
      <c r="M4657" t="s">
        <v>13453</v>
      </c>
      <c r="N4657">
        <v>0.59888888799999995</v>
      </c>
      <c r="O4657">
        <v>0</v>
      </c>
      <c r="P4657">
        <v>673</v>
      </c>
      <c r="Q4657">
        <v>0</v>
      </c>
      <c r="R4657">
        <v>100</v>
      </c>
      <c r="S4657">
        <v>3</v>
      </c>
      <c r="T4657">
        <v>104</v>
      </c>
      <c r="U4657">
        <v>0</v>
      </c>
      <c r="V4657">
        <v>0</v>
      </c>
      <c r="W4657">
        <v>0</v>
      </c>
      <c r="X4657">
        <v>38.105644940022799</v>
      </c>
      <c r="Y4657">
        <v>0</v>
      </c>
      <c r="Z4657">
        <v>3.5720869966990825</v>
      </c>
      <c r="AA4657">
        <v>3.8463803588015932</v>
      </c>
      <c r="AB4657">
        <v>60.724957232502582</v>
      </c>
      <c r="AC4657">
        <v>0</v>
      </c>
      <c r="AD4657">
        <v>0</v>
      </c>
      <c r="AE4657">
        <v>106.24906952802607</v>
      </c>
    </row>
    <row r="4658" spans="1:31" x14ac:dyDescent="0.25">
      <c r="A4658">
        <v>1635602</v>
      </c>
      <c r="B4658">
        <v>1</v>
      </c>
      <c r="C4658" t="s">
        <v>80</v>
      </c>
      <c r="D4658" t="s">
        <v>105</v>
      </c>
      <c r="E4658" t="s">
        <v>178</v>
      </c>
      <c r="F4658" t="s">
        <v>12555</v>
      </c>
      <c r="G4658" t="s">
        <v>227</v>
      </c>
      <c r="H4658" t="s">
        <v>149</v>
      </c>
      <c r="I4658" t="s">
        <v>135</v>
      </c>
      <c r="J4658" t="s">
        <v>136</v>
      </c>
      <c r="K4658" t="s">
        <v>137</v>
      </c>
      <c r="L4658" t="s">
        <v>13454</v>
      </c>
      <c r="M4658" t="s">
        <v>13455</v>
      </c>
      <c r="N4658">
        <v>1.098055555</v>
      </c>
      <c r="O4658">
        <v>0</v>
      </c>
      <c r="P4658">
        <v>0</v>
      </c>
      <c r="Q4658">
        <v>0</v>
      </c>
      <c r="R4658">
        <v>0</v>
      </c>
      <c r="S4658">
        <v>0</v>
      </c>
      <c r="T4658">
        <v>2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1.7195344757808209</v>
      </c>
      <c r="AC4658">
        <v>0</v>
      </c>
      <c r="AD4658">
        <v>0</v>
      </c>
      <c r="AE4658">
        <v>1.7195344757808209</v>
      </c>
    </row>
    <row r="4659" spans="1:31" x14ac:dyDescent="0.25">
      <c r="A4659">
        <v>1635662</v>
      </c>
      <c r="B4659">
        <v>1</v>
      </c>
      <c r="C4659" t="s">
        <v>80</v>
      </c>
      <c r="D4659" t="s">
        <v>103</v>
      </c>
      <c r="E4659" t="s">
        <v>178</v>
      </c>
      <c r="F4659" t="s">
        <v>13456</v>
      </c>
      <c r="G4659" t="s">
        <v>227</v>
      </c>
      <c r="H4659" t="s">
        <v>149</v>
      </c>
      <c r="I4659" t="s">
        <v>135</v>
      </c>
      <c r="J4659" t="s">
        <v>136</v>
      </c>
      <c r="K4659" t="s">
        <v>137</v>
      </c>
      <c r="L4659" t="s">
        <v>13457</v>
      </c>
      <c r="M4659" t="s">
        <v>13458</v>
      </c>
      <c r="N4659">
        <v>1.9841666659999999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30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64.171793755114891</v>
      </c>
      <c r="AC4659">
        <v>0</v>
      </c>
      <c r="AD4659">
        <v>0</v>
      </c>
      <c r="AE4659">
        <v>64.171793755114891</v>
      </c>
    </row>
    <row r="4660" spans="1:31" x14ac:dyDescent="0.25">
      <c r="A4660">
        <v>1635556</v>
      </c>
      <c r="B4660">
        <v>1</v>
      </c>
      <c r="C4660" t="s">
        <v>80</v>
      </c>
      <c r="D4660" t="s">
        <v>105</v>
      </c>
      <c r="E4660" t="s">
        <v>362</v>
      </c>
      <c r="F4660" t="s">
        <v>12640</v>
      </c>
      <c r="G4660" t="s">
        <v>507</v>
      </c>
      <c r="H4660" t="s">
        <v>149</v>
      </c>
      <c r="I4660" t="s">
        <v>135</v>
      </c>
      <c r="J4660" t="s">
        <v>136</v>
      </c>
      <c r="K4660" t="s">
        <v>137</v>
      </c>
      <c r="L4660" t="s">
        <v>13459</v>
      </c>
      <c r="M4660" t="s">
        <v>13460</v>
      </c>
      <c r="N4660">
        <v>3.2719444439999998</v>
      </c>
      <c r="O4660">
        <v>0</v>
      </c>
      <c r="P4660">
        <v>126</v>
      </c>
      <c r="Q4660">
        <v>0</v>
      </c>
      <c r="R4660">
        <v>0</v>
      </c>
      <c r="S4660">
        <v>0</v>
      </c>
      <c r="T4660">
        <v>13</v>
      </c>
      <c r="U4660">
        <v>0</v>
      </c>
      <c r="V4660">
        <v>0</v>
      </c>
      <c r="W4660">
        <v>0</v>
      </c>
      <c r="X4660">
        <v>112.83737650709681</v>
      </c>
      <c r="Y4660">
        <v>0</v>
      </c>
      <c r="Z4660">
        <v>0</v>
      </c>
      <c r="AA4660">
        <v>0</v>
      </c>
      <c r="AB4660">
        <v>25.026725649356163</v>
      </c>
      <c r="AC4660">
        <v>0</v>
      </c>
      <c r="AD4660">
        <v>0</v>
      </c>
      <c r="AE4660">
        <v>137.86410215645296</v>
      </c>
    </row>
    <row r="4661" spans="1:31" x14ac:dyDescent="0.25">
      <c r="A4661">
        <v>1636157</v>
      </c>
      <c r="B4661">
        <v>1</v>
      </c>
      <c r="C4661" t="s">
        <v>80</v>
      </c>
      <c r="D4661" t="s">
        <v>100</v>
      </c>
      <c r="E4661" t="s">
        <v>152</v>
      </c>
      <c r="F4661" t="s">
        <v>13461</v>
      </c>
      <c r="G4661" t="s">
        <v>168</v>
      </c>
      <c r="H4661" t="s">
        <v>149</v>
      </c>
      <c r="I4661" t="s">
        <v>135</v>
      </c>
      <c r="J4661" t="s">
        <v>136</v>
      </c>
      <c r="K4661" t="s">
        <v>137</v>
      </c>
      <c r="L4661" t="s">
        <v>13462</v>
      </c>
      <c r="M4661" t="s">
        <v>13463</v>
      </c>
      <c r="N4661">
        <v>1.018333333</v>
      </c>
      <c r="O4661">
        <v>0</v>
      </c>
      <c r="P4661">
        <v>3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0.14245582224802497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0.14245582224802497</v>
      </c>
    </row>
    <row r="4662" spans="1:31" x14ac:dyDescent="0.25">
      <c r="A4662">
        <v>1635516</v>
      </c>
      <c r="B4662">
        <v>1</v>
      </c>
      <c r="C4662" t="s">
        <v>80</v>
      </c>
      <c r="D4662" t="s">
        <v>96</v>
      </c>
      <c r="E4662" t="s">
        <v>131</v>
      </c>
      <c r="F4662" t="s">
        <v>13464</v>
      </c>
      <c r="G4662" t="s">
        <v>161</v>
      </c>
      <c r="H4662" t="s">
        <v>134</v>
      </c>
      <c r="I4662" t="s">
        <v>135</v>
      </c>
      <c r="J4662" t="s">
        <v>136</v>
      </c>
      <c r="K4662" t="s">
        <v>137</v>
      </c>
      <c r="L4662" t="s">
        <v>13465</v>
      </c>
      <c r="M4662" t="s">
        <v>13466</v>
      </c>
      <c r="N4662">
        <v>1.270277777</v>
      </c>
      <c r="O4662">
        <v>0</v>
      </c>
      <c r="P4662">
        <v>2636</v>
      </c>
      <c r="Q4662">
        <v>1</v>
      </c>
      <c r="R4662">
        <v>9</v>
      </c>
      <c r="S4662">
        <v>3</v>
      </c>
      <c r="T4662">
        <v>208</v>
      </c>
      <c r="U4662">
        <v>0</v>
      </c>
      <c r="V4662">
        <v>0</v>
      </c>
      <c r="W4662">
        <v>0</v>
      </c>
      <c r="X4662">
        <v>998.88640523000743</v>
      </c>
      <c r="Y4662">
        <v>0.6546763951144039</v>
      </c>
      <c r="Z4662">
        <v>0.89629746316557124</v>
      </c>
      <c r="AA4662">
        <v>46.037816914748007</v>
      </c>
      <c r="AB4662">
        <v>196.81275810762233</v>
      </c>
      <c r="AC4662">
        <v>0</v>
      </c>
      <c r="AD4662">
        <v>0</v>
      </c>
      <c r="AE4662">
        <v>1243.2879541106577</v>
      </c>
    </row>
    <row r="4663" spans="1:31" x14ac:dyDescent="0.25">
      <c r="A4663">
        <v>1636203</v>
      </c>
      <c r="B4663">
        <v>1</v>
      </c>
      <c r="C4663" t="s">
        <v>80</v>
      </c>
      <c r="D4663" t="s">
        <v>83</v>
      </c>
      <c r="E4663" t="s">
        <v>131</v>
      </c>
      <c r="F4663" t="s">
        <v>13467</v>
      </c>
      <c r="G4663" t="s">
        <v>161</v>
      </c>
      <c r="H4663" t="s">
        <v>134</v>
      </c>
      <c r="I4663" t="s">
        <v>135</v>
      </c>
      <c r="J4663" t="s">
        <v>136</v>
      </c>
      <c r="K4663" t="s">
        <v>137</v>
      </c>
      <c r="L4663" t="s">
        <v>13468</v>
      </c>
      <c r="M4663" t="s">
        <v>13469</v>
      </c>
      <c r="N4663">
        <v>1.044166666</v>
      </c>
      <c r="O4663">
        <v>0</v>
      </c>
      <c r="P4663">
        <v>0</v>
      </c>
      <c r="Q4663">
        <v>1</v>
      </c>
      <c r="R4663">
        <v>0</v>
      </c>
      <c r="S4663">
        <v>29</v>
      </c>
      <c r="T4663">
        <v>20</v>
      </c>
      <c r="U4663">
        <v>8</v>
      </c>
      <c r="V4663">
        <v>0</v>
      </c>
      <c r="W4663">
        <v>0</v>
      </c>
      <c r="X4663">
        <v>0</v>
      </c>
      <c r="Y4663">
        <v>88.50236077997026</v>
      </c>
      <c r="Z4663">
        <v>0</v>
      </c>
      <c r="AA4663">
        <v>382.81097722731528</v>
      </c>
      <c r="AB4663">
        <v>49.292493635811681</v>
      </c>
      <c r="AC4663">
        <v>3572.078571638232</v>
      </c>
      <c r="AD4663">
        <v>0</v>
      </c>
      <c r="AE4663">
        <v>4092.6844032813292</v>
      </c>
    </row>
    <row r="4664" spans="1:31" x14ac:dyDescent="0.25">
      <c r="A4664">
        <v>1635808</v>
      </c>
      <c r="B4664">
        <v>1</v>
      </c>
      <c r="C4664" t="s">
        <v>80</v>
      </c>
      <c r="D4664" t="s">
        <v>100</v>
      </c>
      <c r="E4664" t="s">
        <v>178</v>
      </c>
      <c r="F4664" t="s">
        <v>13470</v>
      </c>
      <c r="G4664" t="s">
        <v>359</v>
      </c>
      <c r="H4664" t="s">
        <v>149</v>
      </c>
      <c r="I4664" t="s">
        <v>135</v>
      </c>
      <c r="J4664" t="s">
        <v>136</v>
      </c>
      <c r="K4664" t="s">
        <v>137</v>
      </c>
      <c r="L4664" t="s">
        <v>13471</v>
      </c>
      <c r="M4664" t="s">
        <v>13472</v>
      </c>
      <c r="N4664">
        <v>1.548333333</v>
      </c>
      <c r="O4664">
        <v>0</v>
      </c>
      <c r="P4664">
        <v>1</v>
      </c>
      <c r="Q4664">
        <v>0</v>
      </c>
      <c r="R4664">
        <v>0</v>
      </c>
      <c r="S4664">
        <v>0</v>
      </c>
      <c r="T4664">
        <v>1</v>
      </c>
      <c r="U4664">
        <v>0</v>
      </c>
      <c r="V4664">
        <v>0</v>
      </c>
      <c r="W4664">
        <v>0</v>
      </c>
      <c r="X4664">
        <v>3.5196663142399998E-2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3.5196663142399998E-2</v>
      </c>
    </row>
    <row r="4665" spans="1:31" x14ac:dyDescent="0.25">
      <c r="A4665">
        <v>1635596</v>
      </c>
      <c r="B4665">
        <v>1</v>
      </c>
      <c r="C4665" t="s">
        <v>81</v>
      </c>
      <c r="D4665" t="s">
        <v>120</v>
      </c>
      <c r="E4665" t="s">
        <v>146</v>
      </c>
      <c r="F4665" t="s">
        <v>657</v>
      </c>
      <c r="G4665" t="s">
        <v>148</v>
      </c>
      <c r="H4665" t="s">
        <v>149</v>
      </c>
      <c r="I4665" t="s">
        <v>135</v>
      </c>
      <c r="J4665" t="s">
        <v>136</v>
      </c>
      <c r="K4665" t="s">
        <v>143</v>
      </c>
      <c r="L4665" t="s">
        <v>13473</v>
      </c>
      <c r="M4665" t="s">
        <v>13474</v>
      </c>
      <c r="N4665">
        <v>7.4466305549999996</v>
      </c>
      <c r="O4665">
        <v>0</v>
      </c>
      <c r="P4665">
        <v>164</v>
      </c>
      <c r="Q4665">
        <v>0</v>
      </c>
      <c r="R4665">
        <v>7</v>
      </c>
      <c r="S4665">
        <v>0</v>
      </c>
      <c r="T4665">
        <v>10</v>
      </c>
      <c r="U4665">
        <v>0</v>
      </c>
      <c r="V4665">
        <v>0</v>
      </c>
      <c r="W4665">
        <v>0</v>
      </c>
      <c r="X4665">
        <v>272.63503024854793</v>
      </c>
      <c r="Y4665">
        <v>0</v>
      </c>
      <c r="Z4665">
        <v>0.12263051537923281</v>
      </c>
      <c r="AA4665">
        <v>0</v>
      </c>
      <c r="AB4665">
        <v>28.311781037949149</v>
      </c>
      <c r="AC4665">
        <v>0</v>
      </c>
      <c r="AD4665">
        <v>0</v>
      </c>
      <c r="AE4665">
        <v>301.06944180187634</v>
      </c>
    </row>
    <row r="4666" spans="1:31" x14ac:dyDescent="0.25">
      <c r="A4666">
        <v>1635762</v>
      </c>
      <c r="B4666">
        <v>1</v>
      </c>
      <c r="C4666" t="s">
        <v>81</v>
      </c>
      <c r="D4666" t="s">
        <v>127</v>
      </c>
      <c r="E4666" t="s">
        <v>152</v>
      </c>
      <c r="F4666" t="s">
        <v>13475</v>
      </c>
      <c r="G4666" t="s">
        <v>168</v>
      </c>
      <c r="H4666" t="s">
        <v>149</v>
      </c>
      <c r="I4666" t="s">
        <v>135</v>
      </c>
      <c r="J4666" t="s">
        <v>136</v>
      </c>
      <c r="K4666" t="s">
        <v>137</v>
      </c>
      <c r="L4666" t="s">
        <v>13476</v>
      </c>
      <c r="M4666" t="s">
        <v>13477</v>
      </c>
      <c r="N4666">
        <v>8.4455555550000003</v>
      </c>
      <c r="O4666">
        <v>0</v>
      </c>
      <c r="P4666">
        <v>10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20.217337650808744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20.217337650808744</v>
      </c>
    </row>
    <row r="4667" spans="1:31" x14ac:dyDescent="0.25">
      <c r="A4667">
        <v>1636094</v>
      </c>
      <c r="B4667">
        <v>1</v>
      </c>
      <c r="C4667" t="s">
        <v>80</v>
      </c>
      <c r="D4667" t="s">
        <v>92</v>
      </c>
      <c r="E4667" t="s">
        <v>178</v>
      </c>
      <c r="F4667" t="s">
        <v>13478</v>
      </c>
      <c r="G4667" t="s">
        <v>227</v>
      </c>
      <c r="H4667" t="s">
        <v>149</v>
      </c>
      <c r="I4667" t="s">
        <v>135</v>
      </c>
      <c r="J4667" t="s">
        <v>136</v>
      </c>
      <c r="K4667" t="s">
        <v>137</v>
      </c>
      <c r="L4667" t="s">
        <v>13479</v>
      </c>
      <c r="M4667" t="s">
        <v>13480</v>
      </c>
      <c r="N4667">
        <v>1.2411111109999999</v>
      </c>
      <c r="O4667">
        <v>0</v>
      </c>
      <c r="P4667">
        <v>20</v>
      </c>
      <c r="Q4667">
        <v>0</v>
      </c>
      <c r="R4667">
        <v>0</v>
      </c>
      <c r="S4667">
        <v>0</v>
      </c>
      <c r="T4667">
        <v>4</v>
      </c>
      <c r="U4667">
        <v>0</v>
      </c>
      <c r="V4667">
        <v>0</v>
      </c>
      <c r="W4667">
        <v>0</v>
      </c>
      <c r="X4667">
        <v>3.6419261072301046</v>
      </c>
      <c r="Y4667">
        <v>0</v>
      </c>
      <c r="Z4667">
        <v>0</v>
      </c>
      <c r="AA4667">
        <v>0</v>
      </c>
      <c r="AB4667">
        <v>0.27030459755534669</v>
      </c>
      <c r="AC4667">
        <v>0</v>
      </c>
      <c r="AD4667">
        <v>0</v>
      </c>
      <c r="AE4667">
        <v>3.9122307047854514</v>
      </c>
    </row>
    <row r="4668" spans="1:31" x14ac:dyDescent="0.25">
      <c r="A4668">
        <v>1635951</v>
      </c>
      <c r="B4668">
        <v>1</v>
      </c>
      <c r="C4668" t="s">
        <v>81</v>
      </c>
      <c r="D4668" t="s">
        <v>122</v>
      </c>
      <c r="E4668" t="s">
        <v>140</v>
      </c>
      <c r="F4668" t="s">
        <v>4386</v>
      </c>
      <c r="G4668" t="s">
        <v>161</v>
      </c>
      <c r="H4668" t="s">
        <v>134</v>
      </c>
      <c r="I4668" t="s">
        <v>135</v>
      </c>
      <c r="J4668" t="s">
        <v>136</v>
      </c>
      <c r="K4668" t="s">
        <v>137</v>
      </c>
      <c r="L4668" t="s">
        <v>13481</v>
      </c>
      <c r="M4668" t="s">
        <v>13482</v>
      </c>
      <c r="N4668">
        <v>2.9111111109999999</v>
      </c>
      <c r="O4668">
        <v>2</v>
      </c>
      <c r="P4668">
        <v>110</v>
      </c>
      <c r="Q4668">
        <v>11</v>
      </c>
      <c r="R4668">
        <v>0</v>
      </c>
      <c r="S4668">
        <v>7</v>
      </c>
      <c r="T4668">
        <v>3</v>
      </c>
      <c r="U4668">
        <v>2</v>
      </c>
      <c r="V4668">
        <v>0</v>
      </c>
      <c r="W4668">
        <v>0.98850174587100015</v>
      </c>
      <c r="X4668">
        <v>27.156585601517399</v>
      </c>
      <c r="Y4668">
        <v>24.048909579157087</v>
      </c>
      <c r="Z4668">
        <v>0</v>
      </c>
      <c r="AA4668">
        <v>234.86396817047662</v>
      </c>
      <c r="AB4668">
        <v>0.71977344987782221</v>
      </c>
      <c r="AC4668">
        <v>480.35746349248046</v>
      </c>
      <c r="AD4668">
        <v>0</v>
      </c>
      <c r="AE4668">
        <v>768.13520203938037</v>
      </c>
    </row>
    <row r="4669" spans="1:31" x14ac:dyDescent="0.25">
      <c r="A4669">
        <v>1636117</v>
      </c>
      <c r="B4669">
        <v>1</v>
      </c>
      <c r="C4669" t="s">
        <v>80</v>
      </c>
      <c r="D4669" t="s">
        <v>93</v>
      </c>
      <c r="E4669" t="s">
        <v>178</v>
      </c>
      <c r="F4669" t="s">
        <v>6260</v>
      </c>
      <c r="G4669" t="s">
        <v>227</v>
      </c>
      <c r="H4669" t="s">
        <v>149</v>
      </c>
      <c r="I4669" t="s">
        <v>135</v>
      </c>
      <c r="J4669" t="s">
        <v>136</v>
      </c>
      <c r="K4669" t="s">
        <v>137</v>
      </c>
      <c r="L4669" t="s">
        <v>13483</v>
      </c>
      <c r="M4669" t="s">
        <v>13484</v>
      </c>
      <c r="N4669">
        <v>1.9555555549999999</v>
      </c>
      <c r="O4669">
        <v>0</v>
      </c>
      <c r="P4669">
        <v>76</v>
      </c>
      <c r="Q4669">
        <v>0</v>
      </c>
      <c r="R4669">
        <v>0</v>
      </c>
      <c r="S4669">
        <v>0</v>
      </c>
      <c r="T4669">
        <v>20</v>
      </c>
      <c r="U4669">
        <v>0</v>
      </c>
      <c r="V4669">
        <v>0</v>
      </c>
      <c r="W4669">
        <v>0</v>
      </c>
      <c r="X4669">
        <v>50.023314539796907</v>
      </c>
      <c r="Y4669">
        <v>0</v>
      </c>
      <c r="Z4669">
        <v>0</v>
      </c>
      <c r="AA4669">
        <v>0</v>
      </c>
      <c r="AB4669">
        <v>35.773647631828801</v>
      </c>
      <c r="AC4669">
        <v>0</v>
      </c>
      <c r="AD4669">
        <v>0</v>
      </c>
      <c r="AE4669">
        <v>85.796962171625708</v>
      </c>
    </row>
    <row r="4670" spans="1:31" x14ac:dyDescent="0.25">
      <c r="A4670">
        <v>1635619</v>
      </c>
      <c r="B4670">
        <v>1</v>
      </c>
      <c r="C4670" t="s">
        <v>81</v>
      </c>
      <c r="D4670" t="s">
        <v>120</v>
      </c>
      <c r="E4670" t="s">
        <v>204</v>
      </c>
      <c r="F4670" t="s">
        <v>13485</v>
      </c>
      <c r="G4670" t="s">
        <v>148</v>
      </c>
      <c r="H4670" t="s">
        <v>134</v>
      </c>
      <c r="I4670" t="s">
        <v>135</v>
      </c>
      <c r="J4670" t="s">
        <v>136</v>
      </c>
      <c r="K4670" t="s">
        <v>143</v>
      </c>
      <c r="L4670" t="s">
        <v>13486</v>
      </c>
      <c r="M4670" t="s">
        <v>13487</v>
      </c>
      <c r="N4670">
        <v>2.6660572220000001</v>
      </c>
      <c r="O4670">
        <v>0</v>
      </c>
      <c r="P4670">
        <v>29</v>
      </c>
      <c r="Q4670">
        <v>0</v>
      </c>
      <c r="R4670">
        <v>6</v>
      </c>
      <c r="S4670">
        <v>1</v>
      </c>
      <c r="T4670">
        <v>9</v>
      </c>
      <c r="U4670">
        <v>0</v>
      </c>
      <c r="V4670">
        <v>0</v>
      </c>
      <c r="W4670">
        <v>0</v>
      </c>
      <c r="X4670">
        <v>11.377615900149115</v>
      </c>
      <c r="Y4670">
        <v>0</v>
      </c>
      <c r="Z4670">
        <v>2.726695282714529</v>
      </c>
      <c r="AA4670">
        <v>15.571016416726639</v>
      </c>
      <c r="AB4670">
        <v>31.398293600512744</v>
      </c>
      <c r="AC4670">
        <v>0</v>
      </c>
      <c r="AD4670">
        <v>0</v>
      </c>
      <c r="AE4670">
        <v>61.073621200103027</v>
      </c>
    </row>
    <row r="4671" spans="1:31" x14ac:dyDescent="0.25">
      <c r="A4671">
        <v>1635576</v>
      </c>
      <c r="B4671">
        <v>1</v>
      </c>
      <c r="C4671" t="s">
        <v>81</v>
      </c>
      <c r="D4671" t="s">
        <v>128</v>
      </c>
      <c r="E4671" t="s">
        <v>178</v>
      </c>
      <c r="F4671" t="s">
        <v>13488</v>
      </c>
      <c r="G4671" t="s">
        <v>148</v>
      </c>
      <c r="H4671" t="s">
        <v>149</v>
      </c>
      <c r="I4671" t="s">
        <v>135</v>
      </c>
      <c r="J4671" t="s">
        <v>136</v>
      </c>
      <c r="K4671" t="s">
        <v>143</v>
      </c>
      <c r="L4671" t="s">
        <v>13489</v>
      </c>
      <c r="M4671" t="s">
        <v>13490</v>
      </c>
      <c r="N4671">
        <v>7.994722222</v>
      </c>
      <c r="O4671">
        <v>0</v>
      </c>
      <c r="P4671">
        <v>112</v>
      </c>
      <c r="Q4671">
        <v>0</v>
      </c>
      <c r="R4671">
        <v>0</v>
      </c>
      <c r="S4671">
        <v>0</v>
      </c>
      <c r="T4671">
        <v>3</v>
      </c>
      <c r="U4671">
        <v>0</v>
      </c>
      <c r="V4671">
        <v>0</v>
      </c>
      <c r="W4671">
        <v>0</v>
      </c>
      <c r="X4671">
        <v>199.20157510656534</v>
      </c>
      <c r="Y4671">
        <v>0</v>
      </c>
      <c r="Z4671">
        <v>0</v>
      </c>
      <c r="AA4671">
        <v>0</v>
      </c>
      <c r="AB4671">
        <v>12.377899929199414</v>
      </c>
      <c r="AC4671">
        <v>0</v>
      </c>
      <c r="AD4671">
        <v>0</v>
      </c>
      <c r="AE4671">
        <v>211.57947503576474</v>
      </c>
    </row>
    <row r="4672" spans="1:31" x14ac:dyDescent="0.25">
      <c r="A4672">
        <v>1636017</v>
      </c>
      <c r="B4672">
        <v>1</v>
      </c>
      <c r="C4672" t="s">
        <v>80</v>
      </c>
      <c r="D4672" t="s">
        <v>92</v>
      </c>
      <c r="E4672" t="s">
        <v>152</v>
      </c>
      <c r="F4672" t="s">
        <v>13491</v>
      </c>
      <c r="G4672" t="s">
        <v>154</v>
      </c>
      <c r="H4672" t="s">
        <v>149</v>
      </c>
      <c r="I4672" t="s">
        <v>135</v>
      </c>
      <c r="J4672" t="s">
        <v>136</v>
      </c>
      <c r="K4672" t="s">
        <v>137</v>
      </c>
      <c r="L4672" t="s">
        <v>13492</v>
      </c>
      <c r="M4672" t="s">
        <v>13493</v>
      </c>
      <c r="N4672">
        <v>1.9455555550000001</v>
      </c>
      <c r="O4672">
        <v>0</v>
      </c>
      <c r="P4672">
        <v>1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3.4209562759566665E-2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3.4209562759566665E-2</v>
      </c>
    </row>
    <row r="4673" spans="1:31" x14ac:dyDescent="0.25">
      <c r="A4673">
        <v>1635496</v>
      </c>
      <c r="B4673">
        <v>1</v>
      </c>
      <c r="C4673" t="s">
        <v>80</v>
      </c>
      <c r="D4673" t="s">
        <v>89</v>
      </c>
      <c r="E4673" t="s">
        <v>152</v>
      </c>
      <c r="F4673" t="s">
        <v>13494</v>
      </c>
      <c r="G4673" t="s">
        <v>507</v>
      </c>
      <c r="H4673" t="s">
        <v>149</v>
      </c>
      <c r="I4673" t="s">
        <v>135</v>
      </c>
      <c r="J4673" t="s">
        <v>136</v>
      </c>
      <c r="K4673" t="s">
        <v>137</v>
      </c>
      <c r="L4673" t="s">
        <v>13495</v>
      </c>
      <c r="M4673" t="s">
        <v>13496</v>
      </c>
      <c r="N4673">
        <v>1.122777777</v>
      </c>
      <c r="O4673">
        <v>0</v>
      </c>
      <c r="P4673">
        <v>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4.4796658874709747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4.4796658874709747</v>
      </c>
    </row>
    <row r="4674" spans="1:31" x14ac:dyDescent="0.25">
      <c r="A4674">
        <v>1635639</v>
      </c>
      <c r="B4674">
        <v>1</v>
      </c>
      <c r="C4674" t="s">
        <v>81</v>
      </c>
      <c r="D4674" t="s">
        <v>127</v>
      </c>
      <c r="E4674" t="s">
        <v>131</v>
      </c>
      <c r="F4674" t="s">
        <v>13497</v>
      </c>
      <c r="G4674" t="s">
        <v>195</v>
      </c>
      <c r="H4674" t="s">
        <v>134</v>
      </c>
      <c r="I4674" t="s">
        <v>135</v>
      </c>
      <c r="J4674" t="s">
        <v>136</v>
      </c>
      <c r="K4674" t="s">
        <v>137</v>
      </c>
      <c r="L4674" t="s">
        <v>13498</v>
      </c>
      <c r="M4674" t="s">
        <v>13499</v>
      </c>
      <c r="N4674">
        <v>1.368055555</v>
      </c>
      <c r="O4674">
        <v>0</v>
      </c>
      <c r="P4674">
        <v>64</v>
      </c>
      <c r="Q4674">
        <v>0</v>
      </c>
      <c r="R4674">
        <v>17</v>
      </c>
      <c r="S4674">
        <v>0</v>
      </c>
      <c r="T4674">
        <v>5</v>
      </c>
      <c r="U4674">
        <v>0</v>
      </c>
      <c r="V4674">
        <v>0</v>
      </c>
      <c r="W4674">
        <v>0</v>
      </c>
      <c r="X4674">
        <v>14.948912817770401</v>
      </c>
      <c r="Y4674">
        <v>0</v>
      </c>
      <c r="Z4674">
        <v>9.1097958735682507</v>
      </c>
      <c r="AA4674">
        <v>0</v>
      </c>
      <c r="AB4674">
        <v>1.1713923982211889</v>
      </c>
      <c r="AC4674">
        <v>0</v>
      </c>
      <c r="AD4674">
        <v>0</v>
      </c>
      <c r="AE4674">
        <v>25.230101089559842</v>
      </c>
    </row>
    <row r="4675" spans="1:31" x14ac:dyDescent="0.25">
      <c r="A4675">
        <v>1635682</v>
      </c>
      <c r="B4675">
        <v>1</v>
      </c>
      <c r="C4675" t="s">
        <v>80</v>
      </c>
      <c r="D4675" t="s">
        <v>94</v>
      </c>
      <c r="E4675" t="s">
        <v>131</v>
      </c>
      <c r="F4675" t="s">
        <v>13500</v>
      </c>
      <c r="G4675" t="s">
        <v>148</v>
      </c>
      <c r="H4675" t="s">
        <v>134</v>
      </c>
      <c r="I4675" t="s">
        <v>135</v>
      </c>
      <c r="J4675" t="s">
        <v>136</v>
      </c>
      <c r="K4675" t="s">
        <v>143</v>
      </c>
      <c r="L4675" t="s">
        <v>13501</v>
      </c>
      <c r="M4675" t="s">
        <v>13502</v>
      </c>
      <c r="N4675">
        <v>3.2327777769999999</v>
      </c>
      <c r="O4675">
        <v>0</v>
      </c>
      <c r="P4675">
        <v>755</v>
      </c>
      <c r="Q4675">
        <v>0</v>
      </c>
      <c r="R4675">
        <v>0</v>
      </c>
      <c r="S4675">
        <v>0</v>
      </c>
      <c r="T4675">
        <v>62</v>
      </c>
      <c r="U4675">
        <v>0</v>
      </c>
      <c r="V4675">
        <v>0</v>
      </c>
      <c r="W4675">
        <v>0</v>
      </c>
      <c r="X4675">
        <v>608.59704247338186</v>
      </c>
      <c r="Y4675">
        <v>0</v>
      </c>
      <c r="Z4675">
        <v>0</v>
      </c>
      <c r="AA4675">
        <v>0</v>
      </c>
      <c r="AB4675">
        <v>240.53616440623557</v>
      </c>
      <c r="AC4675">
        <v>0</v>
      </c>
      <c r="AD4675">
        <v>0</v>
      </c>
      <c r="AE4675">
        <v>849.13320687961743</v>
      </c>
    </row>
    <row r="4676" spans="1:31" x14ac:dyDescent="0.25">
      <c r="A4676">
        <v>1635931</v>
      </c>
      <c r="B4676">
        <v>1</v>
      </c>
      <c r="C4676" t="s">
        <v>80</v>
      </c>
      <c r="D4676" t="s">
        <v>105</v>
      </c>
      <c r="E4676" t="s">
        <v>152</v>
      </c>
      <c r="F4676" t="s">
        <v>13503</v>
      </c>
      <c r="G4676" t="s">
        <v>154</v>
      </c>
      <c r="H4676" t="s">
        <v>149</v>
      </c>
      <c r="I4676" t="s">
        <v>135</v>
      </c>
      <c r="J4676" t="s">
        <v>136</v>
      </c>
      <c r="K4676" t="s">
        <v>137</v>
      </c>
      <c r="L4676" t="s">
        <v>13504</v>
      </c>
      <c r="M4676" t="s">
        <v>13505</v>
      </c>
      <c r="N4676">
        <v>2.131388888</v>
      </c>
      <c r="O4676">
        <v>0</v>
      </c>
      <c r="P4676">
        <v>1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0.54683804949240011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0.54683804949240011</v>
      </c>
    </row>
    <row r="4677" spans="1:31" x14ac:dyDescent="0.25">
      <c r="A4677">
        <v>1636074</v>
      </c>
      <c r="B4677">
        <v>1</v>
      </c>
      <c r="C4677" t="s">
        <v>80</v>
      </c>
      <c r="D4677" t="s">
        <v>96</v>
      </c>
      <c r="E4677" t="s">
        <v>152</v>
      </c>
      <c r="F4677" t="s">
        <v>13506</v>
      </c>
      <c r="G4677" t="s">
        <v>168</v>
      </c>
      <c r="H4677" t="s">
        <v>149</v>
      </c>
      <c r="I4677" t="s">
        <v>135</v>
      </c>
      <c r="J4677" t="s">
        <v>136</v>
      </c>
      <c r="K4677" t="s">
        <v>137</v>
      </c>
      <c r="L4677" t="s">
        <v>13507</v>
      </c>
      <c r="M4677" t="s">
        <v>13508</v>
      </c>
      <c r="N4677">
        <v>8.6997222220000001</v>
      </c>
      <c r="O4677">
        <v>0</v>
      </c>
      <c r="P4677">
        <v>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0.70677284579335009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0.70677284579335009</v>
      </c>
    </row>
    <row r="4678" spans="1:31" x14ac:dyDescent="0.25">
      <c r="A4678">
        <v>1635533</v>
      </c>
      <c r="B4678">
        <v>1</v>
      </c>
      <c r="C4678" t="s">
        <v>81</v>
      </c>
      <c r="D4678" t="s">
        <v>112</v>
      </c>
      <c r="E4678" t="s">
        <v>204</v>
      </c>
      <c r="F4678" t="s">
        <v>13509</v>
      </c>
      <c r="G4678" t="s">
        <v>161</v>
      </c>
      <c r="H4678" t="s">
        <v>134</v>
      </c>
      <c r="I4678" t="s">
        <v>135</v>
      </c>
      <c r="J4678" t="s">
        <v>136</v>
      </c>
      <c r="K4678" t="s">
        <v>137</v>
      </c>
      <c r="L4678" t="s">
        <v>13510</v>
      </c>
      <c r="M4678" t="s">
        <v>13511</v>
      </c>
      <c r="N4678">
        <v>0.91305555500000002</v>
      </c>
      <c r="O4678">
        <v>0</v>
      </c>
      <c r="P4678">
        <v>1062</v>
      </c>
      <c r="Q4678">
        <v>23</v>
      </c>
      <c r="R4678">
        <v>202</v>
      </c>
      <c r="S4678">
        <v>18</v>
      </c>
      <c r="T4678">
        <v>61</v>
      </c>
      <c r="U4678">
        <v>1</v>
      </c>
      <c r="V4678">
        <v>0</v>
      </c>
      <c r="W4678">
        <v>0</v>
      </c>
      <c r="X4678">
        <v>94.987204855895101</v>
      </c>
      <c r="Y4678">
        <v>140.05617288821693</v>
      </c>
      <c r="Z4678">
        <v>12.089903078738603</v>
      </c>
      <c r="AA4678">
        <v>93.565919739814902</v>
      </c>
      <c r="AB4678">
        <v>16.232211114412152</v>
      </c>
      <c r="AC4678">
        <v>54.75097105459006</v>
      </c>
      <c r="AD4678">
        <v>0</v>
      </c>
      <c r="AE4678">
        <v>411.68238273166781</v>
      </c>
    </row>
    <row r="4679" spans="1:31" x14ac:dyDescent="0.25">
      <c r="A4679">
        <v>1635539</v>
      </c>
      <c r="B4679">
        <v>1</v>
      </c>
      <c r="C4679" t="s">
        <v>80</v>
      </c>
      <c r="D4679" t="s">
        <v>94</v>
      </c>
      <c r="E4679" t="s">
        <v>362</v>
      </c>
      <c r="F4679" t="s">
        <v>13255</v>
      </c>
      <c r="G4679" t="s">
        <v>180</v>
      </c>
      <c r="H4679" t="s">
        <v>149</v>
      </c>
      <c r="I4679" t="s">
        <v>135</v>
      </c>
      <c r="J4679" t="s">
        <v>136</v>
      </c>
      <c r="K4679" t="s">
        <v>137</v>
      </c>
      <c r="L4679" t="s">
        <v>13512</v>
      </c>
      <c r="M4679" t="s">
        <v>13513</v>
      </c>
      <c r="N4679">
        <v>9.3558333329999996</v>
      </c>
      <c r="O4679">
        <v>0</v>
      </c>
      <c r="P4679">
        <v>10</v>
      </c>
      <c r="Q4679">
        <v>0</v>
      </c>
      <c r="R4679">
        <v>0</v>
      </c>
      <c r="S4679">
        <v>0</v>
      </c>
      <c r="T4679">
        <v>1</v>
      </c>
      <c r="U4679">
        <v>0</v>
      </c>
      <c r="V4679">
        <v>0</v>
      </c>
      <c r="W4679">
        <v>0</v>
      </c>
      <c r="X4679">
        <v>33.180515823456126</v>
      </c>
      <c r="Y4679">
        <v>0</v>
      </c>
      <c r="Z4679">
        <v>0</v>
      </c>
      <c r="AA4679">
        <v>0</v>
      </c>
      <c r="AB4679">
        <v>0.77155959695111243</v>
      </c>
      <c r="AC4679">
        <v>0</v>
      </c>
      <c r="AD4679">
        <v>0</v>
      </c>
      <c r="AE4679">
        <v>33.95207542040724</v>
      </c>
    </row>
    <row r="4680" spans="1:31" x14ac:dyDescent="0.25">
      <c r="A4680">
        <v>1635782</v>
      </c>
      <c r="B4680">
        <v>1</v>
      </c>
      <c r="C4680" t="s">
        <v>80</v>
      </c>
      <c r="D4680" t="s">
        <v>87</v>
      </c>
      <c r="E4680" t="s">
        <v>152</v>
      </c>
      <c r="F4680" t="s">
        <v>13514</v>
      </c>
      <c r="G4680" t="s">
        <v>154</v>
      </c>
      <c r="H4680" t="s">
        <v>149</v>
      </c>
      <c r="I4680" t="s">
        <v>135</v>
      </c>
      <c r="J4680" t="s">
        <v>136</v>
      </c>
      <c r="K4680" t="s">
        <v>137</v>
      </c>
      <c r="L4680" t="s">
        <v>13515</v>
      </c>
      <c r="M4680" t="s">
        <v>13516</v>
      </c>
      <c r="N4680">
        <v>2.4308333329999998</v>
      </c>
      <c r="O4680">
        <v>0</v>
      </c>
      <c r="P4680">
        <v>9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6.3901484201374057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6.3901484201374057</v>
      </c>
    </row>
    <row r="4681" spans="1:31" x14ac:dyDescent="0.25">
      <c r="A4681">
        <v>1635831</v>
      </c>
      <c r="B4681">
        <v>1</v>
      </c>
      <c r="C4681" t="s">
        <v>80</v>
      </c>
      <c r="D4681" t="s">
        <v>90</v>
      </c>
      <c r="E4681" t="s">
        <v>152</v>
      </c>
      <c r="F4681" t="s">
        <v>13517</v>
      </c>
      <c r="G4681" t="s">
        <v>154</v>
      </c>
      <c r="H4681" t="s">
        <v>149</v>
      </c>
      <c r="I4681" t="s">
        <v>135</v>
      </c>
      <c r="J4681" t="s">
        <v>136</v>
      </c>
      <c r="K4681" t="s">
        <v>137</v>
      </c>
      <c r="L4681" t="s">
        <v>13518</v>
      </c>
      <c r="M4681" t="s">
        <v>13519</v>
      </c>
      <c r="N4681">
        <v>3.0213888880000002</v>
      </c>
      <c r="O4681">
        <v>0</v>
      </c>
      <c r="P4681">
        <v>1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1.8001307777345732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1.8001307777345732</v>
      </c>
    </row>
    <row r="4682" spans="1:31" x14ac:dyDescent="0.25">
      <c r="A4682">
        <v>1636106</v>
      </c>
      <c r="B4682">
        <v>1</v>
      </c>
      <c r="C4682" t="s">
        <v>81</v>
      </c>
      <c r="D4682" t="s">
        <v>115</v>
      </c>
      <c r="E4682" t="s">
        <v>178</v>
      </c>
      <c r="F4682" t="s">
        <v>13520</v>
      </c>
      <c r="G4682" t="s">
        <v>227</v>
      </c>
      <c r="H4682" t="s">
        <v>149</v>
      </c>
      <c r="I4682" t="s">
        <v>135</v>
      </c>
      <c r="J4682" t="s">
        <v>136</v>
      </c>
      <c r="K4682" t="s">
        <v>137</v>
      </c>
      <c r="L4682" t="s">
        <v>13521</v>
      </c>
      <c r="M4682" t="s">
        <v>13522</v>
      </c>
      <c r="N4682">
        <v>2.67</v>
      </c>
      <c r="O4682">
        <v>0</v>
      </c>
      <c r="P4682">
        <v>9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0.37092399642719559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0.37092399642719559</v>
      </c>
    </row>
    <row r="4683" spans="1:31" x14ac:dyDescent="0.25">
      <c r="A4683">
        <v>1635728</v>
      </c>
      <c r="B4683">
        <v>1</v>
      </c>
      <c r="C4683" t="s">
        <v>80</v>
      </c>
      <c r="D4683" t="s">
        <v>101</v>
      </c>
      <c r="E4683" t="s">
        <v>146</v>
      </c>
      <c r="F4683" t="s">
        <v>13523</v>
      </c>
      <c r="G4683" t="s">
        <v>235</v>
      </c>
      <c r="H4683" t="s">
        <v>149</v>
      </c>
      <c r="I4683" t="s">
        <v>135</v>
      </c>
      <c r="J4683" t="s">
        <v>136</v>
      </c>
      <c r="K4683" t="s">
        <v>137</v>
      </c>
      <c r="L4683" t="s">
        <v>13524</v>
      </c>
      <c r="M4683" t="s">
        <v>13525</v>
      </c>
      <c r="N4683">
        <v>2.0916666660000001</v>
      </c>
      <c r="O4683">
        <v>0</v>
      </c>
      <c r="P4683">
        <v>316</v>
      </c>
      <c r="Q4683">
        <v>0</v>
      </c>
      <c r="R4683">
        <v>1</v>
      </c>
      <c r="S4683">
        <v>0</v>
      </c>
      <c r="T4683">
        <v>71</v>
      </c>
      <c r="U4683">
        <v>0</v>
      </c>
      <c r="V4683">
        <v>0</v>
      </c>
      <c r="W4683">
        <v>0</v>
      </c>
      <c r="X4683">
        <v>231.98290960272044</v>
      </c>
      <c r="Y4683">
        <v>0</v>
      </c>
      <c r="Z4683">
        <v>0.16349764869354169</v>
      </c>
      <c r="AA4683">
        <v>0</v>
      </c>
      <c r="AB4683">
        <v>224.29824634566657</v>
      </c>
      <c r="AC4683">
        <v>0</v>
      </c>
      <c r="AD4683">
        <v>0</v>
      </c>
      <c r="AE4683">
        <v>456.44465359708056</v>
      </c>
    </row>
    <row r="4684" spans="1:31" x14ac:dyDescent="0.25">
      <c r="A4684">
        <v>1636083</v>
      </c>
      <c r="B4684">
        <v>1</v>
      </c>
      <c r="C4684" t="s">
        <v>80</v>
      </c>
      <c r="D4684" t="s">
        <v>102</v>
      </c>
      <c r="E4684" t="s">
        <v>152</v>
      </c>
      <c r="F4684" t="s">
        <v>13526</v>
      </c>
      <c r="G4684" t="s">
        <v>154</v>
      </c>
      <c r="H4684" t="s">
        <v>149</v>
      </c>
      <c r="I4684" t="s">
        <v>135</v>
      </c>
      <c r="J4684" t="s">
        <v>136</v>
      </c>
      <c r="K4684" t="s">
        <v>137</v>
      </c>
      <c r="L4684" t="s">
        <v>13527</v>
      </c>
      <c r="M4684" t="s">
        <v>13528</v>
      </c>
      <c r="N4684">
        <v>3.426111111</v>
      </c>
      <c r="O4684">
        <v>0</v>
      </c>
      <c r="P4684">
        <v>1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0.65213525699374675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0.65213525699374675</v>
      </c>
    </row>
    <row r="4685" spans="1:31" x14ac:dyDescent="0.25">
      <c r="A4685">
        <v>1635937</v>
      </c>
      <c r="B4685">
        <v>1</v>
      </c>
      <c r="C4685" t="s">
        <v>80</v>
      </c>
      <c r="D4685" t="s">
        <v>92</v>
      </c>
      <c r="E4685" t="s">
        <v>152</v>
      </c>
      <c r="F4685" t="s">
        <v>13529</v>
      </c>
      <c r="G4685" t="s">
        <v>154</v>
      </c>
      <c r="H4685" t="s">
        <v>149</v>
      </c>
      <c r="I4685" t="s">
        <v>135</v>
      </c>
      <c r="J4685" t="s">
        <v>136</v>
      </c>
      <c r="K4685" t="s">
        <v>137</v>
      </c>
      <c r="L4685" t="s">
        <v>13530</v>
      </c>
      <c r="M4685" t="s">
        <v>13531</v>
      </c>
      <c r="N4685">
        <v>2.6477777769999999</v>
      </c>
      <c r="O4685">
        <v>0</v>
      </c>
      <c r="P4685">
        <v>1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0.86337337651565016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0.86337337651565016</v>
      </c>
    </row>
    <row r="4686" spans="1:31" x14ac:dyDescent="0.25">
      <c r="A4686">
        <v>1635920</v>
      </c>
      <c r="B4686">
        <v>1</v>
      </c>
      <c r="C4686" t="s">
        <v>81</v>
      </c>
      <c r="D4686" t="s">
        <v>127</v>
      </c>
      <c r="E4686" t="s">
        <v>140</v>
      </c>
      <c r="F4686" t="s">
        <v>13532</v>
      </c>
      <c r="G4686" t="s">
        <v>161</v>
      </c>
      <c r="H4686" t="s">
        <v>134</v>
      </c>
      <c r="I4686" t="s">
        <v>135</v>
      </c>
      <c r="J4686" t="s">
        <v>136</v>
      </c>
      <c r="K4686" t="s">
        <v>137</v>
      </c>
      <c r="L4686" t="s">
        <v>13533</v>
      </c>
      <c r="M4686" t="s">
        <v>13534</v>
      </c>
      <c r="N4686">
        <v>0.36138888800000002</v>
      </c>
      <c r="O4686">
        <v>0</v>
      </c>
      <c r="P4686">
        <v>0</v>
      </c>
      <c r="Q4686">
        <v>0</v>
      </c>
      <c r="R4686">
        <v>0</v>
      </c>
      <c r="S4686">
        <v>2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1053.5966443365746</v>
      </c>
      <c r="AB4686">
        <v>0</v>
      </c>
      <c r="AC4686">
        <v>0</v>
      </c>
      <c r="AD4686">
        <v>0</v>
      </c>
      <c r="AE4686">
        <v>1053.5966443365746</v>
      </c>
    </row>
    <row r="4687" spans="1:31" x14ac:dyDescent="0.25">
      <c r="A4687">
        <v>1636146</v>
      </c>
      <c r="B4687">
        <v>1</v>
      </c>
      <c r="C4687" t="s">
        <v>81</v>
      </c>
      <c r="D4687" t="s">
        <v>128</v>
      </c>
      <c r="E4687" t="s">
        <v>152</v>
      </c>
      <c r="F4687" t="s">
        <v>13535</v>
      </c>
      <c r="G4687" t="s">
        <v>154</v>
      </c>
      <c r="H4687" t="s">
        <v>149</v>
      </c>
      <c r="I4687" t="s">
        <v>135</v>
      </c>
      <c r="J4687" t="s">
        <v>136</v>
      </c>
      <c r="K4687" t="s">
        <v>137</v>
      </c>
      <c r="L4687" t="s">
        <v>13536</v>
      </c>
      <c r="M4687" t="s">
        <v>13537</v>
      </c>
      <c r="N4687">
        <v>1.379444444</v>
      </c>
      <c r="O4687">
        <v>0</v>
      </c>
      <c r="P4687">
        <v>1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0.47511956371215003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0.47511956371215003</v>
      </c>
    </row>
    <row r="4688" spans="1:31" x14ac:dyDescent="0.25">
      <c r="A4688">
        <v>1635565</v>
      </c>
      <c r="B4688">
        <v>1</v>
      </c>
      <c r="C4688" t="s">
        <v>80</v>
      </c>
      <c r="D4688" t="s">
        <v>89</v>
      </c>
      <c r="E4688" t="s">
        <v>152</v>
      </c>
      <c r="F4688" t="s">
        <v>13538</v>
      </c>
      <c r="G4688" t="s">
        <v>168</v>
      </c>
      <c r="H4688" t="s">
        <v>149</v>
      </c>
      <c r="I4688" t="s">
        <v>135</v>
      </c>
      <c r="J4688" t="s">
        <v>136</v>
      </c>
      <c r="K4688" t="s">
        <v>137</v>
      </c>
      <c r="L4688" t="s">
        <v>13539</v>
      </c>
      <c r="M4688" t="s">
        <v>13540</v>
      </c>
      <c r="N4688">
        <v>8.1466666659999998</v>
      </c>
      <c r="O4688">
        <v>0</v>
      </c>
      <c r="P4688">
        <v>1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16.43333199788837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16.43333199788837</v>
      </c>
    </row>
    <row r="4689" spans="1:31" x14ac:dyDescent="0.25">
      <c r="A4689">
        <v>1635651</v>
      </c>
      <c r="B4689">
        <v>1</v>
      </c>
      <c r="C4689" t="s">
        <v>80</v>
      </c>
      <c r="D4689" t="s">
        <v>98</v>
      </c>
      <c r="E4689" t="s">
        <v>152</v>
      </c>
      <c r="F4689" t="s">
        <v>13541</v>
      </c>
      <c r="G4689" t="s">
        <v>154</v>
      </c>
      <c r="H4689" t="s">
        <v>149</v>
      </c>
      <c r="I4689" t="s">
        <v>135</v>
      </c>
      <c r="J4689" t="s">
        <v>136</v>
      </c>
      <c r="K4689" t="s">
        <v>137</v>
      </c>
      <c r="L4689" t="s">
        <v>13542</v>
      </c>
      <c r="M4689" t="s">
        <v>13543</v>
      </c>
      <c r="N4689">
        <v>2.0611111110000002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1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2.9922746771866666E-3</v>
      </c>
      <c r="AC4689">
        <v>0</v>
      </c>
      <c r="AD4689">
        <v>0</v>
      </c>
      <c r="AE4689">
        <v>2.9922746771866666E-3</v>
      </c>
    </row>
    <row r="4690" spans="1:31" x14ac:dyDescent="0.25">
      <c r="A4690">
        <v>1635505</v>
      </c>
      <c r="B4690">
        <v>1</v>
      </c>
      <c r="C4690" t="s">
        <v>81</v>
      </c>
      <c r="D4690" t="s">
        <v>118</v>
      </c>
      <c r="E4690" t="s">
        <v>146</v>
      </c>
      <c r="F4690" t="s">
        <v>13544</v>
      </c>
      <c r="G4690" t="s">
        <v>288</v>
      </c>
      <c r="H4690" t="s">
        <v>149</v>
      </c>
      <c r="I4690" t="s">
        <v>135</v>
      </c>
      <c r="J4690" t="s">
        <v>136</v>
      </c>
      <c r="K4690" t="s">
        <v>137</v>
      </c>
      <c r="L4690" t="s">
        <v>13545</v>
      </c>
      <c r="M4690" t="s">
        <v>13546</v>
      </c>
      <c r="N4690">
        <v>1.166111111</v>
      </c>
      <c r="O4690">
        <v>0</v>
      </c>
      <c r="P4690">
        <v>428</v>
      </c>
      <c r="Q4690">
        <v>0</v>
      </c>
      <c r="R4690">
        <v>32</v>
      </c>
      <c r="S4690">
        <v>0</v>
      </c>
      <c r="T4690">
        <v>37</v>
      </c>
      <c r="U4690">
        <v>0</v>
      </c>
      <c r="V4690">
        <v>0</v>
      </c>
      <c r="W4690">
        <v>0</v>
      </c>
      <c r="X4690">
        <v>123.53445800296502</v>
      </c>
      <c r="Y4690">
        <v>0</v>
      </c>
      <c r="Z4690">
        <v>4.1379258135155403</v>
      </c>
      <c r="AA4690">
        <v>0</v>
      </c>
      <c r="AB4690">
        <v>16.053624171523236</v>
      </c>
      <c r="AC4690">
        <v>0</v>
      </c>
      <c r="AD4690">
        <v>0</v>
      </c>
      <c r="AE4690">
        <v>143.7260079880038</v>
      </c>
    </row>
    <row r="4691" spans="1:31" x14ac:dyDescent="0.25">
      <c r="A4691">
        <v>1635711</v>
      </c>
      <c r="B4691">
        <v>1</v>
      </c>
      <c r="C4691" t="s">
        <v>81</v>
      </c>
      <c r="D4691" t="s">
        <v>112</v>
      </c>
      <c r="E4691" t="s">
        <v>152</v>
      </c>
      <c r="F4691" t="s">
        <v>13547</v>
      </c>
      <c r="G4691" t="s">
        <v>154</v>
      </c>
      <c r="H4691" t="s">
        <v>149</v>
      </c>
      <c r="I4691" t="s">
        <v>135</v>
      </c>
      <c r="J4691" t="s">
        <v>136</v>
      </c>
      <c r="K4691" t="s">
        <v>137</v>
      </c>
      <c r="L4691" t="s">
        <v>13548</v>
      </c>
      <c r="M4691" t="s">
        <v>13549</v>
      </c>
      <c r="N4691">
        <v>5.1063888879999997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0.20709993371979421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0.20709993371979421</v>
      </c>
    </row>
    <row r="4692" spans="1:31" x14ac:dyDescent="0.25">
      <c r="A4692">
        <v>1635665</v>
      </c>
      <c r="B4692">
        <v>1</v>
      </c>
      <c r="C4692" t="s">
        <v>81</v>
      </c>
      <c r="D4692" t="s">
        <v>112</v>
      </c>
      <c r="E4692" t="s">
        <v>140</v>
      </c>
      <c r="F4692" t="s">
        <v>1435</v>
      </c>
      <c r="G4692" t="s">
        <v>161</v>
      </c>
      <c r="H4692" t="s">
        <v>134</v>
      </c>
      <c r="I4692" t="s">
        <v>135</v>
      </c>
      <c r="J4692" t="s">
        <v>136</v>
      </c>
      <c r="K4692" t="s">
        <v>137</v>
      </c>
      <c r="L4692" t="s">
        <v>13550</v>
      </c>
      <c r="M4692" t="s">
        <v>13551</v>
      </c>
      <c r="N4692">
        <v>0.15472222199999999</v>
      </c>
      <c r="O4692">
        <v>2</v>
      </c>
      <c r="P4692">
        <v>375</v>
      </c>
      <c r="Q4692">
        <v>176</v>
      </c>
      <c r="R4692">
        <v>501</v>
      </c>
      <c r="S4692">
        <v>16</v>
      </c>
      <c r="T4692">
        <v>43</v>
      </c>
      <c r="U4692">
        <v>10</v>
      </c>
      <c r="V4692">
        <v>2</v>
      </c>
      <c r="W4692">
        <v>5.196525828502223E-3</v>
      </c>
      <c r="X4692">
        <v>10.739856646476271</v>
      </c>
      <c r="Y4692">
        <v>13.33492624486569</v>
      </c>
      <c r="Z4692">
        <v>8.481950196760522</v>
      </c>
      <c r="AA4692">
        <v>9.6234136820736218</v>
      </c>
      <c r="AB4692">
        <v>11.521898197880443</v>
      </c>
      <c r="AC4692">
        <v>119.52399178848999</v>
      </c>
      <c r="AD4692">
        <v>5.6486482386039896</v>
      </c>
      <c r="AE4692">
        <v>178.87988152097904</v>
      </c>
    </row>
    <row r="4693" spans="1:31" x14ac:dyDescent="0.25">
      <c r="A4693">
        <v>1636046</v>
      </c>
      <c r="B4693">
        <v>1</v>
      </c>
      <c r="C4693" t="s">
        <v>80</v>
      </c>
      <c r="D4693" t="s">
        <v>96</v>
      </c>
      <c r="E4693" t="s">
        <v>362</v>
      </c>
      <c r="F4693" t="s">
        <v>13552</v>
      </c>
      <c r="G4693" t="s">
        <v>180</v>
      </c>
      <c r="H4693" t="s">
        <v>149</v>
      </c>
      <c r="I4693" t="s">
        <v>135</v>
      </c>
      <c r="J4693" t="s">
        <v>136</v>
      </c>
      <c r="K4693" t="s">
        <v>137</v>
      </c>
      <c r="L4693" t="s">
        <v>12738</v>
      </c>
      <c r="M4693" t="s">
        <v>13553</v>
      </c>
      <c r="N4693">
        <v>1.241666666</v>
      </c>
      <c r="O4693">
        <v>0</v>
      </c>
      <c r="P4693">
        <v>61</v>
      </c>
      <c r="Q4693">
        <v>0</v>
      </c>
      <c r="R4693">
        <v>0</v>
      </c>
      <c r="S4693">
        <v>0</v>
      </c>
      <c r="T4693">
        <v>2</v>
      </c>
      <c r="U4693">
        <v>0</v>
      </c>
      <c r="V4693">
        <v>0</v>
      </c>
      <c r="W4693">
        <v>0</v>
      </c>
      <c r="X4693">
        <v>35.450271661311653</v>
      </c>
      <c r="Y4693">
        <v>0</v>
      </c>
      <c r="Z4693">
        <v>0</v>
      </c>
      <c r="AA4693">
        <v>0</v>
      </c>
      <c r="AB4693">
        <v>0.95909508728602488</v>
      </c>
      <c r="AC4693">
        <v>0</v>
      </c>
      <c r="AD4693">
        <v>0</v>
      </c>
      <c r="AE4693">
        <v>36.409366748597677</v>
      </c>
    </row>
    <row r="4694" spans="1:31" x14ac:dyDescent="0.25">
      <c r="A4694">
        <v>1635522</v>
      </c>
      <c r="B4694">
        <v>1</v>
      </c>
      <c r="C4694" t="s">
        <v>80</v>
      </c>
      <c r="D4694" t="s">
        <v>82</v>
      </c>
      <c r="E4694" t="s">
        <v>178</v>
      </c>
      <c r="F4694" t="s">
        <v>13554</v>
      </c>
      <c r="G4694" t="s">
        <v>227</v>
      </c>
      <c r="H4694" t="s">
        <v>149</v>
      </c>
      <c r="I4694" t="s">
        <v>135</v>
      </c>
      <c r="J4694" t="s">
        <v>136</v>
      </c>
      <c r="K4694" t="s">
        <v>137</v>
      </c>
      <c r="L4694" t="s">
        <v>13555</v>
      </c>
      <c r="M4694" t="s">
        <v>13556</v>
      </c>
      <c r="N4694">
        <v>1.6477777769999999</v>
      </c>
      <c r="O4694">
        <v>0</v>
      </c>
      <c r="P4694">
        <v>124</v>
      </c>
      <c r="Q4694">
        <v>0</v>
      </c>
      <c r="R4694">
        <v>0</v>
      </c>
      <c r="S4694">
        <v>0</v>
      </c>
      <c r="T4694">
        <v>10</v>
      </c>
      <c r="U4694">
        <v>0</v>
      </c>
      <c r="V4694">
        <v>0</v>
      </c>
      <c r="W4694">
        <v>0</v>
      </c>
      <c r="X4694">
        <v>89.555667823686761</v>
      </c>
      <c r="Y4694">
        <v>0</v>
      </c>
      <c r="Z4694">
        <v>0</v>
      </c>
      <c r="AA4694">
        <v>0</v>
      </c>
      <c r="AB4694">
        <v>5.4096497960954268</v>
      </c>
      <c r="AC4694">
        <v>0</v>
      </c>
      <c r="AD4694">
        <v>0</v>
      </c>
      <c r="AE4694">
        <v>94.965317619782184</v>
      </c>
    </row>
    <row r="4695" spans="1:31" x14ac:dyDescent="0.25">
      <c r="A4695">
        <v>1635671</v>
      </c>
      <c r="B4695">
        <v>1</v>
      </c>
      <c r="C4695" t="s">
        <v>80</v>
      </c>
      <c r="D4695" t="s">
        <v>101</v>
      </c>
      <c r="E4695" t="s">
        <v>178</v>
      </c>
      <c r="F4695" t="s">
        <v>13557</v>
      </c>
      <c r="G4695" t="s">
        <v>403</v>
      </c>
      <c r="H4695" t="s">
        <v>149</v>
      </c>
      <c r="I4695" t="s">
        <v>135</v>
      </c>
      <c r="J4695" t="s">
        <v>136</v>
      </c>
      <c r="K4695" t="s">
        <v>137</v>
      </c>
      <c r="L4695" t="s">
        <v>13558</v>
      </c>
      <c r="M4695" t="s">
        <v>13559</v>
      </c>
      <c r="N4695">
        <v>2.3144444439999998</v>
      </c>
      <c r="O4695">
        <v>0</v>
      </c>
      <c r="P4695">
        <v>85</v>
      </c>
      <c r="Q4695">
        <v>0</v>
      </c>
      <c r="R4695">
        <v>0</v>
      </c>
      <c r="S4695">
        <v>0</v>
      </c>
      <c r="T4695">
        <v>1</v>
      </c>
      <c r="U4695">
        <v>0</v>
      </c>
      <c r="V4695">
        <v>0</v>
      </c>
      <c r="W4695">
        <v>0</v>
      </c>
      <c r="X4695">
        <v>64.173511324761677</v>
      </c>
      <c r="Y4695">
        <v>0</v>
      </c>
      <c r="Z4695">
        <v>0</v>
      </c>
      <c r="AA4695">
        <v>0</v>
      </c>
      <c r="AB4695">
        <v>0.42116805834420001</v>
      </c>
      <c r="AC4695">
        <v>0</v>
      </c>
      <c r="AD4695">
        <v>0</v>
      </c>
      <c r="AE4695">
        <v>64.59467938310587</v>
      </c>
    </row>
    <row r="4696" spans="1:31" x14ac:dyDescent="0.25">
      <c r="A4696">
        <v>1635499</v>
      </c>
      <c r="B4696">
        <v>1</v>
      </c>
      <c r="C4696" t="s">
        <v>80</v>
      </c>
      <c r="D4696" t="s">
        <v>87</v>
      </c>
      <c r="E4696" t="s">
        <v>362</v>
      </c>
      <c r="F4696" t="s">
        <v>12558</v>
      </c>
      <c r="G4696" t="s">
        <v>227</v>
      </c>
      <c r="H4696" t="s">
        <v>149</v>
      </c>
      <c r="I4696" t="s">
        <v>135</v>
      </c>
      <c r="J4696" t="s">
        <v>136</v>
      </c>
      <c r="K4696" t="s">
        <v>137</v>
      </c>
      <c r="L4696" t="s">
        <v>13560</v>
      </c>
      <c r="M4696" t="s">
        <v>13561</v>
      </c>
      <c r="N4696">
        <v>0.83472222200000001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5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16.819874070585445</v>
      </c>
      <c r="AC4696">
        <v>0</v>
      </c>
      <c r="AD4696">
        <v>0</v>
      </c>
      <c r="AE4696">
        <v>16.819874070585445</v>
      </c>
    </row>
    <row r="4697" spans="1:31" x14ac:dyDescent="0.25">
      <c r="A4697">
        <v>1635983</v>
      </c>
      <c r="B4697">
        <v>1</v>
      </c>
      <c r="C4697" t="s">
        <v>81</v>
      </c>
      <c r="D4697" t="s">
        <v>115</v>
      </c>
      <c r="E4697" t="s">
        <v>131</v>
      </c>
      <c r="F4697" t="s">
        <v>13562</v>
      </c>
      <c r="G4697" t="s">
        <v>195</v>
      </c>
      <c r="H4697" t="s">
        <v>134</v>
      </c>
      <c r="I4697" t="s">
        <v>135</v>
      </c>
      <c r="J4697" t="s">
        <v>136</v>
      </c>
      <c r="K4697" t="s">
        <v>137</v>
      </c>
      <c r="L4697" t="s">
        <v>13563</v>
      </c>
      <c r="M4697" t="s">
        <v>13564</v>
      </c>
      <c r="N4697">
        <v>0.95750000000000002</v>
      </c>
      <c r="O4697">
        <v>0</v>
      </c>
      <c r="P4697">
        <v>948</v>
      </c>
      <c r="Q4697">
        <v>2</v>
      </c>
      <c r="R4697">
        <v>125</v>
      </c>
      <c r="S4697">
        <v>5</v>
      </c>
      <c r="T4697">
        <v>64</v>
      </c>
      <c r="U4697">
        <v>0</v>
      </c>
      <c r="V4697">
        <v>0</v>
      </c>
      <c r="W4697">
        <v>0</v>
      </c>
      <c r="X4697">
        <v>65.99707815749197</v>
      </c>
      <c r="Y4697">
        <v>0.80403377726883551</v>
      </c>
      <c r="Z4697">
        <v>17.31208343401897</v>
      </c>
      <c r="AA4697">
        <v>27.248210568876665</v>
      </c>
      <c r="AB4697">
        <v>13.30670167610881</v>
      </c>
      <c r="AC4697">
        <v>0</v>
      </c>
      <c r="AD4697">
        <v>0</v>
      </c>
      <c r="AE4697">
        <v>124.66810761376527</v>
      </c>
    </row>
    <row r="4698" spans="1:31" x14ac:dyDescent="0.25">
      <c r="A4698">
        <v>1635628</v>
      </c>
      <c r="B4698">
        <v>1</v>
      </c>
      <c r="C4698" t="s">
        <v>80</v>
      </c>
      <c r="D4698" t="s">
        <v>106</v>
      </c>
      <c r="E4698" t="s">
        <v>178</v>
      </c>
      <c r="F4698" t="s">
        <v>13565</v>
      </c>
      <c r="G4698" t="s">
        <v>227</v>
      </c>
      <c r="H4698" t="s">
        <v>149</v>
      </c>
      <c r="I4698" t="s">
        <v>135</v>
      </c>
      <c r="J4698" t="s">
        <v>136</v>
      </c>
      <c r="K4698" t="s">
        <v>137</v>
      </c>
      <c r="L4698" t="s">
        <v>13566</v>
      </c>
      <c r="M4698" t="s">
        <v>13567</v>
      </c>
      <c r="N4698">
        <v>1.0447222220000001</v>
      </c>
      <c r="O4698">
        <v>0</v>
      </c>
      <c r="P4698">
        <v>0</v>
      </c>
      <c r="Q4698">
        <v>0</v>
      </c>
      <c r="R4698">
        <v>6</v>
      </c>
      <c r="S4698">
        <v>0</v>
      </c>
      <c r="T4698">
        <v>2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1.2963100443595654</v>
      </c>
      <c r="AA4698">
        <v>0</v>
      </c>
      <c r="AB4698">
        <v>0</v>
      </c>
      <c r="AC4698">
        <v>0</v>
      </c>
      <c r="AD4698">
        <v>0</v>
      </c>
      <c r="AE4698">
        <v>1.2963100443595654</v>
      </c>
    </row>
    <row r="4699" spans="1:31" x14ac:dyDescent="0.25">
      <c r="A4699">
        <v>1635542</v>
      </c>
      <c r="B4699">
        <v>1</v>
      </c>
      <c r="C4699" t="s">
        <v>80</v>
      </c>
      <c r="D4699" t="s">
        <v>98</v>
      </c>
      <c r="E4699" t="s">
        <v>131</v>
      </c>
      <c r="F4699" t="s">
        <v>13568</v>
      </c>
      <c r="G4699" t="s">
        <v>195</v>
      </c>
      <c r="H4699" t="s">
        <v>134</v>
      </c>
      <c r="I4699" t="s">
        <v>135</v>
      </c>
      <c r="J4699" t="s">
        <v>136</v>
      </c>
      <c r="K4699" t="s">
        <v>137</v>
      </c>
      <c r="L4699" t="s">
        <v>13569</v>
      </c>
      <c r="M4699" t="s">
        <v>13570</v>
      </c>
      <c r="N4699">
        <v>1.297222222</v>
      </c>
      <c r="O4699">
        <v>0</v>
      </c>
      <c r="P4699">
        <v>83</v>
      </c>
      <c r="Q4699">
        <v>0</v>
      </c>
      <c r="R4699">
        <v>1</v>
      </c>
      <c r="S4699">
        <v>0</v>
      </c>
      <c r="T4699">
        <v>102</v>
      </c>
      <c r="U4699">
        <v>0</v>
      </c>
      <c r="V4699">
        <v>0</v>
      </c>
      <c r="W4699">
        <v>0</v>
      </c>
      <c r="X4699">
        <v>49.842037380551815</v>
      </c>
      <c r="Y4699">
        <v>0</v>
      </c>
      <c r="Z4699">
        <v>0.2335357707508722</v>
      </c>
      <c r="AA4699">
        <v>0</v>
      </c>
      <c r="AB4699">
        <v>107.64253370685694</v>
      </c>
      <c r="AC4699">
        <v>0</v>
      </c>
      <c r="AD4699">
        <v>0</v>
      </c>
      <c r="AE4699">
        <v>157.71810685815962</v>
      </c>
    </row>
    <row r="4700" spans="1:31" x14ac:dyDescent="0.25">
      <c r="A4700">
        <v>1636169</v>
      </c>
      <c r="B4700">
        <v>1</v>
      </c>
      <c r="C4700" t="s">
        <v>81</v>
      </c>
      <c r="D4700" t="s">
        <v>128</v>
      </c>
      <c r="E4700" t="s">
        <v>152</v>
      </c>
      <c r="F4700" t="s">
        <v>13571</v>
      </c>
      <c r="G4700" t="s">
        <v>507</v>
      </c>
      <c r="H4700" t="s">
        <v>149</v>
      </c>
      <c r="I4700" t="s">
        <v>135</v>
      </c>
      <c r="J4700" t="s">
        <v>136</v>
      </c>
      <c r="K4700" t="s">
        <v>137</v>
      </c>
      <c r="L4700" t="s">
        <v>13572</v>
      </c>
      <c r="M4700" t="s">
        <v>13573</v>
      </c>
      <c r="N4700">
        <v>4.3736111109999998</v>
      </c>
      <c r="O4700">
        <v>0</v>
      </c>
      <c r="P4700">
        <v>11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11.308352383363566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11.308352383363566</v>
      </c>
    </row>
    <row r="4701" spans="1:31" x14ac:dyDescent="0.25">
      <c r="A4701">
        <v>1635734</v>
      </c>
      <c r="B4701">
        <v>1</v>
      </c>
      <c r="C4701" t="s">
        <v>80</v>
      </c>
      <c r="D4701" t="s">
        <v>108</v>
      </c>
      <c r="E4701" t="s">
        <v>178</v>
      </c>
      <c r="F4701" t="s">
        <v>13574</v>
      </c>
      <c r="G4701" t="s">
        <v>187</v>
      </c>
      <c r="H4701" t="s">
        <v>149</v>
      </c>
      <c r="I4701" t="s">
        <v>135</v>
      </c>
      <c r="J4701" t="s">
        <v>136</v>
      </c>
      <c r="K4701" t="s">
        <v>137</v>
      </c>
      <c r="L4701" t="s">
        <v>13575</v>
      </c>
      <c r="M4701" t="s">
        <v>13576</v>
      </c>
      <c r="N4701">
        <v>2.1119444440000001</v>
      </c>
      <c r="O4701">
        <v>0</v>
      </c>
      <c r="P4701">
        <v>9</v>
      </c>
      <c r="Q4701">
        <v>0</v>
      </c>
      <c r="R4701">
        <v>9</v>
      </c>
      <c r="S4701">
        <v>0</v>
      </c>
      <c r="T4701">
        <v>1</v>
      </c>
      <c r="U4701">
        <v>0</v>
      </c>
      <c r="V4701">
        <v>0</v>
      </c>
      <c r="W4701">
        <v>0</v>
      </c>
      <c r="X4701">
        <v>1.4148422893521959</v>
      </c>
      <c r="Y4701">
        <v>0</v>
      </c>
      <c r="Z4701">
        <v>0.84864310829350009</v>
      </c>
      <c r="AA4701">
        <v>0</v>
      </c>
      <c r="AB4701">
        <v>0.51682149626207774</v>
      </c>
      <c r="AC4701">
        <v>0</v>
      </c>
      <c r="AD4701">
        <v>0</v>
      </c>
      <c r="AE4701">
        <v>2.780306893907774</v>
      </c>
    </row>
    <row r="4702" spans="1:31" x14ac:dyDescent="0.25">
      <c r="A4702">
        <v>1635963</v>
      </c>
      <c r="B4702">
        <v>1</v>
      </c>
      <c r="C4702" t="s">
        <v>80</v>
      </c>
      <c r="D4702" t="s">
        <v>100</v>
      </c>
      <c r="E4702" t="s">
        <v>152</v>
      </c>
      <c r="F4702" t="s">
        <v>13577</v>
      </c>
      <c r="G4702" t="s">
        <v>154</v>
      </c>
      <c r="H4702" t="s">
        <v>149</v>
      </c>
      <c r="I4702" t="s">
        <v>135</v>
      </c>
      <c r="J4702" t="s">
        <v>136</v>
      </c>
      <c r="K4702" t="s">
        <v>137</v>
      </c>
      <c r="L4702" t="s">
        <v>13578</v>
      </c>
      <c r="M4702" t="s">
        <v>13579</v>
      </c>
      <c r="N4702">
        <v>0.67722222200000004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4.6199354269977781E-2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4.6199354269977781E-2</v>
      </c>
    </row>
    <row r="4703" spans="1:31" x14ac:dyDescent="0.25">
      <c r="A4703">
        <v>1635771</v>
      </c>
      <c r="B4703">
        <v>1</v>
      </c>
      <c r="C4703" t="s">
        <v>80</v>
      </c>
      <c r="D4703" t="s">
        <v>105</v>
      </c>
      <c r="E4703" t="s">
        <v>642</v>
      </c>
      <c r="F4703" t="s">
        <v>13050</v>
      </c>
      <c r="G4703" t="s">
        <v>161</v>
      </c>
      <c r="H4703" t="s">
        <v>134</v>
      </c>
      <c r="I4703" t="s">
        <v>135</v>
      </c>
      <c r="J4703" t="s">
        <v>136</v>
      </c>
      <c r="K4703" t="s">
        <v>137</v>
      </c>
      <c r="L4703" t="s">
        <v>13580</v>
      </c>
      <c r="M4703" t="s">
        <v>13581</v>
      </c>
      <c r="N4703">
        <v>0.47722222199999997</v>
      </c>
      <c r="O4703">
        <v>2</v>
      </c>
      <c r="P4703">
        <v>4943</v>
      </c>
      <c r="Q4703">
        <v>8</v>
      </c>
      <c r="R4703">
        <v>11</v>
      </c>
      <c r="S4703">
        <v>29</v>
      </c>
      <c r="T4703">
        <v>357</v>
      </c>
      <c r="U4703">
        <v>10</v>
      </c>
      <c r="V4703">
        <v>12</v>
      </c>
      <c r="W4703">
        <v>0.1311154197288</v>
      </c>
      <c r="X4703">
        <v>616.29224275886668</v>
      </c>
      <c r="Y4703">
        <v>29.066692053632654</v>
      </c>
      <c r="Z4703">
        <v>0.91386140206801003</v>
      </c>
      <c r="AA4703">
        <v>249.83187738928007</v>
      </c>
      <c r="AB4703">
        <v>261.56849627911635</v>
      </c>
      <c r="AC4703">
        <v>1259.2323912597028</v>
      </c>
      <c r="AD4703">
        <v>248.34231887093901</v>
      </c>
      <c r="AE4703">
        <v>2665.3789954333342</v>
      </c>
    </row>
    <row r="4704" spans="1:31" x14ac:dyDescent="0.25">
      <c r="A4704">
        <v>1636109</v>
      </c>
      <c r="B4704">
        <v>1</v>
      </c>
      <c r="C4704" t="s">
        <v>80</v>
      </c>
      <c r="D4704" t="s">
        <v>84</v>
      </c>
      <c r="E4704" t="s">
        <v>152</v>
      </c>
      <c r="F4704" t="s">
        <v>13582</v>
      </c>
      <c r="G4704" t="s">
        <v>507</v>
      </c>
      <c r="H4704" t="s">
        <v>149</v>
      </c>
      <c r="I4704" t="s">
        <v>135</v>
      </c>
      <c r="J4704" t="s">
        <v>136</v>
      </c>
      <c r="K4704" t="s">
        <v>137</v>
      </c>
      <c r="L4704" t="s">
        <v>13583</v>
      </c>
      <c r="M4704" t="s">
        <v>13584</v>
      </c>
      <c r="N4704">
        <v>0.63249999999999995</v>
      </c>
      <c r="O4704">
        <v>0</v>
      </c>
      <c r="P4704">
        <v>1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0.16869709010958833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0.16869709010958833</v>
      </c>
    </row>
    <row r="4705" spans="1:31" x14ac:dyDescent="0.25">
      <c r="A4705">
        <v>1635748</v>
      </c>
      <c r="B4705">
        <v>1</v>
      </c>
      <c r="C4705" t="s">
        <v>80</v>
      </c>
      <c r="D4705" t="s">
        <v>82</v>
      </c>
      <c r="E4705" t="s">
        <v>152</v>
      </c>
      <c r="F4705" t="s">
        <v>13585</v>
      </c>
      <c r="G4705" t="s">
        <v>154</v>
      </c>
      <c r="H4705" t="s">
        <v>149</v>
      </c>
      <c r="I4705" t="s">
        <v>135</v>
      </c>
      <c r="J4705" t="s">
        <v>136</v>
      </c>
      <c r="K4705" t="s">
        <v>137</v>
      </c>
      <c r="L4705" t="s">
        <v>13586</v>
      </c>
      <c r="M4705" t="s">
        <v>13587</v>
      </c>
      <c r="N4705">
        <v>2.8725000000000001</v>
      </c>
      <c r="O4705">
        <v>0</v>
      </c>
      <c r="P4705">
        <v>3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3.1953190058921837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3.1953190058921837</v>
      </c>
    </row>
    <row r="4706" spans="1:31" x14ac:dyDescent="0.25">
      <c r="A4706">
        <v>1636086</v>
      </c>
      <c r="B4706">
        <v>1</v>
      </c>
      <c r="C4706" t="s">
        <v>81</v>
      </c>
      <c r="D4706" t="s">
        <v>123</v>
      </c>
      <c r="E4706" t="s">
        <v>152</v>
      </c>
      <c r="F4706" t="s">
        <v>13588</v>
      </c>
      <c r="G4706" t="s">
        <v>154</v>
      </c>
      <c r="H4706" t="s">
        <v>149</v>
      </c>
      <c r="I4706" t="s">
        <v>135</v>
      </c>
      <c r="J4706" t="s">
        <v>136</v>
      </c>
      <c r="K4706" t="s">
        <v>137</v>
      </c>
      <c r="L4706" t="s">
        <v>13589</v>
      </c>
      <c r="M4706" t="s">
        <v>13590</v>
      </c>
      <c r="N4706">
        <v>1.9724999999999999</v>
      </c>
      <c r="O4706">
        <v>0</v>
      </c>
      <c r="P4706">
        <v>1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0.38865500046250223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0.38865500046250223</v>
      </c>
    </row>
    <row r="4707" spans="1:31" x14ac:dyDescent="0.25">
      <c r="A4707">
        <v>1635568</v>
      </c>
      <c r="B4707">
        <v>1</v>
      </c>
      <c r="C4707" t="s">
        <v>80</v>
      </c>
      <c r="D4707" t="s">
        <v>100</v>
      </c>
      <c r="E4707" t="s">
        <v>131</v>
      </c>
      <c r="F4707" t="s">
        <v>13591</v>
      </c>
      <c r="G4707" t="s">
        <v>148</v>
      </c>
      <c r="H4707" t="s">
        <v>134</v>
      </c>
      <c r="I4707" t="s">
        <v>135</v>
      </c>
      <c r="J4707" t="s">
        <v>136</v>
      </c>
      <c r="K4707" t="s">
        <v>143</v>
      </c>
      <c r="L4707" t="s">
        <v>13592</v>
      </c>
      <c r="M4707" t="s">
        <v>13593</v>
      </c>
      <c r="N4707">
        <v>8.3574999999999999</v>
      </c>
      <c r="O4707">
        <v>0</v>
      </c>
      <c r="P4707">
        <v>1522</v>
      </c>
      <c r="Q4707">
        <v>0</v>
      </c>
      <c r="R4707">
        <v>6</v>
      </c>
      <c r="S4707">
        <v>0</v>
      </c>
      <c r="T4707">
        <v>87</v>
      </c>
      <c r="U4707">
        <v>0</v>
      </c>
      <c r="V4707">
        <v>0</v>
      </c>
      <c r="W4707">
        <v>0</v>
      </c>
      <c r="X4707">
        <v>3586.5287027259628</v>
      </c>
      <c r="Y4707">
        <v>0</v>
      </c>
      <c r="Z4707">
        <v>2.9508161461823099</v>
      </c>
      <c r="AA4707">
        <v>0</v>
      </c>
      <c r="AB4707">
        <v>555.96833842526598</v>
      </c>
      <c r="AC4707">
        <v>0</v>
      </c>
      <c r="AD4707">
        <v>0</v>
      </c>
      <c r="AE4707">
        <v>4145.4478572974112</v>
      </c>
    </row>
    <row r="4708" spans="1:31" x14ac:dyDescent="0.25">
      <c r="A4708">
        <v>1636103</v>
      </c>
      <c r="B4708">
        <v>1</v>
      </c>
      <c r="C4708" t="s">
        <v>80</v>
      </c>
      <c r="D4708" t="s">
        <v>100</v>
      </c>
      <c r="E4708" t="s">
        <v>152</v>
      </c>
      <c r="F4708" t="s">
        <v>13594</v>
      </c>
      <c r="G4708" t="s">
        <v>3010</v>
      </c>
      <c r="H4708" t="s">
        <v>149</v>
      </c>
      <c r="I4708" t="s">
        <v>135</v>
      </c>
      <c r="J4708" t="s">
        <v>136</v>
      </c>
      <c r="K4708" t="s">
        <v>137</v>
      </c>
      <c r="L4708" t="s">
        <v>13595</v>
      </c>
      <c r="M4708" t="s">
        <v>13596</v>
      </c>
      <c r="N4708">
        <v>15.177222221999999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3.4896955723743002</v>
      </c>
      <c r="AC4708">
        <v>0</v>
      </c>
      <c r="AD4708">
        <v>0</v>
      </c>
      <c r="AE4708">
        <v>3.4896955723743002</v>
      </c>
    </row>
    <row r="4709" spans="1:31" x14ac:dyDescent="0.25">
      <c r="A4709">
        <v>1635754</v>
      </c>
      <c r="B4709">
        <v>1</v>
      </c>
      <c r="C4709" t="s">
        <v>81</v>
      </c>
      <c r="D4709" t="s">
        <v>128</v>
      </c>
      <c r="E4709" t="s">
        <v>178</v>
      </c>
      <c r="F4709" t="s">
        <v>13597</v>
      </c>
      <c r="G4709" t="s">
        <v>187</v>
      </c>
      <c r="H4709" t="s">
        <v>149</v>
      </c>
      <c r="I4709" t="s">
        <v>135</v>
      </c>
      <c r="J4709" t="s">
        <v>136</v>
      </c>
      <c r="K4709" t="s">
        <v>137</v>
      </c>
      <c r="L4709" t="s">
        <v>13598</v>
      </c>
      <c r="M4709" t="s">
        <v>13599</v>
      </c>
      <c r="N4709">
        <v>0.71222222199999996</v>
      </c>
      <c r="O4709">
        <v>0</v>
      </c>
      <c r="P4709">
        <v>58</v>
      </c>
      <c r="Q4709">
        <v>0</v>
      </c>
      <c r="R4709">
        <v>0</v>
      </c>
      <c r="S4709">
        <v>0</v>
      </c>
      <c r="T4709">
        <v>6</v>
      </c>
      <c r="U4709">
        <v>0</v>
      </c>
      <c r="V4709">
        <v>0</v>
      </c>
      <c r="W4709">
        <v>0</v>
      </c>
      <c r="X4709">
        <v>8.2754892999597178</v>
      </c>
      <c r="Y4709">
        <v>0</v>
      </c>
      <c r="Z4709">
        <v>0</v>
      </c>
      <c r="AA4709">
        <v>0</v>
      </c>
      <c r="AB4709">
        <v>5.7611676115747441</v>
      </c>
      <c r="AC4709">
        <v>0</v>
      </c>
      <c r="AD4709">
        <v>0</v>
      </c>
      <c r="AE4709">
        <v>14.036656911534461</v>
      </c>
    </row>
    <row r="4710" spans="1:31" x14ac:dyDescent="0.25">
      <c r="A4710">
        <v>1636149</v>
      </c>
      <c r="B4710">
        <v>1</v>
      </c>
      <c r="C4710" t="s">
        <v>81</v>
      </c>
      <c r="D4710" t="s">
        <v>115</v>
      </c>
      <c r="E4710" t="s">
        <v>131</v>
      </c>
      <c r="F4710" t="s">
        <v>13600</v>
      </c>
      <c r="G4710" t="s">
        <v>195</v>
      </c>
      <c r="H4710" t="s">
        <v>134</v>
      </c>
      <c r="I4710" t="s">
        <v>135</v>
      </c>
      <c r="J4710" t="s">
        <v>136</v>
      </c>
      <c r="K4710" t="s">
        <v>137</v>
      </c>
      <c r="L4710" t="s">
        <v>13601</v>
      </c>
      <c r="M4710" t="s">
        <v>13602</v>
      </c>
      <c r="N4710">
        <v>0.49972222199999999</v>
      </c>
      <c r="O4710">
        <v>0</v>
      </c>
      <c r="P4710">
        <v>125</v>
      </c>
      <c r="Q4710">
        <v>2</v>
      </c>
      <c r="R4710">
        <v>9</v>
      </c>
      <c r="S4710">
        <v>3</v>
      </c>
      <c r="T4710">
        <v>3</v>
      </c>
      <c r="U4710">
        <v>0</v>
      </c>
      <c r="V4710">
        <v>0</v>
      </c>
      <c r="W4710">
        <v>0</v>
      </c>
      <c r="X4710">
        <v>6.12123613265305</v>
      </c>
      <c r="Y4710">
        <v>2.0994896264034004</v>
      </c>
      <c r="Z4710">
        <v>0.64227187801274166</v>
      </c>
      <c r="AA4710">
        <v>3.3111854276263202</v>
      </c>
      <c r="AB4710">
        <v>2.3637370408910612</v>
      </c>
      <c r="AC4710">
        <v>0</v>
      </c>
      <c r="AD4710">
        <v>0</v>
      </c>
      <c r="AE4710">
        <v>14.537920105586574</v>
      </c>
    </row>
    <row r="4711" spans="1:31" x14ac:dyDescent="0.25">
      <c r="A4711">
        <v>1635562</v>
      </c>
      <c r="B4711">
        <v>1</v>
      </c>
      <c r="C4711" t="s">
        <v>80</v>
      </c>
      <c r="D4711" t="s">
        <v>103</v>
      </c>
      <c r="E4711" t="s">
        <v>131</v>
      </c>
      <c r="F4711" t="s">
        <v>13603</v>
      </c>
      <c r="G4711" t="s">
        <v>195</v>
      </c>
      <c r="H4711" t="s">
        <v>134</v>
      </c>
      <c r="I4711" t="s">
        <v>135</v>
      </c>
      <c r="J4711" t="s">
        <v>136</v>
      </c>
      <c r="K4711" t="s">
        <v>137</v>
      </c>
      <c r="L4711" t="s">
        <v>13604</v>
      </c>
      <c r="M4711" t="s">
        <v>13420</v>
      </c>
      <c r="N4711">
        <v>1.244722222</v>
      </c>
      <c r="O4711">
        <v>0</v>
      </c>
      <c r="P4711">
        <v>35</v>
      </c>
      <c r="Q4711">
        <v>0</v>
      </c>
      <c r="R4711">
        <v>7</v>
      </c>
      <c r="S4711">
        <v>0</v>
      </c>
      <c r="T4711">
        <v>2</v>
      </c>
      <c r="U4711">
        <v>0</v>
      </c>
      <c r="V4711">
        <v>0</v>
      </c>
      <c r="W4711">
        <v>0</v>
      </c>
      <c r="X4711">
        <v>10.367098729334071</v>
      </c>
      <c r="Y4711">
        <v>0</v>
      </c>
      <c r="Z4711">
        <v>1.9973288151817925</v>
      </c>
      <c r="AA4711">
        <v>0</v>
      </c>
      <c r="AB4711">
        <v>1.2025953642122569</v>
      </c>
      <c r="AC4711">
        <v>0</v>
      </c>
      <c r="AD4711">
        <v>0</v>
      </c>
      <c r="AE4711">
        <v>13.56702290872812</v>
      </c>
    </row>
    <row r="4712" spans="1:31" x14ac:dyDescent="0.25">
      <c r="A4712">
        <v>1635708</v>
      </c>
      <c r="B4712">
        <v>1</v>
      </c>
      <c r="C4712" t="s">
        <v>80</v>
      </c>
      <c r="D4712" t="s">
        <v>89</v>
      </c>
      <c r="E4712" t="s">
        <v>362</v>
      </c>
      <c r="F4712" t="s">
        <v>13605</v>
      </c>
      <c r="G4712" t="s">
        <v>900</v>
      </c>
      <c r="H4712" t="s">
        <v>149</v>
      </c>
      <c r="I4712" t="s">
        <v>135</v>
      </c>
      <c r="J4712" t="s">
        <v>136</v>
      </c>
      <c r="K4712" t="s">
        <v>137</v>
      </c>
      <c r="L4712" t="s">
        <v>13606</v>
      </c>
      <c r="M4712" t="s">
        <v>13607</v>
      </c>
      <c r="N4712">
        <v>0.60027777699999996</v>
      </c>
      <c r="O4712">
        <v>0</v>
      </c>
      <c r="P4712">
        <v>7</v>
      </c>
      <c r="Q4712">
        <v>0</v>
      </c>
      <c r="R4712">
        <v>0</v>
      </c>
      <c r="S4712">
        <v>0</v>
      </c>
      <c r="T4712">
        <v>1</v>
      </c>
      <c r="U4712">
        <v>0</v>
      </c>
      <c r="V4712">
        <v>0</v>
      </c>
      <c r="W4712">
        <v>0</v>
      </c>
      <c r="X4712">
        <v>9.6177573382899304</v>
      </c>
      <c r="Y4712">
        <v>0</v>
      </c>
      <c r="Z4712">
        <v>0</v>
      </c>
      <c r="AA4712">
        <v>0</v>
      </c>
      <c r="AB4712">
        <v>0.11152618353570751</v>
      </c>
      <c r="AC4712">
        <v>0</v>
      </c>
      <c r="AD4712">
        <v>0</v>
      </c>
      <c r="AE4712">
        <v>9.7292835218256375</v>
      </c>
    </row>
    <row r="4713" spans="1:31" x14ac:dyDescent="0.25">
      <c r="A4713">
        <v>1636003</v>
      </c>
      <c r="B4713">
        <v>1</v>
      </c>
      <c r="C4713" t="s">
        <v>81</v>
      </c>
      <c r="D4713" t="s">
        <v>127</v>
      </c>
      <c r="E4713" t="s">
        <v>362</v>
      </c>
      <c r="F4713" t="s">
        <v>13608</v>
      </c>
      <c r="G4713" t="s">
        <v>172</v>
      </c>
      <c r="H4713" t="s">
        <v>149</v>
      </c>
      <c r="I4713" t="s">
        <v>135</v>
      </c>
      <c r="J4713" t="s">
        <v>3</v>
      </c>
      <c r="K4713" t="s">
        <v>137</v>
      </c>
      <c r="L4713" t="s">
        <v>13609</v>
      </c>
      <c r="M4713" t="s">
        <v>13610</v>
      </c>
      <c r="N4713">
        <v>5.0927777770000002</v>
      </c>
      <c r="O4713">
        <v>0</v>
      </c>
      <c r="P4713">
        <v>25</v>
      </c>
      <c r="Q4713">
        <v>0</v>
      </c>
      <c r="R4713">
        <v>0</v>
      </c>
      <c r="S4713">
        <v>0</v>
      </c>
      <c r="T4713">
        <v>6</v>
      </c>
      <c r="U4713">
        <v>0</v>
      </c>
      <c r="V4713">
        <v>0</v>
      </c>
      <c r="W4713">
        <v>0</v>
      </c>
      <c r="X4713">
        <v>38.192621503733001</v>
      </c>
      <c r="Y4713">
        <v>0</v>
      </c>
      <c r="Z4713">
        <v>0</v>
      </c>
      <c r="AA4713">
        <v>0</v>
      </c>
      <c r="AB4713">
        <v>24.934499654834202</v>
      </c>
      <c r="AC4713">
        <v>0</v>
      </c>
      <c r="AD4713">
        <v>0</v>
      </c>
      <c r="AE4713">
        <v>63.127121158567206</v>
      </c>
    </row>
    <row r="4714" spans="1:31" x14ac:dyDescent="0.25">
      <c r="A4714">
        <v>1635525</v>
      </c>
      <c r="B4714">
        <v>1</v>
      </c>
      <c r="C4714" t="s">
        <v>80</v>
      </c>
      <c r="D4714" t="s">
        <v>106</v>
      </c>
      <c r="E4714" t="s">
        <v>140</v>
      </c>
      <c r="F4714" t="s">
        <v>13611</v>
      </c>
      <c r="G4714" t="s">
        <v>161</v>
      </c>
      <c r="H4714" t="s">
        <v>134</v>
      </c>
      <c r="I4714" t="s">
        <v>135</v>
      </c>
      <c r="J4714" t="s">
        <v>136</v>
      </c>
      <c r="K4714" t="s">
        <v>137</v>
      </c>
      <c r="L4714" t="s">
        <v>13612</v>
      </c>
      <c r="M4714" t="s">
        <v>13613</v>
      </c>
      <c r="N4714">
        <v>0.24194444400000001</v>
      </c>
      <c r="O4714">
        <v>3</v>
      </c>
      <c r="P4714">
        <v>4782</v>
      </c>
      <c r="Q4714">
        <v>339</v>
      </c>
      <c r="R4714">
        <v>853</v>
      </c>
      <c r="S4714">
        <v>71</v>
      </c>
      <c r="T4714">
        <v>943</v>
      </c>
      <c r="U4714">
        <v>4</v>
      </c>
      <c r="V4714">
        <v>0</v>
      </c>
      <c r="W4714">
        <v>0.25182734728481421</v>
      </c>
      <c r="X4714">
        <v>220.28945063992356</v>
      </c>
      <c r="Y4714">
        <v>67.087544511416397</v>
      </c>
      <c r="Z4714">
        <v>148.91134908024077</v>
      </c>
      <c r="AA4714">
        <v>69.341642499575926</v>
      </c>
      <c r="AB4714">
        <v>159.73272449499612</v>
      </c>
      <c r="AC4714">
        <v>39.215432713027191</v>
      </c>
      <c r="AD4714">
        <v>0</v>
      </c>
      <c r="AE4714">
        <v>704.8299712864648</v>
      </c>
    </row>
    <row r="4715" spans="1:31" x14ac:dyDescent="0.25">
      <c r="A4715">
        <v>1636023</v>
      </c>
      <c r="B4715">
        <v>1</v>
      </c>
      <c r="C4715" t="s">
        <v>80</v>
      </c>
      <c r="D4715" t="s">
        <v>97</v>
      </c>
      <c r="E4715" t="s">
        <v>178</v>
      </c>
      <c r="F4715" t="s">
        <v>13614</v>
      </c>
      <c r="G4715" t="s">
        <v>187</v>
      </c>
      <c r="H4715" t="s">
        <v>149</v>
      </c>
      <c r="I4715" t="s">
        <v>135</v>
      </c>
      <c r="J4715" t="s">
        <v>136</v>
      </c>
      <c r="K4715" t="s">
        <v>137</v>
      </c>
      <c r="L4715" t="s">
        <v>13615</v>
      </c>
      <c r="M4715" t="s">
        <v>13616</v>
      </c>
      <c r="N4715">
        <v>2.065833333</v>
      </c>
      <c r="O4715">
        <v>0</v>
      </c>
      <c r="P4715">
        <v>191</v>
      </c>
      <c r="Q4715">
        <v>0</v>
      </c>
      <c r="R4715">
        <v>0</v>
      </c>
      <c r="S4715">
        <v>0</v>
      </c>
      <c r="T4715">
        <v>20</v>
      </c>
      <c r="U4715">
        <v>0</v>
      </c>
      <c r="V4715">
        <v>0</v>
      </c>
      <c r="W4715">
        <v>0</v>
      </c>
      <c r="X4715">
        <v>193.5397202342499</v>
      </c>
      <c r="Y4715">
        <v>0</v>
      </c>
      <c r="Z4715">
        <v>0</v>
      </c>
      <c r="AA4715">
        <v>0</v>
      </c>
      <c r="AB4715">
        <v>40.189456213151409</v>
      </c>
      <c r="AC4715">
        <v>0</v>
      </c>
      <c r="AD4715">
        <v>0</v>
      </c>
      <c r="AE4715">
        <v>233.7291764474013</v>
      </c>
    </row>
    <row r="4716" spans="1:31" x14ac:dyDescent="0.25">
      <c r="A4716">
        <v>1636166</v>
      </c>
      <c r="B4716">
        <v>1</v>
      </c>
      <c r="C4716" t="s">
        <v>81</v>
      </c>
      <c r="D4716" t="s">
        <v>128</v>
      </c>
      <c r="E4716" t="s">
        <v>362</v>
      </c>
      <c r="F4716" t="s">
        <v>13617</v>
      </c>
      <c r="G4716" t="s">
        <v>172</v>
      </c>
      <c r="H4716" t="s">
        <v>149</v>
      </c>
      <c r="I4716" t="s">
        <v>135</v>
      </c>
      <c r="J4716" t="s">
        <v>3</v>
      </c>
      <c r="K4716" t="s">
        <v>137</v>
      </c>
      <c r="L4716" t="s">
        <v>13618</v>
      </c>
      <c r="M4716" t="s">
        <v>13619</v>
      </c>
      <c r="N4716">
        <v>2.2483333330000002</v>
      </c>
      <c r="O4716">
        <v>0</v>
      </c>
      <c r="P4716">
        <v>50</v>
      </c>
      <c r="Q4716">
        <v>0</v>
      </c>
      <c r="R4716">
        <v>0</v>
      </c>
      <c r="S4716">
        <v>0</v>
      </c>
      <c r="T4716">
        <v>1</v>
      </c>
      <c r="U4716">
        <v>0</v>
      </c>
      <c r="V4716">
        <v>0</v>
      </c>
      <c r="W4716">
        <v>0</v>
      </c>
      <c r="X4716">
        <v>34.981582390722323</v>
      </c>
      <c r="Y4716">
        <v>0</v>
      </c>
      <c r="Z4716">
        <v>0</v>
      </c>
      <c r="AA4716">
        <v>0</v>
      </c>
      <c r="AB4716">
        <v>2.9616549596127002</v>
      </c>
      <c r="AC4716">
        <v>0</v>
      </c>
      <c r="AD4716">
        <v>0</v>
      </c>
      <c r="AE4716">
        <v>37.943237350335025</v>
      </c>
    </row>
    <row r="4717" spans="1:31" x14ac:dyDescent="0.25">
      <c r="A4717">
        <v>1636000</v>
      </c>
      <c r="B4717">
        <v>1</v>
      </c>
      <c r="C4717" t="s">
        <v>80</v>
      </c>
      <c r="D4717" t="s">
        <v>101</v>
      </c>
      <c r="E4717" t="s">
        <v>152</v>
      </c>
      <c r="F4717" t="s">
        <v>13620</v>
      </c>
      <c r="G4717" t="s">
        <v>172</v>
      </c>
      <c r="H4717" t="s">
        <v>149</v>
      </c>
      <c r="I4717" t="s">
        <v>135</v>
      </c>
      <c r="J4717" t="s">
        <v>136</v>
      </c>
      <c r="K4717" t="s">
        <v>137</v>
      </c>
      <c r="L4717" t="s">
        <v>13621</v>
      </c>
      <c r="M4717" t="s">
        <v>13622</v>
      </c>
      <c r="N4717">
        <v>7.3452777769999997</v>
      </c>
      <c r="O4717">
        <v>0</v>
      </c>
      <c r="P4717">
        <v>2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0.47374686079210365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0.47374686079210365</v>
      </c>
    </row>
    <row r="4718" spans="1:31" x14ac:dyDescent="0.25">
      <c r="A4718">
        <v>1636043</v>
      </c>
      <c r="B4718">
        <v>1</v>
      </c>
      <c r="C4718" t="s">
        <v>80</v>
      </c>
      <c r="D4718" t="s">
        <v>96</v>
      </c>
      <c r="E4718" t="s">
        <v>204</v>
      </c>
      <c r="F4718" t="s">
        <v>479</v>
      </c>
      <c r="G4718" t="s">
        <v>161</v>
      </c>
      <c r="H4718" t="s">
        <v>134</v>
      </c>
      <c r="I4718" t="s">
        <v>135</v>
      </c>
      <c r="J4718" t="s">
        <v>136</v>
      </c>
      <c r="K4718" t="s">
        <v>137</v>
      </c>
      <c r="L4718" t="s">
        <v>13623</v>
      </c>
      <c r="M4718" t="s">
        <v>13624</v>
      </c>
      <c r="N4718">
        <v>0.62333333300000004</v>
      </c>
      <c r="O4718">
        <v>0</v>
      </c>
      <c r="P4718">
        <v>438</v>
      </c>
      <c r="Q4718">
        <v>4</v>
      </c>
      <c r="R4718">
        <v>0</v>
      </c>
      <c r="S4718">
        <v>0</v>
      </c>
      <c r="T4718">
        <v>9</v>
      </c>
      <c r="U4718">
        <v>0</v>
      </c>
      <c r="V4718">
        <v>0</v>
      </c>
      <c r="W4718">
        <v>0</v>
      </c>
      <c r="X4718">
        <v>19.51207181537437</v>
      </c>
      <c r="Y4718">
        <v>376.09848731313525</v>
      </c>
      <c r="Z4718">
        <v>0</v>
      </c>
      <c r="AA4718">
        <v>0</v>
      </c>
      <c r="AB4718">
        <v>9.0754339033881593</v>
      </c>
      <c r="AC4718">
        <v>0</v>
      </c>
      <c r="AD4718">
        <v>0</v>
      </c>
      <c r="AE4718">
        <v>404.68599303189779</v>
      </c>
    </row>
    <row r="4719" spans="1:31" x14ac:dyDescent="0.25">
      <c r="A4719">
        <v>1636123</v>
      </c>
      <c r="B4719">
        <v>1</v>
      </c>
      <c r="C4719" t="s">
        <v>80</v>
      </c>
      <c r="D4719" t="s">
        <v>106</v>
      </c>
      <c r="E4719" t="s">
        <v>178</v>
      </c>
      <c r="F4719" t="s">
        <v>5923</v>
      </c>
      <c r="G4719" t="s">
        <v>227</v>
      </c>
      <c r="H4719" t="s">
        <v>149</v>
      </c>
      <c r="I4719" t="s">
        <v>135</v>
      </c>
      <c r="J4719" t="s">
        <v>136</v>
      </c>
      <c r="K4719" t="s">
        <v>137</v>
      </c>
      <c r="L4719" t="s">
        <v>13625</v>
      </c>
      <c r="M4719" t="s">
        <v>13626</v>
      </c>
      <c r="N4719">
        <v>1.3161111109999999</v>
      </c>
      <c r="O4719">
        <v>0</v>
      </c>
      <c r="P4719">
        <v>4</v>
      </c>
      <c r="Q4719">
        <v>0</v>
      </c>
      <c r="R4719">
        <v>4</v>
      </c>
      <c r="S4719">
        <v>0</v>
      </c>
      <c r="T4719">
        <v>3</v>
      </c>
      <c r="U4719">
        <v>0</v>
      </c>
      <c r="V4719">
        <v>0</v>
      </c>
      <c r="W4719">
        <v>0</v>
      </c>
      <c r="X4719">
        <v>0.91130190743392492</v>
      </c>
      <c r="Y4719">
        <v>0</v>
      </c>
      <c r="Z4719">
        <v>5.1252580645166219</v>
      </c>
      <c r="AA4719">
        <v>0</v>
      </c>
      <c r="AB4719">
        <v>2.2949012472244443E-3</v>
      </c>
      <c r="AC4719">
        <v>0</v>
      </c>
      <c r="AD4719">
        <v>0</v>
      </c>
      <c r="AE4719">
        <v>6.0388548731977716</v>
      </c>
    </row>
    <row r="4720" spans="1:31" x14ac:dyDescent="0.25">
      <c r="A4720">
        <v>1635688</v>
      </c>
      <c r="B4720">
        <v>1</v>
      </c>
      <c r="C4720" t="s">
        <v>80</v>
      </c>
      <c r="D4720" t="s">
        <v>85</v>
      </c>
      <c r="E4720" t="s">
        <v>146</v>
      </c>
      <c r="F4720" t="s">
        <v>13627</v>
      </c>
      <c r="G4720" t="s">
        <v>231</v>
      </c>
      <c r="H4720" t="s">
        <v>149</v>
      </c>
      <c r="I4720" t="s">
        <v>135</v>
      </c>
      <c r="J4720" t="s">
        <v>136</v>
      </c>
      <c r="K4720" t="s">
        <v>137</v>
      </c>
      <c r="L4720" t="s">
        <v>13628</v>
      </c>
      <c r="M4720" t="s">
        <v>13629</v>
      </c>
      <c r="N4720">
        <v>0.77583333300000001</v>
      </c>
      <c r="O4720">
        <v>0</v>
      </c>
      <c r="P4720">
        <v>367</v>
      </c>
      <c r="Q4720">
        <v>0</v>
      </c>
      <c r="R4720">
        <v>0</v>
      </c>
      <c r="S4720">
        <v>0</v>
      </c>
      <c r="T4720">
        <v>7</v>
      </c>
      <c r="U4720">
        <v>0</v>
      </c>
      <c r="V4720">
        <v>0</v>
      </c>
      <c r="W4720">
        <v>0</v>
      </c>
      <c r="X4720">
        <v>73.756254409240512</v>
      </c>
      <c r="Y4720">
        <v>0</v>
      </c>
      <c r="Z4720">
        <v>0</v>
      </c>
      <c r="AA4720">
        <v>0</v>
      </c>
      <c r="AB4720">
        <v>2.3943189488243148</v>
      </c>
      <c r="AC4720">
        <v>0</v>
      </c>
      <c r="AD4720">
        <v>0</v>
      </c>
      <c r="AE4720">
        <v>76.150573358064833</v>
      </c>
    </row>
    <row r="4721" spans="1:31" x14ac:dyDescent="0.25">
      <c r="A4721">
        <v>1635582</v>
      </c>
      <c r="B4721">
        <v>1</v>
      </c>
      <c r="C4721" t="s">
        <v>81</v>
      </c>
      <c r="D4721" t="s">
        <v>112</v>
      </c>
      <c r="E4721" t="s">
        <v>178</v>
      </c>
      <c r="F4721" t="s">
        <v>13630</v>
      </c>
      <c r="G4721" t="s">
        <v>187</v>
      </c>
      <c r="H4721" t="s">
        <v>149</v>
      </c>
      <c r="I4721" t="s">
        <v>135</v>
      </c>
      <c r="J4721" t="s">
        <v>136</v>
      </c>
      <c r="K4721" t="s">
        <v>137</v>
      </c>
      <c r="L4721" t="s">
        <v>13631</v>
      </c>
      <c r="M4721" t="s">
        <v>13632</v>
      </c>
      <c r="N4721">
        <v>4.8830555550000003</v>
      </c>
      <c r="O4721">
        <v>0</v>
      </c>
      <c r="P4721">
        <v>28</v>
      </c>
      <c r="Q4721">
        <v>0</v>
      </c>
      <c r="R4721">
        <v>2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13.58876802434145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13.58876802434145</v>
      </c>
    </row>
    <row r="4722" spans="1:31" x14ac:dyDescent="0.25">
      <c r="A4722">
        <v>1635588</v>
      </c>
      <c r="B4722">
        <v>1</v>
      </c>
      <c r="C4722" t="s">
        <v>80</v>
      </c>
      <c r="D4722" t="s">
        <v>88</v>
      </c>
      <c r="E4722" t="s">
        <v>178</v>
      </c>
      <c r="F4722" t="s">
        <v>13633</v>
      </c>
      <c r="G4722" t="s">
        <v>227</v>
      </c>
      <c r="H4722" t="s">
        <v>149</v>
      </c>
      <c r="I4722" t="s">
        <v>135</v>
      </c>
      <c r="J4722" t="s">
        <v>136</v>
      </c>
      <c r="K4722" t="s">
        <v>137</v>
      </c>
      <c r="L4722" t="s">
        <v>13634</v>
      </c>
      <c r="M4722" t="s">
        <v>13635</v>
      </c>
      <c r="N4722">
        <v>1.167777777</v>
      </c>
      <c r="O4722">
        <v>0</v>
      </c>
      <c r="P4722">
        <v>150</v>
      </c>
      <c r="Q4722">
        <v>0</v>
      </c>
      <c r="R4722">
        <v>0</v>
      </c>
      <c r="S4722">
        <v>0</v>
      </c>
      <c r="T4722">
        <v>19</v>
      </c>
      <c r="U4722">
        <v>0</v>
      </c>
      <c r="V4722">
        <v>0</v>
      </c>
      <c r="W4722">
        <v>0</v>
      </c>
      <c r="X4722">
        <v>45.492458808759544</v>
      </c>
      <c r="Y4722">
        <v>0</v>
      </c>
      <c r="Z4722">
        <v>0</v>
      </c>
      <c r="AA4722">
        <v>0</v>
      </c>
      <c r="AB4722">
        <v>30.118307123384056</v>
      </c>
      <c r="AC4722">
        <v>0</v>
      </c>
      <c r="AD4722">
        <v>0</v>
      </c>
      <c r="AE4722">
        <v>75.610765932143607</v>
      </c>
    </row>
    <row r="4723" spans="1:31" x14ac:dyDescent="0.25">
      <c r="A4723">
        <v>1635880</v>
      </c>
      <c r="B4723">
        <v>1</v>
      </c>
      <c r="C4723" t="s">
        <v>81</v>
      </c>
      <c r="D4723" t="s">
        <v>113</v>
      </c>
      <c r="E4723" t="s">
        <v>146</v>
      </c>
      <c r="F4723" t="s">
        <v>13636</v>
      </c>
      <c r="G4723" t="s">
        <v>260</v>
      </c>
      <c r="H4723" t="s">
        <v>149</v>
      </c>
      <c r="I4723" t="s">
        <v>135</v>
      </c>
      <c r="J4723" t="s">
        <v>136</v>
      </c>
      <c r="K4723" t="s">
        <v>137</v>
      </c>
      <c r="L4723" t="s">
        <v>13637</v>
      </c>
      <c r="M4723" t="s">
        <v>13638</v>
      </c>
      <c r="N4723">
        <v>1.4369444440000001</v>
      </c>
      <c r="O4723">
        <v>0</v>
      </c>
      <c r="P4723">
        <v>85</v>
      </c>
      <c r="Q4723">
        <v>0</v>
      </c>
      <c r="R4723">
        <v>2</v>
      </c>
      <c r="S4723">
        <v>0</v>
      </c>
      <c r="T4723">
        <v>1</v>
      </c>
      <c r="U4723">
        <v>0</v>
      </c>
      <c r="V4723">
        <v>0</v>
      </c>
      <c r="W4723">
        <v>0</v>
      </c>
      <c r="X4723">
        <v>11.862138358584176</v>
      </c>
      <c r="Y4723">
        <v>0</v>
      </c>
      <c r="Z4723">
        <v>6.1892783621736109E-3</v>
      </c>
      <c r="AA4723">
        <v>0</v>
      </c>
      <c r="AB4723">
        <v>0</v>
      </c>
      <c r="AC4723">
        <v>0</v>
      </c>
      <c r="AD4723">
        <v>0</v>
      </c>
      <c r="AE4723">
        <v>11.868327636946349</v>
      </c>
    </row>
    <row r="4724" spans="1:31" x14ac:dyDescent="0.25">
      <c r="A4724">
        <v>1636699</v>
      </c>
      <c r="B4724">
        <v>1</v>
      </c>
      <c r="C4724" t="s">
        <v>81</v>
      </c>
      <c r="D4724" t="s">
        <v>113</v>
      </c>
      <c r="E4724" t="s">
        <v>140</v>
      </c>
      <c r="F4724" t="s">
        <v>13305</v>
      </c>
      <c r="G4724" t="s">
        <v>161</v>
      </c>
      <c r="H4724" t="s">
        <v>134</v>
      </c>
      <c r="I4724" t="s">
        <v>135</v>
      </c>
      <c r="J4724" t="s">
        <v>136</v>
      </c>
      <c r="K4724" t="s">
        <v>137</v>
      </c>
      <c r="L4724" t="s">
        <v>13639</v>
      </c>
      <c r="M4724" t="s">
        <v>13640</v>
      </c>
      <c r="N4724">
        <v>0.199444444</v>
      </c>
      <c r="O4724">
        <v>0</v>
      </c>
      <c r="P4724">
        <v>626</v>
      </c>
      <c r="Q4724">
        <v>51</v>
      </c>
      <c r="R4724">
        <v>253</v>
      </c>
      <c r="S4724">
        <v>8</v>
      </c>
      <c r="T4724">
        <v>38</v>
      </c>
      <c r="U4724">
        <v>1</v>
      </c>
      <c r="V4724">
        <v>0</v>
      </c>
      <c r="W4724">
        <v>0</v>
      </c>
      <c r="X4724">
        <v>25.537288284628168</v>
      </c>
      <c r="Y4724">
        <v>5.9779857826103999</v>
      </c>
      <c r="Z4724">
        <v>27.273607259681786</v>
      </c>
      <c r="AA4724">
        <v>19.37678978652913</v>
      </c>
      <c r="AB4724">
        <v>3.6529928860107459</v>
      </c>
      <c r="AC4724">
        <v>2.3964299537453346</v>
      </c>
      <c r="AD4724">
        <v>0</v>
      </c>
      <c r="AE4724">
        <v>84.215093953205582</v>
      </c>
    </row>
    <row r="4725" spans="1:31" x14ac:dyDescent="0.25">
      <c r="A4725">
        <v>1636367</v>
      </c>
      <c r="B4725">
        <v>1</v>
      </c>
      <c r="C4725" t="s">
        <v>80</v>
      </c>
      <c r="D4725" t="s">
        <v>96</v>
      </c>
      <c r="E4725" t="s">
        <v>152</v>
      </c>
      <c r="F4725" t="s">
        <v>13641</v>
      </c>
      <c r="G4725" t="s">
        <v>168</v>
      </c>
      <c r="H4725" t="s">
        <v>149</v>
      </c>
      <c r="I4725" t="s">
        <v>135</v>
      </c>
      <c r="J4725" t="s">
        <v>136</v>
      </c>
      <c r="K4725" t="s">
        <v>137</v>
      </c>
      <c r="L4725" t="s">
        <v>13642</v>
      </c>
      <c r="M4725" t="s">
        <v>13643</v>
      </c>
      <c r="N4725">
        <v>7.738888888</v>
      </c>
      <c r="O4725">
        <v>0</v>
      </c>
      <c r="P4725">
        <v>12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5.9270977748327631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5.9270977748327631</v>
      </c>
    </row>
    <row r="4726" spans="1:31" x14ac:dyDescent="0.25">
      <c r="A4726">
        <v>1636653</v>
      </c>
      <c r="B4726">
        <v>1</v>
      </c>
      <c r="C4726" t="s">
        <v>80</v>
      </c>
      <c r="D4726" t="s">
        <v>97</v>
      </c>
      <c r="E4726" t="s">
        <v>178</v>
      </c>
      <c r="F4726" t="s">
        <v>1099</v>
      </c>
      <c r="G4726" t="s">
        <v>227</v>
      </c>
      <c r="H4726" t="s">
        <v>149</v>
      </c>
      <c r="I4726" t="s">
        <v>135</v>
      </c>
      <c r="J4726" t="s">
        <v>136</v>
      </c>
      <c r="K4726" t="s">
        <v>137</v>
      </c>
      <c r="L4726" t="s">
        <v>13644</v>
      </c>
      <c r="M4726" t="s">
        <v>13645</v>
      </c>
      <c r="N4726">
        <v>1.3186111110000001</v>
      </c>
      <c r="O4726">
        <v>0</v>
      </c>
      <c r="P4726">
        <v>37</v>
      </c>
      <c r="Q4726">
        <v>0</v>
      </c>
      <c r="R4726">
        <v>0</v>
      </c>
      <c r="S4726">
        <v>0</v>
      </c>
      <c r="T4726">
        <v>2</v>
      </c>
      <c r="U4726">
        <v>0</v>
      </c>
      <c r="V4726">
        <v>0</v>
      </c>
      <c r="W4726">
        <v>0</v>
      </c>
      <c r="X4726">
        <v>49.415132995955979</v>
      </c>
      <c r="Y4726">
        <v>0</v>
      </c>
      <c r="Z4726">
        <v>0</v>
      </c>
      <c r="AA4726">
        <v>0</v>
      </c>
      <c r="AB4726">
        <v>2.6048576427743471</v>
      </c>
      <c r="AC4726">
        <v>0</v>
      </c>
      <c r="AD4726">
        <v>0</v>
      </c>
      <c r="AE4726">
        <v>52.019990638730327</v>
      </c>
    </row>
    <row r="4727" spans="1:31" x14ac:dyDescent="0.25">
      <c r="A4727">
        <v>1636530</v>
      </c>
      <c r="B4727">
        <v>1</v>
      </c>
      <c r="C4727" t="s">
        <v>80</v>
      </c>
      <c r="D4727" t="s">
        <v>104</v>
      </c>
      <c r="E4727" t="s">
        <v>204</v>
      </c>
      <c r="F4727" t="s">
        <v>13646</v>
      </c>
      <c r="G4727" t="s">
        <v>161</v>
      </c>
      <c r="H4727" t="s">
        <v>134</v>
      </c>
      <c r="I4727" t="s">
        <v>135</v>
      </c>
      <c r="J4727" t="s">
        <v>136</v>
      </c>
      <c r="K4727" t="s">
        <v>137</v>
      </c>
      <c r="L4727" t="s">
        <v>13647</v>
      </c>
      <c r="M4727" t="s">
        <v>13648</v>
      </c>
      <c r="N4727">
        <v>0.42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121.66208765419954</v>
      </c>
      <c r="AD4727">
        <v>0</v>
      </c>
      <c r="AE4727">
        <v>121.66208765419954</v>
      </c>
    </row>
    <row r="4728" spans="1:31" x14ac:dyDescent="0.25">
      <c r="A4728">
        <v>1636507</v>
      </c>
      <c r="B4728">
        <v>1</v>
      </c>
      <c r="C4728" t="s">
        <v>80</v>
      </c>
      <c r="D4728" t="s">
        <v>82</v>
      </c>
      <c r="E4728" t="s">
        <v>146</v>
      </c>
      <c r="F4728" t="s">
        <v>13649</v>
      </c>
      <c r="G4728" t="s">
        <v>260</v>
      </c>
      <c r="H4728" t="s">
        <v>149</v>
      </c>
      <c r="I4728" t="s">
        <v>135</v>
      </c>
      <c r="J4728" t="s">
        <v>136</v>
      </c>
      <c r="K4728" t="s">
        <v>137</v>
      </c>
      <c r="L4728" t="s">
        <v>13650</v>
      </c>
      <c r="M4728" t="s">
        <v>13651</v>
      </c>
      <c r="N4728">
        <v>0.97083333299999997</v>
      </c>
      <c r="O4728">
        <v>0</v>
      </c>
      <c r="P4728">
        <v>213</v>
      </c>
      <c r="Q4728">
        <v>0</v>
      </c>
      <c r="R4728">
        <v>0</v>
      </c>
      <c r="S4728">
        <v>0</v>
      </c>
      <c r="T4728">
        <v>10</v>
      </c>
      <c r="U4728">
        <v>0</v>
      </c>
      <c r="V4728">
        <v>0</v>
      </c>
      <c r="W4728">
        <v>0</v>
      </c>
      <c r="X4728">
        <v>59.120271280413029</v>
      </c>
      <c r="Y4728">
        <v>0</v>
      </c>
      <c r="Z4728">
        <v>0</v>
      </c>
      <c r="AA4728">
        <v>0</v>
      </c>
      <c r="AB4728">
        <v>4.8864826052656083</v>
      </c>
      <c r="AC4728">
        <v>0</v>
      </c>
      <c r="AD4728">
        <v>0</v>
      </c>
      <c r="AE4728">
        <v>64.006753885678634</v>
      </c>
    </row>
    <row r="4729" spans="1:31" x14ac:dyDescent="0.25">
      <c r="A4729">
        <v>1636407</v>
      </c>
      <c r="B4729">
        <v>1</v>
      </c>
      <c r="C4729" t="s">
        <v>80</v>
      </c>
      <c r="D4729" t="s">
        <v>108</v>
      </c>
      <c r="E4729" t="s">
        <v>152</v>
      </c>
      <c r="F4729" t="s">
        <v>1294</v>
      </c>
      <c r="G4729" t="s">
        <v>168</v>
      </c>
      <c r="H4729" t="s">
        <v>149</v>
      </c>
      <c r="I4729" t="s">
        <v>135</v>
      </c>
      <c r="J4729" t="s">
        <v>136</v>
      </c>
      <c r="K4729" t="s">
        <v>137</v>
      </c>
      <c r="L4729" t="s">
        <v>13652</v>
      </c>
      <c r="M4729" t="s">
        <v>13653</v>
      </c>
      <c r="N4729">
        <v>3.7155555549999999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0.45342302520265226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0.45342302520265226</v>
      </c>
    </row>
    <row r="4730" spans="1:31" x14ac:dyDescent="0.25">
      <c r="A4730">
        <v>1636547</v>
      </c>
      <c r="B4730">
        <v>1</v>
      </c>
      <c r="C4730" t="s">
        <v>80</v>
      </c>
      <c r="D4730" t="s">
        <v>90</v>
      </c>
      <c r="E4730" t="s">
        <v>146</v>
      </c>
      <c r="F4730" t="s">
        <v>3642</v>
      </c>
      <c r="G4730" t="s">
        <v>260</v>
      </c>
      <c r="H4730" t="s">
        <v>149</v>
      </c>
      <c r="I4730" t="s">
        <v>135</v>
      </c>
      <c r="J4730" t="s">
        <v>136</v>
      </c>
      <c r="K4730" t="s">
        <v>137</v>
      </c>
      <c r="L4730" t="s">
        <v>13654</v>
      </c>
      <c r="M4730" t="s">
        <v>13655</v>
      </c>
      <c r="N4730">
        <v>0.96861111099999997</v>
      </c>
      <c r="O4730">
        <v>0</v>
      </c>
      <c r="P4730">
        <v>465</v>
      </c>
      <c r="Q4730">
        <v>0</v>
      </c>
      <c r="R4730">
        <v>0</v>
      </c>
      <c r="S4730">
        <v>0</v>
      </c>
      <c r="T4730">
        <v>12</v>
      </c>
      <c r="U4730">
        <v>0</v>
      </c>
      <c r="V4730">
        <v>0</v>
      </c>
      <c r="W4730">
        <v>0</v>
      </c>
      <c r="X4730">
        <v>160.84941029570797</v>
      </c>
      <c r="Y4730">
        <v>0</v>
      </c>
      <c r="Z4730">
        <v>0</v>
      </c>
      <c r="AA4730">
        <v>0</v>
      </c>
      <c r="AB4730">
        <v>5.002089734284775</v>
      </c>
      <c r="AC4730">
        <v>0</v>
      </c>
      <c r="AD4730">
        <v>0</v>
      </c>
      <c r="AE4730">
        <v>165.85150002999274</v>
      </c>
    </row>
    <row r="4731" spans="1:31" x14ac:dyDescent="0.25">
      <c r="A4731">
        <v>1636693</v>
      </c>
      <c r="B4731">
        <v>1</v>
      </c>
      <c r="C4731" t="s">
        <v>80</v>
      </c>
      <c r="D4731" t="s">
        <v>83</v>
      </c>
      <c r="E4731" t="s">
        <v>131</v>
      </c>
      <c r="F4731" t="s">
        <v>13656</v>
      </c>
      <c r="G4731" t="s">
        <v>161</v>
      </c>
      <c r="H4731" t="s">
        <v>134</v>
      </c>
      <c r="I4731" t="s">
        <v>135</v>
      </c>
      <c r="J4731" t="s">
        <v>136</v>
      </c>
      <c r="K4731" t="s">
        <v>137</v>
      </c>
      <c r="L4731" t="s">
        <v>13657</v>
      </c>
      <c r="M4731" t="s">
        <v>13658</v>
      </c>
      <c r="N4731">
        <v>0.73472222200000004</v>
      </c>
      <c r="O4731">
        <v>0</v>
      </c>
      <c r="P4731">
        <v>612</v>
      </c>
      <c r="Q4731">
        <v>0</v>
      </c>
      <c r="R4731">
        <v>0</v>
      </c>
      <c r="S4731">
        <v>0</v>
      </c>
      <c r="T4731">
        <v>72</v>
      </c>
      <c r="U4731">
        <v>0</v>
      </c>
      <c r="V4731">
        <v>0</v>
      </c>
      <c r="W4731">
        <v>0</v>
      </c>
      <c r="X4731">
        <v>211.54036769107756</v>
      </c>
      <c r="Y4731">
        <v>0</v>
      </c>
      <c r="Z4731">
        <v>0</v>
      </c>
      <c r="AA4731">
        <v>0</v>
      </c>
      <c r="AB4731">
        <v>28.23324109646202</v>
      </c>
      <c r="AC4731">
        <v>0</v>
      </c>
      <c r="AD4731">
        <v>0</v>
      </c>
      <c r="AE4731">
        <v>239.77360878753959</v>
      </c>
    </row>
    <row r="4732" spans="1:31" x14ac:dyDescent="0.25">
      <c r="A4732">
        <v>1636736</v>
      </c>
      <c r="B4732">
        <v>1</v>
      </c>
      <c r="C4732" t="s">
        <v>80</v>
      </c>
      <c r="D4732" t="s">
        <v>104</v>
      </c>
      <c r="E4732" t="s">
        <v>178</v>
      </c>
      <c r="F4732" t="s">
        <v>13659</v>
      </c>
      <c r="G4732" t="s">
        <v>227</v>
      </c>
      <c r="H4732" t="s">
        <v>149</v>
      </c>
      <c r="I4732" t="s">
        <v>135</v>
      </c>
      <c r="J4732" t="s">
        <v>136</v>
      </c>
      <c r="K4732" t="s">
        <v>137</v>
      </c>
      <c r="L4732" t="s">
        <v>13660</v>
      </c>
      <c r="M4732" t="s">
        <v>13661</v>
      </c>
      <c r="N4732">
        <v>5.3674999999999997</v>
      </c>
      <c r="O4732">
        <v>0</v>
      </c>
      <c r="P4732">
        <v>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6.3832307353575007E-3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6.3832307353575007E-3</v>
      </c>
    </row>
    <row r="4733" spans="1:31" x14ac:dyDescent="0.25">
      <c r="A4733">
        <v>1636281</v>
      </c>
      <c r="B4733">
        <v>1</v>
      </c>
      <c r="C4733" t="s">
        <v>80</v>
      </c>
      <c r="D4733" t="s">
        <v>88</v>
      </c>
      <c r="E4733" t="s">
        <v>152</v>
      </c>
      <c r="F4733" t="s">
        <v>13662</v>
      </c>
      <c r="G4733" t="s">
        <v>507</v>
      </c>
      <c r="H4733" t="s">
        <v>149</v>
      </c>
      <c r="I4733" t="s">
        <v>135</v>
      </c>
      <c r="J4733" t="s">
        <v>136</v>
      </c>
      <c r="K4733" t="s">
        <v>137</v>
      </c>
      <c r="L4733" t="s">
        <v>13663</v>
      </c>
      <c r="M4733" t="s">
        <v>13664</v>
      </c>
      <c r="N4733">
        <v>1.3372222220000001</v>
      </c>
      <c r="O4733">
        <v>0</v>
      </c>
      <c r="P4733">
        <v>1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1.4355820187231667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1.4355820187231667</v>
      </c>
    </row>
    <row r="4734" spans="1:31" x14ac:dyDescent="0.25">
      <c r="A4734">
        <v>1636381</v>
      </c>
      <c r="B4734">
        <v>1</v>
      </c>
      <c r="C4734" t="s">
        <v>80</v>
      </c>
      <c r="D4734" t="s">
        <v>93</v>
      </c>
      <c r="E4734" t="s">
        <v>131</v>
      </c>
      <c r="F4734" t="s">
        <v>13665</v>
      </c>
      <c r="G4734" t="s">
        <v>13666</v>
      </c>
      <c r="H4734" t="s">
        <v>134</v>
      </c>
      <c r="I4734" t="s">
        <v>135</v>
      </c>
      <c r="J4734" t="s">
        <v>136</v>
      </c>
      <c r="K4734" t="s">
        <v>137</v>
      </c>
      <c r="L4734" t="s">
        <v>13667</v>
      </c>
      <c r="M4734" t="s">
        <v>13668</v>
      </c>
      <c r="N4734">
        <v>1.4897222219999999</v>
      </c>
      <c r="O4734">
        <v>0</v>
      </c>
      <c r="P4734">
        <v>5</v>
      </c>
      <c r="Q4734">
        <v>0</v>
      </c>
      <c r="R4734">
        <v>6</v>
      </c>
      <c r="S4734">
        <v>0</v>
      </c>
      <c r="T4734">
        <v>4</v>
      </c>
      <c r="U4734">
        <v>0</v>
      </c>
      <c r="V4734">
        <v>0</v>
      </c>
      <c r="W4734">
        <v>0</v>
      </c>
      <c r="X4734">
        <v>0.66212909386802155</v>
      </c>
      <c r="Y4734">
        <v>0</v>
      </c>
      <c r="Z4734">
        <v>0.76183825544479344</v>
      </c>
      <c r="AA4734">
        <v>0</v>
      </c>
      <c r="AB4734">
        <v>7.991049384396777E-2</v>
      </c>
      <c r="AC4734">
        <v>0</v>
      </c>
      <c r="AD4734">
        <v>0</v>
      </c>
      <c r="AE4734">
        <v>1.5038778431567827</v>
      </c>
    </row>
    <row r="4735" spans="1:31" x14ac:dyDescent="0.25">
      <c r="A4735">
        <v>1636636</v>
      </c>
      <c r="B4735">
        <v>1</v>
      </c>
      <c r="C4735" t="s">
        <v>80</v>
      </c>
      <c r="D4735" t="s">
        <v>92</v>
      </c>
      <c r="E4735" t="s">
        <v>152</v>
      </c>
      <c r="F4735" t="s">
        <v>13669</v>
      </c>
      <c r="G4735" t="s">
        <v>168</v>
      </c>
      <c r="H4735" t="s">
        <v>149</v>
      </c>
      <c r="I4735" t="s">
        <v>135</v>
      </c>
      <c r="J4735" t="s">
        <v>136</v>
      </c>
      <c r="K4735" t="s">
        <v>137</v>
      </c>
      <c r="L4735" t="s">
        <v>13670</v>
      </c>
      <c r="M4735" t="s">
        <v>13671</v>
      </c>
      <c r="N4735">
        <v>1.8374999999999999</v>
      </c>
      <c r="O4735">
        <v>0</v>
      </c>
      <c r="P4735">
        <v>11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1.3410616103425161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1.3410616103425161</v>
      </c>
    </row>
    <row r="4736" spans="1:31" x14ac:dyDescent="0.25">
      <c r="A4736">
        <v>1636238</v>
      </c>
      <c r="B4736">
        <v>1</v>
      </c>
      <c r="C4736" t="s">
        <v>80</v>
      </c>
      <c r="D4736" t="s">
        <v>100</v>
      </c>
      <c r="E4736" t="s">
        <v>178</v>
      </c>
      <c r="F4736" t="s">
        <v>13672</v>
      </c>
      <c r="G4736" t="s">
        <v>227</v>
      </c>
      <c r="H4736" t="s">
        <v>149</v>
      </c>
      <c r="I4736" t="s">
        <v>135</v>
      </c>
      <c r="J4736" t="s">
        <v>136</v>
      </c>
      <c r="K4736" t="s">
        <v>137</v>
      </c>
      <c r="L4736" t="s">
        <v>13673</v>
      </c>
      <c r="M4736" t="s">
        <v>13674</v>
      </c>
      <c r="N4736">
        <v>1.5647222220000001</v>
      </c>
      <c r="O4736">
        <v>0</v>
      </c>
      <c r="P4736">
        <v>3</v>
      </c>
      <c r="Q4736">
        <v>0</v>
      </c>
      <c r="R4736">
        <v>1</v>
      </c>
      <c r="S4736">
        <v>0</v>
      </c>
      <c r="T4736">
        <v>1</v>
      </c>
      <c r="U4736">
        <v>0</v>
      </c>
      <c r="V4736">
        <v>0</v>
      </c>
      <c r="W4736">
        <v>0</v>
      </c>
      <c r="X4736">
        <v>1.5817908114115076</v>
      </c>
      <c r="Y4736">
        <v>0</v>
      </c>
      <c r="Z4736">
        <v>0.55889186038259453</v>
      </c>
      <c r="AA4736">
        <v>0</v>
      </c>
      <c r="AB4736">
        <v>0.18316392588626668</v>
      </c>
      <c r="AC4736">
        <v>0</v>
      </c>
      <c r="AD4736">
        <v>0</v>
      </c>
      <c r="AE4736">
        <v>2.3238465976803688</v>
      </c>
    </row>
    <row r="4737" spans="1:31" x14ac:dyDescent="0.25">
      <c r="A4737">
        <v>1636779</v>
      </c>
      <c r="B4737">
        <v>1</v>
      </c>
      <c r="C4737" t="s">
        <v>80</v>
      </c>
      <c r="D4737" t="s">
        <v>107</v>
      </c>
      <c r="E4737" t="s">
        <v>146</v>
      </c>
      <c r="F4737" t="s">
        <v>13675</v>
      </c>
      <c r="G4737" t="s">
        <v>260</v>
      </c>
      <c r="H4737" t="s">
        <v>149</v>
      </c>
      <c r="I4737" t="s">
        <v>135</v>
      </c>
      <c r="J4737" t="s">
        <v>136</v>
      </c>
      <c r="K4737" t="s">
        <v>137</v>
      </c>
      <c r="L4737" t="s">
        <v>13676</v>
      </c>
      <c r="M4737" t="s">
        <v>13677</v>
      </c>
      <c r="N4737">
        <v>4.78</v>
      </c>
      <c r="O4737">
        <v>0</v>
      </c>
      <c r="P4737">
        <v>1132</v>
      </c>
      <c r="Q4737">
        <v>0</v>
      </c>
      <c r="R4737">
        <v>0</v>
      </c>
      <c r="S4737">
        <v>0</v>
      </c>
      <c r="T4737">
        <v>40</v>
      </c>
      <c r="U4737">
        <v>0</v>
      </c>
      <c r="V4737">
        <v>0</v>
      </c>
      <c r="W4737">
        <v>0</v>
      </c>
      <c r="X4737">
        <v>1568.3524483585281</v>
      </c>
      <c r="Y4737">
        <v>0</v>
      </c>
      <c r="Z4737">
        <v>0</v>
      </c>
      <c r="AA4737">
        <v>0</v>
      </c>
      <c r="AB4737">
        <v>74.570805365023517</v>
      </c>
      <c r="AC4737">
        <v>0</v>
      </c>
      <c r="AD4737">
        <v>0</v>
      </c>
      <c r="AE4737">
        <v>1642.9232537235516</v>
      </c>
    </row>
    <row r="4738" spans="1:31" x14ac:dyDescent="0.25">
      <c r="A4738">
        <v>1636716</v>
      </c>
      <c r="B4738">
        <v>1</v>
      </c>
      <c r="C4738" t="s">
        <v>80</v>
      </c>
      <c r="D4738" t="s">
        <v>82</v>
      </c>
      <c r="E4738" t="s">
        <v>178</v>
      </c>
      <c r="F4738" t="s">
        <v>13678</v>
      </c>
      <c r="G4738" t="s">
        <v>227</v>
      </c>
      <c r="H4738" t="s">
        <v>149</v>
      </c>
      <c r="I4738" t="s">
        <v>135</v>
      </c>
      <c r="J4738" t="s">
        <v>136</v>
      </c>
      <c r="K4738" t="s">
        <v>137</v>
      </c>
      <c r="L4738" t="s">
        <v>13679</v>
      </c>
      <c r="M4738" t="s">
        <v>13680</v>
      </c>
      <c r="N4738">
        <v>0.53694444399999997</v>
      </c>
      <c r="O4738">
        <v>0</v>
      </c>
      <c r="P4738">
        <v>175</v>
      </c>
      <c r="Q4738">
        <v>0</v>
      </c>
      <c r="R4738">
        <v>0</v>
      </c>
      <c r="S4738">
        <v>0</v>
      </c>
      <c r="T4738">
        <v>12</v>
      </c>
      <c r="U4738">
        <v>0</v>
      </c>
      <c r="V4738">
        <v>0</v>
      </c>
      <c r="W4738">
        <v>0</v>
      </c>
      <c r="X4738">
        <v>57.157432522744479</v>
      </c>
      <c r="Y4738">
        <v>0</v>
      </c>
      <c r="Z4738">
        <v>0</v>
      </c>
      <c r="AA4738">
        <v>0</v>
      </c>
      <c r="AB4738">
        <v>6.1054422653797031</v>
      </c>
      <c r="AC4738">
        <v>0</v>
      </c>
      <c r="AD4738">
        <v>0</v>
      </c>
      <c r="AE4738">
        <v>63.262874788124179</v>
      </c>
    </row>
    <row r="4739" spans="1:31" x14ac:dyDescent="0.25">
      <c r="A4739">
        <v>1636467</v>
      </c>
      <c r="B4739">
        <v>1</v>
      </c>
      <c r="C4739" t="s">
        <v>80</v>
      </c>
      <c r="D4739" t="s">
        <v>84</v>
      </c>
      <c r="E4739" t="s">
        <v>178</v>
      </c>
      <c r="F4739" t="s">
        <v>13681</v>
      </c>
      <c r="G4739" t="s">
        <v>900</v>
      </c>
      <c r="H4739" t="s">
        <v>149</v>
      </c>
      <c r="I4739" t="s">
        <v>135</v>
      </c>
      <c r="J4739" t="s">
        <v>136</v>
      </c>
      <c r="K4739" t="s">
        <v>137</v>
      </c>
      <c r="L4739" t="s">
        <v>13682</v>
      </c>
      <c r="M4739" t="s">
        <v>13683</v>
      </c>
      <c r="N4739">
        <v>3.1802777770000001</v>
      </c>
      <c r="O4739">
        <v>0</v>
      </c>
      <c r="P4739">
        <v>105</v>
      </c>
      <c r="Q4739">
        <v>0</v>
      </c>
      <c r="R4739">
        <v>0</v>
      </c>
      <c r="S4739">
        <v>0</v>
      </c>
      <c r="T4739">
        <v>3</v>
      </c>
      <c r="U4739">
        <v>0</v>
      </c>
      <c r="V4739">
        <v>0</v>
      </c>
      <c r="W4739">
        <v>0</v>
      </c>
      <c r="X4739">
        <v>68.895111515324118</v>
      </c>
      <c r="Y4739">
        <v>0</v>
      </c>
      <c r="Z4739">
        <v>0</v>
      </c>
      <c r="AA4739">
        <v>0</v>
      </c>
      <c r="AB4739">
        <v>8.1762493575243802</v>
      </c>
      <c r="AC4739">
        <v>0</v>
      </c>
      <c r="AD4739">
        <v>0</v>
      </c>
      <c r="AE4739">
        <v>77.071360872848501</v>
      </c>
    </row>
    <row r="4740" spans="1:31" x14ac:dyDescent="0.25">
      <c r="A4740">
        <v>1636324</v>
      </c>
      <c r="B4740">
        <v>1</v>
      </c>
      <c r="C4740" t="s">
        <v>81</v>
      </c>
      <c r="D4740" t="s">
        <v>112</v>
      </c>
      <c r="E4740" t="s">
        <v>131</v>
      </c>
      <c r="F4740" t="s">
        <v>13684</v>
      </c>
      <c r="G4740" t="s">
        <v>142</v>
      </c>
      <c r="H4740" t="s">
        <v>134</v>
      </c>
      <c r="I4740" t="s">
        <v>135</v>
      </c>
      <c r="J4740" t="s">
        <v>136</v>
      </c>
      <c r="K4740" t="s">
        <v>143</v>
      </c>
      <c r="L4740" t="s">
        <v>13685</v>
      </c>
      <c r="M4740" t="s">
        <v>13686</v>
      </c>
      <c r="N4740">
        <v>0.86888888799999997</v>
      </c>
      <c r="O4740">
        <v>0</v>
      </c>
      <c r="P4740">
        <v>1215</v>
      </c>
      <c r="Q4740">
        <v>0</v>
      </c>
      <c r="R4740">
        <v>0</v>
      </c>
      <c r="S4740">
        <v>0</v>
      </c>
      <c r="T4740">
        <v>229</v>
      </c>
      <c r="U4740">
        <v>2</v>
      </c>
      <c r="V4740">
        <v>1</v>
      </c>
      <c r="W4740">
        <v>0</v>
      </c>
      <c r="X4740">
        <v>240.08582134086646</v>
      </c>
      <c r="Y4740">
        <v>0</v>
      </c>
      <c r="Z4740">
        <v>0</v>
      </c>
      <c r="AA4740">
        <v>0</v>
      </c>
      <c r="AB4740">
        <v>93.245204545005507</v>
      </c>
      <c r="AC4740">
        <v>32.320291229030047</v>
      </c>
      <c r="AD4740">
        <v>5.2246200577187274</v>
      </c>
      <c r="AE4740">
        <v>370.8759371726207</v>
      </c>
    </row>
    <row r="4741" spans="1:31" x14ac:dyDescent="0.25">
      <c r="A4741">
        <v>1636341</v>
      </c>
      <c r="B4741">
        <v>1</v>
      </c>
      <c r="C4741" t="s">
        <v>80</v>
      </c>
      <c r="D4741" t="s">
        <v>84</v>
      </c>
      <c r="E4741" t="s">
        <v>146</v>
      </c>
      <c r="F4741" t="s">
        <v>13687</v>
      </c>
      <c r="G4741" t="s">
        <v>142</v>
      </c>
      <c r="H4741" t="s">
        <v>149</v>
      </c>
      <c r="I4741" t="s">
        <v>135</v>
      </c>
      <c r="J4741" t="s">
        <v>136</v>
      </c>
      <c r="K4741" t="s">
        <v>143</v>
      </c>
      <c r="L4741" t="s">
        <v>13688</v>
      </c>
      <c r="M4741" t="s">
        <v>13689</v>
      </c>
      <c r="N4741">
        <v>0.259722222</v>
      </c>
      <c r="O4741">
        <v>0</v>
      </c>
      <c r="P4741">
        <v>709</v>
      </c>
      <c r="Q4741">
        <v>0</v>
      </c>
      <c r="R4741">
        <v>0</v>
      </c>
      <c r="S4741">
        <v>0</v>
      </c>
      <c r="T4741">
        <v>87</v>
      </c>
      <c r="U4741">
        <v>0</v>
      </c>
      <c r="V4741">
        <v>0</v>
      </c>
      <c r="W4741">
        <v>0</v>
      </c>
      <c r="X4741">
        <v>356.49567782553731</v>
      </c>
      <c r="Y4741">
        <v>0</v>
      </c>
      <c r="Z4741">
        <v>0</v>
      </c>
      <c r="AA4741">
        <v>0</v>
      </c>
      <c r="AB4741">
        <v>22.255449636921796</v>
      </c>
      <c r="AC4741">
        <v>0</v>
      </c>
      <c r="AD4741">
        <v>0</v>
      </c>
      <c r="AE4741">
        <v>378.75112746245912</v>
      </c>
    </row>
    <row r="4742" spans="1:31" x14ac:dyDescent="0.25">
      <c r="A4742">
        <v>1636673</v>
      </c>
      <c r="B4742">
        <v>1</v>
      </c>
      <c r="C4742" t="s">
        <v>80</v>
      </c>
      <c r="D4742" t="s">
        <v>101</v>
      </c>
      <c r="E4742" t="s">
        <v>178</v>
      </c>
      <c r="F4742" t="s">
        <v>13690</v>
      </c>
      <c r="G4742" t="s">
        <v>227</v>
      </c>
      <c r="H4742" t="s">
        <v>149</v>
      </c>
      <c r="I4742" t="s">
        <v>135</v>
      </c>
      <c r="J4742" t="s">
        <v>136</v>
      </c>
      <c r="K4742" t="s">
        <v>137</v>
      </c>
      <c r="L4742" t="s">
        <v>13691</v>
      </c>
      <c r="M4742" t="s">
        <v>13692</v>
      </c>
      <c r="N4742">
        <v>1.6725000000000001</v>
      </c>
      <c r="O4742">
        <v>0</v>
      </c>
      <c r="P4742">
        <v>135</v>
      </c>
      <c r="Q4742">
        <v>0</v>
      </c>
      <c r="R4742">
        <v>0</v>
      </c>
      <c r="S4742">
        <v>0</v>
      </c>
      <c r="T4742">
        <v>5</v>
      </c>
      <c r="U4742">
        <v>0</v>
      </c>
      <c r="V4742">
        <v>0</v>
      </c>
      <c r="W4742">
        <v>0</v>
      </c>
      <c r="X4742">
        <v>87.748943032215507</v>
      </c>
      <c r="Y4742">
        <v>0</v>
      </c>
      <c r="Z4742">
        <v>0</v>
      </c>
      <c r="AA4742">
        <v>0</v>
      </c>
      <c r="AB4742">
        <v>17.92781372690629</v>
      </c>
      <c r="AC4742">
        <v>0</v>
      </c>
      <c r="AD4742">
        <v>0</v>
      </c>
      <c r="AE4742">
        <v>105.6767567591218</v>
      </c>
    </row>
    <row r="4743" spans="1:31" x14ac:dyDescent="0.25">
      <c r="A4743">
        <v>1636318</v>
      </c>
      <c r="B4743">
        <v>1</v>
      </c>
      <c r="C4743" t="s">
        <v>81</v>
      </c>
      <c r="D4743" t="s">
        <v>120</v>
      </c>
      <c r="E4743" t="s">
        <v>131</v>
      </c>
      <c r="F4743" t="s">
        <v>13693</v>
      </c>
      <c r="G4743" t="s">
        <v>161</v>
      </c>
      <c r="H4743" t="s">
        <v>134</v>
      </c>
      <c r="I4743" t="s">
        <v>135</v>
      </c>
      <c r="J4743" t="s">
        <v>136</v>
      </c>
      <c r="K4743" t="s">
        <v>137</v>
      </c>
      <c r="L4743" t="s">
        <v>13694</v>
      </c>
      <c r="M4743" t="s">
        <v>13695</v>
      </c>
      <c r="N4743">
        <v>0.79194444399999997</v>
      </c>
      <c r="O4743">
        <v>0</v>
      </c>
      <c r="P4743">
        <v>220</v>
      </c>
      <c r="Q4743">
        <v>0</v>
      </c>
      <c r="R4743">
        <v>0</v>
      </c>
      <c r="S4743">
        <v>0</v>
      </c>
      <c r="T4743">
        <v>9</v>
      </c>
      <c r="U4743">
        <v>0</v>
      </c>
      <c r="V4743">
        <v>0</v>
      </c>
      <c r="W4743">
        <v>0</v>
      </c>
      <c r="X4743">
        <v>49.826758145909579</v>
      </c>
      <c r="Y4743">
        <v>0</v>
      </c>
      <c r="Z4743">
        <v>0</v>
      </c>
      <c r="AA4743">
        <v>0</v>
      </c>
      <c r="AB4743">
        <v>1.1015311975444166</v>
      </c>
      <c r="AC4743">
        <v>0</v>
      </c>
      <c r="AD4743">
        <v>0</v>
      </c>
      <c r="AE4743">
        <v>50.928289343453997</v>
      </c>
    </row>
    <row r="4744" spans="1:31" x14ac:dyDescent="0.25">
      <c r="A4744">
        <v>1636387</v>
      </c>
      <c r="B4744">
        <v>1</v>
      </c>
      <c r="C4744" t="s">
        <v>80</v>
      </c>
      <c r="D4744" t="s">
        <v>101</v>
      </c>
      <c r="E4744" t="s">
        <v>178</v>
      </c>
      <c r="F4744" t="s">
        <v>13696</v>
      </c>
      <c r="G4744" t="s">
        <v>231</v>
      </c>
      <c r="H4744" t="s">
        <v>149</v>
      </c>
      <c r="I4744" t="s">
        <v>135</v>
      </c>
      <c r="J4744" t="s">
        <v>136</v>
      </c>
      <c r="K4744" t="s">
        <v>137</v>
      </c>
      <c r="L4744" t="s">
        <v>13697</v>
      </c>
      <c r="M4744" t="s">
        <v>13698</v>
      </c>
      <c r="N4744">
        <v>0.73222222199999998</v>
      </c>
      <c r="O4744">
        <v>0</v>
      </c>
      <c r="P4744">
        <v>47</v>
      </c>
      <c r="Q4744">
        <v>0</v>
      </c>
      <c r="R4744">
        <v>0</v>
      </c>
      <c r="S4744">
        <v>0</v>
      </c>
      <c r="T4744">
        <v>3</v>
      </c>
      <c r="U4744">
        <v>0</v>
      </c>
      <c r="V4744">
        <v>0</v>
      </c>
      <c r="W4744">
        <v>0</v>
      </c>
      <c r="X4744">
        <v>5.838345656262895</v>
      </c>
      <c r="Y4744">
        <v>0</v>
      </c>
      <c r="Z4744">
        <v>0</v>
      </c>
      <c r="AA4744">
        <v>0</v>
      </c>
      <c r="AB4744">
        <v>1.5767013589654937</v>
      </c>
      <c r="AC4744">
        <v>0</v>
      </c>
      <c r="AD4744">
        <v>0</v>
      </c>
      <c r="AE4744">
        <v>7.4150470152283887</v>
      </c>
    </row>
    <row r="4745" spans="1:31" x14ac:dyDescent="0.25">
      <c r="A4745">
        <v>1636487</v>
      </c>
      <c r="B4745">
        <v>1</v>
      </c>
      <c r="C4745" t="s">
        <v>81</v>
      </c>
      <c r="D4745" t="s">
        <v>120</v>
      </c>
      <c r="E4745" t="s">
        <v>140</v>
      </c>
      <c r="F4745" t="s">
        <v>836</v>
      </c>
      <c r="G4745" t="s">
        <v>161</v>
      </c>
      <c r="H4745" t="s">
        <v>134</v>
      </c>
      <c r="I4745" t="s">
        <v>135</v>
      </c>
      <c r="J4745" t="s">
        <v>136</v>
      </c>
      <c r="K4745" t="s">
        <v>137</v>
      </c>
      <c r="L4745" t="s">
        <v>13699</v>
      </c>
      <c r="M4745" t="s">
        <v>13700</v>
      </c>
      <c r="N4745">
        <v>0.274166666</v>
      </c>
      <c r="O4745">
        <v>3</v>
      </c>
      <c r="P4745">
        <v>883</v>
      </c>
      <c r="Q4745">
        <v>268</v>
      </c>
      <c r="R4745">
        <v>89</v>
      </c>
      <c r="S4745">
        <v>23</v>
      </c>
      <c r="T4745">
        <v>112</v>
      </c>
      <c r="U4745">
        <v>5</v>
      </c>
      <c r="V4745">
        <v>1</v>
      </c>
      <c r="W4745">
        <v>0.23743272000000001</v>
      </c>
      <c r="X4745">
        <v>40.165442229411703</v>
      </c>
      <c r="Y4745">
        <v>302.66664147738044</v>
      </c>
      <c r="Z4745">
        <v>17.726810926470613</v>
      </c>
      <c r="AA4745">
        <v>80.975100793976324</v>
      </c>
      <c r="AB4745">
        <v>27.929521036721912</v>
      </c>
      <c r="AC4745">
        <v>107.02360364147876</v>
      </c>
      <c r="AD4745">
        <v>0.21553164653959164</v>
      </c>
      <c r="AE4745">
        <v>576.94008447197928</v>
      </c>
    </row>
    <row r="4746" spans="1:31" x14ac:dyDescent="0.25">
      <c r="A4746">
        <v>1636510</v>
      </c>
      <c r="B4746">
        <v>1</v>
      </c>
      <c r="C4746" t="s">
        <v>81</v>
      </c>
      <c r="D4746" t="s">
        <v>128</v>
      </c>
      <c r="E4746" t="s">
        <v>152</v>
      </c>
      <c r="F4746" t="s">
        <v>13701</v>
      </c>
      <c r="G4746" t="s">
        <v>154</v>
      </c>
      <c r="H4746" t="s">
        <v>149</v>
      </c>
      <c r="I4746" t="s">
        <v>135</v>
      </c>
      <c r="J4746" t="s">
        <v>136</v>
      </c>
      <c r="K4746" t="s">
        <v>137</v>
      </c>
      <c r="L4746" t="s">
        <v>13702</v>
      </c>
      <c r="M4746" t="s">
        <v>13703</v>
      </c>
      <c r="N4746">
        <v>3.1025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1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0.57674851486014</v>
      </c>
      <c r="AC4746">
        <v>0</v>
      </c>
      <c r="AD4746">
        <v>0</v>
      </c>
      <c r="AE4746">
        <v>0.57674851486014</v>
      </c>
    </row>
    <row r="4747" spans="1:31" x14ac:dyDescent="0.25">
      <c r="A4747">
        <v>1636533</v>
      </c>
      <c r="B4747">
        <v>1</v>
      </c>
      <c r="C4747" t="s">
        <v>80</v>
      </c>
      <c r="D4747" t="s">
        <v>105</v>
      </c>
      <c r="E4747" t="s">
        <v>140</v>
      </c>
      <c r="F4747" t="s">
        <v>13704</v>
      </c>
      <c r="G4747" t="s">
        <v>161</v>
      </c>
      <c r="H4747" t="s">
        <v>134</v>
      </c>
      <c r="I4747" t="s">
        <v>135</v>
      </c>
      <c r="J4747" t="s">
        <v>136</v>
      </c>
      <c r="K4747" t="s">
        <v>137</v>
      </c>
      <c r="L4747" t="s">
        <v>13705</v>
      </c>
      <c r="M4747" t="s">
        <v>13706</v>
      </c>
      <c r="N4747">
        <v>2.8819444440000002</v>
      </c>
      <c r="O4747">
        <v>0</v>
      </c>
      <c r="P4747">
        <v>1038</v>
      </c>
      <c r="Q4747">
        <v>1</v>
      </c>
      <c r="R4747">
        <v>0</v>
      </c>
      <c r="S4747">
        <v>3</v>
      </c>
      <c r="T4747">
        <v>66</v>
      </c>
      <c r="U4747">
        <v>0</v>
      </c>
      <c r="V4747">
        <v>1</v>
      </c>
      <c r="W4747">
        <v>0</v>
      </c>
      <c r="X4747">
        <v>2219.7928383101944</v>
      </c>
      <c r="Y4747">
        <v>0.62142236200926004</v>
      </c>
      <c r="Z4747">
        <v>0</v>
      </c>
      <c r="AA4747">
        <v>645.45655776403009</v>
      </c>
      <c r="AB4747">
        <v>237.77696344917351</v>
      </c>
      <c r="AC4747">
        <v>0</v>
      </c>
      <c r="AD4747">
        <v>0</v>
      </c>
      <c r="AE4747">
        <v>3103.6477818854069</v>
      </c>
    </row>
    <row r="4748" spans="1:31" x14ac:dyDescent="0.25">
      <c r="A4748">
        <v>1636633</v>
      </c>
      <c r="B4748">
        <v>1</v>
      </c>
      <c r="C4748" t="s">
        <v>80</v>
      </c>
      <c r="D4748" t="s">
        <v>101</v>
      </c>
      <c r="E4748" t="s">
        <v>178</v>
      </c>
      <c r="F4748" t="s">
        <v>13707</v>
      </c>
      <c r="G4748" t="s">
        <v>227</v>
      </c>
      <c r="H4748" t="s">
        <v>149</v>
      </c>
      <c r="I4748" t="s">
        <v>135</v>
      </c>
      <c r="J4748" t="s">
        <v>136</v>
      </c>
      <c r="K4748" t="s">
        <v>137</v>
      </c>
      <c r="L4748" t="s">
        <v>13708</v>
      </c>
      <c r="M4748" t="s">
        <v>13709</v>
      </c>
      <c r="N4748">
        <v>6.4974999999999996</v>
      </c>
      <c r="O4748">
        <v>0</v>
      </c>
      <c r="P4748">
        <v>188</v>
      </c>
      <c r="Q4748">
        <v>0</v>
      </c>
      <c r="R4748">
        <v>0</v>
      </c>
      <c r="S4748">
        <v>0</v>
      </c>
      <c r="T4748">
        <v>11</v>
      </c>
      <c r="U4748">
        <v>0</v>
      </c>
      <c r="V4748">
        <v>0</v>
      </c>
      <c r="W4748">
        <v>0</v>
      </c>
      <c r="X4748">
        <v>463.99929107061104</v>
      </c>
      <c r="Y4748">
        <v>0</v>
      </c>
      <c r="Z4748">
        <v>0</v>
      </c>
      <c r="AA4748">
        <v>0</v>
      </c>
      <c r="AB4748">
        <v>64.106093340144</v>
      </c>
      <c r="AC4748">
        <v>0</v>
      </c>
      <c r="AD4748">
        <v>0</v>
      </c>
      <c r="AE4748">
        <v>528.10538441075505</v>
      </c>
    </row>
    <row r="4749" spans="1:31" x14ac:dyDescent="0.25">
      <c r="A4749">
        <v>1636842</v>
      </c>
      <c r="B4749">
        <v>1</v>
      </c>
      <c r="C4749" t="s">
        <v>81</v>
      </c>
      <c r="D4749" t="s">
        <v>122</v>
      </c>
      <c r="E4749" t="s">
        <v>140</v>
      </c>
      <c r="F4749" t="s">
        <v>13710</v>
      </c>
      <c r="G4749" t="s">
        <v>161</v>
      </c>
      <c r="H4749" t="s">
        <v>134</v>
      </c>
      <c r="I4749" t="s">
        <v>135</v>
      </c>
      <c r="J4749" t="s">
        <v>136</v>
      </c>
      <c r="K4749" t="s">
        <v>137</v>
      </c>
      <c r="L4749" t="s">
        <v>13711</v>
      </c>
      <c r="M4749" t="s">
        <v>13712</v>
      </c>
      <c r="N4749">
        <v>2.4816666660000002</v>
      </c>
      <c r="O4749">
        <v>1</v>
      </c>
      <c r="P4749">
        <v>368</v>
      </c>
      <c r="Q4749">
        <v>39</v>
      </c>
      <c r="R4749">
        <v>16</v>
      </c>
      <c r="S4749">
        <v>12</v>
      </c>
      <c r="T4749">
        <v>47</v>
      </c>
      <c r="U4749">
        <v>2</v>
      </c>
      <c r="V4749">
        <v>0</v>
      </c>
      <c r="W4749">
        <v>6.6238264266305552E-2</v>
      </c>
      <c r="X4749">
        <v>96.308115526826811</v>
      </c>
      <c r="Y4749">
        <v>166.2341101909216</v>
      </c>
      <c r="Z4749">
        <v>3.8855890779679063</v>
      </c>
      <c r="AA4749">
        <v>240.69094759539325</v>
      </c>
      <c r="AB4749">
        <v>61.220551292775696</v>
      </c>
      <c r="AC4749">
        <v>41.993449180420278</v>
      </c>
      <c r="AD4749">
        <v>0</v>
      </c>
      <c r="AE4749">
        <v>610.39900112857185</v>
      </c>
    </row>
    <row r="4750" spans="1:31" x14ac:dyDescent="0.25">
      <c r="A4750">
        <v>1636447</v>
      </c>
      <c r="B4750">
        <v>1</v>
      </c>
      <c r="C4750" t="s">
        <v>80</v>
      </c>
      <c r="D4750" t="s">
        <v>85</v>
      </c>
      <c r="E4750" t="s">
        <v>152</v>
      </c>
      <c r="F4750" t="s">
        <v>13713</v>
      </c>
      <c r="G4750" t="s">
        <v>168</v>
      </c>
      <c r="H4750" t="s">
        <v>149</v>
      </c>
      <c r="I4750" t="s">
        <v>135</v>
      </c>
      <c r="J4750" t="s">
        <v>136</v>
      </c>
      <c r="K4750" t="s">
        <v>137</v>
      </c>
      <c r="L4750" t="s">
        <v>13714</v>
      </c>
      <c r="M4750" t="s">
        <v>13715</v>
      </c>
      <c r="N4750">
        <v>3.7177777769999998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1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</row>
    <row r="4751" spans="1:31" x14ac:dyDescent="0.25">
      <c r="A4751">
        <v>1636401</v>
      </c>
      <c r="B4751">
        <v>1</v>
      </c>
      <c r="C4751" t="s">
        <v>80</v>
      </c>
      <c r="D4751" t="s">
        <v>99</v>
      </c>
      <c r="E4751" t="s">
        <v>152</v>
      </c>
      <c r="F4751" t="s">
        <v>13716</v>
      </c>
      <c r="G4751" t="s">
        <v>172</v>
      </c>
      <c r="H4751" t="s">
        <v>149</v>
      </c>
      <c r="I4751" t="s">
        <v>135</v>
      </c>
      <c r="J4751" t="s">
        <v>3</v>
      </c>
      <c r="K4751" t="s">
        <v>137</v>
      </c>
      <c r="L4751" t="s">
        <v>13717</v>
      </c>
      <c r="M4751" t="s">
        <v>13718</v>
      </c>
      <c r="N4751">
        <v>1.523055555</v>
      </c>
      <c r="O4751">
        <v>0</v>
      </c>
      <c r="P4751">
        <v>3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0.18019599244537587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0.18019599244537587</v>
      </c>
    </row>
    <row r="4752" spans="1:31" x14ac:dyDescent="0.25">
      <c r="A4752">
        <v>1636450</v>
      </c>
      <c r="B4752">
        <v>1</v>
      </c>
      <c r="C4752" t="s">
        <v>80</v>
      </c>
      <c r="D4752" t="s">
        <v>90</v>
      </c>
      <c r="E4752" t="s">
        <v>152</v>
      </c>
      <c r="F4752" t="s">
        <v>13719</v>
      </c>
      <c r="G4752" t="s">
        <v>154</v>
      </c>
      <c r="H4752" t="s">
        <v>149</v>
      </c>
      <c r="I4752" t="s">
        <v>135</v>
      </c>
      <c r="J4752" t="s">
        <v>136</v>
      </c>
      <c r="K4752" t="s">
        <v>137</v>
      </c>
      <c r="L4752" t="s">
        <v>13720</v>
      </c>
      <c r="M4752" t="s">
        <v>13721</v>
      </c>
      <c r="N4752">
        <v>6.5102777769999998</v>
      </c>
      <c r="O4752">
        <v>0</v>
      </c>
      <c r="P4752">
        <v>8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21.56278844860871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21.56278844860871</v>
      </c>
    </row>
    <row r="4753" spans="1:31" x14ac:dyDescent="0.25">
      <c r="A4753">
        <v>1636590</v>
      </c>
      <c r="B4753">
        <v>1</v>
      </c>
      <c r="C4753" t="s">
        <v>80</v>
      </c>
      <c r="D4753" t="s">
        <v>82</v>
      </c>
      <c r="E4753" t="s">
        <v>178</v>
      </c>
      <c r="F4753" t="s">
        <v>10326</v>
      </c>
      <c r="G4753" t="s">
        <v>3669</v>
      </c>
      <c r="H4753" t="s">
        <v>149</v>
      </c>
      <c r="I4753" t="s">
        <v>135</v>
      </c>
      <c r="J4753" t="s">
        <v>136</v>
      </c>
      <c r="K4753" t="s">
        <v>137</v>
      </c>
      <c r="L4753" t="s">
        <v>13722</v>
      </c>
      <c r="M4753" t="s">
        <v>13723</v>
      </c>
      <c r="N4753">
        <v>0.77972222199999996</v>
      </c>
      <c r="O4753">
        <v>0</v>
      </c>
      <c r="P4753">
        <v>17</v>
      </c>
      <c r="Q4753">
        <v>0</v>
      </c>
      <c r="R4753">
        <v>0</v>
      </c>
      <c r="S4753">
        <v>0</v>
      </c>
      <c r="T4753">
        <v>2</v>
      </c>
      <c r="U4753">
        <v>0</v>
      </c>
      <c r="V4753">
        <v>0</v>
      </c>
      <c r="W4753">
        <v>0</v>
      </c>
      <c r="X4753">
        <v>1.151983417398605</v>
      </c>
      <c r="Y4753">
        <v>0</v>
      </c>
      <c r="Z4753">
        <v>0</v>
      </c>
      <c r="AA4753">
        <v>0</v>
      </c>
      <c r="AB4753">
        <v>1.4907566404369377</v>
      </c>
      <c r="AC4753">
        <v>0</v>
      </c>
      <c r="AD4753">
        <v>0</v>
      </c>
      <c r="AE4753">
        <v>2.6427400578355424</v>
      </c>
    </row>
    <row r="4754" spans="1:31" x14ac:dyDescent="0.25">
      <c r="A4754">
        <v>1636427</v>
      </c>
      <c r="B4754">
        <v>1</v>
      </c>
      <c r="C4754" t="s">
        <v>80</v>
      </c>
      <c r="D4754" t="s">
        <v>110</v>
      </c>
      <c r="E4754" t="s">
        <v>146</v>
      </c>
      <c r="F4754" t="s">
        <v>13724</v>
      </c>
      <c r="G4754" t="s">
        <v>231</v>
      </c>
      <c r="H4754" t="s">
        <v>149</v>
      </c>
      <c r="I4754" t="s">
        <v>135</v>
      </c>
      <c r="J4754" t="s">
        <v>136</v>
      </c>
      <c r="K4754" t="s">
        <v>137</v>
      </c>
      <c r="L4754" t="s">
        <v>13725</v>
      </c>
      <c r="M4754" t="s">
        <v>13726</v>
      </c>
      <c r="N4754">
        <v>0.890833333</v>
      </c>
      <c r="O4754">
        <v>0</v>
      </c>
      <c r="P4754">
        <v>422</v>
      </c>
      <c r="Q4754">
        <v>0</v>
      </c>
      <c r="R4754">
        <v>0</v>
      </c>
      <c r="S4754">
        <v>0</v>
      </c>
      <c r="T4754">
        <v>16</v>
      </c>
      <c r="U4754">
        <v>0</v>
      </c>
      <c r="V4754">
        <v>0</v>
      </c>
      <c r="W4754">
        <v>0</v>
      </c>
      <c r="X4754">
        <v>139.42242500554187</v>
      </c>
      <c r="Y4754">
        <v>0</v>
      </c>
      <c r="Z4754">
        <v>0</v>
      </c>
      <c r="AA4754">
        <v>0</v>
      </c>
      <c r="AB4754">
        <v>8.3411360920785835</v>
      </c>
      <c r="AC4754">
        <v>0</v>
      </c>
      <c r="AD4754">
        <v>0</v>
      </c>
      <c r="AE4754">
        <v>147.76356109762045</v>
      </c>
    </row>
    <row r="4755" spans="1:31" x14ac:dyDescent="0.25">
      <c r="A4755">
        <v>1636384</v>
      </c>
      <c r="B4755">
        <v>1</v>
      </c>
      <c r="C4755" t="s">
        <v>80</v>
      </c>
      <c r="D4755" t="s">
        <v>95</v>
      </c>
      <c r="E4755" t="s">
        <v>131</v>
      </c>
      <c r="F4755" t="s">
        <v>13727</v>
      </c>
      <c r="G4755" t="s">
        <v>133</v>
      </c>
      <c r="H4755" t="s">
        <v>134</v>
      </c>
      <c r="I4755" t="s">
        <v>135</v>
      </c>
      <c r="J4755" t="s">
        <v>136</v>
      </c>
      <c r="K4755" t="s">
        <v>137</v>
      </c>
      <c r="L4755" t="s">
        <v>13728</v>
      </c>
      <c r="M4755" t="s">
        <v>13729</v>
      </c>
      <c r="N4755">
        <v>5.9280555550000003</v>
      </c>
      <c r="O4755">
        <v>0</v>
      </c>
      <c r="P4755">
        <v>598</v>
      </c>
      <c r="Q4755">
        <v>0</v>
      </c>
      <c r="R4755">
        <v>0</v>
      </c>
      <c r="S4755">
        <v>0</v>
      </c>
      <c r="T4755">
        <v>29</v>
      </c>
      <c r="U4755">
        <v>0</v>
      </c>
      <c r="V4755">
        <v>0</v>
      </c>
      <c r="W4755">
        <v>0</v>
      </c>
      <c r="X4755">
        <v>803.18813040986902</v>
      </c>
      <c r="Y4755">
        <v>0</v>
      </c>
      <c r="Z4755">
        <v>0</v>
      </c>
      <c r="AA4755">
        <v>0</v>
      </c>
      <c r="AB4755">
        <v>244.4509943937303</v>
      </c>
      <c r="AC4755">
        <v>0</v>
      </c>
      <c r="AD4755">
        <v>0</v>
      </c>
      <c r="AE4755">
        <v>1047.6391248035993</v>
      </c>
    </row>
    <row r="4756" spans="1:31" x14ac:dyDescent="0.25">
      <c r="A4756">
        <v>1636278</v>
      </c>
      <c r="B4756">
        <v>1</v>
      </c>
      <c r="C4756" t="s">
        <v>81</v>
      </c>
      <c r="D4756" t="s">
        <v>114</v>
      </c>
      <c r="E4756" t="s">
        <v>178</v>
      </c>
      <c r="F4756" t="s">
        <v>13730</v>
      </c>
      <c r="G4756" t="s">
        <v>227</v>
      </c>
      <c r="H4756" t="s">
        <v>149</v>
      </c>
      <c r="I4756" t="s">
        <v>135</v>
      </c>
      <c r="J4756" t="s">
        <v>136</v>
      </c>
      <c r="K4756" t="s">
        <v>137</v>
      </c>
      <c r="L4756" t="s">
        <v>13731</v>
      </c>
      <c r="M4756" t="s">
        <v>13732</v>
      </c>
      <c r="N4756">
        <v>0.67749999999999999</v>
      </c>
      <c r="O4756">
        <v>0</v>
      </c>
      <c r="P4756">
        <v>183</v>
      </c>
      <c r="Q4756">
        <v>0</v>
      </c>
      <c r="R4756">
        <v>0</v>
      </c>
      <c r="S4756">
        <v>0</v>
      </c>
      <c r="T4756">
        <v>16</v>
      </c>
      <c r="U4756">
        <v>0</v>
      </c>
      <c r="V4756">
        <v>0</v>
      </c>
      <c r="W4756">
        <v>0</v>
      </c>
      <c r="X4756">
        <v>24.136234412350632</v>
      </c>
      <c r="Y4756">
        <v>0</v>
      </c>
      <c r="Z4756">
        <v>0</v>
      </c>
      <c r="AA4756">
        <v>0</v>
      </c>
      <c r="AB4756">
        <v>3.0183083265234378</v>
      </c>
      <c r="AC4756">
        <v>0</v>
      </c>
      <c r="AD4756">
        <v>0</v>
      </c>
      <c r="AE4756">
        <v>27.154542738874071</v>
      </c>
    </row>
    <row r="4757" spans="1:31" x14ac:dyDescent="0.25">
      <c r="A4757">
        <v>1636776</v>
      </c>
      <c r="B4757">
        <v>1</v>
      </c>
      <c r="C4757" t="s">
        <v>81</v>
      </c>
      <c r="D4757" t="s">
        <v>112</v>
      </c>
      <c r="E4757" t="s">
        <v>131</v>
      </c>
      <c r="F4757" t="s">
        <v>13733</v>
      </c>
      <c r="G4757" t="s">
        <v>1212</v>
      </c>
      <c r="H4757" t="s">
        <v>134</v>
      </c>
      <c r="I4757" t="s">
        <v>135</v>
      </c>
      <c r="J4757" t="s">
        <v>136</v>
      </c>
      <c r="K4757" t="s">
        <v>137</v>
      </c>
      <c r="L4757" t="s">
        <v>13734</v>
      </c>
      <c r="M4757" t="s">
        <v>13735</v>
      </c>
      <c r="N4757">
        <v>2.1894444439999998</v>
      </c>
      <c r="O4757">
        <v>0</v>
      </c>
      <c r="P4757">
        <v>307</v>
      </c>
      <c r="Q4757">
        <v>0</v>
      </c>
      <c r="R4757">
        <v>0</v>
      </c>
      <c r="S4757">
        <v>0</v>
      </c>
      <c r="T4757">
        <v>76</v>
      </c>
      <c r="U4757">
        <v>0</v>
      </c>
      <c r="V4757">
        <v>0</v>
      </c>
      <c r="W4757">
        <v>0</v>
      </c>
      <c r="X4757">
        <v>145.87372329010498</v>
      </c>
      <c r="Y4757">
        <v>0</v>
      </c>
      <c r="Z4757">
        <v>0</v>
      </c>
      <c r="AA4757">
        <v>0</v>
      </c>
      <c r="AB4757">
        <v>58.547614019233578</v>
      </c>
      <c r="AC4757">
        <v>0</v>
      </c>
      <c r="AD4757">
        <v>0</v>
      </c>
      <c r="AE4757">
        <v>204.42133730933855</v>
      </c>
    </row>
    <row r="4758" spans="1:31" x14ac:dyDescent="0.25">
      <c r="A4758">
        <v>1636762</v>
      </c>
      <c r="B4758">
        <v>1</v>
      </c>
      <c r="C4758" t="s">
        <v>80</v>
      </c>
      <c r="D4758" t="s">
        <v>103</v>
      </c>
      <c r="E4758" t="s">
        <v>152</v>
      </c>
      <c r="F4758" t="s">
        <v>13736</v>
      </c>
      <c r="G4758" t="s">
        <v>154</v>
      </c>
      <c r="H4758" t="s">
        <v>149</v>
      </c>
      <c r="I4758" t="s">
        <v>135</v>
      </c>
      <c r="J4758" t="s">
        <v>136</v>
      </c>
      <c r="K4758" t="s">
        <v>137</v>
      </c>
      <c r="L4758" t="s">
        <v>13737</v>
      </c>
      <c r="M4758" t="s">
        <v>13738</v>
      </c>
      <c r="N4758">
        <v>0.80861111100000005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1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8.3679585292705014E-2</v>
      </c>
      <c r="AC4758">
        <v>0</v>
      </c>
      <c r="AD4758">
        <v>0</v>
      </c>
      <c r="AE4758">
        <v>8.3679585292705014E-2</v>
      </c>
    </row>
    <row r="4759" spans="1:31" x14ac:dyDescent="0.25">
      <c r="A4759">
        <v>1636221</v>
      </c>
      <c r="B4759">
        <v>1</v>
      </c>
      <c r="C4759" t="s">
        <v>80</v>
      </c>
      <c r="D4759" t="s">
        <v>96</v>
      </c>
      <c r="E4759" t="s">
        <v>178</v>
      </c>
      <c r="F4759" t="s">
        <v>13739</v>
      </c>
      <c r="G4759" t="s">
        <v>227</v>
      </c>
      <c r="H4759" t="s">
        <v>149</v>
      </c>
      <c r="I4759" t="s">
        <v>135</v>
      </c>
      <c r="J4759" t="s">
        <v>136</v>
      </c>
      <c r="K4759" t="s">
        <v>137</v>
      </c>
      <c r="L4759" t="s">
        <v>13740</v>
      </c>
      <c r="M4759" t="s">
        <v>13741</v>
      </c>
      <c r="N4759">
        <v>0.816111111</v>
      </c>
      <c r="O4759">
        <v>0</v>
      </c>
      <c r="P4759">
        <v>230</v>
      </c>
      <c r="Q4759">
        <v>0</v>
      </c>
      <c r="R4759">
        <v>0</v>
      </c>
      <c r="S4759">
        <v>0</v>
      </c>
      <c r="T4759">
        <v>36</v>
      </c>
      <c r="U4759">
        <v>0</v>
      </c>
      <c r="V4759">
        <v>0</v>
      </c>
      <c r="W4759">
        <v>0</v>
      </c>
      <c r="X4759">
        <v>84.547285264692817</v>
      </c>
      <c r="Y4759">
        <v>0</v>
      </c>
      <c r="Z4759">
        <v>0</v>
      </c>
      <c r="AA4759">
        <v>0</v>
      </c>
      <c r="AB4759">
        <v>13.466256412545757</v>
      </c>
      <c r="AC4759">
        <v>0</v>
      </c>
      <c r="AD4759">
        <v>0</v>
      </c>
      <c r="AE4759">
        <v>98.013541677238578</v>
      </c>
    </row>
    <row r="4760" spans="1:31" x14ac:dyDescent="0.25">
      <c r="A4760">
        <v>1636819</v>
      </c>
      <c r="B4760">
        <v>1</v>
      </c>
      <c r="C4760" t="s">
        <v>80</v>
      </c>
      <c r="D4760" t="s">
        <v>104</v>
      </c>
      <c r="E4760" t="s">
        <v>204</v>
      </c>
      <c r="F4760" t="s">
        <v>13742</v>
      </c>
      <c r="G4760" t="s">
        <v>161</v>
      </c>
      <c r="H4760" t="s">
        <v>134</v>
      </c>
      <c r="I4760" t="s">
        <v>135</v>
      </c>
      <c r="J4760" t="s">
        <v>136</v>
      </c>
      <c r="K4760" t="s">
        <v>137</v>
      </c>
      <c r="L4760" t="s">
        <v>13743</v>
      </c>
      <c r="M4760" t="s">
        <v>13744</v>
      </c>
      <c r="N4760">
        <v>1.3119444440000001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549.589158075608</v>
      </c>
      <c r="AD4760">
        <v>0</v>
      </c>
      <c r="AE4760">
        <v>549.589158075608</v>
      </c>
    </row>
    <row r="4761" spans="1:31" x14ac:dyDescent="0.25">
      <c r="A4761">
        <v>1636413</v>
      </c>
      <c r="B4761">
        <v>1</v>
      </c>
      <c r="C4761" t="s">
        <v>80</v>
      </c>
      <c r="D4761" t="s">
        <v>96</v>
      </c>
      <c r="E4761" t="s">
        <v>178</v>
      </c>
      <c r="F4761" t="s">
        <v>13745</v>
      </c>
      <c r="G4761" t="s">
        <v>187</v>
      </c>
      <c r="H4761" t="s">
        <v>149</v>
      </c>
      <c r="I4761" t="s">
        <v>135</v>
      </c>
      <c r="J4761" t="s">
        <v>136</v>
      </c>
      <c r="K4761" t="s">
        <v>137</v>
      </c>
      <c r="L4761" t="s">
        <v>13746</v>
      </c>
      <c r="M4761" t="s">
        <v>13747</v>
      </c>
      <c r="N4761">
        <v>2.2974999999999999</v>
      </c>
      <c r="O4761">
        <v>0</v>
      </c>
      <c r="P4761">
        <v>92</v>
      </c>
      <c r="Q4761">
        <v>0</v>
      </c>
      <c r="R4761">
        <v>0</v>
      </c>
      <c r="S4761">
        <v>0</v>
      </c>
      <c r="T4761">
        <v>4</v>
      </c>
      <c r="U4761">
        <v>0</v>
      </c>
      <c r="V4761">
        <v>0</v>
      </c>
      <c r="W4761">
        <v>0</v>
      </c>
      <c r="X4761">
        <v>87.147186013624605</v>
      </c>
      <c r="Y4761">
        <v>0</v>
      </c>
      <c r="Z4761">
        <v>0</v>
      </c>
      <c r="AA4761">
        <v>0</v>
      </c>
      <c r="AB4761">
        <v>6.4773375174511578</v>
      </c>
      <c r="AC4761">
        <v>0</v>
      </c>
      <c r="AD4761">
        <v>0</v>
      </c>
      <c r="AE4761">
        <v>93.624523531075766</v>
      </c>
    </row>
    <row r="4762" spans="1:31" x14ac:dyDescent="0.25">
      <c r="A4762">
        <v>1636745</v>
      </c>
      <c r="B4762">
        <v>1</v>
      </c>
      <c r="C4762" t="s">
        <v>81</v>
      </c>
      <c r="D4762" t="s">
        <v>128</v>
      </c>
      <c r="E4762" t="s">
        <v>140</v>
      </c>
      <c r="F4762" t="s">
        <v>2237</v>
      </c>
      <c r="G4762" t="s">
        <v>161</v>
      </c>
      <c r="H4762" t="s">
        <v>134</v>
      </c>
      <c r="I4762" t="s">
        <v>135</v>
      </c>
      <c r="J4762" t="s">
        <v>136</v>
      </c>
      <c r="K4762" t="s">
        <v>137</v>
      </c>
      <c r="L4762" t="s">
        <v>13748</v>
      </c>
      <c r="M4762" t="s">
        <v>13749</v>
      </c>
      <c r="N4762">
        <v>2.44</v>
      </c>
      <c r="O4762">
        <v>0</v>
      </c>
      <c r="P4762">
        <v>1000</v>
      </c>
      <c r="Q4762">
        <v>3</v>
      </c>
      <c r="R4762">
        <v>12</v>
      </c>
      <c r="S4762">
        <v>13</v>
      </c>
      <c r="T4762">
        <v>126</v>
      </c>
      <c r="U4762">
        <v>0</v>
      </c>
      <c r="V4762">
        <v>0</v>
      </c>
      <c r="W4762">
        <v>0</v>
      </c>
      <c r="X4762">
        <v>371.16970327761516</v>
      </c>
      <c r="Y4762">
        <v>95.508236410354471</v>
      </c>
      <c r="Z4762">
        <v>13.293569683471135</v>
      </c>
      <c r="AA4762">
        <v>96.86911962692821</v>
      </c>
      <c r="AB4762">
        <v>104.49059812699906</v>
      </c>
      <c r="AC4762">
        <v>0</v>
      </c>
      <c r="AD4762">
        <v>0</v>
      </c>
      <c r="AE4762">
        <v>681.33122712536806</v>
      </c>
    </row>
    <row r="4763" spans="1:31" x14ac:dyDescent="0.25">
      <c r="A4763">
        <v>1636559</v>
      </c>
      <c r="B4763">
        <v>1</v>
      </c>
      <c r="C4763" t="s">
        <v>81</v>
      </c>
      <c r="D4763" t="s">
        <v>118</v>
      </c>
      <c r="E4763" t="s">
        <v>178</v>
      </c>
      <c r="F4763" t="s">
        <v>13750</v>
      </c>
      <c r="G4763" t="s">
        <v>187</v>
      </c>
      <c r="H4763" t="s">
        <v>149</v>
      </c>
      <c r="I4763" t="s">
        <v>135</v>
      </c>
      <c r="J4763" t="s">
        <v>136</v>
      </c>
      <c r="K4763" t="s">
        <v>137</v>
      </c>
      <c r="L4763" t="s">
        <v>13751</v>
      </c>
      <c r="M4763" t="s">
        <v>13752</v>
      </c>
      <c r="N4763">
        <v>0.64027777699999999</v>
      </c>
      <c r="O4763">
        <v>0</v>
      </c>
      <c r="P4763">
        <v>125</v>
      </c>
      <c r="Q4763">
        <v>0</v>
      </c>
      <c r="R4763">
        <v>0</v>
      </c>
      <c r="S4763">
        <v>0</v>
      </c>
      <c r="T4763">
        <v>15</v>
      </c>
      <c r="U4763">
        <v>0</v>
      </c>
      <c r="V4763">
        <v>0</v>
      </c>
      <c r="W4763">
        <v>0</v>
      </c>
      <c r="X4763">
        <v>16.157051958903288</v>
      </c>
      <c r="Y4763">
        <v>0</v>
      </c>
      <c r="Z4763">
        <v>0</v>
      </c>
      <c r="AA4763">
        <v>0</v>
      </c>
      <c r="AB4763">
        <v>3.2882688774318245</v>
      </c>
      <c r="AC4763">
        <v>0</v>
      </c>
      <c r="AD4763">
        <v>0</v>
      </c>
      <c r="AE4763">
        <v>19.445320836335114</v>
      </c>
    </row>
    <row r="4764" spans="1:31" x14ac:dyDescent="0.25">
      <c r="A4764">
        <v>1636536</v>
      </c>
      <c r="B4764">
        <v>1</v>
      </c>
      <c r="C4764" t="s">
        <v>80</v>
      </c>
      <c r="D4764" t="s">
        <v>97</v>
      </c>
      <c r="E4764" t="s">
        <v>152</v>
      </c>
      <c r="F4764" t="s">
        <v>13753</v>
      </c>
      <c r="G4764" t="s">
        <v>154</v>
      </c>
      <c r="H4764" t="s">
        <v>149</v>
      </c>
      <c r="I4764" t="s">
        <v>135</v>
      </c>
      <c r="J4764" t="s">
        <v>136</v>
      </c>
      <c r="K4764" t="s">
        <v>137</v>
      </c>
      <c r="L4764" t="s">
        <v>13754</v>
      </c>
      <c r="M4764" t="s">
        <v>13755</v>
      </c>
      <c r="N4764">
        <v>3.2174999999999998</v>
      </c>
      <c r="O4764">
        <v>0</v>
      </c>
      <c r="P4764">
        <v>2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5.4488084220552864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5.4488084220552864</v>
      </c>
    </row>
    <row r="4765" spans="1:31" x14ac:dyDescent="0.25">
      <c r="A4765">
        <v>1636645</v>
      </c>
      <c r="B4765">
        <v>1</v>
      </c>
      <c r="C4765" t="s">
        <v>80</v>
      </c>
      <c r="D4765" t="s">
        <v>101</v>
      </c>
      <c r="E4765" t="s">
        <v>178</v>
      </c>
      <c r="F4765" t="s">
        <v>13756</v>
      </c>
      <c r="G4765" t="s">
        <v>227</v>
      </c>
      <c r="H4765" t="s">
        <v>149</v>
      </c>
      <c r="I4765" t="s">
        <v>135</v>
      </c>
      <c r="J4765" t="s">
        <v>136</v>
      </c>
      <c r="K4765" t="s">
        <v>137</v>
      </c>
      <c r="L4765" t="s">
        <v>13757</v>
      </c>
      <c r="M4765" t="s">
        <v>13758</v>
      </c>
      <c r="N4765">
        <v>1.625</v>
      </c>
      <c r="O4765">
        <v>0</v>
      </c>
      <c r="P4765">
        <v>19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9.8648757055897764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9.8648757055897764</v>
      </c>
    </row>
    <row r="4766" spans="1:31" x14ac:dyDescent="0.25">
      <c r="A4766">
        <v>1636290</v>
      </c>
      <c r="B4766">
        <v>1</v>
      </c>
      <c r="C4766" t="s">
        <v>80</v>
      </c>
      <c r="D4766" t="s">
        <v>93</v>
      </c>
      <c r="E4766" t="s">
        <v>140</v>
      </c>
      <c r="F4766" t="s">
        <v>13759</v>
      </c>
      <c r="G4766" t="s">
        <v>161</v>
      </c>
      <c r="H4766" t="s">
        <v>134</v>
      </c>
      <c r="I4766" t="s">
        <v>135</v>
      </c>
      <c r="J4766" t="s">
        <v>136</v>
      </c>
      <c r="K4766" t="s">
        <v>137</v>
      </c>
      <c r="L4766" t="s">
        <v>13760</v>
      </c>
      <c r="M4766" t="s">
        <v>13761</v>
      </c>
      <c r="N4766">
        <v>1.1502777769999999</v>
      </c>
      <c r="O4766">
        <v>0</v>
      </c>
      <c r="P4766">
        <v>1675</v>
      </c>
      <c r="Q4766">
        <v>39</v>
      </c>
      <c r="R4766">
        <v>158</v>
      </c>
      <c r="S4766">
        <v>14</v>
      </c>
      <c r="T4766">
        <v>239</v>
      </c>
      <c r="U4766">
        <v>1</v>
      </c>
      <c r="V4766">
        <v>1</v>
      </c>
      <c r="W4766">
        <v>0</v>
      </c>
      <c r="X4766">
        <v>498.97925465593784</v>
      </c>
      <c r="Y4766">
        <v>32.768666150357426</v>
      </c>
      <c r="Z4766">
        <v>100.43502388827788</v>
      </c>
      <c r="AA4766">
        <v>97.717426450145553</v>
      </c>
      <c r="AB4766">
        <v>182.69263678640718</v>
      </c>
      <c r="AC4766">
        <v>158.45873351822627</v>
      </c>
      <c r="AD4766">
        <v>28.22503017097894</v>
      </c>
      <c r="AE4766">
        <v>1099.2767716203311</v>
      </c>
    </row>
    <row r="4767" spans="1:31" x14ac:dyDescent="0.25">
      <c r="A4767">
        <v>1636599</v>
      </c>
      <c r="B4767">
        <v>1</v>
      </c>
      <c r="C4767" t="s">
        <v>80</v>
      </c>
      <c r="D4767" t="s">
        <v>96</v>
      </c>
      <c r="E4767" t="s">
        <v>178</v>
      </c>
      <c r="F4767" t="s">
        <v>13762</v>
      </c>
      <c r="G4767" t="s">
        <v>227</v>
      </c>
      <c r="H4767" t="s">
        <v>149</v>
      </c>
      <c r="I4767" t="s">
        <v>135</v>
      </c>
      <c r="J4767" t="s">
        <v>136</v>
      </c>
      <c r="K4767" t="s">
        <v>137</v>
      </c>
      <c r="L4767" t="s">
        <v>13763</v>
      </c>
      <c r="M4767" t="s">
        <v>13764</v>
      </c>
      <c r="N4767">
        <v>0.40222222200000002</v>
      </c>
      <c r="O4767">
        <v>0</v>
      </c>
      <c r="P4767">
        <v>30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2.4948119741543135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2.4948119741543135</v>
      </c>
    </row>
    <row r="4768" spans="1:31" x14ac:dyDescent="0.25">
      <c r="A4768">
        <v>1636453</v>
      </c>
      <c r="B4768">
        <v>1</v>
      </c>
      <c r="C4768" t="s">
        <v>81</v>
      </c>
      <c r="D4768" t="s">
        <v>119</v>
      </c>
      <c r="E4768" t="s">
        <v>178</v>
      </c>
      <c r="F4768" t="s">
        <v>13765</v>
      </c>
      <c r="G4768" t="s">
        <v>227</v>
      </c>
      <c r="H4768" t="s">
        <v>149</v>
      </c>
      <c r="I4768" t="s">
        <v>135</v>
      </c>
      <c r="J4768" t="s">
        <v>136</v>
      </c>
      <c r="K4768" t="s">
        <v>137</v>
      </c>
      <c r="L4768" t="s">
        <v>13766</v>
      </c>
      <c r="M4768" t="s">
        <v>13767</v>
      </c>
      <c r="N4768">
        <v>1.4455555550000001</v>
      </c>
      <c r="O4768">
        <v>0</v>
      </c>
      <c r="P4768">
        <v>34</v>
      </c>
      <c r="Q4768">
        <v>0</v>
      </c>
      <c r="R4768">
        <v>0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8.8565534755423254</v>
      </c>
      <c r="Y4768">
        <v>0</v>
      </c>
      <c r="Z4768">
        <v>0</v>
      </c>
      <c r="AA4768">
        <v>0</v>
      </c>
      <c r="AB4768">
        <v>0.23574388116924</v>
      </c>
      <c r="AC4768">
        <v>0</v>
      </c>
      <c r="AD4768">
        <v>0</v>
      </c>
      <c r="AE4768">
        <v>9.0922973567115655</v>
      </c>
    </row>
    <row r="4769" spans="1:31" x14ac:dyDescent="0.25">
      <c r="A4769">
        <v>1636785</v>
      </c>
      <c r="B4769">
        <v>1</v>
      </c>
      <c r="C4769" t="s">
        <v>80</v>
      </c>
      <c r="D4769" t="s">
        <v>104</v>
      </c>
      <c r="E4769" t="s">
        <v>131</v>
      </c>
      <c r="F4769" t="s">
        <v>10332</v>
      </c>
      <c r="G4769" t="s">
        <v>195</v>
      </c>
      <c r="H4769" t="s">
        <v>134</v>
      </c>
      <c r="I4769" t="s">
        <v>135</v>
      </c>
      <c r="J4769" t="s">
        <v>136</v>
      </c>
      <c r="K4769" t="s">
        <v>137</v>
      </c>
      <c r="L4769" t="s">
        <v>13768</v>
      </c>
      <c r="M4769" t="s">
        <v>13769</v>
      </c>
      <c r="N4769">
        <v>4.4916666660000004</v>
      </c>
      <c r="O4769">
        <v>0</v>
      </c>
      <c r="P4769">
        <v>6</v>
      </c>
      <c r="Q4769">
        <v>0</v>
      </c>
      <c r="R4769">
        <v>3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35.052029548587171</v>
      </c>
      <c r="Y4769">
        <v>0</v>
      </c>
      <c r="Z4769">
        <v>0.75253491936332884</v>
      </c>
      <c r="AA4769">
        <v>0</v>
      </c>
      <c r="AB4769">
        <v>0</v>
      </c>
      <c r="AC4769">
        <v>0</v>
      </c>
      <c r="AD4769">
        <v>0</v>
      </c>
      <c r="AE4769">
        <v>35.804564467950499</v>
      </c>
    </row>
    <row r="4770" spans="1:31" x14ac:dyDescent="0.25">
      <c r="A4770">
        <v>1636350</v>
      </c>
      <c r="B4770">
        <v>1</v>
      </c>
      <c r="C4770" t="s">
        <v>80</v>
      </c>
      <c r="D4770" t="s">
        <v>108</v>
      </c>
      <c r="E4770" t="s">
        <v>131</v>
      </c>
      <c r="F4770" t="s">
        <v>13770</v>
      </c>
      <c r="G4770" t="s">
        <v>195</v>
      </c>
      <c r="H4770" t="s">
        <v>134</v>
      </c>
      <c r="I4770" t="s">
        <v>135</v>
      </c>
      <c r="J4770" t="s">
        <v>136</v>
      </c>
      <c r="K4770" t="s">
        <v>137</v>
      </c>
      <c r="L4770" t="s">
        <v>13771</v>
      </c>
      <c r="M4770" t="s">
        <v>13772</v>
      </c>
      <c r="N4770">
        <v>1.3602777770000001</v>
      </c>
      <c r="O4770">
        <v>0</v>
      </c>
      <c r="P4770">
        <v>49</v>
      </c>
      <c r="Q4770">
        <v>0</v>
      </c>
      <c r="R4770">
        <v>2</v>
      </c>
      <c r="S4770">
        <v>0</v>
      </c>
      <c r="T4770">
        <v>6</v>
      </c>
      <c r="U4770">
        <v>0</v>
      </c>
      <c r="V4770">
        <v>0</v>
      </c>
      <c r="W4770">
        <v>0</v>
      </c>
      <c r="X4770">
        <v>8.9632262631882718</v>
      </c>
      <c r="Y4770">
        <v>0</v>
      </c>
      <c r="Z4770">
        <v>7.8888109398257772E-2</v>
      </c>
      <c r="AA4770">
        <v>0</v>
      </c>
      <c r="AB4770">
        <v>6.271255695408434</v>
      </c>
      <c r="AC4770">
        <v>0</v>
      </c>
      <c r="AD4770">
        <v>0</v>
      </c>
      <c r="AE4770">
        <v>15.313370067994963</v>
      </c>
    </row>
    <row r="4771" spans="1:31" x14ac:dyDescent="0.25">
      <c r="A4771">
        <v>1636791</v>
      </c>
      <c r="B4771">
        <v>1</v>
      </c>
      <c r="C4771" t="s">
        <v>81</v>
      </c>
      <c r="D4771" t="s">
        <v>112</v>
      </c>
      <c r="E4771" t="s">
        <v>140</v>
      </c>
      <c r="F4771" t="s">
        <v>13773</v>
      </c>
      <c r="G4771" t="s">
        <v>161</v>
      </c>
      <c r="H4771" t="s">
        <v>134</v>
      </c>
      <c r="I4771" t="s">
        <v>135</v>
      </c>
      <c r="J4771" t="s">
        <v>136</v>
      </c>
      <c r="K4771" t="s">
        <v>137</v>
      </c>
      <c r="L4771" t="s">
        <v>13774</v>
      </c>
      <c r="M4771" t="s">
        <v>13775</v>
      </c>
      <c r="N4771">
        <v>7.4166666000000006E-2</v>
      </c>
      <c r="O4771">
        <v>0</v>
      </c>
      <c r="P4771">
        <v>20258</v>
      </c>
      <c r="Q4771">
        <v>21</v>
      </c>
      <c r="R4771">
        <v>598</v>
      </c>
      <c r="S4771">
        <v>12</v>
      </c>
      <c r="T4771">
        <v>1789</v>
      </c>
      <c r="U4771">
        <v>3</v>
      </c>
      <c r="V4771">
        <v>6</v>
      </c>
      <c r="W4771">
        <v>0</v>
      </c>
      <c r="X4771">
        <v>345.1683227267394</v>
      </c>
      <c r="Y4771">
        <v>0.16499670614414669</v>
      </c>
      <c r="Z4771">
        <v>3.4371089054750885</v>
      </c>
      <c r="AA4771">
        <v>8.7109504351080194</v>
      </c>
      <c r="AB4771">
        <v>55.242876054871516</v>
      </c>
      <c r="AC4771">
        <v>1.9970068756946875</v>
      </c>
      <c r="AD4771">
        <v>3.7179663824653075</v>
      </c>
      <c r="AE4771">
        <v>418.43922808649819</v>
      </c>
    </row>
    <row r="4772" spans="1:31" x14ac:dyDescent="0.25">
      <c r="A4772">
        <v>1636473</v>
      </c>
      <c r="B4772">
        <v>1</v>
      </c>
      <c r="C4772" t="s">
        <v>81</v>
      </c>
      <c r="D4772" t="s">
        <v>118</v>
      </c>
      <c r="E4772" t="s">
        <v>178</v>
      </c>
      <c r="F4772" t="s">
        <v>1300</v>
      </c>
      <c r="G4772" t="s">
        <v>227</v>
      </c>
      <c r="H4772" t="s">
        <v>149</v>
      </c>
      <c r="I4772" t="s">
        <v>135</v>
      </c>
      <c r="J4772" t="s">
        <v>136</v>
      </c>
      <c r="K4772" t="s">
        <v>137</v>
      </c>
      <c r="L4772" t="s">
        <v>13776</v>
      </c>
      <c r="M4772" t="s">
        <v>13777</v>
      </c>
      <c r="N4772">
        <v>0.78166666600000001</v>
      </c>
      <c r="O4772">
        <v>0</v>
      </c>
      <c r="P4772">
        <v>90</v>
      </c>
      <c r="Q4772">
        <v>0</v>
      </c>
      <c r="R4772">
        <v>0</v>
      </c>
      <c r="S4772">
        <v>0</v>
      </c>
      <c r="T4772">
        <v>6</v>
      </c>
      <c r="U4772">
        <v>0</v>
      </c>
      <c r="V4772">
        <v>0</v>
      </c>
      <c r="W4772">
        <v>0</v>
      </c>
      <c r="X4772">
        <v>15.208840922484466</v>
      </c>
      <c r="Y4772">
        <v>0</v>
      </c>
      <c r="Z4772">
        <v>0</v>
      </c>
      <c r="AA4772">
        <v>0</v>
      </c>
      <c r="AB4772">
        <v>1.0390067286601099</v>
      </c>
      <c r="AC4772">
        <v>0</v>
      </c>
      <c r="AD4772">
        <v>0</v>
      </c>
      <c r="AE4772">
        <v>16.247847651144575</v>
      </c>
    </row>
    <row r="4773" spans="1:31" x14ac:dyDescent="0.25">
      <c r="A4773">
        <v>1636685</v>
      </c>
      <c r="B4773">
        <v>1</v>
      </c>
      <c r="C4773" t="s">
        <v>80</v>
      </c>
      <c r="D4773" t="s">
        <v>104</v>
      </c>
      <c r="E4773" t="s">
        <v>140</v>
      </c>
      <c r="F4773" t="s">
        <v>13778</v>
      </c>
      <c r="G4773" t="s">
        <v>1322</v>
      </c>
      <c r="H4773" t="s">
        <v>134</v>
      </c>
      <c r="I4773" t="s">
        <v>135</v>
      </c>
      <c r="J4773" t="s">
        <v>136</v>
      </c>
      <c r="K4773" t="s">
        <v>137</v>
      </c>
      <c r="L4773" t="s">
        <v>13779</v>
      </c>
      <c r="M4773" t="s">
        <v>13780</v>
      </c>
      <c r="N4773">
        <v>4.7149999999999999</v>
      </c>
      <c r="O4773">
        <v>3</v>
      </c>
      <c r="P4773">
        <v>12</v>
      </c>
      <c r="Q4773">
        <v>17</v>
      </c>
      <c r="R4773">
        <v>27</v>
      </c>
      <c r="S4773">
        <v>3</v>
      </c>
      <c r="T4773">
        <v>6</v>
      </c>
      <c r="U4773">
        <v>1</v>
      </c>
      <c r="V4773">
        <v>0</v>
      </c>
      <c r="W4773">
        <v>28.464273618717161</v>
      </c>
      <c r="X4773">
        <v>11.817916771876526</v>
      </c>
      <c r="Y4773">
        <v>75.201978544273857</v>
      </c>
      <c r="Z4773">
        <v>14.26055925117171</v>
      </c>
      <c r="AA4773">
        <v>12.069845410817765</v>
      </c>
      <c r="AB4773">
        <v>14.360515573762383</v>
      </c>
      <c r="AC4773">
        <v>293.27130378596905</v>
      </c>
      <c r="AD4773">
        <v>0</v>
      </c>
      <c r="AE4773">
        <v>449.44639295658845</v>
      </c>
    </row>
    <row r="4774" spans="1:31" x14ac:dyDescent="0.25">
      <c r="A4774">
        <v>1636808</v>
      </c>
      <c r="B4774">
        <v>1</v>
      </c>
      <c r="C4774" t="s">
        <v>81</v>
      </c>
      <c r="D4774" t="s">
        <v>113</v>
      </c>
      <c r="E4774" t="s">
        <v>204</v>
      </c>
      <c r="F4774" t="s">
        <v>13781</v>
      </c>
      <c r="G4774" t="s">
        <v>161</v>
      </c>
      <c r="H4774" t="s">
        <v>134</v>
      </c>
      <c r="I4774" t="s">
        <v>135</v>
      </c>
      <c r="J4774" t="s">
        <v>136</v>
      </c>
      <c r="K4774" t="s">
        <v>137</v>
      </c>
      <c r="L4774" t="s">
        <v>13782</v>
      </c>
      <c r="M4774" t="s">
        <v>13783</v>
      </c>
      <c r="N4774">
        <v>2.1666666659999998</v>
      </c>
      <c r="O4774">
        <v>0</v>
      </c>
      <c r="P4774">
        <v>33</v>
      </c>
      <c r="Q4774">
        <v>9</v>
      </c>
      <c r="R4774">
        <v>23</v>
      </c>
      <c r="S4774">
        <v>5</v>
      </c>
      <c r="T4774">
        <v>1</v>
      </c>
      <c r="U4774">
        <v>0</v>
      </c>
      <c r="V4774">
        <v>0</v>
      </c>
      <c r="W4774">
        <v>0</v>
      </c>
      <c r="X4774">
        <v>5.9312033710816019</v>
      </c>
      <c r="Y4774">
        <v>28.233334479569404</v>
      </c>
      <c r="Z4774">
        <v>5.1609963231056657</v>
      </c>
      <c r="AA4774">
        <v>30.606232875129596</v>
      </c>
      <c r="AB4774">
        <v>0</v>
      </c>
      <c r="AC4774">
        <v>0</v>
      </c>
      <c r="AD4774">
        <v>0</v>
      </c>
      <c r="AE4774">
        <v>69.931767048886272</v>
      </c>
    </row>
    <row r="4775" spans="1:31" x14ac:dyDescent="0.25">
      <c r="A4775">
        <v>1636622</v>
      </c>
      <c r="B4775">
        <v>1</v>
      </c>
      <c r="C4775" t="s">
        <v>80</v>
      </c>
      <c r="D4775" t="s">
        <v>97</v>
      </c>
      <c r="E4775" t="s">
        <v>152</v>
      </c>
      <c r="F4775" t="s">
        <v>13784</v>
      </c>
      <c r="G4775" t="s">
        <v>154</v>
      </c>
      <c r="H4775" t="s">
        <v>149</v>
      </c>
      <c r="I4775" t="s">
        <v>135</v>
      </c>
      <c r="J4775" t="s">
        <v>136</v>
      </c>
      <c r="K4775" t="s">
        <v>137</v>
      </c>
      <c r="L4775" t="s">
        <v>13785</v>
      </c>
      <c r="M4775" t="s">
        <v>13786</v>
      </c>
      <c r="N4775">
        <v>2.4097222220000001</v>
      </c>
      <c r="O4775">
        <v>0</v>
      </c>
      <c r="P4775">
        <v>2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0.22726622844437083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0.22726622844437083</v>
      </c>
    </row>
    <row r="4776" spans="1:31" x14ac:dyDescent="0.25">
      <c r="A4776">
        <v>1636430</v>
      </c>
      <c r="B4776">
        <v>1</v>
      </c>
      <c r="C4776" t="s">
        <v>80</v>
      </c>
      <c r="D4776" t="s">
        <v>92</v>
      </c>
      <c r="E4776" t="s">
        <v>152</v>
      </c>
      <c r="F4776" t="s">
        <v>13787</v>
      </c>
      <c r="G4776" t="s">
        <v>168</v>
      </c>
      <c r="H4776" t="s">
        <v>149</v>
      </c>
      <c r="I4776" t="s">
        <v>135</v>
      </c>
      <c r="J4776" t="s">
        <v>136</v>
      </c>
      <c r="K4776" t="s">
        <v>137</v>
      </c>
      <c r="L4776" t="s">
        <v>13788</v>
      </c>
      <c r="M4776" t="s">
        <v>13789</v>
      </c>
      <c r="N4776">
        <v>2.2599999999999998</v>
      </c>
      <c r="O4776">
        <v>0</v>
      </c>
      <c r="P4776">
        <v>1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0.60751777279447516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0.60751777279447516</v>
      </c>
    </row>
    <row r="4777" spans="1:31" x14ac:dyDescent="0.25">
      <c r="A4777">
        <v>1636267</v>
      </c>
      <c r="B4777">
        <v>1</v>
      </c>
      <c r="C4777" t="s">
        <v>80</v>
      </c>
      <c r="D4777" t="s">
        <v>110</v>
      </c>
      <c r="E4777" t="s">
        <v>152</v>
      </c>
      <c r="F4777" t="s">
        <v>13790</v>
      </c>
      <c r="G4777" t="s">
        <v>168</v>
      </c>
      <c r="H4777" t="s">
        <v>149</v>
      </c>
      <c r="I4777" t="s">
        <v>135</v>
      </c>
      <c r="J4777" t="s">
        <v>136</v>
      </c>
      <c r="K4777" t="s">
        <v>137</v>
      </c>
      <c r="L4777" t="s">
        <v>13791</v>
      </c>
      <c r="M4777" t="s">
        <v>13792</v>
      </c>
      <c r="N4777">
        <v>6.5716666659999996</v>
      </c>
      <c r="O4777">
        <v>0</v>
      </c>
      <c r="P4777">
        <v>2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</row>
    <row r="4778" spans="1:31" x14ac:dyDescent="0.25">
      <c r="A4778">
        <v>1636665</v>
      </c>
      <c r="B4778">
        <v>1</v>
      </c>
      <c r="C4778" t="s">
        <v>80</v>
      </c>
      <c r="D4778" t="s">
        <v>94</v>
      </c>
      <c r="E4778" t="s">
        <v>140</v>
      </c>
      <c r="F4778" t="s">
        <v>12749</v>
      </c>
      <c r="G4778" t="s">
        <v>13666</v>
      </c>
      <c r="H4778" t="s">
        <v>134</v>
      </c>
      <c r="I4778" t="s">
        <v>135</v>
      </c>
      <c r="J4778" t="s">
        <v>136</v>
      </c>
      <c r="K4778" t="s">
        <v>137</v>
      </c>
      <c r="L4778" t="s">
        <v>13793</v>
      </c>
      <c r="M4778" t="s">
        <v>13794</v>
      </c>
      <c r="N4778">
        <v>0.50805555499999999</v>
      </c>
      <c r="O4778">
        <v>0</v>
      </c>
      <c r="P4778">
        <v>834</v>
      </c>
      <c r="Q4778">
        <v>24</v>
      </c>
      <c r="R4778">
        <v>24</v>
      </c>
      <c r="S4778">
        <v>7</v>
      </c>
      <c r="T4778">
        <v>143</v>
      </c>
      <c r="U4778">
        <v>1</v>
      </c>
      <c r="V4778">
        <v>0</v>
      </c>
      <c r="W4778">
        <v>0</v>
      </c>
      <c r="X4778">
        <v>62.50761828738888</v>
      </c>
      <c r="Y4778">
        <v>5.453055131669851</v>
      </c>
      <c r="Z4778">
        <v>0.7249993348707271</v>
      </c>
      <c r="AA4778">
        <v>31.750321770185561</v>
      </c>
      <c r="AB4778">
        <v>22.184031442628953</v>
      </c>
      <c r="AC4778">
        <v>21.328751077051209</v>
      </c>
      <c r="AD4778">
        <v>0</v>
      </c>
      <c r="AE4778">
        <v>143.94877704379519</v>
      </c>
    </row>
    <row r="4779" spans="1:31" x14ac:dyDescent="0.25">
      <c r="A4779">
        <v>1636765</v>
      </c>
      <c r="B4779">
        <v>1</v>
      </c>
      <c r="C4779" t="s">
        <v>80</v>
      </c>
      <c r="D4779" t="s">
        <v>97</v>
      </c>
      <c r="E4779" t="s">
        <v>178</v>
      </c>
      <c r="F4779" t="s">
        <v>13795</v>
      </c>
      <c r="G4779" t="s">
        <v>227</v>
      </c>
      <c r="H4779" t="s">
        <v>149</v>
      </c>
      <c r="I4779" t="s">
        <v>135</v>
      </c>
      <c r="J4779" t="s">
        <v>136</v>
      </c>
      <c r="K4779" t="s">
        <v>137</v>
      </c>
      <c r="L4779" t="s">
        <v>13796</v>
      </c>
      <c r="M4779" t="s">
        <v>13797</v>
      </c>
      <c r="N4779">
        <v>3.304444444</v>
      </c>
      <c r="O4779">
        <v>0</v>
      </c>
      <c r="P4779">
        <v>85</v>
      </c>
      <c r="Q4779">
        <v>0</v>
      </c>
      <c r="R4779">
        <v>0</v>
      </c>
      <c r="S4779">
        <v>0</v>
      </c>
      <c r="T4779">
        <v>5</v>
      </c>
      <c r="U4779">
        <v>0</v>
      </c>
      <c r="V4779">
        <v>0</v>
      </c>
      <c r="W4779">
        <v>0</v>
      </c>
      <c r="X4779">
        <v>185.27049253438966</v>
      </c>
      <c r="Y4779">
        <v>0</v>
      </c>
      <c r="Z4779">
        <v>0</v>
      </c>
      <c r="AA4779">
        <v>0</v>
      </c>
      <c r="AB4779">
        <v>6.0245160575375012</v>
      </c>
      <c r="AC4779">
        <v>0</v>
      </c>
      <c r="AD4779">
        <v>0</v>
      </c>
      <c r="AE4779">
        <v>191.29500859192717</v>
      </c>
    </row>
    <row r="4780" spans="1:31" x14ac:dyDescent="0.25">
      <c r="A4780">
        <v>1636373</v>
      </c>
      <c r="B4780">
        <v>1</v>
      </c>
      <c r="C4780" t="s">
        <v>80</v>
      </c>
      <c r="D4780" t="s">
        <v>90</v>
      </c>
      <c r="E4780" t="s">
        <v>178</v>
      </c>
      <c r="F4780" t="s">
        <v>13798</v>
      </c>
      <c r="G4780" t="s">
        <v>227</v>
      </c>
      <c r="H4780" t="s">
        <v>149</v>
      </c>
      <c r="I4780" t="s">
        <v>135</v>
      </c>
      <c r="J4780" t="s">
        <v>136</v>
      </c>
      <c r="K4780" t="s">
        <v>137</v>
      </c>
      <c r="L4780" t="s">
        <v>13799</v>
      </c>
      <c r="M4780" t="s">
        <v>13800</v>
      </c>
      <c r="N4780">
        <v>1.1369444440000001</v>
      </c>
      <c r="O4780">
        <v>0</v>
      </c>
      <c r="P4780">
        <v>64</v>
      </c>
      <c r="Q4780">
        <v>0</v>
      </c>
      <c r="R4780">
        <v>0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26.057714470547445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26.057714470547445</v>
      </c>
    </row>
    <row r="4781" spans="1:31" x14ac:dyDescent="0.25">
      <c r="A4781">
        <v>1636247</v>
      </c>
      <c r="B4781">
        <v>1</v>
      </c>
      <c r="C4781" t="s">
        <v>81</v>
      </c>
      <c r="D4781" t="s">
        <v>119</v>
      </c>
      <c r="E4781" t="s">
        <v>140</v>
      </c>
      <c r="F4781" t="s">
        <v>13801</v>
      </c>
      <c r="G4781" t="s">
        <v>161</v>
      </c>
      <c r="H4781" t="s">
        <v>134</v>
      </c>
      <c r="I4781" t="s">
        <v>135</v>
      </c>
      <c r="J4781" t="s">
        <v>136</v>
      </c>
      <c r="K4781" t="s">
        <v>137</v>
      </c>
      <c r="L4781" t="s">
        <v>13802</v>
      </c>
      <c r="M4781" t="s">
        <v>13803</v>
      </c>
      <c r="N4781">
        <v>0.81166666600000004</v>
      </c>
      <c r="O4781">
        <v>0</v>
      </c>
      <c r="P4781">
        <v>1002</v>
      </c>
      <c r="Q4781">
        <v>17</v>
      </c>
      <c r="R4781">
        <v>239</v>
      </c>
      <c r="S4781">
        <v>2</v>
      </c>
      <c r="T4781">
        <v>64</v>
      </c>
      <c r="U4781">
        <v>0</v>
      </c>
      <c r="V4781">
        <v>0</v>
      </c>
      <c r="W4781">
        <v>0</v>
      </c>
      <c r="X4781">
        <v>123.82753146476648</v>
      </c>
      <c r="Y4781">
        <v>4.3112364087422934</v>
      </c>
      <c r="Z4781">
        <v>46.979637873783624</v>
      </c>
      <c r="AA4781">
        <v>7.4984871026187454</v>
      </c>
      <c r="AB4781">
        <v>14.723948962490779</v>
      </c>
      <c r="AC4781">
        <v>0</v>
      </c>
      <c r="AD4781">
        <v>0</v>
      </c>
      <c r="AE4781">
        <v>197.34084181240192</v>
      </c>
    </row>
    <row r="4782" spans="1:31" x14ac:dyDescent="0.25">
      <c r="A4782">
        <v>1636602</v>
      </c>
      <c r="B4782">
        <v>1</v>
      </c>
      <c r="C4782" t="s">
        <v>80</v>
      </c>
      <c r="D4782" t="s">
        <v>92</v>
      </c>
      <c r="E4782" t="s">
        <v>178</v>
      </c>
      <c r="F4782" t="s">
        <v>12974</v>
      </c>
      <c r="G4782" t="s">
        <v>180</v>
      </c>
      <c r="H4782" t="s">
        <v>149</v>
      </c>
      <c r="I4782" t="s">
        <v>135</v>
      </c>
      <c r="J4782" t="s">
        <v>136</v>
      </c>
      <c r="K4782" t="s">
        <v>137</v>
      </c>
      <c r="L4782" t="s">
        <v>13729</v>
      </c>
      <c r="M4782" t="s">
        <v>13804</v>
      </c>
      <c r="N4782">
        <v>1.5480555549999999</v>
      </c>
      <c r="O4782">
        <v>0</v>
      </c>
      <c r="P4782">
        <v>41</v>
      </c>
      <c r="Q4782">
        <v>0</v>
      </c>
      <c r="R4782">
        <v>0</v>
      </c>
      <c r="S4782">
        <v>0</v>
      </c>
      <c r="T4782">
        <v>12</v>
      </c>
      <c r="U4782">
        <v>0</v>
      </c>
      <c r="V4782">
        <v>0</v>
      </c>
      <c r="W4782">
        <v>0</v>
      </c>
      <c r="X4782">
        <v>8.4478647382561451</v>
      </c>
      <c r="Y4782">
        <v>0</v>
      </c>
      <c r="Z4782">
        <v>0</v>
      </c>
      <c r="AA4782">
        <v>0</v>
      </c>
      <c r="AB4782">
        <v>4.6181549542656573</v>
      </c>
      <c r="AC4782">
        <v>0</v>
      </c>
      <c r="AD4782">
        <v>0</v>
      </c>
      <c r="AE4782">
        <v>13.066019692521802</v>
      </c>
    </row>
    <row r="4783" spans="1:31" x14ac:dyDescent="0.25">
      <c r="A4783">
        <v>1636270</v>
      </c>
      <c r="B4783">
        <v>1</v>
      </c>
      <c r="C4783" t="s">
        <v>80</v>
      </c>
      <c r="D4783" t="s">
        <v>84</v>
      </c>
      <c r="E4783" t="s">
        <v>131</v>
      </c>
      <c r="F4783" t="s">
        <v>13805</v>
      </c>
      <c r="G4783" t="s">
        <v>431</v>
      </c>
      <c r="H4783" t="s">
        <v>134</v>
      </c>
      <c r="I4783" t="s">
        <v>135</v>
      </c>
      <c r="J4783" t="s">
        <v>136</v>
      </c>
      <c r="K4783" t="s">
        <v>137</v>
      </c>
      <c r="L4783" t="s">
        <v>13806</v>
      </c>
      <c r="M4783" t="s">
        <v>13807</v>
      </c>
      <c r="N4783">
        <v>4.9969444440000004</v>
      </c>
      <c r="O4783">
        <v>0</v>
      </c>
      <c r="P4783">
        <v>652</v>
      </c>
      <c r="Q4783">
        <v>0</v>
      </c>
      <c r="R4783">
        <v>0</v>
      </c>
      <c r="S4783">
        <v>0</v>
      </c>
      <c r="T4783">
        <v>126</v>
      </c>
      <c r="U4783">
        <v>0</v>
      </c>
      <c r="V4783">
        <v>0</v>
      </c>
      <c r="W4783">
        <v>0</v>
      </c>
      <c r="X4783">
        <v>1073.5358051999533</v>
      </c>
      <c r="Y4783">
        <v>0</v>
      </c>
      <c r="Z4783">
        <v>0</v>
      </c>
      <c r="AA4783">
        <v>0</v>
      </c>
      <c r="AB4783">
        <v>337.52108964778586</v>
      </c>
      <c r="AC4783">
        <v>0</v>
      </c>
      <c r="AD4783">
        <v>0</v>
      </c>
      <c r="AE4783">
        <v>1411.0568948477392</v>
      </c>
    </row>
    <row r="4784" spans="1:31" x14ac:dyDescent="0.25">
      <c r="A4784">
        <v>1636748</v>
      </c>
      <c r="B4784">
        <v>1</v>
      </c>
      <c r="C4784" t="s">
        <v>80</v>
      </c>
      <c r="D4784" t="s">
        <v>82</v>
      </c>
      <c r="E4784" t="s">
        <v>178</v>
      </c>
      <c r="F4784" t="s">
        <v>13808</v>
      </c>
      <c r="G4784" t="s">
        <v>227</v>
      </c>
      <c r="H4784" t="s">
        <v>149</v>
      </c>
      <c r="I4784" t="s">
        <v>135</v>
      </c>
      <c r="J4784" t="s">
        <v>136</v>
      </c>
      <c r="K4784" t="s">
        <v>137</v>
      </c>
      <c r="L4784" t="s">
        <v>13809</v>
      </c>
      <c r="M4784" t="s">
        <v>13810</v>
      </c>
      <c r="N4784">
        <v>0.87138888800000003</v>
      </c>
      <c r="O4784">
        <v>0</v>
      </c>
      <c r="P4784">
        <v>62</v>
      </c>
      <c r="Q4784">
        <v>0</v>
      </c>
      <c r="R4784">
        <v>0</v>
      </c>
      <c r="S4784">
        <v>0</v>
      </c>
      <c r="T4784">
        <v>3</v>
      </c>
      <c r="U4784">
        <v>0</v>
      </c>
      <c r="V4784">
        <v>0</v>
      </c>
      <c r="W4784">
        <v>0</v>
      </c>
      <c r="X4784">
        <v>8.6355135344276146</v>
      </c>
      <c r="Y4784">
        <v>0</v>
      </c>
      <c r="Z4784">
        <v>0</v>
      </c>
      <c r="AA4784">
        <v>0</v>
      </c>
      <c r="AB4784">
        <v>6.8938821728345562E-2</v>
      </c>
      <c r="AC4784">
        <v>0</v>
      </c>
      <c r="AD4784">
        <v>0</v>
      </c>
      <c r="AE4784">
        <v>8.7044523561559597</v>
      </c>
    </row>
    <row r="4785" spans="1:31" x14ac:dyDescent="0.25">
      <c r="A4785">
        <v>1636416</v>
      </c>
      <c r="B4785">
        <v>1</v>
      </c>
      <c r="C4785" t="s">
        <v>80</v>
      </c>
      <c r="D4785" t="s">
        <v>96</v>
      </c>
      <c r="E4785" t="s">
        <v>146</v>
      </c>
      <c r="F4785" t="s">
        <v>13811</v>
      </c>
      <c r="G4785" t="s">
        <v>3003</v>
      </c>
      <c r="H4785" t="s">
        <v>149</v>
      </c>
      <c r="I4785" t="s">
        <v>135</v>
      </c>
      <c r="J4785" t="s">
        <v>136</v>
      </c>
      <c r="K4785" t="s">
        <v>137</v>
      </c>
      <c r="L4785" t="s">
        <v>13812</v>
      </c>
      <c r="M4785" t="s">
        <v>13813</v>
      </c>
      <c r="N4785">
        <v>9.2283333330000001</v>
      </c>
      <c r="O4785">
        <v>0</v>
      </c>
      <c r="P4785">
        <v>395</v>
      </c>
      <c r="Q4785">
        <v>0</v>
      </c>
      <c r="R4785">
        <v>0</v>
      </c>
      <c r="S4785">
        <v>0</v>
      </c>
      <c r="T4785">
        <v>27</v>
      </c>
      <c r="U4785">
        <v>0</v>
      </c>
      <c r="V4785">
        <v>0</v>
      </c>
      <c r="W4785">
        <v>0</v>
      </c>
      <c r="X4785">
        <v>1309.0034311956158</v>
      </c>
      <c r="Y4785">
        <v>0</v>
      </c>
      <c r="Z4785">
        <v>0</v>
      </c>
      <c r="AA4785">
        <v>0</v>
      </c>
      <c r="AB4785">
        <v>126.6943851351302</v>
      </c>
      <c r="AC4785">
        <v>0</v>
      </c>
      <c r="AD4785">
        <v>0</v>
      </c>
      <c r="AE4785">
        <v>1435.697816330746</v>
      </c>
    </row>
    <row r="4786" spans="1:31" x14ac:dyDescent="0.25">
      <c r="A4786">
        <v>1636702</v>
      </c>
      <c r="B4786">
        <v>1</v>
      </c>
      <c r="C4786" t="s">
        <v>80</v>
      </c>
      <c r="D4786" t="s">
        <v>95</v>
      </c>
      <c r="E4786" t="s">
        <v>131</v>
      </c>
      <c r="F4786" t="s">
        <v>13814</v>
      </c>
      <c r="G4786" t="s">
        <v>13666</v>
      </c>
      <c r="H4786" t="s">
        <v>134</v>
      </c>
      <c r="I4786" t="s">
        <v>135</v>
      </c>
      <c r="J4786" t="s">
        <v>136</v>
      </c>
      <c r="K4786" t="s">
        <v>137</v>
      </c>
      <c r="L4786" t="s">
        <v>13815</v>
      </c>
      <c r="M4786" t="s">
        <v>13816</v>
      </c>
      <c r="N4786">
        <v>0.27444444400000001</v>
      </c>
      <c r="O4786">
        <v>0</v>
      </c>
      <c r="P4786">
        <v>146</v>
      </c>
      <c r="Q4786">
        <v>0</v>
      </c>
      <c r="R4786">
        <v>1</v>
      </c>
      <c r="S4786">
        <v>0</v>
      </c>
      <c r="T4786">
        <v>9</v>
      </c>
      <c r="U4786">
        <v>0</v>
      </c>
      <c r="V4786">
        <v>0</v>
      </c>
      <c r="W4786">
        <v>0</v>
      </c>
      <c r="X4786">
        <v>12.458407118574025</v>
      </c>
      <c r="Y4786">
        <v>0</v>
      </c>
      <c r="Z4786">
        <v>1.1107533464444445E-5</v>
      </c>
      <c r="AA4786">
        <v>0</v>
      </c>
      <c r="AB4786">
        <v>2.7409730939852164</v>
      </c>
      <c r="AC4786">
        <v>0</v>
      </c>
      <c r="AD4786">
        <v>0</v>
      </c>
      <c r="AE4786">
        <v>15.199391320092705</v>
      </c>
    </row>
    <row r="4787" spans="1:31" x14ac:dyDescent="0.25">
      <c r="A4787">
        <v>1636788</v>
      </c>
      <c r="B4787">
        <v>1</v>
      </c>
      <c r="C4787" t="s">
        <v>80</v>
      </c>
      <c r="D4787" t="s">
        <v>97</v>
      </c>
      <c r="E4787" t="s">
        <v>178</v>
      </c>
      <c r="F4787" t="s">
        <v>13817</v>
      </c>
      <c r="G4787" t="s">
        <v>227</v>
      </c>
      <c r="H4787" t="s">
        <v>149</v>
      </c>
      <c r="I4787" t="s">
        <v>135</v>
      </c>
      <c r="J4787" t="s">
        <v>136</v>
      </c>
      <c r="K4787" t="s">
        <v>137</v>
      </c>
      <c r="L4787" t="s">
        <v>13818</v>
      </c>
      <c r="M4787" t="s">
        <v>13819</v>
      </c>
      <c r="N4787">
        <v>2.236111111</v>
      </c>
      <c r="O4787">
        <v>0</v>
      </c>
      <c r="P4787">
        <v>147</v>
      </c>
      <c r="Q4787">
        <v>0</v>
      </c>
      <c r="R4787">
        <v>3</v>
      </c>
      <c r="S4787">
        <v>0</v>
      </c>
      <c r="T4787">
        <v>14</v>
      </c>
      <c r="U4787">
        <v>0</v>
      </c>
      <c r="V4787">
        <v>0</v>
      </c>
      <c r="W4787">
        <v>0</v>
      </c>
      <c r="X4787">
        <v>94.350978605372532</v>
      </c>
      <c r="Y4787">
        <v>0</v>
      </c>
      <c r="Z4787">
        <v>0.35881956402600002</v>
      </c>
      <c r="AA4787">
        <v>0</v>
      </c>
      <c r="AB4787">
        <v>21.552307592143837</v>
      </c>
      <c r="AC4787">
        <v>0</v>
      </c>
      <c r="AD4787">
        <v>0</v>
      </c>
      <c r="AE4787">
        <v>116.26210576154237</v>
      </c>
    </row>
    <row r="4788" spans="1:31" x14ac:dyDescent="0.25">
      <c r="A4788">
        <v>1636456</v>
      </c>
      <c r="B4788">
        <v>1</v>
      </c>
      <c r="C4788" t="s">
        <v>80</v>
      </c>
      <c r="D4788" t="s">
        <v>99</v>
      </c>
      <c r="E4788" t="s">
        <v>152</v>
      </c>
      <c r="F4788" t="s">
        <v>13820</v>
      </c>
      <c r="G4788" t="s">
        <v>172</v>
      </c>
      <c r="H4788" t="s">
        <v>149</v>
      </c>
      <c r="I4788" t="s">
        <v>135</v>
      </c>
      <c r="J4788" t="s">
        <v>3</v>
      </c>
      <c r="K4788" t="s">
        <v>137</v>
      </c>
      <c r="L4788" t="s">
        <v>13821</v>
      </c>
      <c r="M4788" t="s">
        <v>13822</v>
      </c>
      <c r="N4788">
        <v>1.4927777769999999</v>
      </c>
      <c r="O4788">
        <v>0</v>
      </c>
      <c r="P4788">
        <v>1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0.1311786260867778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0.1311786260867778</v>
      </c>
    </row>
    <row r="4789" spans="1:31" x14ac:dyDescent="0.25">
      <c r="A4789">
        <v>1636539</v>
      </c>
      <c r="B4789">
        <v>1</v>
      </c>
      <c r="C4789" t="s">
        <v>80</v>
      </c>
      <c r="D4789" t="s">
        <v>98</v>
      </c>
      <c r="E4789" t="s">
        <v>140</v>
      </c>
      <c r="F4789" t="s">
        <v>2395</v>
      </c>
      <c r="G4789" t="s">
        <v>161</v>
      </c>
      <c r="H4789" t="s">
        <v>134</v>
      </c>
      <c r="I4789" t="s">
        <v>135</v>
      </c>
      <c r="J4789" t="s">
        <v>136</v>
      </c>
      <c r="K4789" t="s">
        <v>137</v>
      </c>
      <c r="L4789" t="s">
        <v>13823</v>
      </c>
      <c r="M4789" t="s">
        <v>13824</v>
      </c>
      <c r="N4789">
        <v>0.3075</v>
      </c>
      <c r="O4789">
        <v>0</v>
      </c>
      <c r="P4789">
        <v>0</v>
      </c>
      <c r="Q4789">
        <v>10</v>
      </c>
      <c r="R4789">
        <v>98</v>
      </c>
      <c r="S4789">
        <v>4</v>
      </c>
      <c r="T4789">
        <v>22</v>
      </c>
      <c r="U4789">
        <v>0</v>
      </c>
      <c r="V4789">
        <v>0</v>
      </c>
      <c r="W4789">
        <v>0</v>
      </c>
      <c r="X4789">
        <v>0</v>
      </c>
      <c r="Y4789">
        <v>17.634987313351665</v>
      </c>
      <c r="Z4789">
        <v>24.426289355000819</v>
      </c>
      <c r="AA4789">
        <v>1.7987708557468651</v>
      </c>
      <c r="AB4789">
        <v>7.3784045032927654</v>
      </c>
      <c r="AC4789">
        <v>0</v>
      </c>
      <c r="AD4789">
        <v>0</v>
      </c>
      <c r="AE4789">
        <v>51.238452027392114</v>
      </c>
    </row>
    <row r="4790" spans="1:31" x14ac:dyDescent="0.25">
      <c r="A4790">
        <v>1636393</v>
      </c>
      <c r="B4790">
        <v>1</v>
      </c>
      <c r="C4790" t="s">
        <v>80</v>
      </c>
      <c r="D4790" t="s">
        <v>96</v>
      </c>
      <c r="E4790" t="s">
        <v>178</v>
      </c>
      <c r="F4790" t="s">
        <v>13825</v>
      </c>
      <c r="G4790" t="s">
        <v>227</v>
      </c>
      <c r="H4790" t="s">
        <v>149</v>
      </c>
      <c r="I4790" t="s">
        <v>135</v>
      </c>
      <c r="J4790" t="s">
        <v>136</v>
      </c>
      <c r="K4790" t="s">
        <v>137</v>
      </c>
      <c r="L4790" t="s">
        <v>13826</v>
      </c>
      <c r="M4790" t="s">
        <v>13827</v>
      </c>
      <c r="N4790">
        <v>2.5902777769999998</v>
      </c>
      <c r="O4790">
        <v>0</v>
      </c>
      <c r="P4790">
        <v>65</v>
      </c>
      <c r="Q4790">
        <v>0</v>
      </c>
      <c r="R4790">
        <v>0</v>
      </c>
      <c r="S4790">
        <v>0</v>
      </c>
      <c r="T4790">
        <v>4</v>
      </c>
      <c r="U4790">
        <v>0</v>
      </c>
      <c r="V4790">
        <v>0</v>
      </c>
      <c r="W4790">
        <v>0</v>
      </c>
      <c r="X4790">
        <v>69.169536786277476</v>
      </c>
      <c r="Y4790">
        <v>0</v>
      </c>
      <c r="Z4790">
        <v>0</v>
      </c>
      <c r="AA4790">
        <v>0</v>
      </c>
      <c r="AB4790">
        <v>158.14223145584717</v>
      </c>
      <c r="AC4790">
        <v>0</v>
      </c>
      <c r="AD4790">
        <v>0</v>
      </c>
      <c r="AE4790">
        <v>227.31176824212463</v>
      </c>
    </row>
    <row r="4791" spans="1:31" x14ac:dyDescent="0.25">
      <c r="A4791">
        <v>1636493</v>
      </c>
      <c r="B4791">
        <v>1</v>
      </c>
      <c r="C4791" t="s">
        <v>80</v>
      </c>
      <c r="D4791" t="s">
        <v>90</v>
      </c>
      <c r="E4791" t="s">
        <v>146</v>
      </c>
      <c r="F4791" t="s">
        <v>3642</v>
      </c>
      <c r="G4791" t="s">
        <v>260</v>
      </c>
      <c r="H4791" t="s">
        <v>149</v>
      </c>
      <c r="I4791" t="s">
        <v>135</v>
      </c>
      <c r="J4791" t="s">
        <v>136</v>
      </c>
      <c r="K4791" t="s">
        <v>137</v>
      </c>
      <c r="L4791" t="s">
        <v>13828</v>
      </c>
      <c r="M4791" t="s">
        <v>13829</v>
      </c>
      <c r="N4791">
        <v>1.353888888</v>
      </c>
      <c r="O4791">
        <v>0</v>
      </c>
      <c r="P4791">
        <v>465</v>
      </c>
      <c r="Q4791">
        <v>0</v>
      </c>
      <c r="R4791">
        <v>0</v>
      </c>
      <c r="S4791">
        <v>0</v>
      </c>
      <c r="T4791">
        <v>12</v>
      </c>
      <c r="U4791">
        <v>0</v>
      </c>
      <c r="V4791">
        <v>0</v>
      </c>
      <c r="W4791">
        <v>0</v>
      </c>
      <c r="X4791">
        <v>206.51805299249739</v>
      </c>
      <c r="Y4791">
        <v>0</v>
      </c>
      <c r="Z4791">
        <v>0</v>
      </c>
      <c r="AA4791">
        <v>0</v>
      </c>
      <c r="AB4791">
        <v>7.1603401567999843</v>
      </c>
      <c r="AC4791">
        <v>0</v>
      </c>
      <c r="AD4791">
        <v>0</v>
      </c>
      <c r="AE4791">
        <v>213.67839314929736</v>
      </c>
    </row>
    <row r="4792" spans="1:31" x14ac:dyDescent="0.25">
      <c r="A4792">
        <v>1636596</v>
      </c>
      <c r="B4792">
        <v>1</v>
      </c>
      <c r="C4792" t="s">
        <v>80</v>
      </c>
      <c r="D4792" t="s">
        <v>94</v>
      </c>
      <c r="E4792" t="s">
        <v>140</v>
      </c>
      <c r="F4792" t="s">
        <v>6463</v>
      </c>
      <c r="G4792" t="s">
        <v>161</v>
      </c>
      <c r="H4792" t="s">
        <v>134</v>
      </c>
      <c r="I4792" t="s">
        <v>135</v>
      </c>
      <c r="J4792" t="s">
        <v>136</v>
      </c>
      <c r="K4792" t="s">
        <v>137</v>
      </c>
      <c r="L4792" t="s">
        <v>13830</v>
      </c>
      <c r="M4792" t="s">
        <v>13831</v>
      </c>
      <c r="N4792">
        <v>1.5061111110000001</v>
      </c>
      <c r="O4792">
        <v>0</v>
      </c>
      <c r="P4792">
        <v>396</v>
      </c>
      <c r="Q4792">
        <v>2</v>
      </c>
      <c r="R4792">
        <v>30</v>
      </c>
      <c r="S4792">
        <v>2</v>
      </c>
      <c r="T4792">
        <v>63</v>
      </c>
      <c r="U4792">
        <v>1</v>
      </c>
      <c r="V4792">
        <v>0</v>
      </c>
      <c r="W4792">
        <v>0</v>
      </c>
      <c r="X4792">
        <v>121.50638583327462</v>
      </c>
      <c r="Y4792">
        <v>0.8274933360844221</v>
      </c>
      <c r="Z4792">
        <v>14.659862413832689</v>
      </c>
      <c r="AA4792">
        <v>5.8863880452753889</v>
      </c>
      <c r="AB4792">
        <v>41.583084825145974</v>
      </c>
      <c r="AC4792">
        <v>6.4883155430224724</v>
      </c>
      <c r="AD4792">
        <v>0</v>
      </c>
      <c r="AE4792">
        <v>190.95152999663557</v>
      </c>
    </row>
    <row r="4793" spans="1:31" x14ac:dyDescent="0.25">
      <c r="A4793">
        <v>1636742</v>
      </c>
      <c r="B4793">
        <v>1</v>
      </c>
      <c r="C4793" t="s">
        <v>80</v>
      </c>
      <c r="D4793" t="s">
        <v>82</v>
      </c>
      <c r="E4793" t="s">
        <v>178</v>
      </c>
      <c r="F4793" t="s">
        <v>13832</v>
      </c>
      <c r="G4793" t="s">
        <v>187</v>
      </c>
      <c r="H4793" t="s">
        <v>149</v>
      </c>
      <c r="I4793" t="s">
        <v>135</v>
      </c>
      <c r="J4793" t="s">
        <v>136</v>
      </c>
      <c r="K4793" t="s">
        <v>137</v>
      </c>
      <c r="L4793" t="s">
        <v>13833</v>
      </c>
      <c r="M4793" t="s">
        <v>13834</v>
      </c>
      <c r="N4793">
        <v>1.535555555</v>
      </c>
      <c r="O4793">
        <v>0</v>
      </c>
      <c r="P4793">
        <v>210</v>
      </c>
      <c r="Q4793">
        <v>0</v>
      </c>
      <c r="R4793">
        <v>0</v>
      </c>
      <c r="S4793">
        <v>0</v>
      </c>
      <c r="T4793">
        <v>5</v>
      </c>
      <c r="U4793">
        <v>0</v>
      </c>
      <c r="V4793">
        <v>0</v>
      </c>
      <c r="W4793">
        <v>0</v>
      </c>
      <c r="X4793">
        <v>180.14749515646835</v>
      </c>
      <c r="Y4793">
        <v>0</v>
      </c>
      <c r="Z4793">
        <v>0</v>
      </c>
      <c r="AA4793">
        <v>0</v>
      </c>
      <c r="AB4793">
        <v>1.6083310915279723</v>
      </c>
      <c r="AC4793">
        <v>0</v>
      </c>
      <c r="AD4793">
        <v>0</v>
      </c>
      <c r="AE4793">
        <v>181.75582624799631</v>
      </c>
    </row>
    <row r="4794" spans="1:31" x14ac:dyDescent="0.25">
      <c r="A4794">
        <v>1636307</v>
      </c>
      <c r="B4794">
        <v>1</v>
      </c>
      <c r="C4794" t="s">
        <v>81</v>
      </c>
      <c r="D4794" t="s">
        <v>128</v>
      </c>
      <c r="E4794" t="s">
        <v>146</v>
      </c>
      <c r="F4794" t="s">
        <v>13835</v>
      </c>
      <c r="G4794" t="s">
        <v>148</v>
      </c>
      <c r="H4794" t="s">
        <v>149</v>
      </c>
      <c r="I4794" t="s">
        <v>135</v>
      </c>
      <c r="J4794" t="s">
        <v>136</v>
      </c>
      <c r="K4794" t="s">
        <v>143</v>
      </c>
      <c r="L4794" t="s">
        <v>13836</v>
      </c>
      <c r="M4794" t="s">
        <v>13837</v>
      </c>
      <c r="N4794">
        <v>4.273127777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65</v>
      </c>
      <c r="U4794">
        <v>0</v>
      </c>
      <c r="V4794">
        <v>3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358.45942529895291</v>
      </c>
      <c r="AC4794">
        <v>0</v>
      </c>
      <c r="AD4794">
        <v>580.42685045931842</v>
      </c>
      <c r="AE4794">
        <v>938.88627575827127</v>
      </c>
    </row>
    <row r="4795" spans="1:31" x14ac:dyDescent="0.25">
      <c r="A4795">
        <v>1636639</v>
      </c>
      <c r="B4795">
        <v>1</v>
      </c>
      <c r="C4795" t="s">
        <v>80</v>
      </c>
      <c r="D4795" t="s">
        <v>93</v>
      </c>
      <c r="E4795" t="s">
        <v>178</v>
      </c>
      <c r="F4795" t="s">
        <v>13838</v>
      </c>
      <c r="G4795" t="s">
        <v>227</v>
      </c>
      <c r="H4795" t="s">
        <v>149</v>
      </c>
      <c r="I4795" t="s">
        <v>135</v>
      </c>
      <c r="J4795" t="s">
        <v>136</v>
      </c>
      <c r="K4795" t="s">
        <v>137</v>
      </c>
      <c r="L4795" t="s">
        <v>13839</v>
      </c>
      <c r="M4795" t="s">
        <v>13840</v>
      </c>
      <c r="N4795">
        <v>0.80138888799999997</v>
      </c>
      <c r="O4795">
        <v>0</v>
      </c>
      <c r="P4795">
        <v>1</v>
      </c>
      <c r="Q4795">
        <v>0</v>
      </c>
      <c r="R4795">
        <v>1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8.4788570327866686E-2</v>
      </c>
      <c r="Y4795">
        <v>0</v>
      </c>
      <c r="Z4795">
        <v>0.19232649921070002</v>
      </c>
      <c r="AA4795">
        <v>0</v>
      </c>
      <c r="AB4795">
        <v>0</v>
      </c>
      <c r="AC4795">
        <v>0</v>
      </c>
      <c r="AD4795">
        <v>0</v>
      </c>
      <c r="AE4795">
        <v>0.27711506953856668</v>
      </c>
    </row>
    <row r="4796" spans="1:31" x14ac:dyDescent="0.25">
      <c r="A4796">
        <v>1636284</v>
      </c>
      <c r="B4796">
        <v>1</v>
      </c>
      <c r="C4796" t="s">
        <v>80</v>
      </c>
      <c r="D4796" t="s">
        <v>105</v>
      </c>
      <c r="E4796" t="s">
        <v>152</v>
      </c>
      <c r="F4796" t="s">
        <v>13841</v>
      </c>
      <c r="G4796" t="s">
        <v>154</v>
      </c>
      <c r="H4796" t="s">
        <v>149</v>
      </c>
      <c r="I4796" t="s">
        <v>135</v>
      </c>
      <c r="J4796" t="s">
        <v>136</v>
      </c>
      <c r="K4796" t="s">
        <v>137</v>
      </c>
      <c r="L4796" t="s">
        <v>13842</v>
      </c>
      <c r="M4796" t="s">
        <v>13843</v>
      </c>
      <c r="N4796">
        <v>2.8319444439999999</v>
      </c>
      <c r="O4796">
        <v>0</v>
      </c>
      <c r="P4796">
        <v>2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0.71395938190447006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0.71395938190447006</v>
      </c>
    </row>
    <row r="4797" spans="1:31" x14ac:dyDescent="0.25">
      <c r="A4797">
        <v>1636825</v>
      </c>
      <c r="B4797">
        <v>1</v>
      </c>
      <c r="C4797" t="s">
        <v>81</v>
      </c>
      <c r="D4797" t="s">
        <v>128</v>
      </c>
      <c r="E4797" t="s">
        <v>140</v>
      </c>
      <c r="F4797" t="s">
        <v>2237</v>
      </c>
      <c r="G4797" t="s">
        <v>161</v>
      </c>
      <c r="H4797" t="s">
        <v>134</v>
      </c>
      <c r="I4797" t="s">
        <v>191</v>
      </c>
      <c r="J4797" t="s">
        <v>136</v>
      </c>
      <c r="K4797" t="s">
        <v>137</v>
      </c>
      <c r="L4797" t="s">
        <v>13844</v>
      </c>
      <c r="M4797" t="s">
        <v>13845</v>
      </c>
      <c r="N4797">
        <v>1.4444444000000001E-2</v>
      </c>
      <c r="O4797">
        <v>0</v>
      </c>
      <c r="P4797">
        <v>1000</v>
      </c>
      <c r="Q4797">
        <v>3</v>
      </c>
      <c r="R4797">
        <v>12</v>
      </c>
      <c r="S4797">
        <v>13</v>
      </c>
      <c r="T4797">
        <v>126</v>
      </c>
      <c r="U4797">
        <v>0</v>
      </c>
      <c r="V4797">
        <v>0</v>
      </c>
      <c r="W4797">
        <v>0</v>
      </c>
      <c r="X4797">
        <v>2.0954001495391927</v>
      </c>
      <c r="Y4797">
        <v>0.56133672692543324</v>
      </c>
      <c r="Z4797">
        <v>7.352984470030334E-2</v>
      </c>
      <c r="AA4797">
        <v>0.53220352356472889</v>
      </c>
      <c r="AB4797">
        <v>0.56550959798302702</v>
      </c>
      <c r="AC4797">
        <v>0</v>
      </c>
      <c r="AD4797">
        <v>0</v>
      </c>
      <c r="AE4797">
        <v>3.827979842712685</v>
      </c>
    </row>
    <row r="4798" spans="1:31" x14ac:dyDescent="0.25">
      <c r="A4798">
        <v>1636831</v>
      </c>
      <c r="B4798">
        <v>1</v>
      </c>
      <c r="C4798" t="s">
        <v>80</v>
      </c>
      <c r="D4798" t="s">
        <v>90</v>
      </c>
      <c r="E4798" t="s">
        <v>178</v>
      </c>
      <c r="F4798" t="s">
        <v>13846</v>
      </c>
      <c r="G4798" t="s">
        <v>227</v>
      </c>
      <c r="H4798" t="s">
        <v>149</v>
      </c>
      <c r="I4798" t="s">
        <v>135</v>
      </c>
      <c r="J4798" t="s">
        <v>136</v>
      </c>
      <c r="K4798" t="s">
        <v>137</v>
      </c>
      <c r="L4798" t="s">
        <v>13847</v>
      </c>
      <c r="M4798" t="s">
        <v>13848</v>
      </c>
      <c r="N4798">
        <v>1.6486111109999999</v>
      </c>
      <c r="O4798">
        <v>0</v>
      </c>
      <c r="P4798">
        <v>132</v>
      </c>
      <c r="Q4798">
        <v>0</v>
      </c>
      <c r="R4798">
        <v>0</v>
      </c>
      <c r="S4798">
        <v>0</v>
      </c>
      <c r="T4798">
        <v>3</v>
      </c>
      <c r="U4798">
        <v>0</v>
      </c>
      <c r="V4798">
        <v>0</v>
      </c>
      <c r="W4798">
        <v>0</v>
      </c>
      <c r="X4798">
        <v>84.177228532065826</v>
      </c>
      <c r="Y4798">
        <v>0</v>
      </c>
      <c r="Z4798">
        <v>0</v>
      </c>
      <c r="AA4798">
        <v>0</v>
      </c>
      <c r="AB4798">
        <v>1.5347562757813555</v>
      </c>
      <c r="AC4798">
        <v>0</v>
      </c>
      <c r="AD4798">
        <v>0</v>
      </c>
      <c r="AE4798">
        <v>85.711984807847188</v>
      </c>
    </row>
    <row r="4799" spans="1:31" x14ac:dyDescent="0.25">
      <c r="A4799">
        <v>1636682</v>
      </c>
      <c r="B4799">
        <v>1</v>
      </c>
      <c r="C4799" t="s">
        <v>81</v>
      </c>
      <c r="D4799" t="s">
        <v>126</v>
      </c>
      <c r="E4799" t="s">
        <v>178</v>
      </c>
      <c r="F4799" t="s">
        <v>13849</v>
      </c>
      <c r="G4799" t="s">
        <v>172</v>
      </c>
      <c r="H4799" t="s">
        <v>149</v>
      </c>
      <c r="I4799" t="s">
        <v>135</v>
      </c>
      <c r="J4799" t="s">
        <v>3</v>
      </c>
      <c r="K4799" t="s">
        <v>137</v>
      </c>
      <c r="L4799" t="s">
        <v>13850</v>
      </c>
      <c r="M4799" t="s">
        <v>13851</v>
      </c>
      <c r="N4799">
        <v>4.4644444439999997</v>
      </c>
      <c r="O4799">
        <v>0</v>
      </c>
      <c r="P4799">
        <v>16</v>
      </c>
      <c r="Q4799">
        <v>0</v>
      </c>
      <c r="R4799">
        <v>0</v>
      </c>
      <c r="S4799">
        <v>0</v>
      </c>
      <c r="T4799">
        <v>8</v>
      </c>
      <c r="U4799">
        <v>0</v>
      </c>
      <c r="V4799">
        <v>0</v>
      </c>
      <c r="W4799">
        <v>0</v>
      </c>
      <c r="X4799">
        <v>12.755682416822703</v>
      </c>
      <c r="Y4799">
        <v>0</v>
      </c>
      <c r="Z4799">
        <v>0</v>
      </c>
      <c r="AA4799">
        <v>0</v>
      </c>
      <c r="AB4799">
        <v>12.240595725026777</v>
      </c>
      <c r="AC4799">
        <v>0</v>
      </c>
      <c r="AD4799">
        <v>0</v>
      </c>
      <c r="AE4799">
        <v>24.99627814184948</v>
      </c>
    </row>
    <row r="4800" spans="1:31" x14ac:dyDescent="0.25">
      <c r="A4800">
        <v>1636513</v>
      </c>
      <c r="B4800">
        <v>1</v>
      </c>
      <c r="C4800" t="s">
        <v>80</v>
      </c>
      <c r="D4800" t="s">
        <v>92</v>
      </c>
      <c r="E4800" t="s">
        <v>152</v>
      </c>
      <c r="F4800" t="s">
        <v>13852</v>
      </c>
      <c r="G4800" t="s">
        <v>168</v>
      </c>
      <c r="H4800" t="s">
        <v>149</v>
      </c>
      <c r="I4800" t="s">
        <v>135</v>
      </c>
      <c r="J4800" t="s">
        <v>136</v>
      </c>
      <c r="K4800" t="s">
        <v>137</v>
      </c>
      <c r="L4800" t="s">
        <v>13853</v>
      </c>
      <c r="M4800" t="s">
        <v>13854</v>
      </c>
      <c r="N4800">
        <v>0.381111111</v>
      </c>
      <c r="O4800">
        <v>0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1.7176812961700001E-2</v>
      </c>
      <c r="AA4800">
        <v>0</v>
      </c>
      <c r="AB4800">
        <v>0</v>
      </c>
      <c r="AC4800">
        <v>0</v>
      </c>
      <c r="AD4800">
        <v>0</v>
      </c>
      <c r="AE4800">
        <v>1.7176812961700001E-2</v>
      </c>
    </row>
    <row r="4801" spans="1:31" x14ac:dyDescent="0.25">
      <c r="A4801">
        <v>1636576</v>
      </c>
      <c r="B4801">
        <v>1</v>
      </c>
      <c r="C4801" t="s">
        <v>80</v>
      </c>
      <c r="D4801" t="s">
        <v>104</v>
      </c>
      <c r="E4801" t="s">
        <v>131</v>
      </c>
      <c r="F4801" t="s">
        <v>13855</v>
      </c>
      <c r="G4801" t="s">
        <v>195</v>
      </c>
      <c r="H4801" t="s">
        <v>134</v>
      </c>
      <c r="I4801" t="s">
        <v>135</v>
      </c>
      <c r="J4801" t="s">
        <v>136</v>
      </c>
      <c r="K4801" t="s">
        <v>137</v>
      </c>
      <c r="L4801" t="s">
        <v>13856</v>
      </c>
      <c r="M4801" t="s">
        <v>13857</v>
      </c>
      <c r="N4801">
        <v>1.816944444</v>
      </c>
      <c r="O4801">
        <v>0</v>
      </c>
      <c r="P4801">
        <v>1</v>
      </c>
      <c r="Q4801">
        <v>0</v>
      </c>
      <c r="R4801">
        <v>2</v>
      </c>
      <c r="S4801">
        <v>0</v>
      </c>
      <c r="T4801">
        <v>3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1.2951288138660986</v>
      </c>
      <c r="AA4801">
        <v>0</v>
      </c>
      <c r="AB4801">
        <v>5.8940909535374431</v>
      </c>
      <c r="AC4801">
        <v>0</v>
      </c>
      <c r="AD4801">
        <v>0</v>
      </c>
      <c r="AE4801">
        <v>7.1892197674035412</v>
      </c>
    </row>
    <row r="4802" spans="1:31" x14ac:dyDescent="0.25">
      <c r="A4802">
        <v>1636370</v>
      </c>
      <c r="B4802">
        <v>1</v>
      </c>
      <c r="C4802" t="s">
        <v>81</v>
      </c>
      <c r="D4802" t="s">
        <v>112</v>
      </c>
      <c r="E4802" t="s">
        <v>178</v>
      </c>
      <c r="F4802" t="s">
        <v>13858</v>
      </c>
      <c r="G4802" t="s">
        <v>403</v>
      </c>
      <c r="H4802" t="s">
        <v>149</v>
      </c>
      <c r="I4802" t="s">
        <v>135</v>
      </c>
      <c r="J4802" t="s">
        <v>136</v>
      </c>
      <c r="K4802" t="s">
        <v>137</v>
      </c>
      <c r="L4802" t="s">
        <v>13859</v>
      </c>
      <c r="M4802" t="s">
        <v>13860</v>
      </c>
      <c r="N4802">
        <v>4.7761111109999996</v>
      </c>
      <c r="O4802">
        <v>0</v>
      </c>
      <c r="P4802">
        <v>10</v>
      </c>
      <c r="Q4802">
        <v>0</v>
      </c>
      <c r="R4802">
        <v>0</v>
      </c>
      <c r="S4802">
        <v>0</v>
      </c>
      <c r="T4802">
        <v>1</v>
      </c>
      <c r="U4802">
        <v>0</v>
      </c>
      <c r="V4802">
        <v>0</v>
      </c>
      <c r="W4802">
        <v>0</v>
      </c>
      <c r="X4802">
        <v>3.0339554081702813</v>
      </c>
      <c r="Y4802">
        <v>0</v>
      </c>
      <c r="Z4802">
        <v>0</v>
      </c>
      <c r="AA4802">
        <v>0</v>
      </c>
      <c r="AB4802">
        <v>0.29264859089856005</v>
      </c>
      <c r="AC4802">
        <v>0</v>
      </c>
      <c r="AD4802">
        <v>0</v>
      </c>
      <c r="AE4802">
        <v>3.3266039990688414</v>
      </c>
    </row>
    <row r="4803" spans="1:31" x14ac:dyDescent="0.25">
      <c r="A4803">
        <v>1636519</v>
      </c>
      <c r="B4803">
        <v>1</v>
      </c>
      <c r="C4803" t="s">
        <v>81</v>
      </c>
      <c r="D4803" t="s">
        <v>128</v>
      </c>
      <c r="E4803" t="s">
        <v>131</v>
      </c>
      <c r="F4803" t="s">
        <v>13861</v>
      </c>
      <c r="G4803" t="s">
        <v>431</v>
      </c>
      <c r="H4803" t="s">
        <v>134</v>
      </c>
      <c r="I4803" t="s">
        <v>135</v>
      </c>
      <c r="J4803" t="s">
        <v>136</v>
      </c>
      <c r="K4803" t="s">
        <v>137</v>
      </c>
      <c r="L4803" t="s">
        <v>13862</v>
      </c>
      <c r="M4803" t="s">
        <v>13863</v>
      </c>
      <c r="N4803">
        <v>6.3849999999999998</v>
      </c>
      <c r="O4803">
        <v>0</v>
      </c>
      <c r="P4803">
        <v>202</v>
      </c>
      <c r="Q4803">
        <v>0</v>
      </c>
      <c r="R4803">
        <v>0</v>
      </c>
      <c r="S4803">
        <v>0</v>
      </c>
      <c r="T4803">
        <v>7</v>
      </c>
      <c r="U4803">
        <v>0</v>
      </c>
      <c r="V4803">
        <v>0</v>
      </c>
      <c r="W4803">
        <v>0</v>
      </c>
      <c r="X4803">
        <v>399.86916263935723</v>
      </c>
      <c r="Y4803">
        <v>0</v>
      </c>
      <c r="Z4803">
        <v>0</v>
      </c>
      <c r="AA4803">
        <v>0</v>
      </c>
      <c r="AB4803">
        <v>48.592418548693487</v>
      </c>
      <c r="AC4803">
        <v>0</v>
      </c>
      <c r="AD4803">
        <v>0</v>
      </c>
      <c r="AE4803">
        <v>448.46158118805073</v>
      </c>
    </row>
    <row r="4804" spans="1:31" x14ac:dyDescent="0.25">
      <c r="A4804">
        <v>1636768</v>
      </c>
      <c r="B4804">
        <v>1</v>
      </c>
      <c r="C4804" t="s">
        <v>80</v>
      </c>
      <c r="D4804" t="s">
        <v>96</v>
      </c>
      <c r="E4804" t="s">
        <v>140</v>
      </c>
      <c r="F4804" t="s">
        <v>3050</v>
      </c>
      <c r="G4804" t="s">
        <v>431</v>
      </c>
      <c r="H4804" t="s">
        <v>134</v>
      </c>
      <c r="I4804" t="s">
        <v>135</v>
      </c>
      <c r="J4804" t="s">
        <v>136</v>
      </c>
      <c r="K4804" t="s">
        <v>137</v>
      </c>
      <c r="L4804" t="s">
        <v>13864</v>
      </c>
      <c r="M4804" t="s">
        <v>13865</v>
      </c>
      <c r="N4804">
        <v>0.43666666599999998</v>
      </c>
      <c r="O4804">
        <v>0</v>
      </c>
      <c r="P4804">
        <v>59</v>
      </c>
      <c r="Q4804">
        <v>0</v>
      </c>
      <c r="R4804">
        <v>3</v>
      </c>
      <c r="S4804">
        <v>0</v>
      </c>
      <c r="T4804">
        <v>9</v>
      </c>
      <c r="U4804">
        <v>0</v>
      </c>
      <c r="V4804">
        <v>0</v>
      </c>
      <c r="W4804">
        <v>0</v>
      </c>
      <c r="X4804">
        <v>5.6379126700264965</v>
      </c>
      <c r="Y4804">
        <v>0</v>
      </c>
      <c r="Z4804">
        <v>0.25049899833870226</v>
      </c>
      <c r="AA4804">
        <v>0</v>
      </c>
      <c r="AB4804">
        <v>1.6428713803734554</v>
      </c>
      <c r="AC4804">
        <v>0</v>
      </c>
      <c r="AD4804">
        <v>0</v>
      </c>
      <c r="AE4804">
        <v>7.5312830487386542</v>
      </c>
    </row>
    <row r="4805" spans="1:31" x14ac:dyDescent="0.25">
      <c r="A4805">
        <v>1636619</v>
      </c>
      <c r="B4805">
        <v>1</v>
      </c>
      <c r="C4805" t="s">
        <v>80</v>
      </c>
      <c r="D4805" t="s">
        <v>82</v>
      </c>
      <c r="E4805" t="s">
        <v>146</v>
      </c>
      <c r="F4805" t="s">
        <v>13649</v>
      </c>
      <c r="G4805" t="s">
        <v>260</v>
      </c>
      <c r="H4805" t="s">
        <v>149</v>
      </c>
      <c r="I4805" t="s">
        <v>135</v>
      </c>
      <c r="J4805" t="s">
        <v>136</v>
      </c>
      <c r="K4805" t="s">
        <v>137</v>
      </c>
      <c r="L4805" t="s">
        <v>13866</v>
      </c>
      <c r="M4805" t="s">
        <v>13867</v>
      </c>
      <c r="N4805">
        <v>0.70888888800000005</v>
      </c>
      <c r="O4805">
        <v>0</v>
      </c>
      <c r="P4805">
        <v>213</v>
      </c>
      <c r="Q4805">
        <v>0</v>
      </c>
      <c r="R4805">
        <v>0</v>
      </c>
      <c r="S4805">
        <v>0</v>
      </c>
      <c r="T4805">
        <v>10</v>
      </c>
      <c r="U4805">
        <v>0</v>
      </c>
      <c r="V4805">
        <v>0</v>
      </c>
      <c r="W4805">
        <v>0</v>
      </c>
      <c r="X4805">
        <v>55.782110756696724</v>
      </c>
      <c r="Y4805">
        <v>0</v>
      </c>
      <c r="Z4805">
        <v>0</v>
      </c>
      <c r="AA4805">
        <v>0</v>
      </c>
      <c r="AB4805">
        <v>3.5098954670492089</v>
      </c>
      <c r="AC4805">
        <v>0</v>
      </c>
      <c r="AD4805">
        <v>0</v>
      </c>
      <c r="AE4805">
        <v>59.292006223745936</v>
      </c>
    </row>
    <row r="4806" spans="1:31" x14ac:dyDescent="0.25">
      <c r="A4806">
        <v>1636651</v>
      </c>
      <c r="B4806">
        <v>1</v>
      </c>
      <c r="C4806" t="s">
        <v>80</v>
      </c>
      <c r="D4806" t="s">
        <v>99</v>
      </c>
      <c r="E4806" t="s">
        <v>178</v>
      </c>
      <c r="F4806" t="s">
        <v>287</v>
      </c>
      <c r="G4806" t="s">
        <v>227</v>
      </c>
      <c r="H4806" t="s">
        <v>149</v>
      </c>
      <c r="I4806" t="s">
        <v>135</v>
      </c>
      <c r="J4806" t="s">
        <v>136</v>
      </c>
      <c r="K4806" t="s">
        <v>137</v>
      </c>
      <c r="L4806" t="s">
        <v>13868</v>
      </c>
      <c r="M4806" t="s">
        <v>13869</v>
      </c>
      <c r="N4806">
        <v>3.4525000000000001</v>
      </c>
      <c r="O4806">
        <v>0</v>
      </c>
      <c r="P4806">
        <v>23</v>
      </c>
      <c r="Q4806">
        <v>0</v>
      </c>
      <c r="R4806">
        <v>1</v>
      </c>
      <c r="S4806">
        <v>0</v>
      </c>
      <c r="T4806">
        <v>2</v>
      </c>
      <c r="U4806">
        <v>0</v>
      </c>
      <c r="V4806">
        <v>0</v>
      </c>
      <c r="W4806">
        <v>0</v>
      </c>
      <c r="X4806">
        <v>28.04089852626327</v>
      </c>
      <c r="Y4806">
        <v>0</v>
      </c>
      <c r="Z4806">
        <v>6.7794341905000003E-3</v>
      </c>
      <c r="AA4806">
        <v>0</v>
      </c>
      <c r="AB4806">
        <v>0.81177178754320889</v>
      </c>
      <c r="AC4806">
        <v>0</v>
      </c>
      <c r="AD4806">
        <v>0</v>
      </c>
      <c r="AE4806">
        <v>28.859449747996976</v>
      </c>
    </row>
    <row r="4807" spans="1:31" x14ac:dyDescent="0.25">
      <c r="A4807">
        <v>1636319</v>
      </c>
      <c r="B4807">
        <v>1</v>
      </c>
      <c r="C4807" t="s">
        <v>80</v>
      </c>
      <c r="D4807" t="s">
        <v>84</v>
      </c>
      <c r="E4807" t="s">
        <v>146</v>
      </c>
      <c r="F4807" t="s">
        <v>13870</v>
      </c>
      <c r="G4807" t="s">
        <v>148</v>
      </c>
      <c r="H4807" t="s">
        <v>149</v>
      </c>
      <c r="I4807" t="s">
        <v>135</v>
      </c>
      <c r="J4807" t="s">
        <v>136</v>
      </c>
      <c r="K4807" t="s">
        <v>143</v>
      </c>
      <c r="L4807" t="s">
        <v>13871</v>
      </c>
      <c r="M4807" t="s">
        <v>13872</v>
      </c>
      <c r="N4807">
        <v>7.0033194439999997</v>
      </c>
      <c r="O4807">
        <v>0</v>
      </c>
      <c r="P4807">
        <v>26</v>
      </c>
      <c r="Q4807">
        <v>0</v>
      </c>
      <c r="R4807">
        <v>24</v>
      </c>
      <c r="S4807">
        <v>0</v>
      </c>
      <c r="T4807">
        <v>10</v>
      </c>
      <c r="U4807">
        <v>0</v>
      </c>
      <c r="V4807">
        <v>0</v>
      </c>
      <c r="W4807">
        <v>0</v>
      </c>
      <c r="X4807">
        <v>53.904837283849382</v>
      </c>
      <c r="Y4807">
        <v>0</v>
      </c>
      <c r="Z4807">
        <v>43.158800439845997</v>
      </c>
      <c r="AA4807">
        <v>0</v>
      </c>
      <c r="AB4807">
        <v>59.156411341027074</v>
      </c>
      <c r="AC4807">
        <v>0</v>
      </c>
      <c r="AD4807">
        <v>0</v>
      </c>
      <c r="AE4807">
        <v>156.22004906472245</v>
      </c>
    </row>
    <row r="4808" spans="1:31" x14ac:dyDescent="0.25">
      <c r="A4808">
        <v>1636482</v>
      </c>
      <c r="B4808">
        <v>1</v>
      </c>
      <c r="C4808" t="s">
        <v>80</v>
      </c>
      <c r="D4808" t="s">
        <v>97</v>
      </c>
      <c r="E4808" t="s">
        <v>152</v>
      </c>
      <c r="F4808" t="s">
        <v>13873</v>
      </c>
      <c r="G4808" t="s">
        <v>172</v>
      </c>
      <c r="H4808" t="s">
        <v>149</v>
      </c>
      <c r="I4808" t="s">
        <v>135</v>
      </c>
      <c r="J4808" t="s">
        <v>3</v>
      </c>
      <c r="K4808" t="s">
        <v>137</v>
      </c>
      <c r="L4808" t="s">
        <v>13874</v>
      </c>
      <c r="M4808" t="s">
        <v>13875</v>
      </c>
      <c r="N4808">
        <v>8.1030555549999992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1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3.1956757413268759</v>
      </c>
      <c r="AC4808">
        <v>0</v>
      </c>
      <c r="AD4808">
        <v>0</v>
      </c>
      <c r="AE4808">
        <v>3.1956757413268759</v>
      </c>
    </row>
    <row r="4809" spans="1:31" x14ac:dyDescent="0.25">
      <c r="A4809">
        <v>1636505</v>
      </c>
      <c r="B4809">
        <v>1</v>
      </c>
      <c r="C4809" t="s">
        <v>81</v>
      </c>
      <c r="D4809" t="s">
        <v>123</v>
      </c>
      <c r="E4809" t="s">
        <v>178</v>
      </c>
      <c r="F4809" t="s">
        <v>13876</v>
      </c>
      <c r="G4809" t="s">
        <v>675</v>
      </c>
      <c r="H4809" t="s">
        <v>149</v>
      </c>
      <c r="I4809" t="s">
        <v>135</v>
      </c>
      <c r="J4809" t="s">
        <v>136</v>
      </c>
      <c r="K4809" t="s">
        <v>137</v>
      </c>
      <c r="L4809" t="s">
        <v>13877</v>
      </c>
      <c r="M4809" t="s">
        <v>13878</v>
      </c>
      <c r="N4809">
        <v>1.132777777</v>
      </c>
      <c r="O4809">
        <v>0</v>
      </c>
      <c r="P4809">
        <v>3</v>
      </c>
      <c r="Q4809">
        <v>0</v>
      </c>
      <c r="R4809">
        <v>39</v>
      </c>
      <c r="S4809">
        <v>0</v>
      </c>
      <c r="T4809">
        <v>6</v>
      </c>
      <c r="U4809">
        <v>0</v>
      </c>
      <c r="V4809">
        <v>0</v>
      </c>
      <c r="W4809">
        <v>0</v>
      </c>
      <c r="X4809">
        <v>0.36078157734023886</v>
      </c>
      <c r="Y4809">
        <v>0</v>
      </c>
      <c r="Z4809">
        <v>12.157773225294349</v>
      </c>
      <c r="AA4809">
        <v>0</v>
      </c>
      <c r="AB4809">
        <v>2.141448875304877</v>
      </c>
      <c r="AC4809">
        <v>0</v>
      </c>
      <c r="AD4809">
        <v>0</v>
      </c>
      <c r="AE4809">
        <v>14.660003677939464</v>
      </c>
    </row>
    <row r="4810" spans="1:31" x14ac:dyDescent="0.25">
      <c r="A4810">
        <v>1636605</v>
      </c>
      <c r="B4810">
        <v>1</v>
      </c>
      <c r="C4810" t="s">
        <v>80</v>
      </c>
      <c r="D4810" t="s">
        <v>95</v>
      </c>
      <c r="E4810" t="s">
        <v>146</v>
      </c>
      <c r="F4810" t="s">
        <v>13879</v>
      </c>
      <c r="G4810" t="s">
        <v>180</v>
      </c>
      <c r="H4810" t="s">
        <v>149</v>
      </c>
      <c r="I4810" t="s">
        <v>135</v>
      </c>
      <c r="J4810" t="s">
        <v>136</v>
      </c>
      <c r="K4810" t="s">
        <v>137</v>
      </c>
      <c r="L4810" t="s">
        <v>13880</v>
      </c>
      <c r="M4810" t="s">
        <v>13881</v>
      </c>
      <c r="N4810">
        <v>0.66527777700000001</v>
      </c>
      <c r="O4810">
        <v>0</v>
      </c>
      <c r="P4810">
        <v>45</v>
      </c>
      <c r="Q4810">
        <v>0</v>
      </c>
      <c r="R4810">
        <v>0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5.8946395556270863</v>
      </c>
      <c r="Y4810">
        <v>0</v>
      </c>
      <c r="Z4810">
        <v>0</v>
      </c>
      <c r="AA4810">
        <v>0</v>
      </c>
      <c r="AB4810">
        <v>1.0760532278621668</v>
      </c>
      <c r="AC4810">
        <v>0</v>
      </c>
      <c r="AD4810">
        <v>0</v>
      </c>
      <c r="AE4810">
        <v>6.9706927834892536</v>
      </c>
    </row>
    <row r="4811" spans="1:31" x14ac:dyDescent="0.25">
      <c r="A4811">
        <v>1636396</v>
      </c>
      <c r="B4811">
        <v>1</v>
      </c>
      <c r="C4811" t="s">
        <v>81</v>
      </c>
      <c r="D4811" t="s">
        <v>113</v>
      </c>
      <c r="E4811" t="s">
        <v>204</v>
      </c>
      <c r="F4811" t="s">
        <v>13882</v>
      </c>
      <c r="G4811" t="s">
        <v>918</v>
      </c>
      <c r="H4811" t="s">
        <v>134</v>
      </c>
      <c r="I4811" t="s">
        <v>135</v>
      </c>
      <c r="J4811" t="s">
        <v>136</v>
      </c>
      <c r="K4811" t="s">
        <v>137</v>
      </c>
      <c r="L4811" t="s">
        <v>13883</v>
      </c>
      <c r="M4811" t="s">
        <v>13884</v>
      </c>
      <c r="N4811">
        <v>0.266666666</v>
      </c>
      <c r="O4811">
        <v>0</v>
      </c>
      <c r="P4811">
        <v>0</v>
      </c>
      <c r="Q4811">
        <v>6</v>
      </c>
      <c r="R4811">
        <v>0</v>
      </c>
      <c r="S4811">
        <v>7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1.3107236163552003</v>
      </c>
      <c r="Z4811">
        <v>0</v>
      </c>
      <c r="AA4811">
        <v>5.6633423034000003</v>
      </c>
      <c r="AB4811">
        <v>0</v>
      </c>
      <c r="AC4811">
        <v>0</v>
      </c>
      <c r="AD4811">
        <v>0</v>
      </c>
      <c r="AE4811">
        <v>6.9740659197552004</v>
      </c>
    </row>
    <row r="4812" spans="1:31" x14ac:dyDescent="0.25">
      <c r="A4812">
        <v>1636751</v>
      </c>
      <c r="B4812">
        <v>1</v>
      </c>
      <c r="C4812" t="s">
        <v>81</v>
      </c>
      <c r="D4812" t="s">
        <v>120</v>
      </c>
      <c r="E4812" t="s">
        <v>146</v>
      </c>
      <c r="F4812" t="s">
        <v>13885</v>
      </c>
      <c r="G4812" t="s">
        <v>227</v>
      </c>
      <c r="H4812" t="s">
        <v>149</v>
      </c>
      <c r="I4812" t="s">
        <v>135</v>
      </c>
      <c r="J4812" t="s">
        <v>136</v>
      </c>
      <c r="K4812" t="s">
        <v>137</v>
      </c>
      <c r="L4812" t="s">
        <v>13886</v>
      </c>
      <c r="M4812" t="s">
        <v>13887</v>
      </c>
      <c r="N4812">
        <v>2.3169444440000002</v>
      </c>
      <c r="O4812">
        <v>0</v>
      </c>
      <c r="P4812">
        <v>0</v>
      </c>
      <c r="Q4812">
        <v>0</v>
      </c>
      <c r="R4812">
        <v>8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31.362326503429074</v>
      </c>
      <c r="AA4812">
        <v>0</v>
      </c>
      <c r="AB4812">
        <v>0</v>
      </c>
      <c r="AC4812">
        <v>0</v>
      </c>
      <c r="AD4812">
        <v>0</v>
      </c>
      <c r="AE4812">
        <v>31.362326503429074</v>
      </c>
    </row>
    <row r="4813" spans="1:31" x14ac:dyDescent="0.25">
      <c r="A4813">
        <v>1636442</v>
      </c>
      <c r="B4813">
        <v>1</v>
      </c>
      <c r="C4813" t="s">
        <v>80</v>
      </c>
      <c r="D4813" t="s">
        <v>106</v>
      </c>
      <c r="E4813" t="s">
        <v>152</v>
      </c>
      <c r="F4813" t="s">
        <v>13888</v>
      </c>
      <c r="G4813" t="s">
        <v>154</v>
      </c>
      <c r="H4813" t="s">
        <v>149</v>
      </c>
      <c r="I4813" t="s">
        <v>135</v>
      </c>
      <c r="J4813" t="s">
        <v>136</v>
      </c>
      <c r="K4813" t="s">
        <v>137</v>
      </c>
      <c r="L4813" t="s">
        <v>13889</v>
      </c>
      <c r="M4813" t="s">
        <v>13890</v>
      </c>
      <c r="N4813">
        <v>0.92416666599999997</v>
      </c>
      <c r="O4813">
        <v>0</v>
      </c>
      <c r="P4813">
        <v>2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0.18542514452939171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0.18542514452939171</v>
      </c>
    </row>
    <row r="4814" spans="1:31" x14ac:dyDescent="0.25">
      <c r="A4814">
        <v>1636542</v>
      </c>
      <c r="B4814">
        <v>1</v>
      </c>
      <c r="C4814" t="s">
        <v>80</v>
      </c>
      <c r="D4814" t="s">
        <v>99</v>
      </c>
      <c r="E4814" t="s">
        <v>178</v>
      </c>
      <c r="F4814" t="s">
        <v>13406</v>
      </c>
      <c r="G4814" t="s">
        <v>5216</v>
      </c>
      <c r="H4814" t="s">
        <v>149</v>
      </c>
      <c r="I4814" t="s">
        <v>135</v>
      </c>
      <c r="J4814" t="s">
        <v>5</v>
      </c>
      <c r="K4814" t="s">
        <v>137</v>
      </c>
      <c r="L4814" t="s">
        <v>13891</v>
      </c>
      <c r="M4814" t="s">
        <v>13892</v>
      </c>
      <c r="N4814">
        <v>1.655277777</v>
      </c>
      <c r="O4814">
        <v>0</v>
      </c>
      <c r="P4814">
        <v>143</v>
      </c>
      <c r="Q4814">
        <v>0</v>
      </c>
      <c r="R4814">
        <v>0</v>
      </c>
      <c r="S4814">
        <v>0</v>
      </c>
      <c r="T4814">
        <v>5</v>
      </c>
      <c r="U4814">
        <v>0</v>
      </c>
      <c r="V4814">
        <v>0</v>
      </c>
      <c r="W4814">
        <v>0</v>
      </c>
      <c r="X4814">
        <v>62.858970419864789</v>
      </c>
      <c r="Y4814">
        <v>0</v>
      </c>
      <c r="Z4814">
        <v>0</v>
      </c>
      <c r="AA4814">
        <v>0</v>
      </c>
      <c r="AB4814">
        <v>11.051612412661022</v>
      </c>
      <c r="AC4814">
        <v>0</v>
      </c>
      <c r="AD4814">
        <v>0</v>
      </c>
      <c r="AE4814">
        <v>73.910582832525819</v>
      </c>
    </row>
    <row r="4815" spans="1:31" x14ac:dyDescent="0.25">
      <c r="A4815">
        <v>1636837</v>
      </c>
      <c r="B4815">
        <v>1</v>
      </c>
      <c r="C4815" t="s">
        <v>80</v>
      </c>
      <c r="D4815" t="s">
        <v>104</v>
      </c>
      <c r="E4815" t="s">
        <v>152</v>
      </c>
      <c r="F4815" t="s">
        <v>13893</v>
      </c>
      <c r="G4815" t="s">
        <v>154</v>
      </c>
      <c r="H4815" t="s">
        <v>149</v>
      </c>
      <c r="I4815" t="s">
        <v>135</v>
      </c>
      <c r="J4815" t="s">
        <v>136</v>
      </c>
      <c r="K4815" t="s">
        <v>137</v>
      </c>
      <c r="L4815" t="s">
        <v>13894</v>
      </c>
      <c r="M4815" t="s">
        <v>13895</v>
      </c>
      <c r="N4815">
        <v>1.606666666</v>
      </c>
      <c r="O4815">
        <v>0</v>
      </c>
      <c r="P4815">
        <v>1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0.38020534519624249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0.38020534519624249</v>
      </c>
    </row>
    <row r="4816" spans="1:31" x14ac:dyDescent="0.25">
      <c r="A4816">
        <v>1636691</v>
      </c>
      <c r="B4816">
        <v>1</v>
      </c>
      <c r="C4816" t="s">
        <v>80</v>
      </c>
      <c r="D4816" t="s">
        <v>100</v>
      </c>
      <c r="E4816" t="s">
        <v>152</v>
      </c>
      <c r="F4816" t="s">
        <v>13896</v>
      </c>
      <c r="G4816" t="s">
        <v>507</v>
      </c>
      <c r="H4816" t="s">
        <v>149</v>
      </c>
      <c r="I4816" t="s">
        <v>135</v>
      </c>
      <c r="J4816" t="s">
        <v>136</v>
      </c>
      <c r="K4816" t="s">
        <v>137</v>
      </c>
      <c r="L4816" t="s">
        <v>13897</v>
      </c>
      <c r="M4816" t="s">
        <v>13898</v>
      </c>
      <c r="N4816">
        <v>1.4683333329999999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1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2.1818589110083999</v>
      </c>
      <c r="AC4816">
        <v>0</v>
      </c>
      <c r="AD4816">
        <v>0</v>
      </c>
      <c r="AE4816">
        <v>2.1818589110083999</v>
      </c>
    </row>
    <row r="4817" spans="1:31" x14ac:dyDescent="0.25">
      <c r="A4817">
        <v>1636545</v>
      </c>
      <c r="B4817">
        <v>1</v>
      </c>
      <c r="C4817" t="s">
        <v>80</v>
      </c>
      <c r="D4817" t="s">
        <v>99</v>
      </c>
      <c r="E4817" t="s">
        <v>152</v>
      </c>
      <c r="F4817" t="s">
        <v>13899</v>
      </c>
      <c r="G4817" t="s">
        <v>154</v>
      </c>
      <c r="H4817" t="s">
        <v>149</v>
      </c>
      <c r="I4817" t="s">
        <v>135</v>
      </c>
      <c r="J4817" t="s">
        <v>136</v>
      </c>
      <c r="K4817" t="s">
        <v>137</v>
      </c>
      <c r="L4817" t="s">
        <v>13900</v>
      </c>
      <c r="M4817" t="s">
        <v>13901</v>
      </c>
      <c r="N4817">
        <v>2.1838888879999998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0.309560967397845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0.309560967397845</v>
      </c>
    </row>
    <row r="4818" spans="1:31" x14ac:dyDescent="0.25">
      <c r="A4818">
        <v>1636236</v>
      </c>
      <c r="B4818">
        <v>1</v>
      </c>
      <c r="C4818" t="s">
        <v>80</v>
      </c>
      <c r="D4818" t="s">
        <v>90</v>
      </c>
      <c r="E4818" t="s">
        <v>131</v>
      </c>
      <c r="F4818" t="s">
        <v>13902</v>
      </c>
      <c r="G4818" t="s">
        <v>918</v>
      </c>
      <c r="H4818" t="s">
        <v>134</v>
      </c>
      <c r="I4818" t="s">
        <v>191</v>
      </c>
      <c r="J4818" t="s">
        <v>136</v>
      </c>
      <c r="K4818" t="s">
        <v>143</v>
      </c>
      <c r="L4818" t="s">
        <v>13903</v>
      </c>
      <c r="M4818" t="s">
        <v>13904</v>
      </c>
      <c r="N4818">
        <v>4.5277776999999998E-2</v>
      </c>
      <c r="O4818">
        <v>0</v>
      </c>
      <c r="P4818">
        <v>1181</v>
      </c>
      <c r="Q4818">
        <v>0</v>
      </c>
      <c r="R4818">
        <v>0</v>
      </c>
      <c r="S4818">
        <v>0</v>
      </c>
      <c r="T4818">
        <v>65</v>
      </c>
      <c r="U4818">
        <v>0</v>
      </c>
      <c r="V4818">
        <v>0</v>
      </c>
      <c r="W4818">
        <v>0</v>
      </c>
      <c r="X4818">
        <v>13.39730786987727</v>
      </c>
      <c r="Y4818">
        <v>0</v>
      </c>
      <c r="Z4818">
        <v>0</v>
      </c>
      <c r="AA4818">
        <v>0</v>
      </c>
      <c r="AB4818">
        <v>0.86072060970812692</v>
      </c>
      <c r="AC4818">
        <v>0</v>
      </c>
      <c r="AD4818">
        <v>0</v>
      </c>
      <c r="AE4818">
        <v>14.258028479585397</v>
      </c>
    </row>
    <row r="4819" spans="1:31" x14ac:dyDescent="0.25">
      <c r="A4819">
        <v>1636379</v>
      </c>
      <c r="B4819">
        <v>1</v>
      </c>
      <c r="C4819" t="s">
        <v>81</v>
      </c>
      <c r="D4819" t="s">
        <v>117</v>
      </c>
      <c r="E4819" t="s">
        <v>152</v>
      </c>
      <c r="F4819" t="s">
        <v>13905</v>
      </c>
      <c r="G4819" t="s">
        <v>168</v>
      </c>
      <c r="H4819" t="s">
        <v>149</v>
      </c>
      <c r="I4819" t="s">
        <v>135</v>
      </c>
      <c r="J4819" t="s">
        <v>136</v>
      </c>
      <c r="K4819" t="s">
        <v>137</v>
      </c>
      <c r="L4819" t="s">
        <v>13906</v>
      </c>
      <c r="M4819" t="s">
        <v>13907</v>
      </c>
      <c r="N4819">
        <v>2.0625</v>
      </c>
      <c r="O4819">
        <v>0</v>
      </c>
      <c r="P4819">
        <v>1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0.20006579437099864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0.20006579437099864</v>
      </c>
    </row>
    <row r="4820" spans="1:31" x14ac:dyDescent="0.25">
      <c r="A4820">
        <v>1636777</v>
      </c>
      <c r="B4820">
        <v>1</v>
      </c>
      <c r="C4820" t="s">
        <v>80</v>
      </c>
      <c r="D4820" t="s">
        <v>104</v>
      </c>
      <c r="E4820" t="s">
        <v>146</v>
      </c>
      <c r="F4820" t="s">
        <v>13908</v>
      </c>
      <c r="G4820" t="s">
        <v>260</v>
      </c>
      <c r="H4820" t="s">
        <v>149</v>
      </c>
      <c r="I4820" t="s">
        <v>135</v>
      </c>
      <c r="J4820" t="s">
        <v>136</v>
      </c>
      <c r="K4820" t="s">
        <v>137</v>
      </c>
      <c r="L4820" t="s">
        <v>13909</v>
      </c>
      <c r="M4820" t="s">
        <v>13910</v>
      </c>
      <c r="N4820">
        <v>2.4569444439999999</v>
      </c>
      <c r="O4820">
        <v>0</v>
      </c>
      <c r="P4820">
        <v>2</v>
      </c>
      <c r="Q4820">
        <v>0</v>
      </c>
      <c r="R4820">
        <v>2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0.82655714639137512</v>
      </c>
      <c r="Y4820">
        <v>0</v>
      </c>
      <c r="Z4820">
        <v>1.3555236816845664</v>
      </c>
      <c r="AA4820">
        <v>0</v>
      </c>
      <c r="AB4820">
        <v>0</v>
      </c>
      <c r="AC4820">
        <v>0</v>
      </c>
      <c r="AD4820">
        <v>0</v>
      </c>
      <c r="AE4820">
        <v>2.1820808280759416</v>
      </c>
    </row>
    <row r="4821" spans="1:31" x14ac:dyDescent="0.25">
      <c r="A4821">
        <v>1636359</v>
      </c>
      <c r="B4821">
        <v>1</v>
      </c>
      <c r="C4821" t="s">
        <v>80</v>
      </c>
      <c r="D4821" t="s">
        <v>88</v>
      </c>
      <c r="E4821" t="s">
        <v>152</v>
      </c>
      <c r="F4821" t="s">
        <v>13911</v>
      </c>
      <c r="G4821" t="s">
        <v>507</v>
      </c>
      <c r="H4821" t="s">
        <v>149</v>
      </c>
      <c r="I4821" t="s">
        <v>135</v>
      </c>
      <c r="J4821" t="s">
        <v>136</v>
      </c>
      <c r="K4821" t="s">
        <v>137</v>
      </c>
      <c r="L4821" t="s">
        <v>13912</v>
      </c>
      <c r="M4821" t="s">
        <v>13913</v>
      </c>
      <c r="N4821">
        <v>2.3083333330000002</v>
      </c>
      <c r="O4821">
        <v>0</v>
      </c>
      <c r="P4821">
        <v>6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1.6198494997334203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1.6198494997334203</v>
      </c>
    </row>
    <row r="4822" spans="1:31" x14ac:dyDescent="0.25">
      <c r="A4822">
        <v>1636814</v>
      </c>
      <c r="B4822">
        <v>1</v>
      </c>
      <c r="C4822" t="s">
        <v>80</v>
      </c>
      <c r="D4822" t="s">
        <v>106</v>
      </c>
      <c r="E4822" t="s">
        <v>152</v>
      </c>
      <c r="F4822" t="s">
        <v>13914</v>
      </c>
      <c r="G4822" t="s">
        <v>154</v>
      </c>
      <c r="H4822" t="s">
        <v>149</v>
      </c>
      <c r="I4822" t="s">
        <v>135</v>
      </c>
      <c r="J4822" t="s">
        <v>136</v>
      </c>
      <c r="K4822" t="s">
        <v>137</v>
      </c>
      <c r="L4822" t="s">
        <v>13915</v>
      </c>
      <c r="M4822" t="s">
        <v>13916</v>
      </c>
      <c r="N4822">
        <v>1.7102777769999999</v>
      </c>
      <c r="O4822">
        <v>0</v>
      </c>
      <c r="P4822">
        <v>1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0.31253838343142254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0.31253838343142254</v>
      </c>
    </row>
    <row r="4823" spans="1:31" x14ac:dyDescent="0.25">
      <c r="A4823">
        <v>1636671</v>
      </c>
      <c r="B4823">
        <v>1</v>
      </c>
      <c r="C4823" t="s">
        <v>81</v>
      </c>
      <c r="D4823" t="s">
        <v>120</v>
      </c>
      <c r="E4823" t="s">
        <v>204</v>
      </c>
      <c r="F4823" t="s">
        <v>9127</v>
      </c>
      <c r="G4823" t="s">
        <v>161</v>
      </c>
      <c r="H4823" t="s">
        <v>134</v>
      </c>
      <c r="I4823" t="s">
        <v>135</v>
      </c>
      <c r="J4823" t="s">
        <v>136</v>
      </c>
      <c r="K4823" t="s">
        <v>137</v>
      </c>
      <c r="L4823" t="s">
        <v>13917</v>
      </c>
      <c r="M4823" t="s">
        <v>13918</v>
      </c>
      <c r="N4823">
        <v>0.25777777699999999</v>
      </c>
      <c r="O4823">
        <v>0</v>
      </c>
      <c r="P4823">
        <v>624</v>
      </c>
      <c r="Q4823">
        <v>9</v>
      </c>
      <c r="R4823">
        <v>12</v>
      </c>
      <c r="S4823">
        <v>3</v>
      </c>
      <c r="T4823">
        <v>76</v>
      </c>
      <c r="U4823">
        <v>2</v>
      </c>
      <c r="V4823">
        <v>0</v>
      </c>
      <c r="W4823">
        <v>0</v>
      </c>
      <c r="X4823">
        <v>41.809331731192835</v>
      </c>
      <c r="Y4823">
        <v>0.59091422584280218</v>
      </c>
      <c r="Z4823">
        <v>2.7386787521889979</v>
      </c>
      <c r="AA4823">
        <v>1.7377491175926156</v>
      </c>
      <c r="AB4823">
        <v>10.210098230691846</v>
      </c>
      <c r="AC4823">
        <v>51.317017441010641</v>
      </c>
      <c r="AD4823">
        <v>0</v>
      </c>
      <c r="AE4823">
        <v>108.40378949851973</v>
      </c>
    </row>
    <row r="4824" spans="1:31" x14ac:dyDescent="0.25">
      <c r="A4824">
        <v>1636422</v>
      </c>
      <c r="B4824">
        <v>1</v>
      </c>
      <c r="C4824" t="s">
        <v>80</v>
      </c>
      <c r="D4824" t="s">
        <v>92</v>
      </c>
      <c r="E4824" t="s">
        <v>152</v>
      </c>
      <c r="F4824" t="s">
        <v>13919</v>
      </c>
      <c r="G4824" t="s">
        <v>154</v>
      </c>
      <c r="H4824" t="s">
        <v>149</v>
      </c>
      <c r="I4824" t="s">
        <v>135</v>
      </c>
      <c r="J4824" t="s">
        <v>136</v>
      </c>
      <c r="K4824" t="s">
        <v>137</v>
      </c>
      <c r="L4824" t="s">
        <v>13920</v>
      </c>
      <c r="M4824" t="s">
        <v>13921</v>
      </c>
      <c r="N4824">
        <v>2.923333333</v>
      </c>
      <c r="O4824">
        <v>0</v>
      </c>
      <c r="P4824">
        <v>1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</row>
    <row r="4825" spans="1:31" x14ac:dyDescent="0.25">
      <c r="A4825">
        <v>1636485</v>
      </c>
      <c r="B4825">
        <v>1</v>
      </c>
      <c r="C4825" t="s">
        <v>81</v>
      </c>
      <c r="D4825" t="s">
        <v>124</v>
      </c>
      <c r="E4825" t="s">
        <v>146</v>
      </c>
      <c r="F4825" t="s">
        <v>13922</v>
      </c>
      <c r="G4825" t="s">
        <v>260</v>
      </c>
      <c r="H4825" t="s">
        <v>149</v>
      </c>
      <c r="I4825" t="s">
        <v>135</v>
      </c>
      <c r="J4825" t="s">
        <v>136</v>
      </c>
      <c r="K4825" t="s">
        <v>137</v>
      </c>
      <c r="L4825" t="s">
        <v>13923</v>
      </c>
      <c r="M4825" t="s">
        <v>13924</v>
      </c>
      <c r="N4825">
        <v>1.541388888</v>
      </c>
      <c r="O4825">
        <v>0</v>
      </c>
      <c r="P4825">
        <v>27</v>
      </c>
      <c r="Q4825">
        <v>0</v>
      </c>
      <c r="R4825">
        <v>20</v>
      </c>
      <c r="S4825">
        <v>0</v>
      </c>
      <c r="T4825">
        <v>2</v>
      </c>
      <c r="U4825">
        <v>0</v>
      </c>
      <c r="V4825">
        <v>0</v>
      </c>
      <c r="W4825">
        <v>0</v>
      </c>
      <c r="X4825">
        <v>4.5268596243286803</v>
      </c>
      <c r="Y4825">
        <v>0</v>
      </c>
      <c r="Z4825">
        <v>0.99261877195838788</v>
      </c>
      <c r="AA4825">
        <v>0</v>
      </c>
      <c r="AB4825">
        <v>2.8927404576360405</v>
      </c>
      <c r="AC4825">
        <v>0</v>
      </c>
      <c r="AD4825">
        <v>0</v>
      </c>
      <c r="AE4825">
        <v>8.4122188539231093</v>
      </c>
    </row>
    <row r="4826" spans="1:31" x14ac:dyDescent="0.25">
      <c r="A4826">
        <v>1636462</v>
      </c>
      <c r="B4826">
        <v>1</v>
      </c>
      <c r="C4826" t="s">
        <v>80</v>
      </c>
      <c r="D4826" t="s">
        <v>82</v>
      </c>
      <c r="E4826" t="s">
        <v>362</v>
      </c>
      <c r="F4826" t="s">
        <v>13925</v>
      </c>
      <c r="G4826" t="s">
        <v>180</v>
      </c>
      <c r="H4826" t="s">
        <v>149</v>
      </c>
      <c r="I4826" t="s">
        <v>135</v>
      </c>
      <c r="J4826" t="s">
        <v>136</v>
      </c>
      <c r="K4826" t="s">
        <v>137</v>
      </c>
      <c r="L4826" t="s">
        <v>13926</v>
      </c>
      <c r="M4826" t="s">
        <v>13927</v>
      </c>
      <c r="N4826">
        <v>8.1908333330000005</v>
      </c>
      <c r="O4826">
        <v>0</v>
      </c>
      <c r="P4826">
        <v>166</v>
      </c>
      <c r="Q4826">
        <v>0</v>
      </c>
      <c r="R4826">
        <v>0</v>
      </c>
      <c r="S4826">
        <v>0</v>
      </c>
      <c r="T4826">
        <v>21</v>
      </c>
      <c r="U4826">
        <v>0</v>
      </c>
      <c r="V4826">
        <v>0</v>
      </c>
      <c r="W4826">
        <v>0</v>
      </c>
      <c r="X4826">
        <v>439.47924842728611</v>
      </c>
      <c r="Y4826">
        <v>0</v>
      </c>
      <c r="Z4826">
        <v>0</v>
      </c>
      <c r="AA4826">
        <v>0</v>
      </c>
      <c r="AB4826">
        <v>86.176625503778837</v>
      </c>
      <c r="AC4826">
        <v>0</v>
      </c>
      <c r="AD4826">
        <v>0</v>
      </c>
      <c r="AE4826">
        <v>525.65587393106489</v>
      </c>
    </row>
    <row r="4827" spans="1:31" x14ac:dyDescent="0.25">
      <c r="A4827">
        <v>1636794</v>
      </c>
      <c r="B4827">
        <v>1</v>
      </c>
      <c r="C4827" t="s">
        <v>81</v>
      </c>
      <c r="D4827" t="s">
        <v>118</v>
      </c>
      <c r="E4827" t="s">
        <v>152</v>
      </c>
      <c r="F4827" t="s">
        <v>13928</v>
      </c>
      <c r="G4827" t="s">
        <v>154</v>
      </c>
      <c r="H4827" t="s">
        <v>149</v>
      </c>
      <c r="I4827" t="s">
        <v>135</v>
      </c>
      <c r="J4827" t="s">
        <v>136</v>
      </c>
      <c r="K4827" t="s">
        <v>137</v>
      </c>
      <c r="L4827" t="s">
        <v>13929</v>
      </c>
      <c r="M4827" t="s">
        <v>13930</v>
      </c>
      <c r="N4827">
        <v>1.933888888</v>
      </c>
      <c r="O4827">
        <v>0</v>
      </c>
      <c r="P4827">
        <v>2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0.598745219397395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0.598745219397395</v>
      </c>
    </row>
    <row r="4828" spans="1:31" x14ac:dyDescent="0.25">
      <c r="A4828">
        <v>1636625</v>
      </c>
      <c r="B4828">
        <v>1</v>
      </c>
      <c r="C4828" t="s">
        <v>80</v>
      </c>
      <c r="D4828" t="s">
        <v>97</v>
      </c>
      <c r="E4828" t="s">
        <v>131</v>
      </c>
      <c r="F4828" t="s">
        <v>13931</v>
      </c>
      <c r="G4828" t="s">
        <v>1992</v>
      </c>
      <c r="H4828" t="s">
        <v>134</v>
      </c>
      <c r="I4828" t="s">
        <v>135</v>
      </c>
      <c r="J4828" t="s">
        <v>136</v>
      </c>
      <c r="K4828" t="s">
        <v>137</v>
      </c>
      <c r="L4828" t="s">
        <v>13932</v>
      </c>
      <c r="M4828" t="s">
        <v>13933</v>
      </c>
      <c r="N4828">
        <v>3.789722222</v>
      </c>
      <c r="O4828">
        <v>0</v>
      </c>
      <c r="P4828">
        <v>46</v>
      </c>
      <c r="Q4828">
        <v>0</v>
      </c>
      <c r="R4828">
        <v>3</v>
      </c>
      <c r="S4828">
        <v>0</v>
      </c>
      <c r="T4828">
        <v>9</v>
      </c>
      <c r="U4828">
        <v>0</v>
      </c>
      <c r="V4828">
        <v>0</v>
      </c>
      <c r="W4828">
        <v>0</v>
      </c>
      <c r="X4828">
        <v>232.13863873914798</v>
      </c>
      <c r="Y4828">
        <v>0</v>
      </c>
      <c r="Z4828">
        <v>1.7608941690770374</v>
      </c>
      <c r="AA4828">
        <v>0</v>
      </c>
      <c r="AB4828">
        <v>41.716745268543605</v>
      </c>
      <c r="AC4828">
        <v>0</v>
      </c>
      <c r="AD4828">
        <v>0</v>
      </c>
      <c r="AE4828">
        <v>275.61627817676862</v>
      </c>
    </row>
    <row r="4829" spans="1:31" x14ac:dyDescent="0.25">
      <c r="A4829">
        <v>1636293</v>
      </c>
      <c r="B4829">
        <v>1</v>
      </c>
      <c r="C4829" t="s">
        <v>80</v>
      </c>
      <c r="D4829" t="s">
        <v>82</v>
      </c>
      <c r="E4829" t="s">
        <v>146</v>
      </c>
      <c r="F4829" t="s">
        <v>13934</v>
      </c>
      <c r="G4829" t="s">
        <v>148</v>
      </c>
      <c r="H4829" t="s">
        <v>149</v>
      </c>
      <c r="I4829" t="s">
        <v>135</v>
      </c>
      <c r="J4829" t="s">
        <v>136</v>
      </c>
      <c r="K4829" t="s">
        <v>143</v>
      </c>
      <c r="L4829" t="s">
        <v>13935</v>
      </c>
      <c r="M4829" t="s">
        <v>13936</v>
      </c>
      <c r="N4829">
        <v>2.1450238879999999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358</v>
      </c>
      <c r="U4829">
        <v>0</v>
      </c>
      <c r="V4829">
        <v>6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831.23862248010187</v>
      </c>
      <c r="AC4829">
        <v>0</v>
      </c>
      <c r="AD4829">
        <v>1273.6765726493056</v>
      </c>
      <c r="AE4829">
        <v>2104.9151951294075</v>
      </c>
    </row>
    <row r="4830" spans="1:31" x14ac:dyDescent="0.25">
      <c r="A4830">
        <v>1636585</v>
      </c>
      <c r="B4830">
        <v>1</v>
      </c>
      <c r="C4830" t="s">
        <v>80</v>
      </c>
      <c r="D4830" t="s">
        <v>96</v>
      </c>
      <c r="E4830" t="s">
        <v>178</v>
      </c>
      <c r="F4830" t="s">
        <v>13937</v>
      </c>
      <c r="G4830" t="s">
        <v>227</v>
      </c>
      <c r="H4830" t="s">
        <v>149</v>
      </c>
      <c r="I4830" t="s">
        <v>135</v>
      </c>
      <c r="J4830" t="s">
        <v>136</v>
      </c>
      <c r="K4830" t="s">
        <v>137</v>
      </c>
      <c r="L4830" t="s">
        <v>13938</v>
      </c>
      <c r="M4830" t="s">
        <v>13939</v>
      </c>
      <c r="N4830">
        <v>0.92333333299999998</v>
      </c>
      <c r="O4830">
        <v>0</v>
      </c>
      <c r="P4830">
        <v>52</v>
      </c>
      <c r="Q4830">
        <v>0</v>
      </c>
      <c r="R4830">
        <v>0</v>
      </c>
      <c r="S4830">
        <v>0</v>
      </c>
      <c r="T4830">
        <v>5</v>
      </c>
      <c r="U4830">
        <v>0</v>
      </c>
      <c r="V4830">
        <v>0</v>
      </c>
      <c r="W4830">
        <v>0</v>
      </c>
      <c r="X4830">
        <v>7.8079384334724597</v>
      </c>
      <c r="Y4830">
        <v>0</v>
      </c>
      <c r="Z4830">
        <v>0</v>
      </c>
      <c r="AA4830">
        <v>0</v>
      </c>
      <c r="AB4830">
        <v>13.894553131305022</v>
      </c>
      <c r="AC4830">
        <v>0</v>
      </c>
      <c r="AD4830">
        <v>0</v>
      </c>
      <c r="AE4830">
        <v>21.702491564777482</v>
      </c>
    </row>
    <row r="4831" spans="1:31" x14ac:dyDescent="0.25">
      <c r="A4831">
        <v>1636253</v>
      </c>
      <c r="B4831">
        <v>1</v>
      </c>
      <c r="C4831" t="s">
        <v>80</v>
      </c>
      <c r="D4831" t="s">
        <v>93</v>
      </c>
      <c r="E4831" t="s">
        <v>642</v>
      </c>
      <c r="F4831" t="s">
        <v>13940</v>
      </c>
      <c r="G4831" t="s">
        <v>161</v>
      </c>
      <c r="H4831" t="s">
        <v>134</v>
      </c>
      <c r="I4831" t="s">
        <v>135</v>
      </c>
      <c r="J4831" t="s">
        <v>136</v>
      </c>
      <c r="K4831" t="s">
        <v>137</v>
      </c>
      <c r="L4831" t="s">
        <v>13941</v>
      </c>
      <c r="M4831" t="s">
        <v>13942</v>
      </c>
      <c r="N4831">
        <v>0.24446111100000001</v>
      </c>
      <c r="O4831">
        <v>0</v>
      </c>
      <c r="P4831">
        <v>0</v>
      </c>
      <c r="Q4831">
        <v>0</v>
      </c>
      <c r="R4831">
        <v>0</v>
      </c>
      <c r="S4831">
        <v>3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51.998027362614664</v>
      </c>
      <c r="AB4831">
        <v>0</v>
      </c>
      <c r="AC4831">
        <v>0</v>
      </c>
      <c r="AD4831">
        <v>0</v>
      </c>
      <c r="AE4831">
        <v>51.998027362614664</v>
      </c>
    </row>
    <row r="4832" spans="1:31" x14ac:dyDescent="0.25">
      <c r="A4832">
        <v>1636648</v>
      </c>
      <c r="B4832">
        <v>1</v>
      </c>
      <c r="C4832" t="s">
        <v>81</v>
      </c>
      <c r="D4832" t="s">
        <v>112</v>
      </c>
      <c r="E4832" t="s">
        <v>178</v>
      </c>
      <c r="F4832" t="s">
        <v>13943</v>
      </c>
      <c r="G4832" t="s">
        <v>227</v>
      </c>
      <c r="H4832" t="s">
        <v>149</v>
      </c>
      <c r="I4832" t="s">
        <v>135</v>
      </c>
      <c r="J4832" t="s">
        <v>136</v>
      </c>
      <c r="K4832" t="s">
        <v>137</v>
      </c>
      <c r="L4832" t="s">
        <v>13944</v>
      </c>
      <c r="M4832" t="s">
        <v>13945</v>
      </c>
      <c r="N4832">
        <v>0.58527777700000005</v>
      </c>
      <c r="O4832">
        <v>0</v>
      </c>
      <c r="P4832">
        <v>1</v>
      </c>
      <c r="Q4832">
        <v>0</v>
      </c>
      <c r="R4832">
        <v>7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7.0520322624795573E-2</v>
      </c>
      <c r="Y4832">
        <v>0</v>
      </c>
      <c r="Z4832">
        <v>0.68112515564123344</v>
      </c>
      <c r="AA4832">
        <v>0</v>
      </c>
      <c r="AB4832">
        <v>0</v>
      </c>
      <c r="AC4832">
        <v>0</v>
      </c>
      <c r="AD4832">
        <v>0</v>
      </c>
      <c r="AE4832">
        <v>0.75164547826602901</v>
      </c>
    </row>
    <row r="4833" spans="1:31" x14ac:dyDescent="0.25">
      <c r="A4833">
        <v>1636548</v>
      </c>
      <c r="B4833">
        <v>1</v>
      </c>
      <c r="C4833" t="s">
        <v>80</v>
      </c>
      <c r="D4833" t="s">
        <v>100</v>
      </c>
      <c r="E4833" t="s">
        <v>140</v>
      </c>
      <c r="F4833" t="s">
        <v>13946</v>
      </c>
      <c r="G4833" t="s">
        <v>161</v>
      </c>
      <c r="H4833" t="s">
        <v>134</v>
      </c>
      <c r="I4833" t="s">
        <v>135</v>
      </c>
      <c r="J4833" t="s">
        <v>136</v>
      </c>
      <c r="K4833" t="s">
        <v>137</v>
      </c>
      <c r="L4833" t="s">
        <v>13947</v>
      </c>
      <c r="M4833" t="s">
        <v>13948</v>
      </c>
      <c r="N4833">
        <v>5.9166666E-2</v>
      </c>
      <c r="O4833">
        <v>23</v>
      </c>
      <c r="P4833">
        <v>3219</v>
      </c>
      <c r="Q4833">
        <v>4</v>
      </c>
      <c r="R4833">
        <v>107</v>
      </c>
      <c r="S4833">
        <v>23</v>
      </c>
      <c r="T4833">
        <v>254</v>
      </c>
      <c r="U4833">
        <v>3</v>
      </c>
      <c r="V4833">
        <v>1</v>
      </c>
      <c r="W4833">
        <v>9.6990362389669187</v>
      </c>
      <c r="X4833">
        <v>32.503387079777866</v>
      </c>
      <c r="Y4833">
        <v>0.48857546734206836</v>
      </c>
      <c r="Z4833">
        <v>0.88635266594008677</v>
      </c>
      <c r="AA4833">
        <v>3.0529586748122188</v>
      </c>
      <c r="AB4833">
        <v>7.9663756812620523</v>
      </c>
      <c r="AC4833">
        <v>2.2746622353396901</v>
      </c>
      <c r="AD4833">
        <v>2.3684718890000001E-5</v>
      </c>
      <c r="AE4833">
        <v>56.871371728159787</v>
      </c>
    </row>
    <row r="4834" spans="1:31" x14ac:dyDescent="0.25">
      <c r="A4834">
        <v>1636299</v>
      </c>
      <c r="B4834">
        <v>1</v>
      </c>
      <c r="C4834" t="s">
        <v>80</v>
      </c>
      <c r="D4834" t="s">
        <v>100</v>
      </c>
      <c r="E4834" t="s">
        <v>140</v>
      </c>
      <c r="F4834" t="s">
        <v>13949</v>
      </c>
      <c r="G4834" t="s">
        <v>161</v>
      </c>
      <c r="H4834" t="s">
        <v>134</v>
      </c>
      <c r="I4834" t="s">
        <v>135</v>
      </c>
      <c r="J4834" t="s">
        <v>136</v>
      </c>
      <c r="K4834" t="s">
        <v>137</v>
      </c>
      <c r="L4834" t="s">
        <v>13950</v>
      </c>
      <c r="M4834" t="s">
        <v>13951</v>
      </c>
      <c r="N4834">
        <v>0.92944444400000004</v>
      </c>
      <c r="O4834">
        <v>0</v>
      </c>
      <c r="P4834">
        <v>313</v>
      </c>
      <c r="Q4834">
        <v>0</v>
      </c>
      <c r="R4834">
        <v>132</v>
      </c>
      <c r="S4834">
        <v>0</v>
      </c>
      <c r="T4834">
        <v>82</v>
      </c>
      <c r="U4834">
        <v>0</v>
      </c>
      <c r="V4834">
        <v>0</v>
      </c>
      <c r="W4834">
        <v>0</v>
      </c>
      <c r="X4834">
        <v>65.88389747102002</v>
      </c>
      <c r="Y4834">
        <v>0</v>
      </c>
      <c r="Z4834">
        <v>39.553823751582641</v>
      </c>
      <c r="AA4834">
        <v>0</v>
      </c>
      <c r="AB4834">
        <v>62.600418272571659</v>
      </c>
      <c r="AC4834">
        <v>0</v>
      </c>
      <c r="AD4834">
        <v>0</v>
      </c>
      <c r="AE4834">
        <v>168.03813949517433</v>
      </c>
    </row>
    <row r="4835" spans="1:31" x14ac:dyDescent="0.25">
      <c r="A4835">
        <v>1636356</v>
      </c>
      <c r="B4835">
        <v>1</v>
      </c>
      <c r="C4835" t="s">
        <v>80</v>
      </c>
      <c r="D4835" t="s">
        <v>100</v>
      </c>
      <c r="E4835" t="s">
        <v>140</v>
      </c>
      <c r="F4835" t="s">
        <v>7049</v>
      </c>
      <c r="G4835" t="s">
        <v>161</v>
      </c>
      <c r="H4835" t="s">
        <v>134</v>
      </c>
      <c r="I4835" t="s">
        <v>135</v>
      </c>
      <c r="J4835" t="s">
        <v>136</v>
      </c>
      <c r="K4835" t="s">
        <v>137</v>
      </c>
      <c r="L4835" t="s">
        <v>13952</v>
      </c>
      <c r="M4835" t="s">
        <v>13953</v>
      </c>
      <c r="N4835">
        <v>0.38138888799999998</v>
      </c>
      <c r="O4835">
        <v>3</v>
      </c>
      <c r="P4835">
        <v>1352</v>
      </c>
      <c r="Q4835">
        <v>17</v>
      </c>
      <c r="R4835">
        <v>167</v>
      </c>
      <c r="S4835">
        <v>30</v>
      </c>
      <c r="T4835">
        <v>128</v>
      </c>
      <c r="U4835">
        <v>2</v>
      </c>
      <c r="V4835">
        <v>0</v>
      </c>
      <c r="W4835">
        <v>0.12911672258395779</v>
      </c>
      <c r="X4835">
        <v>184.94897305397302</v>
      </c>
      <c r="Y4835">
        <v>9.4138506798699115</v>
      </c>
      <c r="Z4835">
        <v>29.089063071926681</v>
      </c>
      <c r="AA4835">
        <v>60.469235740095264</v>
      </c>
      <c r="AB4835">
        <v>44.391341065852473</v>
      </c>
      <c r="AC4835">
        <v>48.456698534285152</v>
      </c>
      <c r="AD4835">
        <v>0</v>
      </c>
      <c r="AE4835">
        <v>376.89827886858643</v>
      </c>
    </row>
    <row r="4836" spans="1:31" x14ac:dyDescent="0.25">
      <c r="A4836">
        <v>1636731</v>
      </c>
      <c r="B4836">
        <v>1</v>
      </c>
      <c r="C4836" t="s">
        <v>81</v>
      </c>
      <c r="D4836" t="s">
        <v>118</v>
      </c>
      <c r="E4836" t="s">
        <v>178</v>
      </c>
      <c r="F4836" t="s">
        <v>13954</v>
      </c>
      <c r="G4836" t="s">
        <v>187</v>
      </c>
      <c r="H4836" t="s">
        <v>149</v>
      </c>
      <c r="I4836" t="s">
        <v>135</v>
      </c>
      <c r="J4836" t="s">
        <v>136</v>
      </c>
      <c r="K4836" t="s">
        <v>137</v>
      </c>
      <c r="L4836" t="s">
        <v>13955</v>
      </c>
      <c r="M4836" t="s">
        <v>13956</v>
      </c>
      <c r="N4836">
        <v>1.9955555549999999</v>
      </c>
      <c r="O4836">
        <v>0</v>
      </c>
      <c r="P4836">
        <v>42</v>
      </c>
      <c r="Q4836">
        <v>0</v>
      </c>
      <c r="R4836">
        <v>4</v>
      </c>
      <c r="S4836">
        <v>0</v>
      </c>
      <c r="T4836">
        <v>3</v>
      </c>
      <c r="U4836">
        <v>0</v>
      </c>
      <c r="V4836">
        <v>0</v>
      </c>
      <c r="W4836">
        <v>0</v>
      </c>
      <c r="X4836">
        <v>15.907224938460725</v>
      </c>
      <c r="Y4836">
        <v>0</v>
      </c>
      <c r="Z4836">
        <v>0.13897104393330778</v>
      </c>
      <c r="AA4836">
        <v>0</v>
      </c>
      <c r="AB4836">
        <v>0.49571237654079675</v>
      </c>
      <c r="AC4836">
        <v>0</v>
      </c>
      <c r="AD4836">
        <v>0</v>
      </c>
      <c r="AE4836">
        <v>16.54190835893483</v>
      </c>
    </row>
    <row r="4837" spans="1:31" x14ac:dyDescent="0.25">
      <c r="A4837">
        <v>1636382</v>
      </c>
      <c r="B4837">
        <v>1</v>
      </c>
      <c r="C4837" t="s">
        <v>81</v>
      </c>
      <c r="D4837" t="s">
        <v>125</v>
      </c>
      <c r="E4837" t="s">
        <v>204</v>
      </c>
      <c r="F4837" t="s">
        <v>13957</v>
      </c>
      <c r="G4837" t="s">
        <v>161</v>
      </c>
      <c r="H4837" t="s">
        <v>134</v>
      </c>
      <c r="I4837" t="s">
        <v>135</v>
      </c>
      <c r="J4837" t="s">
        <v>136</v>
      </c>
      <c r="K4837" t="s">
        <v>137</v>
      </c>
      <c r="L4837" t="s">
        <v>13958</v>
      </c>
      <c r="M4837" t="s">
        <v>13959</v>
      </c>
      <c r="N4837">
        <v>0.85972222200000004</v>
      </c>
      <c r="O4837">
        <v>0</v>
      </c>
      <c r="P4837">
        <v>0</v>
      </c>
      <c r="Q4837">
        <v>45</v>
      </c>
      <c r="R4837">
        <v>28</v>
      </c>
      <c r="S4837">
        <v>2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9.6049227125720442</v>
      </c>
      <c r="Z4837">
        <v>14.636821848221581</v>
      </c>
      <c r="AA4837">
        <v>14.715323154866798</v>
      </c>
      <c r="AB4837">
        <v>0</v>
      </c>
      <c r="AC4837">
        <v>0</v>
      </c>
      <c r="AD4837">
        <v>0</v>
      </c>
      <c r="AE4837">
        <v>38.957067715660429</v>
      </c>
    </row>
    <row r="4838" spans="1:31" x14ac:dyDescent="0.25">
      <c r="A4838">
        <v>1636313</v>
      </c>
      <c r="B4838">
        <v>1</v>
      </c>
      <c r="C4838" t="s">
        <v>80</v>
      </c>
      <c r="D4838" t="s">
        <v>96</v>
      </c>
      <c r="E4838" t="s">
        <v>178</v>
      </c>
      <c r="F4838" t="s">
        <v>13960</v>
      </c>
      <c r="G4838" t="s">
        <v>187</v>
      </c>
      <c r="H4838" t="s">
        <v>149</v>
      </c>
      <c r="I4838" t="s">
        <v>135</v>
      </c>
      <c r="J4838" t="s">
        <v>136</v>
      </c>
      <c r="K4838" t="s">
        <v>137</v>
      </c>
      <c r="L4838" t="s">
        <v>13961</v>
      </c>
      <c r="M4838" t="s">
        <v>13962</v>
      </c>
      <c r="N4838">
        <v>1.263055555</v>
      </c>
      <c r="O4838">
        <v>0</v>
      </c>
      <c r="P4838">
        <v>22</v>
      </c>
      <c r="Q4838">
        <v>0</v>
      </c>
      <c r="R4838">
        <v>0</v>
      </c>
      <c r="S4838">
        <v>0</v>
      </c>
      <c r="T4838">
        <v>1</v>
      </c>
      <c r="U4838">
        <v>0</v>
      </c>
      <c r="V4838">
        <v>0</v>
      </c>
      <c r="W4838">
        <v>0</v>
      </c>
      <c r="X4838">
        <v>8.7580702143719851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8.7580702143719851</v>
      </c>
    </row>
    <row r="4839" spans="1:31" x14ac:dyDescent="0.25">
      <c r="A4839">
        <v>1636611</v>
      </c>
      <c r="B4839">
        <v>1</v>
      </c>
      <c r="C4839" t="s">
        <v>80</v>
      </c>
      <c r="D4839" t="s">
        <v>96</v>
      </c>
      <c r="E4839" t="s">
        <v>178</v>
      </c>
      <c r="F4839" t="s">
        <v>13963</v>
      </c>
      <c r="G4839" t="s">
        <v>227</v>
      </c>
      <c r="H4839" t="s">
        <v>149</v>
      </c>
      <c r="I4839" t="s">
        <v>135</v>
      </c>
      <c r="J4839" t="s">
        <v>136</v>
      </c>
      <c r="K4839" t="s">
        <v>137</v>
      </c>
      <c r="L4839" t="s">
        <v>13964</v>
      </c>
      <c r="M4839" t="s">
        <v>13965</v>
      </c>
      <c r="N4839">
        <v>1.1369444440000001</v>
      </c>
      <c r="O4839">
        <v>0</v>
      </c>
      <c r="P4839">
        <v>20</v>
      </c>
      <c r="Q4839">
        <v>0</v>
      </c>
      <c r="R4839">
        <v>0</v>
      </c>
      <c r="S4839">
        <v>0</v>
      </c>
      <c r="T4839">
        <v>2</v>
      </c>
      <c r="U4839">
        <v>0</v>
      </c>
      <c r="V4839">
        <v>0</v>
      </c>
      <c r="W4839">
        <v>0</v>
      </c>
      <c r="X4839">
        <v>16.356346118639852</v>
      </c>
      <c r="Y4839">
        <v>0</v>
      </c>
      <c r="Z4839">
        <v>0</v>
      </c>
      <c r="AA4839">
        <v>0</v>
      </c>
      <c r="AB4839">
        <v>0.26210734561494831</v>
      </c>
      <c r="AC4839">
        <v>0</v>
      </c>
      <c r="AD4839">
        <v>0</v>
      </c>
      <c r="AE4839">
        <v>16.618453464254799</v>
      </c>
    </row>
    <row r="4840" spans="1:31" x14ac:dyDescent="0.25">
      <c r="A4840">
        <v>1636697</v>
      </c>
      <c r="B4840">
        <v>1</v>
      </c>
      <c r="C4840" t="s">
        <v>80</v>
      </c>
      <c r="D4840" t="s">
        <v>82</v>
      </c>
      <c r="E4840" t="s">
        <v>152</v>
      </c>
      <c r="F4840" t="s">
        <v>13966</v>
      </c>
      <c r="G4840" t="s">
        <v>231</v>
      </c>
      <c r="H4840" t="s">
        <v>149</v>
      </c>
      <c r="I4840" t="s">
        <v>135</v>
      </c>
      <c r="J4840" t="s">
        <v>136</v>
      </c>
      <c r="K4840" t="s">
        <v>137</v>
      </c>
      <c r="L4840" t="s">
        <v>13967</v>
      </c>
      <c r="M4840" t="s">
        <v>13968</v>
      </c>
      <c r="N4840">
        <v>3.85</v>
      </c>
      <c r="O4840">
        <v>0</v>
      </c>
      <c r="P4840">
        <v>2</v>
      </c>
      <c r="Q4840">
        <v>0</v>
      </c>
      <c r="R4840">
        <v>0</v>
      </c>
      <c r="S4840">
        <v>0</v>
      </c>
      <c r="T4840">
        <v>1</v>
      </c>
      <c r="U4840">
        <v>0</v>
      </c>
      <c r="V4840">
        <v>0</v>
      </c>
      <c r="W4840">
        <v>0</v>
      </c>
      <c r="X4840">
        <v>4.7315373338649902</v>
      </c>
      <c r="Y4840">
        <v>0</v>
      </c>
      <c r="Z4840">
        <v>0</v>
      </c>
      <c r="AA4840">
        <v>0</v>
      </c>
      <c r="AB4840">
        <v>0.33724670449843752</v>
      </c>
      <c r="AC4840">
        <v>0</v>
      </c>
      <c r="AD4840">
        <v>0</v>
      </c>
      <c r="AE4840">
        <v>5.0687840383634279</v>
      </c>
    </row>
    <row r="4841" spans="1:31" x14ac:dyDescent="0.25">
      <c r="A4841">
        <v>1636342</v>
      </c>
      <c r="B4841">
        <v>1</v>
      </c>
      <c r="C4841" t="s">
        <v>80</v>
      </c>
      <c r="D4841" t="s">
        <v>95</v>
      </c>
      <c r="E4841" t="s">
        <v>642</v>
      </c>
      <c r="F4841" t="s">
        <v>2339</v>
      </c>
      <c r="G4841" t="s">
        <v>133</v>
      </c>
      <c r="H4841" t="s">
        <v>134</v>
      </c>
      <c r="I4841" t="s">
        <v>135</v>
      </c>
      <c r="J4841" t="s">
        <v>136</v>
      </c>
      <c r="K4841" t="s">
        <v>137</v>
      </c>
      <c r="L4841" t="s">
        <v>13969</v>
      </c>
      <c r="M4841" t="s">
        <v>13970</v>
      </c>
      <c r="N4841">
        <v>2.954722222</v>
      </c>
      <c r="O4841">
        <v>3</v>
      </c>
      <c r="P4841">
        <v>4777</v>
      </c>
      <c r="Q4841">
        <v>26</v>
      </c>
      <c r="R4841">
        <v>5</v>
      </c>
      <c r="S4841">
        <v>82</v>
      </c>
      <c r="T4841">
        <v>291</v>
      </c>
      <c r="U4841">
        <v>8</v>
      </c>
      <c r="V4841">
        <v>0</v>
      </c>
      <c r="W4841">
        <v>8.565828198914323</v>
      </c>
      <c r="X4841">
        <v>3804.7104811464224</v>
      </c>
      <c r="Y4841">
        <v>324.33439624539056</v>
      </c>
      <c r="Z4841">
        <v>3.1223538437733751</v>
      </c>
      <c r="AA4841">
        <v>2848.5038332021959</v>
      </c>
      <c r="AB4841">
        <v>1542.7000438109076</v>
      </c>
      <c r="AC4841">
        <v>2445.7991952261495</v>
      </c>
      <c r="AD4841">
        <v>0</v>
      </c>
      <c r="AE4841">
        <v>10977.736131673753</v>
      </c>
    </row>
    <row r="4842" spans="1:31" x14ac:dyDescent="0.25">
      <c r="A4842">
        <v>1636411</v>
      </c>
      <c r="B4842">
        <v>1</v>
      </c>
      <c r="C4842" t="s">
        <v>80</v>
      </c>
      <c r="D4842" t="s">
        <v>101</v>
      </c>
      <c r="E4842" t="s">
        <v>178</v>
      </c>
      <c r="F4842" t="s">
        <v>13971</v>
      </c>
      <c r="G4842" t="s">
        <v>227</v>
      </c>
      <c r="H4842" t="s">
        <v>149</v>
      </c>
      <c r="I4842" t="s">
        <v>135</v>
      </c>
      <c r="J4842" t="s">
        <v>136</v>
      </c>
      <c r="K4842" t="s">
        <v>137</v>
      </c>
      <c r="L4842" t="s">
        <v>13972</v>
      </c>
      <c r="M4842" t="s">
        <v>13973</v>
      </c>
      <c r="N4842">
        <v>1.670555555</v>
      </c>
      <c r="O4842">
        <v>0</v>
      </c>
      <c r="P4842">
        <v>66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12.411681742075613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12.411681742075613</v>
      </c>
    </row>
    <row r="4843" spans="1:31" x14ac:dyDescent="0.25">
      <c r="A4843">
        <v>1636388</v>
      </c>
      <c r="B4843">
        <v>1</v>
      </c>
      <c r="C4843" t="s">
        <v>80</v>
      </c>
      <c r="D4843" t="s">
        <v>94</v>
      </c>
      <c r="E4843" t="s">
        <v>178</v>
      </c>
      <c r="F4843" t="s">
        <v>13974</v>
      </c>
      <c r="G4843" t="s">
        <v>231</v>
      </c>
      <c r="H4843" t="s">
        <v>149</v>
      </c>
      <c r="I4843" t="s">
        <v>135</v>
      </c>
      <c r="J4843" t="s">
        <v>136</v>
      </c>
      <c r="K4843" t="s">
        <v>137</v>
      </c>
      <c r="L4843" t="s">
        <v>13975</v>
      </c>
      <c r="M4843" t="s">
        <v>13976</v>
      </c>
      <c r="N4843">
        <v>0.31388888799999998</v>
      </c>
      <c r="O4843">
        <v>0</v>
      </c>
      <c r="P4843">
        <v>37</v>
      </c>
      <c r="Q4843">
        <v>0</v>
      </c>
      <c r="R4843">
        <v>0</v>
      </c>
      <c r="S4843">
        <v>0</v>
      </c>
      <c r="T4843">
        <v>4</v>
      </c>
      <c r="U4843">
        <v>0</v>
      </c>
      <c r="V4843">
        <v>0</v>
      </c>
      <c r="W4843">
        <v>0</v>
      </c>
      <c r="X4843">
        <v>1.2771395947314503</v>
      </c>
      <c r="Y4843">
        <v>0</v>
      </c>
      <c r="Z4843">
        <v>0</v>
      </c>
      <c r="AA4843">
        <v>0</v>
      </c>
      <c r="AB4843">
        <v>1.387067542883911</v>
      </c>
      <c r="AC4843">
        <v>0</v>
      </c>
      <c r="AD4843">
        <v>0</v>
      </c>
      <c r="AE4843">
        <v>2.6642071376153611</v>
      </c>
    </row>
    <row r="4844" spans="1:31" x14ac:dyDescent="0.25">
      <c r="A4844">
        <v>1636534</v>
      </c>
      <c r="B4844">
        <v>1</v>
      </c>
      <c r="C4844" t="s">
        <v>81</v>
      </c>
      <c r="D4844" t="s">
        <v>120</v>
      </c>
      <c r="E4844" t="s">
        <v>178</v>
      </c>
      <c r="F4844" t="s">
        <v>13977</v>
      </c>
      <c r="G4844" t="s">
        <v>227</v>
      </c>
      <c r="H4844" t="s">
        <v>149</v>
      </c>
      <c r="I4844" t="s">
        <v>135</v>
      </c>
      <c r="J4844" t="s">
        <v>136</v>
      </c>
      <c r="K4844" t="s">
        <v>137</v>
      </c>
      <c r="L4844" t="s">
        <v>13978</v>
      </c>
      <c r="M4844" t="s">
        <v>13979</v>
      </c>
      <c r="N4844">
        <v>2.2827777770000002</v>
      </c>
      <c r="O4844">
        <v>0</v>
      </c>
      <c r="P4844">
        <v>4</v>
      </c>
      <c r="Q4844">
        <v>0</v>
      </c>
      <c r="R4844">
        <v>2</v>
      </c>
      <c r="S4844">
        <v>0</v>
      </c>
      <c r="T4844">
        <v>1</v>
      </c>
      <c r="U4844">
        <v>0</v>
      </c>
      <c r="V4844">
        <v>0</v>
      </c>
      <c r="W4844">
        <v>0</v>
      </c>
      <c r="X4844">
        <v>2.1040962931248353</v>
      </c>
      <c r="Y4844">
        <v>0</v>
      </c>
      <c r="Z4844">
        <v>8.840672391960834E-2</v>
      </c>
      <c r="AA4844">
        <v>0</v>
      </c>
      <c r="AB4844">
        <v>0.38589034269398192</v>
      </c>
      <c r="AC4844">
        <v>0</v>
      </c>
      <c r="AD4844">
        <v>0</v>
      </c>
      <c r="AE4844">
        <v>2.5783933597384254</v>
      </c>
    </row>
    <row r="4845" spans="1:31" x14ac:dyDescent="0.25">
      <c r="A4845">
        <v>1636597</v>
      </c>
      <c r="B4845">
        <v>1</v>
      </c>
      <c r="C4845" t="s">
        <v>80</v>
      </c>
      <c r="D4845" t="s">
        <v>82</v>
      </c>
      <c r="E4845" t="s">
        <v>178</v>
      </c>
      <c r="F4845" t="s">
        <v>251</v>
      </c>
      <c r="G4845" t="s">
        <v>227</v>
      </c>
      <c r="H4845" t="s">
        <v>149</v>
      </c>
      <c r="I4845" t="s">
        <v>135</v>
      </c>
      <c r="J4845" t="s">
        <v>136</v>
      </c>
      <c r="K4845" t="s">
        <v>137</v>
      </c>
      <c r="L4845" t="s">
        <v>13980</v>
      </c>
      <c r="M4845" t="s">
        <v>13981</v>
      </c>
      <c r="N4845">
        <v>1.2963888880000001</v>
      </c>
      <c r="O4845">
        <v>0</v>
      </c>
      <c r="P4845">
        <v>112</v>
      </c>
      <c r="Q4845">
        <v>0</v>
      </c>
      <c r="R4845">
        <v>0</v>
      </c>
      <c r="S4845">
        <v>0</v>
      </c>
      <c r="T4845">
        <v>8</v>
      </c>
      <c r="U4845">
        <v>0</v>
      </c>
      <c r="V4845">
        <v>0</v>
      </c>
      <c r="W4845">
        <v>0</v>
      </c>
      <c r="X4845">
        <v>53.09589403445213</v>
      </c>
      <c r="Y4845">
        <v>0</v>
      </c>
      <c r="Z4845">
        <v>0</v>
      </c>
      <c r="AA4845">
        <v>0</v>
      </c>
      <c r="AB4845">
        <v>1.0868449129460573</v>
      </c>
      <c r="AC4845">
        <v>0</v>
      </c>
      <c r="AD4845">
        <v>0</v>
      </c>
      <c r="AE4845">
        <v>54.182738947398185</v>
      </c>
    </row>
    <row r="4846" spans="1:31" x14ac:dyDescent="0.25">
      <c r="A4846">
        <v>1636302</v>
      </c>
      <c r="B4846">
        <v>1</v>
      </c>
      <c r="C4846" t="s">
        <v>80</v>
      </c>
      <c r="D4846" t="s">
        <v>97</v>
      </c>
      <c r="E4846" t="s">
        <v>178</v>
      </c>
      <c r="F4846" t="s">
        <v>13982</v>
      </c>
      <c r="G4846" t="s">
        <v>227</v>
      </c>
      <c r="H4846" t="s">
        <v>149</v>
      </c>
      <c r="I4846" t="s">
        <v>135</v>
      </c>
      <c r="J4846" t="s">
        <v>136</v>
      </c>
      <c r="K4846" t="s">
        <v>137</v>
      </c>
      <c r="L4846" t="s">
        <v>13983</v>
      </c>
      <c r="M4846" t="s">
        <v>13984</v>
      </c>
      <c r="N4846">
        <v>1.9472222219999999</v>
      </c>
      <c r="O4846">
        <v>0</v>
      </c>
      <c r="P4846">
        <v>61</v>
      </c>
      <c r="Q4846">
        <v>0</v>
      </c>
      <c r="R4846">
        <v>3</v>
      </c>
      <c r="S4846">
        <v>0</v>
      </c>
      <c r="T4846">
        <v>15</v>
      </c>
      <c r="U4846">
        <v>0</v>
      </c>
      <c r="V4846">
        <v>0</v>
      </c>
      <c r="W4846">
        <v>0</v>
      </c>
      <c r="X4846">
        <v>72.073361509735619</v>
      </c>
      <c r="Y4846">
        <v>0</v>
      </c>
      <c r="Z4846">
        <v>1.578761086216711</v>
      </c>
      <c r="AA4846">
        <v>0</v>
      </c>
      <c r="AB4846">
        <v>14.222726545827999</v>
      </c>
      <c r="AC4846">
        <v>0</v>
      </c>
      <c r="AD4846">
        <v>0</v>
      </c>
      <c r="AE4846">
        <v>87.874849141780331</v>
      </c>
    </row>
    <row r="4847" spans="1:31" x14ac:dyDescent="0.25">
      <c r="A4847">
        <v>1636634</v>
      </c>
      <c r="B4847">
        <v>1</v>
      </c>
      <c r="C4847" t="s">
        <v>80</v>
      </c>
      <c r="D4847" t="s">
        <v>97</v>
      </c>
      <c r="E4847" t="s">
        <v>178</v>
      </c>
      <c r="F4847" t="s">
        <v>1892</v>
      </c>
      <c r="G4847" t="s">
        <v>227</v>
      </c>
      <c r="H4847" t="s">
        <v>149</v>
      </c>
      <c r="I4847" t="s">
        <v>135</v>
      </c>
      <c r="J4847" t="s">
        <v>136</v>
      </c>
      <c r="K4847" t="s">
        <v>137</v>
      </c>
      <c r="L4847" t="s">
        <v>13985</v>
      </c>
      <c r="M4847" t="s">
        <v>13986</v>
      </c>
      <c r="N4847">
        <v>4.534166666</v>
      </c>
      <c r="O4847">
        <v>0</v>
      </c>
      <c r="P4847">
        <v>71</v>
      </c>
      <c r="Q4847">
        <v>0</v>
      </c>
      <c r="R4847">
        <v>4</v>
      </c>
      <c r="S4847">
        <v>0</v>
      </c>
      <c r="T4847">
        <v>7</v>
      </c>
      <c r="U4847">
        <v>0</v>
      </c>
      <c r="V4847">
        <v>0</v>
      </c>
      <c r="W4847">
        <v>0</v>
      </c>
      <c r="X4847">
        <v>181.50231676842975</v>
      </c>
      <c r="Y4847">
        <v>0</v>
      </c>
      <c r="Z4847">
        <v>3.4060385285733403</v>
      </c>
      <c r="AA4847">
        <v>0</v>
      </c>
      <c r="AB4847">
        <v>21.695104031972171</v>
      </c>
      <c r="AC4847">
        <v>0</v>
      </c>
      <c r="AD4847">
        <v>0</v>
      </c>
      <c r="AE4847">
        <v>206.60345932897525</v>
      </c>
    </row>
    <row r="4848" spans="1:31" x14ac:dyDescent="0.25">
      <c r="A4848">
        <v>1636883</v>
      </c>
      <c r="B4848">
        <v>1</v>
      </c>
      <c r="C4848" t="s">
        <v>81</v>
      </c>
      <c r="D4848" t="s">
        <v>122</v>
      </c>
      <c r="E4848" t="s">
        <v>131</v>
      </c>
      <c r="F4848" t="s">
        <v>13987</v>
      </c>
      <c r="G4848" t="s">
        <v>172</v>
      </c>
      <c r="H4848" t="s">
        <v>134</v>
      </c>
      <c r="I4848" t="s">
        <v>135</v>
      </c>
      <c r="J4848" t="s">
        <v>3</v>
      </c>
      <c r="K4848" t="s">
        <v>137</v>
      </c>
      <c r="L4848" t="s">
        <v>13988</v>
      </c>
      <c r="M4848" t="s">
        <v>13989</v>
      </c>
      <c r="N4848">
        <v>13.2</v>
      </c>
      <c r="O4848">
        <v>0</v>
      </c>
      <c r="P4848">
        <v>10</v>
      </c>
      <c r="Q4848">
        <v>0</v>
      </c>
      <c r="R4848">
        <v>0</v>
      </c>
      <c r="S4848">
        <v>0</v>
      </c>
      <c r="T4848">
        <v>1</v>
      </c>
      <c r="U4848">
        <v>0</v>
      </c>
      <c r="V4848">
        <v>0</v>
      </c>
      <c r="W4848">
        <v>0</v>
      </c>
      <c r="X4848">
        <v>7.8666569262677983</v>
      </c>
      <c r="Y4848">
        <v>0</v>
      </c>
      <c r="Z4848">
        <v>0</v>
      </c>
      <c r="AA4848">
        <v>0</v>
      </c>
      <c r="AB4848">
        <v>0.26448443324099991</v>
      </c>
      <c r="AC4848">
        <v>0</v>
      </c>
      <c r="AD4848">
        <v>0</v>
      </c>
      <c r="AE4848">
        <v>8.1311413595087991</v>
      </c>
    </row>
    <row r="4849" spans="1:31" x14ac:dyDescent="0.25">
      <c r="A4849">
        <v>1636551</v>
      </c>
      <c r="B4849">
        <v>1</v>
      </c>
      <c r="C4849" t="s">
        <v>81</v>
      </c>
      <c r="D4849" t="s">
        <v>128</v>
      </c>
      <c r="E4849" t="s">
        <v>140</v>
      </c>
      <c r="F4849" t="s">
        <v>13990</v>
      </c>
      <c r="G4849" t="s">
        <v>161</v>
      </c>
      <c r="H4849" t="s">
        <v>134</v>
      </c>
      <c r="I4849" t="s">
        <v>135</v>
      </c>
      <c r="J4849" t="s">
        <v>136</v>
      </c>
      <c r="K4849" t="s">
        <v>137</v>
      </c>
      <c r="L4849" t="s">
        <v>13991</v>
      </c>
      <c r="M4849" t="s">
        <v>13992</v>
      </c>
      <c r="N4849">
        <v>1.338333333</v>
      </c>
      <c r="O4849">
        <v>0</v>
      </c>
      <c r="P4849">
        <v>477</v>
      </c>
      <c r="Q4849">
        <v>0</v>
      </c>
      <c r="R4849">
        <v>1</v>
      </c>
      <c r="S4849">
        <v>0</v>
      </c>
      <c r="T4849">
        <v>50</v>
      </c>
      <c r="U4849">
        <v>0</v>
      </c>
      <c r="V4849">
        <v>1</v>
      </c>
      <c r="W4849">
        <v>0</v>
      </c>
      <c r="X4849">
        <v>132.21665777887219</v>
      </c>
      <c r="Y4849">
        <v>0</v>
      </c>
      <c r="Z4849">
        <v>2.0106842405309617</v>
      </c>
      <c r="AA4849">
        <v>0</v>
      </c>
      <c r="AB4849">
        <v>42.486295671869982</v>
      </c>
      <c r="AC4849">
        <v>0</v>
      </c>
      <c r="AD4849">
        <v>0.82600178043588834</v>
      </c>
      <c r="AE4849">
        <v>177.53963947170902</v>
      </c>
    </row>
    <row r="4850" spans="1:31" x14ac:dyDescent="0.25">
      <c r="A4850">
        <v>1636737</v>
      </c>
      <c r="B4850">
        <v>1</v>
      </c>
      <c r="C4850" t="s">
        <v>81</v>
      </c>
      <c r="D4850" t="s">
        <v>128</v>
      </c>
      <c r="E4850" t="s">
        <v>152</v>
      </c>
      <c r="F4850" t="s">
        <v>13993</v>
      </c>
      <c r="G4850" t="s">
        <v>154</v>
      </c>
      <c r="H4850" t="s">
        <v>149</v>
      </c>
      <c r="I4850" t="s">
        <v>135</v>
      </c>
      <c r="J4850" t="s">
        <v>136</v>
      </c>
      <c r="K4850" t="s">
        <v>137</v>
      </c>
      <c r="L4850" t="s">
        <v>13994</v>
      </c>
      <c r="M4850" t="s">
        <v>13995</v>
      </c>
      <c r="N4850">
        <v>4.3822222220000002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0.65142364429706667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0.65142364429706667</v>
      </c>
    </row>
    <row r="4851" spans="1:31" x14ac:dyDescent="0.25">
      <c r="A4851">
        <v>1636494</v>
      </c>
      <c r="B4851">
        <v>1</v>
      </c>
      <c r="C4851" t="s">
        <v>81</v>
      </c>
      <c r="D4851" t="s">
        <v>128</v>
      </c>
      <c r="E4851" t="s">
        <v>152</v>
      </c>
      <c r="F4851" t="s">
        <v>13996</v>
      </c>
      <c r="G4851" t="s">
        <v>154</v>
      </c>
      <c r="H4851" t="s">
        <v>149</v>
      </c>
      <c r="I4851" t="s">
        <v>135</v>
      </c>
      <c r="J4851" t="s">
        <v>136</v>
      </c>
      <c r="K4851" t="s">
        <v>137</v>
      </c>
      <c r="L4851" t="s">
        <v>13997</v>
      </c>
      <c r="M4851" t="s">
        <v>13998</v>
      </c>
      <c r="N4851">
        <v>1.2169444439999999</v>
      </c>
      <c r="O4851">
        <v>0</v>
      </c>
      <c r="P4851">
        <v>1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0.21523871498915553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0.21523871498915553</v>
      </c>
    </row>
    <row r="4852" spans="1:31" x14ac:dyDescent="0.25">
      <c r="A4852">
        <v>1636843</v>
      </c>
      <c r="B4852">
        <v>1</v>
      </c>
      <c r="C4852" t="s">
        <v>81</v>
      </c>
      <c r="D4852" t="s">
        <v>122</v>
      </c>
      <c r="E4852" t="s">
        <v>131</v>
      </c>
      <c r="F4852" t="s">
        <v>13999</v>
      </c>
      <c r="G4852" t="s">
        <v>295</v>
      </c>
      <c r="H4852" t="s">
        <v>134</v>
      </c>
      <c r="I4852" t="s">
        <v>135</v>
      </c>
      <c r="J4852" t="s">
        <v>136</v>
      </c>
      <c r="K4852" t="s">
        <v>137</v>
      </c>
      <c r="L4852" t="s">
        <v>14000</v>
      </c>
      <c r="M4852" t="s">
        <v>14001</v>
      </c>
      <c r="N4852">
        <v>0.35222222199999997</v>
      </c>
      <c r="O4852">
        <v>0</v>
      </c>
      <c r="P4852">
        <v>1404</v>
      </c>
      <c r="Q4852">
        <v>0</v>
      </c>
      <c r="R4852">
        <v>0</v>
      </c>
      <c r="S4852">
        <v>3</v>
      </c>
      <c r="T4852">
        <v>84</v>
      </c>
      <c r="U4852">
        <v>0</v>
      </c>
      <c r="V4852">
        <v>0</v>
      </c>
      <c r="W4852">
        <v>0</v>
      </c>
      <c r="X4852">
        <v>100.82512267066946</v>
      </c>
      <c r="Y4852">
        <v>0</v>
      </c>
      <c r="Z4852">
        <v>0</v>
      </c>
      <c r="AA4852">
        <v>9.8780237279954655</v>
      </c>
      <c r="AB4852">
        <v>9.7572373868403162</v>
      </c>
      <c r="AC4852">
        <v>0</v>
      </c>
      <c r="AD4852">
        <v>0</v>
      </c>
      <c r="AE4852">
        <v>120.46038378550524</v>
      </c>
    </row>
    <row r="4853" spans="1:31" x14ac:dyDescent="0.25">
      <c r="A4853">
        <v>1636348</v>
      </c>
      <c r="B4853">
        <v>1</v>
      </c>
      <c r="C4853" t="s">
        <v>80</v>
      </c>
      <c r="D4853" t="s">
        <v>87</v>
      </c>
      <c r="E4853" t="s">
        <v>131</v>
      </c>
      <c r="F4853" t="s">
        <v>14002</v>
      </c>
      <c r="G4853" t="s">
        <v>148</v>
      </c>
      <c r="H4853" t="s">
        <v>134</v>
      </c>
      <c r="I4853" t="s">
        <v>135</v>
      </c>
      <c r="J4853" t="s">
        <v>136</v>
      </c>
      <c r="K4853" t="s">
        <v>143</v>
      </c>
      <c r="L4853" t="s">
        <v>14003</v>
      </c>
      <c r="M4853" t="s">
        <v>14004</v>
      </c>
      <c r="N4853">
        <v>3.5536111109999999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1</v>
      </c>
      <c r="U4853">
        <v>0</v>
      </c>
      <c r="V4853">
        <v>1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6.5546467723416342</v>
      </c>
      <c r="AC4853">
        <v>0</v>
      </c>
      <c r="AD4853">
        <v>437.16827230144196</v>
      </c>
      <c r="AE4853">
        <v>443.7229190737836</v>
      </c>
    </row>
    <row r="4854" spans="1:31" x14ac:dyDescent="0.25">
      <c r="A4854">
        <v>1636806</v>
      </c>
      <c r="B4854">
        <v>1</v>
      </c>
      <c r="C4854" t="s">
        <v>80</v>
      </c>
      <c r="D4854" t="s">
        <v>96</v>
      </c>
      <c r="E4854" t="s">
        <v>146</v>
      </c>
      <c r="F4854" t="s">
        <v>14005</v>
      </c>
      <c r="G4854" t="s">
        <v>260</v>
      </c>
      <c r="H4854" t="s">
        <v>149</v>
      </c>
      <c r="I4854" t="s">
        <v>135</v>
      </c>
      <c r="J4854" t="s">
        <v>136</v>
      </c>
      <c r="K4854" t="s">
        <v>137</v>
      </c>
      <c r="L4854" t="s">
        <v>14006</v>
      </c>
      <c r="M4854" t="s">
        <v>14007</v>
      </c>
      <c r="N4854">
        <v>6.1458333329999997</v>
      </c>
      <c r="O4854">
        <v>0</v>
      </c>
      <c r="P4854">
        <v>202</v>
      </c>
      <c r="Q4854">
        <v>0</v>
      </c>
      <c r="R4854">
        <v>0</v>
      </c>
      <c r="S4854">
        <v>0</v>
      </c>
      <c r="T4854">
        <v>28</v>
      </c>
      <c r="U4854">
        <v>0</v>
      </c>
      <c r="V4854">
        <v>0</v>
      </c>
      <c r="W4854">
        <v>0</v>
      </c>
      <c r="X4854">
        <v>211.27751758334657</v>
      </c>
      <c r="Y4854">
        <v>0</v>
      </c>
      <c r="Z4854">
        <v>0</v>
      </c>
      <c r="AA4854">
        <v>0</v>
      </c>
      <c r="AB4854">
        <v>67.51433947333426</v>
      </c>
      <c r="AC4854">
        <v>0</v>
      </c>
      <c r="AD4854">
        <v>0</v>
      </c>
      <c r="AE4854">
        <v>278.79185705668084</v>
      </c>
    </row>
    <row r="4855" spans="1:31" x14ac:dyDescent="0.25">
      <c r="A4855">
        <v>1636640</v>
      </c>
      <c r="B4855">
        <v>1</v>
      </c>
      <c r="C4855" t="s">
        <v>80</v>
      </c>
      <c r="D4855" t="s">
        <v>85</v>
      </c>
      <c r="E4855" t="s">
        <v>152</v>
      </c>
      <c r="F4855" t="s">
        <v>14008</v>
      </c>
      <c r="G4855" t="s">
        <v>507</v>
      </c>
      <c r="H4855" t="s">
        <v>149</v>
      </c>
      <c r="I4855" t="s">
        <v>135</v>
      </c>
      <c r="J4855" t="s">
        <v>136</v>
      </c>
      <c r="K4855" t="s">
        <v>137</v>
      </c>
      <c r="L4855" t="s">
        <v>14009</v>
      </c>
      <c r="M4855" t="s">
        <v>14010</v>
      </c>
      <c r="N4855">
        <v>0.637222222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1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4.7409188458312226E-2</v>
      </c>
      <c r="AC4855">
        <v>0</v>
      </c>
      <c r="AD4855">
        <v>0</v>
      </c>
      <c r="AE4855">
        <v>4.7409188458312226E-2</v>
      </c>
    </row>
    <row r="4856" spans="1:31" x14ac:dyDescent="0.25">
      <c r="A4856">
        <v>1636783</v>
      </c>
      <c r="B4856">
        <v>1</v>
      </c>
      <c r="C4856" t="s">
        <v>80</v>
      </c>
      <c r="D4856" t="s">
        <v>96</v>
      </c>
      <c r="E4856" t="s">
        <v>140</v>
      </c>
      <c r="F4856" t="s">
        <v>3050</v>
      </c>
      <c r="G4856" t="s">
        <v>161</v>
      </c>
      <c r="H4856" t="s">
        <v>134</v>
      </c>
      <c r="I4856" t="s">
        <v>135</v>
      </c>
      <c r="J4856" t="s">
        <v>136</v>
      </c>
      <c r="K4856" t="s">
        <v>137</v>
      </c>
      <c r="L4856" t="s">
        <v>14011</v>
      </c>
      <c r="M4856" t="s">
        <v>14012</v>
      </c>
      <c r="N4856">
        <v>0.236666666</v>
      </c>
      <c r="O4856">
        <v>0</v>
      </c>
      <c r="P4856">
        <v>59</v>
      </c>
      <c r="Q4856">
        <v>0</v>
      </c>
      <c r="R4856">
        <v>3</v>
      </c>
      <c r="S4856">
        <v>0</v>
      </c>
      <c r="T4856">
        <v>9</v>
      </c>
      <c r="U4856">
        <v>0</v>
      </c>
      <c r="V4856">
        <v>0</v>
      </c>
      <c r="W4856">
        <v>0</v>
      </c>
      <c r="X4856">
        <v>3.0245200373803192</v>
      </c>
      <c r="Y4856">
        <v>0</v>
      </c>
      <c r="Z4856">
        <v>0.13307447412042667</v>
      </c>
      <c r="AA4856">
        <v>0</v>
      </c>
      <c r="AB4856">
        <v>0.8128548254372</v>
      </c>
      <c r="AC4856">
        <v>0</v>
      </c>
      <c r="AD4856">
        <v>0</v>
      </c>
      <c r="AE4856">
        <v>3.9704493369379459</v>
      </c>
    </row>
    <row r="4857" spans="1:31" x14ac:dyDescent="0.25">
      <c r="A4857">
        <v>1636428</v>
      </c>
      <c r="B4857">
        <v>1</v>
      </c>
      <c r="C4857" t="s">
        <v>80</v>
      </c>
      <c r="D4857" t="s">
        <v>108</v>
      </c>
      <c r="E4857" t="s">
        <v>152</v>
      </c>
      <c r="F4857" t="s">
        <v>14013</v>
      </c>
      <c r="G4857" t="s">
        <v>154</v>
      </c>
      <c r="H4857" t="s">
        <v>149</v>
      </c>
      <c r="I4857" t="s">
        <v>135</v>
      </c>
      <c r="J4857" t="s">
        <v>136</v>
      </c>
      <c r="K4857" t="s">
        <v>137</v>
      </c>
      <c r="L4857" t="s">
        <v>14014</v>
      </c>
      <c r="M4857" t="s">
        <v>14015</v>
      </c>
      <c r="N4857">
        <v>3.1783333329999999</v>
      </c>
      <c r="O4857">
        <v>0</v>
      </c>
      <c r="P4857">
        <v>1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</row>
    <row r="4858" spans="1:31" x14ac:dyDescent="0.25">
      <c r="A4858">
        <v>1636285</v>
      </c>
      <c r="B4858">
        <v>1</v>
      </c>
      <c r="C4858" t="s">
        <v>80</v>
      </c>
      <c r="D4858" t="s">
        <v>106</v>
      </c>
      <c r="E4858" t="s">
        <v>146</v>
      </c>
      <c r="F4858" t="s">
        <v>14016</v>
      </c>
      <c r="G4858" t="s">
        <v>260</v>
      </c>
      <c r="H4858" t="s">
        <v>149</v>
      </c>
      <c r="I4858" t="s">
        <v>135</v>
      </c>
      <c r="J4858" t="s">
        <v>136</v>
      </c>
      <c r="K4858" t="s">
        <v>137</v>
      </c>
      <c r="L4858" t="s">
        <v>14017</v>
      </c>
      <c r="M4858" t="s">
        <v>14018</v>
      </c>
      <c r="N4858">
        <v>0.90805555500000001</v>
      </c>
      <c r="O4858">
        <v>0</v>
      </c>
      <c r="P4858">
        <v>178</v>
      </c>
      <c r="Q4858">
        <v>0</v>
      </c>
      <c r="R4858">
        <v>7</v>
      </c>
      <c r="S4858">
        <v>0</v>
      </c>
      <c r="T4858">
        <v>35</v>
      </c>
      <c r="U4858">
        <v>0</v>
      </c>
      <c r="V4858">
        <v>0</v>
      </c>
      <c r="W4858">
        <v>0</v>
      </c>
      <c r="X4858">
        <v>41.161786670760335</v>
      </c>
      <c r="Y4858">
        <v>0</v>
      </c>
      <c r="Z4858">
        <v>1.1531859986123851</v>
      </c>
      <c r="AA4858">
        <v>0</v>
      </c>
      <c r="AB4858">
        <v>17.124651910772005</v>
      </c>
      <c r="AC4858">
        <v>0</v>
      </c>
      <c r="AD4858">
        <v>0</v>
      </c>
      <c r="AE4858">
        <v>59.439624580144724</v>
      </c>
    </row>
    <row r="4859" spans="1:31" x14ac:dyDescent="0.25">
      <c r="A4859">
        <v>1636514</v>
      </c>
      <c r="B4859">
        <v>1</v>
      </c>
      <c r="C4859" t="s">
        <v>80</v>
      </c>
      <c r="D4859" t="s">
        <v>101</v>
      </c>
      <c r="E4859" t="s">
        <v>152</v>
      </c>
      <c r="F4859" t="s">
        <v>14019</v>
      </c>
      <c r="G4859" t="s">
        <v>172</v>
      </c>
      <c r="H4859" t="s">
        <v>149</v>
      </c>
      <c r="I4859" t="s">
        <v>135</v>
      </c>
      <c r="J4859" t="s">
        <v>136</v>
      </c>
      <c r="K4859" t="s">
        <v>137</v>
      </c>
      <c r="L4859" t="s">
        <v>14020</v>
      </c>
      <c r="M4859" t="s">
        <v>14021</v>
      </c>
      <c r="N4859">
        <v>2.6172222220000001</v>
      </c>
      <c r="O4859">
        <v>0</v>
      </c>
      <c r="P4859">
        <v>10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3.4217116916513302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3.4217116916513302</v>
      </c>
    </row>
    <row r="4860" spans="1:31" x14ac:dyDescent="0.25">
      <c r="A4860">
        <v>1636820</v>
      </c>
      <c r="B4860">
        <v>1</v>
      </c>
      <c r="C4860" t="s">
        <v>81</v>
      </c>
      <c r="D4860" t="s">
        <v>122</v>
      </c>
      <c r="E4860" t="s">
        <v>140</v>
      </c>
      <c r="F4860" t="s">
        <v>14022</v>
      </c>
      <c r="G4860" t="s">
        <v>161</v>
      </c>
      <c r="H4860" t="s">
        <v>134</v>
      </c>
      <c r="I4860" t="s">
        <v>135</v>
      </c>
      <c r="J4860" t="s">
        <v>136</v>
      </c>
      <c r="K4860" t="s">
        <v>137</v>
      </c>
      <c r="L4860" t="s">
        <v>14023</v>
      </c>
      <c r="M4860" t="s">
        <v>14024</v>
      </c>
      <c r="N4860">
        <v>0.35499999999999998</v>
      </c>
      <c r="O4860">
        <v>1</v>
      </c>
      <c r="P4860">
        <v>368</v>
      </c>
      <c r="Q4860">
        <v>39</v>
      </c>
      <c r="R4860">
        <v>16</v>
      </c>
      <c r="S4860">
        <v>12</v>
      </c>
      <c r="T4860">
        <v>47</v>
      </c>
      <c r="U4860">
        <v>2</v>
      </c>
      <c r="V4860">
        <v>0</v>
      </c>
      <c r="W4860">
        <v>1.1178473003539999E-2</v>
      </c>
      <c r="X4860">
        <v>16.253107319178369</v>
      </c>
      <c r="Y4860">
        <v>24.404093220578549</v>
      </c>
      <c r="Z4860">
        <v>0.62087259513278981</v>
      </c>
      <c r="AA4860">
        <v>37.16321051192481</v>
      </c>
      <c r="AB4860">
        <v>10.122227312667761</v>
      </c>
      <c r="AC4860">
        <v>6.5002894026563993</v>
      </c>
      <c r="AD4860">
        <v>0</v>
      </c>
      <c r="AE4860">
        <v>95.074978835142218</v>
      </c>
    </row>
    <row r="4861" spans="1:31" x14ac:dyDescent="0.25">
      <c r="A4861">
        <v>1636720</v>
      </c>
      <c r="B4861">
        <v>1</v>
      </c>
      <c r="C4861" t="s">
        <v>81</v>
      </c>
      <c r="D4861" t="s">
        <v>120</v>
      </c>
      <c r="E4861" t="s">
        <v>131</v>
      </c>
      <c r="F4861" t="s">
        <v>14025</v>
      </c>
      <c r="G4861" t="s">
        <v>161</v>
      </c>
      <c r="H4861" t="s">
        <v>134</v>
      </c>
      <c r="I4861" t="s">
        <v>135</v>
      </c>
      <c r="J4861" t="s">
        <v>136</v>
      </c>
      <c r="K4861" t="s">
        <v>137</v>
      </c>
      <c r="L4861" t="s">
        <v>14026</v>
      </c>
      <c r="M4861" t="s">
        <v>14027</v>
      </c>
      <c r="N4861">
        <v>1.4116666659999999</v>
      </c>
      <c r="O4861">
        <v>0</v>
      </c>
      <c r="P4861">
        <v>0</v>
      </c>
      <c r="Q4861">
        <v>9</v>
      </c>
      <c r="R4861">
        <v>0</v>
      </c>
      <c r="S4861">
        <v>1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3.0922192035650999</v>
      </c>
      <c r="Z4861">
        <v>0</v>
      </c>
      <c r="AA4861">
        <v>0.17282475498247554</v>
      </c>
      <c r="AB4861">
        <v>0</v>
      </c>
      <c r="AC4861">
        <v>0</v>
      </c>
      <c r="AD4861">
        <v>0</v>
      </c>
      <c r="AE4861">
        <v>3.2650439585475755</v>
      </c>
    </row>
    <row r="4862" spans="1:31" x14ac:dyDescent="0.25">
      <c r="A4862">
        <v>1636471</v>
      </c>
      <c r="B4862">
        <v>1</v>
      </c>
      <c r="C4862" t="s">
        <v>80</v>
      </c>
      <c r="D4862" t="s">
        <v>99</v>
      </c>
      <c r="E4862" t="s">
        <v>152</v>
      </c>
      <c r="F4862" t="s">
        <v>14028</v>
      </c>
      <c r="G4862" t="s">
        <v>154</v>
      </c>
      <c r="H4862" t="s">
        <v>149</v>
      </c>
      <c r="I4862" t="s">
        <v>135</v>
      </c>
      <c r="J4862" t="s">
        <v>136</v>
      </c>
      <c r="K4862" t="s">
        <v>137</v>
      </c>
      <c r="L4862" t="s">
        <v>14029</v>
      </c>
      <c r="M4862" t="s">
        <v>14030</v>
      </c>
      <c r="N4862">
        <v>5.6966666659999996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2.4564928022968231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2.4564928022968231</v>
      </c>
    </row>
    <row r="4863" spans="1:31" x14ac:dyDescent="0.25">
      <c r="A4863">
        <v>1636368</v>
      </c>
      <c r="B4863">
        <v>1</v>
      </c>
      <c r="C4863" t="s">
        <v>80</v>
      </c>
      <c r="D4863" t="s">
        <v>107</v>
      </c>
      <c r="E4863" t="s">
        <v>204</v>
      </c>
      <c r="F4863" t="s">
        <v>14031</v>
      </c>
      <c r="G4863" t="s">
        <v>691</v>
      </c>
      <c r="H4863" t="s">
        <v>134</v>
      </c>
      <c r="I4863" t="s">
        <v>135</v>
      </c>
      <c r="J4863" t="s">
        <v>136</v>
      </c>
      <c r="K4863" t="s">
        <v>137</v>
      </c>
      <c r="L4863" t="s">
        <v>14032</v>
      </c>
      <c r="M4863" t="s">
        <v>14033</v>
      </c>
      <c r="N4863">
        <v>0.65555555499999996</v>
      </c>
      <c r="O4863">
        <v>1</v>
      </c>
      <c r="P4863">
        <v>1096</v>
      </c>
      <c r="Q4863">
        <v>8</v>
      </c>
      <c r="R4863">
        <v>13</v>
      </c>
      <c r="S4863">
        <v>0</v>
      </c>
      <c r="T4863">
        <v>29</v>
      </c>
      <c r="U4863">
        <v>0</v>
      </c>
      <c r="V4863">
        <v>3</v>
      </c>
      <c r="W4863">
        <v>9.9559635820810009</v>
      </c>
      <c r="X4863">
        <v>62.038402182832684</v>
      </c>
      <c r="Y4863">
        <v>13.644990133758425</v>
      </c>
      <c r="Z4863">
        <v>1.8484438535075556</v>
      </c>
      <c r="AA4863">
        <v>0</v>
      </c>
      <c r="AB4863">
        <v>17.686855157857941</v>
      </c>
      <c r="AC4863">
        <v>0</v>
      </c>
      <c r="AD4863">
        <v>1.5002761138926224</v>
      </c>
      <c r="AE4863">
        <v>106.67493102393024</v>
      </c>
    </row>
    <row r="4864" spans="1:31" x14ac:dyDescent="0.25">
      <c r="A4864">
        <v>1636700</v>
      </c>
      <c r="B4864">
        <v>1</v>
      </c>
      <c r="C4864" t="s">
        <v>80</v>
      </c>
      <c r="D4864" t="s">
        <v>97</v>
      </c>
      <c r="E4864" t="s">
        <v>178</v>
      </c>
      <c r="F4864" t="s">
        <v>14034</v>
      </c>
      <c r="G4864" t="s">
        <v>187</v>
      </c>
      <c r="H4864" t="s">
        <v>149</v>
      </c>
      <c r="I4864" t="s">
        <v>135</v>
      </c>
      <c r="J4864" t="s">
        <v>136</v>
      </c>
      <c r="K4864" t="s">
        <v>137</v>
      </c>
      <c r="L4864" t="s">
        <v>14035</v>
      </c>
      <c r="M4864" t="s">
        <v>14036</v>
      </c>
      <c r="N4864">
        <v>3.0577777770000001</v>
      </c>
      <c r="O4864">
        <v>0</v>
      </c>
      <c r="P4864">
        <v>80</v>
      </c>
      <c r="Q4864">
        <v>0</v>
      </c>
      <c r="R4864">
        <v>0</v>
      </c>
      <c r="S4864">
        <v>0</v>
      </c>
      <c r="T4864">
        <v>5</v>
      </c>
      <c r="U4864">
        <v>0</v>
      </c>
      <c r="V4864">
        <v>0</v>
      </c>
      <c r="W4864">
        <v>0</v>
      </c>
      <c r="X4864">
        <v>131.53319274318366</v>
      </c>
      <c r="Y4864">
        <v>0</v>
      </c>
      <c r="Z4864">
        <v>0</v>
      </c>
      <c r="AA4864">
        <v>0</v>
      </c>
      <c r="AB4864">
        <v>18.87144619149149</v>
      </c>
      <c r="AC4864">
        <v>0</v>
      </c>
      <c r="AD4864">
        <v>0</v>
      </c>
      <c r="AE4864">
        <v>150.40463893467515</v>
      </c>
    </row>
    <row r="4865" spans="1:31" x14ac:dyDescent="0.25">
      <c r="A4865">
        <v>1636577</v>
      </c>
      <c r="B4865">
        <v>1</v>
      </c>
      <c r="C4865" t="s">
        <v>80</v>
      </c>
      <c r="D4865" t="s">
        <v>100</v>
      </c>
      <c r="E4865" t="s">
        <v>152</v>
      </c>
      <c r="F4865" t="s">
        <v>14037</v>
      </c>
      <c r="G4865" t="s">
        <v>154</v>
      </c>
      <c r="H4865" t="s">
        <v>149</v>
      </c>
      <c r="I4865" t="s">
        <v>135</v>
      </c>
      <c r="J4865" t="s">
        <v>136</v>
      </c>
      <c r="K4865" t="s">
        <v>137</v>
      </c>
      <c r="L4865" t="s">
        <v>14038</v>
      </c>
      <c r="M4865" t="s">
        <v>14039</v>
      </c>
      <c r="N4865">
        <v>1.7794444439999999</v>
      </c>
      <c r="O4865">
        <v>0</v>
      </c>
      <c r="P4865">
        <v>1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0.59311141592595007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0.59311141592595007</v>
      </c>
    </row>
    <row r="4866" spans="1:31" x14ac:dyDescent="0.25">
      <c r="A4866">
        <v>1636554</v>
      </c>
      <c r="B4866">
        <v>1</v>
      </c>
      <c r="C4866" t="s">
        <v>81</v>
      </c>
      <c r="D4866" t="s">
        <v>123</v>
      </c>
      <c r="E4866" t="s">
        <v>131</v>
      </c>
      <c r="F4866" t="s">
        <v>3890</v>
      </c>
      <c r="G4866" t="s">
        <v>161</v>
      </c>
      <c r="H4866" t="s">
        <v>134</v>
      </c>
      <c r="I4866" t="s">
        <v>135</v>
      </c>
      <c r="J4866" t="s">
        <v>136</v>
      </c>
      <c r="K4866" t="s">
        <v>137</v>
      </c>
      <c r="L4866" t="s">
        <v>14040</v>
      </c>
      <c r="M4866" t="s">
        <v>14041</v>
      </c>
      <c r="N4866">
        <v>0.52111111099999996</v>
      </c>
      <c r="O4866">
        <v>7</v>
      </c>
      <c r="P4866">
        <v>7</v>
      </c>
      <c r="Q4866">
        <v>209</v>
      </c>
      <c r="R4866">
        <v>147</v>
      </c>
      <c r="S4866">
        <v>40</v>
      </c>
      <c r="T4866">
        <v>18</v>
      </c>
      <c r="U4866">
        <v>0</v>
      </c>
      <c r="V4866">
        <v>0</v>
      </c>
      <c r="W4866">
        <v>0.90245718120359997</v>
      </c>
      <c r="X4866">
        <v>2.3692697145893842</v>
      </c>
      <c r="Y4866">
        <v>29.522571870532452</v>
      </c>
      <c r="Z4866">
        <v>35.060047588154397</v>
      </c>
      <c r="AA4866">
        <v>102.23542806950144</v>
      </c>
      <c r="AB4866">
        <v>3.3064688681064496</v>
      </c>
      <c r="AC4866">
        <v>0</v>
      </c>
      <c r="AD4866">
        <v>0</v>
      </c>
      <c r="AE4866">
        <v>173.39624329208772</v>
      </c>
    </row>
    <row r="4867" spans="1:31" x14ac:dyDescent="0.25">
      <c r="A4867">
        <v>1636677</v>
      </c>
      <c r="B4867">
        <v>1</v>
      </c>
      <c r="C4867" t="s">
        <v>80</v>
      </c>
      <c r="D4867" t="s">
        <v>107</v>
      </c>
      <c r="E4867" t="s">
        <v>204</v>
      </c>
      <c r="F4867" t="s">
        <v>14042</v>
      </c>
      <c r="G4867" t="s">
        <v>195</v>
      </c>
      <c r="H4867" t="s">
        <v>134</v>
      </c>
      <c r="I4867" t="s">
        <v>135</v>
      </c>
      <c r="J4867" t="s">
        <v>136</v>
      </c>
      <c r="K4867" t="s">
        <v>137</v>
      </c>
      <c r="L4867" t="s">
        <v>14043</v>
      </c>
      <c r="M4867" t="s">
        <v>14044</v>
      </c>
      <c r="N4867">
        <v>1.5363888880000001</v>
      </c>
      <c r="O4867">
        <v>3</v>
      </c>
      <c r="P4867">
        <v>452</v>
      </c>
      <c r="Q4867">
        <v>3</v>
      </c>
      <c r="R4867">
        <v>9</v>
      </c>
      <c r="S4867">
        <v>11</v>
      </c>
      <c r="T4867">
        <v>45</v>
      </c>
      <c r="U4867">
        <v>0</v>
      </c>
      <c r="V4867">
        <v>0</v>
      </c>
      <c r="W4867">
        <v>0.7471912556404201</v>
      </c>
      <c r="X4867">
        <v>102.95920704380467</v>
      </c>
      <c r="Y4867">
        <v>658.45666946044969</v>
      </c>
      <c r="Z4867">
        <v>2.1784729652792891</v>
      </c>
      <c r="AA4867">
        <v>926.82337988219615</v>
      </c>
      <c r="AB4867">
        <v>26.670193952293943</v>
      </c>
      <c r="AC4867">
        <v>0</v>
      </c>
      <c r="AD4867">
        <v>0</v>
      </c>
      <c r="AE4867">
        <v>1717.8351145596641</v>
      </c>
    </row>
    <row r="4868" spans="1:31" x14ac:dyDescent="0.25">
      <c r="A4868">
        <v>1636531</v>
      </c>
      <c r="B4868">
        <v>1</v>
      </c>
      <c r="C4868" t="s">
        <v>80</v>
      </c>
      <c r="D4868" t="s">
        <v>97</v>
      </c>
      <c r="E4868" t="s">
        <v>178</v>
      </c>
      <c r="F4868" t="s">
        <v>14045</v>
      </c>
      <c r="G4868" t="s">
        <v>227</v>
      </c>
      <c r="H4868" t="s">
        <v>149</v>
      </c>
      <c r="I4868" t="s">
        <v>135</v>
      </c>
      <c r="J4868" t="s">
        <v>136</v>
      </c>
      <c r="K4868" t="s">
        <v>137</v>
      </c>
      <c r="L4868" t="s">
        <v>14046</v>
      </c>
      <c r="M4868" t="s">
        <v>14047</v>
      </c>
      <c r="N4868">
        <v>3.7230555550000002</v>
      </c>
      <c r="O4868">
        <v>0</v>
      </c>
      <c r="P4868">
        <v>53</v>
      </c>
      <c r="Q4868">
        <v>0</v>
      </c>
      <c r="R4868">
        <v>0</v>
      </c>
      <c r="S4868">
        <v>0</v>
      </c>
      <c r="T4868">
        <v>9</v>
      </c>
      <c r="U4868">
        <v>0</v>
      </c>
      <c r="V4868">
        <v>0</v>
      </c>
      <c r="W4868">
        <v>0</v>
      </c>
      <c r="X4868">
        <v>68.692274423105786</v>
      </c>
      <c r="Y4868">
        <v>0</v>
      </c>
      <c r="Z4868">
        <v>0</v>
      </c>
      <c r="AA4868">
        <v>0</v>
      </c>
      <c r="AB4868">
        <v>128.32028662867995</v>
      </c>
      <c r="AC4868">
        <v>0</v>
      </c>
      <c r="AD4868">
        <v>0</v>
      </c>
      <c r="AE4868">
        <v>197.01256105178572</v>
      </c>
    </row>
    <row r="4869" spans="1:31" x14ac:dyDescent="0.25">
      <c r="A4869">
        <v>1636385</v>
      </c>
      <c r="B4869">
        <v>1</v>
      </c>
      <c r="C4869" t="s">
        <v>81</v>
      </c>
      <c r="D4869" t="s">
        <v>112</v>
      </c>
      <c r="E4869" t="s">
        <v>178</v>
      </c>
      <c r="F4869" t="s">
        <v>14048</v>
      </c>
      <c r="G4869" t="s">
        <v>227</v>
      </c>
      <c r="H4869" t="s">
        <v>149</v>
      </c>
      <c r="I4869" t="s">
        <v>135</v>
      </c>
      <c r="J4869" t="s">
        <v>136</v>
      </c>
      <c r="K4869" t="s">
        <v>137</v>
      </c>
      <c r="L4869" t="s">
        <v>14049</v>
      </c>
      <c r="M4869" t="s">
        <v>14050</v>
      </c>
      <c r="N4869">
        <v>2.398055555</v>
      </c>
      <c r="O4869">
        <v>0</v>
      </c>
      <c r="P4869">
        <v>5</v>
      </c>
      <c r="Q4869">
        <v>0</v>
      </c>
      <c r="R4869">
        <v>14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1.5373919928528352</v>
      </c>
      <c r="Y4869">
        <v>0</v>
      </c>
      <c r="Z4869">
        <v>4.1131048967374539</v>
      </c>
      <c r="AA4869">
        <v>0</v>
      </c>
      <c r="AB4869">
        <v>4.3600170965385665</v>
      </c>
      <c r="AC4869">
        <v>0</v>
      </c>
      <c r="AD4869">
        <v>0</v>
      </c>
      <c r="AE4869">
        <v>10.010513986128856</v>
      </c>
    </row>
    <row r="4870" spans="1:31" x14ac:dyDescent="0.25">
      <c r="A4870">
        <v>1636508</v>
      </c>
      <c r="B4870">
        <v>1</v>
      </c>
      <c r="C4870" t="s">
        <v>80</v>
      </c>
      <c r="D4870" t="s">
        <v>101</v>
      </c>
      <c r="E4870" t="s">
        <v>131</v>
      </c>
      <c r="F4870" t="s">
        <v>14051</v>
      </c>
      <c r="G4870" t="s">
        <v>161</v>
      </c>
      <c r="H4870" t="s">
        <v>134</v>
      </c>
      <c r="I4870" t="s">
        <v>135</v>
      </c>
      <c r="J4870" t="s">
        <v>136</v>
      </c>
      <c r="K4870" t="s">
        <v>137</v>
      </c>
      <c r="L4870" t="s">
        <v>14052</v>
      </c>
      <c r="M4870" t="s">
        <v>14053</v>
      </c>
      <c r="N4870">
        <v>0.381111111</v>
      </c>
      <c r="O4870">
        <v>0</v>
      </c>
      <c r="P4870">
        <v>2139</v>
      </c>
      <c r="Q4870">
        <v>0</v>
      </c>
      <c r="R4870">
        <v>1</v>
      </c>
      <c r="S4870">
        <v>1</v>
      </c>
      <c r="T4870">
        <v>281</v>
      </c>
      <c r="U4870">
        <v>0</v>
      </c>
      <c r="V4870">
        <v>0</v>
      </c>
      <c r="W4870">
        <v>0</v>
      </c>
      <c r="X4870">
        <v>168.52253273005974</v>
      </c>
      <c r="Y4870">
        <v>0</v>
      </c>
      <c r="Z4870">
        <v>0</v>
      </c>
      <c r="AA4870">
        <v>5.2863535146142935</v>
      </c>
      <c r="AB4870">
        <v>100.23074021635081</v>
      </c>
      <c r="AC4870">
        <v>0</v>
      </c>
      <c r="AD4870">
        <v>0</v>
      </c>
      <c r="AE4870">
        <v>274.03962646102485</v>
      </c>
    </row>
    <row r="4871" spans="1:31" x14ac:dyDescent="0.25">
      <c r="A4871">
        <v>1636800</v>
      </c>
      <c r="B4871">
        <v>1</v>
      </c>
      <c r="C4871" t="s">
        <v>81</v>
      </c>
      <c r="D4871" t="s">
        <v>118</v>
      </c>
      <c r="E4871" t="s">
        <v>152</v>
      </c>
      <c r="F4871" t="s">
        <v>14054</v>
      </c>
      <c r="G4871" t="s">
        <v>168</v>
      </c>
      <c r="H4871" t="s">
        <v>149</v>
      </c>
      <c r="I4871" t="s">
        <v>135</v>
      </c>
      <c r="J4871" t="s">
        <v>136</v>
      </c>
      <c r="K4871" t="s">
        <v>137</v>
      </c>
      <c r="L4871" t="s">
        <v>14055</v>
      </c>
      <c r="M4871" t="s">
        <v>14056</v>
      </c>
      <c r="N4871">
        <v>1.9125000000000001</v>
      </c>
      <c r="O4871">
        <v>0</v>
      </c>
      <c r="P4871">
        <v>6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2.9652912843394583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2.9652912843394583</v>
      </c>
    </row>
    <row r="4872" spans="1:31" x14ac:dyDescent="0.25">
      <c r="A4872">
        <v>1636846</v>
      </c>
      <c r="B4872">
        <v>1</v>
      </c>
      <c r="C4872" t="s">
        <v>80</v>
      </c>
      <c r="D4872" t="s">
        <v>104</v>
      </c>
      <c r="E4872" t="s">
        <v>204</v>
      </c>
      <c r="F4872" t="s">
        <v>14057</v>
      </c>
      <c r="G4872" t="s">
        <v>161</v>
      </c>
      <c r="H4872" t="s">
        <v>134</v>
      </c>
      <c r="I4872" t="s">
        <v>135</v>
      </c>
      <c r="J4872" t="s">
        <v>136</v>
      </c>
      <c r="K4872" t="s">
        <v>137</v>
      </c>
      <c r="L4872" t="s">
        <v>14058</v>
      </c>
      <c r="M4872" t="s">
        <v>14059</v>
      </c>
      <c r="N4872">
        <v>0.92444444400000003</v>
      </c>
      <c r="O4872">
        <v>0</v>
      </c>
      <c r="P4872">
        <v>120</v>
      </c>
      <c r="Q4872">
        <v>0</v>
      </c>
      <c r="R4872">
        <v>16</v>
      </c>
      <c r="S4872">
        <v>0</v>
      </c>
      <c r="T4872">
        <v>19</v>
      </c>
      <c r="U4872">
        <v>0</v>
      </c>
      <c r="V4872">
        <v>0</v>
      </c>
      <c r="W4872">
        <v>0</v>
      </c>
      <c r="X4872">
        <v>44.835492516577737</v>
      </c>
      <c r="Y4872">
        <v>0</v>
      </c>
      <c r="Z4872">
        <v>3.5798719931420941</v>
      </c>
      <c r="AA4872">
        <v>0</v>
      </c>
      <c r="AB4872">
        <v>5.139557623691398</v>
      </c>
      <c r="AC4872">
        <v>0</v>
      </c>
      <c r="AD4872">
        <v>0</v>
      </c>
      <c r="AE4872">
        <v>53.554922133411225</v>
      </c>
    </row>
    <row r="4873" spans="1:31" x14ac:dyDescent="0.25">
      <c r="A4873">
        <v>1636345</v>
      </c>
      <c r="B4873">
        <v>1</v>
      </c>
      <c r="C4873" t="s">
        <v>80</v>
      </c>
      <c r="D4873" t="s">
        <v>95</v>
      </c>
      <c r="E4873" t="s">
        <v>178</v>
      </c>
      <c r="F4873" t="s">
        <v>14060</v>
      </c>
      <c r="G4873" t="s">
        <v>359</v>
      </c>
      <c r="H4873" t="s">
        <v>149</v>
      </c>
      <c r="I4873" t="s">
        <v>135</v>
      </c>
      <c r="J4873" t="s">
        <v>136</v>
      </c>
      <c r="K4873" t="s">
        <v>137</v>
      </c>
      <c r="L4873" t="s">
        <v>14061</v>
      </c>
      <c r="M4873" t="s">
        <v>14062</v>
      </c>
      <c r="N4873">
        <v>0.65583333300000002</v>
      </c>
      <c r="O4873">
        <v>0</v>
      </c>
      <c r="P4873">
        <v>49</v>
      </c>
      <c r="Q4873">
        <v>0</v>
      </c>
      <c r="R4873">
        <v>2</v>
      </c>
      <c r="S4873">
        <v>0</v>
      </c>
      <c r="T4873">
        <v>3</v>
      </c>
      <c r="U4873">
        <v>0</v>
      </c>
      <c r="V4873">
        <v>0</v>
      </c>
      <c r="W4873">
        <v>0</v>
      </c>
      <c r="X4873">
        <v>11.294491144998132</v>
      </c>
      <c r="Y4873">
        <v>0</v>
      </c>
      <c r="Z4873">
        <v>0</v>
      </c>
      <c r="AA4873">
        <v>0</v>
      </c>
      <c r="AB4873">
        <v>3.6167985956930098</v>
      </c>
      <c r="AC4873">
        <v>0</v>
      </c>
      <c r="AD4873">
        <v>0</v>
      </c>
      <c r="AE4873">
        <v>14.911289740691142</v>
      </c>
    </row>
    <row r="4874" spans="1:31" x14ac:dyDescent="0.25">
      <c r="A4874">
        <v>1636425</v>
      </c>
      <c r="B4874">
        <v>1</v>
      </c>
      <c r="C4874" t="s">
        <v>80</v>
      </c>
      <c r="D4874" t="s">
        <v>96</v>
      </c>
      <c r="E4874" t="s">
        <v>152</v>
      </c>
      <c r="F4874" t="s">
        <v>14063</v>
      </c>
      <c r="G4874" t="s">
        <v>154</v>
      </c>
      <c r="H4874" t="s">
        <v>149</v>
      </c>
      <c r="I4874" t="s">
        <v>135</v>
      </c>
      <c r="J4874" t="s">
        <v>136</v>
      </c>
      <c r="K4874" t="s">
        <v>137</v>
      </c>
      <c r="L4874" t="s">
        <v>14064</v>
      </c>
      <c r="M4874" t="s">
        <v>14065</v>
      </c>
      <c r="N4874">
        <v>2.3622222220000002</v>
      </c>
      <c r="O4874">
        <v>0</v>
      </c>
      <c r="P4874">
        <v>1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0.22276244015443888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0.22276244015443888</v>
      </c>
    </row>
    <row r="4875" spans="1:31" x14ac:dyDescent="0.25">
      <c r="A4875">
        <v>1636637</v>
      </c>
      <c r="B4875">
        <v>1</v>
      </c>
      <c r="C4875" t="s">
        <v>81</v>
      </c>
      <c r="D4875" t="s">
        <v>122</v>
      </c>
      <c r="E4875" t="s">
        <v>140</v>
      </c>
      <c r="F4875" t="s">
        <v>14066</v>
      </c>
      <c r="G4875" t="s">
        <v>161</v>
      </c>
      <c r="H4875" t="s">
        <v>134</v>
      </c>
      <c r="I4875" t="s">
        <v>135</v>
      </c>
      <c r="J4875" t="s">
        <v>136</v>
      </c>
      <c r="K4875" t="s">
        <v>137</v>
      </c>
      <c r="L4875" t="s">
        <v>14067</v>
      </c>
      <c r="M4875" t="s">
        <v>14068</v>
      </c>
      <c r="N4875">
        <v>1.8419444439999999</v>
      </c>
      <c r="O4875">
        <v>5</v>
      </c>
      <c r="P4875">
        <v>3973</v>
      </c>
      <c r="Q4875">
        <v>72</v>
      </c>
      <c r="R4875">
        <v>149</v>
      </c>
      <c r="S4875">
        <v>52</v>
      </c>
      <c r="T4875">
        <v>381</v>
      </c>
      <c r="U4875">
        <v>6</v>
      </c>
      <c r="V4875">
        <v>1</v>
      </c>
      <c r="W4875">
        <v>3.8582282747409806</v>
      </c>
      <c r="X4875">
        <v>1235.0835094621295</v>
      </c>
      <c r="Y4875">
        <v>223.80780729036627</v>
      </c>
      <c r="Z4875">
        <v>25.61246444513646</v>
      </c>
      <c r="AA4875">
        <v>1362.6649728553693</v>
      </c>
      <c r="AB4875">
        <v>350.32604902927159</v>
      </c>
      <c r="AC4875">
        <v>267.87573391237413</v>
      </c>
      <c r="AD4875">
        <v>2.7735684420709408</v>
      </c>
      <c r="AE4875">
        <v>3472.002333711459</v>
      </c>
    </row>
    <row r="4876" spans="1:31" x14ac:dyDescent="0.25">
      <c r="A4876">
        <v>1636760</v>
      </c>
      <c r="B4876">
        <v>1</v>
      </c>
      <c r="C4876" t="s">
        <v>81</v>
      </c>
      <c r="D4876" t="s">
        <v>113</v>
      </c>
      <c r="E4876" t="s">
        <v>204</v>
      </c>
      <c r="F4876" t="s">
        <v>1786</v>
      </c>
      <c r="G4876" t="s">
        <v>161</v>
      </c>
      <c r="H4876" t="s">
        <v>134</v>
      </c>
      <c r="I4876" t="s">
        <v>135</v>
      </c>
      <c r="J4876" t="s">
        <v>136</v>
      </c>
      <c r="K4876" t="s">
        <v>137</v>
      </c>
      <c r="L4876" t="s">
        <v>14069</v>
      </c>
      <c r="M4876" t="s">
        <v>14070</v>
      </c>
      <c r="N4876">
        <v>0.334166666</v>
      </c>
      <c r="O4876">
        <v>2</v>
      </c>
      <c r="P4876">
        <v>755</v>
      </c>
      <c r="Q4876">
        <v>31</v>
      </c>
      <c r="R4876">
        <v>271</v>
      </c>
      <c r="S4876">
        <v>9</v>
      </c>
      <c r="T4876">
        <v>24</v>
      </c>
      <c r="U4876">
        <v>1</v>
      </c>
      <c r="V4876">
        <v>0</v>
      </c>
      <c r="W4876">
        <v>6.8779676309800003E-2</v>
      </c>
      <c r="X4876">
        <v>41.831925547522978</v>
      </c>
      <c r="Y4876">
        <v>6.7040488551310222</v>
      </c>
      <c r="Z4876">
        <v>18.488325194894458</v>
      </c>
      <c r="AA4876">
        <v>12.927066642778808</v>
      </c>
      <c r="AB4876">
        <v>6.2036111046806628</v>
      </c>
      <c r="AC4876">
        <v>0.58591408213439999</v>
      </c>
      <c r="AD4876">
        <v>0</v>
      </c>
      <c r="AE4876">
        <v>86.809671103452118</v>
      </c>
    </row>
    <row r="4877" spans="1:31" x14ac:dyDescent="0.25">
      <c r="A4877">
        <v>1636239</v>
      </c>
      <c r="B4877">
        <v>1</v>
      </c>
      <c r="C4877" t="s">
        <v>80</v>
      </c>
      <c r="D4877" t="s">
        <v>100</v>
      </c>
      <c r="E4877" t="s">
        <v>131</v>
      </c>
      <c r="F4877" t="s">
        <v>14071</v>
      </c>
      <c r="G4877" t="s">
        <v>161</v>
      </c>
      <c r="H4877" t="s">
        <v>134</v>
      </c>
      <c r="I4877" t="s">
        <v>135</v>
      </c>
      <c r="J4877" t="s">
        <v>136</v>
      </c>
      <c r="K4877" t="s">
        <v>137</v>
      </c>
      <c r="L4877" t="s">
        <v>14072</v>
      </c>
      <c r="M4877" t="s">
        <v>14073</v>
      </c>
      <c r="N4877">
        <v>0.61666666599999997</v>
      </c>
      <c r="O4877">
        <v>0</v>
      </c>
      <c r="P4877">
        <v>189</v>
      </c>
      <c r="Q4877">
        <v>0</v>
      </c>
      <c r="R4877">
        <v>12</v>
      </c>
      <c r="S4877">
        <v>0</v>
      </c>
      <c r="T4877">
        <v>27</v>
      </c>
      <c r="U4877">
        <v>0</v>
      </c>
      <c r="V4877">
        <v>0</v>
      </c>
      <c r="W4877">
        <v>0</v>
      </c>
      <c r="X4877">
        <v>48.521629614338352</v>
      </c>
      <c r="Y4877">
        <v>0</v>
      </c>
      <c r="Z4877">
        <v>3.5132102125222673</v>
      </c>
      <c r="AA4877">
        <v>0</v>
      </c>
      <c r="AB4877">
        <v>12.066126949557635</v>
      </c>
      <c r="AC4877">
        <v>0</v>
      </c>
      <c r="AD4877">
        <v>0</v>
      </c>
      <c r="AE4877">
        <v>64.100966776418261</v>
      </c>
    </row>
    <row r="4878" spans="1:31" x14ac:dyDescent="0.25">
      <c r="A4878">
        <v>1636660</v>
      </c>
      <c r="B4878">
        <v>1</v>
      </c>
      <c r="C4878" t="s">
        <v>80</v>
      </c>
      <c r="D4878" t="s">
        <v>83</v>
      </c>
      <c r="E4878" t="s">
        <v>131</v>
      </c>
      <c r="F4878" t="s">
        <v>14074</v>
      </c>
      <c r="G4878" t="s">
        <v>161</v>
      </c>
      <c r="H4878" t="s">
        <v>134</v>
      </c>
      <c r="I4878" t="s">
        <v>135</v>
      </c>
      <c r="J4878" t="s">
        <v>136</v>
      </c>
      <c r="K4878" t="s">
        <v>137</v>
      </c>
      <c r="L4878" t="s">
        <v>14075</v>
      </c>
      <c r="M4878" t="s">
        <v>14076</v>
      </c>
      <c r="N4878">
        <v>1.1802777769999999</v>
      </c>
      <c r="O4878">
        <v>0</v>
      </c>
      <c r="P4878">
        <v>677</v>
      </c>
      <c r="Q4878">
        <v>0</v>
      </c>
      <c r="R4878">
        <v>0</v>
      </c>
      <c r="S4878">
        <v>0</v>
      </c>
      <c r="T4878">
        <v>14</v>
      </c>
      <c r="U4878">
        <v>0</v>
      </c>
      <c r="V4878">
        <v>0</v>
      </c>
      <c r="W4878">
        <v>0</v>
      </c>
      <c r="X4878">
        <v>343.28977730903313</v>
      </c>
      <c r="Y4878">
        <v>0</v>
      </c>
      <c r="Z4878">
        <v>0</v>
      </c>
      <c r="AA4878">
        <v>0</v>
      </c>
      <c r="AB4878">
        <v>3.9013312954963828</v>
      </c>
      <c r="AC4878">
        <v>0</v>
      </c>
      <c r="AD4878">
        <v>0</v>
      </c>
      <c r="AE4878">
        <v>347.19110860452952</v>
      </c>
    </row>
    <row r="4879" spans="1:31" x14ac:dyDescent="0.25">
      <c r="A4879">
        <v>1636803</v>
      </c>
      <c r="B4879">
        <v>1</v>
      </c>
      <c r="C4879" t="s">
        <v>80</v>
      </c>
      <c r="D4879" t="s">
        <v>96</v>
      </c>
      <c r="E4879" t="s">
        <v>146</v>
      </c>
      <c r="F4879" t="s">
        <v>14077</v>
      </c>
      <c r="G4879" t="s">
        <v>3003</v>
      </c>
      <c r="H4879" t="s">
        <v>149</v>
      </c>
      <c r="I4879" t="s">
        <v>135</v>
      </c>
      <c r="J4879" t="s">
        <v>136</v>
      </c>
      <c r="K4879" t="s">
        <v>137</v>
      </c>
      <c r="L4879" t="s">
        <v>14078</v>
      </c>
      <c r="M4879" t="s">
        <v>14079</v>
      </c>
      <c r="N4879">
        <v>3.948611111</v>
      </c>
      <c r="O4879">
        <v>0</v>
      </c>
      <c r="P4879">
        <v>225</v>
      </c>
      <c r="Q4879">
        <v>0</v>
      </c>
      <c r="R4879">
        <v>0</v>
      </c>
      <c r="S4879">
        <v>0</v>
      </c>
      <c r="T4879">
        <v>12</v>
      </c>
      <c r="U4879">
        <v>0</v>
      </c>
      <c r="V4879">
        <v>0</v>
      </c>
      <c r="W4879">
        <v>0</v>
      </c>
      <c r="X4879">
        <v>239.15783158826164</v>
      </c>
      <c r="Y4879">
        <v>0</v>
      </c>
      <c r="Z4879">
        <v>0</v>
      </c>
      <c r="AA4879">
        <v>0</v>
      </c>
      <c r="AB4879">
        <v>62.03483045281812</v>
      </c>
      <c r="AC4879">
        <v>0</v>
      </c>
      <c r="AD4879">
        <v>0</v>
      </c>
      <c r="AE4879">
        <v>301.19266204107976</v>
      </c>
    </row>
    <row r="4880" spans="1:31" x14ac:dyDescent="0.25">
      <c r="A4880">
        <v>1636574</v>
      </c>
      <c r="B4880">
        <v>1</v>
      </c>
      <c r="C4880" t="s">
        <v>80</v>
      </c>
      <c r="D4880" t="s">
        <v>83</v>
      </c>
      <c r="E4880" t="s">
        <v>146</v>
      </c>
      <c r="F4880" t="s">
        <v>14080</v>
      </c>
      <c r="G4880" t="s">
        <v>227</v>
      </c>
      <c r="H4880" t="s">
        <v>149</v>
      </c>
      <c r="I4880" t="s">
        <v>135</v>
      </c>
      <c r="J4880" t="s">
        <v>136</v>
      </c>
      <c r="K4880" t="s">
        <v>137</v>
      </c>
      <c r="L4880" t="s">
        <v>14081</v>
      </c>
      <c r="M4880" t="s">
        <v>14082</v>
      </c>
      <c r="N4880">
        <v>1.4622222220000001</v>
      </c>
      <c r="O4880">
        <v>0</v>
      </c>
      <c r="P4880">
        <v>230</v>
      </c>
      <c r="Q4880">
        <v>0</v>
      </c>
      <c r="R4880">
        <v>0</v>
      </c>
      <c r="S4880">
        <v>0</v>
      </c>
      <c r="T4880">
        <v>8</v>
      </c>
      <c r="U4880">
        <v>0</v>
      </c>
      <c r="V4880">
        <v>0</v>
      </c>
      <c r="W4880">
        <v>0</v>
      </c>
      <c r="X4880">
        <v>175.99111317939557</v>
      </c>
      <c r="Y4880">
        <v>0</v>
      </c>
      <c r="Z4880">
        <v>0</v>
      </c>
      <c r="AA4880">
        <v>0</v>
      </c>
      <c r="AB4880">
        <v>42.638713027469599</v>
      </c>
      <c r="AC4880">
        <v>0</v>
      </c>
      <c r="AD4880">
        <v>0</v>
      </c>
      <c r="AE4880">
        <v>218.62982620686518</v>
      </c>
    </row>
    <row r="4881" spans="1:31" x14ac:dyDescent="0.25">
      <c r="A4881">
        <v>1636823</v>
      </c>
      <c r="B4881">
        <v>1</v>
      </c>
      <c r="C4881" t="s">
        <v>80</v>
      </c>
      <c r="D4881" t="s">
        <v>101</v>
      </c>
      <c r="E4881" t="s">
        <v>178</v>
      </c>
      <c r="F4881" t="s">
        <v>14083</v>
      </c>
      <c r="G4881" t="s">
        <v>227</v>
      </c>
      <c r="H4881" t="s">
        <v>149</v>
      </c>
      <c r="I4881" t="s">
        <v>135</v>
      </c>
      <c r="J4881" t="s">
        <v>136</v>
      </c>
      <c r="K4881" t="s">
        <v>137</v>
      </c>
      <c r="L4881" t="s">
        <v>14084</v>
      </c>
      <c r="M4881" t="s">
        <v>14085</v>
      </c>
      <c r="N4881">
        <v>1.5238888880000001</v>
      </c>
      <c r="O4881">
        <v>0</v>
      </c>
      <c r="P4881">
        <v>15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9.3478954052863319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9.3478954052863319</v>
      </c>
    </row>
    <row r="4882" spans="1:31" x14ac:dyDescent="0.25">
      <c r="A4882">
        <v>1636468</v>
      </c>
      <c r="B4882">
        <v>1</v>
      </c>
      <c r="C4882" t="s">
        <v>80</v>
      </c>
      <c r="D4882" t="s">
        <v>96</v>
      </c>
      <c r="E4882" t="s">
        <v>178</v>
      </c>
      <c r="F4882" t="s">
        <v>14086</v>
      </c>
      <c r="G4882" t="s">
        <v>227</v>
      </c>
      <c r="H4882" t="s">
        <v>149</v>
      </c>
      <c r="I4882" t="s">
        <v>135</v>
      </c>
      <c r="J4882" t="s">
        <v>136</v>
      </c>
      <c r="K4882" t="s">
        <v>137</v>
      </c>
      <c r="L4882" t="s">
        <v>14087</v>
      </c>
      <c r="M4882" t="s">
        <v>14088</v>
      </c>
      <c r="N4882">
        <v>5.2663888879999998</v>
      </c>
      <c r="O4882">
        <v>0</v>
      </c>
      <c r="P4882">
        <v>10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9.8803637991357629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9.8803637991357629</v>
      </c>
    </row>
    <row r="4883" spans="1:31" x14ac:dyDescent="0.25">
      <c r="A4883">
        <v>1636617</v>
      </c>
      <c r="B4883">
        <v>1</v>
      </c>
      <c r="C4883" t="s">
        <v>80</v>
      </c>
      <c r="D4883" t="s">
        <v>104</v>
      </c>
      <c r="E4883" t="s">
        <v>642</v>
      </c>
      <c r="F4883" t="s">
        <v>14089</v>
      </c>
      <c r="G4883" t="s">
        <v>161</v>
      </c>
      <c r="H4883" t="s">
        <v>134</v>
      </c>
      <c r="I4883" t="s">
        <v>135</v>
      </c>
      <c r="J4883" t="s">
        <v>136</v>
      </c>
      <c r="K4883" t="s">
        <v>137</v>
      </c>
      <c r="L4883" t="s">
        <v>14090</v>
      </c>
      <c r="M4883" t="s">
        <v>14091</v>
      </c>
      <c r="N4883">
        <v>2.7286111110000002</v>
      </c>
      <c r="O4883">
        <v>15</v>
      </c>
      <c r="P4883">
        <v>316</v>
      </c>
      <c r="Q4883">
        <v>29</v>
      </c>
      <c r="R4883">
        <v>24</v>
      </c>
      <c r="S4883">
        <v>46</v>
      </c>
      <c r="T4883">
        <v>39</v>
      </c>
      <c r="U4883">
        <v>17</v>
      </c>
      <c r="V4883">
        <v>1</v>
      </c>
      <c r="W4883">
        <v>66.871656473385414</v>
      </c>
      <c r="X4883">
        <v>278.0668644330363</v>
      </c>
      <c r="Y4883">
        <v>77.654238251388179</v>
      </c>
      <c r="Z4883">
        <v>23.062969788604917</v>
      </c>
      <c r="AA4883">
        <v>1291.7515696835369</v>
      </c>
      <c r="AB4883">
        <v>102.03993195186086</v>
      </c>
      <c r="AC4883">
        <v>7126.8496140383295</v>
      </c>
      <c r="AD4883">
        <v>27.40059605440992</v>
      </c>
      <c r="AE4883">
        <v>8993.6974406745503</v>
      </c>
    </row>
    <row r="4884" spans="1:31" x14ac:dyDescent="0.25">
      <c r="A4884">
        <v>1636580</v>
      </c>
      <c r="B4884">
        <v>1</v>
      </c>
      <c r="C4884" t="s">
        <v>80</v>
      </c>
      <c r="D4884" t="s">
        <v>101</v>
      </c>
      <c r="E4884" t="s">
        <v>178</v>
      </c>
      <c r="F4884" t="s">
        <v>14092</v>
      </c>
      <c r="G4884" t="s">
        <v>227</v>
      </c>
      <c r="H4884" t="s">
        <v>149</v>
      </c>
      <c r="I4884" t="s">
        <v>135</v>
      </c>
      <c r="J4884" t="s">
        <v>136</v>
      </c>
      <c r="K4884" t="s">
        <v>137</v>
      </c>
      <c r="L4884" t="s">
        <v>14093</v>
      </c>
      <c r="M4884" t="s">
        <v>14094</v>
      </c>
      <c r="N4884">
        <v>6.2911111110000002</v>
      </c>
      <c r="O4884">
        <v>0</v>
      </c>
      <c r="P4884">
        <v>204</v>
      </c>
      <c r="Q4884">
        <v>0</v>
      </c>
      <c r="R4884">
        <v>0</v>
      </c>
      <c r="S4884">
        <v>0</v>
      </c>
      <c r="T4884">
        <v>11</v>
      </c>
      <c r="U4884">
        <v>0</v>
      </c>
      <c r="V4884">
        <v>0</v>
      </c>
      <c r="W4884">
        <v>0</v>
      </c>
      <c r="X4884">
        <v>343.56450229650181</v>
      </c>
      <c r="Y4884">
        <v>0</v>
      </c>
      <c r="Z4884">
        <v>0</v>
      </c>
      <c r="AA4884">
        <v>0</v>
      </c>
      <c r="AB4884">
        <v>51.682287393256559</v>
      </c>
      <c r="AC4884">
        <v>0</v>
      </c>
      <c r="AD4884">
        <v>0</v>
      </c>
      <c r="AE4884">
        <v>395.24678968975837</v>
      </c>
    </row>
    <row r="4885" spans="1:31" x14ac:dyDescent="0.25">
      <c r="A4885">
        <v>1636294</v>
      </c>
      <c r="B4885">
        <v>1</v>
      </c>
      <c r="C4885" t="s">
        <v>80</v>
      </c>
      <c r="D4885" t="s">
        <v>96</v>
      </c>
      <c r="E4885" t="s">
        <v>152</v>
      </c>
      <c r="F4885" t="s">
        <v>14095</v>
      </c>
      <c r="G4885" t="s">
        <v>168</v>
      </c>
      <c r="H4885" t="s">
        <v>149</v>
      </c>
      <c r="I4885" t="s">
        <v>135</v>
      </c>
      <c r="J4885" t="s">
        <v>136</v>
      </c>
      <c r="K4885" t="s">
        <v>137</v>
      </c>
      <c r="L4885" t="s">
        <v>14096</v>
      </c>
      <c r="M4885" t="s">
        <v>14097</v>
      </c>
      <c r="N4885">
        <v>1.686111111</v>
      </c>
      <c r="O4885">
        <v>0</v>
      </c>
      <c r="P4885">
        <v>4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2.1983428298135999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2.1983428298135999</v>
      </c>
    </row>
    <row r="4886" spans="1:31" x14ac:dyDescent="0.25">
      <c r="A4886">
        <v>1636626</v>
      </c>
      <c r="B4886">
        <v>1</v>
      </c>
      <c r="C4886" t="s">
        <v>80</v>
      </c>
      <c r="D4886" t="s">
        <v>93</v>
      </c>
      <c r="E4886" t="s">
        <v>152</v>
      </c>
      <c r="F4886" t="s">
        <v>14098</v>
      </c>
      <c r="G4886" t="s">
        <v>154</v>
      </c>
      <c r="H4886" t="s">
        <v>149</v>
      </c>
      <c r="I4886" t="s">
        <v>135</v>
      </c>
      <c r="J4886" t="s">
        <v>136</v>
      </c>
      <c r="K4886" t="s">
        <v>137</v>
      </c>
      <c r="L4886" t="s">
        <v>14099</v>
      </c>
      <c r="M4886" t="s">
        <v>14100</v>
      </c>
      <c r="N4886">
        <v>0.78777777699999996</v>
      </c>
      <c r="O4886">
        <v>0</v>
      </c>
      <c r="P4886">
        <v>1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8.4215859585748343E-2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8.4215859585748343E-2</v>
      </c>
    </row>
    <row r="4887" spans="1:31" x14ac:dyDescent="0.25">
      <c r="A4887">
        <v>1636772</v>
      </c>
      <c r="B4887">
        <v>1</v>
      </c>
      <c r="C4887" t="s">
        <v>80</v>
      </c>
      <c r="D4887" t="s">
        <v>96</v>
      </c>
      <c r="E4887" t="s">
        <v>146</v>
      </c>
      <c r="F4887" t="s">
        <v>14077</v>
      </c>
      <c r="G4887" t="s">
        <v>260</v>
      </c>
      <c r="H4887" t="s">
        <v>149</v>
      </c>
      <c r="I4887" t="s">
        <v>135</v>
      </c>
      <c r="J4887" t="s">
        <v>136</v>
      </c>
      <c r="K4887" t="s">
        <v>137</v>
      </c>
      <c r="L4887" t="s">
        <v>14101</v>
      </c>
      <c r="M4887" t="s">
        <v>14102</v>
      </c>
      <c r="N4887">
        <v>0.76249999999999996</v>
      </c>
      <c r="O4887">
        <v>0</v>
      </c>
      <c r="P4887">
        <v>225</v>
      </c>
      <c r="Q4887">
        <v>0</v>
      </c>
      <c r="R4887">
        <v>0</v>
      </c>
      <c r="S4887">
        <v>0</v>
      </c>
      <c r="T4887">
        <v>12</v>
      </c>
      <c r="U4887">
        <v>0</v>
      </c>
      <c r="V4887">
        <v>0</v>
      </c>
      <c r="W4887">
        <v>0</v>
      </c>
      <c r="X4887">
        <v>52.457627055701273</v>
      </c>
      <c r="Y4887">
        <v>0</v>
      </c>
      <c r="Z4887">
        <v>0</v>
      </c>
      <c r="AA4887">
        <v>0</v>
      </c>
      <c r="AB4887">
        <v>14.72788957376906</v>
      </c>
      <c r="AC4887">
        <v>0</v>
      </c>
      <c r="AD4887">
        <v>0</v>
      </c>
      <c r="AE4887">
        <v>67.185516629470328</v>
      </c>
    </row>
    <row r="4888" spans="1:31" x14ac:dyDescent="0.25">
      <c r="A4888">
        <v>1636749</v>
      </c>
      <c r="B4888">
        <v>1</v>
      </c>
      <c r="C4888" t="s">
        <v>80</v>
      </c>
      <c r="D4888" t="s">
        <v>83</v>
      </c>
      <c r="E4888" t="s">
        <v>178</v>
      </c>
      <c r="F4888" t="s">
        <v>14103</v>
      </c>
      <c r="G4888" t="s">
        <v>403</v>
      </c>
      <c r="H4888" t="s">
        <v>149</v>
      </c>
      <c r="I4888" t="s">
        <v>135</v>
      </c>
      <c r="J4888" t="s">
        <v>136</v>
      </c>
      <c r="K4888" t="s">
        <v>137</v>
      </c>
      <c r="L4888" t="s">
        <v>14104</v>
      </c>
      <c r="M4888" t="s">
        <v>14105</v>
      </c>
      <c r="N4888">
        <v>0.98805555499999997</v>
      </c>
      <c r="O4888">
        <v>0</v>
      </c>
      <c r="P4888">
        <v>213</v>
      </c>
      <c r="Q4888">
        <v>0</v>
      </c>
      <c r="R4888">
        <v>0</v>
      </c>
      <c r="S4888">
        <v>0</v>
      </c>
      <c r="T4888">
        <v>25</v>
      </c>
      <c r="U4888">
        <v>0</v>
      </c>
      <c r="V4888">
        <v>0</v>
      </c>
      <c r="W4888">
        <v>0</v>
      </c>
      <c r="X4888">
        <v>84.880221223942144</v>
      </c>
      <c r="Y4888">
        <v>0</v>
      </c>
      <c r="Z4888">
        <v>0</v>
      </c>
      <c r="AA4888">
        <v>0</v>
      </c>
      <c r="AB4888">
        <v>7.9545481452770188</v>
      </c>
      <c r="AC4888">
        <v>0</v>
      </c>
      <c r="AD4888">
        <v>0</v>
      </c>
      <c r="AE4888">
        <v>92.83476936921916</v>
      </c>
    </row>
    <row r="4889" spans="1:31" x14ac:dyDescent="0.25">
      <c r="A4889">
        <v>1636726</v>
      </c>
      <c r="B4889">
        <v>1</v>
      </c>
      <c r="C4889" t="s">
        <v>81</v>
      </c>
      <c r="D4889" t="s">
        <v>120</v>
      </c>
      <c r="E4889" t="s">
        <v>178</v>
      </c>
      <c r="F4889" t="s">
        <v>14106</v>
      </c>
      <c r="G4889" t="s">
        <v>295</v>
      </c>
      <c r="H4889" t="s">
        <v>149</v>
      </c>
      <c r="I4889" t="s">
        <v>135</v>
      </c>
      <c r="J4889" t="s">
        <v>136</v>
      </c>
      <c r="K4889" t="s">
        <v>137</v>
      </c>
      <c r="L4889" t="s">
        <v>14107</v>
      </c>
      <c r="M4889" t="s">
        <v>14108</v>
      </c>
      <c r="N4889">
        <v>2.5472222219999998</v>
      </c>
      <c r="O4889">
        <v>0</v>
      </c>
      <c r="P4889">
        <v>32</v>
      </c>
      <c r="Q4889">
        <v>0</v>
      </c>
      <c r="R4889">
        <v>0</v>
      </c>
      <c r="S4889">
        <v>0</v>
      </c>
      <c r="T4889">
        <v>32</v>
      </c>
      <c r="U4889">
        <v>0</v>
      </c>
      <c r="V4889">
        <v>0</v>
      </c>
      <c r="W4889">
        <v>0</v>
      </c>
      <c r="X4889">
        <v>15.36579821873109</v>
      </c>
      <c r="Y4889">
        <v>0</v>
      </c>
      <c r="Z4889">
        <v>0</v>
      </c>
      <c r="AA4889">
        <v>0</v>
      </c>
      <c r="AB4889">
        <v>31.987683724063693</v>
      </c>
      <c r="AC4889">
        <v>0</v>
      </c>
      <c r="AD4889">
        <v>0</v>
      </c>
      <c r="AE4889">
        <v>47.353481942794787</v>
      </c>
    </row>
    <row r="4890" spans="1:31" x14ac:dyDescent="0.25">
      <c r="A4890">
        <v>1636457</v>
      </c>
      <c r="B4890">
        <v>1</v>
      </c>
      <c r="C4890" t="s">
        <v>80</v>
      </c>
      <c r="D4890" t="s">
        <v>90</v>
      </c>
      <c r="E4890" t="s">
        <v>152</v>
      </c>
      <c r="F4890" t="s">
        <v>14109</v>
      </c>
      <c r="G4890" t="s">
        <v>507</v>
      </c>
      <c r="H4890" t="s">
        <v>149</v>
      </c>
      <c r="I4890" t="s">
        <v>135</v>
      </c>
      <c r="J4890" t="s">
        <v>136</v>
      </c>
      <c r="K4890" t="s">
        <v>137</v>
      </c>
      <c r="L4890" t="s">
        <v>14110</v>
      </c>
      <c r="M4890" t="s">
        <v>14111</v>
      </c>
      <c r="N4890">
        <v>5.4086111109999999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2.0094000046232985</v>
      </c>
      <c r="AC4890">
        <v>0</v>
      </c>
      <c r="AD4890">
        <v>0</v>
      </c>
      <c r="AE4890">
        <v>2.0094000046232985</v>
      </c>
    </row>
    <row r="4891" spans="1:31" x14ac:dyDescent="0.25">
      <c r="A4891">
        <v>1636557</v>
      </c>
      <c r="B4891">
        <v>1</v>
      </c>
      <c r="C4891" t="s">
        <v>81</v>
      </c>
      <c r="D4891" t="s">
        <v>113</v>
      </c>
      <c r="E4891" t="s">
        <v>152</v>
      </c>
      <c r="F4891" t="s">
        <v>14112</v>
      </c>
      <c r="G4891" t="s">
        <v>154</v>
      </c>
      <c r="H4891" t="s">
        <v>149</v>
      </c>
      <c r="I4891" t="s">
        <v>135</v>
      </c>
      <c r="J4891" t="s">
        <v>136</v>
      </c>
      <c r="K4891" t="s">
        <v>137</v>
      </c>
      <c r="L4891" t="s">
        <v>14113</v>
      </c>
      <c r="M4891" t="s">
        <v>14114</v>
      </c>
      <c r="N4891">
        <v>1.1644444439999999</v>
      </c>
      <c r="O4891">
        <v>0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0.13710818763581223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0.13710818763581223</v>
      </c>
    </row>
    <row r="4892" spans="1:31" x14ac:dyDescent="0.25">
      <c r="A4892">
        <v>1636434</v>
      </c>
      <c r="B4892">
        <v>1</v>
      </c>
      <c r="C4892" t="s">
        <v>80</v>
      </c>
      <c r="D4892" t="s">
        <v>82</v>
      </c>
      <c r="E4892" t="s">
        <v>152</v>
      </c>
      <c r="F4892" t="s">
        <v>14115</v>
      </c>
      <c r="G4892" t="s">
        <v>154</v>
      </c>
      <c r="H4892" t="s">
        <v>149</v>
      </c>
      <c r="I4892" t="s">
        <v>135</v>
      </c>
      <c r="J4892" t="s">
        <v>136</v>
      </c>
      <c r="K4892" t="s">
        <v>137</v>
      </c>
      <c r="L4892" t="s">
        <v>14116</v>
      </c>
      <c r="M4892" t="s">
        <v>14117</v>
      </c>
      <c r="N4892">
        <v>2.909444444</v>
      </c>
      <c r="O4892">
        <v>0</v>
      </c>
      <c r="P4892">
        <v>2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1.4574626361383138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1.4574626361383138</v>
      </c>
    </row>
    <row r="4893" spans="1:31" x14ac:dyDescent="0.25">
      <c r="A4893">
        <v>1636835</v>
      </c>
      <c r="B4893">
        <v>1</v>
      </c>
      <c r="C4893" t="s">
        <v>80</v>
      </c>
      <c r="D4893" t="s">
        <v>96</v>
      </c>
      <c r="E4893" t="s">
        <v>178</v>
      </c>
      <c r="F4893" t="s">
        <v>14118</v>
      </c>
      <c r="G4893" t="s">
        <v>227</v>
      </c>
      <c r="H4893" t="s">
        <v>149</v>
      </c>
      <c r="I4893" t="s">
        <v>135</v>
      </c>
      <c r="J4893" t="s">
        <v>136</v>
      </c>
      <c r="K4893" t="s">
        <v>137</v>
      </c>
      <c r="L4893" t="s">
        <v>14119</v>
      </c>
      <c r="M4893" t="s">
        <v>14120</v>
      </c>
      <c r="N4893">
        <v>2.5838888880000002</v>
      </c>
      <c r="O4893">
        <v>0</v>
      </c>
      <c r="P4893">
        <v>45</v>
      </c>
      <c r="Q4893">
        <v>0</v>
      </c>
      <c r="R4893">
        <v>0</v>
      </c>
      <c r="S4893">
        <v>0</v>
      </c>
      <c r="T4893">
        <v>2</v>
      </c>
      <c r="U4893">
        <v>0</v>
      </c>
      <c r="V4893">
        <v>0</v>
      </c>
      <c r="W4893">
        <v>0</v>
      </c>
      <c r="X4893">
        <v>24.3483835498422</v>
      </c>
      <c r="Y4893">
        <v>0</v>
      </c>
      <c r="Z4893">
        <v>0</v>
      </c>
      <c r="AA4893">
        <v>0</v>
      </c>
      <c r="AB4893">
        <v>0.20571858073772056</v>
      </c>
      <c r="AC4893">
        <v>0</v>
      </c>
      <c r="AD4893">
        <v>0</v>
      </c>
      <c r="AE4893">
        <v>24.554102130579921</v>
      </c>
    </row>
    <row r="4894" spans="1:31" x14ac:dyDescent="0.25">
      <c r="A4894">
        <v>1636540</v>
      </c>
      <c r="B4894">
        <v>1</v>
      </c>
      <c r="C4894" t="s">
        <v>81</v>
      </c>
      <c r="D4894" t="s">
        <v>128</v>
      </c>
      <c r="E4894" t="s">
        <v>140</v>
      </c>
      <c r="F4894" t="s">
        <v>2237</v>
      </c>
      <c r="G4894" t="s">
        <v>161</v>
      </c>
      <c r="H4894" t="s">
        <v>134</v>
      </c>
      <c r="I4894" t="s">
        <v>135</v>
      </c>
      <c r="J4894" t="s">
        <v>136</v>
      </c>
      <c r="K4894" t="s">
        <v>137</v>
      </c>
      <c r="L4894" t="s">
        <v>14121</v>
      </c>
      <c r="M4894" t="s">
        <v>14122</v>
      </c>
      <c r="N4894">
        <v>0.36388888800000002</v>
      </c>
      <c r="O4894">
        <v>0</v>
      </c>
      <c r="P4894">
        <v>1000</v>
      </c>
      <c r="Q4894">
        <v>3</v>
      </c>
      <c r="R4894">
        <v>12</v>
      </c>
      <c r="S4894">
        <v>13</v>
      </c>
      <c r="T4894">
        <v>126</v>
      </c>
      <c r="U4894">
        <v>0</v>
      </c>
      <c r="V4894">
        <v>0</v>
      </c>
      <c r="W4894">
        <v>0</v>
      </c>
      <c r="X4894">
        <v>45.109729156281581</v>
      </c>
      <c r="Y4894">
        <v>14.075957509230035</v>
      </c>
      <c r="Z4894">
        <v>2.0839142504827359</v>
      </c>
      <c r="AA4894">
        <v>16.017730886796095</v>
      </c>
      <c r="AB4894">
        <v>19.322905490935153</v>
      </c>
      <c r="AC4894">
        <v>0</v>
      </c>
      <c r="AD4894">
        <v>0</v>
      </c>
      <c r="AE4894">
        <v>96.610237293725604</v>
      </c>
    </row>
    <row r="4895" spans="1:31" x14ac:dyDescent="0.25">
      <c r="A4895">
        <v>1636394</v>
      </c>
      <c r="B4895">
        <v>1</v>
      </c>
      <c r="C4895" t="s">
        <v>80</v>
      </c>
      <c r="D4895" t="s">
        <v>97</v>
      </c>
      <c r="E4895" t="s">
        <v>152</v>
      </c>
      <c r="F4895" t="s">
        <v>14123</v>
      </c>
      <c r="G4895" t="s">
        <v>172</v>
      </c>
      <c r="H4895" t="s">
        <v>149</v>
      </c>
      <c r="I4895" t="s">
        <v>135</v>
      </c>
      <c r="J4895" t="s">
        <v>136</v>
      </c>
      <c r="K4895" t="s">
        <v>137</v>
      </c>
      <c r="L4895" t="s">
        <v>14124</v>
      </c>
      <c r="M4895" t="s">
        <v>14125</v>
      </c>
      <c r="N4895">
        <v>4.2347222220000003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5.0681954552508337E-3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5.0681954552508337E-3</v>
      </c>
    </row>
    <row r="4896" spans="1:31" x14ac:dyDescent="0.25">
      <c r="A4896">
        <v>1636308</v>
      </c>
      <c r="B4896">
        <v>1</v>
      </c>
      <c r="C4896" t="s">
        <v>80</v>
      </c>
      <c r="D4896" t="s">
        <v>92</v>
      </c>
      <c r="E4896" t="s">
        <v>146</v>
      </c>
      <c r="F4896" t="s">
        <v>14126</v>
      </c>
      <c r="G4896" t="s">
        <v>142</v>
      </c>
      <c r="H4896" t="s">
        <v>149</v>
      </c>
      <c r="I4896" t="s">
        <v>135</v>
      </c>
      <c r="J4896" t="s">
        <v>136</v>
      </c>
      <c r="K4896" t="s">
        <v>143</v>
      </c>
      <c r="L4896" t="s">
        <v>14127</v>
      </c>
      <c r="M4896" t="s">
        <v>14128</v>
      </c>
      <c r="N4896">
        <v>1.416666666</v>
      </c>
      <c r="O4896">
        <v>0</v>
      </c>
      <c r="P4896">
        <v>122</v>
      </c>
      <c r="Q4896">
        <v>0</v>
      </c>
      <c r="R4896">
        <v>0</v>
      </c>
      <c r="S4896">
        <v>0</v>
      </c>
      <c r="T4896">
        <v>4</v>
      </c>
      <c r="U4896">
        <v>0</v>
      </c>
      <c r="V4896">
        <v>0</v>
      </c>
      <c r="W4896">
        <v>0</v>
      </c>
      <c r="X4896">
        <v>87.804805012453556</v>
      </c>
      <c r="Y4896">
        <v>0</v>
      </c>
      <c r="Z4896">
        <v>0</v>
      </c>
      <c r="AA4896">
        <v>0</v>
      </c>
      <c r="AB4896">
        <v>3.0162378678005002</v>
      </c>
      <c r="AC4896">
        <v>0</v>
      </c>
      <c r="AD4896">
        <v>0</v>
      </c>
      <c r="AE4896">
        <v>90.821042880254055</v>
      </c>
    </row>
    <row r="4897" spans="1:31" x14ac:dyDescent="0.25">
      <c r="A4897">
        <v>1636683</v>
      </c>
      <c r="B4897">
        <v>1</v>
      </c>
      <c r="C4897" t="s">
        <v>80</v>
      </c>
      <c r="D4897" t="s">
        <v>82</v>
      </c>
      <c r="E4897" t="s">
        <v>178</v>
      </c>
      <c r="F4897" t="s">
        <v>13832</v>
      </c>
      <c r="G4897" t="s">
        <v>227</v>
      </c>
      <c r="H4897" t="s">
        <v>149</v>
      </c>
      <c r="I4897" t="s">
        <v>135</v>
      </c>
      <c r="J4897" t="s">
        <v>136</v>
      </c>
      <c r="K4897" t="s">
        <v>137</v>
      </c>
      <c r="L4897" t="s">
        <v>14129</v>
      </c>
      <c r="M4897" t="s">
        <v>14130</v>
      </c>
      <c r="N4897">
        <v>0.76111111099999995</v>
      </c>
      <c r="O4897">
        <v>0</v>
      </c>
      <c r="P4897">
        <v>210</v>
      </c>
      <c r="Q4897">
        <v>0</v>
      </c>
      <c r="R4897">
        <v>0</v>
      </c>
      <c r="S4897">
        <v>0</v>
      </c>
      <c r="T4897">
        <v>5</v>
      </c>
      <c r="U4897">
        <v>0</v>
      </c>
      <c r="V4897">
        <v>0</v>
      </c>
      <c r="W4897">
        <v>0</v>
      </c>
      <c r="X4897">
        <v>91.475955192457917</v>
      </c>
      <c r="Y4897">
        <v>0</v>
      </c>
      <c r="Z4897">
        <v>0</v>
      </c>
      <c r="AA4897">
        <v>0</v>
      </c>
      <c r="AB4897">
        <v>0.92286779684593057</v>
      </c>
      <c r="AC4897">
        <v>0</v>
      </c>
      <c r="AD4897">
        <v>0</v>
      </c>
      <c r="AE4897">
        <v>92.398822989303852</v>
      </c>
    </row>
    <row r="4898" spans="1:31" x14ac:dyDescent="0.25">
      <c r="A4898">
        <v>1636706</v>
      </c>
      <c r="B4898">
        <v>1</v>
      </c>
      <c r="C4898" t="s">
        <v>81</v>
      </c>
      <c r="D4898" t="s">
        <v>113</v>
      </c>
      <c r="E4898" t="s">
        <v>152</v>
      </c>
      <c r="F4898" t="s">
        <v>14131</v>
      </c>
      <c r="G4898" t="s">
        <v>154</v>
      </c>
      <c r="H4898" t="s">
        <v>149</v>
      </c>
      <c r="I4898" t="s">
        <v>135</v>
      </c>
      <c r="J4898" t="s">
        <v>136</v>
      </c>
      <c r="K4898" t="s">
        <v>137</v>
      </c>
      <c r="L4898" t="s">
        <v>14132</v>
      </c>
      <c r="M4898" t="s">
        <v>14133</v>
      </c>
      <c r="N4898">
        <v>1.726388888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0.19632497009802419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0.19632497009802419</v>
      </c>
    </row>
    <row r="4899" spans="1:31" x14ac:dyDescent="0.25">
      <c r="A4899">
        <v>1636314</v>
      </c>
      <c r="B4899">
        <v>1</v>
      </c>
      <c r="C4899" t="s">
        <v>80</v>
      </c>
      <c r="D4899" t="s">
        <v>85</v>
      </c>
      <c r="E4899" t="s">
        <v>178</v>
      </c>
      <c r="F4899" t="s">
        <v>14134</v>
      </c>
      <c r="G4899" t="s">
        <v>295</v>
      </c>
      <c r="H4899" t="s">
        <v>149</v>
      </c>
      <c r="I4899" t="s">
        <v>135</v>
      </c>
      <c r="J4899" t="s">
        <v>136</v>
      </c>
      <c r="K4899" t="s">
        <v>137</v>
      </c>
      <c r="L4899" t="s">
        <v>14135</v>
      </c>
      <c r="M4899" t="s">
        <v>14136</v>
      </c>
      <c r="N4899">
        <v>0.42972222199999999</v>
      </c>
      <c r="O4899">
        <v>0</v>
      </c>
      <c r="P4899">
        <v>76</v>
      </c>
      <c r="Q4899">
        <v>0</v>
      </c>
      <c r="R4899">
        <v>0</v>
      </c>
      <c r="S4899">
        <v>0</v>
      </c>
      <c r="T4899">
        <v>2</v>
      </c>
      <c r="U4899">
        <v>0</v>
      </c>
      <c r="V4899">
        <v>0</v>
      </c>
      <c r="W4899">
        <v>0</v>
      </c>
      <c r="X4899">
        <v>9.4921992938927193</v>
      </c>
      <c r="Y4899">
        <v>0</v>
      </c>
      <c r="Z4899">
        <v>0</v>
      </c>
      <c r="AA4899">
        <v>0</v>
      </c>
      <c r="AB4899">
        <v>0.33653508313728342</v>
      </c>
      <c r="AC4899">
        <v>0</v>
      </c>
      <c r="AD4899">
        <v>0</v>
      </c>
      <c r="AE4899">
        <v>9.8287343770300026</v>
      </c>
    </row>
    <row r="4900" spans="1:31" x14ac:dyDescent="0.25">
      <c r="A4900">
        <v>1636477</v>
      </c>
      <c r="B4900">
        <v>1</v>
      </c>
      <c r="C4900" t="s">
        <v>80</v>
      </c>
      <c r="D4900" t="s">
        <v>107</v>
      </c>
      <c r="E4900" t="s">
        <v>146</v>
      </c>
      <c r="F4900" t="s">
        <v>14137</v>
      </c>
      <c r="G4900" t="s">
        <v>288</v>
      </c>
      <c r="H4900" t="s">
        <v>149</v>
      </c>
      <c r="I4900" t="s">
        <v>135</v>
      </c>
      <c r="J4900" t="s">
        <v>136</v>
      </c>
      <c r="K4900" t="s">
        <v>137</v>
      </c>
      <c r="L4900" t="s">
        <v>14138</v>
      </c>
      <c r="M4900" t="s">
        <v>14139</v>
      </c>
      <c r="N4900">
        <v>0.90083333300000001</v>
      </c>
      <c r="O4900">
        <v>0</v>
      </c>
      <c r="P4900">
        <v>420</v>
      </c>
      <c r="Q4900">
        <v>0</v>
      </c>
      <c r="R4900">
        <v>0</v>
      </c>
      <c r="S4900">
        <v>0</v>
      </c>
      <c r="T4900">
        <v>24</v>
      </c>
      <c r="U4900">
        <v>0</v>
      </c>
      <c r="V4900">
        <v>0</v>
      </c>
      <c r="W4900">
        <v>0</v>
      </c>
      <c r="X4900">
        <v>75.311563535977953</v>
      </c>
      <c r="Y4900">
        <v>0</v>
      </c>
      <c r="Z4900">
        <v>0</v>
      </c>
      <c r="AA4900">
        <v>0</v>
      </c>
      <c r="AB4900">
        <v>7.1461001745082076</v>
      </c>
      <c r="AC4900">
        <v>0</v>
      </c>
      <c r="AD4900">
        <v>0</v>
      </c>
      <c r="AE4900">
        <v>82.457663710486159</v>
      </c>
    </row>
    <row r="4901" spans="1:31" x14ac:dyDescent="0.25">
      <c r="A4901">
        <v>1636371</v>
      </c>
      <c r="B4901">
        <v>1</v>
      </c>
      <c r="C4901" t="s">
        <v>80</v>
      </c>
      <c r="D4901" t="s">
        <v>100</v>
      </c>
      <c r="E4901" t="s">
        <v>140</v>
      </c>
      <c r="F4901" t="s">
        <v>7049</v>
      </c>
      <c r="G4901" t="s">
        <v>195</v>
      </c>
      <c r="H4901" t="s">
        <v>134</v>
      </c>
      <c r="I4901" t="s">
        <v>135</v>
      </c>
      <c r="J4901" t="s">
        <v>136</v>
      </c>
      <c r="K4901" t="s">
        <v>137</v>
      </c>
      <c r="L4901" t="s">
        <v>14140</v>
      </c>
      <c r="M4901" t="s">
        <v>14141</v>
      </c>
      <c r="N4901">
        <v>1.7733333330000001</v>
      </c>
      <c r="O4901">
        <v>3</v>
      </c>
      <c r="P4901">
        <v>1352</v>
      </c>
      <c r="Q4901">
        <v>17</v>
      </c>
      <c r="R4901">
        <v>167</v>
      </c>
      <c r="S4901">
        <v>30</v>
      </c>
      <c r="T4901">
        <v>128</v>
      </c>
      <c r="U4901">
        <v>2</v>
      </c>
      <c r="V4901">
        <v>0</v>
      </c>
      <c r="W4901">
        <v>0.55106912455046231</v>
      </c>
      <c r="X4901">
        <v>789.36064523243886</v>
      </c>
      <c r="Y4901">
        <v>40.865559718095042</v>
      </c>
      <c r="Z4901">
        <v>126.34289892794354</v>
      </c>
      <c r="AA4901">
        <v>265.96190551475166</v>
      </c>
      <c r="AB4901">
        <v>196.19430660341283</v>
      </c>
      <c r="AC4901">
        <v>197.59149738968017</v>
      </c>
      <c r="AD4901">
        <v>0</v>
      </c>
      <c r="AE4901">
        <v>1616.8678825108725</v>
      </c>
    </row>
    <row r="4902" spans="1:31" x14ac:dyDescent="0.25">
      <c r="A4902">
        <v>1636746</v>
      </c>
      <c r="B4902">
        <v>1</v>
      </c>
      <c r="C4902" t="s">
        <v>80</v>
      </c>
      <c r="D4902" t="s">
        <v>83</v>
      </c>
      <c r="E4902" t="s">
        <v>152</v>
      </c>
      <c r="F4902" t="s">
        <v>14142</v>
      </c>
      <c r="G4902" t="s">
        <v>154</v>
      </c>
      <c r="H4902" t="s">
        <v>149</v>
      </c>
      <c r="I4902" t="s">
        <v>135</v>
      </c>
      <c r="J4902" t="s">
        <v>136</v>
      </c>
      <c r="K4902" t="s">
        <v>137</v>
      </c>
      <c r="L4902" t="s">
        <v>14143</v>
      </c>
      <c r="M4902" t="s">
        <v>14144</v>
      </c>
      <c r="N4902">
        <v>2.207222222</v>
      </c>
      <c r="O4902">
        <v>0</v>
      </c>
      <c r="P4902">
        <v>1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1.2913701324635274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1.2913701324635274</v>
      </c>
    </row>
    <row r="4903" spans="1:31" x14ac:dyDescent="0.25">
      <c r="A4903">
        <v>1636391</v>
      </c>
      <c r="B4903">
        <v>1</v>
      </c>
      <c r="C4903" t="s">
        <v>81</v>
      </c>
      <c r="D4903" t="s">
        <v>120</v>
      </c>
      <c r="E4903" t="s">
        <v>140</v>
      </c>
      <c r="F4903" t="s">
        <v>836</v>
      </c>
      <c r="G4903" t="s">
        <v>161</v>
      </c>
      <c r="H4903" t="s">
        <v>134</v>
      </c>
      <c r="I4903" t="s">
        <v>135</v>
      </c>
      <c r="J4903" t="s">
        <v>136</v>
      </c>
      <c r="K4903" t="s">
        <v>137</v>
      </c>
      <c r="L4903" t="s">
        <v>14145</v>
      </c>
      <c r="M4903" t="s">
        <v>14146</v>
      </c>
      <c r="N4903">
        <v>0.38305555499999999</v>
      </c>
      <c r="O4903">
        <v>3</v>
      </c>
      <c r="P4903">
        <v>883</v>
      </c>
      <c r="Q4903">
        <v>268</v>
      </c>
      <c r="R4903">
        <v>89</v>
      </c>
      <c r="S4903">
        <v>23</v>
      </c>
      <c r="T4903">
        <v>112</v>
      </c>
      <c r="U4903">
        <v>5</v>
      </c>
      <c r="V4903">
        <v>1</v>
      </c>
      <c r="W4903">
        <v>0.35798658937600003</v>
      </c>
      <c r="X4903">
        <v>60.55900386087891</v>
      </c>
      <c r="Y4903">
        <v>431.49676552466525</v>
      </c>
      <c r="Z4903">
        <v>24.991595656475504</v>
      </c>
      <c r="AA4903">
        <v>119.46296470294619</v>
      </c>
      <c r="AB4903">
        <v>41.805209767458223</v>
      </c>
      <c r="AC4903">
        <v>158.618877291541</v>
      </c>
      <c r="AD4903">
        <v>0.38097811192638775</v>
      </c>
      <c r="AE4903">
        <v>837.67338150526757</v>
      </c>
    </row>
    <row r="4904" spans="1:31" x14ac:dyDescent="0.25">
      <c r="A4904">
        <v>1636583</v>
      </c>
      <c r="B4904">
        <v>1</v>
      </c>
      <c r="C4904" t="s">
        <v>80</v>
      </c>
      <c r="D4904" t="s">
        <v>90</v>
      </c>
      <c r="E4904" t="s">
        <v>152</v>
      </c>
      <c r="F4904" t="s">
        <v>14147</v>
      </c>
      <c r="G4904" t="s">
        <v>154</v>
      </c>
      <c r="H4904" t="s">
        <v>149</v>
      </c>
      <c r="I4904" t="s">
        <v>135</v>
      </c>
      <c r="J4904" t="s">
        <v>136</v>
      </c>
      <c r="K4904" t="s">
        <v>137</v>
      </c>
      <c r="L4904" t="s">
        <v>14148</v>
      </c>
      <c r="M4904" t="s">
        <v>14149</v>
      </c>
      <c r="N4904">
        <v>5.6227777769999996</v>
      </c>
      <c r="O4904">
        <v>0</v>
      </c>
      <c r="P4904">
        <v>3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7.8476223035965313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7.8476223035965313</v>
      </c>
    </row>
    <row r="4905" spans="1:31" x14ac:dyDescent="0.25">
      <c r="A4905">
        <v>1636606</v>
      </c>
      <c r="B4905">
        <v>1</v>
      </c>
      <c r="C4905" t="s">
        <v>81</v>
      </c>
      <c r="D4905" t="s">
        <v>122</v>
      </c>
      <c r="E4905" t="s">
        <v>131</v>
      </c>
      <c r="F4905" t="s">
        <v>8513</v>
      </c>
      <c r="G4905" t="s">
        <v>13666</v>
      </c>
      <c r="H4905" t="s">
        <v>134</v>
      </c>
      <c r="I4905" t="s">
        <v>135</v>
      </c>
      <c r="J4905" t="s">
        <v>136</v>
      </c>
      <c r="K4905" t="s">
        <v>137</v>
      </c>
      <c r="L4905" t="s">
        <v>14150</v>
      </c>
      <c r="M4905" t="s">
        <v>14151</v>
      </c>
      <c r="N4905">
        <v>2.1355555549999998</v>
      </c>
      <c r="O4905">
        <v>0</v>
      </c>
      <c r="P4905">
        <v>508</v>
      </c>
      <c r="Q4905">
        <v>0</v>
      </c>
      <c r="R4905">
        <v>0</v>
      </c>
      <c r="S4905">
        <v>1</v>
      </c>
      <c r="T4905">
        <v>34</v>
      </c>
      <c r="U4905">
        <v>0</v>
      </c>
      <c r="V4905">
        <v>0</v>
      </c>
      <c r="W4905">
        <v>0</v>
      </c>
      <c r="X4905">
        <v>286.2561512988085</v>
      </c>
      <c r="Y4905">
        <v>0</v>
      </c>
      <c r="Z4905">
        <v>0</v>
      </c>
      <c r="AA4905">
        <v>7.2799849822064671</v>
      </c>
      <c r="AB4905">
        <v>120.09852641052119</v>
      </c>
      <c r="AC4905">
        <v>0</v>
      </c>
      <c r="AD4905">
        <v>0</v>
      </c>
      <c r="AE4905">
        <v>413.63466269153616</v>
      </c>
    </row>
    <row r="4906" spans="1:31" x14ac:dyDescent="0.25">
      <c r="A4906">
        <v>1636752</v>
      </c>
      <c r="B4906">
        <v>1</v>
      </c>
      <c r="C4906" t="s">
        <v>81</v>
      </c>
      <c r="D4906" t="s">
        <v>123</v>
      </c>
      <c r="E4906" t="s">
        <v>131</v>
      </c>
      <c r="F4906" t="s">
        <v>3890</v>
      </c>
      <c r="G4906" t="s">
        <v>161</v>
      </c>
      <c r="H4906" t="s">
        <v>134</v>
      </c>
      <c r="I4906" t="s">
        <v>135</v>
      </c>
      <c r="J4906" t="s">
        <v>136</v>
      </c>
      <c r="K4906" t="s">
        <v>137</v>
      </c>
      <c r="L4906" t="s">
        <v>14152</v>
      </c>
      <c r="M4906" t="s">
        <v>14153</v>
      </c>
      <c r="N4906">
        <v>2.0647222219999999</v>
      </c>
      <c r="O4906">
        <v>7</v>
      </c>
      <c r="P4906">
        <v>7</v>
      </c>
      <c r="Q4906">
        <v>209</v>
      </c>
      <c r="R4906">
        <v>147</v>
      </c>
      <c r="S4906">
        <v>40</v>
      </c>
      <c r="T4906">
        <v>18</v>
      </c>
      <c r="U4906">
        <v>0</v>
      </c>
      <c r="V4906">
        <v>0</v>
      </c>
      <c r="W4906">
        <v>4.5128476647078006</v>
      </c>
      <c r="X4906">
        <v>11.847823388459917</v>
      </c>
      <c r="Y4906">
        <v>118.59845326305563</v>
      </c>
      <c r="Z4906">
        <v>139.63924855639308</v>
      </c>
      <c r="AA4906">
        <v>507.30714409278966</v>
      </c>
      <c r="AB4906">
        <v>11.91488068258222</v>
      </c>
      <c r="AC4906">
        <v>0</v>
      </c>
      <c r="AD4906">
        <v>0</v>
      </c>
      <c r="AE4906">
        <v>793.82039764798833</v>
      </c>
    </row>
    <row r="4907" spans="1:31" x14ac:dyDescent="0.25">
      <c r="A4907">
        <v>1636454</v>
      </c>
      <c r="B4907">
        <v>1</v>
      </c>
      <c r="C4907" t="s">
        <v>81</v>
      </c>
      <c r="D4907" t="s">
        <v>114</v>
      </c>
      <c r="E4907" t="s">
        <v>146</v>
      </c>
      <c r="F4907" t="s">
        <v>14154</v>
      </c>
      <c r="G4907" t="s">
        <v>1115</v>
      </c>
      <c r="H4907" t="s">
        <v>149</v>
      </c>
      <c r="I4907" t="s">
        <v>135</v>
      </c>
      <c r="J4907" t="s">
        <v>136</v>
      </c>
      <c r="K4907" t="s">
        <v>137</v>
      </c>
      <c r="L4907" t="s">
        <v>14155</v>
      </c>
      <c r="M4907" t="s">
        <v>14156</v>
      </c>
      <c r="N4907">
        <v>1.3927777770000001</v>
      </c>
      <c r="O4907">
        <v>0</v>
      </c>
      <c r="P4907">
        <v>162</v>
      </c>
      <c r="Q4907">
        <v>0</v>
      </c>
      <c r="R4907">
        <v>1</v>
      </c>
      <c r="S4907">
        <v>0</v>
      </c>
      <c r="T4907">
        <v>11</v>
      </c>
      <c r="U4907">
        <v>0</v>
      </c>
      <c r="V4907">
        <v>0</v>
      </c>
      <c r="W4907">
        <v>0</v>
      </c>
      <c r="X4907">
        <v>12.499908162539443</v>
      </c>
      <c r="Y4907">
        <v>0</v>
      </c>
      <c r="Z4907">
        <v>5.0604652133333329E-4</v>
      </c>
      <c r="AA4907">
        <v>0</v>
      </c>
      <c r="AB4907">
        <v>2.7633907189105904</v>
      </c>
      <c r="AC4907">
        <v>0</v>
      </c>
      <c r="AD4907">
        <v>0</v>
      </c>
      <c r="AE4907">
        <v>15.263804927971368</v>
      </c>
    </row>
    <row r="4908" spans="1:31" x14ac:dyDescent="0.25">
      <c r="A4908">
        <v>1636786</v>
      </c>
      <c r="B4908">
        <v>1</v>
      </c>
      <c r="C4908" t="s">
        <v>80</v>
      </c>
      <c r="D4908" t="s">
        <v>85</v>
      </c>
      <c r="E4908" t="s">
        <v>362</v>
      </c>
      <c r="F4908" t="s">
        <v>14157</v>
      </c>
      <c r="G4908" t="s">
        <v>900</v>
      </c>
      <c r="H4908" t="s">
        <v>149</v>
      </c>
      <c r="I4908" t="s">
        <v>135</v>
      </c>
      <c r="J4908" t="s">
        <v>136</v>
      </c>
      <c r="K4908" t="s">
        <v>137</v>
      </c>
      <c r="L4908" t="s">
        <v>14158</v>
      </c>
      <c r="M4908" t="s">
        <v>14159</v>
      </c>
      <c r="N4908">
        <v>4.1475</v>
      </c>
      <c r="O4908">
        <v>0</v>
      </c>
      <c r="P4908">
        <v>14</v>
      </c>
      <c r="Q4908">
        <v>0</v>
      </c>
      <c r="R4908">
        <v>0</v>
      </c>
      <c r="S4908">
        <v>0</v>
      </c>
      <c r="T4908">
        <v>1</v>
      </c>
      <c r="U4908">
        <v>0</v>
      </c>
      <c r="V4908">
        <v>0</v>
      </c>
      <c r="W4908">
        <v>0</v>
      </c>
      <c r="X4908">
        <v>17.95346410604677</v>
      </c>
      <c r="Y4908">
        <v>0</v>
      </c>
      <c r="Z4908">
        <v>0</v>
      </c>
      <c r="AA4908">
        <v>0</v>
      </c>
      <c r="AB4908">
        <v>0.66899963404072749</v>
      </c>
      <c r="AC4908">
        <v>0</v>
      </c>
      <c r="AD4908">
        <v>0</v>
      </c>
      <c r="AE4908">
        <v>18.622463740087497</v>
      </c>
    </row>
    <row r="4909" spans="1:31" x14ac:dyDescent="0.25">
      <c r="A4909">
        <v>1636537</v>
      </c>
      <c r="B4909">
        <v>1</v>
      </c>
      <c r="C4909" t="s">
        <v>80</v>
      </c>
      <c r="D4909" t="s">
        <v>97</v>
      </c>
      <c r="E4909" t="s">
        <v>152</v>
      </c>
      <c r="F4909" t="s">
        <v>14160</v>
      </c>
      <c r="G4909" t="s">
        <v>168</v>
      </c>
      <c r="H4909" t="s">
        <v>149</v>
      </c>
      <c r="I4909" t="s">
        <v>135</v>
      </c>
      <c r="J4909" t="s">
        <v>136</v>
      </c>
      <c r="K4909" t="s">
        <v>137</v>
      </c>
      <c r="L4909" t="s">
        <v>14161</v>
      </c>
      <c r="M4909" t="s">
        <v>14162</v>
      </c>
      <c r="N4909">
        <v>2.0313888879999999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0.19807954963307278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0.19807954963307278</v>
      </c>
    </row>
    <row r="4910" spans="1:31" x14ac:dyDescent="0.25">
      <c r="A4910">
        <v>1636600</v>
      </c>
      <c r="B4910">
        <v>1</v>
      </c>
      <c r="C4910" t="s">
        <v>80</v>
      </c>
      <c r="D4910" t="s">
        <v>107</v>
      </c>
      <c r="E4910" t="s">
        <v>140</v>
      </c>
      <c r="F4910" t="s">
        <v>14163</v>
      </c>
      <c r="G4910" t="s">
        <v>1992</v>
      </c>
      <c r="H4910" t="s">
        <v>134</v>
      </c>
      <c r="I4910" t="s">
        <v>135</v>
      </c>
      <c r="J4910" t="s">
        <v>136</v>
      </c>
      <c r="K4910" t="s">
        <v>137</v>
      </c>
      <c r="L4910" t="s">
        <v>14164</v>
      </c>
      <c r="M4910" t="s">
        <v>14165</v>
      </c>
      <c r="N4910">
        <v>0.71</v>
      </c>
      <c r="O4910">
        <v>1</v>
      </c>
      <c r="P4910">
        <v>3087</v>
      </c>
      <c r="Q4910">
        <v>0</v>
      </c>
      <c r="R4910">
        <v>6</v>
      </c>
      <c r="S4910">
        <v>3</v>
      </c>
      <c r="T4910">
        <v>214</v>
      </c>
      <c r="U4910">
        <v>0</v>
      </c>
      <c r="V4910">
        <v>1</v>
      </c>
      <c r="W4910">
        <v>0</v>
      </c>
      <c r="X4910">
        <v>388.86821066232568</v>
      </c>
      <c r="Y4910">
        <v>0</v>
      </c>
      <c r="Z4910">
        <v>0.54503840899397338</v>
      </c>
      <c r="AA4910">
        <v>27.77640146084628</v>
      </c>
      <c r="AB4910">
        <v>110.29315523945104</v>
      </c>
      <c r="AC4910">
        <v>0</v>
      </c>
      <c r="AD4910">
        <v>0</v>
      </c>
      <c r="AE4910">
        <v>527.482805771617</v>
      </c>
    </row>
    <row r="4911" spans="1:31" x14ac:dyDescent="0.25">
      <c r="A4911">
        <v>1636245</v>
      </c>
      <c r="B4911">
        <v>1</v>
      </c>
      <c r="C4911" t="s">
        <v>80</v>
      </c>
      <c r="D4911" t="s">
        <v>100</v>
      </c>
      <c r="E4911" t="s">
        <v>152</v>
      </c>
      <c r="F4911" t="s">
        <v>14166</v>
      </c>
      <c r="G4911" t="s">
        <v>507</v>
      </c>
      <c r="H4911" t="s">
        <v>149</v>
      </c>
      <c r="I4911" t="s">
        <v>135</v>
      </c>
      <c r="J4911" t="s">
        <v>136</v>
      </c>
      <c r="K4911" t="s">
        <v>137</v>
      </c>
      <c r="L4911" t="s">
        <v>14167</v>
      </c>
      <c r="M4911" t="s">
        <v>14168</v>
      </c>
      <c r="N4911">
        <v>1.114166666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1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6.6117151059499999E-4</v>
      </c>
      <c r="AC4911">
        <v>0</v>
      </c>
      <c r="AD4911">
        <v>0</v>
      </c>
      <c r="AE4911">
        <v>6.6117151059499999E-4</v>
      </c>
    </row>
    <row r="4912" spans="1:31" x14ac:dyDescent="0.25">
      <c r="A4912">
        <v>1636792</v>
      </c>
      <c r="B4912">
        <v>1</v>
      </c>
      <c r="C4912" t="s">
        <v>81</v>
      </c>
      <c r="D4912" t="s">
        <v>122</v>
      </c>
      <c r="E4912" t="s">
        <v>178</v>
      </c>
      <c r="F4912" t="s">
        <v>14169</v>
      </c>
      <c r="G4912" t="s">
        <v>227</v>
      </c>
      <c r="H4912" t="s">
        <v>149</v>
      </c>
      <c r="I4912" t="s">
        <v>135</v>
      </c>
      <c r="J4912" t="s">
        <v>136</v>
      </c>
      <c r="K4912" t="s">
        <v>137</v>
      </c>
      <c r="L4912" t="s">
        <v>14170</v>
      </c>
      <c r="M4912" t="s">
        <v>14171</v>
      </c>
      <c r="N4912">
        <v>1.4836111110000001</v>
      </c>
      <c r="O4912">
        <v>0</v>
      </c>
      <c r="P4912">
        <v>181</v>
      </c>
      <c r="Q4912">
        <v>0</v>
      </c>
      <c r="R4912">
        <v>0</v>
      </c>
      <c r="S4912">
        <v>0</v>
      </c>
      <c r="T4912">
        <v>16</v>
      </c>
      <c r="U4912">
        <v>0</v>
      </c>
      <c r="V4912">
        <v>1</v>
      </c>
      <c r="W4912">
        <v>0</v>
      </c>
      <c r="X4912">
        <v>61.484521348363018</v>
      </c>
      <c r="Y4912">
        <v>0</v>
      </c>
      <c r="Z4912">
        <v>0</v>
      </c>
      <c r="AA4912">
        <v>0</v>
      </c>
      <c r="AB4912">
        <v>4.0348462065957751</v>
      </c>
      <c r="AC4912">
        <v>0</v>
      </c>
      <c r="AD4912">
        <v>2.1559946942952242</v>
      </c>
      <c r="AE4912">
        <v>67.675362249254022</v>
      </c>
    </row>
    <row r="4913" spans="1:31" x14ac:dyDescent="0.25">
      <c r="A4913">
        <v>1636543</v>
      </c>
      <c r="B4913">
        <v>1</v>
      </c>
      <c r="C4913" t="s">
        <v>81</v>
      </c>
      <c r="D4913" t="s">
        <v>113</v>
      </c>
      <c r="E4913" t="s">
        <v>178</v>
      </c>
      <c r="F4913" t="s">
        <v>14172</v>
      </c>
      <c r="G4913" t="s">
        <v>675</v>
      </c>
      <c r="H4913" t="s">
        <v>149</v>
      </c>
      <c r="I4913" t="s">
        <v>135</v>
      </c>
      <c r="J4913" t="s">
        <v>136</v>
      </c>
      <c r="K4913" t="s">
        <v>137</v>
      </c>
      <c r="L4913" t="s">
        <v>14173</v>
      </c>
      <c r="M4913" t="s">
        <v>14174</v>
      </c>
      <c r="N4913">
        <v>1.600833333</v>
      </c>
      <c r="O4913">
        <v>0</v>
      </c>
      <c r="P4913">
        <v>21</v>
      </c>
      <c r="Q4913">
        <v>0</v>
      </c>
      <c r="R4913">
        <v>7</v>
      </c>
      <c r="S4913">
        <v>0</v>
      </c>
      <c r="T4913">
        <v>3</v>
      </c>
      <c r="U4913">
        <v>0</v>
      </c>
      <c r="V4913">
        <v>0</v>
      </c>
      <c r="W4913">
        <v>0</v>
      </c>
      <c r="X4913">
        <v>5.2554354338441716</v>
      </c>
      <c r="Y4913">
        <v>0</v>
      </c>
      <c r="Z4913">
        <v>1.7288965361042916</v>
      </c>
      <c r="AA4913">
        <v>0</v>
      </c>
      <c r="AB4913">
        <v>2.5830232754263927</v>
      </c>
      <c r="AC4913">
        <v>0</v>
      </c>
      <c r="AD4913">
        <v>0</v>
      </c>
      <c r="AE4913">
        <v>9.5673552453748556</v>
      </c>
    </row>
    <row r="4914" spans="1:31" x14ac:dyDescent="0.25">
      <c r="A4914">
        <v>1636397</v>
      </c>
      <c r="B4914">
        <v>1</v>
      </c>
      <c r="C4914" t="s">
        <v>80</v>
      </c>
      <c r="D4914" t="s">
        <v>91</v>
      </c>
      <c r="E4914" t="s">
        <v>146</v>
      </c>
      <c r="F4914" t="s">
        <v>14175</v>
      </c>
      <c r="G4914" t="s">
        <v>260</v>
      </c>
      <c r="H4914" t="s">
        <v>149</v>
      </c>
      <c r="I4914" t="s">
        <v>135</v>
      </c>
      <c r="J4914" t="s">
        <v>136</v>
      </c>
      <c r="K4914" t="s">
        <v>137</v>
      </c>
      <c r="L4914" t="s">
        <v>14176</v>
      </c>
      <c r="M4914" t="s">
        <v>14177</v>
      </c>
      <c r="N4914">
        <v>0.62222222199999999</v>
      </c>
      <c r="O4914">
        <v>0</v>
      </c>
      <c r="P4914">
        <v>743</v>
      </c>
      <c r="Q4914">
        <v>0</v>
      </c>
      <c r="R4914">
        <v>0</v>
      </c>
      <c r="S4914">
        <v>0</v>
      </c>
      <c r="T4914">
        <v>27</v>
      </c>
      <c r="U4914">
        <v>0</v>
      </c>
      <c r="V4914">
        <v>0</v>
      </c>
      <c r="W4914">
        <v>0</v>
      </c>
      <c r="X4914">
        <v>147.36972238310392</v>
      </c>
      <c r="Y4914">
        <v>0</v>
      </c>
      <c r="Z4914">
        <v>0</v>
      </c>
      <c r="AA4914">
        <v>0</v>
      </c>
      <c r="AB4914">
        <v>21.290491660220624</v>
      </c>
      <c r="AC4914">
        <v>0</v>
      </c>
      <c r="AD4914">
        <v>0</v>
      </c>
      <c r="AE4914">
        <v>168.66021404332454</v>
      </c>
    </row>
    <row r="4915" spans="1:31" x14ac:dyDescent="0.25">
      <c r="A4915">
        <v>1636829</v>
      </c>
      <c r="B4915">
        <v>1</v>
      </c>
      <c r="C4915" t="s">
        <v>80</v>
      </c>
      <c r="D4915" t="s">
        <v>101</v>
      </c>
      <c r="E4915" t="s">
        <v>178</v>
      </c>
      <c r="F4915" t="s">
        <v>13707</v>
      </c>
      <c r="G4915" t="s">
        <v>227</v>
      </c>
      <c r="H4915" t="s">
        <v>149</v>
      </c>
      <c r="I4915" t="s">
        <v>135</v>
      </c>
      <c r="J4915" t="s">
        <v>136</v>
      </c>
      <c r="K4915" t="s">
        <v>137</v>
      </c>
      <c r="L4915" t="s">
        <v>14178</v>
      </c>
      <c r="M4915" t="s">
        <v>14179</v>
      </c>
      <c r="N4915">
        <v>2.1391666659999999</v>
      </c>
      <c r="O4915">
        <v>0</v>
      </c>
      <c r="P4915">
        <v>188</v>
      </c>
      <c r="Q4915">
        <v>0</v>
      </c>
      <c r="R4915">
        <v>0</v>
      </c>
      <c r="S4915">
        <v>0</v>
      </c>
      <c r="T4915">
        <v>11</v>
      </c>
      <c r="U4915">
        <v>0</v>
      </c>
      <c r="V4915">
        <v>0</v>
      </c>
      <c r="W4915">
        <v>0</v>
      </c>
      <c r="X4915">
        <v>141.97519566006588</v>
      </c>
      <c r="Y4915">
        <v>0</v>
      </c>
      <c r="Z4915">
        <v>0</v>
      </c>
      <c r="AA4915">
        <v>0</v>
      </c>
      <c r="AB4915">
        <v>14.62784946295999</v>
      </c>
      <c r="AC4915">
        <v>0</v>
      </c>
      <c r="AD4915">
        <v>0</v>
      </c>
      <c r="AE4915">
        <v>156.60304512302588</v>
      </c>
    </row>
    <row r="4916" spans="1:31" x14ac:dyDescent="0.25">
      <c r="A4916">
        <v>1636331</v>
      </c>
      <c r="B4916">
        <v>1</v>
      </c>
      <c r="C4916" t="s">
        <v>80</v>
      </c>
      <c r="D4916" t="s">
        <v>109</v>
      </c>
      <c r="E4916" t="s">
        <v>152</v>
      </c>
      <c r="F4916" t="s">
        <v>14180</v>
      </c>
      <c r="G4916" t="s">
        <v>3010</v>
      </c>
      <c r="H4916" t="s">
        <v>149</v>
      </c>
      <c r="I4916" t="s">
        <v>135</v>
      </c>
      <c r="J4916" t="s">
        <v>136</v>
      </c>
      <c r="K4916" t="s">
        <v>137</v>
      </c>
      <c r="L4916" t="s">
        <v>14181</v>
      </c>
      <c r="M4916" t="s">
        <v>14182</v>
      </c>
      <c r="N4916">
        <v>1.655</v>
      </c>
      <c r="O4916">
        <v>0</v>
      </c>
      <c r="P4916">
        <v>4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1.6888665246190666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1.6888665246190666</v>
      </c>
    </row>
    <row r="4917" spans="1:31" x14ac:dyDescent="0.25">
      <c r="A4917">
        <v>1636709</v>
      </c>
      <c r="B4917">
        <v>1</v>
      </c>
      <c r="C4917" t="s">
        <v>81</v>
      </c>
      <c r="D4917" t="s">
        <v>123</v>
      </c>
      <c r="E4917" t="s">
        <v>178</v>
      </c>
      <c r="F4917" t="s">
        <v>14183</v>
      </c>
      <c r="G4917" t="s">
        <v>187</v>
      </c>
      <c r="H4917" t="s">
        <v>149</v>
      </c>
      <c r="I4917" t="s">
        <v>135</v>
      </c>
      <c r="J4917" t="s">
        <v>136</v>
      </c>
      <c r="K4917" t="s">
        <v>137</v>
      </c>
      <c r="L4917" t="s">
        <v>14184</v>
      </c>
      <c r="M4917" t="s">
        <v>14185</v>
      </c>
      <c r="N4917">
        <v>2.2288888880000002</v>
      </c>
      <c r="O4917">
        <v>0</v>
      </c>
      <c r="P4917">
        <v>53</v>
      </c>
      <c r="Q4917">
        <v>0</v>
      </c>
      <c r="R4917">
        <v>0</v>
      </c>
      <c r="S4917">
        <v>0</v>
      </c>
      <c r="T4917">
        <v>11</v>
      </c>
      <c r="U4917">
        <v>0</v>
      </c>
      <c r="V4917">
        <v>0</v>
      </c>
      <c r="W4917">
        <v>0</v>
      </c>
      <c r="X4917">
        <v>30.335341569934606</v>
      </c>
      <c r="Y4917">
        <v>0</v>
      </c>
      <c r="Z4917">
        <v>0</v>
      </c>
      <c r="AA4917">
        <v>0</v>
      </c>
      <c r="AB4917">
        <v>16.491799096342273</v>
      </c>
      <c r="AC4917">
        <v>0</v>
      </c>
      <c r="AD4917">
        <v>0</v>
      </c>
      <c r="AE4917">
        <v>46.827140666276875</v>
      </c>
    </row>
    <row r="4918" spans="1:31" x14ac:dyDescent="0.25">
      <c r="A4918">
        <v>1636686</v>
      </c>
      <c r="B4918">
        <v>1</v>
      </c>
      <c r="C4918" t="s">
        <v>80</v>
      </c>
      <c r="D4918" t="s">
        <v>82</v>
      </c>
      <c r="E4918" t="s">
        <v>178</v>
      </c>
      <c r="F4918" t="s">
        <v>14186</v>
      </c>
      <c r="G4918" t="s">
        <v>231</v>
      </c>
      <c r="H4918" t="s">
        <v>149</v>
      </c>
      <c r="I4918" t="s">
        <v>135</v>
      </c>
      <c r="J4918" t="s">
        <v>136</v>
      </c>
      <c r="K4918" t="s">
        <v>137</v>
      </c>
      <c r="L4918" t="s">
        <v>14187</v>
      </c>
      <c r="M4918" t="s">
        <v>14188</v>
      </c>
      <c r="N4918">
        <v>0.88749999999999996</v>
      </c>
      <c r="O4918">
        <v>0</v>
      </c>
      <c r="P4918">
        <v>41</v>
      </c>
      <c r="Q4918">
        <v>0</v>
      </c>
      <c r="R4918">
        <v>0</v>
      </c>
      <c r="S4918">
        <v>0</v>
      </c>
      <c r="T4918">
        <v>37</v>
      </c>
      <c r="U4918">
        <v>0</v>
      </c>
      <c r="V4918">
        <v>1</v>
      </c>
      <c r="W4918">
        <v>0</v>
      </c>
      <c r="X4918">
        <v>17.813520972836123</v>
      </c>
      <c r="Y4918">
        <v>0</v>
      </c>
      <c r="Z4918">
        <v>0</v>
      </c>
      <c r="AA4918">
        <v>0</v>
      </c>
      <c r="AB4918">
        <v>14.776939382369713</v>
      </c>
      <c r="AC4918">
        <v>0</v>
      </c>
      <c r="AD4918">
        <v>39.167698038052499</v>
      </c>
      <c r="AE4918">
        <v>71.758158393258327</v>
      </c>
    </row>
    <row r="4919" spans="1:31" x14ac:dyDescent="0.25">
      <c r="A4919">
        <v>1636311</v>
      </c>
      <c r="B4919">
        <v>1</v>
      </c>
      <c r="C4919" t="s">
        <v>80</v>
      </c>
      <c r="D4919" t="s">
        <v>84</v>
      </c>
      <c r="E4919" t="s">
        <v>146</v>
      </c>
      <c r="F4919" t="s">
        <v>14189</v>
      </c>
      <c r="G4919" t="s">
        <v>142</v>
      </c>
      <c r="H4919" t="s">
        <v>149</v>
      </c>
      <c r="I4919" t="s">
        <v>135</v>
      </c>
      <c r="J4919" t="s">
        <v>136</v>
      </c>
      <c r="K4919" t="s">
        <v>143</v>
      </c>
      <c r="L4919" t="s">
        <v>14190</v>
      </c>
      <c r="M4919" t="s">
        <v>14191</v>
      </c>
      <c r="N4919">
        <v>0.46184444400000002</v>
      </c>
      <c r="O4919">
        <v>0</v>
      </c>
      <c r="P4919">
        <v>71</v>
      </c>
      <c r="Q4919">
        <v>0</v>
      </c>
      <c r="R4919">
        <v>0</v>
      </c>
      <c r="S4919">
        <v>0</v>
      </c>
      <c r="T4919">
        <v>3</v>
      </c>
      <c r="U4919">
        <v>0</v>
      </c>
      <c r="V4919">
        <v>0</v>
      </c>
      <c r="W4919">
        <v>0</v>
      </c>
      <c r="X4919">
        <v>11.908815159057461</v>
      </c>
      <c r="Y4919">
        <v>0</v>
      </c>
      <c r="Z4919">
        <v>0</v>
      </c>
      <c r="AA4919">
        <v>0</v>
      </c>
      <c r="AB4919">
        <v>3.0781140951731523</v>
      </c>
      <c r="AC4919">
        <v>0</v>
      </c>
      <c r="AD4919">
        <v>0</v>
      </c>
      <c r="AE4919">
        <v>14.986929254230613</v>
      </c>
    </row>
    <row r="4920" spans="1:31" x14ac:dyDescent="0.25">
      <c r="A4920">
        <v>1636623</v>
      </c>
      <c r="B4920">
        <v>1</v>
      </c>
      <c r="C4920" t="s">
        <v>80</v>
      </c>
      <c r="D4920" t="s">
        <v>100</v>
      </c>
      <c r="E4920" t="s">
        <v>178</v>
      </c>
      <c r="F4920" t="s">
        <v>14192</v>
      </c>
      <c r="G4920" t="s">
        <v>227</v>
      </c>
      <c r="H4920" t="s">
        <v>149</v>
      </c>
      <c r="I4920" t="s">
        <v>135</v>
      </c>
      <c r="J4920" t="s">
        <v>136</v>
      </c>
      <c r="K4920" t="s">
        <v>137</v>
      </c>
      <c r="L4920" t="s">
        <v>14193</v>
      </c>
      <c r="M4920" t="s">
        <v>14194</v>
      </c>
      <c r="N4920">
        <v>2.823611111</v>
      </c>
      <c r="O4920">
        <v>0</v>
      </c>
      <c r="P4920">
        <v>118</v>
      </c>
      <c r="Q4920">
        <v>0</v>
      </c>
      <c r="R4920">
        <v>0</v>
      </c>
      <c r="S4920">
        <v>0</v>
      </c>
      <c r="T4920">
        <v>3</v>
      </c>
      <c r="U4920">
        <v>0</v>
      </c>
      <c r="V4920">
        <v>0</v>
      </c>
      <c r="W4920">
        <v>0</v>
      </c>
      <c r="X4920">
        <v>98.397584140973748</v>
      </c>
      <c r="Y4920">
        <v>0</v>
      </c>
      <c r="Z4920">
        <v>0</v>
      </c>
      <c r="AA4920">
        <v>0</v>
      </c>
      <c r="AB4920">
        <v>4.4752463487806189</v>
      </c>
      <c r="AC4920">
        <v>0</v>
      </c>
      <c r="AD4920">
        <v>0</v>
      </c>
      <c r="AE4920">
        <v>102.87283048975436</v>
      </c>
    </row>
    <row r="4921" spans="1:31" x14ac:dyDescent="0.25">
      <c r="A4921">
        <v>1636809</v>
      </c>
      <c r="B4921">
        <v>1</v>
      </c>
      <c r="C4921" t="s">
        <v>80</v>
      </c>
      <c r="D4921" t="s">
        <v>97</v>
      </c>
      <c r="E4921" t="s">
        <v>178</v>
      </c>
      <c r="F4921" t="s">
        <v>14195</v>
      </c>
      <c r="G4921" t="s">
        <v>227</v>
      </c>
      <c r="H4921" t="s">
        <v>149</v>
      </c>
      <c r="I4921" t="s">
        <v>135</v>
      </c>
      <c r="J4921" t="s">
        <v>136</v>
      </c>
      <c r="K4921" t="s">
        <v>137</v>
      </c>
      <c r="L4921" t="s">
        <v>14196</v>
      </c>
      <c r="M4921" t="s">
        <v>14197</v>
      </c>
      <c r="N4921">
        <v>1.365277777</v>
      </c>
      <c r="O4921">
        <v>0</v>
      </c>
      <c r="P4921">
        <v>47</v>
      </c>
      <c r="Q4921">
        <v>0</v>
      </c>
      <c r="R4921">
        <v>3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37.692721631773395</v>
      </c>
      <c r="Y4921">
        <v>0</v>
      </c>
      <c r="Z4921">
        <v>0.22202598876491947</v>
      </c>
      <c r="AA4921">
        <v>0</v>
      </c>
      <c r="AB4921">
        <v>0</v>
      </c>
      <c r="AC4921">
        <v>0</v>
      </c>
      <c r="AD4921">
        <v>0</v>
      </c>
      <c r="AE4921">
        <v>37.914747620538314</v>
      </c>
    </row>
    <row r="4922" spans="1:31" x14ac:dyDescent="0.25">
      <c r="A4922">
        <v>1636231</v>
      </c>
      <c r="B4922">
        <v>1</v>
      </c>
      <c r="C4922" t="s">
        <v>80</v>
      </c>
      <c r="D4922" t="s">
        <v>97</v>
      </c>
      <c r="E4922" t="s">
        <v>146</v>
      </c>
      <c r="F4922" t="s">
        <v>12951</v>
      </c>
      <c r="G4922" t="s">
        <v>260</v>
      </c>
      <c r="H4922" t="s">
        <v>149</v>
      </c>
      <c r="I4922" t="s">
        <v>135</v>
      </c>
      <c r="J4922" t="s">
        <v>136</v>
      </c>
      <c r="K4922" t="s">
        <v>137</v>
      </c>
      <c r="L4922" t="s">
        <v>14198</v>
      </c>
      <c r="M4922" t="s">
        <v>14199</v>
      </c>
      <c r="N4922">
        <v>1.142222222</v>
      </c>
      <c r="O4922">
        <v>0</v>
      </c>
      <c r="P4922">
        <v>201</v>
      </c>
      <c r="Q4922">
        <v>0</v>
      </c>
      <c r="R4922">
        <v>15</v>
      </c>
      <c r="S4922">
        <v>0</v>
      </c>
      <c r="T4922">
        <v>25</v>
      </c>
      <c r="U4922">
        <v>0</v>
      </c>
      <c r="V4922">
        <v>0</v>
      </c>
      <c r="W4922">
        <v>0</v>
      </c>
      <c r="X4922">
        <v>117.62415529802685</v>
      </c>
      <c r="Y4922">
        <v>0</v>
      </c>
      <c r="Z4922">
        <v>3.3397664057829153</v>
      </c>
      <c r="AA4922">
        <v>0</v>
      </c>
      <c r="AB4922">
        <v>19.068480095961657</v>
      </c>
      <c r="AC4922">
        <v>0</v>
      </c>
      <c r="AD4922">
        <v>0</v>
      </c>
      <c r="AE4922">
        <v>140.03240179977141</v>
      </c>
    </row>
    <row r="4923" spans="1:31" x14ac:dyDescent="0.25">
      <c r="A4923">
        <v>1636268</v>
      </c>
      <c r="B4923">
        <v>1</v>
      </c>
      <c r="C4923" t="s">
        <v>81</v>
      </c>
      <c r="D4923" t="s">
        <v>112</v>
      </c>
      <c r="E4923" t="s">
        <v>362</v>
      </c>
      <c r="F4923" t="s">
        <v>14200</v>
      </c>
      <c r="G4923" t="s">
        <v>900</v>
      </c>
      <c r="H4923" t="s">
        <v>149</v>
      </c>
      <c r="I4923" t="s">
        <v>135</v>
      </c>
      <c r="J4923" t="s">
        <v>136</v>
      </c>
      <c r="K4923" t="s">
        <v>137</v>
      </c>
      <c r="L4923" t="s">
        <v>14201</v>
      </c>
      <c r="M4923" t="s">
        <v>14202</v>
      </c>
      <c r="N4923">
        <v>0.74750000000000005</v>
      </c>
      <c r="O4923">
        <v>0</v>
      </c>
      <c r="P4923">
        <v>126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18.572205370472666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18.572205370472666</v>
      </c>
    </row>
    <row r="4924" spans="1:31" x14ac:dyDescent="0.25">
      <c r="A4924">
        <v>1636417</v>
      </c>
      <c r="B4924">
        <v>1</v>
      </c>
      <c r="C4924" t="s">
        <v>80</v>
      </c>
      <c r="D4924" t="s">
        <v>110</v>
      </c>
      <c r="E4924" t="s">
        <v>178</v>
      </c>
      <c r="F4924" t="s">
        <v>14203</v>
      </c>
      <c r="G4924" t="s">
        <v>227</v>
      </c>
      <c r="H4924" t="s">
        <v>149</v>
      </c>
      <c r="I4924" t="s">
        <v>135</v>
      </c>
      <c r="J4924" t="s">
        <v>136</v>
      </c>
      <c r="K4924" t="s">
        <v>137</v>
      </c>
      <c r="L4924" t="s">
        <v>14204</v>
      </c>
      <c r="M4924" t="s">
        <v>14205</v>
      </c>
      <c r="N4924">
        <v>2.3219444440000001</v>
      </c>
      <c r="O4924">
        <v>0</v>
      </c>
      <c r="P4924">
        <v>165</v>
      </c>
      <c r="Q4924">
        <v>0</v>
      </c>
      <c r="R4924">
        <v>0</v>
      </c>
      <c r="S4924">
        <v>0</v>
      </c>
      <c r="T4924">
        <v>5</v>
      </c>
      <c r="U4924">
        <v>0</v>
      </c>
      <c r="V4924">
        <v>0</v>
      </c>
      <c r="W4924">
        <v>0</v>
      </c>
      <c r="X4924">
        <v>150.56762856167285</v>
      </c>
      <c r="Y4924">
        <v>0</v>
      </c>
      <c r="Z4924">
        <v>0</v>
      </c>
      <c r="AA4924">
        <v>0</v>
      </c>
      <c r="AB4924">
        <v>7.7267001651289657</v>
      </c>
      <c r="AC4924">
        <v>0</v>
      </c>
      <c r="AD4924">
        <v>0</v>
      </c>
      <c r="AE4924">
        <v>158.29432872680181</v>
      </c>
    </row>
    <row r="4925" spans="1:31" x14ac:dyDescent="0.25">
      <c r="A4925">
        <v>1636517</v>
      </c>
      <c r="B4925">
        <v>1</v>
      </c>
      <c r="C4925" t="s">
        <v>80</v>
      </c>
      <c r="D4925" t="s">
        <v>96</v>
      </c>
      <c r="E4925" t="s">
        <v>131</v>
      </c>
      <c r="F4925" t="s">
        <v>14206</v>
      </c>
      <c r="G4925" t="s">
        <v>161</v>
      </c>
      <c r="H4925" t="s">
        <v>134</v>
      </c>
      <c r="I4925" t="s">
        <v>135</v>
      </c>
      <c r="J4925" t="s">
        <v>136</v>
      </c>
      <c r="K4925" t="s">
        <v>137</v>
      </c>
      <c r="L4925" t="s">
        <v>14207</v>
      </c>
      <c r="M4925" t="s">
        <v>14208</v>
      </c>
      <c r="N4925">
        <v>1.345277777</v>
      </c>
      <c r="O4925">
        <v>0</v>
      </c>
      <c r="P4925">
        <v>59</v>
      </c>
      <c r="Q4925">
        <v>0</v>
      </c>
      <c r="R4925">
        <v>3</v>
      </c>
      <c r="S4925">
        <v>0</v>
      </c>
      <c r="T4925">
        <v>9</v>
      </c>
      <c r="U4925">
        <v>0</v>
      </c>
      <c r="V4925">
        <v>0</v>
      </c>
      <c r="W4925">
        <v>0</v>
      </c>
      <c r="X4925">
        <v>13.596425782363246</v>
      </c>
      <c r="Y4925">
        <v>0</v>
      </c>
      <c r="Z4925">
        <v>0.78009777703956451</v>
      </c>
      <c r="AA4925">
        <v>0</v>
      </c>
      <c r="AB4925">
        <v>6.3631354483221791</v>
      </c>
      <c r="AC4925">
        <v>0</v>
      </c>
      <c r="AD4925">
        <v>0</v>
      </c>
      <c r="AE4925">
        <v>20.739659007724988</v>
      </c>
    </row>
    <row r="4926" spans="1:31" x14ac:dyDescent="0.25">
      <c r="A4926">
        <v>1636225</v>
      </c>
      <c r="B4926">
        <v>1</v>
      </c>
      <c r="C4926" t="s">
        <v>80</v>
      </c>
      <c r="D4926" t="s">
        <v>88</v>
      </c>
      <c r="E4926" t="s">
        <v>152</v>
      </c>
      <c r="F4926" t="s">
        <v>14209</v>
      </c>
      <c r="G4926" t="s">
        <v>154</v>
      </c>
      <c r="H4926" t="s">
        <v>149</v>
      </c>
      <c r="I4926" t="s">
        <v>135</v>
      </c>
      <c r="J4926" t="s">
        <v>136</v>
      </c>
      <c r="K4926" t="s">
        <v>137</v>
      </c>
      <c r="L4926" t="s">
        <v>14210</v>
      </c>
      <c r="M4926" t="s">
        <v>14211</v>
      </c>
      <c r="N4926">
        <v>1.8172222220000001</v>
      </c>
      <c r="O4926">
        <v>0</v>
      </c>
      <c r="P4926">
        <v>2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1.0966370774291383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1.0966370774291383</v>
      </c>
    </row>
    <row r="4927" spans="1:31" x14ac:dyDescent="0.25">
      <c r="A4927">
        <v>1636841</v>
      </c>
      <c r="B4927">
        <v>1</v>
      </c>
      <c r="C4927" t="s">
        <v>80</v>
      </c>
      <c r="D4927" t="s">
        <v>105</v>
      </c>
      <c r="E4927" t="s">
        <v>178</v>
      </c>
      <c r="F4927" t="s">
        <v>14212</v>
      </c>
      <c r="G4927" t="s">
        <v>227</v>
      </c>
      <c r="H4927" t="s">
        <v>149</v>
      </c>
      <c r="I4927" t="s">
        <v>135</v>
      </c>
      <c r="J4927" t="s">
        <v>136</v>
      </c>
      <c r="K4927" t="s">
        <v>137</v>
      </c>
      <c r="L4927" t="s">
        <v>13797</v>
      </c>
      <c r="M4927" t="s">
        <v>14213</v>
      </c>
      <c r="N4927">
        <v>0.59805555499999996</v>
      </c>
      <c r="O4927">
        <v>0</v>
      </c>
      <c r="P4927">
        <v>7</v>
      </c>
      <c r="Q4927">
        <v>0</v>
      </c>
      <c r="R4927">
        <v>0</v>
      </c>
      <c r="S4927">
        <v>0</v>
      </c>
      <c r="T4927">
        <v>4</v>
      </c>
      <c r="U4927">
        <v>0</v>
      </c>
      <c r="V4927">
        <v>0</v>
      </c>
      <c r="W4927">
        <v>0</v>
      </c>
      <c r="X4927">
        <v>1.5257237153860101</v>
      </c>
      <c r="Y4927">
        <v>0</v>
      </c>
      <c r="Z4927">
        <v>0</v>
      </c>
      <c r="AA4927">
        <v>0</v>
      </c>
      <c r="AB4927">
        <v>9.4009571493999058</v>
      </c>
      <c r="AC4927">
        <v>0</v>
      </c>
      <c r="AD4927">
        <v>0</v>
      </c>
      <c r="AE4927">
        <v>10.926680864785915</v>
      </c>
    </row>
    <row r="4928" spans="1:31" x14ac:dyDescent="0.25">
      <c r="A4928">
        <v>1636818</v>
      </c>
      <c r="B4928">
        <v>1</v>
      </c>
      <c r="C4928" t="s">
        <v>81</v>
      </c>
      <c r="D4928" t="s">
        <v>127</v>
      </c>
      <c r="E4928" t="s">
        <v>152</v>
      </c>
      <c r="F4928" t="s">
        <v>14214</v>
      </c>
      <c r="G4928" t="s">
        <v>154</v>
      </c>
      <c r="H4928" t="s">
        <v>149</v>
      </c>
      <c r="I4928" t="s">
        <v>135</v>
      </c>
      <c r="J4928" t="s">
        <v>136</v>
      </c>
      <c r="K4928" t="s">
        <v>137</v>
      </c>
      <c r="L4928" t="s">
        <v>14215</v>
      </c>
      <c r="M4928" t="s">
        <v>14216</v>
      </c>
      <c r="N4928">
        <v>1.2150000000000001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0.32640423857964007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0.32640423857964007</v>
      </c>
    </row>
    <row r="4929" spans="1:31" x14ac:dyDescent="0.25">
      <c r="A4929">
        <v>1636486</v>
      </c>
      <c r="B4929">
        <v>1</v>
      </c>
      <c r="C4929" t="s">
        <v>80</v>
      </c>
      <c r="D4929" t="s">
        <v>104</v>
      </c>
      <c r="E4929" t="s">
        <v>178</v>
      </c>
      <c r="F4929" t="s">
        <v>14217</v>
      </c>
      <c r="G4929" t="s">
        <v>187</v>
      </c>
      <c r="H4929" t="s">
        <v>149</v>
      </c>
      <c r="I4929" t="s">
        <v>135</v>
      </c>
      <c r="J4929" t="s">
        <v>136</v>
      </c>
      <c r="K4929" t="s">
        <v>137</v>
      </c>
      <c r="L4929" t="s">
        <v>14218</v>
      </c>
      <c r="M4929" t="s">
        <v>14219</v>
      </c>
      <c r="N4929">
        <v>1.173888888</v>
      </c>
      <c r="O4929">
        <v>0</v>
      </c>
      <c r="P4929">
        <v>0</v>
      </c>
      <c r="Q4929">
        <v>0</v>
      </c>
      <c r="R4929">
        <v>2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3.4845788527175001E-2</v>
      </c>
      <c r="AA4929">
        <v>0</v>
      </c>
      <c r="AB4929">
        <v>0</v>
      </c>
      <c r="AC4929">
        <v>0</v>
      </c>
      <c r="AD4929">
        <v>0</v>
      </c>
      <c r="AE4929">
        <v>3.4845788527175001E-2</v>
      </c>
    </row>
    <row r="4930" spans="1:31" x14ac:dyDescent="0.25">
      <c r="A4930">
        <v>1636649</v>
      </c>
      <c r="B4930">
        <v>1</v>
      </c>
      <c r="C4930" t="s">
        <v>80</v>
      </c>
      <c r="D4930" t="s">
        <v>104</v>
      </c>
      <c r="E4930" t="s">
        <v>642</v>
      </c>
      <c r="F4930" t="s">
        <v>14220</v>
      </c>
      <c r="G4930" t="s">
        <v>161</v>
      </c>
      <c r="H4930" t="s">
        <v>134</v>
      </c>
      <c r="I4930" t="s">
        <v>135</v>
      </c>
      <c r="J4930" t="s">
        <v>136</v>
      </c>
      <c r="K4930" t="s">
        <v>137</v>
      </c>
      <c r="L4930" t="s">
        <v>14221</v>
      </c>
      <c r="M4930" t="s">
        <v>14222</v>
      </c>
      <c r="N4930">
        <v>1.145</v>
      </c>
      <c r="O4930">
        <v>0</v>
      </c>
      <c r="P4930">
        <v>137</v>
      </c>
      <c r="Q4930">
        <v>1</v>
      </c>
      <c r="R4930">
        <v>6</v>
      </c>
      <c r="S4930">
        <v>20</v>
      </c>
      <c r="T4930">
        <v>181</v>
      </c>
      <c r="U4930">
        <v>21</v>
      </c>
      <c r="V4930">
        <v>4</v>
      </c>
      <c r="W4930">
        <v>0</v>
      </c>
      <c r="X4930">
        <v>73.451892576569875</v>
      </c>
      <c r="Y4930">
        <v>0.87631580921440888</v>
      </c>
      <c r="Z4930">
        <v>16.095267724844163</v>
      </c>
      <c r="AA4930">
        <v>607.31566981493927</v>
      </c>
      <c r="AB4930">
        <v>262.57940902181275</v>
      </c>
      <c r="AC4930">
        <v>1324.2324481010755</v>
      </c>
      <c r="AD4930">
        <v>11.708777487585897</v>
      </c>
      <c r="AE4930">
        <v>2296.2597805360419</v>
      </c>
    </row>
    <row r="4931" spans="1:31" x14ac:dyDescent="0.25">
      <c r="A4931">
        <v>1636317</v>
      </c>
      <c r="B4931">
        <v>1</v>
      </c>
      <c r="C4931" t="s">
        <v>80</v>
      </c>
      <c r="D4931" t="s">
        <v>82</v>
      </c>
      <c r="E4931" t="s">
        <v>146</v>
      </c>
      <c r="F4931" t="s">
        <v>14223</v>
      </c>
      <c r="G4931" t="s">
        <v>142</v>
      </c>
      <c r="H4931" t="s">
        <v>149</v>
      </c>
      <c r="I4931" t="s">
        <v>135</v>
      </c>
      <c r="J4931" t="s">
        <v>136</v>
      </c>
      <c r="K4931" t="s">
        <v>143</v>
      </c>
      <c r="L4931" t="s">
        <v>14224</v>
      </c>
      <c r="M4931" t="s">
        <v>14225</v>
      </c>
      <c r="N4931">
        <v>7.784166666</v>
      </c>
      <c r="O4931">
        <v>0</v>
      </c>
      <c r="P4931">
        <v>9</v>
      </c>
      <c r="Q4931">
        <v>0</v>
      </c>
      <c r="R4931">
        <v>0</v>
      </c>
      <c r="S4931">
        <v>0</v>
      </c>
      <c r="T4931">
        <v>449</v>
      </c>
      <c r="U4931">
        <v>0</v>
      </c>
      <c r="V4931">
        <v>2</v>
      </c>
      <c r="W4931">
        <v>0</v>
      </c>
      <c r="X4931">
        <v>19.367446343280928</v>
      </c>
      <c r="Y4931">
        <v>0</v>
      </c>
      <c r="Z4931">
        <v>0</v>
      </c>
      <c r="AA4931">
        <v>0</v>
      </c>
      <c r="AB4931">
        <v>1476.5389035136354</v>
      </c>
      <c r="AC4931">
        <v>0</v>
      </c>
      <c r="AD4931">
        <v>192.05875404930677</v>
      </c>
      <c r="AE4931">
        <v>1687.9651039062232</v>
      </c>
    </row>
    <row r="4932" spans="1:31" x14ac:dyDescent="0.25">
      <c r="A4932">
        <v>1636363</v>
      </c>
      <c r="B4932">
        <v>1</v>
      </c>
      <c r="C4932" t="s">
        <v>80</v>
      </c>
      <c r="D4932" t="s">
        <v>95</v>
      </c>
      <c r="E4932" t="s">
        <v>204</v>
      </c>
      <c r="F4932" t="s">
        <v>10236</v>
      </c>
      <c r="G4932" t="s">
        <v>161</v>
      </c>
      <c r="H4932" t="s">
        <v>134</v>
      </c>
      <c r="I4932" t="s">
        <v>135</v>
      </c>
      <c r="J4932" t="s">
        <v>136</v>
      </c>
      <c r="K4932" t="s">
        <v>137</v>
      </c>
      <c r="L4932" t="s">
        <v>14226</v>
      </c>
      <c r="M4932" t="s">
        <v>14227</v>
      </c>
      <c r="N4932">
        <v>0.52361111100000002</v>
      </c>
      <c r="O4932">
        <v>0</v>
      </c>
      <c r="P4932">
        <v>1</v>
      </c>
      <c r="Q4932">
        <v>0</v>
      </c>
      <c r="R4932">
        <v>0</v>
      </c>
      <c r="S4932">
        <v>21</v>
      </c>
      <c r="T4932">
        <v>556</v>
      </c>
      <c r="U4932">
        <v>6</v>
      </c>
      <c r="V4932">
        <v>5</v>
      </c>
      <c r="W4932">
        <v>0</v>
      </c>
      <c r="X4932">
        <v>0.17645692751957778</v>
      </c>
      <c r="Y4932">
        <v>0</v>
      </c>
      <c r="Z4932">
        <v>0</v>
      </c>
      <c r="AA4932">
        <v>74.632296280767889</v>
      </c>
      <c r="AB4932">
        <v>300.2641196791746</v>
      </c>
      <c r="AC4932">
        <v>236.20990518887103</v>
      </c>
      <c r="AD4932">
        <v>89.517899669722325</v>
      </c>
      <c r="AE4932">
        <v>700.80067774605538</v>
      </c>
    </row>
    <row r="4933" spans="1:31" x14ac:dyDescent="0.25">
      <c r="A4933">
        <v>1636632</v>
      </c>
      <c r="B4933">
        <v>1</v>
      </c>
      <c r="C4933" t="s">
        <v>81</v>
      </c>
      <c r="D4933" t="s">
        <v>122</v>
      </c>
      <c r="E4933" t="s">
        <v>178</v>
      </c>
      <c r="F4933" t="s">
        <v>14169</v>
      </c>
      <c r="G4933" t="s">
        <v>187</v>
      </c>
      <c r="H4933" t="s">
        <v>149</v>
      </c>
      <c r="I4933" t="s">
        <v>135</v>
      </c>
      <c r="J4933" t="s">
        <v>136</v>
      </c>
      <c r="K4933" t="s">
        <v>137</v>
      </c>
      <c r="L4933" t="s">
        <v>14228</v>
      </c>
      <c r="M4933" t="s">
        <v>14229</v>
      </c>
      <c r="N4933">
        <v>3.1658333330000001</v>
      </c>
      <c r="O4933">
        <v>0</v>
      </c>
      <c r="P4933">
        <v>181</v>
      </c>
      <c r="Q4933">
        <v>0</v>
      </c>
      <c r="R4933">
        <v>0</v>
      </c>
      <c r="S4933">
        <v>0</v>
      </c>
      <c r="T4933">
        <v>16</v>
      </c>
      <c r="U4933">
        <v>0</v>
      </c>
      <c r="V4933">
        <v>1</v>
      </c>
      <c r="W4933">
        <v>0</v>
      </c>
      <c r="X4933">
        <v>140.17900514933504</v>
      </c>
      <c r="Y4933">
        <v>0</v>
      </c>
      <c r="Z4933">
        <v>0</v>
      </c>
      <c r="AA4933">
        <v>0</v>
      </c>
      <c r="AB4933">
        <v>11.55775662951517</v>
      </c>
      <c r="AC4933">
        <v>0</v>
      </c>
      <c r="AD4933">
        <v>5.0282115038011774</v>
      </c>
      <c r="AE4933">
        <v>156.7649732826514</v>
      </c>
    </row>
    <row r="4934" spans="1:31" x14ac:dyDescent="0.25">
      <c r="A4934">
        <v>1636655</v>
      </c>
      <c r="B4934">
        <v>1</v>
      </c>
      <c r="C4934" t="s">
        <v>80</v>
      </c>
      <c r="D4934" t="s">
        <v>105</v>
      </c>
      <c r="E4934" t="s">
        <v>204</v>
      </c>
      <c r="F4934" t="s">
        <v>14230</v>
      </c>
      <c r="G4934" t="s">
        <v>2147</v>
      </c>
      <c r="H4934" t="s">
        <v>134</v>
      </c>
      <c r="I4934" t="s">
        <v>135</v>
      </c>
      <c r="J4934" t="s">
        <v>136</v>
      </c>
      <c r="K4934" t="s">
        <v>137</v>
      </c>
      <c r="L4934" t="s">
        <v>14231</v>
      </c>
      <c r="M4934" t="s">
        <v>14232</v>
      </c>
      <c r="N4934">
        <v>5.756388888</v>
      </c>
      <c r="O4934">
        <v>0</v>
      </c>
      <c r="P4934">
        <v>0</v>
      </c>
      <c r="Q4934">
        <v>0</v>
      </c>
      <c r="R4934">
        <v>0</v>
      </c>
      <c r="S4934">
        <v>4</v>
      </c>
      <c r="T4934">
        <v>1</v>
      </c>
      <c r="U4934">
        <v>1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47.454971834921167</v>
      </c>
      <c r="AB4934">
        <v>0</v>
      </c>
      <c r="AC4934">
        <v>106.95172282821831</v>
      </c>
      <c r="AD4934">
        <v>0</v>
      </c>
      <c r="AE4934">
        <v>154.40669466313949</v>
      </c>
    </row>
    <row r="4935" spans="1:31" x14ac:dyDescent="0.25">
      <c r="A4935">
        <v>1636503</v>
      </c>
      <c r="B4935">
        <v>1</v>
      </c>
      <c r="C4935" t="s">
        <v>80</v>
      </c>
      <c r="D4935" t="s">
        <v>96</v>
      </c>
      <c r="E4935" t="s">
        <v>178</v>
      </c>
      <c r="F4935" t="s">
        <v>13825</v>
      </c>
      <c r="G4935" t="s">
        <v>227</v>
      </c>
      <c r="H4935" t="s">
        <v>149</v>
      </c>
      <c r="I4935" t="s">
        <v>135</v>
      </c>
      <c r="J4935" t="s">
        <v>136</v>
      </c>
      <c r="K4935" t="s">
        <v>137</v>
      </c>
      <c r="L4935" t="s">
        <v>14233</v>
      </c>
      <c r="M4935" t="s">
        <v>14234</v>
      </c>
      <c r="N4935">
        <v>2.2222222220000001</v>
      </c>
      <c r="O4935">
        <v>0</v>
      </c>
      <c r="P4935">
        <v>65</v>
      </c>
      <c r="Q4935">
        <v>0</v>
      </c>
      <c r="R4935">
        <v>0</v>
      </c>
      <c r="S4935">
        <v>0</v>
      </c>
      <c r="T4935">
        <v>4</v>
      </c>
      <c r="U4935">
        <v>0</v>
      </c>
      <c r="V4935">
        <v>0</v>
      </c>
      <c r="W4935">
        <v>0</v>
      </c>
      <c r="X4935">
        <v>59.465107079479509</v>
      </c>
      <c r="Y4935">
        <v>0</v>
      </c>
      <c r="Z4935">
        <v>0</v>
      </c>
      <c r="AA4935">
        <v>0</v>
      </c>
      <c r="AB4935">
        <v>124.09491066031796</v>
      </c>
      <c r="AC4935">
        <v>0</v>
      </c>
      <c r="AD4935">
        <v>0</v>
      </c>
      <c r="AE4935">
        <v>183.56001773979747</v>
      </c>
    </row>
    <row r="4936" spans="1:31" x14ac:dyDescent="0.25">
      <c r="A4936">
        <v>1636549</v>
      </c>
      <c r="B4936">
        <v>1</v>
      </c>
      <c r="C4936" t="s">
        <v>80</v>
      </c>
      <c r="D4936" t="s">
        <v>105</v>
      </c>
      <c r="E4936" t="s">
        <v>362</v>
      </c>
      <c r="F4936" t="s">
        <v>14235</v>
      </c>
      <c r="G4936" t="s">
        <v>900</v>
      </c>
      <c r="H4936" t="s">
        <v>149</v>
      </c>
      <c r="I4936" t="s">
        <v>135</v>
      </c>
      <c r="J4936" t="s">
        <v>136</v>
      </c>
      <c r="K4936" t="s">
        <v>137</v>
      </c>
      <c r="L4936" t="s">
        <v>14236</v>
      </c>
      <c r="M4936" t="s">
        <v>14237</v>
      </c>
      <c r="N4936">
        <v>1.7141666659999999</v>
      </c>
      <c r="O4936">
        <v>0</v>
      </c>
      <c r="P4936">
        <v>8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3.144479720983651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3.144479720983651</v>
      </c>
    </row>
    <row r="4937" spans="1:31" x14ac:dyDescent="0.25">
      <c r="A4937">
        <v>1636400</v>
      </c>
      <c r="B4937">
        <v>1</v>
      </c>
      <c r="C4937" t="s">
        <v>80</v>
      </c>
      <c r="D4937" t="s">
        <v>90</v>
      </c>
      <c r="E4937" t="s">
        <v>178</v>
      </c>
      <c r="F4937" t="s">
        <v>14238</v>
      </c>
      <c r="G4937" t="s">
        <v>187</v>
      </c>
      <c r="H4937" t="s">
        <v>149</v>
      </c>
      <c r="I4937" t="s">
        <v>135</v>
      </c>
      <c r="J4937" t="s">
        <v>136</v>
      </c>
      <c r="K4937" t="s">
        <v>137</v>
      </c>
      <c r="L4937" t="s">
        <v>13717</v>
      </c>
      <c r="M4937" t="s">
        <v>14239</v>
      </c>
      <c r="N4937">
        <v>1.0013888879999999</v>
      </c>
      <c r="O4937">
        <v>0</v>
      </c>
      <c r="P4937">
        <v>201</v>
      </c>
      <c r="Q4937">
        <v>0</v>
      </c>
      <c r="R4937">
        <v>0</v>
      </c>
      <c r="S4937">
        <v>0</v>
      </c>
      <c r="T4937">
        <v>12</v>
      </c>
      <c r="U4937">
        <v>0</v>
      </c>
      <c r="V4937">
        <v>0</v>
      </c>
      <c r="W4937">
        <v>0</v>
      </c>
      <c r="X4937">
        <v>52.798576830828274</v>
      </c>
      <c r="Y4937">
        <v>0</v>
      </c>
      <c r="Z4937">
        <v>0</v>
      </c>
      <c r="AA4937">
        <v>0</v>
      </c>
      <c r="AB4937">
        <v>4.8722363297285449</v>
      </c>
      <c r="AC4937">
        <v>0</v>
      </c>
      <c r="AD4937">
        <v>0</v>
      </c>
      <c r="AE4937">
        <v>57.670813160556818</v>
      </c>
    </row>
    <row r="4938" spans="1:31" x14ac:dyDescent="0.25">
      <c r="A4938">
        <v>1636300</v>
      </c>
      <c r="B4938">
        <v>1</v>
      </c>
      <c r="C4938" t="s">
        <v>80</v>
      </c>
      <c r="D4938" t="s">
        <v>92</v>
      </c>
      <c r="E4938" t="s">
        <v>178</v>
      </c>
      <c r="F4938" t="s">
        <v>13478</v>
      </c>
      <c r="G4938" t="s">
        <v>180</v>
      </c>
      <c r="H4938" t="s">
        <v>149</v>
      </c>
      <c r="I4938" t="s">
        <v>135</v>
      </c>
      <c r="J4938" t="s">
        <v>136</v>
      </c>
      <c r="K4938" t="s">
        <v>137</v>
      </c>
      <c r="L4938" t="s">
        <v>14240</v>
      </c>
      <c r="M4938" t="s">
        <v>14241</v>
      </c>
      <c r="N4938">
        <v>6.7308333329999996</v>
      </c>
      <c r="O4938">
        <v>0</v>
      </c>
      <c r="P4938">
        <v>20</v>
      </c>
      <c r="Q4938">
        <v>0</v>
      </c>
      <c r="R4938">
        <v>0</v>
      </c>
      <c r="S4938">
        <v>0</v>
      </c>
      <c r="T4938">
        <v>4</v>
      </c>
      <c r="U4938">
        <v>0</v>
      </c>
      <c r="V4938">
        <v>0</v>
      </c>
      <c r="W4938">
        <v>0</v>
      </c>
      <c r="X4938">
        <v>16.273535785814389</v>
      </c>
      <c r="Y4938">
        <v>0</v>
      </c>
      <c r="Z4938">
        <v>0</v>
      </c>
      <c r="AA4938">
        <v>0</v>
      </c>
      <c r="AB4938">
        <v>1.6027089698413202</v>
      </c>
      <c r="AC4938">
        <v>0</v>
      </c>
      <c r="AD4938">
        <v>0</v>
      </c>
      <c r="AE4938">
        <v>17.876244755655708</v>
      </c>
    </row>
    <row r="4939" spans="1:31" x14ac:dyDescent="0.25">
      <c r="A4939">
        <v>1636446</v>
      </c>
      <c r="B4939">
        <v>1</v>
      </c>
      <c r="C4939" t="s">
        <v>80</v>
      </c>
      <c r="D4939" t="s">
        <v>107</v>
      </c>
      <c r="E4939" t="s">
        <v>178</v>
      </c>
      <c r="F4939" t="s">
        <v>14242</v>
      </c>
      <c r="G4939" t="s">
        <v>227</v>
      </c>
      <c r="H4939" t="s">
        <v>149</v>
      </c>
      <c r="I4939" t="s">
        <v>135</v>
      </c>
      <c r="J4939" t="s">
        <v>136</v>
      </c>
      <c r="K4939" t="s">
        <v>137</v>
      </c>
      <c r="L4939" t="s">
        <v>14243</v>
      </c>
      <c r="M4939" t="s">
        <v>14244</v>
      </c>
      <c r="N4939">
        <v>1.2452777770000001</v>
      </c>
      <c r="O4939">
        <v>0</v>
      </c>
      <c r="P4939">
        <v>110</v>
      </c>
      <c r="Q4939">
        <v>0</v>
      </c>
      <c r="R4939">
        <v>0</v>
      </c>
      <c r="S4939">
        <v>0</v>
      </c>
      <c r="T4939">
        <v>7</v>
      </c>
      <c r="U4939">
        <v>0</v>
      </c>
      <c r="V4939">
        <v>0</v>
      </c>
      <c r="W4939">
        <v>0</v>
      </c>
      <c r="X4939">
        <v>50.736229415101697</v>
      </c>
      <c r="Y4939">
        <v>0</v>
      </c>
      <c r="Z4939">
        <v>0</v>
      </c>
      <c r="AA4939">
        <v>0</v>
      </c>
      <c r="AB4939">
        <v>5.1411932171100201</v>
      </c>
      <c r="AC4939">
        <v>0</v>
      </c>
      <c r="AD4939">
        <v>0</v>
      </c>
      <c r="AE4939">
        <v>55.877422632211719</v>
      </c>
    </row>
    <row r="4940" spans="1:31" x14ac:dyDescent="0.25">
      <c r="A4940">
        <v>1636732</v>
      </c>
      <c r="B4940">
        <v>1</v>
      </c>
      <c r="C4940" t="s">
        <v>80</v>
      </c>
      <c r="D4940" t="s">
        <v>101</v>
      </c>
      <c r="E4940" t="s">
        <v>362</v>
      </c>
      <c r="F4940" t="s">
        <v>14245</v>
      </c>
      <c r="G4940" t="s">
        <v>900</v>
      </c>
      <c r="H4940" t="s">
        <v>149</v>
      </c>
      <c r="I4940" t="s">
        <v>135</v>
      </c>
      <c r="J4940" t="s">
        <v>136</v>
      </c>
      <c r="K4940" t="s">
        <v>137</v>
      </c>
      <c r="L4940" t="s">
        <v>14246</v>
      </c>
      <c r="M4940" t="s">
        <v>14247</v>
      </c>
      <c r="N4940">
        <v>2.7705555550000001</v>
      </c>
      <c r="O4940">
        <v>0</v>
      </c>
      <c r="P4940">
        <v>87</v>
      </c>
      <c r="Q4940">
        <v>0</v>
      </c>
      <c r="R4940">
        <v>1</v>
      </c>
      <c r="S4940">
        <v>0</v>
      </c>
      <c r="T4940">
        <v>1</v>
      </c>
      <c r="U4940">
        <v>0</v>
      </c>
      <c r="V4940">
        <v>0</v>
      </c>
      <c r="W4940">
        <v>0</v>
      </c>
      <c r="X4940">
        <v>74.514185764994238</v>
      </c>
      <c r="Y4940">
        <v>0</v>
      </c>
      <c r="Z4940">
        <v>6.2393526369000001E-4</v>
      </c>
      <c r="AA4940">
        <v>0</v>
      </c>
      <c r="AB4940">
        <v>0</v>
      </c>
      <c r="AC4940">
        <v>0</v>
      </c>
      <c r="AD4940">
        <v>0</v>
      </c>
      <c r="AE4940">
        <v>74.514809700257928</v>
      </c>
    </row>
    <row r="4941" spans="1:31" x14ac:dyDescent="0.25">
      <c r="A4941">
        <v>1636669</v>
      </c>
      <c r="B4941">
        <v>1</v>
      </c>
      <c r="C4941" t="s">
        <v>80</v>
      </c>
      <c r="D4941" t="s">
        <v>96</v>
      </c>
      <c r="E4941" t="s">
        <v>146</v>
      </c>
      <c r="F4941" t="s">
        <v>14005</v>
      </c>
      <c r="G4941" t="s">
        <v>260</v>
      </c>
      <c r="H4941" t="s">
        <v>149</v>
      </c>
      <c r="I4941" t="s">
        <v>135</v>
      </c>
      <c r="J4941" t="s">
        <v>136</v>
      </c>
      <c r="K4941" t="s">
        <v>137</v>
      </c>
      <c r="L4941" t="s">
        <v>14248</v>
      </c>
      <c r="M4941" t="s">
        <v>14249</v>
      </c>
      <c r="N4941">
        <v>2.1327777769999998</v>
      </c>
      <c r="O4941">
        <v>0</v>
      </c>
      <c r="P4941">
        <v>140</v>
      </c>
      <c r="Q4941">
        <v>0</v>
      </c>
      <c r="R4941">
        <v>0</v>
      </c>
      <c r="S4941">
        <v>0</v>
      </c>
      <c r="T4941">
        <v>17</v>
      </c>
      <c r="U4941">
        <v>0</v>
      </c>
      <c r="V4941">
        <v>0</v>
      </c>
      <c r="W4941">
        <v>0</v>
      </c>
      <c r="X4941">
        <v>62.159718487032443</v>
      </c>
      <c r="Y4941">
        <v>0</v>
      </c>
      <c r="Z4941">
        <v>0</v>
      </c>
      <c r="AA4941">
        <v>0</v>
      </c>
      <c r="AB4941">
        <v>17.196251093710977</v>
      </c>
      <c r="AC4941">
        <v>0</v>
      </c>
      <c r="AD4941">
        <v>0</v>
      </c>
      <c r="AE4941">
        <v>79.35596958074342</v>
      </c>
    </row>
    <row r="4942" spans="1:31" x14ac:dyDescent="0.25">
      <c r="A4942">
        <v>1636775</v>
      </c>
      <c r="B4942">
        <v>1</v>
      </c>
      <c r="C4942" t="s">
        <v>80</v>
      </c>
      <c r="D4942" t="s">
        <v>101</v>
      </c>
      <c r="E4942" t="s">
        <v>146</v>
      </c>
      <c r="F4942" t="s">
        <v>14250</v>
      </c>
      <c r="G4942" t="s">
        <v>260</v>
      </c>
      <c r="H4942" t="s">
        <v>149</v>
      </c>
      <c r="I4942" t="s">
        <v>135</v>
      </c>
      <c r="J4942" t="s">
        <v>136</v>
      </c>
      <c r="K4942" t="s">
        <v>137</v>
      </c>
      <c r="L4942" t="s">
        <v>14251</v>
      </c>
      <c r="M4942" t="s">
        <v>14252</v>
      </c>
      <c r="N4942">
        <v>1.183611111</v>
      </c>
      <c r="O4942">
        <v>0</v>
      </c>
      <c r="P4942">
        <v>274</v>
      </c>
      <c r="Q4942">
        <v>0</v>
      </c>
      <c r="R4942">
        <v>0</v>
      </c>
      <c r="S4942">
        <v>0</v>
      </c>
      <c r="T4942">
        <v>6</v>
      </c>
      <c r="U4942">
        <v>0</v>
      </c>
      <c r="V4942">
        <v>0</v>
      </c>
      <c r="W4942">
        <v>0</v>
      </c>
      <c r="X4942">
        <v>70.51911582527994</v>
      </c>
      <c r="Y4942">
        <v>0</v>
      </c>
      <c r="Z4942">
        <v>0</v>
      </c>
      <c r="AA4942">
        <v>0</v>
      </c>
      <c r="AB4942">
        <v>3.0769492176686759</v>
      </c>
      <c r="AC4942">
        <v>0</v>
      </c>
      <c r="AD4942">
        <v>0</v>
      </c>
      <c r="AE4942">
        <v>73.596065042948609</v>
      </c>
    </row>
    <row r="4943" spans="1:31" x14ac:dyDescent="0.25">
      <c r="A4943">
        <v>1636277</v>
      </c>
      <c r="B4943">
        <v>1</v>
      </c>
      <c r="C4943" t="s">
        <v>80</v>
      </c>
      <c r="D4943" t="s">
        <v>84</v>
      </c>
      <c r="E4943" t="s">
        <v>152</v>
      </c>
      <c r="F4943" t="s">
        <v>14253</v>
      </c>
      <c r="G4943" t="s">
        <v>168</v>
      </c>
      <c r="H4943" t="s">
        <v>149</v>
      </c>
      <c r="I4943" t="s">
        <v>135</v>
      </c>
      <c r="J4943" t="s">
        <v>136</v>
      </c>
      <c r="K4943" t="s">
        <v>137</v>
      </c>
      <c r="L4943" t="s">
        <v>14254</v>
      </c>
      <c r="M4943" t="s">
        <v>14255</v>
      </c>
      <c r="N4943">
        <v>5.2102777769999999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1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9.8232243352282005</v>
      </c>
      <c r="AC4943">
        <v>0</v>
      </c>
      <c r="AD4943">
        <v>0</v>
      </c>
      <c r="AE4943">
        <v>9.8232243352282005</v>
      </c>
    </row>
    <row r="4944" spans="1:31" x14ac:dyDescent="0.25">
      <c r="A4944">
        <v>1636718</v>
      </c>
      <c r="B4944">
        <v>1</v>
      </c>
      <c r="C4944" t="s">
        <v>81</v>
      </c>
      <c r="D4944" t="s">
        <v>120</v>
      </c>
      <c r="E4944" t="s">
        <v>178</v>
      </c>
      <c r="F4944" t="s">
        <v>14256</v>
      </c>
      <c r="G4944" t="s">
        <v>227</v>
      </c>
      <c r="H4944" t="s">
        <v>149</v>
      </c>
      <c r="I4944" t="s">
        <v>135</v>
      </c>
      <c r="J4944" t="s">
        <v>136</v>
      </c>
      <c r="K4944" t="s">
        <v>137</v>
      </c>
      <c r="L4944" t="s">
        <v>14257</v>
      </c>
      <c r="M4944" t="s">
        <v>14258</v>
      </c>
      <c r="N4944">
        <v>2.290277777</v>
      </c>
      <c r="O4944">
        <v>0</v>
      </c>
      <c r="P4944">
        <v>80</v>
      </c>
      <c r="Q4944">
        <v>0</v>
      </c>
      <c r="R4944">
        <v>0</v>
      </c>
      <c r="S4944">
        <v>0</v>
      </c>
      <c r="T4944">
        <v>2</v>
      </c>
      <c r="U4944">
        <v>0</v>
      </c>
      <c r="V4944">
        <v>0</v>
      </c>
      <c r="W4944">
        <v>0</v>
      </c>
      <c r="X4944">
        <v>26.942297028776718</v>
      </c>
      <c r="Y4944">
        <v>0</v>
      </c>
      <c r="Z4944">
        <v>0</v>
      </c>
      <c r="AA4944">
        <v>0</v>
      </c>
      <c r="AB4944">
        <v>2.437726806278659</v>
      </c>
      <c r="AC4944">
        <v>0</v>
      </c>
      <c r="AD4944">
        <v>0</v>
      </c>
      <c r="AE4944">
        <v>29.380023835055376</v>
      </c>
    </row>
    <row r="4945" spans="1:31" x14ac:dyDescent="0.25">
      <c r="A4945">
        <v>1636343</v>
      </c>
      <c r="B4945">
        <v>1</v>
      </c>
      <c r="C4945" t="s">
        <v>80</v>
      </c>
      <c r="D4945" t="s">
        <v>97</v>
      </c>
      <c r="E4945" t="s">
        <v>362</v>
      </c>
      <c r="F4945" t="s">
        <v>4701</v>
      </c>
      <c r="G4945" t="s">
        <v>180</v>
      </c>
      <c r="H4945" t="s">
        <v>149</v>
      </c>
      <c r="I4945" t="s">
        <v>135</v>
      </c>
      <c r="J4945" t="s">
        <v>136</v>
      </c>
      <c r="K4945" t="s">
        <v>137</v>
      </c>
      <c r="L4945" t="s">
        <v>14259</v>
      </c>
      <c r="M4945" t="s">
        <v>14260</v>
      </c>
      <c r="N4945">
        <v>5.1436111110000002</v>
      </c>
      <c r="O4945">
        <v>0</v>
      </c>
      <c r="P4945">
        <v>8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2.3839867387421414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2.3839867387421414</v>
      </c>
    </row>
    <row r="4946" spans="1:31" x14ac:dyDescent="0.25">
      <c r="A4946">
        <v>1636675</v>
      </c>
      <c r="B4946">
        <v>1</v>
      </c>
      <c r="C4946" t="s">
        <v>80</v>
      </c>
      <c r="D4946" t="s">
        <v>95</v>
      </c>
      <c r="E4946" t="s">
        <v>146</v>
      </c>
      <c r="F4946" t="s">
        <v>14261</v>
      </c>
      <c r="G4946" t="s">
        <v>260</v>
      </c>
      <c r="H4946" t="s">
        <v>149</v>
      </c>
      <c r="I4946" t="s">
        <v>135</v>
      </c>
      <c r="J4946" t="s">
        <v>136</v>
      </c>
      <c r="K4946" t="s">
        <v>137</v>
      </c>
      <c r="L4946" t="s">
        <v>14262</v>
      </c>
      <c r="M4946" t="s">
        <v>14263</v>
      </c>
      <c r="N4946">
        <v>1.497777777</v>
      </c>
      <c r="O4946">
        <v>0</v>
      </c>
      <c r="P4946">
        <v>37</v>
      </c>
      <c r="Q4946">
        <v>0</v>
      </c>
      <c r="R4946">
        <v>0</v>
      </c>
      <c r="S4946">
        <v>0</v>
      </c>
      <c r="T4946">
        <v>4</v>
      </c>
      <c r="U4946">
        <v>0</v>
      </c>
      <c r="V4946">
        <v>0</v>
      </c>
      <c r="W4946">
        <v>0</v>
      </c>
      <c r="X4946">
        <v>13.596726042911998</v>
      </c>
      <c r="Y4946">
        <v>0</v>
      </c>
      <c r="Z4946">
        <v>0</v>
      </c>
      <c r="AA4946">
        <v>0</v>
      </c>
      <c r="AB4946">
        <v>4.7807145642306841</v>
      </c>
      <c r="AC4946">
        <v>0</v>
      </c>
      <c r="AD4946">
        <v>0</v>
      </c>
      <c r="AE4946">
        <v>18.377440607142681</v>
      </c>
    </row>
    <row r="4947" spans="1:31" x14ac:dyDescent="0.25">
      <c r="A4947">
        <v>1636320</v>
      </c>
      <c r="B4947">
        <v>1</v>
      </c>
      <c r="C4947" t="s">
        <v>81</v>
      </c>
      <c r="D4947" t="s">
        <v>120</v>
      </c>
      <c r="E4947" t="s">
        <v>178</v>
      </c>
      <c r="F4947" t="s">
        <v>14264</v>
      </c>
      <c r="G4947" t="s">
        <v>227</v>
      </c>
      <c r="H4947" t="s">
        <v>149</v>
      </c>
      <c r="I4947" t="s">
        <v>135</v>
      </c>
      <c r="J4947" t="s">
        <v>136</v>
      </c>
      <c r="K4947" t="s">
        <v>137</v>
      </c>
      <c r="L4947" t="s">
        <v>14265</v>
      </c>
      <c r="M4947" t="s">
        <v>14266</v>
      </c>
      <c r="N4947">
        <v>1.341388888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21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10.395773716200523</v>
      </c>
      <c r="AC4947">
        <v>0</v>
      </c>
      <c r="AD4947">
        <v>0</v>
      </c>
      <c r="AE4947">
        <v>10.395773716200523</v>
      </c>
    </row>
    <row r="4948" spans="1:31" x14ac:dyDescent="0.25">
      <c r="A4948">
        <v>1636529</v>
      </c>
      <c r="B4948">
        <v>1</v>
      </c>
      <c r="C4948" t="s">
        <v>80</v>
      </c>
      <c r="D4948" t="s">
        <v>98</v>
      </c>
      <c r="E4948" t="s">
        <v>152</v>
      </c>
      <c r="F4948" t="s">
        <v>12270</v>
      </c>
      <c r="G4948" t="s">
        <v>168</v>
      </c>
      <c r="H4948" t="s">
        <v>149</v>
      </c>
      <c r="I4948" t="s">
        <v>135</v>
      </c>
      <c r="J4948" t="s">
        <v>136</v>
      </c>
      <c r="K4948" t="s">
        <v>137</v>
      </c>
      <c r="L4948" t="s">
        <v>14267</v>
      </c>
      <c r="M4948" t="s">
        <v>14268</v>
      </c>
      <c r="N4948">
        <v>3.0708333329999999</v>
      </c>
      <c r="O4948">
        <v>0</v>
      </c>
      <c r="P4948">
        <v>1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0.66171733403059996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0.66171733403059996</v>
      </c>
    </row>
    <row r="4949" spans="1:31" x14ac:dyDescent="0.25">
      <c r="A4949">
        <v>1636629</v>
      </c>
      <c r="B4949">
        <v>1</v>
      </c>
      <c r="C4949" t="s">
        <v>80</v>
      </c>
      <c r="D4949" t="s">
        <v>92</v>
      </c>
      <c r="E4949" t="s">
        <v>178</v>
      </c>
      <c r="F4949" t="s">
        <v>14269</v>
      </c>
      <c r="G4949" t="s">
        <v>252</v>
      </c>
      <c r="H4949" t="s">
        <v>149</v>
      </c>
      <c r="I4949" t="s">
        <v>135</v>
      </c>
      <c r="J4949" t="s">
        <v>136</v>
      </c>
      <c r="K4949" t="s">
        <v>137</v>
      </c>
      <c r="L4949" t="s">
        <v>14270</v>
      </c>
      <c r="M4949" t="s">
        <v>14271</v>
      </c>
      <c r="N4949">
        <v>3.3933333330000002</v>
      </c>
      <c r="O4949">
        <v>0</v>
      </c>
      <c r="P4949">
        <v>22</v>
      </c>
      <c r="Q4949">
        <v>0</v>
      </c>
      <c r="R4949">
        <v>0</v>
      </c>
      <c r="S4949">
        <v>0</v>
      </c>
      <c r="T4949">
        <v>1</v>
      </c>
      <c r="U4949">
        <v>0</v>
      </c>
      <c r="V4949">
        <v>0</v>
      </c>
      <c r="W4949">
        <v>0</v>
      </c>
      <c r="X4949">
        <v>6.5295830623169975</v>
      </c>
      <c r="Y4949">
        <v>0</v>
      </c>
      <c r="Z4949">
        <v>0</v>
      </c>
      <c r="AA4949">
        <v>0</v>
      </c>
      <c r="AB4949">
        <v>5.1195443386203996</v>
      </c>
      <c r="AC4949">
        <v>0</v>
      </c>
      <c r="AD4949">
        <v>0</v>
      </c>
      <c r="AE4949">
        <v>11.649127400937397</v>
      </c>
    </row>
    <row r="4950" spans="1:31" x14ac:dyDescent="0.25">
      <c r="A4950">
        <v>1636483</v>
      </c>
      <c r="B4950">
        <v>1</v>
      </c>
      <c r="C4950" t="s">
        <v>80</v>
      </c>
      <c r="D4950" t="s">
        <v>97</v>
      </c>
      <c r="E4950" t="s">
        <v>178</v>
      </c>
      <c r="F4950" t="s">
        <v>14272</v>
      </c>
      <c r="G4950" t="s">
        <v>227</v>
      </c>
      <c r="H4950" t="s">
        <v>149</v>
      </c>
      <c r="I4950" t="s">
        <v>135</v>
      </c>
      <c r="J4950" t="s">
        <v>136</v>
      </c>
      <c r="K4950" t="s">
        <v>137</v>
      </c>
      <c r="L4950" t="s">
        <v>14273</v>
      </c>
      <c r="M4950" t="s">
        <v>14274</v>
      </c>
      <c r="N4950">
        <v>1.896666666</v>
      </c>
      <c r="O4950">
        <v>0</v>
      </c>
      <c r="P4950">
        <v>28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45.494931556812908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45.494931556812908</v>
      </c>
    </row>
    <row r="4951" spans="1:31" x14ac:dyDescent="0.25">
      <c r="A4951">
        <v>1636337</v>
      </c>
      <c r="B4951">
        <v>1</v>
      </c>
      <c r="C4951" t="s">
        <v>80</v>
      </c>
      <c r="D4951" t="s">
        <v>84</v>
      </c>
      <c r="E4951" t="s">
        <v>152</v>
      </c>
      <c r="F4951" t="s">
        <v>14275</v>
      </c>
      <c r="G4951" t="s">
        <v>154</v>
      </c>
      <c r="H4951" t="s">
        <v>149</v>
      </c>
      <c r="I4951" t="s">
        <v>135</v>
      </c>
      <c r="J4951" t="s">
        <v>136</v>
      </c>
      <c r="K4951" t="s">
        <v>137</v>
      </c>
      <c r="L4951" t="s">
        <v>14276</v>
      </c>
      <c r="M4951" t="s">
        <v>13792</v>
      </c>
      <c r="N4951">
        <v>3.1627777770000001</v>
      </c>
      <c r="O4951">
        <v>0</v>
      </c>
      <c r="P4951">
        <v>1</v>
      </c>
      <c r="Q4951">
        <v>0</v>
      </c>
      <c r="R4951">
        <v>0</v>
      </c>
      <c r="S4951">
        <v>0</v>
      </c>
      <c r="T4951">
        <v>2</v>
      </c>
      <c r="U4951">
        <v>0</v>
      </c>
      <c r="V4951">
        <v>0</v>
      </c>
      <c r="W4951">
        <v>0</v>
      </c>
      <c r="X4951">
        <v>0.70462946888283839</v>
      </c>
      <c r="Y4951">
        <v>0</v>
      </c>
      <c r="Z4951">
        <v>0</v>
      </c>
      <c r="AA4951">
        <v>0</v>
      </c>
      <c r="AB4951">
        <v>1.4324431451209998</v>
      </c>
      <c r="AC4951">
        <v>0</v>
      </c>
      <c r="AD4951">
        <v>0</v>
      </c>
      <c r="AE4951">
        <v>2.1370726140038383</v>
      </c>
    </row>
    <row r="4952" spans="1:31" x14ac:dyDescent="0.25">
      <c r="A4952">
        <v>1636798</v>
      </c>
      <c r="B4952">
        <v>1</v>
      </c>
      <c r="C4952" t="s">
        <v>80</v>
      </c>
      <c r="D4952" t="s">
        <v>96</v>
      </c>
      <c r="E4952" t="s">
        <v>178</v>
      </c>
      <c r="F4952" t="s">
        <v>14118</v>
      </c>
      <c r="G4952" t="s">
        <v>227</v>
      </c>
      <c r="H4952" t="s">
        <v>149</v>
      </c>
      <c r="I4952" t="s">
        <v>135</v>
      </c>
      <c r="J4952" t="s">
        <v>136</v>
      </c>
      <c r="K4952" t="s">
        <v>137</v>
      </c>
      <c r="L4952" t="s">
        <v>14277</v>
      </c>
      <c r="M4952" t="s">
        <v>14278</v>
      </c>
      <c r="N4952">
        <v>1.7741666659999999</v>
      </c>
      <c r="O4952">
        <v>0</v>
      </c>
      <c r="P4952">
        <v>45</v>
      </c>
      <c r="Q4952">
        <v>0</v>
      </c>
      <c r="R4952">
        <v>0</v>
      </c>
      <c r="S4952">
        <v>0</v>
      </c>
      <c r="T4952">
        <v>2</v>
      </c>
      <c r="U4952">
        <v>0</v>
      </c>
      <c r="V4952">
        <v>0</v>
      </c>
      <c r="W4952">
        <v>0</v>
      </c>
      <c r="X4952">
        <v>19.541929054923088</v>
      </c>
      <c r="Y4952">
        <v>0</v>
      </c>
      <c r="Z4952">
        <v>0</v>
      </c>
      <c r="AA4952">
        <v>0</v>
      </c>
      <c r="AB4952">
        <v>0.16572250574602138</v>
      </c>
      <c r="AC4952">
        <v>0</v>
      </c>
      <c r="AD4952">
        <v>0</v>
      </c>
      <c r="AE4952">
        <v>19.70765156066911</v>
      </c>
    </row>
    <row r="4953" spans="1:31" x14ac:dyDescent="0.25">
      <c r="A4953">
        <v>1636489</v>
      </c>
      <c r="B4953">
        <v>1</v>
      </c>
      <c r="C4953" t="s">
        <v>80</v>
      </c>
      <c r="D4953" t="s">
        <v>96</v>
      </c>
      <c r="E4953" t="s">
        <v>178</v>
      </c>
      <c r="F4953" t="s">
        <v>14279</v>
      </c>
      <c r="G4953" t="s">
        <v>227</v>
      </c>
      <c r="H4953" t="s">
        <v>149</v>
      </c>
      <c r="I4953" t="s">
        <v>135</v>
      </c>
      <c r="J4953" t="s">
        <v>136</v>
      </c>
      <c r="K4953" t="s">
        <v>137</v>
      </c>
      <c r="L4953" t="s">
        <v>14280</v>
      </c>
      <c r="M4953" t="s">
        <v>14281</v>
      </c>
      <c r="N4953">
        <v>2.3144444439999998</v>
      </c>
      <c r="O4953">
        <v>0</v>
      </c>
      <c r="P4953">
        <v>95</v>
      </c>
      <c r="Q4953">
        <v>0</v>
      </c>
      <c r="R4953">
        <v>0</v>
      </c>
      <c r="S4953">
        <v>0</v>
      </c>
      <c r="T4953">
        <v>13</v>
      </c>
      <c r="U4953">
        <v>0</v>
      </c>
      <c r="V4953">
        <v>0</v>
      </c>
      <c r="W4953">
        <v>0</v>
      </c>
      <c r="X4953">
        <v>131.62055146624456</v>
      </c>
      <c r="Y4953">
        <v>0</v>
      </c>
      <c r="Z4953">
        <v>0</v>
      </c>
      <c r="AA4953">
        <v>0</v>
      </c>
      <c r="AB4953">
        <v>33.601591430774633</v>
      </c>
      <c r="AC4953">
        <v>0</v>
      </c>
      <c r="AD4953">
        <v>0</v>
      </c>
      <c r="AE4953">
        <v>165.22214289701918</v>
      </c>
    </row>
    <row r="4954" spans="1:31" x14ac:dyDescent="0.25">
      <c r="A4954">
        <v>1636589</v>
      </c>
      <c r="B4954">
        <v>1</v>
      </c>
      <c r="C4954" t="s">
        <v>80</v>
      </c>
      <c r="D4954" t="s">
        <v>93</v>
      </c>
      <c r="E4954" t="s">
        <v>362</v>
      </c>
      <c r="F4954" t="s">
        <v>14282</v>
      </c>
      <c r="G4954" t="s">
        <v>900</v>
      </c>
      <c r="H4954" t="s">
        <v>149</v>
      </c>
      <c r="I4954" t="s">
        <v>135</v>
      </c>
      <c r="J4954" t="s">
        <v>136</v>
      </c>
      <c r="K4954" t="s">
        <v>137</v>
      </c>
      <c r="L4954" t="s">
        <v>14283</v>
      </c>
      <c r="M4954" t="s">
        <v>14284</v>
      </c>
      <c r="N4954">
        <v>1.075</v>
      </c>
      <c r="O4954">
        <v>0</v>
      </c>
      <c r="P4954">
        <v>60</v>
      </c>
      <c r="Q4954">
        <v>0</v>
      </c>
      <c r="R4954">
        <v>0</v>
      </c>
      <c r="S4954">
        <v>0</v>
      </c>
      <c r="T4954">
        <v>13</v>
      </c>
      <c r="U4954">
        <v>0</v>
      </c>
      <c r="V4954">
        <v>0</v>
      </c>
      <c r="W4954">
        <v>0</v>
      </c>
      <c r="X4954">
        <v>36.682773799291198</v>
      </c>
      <c r="Y4954">
        <v>0</v>
      </c>
      <c r="Z4954">
        <v>0</v>
      </c>
      <c r="AA4954">
        <v>0</v>
      </c>
      <c r="AB4954">
        <v>14.412633588501615</v>
      </c>
      <c r="AC4954">
        <v>0</v>
      </c>
      <c r="AD4954">
        <v>0</v>
      </c>
      <c r="AE4954">
        <v>51.095407387792811</v>
      </c>
    </row>
    <row r="4955" spans="1:31" x14ac:dyDescent="0.25">
      <c r="A4955">
        <v>1636297</v>
      </c>
      <c r="B4955">
        <v>1</v>
      </c>
      <c r="C4955" t="s">
        <v>80</v>
      </c>
      <c r="D4955" t="s">
        <v>83</v>
      </c>
      <c r="E4955" t="s">
        <v>178</v>
      </c>
      <c r="F4955" t="s">
        <v>14285</v>
      </c>
      <c r="G4955" t="s">
        <v>227</v>
      </c>
      <c r="H4955" t="s">
        <v>149</v>
      </c>
      <c r="I4955" t="s">
        <v>135</v>
      </c>
      <c r="J4955" t="s">
        <v>136</v>
      </c>
      <c r="K4955" t="s">
        <v>137</v>
      </c>
      <c r="L4955" t="s">
        <v>14286</v>
      </c>
      <c r="M4955" t="s">
        <v>14287</v>
      </c>
      <c r="N4955">
        <v>1.267222222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1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</row>
    <row r="4956" spans="1:31" x14ac:dyDescent="0.25">
      <c r="A4956">
        <v>1636692</v>
      </c>
      <c r="B4956">
        <v>1</v>
      </c>
      <c r="C4956" t="s">
        <v>80</v>
      </c>
      <c r="D4956" t="s">
        <v>82</v>
      </c>
      <c r="E4956" t="s">
        <v>178</v>
      </c>
      <c r="F4956" t="s">
        <v>878</v>
      </c>
      <c r="G4956" t="s">
        <v>227</v>
      </c>
      <c r="H4956" t="s">
        <v>149</v>
      </c>
      <c r="I4956" t="s">
        <v>135</v>
      </c>
      <c r="J4956" t="s">
        <v>136</v>
      </c>
      <c r="K4956" t="s">
        <v>137</v>
      </c>
      <c r="L4956" t="s">
        <v>14288</v>
      </c>
      <c r="M4956" t="s">
        <v>14289</v>
      </c>
      <c r="N4956">
        <v>0.86</v>
      </c>
      <c r="O4956">
        <v>0</v>
      </c>
      <c r="P4956">
        <v>81</v>
      </c>
      <c r="Q4956">
        <v>0</v>
      </c>
      <c r="R4956">
        <v>0</v>
      </c>
      <c r="S4956">
        <v>0</v>
      </c>
      <c r="T4956">
        <v>9</v>
      </c>
      <c r="U4956">
        <v>0</v>
      </c>
      <c r="V4956">
        <v>0</v>
      </c>
      <c r="W4956">
        <v>0</v>
      </c>
      <c r="X4956">
        <v>21.343045550299966</v>
      </c>
      <c r="Y4956">
        <v>0</v>
      </c>
      <c r="Z4956">
        <v>0</v>
      </c>
      <c r="AA4956">
        <v>0</v>
      </c>
      <c r="AB4956">
        <v>2.0813060649662418</v>
      </c>
      <c r="AC4956">
        <v>0</v>
      </c>
      <c r="AD4956">
        <v>0</v>
      </c>
      <c r="AE4956">
        <v>23.424351615266207</v>
      </c>
    </row>
    <row r="4957" spans="1:31" x14ac:dyDescent="0.25">
      <c r="A4957">
        <v>1636592</v>
      </c>
      <c r="B4957">
        <v>1</v>
      </c>
      <c r="C4957" t="s">
        <v>80</v>
      </c>
      <c r="D4957" t="s">
        <v>100</v>
      </c>
      <c r="E4957" t="s">
        <v>178</v>
      </c>
      <c r="F4957" t="s">
        <v>14290</v>
      </c>
      <c r="G4957" t="s">
        <v>187</v>
      </c>
      <c r="H4957" t="s">
        <v>149</v>
      </c>
      <c r="I4957" t="s">
        <v>135</v>
      </c>
      <c r="J4957" t="s">
        <v>136</v>
      </c>
      <c r="K4957" t="s">
        <v>137</v>
      </c>
      <c r="L4957" t="s">
        <v>14291</v>
      </c>
      <c r="M4957" t="s">
        <v>14292</v>
      </c>
      <c r="N4957">
        <v>0.95694444400000001</v>
      </c>
      <c r="O4957">
        <v>0</v>
      </c>
      <c r="P4957">
        <v>68</v>
      </c>
      <c r="Q4957">
        <v>0</v>
      </c>
      <c r="R4957">
        <v>15</v>
      </c>
      <c r="S4957">
        <v>0</v>
      </c>
      <c r="T4957">
        <v>9</v>
      </c>
      <c r="U4957">
        <v>0</v>
      </c>
      <c r="V4957">
        <v>0</v>
      </c>
      <c r="W4957">
        <v>0</v>
      </c>
      <c r="X4957">
        <v>18.034516658690162</v>
      </c>
      <c r="Y4957">
        <v>0</v>
      </c>
      <c r="Z4957">
        <v>1.9460453713946932</v>
      </c>
      <c r="AA4957">
        <v>0</v>
      </c>
      <c r="AB4957">
        <v>5.3563976596003986</v>
      </c>
      <c r="AC4957">
        <v>0</v>
      </c>
      <c r="AD4957">
        <v>0</v>
      </c>
      <c r="AE4957">
        <v>25.336959689685251</v>
      </c>
    </row>
    <row r="4958" spans="1:31" x14ac:dyDescent="0.25">
      <c r="A4958">
        <v>1636260</v>
      </c>
      <c r="B4958">
        <v>1</v>
      </c>
      <c r="C4958" t="s">
        <v>80</v>
      </c>
      <c r="D4958" t="s">
        <v>84</v>
      </c>
      <c r="E4958" t="s">
        <v>140</v>
      </c>
      <c r="F4958" t="s">
        <v>14293</v>
      </c>
      <c r="G4958" t="s">
        <v>918</v>
      </c>
      <c r="H4958" t="s">
        <v>134</v>
      </c>
      <c r="I4958" t="s">
        <v>191</v>
      </c>
      <c r="J4958" t="s">
        <v>136</v>
      </c>
      <c r="K4958" t="s">
        <v>137</v>
      </c>
      <c r="L4958" t="s">
        <v>14294</v>
      </c>
      <c r="M4958" t="s">
        <v>14295</v>
      </c>
      <c r="N4958">
        <v>2.75E-2</v>
      </c>
      <c r="O4958">
        <v>0</v>
      </c>
      <c r="P4958">
        <v>9428</v>
      </c>
      <c r="Q4958">
        <v>0</v>
      </c>
      <c r="R4958">
        <v>0</v>
      </c>
      <c r="S4958">
        <v>1</v>
      </c>
      <c r="T4958">
        <v>2718</v>
      </c>
      <c r="U4958">
        <v>0</v>
      </c>
      <c r="V4958">
        <v>30</v>
      </c>
      <c r="W4958">
        <v>0</v>
      </c>
      <c r="X4958">
        <v>71.492416390853151</v>
      </c>
      <c r="Y4958">
        <v>0</v>
      </c>
      <c r="Z4958">
        <v>0</v>
      </c>
      <c r="AA4958">
        <v>0.38676523957170006</v>
      </c>
      <c r="AB4958">
        <v>31.673867687780778</v>
      </c>
      <c r="AC4958">
        <v>0</v>
      </c>
      <c r="AD4958">
        <v>6.451582735149751</v>
      </c>
      <c r="AE4958">
        <v>110.00463205335539</v>
      </c>
    </row>
    <row r="4959" spans="1:31" x14ac:dyDescent="0.25">
      <c r="A4959">
        <v>1636758</v>
      </c>
      <c r="B4959">
        <v>1</v>
      </c>
      <c r="C4959" t="s">
        <v>80</v>
      </c>
      <c r="D4959" t="s">
        <v>100</v>
      </c>
      <c r="E4959" t="s">
        <v>152</v>
      </c>
      <c r="F4959" t="s">
        <v>14296</v>
      </c>
      <c r="G4959" t="s">
        <v>154</v>
      </c>
      <c r="H4959" t="s">
        <v>149</v>
      </c>
      <c r="I4959" t="s">
        <v>135</v>
      </c>
      <c r="J4959" t="s">
        <v>136</v>
      </c>
      <c r="K4959" t="s">
        <v>137</v>
      </c>
      <c r="L4959" t="s">
        <v>14297</v>
      </c>
      <c r="M4959" t="s">
        <v>14298</v>
      </c>
      <c r="N4959">
        <v>1.062777777</v>
      </c>
      <c r="O4959">
        <v>0</v>
      </c>
      <c r="P4959">
        <v>2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0.35371754975928893</v>
      </c>
      <c r="Y4959">
        <v>0</v>
      </c>
      <c r="Z4959">
        <v>0</v>
      </c>
      <c r="AA4959">
        <v>0</v>
      </c>
      <c r="AB4959">
        <v>1.4421043788623333</v>
      </c>
      <c r="AC4959">
        <v>0</v>
      </c>
      <c r="AD4959">
        <v>0</v>
      </c>
      <c r="AE4959">
        <v>1.7958219286216224</v>
      </c>
    </row>
    <row r="4960" spans="1:31" x14ac:dyDescent="0.25">
      <c r="A4960">
        <v>1636380</v>
      </c>
      <c r="B4960">
        <v>1</v>
      </c>
      <c r="C4960" t="s">
        <v>80</v>
      </c>
      <c r="D4960" t="s">
        <v>97</v>
      </c>
      <c r="E4960" t="s">
        <v>178</v>
      </c>
      <c r="F4960" t="s">
        <v>14299</v>
      </c>
      <c r="G4960" t="s">
        <v>227</v>
      </c>
      <c r="H4960" t="s">
        <v>149</v>
      </c>
      <c r="I4960" t="s">
        <v>135</v>
      </c>
      <c r="J4960" t="s">
        <v>136</v>
      </c>
      <c r="K4960" t="s">
        <v>137</v>
      </c>
      <c r="L4960" t="s">
        <v>14300</v>
      </c>
      <c r="M4960" t="s">
        <v>14301</v>
      </c>
      <c r="N4960">
        <v>3.9086111109999999</v>
      </c>
      <c r="O4960">
        <v>0</v>
      </c>
      <c r="P4960">
        <v>13</v>
      </c>
      <c r="Q4960">
        <v>0</v>
      </c>
      <c r="R4960">
        <v>0</v>
      </c>
      <c r="S4960">
        <v>0</v>
      </c>
      <c r="T4960">
        <v>1</v>
      </c>
      <c r="U4960">
        <v>0</v>
      </c>
      <c r="V4960">
        <v>0</v>
      </c>
      <c r="W4960">
        <v>0</v>
      </c>
      <c r="X4960">
        <v>10.360143194163827</v>
      </c>
      <c r="Y4960">
        <v>0</v>
      </c>
      <c r="Z4960">
        <v>0</v>
      </c>
      <c r="AA4960">
        <v>0</v>
      </c>
      <c r="AB4960">
        <v>2.5505559204471111E-2</v>
      </c>
      <c r="AC4960">
        <v>0</v>
      </c>
      <c r="AD4960">
        <v>0</v>
      </c>
      <c r="AE4960">
        <v>10.385648753368299</v>
      </c>
    </row>
    <row r="4961" spans="1:31" x14ac:dyDescent="0.25">
      <c r="A4961">
        <v>1636403</v>
      </c>
      <c r="B4961">
        <v>1</v>
      </c>
      <c r="C4961" t="s">
        <v>80</v>
      </c>
      <c r="D4961" t="s">
        <v>82</v>
      </c>
      <c r="E4961" t="s">
        <v>152</v>
      </c>
      <c r="F4961" t="s">
        <v>11781</v>
      </c>
      <c r="G4961" t="s">
        <v>507</v>
      </c>
      <c r="H4961" t="s">
        <v>149</v>
      </c>
      <c r="I4961" t="s">
        <v>135</v>
      </c>
      <c r="J4961" t="s">
        <v>136</v>
      </c>
      <c r="K4961" t="s">
        <v>137</v>
      </c>
      <c r="L4961" t="s">
        <v>14302</v>
      </c>
      <c r="M4961" t="s">
        <v>14303</v>
      </c>
      <c r="N4961">
        <v>0.32777777699999999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1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2.1319040919399998E-2</v>
      </c>
      <c r="AC4961">
        <v>0</v>
      </c>
      <c r="AD4961">
        <v>0</v>
      </c>
      <c r="AE4961">
        <v>2.1319040919399998E-2</v>
      </c>
    </row>
    <row r="4962" spans="1:31" x14ac:dyDescent="0.25">
      <c r="A4962">
        <v>1636801</v>
      </c>
      <c r="B4962">
        <v>1</v>
      </c>
      <c r="C4962" t="s">
        <v>80</v>
      </c>
      <c r="D4962" t="s">
        <v>105</v>
      </c>
      <c r="E4962" t="s">
        <v>178</v>
      </c>
      <c r="F4962" t="s">
        <v>3645</v>
      </c>
      <c r="G4962" t="s">
        <v>227</v>
      </c>
      <c r="H4962" t="s">
        <v>149</v>
      </c>
      <c r="I4962" t="s">
        <v>135</v>
      </c>
      <c r="J4962" t="s">
        <v>136</v>
      </c>
      <c r="K4962" t="s">
        <v>137</v>
      </c>
      <c r="L4962" t="s">
        <v>14304</v>
      </c>
      <c r="M4962" t="s">
        <v>14305</v>
      </c>
      <c r="N4962">
        <v>0.72750000000000004</v>
      </c>
      <c r="O4962">
        <v>0</v>
      </c>
      <c r="P4962">
        <v>234</v>
      </c>
      <c r="Q4962">
        <v>0</v>
      </c>
      <c r="R4962">
        <v>0</v>
      </c>
      <c r="S4962">
        <v>0</v>
      </c>
      <c r="T4962">
        <v>10</v>
      </c>
      <c r="U4962">
        <v>0</v>
      </c>
      <c r="V4962">
        <v>0</v>
      </c>
      <c r="W4962">
        <v>0</v>
      </c>
      <c r="X4962">
        <v>50.849836389012161</v>
      </c>
      <c r="Y4962">
        <v>0</v>
      </c>
      <c r="Z4962">
        <v>0</v>
      </c>
      <c r="AA4962">
        <v>0</v>
      </c>
      <c r="AB4962">
        <v>5.8397631975456088</v>
      </c>
      <c r="AC4962">
        <v>0</v>
      </c>
      <c r="AD4962">
        <v>0</v>
      </c>
      <c r="AE4962">
        <v>56.689599586557769</v>
      </c>
    </row>
    <row r="4963" spans="1:31" x14ac:dyDescent="0.25">
      <c r="A4963">
        <v>1636360</v>
      </c>
      <c r="B4963">
        <v>1</v>
      </c>
      <c r="C4963" t="s">
        <v>80</v>
      </c>
      <c r="D4963" t="s">
        <v>93</v>
      </c>
      <c r="E4963" t="s">
        <v>178</v>
      </c>
      <c r="F4963" t="s">
        <v>14306</v>
      </c>
      <c r="G4963" t="s">
        <v>187</v>
      </c>
      <c r="H4963" t="s">
        <v>149</v>
      </c>
      <c r="I4963" t="s">
        <v>135</v>
      </c>
      <c r="J4963" t="s">
        <v>136</v>
      </c>
      <c r="K4963" t="s">
        <v>137</v>
      </c>
      <c r="L4963" t="s">
        <v>14307</v>
      </c>
      <c r="M4963" t="s">
        <v>14308</v>
      </c>
      <c r="N4963">
        <v>3.4452777769999998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2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4.5102831276748008</v>
      </c>
      <c r="AC4963">
        <v>0</v>
      </c>
      <c r="AD4963">
        <v>0</v>
      </c>
      <c r="AE4963">
        <v>4.5102831276748008</v>
      </c>
    </row>
    <row r="4964" spans="1:31" x14ac:dyDescent="0.25">
      <c r="A4964">
        <v>1636609</v>
      </c>
      <c r="B4964">
        <v>1</v>
      </c>
      <c r="C4964" t="s">
        <v>80</v>
      </c>
      <c r="D4964" t="s">
        <v>95</v>
      </c>
      <c r="E4964" t="s">
        <v>131</v>
      </c>
      <c r="F4964" t="s">
        <v>14309</v>
      </c>
      <c r="G4964" t="s">
        <v>161</v>
      </c>
      <c r="H4964" t="s">
        <v>134</v>
      </c>
      <c r="I4964" t="s">
        <v>135</v>
      </c>
      <c r="J4964" t="s">
        <v>136</v>
      </c>
      <c r="K4964" t="s">
        <v>137</v>
      </c>
      <c r="L4964" t="s">
        <v>14310</v>
      </c>
      <c r="M4964" t="s">
        <v>14311</v>
      </c>
      <c r="N4964">
        <v>0.72222222199999997</v>
      </c>
      <c r="O4964">
        <v>1</v>
      </c>
      <c r="P4964">
        <v>1212</v>
      </c>
      <c r="Q4964">
        <v>3</v>
      </c>
      <c r="R4964">
        <v>0</v>
      </c>
      <c r="S4964">
        <v>6</v>
      </c>
      <c r="T4964">
        <v>109</v>
      </c>
      <c r="U4964">
        <v>0</v>
      </c>
      <c r="V4964">
        <v>0</v>
      </c>
      <c r="W4964">
        <v>0.39940036808068752</v>
      </c>
      <c r="X4964">
        <v>281.24776436132106</v>
      </c>
      <c r="Y4964">
        <v>1.56221989795522</v>
      </c>
      <c r="Z4964">
        <v>0</v>
      </c>
      <c r="AA4964">
        <v>121.99278627760533</v>
      </c>
      <c r="AB4964">
        <v>128.13425055872347</v>
      </c>
      <c r="AC4964">
        <v>0</v>
      </c>
      <c r="AD4964">
        <v>0</v>
      </c>
      <c r="AE4964">
        <v>533.33642146368584</v>
      </c>
    </row>
    <row r="4965" spans="1:31" x14ac:dyDescent="0.25">
      <c r="A4965">
        <v>1636466</v>
      </c>
      <c r="B4965">
        <v>1</v>
      </c>
      <c r="C4965" t="s">
        <v>80</v>
      </c>
      <c r="D4965" t="s">
        <v>90</v>
      </c>
      <c r="E4965" t="s">
        <v>146</v>
      </c>
      <c r="F4965" t="s">
        <v>3642</v>
      </c>
      <c r="G4965" t="s">
        <v>260</v>
      </c>
      <c r="H4965" t="s">
        <v>149</v>
      </c>
      <c r="I4965" t="s">
        <v>135</v>
      </c>
      <c r="J4965" t="s">
        <v>136</v>
      </c>
      <c r="K4965" t="s">
        <v>137</v>
      </c>
      <c r="L4965" t="s">
        <v>14312</v>
      </c>
      <c r="M4965" t="s">
        <v>14313</v>
      </c>
      <c r="N4965">
        <v>0.52444444400000001</v>
      </c>
      <c r="O4965">
        <v>0</v>
      </c>
      <c r="P4965">
        <v>465</v>
      </c>
      <c r="Q4965">
        <v>0</v>
      </c>
      <c r="R4965">
        <v>0</v>
      </c>
      <c r="S4965">
        <v>0</v>
      </c>
      <c r="T4965">
        <v>12</v>
      </c>
      <c r="U4965">
        <v>0</v>
      </c>
      <c r="V4965">
        <v>0</v>
      </c>
      <c r="W4965">
        <v>0</v>
      </c>
      <c r="X4965">
        <v>79.703812400218965</v>
      </c>
      <c r="Y4965">
        <v>0</v>
      </c>
      <c r="Z4965">
        <v>0</v>
      </c>
      <c r="AA4965">
        <v>0</v>
      </c>
      <c r="AB4965">
        <v>2.8616253510057339</v>
      </c>
      <c r="AC4965">
        <v>0</v>
      </c>
      <c r="AD4965">
        <v>0</v>
      </c>
      <c r="AE4965">
        <v>82.565437751224692</v>
      </c>
    </row>
    <row r="4966" spans="1:31" x14ac:dyDescent="0.25">
      <c r="A4966">
        <v>1636280</v>
      </c>
      <c r="B4966">
        <v>1</v>
      </c>
      <c r="C4966" t="s">
        <v>80</v>
      </c>
      <c r="D4966" t="s">
        <v>101</v>
      </c>
      <c r="E4966" t="s">
        <v>1154</v>
      </c>
      <c r="F4966" t="s">
        <v>14314</v>
      </c>
      <c r="G4966" t="s">
        <v>161</v>
      </c>
      <c r="H4966" t="s">
        <v>134</v>
      </c>
      <c r="I4966" t="s">
        <v>135</v>
      </c>
      <c r="J4966" t="s">
        <v>136</v>
      </c>
      <c r="K4966" t="s">
        <v>137</v>
      </c>
      <c r="L4966" t="s">
        <v>14315</v>
      </c>
      <c r="M4966" t="s">
        <v>14316</v>
      </c>
      <c r="N4966">
        <v>3.360833333</v>
      </c>
      <c r="O4966">
        <v>0</v>
      </c>
      <c r="P4966">
        <v>685</v>
      </c>
      <c r="Q4966">
        <v>0</v>
      </c>
      <c r="R4966">
        <v>0</v>
      </c>
      <c r="S4966">
        <v>1</v>
      </c>
      <c r="T4966">
        <v>14</v>
      </c>
      <c r="U4966">
        <v>0</v>
      </c>
      <c r="V4966">
        <v>0</v>
      </c>
      <c r="W4966">
        <v>0</v>
      </c>
      <c r="X4966">
        <v>387.73021172331249</v>
      </c>
      <c r="Y4966">
        <v>0</v>
      </c>
      <c r="Z4966">
        <v>0</v>
      </c>
      <c r="AA4966">
        <v>13.568477303262782</v>
      </c>
      <c r="AB4966">
        <v>26.87765531532137</v>
      </c>
      <c r="AC4966">
        <v>0</v>
      </c>
      <c r="AD4966">
        <v>0</v>
      </c>
      <c r="AE4966">
        <v>428.17634434189665</v>
      </c>
    </row>
    <row r="4967" spans="1:31" x14ac:dyDescent="0.25">
      <c r="A4967">
        <v>1636423</v>
      </c>
      <c r="B4967">
        <v>1</v>
      </c>
      <c r="C4967" t="s">
        <v>80</v>
      </c>
      <c r="D4967" t="s">
        <v>110</v>
      </c>
      <c r="E4967" t="s">
        <v>178</v>
      </c>
      <c r="F4967" t="s">
        <v>14317</v>
      </c>
      <c r="G4967" t="s">
        <v>227</v>
      </c>
      <c r="H4967" t="s">
        <v>149</v>
      </c>
      <c r="I4967" t="s">
        <v>135</v>
      </c>
      <c r="J4967" t="s">
        <v>136</v>
      </c>
      <c r="K4967" t="s">
        <v>137</v>
      </c>
      <c r="L4967" t="s">
        <v>14318</v>
      </c>
      <c r="M4967" t="s">
        <v>14319</v>
      </c>
      <c r="N4967">
        <v>1.2397222219999999</v>
      </c>
      <c r="O4967">
        <v>0</v>
      </c>
      <c r="P4967">
        <v>186</v>
      </c>
      <c r="Q4967">
        <v>0</v>
      </c>
      <c r="R4967">
        <v>0</v>
      </c>
      <c r="S4967">
        <v>0</v>
      </c>
      <c r="T4967">
        <v>8</v>
      </c>
      <c r="U4967">
        <v>0</v>
      </c>
      <c r="V4967">
        <v>0</v>
      </c>
      <c r="W4967">
        <v>0</v>
      </c>
      <c r="X4967">
        <v>92.969049523343756</v>
      </c>
      <c r="Y4967">
        <v>0</v>
      </c>
      <c r="Z4967">
        <v>0</v>
      </c>
      <c r="AA4967">
        <v>0</v>
      </c>
      <c r="AB4967">
        <v>10.966773503386595</v>
      </c>
      <c r="AC4967">
        <v>0</v>
      </c>
      <c r="AD4967">
        <v>0</v>
      </c>
      <c r="AE4967">
        <v>103.93582302673035</v>
      </c>
    </row>
    <row r="4968" spans="1:31" x14ac:dyDescent="0.25">
      <c r="A4968">
        <v>1636672</v>
      </c>
      <c r="B4968">
        <v>1</v>
      </c>
      <c r="C4968" t="s">
        <v>80</v>
      </c>
      <c r="D4968" t="s">
        <v>97</v>
      </c>
      <c r="E4968" t="s">
        <v>178</v>
      </c>
      <c r="F4968" t="s">
        <v>14320</v>
      </c>
      <c r="G4968" t="s">
        <v>227</v>
      </c>
      <c r="H4968" t="s">
        <v>149</v>
      </c>
      <c r="I4968" t="s">
        <v>135</v>
      </c>
      <c r="J4968" t="s">
        <v>136</v>
      </c>
      <c r="K4968" t="s">
        <v>137</v>
      </c>
      <c r="L4968" t="s">
        <v>14321</v>
      </c>
      <c r="M4968" t="s">
        <v>14322</v>
      </c>
      <c r="N4968">
        <v>0.74583333299999999</v>
      </c>
      <c r="O4968">
        <v>0</v>
      </c>
      <c r="P4968">
        <v>8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2.9740102979933778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2.9740102979933778</v>
      </c>
    </row>
    <row r="4969" spans="1:31" x14ac:dyDescent="0.25">
      <c r="A4969">
        <v>1636572</v>
      </c>
      <c r="B4969">
        <v>1</v>
      </c>
      <c r="C4969" t="s">
        <v>80</v>
      </c>
      <c r="D4969" t="s">
        <v>106</v>
      </c>
      <c r="E4969" t="s">
        <v>152</v>
      </c>
      <c r="F4969" t="s">
        <v>14323</v>
      </c>
      <c r="G4969" t="s">
        <v>172</v>
      </c>
      <c r="H4969" t="s">
        <v>149</v>
      </c>
      <c r="I4969" t="s">
        <v>135</v>
      </c>
      <c r="J4969" t="s">
        <v>136</v>
      </c>
      <c r="K4969" t="s">
        <v>137</v>
      </c>
      <c r="L4969" t="s">
        <v>14324</v>
      </c>
      <c r="M4969" t="s">
        <v>14325</v>
      </c>
      <c r="N4969">
        <v>5.1608333330000002</v>
      </c>
      <c r="O4969">
        <v>0</v>
      </c>
      <c r="P4969">
        <v>2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0.88865263002662676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0.88865263002662676</v>
      </c>
    </row>
    <row r="4970" spans="1:31" x14ac:dyDescent="0.25">
      <c r="A4970">
        <v>1636566</v>
      </c>
      <c r="B4970">
        <v>1</v>
      </c>
      <c r="C4970" t="s">
        <v>80</v>
      </c>
      <c r="D4970" t="s">
        <v>82</v>
      </c>
      <c r="E4970" t="s">
        <v>131</v>
      </c>
      <c r="F4970" t="s">
        <v>14326</v>
      </c>
      <c r="G4970" t="s">
        <v>918</v>
      </c>
      <c r="H4970" t="s">
        <v>134</v>
      </c>
      <c r="I4970" t="s">
        <v>135</v>
      </c>
      <c r="J4970" t="s">
        <v>136</v>
      </c>
      <c r="K4970" t="s">
        <v>137</v>
      </c>
      <c r="L4970" t="s">
        <v>14327</v>
      </c>
      <c r="M4970" t="s">
        <v>14328</v>
      </c>
      <c r="N4970">
        <v>0.26833333300000001</v>
      </c>
      <c r="O4970">
        <v>0</v>
      </c>
      <c r="P4970">
        <v>2997</v>
      </c>
      <c r="Q4970">
        <v>0</v>
      </c>
      <c r="R4970">
        <v>0</v>
      </c>
      <c r="S4970">
        <v>3</v>
      </c>
      <c r="T4970">
        <v>208</v>
      </c>
      <c r="U4970">
        <v>0</v>
      </c>
      <c r="V4970">
        <v>0</v>
      </c>
      <c r="W4970">
        <v>0</v>
      </c>
      <c r="X4970">
        <v>337.39661741617766</v>
      </c>
      <c r="Y4970">
        <v>0</v>
      </c>
      <c r="Z4970">
        <v>0</v>
      </c>
      <c r="AA4970">
        <v>43.414608537854065</v>
      </c>
      <c r="AB4970">
        <v>39.763256495907918</v>
      </c>
      <c r="AC4970">
        <v>0</v>
      </c>
      <c r="AD4970">
        <v>0</v>
      </c>
      <c r="AE4970">
        <v>420.57448244993964</v>
      </c>
    </row>
    <row r="4971" spans="1:31" x14ac:dyDescent="0.25">
      <c r="A4971">
        <v>1636815</v>
      </c>
      <c r="B4971">
        <v>1</v>
      </c>
      <c r="C4971" t="s">
        <v>81</v>
      </c>
      <c r="D4971" t="s">
        <v>122</v>
      </c>
      <c r="E4971" t="s">
        <v>204</v>
      </c>
      <c r="F4971" t="s">
        <v>14329</v>
      </c>
      <c r="G4971" t="s">
        <v>161</v>
      </c>
      <c r="H4971" t="s">
        <v>134</v>
      </c>
      <c r="I4971" t="s">
        <v>135</v>
      </c>
      <c r="J4971" t="s">
        <v>136</v>
      </c>
      <c r="K4971" t="s">
        <v>137</v>
      </c>
      <c r="L4971" t="s">
        <v>14330</v>
      </c>
      <c r="M4971" t="s">
        <v>14331</v>
      </c>
      <c r="N4971">
        <v>3.3911111109999998</v>
      </c>
      <c r="O4971">
        <v>1</v>
      </c>
      <c r="P4971">
        <v>447</v>
      </c>
      <c r="Q4971">
        <v>4</v>
      </c>
      <c r="R4971">
        <v>0</v>
      </c>
      <c r="S4971">
        <v>3</v>
      </c>
      <c r="T4971">
        <v>22</v>
      </c>
      <c r="U4971">
        <v>1</v>
      </c>
      <c r="V4971">
        <v>0</v>
      </c>
      <c r="W4971">
        <v>0.17955528877043556</v>
      </c>
      <c r="X4971">
        <v>121.54192885930755</v>
      </c>
      <c r="Y4971">
        <v>4.7794766460052704</v>
      </c>
      <c r="Z4971">
        <v>0</v>
      </c>
      <c r="AA4971">
        <v>50.120497634023494</v>
      </c>
      <c r="AB4971">
        <v>10.099880448547845</v>
      </c>
      <c r="AC4971">
        <v>2.8461302621816635</v>
      </c>
      <c r="AD4971">
        <v>0</v>
      </c>
      <c r="AE4971">
        <v>189.56746913883626</v>
      </c>
    </row>
    <row r="4972" spans="1:31" x14ac:dyDescent="0.25">
      <c r="A4972">
        <v>1636274</v>
      </c>
      <c r="B4972">
        <v>1</v>
      </c>
      <c r="C4972" t="s">
        <v>80</v>
      </c>
      <c r="D4972" t="s">
        <v>106</v>
      </c>
      <c r="E4972" t="s">
        <v>178</v>
      </c>
      <c r="F4972" t="s">
        <v>14332</v>
      </c>
      <c r="G4972" t="s">
        <v>227</v>
      </c>
      <c r="H4972" t="s">
        <v>149</v>
      </c>
      <c r="I4972" t="s">
        <v>135</v>
      </c>
      <c r="J4972" t="s">
        <v>136</v>
      </c>
      <c r="K4972" t="s">
        <v>137</v>
      </c>
      <c r="L4972" t="s">
        <v>14333</v>
      </c>
      <c r="M4972" t="s">
        <v>14334</v>
      </c>
      <c r="N4972">
        <v>2.676666666</v>
      </c>
      <c r="O4972">
        <v>0</v>
      </c>
      <c r="P4972">
        <v>0</v>
      </c>
      <c r="Q4972">
        <v>0</v>
      </c>
      <c r="R4972">
        <v>3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1.4496415098696851</v>
      </c>
      <c r="AA4972">
        <v>0</v>
      </c>
      <c r="AB4972">
        <v>0</v>
      </c>
      <c r="AC4972">
        <v>0</v>
      </c>
      <c r="AD4972">
        <v>0</v>
      </c>
      <c r="AE4972">
        <v>1.4496415098696851</v>
      </c>
    </row>
    <row r="4973" spans="1:31" x14ac:dyDescent="0.25">
      <c r="A4973">
        <v>1636724</v>
      </c>
      <c r="B4973">
        <v>1</v>
      </c>
      <c r="C4973" t="s">
        <v>81</v>
      </c>
      <c r="D4973" t="s">
        <v>120</v>
      </c>
      <c r="E4973" t="s">
        <v>131</v>
      </c>
      <c r="F4973" t="s">
        <v>14335</v>
      </c>
      <c r="G4973" t="s">
        <v>13666</v>
      </c>
      <c r="H4973" t="s">
        <v>134</v>
      </c>
      <c r="I4973" t="s">
        <v>135</v>
      </c>
      <c r="J4973" t="s">
        <v>136</v>
      </c>
      <c r="K4973" t="s">
        <v>137</v>
      </c>
      <c r="L4973" t="s">
        <v>14336</v>
      </c>
      <c r="M4973" t="s">
        <v>14337</v>
      </c>
      <c r="N4973">
        <v>0.566111111</v>
      </c>
      <c r="O4973">
        <v>0</v>
      </c>
      <c r="P4973">
        <v>249</v>
      </c>
      <c r="Q4973">
        <v>0</v>
      </c>
      <c r="R4973">
        <v>0</v>
      </c>
      <c r="S4973">
        <v>0</v>
      </c>
      <c r="T4973">
        <v>50</v>
      </c>
      <c r="U4973">
        <v>0</v>
      </c>
      <c r="V4973">
        <v>0</v>
      </c>
      <c r="W4973">
        <v>0</v>
      </c>
      <c r="X4973">
        <v>53.976007668696639</v>
      </c>
      <c r="Y4973">
        <v>0</v>
      </c>
      <c r="Z4973">
        <v>0</v>
      </c>
      <c r="AA4973">
        <v>0</v>
      </c>
      <c r="AB4973">
        <v>19.531442342280297</v>
      </c>
      <c r="AC4973">
        <v>0</v>
      </c>
      <c r="AD4973">
        <v>0</v>
      </c>
      <c r="AE4973">
        <v>73.507450010976939</v>
      </c>
    </row>
    <row r="4974" spans="1:31" x14ac:dyDescent="0.25">
      <c r="A4974">
        <v>1636601</v>
      </c>
      <c r="B4974">
        <v>1</v>
      </c>
      <c r="C4974" t="s">
        <v>80</v>
      </c>
      <c r="D4974" t="s">
        <v>93</v>
      </c>
      <c r="E4974" t="s">
        <v>204</v>
      </c>
      <c r="F4974" t="s">
        <v>14338</v>
      </c>
      <c r="G4974" t="s">
        <v>161</v>
      </c>
      <c r="H4974" t="s">
        <v>134</v>
      </c>
      <c r="I4974" t="s">
        <v>135</v>
      </c>
      <c r="J4974" t="s">
        <v>136</v>
      </c>
      <c r="K4974" t="s">
        <v>137</v>
      </c>
      <c r="L4974" t="s">
        <v>14339</v>
      </c>
      <c r="M4974" t="s">
        <v>14340</v>
      </c>
      <c r="N4974">
        <v>0.58805555499999995</v>
      </c>
      <c r="O4974">
        <v>2</v>
      </c>
      <c r="P4974">
        <v>371</v>
      </c>
      <c r="Q4974">
        <v>24</v>
      </c>
      <c r="R4974">
        <v>80</v>
      </c>
      <c r="S4974">
        <v>6</v>
      </c>
      <c r="T4974">
        <v>88</v>
      </c>
      <c r="U4974">
        <v>0</v>
      </c>
      <c r="V4974">
        <v>0</v>
      </c>
      <c r="W4974">
        <v>0.20614129138167833</v>
      </c>
      <c r="X4974">
        <v>59.377507517849239</v>
      </c>
      <c r="Y4974">
        <v>11.449346165945775</v>
      </c>
      <c r="Z4974">
        <v>27.887993702312038</v>
      </c>
      <c r="AA4974">
        <v>1.637717053876651</v>
      </c>
      <c r="AB4974">
        <v>26.238548105542183</v>
      </c>
      <c r="AC4974">
        <v>0</v>
      </c>
      <c r="AD4974">
        <v>0</v>
      </c>
      <c r="AE4974">
        <v>126.79725383690757</v>
      </c>
    </row>
    <row r="4975" spans="1:31" x14ac:dyDescent="0.25">
      <c r="A4975">
        <v>1636678</v>
      </c>
      <c r="B4975">
        <v>1</v>
      </c>
      <c r="C4975" t="s">
        <v>80</v>
      </c>
      <c r="D4975" t="s">
        <v>101</v>
      </c>
      <c r="E4975" t="s">
        <v>146</v>
      </c>
      <c r="F4975" t="s">
        <v>14341</v>
      </c>
      <c r="G4975" t="s">
        <v>260</v>
      </c>
      <c r="H4975" t="s">
        <v>149</v>
      </c>
      <c r="I4975" t="s">
        <v>135</v>
      </c>
      <c r="J4975" t="s">
        <v>136</v>
      </c>
      <c r="K4975" t="s">
        <v>137</v>
      </c>
      <c r="L4975" t="s">
        <v>14342</v>
      </c>
      <c r="M4975" t="s">
        <v>14343</v>
      </c>
      <c r="N4975">
        <v>1.145277777</v>
      </c>
      <c r="O4975">
        <v>0</v>
      </c>
      <c r="P4975">
        <v>234</v>
      </c>
      <c r="Q4975">
        <v>0</v>
      </c>
      <c r="R4975">
        <v>0</v>
      </c>
      <c r="S4975">
        <v>0</v>
      </c>
      <c r="T4975">
        <v>17</v>
      </c>
      <c r="U4975">
        <v>0</v>
      </c>
      <c r="V4975">
        <v>0</v>
      </c>
      <c r="W4975">
        <v>0</v>
      </c>
      <c r="X4975">
        <v>119.83008210604362</v>
      </c>
      <c r="Y4975">
        <v>0</v>
      </c>
      <c r="Z4975">
        <v>0</v>
      </c>
      <c r="AA4975">
        <v>0</v>
      </c>
      <c r="AB4975">
        <v>18.450871440334517</v>
      </c>
      <c r="AC4975">
        <v>0</v>
      </c>
      <c r="AD4975">
        <v>0</v>
      </c>
      <c r="AE4975">
        <v>138.28095354637813</v>
      </c>
    </row>
    <row r="4976" spans="1:31" x14ac:dyDescent="0.25">
      <c r="A4976">
        <v>1636578</v>
      </c>
      <c r="B4976">
        <v>1</v>
      </c>
      <c r="C4976" t="s">
        <v>80</v>
      </c>
      <c r="D4976" t="s">
        <v>97</v>
      </c>
      <c r="E4976" t="s">
        <v>131</v>
      </c>
      <c r="F4976" t="s">
        <v>14344</v>
      </c>
      <c r="G4976" t="s">
        <v>161</v>
      </c>
      <c r="H4976" t="s">
        <v>134</v>
      </c>
      <c r="I4976" t="s">
        <v>135</v>
      </c>
      <c r="J4976" t="s">
        <v>136</v>
      </c>
      <c r="K4976" t="s">
        <v>137</v>
      </c>
      <c r="L4976" t="s">
        <v>14345</v>
      </c>
      <c r="M4976" t="s">
        <v>14346</v>
      </c>
      <c r="N4976">
        <v>1.2619444440000001</v>
      </c>
      <c r="O4976">
        <v>2</v>
      </c>
      <c r="P4976">
        <v>405</v>
      </c>
      <c r="Q4976">
        <v>0</v>
      </c>
      <c r="R4976">
        <v>48</v>
      </c>
      <c r="S4976">
        <v>1</v>
      </c>
      <c r="T4976">
        <v>46</v>
      </c>
      <c r="U4976">
        <v>0</v>
      </c>
      <c r="V4976">
        <v>0</v>
      </c>
      <c r="W4976">
        <v>119.71957783247177</v>
      </c>
      <c r="X4976">
        <v>340.55746276856115</v>
      </c>
      <c r="Y4976">
        <v>0</v>
      </c>
      <c r="Z4976">
        <v>23.476592359706697</v>
      </c>
      <c r="AA4976">
        <v>137.73650995002467</v>
      </c>
      <c r="AB4976">
        <v>79.17916735203481</v>
      </c>
      <c r="AC4976">
        <v>0</v>
      </c>
      <c r="AD4976">
        <v>0</v>
      </c>
      <c r="AE4976">
        <v>700.66931026279906</v>
      </c>
    </row>
    <row r="4977" spans="1:31" x14ac:dyDescent="0.25">
      <c r="A4977">
        <v>1636555</v>
      </c>
      <c r="B4977">
        <v>1</v>
      </c>
      <c r="C4977" t="s">
        <v>80</v>
      </c>
      <c r="D4977" t="s">
        <v>97</v>
      </c>
      <c r="E4977" t="s">
        <v>152</v>
      </c>
      <c r="F4977" t="s">
        <v>14347</v>
      </c>
      <c r="G4977" t="s">
        <v>168</v>
      </c>
      <c r="H4977" t="s">
        <v>149</v>
      </c>
      <c r="I4977" t="s">
        <v>135</v>
      </c>
      <c r="J4977" t="s">
        <v>136</v>
      </c>
      <c r="K4977" t="s">
        <v>137</v>
      </c>
      <c r="L4977" t="s">
        <v>14348</v>
      </c>
      <c r="M4977" t="s">
        <v>14349</v>
      </c>
      <c r="N4977">
        <v>1.3125</v>
      </c>
      <c r="O4977">
        <v>0</v>
      </c>
      <c r="P4977">
        <v>1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1.2715034725689446E-2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1.2715034725689446E-2</v>
      </c>
    </row>
    <row r="4978" spans="1:31" x14ac:dyDescent="0.25">
      <c r="A4978">
        <v>1636409</v>
      </c>
      <c r="B4978">
        <v>1</v>
      </c>
      <c r="C4978" t="s">
        <v>80</v>
      </c>
      <c r="D4978" t="s">
        <v>97</v>
      </c>
      <c r="E4978" t="s">
        <v>152</v>
      </c>
      <c r="F4978" t="s">
        <v>9946</v>
      </c>
      <c r="G4978" t="s">
        <v>172</v>
      </c>
      <c r="H4978" t="s">
        <v>149</v>
      </c>
      <c r="I4978" t="s">
        <v>135</v>
      </c>
      <c r="J4978" t="s">
        <v>136</v>
      </c>
      <c r="K4978" t="s">
        <v>137</v>
      </c>
      <c r="L4978" t="s">
        <v>14350</v>
      </c>
      <c r="M4978" t="s">
        <v>14351</v>
      </c>
      <c r="N4978">
        <v>6.2133333329999996</v>
      </c>
      <c r="O4978">
        <v>0</v>
      </c>
      <c r="P4978">
        <v>1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7.2939974101142342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7.2939974101142342</v>
      </c>
    </row>
    <row r="4979" spans="1:31" x14ac:dyDescent="0.25">
      <c r="A4979">
        <v>1636532</v>
      </c>
      <c r="B4979">
        <v>1</v>
      </c>
      <c r="C4979" t="s">
        <v>80</v>
      </c>
      <c r="D4979" t="s">
        <v>97</v>
      </c>
      <c r="E4979" t="s">
        <v>152</v>
      </c>
      <c r="F4979" t="s">
        <v>14352</v>
      </c>
      <c r="G4979" t="s">
        <v>168</v>
      </c>
      <c r="H4979" t="s">
        <v>149</v>
      </c>
      <c r="I4979" t="s">
        <v>135</v>
      </c>
      <c r="J4979" t="s">
        <v>136</v>
      </c>
      <c r="K4979" t="s">
        <v>137</v>
      </c>
      <c r="L4979" t="s">
        <v>14353</v>
      </c>
      <c r="M4979" t="s">
        <v>14354</v>
      </c>
      <c r="N4979">
        <v>1.8774999999999999</v>
      </c>
      <c r="O4979">
        <v>0</v>
      </c>
      <c r="P4979">
        <v>2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0.11617189254793889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0.11617189254793889</v>
      </c>
    </row>
    <row r="4980" spans="1:31" x14ac:dyDescent="0.25">
      <c r="A4980">
        <v>1636455</v>
      </c>
      <c r="B4980">
        <v>1</v>
      </c>
      <c r="C4980" t="s">
        <v>81</v>
      </c>
      <c r="D4980" t="s">
        <v>117</v>
      </c>
      <c r="E4980" t="s">
        <v>152</v>
      </c>
      <c r="F4980" t="s">
        <v>14355</v>
      </c>
      <c r="G4980" t="s">
        <v>154</v>
      </c>
      <c r="H4980" t="s">
        <v>149</v>
      </c>
      <c r="I4980" t="s">
        <v>135</v>
      </c>
      <c r="J4980" t="s">
        <v>136</v>
      </c>
      <c r="K4980" t="s">
        <v>137</v>
      </c>
      <c r="L4980" t="s">
        <v>14356</v>
      </c>
      <c r="M4980" t="s">
        <v>14357</v>
      </c>
      <c r="N4980">
        <v>1.9669444439999999</v>
      </c>
      <c r="O4980">
        <v>0</v>
      </c>
      <c r="P4980">
        <v>1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0.27395844818612664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0.27395844818612664</v>
      </c>
    </row>
    <row r="4981" spans="1:31" x14ac:dyDescent="0.25">
      <c r="A4981">
        <v>1636538</v>
      </c>
      <c r="B4981">
        <v>1</v>
      </c>
      <c r="C4981" t="s">
        <v>80</v>
      </c>
      <c r="D4981" t="s">
        <v>107</v>
      </c>
      <c r="E4981" t="s">
        <v>140</v>
      </c>
      <c r="F4981" t="s">
        <v>14163</v>
      </c>
      <c r="G4981" t="s">
        <v>161</v>
      </c>
      <c r="H4981" t="s">
        <v>134</v>
      </c>
      <c r="I4981" t="s">
        <v>135</v>
      </c>
      <c r="J4981" t="s">
        <v>136</v>
      </c>
      <c r="K4981" t="s">
        <v>137</v>
      </c>
      <c r="L4981" t="s">
        <v>14358</v>
      </c>
      <c r="M4981" t="s">
        <v>14359</v>
      </c>
      <c r="N4981">
        <v>1.4675</v>
      </c>
      <c r="O4981">
        <v>1</v>
      </c>
      <c r="P4981">
        <v>3087</v>
      </c>
      <c r="Q4981">
        <v>0</v>
      </c>
      <c r="R4981">
        <v>6</v>
      </c>
      <c r="S4981">
        <v>3</v>
      </c>
      <c r="T4981">
        <v>214</v>
      </c>
      <c r="U4981">
        <v>0</v>
      </c>
      <c r="V4981">
        <v>1</v>
      </c>
      <c r="W4981">
        <v>0</v>
      </c>
      <c r="X4981">
        <v>719.22729226402691</v>
      </c>
      <c r="Y4981">
        <v>0</v>
      </c>
      <c r="Z4981">
        <v>1.064555064412698</v>
      </c>
      <c r="AA4981">
        <v>56.895431834543949</v>
      </c>
      <c r="AB4981">
        <v>226.43876973706455</v>
      </c>
      <c r="AC4981">
        <v>0</v>
      </c>
      <c r="AD4981">
        <v>0</v>
      </c>
      <c r="AE4981">
        <v>1003.6260489000481</v>
      </c>
    </row>
    <row r="4982" spans="1:31" x14ac:dyDescent="0.25">
      <c r="A4982">
        <v>1636595</v>
      </c>
      <c r="B4982">
        <v>1</v>
      </c>
      <c r="C4982" t="s">
        <v>80</v>
      </c>
      <c r="D4982" t="s">
        <v>90</v>
      </c>
      <c r="E4982" t="s">
        <v>178</v>
      </c>
      <c r="F4982" t="s">
        <v>13846</v>
      </c>
      <c r="G4982" t="s">
        <v>227</v>
      </c>
      <c r="H4982" t="s">
        <v>149</v>
      </c>
      <c r="I4982" t="s">
        <v>135</v>
      </c>
      <c r="J4982" t="s">
        <v>136</v>
      </c>
      <c r="K4982" t="s">
        <v>137</v>
      </c>
      <c r="L4982" t="s">
        <v>14360</v>
      </c>
      <c r="M4982" t="s">
        <v>14361</v>
      </c>
      <c r="N4982">
        <v>5.295833333</v>
      </c>
      <c r="O4982">
        <v>0</v>
      </c>
      <c r="P4982">
        <v>132</v>
      </c>
      <c r="Q4982">
        <v>0</v>
      </c>
      <c r="R4982">
        <v>0</v>
      </c>
      <c r="S4982">
        <v>0</v>
      </c>
      <c r="T4982">
        <v>3</v>
      </c>
      <c r="U4982">
        <v>0</v>
      </c>
      <c r="V4982">
        <v>0</v>
      </c>
      <c r="W4982">
        <v>0</v>
      </c>
      <c r="X4982">
        <v>324.52905360238088</v>
      </c>
      <c r="Y4982">
        <v>0</v>
      </c>
      <c r="Z4982">
        <v>0</v>
      </c>
      <c r="AA4982">
        <v>0</v>
      </c>
      <c r="AB4982">
        <v>6.9411911849480568</v>
      </c>
      <c r="AC4982">
        <v>0</v>
      </c>
      <c r="AD4982">
        <v>0</v>
      </c>
      <c r="AE4982">
        <v>331.47024478732897</v>
      </c>
    </row>
    <row r="4983" spans="1:31" x14ac:dyDescent="0.25">
      <c r="A4983">
        <v>1636781</v>
      </c>
      <c r="B4983">
        <v>1</v>
      </c>
      <c r="C4983" t="s">
        <v>80</v>
      </c>
      <c r="D4983" t="s">
        <v>92</v>
      </c>
      <c r="E4983" t="s">
        <v>152</v>
      </c>
      <c r="F4983" t="s">
        <v>14362</v>
      </c>
      <c r="G4983" t="s">
        <v>154</v>
      </c>
      <c r="H4983" t="s">
        <v>149</v>
      </c>
      <c r="I4983" t="s">
        <v>135</v>
      </c>
      <c r="J4983" t="s">
        <v>136</v>
      </c>
      <c r="K4983" t="s">
        <v>137</v>
      </c>
      <c r="L4983" t="s">
        <v>14363</v>
      </c>
      <c r="M4983" t="s">
        <v>14364</v>
      </c>
      <c r="N4983">
        <v>1.697777777</v>
      </c>
      <c r="O4983">
        <v>0</v>
      </c>
      <c r="P4983">
        <v>1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0.17995626265989781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0.17995626265989781</v>
      </c>
    </row>
    <row r="4984" spans="1:31" x14ac:dyDescent="0.25">
      <c r="A4984">
        <v>1636449</v>
      </c>
      <c r="B4984">
        <v>1</v>
      </c>
      <c r="C4984" t="s">
        <v>80</v>
      </c>
      <c r="D4984" t="s">
        <v>105</v>
      </c>
      <c r="E4984" t="s">
        <v>152</v>
      </c>
      <c r="F4984" t="s">
        <v>14365</v>
      </c>
      <c r="G4984" t="s">
        <v>172</v>
      </c>
      <c r="H4984" t="s">
        <v>149</v>
      </c>
      <c r="I4984" t="s">
        <v>135</v>
      </c>
      <c r="J4984" t="s">
        <v>3</v>
      </c>
      <c r="K4984" t="s">
        <v>137</v>
      </c>
      <c r="L4984" t="s">
        <v>14366</v>
      </c>
      <c r="M4984" t="s">
        <v>14367</v>
      </c>
      <c r="N4984">
        <v>1.8461111109999999</v>
      </c>
      <c r="O4984">
        <v>0</v>
      </c>
      <c r="P4984">
        <v>12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7.7384168310764156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7.7384168310764156</v>
      </c>
    </row>
    <row r="4985" spans="1:31" x14ac:dyDescent="0.25">
      <c r="A4985">
        <v>1636283</v>
      </c>
      <c r="B4985">
        <v>1</v>
      </c>
      <c r="C4985" t="s">
        <v>80</v>
      </c>
      <c r="D4985" t="s">
        <v>94</v>
      </c>
      <c r="E4985" t="s">
        <v>140</v>
      </c>
      <c r="F4985" t="s">
        <v>6299</v>
      </c>
      <c r="G4985" t="s">
        <v>161</v>
      </c>
      <c r="H4985" t="s">
        <v>134</v>
      </c>
      <c r="I4985" t="s">
        <v>135</v>
      </c>
      <c r="J4985" t="s">
        <v>136</v>
      </c>
      <c r="K4985" t="s">
        <v>137</v>
      </c>
      <c r="L4985" t="s">
        <v>14368</v>
      </c>
      <c r="M4985" t="s">
        <v>14369</v>
      </c>
      <c r="N4985">
        <v>1.131388888</v>
      </c>
      <c r="O4985">
        <v>0</v>
      </c>
      <c r="P4985">
        <v>0</v>
      </c>
      <c r="Q4985">
        <v>22</v>
      </c>
      <c r="R4985">
        <v>6</v>
      </c>
      <c r="S4985">
        <v>9</v>
      </c>
      <c r="T4985">
        <v>0</v>
      </c>
      <c r="U4985">
        <v>5</v>
      </c>
      <c r="V4985">
        <v>0</v>
      </c>
      <c r="W4985">
        <v>0</v>
      </c>
      <c r="X4985">
        <v>0</v>
      </c>
      <c r="Y4985">
        <v>574.0570225780682</v>
      </c>
      <c r="Z4985">
        <v>6.7534899385983325</v>
      </c>
      <c r="AA4985">
        <v>60.450778421891911</v>
      </c>
      <c r="AB4985">
        <v>0</v>
      </c>
      <c r="AC4985">
        <v>1235.3252211505273</v>
      </c>
      <c r="AD4985">
        <v>0</v>
      </c>
      <c r="AE4985">
        <v>1876.5865120890858</v>
      </c>
    </row>
    <row r="4986" spans="1:31" x14ac:dyDescent="0.25">
      <c r="A4986">
        <v>1636638</v>
      </c>
      <c r="B4986">
        <v>1</v>
      </c>
      <c r="C4986" t="s">
        <v>81</v>
      </c>
      <c r="D4986" t="s">
        <v>113</v>
      </c>
      <c r="E4986" t="s">
        <v>131</v>
      </c>
      <c r="F4986" t="s">
        <v>10941</v>
      </c>
      <c r="G4986" t="s">
        <v>585</v>
      </c>
      <c r="H4986" t="s">
        <v>134</v>
      </c>
      <c r="I4986" t="s">
        <v>135</v>
      </c>
      <c r="J4986" t="s">
        <v>136</v>
      </c>
      <c r="K4986" t="s">
        <v>137</v>
      </c>
      <c r="L4986" t="s">
        <v>14370</v>
      </c>
      <c r="M4986" t="s">
        <v>14371</v>
      </c>
      <c r="N4986">
        <v>2.173611111</v>
      </c>
      <c r="O4986">
        <v>0</v>
      </c>
      <c r="P4986">
        <v>55</v>
      </c>
      <c r="Q4986">
        <v>8</v>
      </c>
      <c r="R4986">
        <v>2</v>
      </c>
      <c r="S4986">
        <v>5</v>
      </c>
      <c r="T4986">
        <v>0</v>
      </c>
      <c r="U4986">
        <v>1</v>
      </c>
      <c r="V4986">
        <v>0</v>
      </c>
      <c r="W4986">
        <v>0</v>
      </c>
      <c r="X4986">
        <v>16.121991024182662</v>
      </c>
      <c r="Y4986">
        <v>10.793388361036449</v>
      </c>
      <c r="Z4986">
        <v>7.5176152649276379E-2</v>
      </c>
      <c r="AA4986">
        <v>174.15491438874443</v>
      </c>
      <c r="AB4986">
        <v>0</v>
      </c>
      <c r="AC4986">
        <v>26.677146791669745</v>
      </c>
      <c r="AD4986">
        <v>0</v>
      </c>
      <c r="AE4986">
        <v>227.82261671828255</v>
      </c>
    </row>
    <row r="4987" spans="1:31" x14ac:dyDescent="0.25">
      <c r="A4987">
        <v>1636475</v>
      </c>
      <c r="B4987">
        <v>1</v>
      </c>
      <c r="C4987" t="s">
        <v>81</v>
      </c>
      <c r="D4987" t="s">
        <v>117</v>
      </c>
      <c r="E4987" t="s">
        <v>152</v>
      </c>
      <c r="F4987" t="s">
        <v>14372</v>
      </c>
      <c r="G4987" t="s">
        <v>154</v>
      </c>
      <c r="H4987" t="s">
        <v>149</v>
      </c>
      <c r="I4987" t="s">
        <v>135</v>
      </c>
      <c r="J4987" t="s">
        <v>136</v>
      </c>
      <c r="K4987" t="s">
        <v>137</v>
      </c>
      <c r="L4987" t="s">
        <v>14373</v>
      </c>
      <c r="M4987" t="s">
        <v>14374</v>
      </c>
      <c r="N4987">
        <v>4.1900000000000004</v>
      </c>
      <c r="O4987">
        <v>0</v>
      </c>
      <c r="P4987">
        <v>1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1.20167311117815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1.20167311117815</v>
      </c>
    </row>
    <row r="4988" spans="1:31" x14ac:dyDescent="0.25">
      <c r="A4988">
        <v>1636306</v>
      </c>
      <c r="B4988">
        <v>1</v>
      </c>
      <c r="C4988" t="s">
        <v>80</v>
      </c>
      <c r="D4988" t="s">
        <v>110</v>
      </c>
      <c r="E4988" t="s">
        <v>152</v>
      </c>
      <c r="F4988" t="s">
        <v>14375</v>
      </c>
      <c r="G4988" t="s">
        <v>168</v>
      </c>
      <c r="H4988" t="s">
        <v>149</v>
      </c>
      <c r="I4988" t="s">
        <v>135</v>
      </c>
      <c r="J4988" t="s">
        <v>136</v>
      </c>
      <c r="K4988" t="s">
        <v>137</v>
      </c>
      <c r="L4988" t="s">
        <v>14376</v>
      </c>
      <c r="M4988" t="s">
        <v>14377</v>
      </c>
      <c r="N4988">
        <v>4.2927777770000004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1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0.77945741814200009</v>
      </c>
      <c r="AC4988">
        <v>0</v>
      </c>
      <c r="AD4988">
        <v>0</v>
      </c>
      <c r="AE4988">
        <v>0.77945741814200009</v>
      </c>
    </row>
    <row r="4989" spans="1:31" x14ac:dyDescent="0.25">
      <c r="A4989">
        <v>1636263</v>
      </c>
      <c r="B4989">
        <v>1</v>
      </c>
      <c r="C4989" t="s">
        <v>80</v>
      </c>
      <c r="D4989" t="s">
        <v>100</v>
      </c>
      <c r="E4989" t="s">
        <v>131</v>
      </c>
      <c r="F4989" t="s">
        <v>1060</v>
      </c>
      <c r="G4989" t="s">
        <v>1261</v>
      </c>
      <c r="H4989" t="s">
        <v>134</v>
      </c>
      <c r="I4989" t="s">
        <v>135</v>
      </c>
      <c r="J4989" t="s">
        <v>136</v>
      </c>
      <c r="K4989" t="s">
        <v>137</v>
      </c>
      <c r="L4989" t="s">
        <v>14378</v>
      </c>
      <c r="M4989" t="s">
        <v>14379</v>
      </c>
      <c r="N4989">
        <v>1.760277777</v>
      </c>
      <c r="O4989">
        <v>0</v>
      </c>
      <c r="P4989">
        <v>76</v>
      </c>
      <c r="Q4989">
        <v>0</v>
      </c>
      <c r="R4989">
        <v>0</v>
      </c>
      <c r="S4989">
        <v>2</v>
      </c>
      <c r="T4989">
        <v>13</v>
      </c>
      <c r="U4989">
        <v>0</v>
      </c>
      <c r="V4989">
        <v>0</v>
      </c>
      <c r="W4989">
        <v>0</v>
      </c>
      <c r="X4989">
        <v>42.50395074059233</v>
      </c>
      <c r="Y4989">
        <v>0</v>
      </c>
      <c r="Z4989">
        <v>0</v>
      </c>
      <c r="AA4989">
        <v>13.944820453113195</v>
      </c>
      <c r="AB4989">
        <v>5.6213968718568772</v>
      </c>
      <c r="AC4989">
        <v>0</v>
      </c>
      <c r="AD4989">
        <v>0</v>
      </c>
      <c r="AE4989">
        <v>62.070168065562399</v>
      </c>
    </row>
    <row r="4990" spans="1:31" x14ac:dyDescent="0.25">
      <c r="A4990">
        <v>1636804</v>
      </c>
      <c r="B4990">
        <v>1</v>
      </c>
      <c r="C4990" t="s">
        <v>80</v>
      </c>
      <c r="D4990" t="s">
        <v>104</v>
      </c>
      <c r="E4990" t="s">
        <v>178</v>
      </c>
      <c r="F4990" t="s">
        <v>14380</v>
      </c>
      <c r="G4990" t="s">
        <v>403</v>
      </c>
      <c r="H4990" t="s">
        <v>149</v>
      </c>
      <c r="I4990" t="s">
        <v>135</v>
      </c>
      <c r="J4990" t="s">
        <v>136</v>
      </c>
      <c r="K4990" t="s">
        <v>137</v>
      </c>
      <c r="L4990" t="s">
        <v>14381</v>
      </c>
      <c r="M4990" t="s">
        <v>14382</v>
      </c>
      <c r="N4990">
        <v>7.1475</v>
      </c>
      <c r="O4990">
        <v>0</v>
      </c>
      <c r="P4990">
        <v>8</v>
      </c>
      <c r="Q4990">
        <v>0</v>
      </c>
      <c r="R4990">
        <v>3</v>
      </c>
      <c r="S4990">
        <v>0</v>
      </c>
      <c r="T4990">
        <v>3</v>
      </c>
      <c r="U4990">
        <v>0</v>
      </c>
      <c r="V4990">
        <v>0</v>
      </c>
      <c r="W4990">
        <v>0</v>
      </c>
      <c r="X4990">
        <v>45.371945103933143</v>
      </c>
      <c r="Y4990">
        <v>0</v>
      </c>
      <c r="Z4990">
        <v>12.475701604088025</v>
      </c>
      <c r="AA4990">
        <v>0</v>
      </c>
      <c r="AB4990">
        <v>8.9580560465473393</v>
      </c>
      <c r="AC4990">
        <v>0</v>
      </c>
      <c r="AD4990">
        <v>0</v>
      </c>
      <c r="AE4990">
        <v>66.8057027545685</v>
      </c>
    </row>
    <row r="4991" spans="1:31" x14ac:dyDescent="0.25">
      <c r="A4991">
        <v>1636432</v>
      </c>
      <c r="B4991">
        <v>1</v>
      </c>
      <c r="C4991" t="s">
        <v>80</v>
      </c>
      <c r="D4991" t="s">
        <v>90</v>
      </c>
      <c r="E4991" t="s">
        <v>178</v>
      </c>
      <c r="F4991" t="s">
        <v>14383</v>
      </c>
      <c r="G4991" t="s">
        <v>675</v>
      </c>
      <c r="H4991" t="s">
        <v>149</v>
      </c>
      <c r="I4991" t="s">
        <v>135</v>
      </c>
      <c r="J4991" t="s">
        <v>136</v>
      </c>
      <c r="K4991" t="s">
        <v>137</v>
      </c>
      <c r="L4991" t="s">
        <v>14384</v>
      </c>
      <c r="M4991" t="s">
        <v>14385</v>
      </c>
      <c r="N4991">
        <v>1.6697222220000001</v>
      </c>
      <c r="O4991">
        <v>0</v>
      </c>
      <c r="P4991">
        <v>112</v>
      </c>
      <c r="Q4991">
        <v>0</v>
      </c>
      <c r="R4991">
        <v>0</v>
      </c>
      <c r="S4991">
        <v>0</v>
      </c>
      <c r="T4991">
        <v>3</v>
      </c>
      <c r="U4991">
        <v>0</v>
      </c>
      <c r="V4991">
        <v>0</v>
      </c>
      <c r="W4991">
        <v>0</v>
      </c>
      <c r="X4991">
        <v>54.914111212115785</v>
      </c>
      <c r="Y4991">
        <v>0</v>
      </c>
      <c r="Z4991">
        <v>0</v>
      </c>
      <c r="AA4991">
        <v>0</v>
      </c>
      <c r="AB4991">
        <v>1.1992662486822669</v>
      </c>
      <c r="AC4991">
        <v>0</v>
      </c>
      <c r="AD4991">
        <v>0</v>
      </c>
      <c r="AE4991">
        <v>56.113377460798048</v>
      </c>
    </row>
    <row r="4992" spans="1:31" x14ac:dyDescent="0.25">
      <c r="A4992">
        <v>1636326</v>
      </c>
      <c r="B4992">
        <v>1</v>
      </c>
      <c r="C4992" t="s">
        <v>80</v>
      </c>
      <c r="D4992" t="s">
        <v>103</v>
      </c>
      <c r="E4992" t="s">
        <v>146</v>
      </c>
      <c r="F4992" t="s">
        <v>14386</v>
      </c>
      <c r="G4992" t="s">
        <v>260</v>
      </c>
      <c r="H4992" t="s">
        <v>149</v>
      </c>
      <c r="I4992" t="s">
        <v>135</v>
      </c>
      <c r="J4992" t="s">
        <v>136</v>
      </c>
      <c r="K4992" t="s">
        <v>137</v>
      </c>
      <c r="L4992" t="s">
        <v>14387</v>
      </c>
      <c r="M4992" t="s">
        <v>14388</v>
      </c>
      <c r="N4992">
        <v>7.2602777769999998</v>
      </c>
      <c r="O4992">
        <v>0</v>
      </c>
      <c r="P4992">
        <v>111</v>
      </c>
      <c r="Q4992">
        <v>0</v>
      </c>
      <c r="R4992">
        <v>0</v>
      </c>
      <c r="S4992">
        <v>0</v>
      </c>
      <c r="T4992">
        <v>1</v>
      </c>
      <c r="U4992">
        <v>0</v>
      </c>
      <c r="V4992">
        <v>0</v>
      </c>
      <c r="W4992">
        <v>0</v>
      </c>
      <c r="X4992">
        <v>186.11473362981849</v>
      </c>
      <c r="Y4992">
        <v>0</v>
      </c>
      <c r="Z4992">
        <v>0</v>
      </c>
      <c r="AA4992">
        <v>0</v>
      </c>
      <c r="AB4992">
        <v>26.234833701089737</v>
      </c>
      <c r="AC4992">
        <v>0</v>
      </c>
      <c r="AD4992">
        <v>0</v>
      </c>
      <c r="AE4992">
        <v>212.34956733090823</v>
      </c>
    </row>
    <row r="4993" spans="1:31" x14ac:dyDescent="0.25">
      <c r="A4993">
        <v>1636220</v>
      </c>
      <c r="B4993">
        <v>1</v>
      </c>
      <c r="C4993" t="s">
        <v>80</v>
      </c>
      <c r="D4993" t="s">
        <v>83</v>
      </c>
      <c r="E4993" t="s">
        <v>131</v>
      </c>
      <c r="F4993" t="s">
        <v>14389</v>
      </c>
      <c r="G4993" t="s">
        <v>1261</v>
      </c>
      <c r="H4993" t="s">
        <v>134</v>
      </c>
      <c r="I4993" t="s">
        <v>135</v>
      </c>
      <c r="J4993" t="s">
        <v>136</v>
      </c>
      <c r="K4993" t="s">
        <v>137</v>
      </c>
      <c r="L4993" t="s">
        <v>14390</v>
      </c>
      <c r="M4993" t="s">
        <v>14391</v>
      </c>
      <c r="N4993">
        <v>0.71694444400000001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5</v>
      </c>
      <c r="U4993">
        <v>3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20.884141386090644</v>
      </c>
      <c r="AC4993">
        <v>1153.5470387777059</v>
      </c>
      <c r="AD4993">
        <v>0</v>
      </c>
      <c r="AE4993">
        <v>1174.4311801637966</v>
      </c>
    </row>
    <row r="4994" spans="1:31" x14ac:dyDescent="0.25">
      <c r="A4994">
        <v>1636575</v>
      </c>
      <c r="B4994">
        <v>1</v>
      </c>
      <c r="C4994" t="s">
        <v>80</v>
      </c>
      <c r="D4994" t="s">
        <v>106</v>
      </c>
      <c r="E4994" t="s">
        <v>152</v>
      </c>
      <c r="F4994" t="s">
        <v>14392</v>
      </c>
      <c r="G4994" t="s">
        <v>168</v>
      </c>
      <c r="H4994" t="s">
        <v>149</v>
      </c>
      <c r="I4994" t="s">
        <v>135</v>
      </c>
      <c r="J4994" t="s">
        <v>136</v>
      </c>
      <c r="K4994" t="s">
        <v>137</v>
      </c>
      <c r="L4994" t="s">
        <v>14393</v>
      </c>
      <c r="M4994" t="s">
        <v>14394</v>
      </c>
      <c r="N4994">
        <v>1.3958333329999999</v>
      </c>
      <c r="O4994">
        <v>0</v>
      </c>
      <c r="P4994">
        <v>2</v>
      </c>
      <c r="Q4994">
        <v>0</v>
      </c>
      <c r="R4994">
        <v>0</v>
      </c>
      <c r="S4994">
        <v>0</v>
      </c>
      <c r="T4994">
        <v>1</v>
      </c>
      <c r="U4994">
        <v>0</v>
      </c>
      <c r="V4994">
        <v>0</v>
      </c>
      <c r="W4994">
        <v>0</v>
      </c>
      <c r="X4994">
        <v>1.1097983220798087</v>
      </c>
      <c r="Y4994">
        <v>0</v>
      </c>
      <c r="Z4994">
        <v>0</v>
      </c>
      <c r="AA4994">
        <v>0</v>
      </c>
      <c r="AB4994">
        <v>1.1572444533883334E-3</v>
      </c>
      <c r="AC4994">
        <v>0</v>
      </c>
      <c r="AD4994">
        <v>0</v>
      </c>
      <c r="AE4994">
        <v>1.1109555665331969</v>
      </c>
    </row>
    <row r="4995" spans="1:31" x14ac:dyDescent="0.25">
      <c r="A4995">
        <v>1636761</v>
      </c>
      <c r="B4995">
        <v>1</v>
      </c>
      <c r="C4995" t="s">
        <v>80</v>
      </c>
      <c r="D4995" t="s">
        <v>105</v>
      </c>
      <c r="E4995" t="s">
        <v>178</v>
      </c>
      <c r="F4995" t="s">
        <v>14395</v>
      </c>
      <c r="G4995" t="s">
        <v>227</v>
      </c>
      <c r="H4995" t="s">
        <v>149</v>
      </c>
      <c r="I4995" t="s">
        <v>135</v>
      </c>
      <c r="J4995" t="s">
        <v>136</v>
      </c>
      <c r="K4995" t="s">
        <v>137</v>
      </c>
      <c r="L4995" t="s">
        <v>14396</v>
      </c>
      <c r="M4995" t="s">
        <v>14397</v>
      </c>
      <c r="N4995">
        <v>1.560277777</v>
      </c>
      <c r="O4995">
        <v>0</v>
      </c>
      <c r="P4995">
        <v>155</v>
      </c>
      <c r="Q4995">
        <v>0</v>
      </c>
      <c r="R4995">
        <v>1</v>
      </c>
      <c r="S4995">
        <v>0</v>
      </c>
      <c r="T4995">
        <v>4</v>
      </c>
      <c r="U4995">
        <v>0</v>
      </c>
      <c r="V4995">
        <v>0</v>
      </c>
      <c r="W4995">
        <v>0</v>
      </c>
      <c r="X4995">
        <v>70.244500005861852</v>
      </c>
      <c r="Y4995">
        <v>0</v>
      </c>
      <c r="Z4995">
        <v>7.2770519940237782E-2</v>
      </c>
      <c r="AA4995">
        <v>0</v>
      </c>
      <c r="AB4995">
        <v>1.9818128569070002</v>
      </c>
      <c r="AC4995">
        <v>0</v>
      </c>
      <c r="AD4995">
        <v>0</v>
      </c>
      <c r="AE4995">
        <v>72.299083382709085</v>
      </c>
    </row>
    <row r="4996" spans="1:31" x14ac:dyDescent="0.25">
      <c r="A4996">
        <v>1636767</v>
      </c>
      <c r="B4996">
        <v>1</v>
      </c>
      <c r="C4996" t="s">
        <v>81</v>
      </c>
      <c r="D4996" t="s">
        <v>127</v>
      </c>
      <c r="E4996" t="s">
        <v>131</v>
      </c>
      <c r="F4996" t="s">
        <v>14398</v>
      </c>
      <c r="G4996" t="s">
        <v>585</v>
      </c>
      <c r="H4996" t="s">
        <v>134</v>
      </c>
      <c r="I4996" t="s">
        <v>135</v>
      </c>
      <c r="J4996" t="s">
        <v>136</v>
      </c>
      <c r="K4996" t="s">
        <v>137</v>
      </c>
      <c r="L4996" t="s">
        <v>14399</v>
      </c>
      <c r="M4996" t="s">
        <v>14400</v>
      </c>
      <c r="N4996">
        <v>3.2583333329999999</v>
      </c>
      <c r="O4996">
        <v>2</v>
      </c>
      <c r="P4996">
        <v>0</v>
      </c>
      <c r="Q4996">
        <v>23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1.2629155338196252</v>
      </c>
      <c r="X4996">
        <v>0</v>
      </c>
      <c r="Y4996">
        <v>14.782661398219918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16.045576932039545</v>
      </c>
    </row>
    <row r="4997" spans="1:31" x14ac:dyDescent="0.25">
      <c r="A4997">
        <v>1636369</v>
      </c>
      <c r="B4997">
        <v>1</v>
      </c>
      <c r="C4997" t="s">
        <v>81</v>
      </c>
      <c r="D4997" t="s">
        <v>114</v>
      </c>
      <c r="E4997" t="s">
        <v>178</v>
      </c>
      <c r="F4997" t="s">
        <v>13730</v>
      </c>
      <c r="G4997" t="s">
        <v>180</v>
      </c>
      <c r="H4997" t="s">
        <v>149</v>
      </c>
      <c r="I4997" t="s">
        <v>135</v>
      </c>
      <c r="J4997" t="s">
        <v>136</v>
      </c>
      <c r="K4997" t="s">
        <v>137</v>
      </c>
      <c r="L4997" t="s">
        <v>14401</v>
      </c>
      <c r="M4997" t="s">
        <v>14402</v>
      </c>
      <c r="N4997">
        <v>2.818888888</v>
      </c>
      <c r="O4997">
        <v>0</v>
      </c>
      <c r="P4997">
        <v>183</v>
      </c>
      <c r="Q4997">
        <v>0</v>
      </c>
      <c r="R4997">
        <v>0</v>
      </c>
      <c r="S4997">
        <v>0</v>
      </c>
      <c r="T4997">
        <v>16</v>
      </c>
      <c r="U4997">
        <v>0</v>
      </c>
      <c r="V4997">
        <v>0</v>
      </c>
      <c r="W4997">
        <v>0</v>
      </c>
      <c r="X4997">
        <v>86.332035204580464</v>
      </c>
      <c r="Y4997">
        <v>0</v>
      </c>
      <c r="Z4997">
        <v>0</v>
      </c>
      <c r="AA4997">
        <v>0</v>
      </c>
      <c r="AB4997">
        <v>12.474914299203126</v>
      </c>
      <c r="AC4997">
        <v>0</v>
      </c>
      <c r="AD4997">
        <v>0</v>
      </c>
      <c r="AE4997">
        <v>98.806949503783585</v>
      </c>
    </row>
    <row r="4998" spans="1:31" x14ac:dyDescent="0.25">
      <c r="A4998">
        <v>1636469</v>
      </c>
      <c r="B4998">
        <v>1</v>
      </c>
      <c r="C4998" t="s">
        <v>80</v>
      </c>
      <c r="D4998" t="s">
        <v>93</v>
      </c>
      <c r="E4998" t="s">
        <v>178</v>
      </c>
      <c r="F4998" t="s">
        <v>14403</v>
      </c>
      <c r="G4998" t="s">
        <v>7735</v>
      </c>
      <c r="H4998" t="s">
        <v>149</v>
      </c>
      <c r="I4998" t="s">
        <v>135</v>
      </c>
      <c r="J4998" t="s">
        <v>136</v>
      </c>
      <c r="K4998" t="s">
        <v>137</v>
      </c>
      <c r="L4998" t="s">
        <v>14404</v>
      </c>
      <c r="M4998" t="s">
        <v>14405</v>
      </c>
      <c r="N4998">
        <v>1.811111111</v>
      </c>
      <c r="O4998">
        <v>0</v>
      </c>
      <c r="P4998">
        <v>5</v>
      </c>
      <c r="Q4998">
        <v>0</v>
      </c>
      <c r="R4998">
        <v>4</v>
      </c>
      <c r="S4998">
        <v>0</v>
      </c>
      <c r="T4998">
        <v>1</v>
      </c>
      <c r="U4998">
        <v>0</v>
      </c>
      <c r="V4998">
        <v>0</v>
      </c>
      <c r="W4998">
        <v>0</v>
      </c>
      <c r="X4998">
        <v>0.51581461660755568</v>
      </c>
      <c r="Y4998">
        <v>0</v>
      </c>
      <c r="Z4998">
        <v>1.7909588941774446</v>
      </c>
      <c r="AA4998">
        <v>0</v>
      </c>
      <c r="AB4998">
        <v>3.040485426818667</v>
      </c>
      <c r="AC4998">
        <v>0</v>
      </c>
      <c r="AD4998">
        <v>0</v>
      </c>
      <c r="AE4998">
        <v>5.3472589376036677</v>
      </c>
    </row>
    <row r="4999" spans="1:31" x14ac:dyDescent="0.25">
      <c r="A4999">
        <v>1636721</v>
      </c>
      <c r="B4999">
        <v>1</v>
      </c>
      <c r="C4999" t="s">
        <v>80</v>
      </c>
      <c r="D4999" t="s">
        <v>108</v>
      </c>
      <c r="E4999" t="s">
        <v>152</v>
      </c>
      <c r="F4999" t="s">
        <v>14406</v>
      </c>
      <c r="G4999" t="s">
        <v>172</v>
      </c>
      <c r="H4999" t="s">
        <v>149</v>
      </c>
      <c r="I4999" t="s">
        <v>135</v>
      </c>
      <c r="J4999" t="s">
        <v>136</v>
      </c>
      <c r="K4999" t="s">
        <v>137</v>
      </c>
      <c r="L4999" t="s">
        <v>14407</v>
      </c>
      <c r="M4999" t="s">
        <v>14408</v>
      </c>
      <c r="N4999">
        <v>1.1902777769999999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0.48374428999663732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0.48374428999663732</v>
      </c>
    </row>
    <row r="5000" spans="1:31" x14ac:dyDescent="0.25">
      <c r="A5000">
        <v>1636389</v>
      </c>
      <c r="B5000">
        <v>1</v>
      </c>
      <c r="C5000" t="s">
        <v>81</v>
      </c>
      <c r="D5000" t="s">
        <v>128</v>
      </c>
      <c r="E5000" t="s">
        <v>178</v>
      </c>
      <c r="F5000" t="s">
        <v>14409</v>
      </c>
      <c r="G5000" t="s">
        <v>227</v>
      </c>
      <c r="H5000" t="s">
        <v>149</v>
      </c>
      <c r="I5000" t="s">
        <v>135</v>
      </c>
      <c r="J5000" t="s">
        <v>136</v>
      </c>
      <c r="K5000" t="s">
        <v>137</v>
      </c>
      <c r="L5000" t="s">
        <v>14410</v>
      </c>
      <c r="M5000" t="s">
        <v>14411</v>
      </c>
      <c r="N5000">
        <v>0.34277777700000001</v>
      </c>
      <c r="O5000">
        <v>0</v>
      </c>
      <c r="P5000">
        <v>3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0.17047245389059221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0.17047245389059221</v>
      </c>
    </row>
    <row r="5001" spans="1:31" x14ac:dyDescent="0.25">
      <c r="A5001">
        <v>1636366</v>
      </c>
      <c r="B5001">
        <v>1</v>
      </c>
      <c r="C5001" t="s">
        <v>80</v>
      </c>
      <c r="D5001" t="s">
        <v>100</v>
      </c>
      <c r="E5001" t="s">
        <v>131</v>
      </c>
      <c r="F5001" t="s">
        <v>14412</v>
      </c>
      <c r="G5001" t="s">
        <v>691</v>
      </c>
      <c r="H5001" t="s">
        <v>134</v>
      </c>
      <c r="I5001" t="s">
        <v>135</v>
      </c>
      <c r="J5001" t="s">
        <v>136</v>
      </c>
      <c r="K5001" t="s">
        <v>137</v>
      </c>
      <c r="L5001" t="s">
        <v>14413</v>
      </c>
      <c r="M5001" t="s">
        <v>14414</v>
      </c>
      <c r="N5001">
        <v>3.096666666</v>
      </c>
      <c r="O5001">
        <v>0</v>
      </c>
      <c r="P5001">
        <v>33</v>
      </c>
      <c r="Q5001">
        <v>0</v>
      </c>
      <c r="R5001">
        <v>25</v>
      </c>
      <c r="S5001">
        <v>0</v>
      </c>
      <c r="T5001">
        <v>20</v>
      </c>
      <c r="U5001">
        <v>0</v>
      </c>
      <c r="V5001">
        <v>0</v>
      </c>
      <c r="W5001">
        <v>0</v>
      </c>
      <c r="X5001">
        <v>23.297236883694787</v>
      </c>
      <c r="Y5001">
        <v>0</v>
      </c>
      <c r="Z5001">
        <v>10.879653796345252</v>
      </c>
      <c r="AA5001">
        <v>0</v>
      </c>
      <c r="AB5001">
        <v>33.539138531544971</v>
      </c>
      <c r="AC5001">
        <v>0</v>
      </c>
      <c r="AD5001">
        <v>0</v>
      </c>
      <c r="AE5001">
        <v>67.71602921158501</v>
      </c>
    </row>
    <row r="5002" spans="1:31" x14ac:dyDescent="0.25">
      <c r="A5002">
        <v>1636412</v>
      </c>
      <c r="B5002">
        <v>1</v>
      </c>
      <c r="C5002" t="s">
        <v>81</v>
      </c>
      <c r="D5002" t="s">
        <v>113</v>
      </c>
      <c r="E5002" t="s">
        <v>204</v>
      </c>
      <c r="F5002" t="s">
        <v>13882</v>
      </c>
      <c r="G5002" t="s">
        <v>918</v>
      </c>
      <c r="H5002" t="s">
        <v>134</v>
      </c>
      <c r="I5002" t="s">
        <v>135</v>
      </c>
      <c r="J5002" t="s">
        <v>136</v>
      </c>
      <c r="K5002" t="s">
        <v>137</v>
      </c>
      <c r="L5002" t="s">
        <v>14415</v>
      </c>
      <c r="M5002" t="s">
        <v>14416</v>
      </c>
      <c r="N5002">
        <v>0.23944444400000001</v>
      </c>
      <c r="O5002">
        <v>0</v>
      </c>
      <c r="P5002">
        <v>0</v>
      </c>
      <c r="Q5002">
        <v>6</v>
      </c>
      <c r="R5002">
        <v>0</v>
      </c>
      <c r="S5002">
        <v>7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1.17692058051894</v>
      </c>
      <c r="Z5002">
        <v>0</v>
      </c>
      <c r="AA5002">
        <v>5.0852094432612507</v>
      </c>
      <c r="AB5002">
        <v>0</v>
      </c>
      <c r="AC5002">
        <v>0</v>
      </c>
      <c r="AD5002">
        <v>0</v>
      </c>
      <c r="AE5002">
        <v>6.2621300237801911</v>
      </c>
    </row>
    <row r="5003" spans="1:31" x14ac:dyDescent="0.25">
      <c r="A5003">
        <v>1636558</v>
      </c>
      <c r="B5003">
        <v>1</v>
      </c>
      <c r="C5003" t="s">
        <v>80</v>
      </c>
      <c r="D5003" t="s">
        <v>95</v>
      </c>
      <c r="E5003" t="s">
        <v>140</v>
      </c>
      <c r="F5003" t="s">
        <v>9856</v>
      </c>
      <c r="G5003" t="s">
        <v>161</v>
      </c>
      <c r="H5003" t="s">
        <v>134</v>
      </c>
      <c r="I5003" t="s">
        <v>135</v>
      </c>
      <c r="J5003" t="s">
        <v>136</v>
      </c>
      <c r="K5003" t="s">
        <v>137</v>
      </c>
      <c r="L5003" t="s">
        <v>14417</v>
      </c>
      <c r="M5003" t="s">
        <v>14418</v>
      </c>
      <c r="N5003">
        <v>0.98694444400000003</v>
      </c>
      <c r="O5003">
        <v>1</v>
      </c>
      <c r="P5003">
        <v>1660</v>
      </c>
      <c r="Q5003">
        <v>3</v>
      </c>
      <c r="R5003">
        <v>0</v>
      </c>
      <c r="S5003">
        <v>6</v>
      </c>
      <c r="T5003">
        <v>137</v>
      </c>
      <c r="U5003">
        <v>0</v>
      </c>
      <c r="V5003">
        <v>0</v>
      </c>
      <c r="W5003">
        <v>0.49515118617318743</v>
      </c>
      <c r="X5003">
        <v>475.85353133471335</v>
      </c>
      <c r="Y5003">
        <v>2.0822412838067867</v>
      </c>
      <c r="Z5003">
        <v>0</v>
      </c>
      <c r="AA5003">
        <v>165.18937146774223</v>
      </c>
      <c r="AB5003">
        <v>223.27763945959236</v>
      </c>
      <c r="AC5003">
        <v>0</v>
      </c>
      <c r="AD5003">
        <v>0</v>
      </c>
      <c r="AE5003">
        <v>866.89793473202792</v>
      </c>
    </row>
    <row r="5004" spans="1:31" x14ac:dyDescent="0.25">
      <c r="A5004">
        <v>1636598</v>
      </c>
      <c r="B5004">
        <v>1</v>
      </c>
      <c r="C5004" t="s">
        <v>80</v>
      </c>
      <c r="D5004" t="s">
        <v>94</v>
      </c>
      <c r="E5004" t="s">
        <v>140</v>
      </c>
      <c r="F5004" t="s">
        <v>13331</v>
      </c>
      <c r="G5004" t="s">
        <v>161</v>
      </c>
      <c r="H5004" t="s">
        <v>134</v>
      </c>
      <c r="I5004" t="s">
        <v>135</v>
      </c>
      <c r="J5004" t="s">
        <v>136</v>
      </c>
      <c r="K5004" t="s">
        <v>137</v>
      </c>
      <c r="L5004" t="s">
        <v>14419</v>
      </c>
      <c r="M5004" t="s">
        <v>14420</v>
      </c>
      <c r="N5004">
        <v>3.7172222220000002</v>
      </c>
      <c r="O5004">
        <v>1</v>
      </c>
      <c r="P5004">
        <v>326</v>
      </c>
      <c r="Q5004">
        <v>24</v>
      </c>
      <c r="R5004">
        <v>57</v>
      </c>
      <c r="S5004">
        <v>14</v>
      </c>
      <c r="T5004">
        <v>106</v>
      </c>
      <c r="U5004">
        <v>7</v>
      </c>
      <c r="V5004">
        <v>0</v>
      </c>
      <c r="W5004">
        <v>6.8477455127051243</v>
      </c>
      <c r="X5004">
        <v>247.13581582861042</v>
      </c>
      <c r="Y5004">
        <v>10.885593932790329</v>
      </c>
      <c r="Z5004">
        <v>29.329078199047188</v>
      </c>
      <c r="AA5004">
        <v>501.98778537773723</v>
      </c>
      <c r="AB5004">
        <v>96.258247318187401</v>
      </c>
      <c r="AC5004">
        <v>875.36383566665529</v>
      </c>
      <c r="AD5004">
        <v>0</v>
      </c>
      <c r="AE5004">
        <v>1767.8081018357329</v>
      </c>
    </row>
    <row r="5005" spans="1:31" x14ac:dyDescent="0.25">
      <c r="A5005">
        <v>1636681</v>
      </c>
      <c r="B5005">
        <v>1</v>
      </c>
      <c r="C5005" t="s">
        <v>80</v>
      </c>
      <c r="D5005" t="s">
        <v>97</v>
      </c>
      <c r="E5005" t="s">
        <v>178</v>
      </c>
      <c r="F5005" t="s">
        <v>14421</v>
      </c>
      <c r="G5005" t="s">
        <v>227</v>
      </c>
      <c r="H5005" t="s">
        <v>149</v>
      </c>
      <c r="I5005" t="s">
        <v>135</v>
      </c>
      <c r="J5005" t="s">
        <v>136</v>
      </c>
      <c r="K5005" t="s">
        <v>137</v>
      </c>
      <c r="L5005" t="s">
        <v>14422</v>
      </c>
      <c r="M5005" t="s">
        <v>14423</v>
      </c>
      <c r="N5005">
        <v>3.0150000000000001</v>
      </c>
      <c r="O5005">
        <v>0</v>
      </c>
      <c r="P5005">
        <v>73</v>
      </c>
      <c r="Q5005">
        <v>0</v>
      </c>
      <c r="R5005">
        <v>6</v>
      </c>
      <c r="S5005">
        <v>0</v>
      </c>
      <c r="T5005">
        <v>5</v>
      </c>
      <c r="U5005">
        <v>0</v>
      </c>
      <c r="V5005">
        <v>0</v>
      </c>
      <c r="W5005">
        <v>0</v>
      </c>
      <c r="X5005">
        <v>154.11059461770799</v>
      </c>
      <c r="Y5005">
        <v>0</v>
      </c>
      <c r="Z5005">
        <v>13.277950185335293</v>
      </c>
      <c r="AA5005">
        <v>0</v>
      </c>
      <c r="AB5005">
        <v>26.419822877054337</v>
      </c>
      <c r="AC5005">
        <v>0</v>
      </c>
      <c r="AD5005">
        <v>0</v>
      </c>
      <c r="AE5005">
        <v>193.80836768009763</v>
      </c>
    </row>
    <row r="5006" spans="1:31" x14ac:dyDescent="0.25">
      <c r="A5006">
        <v>1636552</v>
      </c>
      <c r="B5006">
        <v>1</v>
      </c>
      <c r="C5006" t="s">
        <v>80</v>
      </c>
      <c r="D5006" t="s">
        <v>93</v>
      </c>
      <c r="E5006" t="s">
        <v>140</v>
      </c>
      <c r="F5006" t="s">
        <v>4790</v>
      </c>
      <c r="G5006" t="s">
        <v>161</v>
      </c>
      <c r="H5006" t="s">
        <v>134</v>
      </c>
      <c r="I5006" t="s">
        <v>135</v>
      </c>
      <c r="J5006" t="s">
        <v>136</v>
      </c>
      <c r="K5006" t="s">
        <v>137</v>
      </c>
      <c r="L5006" t="s">
        <v>14424</v>
      </c>
      <c r="M5006" t="s">
        <v>14419</v>
      </c>
      <c r="N5006">
        <v>0.62805555499999999</v>
      </c>
      <c r="O5006">
        <v>4</v>
      </c>
      <c r="P5006">
        <v>3563</v>
      </c>
      <c r="Q5006">
        <v>114</v>
      </c>
      <c r="R5006">
        <v>934</v>
      </c>
      <c r="S5006">
        <v>56</v>
      </c>
      <c r="T5006">
        <v>777</v>
      </c>
      <c r="U5006">
        <v>2</v>
      </c>
      <c r="V5006">
        <v>1</v>
      </c>
      <c r="W5006">
        <v>1.1072676596816937</v>
      </c>
      <c r="X5006">
        <v>369.20758329737509</v>
      </c>
      <c r="Y5006">
        <v>143.45079652404428</v>
      </c>
      <c r="Z5006">
        <v>347.45938022589968</v>
      </c>
      <c r="AA5006">
        <v>195.1066888196024</v>
      </c>
      <c r="AB5006">
        <v>395.17601492226902</v>
      </c>
      <c r="AC5006">
        <v>45.965371163000903</v>
      </c>
      <c r="AD5006">
        <v>10.478752774825642</v>
      </c>
      <c r="AE5006">
        <v>1507.9518553866988</v>
      </c>
    </row>
    <row r="5007" spans="1:31" x14ac:dyDescent="0.25">
      <c r="A5007">
        <v>1636303</v>
      </c>
      <c r="B5007">
        <v>1</v>
      </c>
      <c r="C5007" t="s">
        <v>80</v>
      </c>
      <c r="D5007" t="s">
        <v>89</v>
      </c>
      <c r="E5007" t="s">
        <v>152</v>
      </c>
      <c r="F5007" t="s">
        <v>13538</v>
      </c>
      <c r="G5007" t="s">
        <v>168</v>
      </c>
      <c r="H5007" t="s">
        <v>149</v>
      </c>
      <c r="I5007" t="s">
        <v>135</v>
      </c>
      <c r="J5007" t="s">
        <v>136</v>
      </c>
      <c r="K5007" t="s">
        <v>137</v>
      </c>
      <c r="L5007" t="s">
        <v>14425</v>
      </c>
      <c r="M5007" t="s">
        <v>14426</v>
      </c>
      <c r="N5007">
        <v>3.9950000000000001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8.8351581823619725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8.8351581823619725</v>
      </c>
    </row>
    <row r="5008" spans="1:31" x14ac:dyDescent="0.25">
      <c r="A5008">
        <v>1636243</v>
      </c>
      <c r="B5008">
        <v>1</v>
      </c>
      <c r="C5008" t="s">
        <v>80</v>
      </c>
      <c r="D5008" t="s">
        <v>83</v>
      </c>
      <c r="E5008" t="s">
        <v>131</v>
      </c>
      <c r="F5008" t="s">
        <v>11833</v>
      </c>
      <c r="G5008" t="s">
        <v>161</v>
      </c>
      <c r="H5008" t="s">
        <v>134</v>
      </c>
      <c r="I5008" t="s">
        <v>135</v>
      </c>
      <c r="J5008" t="s">
        <v>136</v>
      </c>
      <c r="K5008" t="s">
        <v>137</v>
      </c>
      <c r="L5008" t="s">
        <v>14427</v>
      </c>
      <c r="M5008" t="s">
        <v>14428</v>
      </c>
      <c r="N5008">
        <v>0.30805555499999998</v>
      </c>
      <c r="O5008">
        <v>0</v>
      </c>
      <c r="P5008">
        <v>0</v>
      </c>
      <c r="Q5008">
        <v>0</v>
      </c>
      <c r="R5008">
        <v>0</v>
      </c>
      <c r="S5008">
        <v>10</v>
      </c>
      <c r="T5008">
        <v>0</v>
      </c>
      <c r="U5008">
        <v>4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19.710643520025997</v>
      </c>
      <c r="AB5008">
        <v>0</v>
      </c>
      <c r="AC5008">
        <v>30.908345273361387</v>
      </c>
      <c r="AD5008">
        <v>0</v>
      </c>
      <c r="AE5008">
        <v>50.618988793387388</v>
      </c>
    </row>
    <row r="5009" spans="1:31" x14ac:dyDescent="0.25">
      <c r="A5009">
        <v>1636744</v>
      </c>
      <c r="B5009">
        <v>1</v>
      </c>
      <c r="C5009" t="s">
        <v>81</v>
      </c>
      <c r="D5009" t="s">
        <v>112</v>
      </c>
      <c r="E5009" t="s">
        <v>140</v>
      </c>
      <c r="F5009" t="s">
        <v>13773</v>
      </c>
      <c r="G5009" t="s">
        <v>161</v>
      </c>
      <c r="H5009" t="s">
        <v>134</v>
      </c>
      <c r="I5009" t="s">
        <v>135</v>
      </c>
      <c r="J5009" t="s">
        <v>136</v>
      </c>
      <c r="K5009" t="s">
        <v>137</v>
      </c>
      <c r="L5009" t="s">
        <v>14429</v>
      </c>
      <c r="M5009" t="s">
        <v>14430</v>
      </c>
      <c r="N5009">
        <v>0.44083333299999999</v>
      </c>
      <c r="O5009">
        <v>0</v>
      </c>
      <c r="P5009">
        <v>19438</v>
      </c>
      <c r="Q5009">
        <v>20</v>
      </c>
      <c r="R5009">
        <v>543</v>
      </c>
      <c r="S5009">
        <v>10</v>
      </c>
      <c r="T5009">
        <v>1525</v>
      </c>
      <c r="U5009">
        <v>3</v>
      </c>
      <c r="V5009">
        <v>6</v>
      </c>
      <c r="W5009">
        <v>0</v>
      </c>
      <c r="X5009">
        <v>2080.8003470891408</v>
      </c>
      <c r="Y5009">
        <v>0.97368666650005342</v>
      </c>
      <c r="Z5009">
        <v>18.66865354429893</v>
      </c>
      <c r="AA5009">
        <v>55.587874182369632</v>
      </c>
      <c r="AB5009">
        <v>363.34631223295855</v>
      </c>
      <c r="AC5009">
        <v>11.968563245357746</v>
      </c>
      <c r="AD5009">
        <v>22.419192601486525</v>
      </c>
      <c r="AE5009">
        <v>2553.7646295621125</v>
      </c>
    </row>
    <row r="5010" spans="1:31" x14ac:dyDescent="0.25">
      <c r="A5010">
        <v>1636495</v>
      </c>
      <c r="B5010">
        <v>1</v>
      </c>
      <c r="C5010" t="s">
        <v>81</v>
      </c>
      <c r="D5010" t="s">
        <v>112</v>
      </c>
      <c r="E5010" t="s">
        <v>152</v>
      </c>
      <c r="F5010" t="s">
        <v>14431</v>
      </c>
      <c r="G5010" t="s">
        <v>154</v>
      </c>
      <c r="H5010" t="s">
        <v>149</v>
      </c>
      <c r="I5010" t="s">
        <v>135</v>
      </c>
      <c r="J5010" t="s">
        <v>136</v>
      </c>
      <c r="K5010" t="s">
        <v>137</v>
      </c>
      <c r="L5010" t="s">
        <v>14432</v>
      </c>
      <c r="M5010" t="s">
        <v>14433</v>
      </c>
      <c r="N5010">
        <v>2.6094444440000002</v>
      </c>
      <c r="O5010">
        <v>0</v>
      </c>
      <c r="P5010">
        <v>1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0.36299529188154944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0.36299529188154944</v>
      </c>
    </row>
    <row r="5011" spans="1:31" x14ac:dyDescent="0.25">
      <c r="A5011">
        <v>1636615</v>
      </c>
      <c r="B5011">
        <v>1</v>
      </c>
      <c r="C5011" t="s">
        <v>81</v>
      </c>
      <c r="D5011" t="s">
        <v>123</v>
      </c>
      <c r="E5011" t="s">
        <v>131</v>
      </c>
      <c r="F5011" t="s">
        <v>14434</v>
      </c>
      <c r="G5011" t="s">
        <v>161</v>
      </c>
      <c r="H5011" t="s">
        <v>134</v>
      </c>
      <c r="I5011" t="s">
        <v>135</v>
      </c>
      <c r="J5011" t="s">
        <v>136</v>
      </c>
      <c r="K5011" t="s">
        <v>137</v>
      </c>
      <c r="L5011" t="s">
        <v>14114</v>
      </c>
      <c r="M5011" t="s">
        <v>14435</v>
      </c>
      <c r="N5011">
        <v>1.7011111109999999</v>
      </c>
      <c r="O5011">
        <v>0</v>
      </c>
      <c r="P5011">
        <v>1</v>
      </c>
      <c r="Q5011">
        <v>0</v>
      </c>
      <c r="R5011">
        <v>2</v>
      </c>
      <c r="S5011">
        <v>3</v>
      </c>
      <c r="T5011">
        <v>60</v>
      </c>
      <c r="U5011">
        <v>3</v>
      </c>
      <c r="V5011">
        <v>3</v>
      </c>
      <c r="W5011">
        <v>0</v>
      </c>
      <c r="X5011">
        <v>0.3930797778053301</v>
      </c>
      <c r="Y5011">
        <v>0</v>
      </c>
      <c r="Z5011">
        <v>0.19100743479456331</v>
      </c>
      <c r="AA5011">
        <v>90.881623346094813</v>
      </c>
      <c r="AB5011">
        <v>154.7779011926566</v>
      </c>
      <c r="AC5011">
        <v>61.017665151600703</v>
      </c>
      <c r="AD5011">
        <v>87.056792559473223</v>
      </c>
      <c r="AE5011">
        <v>394.31806946242523</v>
      </c>
    </row>
    <row r="5012" spans="1:31" x14ac:dyDescent="0.25">
      <c r="A5012">
        <v>1636784</v>
      </c>
      <c r="B5012">
        <v>1</v>
      </c>
      <c r="C5012" t="s">
        <v>80</v>
      </c>
      <c r="D5012" t="s">
        <v>97</v>
      </c>
      <c r="E5012" t="s">
        <v>204</v>
      </c>
      <c r="F5012" t="s">
        <v>14436</v>
      </c>
      <c r="G5012" t="s">
        <v>918</v>
      </c>
      <c r="H5012" t="s">
        <v>134</v>
      </c>
      <c r="I5012" t="s">
        <v>135</v>
      </c>
      <c r="J5012" t="s">
        <v>136</v>
      </c>
      <c r="K5012" t="s">
        <v>137</v>
      </c>
      <c r="L5012" t="s">
        <v>14437</v>
      </c>
      <c r="M5012" t="s">
        <v>14438</v>
      </c>
      <c r="N5012">
        <v>0.168055555</v>
      </c>
      <c r="O5012">
        <v>3</v>
      </c>
      <c r="P5012">
        <v>367</v>
      </c>
      <c r="Q5012">
        <v>5</v>
      </c>
      <c r="R5012">
        <v>67</v>
      </c>
      <c r="S5012">
        <v>12</v>
      </c>
      <c r="T5012">
        <v>46</v>
      </c>
      <c r="U5012">
        <v>0</v>
      </c>
      <c r="V5012">
        <v>0</v>
      </c>
      <c r="W5012">
        <v>117.48608184227842</v>
      </c>
      <c r="X5012">
        <v>35.36935152399144</v>
      </c>
      <c r="Y5012">
        <v>64.006114917603838</v>
      </c>
      <c r="Z5012">
        <v>1.4963095648750333</v>
      </c>
      <c r="AA5012">
        <v>26.353111847263975</v>
      </c>
      <c r="AB5012">
        <v>6.846421873772802</v>
      </c>
      <c r="AC5012">
        <v>0</v>
      </c>
      <c r="AD5012">
        <v>0</v>
      </c>
      <c r="AE5012">
        <v>251.55739156978549</v>
      </c>
    </row>
    <row r="5013" spans="1:31" x14ac:dyDescent="0.25">
      <c r="A5013">
        <v>1636329</v>
      </c>
      <c r="B5013">
        <v>1</v>
      </c>
      <c r="C5013" t="s">
        <v>81</v>
      </c>
      <c r="D5013" t="s">
        <v>123</v>
      </c>
      <c r="E5013" t="s">
        <v>131</v>
      </c>
      <c r="F5013" t="s">
        <v>13147</v>
      </c>
      <c r="G5013" t="s">
        <v>161</v>
      </c>
      <c r="H5013" t="s">
        <v>134</v>
      </c>
      <c r="I5013" t="s">
        <v>135</v>
      </c>
      <c r="J5013" t="s">
        <v>136</v>
      </c>
      <c r="K5013" t="s">
        <v>137</v>
      </c>
      <c r="L5013" t="s">
        <v>14439</v>
      </c>
      <c r="M5013" t="s">
        <v>14440</v>
      </c>
      <c r="N5013">
        <v>0.113055555</v>
      </c>
      <c r="O5013">
        <v>0</v>
      </c>
      <c r="P5013">
        <v>10791</v>
      </c>
      <c r="Q5013">
        <v>0</v>
      </c>
      <c r="R5013">
        <v>10</v>
      </c>
      <c r="S5013">
        <v>9</v>
      </c>
      <c r="T5013">
        <v>905</v>
      </c>
      <c r="U5013">
        <v>3</v>
      </c>
      <c r="V5013">
        <v>5</v>
      </c>
      <c r="W5013">
        <v>0</v>
      </c>
      <c r="X5013">
        <v>311.31787435665404</v>
      </c>
      <c r="Y5013">
        <v>0</v>
      </c>
      <c r="Z5013">
        <v>0.22112049825611779</v>
      </c>
      <c r="AA5013">
        <v>33.805481268124531</v>
      </c>
      <c r="AB5013">
        <v>97.930558541407706</v>
      </c>
      <c r="AC5013">
        <v>6.867511890094864</v>
      </c>
      <c r="AD5013">
        <v>20.46248360569507</v>
      </c>
      <c r="AE5013">
        <v>470.60503016023239</v>
      </c>
    </row>
    <row r="5014" spans="1:31" x14ac:dyDescent="0.25">
      <c r="A5014">
        <v>1636309</v>
      </c>
      <c r="B5014">
        <v>1</v>
      </c>
      <c r="C5014" t="s">
        <v>81</v>
      </c>
      <c r="D5014" t="s">
        <v>128</v>
      </c>
      <c r="E5014" t="s">
        <v>131</v>
      </c>
      <c r="F5014" t="s">
        <v>12153</v>
      </c>
      <c r="G5014" t="s">
        <v>148</v>
      </c>
      <c r="H5014" t="s">
        <v>134</v>
      </c>
      <c r="I5014" t="s">
        <v>135</v>
      </c>
      <c r="J5014" t="s">
        <v>136</v>
      </c>
      <c r="K5014" t="s">
        <v>143</v>
      </c>
      <c r="L5014" t="s">
        <v>14441</v>
      </c>
      <c r="M5014" t="s">
        <v>14442</v>
      </c>
      <c r="N5014">
        <v>5.9552777770000001</v>
      </c>
      <c r="O5014">
        <v>2</v>
      </c>
      <c r="P5014">
        <v>226</v>
      </c>
      <c r="Q5014">
        <v>16</v>
      </c>
      <c r="R5014">
        <v>9</v>
      </c>
      <c r="S5014">
        <v>2</v>
      </c>
      <c r="T5014">
        <v>8</v>
      </c>
      <c r="U5014">
        <v>0</v>
      </c>
      <c r="V5014">
        <v>0</v>
      </c>
      <c r="W5014">
        <v>118.51488604697828</v>
      </c>
      <c r="X5014">
        <v>128.57962646525223</v>
      </c>
      <c r="Y5014">
        <v>21.607753828934065</v>
      </c>
      <c r="Z5014">
        <v>9.2406205693180485</v>
      </c>
      <c r="AA5014">
        <v>21.973631459902091</v>
      </c>
      <c r="AB5014">
        <v>25.967759977620194</v>
      </c>
      <c r="AC5014">
        <v>0</v>
      </c>
      <c r="AD5014">
        <v>0</v>
      </c>
      <c r="AE5014">
        <v>325.88427834800484</v>
      </c>
    </row>
    <row r="5015" spans="1:31" x14ac:dyDescent="0.25">
      <c r="A5015">
        <v>1636286</v>
      </c>
      <c r="B5015">
        <v>1</v>
      </c>
      <c r="C5015" t="s">
        <v>81</v>
      </c>
      <c r="D5015" t="s">
        <v>128</v>
      </c>
      <c r="E5015" t="s">
        <v>178</v>
      </c>
      <c r="F5015" t="s">
        <v>14443</v>
      </c>
      <c r="G5015" t="s">
        <v>227</v>
      </c>
      <c r="H5015" t="s">
        <v>149</v>
      </c>
      <c r="I5015" t="s">
        <v>135</v>
      </c>
      <c r="J5015" t="s">
        <v>136</v>
      </c>
      <c r="K5015" t="s">
        <v>137</v>
      </c>
      <c r="L5015" t="s">
        <v>14444</v>
      </c>
      <c r="M5015" t="s">
        <v>14445</v>
      </c>
      <c r="N5015">
        <v>2.0613888880000002</v>
      </c>
      <c r="O5015">
        <v>0</v>
      </c>
      <c r="P5015">
        <v>21</v>
      </c>
      <c r="Q5015">
        <v>0</v>
      </c>
      <c r="R5015">
        <v>0</v>
      </c>
      <c r="S5015">
        <v>0</v>
      </c>
      <c r="T5015">
        <v>1</v>
      </c>
      <c r="U5015">
        <v>0</v>
      </c>
      <c r="V5015">
        <v>0</v>
      </c>
      <c r="W5015">
        <v>0</v>
      </c>
      <c r="X5015">
        <v>7.7719196661483876</v>
      </c>
      <c r="Y5015">
        <v>0</v>
      </c>
      <c r="Z5015">
        <v>0</v>
      </c>
      <c r="AA5015">
        <v>0</v>
      </c>
      <c r="AB5015">
        <v>1.3103795759E-4</v>
      </c>
      <c r="AC5015">
        <v>0</v>
      </c>
      <c r="AD5015">
        <v>0</v>
      </c>
      <c r="AE5015">
        <v>7.7720507041059772</v>
      </c>
    </row>
    <row r="5016" spans="1:31" x14ac:dyDescent="0.25">
      <c r="A5016">
        <v>1636515</v>
      </c>
      <c r="B5016">
        <v>1</v>
      </c>
      <c r="C5016" t="s">
        <v>80</v>
      </c>
      <c r="D5016" t="s">
        <v>85</v>
      </c>
      <c r="E5016" t="s">
        <v>152</v>
      </c>
      <c r="F5016" t="s">
        <v>14446</v>
      </c>
      <c r="G5016" t="s">
        <v>168</v>
      </c>
      <c r="H5016" t="s">
        <v>149</v>
      </c>
      <c r="I5016" t="s">
        <v>135</v>
      </c>
      <c r="J5016" t="s">
        <v>136</v>
      </c>
      <c r="K5016" t="s">
        <v>137</v>
      </c>
      <c r="L5016" t="s">
        <v>14447</v>
      </c>
      <c r="M5016" t="s">
        <v>14448</v>
      </c>
      <c r="N5016">
        <v>4.585555555</v>
      </c>
      <c r="O5016">
        <v>0</v>
      </c>
      <c r="P5016">
        <v>6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12.902402070507257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12.902402070507257</v>
      </c>
    </row>
    <row r="5017" spans="1:31" x14ac:dyDescent="0.25">
      <c r="A5017">
        <v>1636764</v>
      </c>
      <c r="B5017">
        <v>1</v>
      </c>
      <c r="C5017" t="s">
        <v>81</v>
      </c>
      <c r="D5017" t="s">
        <v>120</v>
      </c>
      <c r="E5017" t="s">
        <v>131</v>
      </c>
      <c r="F5017" t="s">
        <v>14449</v>
      </c>
      <c r="G5017" t="s">
        <v>161</v>
      </c>
      <c r="H5017" t="s">
        <v>134</v>
      </c>
      <c r="I5017" t="s">
        <v>135</v>
      </c>
      <c r="J5017" t="s">
        <v>136</v>
      </c>
      <c r="K5017" t="s">
        <v>137</v>
      </c>
      <c r="L5017" t="s">
        <v>14450</v>
      </c>
      <c r="M5017" t="s">
        <v>14451</v>
      </c>
      <c r="N5017">
        <v>0.42444444399999998</v>
      </c>
      <c r="O5017">
        <v>0</v>
      </c>
      <c r="P5017">
        <v>600</v>
      </c>
      <c r="Q5017">
        <v>0</v>
      </c>
      <c r="R5017">
        <v>11</v>
      </c>
      <c r="S5017">
        <v>2</v>
      </c>
      <c r="T5017">
        <v>72</v>
      </c>
      <c r="U5017">
        <v>2</v>
      </c>
      <c r="V5017">
        <v>0</v>
      </c>
      <c r="W5017">
        <v>0</v>
      </c>
      <c r="X5017">
        <v>64.714725073322356</v>
      </c>
      <c r="Y5017">
        <v>0</v>
      </c>
      <c r="Z5017">
        <v>4.2751993018116847</v>
      </c>
      <c r="AA5017">
        <v>2.6654911557715155</v>
      </c>
      <c r="AB5017">
        <v>14.072627748995226</v>
      </c>
      <c r="AC5017">
        <v>82.924051991921445</v>
      </c>
      <c r="AD5017">
        <v>0</v>
      </c>
      <c r="AE5017">
        <v>168.65209527182225</v>
      </c>
    </row>
    <row r="5018" spans="1:31" x14ac:dyDescent="0.25">
      <c r="A5018">
        <v>1636266</v>
      </c>
      <c r="B5018">
        <v>1</v>
      </c>
      <c r="C5018" t="s">
        <v>80</v>
      </c>
      <c r="D5018" t="s">
        <v>103</v>
      </c>
      <c r="E5018" t="s">
        <v>204</v>
      </c>
      <c r="F5018" t="s">
        <v>14452</v>
      </c>
      <c r="G5018" t="s">
        <v>148</v>
      </c>
      <c r="H5018" t="s">
        <v>134</v>
      </c>
      <c r="I5018" t="s">
        <v>135</v>
      </c>
      <c r="J5018" t="s">
        <v>136</v>
      </c>
      <c r="K5018" t="s">
        <v>143</v>
      </c>
      <c r="L5018" t="s">
        <v>14453</v>
      </c>
      <c r="M5018" t="s">
        <v>14454</v>
      </c>
      <c r="N5018">
        <v>0.59879805500000005</v>
      </c>
      <c r="O5018">
        <v>0</v>
      </c>
      <c r="P5018">
        <v>0</v>
      </c>
      <c r="Q5018">
        <v>0</v>
      </c>
      <c r="R5018">
        <v>0</v>
      </c>
      <c r="S5018">
        <v>13</v>
      </c>
      <c r="T5018">
        <v>0</v>
      </c>
      <c r="U5018">
        <v>17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15.266690718735425</v>
      </c>
      <c r="AB5018">
        <v>0</v>
      </c>
      <c r="AC5018">
        <v>335.57689965270896</v>
      </c>
      <c r="AD5018">
        <v>0</v>
      </c>
      <c r="AE5018">
        <v>350.84359037144441</v>
      </c>
    </row>
    <row r="5019" spans="1:31" x14ac:dyDescent="0.25">
      <c r="A5019">
        <v>1636658</v>
      </c>
      <c r="B5019">
        <v>1</v>
      </c>
      <c r="C5019" t="s">
        <v>80</v>
      </c>
      <c r="D5019" t="s">
        <v>93</v>
      </c>
      <c r="E5019" t="s">
        <v>362</v>
      </c>
      <c r="F5019" t="s">
        <v>14282</v>
      </c>
      <c r="G5019" t="s">
        <v>900</v>
      </c>
      <c r="H5019" t="s">
        <v>149</v>
      </c>
      <c r="I5019" t="s">
        <v>135</v>
      </c>
      <c r="J5019" t="s">
        <v>136</v>
      </c>
      <c r="K5019" t="s">
        <v>137</v>
      </c>
      <c r="L5019" t="s">
        <v>14455</v>
      </c>
      <c r="M5019" t="s">
        <v>14456</v>
      </c>
      <c r="N5019">
        <v>0.85805555499999997</v>
      </c>
      <c r="O5019">
        <v>0</v>
      </c>
      <c r="P5019">
        <v>60</v>
      </c>
      <c r="Q5019">
        <v>0</v>
      </c>
      <c r="R5019">
        <v>0</v>
      </c>
      <c r="S5019">
        <v>0</v>
      </c>
      <c r="T5019">
        <v>13</v>
      </c>
      <c r="U5019">
        <v>0</v>
      </c>
      <c r="V5019">
        <v>0</v>
      </c>
      <c r="W5019">
        <v>0</v>
      </c>
      <c r="X5019">
        <v>31.941980103580327</v>
      </c>
      <c r="Y5019">
        <v>0</v>
      </c>
      <c r="Z5019">
        <v>0</v>
      </c>
      <c r="AA5019">
        <v>0</v>
      </c>
      <c r="AB5019">
        <v>11.25476399218298</v>
      </c>
      <c r="AC5019">
        <v>0</v>
      </c>
      <c r="AD5019">
        <v>0</v>
      </c>
      <c r="AE5019">
        <v>43.196744095763307</v>
      </c>
    </row>
    <row r="5020" spans="1:31" x14ac:dyDescent="0.25">
      <c r="A5020">
        <v>1636223</v>
      </c>
      <c r="B5020">
        <v>1</v>
      </c>
      <c r="C5020" t="s">
        <v>80</v>
      </c>
      <c r="D5020" t="s">
        <v>107</v>
      </c>
      <c r="E5020" t="s">
        <v>152</v>
      </c>
      <c r="F5020" t="s">
        <v>14457</v>
      </c>
      <c r="G5020" t="s">
        <v>507</v>
      </c>
      <c r="H5020" t="s">
        <v>149</v>
      </c>
      <c r="I5020" t="s">
        <v>135</v>
      </c>
      <c r="J5020" t="s">
        <v>136</v>
      </c>
      <c r="K5020" t="s">
        <v>137</v>
      </c>
      <c r="L5020" t="s">
        <v>14458</v>
      </c>
      <c r="M5020" t="s">
        <v>14459</v>
      </c>
      <c r="N5020">
        <v>1.8352777769999999</v>
      </c>
      <c r="O5020">
        <v>0</v>
      </c>
      <c r="P5020">
        <v>1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0.20315472639521331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0.20315472639521331</v>
      </c>
    </row>
    <row r="5021" spans="1:31" x14ac:dyDescent="0.25">
      <c r="A5021">
        <v>1636323</v>
      </c>
      <c r="B5021">
        <v>1</v>
      </c>
      <c r="C5021" t="s">
        <v>80</v>
      </c>
      <c r="D5021" t="s">
        <v>105</v>
      </c>
      <c r="E5021" t="s">
        <v>178</v>
      </c>
      <c r="F5021" t="s">
        <v>14460</v>
      </c>
      <c r="G5021" t="s">
        <v>231</v>
      </c>
      <c r="H5021" t="s">
        <v>149</v>
      </c>
      <c r="I5021" t="s">
        <v>135</v>
      </c>
      <c r="J5021" t="s">
        <v>136</v>
      </c>
      <c r="K5021" t="s">
        <v>137</v>
      </c>
      <c r="L5021" t="s">
        <v>14461</v>
      </c>
      <c r="M5021" t="s">
        <v>14462</v>
      </c>
      <c r="N5021">
        <v>0.53444444400000002</v>
      </c>
      <c r="O5021">
        <v>0</v>
      </c>
      <c r="P5021">
        <v>4</v>
      </c>
      <c r="Q5021">
        <v>0</v>
      </c>
      <c r="R5021">
        <v>0</v>
      </c>
      <c r="S5021">
        <v>0</v>
      </c>
      <c r="T5021">
        <v>1</v>
      </c>
      <c r="U5021">
        <v>0</v>
      </c>
      <c r="V5021">
        <v>0</v>
      </c>
      <c r="W5021">
        <v>0</v>
      </c>
      <c r="X5021">
        <v>0.31901640045091556</v>
      </c>
      <c r="Y5021">
        <v>0</v>
      </c>
      <c r="Z5021">
        <v>0</v>
      </c>
      <c r="AA5021">
        <v>0</v>
      </c>
      <c r="AB5021">
        <v>3.96736366441236</v>
      </c>
      <c r="AC5021">
        <v>0</v>
      </c>
      <c r="AD5021">
        <v>0</v>
      </c>
      <c r="AE5021">
        <v>4.2863800648632759</v>
      </c>
    </row>
    <row r="5022" spans="1:31" x14ac:dyDescent="0.25">
      <c r="A5022">
        <v>1636438</v>
      </c>
      <c r="B5022">
        <v>1</v>
      </c>
      <c r="C5022" t="s">
        <v>80</v>
      </c>
      <c r="D5022" t="s">
        <v>84</v>
      </c>
      <c r="E5022" t="s">
        <v>178</v>
      </c>
      <c r="F5022" t="s">
        <v>14463</v>
      </c>
      <c r="G5022" t="s">
        <v>227</v>
      </c>
      <c r="H5022" t="s">
        <v>149</v>
      </c>
      <c r="I5022" t="s">
        <v>135</v>
      </c>
      <c r="J5022" t="s">
        <v>136</v>
      </c>
      <c r="K5022" t="s">
        <v>137</v>
      </c>
      <c r="L5022" t="s">
        <v>14464</v>
      </c>
      <c r="M5022" t="s">
        <v>14465</v>
      </c>
      <c r="N5022">
        <v>1.645277777</v>
      </c>
      <c r="O5022">
        <v>0</v>
      </c>
      <c r="P5022">
        <v>3</v>
      </c>
      <c r="Q5022">
        <v>0</v>
      </c>
      <c r="R5022">
        <v>0</v>
      </c>
      <c r="S5022">
        <v>0</v>
      </c>
      <c r="T5022">
        <v>3</v>
      </c>
      <c r="U5022">
        <v>0</v>
      </c>
      <c r="V5022">
        <v>0</v>
      </c>
      <c r="W5022">
        <v>0</v>
      </c>
      <c r="X5022">
        <v>9.6815569388293332E-2</v>
      </c>
      <c r="Y5022">
        <v>0</v>
      </c>
      <c r="Z5022">
        <v>0</v>
      </c>
      <c r="AA5022">
        <v>0</v>
      </c>
      <c r="AB5022">
        <v>28.875042027060662</v>
      </c>
      <c r="AC5022">
        <v>0</v>
      </c>
      <c r="AD5022">
        <v>0</v>
      </c>
      <c r="AE5022">
        <v>28.971857596448956</v>
      </c>
    </row>
    <row r="5023" spans="1:31" x14ac:dyDescent="0.25">
      <c r="A5023">
        <v>1636461</v>
      </c>
      <c r="B5023">
        <v>1</v>
      </c>
      <c r="C5023" t="s">
        <v>81</v>
      </c>
      <c r="D5023" t="s">
        <v>121</v>
      </c>
      <c r="E5023" t="s">
        <v>152</v>
      </c>
      <c r="F5023" t="s">
        <v>14466</v>
      </c>
      <c r="G5023" t="s">
        <v>507</v>
      </c>
      <c r="H5023" t="s">
        <v>149</v>
      </c>
      <c r="I5023" t="s">
        <v>135</v>
      </c>
      <c r="J5023" t="s">
        <v>136</v>
      </c>
      <c r="K5023" t="s">
        <v>137</v>
      </c>
      <c r="L5023" t="s">
        <v>14467</v>
      </c>
      <c r="M5023" t="s">
        <v>14468</v>
      </c>
      <c r="N5023">
        <v>0.36611111099999999</v>
      </c>
      <c r="O5023">
        <v>0</v>
      </c>
      <c r="P5023">
        <v>3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0.23307546832967221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0.23307546832967221</v>
      </c>
    </row>
    <row r="5024" spans="1:31" x14ac:dyDescent="0.25">
      <c r="A5024">
        <v>1636793</v>
      </c>
      <c r="B5024">
        <v>1</v>
      </c>
      <c r="C5024" t="s">
        <v>81</v>
      </c>
      <c r="D5024" t="s">
        <v>117</v>
      </c>
      <c r="E5024" t="s">
        <v>152</v>
      </c>
      <c r="F5024" t="s">
        <v>14469</v>
      </c>
      <c r="G5024" t="s">
        <v>154</v>
      </c>
      <c r="H5024" t="s">
        <v>149</v>
      </c>
      <c r="I5024" t="s">
        <v>135</v>
      </c>
      <c r="J5024" t="s">
        <v>136</v>
      </c>
      <c r="K5024" t="s">
        <v>137</v>
      </c>
      <c r="L5024" t="s">
        <v>14470</v>
      </c>
      <c r="M5024" t="s">
        <v>14471</v>
      </c>
      <c r="N5024">
        <v>1.9708333330000001</v>
      </c>
      <c r="O5024">
        <v>0</v>
      </c>
      <c r="P5024">
        <v>1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3.9539682824990832E-2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3.9539682824990832E-2</v>
      </c>
    </row>
    <row r="5025" spans="1:31" x14ac:dyDescent="0.25">
      <c r="A5025">
        <v>1636747</v>
      </c>
      <c r="B5025">
        <v>1</v>
      </c>
      <c r="C5025" t="s">
        <v>80</v>
      </c>
      <c r="D5025" t="s">
        <v>107</v>
      </c>
      <c r="E5025" t="s">
        <v>204</v>
      </c>
      <c r="F5025" t="s">
        <v>14472</v>
      </c>
      <c r="G5025" t="s">
        <v>161</v>
      </c>
      <c r="H5025" t="s">
        <v>134</v>
      </c>
      <c r="I5025" t="s">
        <v>135</v>
      </c>
      <c r="J5025" t="s">
        <v>136</v>
      </c>
      <c r="K5025" t="s">
        <v>137</v>
      </c>
      <c r="L5025" t="s">
        <v>14473</v>
      </c>
      <c r="M5025" t="s">
        <v>14474</v>
      </c>
      <c r="N5025">
        <v>7.6944444000000001E-2</v>
      </c>
      <c r="O5025">
        <v>3</v>
      </c>
      <c r="P5025">
        <v>806</v>
      </c>
      <c r="Q5025">
        <v>3</v>
      </c>
      <c r="R5025">
        <v>13</v>
      </c>
      <c r="S5025">
        <v>11</v>
      </c>
      <c r="T5025">
        <v>172</v>
      </c>
      <c r="U5025">
        <v>0</v>
      </c>
      <c r="V5025">
        <v>0</v>
      </c>
      <c r="W5025">
        <v>3.6815256311114999E-2</v>
      </c>
      <c r="X5025">
        <v>10.552874791100054</v>
      </c>
      <c r="Y5025">
        <v>31.87703135171737</v>
      </c>
      <c r="Z5025">
        <v>0.18524892061372891</v>
      </c>
      <c r="AA5025">
        <v>44.835965029791858</v>
      </c>
      <c r="AB5025">
        <v>4.199544387235095</v>
      </c>
      <c r="AC5025">
        <v>0</v>
      </c>
      <c r="AD5025">
        <v>0</v>
      </c>
      <c r="AE5025">
        <v>91.68747973676922</v>
      </c>
    </row>
    <row r="5026" spans="1:31" x14ac:dyDescent="0.25">
      <c r="A5026">
        <v>1636584</v>
      </c>
      <c r="B5026">
        <v>1</v>
      </c>
      <c r="C5026" t="s">
        <v>80</v>
      </c>
      <c r="D5026" t="s">
        <v>101</v>
      </c>
      <c r="E5026" t="s">
        <v>178</v>
      </c>
      <c r="F5026" t="s">
        <v>14475</v>
      </c>
      <c r="G5026" t="s">
        <v>231</v>
      </c>
      <c r="H5026" t="s">
        <v>149</v>
      </c>
      <c r="I5026" t="s">
        <v>135</v>
      </c>
      <c r="J5026" t="s">
        <v>136</v>
      </c>
      <c r="K5026" t="s">
        <v>137</v>
      </c>
      <c r="L5026" t="s">
        <v>14476</v>
      </c>
      <c r="M5026" t="s">
        <v>14477</v>
      </c>
      <c r="N5026">
        <v>1.219166666</v>
      </c>
      <c r="O5026">
        <v>0</v>
      </c>
      <c r="P5026">
        <v>127</v>
      </c>
      <c r="Q5026">
        <v>0</v>
      </c>
      <c r="R5026">
        <v>0</v>
      </c>
      <c r="S5026">
        <v>0</v>
      </c>
      <c r="T5026">
        <v>1</v>
      </c>
      <c r="U5026">
        <v>0</v>
      </c>
      <c r="V5026">
        <v>0</v>
      </c>
      <c r="W5026">
        <v>0</v>
      </c>
      <c r="X5026">
        <v>45.759485629544855</v>
      </c>
      <c r="Y5026">
        <v>0</v>
      </c>
      <c r="Z5026">
        <v>0</v>
      </c>
      <c r="AA5026">
        <v>0</v>
      </c>
      <c r="AB5026">
        <v>5.4964745823036223</v>
      </c>
      <c r="AC5026">
        <v>0</v>
      </c>
      <c r="AD5026">
        <v>0</v>
      </c>
      <c r="AE5026">
        <v>51.255960211848475</v>
      </c>
    </row>
    <row r="5027" spans="1:31" x14ac:dyDescent="0.25">
      <c r="A5027">
        <v>1636647</v>
      </c>
      <c r="B5027">
        <v>1</v>
      </c>
      <c r="C5027" t="s">
        <v>80</v>
      </c>
      <c r="D5027" t="s">
        <v>104</v>
      </c>
      <c r="E5027" t="s">
        <v>178</v>
      </c>
      <c r="F5027" t="s">
        <v>14478</v>
      </c>
      <c r="G5027" t="s">
        <v>227</v>
      </c>
      <c r="H5027" t="s">
        <v>149</v>
      </c>
      <c r="I5027" t="s">
        <v>135</v>
      </c>
      <c r="J5027" t="s">
        <v>136</v>
      </c>
      <c r="K5027" t="s">
        <v>137</v>
      </c>
      <c r="L5027" t="s">
        <v>14479</v>
      </c>
      <c r="M5027" t="s">
        <v>14480</v>
      </c>
      <c r="N5027">
        <v>2.2213888879999999</v>
      </c>
      <c r="O5027">
        <v>0</v>
      </c>
      <c r="P5027">
        <v>45</v>
      </c>
      <c r="Q5027">
        <v>0</v>
      </c>
      <c r="R5027">
        <v>0</v>
      </c>
      <c r="S5027">
        <v>0</v>
      </c>
      <c r="T5027">
        <v>6</v>
      </c>
      <c r="U5027">
        <v>0</v>
      </c>
      <c r="V5027">
        <v>0</v>
      </c>
      <c r="W5027">
        <v>0</v>
      </c>
      <c r="X5027">
        <v>36.951659094760728</v>
      </c>
      <c r="Y5027">
        <v>0</v>
      </c>
      <c r="Z5027">
        <v>0</v>
      </c>
      <c r="AA5027">
        <v>0</v>
      </c>
      <c r="AB5027">
        <v>8.819912294018895</v>
      </c>
      <c r="AC5027">
        <v>0</v>
      </c>
      <c r="AD5027">
        <v>0</v>
      </c>
      <c r="AE5027">
        <v>45.77157138877962</v>
      </c>
    </row>
    <row r="5028" spans="1:31" x14ac:dyDescent="0.25">
      <c r="A5028">
        <v>1636501</v>
      </c>
      <c r="B5028">
        <v>1</v>
      </c>
      <c r="C5028" t="s">
        <v>80</v>
      </c>
      <c r="D5028" t="s">
        <v>100</v>
      </c>
      <c r="E5028" t="s">
        <v>204</v>
      </c>
      <c r="F5028" t="s">
        <v>6097</v>
      </c>
      <c r="G5028" t="s">
        <v>161</v>
      </c>
      <c r="H5028" t="s">
        <v>134</v>
      </c>
      <c r="I5028" t="s">
        <v>135</v>
      </c>
      <c r="J5028" t="s">
        <v>136</v>
      </c>
      <c r="K5028" t="s">
        <v>137</v>
      </c>
      <c r="L5028" t="s">
        <v>14481</v>
      </c>
      <c r="M5028" t="s">
        <v>14482</v>
      </c>
      <c r="N5028">
        <v>2.4155555550000001</v>
      </c>
      <c r="O5028">
        <v>0</v>
      </c>
      <c r="P5028">
        <v>2</v>
      </c>
      <c r="Q5028">
        <v>58</v>
      </c>
      <c r="R5028">
        <v>75</v>
      </c>
      <c r="S5028">
        <v>2</v>
      </c>
      <c r="T5028">
        <v>4</v>
      </c>
      <c r="U5028">
        <v>0</v>
      </c>
      <c r="V5028">
        <v>0</v>
      </c>
      <c r="W5028">
        <v>0</v>
      </c>
      <c r="X5028">
        <v>0.96643438854468</v>
      </c>
      <c r="Y5028">
        <v>425.34651289352718</v>
      </c>
      <c r="Z5028">
        <v>189.48976774657112</v>
      </c>
      <c r="AA5028">
        <v>55.001408972848139</v>
      </c>
      <c r="AB5028">
        <v>5.1947076440673019</v>
      </c>
      <c r="AC5028">
        <v>0</v>
      </c>
      <c r="AD5028">
        <v>0</v>
      </c>
      <c r="AE5028">
        <v>675.99883164555843</v>
      </c>
    </row>
    <row r="5029" spans="1:31" x14ac:dyDescent="0.25">
      <c r="A5029">
        <v>1636833</v>
      </c>
      <c r="B5029">
        <v>1</v>
      </c>
      <c r="C5029" t="s">
        <v>80</v>
      </c>
      <c r="D5029" t="s">
        <v>92</v>
      </c>
      <c r="E5029" t="s">
        <v>152</v>
      </c>
      <c r="F5029" t="s">
        <v>14483</v>
      </c>
      <c r="G5029" t="s">
        <v>154</v>
      </c>
      <c r="H5029" t="s">
        <v>149</v>
      </c>
      <c r="I5029" t="s">
        <v>135</v>
      </c>
      <c r="J5029" t="s">
        <v>136</v>
      </c>
      <c r="K5029" t="s">
        <v>137</v>
      </c>
      <c r="L5029" t="s">
        <v>14484</v>
      </c>
      <c r="M5029" t="s">
        <v>14485</v>
      </c>
      <c r="N5029">
        <v>1.020277777</v>
      </c>
      <c r="O5029">
        <v>0</v>
      </c>
      <c r="P5029">
        <v>1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</row>
    <row r="5030" spans="1:31" x14ac:dyDescent="0.25">
      <c r="A5030">
        <v>1636352</v>
      </c>
      <c r="B5030">
        <v>1</v>
      </c>
      <c r="C5030" t="s">
        <v>80</v>
      </c>
      <c r="D5030" t="s">
        <v>84</v>
      </c>
      <c r="E5030" t="s">
        <v>146</v>
      </c>
      <c r="F5030" t="s">
        <v>14486</v>
      </c>
      <c r="G5030" t="s">
        <v>142</v>
      </c>
      <c r="H5030" t="s">
        <v>149</v>
      </c>
      <c r="I5030" t="s">
        <v>135</v>
      </c>
      <c r="J5030" t="s">
        <v>136</v>
      </c>
      <c r="K5030" t="s">
        <v>143</v>
      </c>
      <c r="L5030" t="s">
        <v>14487</v>
      </c>
      <c r="M5030" t="s">
        <v>14488</v>
      </c>
      <c r="N5030">
        <v>0.42083333299999998</v>
      </c>
      <c r="O5030">
        <v>0</v>
      </c>
      <c r="P5030">
        <v>904</v>
      </c>
      <c r="Q5030">
        <v>0</v>
      </c>
      <c r="R5030">
        <v>0</v>
      </c>
      <c r="S5030">
        <v>0</v>
      </c>
      <c r="T5030">
        <v>107</v>
      </c>
      <c r="U5030">
        <v>0</v>
      </c>
      <c r="V5030">
        <v>3</v>
      </c>
      <c r="W5030">
        <v>0</v>
      </c>
      <c r="X5030">
        <v>126.98238003766826</v>
      </c>
      <c r="Y5030">
        <v>0</v>
      </c>
      <c r="Z5030">
        <v>0</v>
      </c>
      <c r="AA5030">
        <v>0</v>
      </c>
      <c r="AB5030">
        <v>33.944910515434813</v>
      </c>
      <c r="AC5030">
        <v>0</v>
      </c>
      <c r="AD5030">
        <v>8.9976324021658804</v>
      </c>
      <c r="AE5030">
        <v>169.92492295526898</v>
      </c>
    </row>
    <row r="5031" spans="1:31" x14ac:dyDescent="0.25">
      <c r="A5031">
        <v>1636252</v>
      </c>
      <c r="B5031">
        <v>1</v>
      </c>
      <c r="C5031" t="s">
        <v>80</v>
      </c>
      <c r="D5031" t="s">
        <v>84</v>
      </c>
      <c r="E5031" t="s">
        <v>140</v>
      </c>
      <c r="F5031" t="s">
        <v>14293</v>
      </c>
      <c r="G5031" t="s">
        <v>918</v>
      </c>
      <c r="H5031" t="s">
        <v>134</v>
      </c>
      <c r="I5031" t="s">
        <v>135</v>
      </c>
      <c r="J5031" t="s">
        <v>136</v>
      </c>
      <c r="K5031" t="s">
        <v>137</v>
      </c>
      <c r="L5031" t="s">
        <v>14489</v>
      </c>
      <c r="M5031" t="s">
        <v>14490</v>
      </c>
      <c r="N5031">
        <v>0.17611111099999999</v>
      </c>
      <c r="O5031">
        <v>0</v>
      </c>
      <c r="P5031">
        <v>9428</v>
      </c>
      <c r="Q5031">
        <v>0</v>
      </c>
      <c r="R5031">
        <v>0</v>
      </c>
      <c r="S5031">
        <v>1</v>
      </c>
      <c r="T5031">
        <v>2718</v>
      </c>
      <c r="U5031">
        <v>0</v>
      </c>
      <c r="V5031">
        <v>30</v>
      </c>
      <c r="W5031">
        <v>0</v>
      </c>
      <c r="X5031">
        <v>446.35361979053027</v>
      </c>
      <c r="Y5031">
        <v>0</v>
      </c>
      <c r="Z5031">
        <v>0</v>
      </c>
      <c r="AA5031">
        <v>2.4126581890045076</v>
      </c>
      <c r="AB5031">
        <v>192.86148487678932</v>
      </c>
      <c r="AC5031">
        <v>0</v>
      </c>
      <c r="AD5031">
        <v>41.14071953554398</v>
      </c>
      <c r="AE5031">
        <v>682.76848239186813</v>
      </c>
    </row>
    <row r="5032" spans="1:31" x14ac:dyDescent="0.25">
      <c r="A5032">
        <v>1636398</v>
      </c>
      <c r="B5032">
        <v>1</v>
      </c>
      <c r="C5032" t="s">
        <v>80</v>
      </c>
      <c r="D5032" t="s">
        <v>100</v>
      </c>
      <c r="E5032" t="s">
        <v>152</v>
      </c>
      <c r="F5032" t="s">
        <v>14491</v>
      </c>
      <c r="G5032" t="s">
        <v>154</v>
      </c>
      <c r="H5032" t="s">
        <v>149</v>
      </c>
      <c r="I5032" t="s">
        <v>135</v>
      </c>
      <c r="J5032" t="s">
        <v>136</v>
      </c>
      <c r="K5032" t="s">
        <v>137</v>
      </c>
      <c r="L5032" t="s">
        <v>14492</v>
      </c>
      <c r="M5032" t="s">
        <v>14493</v>
      </c>
      <c r="N5032">
        <v>3.7683333330000002</v>
      </c>
      <c r="O5032">
        <v>0</v>
      </c>
      <c r="P5032">
        <v>7</v>
      </c>
      <c r="Q5032">
        <v>0</v>
      </c>
      <c r="R5032">
        <v>0</v>
      </c>
      <c r="S5032">
        <v>0</v>
      </c>
      <c r="T5032">
        <v>1</v>
      </c>
      <c r="U5032">
        <v>0</v>
      </c>
      <c r="V5032">
        <v>0</v>
      </c>
      <c r="W5032">
        <v>0</v>
      </c>
      <c r="X5032">
        <v>8.9108324736005891</v>
      </c>
      <c r="Y5032">
        <v>0</v>
      </c>
      <c r="Z5032">
        <v>0</v>
      </c>
      <c r="AA5032">
        <v>0</v>
      </c>
      <c r="AB5032">
        <v>7.8193705192505E-2</v>
      </c>
      <c r="AC5032">
        <v>0</v>
      </c>
      <c r="AD5032">
        <v>0</v>
      </c>
      <c r="AE5032">
        <v>8.9890261787930932</v>
      </c>
    </row>
    <row r="5033" spans="1:31" x14ac:dyDescent="0.25">
      <c r="A5033">
        <v>1636544</v>
      </c>
      <c r="B5033">
        <v>1</v>
      </c>
      <c r="C5033" t="s">
        <v>80</v>
      </c>
      <c r="D5033" t="s">
        <v>88</v>
      </c>
      <c r="E5033" t="s">
        <v>178</v>
      </c>
      <c r="F5033" t="s">
        <v>14494</v>
      </c>
      <c r="G5033" t="s">
        <v>403</v>
      </c>
      <c r="H5033" t="s">
        <v>149</v>
      </c>
      <c r="I5033" t="s">
        <v>135</v>
      </c>
      <c r="J5033" t="s">
        <v>136</v>
      </c>
      <c r="K5033" t="s">
        <v>137</v>
      </c>
      <c r="L5033" t="s">
        <v>14495</v>
      </c>
      <c r="M5033" t="s">
        <v>14370</v>
      </c>
      <c r="N5033">
        <v>1.710555555</v>
      </c>
      <c r="O5033">
        <v>0</v>
      </c>
      <c r="P5033">
        <v>35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14.033141698143465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14.033141698143465</v>
      </c>
    </row>
    <row r="5034" spans="1:31" x14ac:dyDescent="0.25">
      <c r="A5034">
        <v>1636355</v>
      </c>
      <c r="B5034">
        <v>1</v>
      </c>
      <c r="C5034" t="s">
        <v>81</v>
      </c>
      <c r="D5034" t="s">
        <v>112</v>
      </c>
      <c r="E5034" t="s">
        <v>146</v>
      </c>
      <c r="F5034" t="s">
        <v>14496</v>
      </c>
      <c r="G5034" t="s">
        <v>142</v>
      </c>
      <c r="H5034" t="s">
        <v>149</v>
      </c>
      <c r="I5034" t="s">
        <v>135</v>
      </c>
      <c r="J5034" t="s">
        <v>136</v>
      </c>
      <c r="K5034" t="s">
        <v>143</v>
      </c>
      <c r="L5034" t="s">
        <v>14497</v>
      </c>
      <c r="M5034" t="s">
        <v>14498</v>
      </c>
      <c r="N5034">
        <v>4.1076377769999999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46</v>
      </c>
      <c r="U5034">
        <v>0</v>
      </c>
      <c r="V5034">
        <v>3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234.33819264198974</v>
      </c>
      <c r="AC5034">
        <v>0</v>
      </c>
      <c r="AD5034">
        <v>532.40860755312883</v>
      </c>
      <c r="AE5034">
        <v>766.74680019511857</v>
      </c>
    </row>
    <row r="5035" spans="1:31" x14ac:dyDescent="0.25">
      <c r="A5035">
        <v>1636687</v>
      </c>
      <c r="B5035">
        <v>1</v>
      </c>
      <c r="C5035" t="s">
        <v>81</v>
      </c>
      <c r="D5035" t="s">
        <v>112</v>
      </c>
      <c r="E5035" t="s">
        <v>131</v>
      </c>
      <c r="F5035" t="s">
        <v>14499</v>
      </c>
      <c r="G5035" t="s">
        <v>585</v>
      </c>
      <c r="H5035" t="s">
        <v>134</v>
      </c>
      <c r="I5035" t="s">
        <v>135</v>
      </c>
      <c r="J5035" t="s">
        <v>136</v>
      </c>
      <c r="K5035" t="s">
        <v>137</v>
      </c>
      <c r="L5035" t="s">
        <v>14500</v>
      </c>
      <c r="M5035" t="s">
        <v>14501</v>
      </c>
      <c r="N5035">
        <v>0.444722222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35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3.9545571242506443</v>
      </c>
      <c r="AC5035">
        <v>0</v>
      </c>
      <c r="AD5035">
        <v>0</v>
      </c>
      <c r="AE5035">
        <v>3.9545571242506443</v>
      </c>
    </row>
    <row r="5036" spans="1:31" x14ac:dyDescent="0.25">
      <c r="A5036">
        <v>1636498</v>
      </c>
      <c r="B5036">
        <v>1</v>
      </c>
      <c r="C5036" t="s">
        <v>80</v>
      </c>
      <c r="D5036" t="s">
        <v>98</v>
      </c>
      <c r="E5036" t="s">
        <v>152</v>
      </c>
      <c r="F5036" t="s">
        <v>14502</v>
      </c>
      <c r="G5036" t="s">
        <v>154</v>
      </c>
      <c r="H5036" t="s">
        <v>149</v>
      </c>
      <c r="I5036" t="s">
        <v>135</v>
      </c>
      <c r="J5036" t="s">
        <v>136</v>
      </c>
      <c r="K5036" t="s">
        <v>137</v>
      </c>
      <c r="L5036" t="s">
        <v>14503</v>
      </c>
      <c r="M5036" t="s">
        <v>14504</v>
      </c>
      <c r="N5036">
        <v>5.0536111110000004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0.31170632853276226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0.31170632853276226</v>
      </c>
    </row>
    <row r="5037" spans="1:31" x14ac:dyDescent="0.25">
      <c r="A5037">
        <v>1636332</v>
      </c>
      <c r="B5037">
        <v>1</v>
      </c>
      <c r="C5037" t="s">
        <v>80</v>
      </c>
      <c r="D5037" t="s">
        <v>101</v>
      </c>
      <c r="E5037" t="s">
        <v>152</v>
      </c>
      <c r="F5037" t="s">
        <v>13620</v>
      </c>
      <c r="G5037" t="s">
        <v>172</v>
      </c>
      <c r="H5037" t="s">
        <v>149</v>
      </c>
      <c r="I5037" t="s">
        <v>135</v>
      </c>
      <c r="J5037" t="s">
        <v>136</v>
      </c>
      <c r="K5037" t="s">
        <v>137</v>
      </c>
      <c r="L5037" t="s">
        <v>14505</v>
      </c>
      <c r="M5037" t="s">
        <v>14506</v>
      </c>
      <c r="N5037">
        <v>2.0608333330000002</v>
      </c>
      <c r="O5037">
        <v>0</v>
      </c>
      <c r="P5037">
        <v>2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0.12528674865708805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0.12528674865708805</v>
      </c>
    </row>
    <row r="5038" spans="1:31" x14ac:dyDescent="0.25">
      <c r="A5038">
        <v>1636730</v>
      </c>
      <c r="B5038">
        <v>1</v>
      </c>
      <c r="C5038" t="s">
        <v>80</v>
      </c>
      <c r="D5038" t="s">
        <v>100</v>
      </c>
      <c r="E5038" t="s">
        <v>178</v>
      </c>
      <c r="F5038" t="s">
        <v>14507</v>
      </c>
      <c r="G5038" t="s">
        <v>227</v>
      </c>
      <c r="H5038" t="s">
        <v>149</v>
      </c>
      <c r="I5038" t="s">
        <v>135</v>
      </c>
      <c r="J5038" t="s">
        <v>136</v>
      </c>
      <c r="K5038" t="s">
        <v>137</v>
      </c>
      <c r="L5038" t="s">
        <v>14508</v>
      </c>
      <c r="M5038" t="s">
        <v>13898</v>
      </c>
      <c r="N5038">
        <v>0.76694444399999995</v>
      </c>
      <c r="O5038">
        <v>0</v>
      </c>
      <c r="P5038">
        <v>33</v>
      </c>
      <c r="Q5038">
        <v>0</v>
      </c>
      <c r="R5038">
        <v>0</v>
      </c>
      <c r="S5038">
        <v>0</v>
      </c>
      <c r="T5038">
        <v>6</v>
      </c>
      <c r="U5038">
        <v>0</v>
      </c>
      <c r="V5038">
        <v>0</v>
      </c>
      <c r="W5038">
        <v>0</v>
      </c>
      <c r="X5038">
        <v>8.0203824048044066</v>
      </c>
      <c r="Y5038">
        <v>0</v>
      </c>
      <c r="Z5038">
        <v>0</v>
      </c>
      <c r="AA5038">
        <v>0</v>
      </c>
      <c r="AB5038">
        <v>11.008280615015231</v>
      </c>
      <c r="AC5038">
        <v>0</v>
      </c>
      <c r="AD5038">
        <v>0</v>
      </c>
      <c r="AE5038">
        <v>19.028663019819639</v>
      </c>
    </row>
    <row r="5039" spans="1:31" x14ac:dyDescent="0.25">
      <c r="A5039">
        <v>1636753</v>
      </c>
      <c r="B5039">
        <v>1</v>
      </c>
      <c r="C5039" t="s">
        <v>80</v>
      </c>
      <c r="D5039" t="s">
        <v>82</v>
      </c>
      <c r="E5039" t="s">
        <v>178</v>
      </c>
      <c r="F5039" t="s">
        <v>14509</v>
      </c>
      <c r="G5039" t="s">
        <v>227</v>
      </c>
      <c r="H5039" t="s">
        <v>149</v>
      </c>
      <c r="I5039" t="s">
        <v>135</v>
      </c>
      <c r="J5039" t="s">
        <v>136</v>
      </c>
      <c r="K5039" t="s">
        <v>137</v>
      </c>
      <c r="L5039" t="s">
        <v>13886</v>
      </c>
      <c r="M5039" t="s">
        <v>14510</v>
      </c>
      <c r="N5039">
        <v>0.85083333299999997</v>
      </c>
      <c r="O5039">
        <v>0</v>
      </c>
      <c r="P5039">
        <v>47</v>
      </c>
      <c r="Q5039">
        <v>0</v>
      </c>
      <c r="R5039">
        <v>0</v>
      </c>
      <c r="S5039">
        <v>0</v>
      </c>
      <c r="T5039">
        <v>6</v>
      </c>
      <c r="U5039">
        <v>0</v>
      </c>
      <c r="V5039">
        <v>0</v>
      </c>
      <c r="W5039">
        <v>0</v>
      </c>
      <c r="X5039">
        <v>34.192874693916536</v>
      </c>
      <c r="Y5039">
        <v>0</v>
      </c>
      <c r="Z5039">
        <v>0</v>
      </c>
      <c r="AA5039">
        <v>0</v>
      </c>
      <c r="AB5039">
        <v>2.2442392405946299</v>
      </c>
      <c r="AC5039">
        <v>0</v>
      </c>
      <c r="AD5039">
        <v>0</v>
      </c>
      <c r="AE5039">
        <v>36.437113934511167</v>
      </c>
    </row>
    <row r="5040" spans="1:31" x14ac:dyDescent="0.25">
      <c r="A5040">
        <v>1636810</v>
      </c>
      <c r="B5040">
        <v>1</v>
      </c>
      <c r="C5040" t="s">
        <v>81</v>
      </c>
      <c r="D5040" t="s">
        <v>127</v>
      </c>
      <c r="E5040" t="s">
        <v>204</v>
      </c>
      <c r="F5040" t="s">
        <v>14511</v>
      </c>
      <c r="G5040" t="s">
        <v>161</v>
      </c>
      <c r="H5040" t="s">
        <v>134</v>
      </c>
      <c r="I5040" t="s">
        <v>135</v>
      </c>
      <c r="J5040" t="s">
        <v>136</v>
      </c>
      <c r="K5040" t="s">
        <v>137</v>
      </c>
      <c r="L5040" t="s">
        <v>14512</v>
      </c>
      <c r="M5040" t="s">
        <v>14513</v>
      </c>
      <c r="N5040">
        <v>1.663888888</v>
      </c>
      <c r="O5040">
        <v>0</v>
      </c>
      <c r="P5040">
        <v>0</v>
      </c>
      <c r="Q5040">
        <v>2</v>
      </c>
      <c r="R5040">
        <v>0</v>
      </c>
      <c r="S5040">
        <v>13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1.1332749550135419</v>
      </c>
      <c r="Z5040">
        <v>0</v>
      </c>
      <c r="AA5040">
        <v>98.024997276131714</v>
      </c>
      <c r="AB5040">
        <v>0</v>
      </c>
      <c r="AC5040">
        <v>0</v>
      </c>
      <c r="AD5040">
        <v>0</v>
      </c>
      <c r="AE5040">
        <v>99.158272231145261</v>
      </c>
    </row>
    <row r="5041" spans="1:31" x14ac:dyDescent="0.25">
      <c r="A5041">
        <v>1636624</v>
      </c>
      <c r="B5041">
        <v>1</v>
      </c>
      <c r="C5041" t="s">
        <v>81</v>
      </c>
      <c r="D5041" t="s">
        <v>122</v>
      </c>
      <c r="E5041" t="s">
        <v>178</v>
      </c>
      <c r="F5041" t="s">
        <v>14514</v>
      </c>
      <c r="G5041" t="s">
        <v>187</v>
      </c>
      <c r="H5041" t="s">
        <v>149</v>
      </c>
      <c r="I5041" t="s">
        <v>135</v>
      </c>
      <c r="J5041" t="s">
        <v>136</v>
      </c>
      <c r="K5041" t="s">
        <v>137</v>
      </c>
      <c r="L5041" t="s">
        <v>14515</v>
      </c>
      <c r="M5041" t="s">
        <v>14516</v>
      </c>
      <c r="N5041">
        <v>5.5188888880000002</v>
      </c>
      <c r="O5041">
        <v>0</v>
      </c>
      <c r="P5041">
        <v>78</v>
      </c>
      <c r="Q5041">
        <v>0</v>
      </c>
      <c r="R5041">
        <v>1</v>
      </c>
      <c r="S5041">
        <v>0</v>
      </c>
      <c r="T5041">
        <v>4</v>
      </c>
      <c r="U5041">
        <v>0</v>
      </c>
      <c r="V5041">
        <v>0</v>
      </c>
      <c r="W5041">
        <v>0</v>
      </c>
      <c r="X5041">
        <v>53.217264224202204</v>
      </c>
      <c r="Y5041">
        <v>0</v>
      </c>
      <c r="Z5041">
        <v>0.53010438141067828</v>
      </c>
      <c r="AA5041">
        <v>0</v>
      </c>
      <c r="AB5041">
        <v>6.3726960020743926</v>
      </c>
      <c r="AC5041">
        <v>0</v>
      </c>
      <c r="AD5041">
        <v>0</v>
      </c>
      <c r="AE5041">
        <v>60.120064607687276</v>
      </c>
    </row>
    <row r="5042" spans="1:31" x14ac:dyDescent="0.25">
      <c r="A5042">
        <v>1636524</v>
      </c>
      <c r="B5042">
        <v>1</v>
      </c>
      <c r="C5042" t="s">
        <v>80</v>
      </c>
      <c r="D5042" t="s">
        <v>99</v>
      </c>
      <c r="E5042" t="s">
        <v>140</v>
      </c>
      <c r="F5042" t="s">
        <v>5540</v>
      </c>
      <c r="G5042" t="s">
        <v>5216</v>
      </c>
      <c r="H5042" t="s">
        <v>134</v>
      </c>
      <c r="I5042" t="s">
        <v>135</v>
      </c>
      <c r="J5042" t="s">
        <v>5</v>
      </c>
      <c r="K5042" t="s">
        <v>137</v>
      </c>
      <c r="L5042" t="s">
        <v>14517</v>
      </c>
      <c r="M5042" t="s">
        <v>14518</v>
      </c>
      <c r="N5042">
        <v>0.43833333299999999</v>
      </c>
      <c r="O5042">
        <v>1</v>
      </c>
      <c r="P5042">
        <v>2844</v>
      </c>
      <c r="Q5042">
        <v>0</v>
      </c>
      <c r="R5042">
        <v>37</v>
      </c>
      <c r="S5042">
        <v>7</v>
      </c>
      <c r="T5042">
        <v>216</v>
      </c>
      <c r="U5042">
        <v>0</v>
      </c>
      <c r="V5042">
        <v>0</v>
      </c>
      <c r="W5042">
        <v>0.50492236306080174</v>
      </c>
      <c r="X5042">
        <v>227.25452107876248</v>
      </c>
      <c r="Y5042">
        <v>0</v>
      </c>
      <c r="Z5042">
        <v>5.2391784407654223</v>
      </c>
      <c r="AA5042">
        <v>16.602455178108514</v>
      </c>
      <c r="AB5042">
        <v>135.33826514833169</v>
      </c>
      <c r="AC5042">
        <v>0</v>
      </c>
      <c r="AD5042">
        <v>0</v>
      </c>
      <c r="AE5042">
        <v>384.93934220902889</v>
      </c>
    </row>
    <row r="5043" spans="1:31" x14ac:dyDescent="0.25">
      <c r="A5043">
        <v>1636518</v>
      </c>
      <c r="B5043">
        <v>1</v>
      </c>
      <c r="C5043" t="s">
        <v>80</v>
      </c>
      <c r="D5043" t="s">
        <v>106</v>
      </c>
      <c r="E5043" t="s">
        <v>152</v>
      </c>
      <c r="F5043" t="s">
        <v>14519</v>
      </c>
      <c r="G5043" t="s">
        <v>154</v>
      </c>
      <c r="H5043" t="s">
        <v>149</v>
      </c>
      <c r="I5043" t="s">
        <v>135</v>
      </c>
      <c r="J5043" t="s">
        <v>136</v>
      </c>
      <c r="K5043" t="s">
        <v>137</v>
      </c>
      <c r="L5043" t="s">
        <v>14520</v>
      </c>
      <c r="M5043" t="s">
        <v>14521</v>
      </c>
      <c r="N5043">
        <v>1.596666666</v>
      </c>
      <c r="O5043">
        <v>0</v>
      </c>
      <c r="P5043">
        <v>1</v>
      </c>
      <c r="Q5043">
        <v>0</v>
      </c>
      <c r="R5043">
        <v>1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0.51282095371495995</v>
      </c>
      <c r="Y5043">
        <v>0</v>
      </c>
      <c r="Z5043">
        <v>0.56498119560564675</v>
      </c>
      <c r="AA5043">
        <v>0</v>
      </c>
      <c r="AB5043">
        <v>0</v>
      </c>
      <c r="AC5043">
        <v>0</v>
      </c>
      <c r="AD5043">
        <v>0</v>
      </c>
      <c r="AE5043">
        <v>1.0778021493206067</v>
      </c>
    </row>
    <row r="5044" spans="1:31" x14ac:dyDescent="0.25">
      <c r="A5044">
        <v>1636375</v>
      </c>
      <c r="B5044">
        <v>1</v>
      </c>
      <c r="C5044" t="s">
        <v>81</v>
      </c>
      <c r="D5044" t="s">
        <v>118</v>
      </c>
      <c r="E5044" t="s">
        <v>178</v>
      </c>
      <c r="F5044" t="s">
        <v>11852</v>
      </c>
      <c r="G5044" t="s">
        <v>227</v>
      </c>
      <c r="H5044" t="s">
        <v>149</v>
      </c>
      <c r="I5044" t="s">
        <v>135</v>
      </c>
      <c r="J5044" t="s">
        <v>136</v>
      </c>
      <c r="K5044" t="s">
        <v>137</v>
      </c>
      <c r="L5044" t="s">
        <v>14522</v>
      </c>
      <c r="M5044" t="s">
        <v>14523</v>
      </c>
      <c r="N5044">
        <v>1.1477777769999999</v>
      </c>
      <c r="O5044">
        <v>0</v>
      </c>
      <c r="P5044">
        <v>26</v>
      </c>
      <c r="Q5044">
        <v>0</v>
      </c>
      <c r="R5044">
        <v>0</v>
      </c>
      <c r="S5044">
        <v>0</v>
      </c>
      <c r="T5044">
        <v>3</v>
      </c>
      <c r="U5044">
        <v>0</v>
      </c>
      <c r="V5044">
        <v>0</v>
      </c>
      <c r="W5044">
        <v>0</v>
      </c>
      <c r="X5044">
        <v>9.7815292107974621</v>
      </c>
      <c r="Y5044">
        <v>0</v>
      </c>
      <c r="Z5044">
        <v>0</v>
      </c>
      <c r="AA5044">
        <v>0</v>
      </c>
      <c r="AB5044">
        <v>1.13745227590062</v>
      </c>
      <c r="AC5044">
        <v>0</v>
      </c>
      <c r="AD5044">
        <v>0</v>
      </c>
      <c r="AE5044">
        <v>10.918981486698081</v>
      </c>
    </row>
    <row r="5045" spans="1:31" x14ac:dyDescent="0.25">
      <c r="A5045">
        <v>1636567</v>
      </c>
      <c r="B5045">
        <v>1</v>
      </c>
      <c r="C5045" t="s">
        <v>80</v>
      </c>
      <c r="D5045" t="s">
        <v>108</v>
      </c>
      <c r="E5045" t="s">
        <v>131</v>
      </c>
      <c r="F5045" t="s">
        <v>14524</v>
      </c>
      <c r="G5045" t="s">
        <v>195</v>
      </c>
      <c r="H5045" t="s">
        <v>134</v>
      </c>
      <c r="I5045" t="s">
        <v>135</v>
      </c>
      <c r="J5045" t="s">
        <v>136</v>
      </c>
      <c r="K5045" t="s">
        <v>137</v>
      </c>
      <c r="L5045" t="s">
        <v>14525</v>
      </c>
      <c r="M5045" t="s">
        <v>14526</v>
      </c>
      <c r="N5045">
        <v>1.2313888879999999</v>
      </c>
      <c r="O5045">
        <v>0</v>
      </c>
      <c r="P5045">
        <v>22</v>
      </c>
      <c r="Q5045">
        <v>0</v>
      </c>
      <c r="R5045">
        <v>16</v>
      </c>
      <c r="S5045">
        <v>0</v>
      </c>
      <c r="T5045">
        <v>7</v>
      </c>
      <c r="U5045">
        <v>0</v>
      </c>
      <c r="V5045">
        <v>0</v>
      </c>
      <c r="W5045">
        <v>0</v>
      </c>
      <c r="X5045">
        <v>3.1902403752523334</v>
      </c>
      <c r="Y5045">
        <v>0</v>
      </c>
      <c r="Z5045">
        <v>0.6438381714411967</v>
      </c>
      <c r="AA5045">
        <v>0</v>
      </c>
      <c r="AB5045">
        <v>2.9281370873819026</v>
      </c>
      <c r="AC5045">
        <v>0</v>
      </c>
      <c r="AD5045">
        <v>0</v>
      </c>
      <c r="AE5045">
        <v>6.7622156340754334</v>
      </c>
    </row>
    <row r="5046" spans="1:31" x14ac:dyDescent="0.25">
      <c r="A5046">
        <v>1636604</v>
      </c>
      <c r="B5046">
        <v>1</v>
      </c>
      <c r="C5046" t="s">
        <v>81</v>
      </c>
      <c r="D5046" t="s">
        <v>118</v>
      </c>
      <c r="E5046" t="s">
        <v>131</v>
      </c>
      <c r="F5046" t="s">
        <v>11669</v>
      </c>
      <c r="G5046" t="s">
        <v>195</v>
      </c>
      <c r="H5046" t="s">
        <v>134</v>
      </c>
      <c r="I5046" t="s">
        <v>135</v>
      </c>
      <c r="J5046" t="s">
        <v>136</v>
      </c>
      <c r="K5046" t="s">
        <v>137</v>
      </c>
      <c r="L5046" t="s">
        <v>14527</v>
      </c>
      <c r="M5046" t="s">
        <v>14528</v>
      </c>
      <c r="N5046">
        <v>1.2633333330000001</v>
      </c>
      <c r="O5046">
        <v>0</v>
      </c>
      <c r="P5046">
        <v>305</v>
      </c>
      <c r="Q5046">
        <v>2</v>
      </c>
      <c r="R5046">
        <v>58</v>
      </c>
      <c r="S5046">
        <v>0</v>
      </c>
      <c r="T5046">
        <v>26</v>
      </c>
      <c r="U5046">
        <v>0</v>
      </c>
      <c r="V5046">
        <v>0</v>
      </c>
      <c r="W5046">
        <v>0</v>
      </c>
      <c r="X5046">
        <v>122.2996745799984</v>
      </c>
      <c r="Y5046">
        <v>1.0557589689765008</v>
      </c>
      <c r="Z5046">
        <v>5.7687366967377027</v>
      </c>
      <c r="AA5046">
        <v>0</v>
      </c>
      <c r="AB5046">
        <v>19.744001404371581</v>
      </c>
      <c r="AC5046">
        <v>0</v>
      </c>
      <c r="AD5046">
        <v>0</v>
      </c>
      <c r="AE5046">
        <v>148.86817165008418</v>
      </c>
    </row>
    <row r="5047" spans="1:31" x14ac:dyDescent="0.25">
      <c r="A5047">
        <v>1636627</v>
      </c>
      <c r="B5047">
        <v>1</v>
      </c>
      <c r="C5047" t="s">
        <v>81</v>
      </c>
      <c r="D5047" t="s">
        <v>118</v>
      </c>
      <c r="E5047" t="s">
        <v>152</v>
      </c>
      <c r="F5047" t="s">
        <v>14529</v>
      </c>
      <c r="G5047" t="s">
        <v>154</v>
      </c>
      <c r="H5047" t="s">
        <v>149</v>
      </c>
      <c r="I5047" t="s">
        <v>135</v>
      </c>
      <c r="J5047" t="s">
        <v>136</v>
      </c>
      <c r="K5047" t="s">
        <v>137</v>
      </c>
      <c r="L5047" t="s">
        <v>14530</v>
      </c>
      <c r="M5047" t="s">
        <v>14531</v>
      </c>
      <c r="N5047">
        <v>0.893055555</v>
      </c>
      <c r="O5047">
        <v>0</v>
      </c>
      <c r="P5047">
        <v>5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1.227121504298111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1.227121504298111</v>
      </c>
    </row>
    <row r="5048" spans="1:31" x14ac:dyDescent="0.25">
      <c r="A5048">
        <v>1636295</v>
      </c>
      <c r="B5048">
        <v>1</v>
      </c>
      <c r="C5048" t="s">
        <v>80</v>
      </c>
      <c r="D5048" t="s">
        <v>83</v>
      </c>
      <c r="E5048" t="s">
        <v>362</v>
      </c>
      <c r="F5048" t="s">
        <v>14532</v>
      </c>
      <c r="G5048" t="s">
        <v>180</v>
      </c>
      <c r="H5048" t="s">
        <v>149</v>
      </c>
      <c r="I5048" t="s">
        <v>135</v>
      </c>
      <c r="J5048" t="s">
        <v>136</v>
      </c>
      <c r="K5048" t="s">
        <v>137</v>
      </c>
      <c r="L5048" t="s">
        <v>14533</v>
      </c>
      <c r="M5048" t="s">
        <v>14534</v>
      </c>
      <c r="N5048">
        <v>10.122222222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9</v>
      </c>
      <c r="U5048">
        <v>0</v>
      </c>
      <c r="V5048">
        <v>2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381.19270593811467</v>
      </c>
      <c r="AC5048">
        <v>0</v>
      </c>
      <c r="AD5048">
        <v>152.34803058991136</v>
      </c>
      <c r="AE5048">
        <v>533.54073652802606</v>
      </c>
    </row>
    <row r="5049" spans="1:31" x14ac:dyDescent="0.25">
      <c r="A5049">
        <v>1636435</v>
      </c>
      <c r="B5049">
        <v>1</v>
      </c>
      <c r="C5049" t="s">
        <v>80</v>
      </c>
      <c r="D5049" t="s">
        <v>82</v>
      </c>
      <c r="E5049" t="s">
        <v>178</v>
      </c>
      <c r="F5049" t="s">
        <v>14535</v>
      </c>
      <c r="G5049" t="s">
        <v>227</v>
      </c>
      <c r="H5049" t="s">
        <v>149</v>
      </c>
      <c r="I5049" t="s">
        <v>135</v>
      </c>
      <c r="J5049" t="s">
        <v>136</v>
      </c>
      <c r="K5049" t="s">
        <v>137</v>
      </c>
      <c r="L5049" t="s">
        <v>14536</v>
      </c>
      <c r="M5049" t="s">
        <v>14537</v>
      </c>
      <c r="N5049">
        <v>0.66416666599999996</v>
      </c>
      <c r="O5049">
        <v>0</v>
      </c>
      <c r="P5049">
        <v>40</v>
      </c>
      <c r="Q5049">
        <v>0</v>
      </c>
      <c r="R5049">
        <v>0</v>
      </c>
      <c r="S5049">
        <v>0</v>
      </c>
      <c r="T5049">
        <v>2</v>
      </c>
      <c r="U5049">
        <v>0</v>
      </c>
      <c r="V5049">
        <v>0</v>
      </c>
      <c r="W5049">
        <v>0</v>
      </c>
      <c r="X5049">
        <v>3.0412148639731691</v>
      </c>
      <c r="Y5049">
        <v>0</v>
      </c>
      <c r="Z5049">
        <v>0</v>
      </c>
      <c r="AA5049">
        <v>0</v>
      </c>
      <c r="AB5049">
        <v>8.4207998413599987E-3</v>
      </c>
      <c r="AC5049">
        <v>0</v>
      </c>
      <c r="AD5049">
        <v>0</v>
      </c>
      <c r="AE5049">
        <v>3.049635663814529</v>
      </c>
    </row>
    <row r="5050" spans="1:31" x14ac:dyDescent="0.25">
      <c r="A5050">
        <v>1636773</v>
      </c>
      <c r="B5050">
        <v>1</v>
      </c>
      <c r="C5050" t="s">
        <v>80</v>
      </c>
      <c r="D5050" t="s">
        <v>110</v>
      </c>
      <c r="E5050" t="s">
        <v>146</v>
      </c>
      <c r="F5050" t="s">
        <v>14538</v>
      </c>
      <c r="G5050" t="s">
        <v>260</v>
      </c>
      <c r="H5050" t="s">
        <v>149</v>
      </c>
      <c r="I5050" t="s">
        <v>135</v>
      </c>
      <c r="J5050" t="s">
        <v>136</v>
      </c>
      <c r="K5050" t="s">
        <v>137</v>
      </c>
      <c r="L5050" t="s">
        <v>14539</v>
      </c>
      <c r="M5050" t="s">
        <v>14540</v>
      </c>
      <c r="N5050">
        <v>2.2422222220000001</v>
      </c>
      <c r="O5050">
        <v>0</v>
      </c>
      <c r="P5050">
        <v>292</v>
      </c>
      <c r="Q5050">
        <v>0</v>
      </c>
      <c r="R5050">
        <v>0</v>
      </c>
      <c r="S5050">
        <v>0</v>
      </c>
      <c r="T5050">
        <v>30</v>
      </c>
      <c r="U5050">
        <v>0</v>
      </c>
      <c r="V5050">
        <v>0</v>
      </c>
      <c r="W5050">
        <v>0</v>
      </c>
      <c r="X5050">
        <v>426.17019335994968</v>
      </c>
      <c r="Y5050">
        <v>0</v>
      </c>
      <c r="Z5050">
        <v>0</v>
      </c>
      <c r="AA5050">
        <v>0</v>
      </c>
      <c r="AB5050">
        <v>27.844984457075974</v>
      </c>
      <c r="AC5050">
        <v>0</v>
      </c>
      <c r="AD5050">
        <v>0</v>
      </c>
      <c r="AE5050">
        <v>454.01517781702563</v>
      </c>
    </row>
    <row r="5051" spans="1:31" x14ac:dyDescent="0.25">
      <c r="A5051">
        <v>1636481</v>
      </c>
      <c r="B5051">
        <v>1</v>
      </c>
      <c r="C5051" t="s">
        <v>81</v>
      </c>
      <c r="D5051" t="s">
        <v>113</v>
      </c>
      <c r="E5051" t="s">
        <v>178</v>
      </c>
      <c r="F5051" t="s">
        <v>14541</v>
      </c>
      <c r="G5051" t="s">
        <v>227</v>
      </c>
      <c r="H5051" t="s">
        <v>149</v>
      </c>
      <c r="I5051" t="s">
        <v>135</v>
      </c>
      <c r="J5051" t="s">
        <v>136</v>
      </c>
      <c r="K5051" t="s">
        <v>137</v>
      </c>
      <c r="L5051" t="s">
        <v>14542</v>
      </c>
      <c r="M5051" t="s">
        <v>14543</v>
      </c>
      <c r="N5051">
        <v>1.5175000000000001</v>
      </c>
      <c r="O5051">
        <v>0</v>
      </c>
      <c r="P5051">
        <v>12</v>
      </c>
      <c r="Q5051">
        <v>0</v>
      </c>
      <c r="R5051">
        <v>5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2.9925259546866774</v>
      </c>
      <c r="Y5051">
        <v>0</v>
      </c>
      <c r="Z5051">
        <v>1.2702009141063899</v>
      </c>
      <c r="AA5051">
        <v>0</v>
      </c>
      <c r="AB5051">
        <v>0</v>
      </c>
      <c r="AC5051">
        <v>0</v>
      </c>
      <c r="AD5051">
        <v>0</v>
      </c>
      <c r="AE5051">
        <v>4.2627268687930675</v>
      </c>
    </row>
    <row r="5052" spans="1:31" x14ac:dyDescent="0.25">
      <c r="A5052">
        <v>1636289</v>
      </c>
      <c r="B5052">
        <v>1</v>
      </c>
      <c r="C5052" t="s">
        <v>80</v>
      </c>
      <c r="D5052" t="s">
        <v>107</v>
      </c>
      <c r="E5052" t="s">
        <v>140</v>
      </c>
      <c r="F5052" t="s">
        <v>7850</v>
      </c>
      <c r="G5052" t="s">
        <v>161</v>
      </c>
      <c r="H5052" t="s">
        <v>134</v>
      </c>
      <c r="I5052" t="s">
        <v>135</v>
      </c>
      <c r="J5052" t="s">
        <v>136</v>
      </c>
      <c r="K5052" t="s">
        <v>137</v>
      </c>
      <c r="L5052" t="s">
        <v>14544</v>
      </c>
      <c r="M5052" t="s">
        <v>14545</v>
      </c>
      <c r="N5052">
        <v>1.2452777770000001</v>
      </c>
      <c r="O5052">
        <v>0</v>
      </c>
      <c r="P5052">
        <v>1</v>
      </c>
      <c r="Q5052">
        <v>14</v>
      </c>
      <c r="R5052">
        <v>52</v>
      </c>
      <c r="S5052">
        <v>0</v>
      </c>
      <c r="T5052">
        <v>3</v>
      </c>
      <c r="U5052">
        <v>0</v>
      </c>
      <c r="V5052">
        <v>0</v>
      </c>
      <c r="W5052">
        <v>0</v>
      </c>
      <c r="X5052">
        <v>0.17647675295998</v>
      </c>
      <c r="Y5052">
        <v>240.27554163013301</v>
      </c>
      <c r="Z5052">
        <v>24.634552610647486</v>
      </c>
      <c r="AA5052">
        <v>0</v>
      </c>
      <c r="AB5052">
        <v>5.0526363997334096</v>
      </c>
      <c r="AC5052">
        <v>0</v>
      </c>
      <c r="AD5052">
        <v>0</v>
      </c>
      <c r="AE5052">
        <v>270.13920739347384</v>
      </c>
    </row>
    <row r="5053" spans="1:31" x14ac:dyDescent="0.25">
      <c r="A5053">
        <v>1636587</v>
      </c>
      <c r="B5053">
        <v>1</v>
      </c>
      <c r="C5053" t="s">
        <v>80</v>
      </c>
      <c r="D5053" t="s">
        <v>103</v>
      </c>
      <c r="E5053" t="s">
        <v>146</v>
      </c>
      <c r="F5053" t="s">
        <v>14386</v>
      </c>
      <c r="G5053" t="s">
        <v>260</v>
      </c>
      <c r="H5053" t="s">
        <v>149</v>
      </c>
      <c r="I5053" t="s">
        <v>135</v>
      </c>
      <c r="J5053" t="s">
        <v>136</v>
      </c>
      <c r="K5053" t="s">
        <v>137</v>
      </c>
      <c r="L5053" t="s">
        <v>14546</v>
      </c>
      <c r="M5053" t="s">
        <v>14547</v>
      </c>
      <c r="N5053">
        <v>2.3736111110000002</v>
      </c>
      <c r="O5053">
        <v>0</v>
      </c>
      <c r="P5053">
        <v>111</v>
      </c>
      <c r="Q5053">
        <v>0</v>
      </c>
      <c r="R5053">
        <v>0</v>
      </c>
      <c r="S5053">
        <v>0</v>
      </c>
      <c r="T5053">
        <v>1</v>
      </c>
      <c r="U5053">
        <v>0</v>
      </c>
      <c r="V5053">
        <v>0</v>
      </c>
      <c r="W5053">
        <v>0</v>
      </c>
      <c r="X5053">
        <v>73.921911959691741</v>
      </c>
      <c r="Y5053">
        <v>0</v>
      </c>
      <c r="Z5053">
        <v>0</v>
      </c>
      <c r="AA5053">
        <v>0</v>
      </c>
      <c r="AB5053">
        <v>7.6079003472670887</v>
      </c>
      <c r="AC5053">
        <v>0</v>
      </c>
      <c r="AD5053">
        <v>0</v>
      </c>
      <c r="AE5053">
        <v>81.529812306958831</v>
      </c>
    </row>
    <row r="5054" spans="1:31" x14ac:dyDescent="0.25">
      <c r="A5054">
        <v>1636441</v>
      </c>
      <c r="B5054">
        <v>1</v>
      </c>
      <c r="C5054" t="s">
        <v>81</v>
      </c>
      <c r="D5054" t="s">
        <v>127</v>
      </c>
      <c r="E5054" t="s">
        <v>178</v>
      </c>
      <c r="F5054" t="s">
        <v>14548</v>
      </c>
      <c r="G5054" t="s">
        <v>227</v>
      </c>
      <c r="H5054" t="s">
        <v>149</v>
      </c>
      <c r="I5054" t="s">
        <v>135</v>
      </c>
      <c r="J5054" t="s">
        <v>136</v>
      </c>
      <c r="K5054" t="s">
        <v>137</v>
      </c>
      <c r="L5054" t="s">
        <v>13889</v>
      </c>
      <c r="M5054" t="s">
        <v>14549</v>
      </c>
      <c r="N5054">
        <v>0.67222222200000004</v>
      </c>
      <c r="O5054">
        <v>0</v>
      </c>
      <c r="P5054">
        <v>8</v>
      </c>
      <c r="Q5054">
        <v>0</v>
      </c>
      <c r="R5054">
        <v>1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0.57789418218422783</v>
      </c>
      <c r="Y5054">
        <v>0</v>
      </c>
      <c r="Z5054">
        <v>1.0402042641242391</v>
      </c>
      <c r="AA5054">
        <v>0</v>
      </c>
      <c r="AB5054">
        <v>0</v>
      </c>
      <c r="AC5054">
        <v>0</v>
      </c>
      <c r="AD5054">
        <v>0</v>
      </c>
      <c r="AE5054">
        <v>1.6180984463084669</v>
      </c>
    </row>
    <row r="5055" spans="1:31" x14ac:dyDescent="0.25">
      <c r="A5055">
        <v>1636690</v>
      </c>
      <c r="B5055">
        <v>1</v>
      </c>
      <c r="C5055" t="s">
        <v>80</v>
      </c>
      <c r="D5055" t="s">
        <v>99</v>
      </c>
      <c r="E5055" t="s">
        <v>152</v>
      </c>
      <c r="F5055" t="s">
        <v>14550</v>
      </c>
      <c r="G5055" t="s">
        <v>154</v>
      </c>
      <c r="H5055" t="s">
        <v>149</v>
      </c>
      <c r="I5055" t="s">
        <v>135</v>
      </c>
      <c r="J5055" t="s">
        <v>136</v>
      </c>
      <c r="K5055" t="s">
        <v>137</v>
      </c>
      <c r="L5055" t="s">
        <v>14551</v>
      </c>
      <c r="M5055" t="s">
        <v>14552</v>
      </c>
      <c r="N5055">
        <v>3.2475000000000001</v>
      </c>
      <c r="O5055">
        <v>0</v>
      </c>
      <c r="P5055">
        <v>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0.76322141639147245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0.76322141639147245</v>
      </c>
    </row>
    <row r="5056" spans="1:31" x14ac:dyDescent="0.25">
      <c r="A5056">
        <v>1636541</v>
      </c>
      <c r="B5056">
        <v>1</v>
      </c>
      <c r="C5056" t="s">
        <v>80</v>
      </c>
      <c r="D5056" t="s">
        <v>101</v>
      </c>
      <c r="E5056" t="s">
        <v>131</v>
      </c>
      <c r="F5056" t="s">
        <v>14553</v>
      </c>
      <c r="G5056" t="s">
        <v>195</v>
      </c>
      <c r="H5056" t="s">
        <v>134</v>
      </c>
      <c r="I5056" t="s">
        <v>135</v>
      </c>
      <c r="J5056" t="s">
        <v>136</v>
      </c>
      <c r="K5056" t="s">
        <v>137</v>
      </c>
      <c r="L5056" t="s">
        <v>14554</v>
      </c>
      <c r="M5056" t="s">
        <v>14555</v>
      </c>
      <c r="N5056">
        <v>4.4580555549999996</v>
      </c>
      <c r="O5056">
        <v>0</v>
      </c>
      <c r="P5056">
        <v>58</v>
      </c>
      <c r="Q5056">
        <v>0</v>
      </c>
      <c r="R5056">
        <v>0</v>
      </c>
      <c r="S5056">
        <v>1</v>
      </c>
      <c r="T5056">
        <v>0</v>
      </c>
      <c r="U5056">
        <v>0</v>
      </c>
      <c r="V5056">
        <v>0</v>
      </c>
      <c r="W5056">
        <v>0</v>
      </c>
      <c r="X5056">
        <v>92.219654478433597</v>
      </c>
      <c r="Y5056">
        <v>0</v>
      </c>
      <c r="Z5056">
        <v>0</v>
      </c>
      <c r="AA5056">
        <v>74.313921237374842</v>
      </c>
      <c r="AB5056">
        <v>0</v>
      </c>
      <c r="AC5056">
        <v>0</v>
      </c>
      <c r="AD5056">
        <v>0</v>
      </c>
      <c r="AE5056">
        <v>166.53357571580844</v>
      </c>
    </row>
    <row r="5057" spans="1:31" x14ac:dyDescent="0.25">
      <c r="A5057">
        <v>1636644</v>
      </c>
      <c r="B5057">
        <v>1</v>
      </c>
      <c r="C5057" t="s">
        <v>81</v>
      </c>
      <c r="D5057" t="s">
        <v>123</v>
      </c>
      <c r="E5057" t="s">
        <v>178</v>
      </c>
      <c r="F5057" t="s">
        <v>14556</v>
      </c>
      <c r="G5057" t="s">
        <v>675</v>
      </c>
      <c r="H5057" t="s">
        <v>149</v>
      </c>
      <c r="I5057" t="s">
        <v>135</v>
      </c>
      <c r="J5057" t="s">
        <v>136</v>
      </c>
      <c r="K5057" t="s">
        <v>137</v>
      </c>
      <c r="L5057" t="s">
        <v>14557</v>
      </c>
      <c r="M5057" t="s">
        <v>14558</v>
      </c>
      <c r="N5057">
        <v>2.682222222</v>
      </c>
      <c r="O5057">
        <v>0</v>
      </c>
      <c r="P5057">
        <v>245</v>
      </c>
      <c r="Q5057">
        <v>0</v>
      </c>
      <c r="R5057">
        <v>0</v>
      </c>
      <c r="S5057">
        <v>0</v>
      </c>
      <c r="T5057">
        <v>23</v>
      </c>
      <c r="U5057">
        <v>0</v>
      </c>
      <c r="V5057">
        <v>0</v>
      </c>
      <c r="W5057">
        <v>0</v>
      </c>
      <c r="X5057">
        <v>178.53039227048237</v>
      </c>
      <c r="Y5057">
        <v>0</v>
      </c>
      <c r="Z5057">
        <v>0</v>
      </c>
      <c r="AA5057">
        <v>0</v>
      </c>
      <c r="AB5057">
        <v>51.182320120869939</v>
      </c>
      <c r="AC5057">
        <v>0</v>
      </c>
      <c r="AD5057">
        <v>0</v>
      </c>
      <c r="AE5057">
        <v>229.71271239135231</v>
      </c>
    </row>
    <row r="5058" spans="1:31" x14ac:dyDescent="0.25">
      <c r="A5058">
        <v>1636395</v>
      </c>
      <c r="B5058">
        <v>1</v>
      </c>
      <c r="C5058" t="s">
        <v>80</v>
      </c>
      <c r="D5058" t="s">
        <v>85</v>
      </c>
      <c r="E5058" t="s">
        <v>178</v>
      </c>
      <c r="F5058" t="s">
        <v>14559</v>
      </c>
      <c r="G5058" t="s">
        <v>227</v>
      </c>
      <c r="H5058" t="s">
        <v>149</v>
      </c>
      <c r="I5058" t="s">
        <v>135</v>
      </c>
      <c r="J5058" t="s">
        <v>136</v>
      </c>
      <c r="K5058" t="s">
        <v>137</v>
      </c>
      <c r="L5058" t="s">
        <v>14560</v>
      </c>
      <c r="M5058" t="s">
        <v>14561</v>
      </c>
      <c r="N5058">
        <v>2.1688888880000001</v>
      </c>
      <c r="O5058">
        <v>0</v>
      </c>
      <c r="P5058">
        <v>81</v>
      </c>
      <c r="Q5058">
        <v>0</v>
      </c>
      <c r="R5058">
        <v>0</v>
      </c>
      <c r="S5058">
        <v>0</v>
      </c>
      <c r="T5058">
        <v>8</v>
      </c>
      <c r="U5058">
        <v>0</v>
      </c>
      <c r="V5058">
        <v>0</v>
      </c>
      <c r="W5058">
        <v>0</v>
      </c>
      <c r="X5058">
        <v>45.78311967484003</v>
      </c>
      <c r="Y5058">
        <v>0</v>
      </c>
      <c r="Z5058">
        <v>0</v>
      </c>
      <c r="AA5058">
        <v>0</v>
      </c>
      <c r="AB5058">
        <v>1.9078638994603523</v>
      </c>
      <c r="AC5058">
        <v>0</v>
      </c>
      <c r="AD5058">
        <v>0</v>
      </c>
      <c r="AE5058">
        <v>47.690983574300382</v>
      </c>
    </row>
    <row r="5059" spans="1:31" x14ac:dyDescent="0.25">
      <c r="A5059">
        <v>1636790</v>
      </c>
      <c r="B5059">
        <v>1</v>
      </c>
      <c r="C5059" t="s">
        <v>81</v>
      </c>
      <c r="D5059" t="s">
        <v>112</v>
      </c>
      <c r="E5059" t="s">
        <v>178</v>
      </c>
      <c r="F5059" t="s">
        <v>14562</v>
      </c>
      <c r="G5059" t="s">
        <v>227</v>
      </c>
      <c r="H5059" t="s">
        <v>149</v>
      </c>
      <c r="I5059" t="s">
        <v>135</v>
      </c>
      <c r="J5059" t="s">
        <v>136</v>
      </c>
      <c r="K5059" t="s">
        <v>137</v>
      </c>
      <c r="L5059" t="s">
        <v>14563</v>
      </c>
      <c r="M5059" t="s">
        <v>14564</v>
      </c>
      <c r="N5059">
        <v>1.9436111110000001</v>
      </c>
      <c r="O5059">
        <v>0</v>
      </c>
      <c r="P5059">
        <v>81</v>
      </c>
      <c r="Q5059">
        <v>0</v>
      </c>
      <c r="R5059">
        <v>0</v>
      </c>
      <c r="S5059">
        <v>0</v>
      </c>
      <c r="T5059">
        <v>7</v>
      </c>
      <c r="U5059">
        <v>0</v>
      </c>
      <c r="V5059">
        <v>0</v>
      </c>
      <c r="W5059">
        <v>0</v>
      </c>
      <c r="X5059">
        <v>43.136034777679484</v>
      </c>
      <c r="Y5059">
        <v>0</v>
      </c>
      <c r="Z5059">
        <v>0</v>
      </c>
      <c r="AA5059">
        <v>0</v>
      </c>
      <c r="AB5059">
        <v>1.2685810513569358</v>
      </c>
      <c r="AC5059">
        <v>0</v>
      </c>
      <c r="AD5059">
        <v>0</v>
      </c>
      <c r="AE5059">
        <v>44.404615829036416</v>
      </c>
    </row>
    <row r="5060" spans="1:31" x14ac:dyDescent="0.25">
      <c r="A5060">
        <v>1636733</v>
      </c>
      <c r="B5060">
        <v>1</v>
      </c>
      <c r="C5060" t="s">
        <v>81</v>
      </c>
      <c r="D5060" t="s">
        <v>118</v>
      </c>
      <c r="E5060" t="s">
        <v>152</v>
      </c>
      <c r="F5060" t="s">
        <v>14565</v>
      </c>
      <c r="G5060" t="s">
        <v>507</v>
      </c>
      <c r="H5060" t="s">
        <v>149</v>
      </c>
      <c r="I5060" t="s">
        <v>135</v>
      </c>
      <c r="J5060" t="s">
        <v>136</v>
      </c>
      <c r="K5060" t="s">
        <v>137</v>
      </c>
      <c r="L5060" t="s">
        <v>14566</v>
      </c>
      <c r="M5060" t="s">
        <v>14567</v>
      </c>
      <c r="N5060">
        <v>0.60499999999999998</v>
      </c>
      <c r="O5060">
        <v>0</v>
      </c>
      <c r="P5060">
        <v>6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1.9174935393297945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1.9174935393297945</v>
      </c>
    </row>
    <row r="5061" spans="1:31" x14ac:dyDescent="0.25">
      <c r="A5061">
        <v>1636378</v>
      </c>
      <c r="B5061">
        <v>1</v>
      </c>
      <c r="C5061" t="s">
        <v>80</v>
      </c>
      <c r="D5061" t="s">
        <v>84</v>
      </c>
      <c r="E5061" t="s">
        <v>146</v>
      </c>
      <c r="F5061" t="s">
        <v>14568</v>
      </c>
      <c r="G5061" t="s">
        <v>142</v>
      </c>
      <c r="H5061" t="s">
        <v>149</v>
      </c>
      <c r="I5061" t="s">
        <v>135</v>
      </c>
      <c r="J5061" t="s">
        <v>136</v>
      </c>
      <c r="K5061" t="s">
        <v>143</v>
      </c>
      <c r="L5061" t="s">
        <v>14569</v>
      </c>
      <c r="M5061" t="s">
        <v>14570</v>
      </c>
      <c r="N5061">
        <v>0.505</v>
      </c>
      <c r="O5061">
        <v>0</v>
      </c>
      <c r="P5061">
        <v>684</v>
      </c>
      <c r="Q5061">
        <v>0</v>
      </c>
      <c r="R5061">
        <v>0</v>
      </c>
      <c r="S5061">
        <v>0</v>
      </c>
      <c r="T5061">
        <v>84</v>
      </c>
      <c r="U5061">
        <v>0</v>
      </c>
      <c r="V5061">
        <v>0</v>
      </c>
      <c r="W5061">
        <v>0</v>
      </c>
      <c r="X5061">
        <v>109.64283773283695</v>
      </c>
      <c r="Y5061">
        <v>0</v>
      </c>
      <c r="Z5061">
        <v>0</v>
      </c>
      <c r="AA5061">
        <v>0</v>
      </c>
      <c r="AB5061">
        <v>25.473662079914767</v>
      </c>
      <c r="AC5061">
        <v>0</v>
      </c>
      <c r="AD5061">
        <v>0</v>
      </c>
      <c r="AE5061">
        <v>135.11649981275173</v>
      </c>
    </row>
    <row r="5062" spans="1:31" x14ac:dyDescent="0.25">
      <c r="A5062">
        <v>1636358</v>
      </c>
      <c r="B5062">
        <v>1</v>
      </c>
      <c r="C5062" t="s">
        <v>80</v>
      </c>
      <c r="D5062" t="s">
        <v>107</v>
      </c>
      <c r="E5062" t="s">
        <v>152</v>
      </c>
      <c r="F5062" t="s">
        <v>14571</v>
      </c>
      <c r="G5062" t="s">
        <v>168</v>
      </c>
      <c r="H5062" t="s">
        <v>149</v>
      </c>
      <c r="I5062" t="s">
        <v>135</v>
      </c>
      <c r="J5062" t="s">
        <v>136</v>
      </c>
      <c r="K5062" t="s">
        <v>137</v>
      </c>
      <c r="L5062" t="s">
        <v>14572</v>
      </c>
      <c r="M5062" t="s">
        <v>14573</v>
      </c>
      <c r="N5062">
        <v>2.4102777770000001</v>
      </c>
      <c r="O5062">
        <v>0</v>
      </c>
      <c r="P5062">
        <v>1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0.1009971855167639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0.1009971855167639</v>
      </c>
    </row>
    <row r="5063" spans="1:31" x14ac:dyDescent="0.25">
      <c r="A5063">
        <v>1636335</v>
      </c>
      <c r="B5063">
        <v>1</v>
      </c>
      <c r="C5063" t="s">
        <v>80</v>
      </c>
      <c r="D5063" t="s">
        <v>111</v>
      </c>
      <c r="E5063" t="s">
        <v>362</v>
      </c>
      <c r="F5063" t="s">
        <v>14574</v>
      </c>
      <c r="G5063" t="s">
        <v>900</v>
      </c>
      <c r="H5063" t="s">
        <v>149</v>
      </c>
      <c r="I5063" t="s">
        <v>135</v>
      </c>
      <c r="J5063" t="s">
        <v>136</v>
      </c>
      <c r="K5063" t="s">
        <v>137</v>
      </c>
      <c r="L5063" t="s">
        <v>14575</v>
      </c>
      <c r="M5063" t="s">
        <v>14576</v>
      </c>
      <c r="N5063">
        <v>1.454722222</v>
      </c>
      <c r="O5063">
        <v>0</v>
      </c>
      <c r="P5063">
        <v>92</v>
      </c>
      <c r="Q5063">
        <v>0</v>
      </c>
      <c r="R5063">
        <v>0</v>
      </c>
      <c r="S5063">
        <v>0</v>
      </c>
      <c r="T5063">
        <v>3</v>
      </c>
      <c r="U5063">
        <v>0</v>
      </c>
      <c r="V5063">
        <v>0</v>
      </c>
      <c r="W5063">
        <v>0</v>
      </c>
      <c r="X5063">
        <v>44.500600548063893</v>
      </c>
      <c r="Y5063">
        <v>0</v>
      </c>
      <c r="Z5063">
        <v>0</v>
      </c>
      <c r="AA5063">
        <v>0</v>
      </c>
      <c r="AB5063">
        <v>1.4670664099756054</v>
      </c>
      <c r="AC5063">
        <v>0</v>
      </c>
      <c r="AD5063">
        <v>0</v>
      </c>
      <c r="AE5063">
        <v>45.967666958039501</v>
      </c>
    </row>
    <row r="5064" spans="1:31" x14ac:dyDescent="0.25">
      <c r="A5064">
        <v>1636670</v>
      </c>
      <c r="B5064">
        <v>1</v>
      </c>
      <c r="C5064" t="s">
        <v>81</v>
      </c>
      <c r="D5064" t="s">
        <v>121</v>
      </c>
      <c r="E5064" t="s">
        <v>178</v>
      </c>
      <c r="F5064" t="s">
        <v>14577</v>
      </c>
      <c r="G5064" t="s">
        <v>227</v>
      </c>
      <c r="H5064" t="s">
        <v>149</v>
      </c>
      <c r="I5064" t="s">
        <v>135</v>
      </c>
      <c r="J5064" t="s">
        <v>136</v>
      </c>
      <c r="K5064" t="s">
        <v>137</v>
      </c>
      <c r="L5064" t="s">
        <v>14578</v>
      </c>
      <c r="M5064" t="s">
        <v>14579</v>
      </c>
      <c r="N5064">
        <v>1.4622222220000001</v>
      </c>
      <c r="O5064">
        <v>0</v>
      </c>
      <c r="P5064">
        <v>13</v>
      </c>
      <c r="Q5064">
        <v>0</v>
      </c>
      <c r="R5064">
        <v>1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2.3591226452479162</v>
      </c>
      <c r="Y5064">
        <v>0</v>
      </c>
      <c r="Z5064">
        <v>0.1201416374207589</v>
      </c>
      <c r="AA5064">
        <v>0</v>
      </c>
      <c r="AB5064">
        <v>0</v>
      </c>
      <c r="AC5064">
        <v>0</v>
      </c>
      <c r="AD5064">
        <v>0</v>
      </c>
      <c r="AE5064">
        <v>2.4792642826686748</v>
      </c>
    </row>
    <row r="5065" spans="1:31" x14ac:dyDescent="0.25">
      <c r="A5065">
        <v>1636478</v>
      </c>
      <c r="B5065">
        <v>1</v>
      </c>
      <c r="C5065" t="s">
        <v>80</v>
      </c>
      <c r="D5065" t="s">
        <v>90</v>
      </c>
      <c r="E5065" t="s">
        <v>178</v>
      </c>
      <c r="F5065" t="s">
        <v>14580</v>
      </c>
      <c r="G5065" t="s">
        <v>675</v>
      </c>
      <c r="H5065" t="s">
        <v>149</v>
      </c>
      <c r="I5065" t="s">
        <v>135</v>
      </c>
      <c r="J5065" t="s">
        <v>136</v>
      </c>
      <c r="K5065" t="s">
        <v>137</v>
      </c>
      <c r="L5065" t="s">
        <v>14581</v>
      </c>
      <c r="M5065" t="s">
        <v>14582</v>
      </c>
      <c r="N5065">
        <v>2.571111111</v>
      </c>
      <c r="O5065">
        <v>0</v>
      </c>
      <c r="P5065">
        <v>234</v>
      </c>
      <c r="Q5065">
        <v>0</v>
      </c>
      <c r="R5065">
        <v>0</v>
      </c>
      <c r="S5065">
        <v>0</v>
      </c>
      <c r="T5065">
        <v>12</v>
      </c>
      <c r="U5065">
        <v>0</v>
      </c>
      <c r="V5065">
        <v>0</v>
      </c>
      <c r="W5065">
        <v>0</v>
      </c>
      <c r="X5065">
        <v>182.52419373062574</v>
      </c>
      <c r="Y5065">
        <v>0</v>
      </c>
      <c r="Z5065">
        <v>0</v>
      </c>
      <c r="AA5065">
        <v>0</v>
      </c>
      <c r="AB5065">
        <v>19.112484962802426</v>
      </c>
      <c r="AC5065">
        <v>0</v>
      </c>
      <c r="AD5065">
        <v>0</v>
      </c>
      <c r="AE5065">
        <v>201.63667869342817</v>
      </c>
    </row>
    <row r="5066" spans="1:31" x14ac:dyDescent="0.25">
      <c r="A5066">
        <v>1636564</v>
      </c>
      <c r="B5066">
        <v>1</v>
      </c>
      <c r="C5066" t="s">
        <v>80</v>
      </c>
      <c r="D5066" t="s">
        <v>83</v>
      </c>
      <c r="E5066" t="s">
        <v>152</v>
      </c>
      <c r="F5066" t="s">
        <v>14583</v>
      </c>
      <c r="G5066" t="s">
        <v>168</v>
      </c>
      <c r="H5066" t="s">
        <v>149</v>
      </c>
      <c r="I5066" t="s">
        <v>135</v>
      </c>
      <c r="J5066" t="s">
        <v>136</v>
      </c>
      <c r="K5066" t="s">
        <v>137</v>
      </c>
      <c r="L5066" t="s">
        <v>14584</v>
      </c>
      <c r="M5066" t="s">
        <v>14585</v>
      </c>
      <c r="N5066">
        <v>2.5588888879999998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7</v>
      </c>
      <c r="U5066">
        <v>0</v>
      </c>
      <c r="V5066">
        <v>1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100.37212330119908</v>
      </c>
      <c r="AC5066">
        <v>0</v>
      </c>
      <c r="AD5066">
        <v>3.9638677397732756</v>
      </c>
      <c r="AE5066">
        <v>104.33599104097236</v>
      </c>
    </row>
    <row r="5067" spans="1:31" x14ac:dyDescent="0.25">
      <c r="A5067">
        <v>1636315</v>
      </c>
      <c r="B5067">
        <v>1</v>
      </c>
      <c r="C5067" t="s">
        <v>80</v>
      </c>
      <c r="D5067" t="s">
        <v>98</v>
      </c>
      <c r="E5067" t="s">
        <v>178</v>
      </c>
      <c r="F5067" t="s">
        <v>14586</v>
      </c>
      <c r="G5067" t="s">
        <v>187</v>
      </c>
      <c r="H5067" t="s">
        <v>149</v>
      </c>
      <c r="I5067" t="s">
        <v>135</v>
      </c>
      <c r="J5067" t="s">
        <v>136</v>
      </c>
      <c r="K5067" t="s">
        <v>137</v>
      </c>
      <c r="L5067" t="s">
        <v>14587</v>
      </c>
      <c r="M5067" t="s">
        <v>14588</v>
      </c>
      <c r="N5067">
        <v>3.9397222219999999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3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62.418616578998623</v>
      </c>
      <c r="AC5067">
        <v>0</v>
      </c>
      <c r="AD5067">
        <v>0</v>
      </c>
      <c r="AE5067">
        <v>62.418616578998623</v>
      </c>
    </row>
    <row r="5068" spans="1:31" x14ac:dyDescent="0.25">
      <c r="A5068">
        <v>1636713</v>
      </c>
      <c r="B5068">
        <v>1</v>
      </c>
      <c r="C5068" t="s">
        <v>80</v>
      </c>
      <c r="D5068" t="s">
        <v>104</v>
      </c>
      <c r="E5068" t="s">
        <v>178</v>
      </c>
      <c r="F5068" t="s">
        <v>14589</v>
      </c>
      <c r="G5068" t="s">
        <v>403</v>
      </c>
      <c r="H5068" t="s">
        <v>149</v>
      </c>
      <c r="I5068" t="s">
        <v>135</v>
      </c>
      <c r="J5068" t="s">
        <v>136</v>
      </c>
      <c r="K5068" t="s">
        <v>137</v>
      </c>
      <c r="L5068" t="s">
        <v>14590</v>
      </c>
      <c r="M5068" t="s">
        <v>14591</v>
      </c>
      <c r="N5068">
        <v>5.0188888880000002</v>
      </c>
      <c r="O5068">
        <v>0</v>
      </c>
      <c r="P5068">
        <v>125</v>
      </c>
      <c r="Q5068">
        <v>0</v>
      </c>
      <c r="R5068">
        <v>0</v>
      </c>
      <c r="S5068">
        <v>0</v>
      </c>
      <c r="T5068">
        <v>11</v>
      </c>
      <c r="U5068">
        <v>0</v>
      </c>
      <c r="V5068">
        <v>0</v>
      </c>
      <c r="W5068">
        <v>0</v>
      </c>
      <c r="X5068">
        <v>158.8809607231166</v>
      </c>
      <c r="Y5068">
        <v>0</v>
      </c>
      <c r="Z5068">
        <v>0</v>
      </c>
      <c r="AA5068">
        <v>0</v>
      </c>
      <c r="AB5068">
        <v>1.6507086710958434</v>
      </c>
      <c r="AC5068">
        <v>0</v>
      </c>
      <c r="AD5068">
        <v>0</v>
      </c>
      <c r="AE5068">
        <v>160.53166939421246</v>
      </c>
    </row>
    <row r="5069" spans="1:31" x14ac:dyDescent="0.25">
      <c r="A5069">
        <v>1637340</v>
      </c>
      <c r="B5069">
        <v>1</v>
      </c>
      <c r="C5069" t="s">
        <v>80</v>
      </c>
      <c r="D5069" t="s">
        <v>83</v>
      </c>
      <c r="E5069" t="s">
        <v>178</v>
      </c>
      <c r="F5069" t="s">
        <v>12609</v>
      </c>
      <c r="G5069" t="s">
        <v>227</v>
      </c>
      <c r="H5069" t="s">
        <v>149</v>
      </c>
      <c r="I5069" t="s">
        <v>135</v>
      </c>
      <c r="J5069" t="s">
        <v>136</v>
      </c>
      <c r="K5069" t="s">
        <v>137</v>
      </c>
      <c r="L5069" t="s">
        <v>14592</v>
      </c>
      <c r="M5069" t="s">
        <v>14593</v>
      </c>
      <c r="N5069">
        <v>0.64694444399999995</v>
      </c>
      <c r="O5069">
        <v>0</v>
      </c>
      <c r="P5069">
        <v>169</v>
      </c>
      <c r="Q5069">
        <v>0</v>
      </c>
      <c r="R5069">
        <v>0</v>
      </c>
      <c r="S5069">
        <v>0</v>
      </c>
      <c r="T5069">
        <v>6</v>
      </c>
      <c r="U5069">
        <v>0</v>
      </c>
      <c r="V5069">
        <v>0</v>
      </c>
      <c r="W5069">
        <v>0</v>
      </c>
      <c r="X5069">
        <v>56.53493847502839</v>
      </c>
      <c r="Y5069">
        <v>0</v>
      </c>
      <c r="Z5069">
        <v>0</v>
      </c>
      <c r="AA5069">
        <v>0</v>
      </c>
      <c r="AB5069">
        <v>2.0420041786457599</v>
      </c>
      <c r="AC5069">
        <v>0</v>
      </c>
      <c r="AD5069">
        <v>0</v>
      </c>
      <c r="AE5069">
        <v>58.576942653674152</v>
      </c>
    </row>
    <row r="5070" spans="1:31" x14ac:dyDescent="0.25">
      <c r="A5070">
        <v>1637008</v>
      </c>
      <c r="B5070">
        <v>1</v>
      </c>
      <c r="C5070" t="s">
        <v>80</v>
      </c>
      <c r="D5070" t="s">
        <v>98</v>
      </c>
      <c r="E5070" t="s">
        <v>152</v>
      </c>
      <c r="F5070" t="s">
        <v>14594</v>
      </c>
      <c r="G5070" t="s">
        <v>154</v>
      </c>
      <c r="H5070" t="s">
        <v>149</v>
      </c>
      <c r="I5070" t="s">
        <v>135</v>
      </c>
      <c r="J5070" t="s">
        <v>136</v>
      </c>
      <c r="K5070" t="s">
        <v>137</v>
      </c>
      <c r="L5070" t="s">
        <v>14595</v>
      </c>
      <c r="M5070" t="s">
        <v>14596</v>
      </c>
      <c r="N5070">
        <v>2.1697222219999999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1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1.0522229126482222E-2</v>
      </c>
      <c r="AC5070">
        <v>0</v>
      </c>
      <c r="AD5070">
        <v>0</v>
      </c>
      <c r="AE5070">
        <v>1.0522229126482222E-2</v>
      </c>
    </row>
    <row r="5071" spans="1:31" x14ac:dyDescent="0.25">
      <c r="A5071">
        <v>1637317</v>
      </c>
      <c r="B5071">
        <v>1</v>
      </c>
      <c r="C5071" t="s">
        <v>80</v>
      </c>
      <c r="D5071" t="s">
        <v>84</v>
      </c>
      <c r="E5071" t="s">
        <v>178</v>
      </c>
      <c r="F5071" t="s">
        <v>14597</v>
      </c>
      <c r="G5071" t="s">
        <v>227</v>
      </c>
      <c r="H5071" t="s">
        <v>149</v>
      </c>
      <c r="I5071" t="s">
        <v>135</v>
      </c>
      <c r="J5071" t="s">
        <v>136</v>
      </c>
      <c r="K5071" t="s">
        <v>137</v>
      </c>
      <c r="L5071" t="s">
        <v>14598</v>
      </c>
      <c r="M5071" t="s">
        <v>14599</v>
      </c>
      <c r="N5071">
        <v>2.2352777769999999</v>
      </c>
      <c r="O5071">
        <v>0</v>
      </c>
      <c r="P5071">
        <v>243</v>
      </c>
      <c r="Q5071">
        <v>0</v>
      </c>
      <c r="R5071">
        <v>0</v>
      </c>
      <c r="S5071">
        <v>0</v>
      </c>
      <c r="T5071">
        <v>6</v>
      </c>
      <c r="U5071">
        <v>0</v>
      </c>
      <c r="V5071">
        <v>0</v>
      </c>
      <c r="W5071">
        <v>0</v>
      </c>
      <c r="X5071">
        <v>231.38971935453873</v>
      </c>
      <c r="Y5071">
        <v>0</v>
      </c>
      <c r="Z5071">
        <v>0</v>
      </c>
      <c r="AA5071">
        <v>0</v>
      </c>
      <c r="AB5071">
        <v>7.4496729074235626</v>
      </c>
      <c r="AC5071">
        <v>0</v>
      </c>
      <c r="AD5071">
        <v>0</v>
      </c>
      <c r="AE5071">
        <v>238.8393922619623</v>
      </c>
    </row>
    <row r="5072" spans="1:31" x14ac:dyDescent="0.25">
      <c r="A5072">
        <v>1637380</v>
      </c>
      <c r="B5072">
        <v>1</v>
      </c>
      <c r="C5072" t="s">
        <v>80</v>
      </c>
      <c r="D5072" t="s">
        <v>100</v>
      </c>
      <c r="E5072" t="s">
        <v>178</v>
      </c>
      <c r="F5072" t="s">
        <v>14600</v>
      </c>
      <c r="G5072" t="s">
        <v>252</v>
      </c>
      <c r="H5072" t="s">
        <v>149</v>
      </c>
      <c r="I5072" t="s">
        <v>135</v>
      </c>
      <c r="J5072" t="s">
        <v>136</v>
      </c>
      <c r="K5072" t="s">
        <v>137</v>
      </c>
      <c r="L5072" t="s">
        <v>14601</v>
      </c>
      <c r="M5072" t="s">
        <v>14602</v>
      </c>
      <c r="N5072">
        <v>0.29111111099999998</v>
      </c>
      <c r="O5072">
        <v>0</v>
      </c>
      <c r="P5072">
        <v>16</v>
      </c>
      <c r="Q5072">
        <v>0</v>
      </c>
      <c r="R5072">
        <v>32</v>
      </c>
      <c r="S5072">
        <v>0</v>
      </c>
      <c r="T5072">
        <v>6</v>
      </c>
      <c r="U5072">
        <v>0</v>
      </c>
      <c r="V5072">
        <v>1</v>
      </c>
      <c r="W5072">
        <v>0</v>
      </c>
      <c r="X5072">
        <v>1.3277109927405337</v>
      </c>
      <c r="Y5072">
        <v>0</v>
      </c>
      <c r="Z5072">
        <v>2.4665369415632976</v>
      </c>
      <c r="AA5072">
        <v>0</v>
      </c>
      <c r="AB5072">
        <v>0.84124063695377793</v>
      </c>
      <c r="AC5072">
        <v>0</v>
      </c>
      <c r="AD5072">
        <v>0.17156942104175998</v>
      </c>
      <c r="AE5072">
        <v>4.8070579922993684</v>
      </c>
    </row>
    <row r="5073" spans="1:31" x14ac:dyDescent="0.25">
      <c r="A5073">
        <v>1637048</v>
      </c>
      <c r="B5073">
        <v>1</v>
      </c>
      <c r="C5073" t="s">
        <v>81</v>
      </c>
      <c r="D5073" t="s">
        <v>113</v>
      </c>
      <c r="E5073" t="s">
        <v>152</v>
      </c>
      <c r="F5073" t="s">
        <v>14603</v>
      </c>
      <c r="G5073" t="s">
        <v>507</v>
      </c>
      <c r="H5073" t="s">
        <v>149</v>
      </c>
      <c r="I5073" t="s">
        <v>135</v>
      </c>
      <c r="J5073" t="s">
        <v>136</v>
      </c>
      <c r="K5073" t="s">
        <v>137</v>
      </c>
      <c r="L5073" t="s">
        <v>14604</v>
      </c>
      <c r="M5073" t="s">
        <v>14605</v>
      </c>
      <c r="N5073">
        <v>0.50666666599999999</v>
      </c>
      <c r="O5073">
        <v>0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4.2353317716159994E-2</v>
      </c>
      <c r="AA5073">
        <v>0</v>
      </c>
      <c r="AB5073">
        <v>0</v>
      </c>
      <c r="AC5073">
        <v>0</v>
      </c>
      <c r="AD5073">
        <v>0</v>
      </c>
      <c r="AE5073">
        <v>4.2353317716159994E-2</v>
      </c>
    </row>
    <row r="5074" spans="1:31" x14ac:dyDescent="0.25">
      <c r="A5074">
        <v>1637131</v>
      </c>
      <c r="B5074">
        <v>1</v>
      </c>
      <c r="C5074" t="s">
        <v>80</v>
      </c>
      <c r="D5074" t="s">
        <v>85</v>
      </c>
      <c r="E5074" t="s">
        <v>152</v>
      </c>
      <c r="F5074" t="s">
        <v>1432</v>
      </c>
      <c r="G5074" t="s">
        <v>168</v>
      </c>
      <c r="H5074" t="s">
        <v>149</v>
      </c>
      <c r="I5074" t="s">
        <v>135</v>
      </c>
      <c r="J5074" t="s">
        <v>136</v>
      </c>
      <c r="K5074" t="s">
        <v>137</v>
      </c>
      <c r="L5074" t="s">
        <v>14606</v>
      </c>
      <c r="M5074" t="s">
        <v>14607</v>
      </c>
      <c r="N5074">
        <v>2.838055555</v>
      </c>
      <c r="O5074">
        <v>0</v>
      </c>
      <c r="P5074">
        <v>1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1.4140300520195417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1.4140300520195417</v>
      </c>
    </row>
    <row r="5075" spans="1:31" x14ac:dyDescent="0.25">
      <c r="A5075">
        <v>1637426</v>
      </c>
      <c r="B5075">
        <v>1</v>
      </c>
      <c r="C5075" t="s">
        <v>80</v>
      </c>
      <c r="D5075" t="s">
        <v>96</v>
      </c>
      <c r="E5075" t="s">
        <v>362</v>
      </c>
      <c r="F5075" t="s">
        <v>13552</v>
      </c>
      <c r="G5075" t="s">
        <v>900</v>
      </c>
      <c r="H5075" t="s">
        <v>149</v>
      </c>
      <c r="I5075" t="s">
        <v>135</v>
      </c>
      <c r="J5075" t="s">
        <v>136</v>
      </c>
      <c r="K5075" t="s">
        <v>137</v>
      </c>
      <c r="L5075" t="s">
        <v>14608</v>
      </c>
      <c r="M5075" t="s">
        <v>14609</v>
      </c>
      <c r="N5075">
        <v>5.5763888880000003</v>
      </c>
      <c r="O5075">
        <v>0</v>
      </c>
      <c r="P5075">
        <v>61</v>
      </c>
      <c r="Q5075">
        <v>0</v>
      </c>
      <c r="R5075">
        <v>0</v>
      </c>
      <c r="S5075">
        <v>0</v>
      </c>
      <c r="T5075">
        <v>2</v>
      </c>
      <c r="U5075">
        <v>0</v>
      </c>
      <c r="V5075">
        <v>0</v>
      </c>
      <c r="W5075">
        <v>0</v>
      </c>
      <c r="X5075">
        <v>130.99470205687814</v>
      </c>
      <c r="Y5075">
        <v>0</v>
      </c>
      <c r="Z5075">
        <v>0</v>
      </c>
      <c r="AA5075">
        <v>0</v>
      </c>
      <c r="AB5075">
        <v>2.1878475716568375</v>
      </c>
      <c r="AC5075">
        <v>0</v>
      </c>
      <c r="AD5075">
        <v>0</v>
      </c>
      <c r="AE5075">
        <v>133.18254962853499</v>
      </c>
    </row>
    <row r="5076" spans="1:31" x14ac:dyDescent="0.25">
      <c r="A5076">
        <v>1637094</v>
      </c>
      <c r="B5076">
        <v>1</v>
      </c>
      <c r="C5076" t="s">
        <v>81</v>
      </c>
      <c r="D5076" t="s">
        <v>120</v>
      </c>
      <c r="E5076" t="s">
        <v>152</v>
      </c>
      <c r="F5076" t="s">
        <v>14610</v>
      </c>
      <c r="G5076" t="s">
        <v>154</v>
      </c>
      <c r="H5076" t="s">
        <v>149</v>
      </c>
      <c r="I5076" t="s">
        <v>135</v>
      </c>
      <c r="J5076" t="s">
        <v>136</v>
      </c>
      <c r="K5076" t="s">
        <v>137</v>
      </c>
      <c r="L5076" t="s">
        <v>14611</v>
      </c>
      <c r="M5076" t="s">
        <v>14612</v>
      </c>
      <c r="N5076">
        <v>1.075555555</v>
      </c>
      <c r="O5076">
        <v>0</v>
      </c>
      <c r="P5076">
        <v>3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0.24982908448474775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0.24982908448474775</v>
      </c>
    </row>
    <row r="5077" spans="1:31" x14ac:dyDescent="0.25">
      <c r="A5077">
        <v>1637177</v>
      </c>
      <c r="B5077">
        <v>1</v>
      </c>
      <c r="C5077" t="s">
        <v>80</v>
      </c>
      <c r="D5077" t="s">
        <v>84</v>
      </c>
      <c r="E5077" t="s">
        <v>178</v>
      </c>
      <c r="F5077" t="s">
        <v>14613</v>
      </c>
      <c r="G5077" t="s">
        <v>227</v>
      </c>
      <c r="H5077" t="s">
        <v>149</v>
      </c>
      <c r="I5077" t="s">
        <v>135</v>
      </c>
      <c r="J5077" t="s">
        <v>136</v>
      </c>
      <c r="K5077" t="s">
        <v>137</v>
      </c>
      <c r="L5077" t="s">
        <v>14614</v>
      </c>
      <c r="M5077" t="s">
        <v>14615</v>
      </c>
      <c r="N5077">
        <v>1.0422222219999999</v>
      </c>
      <c r="O5077">
        <v>0</v>
      </c>
      <c r="P5077">
        <v>22</v>
      </c>
      <c r="Q5077">
        <v>0</v>
      </c>
      <c r="R5077">
        <v>0</v>
      </c>
      <c r="S5077">
        <v>0</v>
      </c>
      <c r="T5077">
        <v>5</v>
      </c>
      <c r="U5077">
        <v>0</v>
      </c>
      <c r="V5077">
        <v>0</v>
      </c>
      <c r="W5077">
        <v>0</v>
      </c>
      <c r="X5077">
        <v>5.9851876876246068</v>
      </c>
      <c r="Y5077">
        <v>0</v>
      </c>
      <c r="Z5077">
        <v>0</v>
      </c>
      <c r="AA5077">
        <v>0</v>
      </c>
      <c r="AB5077">
        <v>6.8680363808868021</v>
      </c>
      <c r="AC5077">
        <v>0</v>
      </c>
      <c r="AD5077">
        <v>0</v>
      </c>
      <c r="AE5077">
        <v>12.853224068511409</v>
      </c>
    </row>
    <row r="5078" spans="1:31" x14ac:dyDescent="0.25">
      <c r="A5078">
        <v>1637240</v>
      </c>
      <c r="B5078">
        <v>1</v>
      </c>
      <c r="C5078" t="s">
        <v>81</v>
      </c>
      <c r="D5078" t="s">
        <v>120</v>
      </c>
      <c r="E5078" t="s">
        <v>204</v>
      </c>
      <c r="F5078" t="s">
        <v>14616</v>
      </c>
      <c r="G5078" t="s">
        <v>161</v>
      </c>
      <c r="H5078" t="s">
        <v>134</v>
      </c>
      <c r="I5078" t="s">
        <v>135</v>
      </c>
      <c r="J5078" t="s">
        <v>136</v>
      </c>
      <c r="K5078" t="s">
        <v>137</v>
      </c>
      <c r="L5078" t="s">
        <v>14617</v>
      </c>
      <c r="M5078" t="s">
        <v>14618</v>
      </c>
      <c r="N5078">
        <v>1.2877777770000001</v>
      </c>
      <c r="O5078">
        <v>0</v>
      </c>
      <c r="P5078">
        <v>0</v>
      </c>
      <c r="Q5078">
        <v>38</v>
      </c>
      <c r="R5078">
        <v>40</v>
      </c>
      <c r="S5078">
        <v>7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139.39052524873881</v>
      </c>
      <c r="Z5078">
        <v>71.592679363440254</v>
      </c>
      <c r="AA5078">
        <v>12.232338232918186</v>
      </c>
      <c r="AB5078">
        <v>0</v>
      </c>
      <c r="AC5078">
        <v>0</v>
      </c>
      <c r="AD5078">
        <v>0</v>
      </c>
      <c r="AE5078">
        <v>223.21554284509725</v>
      </c>
    </row>
    <row r="5079" spans="1:31" x14ac:dyDescent="0.25">
      <c r="A5079">
        <v>1636885</v>
      </c>
      <c r="B5079">
        <v>1</v>
      </c>
      <c r="C5079" t="s">
        <v>80</v>
      </c>
      <c r="D5079" t="s">
        <v>104</v>
      </c>
      <c r="E5079" t="s">
        <v>131</v>
      </c>
      <c r="F5079" t="s">
        <v>10332</v>
      </c>
      <c r="G5079" t="s">
        <v>195</v>
      </c>
      <c r="H5079" t="s">
        <v>134</v>
      </c>
      <c r="I5079" t="s">
        <v>135</v>
      </c>
      <c r="J5079" t="s">
        <v>136</v>
      </c>
      <c r="K5079" t="s">
        <v>137</v>
      </c>
      <c r="L5079" t="s">
        <v>14619</v>
      </c>
      <c r="M5079" t="s">
        <v>14620</v>
      </c>
      <c r="N5079">
        <v>2.9694444440000001</v>
      </c>
      <c r="O5079">
        <v>0</v>
      </c>
      <c r="P5079">
        <v>6</v>
      </c>
      <c r="Q5079">
        <v>0</v>
      </c>
      <c r="R5079">
        <v>3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19.8161570573326</v>
      </c>
      <c r="Y5079">
        <v>0</v>
      </c>
      <c r="Z5079">
        <v>0.46000115953166665</v>
      </c>
      <c r="AA5079">
        <v>0</v>
      </c>
      <c r="AB5079">
        <v>0</v>
      </c>
      <c r="AC5079">
        <v>0</v>
      </c>
      <c r="AD5079">
        <v>0</v>
      </c>
      <c r="AE5079">
        <v>20.276158216864268</v>
      </c>
    </row>
    <row r="5080" spans="1:31" x14ac:dyDescent="0.25">
      <c r="A5080">
        <v>1636985</v>
      </c>
      <c r="B5080">
        <v>1</v>
      </c>
      <c r="C5080" t="s">
        <v>80</v>
      </c>
      <c r="D5080" t="s">
        <v>95</v>
      </c>
      <c r="E5080" t="s">
        <v>178</v>
      </c>
      <c r="F5080" t="s">
        <v>14621</v>
      </c>
      <c r="G5080" t="s">
        <v>227</v>
      </c>
      <c r="H5080" t="s">
        <v>149</v>
      </c>
      <c r="I5080" t="s">
        <v>135</v>
      </c>
      <c r="J5080" t="s">
        <v>136</v>
      </c>
      <c r="K5080" t="s">
        <v>137</v>
      </c>
      <c r="L5080" t="s">
        <v>14622</v>
      </c>
      <c r="M5080" t="s">
        <v>14623</v>
      </c>
      <c r="N5080">
        <v>3.6547222220000002</v>
      </c>
      <c r="O5080">
        <v>0</v>
      </c>
      <c r="P5080">
        <v>61</v>
      </c>
      <c r="Q5080">
        <v>0</v>
      </c>
      <c r="R5080">
        <v>0</v>
      </c>
      <c r="S5080">
        <v>0</v>
      </c>
      <c r="T5080">
        <v>46</v>
      </c>
      <c r="U5080">
        <v>0</v>
      </c>
      <c r="V5080">
        <v>1</v>
      </c>
      <c r="W5080">
        <v>0</v>
      </c>
      <c r="X5080">
        <v>90.234247933157903</v>
      </c>
      <c r="Y5080">
        <v>0</v>
      </c>
      <c r="Z5080">
        <v>0</v>
      </c>
      <c r="AA5080">
        <v>0</v>
      </c>
      <c r="AB5080">
        <v>128.52138989911495</v>
      </c>
      <c r="AC5080">
        <v>0</v>
      </c>
      <c r="AD5080">
        <v>5.8516937315905251</v>
      </c>
      <c r="AE5080">
        <v>224.60733156386337</v>
      </c>
    </row>
    <row r="5081" spans="1:31" x14ac:dyDescent="0.25">
      <c r="A5081">
        <v>1636991</v>
      </c>
      <c r="B5081">
        <v>1</v>
      </c>
      <c r="C5081" t="s">
        <v>81</v>
      </c>
      <c r="D5081" t="s">
        <v>118</v>
      </c>
      <c r="E5081" t="s">
        <v>152</v>
      </c>
      <c r="F5081" t="s">
        <v>14624</v>
      </c>
      <c r="G5081" t="s">
        <v>168</v>
      </c>
      <c r="H5081" t="s">
        <v>149</v>
      </c>
      <c r="I5081" t="s">
        <v>135</v>
      </c>
      <c r="J5081" t="s">
        <v>136</v>
      </c>
      <c r="K5081" t="s">
        <v>137</v>
      </c>
      <c r="L5081" t="s">
        <v>14625</v>
      </c>
      <c r="M5081" t="s">
        <v>14626</v>
      </c>
      <c r="N5081">
        <v>1.0177777770000001</v>
      </c>
      <c r="O5081">
        <v>0</v>
      </c>
      <c r="P5081">
        <v>5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1.2713326190144953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1.2713326190144953</v>
      </c>
    </row>
    <row r="5082" spans="1:31" x14ac:dyDescent="0.25">
      <c r="A5082">
        <v>1637137</v>
      </c>
      <c r="B5082">
        <v>1</v>
      </c>
      <c r="C5082" t="s">
        <v>80</v>
      </c>
      <c r="D5082" t="s">
        <v>103</v>
      </c>
      <c r="E5082" t="s">
        <v>178</v>
      </c>
      <c r="F5082" t="s">
        <v>14627</v>
      </c>
      <c r="G5082" t="s">
        <v>227</v>
      </c>
      <c r="H5082" t="s">
        <v>149</v>
      </c>
      <c r="I5082" t="s">
        <v>135</v>
      </c>
      <c r="J5082" t="s">
        <v>136</v>
      </c>
      <c r="K5082" t="s">
        <v>137</v>
      </c>
      <c r="L5082" t="s">
        <v>14628</v>
      </c>
      <c r="M5082" t="s">
        <v>14629</v>
      </c>
      <c r="N5082">
        <v>0.92527777700000002</v>
      </c>
      <c r="O5082">
        <v>0</v>
      </c>
      <c r="P5082">
        <v>0</v>
      </c>
      <c r="Q5082">
        <v>0</v>
      </c>
      <c r="R5082">
        <v>4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1.6149156367574267</v>
      </c>
      <c r="AA5082">
        <v>0</v>
      </c>
      <c r="AB5082">
        <v>0</v>
      </c>
      <c r="AC5082">
        <v>0</v>
      </c>
      <c r="AD5082">
        <v>0</v>
      </c>
      <c r="AE5082">
        <v>1.6149156367574267</v>
      </c>
    </row>
    <row r="5083" spans="1:31" x14ac:dyDescent="0.25">
      <c r="A5083">
        <v>1636922</v>
      </c>
      <c r="B5083">
        <v>1</v>
      </c>
      <c r="C5083" t="s">
        <v>81</v>
      </c>
      <c r="D5083" t="s">
        <v>112</v>
      </c>
      <c r="E5083" t="s">
        <v>131</v>
      </c>
      <c r="F5083" t="s">
        <v>14630</v>
      </c>
      <c r="G5083" t="s">
        <v>195</v>
      </c>
      <c r="H5083" t="s">
        <v>134</v>
      </c>
      <c r="I5083" t="s">
        <v>135</v>
      </c>
      <c r="J5083" t="s">
        <v>136</v>
      </c>
      <c r="K5083" t="s">
        <v>137</v>
      </c>
      <c r="L5083" t="s">
        <v>14631</v>
      </c>
      <c r="M5083" t="s">
        <v>14632</v>
      </c>
      <c r="N5083">
        <v>3.9827777769999999</v>
      </c>
      <c r="O5083">
        <v>0</v>
      </c>
      <c r="P5083">
        <v>29</v>
      </c>
      <c r="Q5083">
        <v>0</v>
      </c>
      <c r="R5083">
        <v>1</v>
      </c>
      <c r="S5083">
        <v>0</v>
      </c>
      <c r="T5083">
        <v>2</v>
      </c>
      <c r="U5083">
        <v>0</v>
      </c>
      <c r="V5083">
        <v>0</v>
      </c>
      <c r="W5083">
        <v>0</v>
      </c>
      <c r="X5083">
        <v>5.7386275398484674</v>
      </c>
      <c r="Y5083">
        <v>0</v>
      </c>
      <c r="Z5083">
        <v>4.4390756486666662E-3</v>
      </c>
      <c r="AA5083">
        <v>0</v>
      </c>
      <c r="AB5083">
        <v>0.46426523424073329</v>
      </c>
      <c r="AC5083">
        <v>0</v>
      </c>
      <c r="AD5083">
        <v>0</v>
      </c>
      <c r="AE5083">
        <v>6.2073318497378676</v>
      </c>
    </row>
    <row r="5084" spans="1:31" x14ac:dyDescent="0.25">
      <c r="A5084">
        <v>1637277</v>
      </c>
      <c r="B5084">
        <v>1</v>
      </c>
      <c r="C5084" t="s">
        <v>80</v>
      </c>
      <c r="D5084" t="s">
        <v>94</v>
      </c>
      <c r="E5084" t="s">
        <v>152</v>
      </c>
      <c r="F5084" t="s">
        <v>14633</v>
      </c>
      <c r="G5084" t="s">
        <v>154</v>
      </c>
      <c r="H5084" t="s">
        <v>149</v>
      </c>
      <c r="I5084" t="s">
        <v>135</v>
      </c>
      <c r="J5084" t="s">
        <v>136</v>
      </c>
      <c r="K5084" t="s">
        <v>137</v>
      </c>
      <c r="L5084" t="s">
        <v>14634</v>
      </c>
      <c r="M5084" t="s">
        <v>14635</v>
      </c>
      <c r="N5084">
        <v>2.4361111110000002</v>
      </c>
      <c r="O5084">
        <v>0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1.6945224652944998E-2</v>
      </c>
      <c r="AA5084">
        <v>0</v>
      </c>
      <c r="AB5084">
        <v>0</v>
      </c>
      <c r="AC5084">
        <v>0</v>
      </c>
      <c r="AD5084">
        <v>0</v>
      </c>
      <c r="AE5084">
        <v>1.6945224652944998E-2</v>
      </c>
    </row>
    <row r="5085" spans="1:31" x14ac:dyDescent="0.25">
      <c r="A5085">
        <v>1637400</v>
      </c>
      <c r="B5085">
        <v>1</v>
      </c>
      <c r="C5085" t="s">
        <v>80</v>
      </c>
      <c r="D5085" t="s">
        <v>83</v>
      </c>
      <c r="E5085" t="s">
        <v>131</v>
      </c>
      <c r="F5085" t="s">
        <v>14636</v>
      </c>
      <c r="G5085" t="s">
        <v>133</v>
      </c>
      <c r="H5085" t="s">
        <v>134</v>
      </c>
      <c r="I5085" t="s">
        <v>135</v>
      </c>
      <c r="J5085" t="s">
        <v>136</v>
      </c>
      <c r="K5085" t="s">
        <v>137</v>
      </c>
      <c r="L5085" t="s">
        <v>14637</v>
      </c>
      <c r="M5085" t="s">
        <v>14638</v>
      </c>
      <c r="N5085">
        <v>0.55166666600000003</v>
      </c>
      <c r="O5085">
        <v>0</v>
      </c>
      <c r="P5085">
        <v>10</v>
      </c>
      <c r="Q5085">
        <v>0</v>
      </c>
      <c r="R5085">
        <v>0</v>
      </c>
      <c r="S5085">
        <v>0</v>
      </c>
      <c r="T5085">
        <v>119</v>
      </c>
      <c r="U5085">
        <v>0</v>
      </c>
      <c r="V5085">
        <v>0</v>
      </c>
      <c r="W5085">
        <v>0</v>
      </c>
      <c r="X5085">
        <v>26.945796917690917</v>
      </c>
      <c r="Y5085">
        <v>0</v>
      </c>
      <c r="Z5085">
        <v>0</v>
      </c>
      <c r="AA5085">
        <v>0</v>
      </c>
      <c r="AB5085">
        <v>80.169700446809927</v>
      </c>
      <c r="AC5085">
        <v>0</v>
      </c>
      <c r="AD5085">
        <v>0</v>
      </c>
      <c r="AE5085">
        <v>107.11549736450084</v>
      </c>
    </row>
    <row r="5086" spans="1:31" x14ac:dyDescent="0.25">
      <c r="A5086">
        <v>1637300</v>
      </c>
      <c r="B5086">
        <v>1</v>
      </c>
      <c r="C5086" t="s">
        <v>81</v>
      </c>
      <c r="D5086" t="s">
        <v>125</v>
      </c>
      <c r="E5086" t="s">
        <v>178</v>
      </c>
      <c r="F5086" t="s">
        <v>14639</v>
      </c>
      <c r="G5086" t="s">
        <v>227</v>
      </c>
      <c r="H5086" t="s">
        <v>149</v>
      </c>
      <c r="I5086" t="s">
        <v>135</v>
      </c>
      <c r="J5086" t="s">
        <v>136</v>
      </c>
      <c r="K5086" t="s">
        <v>137</v>
      </c>
      <c r="L5086" t="s">
        <v>14640</v>
      </c>
      <c r="M5086" t="s">
        <v>14641</v>
      </c>
      <c r="N5086">
        <v>1.1811111110000001</v>
      </c>
      <c r="O5086">
        <v>0</v>
      </c>
      <c r="P5086">
        <v>16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4.0295746864288571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4.0295746864288571</v>
      </c>
    </row>
    <row r="5087" spans="1:31" x14ac:dyDescent="0.25">
      <c r="A5087">
        <v>1636902</v>
      </c>
      <c r="B5087">
        <v>1</v>
      </c>
      <c r="C5087" t="s">
        <v>81</v>
      </c>
      <c r="D5087" t="s">
        <v>128</v>
      </c>
      <c r="E5087" t="s">
        <v>140</v>
      </c>
      <c r="F5087" t="s">
        <v>2288</v>
      </c>
      <c r="G5087" t="s">
        <v>161</v>
      </c>
      <c r="H5087" t="s">
        <v>134</v>
      </c>
      <c r="I5087" t="s">
        <v>135</v>
      </c>
      <c r="J5087" t="s">
        <v>136</v>
      </c>
      <c r="K5087" t="s">
        <v>137</v>
      </c>
      <c r="L5087" t="s">
        <v>14642</v>
      </c>
      <c r="M5087" t="s">
        <v>14643</v>
      </c>
      <c r="N5087">
        <v>0.233055555</v>
      </c>
      <c r="O5087">
        <v>9</v>
      </c>
      <c r="P5087">
        <v>1547</v>
      </c>
      <c r="Q5087">
        <v>68</v>
      </c>
      <c r="R5087">
        <v>99</v>
      </c>
      <c r="S5087">
        <v>18</v>
      </c>
      <c r="T5087">
        <v>135</v>
      </c>
      <c r="U5087">
        <v>3</v>
      </c>
      <c r="V5087">
        <v>1</v>
      </c>
      <c r="W5087">
        <v>0.43895998485315002</v>
      </c>
      <c r="X5087">
        <v>41.38612052379505</v>
      </c>
      <c r="Y5087">
        <v>4.773311780212941</v>
      </c>
      <c r="Z5087">
        <v>1.852097622444117</v>
      </c>
      <c r="AA5087">
        <v>54.856337941438873</v>
      </c>
      <c r="AB5087">
        <v>7.519861071445777</v>
      </c>
      <c r="AC5087">
        <v>0.75117980116023997</v>
      </c>
      <c r="AD5087">
        <v>0.30783611895863749</v>
      </c>
      <c r="AE5087">
        <v>111.88570484430878</v>
      </c>
    </row>
    <row r="5088" spans="1:31" x14ac:dyDescent="0.25">
      <c r="A5088">
        <v>1637214</v>
      </c>
      <c r="B5088">
        <v>1</v>
      </c>
      <c r="C5088" t="s">
        <v>80</v>
      </c>
      <c r="D5088" t="s">
        <v>83</v>
      </c>
      <c r="E5088" t="s">
        <v>131</v>
      </c>
      <c r="F5088" t="s">
        <v>14644</v>
      </c>
      <c r="G5088" t="s">
        <v>1261</v>
      </c>
      <c r="H5088" t="s">
        <v>134</v>
      </c>
      <c r="I5088" t="s">
        <v>135</v>
      </c>
      <c r="J5088" t="s">
        <v>136</v>
      </c>
      <c r="K5088" t="s">
        <v>137</v>
      </c>
      <c r="L5088" t="s">
        <v>14645</v>
      </c>
      <c r="M5088" t="s">
        <v>14646</v>
      </c>
      <c r="N5088">
        <v>0.98944444399999998</v>
      </c>
      <c r="O5088">
        <v>0</v>
      </c>
      <c r="P5088">
        <v>559</v>
      </c>
      <c r="Q5088">
        <v>0</v>
      </c>
      <c r="R5088">
        <v>0</v>
      </c>
      <c r="S5088">
        <v>0</v>
      </c>
      <c r="T5088">
        <v>15</v>
      </c>
      <c r="U5088">
        <v>0</v>
      </c>
      <c r="V5088">
        <v>0</v>
      </c>
      <c r="W5088">
        <v>0</v>
      </c>
      <c r="X5088">
        <v>229.31892460295555</v>
      </c>
      <c r="Y5088">
        <v>0</v>
      </c>
      <c r="Z5088">
        <v>0</v>
      </c>
      <c r="AA5088">
        <v>0</v>
      </c>
      <c r="AB5088">
        <v>6.8686857968396744</v>
      </c>
      <c r="AC5088">
        <v>0</v>
      </c>
      <c r="AD5088">
        <v>0</v>
      </c>
      <c r="AE5088">
        <v>236.18761039979523</v>
      </c>
    </row>
    <row r="5089" spans="1:31" x14ac:dyDescent="0.25">
      <c r="A5089">
        <v>1637071</v>
      </c>
      <c r="B5089">
        <v>1</v>
      </c>
      <c r="C5089" t="s">
        <v>80</v>
      </c>
      <c r="D5089" t="s">
        <v>96</v>
      </c>
      <c r="E5089" t="s">
        <v>146</v>
      </c>
      <c r="F5089" t="s">
        <v>14647</v>
      </c>
      <c r="G5089" t="s">
        <v>3003</v>
      </c>
      <c r="H5089" t="s">
        <v>149</v>
      </c>
      <c r="I5089" t="s">
        <v>135</v>
      </c>
      <c r="J5089" t="s">
        <v>136</v>
      </c>
      <c r="K5089" t="s">
        <v>137</v>
      </c>
      <c r="L5089" t="s">
        <v>14648</v>
      </c>
      <c r="M5089" t="s">
        <v>14649</v>
      </c>
      <c r="N5089">
        <v>3.8402777769999998</v>
      </c>
      <c r="O5089">
        <v>0</v>
      </c>
      <c r="P5089">
        <v>127</v>
      </c>
      <c r="Q5089">
        <v>0</v>
      </c>
      <c r="R5089">
        <v>0</v>
      </c>
      <c r="S5089">
        <v>0</v>
      </c>
      <c r="T5089">
        <v>7</v>
      </c>
      <c r="U5089">
        <v>0</v>
      </c>
      <c r="V5089">
        <v>0</v>
      </c>
      <c r="W5089">
        <v>0</v>
      </c>
      <c r="X5089">
        <v>123.55451484512248</v>
      </c>
      <c r="Y5089">
        <v>0</v>
      </c>
      <c r="Z5089">
        <v>0</v>
      </c>
      <c r="AA5089">
        <v>0</v>
      </c>
      <c r="AB5089">
        <v>4.6307258693307105</v>
      </c>
      <c r="AC5089">
        <v>0</v>
      </c>
      <c r="AD5089">
        <v>0</v>
      </c>
      <c r="AE5089">
        <v>128.18524071445319</v>
      </c>
    </row>
    <row r="5090" spans="1:31" x14ac:dyDescent="0.25">
      <c r="A5090">
        <v>1636859</v>
      </c>
      <c r="B5090">
        <v>1</v>
      </c>
      <c r="C5090" t="s">
        <v>80</v>
      </c>
      <c r="D5090" t="s">
        <v>94</v>
      </c>
      <c r="E5090" t="s">
        <v>140</v>
      </c>
      <c r="F5090" t="s">
        <v>14650</v>
      </c>
      <c r="G5090" t="s">
        <v>161</v>
      </c>
      <c r="H5090" t="s">
        <v>134</v>
      </c>
      <c r="I5090" t="s">
        <v>135</v>
      </c>
      <c r="J5090" t="s">
        <v>136</v>
      </c>
      <c r="K5090" t="s">
        <v>137</v>
      </c>
      <c r="L5090" t="s">
        <v>14651</v>
      </c>
      <c r="M5090" t="s">
        <v>14652</v>
      </c>
      <c r="N5090">
        <v>9.9722221999999999E-2</v>
      </c>
      <c r="O5090">
        <v>0</v>
      </c>
      <c r="P5090">
        <v>7535</v>
      </c>
      <c r="Q5090">
        <v>0</v>
      </c>
      <c r="R5090">
        <v>0</v>
      </c>
      <c r="S5090">
        <v>0</v>
      </c>
      <c r="T5090">
        <v>648</v>
      </c>
      <c r="U5090">
        <v>0</v>
      </c>
      <c r="V5090">
        <v>0</v>
      </c>
      <c r="W5090">
        <v>0</v>
      </c>
      <c r="X5090">
        <v>210.81034436127126</v>
      </c>
      <c r="Y5090">
        <v>0</v>
      </c>
      <c r="Z5090">
        <v>0</v>
      </c>
      <c r="AA5090">
        <v>0</v>
      </c>
      <c r="AB5090">
        <v>37.092830933284802</v>
      </c>
      <c r="AC5090">
        <v>0</v>
      </c>
      <c r="AD5090">
        <v>0</v>
      </c>
      <c r="AE5090">
        <v>247.90317529455606</v>
      </c>
    </row>
    <row r="5091" spans="1:31" x14ac:dyDescent="0.25">
      <c r="A5091">
        <v>1637257</v>
      </c>
      <c r="B5091">
        <v>1</v>
      </c>
      <c r="C5091" t="s">
        <v>80</v>
      </c>
      <c r="D5091" t="s">
        <v>82</v>
      </c>
      <c r="E5091" t="s">
        <v>131</v>
      </c>
      <c r="F5091" t="s">
        <v>14653</v>
      </c>
      <c r="G5091" t="s">
        <v>195</v>
      </c>
      <c r="H5091" t="s">
        <v>134</v>
      </c>
      <c r="I5091" t="s">
        <v>135</v>
      </c>
      <c r="J5091" t="s">
        <v>136</v>
      </c>
      <c r="K5091" t="s">
        <v>137</v>
      </c>
      <c r="L5091" t="s">
        <v>14654</v>
      </c>
      <c r="M5091" t="s">
        <v>14655</v>
      </c>
      <c r="N5091">
        <v>0.48249999999999998</v>
      </c>
      <c r="O5091">
        <v>0</v>
      </c>
      <c r="P5091">
        <v>442</v>
      </c>
      <c r="Q5091">
        <v>0</v>
      </c>
      <c r="R5091">
        <v>0</v>
      </c>
      <c r="S5091">
        <v>0</v>
      </c>
      <c r="T5091">
        <v>28</v>
      </c>
      <c r="U5091">
        <v>0</v>
      </c>
      <c r="V5091">
        <v>0</v>
      </c>
      <c r="W5091">
        <v>0</v>
      </c>
      <c r="X5091">
        <v>102.7820211853923</v>
      </c>
      <c r="Y5091">
        <v>0</v>
      </c>
      <c r="Z5091">
        <v>0</v>
      </c>
      <c r="AA5091">
        <v>0</v>
      </c>
      <c r="AB5091">
        <v>10.710212320513364</v>
      </c>
      <c r="AC5091">
        <v>0</v>
      </c>
      <c r="AD5091">
        <v>0</v>
      </c>
      <c r="AE5091">
        <v>113.49223350590566</v>
      </c>
    </row>
    <row r="5092" spans="1:31" x14ac:dyDescent="0.25">
      <c r="A5092">
        <v>1637406</v>
      </c>
      <c r="B5092">
        <v>1</v>
      </c>
      <c r="C5092" t="s">
        <v>80</v>
      </c>
      <c r="D5092" t="s">
        <v>83</v>
      </c>
      <c r="E5092" t="s">
        <v>146</v>
      </c>
      <c r="F5092" t="s">
        <v>14656</v>
      </c>
      <c r="G5092" t="s">
        <v>260</v>
      </c>
      <c r="H5092" t="s">
        <v>149</v>
      </c>
      <c r="I5092" t="s">
        <v>135</v>
      </c>
      <c r="J5092" t="s">
        <v>136</v>
      </c>
      <c r="K5092" t="s">
        <v>137</v>
      </c>
      <c r="L5092" t="s">
        <v>14657</v>
      </c>
      <c r="M5092" t="s">
        <v>14658</v>
      </c>
      <c r="N5092">
        <v>2.6580555549999998</v>
      </c>
      <c r="O5092">
        <v>0</v>
      </c>
      <c r="P5092">
        <v>252</v>
      </c>
      <c r="Q5092">
        <v>0</v>
      </c>
      <c r="R5092">
        <v>0</v>
      </c>
      <c r="S5092">
        <v>0</v>
      </c>
      <c r="T5092">
        <v>12</v>
      </c>
      <c r="U5092">
        <v>0</v>
      </c>
      <c r="V5092">
        <v>0</v>
      </c>
      <c r="W5092">
        <v>0</v>
      </c>
      <c r="X5092">
        <v>214.90602516903996</v>
      </c>
      <c r="Y5092">
        <v>0</v>
      </c>
      <c r="Z5092">
        <v>0</v>
      </c>
      <c r="AA5092">
        <v>0</v>
      </c>
      <c r="AB5092">
        <v>9.9571450622145736</v>
      </c>
      <c r="AC5092">
        <v>0</v>
      </c>
      <c r="AD5092">
        <v>0</v>
      </c>
      <c r="AE5092">
        <v>224.86317023125454</v>
      </c>
    </row>
    <row r="5093" spans="1:31" x14ac:dyDescent="0.25">
      <c r="A5093">
        <v>1636865</v>
      </c>
      <c r="B5093">
        <v>1</v>
      </c>
      <c r="C5093" t="s">
        <v>80</v>
      </c>
      <c r="D5093" t="s">
        <v>98</v>
      </c>
      <c r="E5093" t="s">
        <v>178</v>
      </c>
      <c r="F5093" t="s">
        <v>14659</v>
      </c>
      <c r="G5093" t="s">
        <v>3669</v>
      </c>
      <c r="H5093" t="s">
        <v>149</v>
      </c>
      <c r="I5093" t="s">
        <v>135</v>
      </c>
      <c r="J5093" t="s">
        <v>136</v>
      </c>
      <c r="K5093" t="s">
        <v>137</v>
      </c>
      <c r="L5093" t="s">
        <v>14660</v>
      </c>
      <c r="M5093" t="s">
        <v>14661</v>
      </c>
      <c r="N5093">
        <v>1.8416666660000001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1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0.26415693168665583</v>
      </c>
      <c r="AC5093">
        <v>0</v>
      </c>
      <c r="AD5093">
        <v>0</v>
      </c>
      <c r="AE5093">
        <v>0.26415693168665583</v>
      </c>
    </row>
    <row r="5094" spans="1:31" x14ac:dyDescent="0.25">
      <c r="A5094">
        <v>1637005</v>
      </c>
      <c r="B5094">
        <v>1</v>
      </c>
      <c r="C5094" t="s">
        <v>80</v>
      </c>
      <c r="D5094" t="s">
        <v>95</v>
      </c>
      <c r="E5094" t="s">
        <v>140</v>
      </c>
      <c r="F5094" t="s">
        <v>10416</v>
      </c>
      <c r="G5094" t="s">
        <v>1322</v>
      </c>
      <c r="H5094" t="s">
        <v>134</v>
      </c>
      <c r="I5094" t="s">
        <v>135</v>
      </c>
      <c r="J5094" t="s">
        <v>136</v>
      </c>
      <c r="K5094" t="s">
        <v>137</v>
      </c>
      <c r="L5094" t="s">
        <v>14662</v>
      </c>
      <c r="M5094" t="s">
        <v>14663</v>
      </c>
      <c r="N5094">
        <v>2.326944444</v>
      </c>
      <c r="O5094">
        <v>4</v>
      </c>
      <c r="P5094">
        <v>402</v>
      </c>
      <c r="Q5094">
        <v>8</v>
      </c>
      <c r="R5094">
        <v>1</v>
      </c>
      <c r="S5094">
        <v>34</v>
      </c>
      <c r="T5094">
        <v>16</v>
      </c>
      <c r="U5094">
        <v>4</v>
      </c>
      <c r="V5094">
        <v>0</v>
      </c>
      <c r="W5094">
        <v>7.6557635657875549</v>
      </c>
      <c r="X5094">
        <v>245.26272795907963</v>
      </c>
      <c r="Y5094">
        <v>172.18363676666607</v>
      </c>
      <c r="Z5094">
        <v>2.3809179064534494</v>
      </c>
      <c r="AA5094">
        <v>755.99435332948667</v>
      </c>
      <c r="AB5094">
        <v>46.564761025521513</v>
      </c>
      <c r="AC5094">
        <v>262.98169056885496</v>
      </c>
      <c r="AD5094">
        <v>0</v>
      </c>
      <c r="AE5094">
        <v>1493.0238511218497</v>
      </c>
    </row>
    <row r="5095" spans="1:31" x14ac:dyDescent="0.25">
      <c r="A5095">
        <v>1637051</v>
      </c>
      <c r="B5095">
        <v>1</v>
      </c>
      <c r="C5095" t="s">
        <v>80</v>
      </c>
      <c r="D5095" t="s">
        <v>110</v>
      </c>
      <c r="E5095" t="s">
        <v>152</v>
      </c>
      <c r="F5095" t="s">
        <v>14664</v>
      </c>
      <c r="G5095" t="s">
        <v>154</v>
      </c>
      <c r="H5095" t="s">
        <v>149</v>
      </c>
      <c r="I5095" t="s">
        <v>135</v>
      </c>
      <c r="J5095" t="s">
        <v>136</v>
      </c>
      <c r="K5095" t="s">
        <v>137</v>
      </c>
      <c r="L5095" t="s">
        <v>14665</v>
      </c>
      <c r="M5095" t="s">
        <v>14666</v>
      </c>
      <c r="N5095">
        <v>3.1177777770000001</v>
      </c>
      <c r="O5095">
        <v>0</v>
      </c>
      <c r="P5095">
        <v>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0.24802195572842056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0.24802195572842056</v>
      </c>
    </row>
    <row r="5096" spans="1:31" x14ac:dyDescent="0.25">
      <c r="A5096">
        <v>1637028</v>
      </c>
      <c r="B5096">
        <v>1</v>
      </c>
      <c r="C5096" t="s">
        <v>80</v>
      </c>
      <c r="D5096" t="s">
        <v>94</v>
      </c>
      <c r="E5096" t="s">
        <v>146</v>
      </c>
      <c r="F5096" t="s">
        <v>14667</v>
      </c>
      <c r="G5096" t="s">
        <v>359</v>
      </c>
      <c r="H5096" t="s">
        <v>149</v>
      </c>
      <c r="I5096" t="s">
        <v>135</v>
      </c>
      <c r="J5096" t="s">
        <v>136</v>
      </c>
      <c r="K5096" t="s">
        <v>137</v>
      </c>
      <c r="L5096" t="s">
        <v>14668</v>
      </c>
      <c r="M5096" t="s">
        <v>14669</v>
      </c>
      <c r="N5096">
        <v>2.0680555549999999</v>
      </c>
      <c r="O5096">
        <v>0</v>
      </c>
      <c r="P5096">
        <v>0</v>
      </c>
      <c r="Q5096">
        <v>0</v>
      </c>
      <c r="R5096">
        <v>15</v>
      </c>
      <c r="S5096">
        <v>0</v>
      </c>
      <c r="T5096">
        <v>2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1.9989777968816664</v>
      </c>
      <c r="AA5096">
        <v>0</v>
      </c>
      <c r="AB5096">
        <v>6.621789774996067</v>
      </c>
      <c r="AC5096">
        <v>0</v>
      </c>
      <c r="AD5096">
        <v>0</v>
      </c>
      <c r="AE5096">
        <v>8.6207675718777335</v>
      </c>
    </row>
    <row r="5097" spans="1:31" x14ac:dyDescent="0.25">
      <c r="A5097">
        <v>1637174</v>
      </c>
      <c r="B5097">
        <v>1</v>
      </c>
      <c r="C5097" t="s">
        <v>80</v>
      </c>
      <c r="D5097" t="s">
        <v>90</v>
      </c>
      <c r="E5097" t="s">
        <v>146</v>
      </c>
      <c r="F5097" t="s">
        <v>14670</v>
      </c>
      <c r="G5097" t="s">
        <v>227</v>
      </c>
      <c r="H5097" t="s">
        <v>149</v>
      </c>
      <c r="I5097" t="s">
        <v>135</v>
      </c>
      <c r="J5097" t="s">
        <v>136</v>
      </c>
      <c r="K5097" t="s">
        <v>137</v>
      </c>
      <c r="L5097" t="s">
        <v>14671</v>
      </c>
      <c r="M5097" t="s">
        <v>14672</v>
      </c>
      <c r="N5097">
        <v>0.225833333</v>
      </c>
      <c r="O5097">
        <v>0</v>
      </c>
      <c r="P5097">
        <v>714</v>
      </c>
      <c r="Q5097">
        <v>0</v>
      </c>
      <c r="R5097">
        <v>0</v>
      </c>
      <c r="S5097">
        <v>0</v>
      </c>
      <c r="T5097">
        <v>145</v>
      </c>
      <c r="U5097">
        <v>0</v>
      </c>
      <c r="V5097">
        <v>1</v>
      </c>
      <c r="W5097">
        <v>0</v>
      </c>
      <c r="X5097">
        <v>59.973506104652756</v>
      </c>
      <c r="Y5097">
        <v>0</v>
      </c>
      <c r="Z5097">
        <v>0</v>
      </c>
      <c r="AA5097">
        <v>0</v>
      </c>
      <c r="AB5097">
        <v>23.679015219273239</v>
      </c>
      <c r="AC5097">
        <v>0</v>
      </c>
      <c r="AD5097">
        <v>5.8395480039360015E-2</v>
      </c>
      <c r="AE5097">
        <v>83.710916803965361</v>
      </c>
    </row>
    <row r="5098" spans="1:31" x14ac:dyDescent="0.25">
      <c r="A5098">
        <v>1637343</v>
      </c>
      <c r="B5098">
        <v>1</v>
      </c>
      <c r="C5098" t="s">
        <v>80</v>
      </c>
      <c r="D5098" t="s">
        <v>110</v>
      </c>
      <c r="E5098" t="s">
        <v>146</v>
      </c>
      <c r="F5098" t="s">
        <v>14673</v>
      </c>
      <c r="G5098" t="s">
        <v>260</v>
      </c>
      <c r="H5098" t="s">
        <v>149</v>
      </c>
      <c r="I5098" t="s">
        <v>135</v>
      </c>
      <c r="J5098" t="s">
        <v>136</v>
      </c>
      <c r="K5098" t="s">
        <v>137</v>
      </c>
      <c r="L5098" t="s">
        <v>14674</v>
      </c>
      <c r="M5098" t="s">
        <v>14675</v>
      </c>
      <c r="N5098">
        <v>1.028888888</v>
      </c>
      <c r="O5098">
        <v>0</v>
      </c>
      <c r="P5098">
        <v>402</v>
      </c>
      <c r="Q5098">
        <v>0</v>
      </c>
      <c r="R5098">
        <v>0</v>
      </c>
      <c r="S5098">
        <v>0</v>
      </c>
      <c r="T5098">
        <v>36</v>
      </c>
      <c r="U5098">
        <v>0</v>
      </c>
      <c r="V5098">
        <v>0</v>
      </c>
      <c r="W5098">
        <v>0</v>
      </c>
      <c r="X5098">
        <v>195.60635403558121</v>
      </c>
      <c r="Y5098">
        <v>0</v>
      </c>
      <c r="Z5098">
        <v>0</v>
      </c>
      <c r="AA5098">
        <v>0</v>
      </c>
      <c r="AB5098">
        <v>23.152234946436202</v>
      </c>
      <c r="AC5098">
        <v>0</v>
      </c>
      <c r="AD5098">
        <v>0</v>
      </c>
      <c r="AE5098">
        <v>218.75858898201741</v>
      </c>
    </row>
    <row r="5099" spans="1:31" x14ac:dyDescent="0.25">
      <c r="A5099">
        <v>1637320</v>
      </c>
      <c r="B5099">
        <v>1</v>
      </c>
      <c r="C5099" t="s">
        <v>80</v>
      </c>
      <c r="D5099" t="s">
        <v>97</v>
      </c>
      <c r="E5099" t="s">
        <v>146</v>
      </c>
      <c r="F5099" t="s">
        <v>14676</v>
      </c>
      <c r="G5099" t="s">
        <v>260</v>
      </c>
      <c r="H5099" t="s">
        <v>149</v>
      </c>
      <c r="I5099" t="s">
        <v>135</v>
      </c>
      <c r="J5099" t="s">
        <v>136</v>
      </c>
      <c r="K5099" t="s">
        <v>137</v>
      </c>
      <c r="L5099" t="s">
        <v>14677</v>
      </c>
      <c r="M5099" t="s">
        <v>14678</v>
      </c>
      <c r="N5099">
        <v>1.3991666659999999</v>
      </c>
      <c r="O5099">
        <v>0</v>
      </c>
      <c r="P5099">
        <v>236</v>
      </c>
      <c r="Q5099">
        <v>0</v>
      </c>
      <c r="R5099">
        <v>4</v>
      </c>
      <c r="S5099">
        <v>0</v>
      </c>
      <c r="T5099">
        <v>11</v>
      </c>
      <c r="U5099">
        <v>0</v>
      </c>
      <c r="V5099">
        <v>0</v>
      </c>
      <c r="W5099">
        <v>0</v>
      </c>
      <c r="X5099">
        <v>228.29568916712799</v>
      </c>
      <c r="Y5099">
        <v>0</v>
      </c>
      <c r="Z5099">
        <v>3.5392644440440657</v>
      </c>
      <c r="AA5099">
        <v>0</v>
      </c>
      <c r="AB5099">
        <v>11.944678471435765</v>
      </c>
      <c r="AC5099">
        <v>0</v>
      </c>
      <c r="AD5099">
        <v>0</v>
      </c>
      <c r="AE5099">
        <v>243.77963208260783</v>
      </c>
    </row>
    <row r="5100" spans="1:31" x14ac:dyDescent="0.25">
      <c r="A5100">
        <v>1637074</v>
      </c>
      <c r="B5100">
        <v>1</v>
      </c>
      <c r="C5100" t="s">
        <v>80</v>
      </c>
      <c r="D5100" t="s">
        <v>88</v>
      </c>
      <c r="E5100" t="s">
        <v>152</v>
      </c>
      <c r="F5100" t="s">
        <v>14679</v>
      </c>
      <c r="G5100" t="s">
        <v>168</v>
      </c>
      <c r="H5100" t="s">
        <v>149</v>
      </c>
      <c r="I5100" t="s">
        <v>135</v>
      </c>
      <c r="J5100" t="s">
        <v>136</v>
      </c>
      <c r="K5100" t="s">
        <v>137</v>
      </c>
      <c r="L5100" t="s">
        <v>14680</v>
      </c>
      <c r="M5100" t="s">
        <v>14681</v>
      </c>
      <c r="N5100">
        <v>4.1655555550000001</v>
      </c>
      <c r="O5100">
        <v>0</v>
      </c>
      <c r="P5100">
        <v>6</v>
      </c>
      <c r="Q5100">
        <v>0</v>
      </c>
      <c r="R5100">
        <v>0</v>
      </c>
      <c r="S5100">
        <v>0</v>
      </c>
      <c r="T5100">
        <v>1</v>
      </c>
      <c r="U5100">
        <v>0</v>
      </c>
      <c r="V5100">
        <v>0</v>
      </c>
      <c r="W5100">
        <v>0</v>
      </c>
      <c r="X5100">
        <v>6.9347842980997756</v>
      </c>
      <c r="Y5100">
        <v>0</v>
      </c>
      <c r="Z5100">
        <v>0</v>
      </c>
      <c r="AA5100">
        <v>0</v>
      </c>
      <c r="AB5100">
        <v>2.2314874002575795</v>
      </c>
      <c r="AC5100">
        <v>0</v>
      </c>
      <c r="AD5100">
        <v>0</v>
      </c>
      <c r="AE5100">
        <v>9.166271698357356</v>
      </c>
    </row>
    <row r="5101" spans="1:31" x14ac:dyDescent="0.25">
      <c r="A5101">
        <v>1637303</v>
      </c>
      <c r="B5101">
        <v>1</v>
      </c>
      <c r="C5101" t="s">
        <v>80</v>
      </c>
      <c r="D5101" t="s">
        <v>82</v>
      </c>
      <c r="E5101" t="s">
        <v>146</v>
      </c>
      <c r="F5101" t="s">
        <v>13649</v>
      </c>
      <c r="G5101" t="s">
        <v>260</v>
      </c>
      <c r="H5101" t="s">
        <v>149</v>
      </c>
      <c r="I5101" t="s">
        <v>135</v>
      </c>
      <c r="J5101" t="s">
        <v>136</v>
      </c>
      <c r="K5101" t="s">
        <v>137</v>
      </c>
      <c r="L5101" t="s">
        <v>14682</v>
      </c>
      <c r="M5101" t="s">
        <v>14683</v>
      </c>
      <c r="N5101">
        <v>1.558888888</v>
      </c>
      <c r="O5101">
        <v>0</v>
      </c>
      <c r="P5101">
        <v>213</v>
      </c>
      <c r="Q5101">
        <v>0</v>
      </c>
      <c r="R5101">
        <v>0</v>
      </c>
      <c r="S5101">
        <v>0</v>
      </c>
      <c r="T5101">
        <v>10</v>
      </c>
      <c r="U5101">
        <v>0</v>
      </c>
      <c r="V5101">
        <v>0</v>
      </c>
      <c r="W5101">
        <v>0</v>
      </c>
      <c r="X5101">
        <v>124.00650025292175</v>
      </c>
      <c r="Y5101">
        <v>0</v>
      </c>
      <c r="Z5101">
        <v>0</v>
      </c>
      <c r="AA5101">
        <v>0</v>
      </c>
      <c r="AB5101">
        <v>6.7997625127308616</v>
      </c>
      <c r="AC5101">
        <v>0</v>
      </c>
      <c r="AD5101">
        <v>0</v>
      </c>
      <c r="AE5101">
        <v>130.8062627656526</v>
      </c>
    </row>
    <row r="5102" spans="1:31" x14ac:dyDescent="0.25">
      <c r="A5102">
        <v>1636948</v>
      </c>
      <c r="B5102">
        <v>1</v>
      </c>
      <c r="C5102" t="s">
        <v>80</v>
      </c>
      <c r="D5102" t="s">
        <v>104</v>
      </c>
      <c r="E5102" t="s">
        <v>131</v>
      </c>
      <c r="F5102" t="s">
        <v>14684</v>
      </c>
      <c r="G5102" t="s">
        <v>195</v>
      </c>
      <c r="H5102" t="s">
        <v>134</v>
      </c>
      <c r="I5102" t="s">
        <v>135</v>
      </c>
      <c r="J5102" t="s">
        <v>136</v>
      </c>
      <c r="K5102" t="s">
        <v>137</v>
      </c>
      <c r="L5102" t="s">
        <v>14685</v>
      </c>
      <c r="M5102" t="s">
        <v>14686</v>
      </c>
      <c r="N5102">
        <v>5.0072222220000002</v>
      </c>
      <c r="O5102">
        <v>1</v>
      </c>
      <c r="P5102">
        <v>56</v>
      </c>
      <c r="Q5102">
        <v>0</v>
      </c>
      <c r="R5102">
        <v>6</v>
      </c>
      <c r="S5102">
        <v>0</v>
      </c>
      <c r="T5102">
        <v>4</v>
      </c>
      <c r="U5102">
        <v>0</v>
      </c>
      <c r="V5102">
        <v>0</v>
      </c>
      <c r="W5102">
        <v>24.736716774793656</v>
      </c>
      <c r="X5102">
        <v>176.70931401902939</v>
      </c>
      <c r="Y5102">
        <v>0</v>
      </c>
      <c r="Z5102">
        <v>5.5830340188259457</v>
      </c>
      <c r="AA5102">
        <v>0</v>
      </c>
      <c r="AB5102">
        <v>35.785986114082014</v>
      </c>
      <c r="AC5102">
        <v>0</v>
      </c>
      <c r="AD5102">
        <v>0</v>
      </c>
      <c r="AE5102">
        <v>242.815050926731</v>
      </c>
    </row>
    <row r="5103" spans="1:31" x14ac:dyDescent="0.25">
      <c r="A5103">
        <v>1637068</v>
      </c>
      <c r="B5103">
        <v>1</v>
      </c>
      <c r="C5103" t="s">
        <v>80</v>
      </c>
      <c r="D5103" t="s">
        <v>93</v>
      </c>
      <c r="E5103" t="s">
        <v>152</v>
      </c>
      <c r="F5103" t="s">
        <v>14687</v>
      </c>
      <c r="G5103" t="s">
        <v>168</v>
      </c>
      <c r="H5103" t="s">
        <v>149</v>
      </c>
      <c r="I5103" t="s">
        <v>135</v>
      </c>
      <c r="J5103" t="s">
        <v>136</v>
      </c>
      <c r="K5103" t="s">
        <v>137</v>
      </c>
      <c r="L5103" t="s">
        <v>14688</v>
      </c>
      <c r="M5103" t="s">
        <v>14689</v>
      </c>
      <c r="N5103">
        <v>6.1644444439999999</v>
      </c>
      <c r="O5103">
        <v>0</v>
      </c>
      <c r="P5103">
        <v>1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9.8386749658000002E-4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9.8386749658000002E-4</v>
      </c>
    </row>
    <row r="5104" spans="1:31" x14ac:dyDescent="0.25">
      <c r="A5104">
        <v>1663291</v>
      </c>
      <c r="B5104">
        <v>1</v>
      </c>
      <c r="C5104" t="s">
        <v>80</v>
      </c>
      <c r="D5104" t="s">
        <v>93</v>
      </c>
      <c r="E5104" t="s">
        <v>140</v>
      </c>
      <c r="F5104" t="s">
        <v>14690</v>
      </c>
      <c r="G5104" t="s">
        <v>161</v>
      </c>
      <c r="H5104" t="s">
        <v>134</v>
      </c>
      <c r="I5104" t="s">
        <v>135</v>
      </c>
      <c r="J5104" t="s">
        <v>136</v>
      </c>
      <c r="K5104" t="s">
        <v>137</v>
      </c>
      <c r="L5104" t="s">
        <v>14691</v>
      </c>
      <c r="M5104" t="s">
        <v>14692</v>
      </c>
      <c r="N5104">
        <v>0.266666666</v>
      </c>
      <c r="O5104">
        <v>0</v>
      </c>
      <c r="P5104">
        <v>4670</v>
      </c>
      <c r="Q5104">
        <v>0</v>
      </c>
      <c r="R5104">
        <v>1</v>
      </c>
      <c r="S5104">
        <v>0</v>
      </c>
      <c r="T5104">
        <v>442</v>
      </c>
      <c r="U5104">
        <v>0</v>
      </c>
      <c r="V5104">
        <v>0</v>
      </c>
      <c r="W5104">
        <v>0</v>
      </c>
      <c r="X5104">
        <v>349.48977868384827</v>
      </c>
      <c r="Y5104">
        <v>0</v>
      </c>
      <c r="Z5104">
        <v>2.0391181653333336E-4</v>
      </c>
      <c r="AA5104">
        <v>0</v>
      </c>
      <c r="AB5104">
        <v>82.326444763632807</v>
      </c>
      <c r="AC5104">
        <v>0</v>
      </c>
      <c r="AD5104">
        <v>0</v>
      </c>
      <c r="AE5104">
        <v>431.81642735929762</v>
      </c>
    </row>
    <row r="5105" spans="1:31" x14ac:dyDescent="0.25">
      <c r="A5105">
        <v>1637546</v>
      </c>
      <c r="B5105">
        <v>1</v>
      </c>
      <c r="C5105" t="s">
        <v>80</v>
      </c>
      <c r="D5105" t="s">
        <v>96</v>
      </c>
      <c r="E5105" t="s">
        <v>178</v>
      </c>
      <c r="F5105" t="s">
        <v>14693</v>
      </c>
      <c r="G5105" t="s">
        <v>180</v>
      </c>
      <c r="H5105" t="s">
        <v>149</v>
      </c>
      <c r="I5105" t="s">
        <v>135</v>
      </c>
      <c r="J5105" t="s">
        <v>136</v>
      </c>
      <c r="K5105" t="s">
        <v>137</v>
      </c>
      <c r="L5105" t="s">
        <v>14694</v>
      </c>
      <c r="M5105" t="s">
        <v>14695</v>
      </c>
      <c r="N5105">
        <v>21.61</v>
      </c>
      <c r="O5105">
        <v>0</v>
      </c>
      <c r="P5105">
        <v>186</v>
      </c>
      <c r="Q5105">
        <v>0</v>
      </c>
      <c r="R5105">
        <v>0</v>
      </c>
      <c r="S5105">
        <v>0</v>
      </c>
      <c r="T5105">
        <v>8</v>
      </c>
      <c r="U5105">
        <v>0</v>
      </c>
      <c r="V5105">
        <v>0</v>
      </c>
      <c r="W5105">
        <v>0</v>
      </c>
      <c r="X5105">
        <v>1379.096287943303</v>
      </c>
      <c r="Y5105">
        <v>0</v>
      </c>
      <c r="Z5105">
        <v>0</v>
      </c>
      <c r="AA5105">
        <v>0</v>
      </c>
      <c r="AB5105">
        <v>92.268867015452955</v>
      </c>
      <c r="AC5105">
        <v>0</v>
      </c>
      <c r="AD5105">
        <v>0</v>
      </c>
      <c r="AE5105">
        <v>1471.365154958756</v>
      </c>
    </row>
    <row r="5106" spans="1:31" x14ac:dyDescent="0.25">
      <c r="A5106">
        <v>1637297</v>
      </c>
      <c r="B5106">
        <v>1</v>
      </c>
      <c r="C5106" t="s">
        <v>80</v>
      </c>
      <c r="D5106" t="s">
        <v>96</v>
      </c>
      <c r="E5106" t="s">
        <v>178</v>
      </c>
      <c r="F5106" t="s">
        <v>13409</v>
      </c>
      <c r="G5106" t="s">
        <v>227</v>
      </c>
      <c r="H5106" t="s">
        <v>149</v>
      </c>
      <c r="I5106" t="s">
        <v>135</v>
      </c>
      <c r="J5106" t="s">
        <v>136</v>
      </c>
      <c r="K5106" t="s">
        <v>137</v>
      </c>
      <c r="L5106" t="s">
        <v>14696</v>
      </c>
      <c r="M5106" t="s">
        <v>14697</v>
      </c>
      <c r="N5106">
        <v>3.3313888880000002</v>
      </c>
      <c r="O5106">
        <v>0</v>
      </c>
      <c r="P5106">
        <v>85</v>
      </c>
      <c r="Q5106">
        <v>0</v>
      </c>
      <c r="R5106">
        <v>0</v>
      </c>
      <c r="S5106">
        <v>0</v>
      </c>
      <c r="T5106">
        <v>9</v>
      </c>
      <c r="U5106">
        <v>0</v>
      </c>
      <c r="V5106">
        <v>0</v>
      </c>
      <c r="W5106">
        <v>0</v>
      </c>
      <c r="X5106">
        <v>104.47529737878062</v>
      </c>
      <c r="Y5106">
        <v>0</v>
      </c>
      <c r="Z5106">
        <v>0</v>
      </c>
      <c r="AA5106">
        <v>0</v>
      </c>
      <c r="AB5106">
        <v>23.576381978408364</v>
      </c>
      <c r="AC5106">
        <v>0</v>
      </c>
      <c r="AD5106">
        <v>0</v>
      </c>
      <c r="AE5106">
        <v>128.05167935718899</v>
      </c>
    </row>
    <row r="5107" spans="1:31" x14ac:dyDescent="0.25">
      <c r="A5107">
        <v>1636905</v>
      </c>
      <c r="B5107">
        <v>1</v>
      </c>
      <c r="C5107" t="s">
        <v>80</v>
      </c>
      <c r="D5107" t="s">
        <v>101</v>
      </c>
      <c r="E5107" t="s">
        <v>146</v>
      </c>
      <c r="F5107" t="s">
        <v>12632</v>
      </c>
      <c r="G5107" t="s">
        <v>260</v>
      </c>
      <c r="H5107" t="s">
        <v>149</v>
      </c>
      <c r="I5107" t="s">
        <v>135</v>
      </c>
      <c r="J5107" t="s">
        <v>136</v>
      </c>
      <c r="K5107" t="s">
        <v>137</v>
      </c>
      <c r="L5107" t="s">
        <v>14698</v>
      </c>
      <c r="M5107" t="s">
        <v>14699</v>
      </c>
      <c r="N5107">
        <v>0.50194444400000005</v>
      </c>
      <c r="O5107">
        <v>0</v>
      </c>
      <c r="P5107">
        <v>92</v>
      </c>
      <c r="Q5107">
        <v>0</v>
      </c>
      <c r="R5107">
        <v>2</v>
      </c>
      <c r="S5107">
        <v>0</v>
      </c>
      <c r="T5107">
        <v>16</v>
      </c>
      <c r="U5107">
        <v>0</v>
      </c>
      <c r="V5107">
        <v>0</v>
      </c>
      <c r="W5107">
        <v>0</v>
      </c>
      <c r="X5107">
        <v>19.735107730497173</v>
      </c>
      <c r="Y5107">
        <v>0</v>
      </c>
      <c r="Z5107">
        <v>0.27342474549332946</v>
      </c>
      <c r="AA5107">
        <v>0</v>
      </c>
      <c r="AB5107">
        <v>2.4492655336722304</v>
      </c>
      <c r="AC5107">
        <v>0</v>
      </c>
      <c r="AD5107">
        <v>0</v>
      </c>
      <c r="AE5107">
        <v>22.457798009662731</v>
      </c>
    </row>
    <row r="5108" spans="1:31" x14ac:dyDescent="0.25">
      <c r="A5108">
        <v>1637403</v>
      </c>
      <c r="B5108">
        <v>1</v>
      </c>
      <c r="C5108" t="s">
        <v>80</v>
      </c>
      <c r="D5108" t="s">
        <v>96</v>
      </c>
      <c r="E5108" t="s">
        <v>146</v>
      </c>
      <c r="F5108" t="s">
        <v>14700</v>
      </c>
      <c r="G5108" t="s">
        <v>260</v>
      </c>
      <c r="H5108" t="s">
        <v>149</v>
      </c>
      <c r="I5108" t="s">
        <v>135</v>
      </c>
      <c r="J5108" t="s">
        <v>136</v>
      </c>
      <c r="K5108" t="s">
        <v>137</v>
      </c>
      <c r="L5108" t="s">
        <v>14701</v>
      </c>
      <c r="M5108" t="s">
        <v>14702</v>
      </c>
      <c r="N5108">
        <v>3.0166666659999999</v>
      </c>
      <c r="O5108">
        <v>0</v>
      </c>
      <c r="P5108">
        <v>173</v>
      </c>
      <c r="Q5108">
        <v>0</v>
      </c>
      <c r="R5108">
        <v>0</v>
      </c>
      <c r="S5108">
        <v>0</v>
      </c>
      <c r="T5108">
        <v>16</v>
      </c>
      <c r="U5108">
        <v>0</v>
      </c>
      <c r="V5108">
        <v>0</v>
      </c>
      <c r="W5108">
        <v>0</v>
      </c>
      <c r="X5108">
        <v>227.40954803016859</v>
      </c>
      <c r="Y5108">
        <v>0</v>
      </c>
      <c r="Z5108">
        <v>0</v>
      </c>
      <c r="AA5108">
        <v>0</v>
      </c>
      <c r="AB5108">
        <v>6.0082833939275</v>
      </c>
      <c r="AC5108">
        <v>0</v>
      </c>
      <c r="AD5108">
        <v>0</v>
      </c>
      <c r="AE5108">
        <v>233.41783142409611</v>
      </c>
    </row>
    <row r="5109" spans="1:31" x14ac:dyDescent="0.25">
      <c r="A5109">
        <v>1637360</v>
      </c>
      <c r="B5109">
        <v>1</v>
      </c>
      <c r="C5109" t="s">
        <v>80</v>
      </c>
      <c r="D5109" t="s">
        <v>94</v>
      </c>
      <c r="E5109" t="s">
        <v>131</v>
      </c>
      <c r="F5109" t="s">
        <v>14703</v>
      </c>
      <c r="G5109" t="s">
        <v>161</v>
      </c>
      <c r="H5109" t="s">
        <v>134</v>
      </c>
      <c r="I5109" t="s">
        <v>135</v>
      </c>
      <c r="J5109" t="s">
        <v>136</v>
      </c>
      <c r="K5109" t="s">
        <v>137</v>
      </c>
      <c r="L5109" t="s">
        <v>14704</v>
      </c>
      <c r="M5109" t="s">
        <v>14705</v>
      </c>
      <c r="N5109">
        <v>0.42416666600000003</v>
      </c>
      <c r="O5109">
        <v>0</v>
      </c>
      <c r="P5109">
        <v>245</v>
      </c>
      <c r="Q5109">
        <v>7</v>
      </c>
      <c r="R5109">
        <v>7</v>
      </c>
      <c r="S5109">
        <v>13</v>
      </c>
      <c r="T5109">
        <v>55</v>
      </c>
      <c r="U5109">
        <v>0</v>
      </c>
      <c r="V5109">
        <v>0</v>
      </c>
      <c r="W5109">
        <v>0</v>
      </c>
      <c r="X5109">
        <v>31.333584362523482</v>
      </c>
      <c r="Y5109">
        <v>4.0554019673190904</v>
      </c>
      <c r="Z5109">
        <v>0.57140453219368759</v>
      </c>
      <c r="AA5109">
        <v>51.464073058515375</v>
      </c>
      <c r="AB5109">
        <v>24.569499541301841</v>
      </c>
      <c r="AC5109">
        <v>0</v>
      </c>
      <c r="AD5109">
        <v>0</v>
      </c>
      <c r="AE5109">
        <v>111.99396346185347</v>
      </c>
    </row>
    <row r="5110" spans="1:31" x14ac:dyDescent="0.25">
      <c r="A5110">
        <v>1636862</v>
      </c>
      <c r="B5110">
        <v>1</v>
      </c>
      <c r="C5110" t="s">
        <v>80</v>
      </c>
      <c r="D5110" t="s">
        <v>97</v>
      </c>
      <c r="E5110" t="s">
        <v>178</v>
      </c>
      <c r="F5110" t="s">
        <v>14706</v>
      </c>
      <c r="G5110" t="s">
        <v>227</v>
      </c>
      <c r="H5110" t="s">
        <v>149</v>
      </c>
      <c r="I5110" t="s">
        <v>135</v>
      </c>
      <c r="J5110" t="s">
        <v>136</v>
      </c>
      <c r="K5110" t="s">
        <v>137</v>
      </c>
      <c r="L5110" t="s">
        <v>14707</v>
      </c>
      <c r="M5110" t="s">
        <v>14708</v>
      </c>
      <c r="N5110">
        <v>0.92166666600000002</v>
      </c>
      <c r="O5110">
        <v>0</v>
      </c>
      <c r="P5110">
        <v>154</v>
      </c>
      <c r="Q5110">
        <v>0</v>
      </c>
      <c r="R5110">
        <v>3</v>
      </c>
      <c r="S5110">
        <v>0</v>
      </c>
      <c r="T5110">
        <v>13</v>
      </c>
      <c r="U5110">
        <v>0</v>
      </c>
      <c r="V5110">
        <v>0</v>
      </c>
      <c r="W5110">
        <v>0</v>
      </c>
      <c r="X5110">
        <v>65.083228864953469</v>
      </c>
      <c r="Y5110">
        <v>0</v>
      </c>
      <c r="Z5110">
        <v>0.64198975382561718</v>
      </c>
      <c r="AA5110">
        <v>0</v>
      </c>
      <c r="AB5110">
        <v>6.1957476218559471</v>
      </c>
      <c r="AC5110">
        <v>0</v>
      </c>
      <c r="AD5110">
        <v>0</v>
      </c>
      <c r="AE5110">
        <v>71.920966240635025</v>
      </c>
    </row>
    <row r="5111" spans="1:31" x14ac:dyDescent="0.25">
      <c r="A5111">
        <v>1637260</v>
      </c>
      <c r="B5111">
        <v>1</v>
      </c>
      <c r="C5111" t="s">
        <v>80</v>
      </c>
      <c r="D5111" t="s">
        <v>85</v>
      </c>
      <c r="E5111" t="s">
        <v>152</v>
      </c>
      <c r="F5111" t="s">
        <v>14709</v>
      </c>
      <c r="G5111" t="s">
        <v>154</v>
      </c>
      <c r="H5111" t="s">
        <v>149</v>
      </c>
      <c r="I5111" t="s">
        <v>135</v>
      </c>
      <c r="J5111" t="s">
        <v>136</v>
      </c>
      <c r="K5111" t="s">
        <v>137</v>
      </c>
      <c r="L5111" t="s">
        <v>14710</v>
      </c>
      <c r="M5111" t="s">
        <v>14711</v>
      </c>
      <c r="N5111">
        <v>0.90611111099999997</v>
      </c>
      <c r="O5111">
        <v>0</v>
      </c>
      <c r="P5111">
        <v>3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2.0065298359897277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2.0065298359897277</v>
      </c>
    </row>
    <row r="5112" spans="1:31" x14ac:dyDescent="0.25">
      <c r="A5112">
        <v>1637409</v>
      </c>
      <c r="B5112">
        <v>1</v>
      </c>
      <c r="C5112" t="s">
        <v>80</v>
      </c>
      <c r="D5112" t="s">
        <v>110</v>
      </c>
      <c r="E5112" t="s">
        <v>146</v>
      </c>
      <c r="F5112" t="s">
        <v>14673</v>
      </c>
      <c r="G5112" t="s">
        <v>260</v>
      </c>
      <c r="H5112" t="s">
        <v>149</v>
      </c>
      <c r="I5112" t="s">
        <v>135</v>
      </c>
      <c r="J5112" t="s">
        <v>136</v>
      </c>
      <c r="K5112" t="s">
        <v>137</v>
      </c>
      <c r="L5112" t="s">
        <v>14712</v>
      </c>
      <c r="M5112" t="s">
        <v>14713</v>
      </c>
      <c r="N5112">
        <v>1.365555555</v>
      </c>
      <c r="O5112">
        <v>0</v>
      </c>
      <c r="P5112">
        <v>402</v>
      </c>
      <c r="Q5112">
        <v>0</v>
      </c>
      <c r="R5112">
        <v>0</v>
      </c>
      <c r="S5112">
        <v>0</v>
      </c>
      <c r="T5112">
        <v>36</v>
      </c>
      <c r="U5112">
        <v>0</v>
      </c>
      <c r="V5112">
        <v>0</v>
      </c>
      <c r="W5112">
        <v>0</v>
      </c>
      <c r="X5112">
        <v>198.52069770332346</v>
      </c>
      <c r="Y5112">
        <v>0</v>
      </c>
      <c r="Z5112">
        <v>0</v>
      </c>
      <c r="AA5112">
        <v>0</v>
      </c>
      <c r="AB5112">
        <v>22.708587822501539</v>
      </c>
      <c r="AC5112">
        <v>0</v>
      </c>
      <c r="AD5112">
        <v>0</v>
      </c>
      <c r="AE5112">
        <v>221.22928552582499</v>
      </c>
    </row>
    <row r="5113" spans="1:31" x14ac:dyDescent="0.25">
      <c r="A5113">
        <v>1637077</v>
      </c>
      <c r="B5113">
        <v>1</v>
      </c>
      <c r="C5113" t="s">
        <v>80</v>
      </c>
      <c r="D5113" t="s">
        <v>97</v>
      </c>
      <c r="E5113" t="s">
        <v>152</v>
      </c>
      <c r="F5113" t="s">
        <v>14714</v>
      </c>
      <c r="G5113" t="s">
        <v>168</v>
      </c>
      <c r="H5113" t="s">
        <v>149</v>
      </c>
      <c r="I5113" t="s">
        <v>135</v>
      </c>
      <c r="J5113" t="s">
        <v>136</v>
      </c>
      <c r="K5113" t="s">
        <v>137</v>
      </c>
      <c r="L5113" t="s">
        <v>14715</v>
      </c>
      <c r="M5113" t="s">
        <v>14716</v>
      </c>
      <c r="N5113">
        <v>7.238611111</v>
      </c>
      <c r="O5113">
        <v>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5.3184971706223871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5.3184971706223871</v>
      </c>
    </row>
    <row r="5114" spans="1:31" x14ac:dyDescent="0.25">
      <c r="A5114">
        <v>1637223</v>
      </c>
      <c r="B5114">
        <v>1</v>
      </c>
      <c r="C5114" t="s">
        <v>80</v>
      </c>
      <c r="D5114" t="s">
        <v>102</v>
      </c>
      <c r="E5114" t="s">
        <v>178</v>
      </c>
      <c r="F5114" t="s">
        <v>14717</v>
      </c>
      <c r="G5114" t="s">
        <v>227</v>
      </c>
      <c r="H5114" t="s">
        <v>149</v>
      </c>
      <c r="I5114" t="s">
        <v>135</v>
      </c>
      <c r="J5114" t="s">
        <v>136</v>
      </c>
      <c r="K5114" t="s">
        <v>137</v>
      </c>
      <c r="L5114" t="s">
        <v>14718</v>
      </c>
      <c r="M5114" t="s">
        <v>14719</v>
      </c>
      <c r="N5114">
        <v>2.9516666659999999</v>
      </c>
      <c r="O5114">
        <v>0</v>
      </c>
      <c r="P5114">
        <v>84</v>
      </c>
      <c r="Q5114">
        <v>0</v>
      </c>
      <c r="R5114">
        <v>0</v>
      </c>
      <c r="S5114">
        <v>0</v>
      </c>
      <c r="T5114">
        <v>7</v>
      </c>
      <c r="U5114">
        <v>0</v>
      </c>
      <c r="V5114">
        <v>0</v>
      </c>
      <c r="W5114">
        <v>0</v>
      </c>
      <c r="X5114">
        <v>75.480400720279576</v>
      </c>
      <c r="Y5114">
        <v>0</v>
      </c>
      <c r="Z5114">
        <v>0</v>
      </c>
      <c r="AA5114">
        <v>0</v>
      </c>
      <c r="AB5114">
        <v>4.2547825877363019</v>
      </c>
      <c r="AC5114">
        <v>0</v>
      </c>
      <c r="AD5114">
        <v>0</v>
      </c>
      <c r="AE5114">
        <v>79.735183308015877</v>
      </c>
    </row>
    <row r="5115" spans="1:31" x14ac:dyDescent="0.25">
      <c r="A5115">
        <v>1637200</v>
      </c>
      <c r="B5115">
        <v>1</v>
      </c>
      <c r="C5115" t="s">
        <v>80</v>
      </c>
      <c r="D5115" t="s">
        <v>82</v>
      </c>
      <c r="E5115" t="s">
        <v>178</v>
      </c>
      <c r="F5115" t="s">
        <v>14720</v>
      </c>
      <c r="G5115" t="s">
        <v>227</v>
      </c>
      <c r="H5115" t="s">
        <v>149</v>
      </c>
      <c r="I5115" t="s">
        <v>135</v>
      </c>
      <c r="J5115" t="s">
        <v>136</v>
      </c>
      <c r="K5115" t="s">
        <v>137</v>
      </c>
      <c r="L5115" t="s">
        <v>14721</v>
      </c>
      <c r="M5115" t="s">
        <v>14722</v>
      </c>
      <c r="N5115">
        <v>0.462777777</v>
      </c>
      <c r="O5115">
        <v>0</v>
      </c>
      <c r="P5115">
        <v>143</v>
      </c>
      <c r="Q5115">
        <v>0</v>
      </c>
      <c r="R5115">
        <v>0</v>
      </c>
      <c r="S5115">
        <v>0</v>
      </c>
      <c r="T5115">
        <v>11</v>
      </c>
      <c r="U5115">
        <v>0</v>
      </c>
      <c r="V5115">
        <v>0</v>
      </c>
      <c r="W5115">
        <v>0</v>
      </c>
      <c r="X5115">
        <v>25.655208583100055</v>
      </c>
      <c r="Y5115">
        <v>0</v>
      </c>
      <c r="Z5115">
        <v>0</v>
      </c>
      <c r="AA5115">
        <v>0</v>
      </c>
      <c r="AB5115">
        <v>1.2033247011716468</v>
      </c>
      <c r="AC5115">
        <v>0</v>
      </c>
      <c r="AD5115">
        <v>0</v>
      </c>
      <c r="AE5115">
        <v>26.858533284271701</v>
      </c>
    </row>
    <row r="5116" spans="1:31" x14ac:dyDescent="0.25">
      <c r="A5116">
        <v>1637269</v>
      </c>
      <c r="B5116">
        <v>1</v>
      </c>
      <c r="C5116" t="s">
        <v>80</v>
      </c>
      <c r="D5116" t="s">
        <v>97</v>
      </c>
      <c r="E5116" t="s">
        <v>146</v>
      </c>
      <c r="F5116" t="s">
        <v>14676</v>
      </c>
      <c r="G5116" t="s">
        <v>260</v>
      </c>
      <c r="H5116" t="s">
        <v>149</v>
      </c>
      <c r="I5116" t="s">
        <v>135</v>
      </c>
      <c r="J5116" t="s">
        <v>136</v>
      </c>
      <c r="K5116" t="s">
        <v>137</v>
      </c>
      <c r="L5116" t="s">
        <v>14723</v>
      </c>
      <c r="M5116" t="s">
        <v>14724</v>
      </c>
      <c r="N5116">
        <v>0.77138888800000005</v>
      </c>
      <c r="O5116">
        <v>0</v>
      </c>
      <c r="P5116">
        <v>236</v>
      </c>
      <c r="Q5116">
        <v>0</v>
      </c>
      <c r="R5116">
        <v>4</v>
      </c>
      <c r="S5116">
        <v>0</v>
      </c>
      <c r="T5116">
        <v>11</v>
      </c>
      <c r="U5116">
        <v>0</v>
      </c>
      <c r="V5116">
        <v>0</v>
      </c>
      <c r="W5116">
        <v>0</v>
      </c>
      <c r="X5116">
        <v>128.22747500568266</v>
      </c>
      <c r="Y5116">
        <v>0</v>
      </c>
      <c r="Z5116">
        <v>2.1814967624959198</v>
      </c>
      <c r="AA5116">
        <v>0</v>
      </c>
      <c r="AB5116">
        <v>7.3205772168354404</v>
      </c>
      <c r="AC5116">
        <v>0</v>
      </c>
      <c r="AD5116">
        <v>0</v>
      </c>
      <c r="AE5116">
        <v>137.72954898501402</v>
      </c>
    </row>
    <row r="5117" spans="1:31" x14ac:dyDescent="0.25">
      <c r="A5117">
        <v>1637123</v>
      </c>
      <c r="B5117">
        <v>1</v>
      </c>
      <c r="C5117" t="s">
        <v>80</v>
      </c>
      <c r="D5117" t="s">
        <v>83</v>
      </c>
      <c r="E5117" t="s">
        <v>152</v>
      </c>
      <c r="F5117" t="s">
        <v>14725</v>
      </c>
      <c r="G5117" t="s">
        <v>154</v>
      </c>
      <c r="H5117" t="s">
        <v>149</v>
      </c>
      <c r="I5117" t="s">
        <v>135</v>
      </c>
      <c r="J5117" t="s">
        <v>136</v>
      </c>
      <c r="K5117" t="s">
        <v>137</v>
      </c>
      <c r="L5117" t="s">
        <v>14726</v>
      </c>
      <c r="M5117" t="s">
        <v>14727</v>
      </c>
      <c r="N5117">
        <v>4.4550000000000001</v>
      </c>
      <c r="O5117">
        <v>0</v>
      </c>
      <c r="P5117">
        <v>3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2.2325844918399569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2.2325844918399569</v>
      </c>
    </row>
    <row r="5118" spans="1:31" x14ac:dyDescent="0.25">
      <c r="A5118">
        <v>1636977</v>
      </c>
      <c r="B5118">
        <v>1</v>
      </c>
      <c r="C5118" t="s">
        <v>80</v>
      </c>
      <c r="D5118" t="s">
        <v>110</v>
      </c>
      <c r="E5118" t="s">
        <v>362</v>
      </c>
      <c r="F5118" t="s">
        <v>14728</v>
      </c>
      <c r="G5118" t="s">
        <v>3361</v>
      </c>
      <c r="H5118" t="s">
        <v>149</v>
      </c>
      <c r="I5118" t="s">
        <v>135</v>
      </c>
      <c r="J5118" t="s">
        <v>136</v>
      </c>
      <c r="K5118" t="s">
        <v>137</v>
      </c>
      <c r="L5118" t="s">
        <v>14729</v>
      </c>
      <c r="M5118" t="s">
        <v>14730</v>
      </c>
      <c r="N5118">
        <v>0.73611111100000004</v>
      </c>
      <c r="O5118">
        <v>0</v>
      </c>
      <c r="P5118">
        <v>21</v>
      </c>
      <c r="Q5118">
        <v>0</v>
      </c>
      <c r="R5118">
        <v>0</v>
      </c>
      <c r="S5118">
        <v>0</v>
      </c>
      <c r="T5118">
        <v>16</v>
      </c>
      <c r="U5118">
        <v>0</v>
      </c>
      <c r="V5118">
        <v>0</v>
      </c>
      <c r="W5118">
        <v>0</v>
      </c>
      <c r="X5118">
        <v>7.3650630281079899</v>
      </c>
      <c r="Y5118">
        <v>0</v>
      </c>
      <c r="Z5118">
        <v>0</v>
      </c>
      <c r="AA5118">
        <v>0</v>
      </c>
      <c r="AB5118">
        <v>14.622370987673273</v>
      </c>
      <c r="AC5118">
        <v>0</v>
      </c>
      <c r="AD5118">
        <v>0</v>
      </c>
      <c r="AE5118">
        <v>21.987434015781261</v>
      </c>
    </row>
    <row r="5119" spans="1:31" x14ac:dyDescent="0.25">
      <c r="A5119">
        <v>1636931</v>
      </c>
      <c r="B5119">
        <v>1</v>
      </c>
      <c r="C5119" t="s">
        <v>80</v>
      </c>
      <c r="D5119" t="s">
        <v>108</v>
      </c>
      <c r="E5119" t="s">
        <v>152</v>
      </c>
      <c r="F5119" t="s">
        <v>14731</v>
      </c>
      <c r="G5119" t="s">
        <v>154</v>
      </c>
      <c r="H5119" t="s">
        <v>149</v>
      </c>
      <c r="I5119" t="s">
        <v>135</v>
      </c>
      <c r="J5119" t="s">
        <v>136</v>
      </c>
      <c r="K5119" t="s">
        <v>137</v>
      </c>
      <c r="L5119" t="s">
        <v>14732</v>
      </c>
      <c r="M5119" t="s">
        <v>14733</v>
      </c>
      <c r="N5119">
        <v>3.0141666659999999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1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0.15191601230406251</v>
      </c>
      <c r="AC5119">
        <v>0</v>
      </c>
      <c r="AD5119">
        <v>0</v>
      </c>
      <c r="AE5119">
        <v>0.15191601230406251</v>
      </c>
    </row>
    <row r="5120" spans="1:31" x14ac:dyDescent="0.25">
      <c r="A5120">
        <v>1636891</v>
      </c>
      <c r="B5120">
        <v>1</v>
      </c>
      <c r="C5120" t="s">
        <v>80</v>
      </c>
      <c r="D5120" t="s">
        <v>84</v>
      </c>
      <c r="E5120" t="s">
        <v>152</v>
      </c>
      <c r="F5120" t="s">
        <v>14734</v>
      </c>
      <c r="G5120" t="s">
        <v>507</v>
      </c>
      <c r="H5120" t="s">
        <v>149</v>
      </c>
      <c r="I5120" t="s">
        <v>135</v>
      </c>
      <c r="J5120" t="s">
        <v>136</v>
      </c>
      <c r="K5120" t="s">
        <v>137</v>
      </c>
      <c r="L5120" t="s">
        <v>14735</v>
      </c>
      <c r="M5120" t="s">
        <v>14736</v>
      </c>
      <c r="N5120">
        <v>0.84777777700000001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0.3904826735684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0.3904826735684</v>
      </c>
    </row>
    <row r="5121" spans="1:31" x14ac:dyDescent="0.25">
      <c r="A5121">
        <v>1637186</v>
      </c>
      <c r="B5121">
        <v>1</v>
      </c>
      <c r="C5121" t="s">
        <v>80</v>
      </c>
      <c r="D5121" t="s">
        <v>96</v>
      </c>
      <c r="E5121" t="s">
        <v>146</v>
      </c>
      <c r="F5121" t="s">
        <v>14737</v>
      </c>
      <c r="G5121" t="s">
        <v>260</v>
      </c>
      <c r="H5121" t="s">
        <v>149</v>
      </c>
      <c r="I5121" t="s">
        <v>135</v>
      </c>
      <c r="J5121" t="s">
        <v>136</v>
      </c>
      <c r="K5121" t="s">
        <v>137</v>
      </c>
      <c r="L5121" t="s">
        <v>14738</v>
      </c>
      <c r="M5121" t="s">
        <v>14739</v>
      </c>
      <c r="N5121">
        <v>5.6305555549999999</v>
      </c>
      <c r="O5121">
        <v>0</v>
      </c>
      <c r="P5121">
        <v>963</v>
      </c>
      <c r="Q5121">
        <v>0</v>
      </c>
      <c r="R5121">
        <v>0</v>
      </c>
      <c r="S5121">
        <v>0</v>
      </c>
      <c r="T5121">
        <v>107</v>
      </c>
      <c r="U5121">
        <v>0</v>
      </c>
      <c r="V5121">
        <v>0</v>
      </c>
      <c r="W5121">
        <v>0</v>
      </c>
      <c r="X5121">
        <v>2512.6019830438922</v>
      </c>
      <c r="Y5121">
        <v>0</v>
      </c>
      <c r="Z5121">
        <v>0</v>
      </c>
      <c r="AA5121">
        <v>0</v>
      </c>
      <c r="AB5121">
        <v>351.71729522535401</v>
      </c>
      <c r="AC5121">
        <v>0</v>
      </c>
      <c r="AD5121">
        <v>0</v>
      </c>
      <c r="AE5121">
        <v>2864.3192782692463</v>
      </c>
    </row>
    <row r="5122" spans="1:31" x14ac:dyDescent="0.25">
      <c r="A5122">
        <v>1637332</v>
      </c>
      <c r="B5122">
        <v>1</v>
      </c>
      <c r="C5122" t="s">
        <v>80</v>
      </c>
      <c r="D5122" t="s">
        <v>90</v>
      </c>
      <c r="E5122" t="s">
        <v>131</v>
      </c>
      <c r="F5122" t="s">
        <v>14740</v>
      </c>
      <c r="G5122" t="s">
        <v>133</v>
      </c>
      <c r="H5122" t="s">
        <v>134</v>
      </c>
      <c r="I5122" t="s">
        <v>135</v>
      </c>
      <c r="J5122" t="s">
        <v>136</v>
      </c>
      <c r="K5122" t="s">
        <v>137</v>
      </c>
      <c r="L5122" t="s">
        <v>14741</v>
      </c>
      <c r="M5122" t="s">
        <v>14742</v>
      </c>
      <c r="N5122">
        <v>3.5461111110000001</v>
      </c>
      <c r="O5122">
        <v>0</v>
      </c>
      <c r="P5122">
        <v>535</v>
      </c>
      <c r="Q5122">
        <v>0</v>
      </c>
      <c r="R5122">
        <v>0</v>
      </c>
      <c r="S5122">
        <v>0</v>
      </c>
      <c r="T5122">
        <v>23</v>
      </c>
      <c r="U5122">
        <v>0</v>
      </c>
      <c r="V5122">
        <v>0</v>
      </c>
      <c r="W5122">
        <v>0</v>
      </c>
      <c r="X5122">
        <v>638.73408727692072</v>
      </c>
      <c r="Y5122">
        <v>0</v>
      </c>
      <c r="Z5122">
        <v>0</v>
      </c>
      <c r="AA5122">
        <v>0</v>
      </c>
      <c r="AB5122">
        <v>34.628804824480717</v>
      </c>
      <c r="AC5122">
        <v>0</v>
      </c>
      <c r="AD5122">
        <v>0</v>
      </c>
      <c r="AE5122">
        <v>673.36289210140148</v>
      </c>
    </row>
    <row r="5123" spans="1:31" x14ac:dyDescent="0.25">
      <c r="A5123">
        <v>1637349</v>
      </c>
      <c r="B5123">
        <v>1</v>
      </c>
      <c r="C5123" t="s">
        <v>80</v>
      </c>
      <c r="D5123" t="s">
        <v>83</v>
      </c>
      <c r="E5123" t="s">
        <v>152</v>
      </c>
      <c r="F5123" t="s">
        <v>3077</v>
      </c>
      <c r="G5123" t="s">
        <v>507</v>
      </c>
      <c r="H5123" t="s">
        <v>149</v>
      </c>
      <c r="I5123" t="s">
        <v>135</v>
      </c>
      <c r="J5123" t="s">
        <v>136</v>
      </c>
      <c r="K5123" t="s">
        <v>137</v>
      </c>
      <c r="L5123" t="s">
        <v>14743</v>
      </c>
      <c r="M5123" t="s">
        <v>14744</v>
      </c>
      <c r="N5123">
        <v>0.74027777699999997</v>
      </c>
      <c r="O5123">
        <v>0</v>
      </c>
      <c r="P5123">
        <v>8</v>
      </c>
      <c r="Q5123">
        <v>0</v>
      </c>
      <c r="R5123">
        <v>0</v>
      </c>
      <c r="S5123">
        <v>0</v>
      </c>
      <c r="T5123">
        <v>1</v>
      </c>
      <c r="U5123">
        <v>0</v>
      </c>
      <c r="V5123">
        <v>0</v>
      </c>
      <c r="W5123">
        <v>0</v>
      </c>
      <c r="X5123">
        <v>1.0210699685447626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1.0210699685447626</v>
      </c>
    </row>
    <row r="5124" spans="1:31" x14ac:dyDescent="0.25">
      <c r="A5124">
        <v>1637326</v>
      </c>
      <c r="B5124">
        <v>1</v>
      </c>
      <c r="C5124" t="s">
        <v>80</v>
      </c>
      <c r="D5124" t="s">
        <v>97</v>
      </c>
      <c r="E5124" t="s">
        <v>146</v>
      </c>
      <c r="F5124" t="s">
        <v>14745</v>
      </c>
      <c r="G5124" t="s">
        <v>260</v>
      </c>
      <c r="H5124" t="s">
        <v>149</v>
      </c>
      <c r="I5124" t="s">
        <v>135</v>
      </c>
      <c r="J5124" t="s">
        <v>136</v>
      </c>
      <c r="K5124" t="s">
        <v>137</v>
      </c>
      <c r="L5124" t="s">
        <v>14746</v>
      </c>
      <c r="M5124" t="s">
        <v>14747</v>
      </c>
      <c r="N5124">
        <v>1.5938888879999999</v>
      </c>
      <c r="O5124">
        <v>0</v>
      </c>
      <c r="P5124">
        <v>327</v>
      </c>
      <c r="Q5124">
        <v>0</v>
      </c>
      <c r="R5124">
        <v>4</v>
      </c>
      <c r="S5124">
        <v>0</v>
      </c>
      <c r="T5124">
        <v>13</v>
      </c>
      <c r="U5124">
        <v>0</v>
      </c>
      <c r="V5124">
        <v>0</v>
      </c>
      <c r="W5124">
        <v>0</v>
      </c>
      <c r="X5124">
        <v>223.15738123978309</v>
      </c>
      <c r="Y5124">
        <v>0</v>
      </c>
      <c r="Z5124">
        <v>2.1070755077789904</v>
      </c>
      <c r="AA5124">
        <v>0</v>
      </c>
      <c r="AB5124">
        <v>14.271219201906284</v>
      </c>
      <c r="AC5124">
        <v>0</v>
      </c>
      <c r="AD5124">
        <v>0</v>
      </c>
      <c r="AE5124">
        <v>239.53567594946838</v>
      </c>
    </row>
    <row r="5125" spans="1:31" x14ac:dyDescent="0.25">
      <c r="A5125">
        <v>1636951</v>
      </c>
      <c r="B5125">
        <v>1</v>
      </c>
      <c r="C5125" t="s">
        <v>80</v>
      </c>
      <c r="D5125" t="s">
        <v>90</v>
      </c>
      <c r="E5125" t="s">
        <v>178</v>
      </c>
      <c r="F5125" t="s">
        <v>14748</v>
      </c>
      <c r="G5125" t="s">
        <v>227</v>
      </c>
      <c r="H5125" t="s">
        <v>149</v>
      </c>
      <c r="I5125" t="s">
        <v>135</v>
      </c>
      <c r="J5125" t="s">
        <v>136</v>
      </c>
      <c r="K5125" t="s">
        <v>137</v>
      </c>
      <c r="L5125" t="s">
        <v>14749</v>
      </c>
      <c r="M5125" t="s">
        <v>14750</v>
      </c>
      <c r="N5125">
        <v>7.0766666660000004</v>
      </c>
      <c r="O5125">
        <v>0</v>
      </c>
      <c r="P5125">
        <v>146</v>
      </c>
      <c r="Q5125">
        <v>0</v>
      </c>
      <c r="R5125">
        <v>0</v>
      </c>
      <c r="S5125">
        <v>0</v>
      </c>
      <c r="T5125">
        <v>3</v>
      </c>
      <c r="U5125">
        <v>0</v>
      </c>
      <c r="V5125">
        <v>0</v>
      </c>
      <c r="W5125">
        <v>0</v>
      </c>
      <c r="X5125">
        <v>390.85470761857533</v>
      </c>
      <c r="Y5125">
        <v>0</v>
      </c>
      <c r="Z5125">
        <v>0</v>
      </c>
      <c r="AA5125">
        <v>0</v>
      </c>
      <c r="AB5125">
        <v>7.6757644656286601</v>
      </c>
      <c r="AC5125">
        <v>0</v>
      </c>
      <c r="AD5125">
        <v>0</v>
      </c>
      <c r="AE5125">
        <v>398.53047208420401</v>
      </c>
    </row>
    <row r="5126" spans="1:31" x14ac:dyDescent="0.25">
      <c r="A5126">
        <v>1637057</v>
      </c>
      <c r="B5126">
        <v>1</v>
      </c>
      <c r="C5126" t="s">
        <v>80</v>
      </c>
      <c r="D5126" t="s">
        <v>82</v>
      </c>
      <c r="E5126" t="s">
        <v>178</v>
      </c>
      <c r="F5126" t="s">
        <v>14751</v>
      </c>
      <c r="G5126" t="s">
        <v>227</v>
      </c>
      <c r="H5126" t="s">
        <v>149</v>
      </c>
      <c r="I5126" t="s">
        <v>135</v>
      </c>
      <c r="J5126" t="s">
        <v>136</v>
      </c>
      <c r="K5126" t="s">
        <v>137</v>
      </c>
      <c r="L5126" t="s">
        <v>14752</v>
      </c>
      <c r="M5126" t="s">
        <v>14753</v>
      </c>
      <c r="N5126">
        <v>1.5</v>
      </c>
      <c r="O5126">
        <v>0</v>
      </c>
      <c r="P5126">
        <v>269</v>
      </c>
      <c r="Q5126">
        <v>0</v>
      </c>
      <c r="R5126">
        <v>0</v>
      </c>
      <c r="S5126">
        <v>0</v>
      </c>
      <c r="T5126">
        <v>6</v>
      </c>
      <c r="U5126">
        <v>0</v>
      </c>
      <c r="V5126">
        <v>0</v>
      </c>
      <c r="W5126">
        <v>0</v>
      </c>
      <c r="X5126">
        <v>151.00850518644464</v>
      </c>
      <c r="Y5126">
        <v>0</v>
      </c>
      <c r="Z5126">
        <v>0</v>
      </c>
      <c r="AA5126">
        <v>0</v>
      </c>
      <c r="AB5126">
        <v>1.6387443552121423</v>
      </c>
      <c r="AC5126">
        <v>0</v>
      </c>
      <c r="AD5126">
        <v>0</v>
      </c>
      <c r="AE5126">
        <v>152.64724954165678</v>
      </c>
    </row>
    <row r="5127" spans="1:31" x14ac:dyDescent="0.25">
      <c r="A5127">
        <v>1637163</v>
      </c>
      <c r="B5127">
        <v>1</v>
      </c>
      <c r="C5127" t="s">
        <v>80</v>
      </c>
      <c r="D5127" t="s">
        <v>88</v>
      </c>
      <c r="E5127" t="s">
        <v>152</v>
      </c>
      <c r="F5127" t="s">
        <v>14754</v>
      </c>
      <c r="G5127" t="s">
        <v>507</v>
      </c>
      <c r="H5127" t="s">
        <v>149</v>
      </c>
      <c r="I5127" t="s">
        <v>135</v>
      </c>
      <c r="J5127" t="s">
        <v>136</v>
      </c>
      <c r="K5127" t="s">
        <v>137</v>
      </c>
      <c r="L5127" t="s">
        <v>14755</v>
      </c>
      <c r="M5127" t="s">
        <v>14756</v>
      </c>
      <c r="N5127">
        <v>2.5499999999999998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1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0.77464958093055003</v>
      </c>
      <c r="AC5127">
        <v>0</v>
      </c>
      <c r="AD5127">
        <v>0</v>
      </c>
      <c r="AE5127">
        <v>0.77464958093055003</v>
      </c>
    </row>
    <row r="5128" spans="1:31" x14ac:dyDescent="0.25">
      <c r="A5128">
        <v>1636914</v>
      </c>
      <c r="B5128">
        <v>1</v>
      </c>
      <c r="C5128" t="s">
        <v>81</v>
      </c>
      <c r="D5128" t="s">
        <v>128</v>
      </c>
      <c r="E5128" t="s">
        <v>146</v>
      </c>
      <c r="F5128" t="s">
        <v>4926</v>
      </c>
      <c r="G5128" t="s">
        <v>260</v>
      </c>
      <c r="H5128" t="s">
        <v>149</v>
      </c>
      <c r="I5128" t="s">
        <v>135</v>
      </c>
      <c r="J5128" t="s">
        <v>136</v>
      </c>
      <c r="K5128" t="s">
        <v>137</v>
      </c>
      <c r="L5128" t="s">
        <v>14757</v>
      </c>
      <c r="M5128" t="s">
        <v>14758</v>
      </c>
      <c r="N5128">
        <v>5.9002777770000003</v>
      </c>
      <c r="O5128">
        <v>0</v>
      </c>
      <c r="P5128">
        <v>198</v>
      </c>
      <c r="Q5128">
        <v>0</v>
      </c>
      <c r="R5128">
        <v>0</v>
      </c>
      <c r="S5128">
        <v>0</v>
      </c>
      <c r="T5128">
        <v>19</v>
      </c>
      <c r="U5128">
        <v>0</v>
      </c>
      <c r="V5128">
        <v>0</v>
      </c>
      <c r="W5128">
        <v>0</v>
      </c>
      <c r="X5128">
        <v>108.0447469018971</v>
      </c>
      <c r="Y5128">
        <v>0</v>
      </c>
      <c r="Z5128">
        <v>0</v>
      </c>
      <c r="AA5128">
        <v>0</v>
      </c>
      <c r="AB5128">
        <v>21.515901615336389</v>
      </c>
      <c r="AC5128">
        <v>0</v>
      </c>
      <c r="AD5128">
        <v>0</v>
      </c>
      <c r="AE5128">
        <v>129.56064851723349</v>
      </c>
    </row>
    <row r="5129" spans="1:31" x14ac:dyDescent="0.25">
      <c r="A5129">
        <v>1637266</v>
      </c>
      <c r="B5129">
        <v>1</v>
      </c>
      <c r="C5129" t="s">
        <v>80</v>
      </c>
      <c r="D5129" t="s">
        <v>110</v>
      </c>
      <c r="E5129" t="s">
        <v>146</v>
      </c>
      <c r="F5129" t="s">
        <v>14759</v>
      </c>
      <c r="G5129" t="s">
        <v>260</v>
      </c>
      <c r="H5129" t="s">
        <v>149</v>
      </c>
      <c r="I5129" t="s">
        <v>135</v>
      </c>
      <c r="J5129" t="s">
        <v>136</v>
      </c>
      <c r="K5129" t="s">
        <v>137</v>
      </c>
      <c r="L5129" t="s">
        <v>14760</v>
      </c>
      <c r="M5129" t="s">
        <v>14761</v>
      </c>
      <c r="N5129">
        <v>2.1236111110000002</v>
      </c>
      <c r="O5129">
        <v>0</v>
      </c>
      <c r="P5129">
        <v>662</v>
      </c>
      <c r="Q5129">
        <v>0</v>
      </c>
      <c r="R5129">
        <v>0</v>
      </c>
      <c r="S5129">
        <v>0</v>
      </c>
      <c r="T5129">
        <v>101</v>
      </c>
      <c r="U5129">
        <v>0</v>
      </c>
      <c r="V5129">
        <v>0</v>
      </c>
      <c r="W5129">
        <v>0</v>
      </c>
      <c r="X5129">
        <v>615.09091956206635</v>
      </c>
      <c r="Y5129">
        <v>0</v>
      </c>
      <c r="Z5129">
        <v>0</v>
      </c>
      <c r="AA5129">
        <v>0</v>
      </c>
      <c r="AB5129">
        <v>166.15597754999828</v>
      </c>
      <c r="AC5129">
        <v>0</v>
      </c>
      <c r="AD5129">
        <v>0</v>
      </c>
      <c r="AE5129">
        <v>781.24689711206463</v>
      </c>
    </row>
    <row r="5130" spans="1:31" x14ac:dyDescent="0.25">
      <c r="A5130">
        <v>1637103</v>
      </c>
      <c r="B5130">
        <v>1</v>
      </c>
      <c r="C5130" t="s">
        <v>80</v>
      </c>
      <c r="D5130" t="s">
        <v>101</v>
      </c>
      <c r="E5130" t="s">
        <v>152</v>
      </c>
      <c r="F5130" t="s">
        <v>14762</v>
      </c>
      <c r="G5130" t="s">
        <v>507</v>
      </c>
      <c r="H5130" t="s">
        <v>149</v>
      </c>
      <c r="I5130" t="s">
        <v>135</v>
      </c>
      <c r="J5130" t="s">
        <v>136</v>
      </c>
      <c r="K5130" t="s">
        <v>137</v>
      </c>
      <c r="L5130" t="s">
        <v>14763</v>
      </c>
      <c r="M5130" t="s">
        <v>14764</v>
      </c>
      <c r="N5130">
        <v>1.5608333329999999</v>
      </c>
      <c r="O5130">
        <v>0</v>
      </c>
      <c r="P5130">
        <v>4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2.3452860986905932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2.3452860986905932</v>
      </c>
    </row>
    <row r="5131" spans="1:31" x14ac:dyDescent="0.25">
      <c r="A5131">
        <v>1637289</v>
      </c>
      <c r="B5131">
        <v>1</v>
      </c>
      <c r="C5131" t="s">
        <v>80</v>
      </c>
      <c r="D5131" t="s">
        <v>82</v>
      </c>
      <c r="E5131" t="s">
        <v>178</v>
      </c>
      <c r="F5131" t="s">
        <v>14765</v>
      </c>
      <c r="G5131" t="s">
        <v>288</v>
      </c>
      <c r="H5131" t="s">
        <v>149</v>
      </c>
      <c r="I5131" t="s">
        <v>135</v>
      </c>
      <c r="J5131" t="s">
        <v>136</v>
      </c>
      <c r="K5131" t="s">
        <v>137</v>
      </c>
      <c r="L5131" t="s">
        <v>14766</v>
      </c>
      <c r="M5131" t="s">
        <v>14767</v>
      </c>
      <c r="N5131">
        <v>3.3277777770000001</v>
      </c>
      <c r="O5131">
        <v>0</v>
      </c>
      <c r="P5131">
        <v>179</v>
      </c>
      <c r="Q5131">
        <v>0</v>
      </c>
      <c r="R5131">
        <v>0</v>
      </c>
      <c r="S5131">
        <v>0</v>
      </c>
      <c r="T5131">
        <v>10</v>
      </c>
      <c r="U5131">
        <v>0</v>
      </c>
      <c r="V5131">
        <v>0</v>
      </c>
      <c r="W5131">
        <v>0</v>
      </c>
      <c r="X5131">
        <v>257.31307521611802</v>
      </c>
      <c r="Y5131">
        <v>0</v>
      </c>
      <c r="Z5131">
        <v>0</v>
      </c>
      <c r="AA5131">
        <v>0</v>
      </c>
      <c r="AB5131">
        <v>12.387483763036665</v>
      </c>
      <c r="AC5131">
        <v>0</v>
      </c>
      <c r="AD5131">
        <v>0</v>
      </c>
      <c r="AE5131">
        <v>269.70055897915466</v>
      </c>
    </row>
    <row r="5132" spans="1:31" x14ac:dyDescent="0.25">
      <c r="A5132">
        <v>1637366</v>
      </c>
      <c r="B5132">
        <v>1</v>
      </c>
      <c r="C5132" t="s">
        <v>80</v>
      </c>
      <c r="D5132" t="s">
        <v>97</v>
      </c>
      <c r="E5132" t="s">
        <v>178</v>
      </c>
      <c r="F5132" t="s">
        <v>14768</v>
      </c>
      <c r="G5132" t="s">
        <v>227</v>
      </c>
      <c r="H5132" t="s">
        <v>149</v>
      </c>
      <c r="I5132" t="s">
        <v>135</v>
      </c>
      <c r="J5132" t="s">
        <v>136</v>
      </c>
      <c r="K5132" t="s">
        <v>137</v>
      </c>
      <c r="L5132" t="s">
        <v>14769</v>
      </c>
      <c r="M5132" t="s">
        <v>14770</v>
      </c>
      <c r="N5132">
        <v>0.92583333300000004</v>
      </c>
      <c r="O5132">
        <v>0</v>
      </c>
      <c r="P5132">
        <v>44</v>
      </c>
      <c r="Q5132">
        <v>0</v>
      </c>
      <c r="R5132">
        <v>0</v>
      </c>
      <c r="S5132">
        <v>0</v>
      </c>
      <c r="T5132">
        <v>16</v>
      </c>
      <c r="U5132">
        <v>0</v>
      </c>
      <c r="V5132">
        <v>0</v>
      </c>
      <c r="W5132">
        <v>0</v>
      </c>
      <c r="X5132">
        <v>22.247929110953013</v>
      </c>
      <c r="Y5132">
        <v>0</v>
      </c>
      <c r="Z5132">
        <v>0</v>
      </c>
      <c r="AA5132">
        <v>0</v>
      </c>
      <c r="AB5132">
        <v>13.447830613329042</v>
      </c>
      <c r="AC5132">
        <v>0</v>
      </c>
      <c r="AD5132">
        <v>0</v>
      </c>
      <c r="AE5132">
        <v>35.695759724282055</v>
      </c>
    </row>
    <row r="5133" spans="1:31" x14ac:dyDescent="0.25">
      <c r="A5133">
        <v>1637097</v>
      </c>
      <c r="B5133">
        <v>1</v>
      </c>
      <c r="C5133" t="s">
        <v>80</v>
      </c>
      <c r="D5133" t="s">
        <v>82</v>
      </c>
      <c r="E5133" t="s">
        <v>178</v>
      </c>
      <c r="F5133" t="s">
        <v>10326</v>
      </c>
      <c r="G5133" t="s">
        <v>227</v>
      </c>
      <c r="H5133" t="s">
        <v>149</v>
      </c>
      <c r="I5133" t="s">
        <v>135</v>
      </c>
      <c r="J5133" t="s">
        <v>136</v>
      </c>
      <c r="K5133" t="s">
        <v>137</v>
      </c>
      <c r="L5133" t="s">
        <v>14771</v>
      </c>
      <c r="M5133" t="s">
        <v>14772</v>
      </c>
      <c r="N5133">
        <v>0.86</v>
      </c>
      <c r="O5133">
        <v>0</v>
      </c>
      <c r="P5133">
        <v>17</v>
      </c>
      <c r="Q5133">
        <v>0</v>
      </c>
      <c r="R5133">
        <v>0</v>
      </c>
      <c r="S5133">
        <v>0</v>
      </c>
      <c r="T5133">
        <v>2</v>
      </c>
      <c r="U5133">
        <v>0</v>
      </c>
      <c r="V5133">
        <v>0</v>
      </c>
      <c r="W5133">
        <v>0</v>
      </c>
      <c r="X5133">
        <v>1.0901546494611769</v>
      </c>
      <c r="Y5133">
        <v>0</v>
      </c>
      <c r="Z5133">
        <v>0</v>
      </c>
      <c r="AA5133">
        <v>0</v>
      </c>
      <c r="AB5133">
        <v>1.585588971047875</v>
      </c>
      <c r="AC5133">
        <v>0</v>
      </c>
      <c r="AD5133">
        <v>0</v>
      </c>
      <c r="AE5133">
        <v>2.6757436205090519</v>
      </c>
    </row>
    <row r="5134" spans="1:31" x14ac:dyDescent="0.25">
      <c r="A5134">
        <v>1637226</v>
      </c>
      <c r="B5134">
        <v>1</v>
      </c>
      <c r="C5134" t="s">
        <v>80</v>
      </c>
      <c r="D5134" t="s">
        <v>106</v>
      </c>
      <c r="E5134" t="s">
        <v>146</v>
      </c>
      <c r="F5134" t="s">
        <v>14773</v>
      </c>
      <c r="G5134" t="s">
        <v>231</v>
      </c>
      <c r="H5134" t="s">
        <v>149</v>
      </c>
      <c r="I5134" t="s">
        <v>135</v>
      </c>
      <c r="J5134" t="s">
        <v>136</v>
      </c>
      <c r="K5134" t="s">
        <v>137</v>
      </c>
      <c r="L5134" t="s">
        <v>14774</v>
      </c>
      <c r="M5134" t="s">
        <v>14775</v>
      </c>
      <c r="N5134">
        <v>0.28805555500000002</v>
      </c>
      <c r="O5134">
        <v>0</v>
      </c>
      <c r="P5134">
        <v>229</v>
      </c>
      <c r="Q5134">
        <v>0</v>
      </c>
      <c r="R5134">
        <v>2</v>
      </c>
      <c r="S5134">
        <v>0</v>
      </c>
      <c r="T5134">
        <v>24</v>
      </c>
      <c r="U5134">
        <v>0</v>
      </c>
      <c r="V5134">
        <v>0</v>
      </c>
      <c r="W5134">
        <v>0</v>
      </c>
      <c r="X5134">
        <v>7.369359600807055</v>
      </c>
      <c r="Y5134">
        <v>0</v>
      </c>
      <c r="Z5134">
        <v>0.10173458610721833</v>
      </c>
      <c r="AA5134">
        <v>0</v>
      </c>
      <c r="AB5134">
        <v>2.5123338720480493</v>
      </c>
      <c r="AC5134">
        <v>0</v>
      </c>
      <c r="AD5134">
        <v>0</v>
      </c>
      <c r="AE5134">
        <v>9.983428058962323</v>
      </c>
    </row>
    <row r="5135" spans="1:31" x14ac:dyDescent="0.25">
      <c r="A5135">
        <v>1636894</v>
      </c>
      <c r="B5135">
        <v>1</v>
      </c>
      <c r="C5135" t="s">
        <v>81</v>
      </c>
      <c r="D5135" t="s">
        <v>112</v>
      </c>
      <c r="E5135" t="s">
        <v>146</v>
      </c>
      <c r="F5135" t="s">
        <v>13105</v>
      </c>
      <c r="G5135" t="s">
        <v>227</v>
      </c>
      <c r="H5135" t="s">
        <v>149</v>
      </c>
      <c r="I5135" t="s">
        <v>135</v>
      </c>
      <c r="J5135" t="s">
        <v>136</v>
      </c>
      <c r="K5135" t="s">
        <v>137</v>
      </c>
      <c r="L5135" t="s">
        <v>14776</v>
      </c>
      <c r="M5135" t="s">
        <v>14777</v>
      </c>
      <c r="N5135">
        <v>0.83583333299999996</v>
      </c>
      <c r="O5135">
        <v>0</v>
      </c>
      <c r="P5135">
        <v>265</v>
      </c>
      <c r="Q5135">
        <v>0</v>
      </c>
      <c r="R5135">
        <v>0</v>
      </c>
      <c r="S5135">
        <v>0</v>
      </c>
      <c r="T5135">
        <v>4</v>
      </c>
      <c r="U5135">
        <v>0</v>
      </c>
      <c r="V5135">
        <v>0</v>
      </c>
      <c r="W5135">
        <v>0</v>
      </c>
      <c r="X5135">
        <v>37.373840430163462</v>
      </c>
      <c r="Y5135">
        <v>0</v>
      </c>
      <c r="Z5135">
        <v>0</v>
      </c>
      <c r="AA5135">
        <v>0</v>
      </c>
      <c r="AB5135">
        <v>1.2950712305942675</v>
      </c>
      <c r="AC5135">
        <v>0</v>
      </c>
      <c r="AD5135">
        <v>0</v>
      </c>
      <c r="AE5135">
        <v>38.668911660757729</v>
      </c>
    </row>
    <row r="5136" spans="1:31" x14ac:dyDescent="0.25">
      <c r="A5136">
        <v>1637034</v>
      </c>
      <c r="B5136">
        <v>1</v>
      </c>
      <c r="C5136" t="s">
        <v>80</v>
      </c>
      <c r="D5136" t="s">
        <v>105</v>
      </c>
      <c r="E5136" t="s">
        <v>178</v>
      </c>
      <c r="F5136" t="s">
        <v>14778</v>
      </c>
      <c r="G5136" t="s">
        <v>231</v>
      </c>
      <c r="H5136" t="s">
        <v>149</v>
      </c>
      <c r="I5136" t="s">
        <v>135</v>
      </c>
      <c r="J5136" t="s">
        <v>136</v>
      </c>
      <c r="K5136" t="s">
        <v>137</v>
      </c>
      <c r="L5136" t="s">
        <v>14779</v>
      </c>
      <c r="M5136" t="s">
        <v>14780</v>
      </c>
      <c r="N5136">
        <v>0.99083333299999998</v>
      </c>
      <c r="O5136">
        <v>0</v>
      </c>
      <c r="P5136">
        <v>165</v>
      </c>
      <c r="Q5136">
        <v>0</v>
      </c>
      <c r="R5136">
        <v>0</v>
      </c>
      <c r="S5136">
        <v>0</v>
      </c>
      <c r="T5136">
        <v>5</v>
      </c>
      <c r="U5136">
        <v>0</v>
      </c>
      <c r="V5136">
        <v>0</v>
      </c>
      <c r="W5136">
        <v>0</v>
      </c>
      <c r="X5136">
        <v>50.591327771114393</v>
      </c>
      <c r="Y5136">
        <v>0</v>
      </c>
      <c r="Z5136">
        <v>0</v>
      </c>
      <c r="AA5136">
        <v>0</v>
      </c>
      <c r="AB5136">
        <v>2.2463006700696297</v>
      </c>
      <c r="AC5136">
        <v>0</v>
      </c>
      <c r="AD5136">
        <v>0</v>
      </c>
      <c r="AE5136">
        <v>52.837628441184023</v>
      </c>
    </row>
    <row r="5137" spans="1:31" x14ac:dyDescent="0.25">
      <c r="A5137">
        <v>1637040</v>
      </c>
      <c r="B5137">
        <v>1</v>
      </c>
      <c r="C5137" t="s">
        <v>80</v>
      </c>
      <c r="D5137" t="s">
        <v>110</v>
      </c>
      <c r="E5137" t="s">
        <v>178</v>
      </c>
      <c r="F5137" t="s">
        <v>14781</v>
      </c>
      <c r="G5137" t="s">
        <v>187</v>
      </c>
      <c r="H5137" t="s">
        <v>149</v>
      </c>
      <c r="I5137" t="s">
        <v>135</v>
      </c>
      <c r="J5137" t="s">
        <v>136</v>
      </c>
      <c r="K5137" t="s">
        <v>137</v>
      </c>
      <c r="L5137" t="s">
        <v>14782</v>
      </c>
      <c r="M5137" t="s">
        <v>14783</v>
      </c>
      <c r="N5137">
        <v>3.0122222220000001</v>
      </c>
      <c r="O5137">
        <v>0</v>
      </c>
      <c r="P5137">
        <v>101</v>
      </c>
      <c r="Q5137">
        <v>0</v>
      </c>
      <c r="R5137">
        <v>0</v>
      </c>
      <c r="S5137">
        <v>0</v>
      </c>
      <c r="T5137">
        <v>3</v>
      </c>
      <c r="U5137">
        <v>0</v>
      </c>
      <c r="V5137">
        <v>0</v>
      </c>
      <c r="W5137">
        <v>0</v>
      </c>
      <c r="X5137">
        <v>135.33710269714049</v>
      </c>
      <c r="Y5137">
        <v>0</v>
      </c>
      <c r="Z5137">
        <v>0</v>
      </c>
      <c r="AA5137">
        <v>0</v>
      </c>
      <c r="AB5137">
        <v>1.9165272780936669</v>
      </c>
      <c r="AC5137">
        <v>0</v>
      </c>
      <c r="AD5137">
        <v>0</v>
      </c>
      <c r="AE5137">
        <v>137.25362997523416</v>
      </c>
    </row>
    <row r="5138" spans="1:31" x14ac:dyDescent="0.25">
      <c r="A5138">
        <v>1637352</v>
      </c>
      <c r="B5138">
        <v>1</v>
      </c>
      <c r="C5138" t="s">
        <v>80</v>
      </c>
      <c r="D5138" t="s">
        <v>100</v>
      </c>
      <c r="E5138" t="s">
        <v>178</v>
      </c>
      <c r="F5138" t="s">
        <v>14784</v>
      </c>
      <c r="G5138" t="s">
        <v>187</v>
      </c>
      <c r="H5138" t="s">
        <v>149</v>
      </c>
      <c r="I5138" t="s">
        <v>135</v>
      </c>
      <c r="J5138" t="s">
        <v>136</v>
      </c>
      <c r="K5138" t="s">
        <v>137</v>
      </c>
      <c r="L5138" t="s">
        <v>14785</v>
      </c>
      <c r="M5138" t="s">
        <v>14786</v>
      </c>
      <c r="N5138">
        <v>0.76861111100000001</v>
      </c>
      <c r="O5138">
        <v>0</v>
      </c>
      <c r="P5138">
        <v>29</v>
      </c>
      <c r="Q5138">
        <v>0</v>
      </c>
      <c r="R5138">
        <v>10</v>
      </c>
      <c r="S5138">
        <v>0</v>
      </c>
      <c r="T5138">
        <v>3</v>
      </c>
      <c r="U5138">
        <v>0</v>
      </c>
      <c r="V5138">
        <v>0</v>
      </c>
      <c r="W5138">
        <v>0</v>
      </c>
      <c r="X5138">
        <v>3.0727159573703022</v>
      </c>
      <c r="Y5138">
        <v>0</v>
      </c>
      <c r="Z5138">
        <v>2.1962639224972635</v>
      </c>
      <c r="AA5138">
        <v>0</v>
      </c>
      <c r="AB5138">
        <v>0.95274556774735009</v>
      </c>
      <c r="AC5138">
        <v>0</v>
      </c>
      <c r="AD5138">
        <v>0</v>
      </c>
      <c r="AE5138">
        <v>6.2217254476149151</v>
      </c>
    </row>
    <row r="5139" spans="1:31" x14ac:dyDescent="0.25">
      <c r="A5139">
        <v>1637017</v>
      </c>
      <c r="B5139">
        <v>1</v>
      </c>
      <c r="C5139" t="s">
        <v>80</v>
      </c>
      <c r="D5139" t="s">
        <v>104</v>
      </c>
      <c r="E5139" t="s">
        <v>152</v>
      </c>
      <c r="F5139" t="s">
        <v>14787</v>
      </c>
      <c r="G5139" t="s">
        <v>231</v>
      </c>
      <c r="H5139" t="s">
        <v>149</v>
      </c>
      <c r="I5139" t="s">
        <v>135</v>
      </c>
      <c r="J5139" t="s">
        <v>136</v>
      </c>
      <c r="K5139" t="s">
        <v>137</v>
      </c>
      <c r="L5139" t="s">
        <v>14788</v>
      </c>
      <c r="M5139" t="s">
        <v>14789</v>
      </c>
      <c r="N5139">
        <v>6.716388888</v>
      </c>
      <c r="O5139">
        <v>0</v>
      </c>
      <c r="P5139">
        <v>1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2.3656470393024587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2.3656470393024587</v>
      </c>
    </row>
    <row r="5140" spans="1:31" x14ac:dyDescent="0.25">
      <c r="A5140">
        <v>1636974</v>
      </c>
      <c r="B5140">
        <v>1</v>
      </c>
      <c r="C5140" t="s">
        <v>80</v>
      </c>
      <c r="D5140" t="s">
        <v>103</v>
      </c>
      <c r="E5140" t="s">
        <v>178</v>
      </c>
      <c r="F5140" t="s">
        <v>14790</v>
      </c>
      <c r="G5140" t="s">
        <v>148</v>
      </c>
      <c r="H5140" t="s">
        <v>149</v>
      </c>
      <c r="I5140" t="s">
        <v>135</v>
      </c>
      <c r="J5140" t="s">
        <v>136</v>
      </c>
      <c r="K5140" t="s">
        <v>143</v>
      </c>
      <c r="L5140" t="s">
        <v>14791</v>
      </c>
      <c r="M5140" t="s">
        <v>14792</v>
      </c>
      <c r="N5140">
        <v>3.7044444439999999</v>
      </c>
      <c r="O5140">
        <v>0</v>
      </c>
      <c r="P5140">
        <v>71</v>
      </c>
      <c r="Q5140">
        <v>0</v>
      </c>
      <c r="R5140">
        <v>0</v>
      </c>
      <c r="S5140">
        <v>0</v>
      </c>
      <c r="T5140">
        <v>11</v>
      </c>
      <c r="U5140">
        <v>0</v>
      </c>
      <c r="V5140">
        <v>0</v>
      </c>
      <c r="W5140">
        <v>0</v>
      </c>
      <c r="X5140">
        <v>32.449920592592001</v>
      </c>
      <c r="Y5140">
        <v>0</v>
      </c>
      <c r="Z5140">
        <v>0</v>
      </c>
      <c r="AA5140">
        <v>0</v>
      </c>
      <c r="AB5140">
        <v>10.392166370729264</v>
      </c>
      <c r="AC5140">
        <v>0</v>
      </c>
      <c r="AD5140">
        <v>0</v>
      </c>
      <c r="AE5140">
        <v>42.842086963321265</v>
      </c>
    </row>
    <row r="5141" spans="1:31" x14ac:dyDescent="0.25">
      <c r="A5141">
        <v>1637372</v>
      </c>
      <c r="B5141">
        <v>1</v>
      </c>
      <c r="C5141" t="s">
        <v>80</v>
      </c>
      <c r="D5141" t="s">
        <v>101</v>
      </c>
      <c r="E5141" t="s">
        <v>178</v>
      </c>
      <c r="F5141" t="s">
        <v>14793</v>
      </c>
      <c r="G5141" t="s">
        <v>227</v>
      </c>
      <c r="H5141" t="s">
        <v>149</v>
      </c>
      <c r="I5141" t="s">
        <v>135</v>
      </c>
      <c r="J5141" t="s">
        <v>136</v>
      </c>
      <c r="K5141" t="s">
        <v>137</v>
      </c>
      <c r="L5141" t="s">
        <v>14794</v>
      </c>
      <c r="M5141" t="s">
        <v>14795</v>
      </c>
      <c r="N5141">
        <v>1.7266666660000001</v>
      </c>
      <c r="O5141">
        <v>0</v>
      </c>
      <c r="P5141">
        <v>246</v>
      </c>
      <c r="Q5141">
        <v>0</v>
      </c>
      <c r="R5141">
        <v>0</v>
      </c>
      <c r="S5141">
        <v>0</v>
      </c>
      <c r="T5141">
        <v>3</v>
      </c>
      <c r="U5141">
        <v>0</v>
      </c>
      <c r="V5141">
        <v>0</v>
      </c>
      <c r="W5141">
        <v>0</v>
      </c>
      <c r="X5141">
        <v>133.1308862154807</v>
      </c>
      <c r="Y5141">
        <v>0</v>
      </c>
      <c r="Z5141">
        <v>0</v>
      </c>
      <c r="AA5141">
        <v>0</v>
      </c>
      <c r="AB5141">
        <v>6.0279385510553469</v>
      </c>
      <c r="AC5141">
        <v>0</v>
      </c>
      <c r="AD5141">
        <v>0</v>
      </c>
      <c r="AE5141">
        <v>139.15882476653604</v>
      </c>
    </row>
    <row r="5142" spans="1:31" x14ac:dyDescent="0.25">
      <c r="A5142">
        <v>1637060</v>
      </c>
      <c r="B5142">
        <v>1</v>
      </c>
      <c r="C5142" t="s">
        <v>80</v>
      </c>
      <c r="D5142" t="s">
        <v>104</v>
      </c>
      <c r="E5142" t="s">
        <v>152</v>
      </c>
      <c r="F5142" t="s">
        <v>14796</v>
      </c>
      <c r="G5142" t="s">
        <v>154</v>
      </c>
      <c r="H5142" t="s">
        <v>149</v>
      </c>
      <c r="I5142" t="s">
        <v>135</v>
      </c>
      <c r="J5142" t="s">
        <v>136</v>
      </c>
      <c r="K5142" t="s">
        <v>137</v>
      </c>
      <c r="L5142" t="s">
        <v>14797</v>
      </c>
      <c r="M5142" t="s">
        <v>14798</v>
      </c>
      <c r="N5142">
        <v>3.5205555550000001</v>
      </c>
      <c r="O5142">
        <v>0</v>
      </c>
      <c r="P5142">
        <v>2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0.58421048768497441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0.58421048768497441</v>
      </c>
    </row>
    <row r="5143" spans="1:31" x14ac:dyDescent="0.25">
      <c r="A5143">
        <v>1636954</v>
      </c>
      <c r="B5143">
        <v>1</v>
      </c>
      <c r="C5143" t="s">
        <v>80</v>
      </c>
      <c r="D5143" t="s">
        <v>83</v>
      </c>
      <c r="E5143" t="s">
        <v>178</v>
      </c>
      <c r="F5143" t="s">
        <v>14799</v>
      </c>
      <c r="G5143" t="s">
        <v>187</v>
      </c>
      <c r="H5143" t="s">
        <v>149</v>
      </c>
      <c r="I5143" t="s">
        <v>135</v>
      </c>
      <c r="J5143" t="s">
        <v>136</v>
      </c>
      <c r="K5143" t="s">
        <v>137</v>
      </c>
      <c r="L5143" t="s">
        <v>14800</v>
      </c>
      <c r="M5143" t="s">
        <v>14801</v>
      </c>
      <c r="N5143">
        <v>2.5405555550000001</v>
      </c>
      <c r="O5143">
        <v>0</v>
      </c>
      <c r="P5143">
        <v>231</v>
      </c>
      <c r="Q5143">
        <v>0</v>
      </c>
      <c r="R5143">
        <v>0</v>
      </c>
      <c r="S5143">
        <v>0</v>
      </c>
      <c r="T5143">
        <v>20</v>
      </c>
      <c r="U5143">
        <v>0</v>
      </c>
      <c r="V5143">
        <v>0</v>
      </c>
      <c r="W5143">
        <v>0</v>
      </c>
      <c r="X5143">
        <v>229.14190206518106</v>
      </c>
      <c r="Y5143">
        <v>0</v>
      </c>
      <c r="Z5143">
        <v>0</v>
      </c>
      <c r="AA5143">
        <v>0</v>
      </c>
      <c r="AB5143">
        <v>27.808755452066244</v>
      </c>
      <c r="AC5143">
        <v>0</v>
      </c>
      <c r="AD5143">
        <v>0</v>
      </c>
      <c r="AE5143">
        <v>256.95065751724729</v>
      </c>
    </row>
    <row r="5144" spans="1:31" x14ac:dyDescent="0.25">
      <c r="A5144">
        <v>1637415</v>
      </c>
      <c r="B5144">
        <v>1</v>
      </c>
      <c r="C5144" t="s">
        <v>80</v>
      </c>
      <c r="D5144" t="s">
        <v>83</v>
      </c>
      <c r="E5144" t="s">
        <v>146</v>
      </c>
      <c r="F5144" t="s">
        <v>14802</v>
      </c>
      <c r="G5144" t="s">
        <v>260</v>
      </c>
      <c r="H5144" t="s">
        <v>149</v>
      </c>
      <c r="I5144" t="s">
        <v>135</v>
      </c>
      <c r="J5144" t="s">
        <v>136</v>
      </c>
      <c r="K5144" t="s">
        <v>137</v>
      </c>
      <c r="L5144" t="s">
        <v>14803</v>
      </c>
      <c r="M5144" t="s">
        <v>14804</v>
      </c>
      <c r="N5144">
        <v>0.71972222200000002</v>
      </c>
      <c r="O5144">
        <v>0</v>
      </c>
      <c r="P5144">
        <v>329</v>
      </c>
      <c r="Q5144">
        <v>0</v>
      </c>
      <c r="R5144">
        <v>0</v>
      </c>
      <c r="S5144">
        <v>0</v>
      </c>
      <c r="T5144">
        <v>22</v>
      </c>
      <c r="U5144">
        <v>0</v>
      </c>
      <c r="V5144">
        <v>0</v>
      </c>
      <c r="W5144">
        <v>0</v>
      </c>
      <c r="X5144">
        <v>93.633411083790094</v>
      </c>
      <c r="Y5144">
        <v>0</v>
      </c>
      <c r="Z5144">
        <v>0</v>
      </c>
      <c r="AA5144">
        <v>0</v>
      </c>
      <c r="AB5144">
        <v>23.683131692656314</v>
      </c>
      <c r="AC5144">
        <v>0</v>
      </c>
      <c r="AD5144">
        <v>0</v>
      </c>
      <c r="AE5144">
        <v>117.31654277644641</v>
      </c>
    </row>
    <row r="5145" spans="1:31" x14ac:dyDescent="0.25">
      <c r="A5145">
        <v>1637203</v>
      </c>
      <c r="B5145">
        <v>1</v>
      </c>
      <c r="C5145" t="s">
        <v>80</v>
      </c>
      <c r="D5145" t="s">
        <v>82</v>
      </c>
      <c r="E5145" t="s">
        <v>178</v>
      </c>
      <c r="F5145" t="s">
        <v>878</v>
      </c>
      <c r="G5145" t="s">
        <v>3669</v>
      </c>
      <c r="H5145" t="s">
        <v>149</v>
      </c>
      <c r="I5145" t="s">
        <v>135</v>
      </c>
      <c r="J5145" t="s">
        <v>136</v>
      </c>
      <c r="K5145" t="s">
        <v>137</v>
      </c>
      <c r="L5145" t="s">
        <v>14805</v>
      </c>
      <c r="M5145" t="s">
        <v>14806</v>
      </c>
      <c r="N5145">
        <v>1.903888888</v>
      </c>
      <c r="O5145">
        <v>0</v>
      </c>
      <c r="P5145">
        <v>81</v>
      </c>
      <c r="Q5145">
        <v>0</v>
      </c>
      <c r="R5145">
        <v>0</v>
      </c>
      <c r="S5145">
        <v>0</v>
      </c>
      <c r="T5145">
        <v>9</v>
      </c>
      <c r="U5145">
        <v>0</v>
      </c>
      <c r="V5145">
        <v>0</v>
      </c>
      <c r="W5145">
        <v>0</v>
      </c>
      <c r="X5145">
        <v>42.179622357963709</v>
      </c>
      <c r="Y5145">
        <v>0</v>
      </c>
      <c r="Z5145">
        <v>0</v>
      </c>
      <c r="AA5145">
        <v>0</v>
      </c>
      <c r="AB5145">
        <v>4.6013187860092986</v>
      </c>
      <c r="AC5145">
        <v>0</v>
      </c>
      <c r="AD5145">
        <v>0</v>
      </c>
      <c r="AE5145">
        <v>46.78094114397301</v>
      </c>
    </row>
    <row r="5146" spans="1:31" x14ac:dyDescent="0.25">
      <c r="A5146">
        <v>1637160</v>
      </c>
      <c r="B5146">
        <v>1</v>
      </c>
      <c r="C5146" t="s">
        <v>80</v>
      </c>
      <c r="D5146" t="s">
        <v>97</v>
      </c>
      <c r="E5146" t="s">
        <v>152</v>
      </c>
      <c r="F5146" t="s">
        <v>14807</v>
      </c>
      <c r="G5146" t="s">
        <v>168</v>
      </c>
      <c r="H5146" t="s">
        <v>149</v>
      </c>
      <c r="I5146" t="s">
        <v>135</v>
      </c>
      <c r="J5146" t="s">
        <v>136</v>
      </c>
      <c r="K5146" t="s">
        <v>137</v>
      </c>
      <c r="L5146" t="s">
        <v>14808</v>
      </c>
      <c r="M5146" t="s">
        <v>14809</v>
      </c>
      <c r="N5146">
        <v>2.3855555549999998</v>
      </c>
      <c r="O5146">
        <v>0</v>
      </c>
      <c r="P5146">
        <v>1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3.1597189997937871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3.1597189997937871</v>
      </c>
    </row>
    <row r="5147" spans="1:31" x14ac:dyDescent="0.25">
      <c r="A5147">
        <v>1636983</v>
      </c>
      <c r="B5147">
        <v>1</v>
      </c>
      <c r="C5147" t="s">
        <v>80</v>
      </c>
      <c r="D5147" t="s">
        <v>110</v>
      </c>
      <c r="E5147" t="s">
        <v>152</v>
      </c>
      <c r="F5147" t="s">
        <v>14810</v>
      </c>
      <c r="G5147" t="s">
        <v>227</v>
      </c>
      <c r="H5147" t="s">
        <v>149</v>
      </c>
      <c r="I5147" t="s">
        <v>135</v>
      </c>
      <c r="J5147" t="s">
        <v>136</v>
      </c>
      <c r="K5147" t="s">
        <v>137</v>
      </c>
      <c r="L5147" t="s">
        <v>14811</v>
      </c>
      <c r="M5147" t="s">
        <v>14812</v>
      </c>
      <c r="N5147">
        <v>0.86805555499999998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2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13.326833872810695</v>
      </c>
      <c r="AC5147">
        <v>0</v>
      </c>
      <c r="AD5147">
        <v>0</v>
      </c>
      <c r="AE5147">
        <v>13.326833872810695</v>
      </c>
    </row>
    <row r="5148" spans="1:31" x14ac:dyDescent="0.25">
      <c r="A5148">
        <v>1637315</v>
      </c>
      <c r="B5148">
        <v>1</v>
      </c>
      <c r="C5148" t="s">
        <v>80</v>
      </c>
      <c r="D5148" t="s">
        <v>110</v>
      </c>
      <c r="E5148" t="s">
        <v>146</v>
      </c>
      <c r="F5148" t="s">
        <v>14813</v>
      </c>
      <c r="G5148" t="s">
        <v>260</v>
      </c>
      <c r="H5148" t="s">
        <v>149</v>
      </c>
      <c r="I5148" t="s">
        <v>135</v>
      </c>
      <c r="J5148" t="s">
        <v>136</v>
      </c>
      <c r="K5148" t="s">
        <v>137</v>
      </c>
      <c r="L5148" t="s">
        <v>14814</v>
      </c>
      <c r="M5148" t="s">
        <v>14815</v>
      </c>
      <c r="N5148">
        <v>0.54916666599999997</v>
      </c>
      <c r="O5148">
        <v>0</v>
      </c>
      <c r="P5148">
        <v>267</v>
      </c>
      <c r="Q5148">
        <v>0</v>
      </c>
      <c r="R5148">
        <v>0</v>
      </c>
      <c r="S5148">
        <v>0</v>
      </c>
      <c r="T5148">
        <v>21</v>
      </c>
      <c r="U5148">
        <v>0</v>
      </c>
      <c r="V5148">
        <v>0</v>
      </c>
      <c r="W5148">
        <v>0</v>
      </c>
      <c r="X5148">
        <v>70.487944046569609</v>
      </c>
      <c r="Y5148">
        <v>0</v>
      </c>
      <c r="Z5148">
        <v>0</v>
      </c>
      <c r="AA5148">
        <v>0</v>
      </c>
      <c r="AB5148">
        <v>4.5944998752729012</v>
      </c>
      <c r="AC5148">
        <v>0</v>
      </c>
      <c r="AD5148">
        <v>0</v>
      </c>
      <c r="AE5148">
        <v>75.082443921842511</v>
      </c>
    </row>
    <row r="5149" spans="1:31" x14ac:dyDescent="0.25">
      <c r="A5149">
        <v>1637292</v>
      </c>
      <c r="B5149">
        <v>1</v>
      </c>
      <c r="C5149" t="s">
        <v>80</v>
      </c>
      <c r="D5149" t="s">
        <v>82</v>
      </c>
      <c r="E5149" t="s">
        <v>131</v>
      </c>
      <c r="F5149" t="s">
        <v>14653</v>
      </c>
      <c r="G5149" t="s">
        <v>195</v>
      </c>
      <c r="H5149" t="s">
        <v>134</v>
      </c>
      <c r="I5149" t="s">
        <v>135</v>
      </c>
      <c r="J5149" t="s">
        <v>136</v>
      </c>
      <c r="K5149" t="s">
        <v>137</v>
      </c>
      <c r="L5149" t="s">
        <v>14816</v>
      </c>
      <c r="M5149" t="s">
        <v>14817</v>
      </c>
      <c r="N5149">
        <v>1.543055555</v>
      </c>
      <c r="O5149">
        <v>0</v>
      </c>
      <c r="P5149">
        <v>263</v>
      </c>
      <c r="Q5149">
        <v>0</v>
      </c>
      <c r="R5149">
        <v>0</v>
      </c>
      <c r="S5149">
        <v>0</v>
      </c>
      <c r="T5149">
        <v>18</v>
      </c>
      <c r="U5149">
        <v>0</v>
      </c>
      <c r="V5149">
        <v>0</v>
      </c>
      <c r="W5149">
        <v>0</v>
      </c>
      <c r="X5149">
        <v>207.38480978082774</v>
      </c>
      <c r="Y5149">
        <v>0</v>
      </c>
      <c r="Z5149">
        <v>0</v>
      </c>
      <c r="AA5149">
        <v>0</v>
      </c>
      <c r="AB5149">
        <v>26.301559371039847</v>
      </c>
      <c r="AC5149">
        <v>0</v>
      </c>
      <c r="AD5149">
        <v>0</v>
      </c>
      <c r="AE5149">
        <v>233.68636915186758</v>
      </c>
    </row>
    <row r="5150" spans="1:31" x14ac:dyDescent="0.25">
      <c r="A5150">
        <v>1637338</v>
      </c>
      <c r="B5150">
        <v>1</v>
      </c>
      <c r="C5150" t="s">
        <v>80</v>
      </c>
      <c r="D5150" t="s">
        <v>107</v>
      </c>
      <c r="E5150" t="s">
        <v>146</v>
      </c>
      <c r="F5150" t="s">
        <v>14137</v>
      </c>
      <c r="G5150" t="s">
        <v>260</v>
      </c>
      <c r="H5150" t="s">
        <v>149</v>
      </c>
      <c r="I5150" t="s">
        <v>135</v>
      </c>
      <c r="J5150" t="s">
        <v>136</v>
      </c>
      <c r="K5150" t="s">
        <v>137</v>
      </c>
      <c r="L5150" t="s">
        <v>14818</v>
      </c>
      <c r="M5150" t="s">
        <v>14819</v>
      </c>
      <c r="N5150">
        <v>1.0905555549999999</v>
      </c>
      <c r="O5150">
        <v>0</v>
      </c>
      <c r="P5150">
        <v>420</v>
      </c>
      <c r="Q5150">
        <v>0</v>
      </c>
      <c r="R5150">
        <v>0</v>
      </c>
      <c r="S5150">
        <v>0</v>
      </c>
      <c r="T5150">
        <v>24</v>
      </c>
      <c r="U5150">
        <v>0</v>
      </c>
      <c r="V5150">
        <v>0</v>
      </c>
      <c r="W5150">
        <v>0</v>
      </c>
      <c r="X5150">
        <v>117.48606684084432</v>
      </c>
      <c r="Y5150">
        <v>0</v>
      </c>
      <c r="Z5150">
        <v>0</v>
      </c>
      <c r="AA5150">
        <v>0</v>
      </c>
      <c r="AB5150">
        <v>6.6924975894030005</v>
      </c>
      <c r="AC5150">
        <v>0</v>
      </c>
      <c r="AD5150">
        <v>0</v>
      </c>
      <c r="AE5150">
        <v>124.17856443024732</v>
      </c>
    </row>
    <row r="5151" spans="1:31" x14ac:dyDescent="0.25">
      <c r="A5151">
        <v>1637169</v>
      </c>
      <c r="B5151">
        <v>1</v>
      </c>
      <c r="C5151" t="s">
        <v>80</v>
      </c>
      <c r="D5151" t="s">
        <v>93</v>
      </c>
      <c r="E5151" t="s">
        <v>362</v>
      </c>
      <c r="F5151" t="s">
        <v>14820</v>
      </c>
      <c r="G5151" t="s">
        <v>900</v>
      </c>
      <c r="H5151" t="s">
        <v>149</v>
      </c>
      <c r="I5151" t="s">
        <v>135</v>
      </c>
      <c r="J5151" t="s">
        <v>136</v>
      </c>
      <c r="K5151" t="s">
        <v>137</v>
      </c>
      <c r="L5151" t="s">
        <v>14821</v>
      </c>
      <c r="M5151" t="s">
        <v>14822</v>
      </c>
      <c r="N5151">
        <v>3.5416666659999998</v>
      </c>
      <c r="O5151">
        <v>0</v>
      </c>
      <c r="P5151">
        <v>24</v>
      </c>
      <c r="Q5151">
        <v>0</v>
      </c>
      <c r="R5151">
        <v>0</v>
      </c>
      <c r="S5151">
        <v>0</v>
      </c>
      <c r="T5151">
        <v>27</v>
      </c>
      <c r="U5151">
        <v>0</v>
      </c>
      <c r="V5151">
        <v>0</v>
      </c>
      <c r="W5151">
        <v>0</v>
      </c>
      <c r="X5151">
        <v>5.5271024360763725</v>
      </c>
      <c r="Y5151">
        <v>0</v>
      </c>
      <c r="Z5151">
        <v>0</v>
      </c>
      <c r="AA5151">
        <v>0</v>
      </c>
      <c r="AB5151">
        <v>81.200831754056551</v>
      </c>
      <c r="AC5151">
        <v>0</v>
      </c>
      <c r="AD5151">
        <v>0</v>
      </c>
      <c r="AE5151">
        <v>86.727934190132927</v>
      </c>
    </row>
    <row r="5152" spans="1:31" x14ac:dyDescent="0.25">
      <c r="A5152">
        <v>1636943</v>
      </c>
      <c r="B5152">
        <v>1</v>
      </c>
      <c r="C5152" t="s">
        <v>81</v>
      </c>
      <c r="D5152" t="s">
        <v>123</v>
      </c>
      <c r="E5152" t="s">
        <v>131</v>
      </c>
      <c r="F5152" t="s">
        <v>14823</v>
      </c>
      <c r="G5152" t="s">
        <v>148</v>
      </c>
      <c r="H5152" t="s">
        <v>134</v>
      </c>
      <c r="I5152" t="s">
        <v>135</v>
      </c>
      <c r="J5152" t="s">
        <v>136</v>
      </c>
      <c r="K5152" t="s">
        <v>143</v>
      </c>
      <c r="L5152" t="s">
        <v>14824</v>
      </c>
      <c r="M5152" t="s">
        <v>14825</v>
      </c>
      <c r="N5152">
        <v>6.5383333329999997</v>
      </c>
      <c r="O5152">
        <v>0</v>
      </c>
      <c r="P5152">
        <v>9</v>
      </c>
      <c r="Q5152">
        <v>0</v>
      </c>
      <c r="R5152">
        <v>33</v>
      </c>
      <c r="S5152">
        <v>12</v>
      </c>
      <c r="T5152">
        <v>198</v>
      </c>
      <c r="U5152">
        <v>13</v>
      </c>
      <c r="V5152">
        <v>8</v>
      </c>
      <c r="W5152">
        <v>0</v>
      </c>
      <c r="X5152">
        <v>15.019017457382384</v>
      </c>
      <c r="Y5152">
        <v>0</v>
      </c>
      <c r="Z5152">
        <v>60.5546052435947</v>
      </c>
      <c r="AA5152">
        <v>1085.8575149265416</v>
      </c>
      <c r="AB5152">
        <v>1601.0076003083188</v>
      </c>
      <c r="AC5152">
        <v>4072.8033568716528</v>
      </c>
      <c r="AD5152">
        <v>77.186347238617785</v>
      </c>
      <c r="AE5152">
        <v>6912.4284420461081</v>
      </c>
    </row>
    <row r="5153" spans="1:31" x14ac:dyDescent="0.25">
      <c r="A5153">
        <v>1637192</v>
      </c>
      <c r="B5153">
        <v>1</v>
      </c>
      <c r="C5153" t="s">
        <v>80</v>
      </c>
      <c r="D5153" t="s">
        <v>103</v>
      </c>
      <c r="E5153" t="s">
        <v>140</v>
      </c>
      <c r="F5153" t="s">
        <v>14826</v>
      </c>
      <c r="G5153" t="s">
        <v>161</v>
      </c>
      <c r="H5153" t="s">
        <v>134</v>
      </c>
      <c r="I5153" t="s">
        <v>135</v>
      </c>
      <c r="J5153" t="s">
        <v>136</v>
      </c>
      <c r="K5153" t="s">
        <v>137</v>
      </c>
      <c r="L5153" t="s">
        <v>14827</v>
      </c>
      <c r="M5153" t="s">
        <v>14828</v>
      </c>
      <c r="N5153">
        <v>1.6116666660000001</v>
      </c>
      <c r="O5153">
        <v>0</v>
      </c>
      <c r="P5153">
        <v>2</v>
      </c>
      <c r="Q5153">
        <v>5</v>
      </c>
      <c r="R5153">
        <v>13</v>
      </c>
      <c r="S5153">
        <v>20</v>
      </c>
      <c r="T5153">
        <v>6</v>
      </c>
      <c r="U5153">
        <v>24</v>
      </c>
      <c r="V5153">
        <v>1</v>
      </c>
      <c r="W5153">
        <v>0</v>
      </c>
      <c r="X5153">
        <v>1.5987149612463867</v>
      </c>
      <c r="Y5153">
        <v>313.19079902350836</v>
      </c>
      <c r="Z5153">
        <v>16.767668720803702</v>
      </c>
      <c r="AA5153">
        <v>351.87390775260036</v>
      </c>
      <c r="AB5153">
        <v>23.956829212320933</v>
      </c>
      <c r="AC5153">
        <v>1718.7661184887675</v>
      </c>
      <c r="AD5153">
        <v>27.272997948171025</v>
      </c>
      <c r="AE5153">
        <v>2453.4270361074182</v>
      </c>
    </row>
    <row r="5154" spans="1:31" x14ac:dyDescent="0.25">
      <c r="A5154">
        <v>1637129</v>
      </c>
      <c r="B5154">
        <v>1</v>
      </c>
      <c r="C5154" t="s">
        <v>80</v>
      </c>
      <c r="D5154" t="s">
        <v>105</v>
      </c>
      <c r="E5154" t="s">
        <v>178</v>
      </c>
      <c r="F5154" t="s">
        <v>14829</v>
      </c>
      <c r="G5154" t="s">
        <v>403</v>
      </c>
      <c r="H5154" t="s">
        <v>149</v>
      </c>
      <c r="I5154" t="s">
        <v>135</v>
      </c>
      <c r="J5154" t="s">
        <v>136</v>
      </c>
      <c r="K5154" t="s">
        <v>137</v>
      </c>
      <c r="L5154" t="s">
        <v>14830</v>
      </c>
      <c r="M5154" t="s">
        <v>14831</v>
      </c>
      <c r="N5154">
        <v>1.246388888</v>
      </c>
      <c r="O5154">
        <v>0</v>
      </c>
      <c r="P5154">
        <v>187</v>
      </c>
      <c r="Q5154">
        <v>0</v>
      </c>
      <c r="R5154">
        <v>0</v>
      </c>
      <c r="S5154">
        <v>0</v>
      </c>
      <c r="T5154">
        <v>17</v>
      </c>
      <c r="U5154">
        <v>0</v>
      </c>
      <c r="V5154">
        <v>0</v>
      </c>
      <c r="W5154">
        <v>0</v>
      </c>
      <c r="X5154">
        <v>59.272507824317501</v>
      </c>
      <c r="Y5154">
        <v>0</v>
      </c>
      <c r="Z5154">
        <v>0</v>
      </c>
      <c r="AA5154">
        <v>0</v>
      </c>
      <c r="AB5154">
        <v>12.549469513840718</v>
      </c>
      <c r="AC5154">
        <v>0</v>
      </c>
      <c r="AD5154">
        <v>0</v>
      </c>
      <c r="AE5154">
        <v>71.82197733815822</v>
      </c>
    </row>
    <row r="5155" spans="1:31" x14ac:dyDescent="0.25">
      <c r="A5155">
        <v>1637378</v>
      </c>
      <c r="B5155">
        <v>1</v>
      </c>
      <c r="C5155" t="s">
        <v>80</v>
      </c>
      <c r="D5155" t="s">
        <v>110</v>
      </c>
      <c r="E5155" t="s">
        <v>146</v>
      </c>
      <c r="F5155" t="s">
        <v>14832</v>
      </c>
      <c r="G5155" t="s">
        <v>260</v>
      </c>
      <c r="H5155" t="s">
        <v>149</v>
      </c>
      <c r="I5155" t="s">
        <v>135</v>
      </c>
      <c r="J5155" t="s">
        <v>136</v>
      </c>
      <c r="K5155" t="s">
        <v>137</v>
      </c>
      <c r="L5155" t="s">
        <v>14833</v>
      </c>
      <c r="M5155" t="s">
        <v>14834</v>
      </c>
      <c r="N5155">
        <v>1.667777777</v>
      </c>
      <c r="O5155">
        <v>0</v>
      </c>
      <c r="P5155">
        <v>339</v>
      </c>
      <c r="Q5155">
        <v>0</v>
      </c>
      <c r="R5155">
        <v>0</v>
      </c>
      <c r="S5155">
        <v>0</v>
      </c>
      <c r="T5155">
        <v>17</v>
      </c>
      <c r="U5155">
        <v>0</v>
      </c>
      <c r="V5155">
        <v>0</v>
      </c>
      <c r="W5155">
        <v>0</v>
      </c>
      <c r="X5155">
        <v>225.75790148508534</v>
      </c>
      <c r="Y5155">
        <v>0</v>
      </c>
      <c r="Z5155">
        <v>0</v>
      </c>
      <c r="AA5155">
        <v>0</v>
      </c>
      <c r="AB5155">
        <v>40.539148050535495</v>
      </c>
      <c r="AC5155">
        <v>0</v>
      </c>
      <c r="AD5155">
        <v>0</v>
      </c>
      <c r="AE5155">
        <v>266.29704953562083</v>
      </c>
    </row>
    <row r="5156" spans="1:31" x14ac:dyDescent="0.25">
      <c r="A5156">
        <v>1637398</v>
      </c>
      <c r="B5156">
        <v>1</v>
      </c>
      <c r="C5156" t="s">
        <v>80</v>
      </c>
      <c r="D5156" t="s">
        <v>97</v>
      </c>
      <c r="E5156" t="s">
        <v>178</v>
      </c>
      <c r="F5156" t="s">
        <v>14835</v>
      </c>
      <c r="G5156" t="s">
        <v>227</v>
      </c>
      <c r="H5156" t="s">
        <v>149</v>
      </c>
      <c r="I5156" t="s">
        <v>135</v>
      </c>
      <c r="J5156" t="s">
        <v>136</v>
      </c>
      <c r="K5156" t="s">
        <v>137</v>
      </c>
      <c r="L5156" t="s">
        <v>14836</v>
      </c>
      <c r="M5156" t="s">
        <v>14837</v>
      </c>
      <c r="N5156">
        <v>2.1213888879999998</v>
      </c>
      <c r="O5156">
        <v>0</v>
      </c>
      <c r="P5156">
        <v>114</v>
      </c>
      <c r="Q5156">
        <v>0</v>
      </c>
      <c r="R5156">
        <v>0</v>
      </c>
      <c r="S5156">
        <v>0</v>
      </c>
      <c r="T5156">
        <v>4</v>
      </c>
      <c r="U5156">
        <v>0</v>
      </c>
      <c r="V5156">
        <v>0</v>
      </c>
      <c r="W5156">
        <v>0</v>
      </c>
      <c r="X5156">
        <v>87.663078328475777</v>
      </c>
      <c r="Y5156">
        <v>0</v>
      </c>
      <c r="Z5156">
        <v>0</v>
      </c>
      <c r="AA5156">
        <v>0</v>
      </c>
      <c r="AB5156">
        <v>4.6526518973249997E-2</v>
      </c>
      <c r="AC5156">
        <v>0</v>
      </c>
      <c r="AD5156">
        <v>0</v>
      </c>
      <c r="AE5156">
        <v>87.709604847449029</v>
      </c>
    </row>
    <row r="5157" spans="1:31" x14ac:dyDescent="0.25">
      <c r="A5157">
        <v>1637255</v>
      </c>
      <c r="B5157">
        <v>1</v>
      </c>
      <c r="C5157" t="s">
        <v>80</v>
      </c>
      <c r="D5157" t="s">
        <v>103</v>
      </c>
      <c r="E5157" t="s">
        <v>178</v>
      </c>
      <c r="F5157" t="s">
        <v>14838</v>
      </c>
      <c r="G5157" t="s">
        <v>227</v>
      </c>
      <c r="H5157" t="s">
        <v>149</v>
      </c>
      <c r="I5157" t="s">
        <v>135</v>
      </c>
      <c r="J5157" t="s">
        <v>136</v>
      </c>
      <c r="K5157" t="s">
        <v>137</v>
      </c>
      <c r="L5157" t="s">
        <v>14839</v>
      </c>
      <c r="M5157" t="s">
        <v>14840</v>
      </c>
      <c r="N5157">
        <v>0.50749999999999995</v>
      </c>
      <c r="O5157">
        <v>0</v>
      </c>
      <c r="P5157">
        <v>34</v>
      </c>
      <c r="Q5157">
        <v>0</v>
      </c>
      <c r="R5157">
        <v>0</v>
      </c>
      <c r="S5157">
        <v>0</v>
      </c>
      <c r="T5157">
        <v>1</v>
      </c>
      <c r="U5157">
        <v>0</v>
      </c>
      <c r="V5157">
        <v>0</v>
      </c>
      <c r="W5157">
        <v>0</v>
      </c>
      <c r="X5157">
        <v>5.8106785665362146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5.8106785665362146</v>
      </c>
    </row>
    <row r="5158" spans="1:31" x14ac:dyDescent="0.25">
      <c r="A5158">
        <v>1637020</v>
      </c>
      <c r="B5158">
        <v>1</v>
      </c>
      <c r="C5158" t="s">
        <v>81</v>
      </c>
      <c r="D5158" t="s">
        <v>113</v>
      </c>
      <c r="E5158" t="s">
        <v>178</v>
      </c>
      <c r="F5158" t="s">
        <v>14841</v>
      </c>
      <c r="G5158" t="s">
        <v>187</v>
      </c>
      <c r="H5158" t="s">
        <v>149</v>
      </c>
      <c r="I5158" t="s">
        <v>135</v>
      </c>
      <c r="J5158" t="s">
        <v>136</v>
      </c>
      <c r="K5158" t="s">
        <v>137</v>
      </c>
      <c r="L5158" t="s">
        <v>14842</v>
      </c>
      <c r="M5158" t="s">
        <v>14843</v>
      </c>
      <c r="N5158">
        <v>2.0580555550000001</v>
      </c>
      <c r="O5158">
        <v>0</v>
      </c>
      <c r="P5158">
        <v>25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5.4273457085411057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5.4273457085411057</v>
      </c>
    </row>
    <row r="5159" spans="1:31" x14ac:dyDescent="0.25">
      <c r="A5159">
        <v>1636877</v>
      </c>
      <c r="B5159">
        <v>1</v>
      </c>
      <c r="C5159" t="s">
        <v>80</v>
      </c>
      <c r="D5159" t="s">
        <v>96</v>
      </c>
      <c r="E5159" t="s">
        <v>178</v>
      </c>
      <c r="F5159" t="s">
        <v>14844</v>
      </c>
      <c r="G5159" t="s">
        <v>227</v>
      </c>
      <c r="H5159" t="s">
        <v>149</v>
      </c>
      <c r="I5159" t="s">
        <v>135</v>
      </c>
      <c r="J5159" t="s">
        <v>136</v>
      </c>
      <c r="K5159" t="s">
        <v>137</v>
      </c>
      <c r="L5159" t="s">
        <v>14845</v>
      </c>
      <c r="M5159" t="s">
        <v>14846</v>
      </c>
      <c r="N5159">
        <v>1.5333333330000001</v>
      </c>
      <c r="O5159">
        <v>0</v>
      </c>
      <c r="P5159">
        <v>84</v>
      </c>
      <c r="Q5159">
        <v>0</v>
      </c>
      <c r="R5159">
        <v>0</v>
      </c>
      <c r="S5159">
        <v>0</v>
      </c>
      <c r="T5159">
        <v>10</v>
      </c>
      <c r="U5159">
        <v>0</v>
      </c>
      <c r="V5159">
        <v>0</v>
      </c>
      <c r="W5159">
        <v>0</v>
      </c>
      <c r="X5159">
        <v>29.024993230435623</v>
      </c>
      <c r="Y5159">
        <v>0</v>
      </c>
      <c r="Z5159">
        <v>0</v>
      </c>
      <c r="AA5159">
        <v>0</v>
      </c>
      <c r="AB5159">
        <v>15.596156092419896</v>
      </c>
      <c r="AC5159">
        <v>0</v>
      </c>
      <c r="AD5159">
        <v>0</v>
      </c>
      <c r="AE5159">
        <v>44.621149322855516</v>
      </c>
    </row>
    <row r="5160" spans="1:31" x14ac:dyDescent="0.25">
      <c r="A5160">
        <v>1637298</v>
      </c>
      <c r="B5160">
        <v>1</v>
      </c>
      <c r="C5160" t="s">
        <v>81</v>
      </c>
      <c r="D5160" t="s">
        <v>128</v>
      </c>
      <c r="E5160" t="s">
        <v>178</v>
      </c>
      <c r="F5160" t="s">
        <v>14847</v>
      </c>
      <c r="G5160" t="s">
        <v>227</v>
      </c>
      <c r="H5160" t="s">
        <v>149</v>
      </c>
      <c r="I5160" t="s">
        <v>135</v>
      </c>
      <c r="J5160" t="s">
        <v>136</v>
      </c>
      <c r="K5160" t="s">
        <v>137</v>
      </c>
      <c r="L5160" t="s">
        <v>14848</v>
      </c>
      <c r="M5160" t="s">
        <v>14849</v>
      </c>
      <c r="N5160">
        <v>1.1527777770000001</v>
      </c>
      <c r="O5160">
        <v>0</v>
      </c>
      <c r="P5160">
        <v>239</v>
      </c>
      <c r="Q5160">
        <v>0</v>
      </c>
      <c r="R5160">
        <v>0</v>
      </c>
      <c r="S5160">
        <v>0</v>
      </c>
      <c r="T5160">
        <v>26</v>
      </c>
      <c r="U5160">
        <v>0</v>
      </c>
      <c r="V5160">
        <v>1</v>
      </c>
      <c r="W5160">
        <v>0</v>
      </c>
      <c r="X5160">
        <v>64.883466641485242</v>
      </c>
      <c r="Y5160">
        <v>0</v>
      </c>
      <c r="Z5160">
        <v>0</v>
      </c>
      <c r="AA5160">
        <v>0</v>
      </c>
      <c r="AB5160">
        <v>18.524114823541307</v>
      </c>
      <c r="AC5160">
        <v>0</v>
      </c>
      <c r="AD5160">
        <v>0.38779476895317555</v>
      </c>
      <c r="AE5160">
        <v>83.795376233979724</v>
      </c>
    </row>
    <row r="5161" spans="1:31" x14ac:dyDescent="0.25">
      <c r="A5161">
        <v>1636857</v>
      </c>
      <c r="B5161">
        <v>1</v>
      </c>
      <c r="C5161" t="s">
        <v>81</v>
      </c>
      <c r="D5161" t="s">
        <v>122</v>
      </c>
      <c r="E5161" t="s">
        <v>204</v>
      </c>
      <c r="F5161" t="s">
        <v>14850</v>
      </c>
      <c r="G5161" t="s">
        <v>161</v>
      </c>
      <c r="H5161" t="s">
        <v>134</v>
      </c>
      <c r="I5161" t="s">
        <v>135</v>
      </c>
      <c r="J5161" t="s">
        <v>136</v>
      </c>
      <c r="K5161" t="s">
        <v>137</v>
      </c>
      <c r="L5161" t="s">
        <v>14851</v>
      </c>
      <c r="M5161" t="s">
        <v>14852</v>
      </c>
      <c r="N5161">
        <v>0.18472222199999999</v>
      </c>
      <c r="O5161">
        <v>1</v>
      </c>
      <c r="P5161">
        <v>516</v>
      </c>
      <c r="Q5161">
        <v>4</v>
      </c>
      <c r="R5161">
        <v>0</v>
      </c>
      <c r="S5161">
        <v>3</v>
      </c>
      <c r="T5161">
        <v>22</v>
      </c>
      <c r="U5161">
        <v>1</v>
      </c>
      <c r="V5161">
        <v>0</v>
      </c>
      <c r="W5161">
        <v>9.3085501664458351E-3</v>
      </c>
      <c r="X5161">
        <v>7.0375786434299208</v>
      </c>
      <c r="Y5161">
        <v>0.25921572326040421</v>
      </c>
      <c r="Z5161">
        <v>0</v>
      </c>
      <c r="AA5161">
        <v>2.6773773956263058</v>
      </c>
      <c r="AB5161">
        <v>0.52679745705253345</v>
      </c>
      <c r="AC5161">
        <v>0.15307167473855834</v>
      </c>
      <c r="AD5161">
        <v>0</v>
      </c>
      <c r="AE5161">
        <v>10.66334944427417</v>
      </c>
    </row>
    <row r="5162" spans="1:31" x14ac:dyDescent="0.25">
      <c r="A5162">
        <v>1637312</v>
      </c>
      <c r="B5162">
        <v>1</v>
      </c>
      <c r="C5162" t="s">
        <v>80</v>
      </c>
      <c r="D5162" t="s">
        <v>101</v>
      </c>
      <c r="E5162" t="s">
        <v>362</v>
      </c>
      <c r="F5162" t="s">
        <v>14853</v>
      </c>
      <c r="G5162" t="s">
        <v>900</v>
      </c>
      <c r="H5162" t="s">
        <v>149</v>
      </c>
      <c r="I5162" t="s">
        <v>135</v>
      </c>
      <c r="J5162" t="s">
        <v>136</v>
      </c>
      <c r="K5162" t="s">
        <v>137</v>
      </c>
      <c r="L5162" t="s">
        <v>14854</v>
      </c>
      <c r="M5162" t="s">
        <v>14855</v>
      </c>
      <c r="N5162">
        <v>3.2458333330000002</v>
      </c>
      <c r="O5162">
        <v>0</v>
      </c>
      <c r="P5162">
        <v>183</v>
      </c>
      <c r="Q5162">
        <v>0</v>
      </c>
      <c r="R5162">
        <v>1</v>
      </c>
      <c r="S5162">
        <v>0</v>
      </c>
      <c r="T5162">
        <v>2</v>
      </c>
      <c r="U5162">
        <v>0</v>
      </c>
      <c r="V5162">
        <v>0</v>
      </c>
      <c r="W5162">
        <v>0</v>
      </c>
      <c r="X5162">
        <v>185.85309008500897</v>
      </c>
      <c r="Y5162">
        <v>0</v>
      </c>
      <c r="Z5162">
        <v>6.8720718036000006E-4</v>
      </c>
      <c r="AA5162">
        <v>0</v>
      </c>
      <c r="AB5162">
        <v>4.1157828178103006</v>
      </c>
      <c r="AC5162">
        <v>0</v>
      </c>
      <c r="AD5162">
        <v>0</v>
      </c>
      <c r="AE5162">
        <v>189.96956010999963</v>
      </c>
    </row>
    <row r="5163" spans="1:31" x14ac:dyDescent="0.25">
      <c r="A5163">
        <v>1637063</v>
      </c>
      <c r="B5163">
        <v>1</v>
      </c>
      <c r="C5163" t="s">
        <v>80</v>
      </c>
      <c r="D5163" t="s">
        <v>93</v>
      </c>
      <c r="E5163" t="s">
        <v>178</v>
      </c>
      <c r="F5163" t="s">
        <v>14856</v>
      </c>
      <c r="G5163" t="s">
        <v>403</v>
      </c>
      <c r="H5163" t="s">
        <v>149</v>
      </c>
      <c r="I5163" t="s">
        <v>135</v>
      </c>
      <c r="J5163" t="s">
        <v>136</v>
      </c>
      <c r="K5163" t="s">
        <v>137</v>
      </c>
      <c r="L5163" t="s">
        <v>14857</v>
      </c>
      <c r="M5163" t="s">
        <v>14858</v>
      </c>
      <c r="N5163">
        <v>5.4788888880000002</v>
      </c>
      <c r="O5163">
        <v>0</v>
      </c>
      <c r="P5163">
        <v>2</v>
      </c>
      <c r="Q5163">
        <v>0</v>
      </c>
      <c r="R5163">
        <v>8</v>
      </c>
      <c r="S5163">
        <v>0</v>
      </c>
      <c r="T5163">
        <v>1</v>
      </c>
      <c r="U5163">
        <v>0</v>
      </c>
      <c r="V5163">
        <v>0</v>
      </c>
      <c r="W5163">
        <v>0</v>
      </c>
      <c r="X5163">
        <v>1.9331250017204402</v>
      </c>
      <c r="Y5163">
        <v>0</v>
      </c>
      <c r="Z5163">
        <v>9.2635764937684471</v>
      </c>
      <c r="AA5163">
        <v>0</v>
      </c>
      <c r="AB5163">
        <v>1.6620927489956931</v>
      </c>
      <c r="AC5163">
        <v>0</v>
      </c>
      <c r="AD5163">
        <v>0</v>
      </c>
      <c r="AE5163">
        <v>12.858794244484582</v>
      </c>
    </row>
    <row r="5164" spans="1:31" x14ac:dyDescent="0.25">
      <c r="A5164">
        <v>1637212</v>
      </c>
      <c r="B5164">
        <v>1</v>
      </c>
      <c r="C5164" t="s">
        <v>80</v>
      </c>
      <c r="D5164" t="s">
        <v>83</v>
      </c>
      <c r="E5164" t="s">
        <v>131</v>
      </c>
      <c r="F5164" t="s">
        <v>14859</v>
      </c>
      <c r="G5164" t="s">
        <v>1261</v>
      </c>
      <c r="H5164" t="s">
        <v>134</v>
      </c>
      <c r="I5164" t="s">
        <v>135</v>
      </c>
      <c r="J5164" t="s">
        <v>136</v>
      </c>
      <c r="K5164" t="s">
        <v>137</v>
      </c>
      <c r="L5164" t="s">
        <v>14860</v>
      </c>
      <c r="M5164" t="s">
        <v>14861</v>
      </c>
      <c r="N5164">
        <v>0.87027777699999997</v>
      </c>
      <c r="O5164">
        <v>0</v>
      </c>
      <c r="P5164">
        <v>1812</v>
      </c>
      <c r="Q5164">
        <v>0</v>
      </c>
      <c r="R5164">
        <v>0</v>
      </c>
      <c r="S5164">
        <v>1</v>
      </c>
      <c r="T5164">
        <v>69</v>
      </c>
      <c r="U5164">
        <v>0</v>
      </c>
      <c r="V5164">
        <v>0</v>
      </c>
      <c r="W5164">
        <v>0</v>
      </c>
      <c r="X5164">
        <v>681.98227821260525</v>
      </c>
      <c r="Y5164">
        <v>0</v>
      </c>
      <c r="Z5164">
        <v>0</v>
      </c>
      <c r="AA5164">
        <v>29.985860073371541</v>
      </c>
      <c r="AB5164">
        <v>68.022889161243114</v>
      </c>
      <c r="AC5164">
        <v>0</v>
      </c>
      <c r="AD5164">
        <v>0</v>
      </c>
      <c r="AE5164">
        <v>779.99102744721995</v>
      </c>
    </row>
    <row r="5165" spans="1:31" x14ac:dyDescent="0.25">
      <c r="A5165">
        <v>1636963</v>
      </c>
      <c r="B5165">
        <v>1</v>
      </c>
      <c r="C5165" t="s">
        <v>80</v>
      </c>
      <c r="D5165" t="s">
        <v>105</v>
      </c>
      <c r="E5165" t="s">
        <v>178</v>
      </c>
      <c r="F5165" t="s">
        <v>14862</v>
      </c>
      <c r="G5165" t="s">
        <v>231</v>
      </c>
      <c r="H5165" t="s">
        <v>149</v>
      </c>
      <c r="I5165" t="s">
        <v>135</v>
      </c>
      <c r="J5165" t="s">
        <v>136</v>
      </c>
      <c r="K5165" t="s">
        <v>137</v>
      </c>
      <c r="L5165" t="s">
        <v>14863</v>
      </c>
      <c r="M5165" t="s">
        <v>14864</v>
      </c>
      <c r="N5165">
        <v>1.1841666660000001</v>
      </c>
      <c r="O5165">
        <v>0</v>
      </c>
      <c r="P5165">
        <v>130</v>
      </c>
      <c r="Q5165">
        <v>0</v>
      </c>
      <c r="R5165">
        <v>0</v>
      </c>
      <c r="S5165">
        <v>0</v>
      </c>
      <c r="T5165">
        <v>7</v>
      </c>
      <c r="U5165">
        <v>0</v>
      </c>
      <c r="V5165">
        <v>0</v>
      </c>
      <c r="W5165">
        <v>0</v>
      </c>
      <c r="X5165">
        <v>38.216810732503141</v>
      </c>
      <c r="Y5165">
        <v>0</v>
      </c>
      <c r="Z5165">
        <v>0</v>
      </c>
      <c r="AA5165">
        <v>0</v>
      </c>
      <c r="AB5165">
        <v>2.0332860903708556</v>
      </c>
      <c r="AC5165">
        <v>0</v>
      </c>
      <c r="AD5165">
        <v>0</v>
      </c>
      <c r="AE5165">
        <v>40.250096822873999</v>
      </c>
    </row>
    <row r="5166" spans="1:31" x14ac:dyDescent="0.25">
      <c r="A5166">
        <v>1637149</v>
      </c>
      <c r="B5166">
        <v>1</v>
      </c>
      <c r="C5166" t="s">
        <v>81</v>
      </c>
      <c r="D5166" t="s">
        <v>113</v>
      </c>
      <c r="E5166" t="s">
        <v>152</v>
      </c>
      <c r="F5166" t="s">
        <v>14865</v>
      </c>
      <c r="G5166" t="s">
        <v>154</v>
      </c>
      <c r="H5166" t="s">
        <v>149</v>
      </c>
      <c r="I5166" t="s">
        <v>135</v>
      </c>
      <c r="J5166" t="s">
        <v>136</v>
      </c>
      <c r="K5166" t="s">
        <v>137</v>
      </c>
      <c r="L5166" t="s">
        <v>14866</v>
      </c>
      <c r="M5166" t="s">
        <v>14867</v>
      </c>
      <c r="N5166">
        <v>0.94805555500000005</v>
      </c>
      <c r="O5166">
        <v>0</v>
      </c>
      <c r="P5166">
        <v>1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1.2177420446592202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1.2177420446592202</v>
      </c>
    </row>
    <row r="5167" spans="1:31" x14ac:dyDescent="0.25">
      <c r="A5167">
        <v>1637126</v>
      </c>
      <c r="B5167">
        <v>1</v>
      </c>
      <c r="C5167" t="s">
        <v>80</v>
      </c>
      <c r="D5167" t="s">
        <v>105</v>
      </c>
      <c r="E5167" t="s">
        <v>152</v>
      </c>
      <c r="F5167" t="s">
        <v>14868</v>
      </c>
      <c r="G5167" t="s">
        <v>507</v>
      </c>
      <c r="H5167" t="s">
        <v>149</v>
      </c>
      <c r="I5167" t="s">
        <v>135</v>
      </c>
      <c r="J5167" t="s">
        <v>136</v>
      </c>
      <c r="K5167" t="s">
        <v>137</v>
      </c>
      <c r="L5167" t="s">
        <v>14869</v>
      </c>
      <c r="M5167" t="s">
        <v>14870</v>
      </c>
      <c r="N5167">
        <v>1.7849999999999999</v>
      </c>
      <c r="O5167">
        <v>0</v>
      </c>
      <c r="P5167">
        <v>3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1.4751668864813046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1.4751668864813046</v>
      </c>
    </row>
    <row r="5168" spans="1:31" x14ac:dyDescent="0.25">
      <c r="A5168">
        <v>1636980</v>
      </c>
      <c r="B5168">
        <v>1</v>
      </c>
      <c r="C5168" t="s">
        <v>80</v>
      </c>
      <c r="D5168" t="s">
        <v>84</v>
      </c>
      <c r="E5168" t="s">
        <v>131</v>
      </c>
      <c r="F5168" t="s">
        <v>14871</v>
      </c>
      <c r="G5168" t="s">
        <v>133</v>
      </c>
      <c r="H5168" t="s">
        <v>134</v>
      </c>
      <c r="I5168" t="s">
        <v>135</v>
      </c>
      <c r="J5168" t="s">
        <v>136</v>
      </c>
      <c r="K5168" t="s">
        <v>137</v>
      </c>
      <c r="L5168" t="s">
        <v>14872</v>
      </c>
      <c r="M5168" t="s">
        <v>14873</v>
      </c>
      <c r="N5168">
        <v>3.8591666660000001</v>
      </c>
      <c r="O5168">
        <v>0</v>
      </c>
      <c r="P5168">
        <v>74</v>
      </c>
      <c r="Q5168">
        <v>0</v>
      </c>
      <c r="R5168">
        <v>0</v>
      </c>
      <c r="S5168">
        <v>0</v>
      </c>
      <c r="T5168">
        <v>19</v>
      </c>
      <c r="U5168">
        <v>0</v>
      </c>
      <c r="V5168">
        <v>0</v>
      </c>
      <c r="W5168">
        <v>0</v>
      </c>
      <c r="X5168">
        <v>80.545022949405677</v>
      </c>
      <c r="Y5168">
        <v>0</v>
      </c>
      <c r="Z5168">
        <v>0</v>
      </c>
      <c r="AA5168">
        <v>0</v>
      </c>
      <c r="AB5168">
        <v>42.020309018281345</v>
      </c>
      <c r="AC5168">
        <v>0</v>
      </c>
      <c r="AD5168">
        <v>0</v>
      </c>
      <c r="AE5168">
        <v>122.56533196768703</v>
      </c>
    </row>
    <row r="5169" spans="1:31" x14ac:dyDescent="0.25">
      <c r="A5169">
        <v>1637318</v>
      </c>
      <c r="B5169">
        <v>1</v>
      </c>
      <c r="C5169" t="s">
        <v>80</v>
      </c>
      <c r="D5169" t="s">
        <v>108</v>
      </c>
      <c r="E5169" t="s">
        <v>152</v>
      </c>
      <c r="F5169" t="s">
        <v>14874</v>
      </c>
      <c r="G5169" t="s">
        <v>172</v>
      </c>
      <c r="H5169" t="s">
        <v>149</v>
      </c>
      <c r="I5169" t="s">
        <v>135</v>
      </c>
      <c r="J5169" t="s">
        <v>136</v>
      </c>
      <c r="K5169" t="s">
        <v>137</v>
      </c>
      <c r="L5169" t="s">
        <v>14875</v>
      </c>
      <c r="M5169" t="s">
        <v>14876</v>
      </c>
      <c r="N5169">
        <v>2.591111111</v>
      </c>
      <c r="O5169">
        <v>0</v>
      </c>
      <c r="P5169">
        <v>5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2.3602324409781335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2.3602324409781335</v>
      </c>
    </row>
    <row r="5170" spans="1:31" x14ac:dyDescent="0.25">
      <c r="A5170">
        <v>1637003</v>
      </c>
      <c r="B5170">
        <v>1</v>
      </c>
      <c r="C5170" t="s">
        <v>80</v>
      </c>
      <c r="D5170" t="s">
        <v>107</v>
      </c>
      <c r="E5170" t="s">
        <v>178</v>
      </c>
      <c r="F5170" t="s">
        <v>14877</v>
      </c>
      <c r="G5170" t="s">
        <v>227</v>
      </c>
      <c r="H5170" t="s">
        <v>149</v>
      </c>
      <c r="I5170" t="s">
        <v>135</v>
      </c>
      <c r="J5170" t="s">
        <v>136</v>
      </c>
      <c r="K5170" t="s">
        <v>137</v>
      </c>
      <c r="L5170" t="s">
        <v>14878</v>
      </c>
      <c r="M5170" t="s">
        <v>14879</v>
      </c>
      <c r="N5170">
        <v>3.23</v>
      </c>
      <c r="O5170">
        <v>0</v>
      </c>
      <c r="P5170">
        <v>102</v>
      </c>
      <c r="Q5170">
        <v>0</v>
      </c>
      <c r="R5170">
        <v>0</v>
      </c>
      <c r="S5170">
        <v>0</v>
      </c>
      <c r="T5170">
        <v>2</v>
      </c>
      <c r="U5170">
        <v>0</v>
      </c>
      <c r="V5170">
        <v>0</v>
      </c>
      <c r="W5170">
        <v>0</v>
      </c>
      <c r="X5170">
        <v>52.103487714733951</v>
      </c>
      <c r="Y5170">
        <v>0</v>
      </c>
      <c r="Z5170">
        <v>0</v>
      </c>
      <c r="AA5170">
        <v>0</v>
      </c>
      <c r="AB5170">
        <v>0.64473759659384844</v>
      </c>
      <c r="AC5170">
        <v>0</v>
      </c>
      <c r="AD5170">
        <v>0</v>
      </c>
      <c r="AE5170">
        <v>52.748225311327801</v>
      </c>
    </row>
    <row r="5171" spans="1:31" x14ac:dyDescent="0.25">
      <c r="A5171">
        <v>1637272</v>
      </c>
      <c r="B5171">
        <v>1</v>
      </c>
      <c r="C5171" t="s">
        <v>80</v>
      </c>
      <c r="D5171" t="s">
        <v>110</v>
      </c>
      <c r="E5171" t="s">
        <v>178</v>
      </c>
      <c r="F5171" t="s">
        <v>14880</v>
      </c>
      <c r="G5171" t="s">
        <v>227</v>
      </c>
      <c r="H5171" t="s">
        <v>149</v>
      </c>
      <c r="I5171" t="s">
        <v>135</v>
      </c>
      <c r="J5171" t="s">
        <v>136</v>
      </c>
      <c r="K5171" t="s">
        <v>137</v>
      </c>
      <c r="L5171" t="s">
        <v>14881</v>
      </c>
      <c r="M5171" t="s">
        <v>14882</v>
      </c>
      <c r="N5171">
        <v>2.0261111110000001</v>
      </c>
      <c r="O5171">
        <v>0</v>
      </c>
      <c r="P5171">
        <v>250</v>
      </c>
      <c r="Q5171">
        <v>0</v>
      </c>
      <c r="R5171">
        <v>0</v>
      </c>
      <c r="S5171">
        <v>0</v>
      </c>
      <c r="T5171">
        <v>13</v>
      </c>
      <c r="U5171">
        <v>0</v>
      </c>
      <c r="V5171">
        <v>0</v>
      </c>
      <c r="W5171">
        <v>0</v>
      </c>
      <c r="X5171">
        <v>272.61190171668881</v>
      </c>
      <c r="Y5171">
        <v>0</v>
      </c>
      <c r="Z5171">
        <v>0</v>
      </c>
      <c r="AA5171">
        <v>0</v>
      </c>
      <c r="AB5171">
        <v>6.215757230575897</v>
      </c>
      <c r="AC5171">
        <v>0</v>
      </c>
      <c r="AD5171">
        <v>0</v>
      </c>
      <c r="AE5171">
        <v>278.82765894726469</v>
      </c>
    </row>
    <row r="5172" spans="1:31" x14ac:dyDescent="0.25">
      <c r="A5172">
        <v>1637295</v>
      </c>
      <c r="B5172">
        <v>1</v>
      </c>
      <c r="C5172" t="s">
        <v>80</v>
      </c>
      <c r="D5172" t="s">
        <v>82</v>
      </c>
      <c r="E5172" t="s">
        <v>178</v>
      </c>
      <c r="F5172" t="s">
        <v>10326</v>
      </c>
      <c r="G5172" t="s">
        <v>227</v>
      </c>
      <c r="H5172" t="s">
        <v>149</v>
      </c>
      <c r="I5172" t="s">
        <v>135</v>
      </c>
      <c r="J5172" t="s">
        <v>136</v>
      </c>
      <c r="K5172" t="s">
        <v>137</v>
      </c>
      <c r="L5172" t="s">
        <v>14883</v>
      </c>
      <c r="M5172" t="s">
        <v>14884</v>
      </c>
      <c r="N5172">
        <v>1.1683333330000001</v>
      </c>
      <c r="O5172">
        <v>0</v>
      </c>
      <c r="P5172">
        <v>17</v>
      </c>
      <c r="Q5172">
        <v>0</v>
      </c>
      <c r="R5172">
        <v>0</v>
      </c>
      <c r="S5172">
        <v>0</v>
      </c>
      <c r="T5172">
        <v>2</v>
      </c>
      <c r="U5172">
        <v>0</v>
      </c>
      <c r="V5172">
        <v>0</v>
      </c>
      <c r="W5172">
        <v>0</v>
      </c>
      <c r="X5172">
        <v>1.8698362618344022</v>
      </c>
      <c r="Y5172">
        <v>0</v>
      </c>
      <c r="Z5172">
        <v>0</v>
      </c>
      <c r="AA5172">
        <v>0</v>
      </c>
      <c r="AB5172">
        <v>2.0255512893636456</v>
      </c>
      <c r="AC5172">
        <v>0</v>
      </c>
      <c r="AD5172">
        <v>0</v>
      </c>
      <c r="AE5172">
        <v>3.8953875511980476</v>
      </c>
    </row>
    <row r="5173" spans="1:31" x14ac:dyDescent="0.25">
      <c r="A5173">
        <v>1637172</v>
      </c>
      <c r="B5173">
        <v>1</v>
      </c>
      <c r="C5173" t="s">
        <v>80</v>
      </c>
      <c r="D5173" t="s">
        <v>106</v>
      </c>
      <c r="E5173" t="s">
        <v>152</v>
      </c>
      <c r="F5173" t="s">
        <v>14885</v>
      </c>
      <c r="G5173" t="s">
        <v>172</v>
      </c>
      <c r="H5173" t="s">
        <v>149</v>
      </c>
      <c r="I5173" t="s">
        <v>135</v>
      </c>
      <c r="J5173" t="s">
        <v>136</v>
      </c>
      <c r="K5173" t="s">
        <v>137</v>
      </c>
      <c r="L5173" t="s">
        <v>14886</v>
      </c>
      <c r="M5173" t="s">
        <v>14887</v>
      </c>
      <c r="N5173">
        <v>3.8944444439999999</v>
      </c>
      <c r="O5173">
        <v>0</v>
      </c>
      <c r="P5173">
        <v>3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2.297163443784183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2.297163443784183</v>
      </c>
    </row>
    <row r="5174" spans="1:31" x14ac:dyDescent="0.25">
      <c r="A5174">
        <v>1637189</v>
      </c>
      <c r="B5174">
        <v>1</v>
      </c>
      <c r="C5174" t="s">
        <v>81</v>
      </c>
      <c r="D5174" t="s">
        <v>115</v>
      </c>
      <c r="E5174" t="s">
        <v>131</v>
      </c>
      <c r="F5174" t="s">
        <v>14888</v>
      </c>
      <c r="G5174" t="s">
        <v>195</v>
      </c>
      <c r="H5174" t="s">
        <v>134</v>
      </c>
      <c r="I5174" t="s">
        <v>135</v>
      </c>
      <c r="J5174" t="s">
        <v>136</v>
      </c>
      <c r="K5174" t="s">
        <v>137</v>
      </c>
      <c r="L5174" t="s">
        <v>14889</v>
      </c>
      <c r="M5174" t="s">
        <v>14890</v>
      </c>
      <c r="N5174">
        <v>3.9330555550000001</v>
      </c>
      <c r="O5174">
        <v>0</v>
      </c>
      <c r="P5174">
        <v>68</v>
      </c>
      <c r="Q5174">
        <v>0</v>
      </c>
      <c r="R5174">
        <v>4</v>
      </c>
      <c r="S5174">
        <v>1</v>
      </c>
      <c r="T5174">
        <v>5</v>
      </c>
      <c r="U5174">
        <v>0</v>
      </c>
      <c r="V5174">
        <v>0</v>
      </c>
      <c r="W5174">
        <v>0</v>
      </c>
      <c r="X5174">
        <v>39.664342810051707</v>
      </c>
      <c r="Y5174">
        <v>0</v>
      </c>
      <c r="Z5174">
        <v>1.3740442496692638</v>
      </c>
      <c r="AA5174">
        <v>24.976027761147272</v>
      </c>
      <c r="AB5174">
        <v>33.530432212127494</v>
      </c>
      <c r="AC5174">
        <v>0</v>
      </c>
      <c r="AD5174">
        <v>0</v>
      </c>
      <c r="AE5174">
        <v>99.544847032995733</v>
      </c>
    </row>
    <row r="5175" spans="1:31" x14ac:dyDescent="0.25">
      <c r="A5175">
        <v>1637235</v>
      </c>
      <c r="B5175">
        <v>1</v>
      </c>
      <c r="C5175" t="s">
        <v>80</v>
      </c>
      <c r="D5175" t="s">
        <v>84</v>
      </c>
      <c r="E5175" t="s">
        <v>152</v>
      </c>
      <c r="F5175" t="s">
        <v>14891</v>
      </c>
      <c r="G5175" t="s">
        <v>154</v>
      </c>
      <c r="H5175" t="s">
        <v>149</v>
      </c>
      <c r="I5175" t="s">
        <v>135</v>
      </c>
      <c r="J5175" t="s">
        <v>136</v>
      </c>
      <c r="K5175" t="s">
        <v>137</v>
      </c>
      <c r="L5175" t="s">
        <v>14892</v>
      </c>
      <c r="M5175" t="s">
        <v>14893</v>
      </c>
      <c r="N5175">
        <v>1.217222222</v>
      </c>
      <c r="O5175">
        <v>0</v>
      </c>
      <c r="P5175">
        <v>2</v>
      </c>
      <c r="Q5175">
        <v>0</v>
      </c>
      <c r="R5175">
        <v>0</v>
      </c>
      <c r="S5175">
        <v>0</v>
      </c>
      <c r="T5175">
        <v>1</v>
      </c>
      <c r="U5175">
        <v>0</v>
      </c>
      <c r="V5175">
        <v>0</v>
      </c>
      <c r="W5175">
        <v>0</v>
      </c>
      <c r="X5175">
        <v>0.63403377593386279</v>
      </c>
      <c r="Y5175">
        <v>0</v>
      </c>
      <c r="Z5175">
        <v>0</v>
      </c>
      <c r="AA5175">
        <v>0</v>
      </c>
      <c r="AB5175">
        <v>4.9325566455000005E-4</v>
      </c>
      <c r="AC5175">
        <v>0</v>
      </c>
      <c r="AD5175">
        <v>0</v>
      </c>
      <c r="AE5175">
        <v>0.63452703159841284</v>
      </c>
    </row>
    <row r="5176" spans="1:31" x14ac:dyDescent="0.25">
      <c r="A5176">
        <v>1637335</v>
      </c>
      <c r="B5176">
        <v>1</v>
      </c>
      <c r="C5176" t="s">
        <v>80</v>
      </c>
      <c r="D5176" t="s">
        <v>90</v>
      </c>
      <c r="E5176" t="s">
        <v>131</v>
      </c>
      <c r="F5176" t="s">
        <v>14894</v>
      </c>
      <c r="G5176" t="s">
        <v>161</v>
      </c>
      <c r="H5176" t="s">
        <v>134</v>
      </c>
      <c r="I5176" t="s">
        <v>135</v>
      </c>
      <c r="J5176" t="s">
        <v>136</v>
      </c>
      <c r="K5176" t="s">
        <v>137</v>
      </c>
      <c r="L5176" t="s">
        <v>14895</v>
      </c>
      <c r="M5176" t="s">
        <v>14896</v>
      </c>
      <c r="N5176">
        <v>0.89111111099999996</v>
      </c>
      <c r="O5176">
        <v>0</v>
      </c>
      <c r="P5176">
        <v>191</v>
      </c>
      <c r="Q5176">
        <v>0</v>
      </c>
      <c r="R5176">
        <v>0</v>
      </c>
      <c r="S5176">
        <v>0</v>
      </c>
      <c r="T5176">
        <v>8</v>
      </c>
      <c r="U5176">
        <v>0</v>
      </c>
      <c r="V5176">
        <v>0</v>
      </c>
      <c r="W5176">
        <v>0</v>
      </c>
      <c r="X5176">
        <v>70.656265520250756</v>
      </c>
      <c r="Y5176">
        <v>0</v>
      </c>
      <c r="Z5176">
        <v>0</v>
      </c>
      <c r="AA5176">
        <v>0</v>
      </c>
      <c r="AB5176">
        <v>2.0202169045292804</v>
      </c>
      <c r="AC5176">
        <v>0</v>
      </c>
      <c r="AD5176">
        <v>0</v>
      </c>
      <c r="AE5176">
        <v>72.676482424780033</v>
      </c>
    </row>
    <row r="5177" spans="1:31" x14ac:dyDescent="0.25">
      <c r="A5177">
        <v>1637086</v>
      </c>
      <c r="B5177">
        <v>1</v>
      </c>
      <c r="C5177" t="s">
        <v>80</v>
      </c>
      <c r="D5177" t="s">
        <v>103</v>
      </c>
      <c r="E5177" t="s">
        <v>178</v>
      </c>
      <c r="F5177" t="s">
        <v>14897</v>
      </c>
      <c r="G5177" t="s">
        <v>3669</v>
      </c>
      <c r="H5177" t="s">
        <v>149</v>
      </c>
      <c r="I5177" t="s">
        <v>135</v>
      </c>
      <c r="J5177" t="s">
        <v>136</v>
      </c>
      <c r="K5177" t="s">
        <v>137</v>
      </c>
      <c r="L5177" t="s">
        <v>14898</v>
      </c>
      <c r="M5177" t="s">
        <v>14899</v>
      </c>
      <c r="N5177">
        <v>1.7552777770000001</v>
      </c>
      <c r="O5177">
        <v>0</v>
      </c>
      <c r="P5177">
        <v>25</v>
      </c>
      <c r="Q5177">
        <v>0</v>
      </c>
      <c r="R5177">
        <v>0</v>
      </c>
      <c r="S5177">
        <v>0</v>
      </c>
      <c r="T5177">
        <v>4</v>
      </c>
      <c r="U5177">
        <v>0</v>
      </c>
      <c r="V5177">
        <v>0</v>
      </c>
      <c r="W5177">
        <v>0</v>
      </c>
      <c r="X5177">
        <v>9.079668472383112</v>
      </c>
      <c r="Y5177">
        <v>0</v>
      </c>
      <c r="Z5177">
        <v>0</v>
      </c>
      <c r="AA5177">
        <v>0</v>
      </c>
      <c r="AB5177">
        <v>2.9477883340601032</v>
      </c>
      <c r="AC5177">
        <v>0</v>
      </c>
      <c r="AD5177">
        <v>0</v>
      </c>
      <c r="AE5177">
        <v>12.027456806443215</v>
      </c>
    </row>
    <row r="5178" spans="1:31" x14ac:dyDescent="0.25">
      <c r="A5178">
        <v>1637381</v>
      </c>
      <c r="B5178">
        <v>1</v>
      </c>
      <c r="C5178" t="s">
        <v>80</v>
      </c>
      <c r="D5178" t="s">
        <v>97</v>
      </c>
      <c r="E5178" t="s">
        <v>146</v>
      </c>
      <c r="F5178" t="s">
        <v>14900</v>
      </c>
      <c r="G5178" t="s">
        <v>260</v>
      </c>
      <c r="H5178" t="s">
        <v>149</v>
      </c>
      <c r="I5178" t="s">
        <v>135</v>
      </c>
      <c r="J5178" t="s">
        <v>136</v>
      </c>
      <c r="K5178" t="s">
        <v>137</v>
      </c>
      <c r="L5178" t="s">
        <v>14901</v>
      </c>
      <c r="M5178" t="s">
        <v>14902</v>
      </c>
      <c r="N5178">
        <v>1.9922222220000001</v>
      </c>
      <c r="O5178">
        <v>0</v>
      </c>
      <c r="P5178">
        <v>68</v>
      </c>
      <c r="Q5178">
        <v>0</v>
      </c>
      <c r="R5178">
        <v>1</v>
      </c>
      <c r="S5178">
        <v>0</v>
      </c>
      <c r="T5178">
        <v>3</v>
      </c>
      <c r="U5178">
        <v>0</v>
      </c>
      <c r="V5178">
        <v>0</v>
      </c>
      <c r="W5178">
        <v>0</v>
      </c>
      <c r="X5178">
        <v>90.706825022684555</v>
      </c>
      <c r="Y5178">
        <v>0</v>
      </c>
      <c r="Z5178">
        <v>0.97697582994657783</v>
      </c>
      <c r="AA5178">
        <v>0</v>
      </c>
      <c r="AB5178">
        <v>0.33992092858143752</v>
      </c>
      <c r="AC5178">
        <v>0</v>
      </c>
      <c r="AD5178">
        <v>0</v>
      </c>
      <c r="AE5178">
        <v>92.023721781212572</v>
      </c>
    </row>
    <row r="5179" spans="1:31" x14ac:dyDescent="0.25">
      <c r="A5179">
        <v>1637066</v>
      </c>
      <c r="B5179">
        <v>1</v>
      </c>
      <c r="C5179" t="s">
        <v>80</v>
      </c>
      <c r="D5179" t="s">
        <v>101</v>
      </c>
      <c r="E5179" t="s">
        <v>152</v>
      </c>
      <c r="F5179" t="s">
        <v>14903</v>
      </c>
      <c r="G5179" t="s">
        <v>154</v>
      </c>
      <c r="H5179" t="s">
        <v>149</v>
      </c>
      <c r="I5179" t="s">
        <v>135</v>
      </c>
      <c r="J5179" t="s">
        <v>136</v>
      </c>
      <c r="K5179" t="s">
        <v>137</v>
      </c>
      <c r="L5179" t="s">
        <v>14904</v>
      </c>
      <c r="M5179" t="s">
        <v>14905</v>
      </c>
      <c r="N5179">
        <v>3.0975000000000001</v>
      </c>
      <c r="O5179">
        <v>0</v>
      </c>
      <c r="P5179">
        <v>2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0.32348553499348776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0.32348553499348776</v>
      </c>
    </row>
    <row r="5180" spans="1:31" x14ac:dyDescent="0.25">
      <c r="A5180">
        <v>1637421</v>
      </c>
      <c r="B5180">
        <v>1</v>
      </c>
      <c r="C5180" t="s">
        <v>80</v>
      </c>
      <c r="D5180" t="s">
        <v>110</v>
      </c>
      <c r="E5180" t="s">
        <v>131</v>
      </c>
      <c r="F5180" t="s">
        <v>14906</v>
      </c>
      <c r="G5180" t="s">
        <v>195</v>
      </c>
      <c r="H5180" t="s">
        <v>134</v>
      </c>
      <c r="I5180" t="s">
        <v>135</v>
      </c>
      <c r="J5180" t="s">
        <v>136</v>
      </c>
      <c r="K5180" t="s">
        <v>137</v>
      </c>
      <c r="L5180" t="s">
        <v>14907</v>
      </c>
      <c r="M5180" t="s">
        <v>14908</v>
      </c>
      <c r="N5180">
        <v>1.6625000000000001</v>
      </c>
      <c r="O5180">
        <v>0</v>
      </c>
      <c r="P5180">
        <v>474</v>
      </c>
      <c r="Q5180">
        <v>0</v>
      </c>
      <c r="R5180">
        <v>0</v>
      </c>
      <c r="S5180">
        <v>0</v>
      </c>
      <c r="T5180">
        <v>67</v>
      </c>
      <c r="U5180">
        <v>0</v>
      </c>
      <c r="V5180">
        <v>1</v>
      </c>
      <c r="W5180">
        <v>0</v>
      </c>
      <c r="X5180">
        <v>265.00854741144036</v>
      </c>
      <c r="Y5180">
        <v>0</v>
      </c>
      <c r="Z5180">
        <v>0</v>
      </c>
      <c r="AA5180">
        <v>0</v>
      </c>
      <c r="AB5180">
        <v>62.047447193608562</v>
      </c>
      <c r="AC5180">
        <v>0</v>
      </c>
      <c r="AD5180">
        <v>1.0009415128718073</v>
      </c>
      <c r="AE5180">
        <v>328.05693611792071</v>
      </c>
    </row>
    <row r="5181" spans="1:31" x14ac:dyDescent="0.25">
      <c r="A5181">
        <v>1637089</v>
      </c>
      <c r="B5181">
        <v>1</v>
      </c>
      <c r="C5181" t="s">
        <v>80</v>
      </c>
      <c r="D5181" t="s">
        <v>96</v>
      </c>
      <c r="E5181" t="s">
        <v>178</v>
      </c>
      <c r="F5181" t="s">
        <v>14909</v>
      </c>
      <c r="G5181" t="s">
        <v>227</v>
      </c>
      <c r="H5181" t="s">
        <v>149</v>
      </c>
      <c r="I5181" t="s">
        <v>135</v>
      </c>
      <c r="J5181" t="s">
        <v>136</v>
      </c>
      <c r="K5181" t="s">
        <v>137</v>
      </c>
      <c r="L5181" t="s">
        <v>14910</v>
      </c>
      <c r="M5181" t="s">
        <v>14911</v>
      </c>
      <c r="N5181">
        <v>2.622222222</v>
      </c>
      <c r="O5181">
        <v>0</v>
      </c>
      <c r="P5181">
        <v>106</v>
      </c>
      <c r="Q5181">
        <v>0</v>
      </c>
      <c r="R5181">
        <v>0</v>
      </c>
      <c r="S5181">
        <v>0</v>
      </c>
      <c r="T5181">
        <v>9</v>
      </c>
      <c r="U5181">
        <v>0</v>
      </c>
      <c r="V5181">
        <v>0</v>
      </c>
      <c r="W5181">
        <v>0</v>
      </c>
      <c r="X5181">
        <v>67.111000453752609</v>
      </c>
      <c r="Y5181">
        <v>0</v>
      </c>
      <c r="Z5181">
        <v>0</v>
      </c>
      <c r="AA5181">
        <v>0</v>
      </c>
      <c r="AB5181">
        <v>57.126970379809897</v>
      </c>
      <c r="AC5181">
        <v>0</v>
      </c>
      <c r="AD5181">
        <v>0</v>
      </c>
      <c r="AE5181">
        <v>124.23797083356251</v>
      </c>
    </row>
    <row r="5182" spans="1:31" x14ac:dyDescent="0.25">
      <c r="A5182">
        <v>1636880</v>
      </c>
      <c r="B5182">
        <v>1</v>
      </c>
      <c r="C5182" t="s">
        <v>80</v>
      </c>
      <c r="D5182" t="s">
        <v>105</v>
      </c>
      <c r="E5182" t="s">
        <v>204</v>
      </c>
      <c r="F5182" t="s">
        <v>14912</v>
      </c>
      <c r="G5182" t="s">
        <v>161</v>
      </c>
      <c r="H5182" t="s">
        <v>134</v>
      </c>
      <c r="I5182" t="s">
        <v>135</v>
      </c>
      <c r="J5182" t="s">
        <v>136</v>
      </c>
      <c r="K5182" t="s">
        <v>137</v>
      </c>
      <c r="L5182" t="s">
        <v>14913</v>
      </c>
      <c r="M5182" t="s">
        <v>14914</v>
      </c>
      <c r="N5182">
        <v>0.77249999999999996</v>
      </c>
      <c r="O5182">
        <v>0</v>
      </c>
      <c r="P5182">
        <v>0</v>
      </c>
      <c r="Q5182">
        <v>0</v>
      </c>
      <c r="R5182">
        <v>0</v>
      </c>
      <c r="S5182">
        <v>1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0.8525299980365999</v>
      </c>
      <c r="AB5182">
        <v>0</v>
      </c>
      <c r="AC5182">
        <v>0</v>
      </c>
      <c r="AD5182">
        <v>0</v>
      </c>
      <c r="AE5182">
        <v>0.8525299980365999</v>
      </c>
    </row>
    <row r="5183" spans="1:31" x14ac:dyDescent="0.25">
      <c r="A5183">
        <v>1636854</v>
      </c>
      <c r="B5183">
        <v>1</v>
      </c>
      <c r="C5183" t="s">
        <v>81</v>
      </c>
      <c r="D5183" t="s">
        <v>128</v>
      </c>
      <c r="E5183" t="s">
        <v>131</v>
      </c>
      <c r="F5183" t="s">
        <v>14915</v>
      </c>
      <c r="G5183" t="s">
        <v>1322</v>
      </c>
      <c r="H5183" t="s">
        <v>134</v>
      </c>
      <c r="I5183" t="s">
        <v>135</v>
      </c>
      <c r="J5183" t="s">
        <v>136</v>
      </c>
      <c r="K5183" t="s">
        <v>137</v>
      </c>
      <c r="L5183" t="s">
        <v>14916</v>
      </c>
      <c r="M5183" t="s">
        <v>14917</v>
      </c>
      <c r="N5183">
        <v>3.426666666</v>
      </c>
      <c r="O5183">
        <v>0</v>
      </c>
      <c r="P5183">
        <v>58</v>
      </c>
      <c r="Q5183">
        <v>0</v>
      </c>
      <c r="R5183">
        <v>1</v>
      </c>
      <c r="S5183">
        <v>0</v>
      </c>
      <c r="T5183">
        <v>5</v>
      </c>
      <c r="U5183">
        <v>0</v>
      </c>
      <c r="V5183">
        <v>0</v>
      </c>
      <c r="W5183">
        <v>0</v>
      </c>
      <c r="X5183">
        <v>16.365459035833133</v>
      </c>
      <c r="Y5183">
        <v>0</v>
      </c>
      <c r="Z5183">
        <v>0</v>
      </c>
      <c r="AA5183">
        <v>0</v>
      </c>
      <c r="AB5183">
        <v>6.3202114982081801</v>
      </c>
      <c r="AC5183">
        <v>0</v>
      </c>
      <c r="AD5183">
        <v>0</v>
      </c>
      <c r="AE5183">
        <v>22.685670534041314</v>
      </c>
    </row>
    <row r="5184" spans="1:31" x14ac:dyDescent="0.25">
      <c r="A5184">
        <v>1636860</v>
      </c>
      <c r="B5184">
        <v>1</v>
      </c>
      <c r="C5184" t="s">
        <v>80</v>
      </c>
      <c r="D5184" t="s">
        <v>83</v>
      </c>
      <c r="E5184" t="s">
        <v>204</v>
      </c>
      <c r="F5184" t="s">
        <v>14918</v>
      </c>
      <c r="G5184" t="s">
        <v>195</v>
      </c>
      <c r="H5184" t="s">
        <v>134</v>
      </c>
      <c r="I5184" t="s">
        <v>135</v>
      </c>
      <c r="J5184" t="s">
        <v>136</v>
      </c>
      <c r="K5184" t="s">
        <v>137</v>
      </c>
      <c r="L5184" t="s">
        <v>14919</v>
      </c>
      <c r="M5184" t="s">
        <v>14920</v>
      </c>
      <c r="N5184">
        <v>2.9708333329999999</v>
      </c>
      <c r="O5184">
        <v>0</v>
      </c>
      <c r="P5184">
        <v>0</v>
      </c>
      <c r="Q5184">
        <v>0</v>
      </c>
      <c r="R5184">
        <v>0</v>
      </c>
      <c r="S5184">
        <v>1</v>
      </c>
      <c r="T5184">
        <v>0</v>
      </c>
      <c r="U5184">
        <v>2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493.65393450708984</v>
      </c>
      <c r="AB5184">
        <v>0</v>
      </c>
      <c r="AC5184">
        <v>1.7615306739780749</v>
      </c>
      <c r="AD5184">
        <v>0</v>
      </c>
      <c r="AE5184">
        <v>495.41546518106793</v>
      </c>
    </row>
    <row r="5185" spans="1:31" x14ac:dyDescent="0.25">
      <c r="A5185">
        <v>1637252</v>
      </c>
      <c r="B5185">
        <v>1</v>
      </c>
      <c r="C5185" t="s">
        <v>80</v>
      </c>
      <c r="D5185" t="s">
        <v>96</v>
      </c>
      <c r="E5185" t="s">
        <v>146</v>
      </c>
      <c r="F5185" t="s">
        <v>14921</v>
      </c>
      <c r="G5185" t="s">
        <v>403</v>
      </c>
      <c r="H5185" t="s">
        <v>149</v>
      </c>
      <c r="I5185" t="s">
        <v>135</v>
      </c>
      <c r="J5185" t="s">
        <v>136</v>
      </c>
      <c r="K5185" t="s">
        <v>137</v>
      </c>
      <c r="L5185" t="s">
        <v>14922</v>
      </c>
      <c r="M5185" t="s">
        <v>14923</v>
      </c>
      <c r="N5185">
        <v>0.635833333</v>
      </c>
      <c r="O5185">
        <v>0</v>
      </c>
      <c r="P5185">
        <v>351</v>
      </c>
      <c r="Q5185">
        <v>0</v>
      </c>
      <c r="R5185">
        <v>2</v>
      </c>
      <c r="S5185">
        <v>0</v>
      </c>
      <c r="T5185">
        <v>38</v>
      </c>
      <c r="U5185">
        <v>0</v>
      </c>
      <c r="V5185">
        <v>0</v>
      </c>
      <c r="W5185">
        <v>0</v>
      </c>
      <c r="X5185">
        <v>60.902878148451997</v>
      </c>
      <c r="Y5185">
        <v>0</v>
      </c>
      <c r="Z5185">
        <v>1.2902539621533335E-2</v>
      </c>
      <c r="AA5185">
        <v>0</v>
      </c>
      <c r="AB5185">
        <v>9.8200256877235059</v>
      </c>
      <c r="AC5185">
        <v>0</v>
      </c>
      <c r="AD5185">
        <v>0</v>
      </c>
      <c r="AE5185">
        <v>70.73580637579704</v>
      </c>
    </row>
    <row r="5186" spans="1:31" x14ac:dyDescent="0.25">
      <c r="A5186">
        <v>1637215</v>
      </c>
      <c r="B5186">
        <v>1</v>
      </c>
      <c r="C5186" t="s">
        <v>80</v>
      </c>
      <c r="D5186" t="s">
        <v>83</v>
      </c>
      <c r="E5186" t="s">
        <v>131</v>
      </c>
      <c r="F5186" t="s">
        <v>14924</v>
      </c>
      <c r="G5186" t="s">
        <v>1261</v>
      </c>
      <c r="H5186" t="s">
        <v>134</v>
      </c>
      <c r="I5186" t="s">
        <v>135</v>
      </c>
      <c r="J5186" t="s">
        <v>136</v>
      </c>
      <c r="K5186" t="s">
        <v>137</v>
      </c>
      <c r="L5186" t="s">
        <v>14860</v>
      </c>
      <c r="M5186" t="s">
        <v>14925</v>
      </c>
      <c r="N5186">
        <v>0.89277777700000005</v>
      </c>
      <c r="O5186">
        <v>0</v>
      </c>
      <c r="P5186">
        <v>330</v>
      </c>
      <c r="Q5186">
        <v>0</v>
      </c>
      <c r="R5186">
        <v>0</v>
      </c>
      <c r="S5186">
        <v>0</v>
      </c>
      <c r="T5186">
        <v>27</v>
      </c>
      <c r="U5186">
        <v>0</v>
      </c>
      <c r="V5186">
        <v>0</v>
      </c>
      <c r="W5186">
        <v>0</v>
      </c>
      <c r="X5186">
        <v>139.96846696177124</v>
      </c>
      <c r="Y5186">
        <v>0</v>
      </c>
      <c r="Z5186">
        <v>0</v>
      </c>
      <c r="AA5186">
        <v>0</v>
      </c>
      <c r="AB5186">
        <v>13.244042156627472</v>
      </c>
      <c r="AC5186">
        <v>0</v>
      </c>
      <c r="AD5186">
        <v>0</v>
      </c>
      <c r="AE5186">
        <v>153.21250911839871</v>
      </c>
    </row>
    <row r="5187" spans="1:31" x14ac:dyDescent="0.25">
      <c r="A5187">
        <v>1637166</v>
      </c>
      <c r="B5187">
        <v>1</v>
      </c>
      <c r="C5187" t="s">
        <v>81</v>
      </c>
      <c r="D5187" t="s">
        <v>113</v>
      </c>
      <c r="E5187" t="s">
        <v>152</v>
      </c>
      <c r="F5187" t="s">
        <v>14926</v>
      </c>
      <c r="G5187" t="s">
        <v>154</v>
      </c>
      <c r="H5187" t="s">
        <v>149</v>
      </c>
      <c r="I5187" t="s">
        <v>135</v>
      </c>
      <c r="J5187" t="s">
        <v>136</v>
      </c>
      <c r="K5187" t="s">
        <v>137</v>
      </c>
      <c r="L5187" t="s">
        <v>14927</v>
      </c>
      <c r="M5187" t="s">
        <v>14928</v>
      </c>
      <c r="N5187">
        <v>1.2269444439999999</v>
      </c>
      <c r="O5187">
        <v>0</v>
      </c>
      <c r="P5187">
        <v>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0.27992699097278084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0.27992699097278084</v>
      </c>
    </row>
    <row r="5188" spans="1:31" x14ac:dyDescent="0.25">
      <c r="A5188">
        <v>1637358</v>
      </c>
      <c r="B5188">
        <v>1</v>
      </c>
      <c r="C5188" t="s">
        <v>80</v>
      </c>
      <c r="D5188" t="s">
        <v>82</v>
      </c>
      <c r="E5188" t="s">
        <v>178</v>
      </c>
      <c r="F5188" t="s">
        <v>14929</v>
      </c>
      <c r="G5188" t="s">
        <v>227</v>
      </c>
      <c r="H5188" t="s">
        <v>149</v>
      </c>
      <c r="I5188" t="s">
        <v>135</v>
      </c>
      <c r="J5188" t="s">
        <v>136</v>
      </c>
      <c r="K5188" t="s">
        <v>137</v>
      </c>
      <c r="L5188" t="s">
        <v>14930</v>
      </c>
      <c r="M5188" t="s">
        <v>14931</v>
      </c>
      <c r="N5188">
        <v>1.2269444439999999</v>
      </c>
      <c r="O5188">
        <v>0</v>
      </c>
      <c r="P5188">
        <v>58</v>
      </c>
      <c r="Q5188">
        <v>0</v>
      </c>
      <c r="R5188">
        <v>0</v>
      </c>
      <c r="S5188">
        <v>0</v>
      </c>
      <c r="T5188">
        <v>2</v>
      </c>
      <c r="U5188">
        <v>0</v>
      </c>
      <c r="V5188">
        <v>0</v>
      </c>
      <c r="W5188">
        <v>0</v>
      </c>
      <c r="X5188">
        <v>12.035680471639688</v>
      </c>
      <c r="Y5188">
        <v>0</v>
      </c>
      <c r="Z5188">
        <v>0</v>
      </c>
      <c r="AA5188">
        <v>0</v>
      </c>
      <c r="AB5188">
        <v>1.6687295942692104</v>
      </c>
      <c r="AC5188">
        <v>0</v>
      </c>
      <c r="AD5188">
        <v>0</v>
      </c>
      <c r="AE5188">
        <v>13.704410065908899</v>
      </c>
    </row>
    <row r="5189" spans="1:31" x14ac:dyDescent="0.25">
      <c r="A5189">
        <v>1637209</v>
      </c>
      <c r="B5189">
        <v>1</v>
      </c>
      <c r="C5189" t="s">
        <v>80</v>
      </c>
      <c r="D5189" t="s">
        <v>104</v>
      </c>
      <c r="E5189" t="s">
        <v>152</v>
      </c>
      <c r="F5189" t="s">
        <v>14932</v>
      </c>
      <c r="G5189" t="s">
        <v>154</v>
      </c>
      <c r="H5189" t="s">
        <v>149</v>
      </c>
      <c r="I5189" t="s">
        <v>135</v>
      </c>
      <c r="J5189" t="s">
        <v>136</v>
      </c>
      <c r="K5189" t="s">
        <v>137</v>
      </c>
      <c r="L5189" t="s">
        <v>14933</v>
      </c>
      <c r="M5189" t="s">
        <v>14934</v>
      </c>
      <c r="N5189">
        <v>1.9738888880000001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1.5621779632646149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1.5621779632646149</v>
      </c>
    </row>
    <row r="5190" spans="1:31" x14ac:dyDescent="0.25">
      <c r="A5190">
        <v>1637361</v>
      </c>
      <c r="B5190">
        <v>1</v>
      </c>
      <c r="C5190" t="s">
        <v>80</v>
      </c>
      <c r="D5190" t="s">
        <v>82</v>
      </c>
      <c r="E5190" t="s">
        <v>178</v>
      </c>
      <c r="F5190" t="s">
        <v>14935</v>
      </c>
      <c r="G5190" t="s">
        <v>227</v>
      </c>
      <c r="H5190" t="s">
        <v>149</v>
      </c>
      <c r="I5190" t="s">
        <v>135</v>
      </c>
      <c r="J5190" t="s">
        <v>136</v>
      </c>
      <c r="K5190" t="s">
        <v>137</v>
      </c>
      <c r="L5190" t="s">
        <v>14936</v>
      </c>
      <c r="M5190" t="s">
        <v>14937</v>
      </c>
      <c r="N5190">
        <v>0.55972222199999999</v>
      </c>
      <c r="O5190">
        <v>0</v>
      </c>
      <c r="P5190">
        <v>30</v>
      </c>
      <c r="Q5190">
        <v>0</v>
      </c>
      <c r="R5190">
        <v>0</v>
      </c>
      <c r="S5190">
        <v>0</v>
      </c>
      <c r="T5190">
        <v>4</v>
      </c>
      <c r="U5190">
        <v>0</v>
      </c>
      <c r="V5190">
        <v>0</v>
      </c>
      <c r="W5190">
        <v>0</v>
      </c>
      <c r="X5190">
        <v>1.8995725078558807</v>
      </c>
      <c r="Y5190">
        <v>0</v>
      </c>
      <c r="Z5190">
        <v>0</v>
      </c>
      <c r="AA5190">
        <v>0</v>
      </c>
      <c r="AB5190">
        <v>0.19082993637065337</v>
      </c>
      <c r="AC5190">
        <v>0</v>
      </c>
      <c r="AD5190">
        <v>0</v>
      </c>
      <c r="AE5190">
        <v>2.0904024442265339</v>
      </c>
    </row>
    <row r="5191" spans="1:31" x14ac:dyDescent="0.25">
      <c r="A5191">
        <v>1637075</v>
      </c>
      <c r="B5191">
        <v>1</v>
      </c>
      <c r="C5191" t="s">
        <v>80</v>
      </c>
      <c r="D5191" t="s">
        <v>106</v>
      </c>
      <c r="E5191" t="s">
        <v>152</v>
      </c>
      <c r="F5191" t="s">
        <v>14938</v>
      </c>
      <c r="G5191" t="s">
        <v>172</v>
      </c>
      <c r="H5191" t="s">
        <v>149</v>
      </c>
      <c r="I5191" t="s">
        <v>135</v>
      </c>
      <c r="J5191" t="s">
        <v>136</v>
      </c>
      <c r="K5191" t="s">
        <v>137</v>
      </c>
      <c r="L5191" t="s">
        <v>14939</v>
      </c>
      <c r="M5191" t="s">
        <v>14940</v>
      </c>
      <c r="N5191">
        <v>3.9350000000000001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9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31.824984555750127</v>
      </c>
      <c r="AC5191">
        <v>0</v>
      </c>
      <c r="AD5191">
        <v>0</v>
      </c>
      <c r="AE5191">
        <v>31.824984555750127</v>
      </c>
    </row>
    <row r="5192" spans="1:31" x14ac:dyDescent="0.25">
      <c r="A5192">
        <v>1637052</v>
      </c>
      <c r="B5192">
        <v>1</v>
      </c>
      <c r="C5192" t="s">
        <v>80</v>
      </c>
      <c r="D5192" t="s">
        <v>93</v>
      </c>
      <c r="E5192" t="s">
        <v>362</v>
      </c>
      <c r="F5192" t="s">
        <v>14941</v>
      </c>
      <c r="G5192" t="s">
        <v>900</v>
      </c>
      <c r="H5192" t="s">
        <v>149</v>
      </c>
      <c r="I5192" t="s">
        <v>135</v>
      </c>
      <c r="J5192" t="s">
        <v>136</v>
      </c>
      <c r="K5192" t="s">
        <v>137</v>
      </c>
      <c r="L5192" t="s">
        <v>14942</v>
      </c>
      <c r="M5192" t="s">
        <v>14943</v>
      </c>
      <c r="N5192">
        <v>2.664722222</v>
      </c>
      <c r="O5192">
        <v>0</v>
      </c>
      <c r="P5192">
        <v>63</v>
      </c>
      <c r="Q5192">
        <v>0</v>
      </c>
      <c r="R5192">
        <v>0</v>
      </c>
      <c r="S5192">
        <v>0</v>
      </c>
      <c r="T5192">
        <v>13</v>
      </c>
      <c r="U5192">
        <v>0</v>
      </c>
      <c r="V5192">
        <v>0</v>
      </c>
      <c r="W5192">
        <v>0</v>
      </c>
      <c r="X5192">
        <v>66.849587387938314</v>
      </c>
      <c r="Y5192">
        <v>0</v>
      </c>
      <c r="Z5192">
        <v>0</v>
      </c>
      <c r="AA5192">
        <v>0</v>
      </c>
      <c r="AB5192">
        <v>42.150272837077118</v>
      </c>
      <c r="AC5192">
        <v>0</v>
      </c>
      <c r="AD5192">
        <v>0</v>
      </c>
      <c r="AE5192">
        <v>108.99986022501542</v>
      </c>
    </row>
    <row r="5193" spans="1:31" x14ac:dyDescent="0.25">
      <c r="A5193">
        <v>1637367</v>
      </c>
      <c r="B5193">
        <v>1</v>
      </c>
      <c r="C5193" t="s">
        <v>81</v>
      </c>
      <c r="D5193" t="s">
        <v>114</v>
      </c>
      <c r="E5193" t="s">
        <v>178</v>
      </c>
      <c r="F5193" t="s">
        <v>13311</v>
      </c>
      <c r="G5193" t="s">
        <v>227</v>
      </c>
      <c r="H5193" t="s">
        <v>149</v>
      </c>
      <c r="I5193" t="s">
        <v>135</v>
      </c>
      <c r="J5193" t="s">
        <v>136</v>
      </c>
      <c r="K5193" t="s">
        <v>137</v>
      </c>
      <c r="L5193" t="s">
        <v>14944</v>
      </c>
      <c r="M5193" t="s">
        <v>14945</v>
      </c>
      <c r="N5193">
        <v>0.80361111100000004</v>
      </c>
      <c r="O5193">
        <v>0</v>
      </c>
      <c r="P5193">
        <v>73</v>
      </c>
      <c r="Q5193">
        <v>0</v>
      </c>
      <c r="R5193">
        <v>1</v>
      </c>
      <c r="S5193">
        <v>0</v>
      </c>
      <c r="T5193">
        <v>6</v>
      </c>
      <c r="U5193">
        <v>0</v>
      </c>
      <c r="V5193">
        <v>0</v>
      </c>
      <c r="W5193">
        <v>0</v>
      </c>
      <c r="X5193">
        <v>4.7017904873942191</v>
      </c>
      <c r="Y5193">
        <v>0</v>
      </c>
      <c r="Z5193">
        <v>3.0070832701333336E-4</v>
      </c>
      <c r="AA5193">
        <v>0</v>
      </c>
      <c r="AB5193">
        <v>1.1579155306013065</v>
      </c>
      <c r="AC5193">
        <v>0</v>
      </c>
      <c r="AD5193">
        <v>0</v>
      </c>
      <c r="AE5193">
        <v>5.8600067263225384</v>
      </c>
    </row>
    <row r="5194" spans="1:31" x14ac:dyDescent="0.25">
      <c r="A5194">
        <v>1637221</v>
      </c>
      <c r="B5194">
        <v>1</v>
      </c>
      <c r="C5194" t="s">
        <v>80</v>
      </c>
      <c r="D5194" t="s">
        <v>96</v>
      </c>
      <c r="E5194" t="s">
        <v>178</v>
      </c>
      <c r="F5194" t="s">
        <v>14693</v>
      </c>
      <c r="G5194" t="s">
        <v>180</v>
      </c>
      <c r="H5194" t="s">
        <v>149</v>
      </c>
      <c r="I5194" t="s">
        <v>135</v>
      </c>
      <c r="J5194" t="s">
        <v>136</v>
      </c>
      <c r="K5194" t="s">
        <v>137</v>
      </c>
      <c r="L5194" t="s">
        <v>14946</v>
      </c>
      <c r="M5194" t="s">
        <v>14947</v>
      </c>
      <c r="N5194">
        <v>5.2708333329999997</v>
      </c>
      <c r="O5194">
        <v>0</v>
      </c>
      <c r="P5194">
        <v>186</v>
      </c>
      <c r="Q5194">
        <v>0</v>
      </c>
      <c r="R5194">
        <v>0</v>
      </c>
      <c r="S5194">
        <v>0</v>
      </c>
      <c r="T5194">
        <v>8</v>
      </c>
      <c r="U5194">
        <v>0</v>
      </c>
      <c r="V5194">
        <v>0</v>
      </c>
      <c r="W5194">
        <v>0</v>
      </c>
      <c r="X5194">
        <v>403.47037216177665</v>
      </c>
      <c r="Y5194">
        <v>0</v>
      </c>
      <c r="Z5194">
        <v>0</v>
      </c>
      <c r="AA5194">
        <v>0</v>
      </c>
      <c r="AB5194">
        <v>19.187371934090432</v>
      </c>
      <c r="AC5194">
        <v>0</v>
      </c>
      <c r="AD5194">
        <v>0</v>
      </c>
      <c r="AE5194">
        <v>422.65774409586709</v>
      </c>
    </row>
    <row r="5195" spans="1:31" x14ac:dyDescent="0.25">
      <c r="A5195">
        <v>1637238</v>
      </c>
      <c r="B5195">
        <v>1</v>
      </c>
      <c r="C5195" t="s">
        <v>80</v>
      </c>
      <c r="D5195" t="s">
        <v>101</v>
      </c>
      <c r="E5195" t="s">
        <v>178</v>
      </c>
      <c r="F5195" t="s">
        <v>13557</v>
      </c>
      <c r="G5195" t="s">
        <v>227</v>
      </c>
      <c r="H5195" t="s">
        <v>149</v>
      </c>
      <c r="I5195" t="s">
        <v>135</v>
      </c>
      <c r="J5195" t="s">
        <v>136</v>
      </c>
      <c r="K5195" t="s">
        <v>137</v>
      </c>
      <c r="L5195" t="s">
        <v>14948</v>
      </c>
      <c r="M5195" t="s">
        <v>14949</v>
      </c>
      <c r="N5195">
        <v>4.6619444440000004</v>
      </c>
      <c r="O5195">
        <v>0</v>
      </c>
      <c r="P5195">
        <v>85</v>
      </c>
      <c r="Q5195">
        <v>0</v>
      </c>
      <c r="R5195">
        <v>0</v>
      </c>
      <c r="S5195">
        <v>0</v>
      </c>
      <c r="T5195">
        <v>1</v>
      </c>
      <c r="U5195">
        <v>0</v>
      </c>
      <c r="V5195">
        <v>0</v>
      </c>
      <c r="W5195">
        <v>0</v>
      </c>
      <c r="X5195">
        <v>154.99551547778989</v>
      </c>
      <c r="Y5195">
        <v>0</v>
      </c>
      <c r="Z5195">
        <v>0</v>
      </c>
      <c r="AA5195">
        <v>0</v>
      </c>
      <c r="AB5195">
        <v>0.53559154697676992</v>
      </c>
      <c r="AC5195">
        <v>0</v>
      </c>
      <c r="AD5195">
        <v>0</v>
      </c>
      <c r="AE5195">
        <v>155.53110702476667</v>
      </c>
    </row>
    <row r="5196" spans="1:31" x14ac:dyDescent="0.25">
      <c r="A5196">
        <v>1636989</v>
      </c>
      <c r="B5196">
        <v>1</v>
      </c>
      <c r="C5196" t="s">
        <v>80</v>
      </c>
      <c r="D5196" t="s">
        <v>103</v>
      </c>
      <c r="E5196" t="s">
        <v>131</v>
      </c>
      <c r="F5196" t="s">
        <v>14950</v>
      </c>
      <c r="G5196" t="s">
        <v>148</v>
      </c>
      <c r="H5196" t="s">
        <v>134</v>
      </c>
      <c r="I5196" t="s">
        <v>135</v>
      </c>
      <c r="J5196" t="s">
        <v>136</v>
      </c>
      <c r="K5196" t="s">
        <v>143</v>
      </c>
      <c r="L5196" t="s">
        <v>14951</v>
      </c>
      <c r="M5196" t="s">
        <v>14952</v>
      </c>
      <c r="N5196">
        <v>1.66055</v>
      </c>
      <c r="O5196">
        <v>0</v>
      </c>
      <c r="P5196">
        <v>0</v>
      </c>
      <c r="Q5196">
        <v>0</v>
      </c>
      <c r="R5196">
        <v>7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21.758458332128413</v>
      </c>
      <c r="AA5196">
        <v>0</v>
      </c>
      <c r="AB5196">
        <v>0</v>
      </c>
      <c r="AC5196">
        <v>0</v>
      </c>
      <c r="AD5196">
        <v>0</v>
      </c>
      <c r="AE5196">
        <v>21.758458332128413</v>
      </c>
    </row>
    <row r="5197" spans="1:31" x14ac:dyDescent="0.25">
      <c r="A5197">
        <v>1637321</v>
      </c>
      <c r="B5197">
        <v>1</v>
      </c>
      <c r="C5197" t="s">
        <v>80</v>
      </c>
      <c r="D5197" t="s">
        <v>105</v>
      </c>
      <c r="E5197" t="s">
        <v>362</v>
      </c>
      <c r="F5197" t="s">
        <v>14235</v>
      </c>
      <c r="G5197" t="s">
        <v>507</v>
      </c>
      <c r="H5197" t="s">
        <v>149</v>
      </c>
      <c r="I5197" t="s">
        <v>135</v>
      </c>
      <c r="J5197" t="s">
        <v>136</v>
      </c>
      <c r="K5197" t="s">
        <v>137</v>
      </c>
      <c r="L5197" t="s">
        <v>14953</v>
      </c>
      <c r="M5197" t="s">
        <v>14954</v>
      </c>
      <c r="N5197">
        <v>1.2608333329999999</v>
      </c>
      <c r="O5197">
        <v>0</v>
      </c>
      <c r="P5197">
        <v>8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2.6057716938829807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2.6057716938829807</v>
      </c>
    </row>
    <row r="5198" spans="1:31" x14ac:dyDescent="0.25">
      <c r="A5198">
        <v>1636929</v>
      </c>
      <c r="B5198">
        <v>1</v>
      </c>
      <c r="C5198" t="s">
        <v>80</v>
      </c>
      <c r="D5198" t="s">
        <v>83</v>
      </c>
      <c r="E5198" t="s">
        <v>131</v>
      </c>
      <c r="F5198" t="s">
        <v>14636</v>
      </c>
      <c r="G5198" t="s">
        <v>2147</v>
      </c>
      <c r="H5198" t="s">
        <v>134</v>
      </c>
      <c r="I5198" t="s">
        <v>135</v>
      </c>
      <c r="J5198" t="s">
        <v>136</v>
      </c>
      <c r="K5198" t="s">
        <v>137</v>
      </c>
      <c r="L5198" t="s">
        <v>14955</v>
      </c>
      <c r="M5198" t="s">
        <v>14956</v>
      </c>
      <c r="N5198">
        <v>10.760277777000001</v>
      </c>
      <c r="O5198">
        <v>0</v>
      </c>
      <c r="P5198">
        <v>10</v>
      </c>
      <c r="Q5198">
        <v>0</v>
      </c>
      <c r="R5198">
        <v>0</v>
      </c>
      <c r="S5198">
        <v>0</v>
      </c>
      <c r="T5198">
        <v>119</v>
      </c>
      <c r="U5198">
        <v>0</v>
      </c>
      <c r="V5198">
        <v>0</v>
      </c>
      <c r="W5198">
        <v>0</v>
      </c>
      <c r="X5198">
        <v>517.05540710221135</v>
      </c>
      <c r="Y5198">
        <v>0</v>
      </c>
      <c r="Z5198">
        <v>0</v>
      </c>
      <c r="AA5198">
        <v>0</v>
      </c>
      <c r="AB5198">
        <v>2347.6853499366348</v>
      </c>
      <c r="AC5198">
        <v>0</v>
      </c>
      <c r="AD5198">
        <v>0</v>
      </c>
      <c r="AE5198">
        <v>2864.7407570388459</v>
      </c>
    </row>
    <row r="5199" spans="1:31" x14ac:dyDescent="0.25">
      <c r="A5199">
        <v>1637384</v>
      </c>
      <c r="B5199">
        <v>1</v>
      </c>
      <c r="C5199" t="s">
        <v>80</v>
      </c>
      <c r="D5199" t="s">
        <v>110</v>
      </c>
      <c r="E5199" t="s">
        <v>146</v>
      </c>
      <c r="F5199" t="s">
        <v>14957</v>
      </c>
      <c r="G5199" t="s">
        <v>260</v>
      </c>
      <c r="H5199" t="s">
        <v>149</v>
      </c>
      <c r="I5199" t="s">
        <v>135</v>
      </c>
      <c r="J5199" t="s">
        <v>136</v>
      </c>
      <c r="K5199" t="s">
        <v>137</v>
      </c>
      <c r="L5199" t="s">
        <v>14958</v>
      </c>
      <c r="M5199" t="s">
        <v>14959</v>
      </c>
      <c r="N5199">
        <v>1.9711111109999999</v>
      </c>
      <c r="O5199">
        <v>0</v>
      </c>
      <c r="P5199">
        <v>326</v>
      </c>
      <c r="Q5199">
        <v>0</v>
      </c>
      <c r="R5199">
        <v>0</v>
      </c>
      <c r="S5199">
        <v>0</v>
      </c>
      <c r="T5199">
        <v>9</v>
      </c>
      <c r="U5199">
        <v>0</v>
      </c>
      <c r="V5199">
        <v>0</v>
      </c>
      <c r="W5199">
        <v>0</v>
      </c>
      <c r="X5199">
        <v>288.96295377837828</v>
      </c>
      <c r="Y5199">
        <v>0</v>
      </c>
      <c r="Z5199">
        <v>0</v>
      </c>
      <c r="AA5199">
        <v>0</v>
      </c>
      <c r="AB5199">
        <v>5.48955011773955</v>
      </c>
      <c r="AC5199">
        <v>0</v>
      </c>
      <c r="AD5199">
        <v>0</v>
      </c>
      <c r="AE5199">
        <v>294.45250389611783</v>
      </c>
    </row>
    <row r="5200" spans="1:31" x14ac:dyDescent="0.25">
      <c r="A5200">
        <v>1637284</v>
      </c>
      <c r="B5200">
        <v>1</v>
      </c>
      <c r="C5200" t="s">
        <v>80</v>
      </c>
      <c r="D5200" t="s">
        <v>90</v>
      </c>
      <c r="E5200" t="s">
        <v>131</v>
      </c>
      <c r="F5200" t="s">
        <v>14960</v>
      </c>
      <c r="G5200" t="s">
        <v>161</v>
      </c>
      <c r="H5200" t="s">
        <v>134</v>
      </c>
      <c r="I5200" t="s">
        <v>135</v>
      </c>
      <c r="J5200" t="s">
        <v>136</v>
      </c>
      <c r="K5200" t="s">
        <v>137</v>
      </c>
      <c r="L5200" t="s">
        <v>14961</v>
      </c>
      <c r="M5200" t="s">
        <v>14962</v>
      </c>
      <c r="N5200">
        <v>0.60472222200000003</v>
      </c>
      <c r="O5200">
        <v>0</v>
      </c>
      <c r="P5200">
        <v>477</v>
      </c>
      <c r="Q5200">
        <v>0</v>
      </c>
      <c r="R5200">
        <v>0</v>
      </c>
      <c r="S5200">
        <v>0</v>
      </c>
      <c r="T5200">
        <v>43</v>
      </c>
      <c r="U5200">
        <v>0</v>
      </c>
      <c r="V5200">
        <v>0</v>
      </c>
      <c r="W5200">
        <v>0</v>
      </c>
      <c r="X5200">
        <v>124.7283272852566</v>
      </c>
      <c r="Y5200">
        <v>0</v>
      </c>
      <c r="Z5200">
        <v>0</v>
      </c>
      <c r="AA5200">
        <v>0</v>
      </c>
      <c r="AB5200">
        <v>20.223414479417379</v>
      </c>
      <c r="AC5200">
        <v>0</v>
      </c>
      <c r="AD5200">
        <v>0</v>
      </c>
      <c r="AE5200">
        <v>144.95174176467398</v>
      </c>
    </row>
    <row r="5201" spans="1:31" x14ac:dyDescent="0.25">
      <c r="A5201">
        <v>1637035</v>
      </c>
      <c r="B5201">
        <v>1</v>
      </c>
      <c r="C5201" t="s">
        <v>80</v>
      </c>
      <c r="D5201" t="s">
        <v>84</v>
      </c>
      <c r="E5201" t="s">
        <v>178</v>
      </c>
      <c r="F5201" t="s">
        <v>14963</v>
      </c>
      <c r="G5201" t="s">
        <v>227</v>
      </c>
      <c r="H5201" t="s">
        <v>149</v>
      </c>
      <c r="I5201" t="s">
        <v>135</v>
      </c>
      <c r="J5201" t="s">
        <v>136</v>
      </c>
      <c r="K5201" t="s">
        <v>137</v>
      </c>
      <c r="L5201" t="s">
        <v>14964</v>
      </c>
      <c r="M5201" t="s">
        <v>14965</v>
      </c>
      <c r="N5201">
        <v>1.66</v>
      </c>
      <c r="O5201">
        <v>0</v>
      </c>
      <c r="P5201">
        <v>366</v>
      </c>
      <c r="Q5201">
        <v>0</v>
      </c>
      <c r="R5201">
        <v>0</v>
      </c>
      <c r="S5201">
        <v>0</v>
      </c>
      <c r="T5201">
        <v>21</v>
      </c>
      <c r="U5201">
        <v>0</v>
      </c>
      <c r="V5201">
        <v>0</v>
      </c>
      <c r="W5201">
        <v>0</v>
      </c>
      <c r="X5201">
        <v>179.47715796759013</v>
      </c>
      <c r="Y5201">
        <v>0</v>
      </c>
      <c r="Z5201">
        <v>0</v>
      </c>
      <c r="AA5201">
        <v>0</v>
      </c>
      <c r="AB5201">
        <v>22.746289558870515</v>
      </c>
      <c r="AC5201">
        <v>0</v>
      </c>
      <c r="AD5201">
        <v>0</v>
      </c>
      <c r="AE5201">
        <v>202.22344752646063</v>
      </c>
    </row>
    <row r="5202" spans="1:31" x14ac:dyDescent="0.25">
      <c r="A5202">
        <v>1636889</v>
      </c>
      <c r="B5202">
        <v>1</v>
      </c>
      <c r="C5202" t="s">
        <v>81</v>
      </c>
      <c r="D5202" t="s">
        <v>123</v>
      </c>
      <c r="E5202" t="s">
        <v>131</v>
      </c>
      <c r="F5202" t="s">
        <v>14966</v>
      </c>
      <c r="G5202" t="s">
        <v>161</v>
      </c>
      <c r="H5202" t="s">
        <v>134</v>
      </c>
      <c r="I5202" t="s">
        <v>135</v>
      </c>
      <c r="J5202" t="s">
        <v>136</v>
      </c>
      <c r="K5202" t="s">
        <v>137</v>
      </c>
      <c r="L5202" t="s">
        <v>14967</v>
      </c>
      <c r="M5202" t="s">
        <v>14968</v>
      </c>
      <c r="N5202">
        <v>5.8333333000000001E-2</v>
      </c>
      <c r="O5202">
        <v>0</v>
      </c>
      <c r="P5202">
        <v>2</v>
      </c>
      <c r="Q5202">
        <v>0</v>
      </c>
      <c r="R5202">
        <v>3</v>
      </c>
      <c r="S5202">
        <v>5</v>
      </c>
      <c r="T5202">
        <v>68</v>
      </c>
      <c r="U5202">
        <v>6</v>
      </c>
      <c r="V5202">
        <v>2</v>
      </c>
      <c r="W5202">
        <v>0</v>
      </c>
      <c r="X5202">
        <v>4.1278660499533347E-2</v>
      </c>
      <c r="Y5202">
        <v>0</v>
      </c>
      <c r="Z5202">
        <v>6.5548273692183329E-2</v>
      </c>
      <c r="AA5202">
        <v>4.1421841483729001</v>
      </c>
      <c r="AB5202">
        <v>2.9203736489784502</v>
      </c>
      <c r="AC5202">
        <v>21.928613845059711</v>
      </c>
      <c r="AD5202">
        <v>0.39118300936469996</v>
      </c>
      <c r="AE5202">
        <v>29.489181585967476</v>
      </c>
    </row>
    <row r="5203" spans="1:31" x14ac:dyDescent="0.25">
      <c r="A5203">
        <v>1637430</v>
      </c>
      <c r="B5203">
        <v>1</v>
      </c>
      <c r="C5203" t="s">
        <v>80</v>
      </c>
      <c r="D5203" t="s">
        <v>97</v>
      </c>
      <c r="E5203" t="s">
        <v>178</v>
      </c>
      <c r="F5203" t="s">
        <v>14969</v>
      </c>
      <c r="G5203" t="s">
        <v>227</v>
      </c>
      <c r="H5203" t="s">
        <v>149</v>
      </c>
      <c r="I5203" t="s">
        <v>135</v>
      </c>
      <c r="J5203" t="s">
        <v>136</v>
      </c>
      <c r="K5203" t="s">
        <v>137</v>
      </c>
      <c r="L5203" t="s">
        <v>14970</v>
      </c>
      <c r="M5203" t="s">
        <v>14971</v>
      </c>
      <c r="N5203">
        <v>1.6858333329999999</v>
      </c>
      <c r="O5203">
        <v>0</v>
      </c>
      <c r="P5203">
        <v>26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13.675171571567022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13.675171571567022</v>
      </c>
    </row>
    <row r="5204" spans="1:31" x14ac:dyDescent="0.25">
      <c r="A5204">
        <v>1637304</v>
      </c>
      <c r="B5204">
        <v>1</v>
      </c>
      <c r="C5204" t="s">
        <v>80</v>
      </c>
      <c r="D5204" t="s">
        <v>83</v>
      </c>
      <c r="E5204" t="s">
        <v>146</v>
      </c>
      <c r="F5204" t="s">
        <v>14972</v>
      </c>
      <c r="G5204" t="s">
        <v>260</v>
      </c>
      <c r="H5204" t="s">
        <v>149</v>
      </c>
      <c r="I5204" t="s">
        <v>135</v>
      </c>
      <c r="J5204" t="s">
        <v>136</v>
      </c>
      <c r="K5204" t="s">
        <v>137</v>
      </c>
      <c r="L5204" t="s">
        <v>14973</v>
      </c>
      <c r="M5204" t="s">
        <v>14974</v>
      </c>
      <c r="N5204">
        <v>2.9419444440000002</v>
      </c>
      <c r="O5204">
        <v>0</v>
      </c>
      <c r="P5204">
        <v>623</v>
      </c>
      <c r="Q5204">
        <v>0</v>
      </c>
      <c r="R5204">
        <v>0</v>
      </c>
      <c r="S5204">
        <v>0</v>
      </c>
      <c r="T5204">
        <v>22</v>
      </c>
      <c r="U5204">
        <v>0</v>
      </c>
      <c r="V5204">
        <v>0</v>
      </c>
      <c r="W5204">
        <v>0</v>
      </c>
      <c r="X5204">
        <v>814.33252973860476</v>
      </c>
      <c r="Y5204">
        <v>0</v>
      </c>
      <c r="Z5204">
        <v>0</v>
      </c>
      <c r="AA5204">
        <v>0</v>
      </c>
      <c r="AB5204">
        <v>29.879228631864258</v>
      </c>
      <c r="AC5204">
        <v>0</v>
      </c>
      <c r="AD5204">
        <v>0</v>
      </c>
      <c r="AE5204">
        <v>844.21175837046906</v>
      </c>
    </row>
    <row r="5205" spans="1:31" x14ac:dyDescent="0.25">
      <c r="A5205">
        <v>1637424</v>
      </c>
      <c r="B5205">
        <v>1</v>
      </c>
      <c r="C5205" t="s">
        <v>80</v>
      </c>
      <c r="D5205" t="s">
        <v>105</v>
      </c>
      <c r="E5205" t="s">
        <v>146</v>
      </c>
      <c r="F5205" t="s">
        <v>14975</v>
      </c>
      <c r="G5205" t="s">
        <v>260</v>
      </c>
      <c r="H5205" t="s">
        <v>149</v>
      </c>
      <c r="I5205" t="s">
        <v>135</v>
      </c>
      <c r="J5205" t="s">
        <v>136</v>
      </c>
      <c r="K5205" t="s">
        <v>137</v>
      </c>
      <c r="L5205" t="s">
        <v>14976</v>
      </c>
      <c r="M5205" t="s">
        <v>14977</v>
      </c>
      <c r="N5205">
        <v>0.73666666599999997</v>
      </c>
      <c r="O5205">
        <v>0</v>
      </c>
      <c r="P5205">
        <v>50</v>
      </c>
      <c r="Q5205">
        <v>0</v>
      </c>
      <c r="R5205">
        <v>0</v>
      </c>
      <c r="S5205">
        <v>0</v>
      </c>
      <c r="T5205">
        <v>5</v>
      </c>
      <c r="U5205">
        <v>0</v>
      </c>
      <c r="V5205">
        <v>0</v>
      </c>
      <c r="W5205">
        <v>0</v>
      </c>
      <c r="X5205">
        <v>9.9672038562683856</v>
      </c>
      <c r="Y5205">
        <v>0</v>
      </c>
      <c r="Z5205">
        <v>0</v>
      </c>
      <c r="AA5205">
        <v>0</v>
      </c>
      <c r="AB5205">
        <v>2.4312944210092198</v>
      </c>
      <c r="AC5205">
        <v>0</v>
      </c>
      <c r="AD5205">
        <v>0</v>
      </c>
      <c r="AE5205">
        <v>12.398498277277605</v>
      </c>
    </row>
    <row r="5206" spans="1:31" x14ac:dyDescent="0.25">
      <c r="A5206">
        <v>1637324</v>
      </c>
      <c r="B5206">
        <v>1</v>
      </c>
      <c r="C5206" t="s">
        <v>80</v>
      </c>
      <c r="D5206" t="s">
        <v>96</v>
      </c>
      <c r="E5206" t="s">
        <v>146</v>
      </c>
      <c r="F5206" t="s">
        <v>14978</v>
      </c>
      <c r="G5206" t="s">
        <v>260</v>
      </c>
      <c r="H5206" t="s">
        <v>149</v>
      </c>
      <c r="I5206" t="s">
        <v>135</v>
      </c>
      <c r="J5206" t="s">
        <v>136</v>
      </c>
      <c r="K5206" t="s">
        <v>137</v>
      </c>
      <c r="L5206" t="s">
        <v>14979</v>
      </c>
      <c r="M5206" t="s">
        <v>14980</v>
      </c>
      <c r="N5206">
        <v>2.3983333330000001</v>
      </c>
      <c r="O5206">
        <v>0</v>
      </c>
      <c r="P5206">
        <v>304</v>
      </c>
      <c r="Q5206">
        <v>0</v>
      </c>
      <c r="R5206">
        <v>0</v>
      </c>
      <c r="S5206">
        <v>0</v>
      </c>
      <c r="T5206">
        <v>41</v>
      </c>
      <c r="U5206">
        <v>0</v>
      </c>
      <c r="V5206">
        <v>0</v>
      </c>
      <c r="W5206">
        <v>0</v>
      </c>
      <c r="X5206">
        <v>361.22534776427887</v>
      </c>
      <c r="Y5206">
        <v>0</v>
      </c>
      <c r="Z5206">
        <v>0</v>
      </c>
      <c r="AA5206">
        <v>0</v>
      </c>
      <c r="AB5206">
        <v>95.145060674309917</v>
      </c>
      <c r="AC5206">
        <v>0</v>
      </c>
      <c r="AD5206">
        <v>0</v>
      </c>
      <c r="AE5206">
        <v>456.37040843858881</v>
      </c>
    </row>
    <row r="5207" spans="1:31" x14ac:dyDescent="0.25">
      <c r="A5207">
        <v>1636906</v>
      </c>
      <c r="B5207">
        <v>1</v>
      </c>
      <c r="C5207" t="s">
        <v>80</v>
      </c>
      <c r="D5207" t="s">
        <v>96</v>
      </c>
      <c r="E5207" t="s">
        <v>140</v>
      </c>
      <c r="F5207" t="s">
        <v>2321</v>
      </c>
      <c r="G5207" t="s">
        <v>918</v>
      </c>
      <c r="H5207" t="s">
        <v>134</v>
      </c>
      <c r="I5207" t="s">
        <v>135</v>
      </c>
      <c r="J5207" t="s">
        <v>136</v>
      </c>
      <c r="K5207" t="s">
        <v>137</v>
      </c>
      <c r="L5207" t="s">
        <v>14981</v>
      </c>
      <c r="M5207" t="s">
        <v>14982</v>
      </c>
      <c r="N5207">
        <v>0.11444444400000001</v>
      </c>
      <c r="O5207">
        <v>9</v>
      </c>
      <c r="P5207">
        <v>1029</v>
      </c>
      <c r="Q5207">
        <v>20</v>
      </c>
      <c r="R5207">
        <v>60</v>
      </c>
      <c r="S5207">
        <v>7</v>
      </c>
      <c r="T5207">
        <v>20</v>
      </c>
      <c r="U5207">
        <v>0</v>
      </c>
      <c r="V5207">
        <v>1</v>
      </c>
      <c r="W5207">
        <v>2.0841917622414927</v>
      </c>
      <c r="X5207">
        <v>9.9628807656700449</v>
      </c>
      <c r="Y5207">
        <v>2.2558556309781257</v>
      </c>
      <c r="Z5207">
        <v>2.7618255964824519</v>
      </c>
      <c r="AA5207">
        <v>0.89796612762285655</v>
      </c>
      <c r="AB5207">
        <v>0.97439357648917291</v>
      </c>
      <c r="AC5207">
        <v>0</v>
      </c>
      <c r="AD5207">
        <v>1.0349436895583333E-2</v>
      </c>
      <c r="AE5207">
        <v>18.947462896379733</v>
      </c>
    </row>
    <row r="5208" spans="1:31" x14ac:dyDescent="0.25">
      <c r="A5208">
        <v>1637404</v>
      </c>
      <c r="B5208">
        <v>1</v>
      </c>
      <c r="C5208" t="s">
        <v>80</v>
      </c>
      <c r="D5208" t="s">
        <v>111</v>
      </c>
      <c r="E5208" t="s">
        <v>152</v>
      </c>
      <c r="F5208" t="s">
        <v>14983</v>
      </c>
      <c r="G5208" t="s">
        <v>154</v>
      </c>
      <c r="H5208" t="s">
        <v>149</v>
      </c>
      <c r="I5208" t="s">
        <v>135</v>
      </c>
      <c r="J5208" t="s">
        <v>136</v>
      </c>
      <c r="K5208" t="s">
        <v>137</v>
      </c>
      <c r="L5208" t="s">
        <v>14984</v>
      </c>
      <c r="M5208" t="s">
        <v>14985</v>
      </c>
      <c r="N5208">
        <v>2.6522222219999998</v>
      </c>
      <c r="O5208">
        <v>0</v>
      </c>
      <c r="P5208">
        <v>1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0.69143933978435335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0.69143933978435335</v>
      </c>
    </row>
    <row r="5209" spans="1:31" x14ac:dyDescent="0.25">
      <c r="A5209">
        <v>1636869</v>
      </c>
      <c r="B5209">
        <v>1</v>
      </c>
      <c r="C5209" t="s">
        <v>80</v>
      </c>
      <c r="D5209" t="s">
        <v>100</v>
      </c>
      <c r="E5209" t="s">
        <v>152</v>
      </c>
      <c r="F5209" t="s">
        <v>14986</v>
      </c>
      <c r="G5209" t="s">
        <v>507</v>
      </c>
      <c r="H5209" t="s">
        <v>149</v>
      </c>
      <c r="I5209" t="s">
        <v>135</v>
      </c>
      <c r="J5209" t="s">
        <v>136</v>
      </c>
      <c r="K5209" t="s">
        <v>137</v>
      </c>
      <c r="L5209" t="s">
        <v>14987</v>
      </c>
      <c r="M5209" t="s">
        <v>14988</v>
      </c>
      <c r="N5209">
        <v>0.51111111099999995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2.3688486940000002E-4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2.3688486940000002E-4</v>
      </c>
    </row>
    <row r="5210" spans="1:31" x14ac:dyDescent="0.25">
      <c r="A5210">
        <v>1637012</v>
      </c>
      <c r="B5210">
        <v>1</v>
      </c>
      <c r="C5210" t="s">
        <v>80</v>
      </c>
      <c r="D5210" t="s">
        <v>83</v>
      </c>
      <c r="E5210" t="s">
        <v>178</v>
      </c>
      <c r="F5210" t="s">
        <v>14989</v>
      </c>
      <c r="G5210" t="s">
        <v>187</v>
      </c>
      <c r="H5210" t="s">
        <v>149</v>
      </c>
      <c r="I5210" t="s">
        <v>135</v>
      </c>
      <c r="J5210" t="s">
        <v>136</v>
      </c>
      <c r="K5210" t="s">
        <v>137</v>
      </c>
      <c r="L5210" t="s">
        <v>14990</v>
      </c>
      <c r="M5210" t="s">
        <v>14991</v>
      </c>
      <c r="N5210">
        <v>1.7111111109999999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41</v>
      </c>
      <c r="U5210">
        <v>0</v>
      </c>
      <c r="V5210">
        <v>1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94.127280931528063</v>
      </c>
      <c r="AC5210">
        <v>0</v>
      </c>
      <c r="AD5210">
        <v>19.524269158608668</v>
      </c>
      <c r="AE5210">
        <v>113.65155009013674</v>
      </c>
    </row>
    <row r="5211" spans="1:31" x14ac:dyDescent="0.25">
      <c r="A5211">
        <v>1637410</v>
      </c>
      <c r="B5211">
        <v>1</v>
      </c>
      <c r="C5211" t="s">
        <v>80</v>
      </c>
      <c r="D5211" t="s">
        <v>96</v>
      </c>
      <c r="E5211" t="s">
        <v>178</v>
      </c>
      <c r="F5211" t="s">
        <v>13409</v>
      </c>
      <c r="G5211" t="s">
        <v>227</v>
      </c>
      <c r="H5211" t="s">
        <v>149</v>
      </c>
      <c r="I5211" t="s">
        <v>135</v>
      </c>
      <c r="J5211" t="s">
        <v>136</v>
      </c>
      <c r="K5211" t="s">
        <v>137</v>
      </c>
      <c r="L5211" t="s">
        <v>14992</v>
      </c>
      <c r="M5211" t="s">
        <v>14993</v>
      </c>
      <c r="N5211">
        <v>6.7819444439999996</v>
      </c>
      <c r="O5211">
        <v>0</v>
      </c>
      <c r="P5211">
        <v>85</v>
      </c>
      <c r="Q5211">
        <v>0</v>
      </c>
      <c r="R5211">
        <v>0</v>
      </c>
      <c r="S5211">
        <v>0</v>
      </c>
      <c r="T5211">
        <v>9</v>
      </c>
      <c r="U5211">
        <v>0</v>
      </c>
      <c r="V5211">
        <v>0</v>
      </c>
      <c r="W5211">
        <v>0</v>
      </c>
      <c r="X5211">
        <v>156.04736284158437</v>
      </c>
      <c r="Y5211">
        <v>0</v>
      </c>
      <c r="Z5211">
        <v>0</v>
      </c>
      <c r="AA5211">
        <v>0</v>
      </c>
      <c r="AB5211">
        <v>34.256581238741056</v>
      </c>
      <c r="AC5211">
        <v>0</v>
      </c>
      <c r="AD5211">
        <v>0</v>
      </c>
      <c r="AE5211">
        <v>190.30394408032544</v>
      </c>
    </row>
    <row r="5212" spans="1:31" x14ac:dyDescent="0.25">
      <c r="A5212">
        <v>1637364</v>
      </c>
      <c r="B5212">
        <v>1</v>
      </c>
      <c r="C5212" t="s">
        <v>80</v>
      </c>
      <c r="D5212" t="s">
        <v>97</v>
      </c>
      <c r="E5212" t="s">
        <v>178</v>
      </c>
      <c r="F5212" t="s">
        <v>14195</v>
      </c>
      <c r="G5212" t="s">
        <v>227</v>
      </c>
      <c r="H5212" t="s">
        <v>149</v>
      </c>
      <c r="I5212" t="s">
        <v>135</v>
      </c>
      <c r="J5212" t="s">
        <v>136</v>
      </c>
      <c r="K5212" t="s">
        <v>137</v>
      </c>
      <c r="L5212" t="s">
        <v>14994</v>
      </c>
      <c r="M5212" t="s">
        <v>14995</v>
      </c>
      <c r="N5212">
        <v>1.9811111109999999</v>
      </c>
      <c r="O5212">
        <v>0</v>
      </c>
      <c r="P5212">
        <v>47</v>
      </c>
      <c r="Q5212">
        <v>0</v>
      </c>
      <c r="R5212">
        <v>3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53.428501080161595</v>
      </c>
      <c r="Y5212">
        <v>0</v>
      </c>
      <c r="Z5212">
        <v>0.31800172157139867</v>
      </c>
      <c r="AA5212">
        <v>0</v>
      </c>
      <c r="AB5212">
        <v>0</v>
      </c>
      <c r="AC5212">
        <v>0</v>
      </c>
      <c r="AD5212">
        <v>0</v>
      </c>
      <c r="AE5212">
        <v>53.746502801732994</v>
      </c>
    </row>
    <row r="5213" spans="1:31" x14ac:dyDescent="0.25">
      <c r="A5213">
        <v>1637387</v>
      </c>
      <c r="B5213">
        <v>1</v>
      </c>
      <c r="C5213" t="s">
        <v>80</v>
      </c>
      <c r="D5213" t="s">
        <v>96</v>
      </c>
      <c r="E5213" t="s">
        <v>131</v>
      </c>
      <c r="F5213" t="s">
        <v>14996</v>
      </c>
      <c r="G5213" t="s">
        <v>2147</v>
      </c>
      <c r="H5213" t="s">
        <v>134</v>
      </c>
      <c r="I5213" t="s">
        <v>135</v>
      </c>
      <c r="J5213" t="s">
        <v>136</v>
      </c>
      <c r="K5213" t="s">
        <v>137</v>
      </c>
      <c r="L5213" t="s">
        <v>14997</v>
      </c>
      <c r="M5213" t="s">
        <v>14998</v>
      </c>
      <c r="N5213">
        <v>4.778333333</v>
      </c>
      <c r="O5213">
        <v>0</v>
      </c>
      <c r="P5213">
        <v>349</v>
      </c>
      <c r="Q5213">
        <v>0</v>
      </c>
      <c r="R5213">
        <v>0</v>
      </c>
      <c r="S5213">
        <v>0</v>
      </c>
      <c r="T5213">
        <v>31</v>
      </c>
      <c r="U5213">
        <v>0</v>
      </c>
      <c r="V5213">
        <v>0</v>
      </c>
      <c r="W5213">
        <v>0</v>
      </c>
      <c r="X5213">
        <v>656.14734584663427</v>
      </c>
      <c r="Y5213">
        <v>0</v>
      </c>
      <c r="Z5213">
        <v>0</v>
      </c>
      <c r="AA5213">
        <v>0</v>
      </c>
      <c r="AB5213">
        <v>45.761124114694674</v>
      </c>
      <c r="AC5213">
        <v>0</v>
      </c>
      <c r="AD5213">
        <v>0</v>
      </c>
      <c r="AE5213">
        <v>701.90846996132893</v>
      </c>
    </row>
    <row r="5214" spans="1:31" x14ac:dyDescent="0.25">
      <c r="A5214">
        <v>1637218</v>
      </c>
      <c r="B5214">
        <v>1</v>
      </c>
      <c r="C5214" t="s">
        <v>80</v>
      </c>
      <c r="D5214" t="s">
        <v>96</v>
      </c>
      <c r="E5214" t="s">
        <v>178</v>
      </c>
      <c r="F5214" t="s">
        <v>14999</v>
      </c>
      <c r="G5214" t="s">
        <v>403</v>
      </c>
      <c r="H5214" t="s">
        <v>149</v>
      </c>
      <c r="I5214" t="s">
        <v>135</v>
      </c>
      <c r="J5214" t="s">
        <v>136</v>
      </c>
      <c r="K5214" t="s">
        <v>137</v>
      </c>
      <c r="L5214" t="s">
        <v>15000</v>
      </c>
      <c r="M5214" t="s">
        <v>15001</v>
      </c>
      <c r="N5214">
        <v>1.72</v>
      </c>
      <c r="O5214">
        <v>0</v>
      </c>
      <c r="P5214">
        <v>62</v>
      </c>
      <c r="Q5214">
        <v>0</v>
      </c>
      <c r="R5214">
        <v>0</v>
      </c>
      <c r="S5214">
        <v>0</v>
      </c>
      <c r="T5214">
        <v>11</v>
      </c>
      <c r="U5214">
        <v>0</v>
      </c>
      <c r="V5214">
        <v>0</v>
      </c>
      <c r="W5214">
        <v>0</v>
      </c>
      <c r="X5214">
        <v>19.939637430534134</v>
      </c>
      <c r="Y5214">
        <v>0</v>
      </c>
      <c r="Z5214">
        <v>0</v>
      </c>
      <c r="AA5214">
        <v>0</v>
      </c>
      <c r="AB5214">
        <v>15.284745220009667</v>
      </c>
      <c r="AC5214">
        <v>0</v>
      </c>
      <c r="AD5214">
        <v>0</v>
      </c>
      <c r="AE5214">
        <v>35.224382650543802</v>
      </c>
    </row>
    <row r="5215" spans="1:31" x14ac:dyDescent="0.25">
      <c r="A5215">
        <v>1637195</v>
      </c>
      <c r="B5215">
        <v>1</v>
      </c>
      <c r="C5215" t="s">
        <v>80</v>
      </c>
      <c r="D5215" t="s">
        <v>83</v>
      </c>
      <c r="E5215" t="s">
        <v>152</v>
      </c>
      <c r="F5215" t="s">
        <v>15002</v>
      </c>
      <c r="G5215" t="s">
        <v>154</v>
      </c>
      <c r="H5215" t="s">
        <v>149</v>
      </c>
      <c r="I5215" t="s">
        <v>135</v>
      </c>
      <c r="J5215" t="s">
        <v>136</v>
      </c>
      <c r="K5215" t="s">
        <v>137</v>
      </c>
      <c r="L5215" t="s">
        <v>15003</v>
      </c>
      <c r="M5215" t="s">
        <v>15004</v>
      </c>
      <c r="N5215">
        <v>2.9338888879999998</v>
      </c>
      <c r="O5215">
        <v>0</v>
      </c>
      <c r="P5215">
        <v>3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4.5455440970586265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4.5455440970586265</v>
      </c>
    </row>
    <row r="5216" spans="1:31" x14ac:dyDescent="0.25">
      <c r="A5216">
        <v>1637427</v>
      </c>
      <c r="B5216">
        <v>1</v>
      </c>
      <c r="C5216" t="s">
        <v>80</v>
      </c>
      <c r="D5216" t="s">
        <v>105</v>
      </c>
      <c r="E5216" t="s">
        <v>178</v>
      </c>
      <c r="F5216" t="s">
        <v>1889</v>
      </c>
      <c r="G5216" t="s">
        <v>227</v>
      </c>
      <c r="H5216" t="s">
        <v>149</v>
      </c>
      <c r="I5216" t="s">
        <v>135</v>
      </c>
      <c r="J5216" t="s">
        <v>136</v>
      </c>
      <c r="K5216" t="s">
        <v>137</v>
      </c>
      <c r="L5216" t="s">
        <v>15005</v>
      </c>
      <c r="M5216" t="s">
        <v>15006</v>
      </c>
      <c r="N5216">
        <v>2.565833333</v>
      </c>
      <c r="O5216">
        <v>0</v>
      </c>
      <c r="P5216">
        <v>161</v>
      </c>
      <c r="Q5216">
        <v>0</v>
      </c>
      <c r="R5216">
        <v>0</v>
      </c>
      <c r="S5216">
        <v>0</v>
      </c>
      <c r="T5216">
        <v>1</v>
      </c>
      <c r="U5216">
        <v>0</v>
      </c>
      <c r="V5216">
        <v>0</v>
      </c>
      <c r="W5216">
        <v>0</v>
      </c>
      <c r="X5216">
        <v>107.67797034612929</v>
      </c>
      <c r="Y5216">
        <v>0</v>
      </c>
      <c r="Z5216">
        <v>0</v>
      </c>
      <c r="AA5216">
        <v>0</v>
      </c>
      <c r="AB5216">
        <v>4.9327817381877775E-2</v>
      </c>
      <c r="AC5216">
        <v>0</v>
      </c>
      <c r="AD5216">
        <v>0</v>
      </c>
      <c r="AE5216">
        <v>107.72729816351116</v>
      </c>
    </row>
    <row r="5217" spans="1:31" x14ac:dyDescent="0.25">
      <c r="A5217">
        <v>1637178</v>
      </c>
      <c r="B5217">
        <v>1</v>
      </c>
      <c r="C5217" t="s">
        <v>80</v>
      </c>
      <c r="D5217" t="s">
        <v>105</v>
      </c>
      <c r="E5217" t="s">
        <v>152</v>
      </c>
      <c r="F5217" t="s">
        <v>15007</v>
      </c>
      <c r="G5217" t="s">
        <v>507</v>
      </c>
      <c r="H5217" t="s">
        <v>149</v>
      </c>
      <c r="I5217" t="s">
        <v>135</v>
      </c>
      <c r="J5217" t="s">
        <v>136</v>
      </c>
      <c r="K5217" t="s">
        <v>137</v>
      </c>
      <c r="L5217" t="s">
        <v>15008</v>
      </c>
      <c r="M5217" t="s">
        <v>15009</v>
      </c>
      <c r="N5217">
        <v>0.88194444400000005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1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1.3548733878597665</v>
      </c>
      <c r="AC5217">
        <v>0</v>
      </c>
      <c r="AD5217">
        <v>0</v>
      </c>
      <c r="AE5217">
        <v>1.3548733878597665</v>
      </c>
    </row>
    <row r="5218" spans="1:31" x14ac:dyDescent="0.25">
      <c r="A5218">
        <v>1636886</v>
      </c>
      <c r="B5218">
        <v>1</v>
      </c>
      <c r="C5218" t="s">
        <v>81</v>
      </c>
      <c r="D5218" t="s">
        <v>128</v>
      </c>
      <c r="E5218" t="s">
        <v>140</v>
      </c>
      <c r="F5218" t="s">
        <v>2237</v>
      </c>
      <c r="G5218" t="s">
        <v>161</v>
      </c>
      <c r="H5218" t="s">
        <v>134</v>
      </c>
      <c r="I5218" t="s">
        <v>135</v>
      </c>
      <c r="J5218" t="s">
        <v>136</v>
      </c>
      <c r="K5218" t="s">
        <v>137</v>
      </c>
      <c r="L5218" t="s">
        <v>15010</v>
      </c>
      <c r="M5218" t="s">
        <v>15011</v>
      </c>
      <c r="N5218">
        <v>6.9166666000000002E-2</v>
      </c>
      <c r="O5218">
        <v>0</v>
      </c>
      <c r="P5218">
        <v>970</v>
      </c>
      <c r="Q5218">
        <v>3</v>
      </c>
      <c r="R5218">
        <v>11</v>
      </c>
      <c r="S5218">
        <v>13</v>
      </c>
      <c r="T5218">
        <v>122</v>
      </c>
      <c r="U5218">
        <v>0</v>
      </c>
      <c r="V5218">
        <v>0</v>
      </c>
      <c r="W5218">
        <v>0</v>
      </c>
      <c r="X5218">
        <v>7.845522325526372</v>
      </c>
      <c r="Y5218">
        <v>2.5753632460081484</v>
      </c>
      <c r="Z5218">
        <v>0.30308610693642246</v>
      </c>
      <c r="AA5218">
        <v>2.3097324624473234</v>
      </c>
      <c r="AB5218">
        <v>2.1269198004649814</v>
      </c>
      <c r="AC5218">
        <v>0</v>
      </c>
      <c r="AD5218">
        <v>0</v>
      </c>
      <c r="AE5218">
        <v>15.160623941383246</v>
      </c>
    </row>
    <row r="5219" spans="1:31" x14ac:dyDescent="0.25">
      <c r="A5219">
        <v>1637138</v>
      </c>
      <c r="B5219">
        <v>1</v>
      </c>
      <c r="C5219" t="s">
        <v>80</v>
      </c>
      <c r="D5219" t="s">
        <v>96</v>
      </c>
      <c r="E5219" t="s">
        <v>178</v>
      </c>
      <c r="F5219" t="s">
        <v>14909</v>
      </c>
      <c r="G5219" t="s">
        <v>227</v>
      </c>
      <c r="H5219" t="s">
        <v>149</v>
      </c>
      <c r="I5219" t="s">
        <v>135</v>
      </c>
      <c r="J5219" t="s">
        <v>136</v>
      </c>
      <c r="K5219" t="s">
        <v>137</v>
      </c>
      <c r="L5219" t="s">
        <v>15012</v>
      </c>
      <c r="M5219" t="s">
        <v>15013</v>
      </c>
      <c r="N5219">
        <v>7.4483333329999999</v>
      </c>
      <c r="O5219">
        <v>0</v>
      </c>
      <c r="P5219">
        <v>106</v>
      </c>
      <c r="Q5219">
        <v>0</v>
      </c>
      <c r="R5219">
        <v>0</v>
      </c>
      <c r="S5219">
        <v>0</v>
      </c>
      <c r="T5219">
        <v>9</v>
      </c>
      <c r="U5219">
        <v>0</v>
      </c>
      <c r="V5219">
        <v>0</v>
      </c>
      <c r="W5219">
        <v>0</v>
      </c>
      <c r="X5219">
        <v>215.34604486403572</v>
      </c>
      <c r="Y5219">
        <v>0</v>
      </c>
      <c r="Z5219">
        <v>0</v>
      </c>
      <c r="AA5219">
        <v>0</v>
      </c>
      <c r="AB5219">
        <v>147.65826241649677</v>
      </c>
      <c r="AC5219">
        <v>0</v>
      </c>
      <c r="AD5219">
        <v>0</v>
      </c>
      <c r="AE5219">
        <v>363.00430728053249</v>
      </c>
    </row>
    <row r="5220" spans="1:31" x14ac:dyDescent="0.25">
      <c r="A5220">
        <v>1637278</v>
      </c>
      <c r="B5220">
        <v>1</v>
      </c>
      <c r="C5220" t="s">
        <v>80</v>
      </c>
      <c r="D5220" t="s">
        <v>84</v>
      </c>
      <c r="E5220" t="s">
        <v>140</v>
      </c>
      <c r="F5220" t="s">
        <v>10010</v>
      </c>
      <c r="G5220" t="s">
        <v>161</v>
      </c>
      <c r="H5220" t="s">
        <v>134</v>
      </c>
      <c r="I5220" t="s">
        <v>135</v>
      </c>
      <c r="J5220" t="s">
        <v>136</v>
      </c>
      <c r="K5220" t="s">
        <v>137</v>
      </c>
      <c r="L5220" t="s">
        <v>15014</v>
      </c>
      <c r="M5220" t="s">
        <v>15015</v>
      </c>
      <c r="N5220">
        <v>0.22333333299999999</v>
      </c>
      <c r="O5220">
        <v>0</v>
      </c>
      <c r="P5220">
        <v>6724</v>
      </c>
      <c r="Q5220">
        <v>0</v>
      </c>
      <c r="R5220">
        <v>0</v>
      </c>
      <c r="S5220">
        <v>0</v>
      </c>
      <c r="T5220">
        <v>478</v>
      </c>
      <c r="U5220">
        <v>0</v>
      </c>
      <c r="V5220">
        <v>0</v>
      </c>
      <c r="W5220">
        <v>0</v>
      </c>
      <c r="X5220">
        <v>566.02311550907893</v>
      </c>
      <c r="Y5220">
        <v>0</v>
      </c>
      <c r="Z5220">
        <v>0</v>
      </c>
      <c r="AA5220">
        <v>0</v>
      </c>
      <c r="AB5220">
        <v>73.230776096016442</v>
      </c>
      <c r="AC5220">
        <v>0</v>
      </c>
      <c r="AD5220">
        <v>0</v>
      </c>
      <c r="AE5220">
        <v>639.25389160509542</v>
      </c>
    </row>
    <row r="5221" spans="1:31" x14ac:dyDescent="0.25">
      <c r="A5221">
        <v>1637115</v>
      </c>
      <c r="B5221">
        <v>1</v>
      </c>
      <c r="C5221" t="s">
        <v>80</v>
      </c>
      <c r="D5221" t="s">
        <v>97</v>
      </c>
      <c r="E5221" t="s">
        <v>152</v>
      </c>
      <c r="F5221" t="s">
        <v>15016</v>
      </c>
      <c r="G5221" t="s">
        <v>168</v>
      </c>
      <c r="H5221" t="s">
        <v>149</v>
      </c>
      <c r="I5221" t="s">
        <v>135</v>
      </c>
      <c r="J5221" t="s">
        <v>136</v>
      </c>
      <c r="K5221" t="s">
        <v>137</v>
      </c>
      <c r="L5221" t="s">
        <v>15017</v>
      </c>
      <c r="M5221" t="s">
        <v>15018</v>
      </c>
      <c r="N5221">
        <v>8.2538888880000005</v>
      </c>
      <c r="O5221">
        <v>0</v>
      </c>
      <c r="P5221">
        <v>1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8.0175487729864585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8.0175487729864585</v>
      </c>
    </row>
    <row r="5222" spans="1:31" x14ac:dyDescent="0.25">
      <c r="A5222">
        <v>1637301</v>
      </c>
      <c r="B5222">
        <v>1</v>
      </c>
      <c r="C5222" t="s">
        <v>80</v>
      </c>
      <c r="D5222" t="s">
        <v>110</v>
      </c>
      <c r="E5222" t="s">
        <v>146</v>
      </c>
      <c r="F5222" t="s">
        <v>14673</v>
      </c>
      <c r="G5222" t="s">
        <v>260</v>
      </c>
      <c r="H5222" t="s">
        <v>149</v>
      </c>
      <c r="I5222" t="s">
        <v>135</v>
      </c>
      <c r="J5222" t="s">
        <v>136</v>
      </c>
      <c r="K5222" t="s">
        <v>137</v>
      </c>
      <c r="L5222" t="s">
        <v>15019</v>
      </c>
      <c r="M5222" t="s">
        <v>15020</v>
      </c>
      <c r="N5222">
        <v>0.98361111099999998</v>
      </c>
      <c r="O5222">
        <v>0</v>
      </c>
      <c r="P5222">
        <v>402</v>
      </c>
      <c r="Q5222">
        <v>0</v>
      </c>
      <c r="R5222">
        <v>0</v>
      </c>
      <c r="S5222">
        <v>0</v>
      </c>
      <c r="T5222">
        <v>36</v>
      </c>
      <c r="U5222">
        <v>0</v>
      </c>
      <c r="V5222">
        <v>0</v>
      </c>
      <c r="W5222">
        <v>0</v>
      </c>
      <c r="X5222">
        <v>190.36098486227377</v>
      </c>
      <c r="Y5222">
        <v>0</v>
      </c>
      <c r="Z5222">
        <v>0</v>
      </c>
      <c r="AA5222">
        <v>0</v>
      </c>
      <c r="AB5222">
        <v>24.585235510271524</v>
      </c>
      <c r="AC5222">
        <v>0</v>
      </c>
      <c r="AD5222">
        <v>0</v>
      </c>
      <c r="AE5222">
        <v>214.9462203725453</v>
      </c>
    </row>
    <row r="5223" spans="1:31" x14ac:dyDescent="0.25">
      <c r="A5223">
        <v>1636952</v>
      </c>
      <c r="B5223">
        <v>1</v>
      </c>
      <c r="C5223" t="s">
        <v>80</v>
      </c>
      <c r="D5223" t="s">
        <v>100</v>
      </c>
      <c r="E5223" t="s">
        <v>140</v>
      </c>
      <c r="F5223" t="s">
        <v>15021</v>
      </c>
      <c r="G5223" t="s">
        <v>142</v>
      </c>
      <c r="H5223" t="s">
        <v>134</v>
      </c>
      <c r="I5223" t="s">
        <v>135</v>
      </c>
      <c r="J5223" t="s">
        <v>136</v>
      </c>
      <c r="K5223" t="s">
        <v>143</v>
      </c>
      <c r="L5223" t="s">
        <v>15022</v>
      </c>
      <c r="M5223" t="s">
        <v>15023</v>
      </c>
      <c r="N5223">
        <v>6.7549999999999999</v>
      </c>
      <c r="O5223">
        <v>9</v>
      </c>
      <c r="P5223">
        <v>337</v>
      </c>
      <c r="Q5223">
        <v>31</v>
      </c>
      <c r="R5223">
        <v>104</v>
      </c>
      <c r="S5223">
        <v>27</v>
      </c>
      <c r="T5223">
        <v>905</v>
      </c>
      <c r="U5223">
        <v>27</v>
      </c>
      <c r="V5223">
        <v>179</v>
      </c>
      <c r="W5223">
        <v>24.171357571703727</v>
      </c>
      <c r="X5223">
        <v>693.30738350858064</v>
      </c>
      <c r="Y5223">
        <v>325.26167862633082</v>
      </c>
      <c r="Z5223">
        <v>156.5870848599551</v>
      </c>
      <c r="AA5223">
        <v>1270.463994972808</v>
      </c>
      <c r="AB5223">
        <v>10451.839997732228</v>
      </c>
      <c r="AC5223">
        <v>4379.9500655656866</v>
      </c>
      <c r="AD5223">
        <v>7321.2252734247568</v>
      </c>
      <c r="AE5223">
        <v>24622.806836262051</v>
      </c>
    </row>
    <row r="5224" spans="1:31" x14ac:dyDescent="0.25">
      <c r="A5224">
        <v>1636966</v>
      </c>
      <c r="B5224">
        <v>1</v>
      </c>
      <c r="C5224" t="s">
        <v>80</v>
      </c>
      <c r="D5224" t="s">
        <v>93</v>
      </c>
      <c r="E5224" t="s">
        <v>140</v>
      </c>
      <c r="F5224" t="s">
        <v>15024</v>
      </c>
      <c r="G5224" t="s">
        <v>161</v>
      </c>
      <c r="H5224" t="s">
        <v>134</v>
      </c>
      <c r="I5224" t="s">
        <v>135</v>
      </c>
      <c r="J5224" t="s">
        <v>136</v>
      </c>
      <c r="K5224" t="s">
        <v>137</v>
      </c>
      <c r="L5224" t="s">
        <v>15025</v>
      </c>
      <c r="M5224" t="s">
        <v>15026</v>
      </c>
      <c r="N5224">
        <v>0.41305555500000002</v>
      </c>
      <c r="O5224">
        <v>0</v>
      </c>
      <c r="P5224">
        <v>330</v>
      </c>
      <c r="Q5224">
        <v>18</v>
      </c>
      <c r="R5224">
        <v>177</v>
      </c>
      <c r="S5224">
        <v>1</v>
      </c>
      <c r="T5224">
        <v>104</v>
      </c>
      <c r="U5224">
        <v>0</v>
      </c>
      <c r="V5224">
        <v>0</v>
      </c>
      <c r="W5224">
        <v>0</v>
      </c>
      <c r="X5224">
        <v>26.106888477288852</v>
      </c>
      <c r="Y5224">
        <v>22.468376167683815</v>
      </c>
      <c r="Z5224">
        <v>28.966533241508749</v>
      </c>
      <c r="AA5224">
        <v>1.3101956166466282</v>
      </c>
      <c r="AB5224">
        <v>27.628054875621245</v>
      </c>
      <c r="AC5224">
        <v>0</v>
      </c>
      <c r="AD5224">
        <v>0</v>
      </c>
      <c r="AE5224">
        <v>106.48004837874929</v>
      </c>
    </row>
    <row r="5225" spans="1:31" x14ac:dyDescent="0.25">
      <c r="A5225">
        <v>1637201</v>
      </c>
      <c r="B5225">
        <v>1</v>
      </c>
      <c r="C5225" t="s">
        <v>81</v>
      </c>
      <c r="D5225" t="s">
        <v>113</v>
      </c>
      <c r="E5225" t="s">
        <v>178</v>
      </c>
      <c r="F5225" t="s">
        <v>15027</v>
      </c>
      <c r="G5225" t="s">
        <v>227</v>
      </c>
      <c r="H5225" t="s">
        <v>149</v>
      </c>
      <c r="I5225" t="s">
        <v>135</v>
      </c>
      <c r="J5225" t="s">
        <v>136</v>
      </c>
      <c r="K5225" t="s">
        <v>137</v>
      </c>
      <c r="L5225" t="s">
        <v>15028</v>
      </c>
      <c r="M5225" t="s">
        <v>15029</v>
      </c>
      <c r="N5225">
        <v>1.835</v>
      </c>
      <c r="O5225">
        <v>0</v>
      </c>
      <c r="P5225">
        <v>28</v>
      </c>
      <c r="Q5225">
        <v>0</v>
      </c>
      <c r="R5225">
        <v>20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3.457200086782755</v>
      </c>
      <c r="Y5225">
        <v>0</v>
      </c>
      <c r="Z5225">
        <v>1.6235704250772203</v>
      </c>
      <c r="AA5225">
        <v>0</v>
      </c>
      <c r="AB5225">
        <v>0</v>
      </c>
      <c r="AC5225">
        <v>0</v>
      </c>
      <c r="AD5225">
        <v>0</v>
      </c>
      <c r="AE5225">
        <v>5.0807705118599751</v>
      </c>
    </row>
    <row r="5226" spans="1:31" x14ac:dyDescent="0.25">
      <c r="A5226">
        <v>1637407</v>
      </c>
      <c r="B5226">
        <v>1</v>
      </c>
      <c r="C5226" t="s">
        <v>80</v>
      </c>
      <c r="D5226" t="s">
        <v>99</v>
      </c>
      <c r="E5226" t="s">
        <v>178</v>
      </c>
      <c r="F5226" t="s">
        <v>15030</v>
      </c>
      <c r="G5226" t="s">
        <v>227</v>
      </c>
      <c r="H5226" t="s">
        <v>149</v>
      </c>
      <c r="I5226" t="s">
        <v>135</v>
      </c>
      <c r="J5226" t="s">
        <v>136</v>
      </c>
      <c r="K5226" t="s">
        <v>137</v>
      </c>
      <c r="L5226" t="s">
        <v>15031</v>
      </c>
      <c r="M5226" t="s">
        <v>15032</v>
      </c>
      <c r="N5226">
        <v>2.3172222219999998</v>
      </c>
      <c r="O5226">
        <v>0</v>
      </c>
      <c r="P5226">
        <v>43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13.234712357641428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13.234712357641428</v>
      </c>
    </row>
    <row r="5227" spans="1:31" x14ac:dyDescent="0.25">
      <c r="A5227">
        <v>1636866</v>
      </c>
      <c r="B5227">
        <v>1</v>
      </c>
      <c r="C5227" t="s">
        <v>80</v>
      </c>
      <c r="D5227" t="s">
        <v>105</v>
      </c>
      <c r="E5227" t="s">
        <v>204</v>
      </c>
      <c r="F5227" t="s">
        <v>14912</v>
      </c>
      <c r="G5227" t="s">
        <v>161</v>
      </c>
      <c r="H5227" t="s">
        <v>134</v>
      </c>
      <c r="I5227" t="s">
        <v>135</v>
      </c>
      <c r="J5227" t="s">
        <v>136</v>
      </c>
      <c r="K5227" t="s">
        <v>137</v>
      </c>
      <c r="L5227" t="s">
        <v>15033</v>
      </c>
      <c r="M5227" t="s">
        <v>15034</v>
      </c>
      <c r="N5227">
        <v>0.53333333299999997</v>
      </c>
      <c r="O5227">
        <v>0</v>
      </c>
      <c r="P5227">
        <v>0</v>
      </c>
      <c r="Q5227">
        <v>0</v>
      </c>
      <c r="R5227">
        <v>0</v>
      </c>
      <c r="S5227">
        <v>1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0.59939713017599994</v>
      </c>
      <c r="AB5227">
        <v>0</v>
      </c>
      <c r="AC5227">
        <v>0</v>
      </c>
      <c r="AD5227">
        <v>0</v>
      </c>
      <c r="AE5227">
        <v>0.59939713017599994</v>
      </c>
    </row>
    <row r="5228" spans="1:31" x14ac:dyDescent="0.25">
      <c r="A5228">
        <v>1637244</v>
      </c>
      <c r="B5228">
        <v>1</v>
      </c>
      <c r="C5228" t="s">
        <v>81</v>
      </c>
      <c r="D5228" t="s">
        <v>113</v>
      </c>
      <c r="E5228" t="s">
        <v>146</v>
      </c>
      <c r="F5228" t="s">
        <v>11738</v>
      </c>
      <c r="G5228" t="s">
        <v>359</v>
      </c>
      <c r="H5228" t="s">
        <v>149</v>
      </c>
      <c r="I5228" t="s">
        <v>135</v>
      </c>
      <c r="J5228" t="s">
        <v>136</v>
      </c>
      <c r="K5228" t="s">
        <v>137</v>
      </c>
      <c r="L5228" t="s">
        <v>15035</v>
      </c>
      <c r="M5228" t="s">
        <v>15036</v>
      </c>
      <c r="N5228">
        <v>1.7677777770000001</v>
      </c>
      <c r="O5228">
        <v>0</v>
      </c>
      <c r="P5228">
        <v>96</v>
      </c>
      <c r="Q5228">
        <v>0</v>
      </c>
      <c r="R5228">
        <v>2</v>
      </c>
      <c r="S5228">
        <v>0</v>
      </c>
      <c r="T5228">
        <v>13</v>
      </c>
      <c r="U5228">
        <v>0</v>
      </c>
      <c r="V5228">
        <v>0</v>
      </c>
      <c r="W5228">
        <v>0</v>
      </c>
      <c r="X5228">
        <v>43.879690156093595</v>
      </c>
      <c r="Y5228">
        <v>0</v>
      </c>
      <c r="Z5228">
        <v>0.34552230312878135</v>
      </c>
      <c r="AA5228">
        <v>0</v>
      </c>
      <c r="AB5228">
        <v>39.505292695912253</v>
      </c>
      <c r="AC5228">
        <v>0</v>
      </c>
      <c r="AD5228">
        <v>0</v>
      </c>
      <c r="AE5228">
        <v>83.730505155134637</v>
      </c>
    </row>
    <row r="5229" spans="1:31" x14ac:dyDescent="0.25">
      <c r="A5229">
        <v>1636912</v>
      </c>
      <c r="B5229">
        <v>1</v>
      </c>
      <c r="C5229" t="s">
        <v>81</v>
      </c>
      <c r="D5229" t="s">
        <v>115</v>
      </c>
      <c r="E5229" t="s">
        <v>146</v>
      </c>
      <c r="F5229" t="s">
        <v>11270</v>
      </c>
      <c r="G5229" t="s">
        <v>260</v>
      </c>
      <c r="H5229" t="s">
        <v>149</v>
      </c>
      <c r="I5229" t="s">
        <v>135</v>
      </c>
      <c r="J5229" t="s">
        <v>136</v>
      </c>
      <c r="K5229" t="s">
        <v>137</v>
      </c>
      <c r="L5229" t="s">
        <v>15037</v>
      </c>
      <c r="M5229" t="s">
        <v>15038</v>
      </c>
      <c r="N5229">
        <v>3.1911111110000001</v>
      </c>
      <c r="O5229">
        <v>0</v>
      </c>
      <c r="P5229">
        <v>10</v>
      </c>
      <c r="Q5229">
        <v>0</v>
      </c>
      <c r="R5229">
        <v>0</v>
      </c>
      <c r="S5229">
        <v>0</v>
      </c>
      <c r="T5229">
        <v>1</v>
      </c>
      <c r="U5229">
        <v>0</v>
      </c>
      <c r="V5229">
        <v>0</v>
      </c>
      <c r="W5229">
        <v>0</v>
      </c>
      <c r="X5229">
        <v>3.8649575928454265</v>
      </c>
      <c r="Y5229">
        <v>0</v>
      </c>
      <c r="Z5229">
        <v>0</v>
      </c>
      <c r="AA5229">
        <v>0</v>
      </c>
      <c r="AB5229">
        <v>3.7268812575210668</v>
      </c>
      <c r="AC5229">
        <v>0</v>
      </c>
      <c r="AD5229">
        <v>0</v>
      </c>
      <c r="AE5229">
        <v>7.5918388503664929</v>
      </c>
    </row>
    <row r="5230" spans="1:31" x14ac:dyDescent="0.25">
      <c r="A5230">
        <v>1637267</v>
      </c>
      <c r="B5230">
        <v>1</v>
      </c>
      <c r="C5230" t="s">
        <v>80</v>
      </c>
      <c r="D5230" t="s">
        <v>99</v>
      </c>
      <c r="E5230" t="s">
        <v>152</v>
      </c>
      <c r="F5230" t="s">
        <v>15039</v>
      </c>
      <c r="G5230" t="s">
        <v>154</v>
      </c>
      <c r="H5230" t="s">
        <v>149</v>
      </c>
      <c r="I5230" t="s">
        <v>135</v>
      </c>
      <c r="J5230" t="s">
        <v>136</v>
      </c>
      <c r="K5230" t="s">
        <v>137</v>
      </c>
      <c r="L5230" t="s">
        <v>15040</v>
      </c>
      <c r="M5230" t="s">
        <v>15041</v>
      </c>
      <c r="N5230">
        <v>1.6286111109999999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1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0.14954734269125003</v>
      </c>
      <c r="AC5230">
        <v>0</v>
      </c>
      <c r="AD5230">
        <v>0</v>
      </c>
      <c r="AE5230">
        <v>0.14954734269125003</v>
      </c>
    </row>
    <row r="5231" spans="1:31" x14ac:dyDescent="0.25">
      <c r="A5231">
        <v>1637290</v>
      </c>
      <c r="B5231">
        <v>1</v>
      </c>
      <c r="C5231" t="s">
        <v>80</v>
      </c>
      <c r="D5231" t="s">
        <v>82</v>
      </c>
      <c r="E5231" t="s">
        <v>178</v>
      </c>
      <c r="F5231" t="s">
        <v>15042</v>
      </c>
      <c r="G5231" t="s">
        <v>3669</v>
      </c>
      <c r="H5231" t="s">
        <v>149</v>
      </c>
      <c r="I5231" t="s">
        <v>135</v>
      </c>
      <c r="J5231" t="s">
        <v>136</v>
      </c>
      <c r="K5231" t="s">
        <v>137</v>
      </c>
      <c r="L5231" t="s">
        <v>15043</v>
      </c>
      <c r="M5231" t="s">
        <v>15044</v>
      </c>
      <c r="N5231">
        <v>4.4225000000000003</v>
      </c>
      <c r="O5231">
        <v>0</v>
      </c>
      <c r="P5231">
        <v>76</v>
      </c>
      <c r="Q5231">
        <v>0</v>
      </c>
      <c r="R5231">
        <v>0</v>
      </c>
      <c r="S5231">
        <v>0</v>
      </c>
      <c r="T5231">
        <v>3</v>
      </c>
      <c r="U5231">
        <v>0</v>
      </c>
      <c r="V5231">
        <v>0</v>
      </c>
      <c r="W5231">
        <v>0</v>
      </c>
      <c r="X5231">
        <v>81.393059852494517</v>
      </c>
      <c r="Y5231">
        <v>0</v>
      </c>
      <c r="Z5231">
        <v>0</v>
      </c>
      <c r="AA5231">
        <v>0</v>
      </c>
      <c r="AB5231">
        <v>5.0651923073272904</v>
      </c>
      <c r="AC5231">
        <v>0</v>
      </c>
      <c r="AD5231">
        <v>0</v>
      </c>
      <c r="AE5231">
        <v>86.458252159821811</v>
      </c>
    </row>
    <row r="5232" spans="1:31" x14ac:dyDescent="0.25">
      <c r="A5232">
        <v>1637104</v>
      </c>
      <c r="B5232">
        <v>1</v>
      </c>
      <c r="C5232" t="s">
        <v>81</v>
      </c>
      <c r="D5232" t="s">
        <v>122</v>
      </c>
      <c r="E5232" t="s">
        <v>178</v>
      </c>
      <c r="F5232" t="s">
        <v>14169</v>
      </c>
      <c r="G5232" t="s">
        <v>227</v>
      </c>
      <c r="H5232" t="s">
        <v>149</v>
      </c>
      <c r="I5232" t="s">
        <v>135</v>
      </c>
      <c r="J5232" t="s">
        <v>136</v>
      </c>
      <c r="K5232" t="s">
        <v>137</v>
      </c>
      <c r="L5232" t="s">
        <v>15045</v>
      </c>
      <c r="M5232" t="s">
        <v>15046</v>
      </c>
      <c r="N5232">
        <v>1.081111111</v>
      </c>
      <c r="O5232">
        <v>0</v>
      </c>
      <c r="P5232">
        <v>181</v>
      </c>
      <c r="Q5232">
        <v>0</v>
      </c>
      <c r="R5232">
        <v>0</v>
      </c>
      <c r="S5232">
        <v>0</v>
      </c>
      <c r="T5232">
        <v>16</v>
      </c>
      <c r="U5232">
        <v>0</v>
      </c>
      <c r="V5232">
        <v>1</v>
      </c>
      <c r="W5232">
        <v>0</v>
      </c>
      <c r="X5232">
        <v>37.287243211823458</v>
      </c>
      <c r="Y5232">
        <v>0</v>
      </c>
      <c r="Z5232">
        <v>0</v>
      </c>
      <c r="AA5232">
        <v>0</v>
      </c>
      <c r="AB5232">
        <v>4.0789445043820658</v>
      </c>
      <c r="AC5232">
        <v>0</v>
      </c>
      <c r="AD5232">
        <v>1.4853214982544523</v>
      </c>
      <c r="AE5232">
        <v>42.851509214459973</v>
      </c>
    </row>
    <row r="5233" spans="1:31" x14ac:dyDescent="0.25">
      <c r="A5233">
        <v>1637413</v>
      </c>
      <c r="B5233">
        <v>1</v>
      </c>
      <c r="C5233" t="s">
        <v>80</v>
      </c>
      <c r="D5233" t="s">
        <v>104</v>
      </c>
      <c r="E5233" t="s">
        <v>178</v>
      </c>
      <c r="F5233" t="s">
        <v>15047</v>
      </c>
      <c r="G5233" t="s">
        <v>227</v>
      </c>
      <c r="H5233" t="s">
        <v>149</v>
      </c>
      <c r="I5233" t="s">
        <v>135</v>
      </c>
      <c r="J5233" t="s">
        <v>136</v>
      </c>
      <c r="K5233" t="s">
        <v>137</v>
      </c>
      <c r="L5233" t="s">
        <v>15048</v>
      </c>
      <c r="M5233" t="s">
        <v>15049</v>
      </c>
      <c r="N5233">
        <v>0.51527777699999999</v>
      </c>
      <c r="O5233">
        <v>0</v>
      </c>
      <c r="P5233">
        <v>1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3.9391177936224722E-2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3.9391177936224722E-2</v>
      </c>
    </row>
    <row r="5234" spans="1:31" x14ac:dyDescent="0.25">
      <c r="A5234">
        <v>1637390</v>
      </c>
      <c r="B5234">
        <v>1</v>
      </c>
      <c r="C5234" t="s">
        <v>80</v>
      </c>
      <c r="D5234" t="s">
        <v>90</v>
      </c>
      <c r="E5234" t="s">
        <v>178</v>
      </c>
      <c r="F5234" t="s">
        <v>15050</v>
      </c>
      <c r="G5234" t="s">
        <v>227</v>
      </c>
      <c r="H5234" t="s">
        <v>149</v>
      </c>
      <c r="I5234" t="s">
        <v>135</v>
      </c>
      <c r="J5234" t="s">
        <v>136</v>
      </c>
      <c r="K5234" t="s">
        <v>137</v>
      </c>
      <c r="L5234" t="s">
        <v>15051</v>
      </c>
      <c r="M5234" t="s">
        <v>15052</v>
      </c>
      <c r="N5234">
        <v>0.92111111099999998</v>
      </c>
      <c r="O5234">
        <v>0</v>
      </c>
      <c r="P5234">
        <v>217</v>
      </c>
      <c r="Q5234">
        <v>0</v>
      </c>
      <c r="R5234">
        <v>0</v>
      </c>
      <c r="S5234">
        <v>0</v>
      </c>
      <c r="T5234">
        <v>15</v>
      </c>
      <c r="U5234">
        <v>0</v>
      </c>
      <c r="V5234">
        <v>0</v>
      </c>
      <c r="W5234">
        <v>0</v>
      </c>
      <c r="X5234">
        <v>81.227378336401685</v>
      </c>
      <c r="Y5234">
        <v>0</v>
      </c>
      <c r="Z5234">
        <v>0</v>
      </c>
      <c r="AA5234">
        <v>0</v>
      </c>
      <c r="AB5234">
        <v>3.7894964362417789</v>
      </c>
      <c r="AC5234">
        <v>0</v>
      </c>
      <c r="AD5234">
        <v>0</v>
      </c>
      <c r="AE5234">
        <v>85.016874772643462</v>
      </c>
    </row>
    <row r="5235" spans="1:31" x14ac:dyDescent="0.25">
      <c r="A5235">
        <v>1637121</v>
      </c>
      <c r="B5235">
        <v>1</v>
      </c>
      <c r="C5235" t="s">
        <v>80</v>
      </c>
      <c r="D5235" t="s">
        <v>107</v>
      </c>
      <c r="E5235" t="s">
        <v>178</v>
      </c>
      <c r="F5235" t="s">
        <v>15053</v>
      </c>
      <c r="G5235" t="s">
        <v>187</v>
      </c>
      <c r="H5235" t="s">
        <v>149</v>
      </c>
      <c r="I5235" t="s">
        <v>135</v>
      </c>
      <c r="J5235" t="s">
        <v>136</v>
      </c>
      <c r="K5235" t="s">
        <v>137</v>
      </c>
      <c r="L5235" t="s">
        <v>15054</v>
      </c>
      <c r="M5235" t="s">
        <v>15055</v>
      </c>
      <c r="N5235">
        <v>4.8347222219999999</v>
      </c>
      <c r="O5235">
        <v>0</v>
      </c>
      <c r="P5235">
        <v>17</v>
      </c>
      <c r="Q5235">
        <v>0</v>
      </c>
      <c r="R5235">
        <v>0</v>
      </c>
      <c r="S5235">
        <v>0</v>
      </c>
      <c r="T5235">
        <v>7</v>
      </c>
      <c r="U5235">
        <v>0</v>
      </c>
      <c r="V5235">
        <v>0</v>
      </c>
      <c r="W5235">
        <v>0</v>
      </c>
      <c r="X5235">
        <v>13.473725241128589</v>
      </c>
      <c r="Y5235">
        <v>0</v>
      </c>
      <c r="Z5235">
        <v>0</v>
      </c>
      <c r="AA5235">
        <v>0</v>
      </c>
      <c r="AB5235">
        <v>16.461712944527441</v>
      </c>
      <c r="AC5235">
        <v>0</v>
      </c>
      <c r="AD5235">
        <v>0</v>
      </c>
      <c r="AE5235">
        <v>29.935438185656032</v>
      </c>
    </row>
    <row r="5236" spans="1:31" x14ac:dyDescent="0.25">
      <c r="A5236">
        <v>1637227</v>
      </c>
      <c r="B5236">
        <v>1</v>
      </c>
      <c r="C5236" t="s">
        <v>81</v>
      </c>
      <c r="D5236" t="s">
        <v>128</v>
      </c>
      <c r="E5236" t="s">
        <v>178</v>
      </c>
      <c r="F5236" t="s">
        <v>15056</v>
      </c>
      <c r="G5236" t="s">
        <v>675</v>
      </c>
      <c r="H5236" t="s">
        <v>149</v>
      </c>
      <c r="I5236" t="s">
        <v>135</v>
      </c>
      <c r="J5236" t="s">
        <v>136</v>
      </c>
      <c r="K5236" t="s">
        <v>137</v>
      </c>
      <c r="L5236" t="s">
        <v>15057</v>
      </c>
      <c r="M5236" t="s">
        <v>15058</v>
      </c>
      <c r="N5236">
        <v>1.676666666</v>
      </c>
      <c r="O5236">
        <v>0</v>
      </c>
      <c r="P5236">
        <v>65</v>
      </c>
      <c r="Q5236">
        <v>0</v>
      </c>
      <c r="R5236">
        <v>0</v>
      </c>
      <c r="S5236">
        <v>0</v>
      </c>
      <c r="T5236">
        <v>1</v>
      </c>
      <c r="U5236">
        <v>0</v>
      </c>
      <c r="V5236">
        <v>0</v>
      </c>
      <c r="W5236">
        <v>0</v>
      </c>
      <c r="X5236">
        <v>13.203047871127159</v>
      </c>
      <c r="Y5236">
        <v>0</v>
      </c>
      <c r="Z5236">
        <v>0</v>
      </c>
      <c r="AA5236">
        <v>0</v>
      </c>
      <c r="AB5236">
        <v>0.26864622318594666</v>
      </c>
      <c r="AC5236">
        <v>0</v>
      </c>
      <c r="AD5236">
        <v>0</v>
      </c>
      <c r="AE5236">
        <v>13.471694094313106</v>
      </c>
    </row>
    <row r="5237" spans="1:31" x14ac:dyDescent="0.25">
      <c r="A5237">
        <v>1637330</v>
      </c>
      <c r="B5237">
        <v>1</v>
      </c>
      <c r="C5237" t="s">
        <v>80</v>
      </c>
      <c r="D5237" t="s">
        <v>96</v>
      </c>
      <c r="E5237" t="s">
        <v>178</v>
      </c>
      <c r="F5237" t="s">
        <v>15059</v>
      </c>
      <c r="G5237" t="s">
        <v>227</v>
      </c>
      <c r="H5237" t="s">
        <v>149</v>
      </c>
      <c r="I5237" t="s">
        <v>135</v>
      </c>
      <c r="J5237" t="s">
        <v>136</v>
      </c>
      <c r="K5237" t="s">
        <v>137</v>
      </c>
      <c r="L5237" t="s">
        <v>15060</v>
      </c>
      <c r="M5237" t="s">
        <v>15061</v>
      </c>
      <c r="N5237">
        <v>2.798333333</v>
      </c>
      <c r="O5237">
        <v>0</v>
      </c>
      <c r="P5237">
        <v>212</v>
      </c>
      <c r="Q5237">
        <v>0</v>
      </c>
      <c r="R5237">
        <v>0</v>
      </c>
      <c r="S5237">
        <v>0</v>
      </c>
      <c r="T5237">
        <v>17</v>
      </c>
      <c r="U5237">
        <v>0</v>
      </c>
      <c r="V5237">
        <v>0</v>
      </c>
      <c r="W5237">
        <v>0</v>
      </c>
      <c r="X5237">
        <v>273.63049243463155</v>
      </c>
      <c r="Y5237">
        <v>0</v>
      </c>
      <c r="Z5237">
        <v>0</v>
      </c>
      <c r="AA5237">
        <v>0</v>
      </c>
      <c r="AB5237">
        <v>22.338185457788168</v>
      </c>
      <c r="AC5237">
        <v>0</v>
      </c>
      <c r="AD5237">
        <v>0</v>
      </c>
      <c r="AE5237">
        <v>295.96867789241969</v>
      </c>
    </row>
    <row r="5238" spans="1:31" x14ac:dyDescent="0.25">
      <c r="A5238">
        <v>1637161</v>
      </c>
      <c r="B5238">
        <v>1</v>
      </c>
      <c r="C5238" t="s">
        <v>80</v>
      </c>
      <c r="D5238" t="s">
        <v>82</v>
      </c>
      <c r="E5238" t="s">
        <v>178</v>
      </c>
      <c r="F5238" t="s">
        <v>15062</v>
      </c>
      <c r="G5238" t="s">
        <v>227</v>
      </c>
      <c r="H5238" t="s">
        <v>149</v>
      </c>
      <c r="I5238" t="s">
        <v>135</v>
      </c>
      <c r="J5238" t="s">
        <v>136</v>
      </c>
      <c r="K5238" t="s">
        <v>137</v>
      </c>
      <c r="L5238" t="s">
        <v>15063</v>
      </c>
      <c r="M5238" t="s">
        <v>15064</v>
      </c>
      <c r="N5238">
        <v>0.64472222199999996</v>
      </c>
      <c r="O5238">
        <v>0</v>
      </c>
      <c r="P5238">
        <v>65</v>
      </c>
      <c r="Q5238">
        <v>0</v>
      </c>
      <c r="R5238">
        <v>0</v>
      </c>
      <c r="S5238">
        <v>0</v>
      </c>
      <c r="T5238">
        <v>6</v>
      </c>
      <c r="U5238">
        <v>0</v>
      </c>
      <c r="V5238">
        <v>0</v>
      </c>
      <c r="W5238">
        <v>0</v>
      </c>
      <c r="X5238">
        <v>10.508459183504899</v>
      </c>
      <c r="Y5238">
        <v>0</v>
      </c>
      <c r="Z5238">
        <v>0</v>
      </c>
      <c r="AA5238">
        <v>0</v>
      </c>
      <c r="AB5238">
        <v>5.3158218476184924</v>
      </c>
      <c r="AC5238">
        <v>0</v>
      </c>
      <c r="AD5238">
        <v>0</v>
      </c>
      <c r="AE5238">
        <v>15.824281031123391</v>
      </c>
    </row>
    <row r="5239" spans="1:31" x14ac:dyDescent="0.25">
      <c r="A5239">
        <v>1637041</v>
      </c>
      <c r="B5239">
        <v>1</v>
      </c>
      <c r="C5239" t="s">
        <v>80</v>
      </c>
      <c r="D5239" t="s">
        <v>108</v>
      </c>
      <c r="E5239" t="s">
        <v>152</v>
      </c>
      <c r="F5239" t="s">
        <v>15065</v>
      </c>
      <c r="G5239" t="s">
        <v>154</v>
      </c>
      <c r="H5239" t="s">
        <v>149</v>
      </c>
      <c r="I5239" t="s">
        <v>135</v>
      </c>
      <c r="J5239" t="s">
        <v>136</v>
      </c>
      <c r="K5239" t="s">
        <v>137</v>
      </c>
      <c r="L5239" t="s">
        <v>15066</v>
      </c>
      <c r="M5239" t="s">
        <v>15067</v>
      </c>
      <c r="N5239">
        <v>2.5094444440000001</v>
      </c>
      <c r="O5239">
        <v>0</v>
      </c>
      <c r="P5239">
        <v>1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2.3542182541281309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2.3542182541281309</v>
      </c>
    </row>
    <row r="5240" spans="1:31" x14ac:dyDescent="0.25">
      <c r="A5240">
        <v>1636998</v>
      </c>
      <c r="B5240">
        <v>1</v>
      </c>
      <c r="C5240" t="s">
        <v>80</v>
      </c>
      <c r="D5240" t="s">
        <v>93</v>
      </c>
      <c r="E5240" t="s">
        <v>140</v>
      </c>
      <c r="F5240" t="s">
        <v>15068</v>
      </c>
      <c r="G5240" t="s">
        <v>161</v>
      </c>
      <c r="H5240" t="s">
        <v>134</v>
      </c>
      <c r="I5240" t="s">
        <v>135</v>
      </c>
      <c r="J5240" t="s">
        <v>136</v>
      </c>
      <c r="K5240" t="s">
        <v>137</v>
      </c>
      <c r="L5240" t="s">
        <v>15069</v>
      </c>
      <c r="M5240" t="s">
        <v>14692</v>
      </c>
      <c r="N5240">
        <v>0.25194444399999999</v>
      </c>
      <c r="O5240">
        <v>0</v>
      </c>
      <c r="P5240">
        <v>11071</v>
      </c>
      <c r="Q5240">
        <v>0</v>
      </c>
      <c r="R5240">
        <v>3</v>
      </c>
      <c r="S5240">
        <v>6</v>
      </c>
      <c r="T5240">
        <v>1697</v>
      </c>
      <c r="U5240">
        <v>0</v>
      </c>
      <c r="V5240">
        <v>3</v>
      </c>
      <c r="W5240">
        <v>0</v>
      </c>
      <c r="X5240">
        <v>830.85615449974989</v>
      </c>
      <c r="Y5240">
        <v>0</v>
      </c>
      <c r="Z5240">
        <v>0.39737881145671339</v>
      </c>
      <c r="AA5240">
        <v>16.707680850782996</v>
      </c>
      <c r="AB5240">
        <v>381.03772673887192</v>
      </c>
      <c r="AC5240">
        <v>0</v>
      </c>
      <c r="AD5240">
        <v>10.897975129792512</v>
      </c>
      <c r="AE5240">
        <v>1239.8969160306542</v>
      </c>
    </row>
    <row r="5241" spans="1:31" x14ac:dyDescent="0.25">
      <c r="A5241">
        <v>1636849</v>
      </c>
      <c r="B5241">
        <v>1</v>
      </c>
      <c r="C5241" t="s">
        <v>81</v>
      </c>
      <c r="D5241" t="s">
        <v>122</v>
      </c>
      <c r="E5241" t="s">
        <v>642</v>
      </c>
      <c r="F5241" t="s">
        <v>15070</v>
      </c>
      <c r="G5241" t="s">
        <v>161</v>
      </c>
      <c r="H5241" t="s">
        <v>134</v>
      </c>
      <c r="I5241" t="s">
        <v>135</v>
      </c>
      <c r="J5241" t="s">
        <v>136</v>
      </c>
      <c r="K5241" t="s">
        <v>137</v>
      </c>
      <c r="L5241" t="s">
        <v>15071</v>
      </c>
      <c r="M5241" t="s">
        <v>15072</v>
      </c>
      <c r="N5241">
        <v>1.3647222219999999</v>
      </c>
      <c r="O5241">
        <v>0</v>
      </c>
      <c r="P5241">
        <v>47</v>
      </c>
      <c r="Q5241">
        <v>0</v>
      </c>
      <c r="R5241">
        <v>0</v>
      </c>
      <c r="S5241">
        <v>0</v>
      </c>
      <c r="T5241">
        <v>3</v>
      </c>
      <c r="U5241">
        <v>0</v>
      </c>
      <c r="V5241">
        <v>0</v>
      </c>
      <c r="W5241">
        <v>0</v>
      </c>
      <c r="X5241">
        <v>13.10919305101195</v>
      </c>
      <c r="Y5241">
        <v>0</v>
      </c>
      <c r="Z5241">
        <v>0</v>
      </c>
      <c r="AA5241">
        <v>0</v>
      </c>
      <c r="AB5241">
        <v>7.0533432120266051</v>
      </c>
      <c r="AC5241">
        <v>0</v>
      </c>
      <c r="AD5241">
        <v>0</v>
      </c>
      <c r="AE5241">
        <v>20.162536263038554</v>
      </c>
    </row>
    <row r="5242" spans="1:31" x14ac:dyDescent="0.25">
      <c r="A5242">
        <v>1637416</v>
      </c>
      <c r="B5242">
        <v>1</v>
      </c>
      <c r="C5242" t="s">
        <v>80</v>
      </c>
      <c r="D5242" t="s">
        <v>101</v>
      </c>
      <c r="E5242" t="s">
        <v>146</v>
      </c>
      <c r="F5242" t="s">
        <v>15073</v>
      </c>
      <c r="G5242" t="s">
        <v>288</v>
      </c>
      <c r="H5242" t="s">
        <v>149</v>
      </c>
      <c r="I5242" t="s">
        <v>135</v>
      </c>
      <c r="J5242" t="s">
        <v>136</v>
      </c>
      <c r="K5242" t="s">
        <v>137</v>
      </c>
      <c r="L5242" t="s">
        <v>15074</v>
      </c>
      <c r="M5242" t="s">
        <v>15075</v>
      </c>
      <c r="N5242">
        <v>2.3627777769999998</v>
      </c>
      <c r="O5242">
        <v>0</v>
      </c>
      <c r="P5242">
        <v>399</v>
      </c>
      <c r="Q5242">
        <v>0</v>
      </c>
      <c r="R5242">
        <v>0</v>
      </c>
      <c r="S5242">
        <v>0</v>
      </c>
      <c r="T5242">
        <v>7</v>
      </c>
      <c r="U5242">
        <v>0</v>
      </c>
      <c r="V5242">
        <v>0</v>
      </c>
      <c r="W5242">
        <v>0</v>
      </c>
      <c r="X5242">
        <v>208.63207172734224</v>
      </c>
      <c r="Y5242">
        <v>0</v>
      </c>
      <c r="Z5242">
        <v>0</v>
      </c>
      <c r="AA5242">
        <v>0</v>
      </c>
      <c r="AB5242">
        <v>3.0963573167582772</v>
      </c>
      <c r="AC5242">
        <v>0</v>
      </c>
      <c r="AD5242">
        <v>0</v>
      </c>
      <c r="AE5242">
        <v>211.72842904410052</v>
      </c>
    </row>
    <row r="5243" spans="1:31" x14ac:dyDescent="0.25">
      <c r="A5243">
        <v>1637167</v>
      </c>
      <c r="B5243">
        <v>1</v>
      </c>
      <c r="C5243" t="s">
        <v>81</v>
      </c>
      <c r="D5243" t="s">
        <v>120</v>
      </c>
      <c r="E5243" t="s">
        <v>204</v>
      </c>
      <c r="F5243" t="s">
        <v>11772</v>
      </c>
      <c r="G5243" t="s">
        <v>161</v>
      </c>
      <c r="H5243" t="s">
        <v>134</v>
      </c>
      <c r="I5243" t="s">
        <v>135</v>
      </c>
      <c r="J5243" t="s">
        <v>136</v>
      </c>
      <c r="K5243" t="s">
        <v>137</v>
      </c>
      <c r="L5243" t="s">
        <v>15076</v>
      </c>
      <c r="M5243" t="s">
        <v>15077</v>
      </c>
      <c r="N5243">
        <v>1.7094444440000001</v>
      </c>
      <c r="O5243">
        <v>0</v>
      </c>
      <c r="P5243">
        <v>72</v>
      </c>
      <c r="Q5243">
        <v>68</v>
      </c>
      <c r="R5243">
        <v>11</v>
      </c>
      <c r="S5243">
        <v>14</v>
      </c>
      <c r="T5243">
        <v>5</v>
      </c>
      <c r="U5243">
        <v>0</v>
      </c>
      <c r="V5243">
        <v>0</v>
      </c>
      <c r="W5243">
        <v>0</v>
      </c>
      <c r="X5243">
        <v>31.350222224811965</v>
      </c>
      <c r="Y5243">
        <v>208.91886556695363</v>
      </c>
      <c r="Z5243">
        <v>5.817570294181353</v>
      </c>
      <c r="AA5243">
        <v>78.543003829390813</v>
      </c>
      <c r="AB5243">
        <v>3.9741599255874132</v>
      </c>
      <c r="AC5243">
        <v>0</v>
      </c>
      <c r="AD5243">
        <v>0</v>
      </c>
      <c r="AE5243">
        <v>328.60382184092521</v>
      </c>
    </row>
    <row r="5244" spans="1:31" x14ac:dyDescent="0.25">
      <c r="A5244">
        <v>1637310</v>
      </c>
      <c r="B5244">
        <v>1</v>
      </c>
      <c r="C5244" t="s">
        <v>80</v>
      </c>
      <c r="D5244" t="s">
        <v>110</v>
      </c>
      <c r="E5244" t="s">
        <v>178</v>
      </c>
      <c r="F5244" t="s">
        <v>15078</v>
      </c>
      <c r="G5244" t="s">
        <v>227</v>
      </c>
      <c r="H5244" t="s">
        <v>149</v>
      </c>
      <c r="I5244" t="s">
        <v>135</v>
      </c>
      <c r="J5244" t="s">
        <v>136</v>
      </c>
      <c r="K5244" t="s">
        <v>137</v>
      </c>
      <c r="L5244" t="s">
        <v>15079</v>
      </c>
      <c r="M5244" t="s">
        <v>15080</v>
      </c>
      <c r="N5244">
        <v>0.87472222200000005</v>
      </c>
      <c r="O5244">
        <v>0</v>
      </c>
      <c r="P5244">
        <v>214</v>
      </c>
      <c r="Q5244">
        <v>0</v>
      </c>
      <c r="R5244">
        <v>0</v>
      </c>
      <c r="S5244">
        <v>0</v>
      </c>
      <c r="T5244">
        <v>15</v>
      </c>
      <c r="U5244">
        <v>0</v>
      </c>
      <c r="V5244">
        <v>0</v>
      </c>
      <c r="W5244">
        <v>0</v>
      </c>
      <c r="X5244">
        <v>93.854031643863507</v>
      </c>
      <c r="Y5244">
        <v>0</v>
      </c>
      <c r="Z5244">
        <v>0</v>
      </c>
      <c r="AA5244">
        <v>0</v>
      </c>
      <c r="AB5244">
        <v>12.627163727071601</v>
      </c>
      <c r="AC5244">
        <v>0</v>
      </c>
      <c r="AD5244">
        <v>0</v>
      </c>
      <c r="AE5244">
        <v>106.48119537093511</v>
      </c>
    </row>
    <row r="5245" spans="1:31" x14ac:dyDescent="0.25">
      <c r="A5245">
        <v>1636955</v>
      </c>
      <c r="B5245">
        <v>1</v>
      </c>
      <c r="C5245" t="s">
        <v>81</v>
      </c>
      <c r="D5245" t="s">
        <v>128</v>
      </c>
      <c r="E5245" t="s">
        <v>642</v>
      </c>
      <c r="F5245" t="s">
        <v>15081</v>
      </c>
      <c r="G5245" t="s">
        <v>148</v>
      </c>
      <c r="H5245" t="s">
        <v>134</v>
      </c>
      <c r="I5245" t="s">
        <v>135</v>
      </c>
      <c r="J5245" t="s">
        <v>136</v>
      </c>
      <c r="K5245" t="s">
        <v>143</v>
      </c>
      <c r="L5245" t="s">
        <v>15082</v>
      </c>
      <c r="M5245" t="s">
        <v>15083</v>
      </c>
      <c r="N5245">
        <v>2.477222222</v>
      </c>
      <c r="O5245">
        <v>5</v>
      </c>
      <c r="P5245">
        <v>1070</v>
      </c>
      <c r="Q5245">
        <v>7</v>
      </c>
      <c r="R5245">
        <v>24</v>
      </c>
      <c r="S5245">
        <v>35</v>
      </c>
      <c r="T5245">
        <v>90</v>
      </c>
      <c r="U5245">
        <v>4</v>
      </c>
      <c r="V5245">
        <v>0</v>
      </c>
      <c r="W5245">
        <v>2.6474367497957214</v>
      </c>
      <c r="X5245">
        <v>613.49182189494593</v>
      </c>
      <c r="Y5245">
        <v>14.547858603526251</v>
      </c>
      <c r="Z5245">
        <v>44.746312183830824</v>
      </c>
      <c r="AA5245">
        <v>2150.1890441343894</v>
      </c>
      <c r="AB5245">
        <v>232.93216786419316</v>
      </c>
      <c r="AC5245">
        <v>470.84758633330586</v>
      </c>
      <c r="AD5245">
        <v>0</v>
      </c>
      <c r="AE5245">
        <v>3529.4022277639874</v>
      </c>
    </row>
    <row r="5246" spans="1:31" x14ac:dyDescent="0.25">
      <c r="A5246">
        <v>1637061</v>
      </c>
      <c r="B5246">
        <v>1</v>
      </c>
      <c r="C5246" t="s">
        <v>80</v>
      </c>
      <c r="D5246" t="s">
        <v>106</v>
      </c>
      <c r="E5246" t="s">
        <v>152</v>
      </c>
      <c r="F5246" t="s">
        <v>15084</v>
      </c>
      <c r="G5246" t="s">
        <v>154</v>
      </c>
      <c r="H5246" t="s">
        <v>149</v>
      </c>
      <c r="I5246" t="s">
        <v>135</v>
      </c>
      <c r="J5246" t="s">
        <v>136</v>
      </c>
      <c r="K5246" t="s">
        <v>137</v>
      </c>
      <c r="L5246" t="s">
        <v>15085</v>
      </c>
      <c r="M5246" t="s">
        <v>15086</v>
      </c>
      <c r="N5246">
        <v>2.7658333329999998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1.9422184193529519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1.9422184193529519</v>
      </c>
    </row>
    <row r="5247" spans="1:31" x14ac:dyDescent="0.25">
      <c r="A5247">
        <v>1637078</v>
      </c>
      <c r="B5247">
        <v>1</v>
      </c>
      <c r="C5247" t="s">
        <v>80</v>
      </c>
      <c r="D5247" t="s">
        <v>96</v>
      </c>
      <c r="E5247" t="s">
        <v>131</v>
      </c>
      <c r="F5247" t="s">
        <v>15087</v>
      </c>
      <c r="G5247" t="s">
        <v>161</v>
      </c>
      <c r="H5247" t="s">
        <v>134</v>
      </c>
      <c r="I5247" t="s">
        <v>135</v>
      </c>
      <c r="J5247" t="s">
        <v>136</v>
      </c>
      <c r="K5247" t="s">
        <v>137</v>
      </c>
      <c r="L5247" t="s">
        <v>15088</v>
      </c>
      <c r="M5247" t="s">
        <v>15089</v>
      </c>
      <c r="N5247">
        <v>0.21666666600000001</v>
      </c>
      <c r="O5247">
        <v>0</v>
      </c>
      <c r="P5247">
        <v>443</v>
      </c>
      <c r="Q5247">
        <v>0</v>
      </c>
      <c r="R5247">
        <v>1</v>
      </c>
      <c r="S5247">
        <v>0</v>
      </c>
      <c r="T5247">
        <v>57</v>
      </c>
      <c r="U5247">
        <v>0</v>
      </c>
      <c r="V5247">
        <v>0</v>
      </c>
      <c r="W5247">
        <v>0</v>
      </c>
      <c r="X5247">
        <v>26.514298029313462</v>
      </c>
      <c r="Y5247">
        <v>0</v>
      </c>
      <c r="Z5247">
        <v>0.18969557826200001</v>
      </c>
      <c r="AA5247">
        <v>0</v>
      </c>
      <c r="AB5247">
        <v>10.097866714642198</v>
      </c>
      <c r="AC5247">
        <v>0</v>
      </c>
      <c r="AD5247">
        <v>0</v>
      </c>
      <c r="AE5247">
        <v>36.801860322217664</v>
      </c>
    </row>
    <row r="5248" spans="1:31" x14ac:dyDescent="0.25">
      <c r="A5248">
        <v>1637247</v>
      </c>
      <c r="B5248">
        <v>1</v>
      </c>
      <c r="C5248" t="s">
        <v>80</v>
      </c>
      <c r="D5248" t="s">
        <v>88</v>
      </c>
      <c r="E5248" t="s">
        <v>152</v>
      </c>
      <c r="F5248" t="s">
        <v>15090</v>
      </c>
      <c r="G5248" t="s">
        <v>154</v>
      </c>
      <c r="H5248" t="s">
        <v>149</v>
      </c>
      <c r="I5248" t="s">
        <v>135</v>
      </c>
      <c r="J5248" t="s">
        <v>136</v>
      </c>
      <c r="K5248" t="s">
        <v>137</v>
      </c>
      <c r="L5248" t="s">
        <v>15091</v>
      </c>
      <c r="M5248" t="s">
        <v>15092</v>
      </c>
      <c r="N5248">
        <v>3.4980555550000001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1.8718450958214587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1.8718450958214587</v>
      </c>
    </row>
    <row r="5249" spans="1:31" x14ac:dyDescent="0.25">
      <c r="A5249">
        <v>1637293</v>
      </c>
      <c r="B5249">
        <v>1</v>
      </c>
      <c r="C5249" t="s">
        <v>80</v>
      </c>
      <c r="D5249" t="s">
        <v>107</v>
      </c>
      <c r="E5249" t="s">
        <v>178</v>
      </c>
      <c r="F5249" t="s">
        <v>15093</v>
      </c>
      <c r="G5249" t="s">
        <v>6628</v>
      </c>
      <c r="H5249" t="s">
        <v>149</v>
      </c>
      <c r="I5249" t="s">
        <v>135</v>
      </c>
      <c r="J5249" t="s">
        <v>136</v>
      </c>
      <c r="K5249" t="s">
        <v>137</v>
      </c>
      <c r="L5249" t="s">
        <v>15094</v>
      </c>
      <c r="M5249" t="s">
        <v>15095</v>
      </c>
      <c r="N5249">
        <v>0.78944444400000002</v>
      </c>
      <c r="O5249">
        <v>0</v>
      </c>
      <c r="P5249">
        <v>194</v>
      </c>
      <c r="Q5249">
        <v>0</v>
      </c>
      <c r="R5249">
        <v>0</v>
      </c>
      <c r="S5249">
        <v>0</v>
      </c>
      <c r="T5249">
        <v>1</v>
      </c>
      <c r="U5249">
        <v>0</v>
      </c>
      <c r="V5249">
        <v>0</v>
      </c>
      <c r="W5249">
        <v>0</v>
      </c>
      <c r="X5249">
        <v>63.430104602757424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63.430104602757424</v>
      </c>
    </row>
    <row r="5250" spans="1:31" x14ac:dyDescent="0.25">
      <c r="A5250">
        <v>1637270</v>
      </c>
      <c r="B5250">
        <v>1</v>
      </c>
      <c r="C5250" t="s">
        <v>80</v>
      </c>
      <c r="D5250" t="s">
        <v>82</v>
      </c>
      <c r="E5250" t="s">
        <v>146</v>
      </c>
      <c r="F5250" t="s">
        <v>15096</v>
      </c>
      <c r="G5250" t="s">
        <v>260</v>
      </c>
      <c r="H5250" t="s">
        <v>149</v>
      </c>
      <c r="I5250" t="s">
        <v>135</v>
      </c>
      <c r="J5250" t="s">
        <v>136</v>
      </c>
      <c r="K5250" t="s">
        <v>137</v>
      </c>
      <c r="L5250" t="s">
        <v>15097</v>
      </c>
      <c r="M5250" t="s">
        <v>15098</v>
      </c>
      <c r="N5250">
        <v>0.450833333</v>
      </c>
      <c r="O5250">
        <v>0</v>
      </c>
      <c r="P5250">
        <v>314</v>
      </c>
      <c r="Q5250">
        <v>0</v>
      </c>
      <c r="R5250">
        <v>0</v>
      </c>
      <c r="S5250">
        <v>0</v>
      </c>
      <c r="T5250">
        <v>22</v>
      </c>
      <c r="U5250">
        <v>0</v>
      </c>
      <c r="V5250">
        <v>0</v>
      </c>
      <c r="W5250">
        <v>0</v>
      </c>
      <c r="X5250">
        <v>54.064771456459091</v>
      </c>
      <c r="Y5250">
        <v>0</v>
      </c>
      <c r="Z5250">
        <v>0</v>
      </c>
      <c r="AA5250">
        <v>0</v>
      </c>
      <c r="AB5250">
        <v>3.6409543284701957</v>
      </c>
      <c r="AC5250">
        <v>0</v>
      </c>
      <c r="AD5250">
        <v>0</v>
      </c>
      <c r="AE5250">
        <v>57.705725784929285</v>
      </c>
    </row>
    <row r="5251" spans="1:31" x14ac:dyDescent="0.25">
      <c r="A5251">
        <v>1637333</v>
      </c>
      <c r="B5251">
        <v>1</v>
      </c>
      <c r="C5251" t="s">
        <v>80</v>
      </c>
      <c r="D5251" t="s">
        <v>101</v>
      </c>
      <c r="E5251" t="s">
        <v>178</v>
      </c>
      <c r="F5251" t="s">
        <v>14793</v>
      </c>
      <c r="G5251" t="s">
        <v>227</v>
      </c>
      <c r="H5251" t="s">
        <v>149</v>
      </c>
      <c r="I5251" t="s">
        <v>135</v>
      </c>
      <c r="J5251" t="s">
        <v>136</v>
      </c>
      <c r="K5251" t="s">
        <v>137</v>
      </c>
      <c r="L5251" t="s">
        <v>15099</v>
      </c>
      <c r="M5251" t="s">
        <v>15100</v>
      </c>
      <c r="N5251">
        <v>1.018333333</v>
      </c>
      <c r="O5251">
        <v>0</v>
      </c>
      <c r="P5251">
        <v>246</v>
      </c>
      <c r="Q5251">
        <v>0</v>
      </c>
      <c r="R5251">
        <v>0</v>
      </c>
      <c r="S5251">
        <v>0</v>
      </c>
      <c r="T5251">
        <v>3</v>
      </c>
      <c r="U5251">
        <v>0</v>
      </c>
      <c r="V5251">
        <v>0</v>
      </c>
      <c r="W5251">
        <v>0</v>
      </c>
      <c r="X5251">
        <v>84.910318918041142</v>
      </c>
      <c r="Y5251">
        <v>0</v>
      </c>
      <c r="Z5251">
        <v>0</v>
      </c>
      <c r="AA5251">
        <v>0</v>
      </c>
      <c r="AB5251">
        <v>4.35855175019136</v>
      </c>
      <c r="AC5251">
        <v>0</v>
      </c>
      <c r="AD5251">
        <v>0</v>
      </c>
      <c r="AE5251">
        <v>89.268870668232495</v>
      </c>
    </row>
    <row r="5252" spans="1:31" x14ac:dyDescent="0.25">
      <c r="A5252">
        <v>1637084</v>
      </c>
      <c r="B5252">
        <v>1</v>
      </c>
      <c r="C5252" t="s">
        <v>81</v>
      </c>
      <c r="D5252" t="s">
        <v>112</v>
      </c>
      <c r="E5252" t="s">
        <v>362</v>
      </c>
      <c r="F5252" t="s">
        <v>15101</v>
      </c>
      <c r="G5252" t="s">
        <v>900</v>
      </c>
      <c r="H5252" t="s">
        <v>149</v>
      </c>
      <c r="I5252" t="s">
        <v>135</v>
      </c>
      <c r="J5252" t="s">
        <v>136</v>
      </c>
      <c r="K5252" t="s">
        <v>137</v>
      </c>
      <c r="L5252" t="s">
        <v>15102</v>
      </c>
      <c r="M5252" t="s">
        <v>15103</v>
      </c>
      <c r="N5252">
        <v>0.98</v>
      </c>
      <c r="O5252">
        <v>0</v>
      </c>
      <c r="P5252">
        <v>138</v>
      </c>
      <c r="Q5252">
        <v>0</v>
      </c>
      <c r="R5252">
        <v>0</v>
      </c>
      <c r="S5252">
        <v>0</v>
      </c>
      <c r="T5252">
        <v>3</v>
      </c>
      <c r="U5252">
        <v>0</v>
      </c>
      <c r="V5252">
        <v>0</v>
      </c>
      <c r="W5252">
        <v>0</v>
      </c>
      <c r="X5252">
        <v>24.500887559826623</v>
      </c>
      <c r="Y5252">
        <v>0</v>
      </c>
      <c r="Z5252">
        <v>0</v>
      </c>
      <c r="AA5252">
        <v>0</v>
      </c>
      <c r="AB5252">
        <v>2.4075923144664966</v>
      </c>
      <c r="AC5252">
        <v>0</v>
      </c>
      <c r="AD5252">
        <v>0</v>
      </c>
      <c r="AE5252">
        <v>26.908479874293121</v>
      </c>
    </row>
    <row r="5253" spans="1:31" x14ac:dyDescent="0.25">
      <c r="A5253">
        <v>1637141</v>
      </c>
      <c r="B5253">
        <v>1</v>
      </c>
      <c r="C5253" t="s">
        <v>81</v>
      </c>
      <c r="D5253" t="s">
        <v>128</v>
      </c>
      <c r="E5253" t="s">
        <v>178</v>
      </c>
      <c r="F5253" t="s">
        <v>15104</v>
      </c>
      <c r="G5253" t="s">
        <v>227</v>
      </c>
      <c r="H5253" t="s">
        <v>149</v>
      </c>
      <c r="I5253" t="s">
        <v>135</v>
      </c>
      <c r="J5253" t="s">
        <v>136</v>
      </c>
      <c r="K5253" t="s">
        <v>137</v>
      </c>
      <c r="L5253" t="s">
        <v>15105</v>
      </c>
      <c r="M5253" t="s">
        <v>15106</v>
      </c>
      <c r="N5253">
        <v>0.63333333300000005</v>
      </c>
      <c r="O5253">
        <v>0</v>
      </c>
      <c r="P5253">
        <v>16</v>
      </c>
      <c r="Q5253">
        <v>0</v>
      </c>
      <c r="R5253">
        <v>0</v>
      </c>
      <c r="S5253">
        <v>0</v>
      </c>
      <c r="T5253">
        <v>5</v>
      </c>
      <c r="U5253">
        <v>0</v>
      </c>
      <c r="V5253">
        <v>0</v>
      </c>
      <c r="W5253">
        <v>0</v>
      </c>
      <c r="X5253">
        <v>1.5716912929489866</v>
      </c>
      <c r="Y5253">
        <v>0</v>
      </c>
      <c r="Z5253">
        <v>0</v>
      </c>
      <c r="AA5253">
        <v>0</v>
      </c>
      <c r="AB5253">
        <v>7.8579199387356455</v>
      </c>
      <c r="AC5253">
        <v>0</v>
      </c>
      <c r="AD5253">
        <v>0</v>
      </c>
      <c r="AE5253">
        <v>9.4296112316846319</v>
      </c>
    </row>
    <row r="5254" spans="1:31" x14ac:dyDescent="0.25">
      <c r="A5254">
        <v>1636892</v>
      </c>
      <c r="B5254">
        <v>1</v>
      </c>
      <c r="C5254" t="s">
        <v>80</v>
      </c>
      <c r="D5254" t="s">
        <v>82</v>
      </c>
      <c r="E5254" t="s">
        <v>146</v>
      </c>
      <c r="F5254" t="s">
        <v>15107</v>
      </c>
      <c r="G5254" t="s">
        <v>180</v>
      </c>
      <c r="H5254" t="s">
        <v>149</v>
      </c>
      <c r="I5254" t="s">
        <v>135</v>
      </c>
      <c r="J5254" t="s">
        <v>136</v>
      </c>
      <c r="K5254" t="s">
        <v>137</v>
      </c>
      <c r="L5254" t="s">
        <v>15108</v>
      </c>
      <c r="M5254" t="s">
        <v>15109</v>
      </c>
      <c r="N5254">
        <v>0.73</v>
      </c>
      <c r="O5254">
        <v>0</v>
      </c>
      <c r="P5254">
        <v>789</v>
      </c>
      <c r="Q5254">
        <v>0</v>
      </c>
      <c r="R5254">
        <v>0</v>
      </c>
      <c r="S5254">
        <v>0</v>
      </c>
      <c r="T5254">
        <v>115</v>
      </c>
      <c r="U5254">
        <v>0</v>
      </c>
      <c r="V5254">
        <v>0</v>
      </c>
      <c r="W5254">
        <v>0</v>
      </c>
      <c r="X5254">
        <v>147.08486286380742</v>
      </c>
      <c r="Y5254">
        <v>0</v>
      </c>
      <c r="Z5254">
        <v>0</v>
      </c>
      <c r="AA5254">
        <v>0</v>
      </c>
      <c r="AB5254">
        <v>28.100655854071274</v>
      </c>
      <c r="AC5254">
        <v>0</v>
      </c>
      <c r="AD5254">
        <v>0</v>
      </c>
      <c r="AE5254">
        <v>175.18551871787869</v>
      </c>
    </row>
    <row r="5255" spans="1:31" x14ac:dyDescent="0.25">
      <c r="A5255">
        <v>1637230</v>
      </c>
      <c r="B5255">
        <v>1</v>
      </c>
      <c r="C5255" t="s">
        <v>81</v>
      </c>
      <c r="D5255" t="s">
        <v>123</v>
      </c>
      <c r="E5255" t="s">
        <v>152</v>
      </c>
      <c r="F5255" t="s">
        <v>15110</v>
      </c>
      <c r="G5255" t="s">
        <v>168</v>
      </c>
      <c r="H5255" t="s">
        <v>149</v>
      </c>
      <c r="I5255" t="s">
        <v>135</v>
      </c>
      <c r="J5255" t="s">
        <v>136</v>
      </c>
      <c r="K5255" t="s">
        <v>137</v>
      </c>
      <c r="L5255" t="s">
        <v>15111</v>
      </c>
      <c r="M5255" t="s">
        <v>15112</v>
      </c>
      <c r="N5255">
        <v>22.215277777000001</v>
      </c>
      <c r="O5255">
        <v>0</v>
      </c>
      <c r="P5255">
        <v>4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62.487384999679534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62.487384999679534</v>
      </c>
    </row>
    <row r="5256" spans="1:31" x14ac:dyDescent="0.25">
      <c r="A5256">
        <v>1637038</v>
      </c>
      <c r="B5256">
        <v>1</v>
      </c>
      <c r="C5256" t="s">
        <v>81</v>
      </c>
      <c r="D5256" t="s">
        <v>127</v>
      </c>
      <c r="E5256" t="s">
        <v>362</v>
      </c>
      <c r="F5256" t="s">
        <v>15113</v>
      </c>
      <c r="G5256" t="s">
        <v>900</v>
      </c>
      <c r="H5256" t="s">
        <v>149</v>
      </c>
      <c r="I5256" t="s">
        <v>135</v>
      </c>
      <c r="J5256" t="s">
        <v>136</v>
      </c>
      <c r="K5256" t="s">
        <v>137</v>
      </c>
      <c r="L5256" t="s">
        <v>15114</v>
      </c>
      <c r="M5256" t="s">
        <v>15115</v>
      </c>
      <c r="N5256">
        <v>2.429166666</v>
      </c>
      <c r="O5256">
        <v>0</v>
      </c>
      <c r="P5256">
        <v>69</v>
      </c>
      <c r="Q5256">
        <v>0</v>
      </c>
      <c r="R5256">
        <v>0</v>
      </c>
      <c r="S5256">
        <v>0</v>
      </c>
      <c r="T5256">
        <v>18</v>
      </c>
      <c r="U5256">
        <v>0</v>
      </c>
      <c r="V5256">
        <v>0</v>
      </c>
      <c r="W5256">
        <v>0</v>
      </c>
      <c r="X5256">
        <v>30.543381096809178</v>
      </c>
      <c r="Y5256">
        <v>0</v>
      </c>
      <c r="Z5256">
        <v>0</v>
      </c>
      <c r="AA5256">
        <v>0</v>
      </c>
      <c r="AB5256">
        <v>125.12691796996839</v>
      </c>
      <c r="AC5256">
        <v>0</v>
      </c>
      <c r="AD5256">
        <v>0</v>
      </c>
      <c r="AE5256">
        <v>155.67029906677757</v>
      </c>
    </row>
    <row r="5257" spans="1:31" x14ac:dyDescent="0.25">
      <c r="A5257">
        <v>1637327</v>
      </c>
      <c r="B5257">
        <v>1</v>
      </c>
      <c r="C5257" t="s">
        <v>80</v>
      </c>
      <c r="D5257" t="s">
        <v>83</v>
      </c>
      <c r="E5257" t="s">
        <v>178</v>
      </c>
      <c r="F5257" t="s">
        <v>15116</v>
      </c>
      <c r="G5257" t="s">
        <v>227</v>
      </c>
      <c r="H5257" t="s">
        <v>149</v>
      </c>
      <c r="I5257" t="s">
        <v>135</v>
      </c>
      <c r="J5257" t="s">
        <v>136</v>
      </c>
      <c r="K5257" t="s">
        <v>137</v>
      </c>
      <c r="L5257" t="s">
        <v>15117</v>
      </c>
      <c r="M5257" t="s">
        <v>15118</v>
      </c>
      <c r="N5257">
        <v>2.1025</v>
      </c>
      <c r="O5257">
        <v>0</v>
      </c>
      <c r="P5257">
        <v>32</v>
      </c>
      <c r="Q5257">
        <v>0</v>
      </c>
      <c r="R5257">
        <v>0</v>
      </c>
      <c r="S5257">
        <v>0</v>
      </c>
      <c r="T5257">
        <v>7</v>
      </c>
      <c r="U5257">
        <v>0</v>
      </c>
      <c r="V5257">
        <v>0</v>
      </c>
      <c r="W5257">
        <v>0</v>
      </c>
      <c r="X5257">
        <v>23.042804646339501</v>
      </c>
      <c r="Y5257">
        <v>0</v>
      </c>
      <c r="Z5257">
        <v>0</v>
      </c>
      <c r="AA5257">
        <v>0</v>
      </c>
      <c r="AB5257">
        <v>6.557347596626383</v>
      </c>
      <c r="AC5257">
        <v>0</v>
      </c>
      <c r="AD5257">
        <v>0</v>
      </c>
      <c r="AE5257">
        <v>29.600152242965883</v>
      </c>
    </row>
    <row r="5258" spans="1:31" x14ac:dyDescent="0.25">
      <c r="A5258">
        <v>1636995</v>
      </c>
      <c r="B5258">
        <v>1</v>
      </c>
      <c r="C5258" t="s">
        <v>80</v>
      </c>
      <c r="D5258" t="s">
        <v>104</v>
      </c>
      <c r="E5258" t="s">
        <v>131</v>
      </c>
      <c r="F5258" t="s">
        <v>15119</v>
      </c>
      <c r="G5258" t="s">
        <v>195</v>
      </c>
      <c r="H5258" t="s">
        <v>134</v>
      </c>
      <c r="I5258" t="s">
        <v>135</v>
      </c>
      <c r="J5258" t="s">
        <v>136</v>
      </c>
      <c r="K5258" t="s">
        <v>137</v>
      </c>
      <c r="L5258" t="s">
        <v>15120</v>
      </c>
      <c r="M5258" t="s">
        <v>15121</v>
      </c>
      <c r="N5258">
        <v>1.92</v>
      </c>
      <c r="O5258">
        <v>0</v>
      </c>
      <c r="P5258">
        <v>1</v>
      </c>
      <c r="Q5258">
        <v>0</v>
      </c>
      <c r="R5258">
        <v>5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0.57796762110440003</v>
      </c>
      <c r="Y5258">
        <v>0</v>
      </c>
      <c r="Z5258">
        <v>0.39257451333623827</v>
      </c>
      <c r="AA5258">
        <v>0</v>
      </c>
      <c r="AB5258">
        <v>0</v>
      </c>
      <c r="AC5258">
        <v>0</v>
      </c>
      <c r="AD5258">
        <v>0</v>
      </c>
      <c r="AE5258">
        <v>0.9705421344406383</v>
      </c>
    </row>
    <row r="5259" spans="1:31" x14ac:dyDescent="0.25">
      <c r="A5259">
        <v>1637376</v>
      </c>
      <c r="B5259">
        <v>1</v>
      </c>
      <c r="C5259" t="s">
        <v>80</v>
      </c>
      <c r="D5259" t="s">
        <v>83</v>
      </c>
      <c r="E5259" t="s">
        <v>146</v>
      </c>
      <c r="F5259" t="s">
        <v>14972</v>
      </c>
      <c r="G5259" t="s">
        <v>260</v>
      </c>
      <c r="H5259" t="s">
        <v>149</v>
      </c>
      <c r="I5259" t="s">
        <v>135</v>
      </c>
      <c r="J5259" t="s">
        <v>136</v>
      </c>
      <c r="K5259" t="s">
        <v>137</v>
      </c>
      <c r="L5259" t="s">
        <v>15122</v>
      </c>
      <c r="M5259" t="s">
        <v>15123</v>
      </c>
      <c r="N5259">
        <v>2.2016666659999999</v>
      </c>
      <c r="O5259">
        <v>0</v>
      </c>
      <c r="P5259">
        <v>623</v>
      </c>
      <c r="Q5259">
        <v>0</v>
      </c>
      <c r="R5259">
        <v>0</v>
      </c>
      <c r="S5259">
        <v>0</v>
      </c>
      <c r="T5259">
        <v>22</v>
      </c>
      <c r="U5259">
        <v>0</v>
      </c>
      <c r="V5259">
        <v>0</v>
      </c>
      <c r="W5259">
        <v>0</v>
      </c>
      <c r="X5259">
        <v>544.64327588213962</v>
      </c>
      <c r="Y5259">
        <v>0</v>
      </c>
      <c r="Z5259">
        <v>0</v>
      </c>
      <c r="AA5259">
        <v>0</v>
      </c>
      <c r="AB5259">
        <v>18.074935293717513</v>
      </c>
      <c r="AC5259">
        <v>0</v>
      </c>
      <c r="AD5259">
        <v>0</v>
      </c>
      <c r="AE5259">
        <v>562.71821117585716</v>
      </c>
    </row>
    <row r="5260" spans="1:31" x14ac:dyDescent="0.25">
      <c r="A5260">
        <v>1637021</v>
      </c>
      <c r="B5260">
        <v>1</v>
      </c>
      <c r="C5260" t="s">
        <v>80</v>
      </c>
      <c r="D5260" t="s">
        <v>83</v>
      </c>
      <c r="E5260" t="s">
        <v>140</v>
      </c>
      <c r="F5260" t="s">
        <v>15124</v>
      </c>
      <c r="G5260" t="s">
        <v>161</v>
      </c>
      <c r="H5260" t="s">
        <v>134</v>
      </c>
      <c r="I5260" t="s">
        <v>135</v>
      </c>
      <c r="J5260" t="s">
        <v>136</v>
      </c>
      <c r="K5260" t="s">
        <v>137</v>
      </c>
      <c r="L5260" t="s">
        <v>15125</v>
      </c>
      <c r="M5260" t="s">
        <v>15126</v>
      </c>
      <c r="N5260">
        <v>0.36027777700000002</v>
      </c>
      <c r="O5260">
        <v>0</v>
      </c>
      <c r="P5260">
        <v>11720</v>
      </c>
      <c r="Q5260">
        <v>0</v>
      </c>
      <c r="R5260">
        <v>0</v>
      </c>
      <c r="S5260">
        <v>8</v>
      </c>
      <c r="T5260">
        <v>1817</v>
      </c>
      <c r="U5260">
        <v>0</v>
      </c>
      <c r="V5260">
        <v>4</v>
      </c>
      <c r="W5260">
        <v>0</v>
      </c>
      <c r="X5260">
        <v>1275.0564388935502</v>
      </c>
      <c r="Y5260">
        <v>0</v>
      </c>
      <c r="Z5260">
        <v>0</v>
      </c>
      <c r="AA5260">
        <v>225.31530671988361</v>
      </c>
      <c r="AB5260">
        <v>611.02040612255576</v>
      </c>
      <c r="AC5260">
        <v>0</v>
      </c>
      <c r="AD5260">
        <v>1.5789766612245348</v>
      </c>
      <c r="AE5260">
        <v>2112.9711283972142</v>
      </c>
    </row>
    <row r="5261" spans="1:31" x14ac:dyDescent="0.25">
      <c r="A5261">
        <v>1637370</v>
      </c>
      <c r="B5261">
        <v>1</v>
      </c>
      <c r="C5261" t="s">
        <v>80</v>
      </c>
      <c r="D5261" t="s">
        <v>92</v>
      </c>
      <c r="E5261" t="s">
        <v>178</v>
      </c>
      <c r="F5261" t="s">
        <v>15127</v>
      </c>
      <c r="G5261" t="s">
        <v>227</v>
      </c>
      <c r="H5261" t="s">
        <v>149</v>
      </c>
      <c r="I5261" t="s">
        <v>135</v>
      </c>
      <c r="J5261" t="s">
        <v>136</v>
      </c>
      <c r="K5261" t="s">
        <v>137</v>
      </c>
      <c r="L5261" t="s">
        <v>15128</v>
      </c>
      <c r="M5261" t="s">
        <v>15129</v>
      </c>
      <c r="N5261">
        <v>2.579722222</v>
      </c>
      <c r="O5261">
        <v>0</v>
      </c>
      <c r="P5261">
        <v>13</v>
      </c>
      <c r="Q5261">
        <v>0</v>
      </c>
      <c r="R5261">
        <v>8</v>
      </c>
      <c r="S5261">
        <v>0</v>
      </c>
      <c r="T5261">
        <v>1</v>
      </c>
      <c r="U5261">
        <v>0</v>
      </c>
      <c r="V5261">
        <v>0</v>
      </c>
      <c r="W5261">
        <v>0</v>
      </c>
      <c r="X5261">
        <v>20.755468827952146</v>
      </c>
      <c r="Y5261">
        <v>0</v>
      </c>
      <c r="Z5261">
        <v>2.9761520732445415</v>
      </c>
      <c r="AA5261">
        <v>0</v>
      </c>
      <c r="AB5261">
        <v>2.7198158690962999</v>
      </c>
      <c r="AC5261">
        <v>0</v>
      </c>
      <c r="AD5261">
        <v>0</v>
      </c>
      <c r="AE5261">
        <v>26.45143677029299</v>
      </c>
    </row>
    <row r="5262" spans="1:31" x14ac:dyDescent="0.25">
      <c r="A5262">
        <v>1637393</v>
      </c>
      <c r="B5262">
        <v>1</v>
      </c>
      <c r="C5262" t="s">
        <v>80</v>
      </c>
      <c r="D5262" t="s">
        <v>84</v>
      </c>
      <c r="E5262" t="s">
        <v>152</v>
      </c>
      <c r="F5262" t="s">
        <v>15130</v>
      </c>
      <c r="G5262" t="s">
        <v>154</v>
      </c>
      <c r="H5262" t="s">
        <v>149</v>
      </c>
      <c r="I5262" t="s">
        <v>135</v>
      </c>
      <c r="J5262" t="s">
        <v>136</v>
      </c>
      <c r="K5262" t="s">
        <v>137</v>
      </c>
      <c r="L5262" t="s">
        <v>15131</v>
      </c>
      <c r="M5262" t="s">
        <v>15132</v>
      </c>
      <c r="N5262">
        <v>2.207777777</v>
      </c>
      <c r="O5262">
        <v>0</v>
      </c>
      <c r="P5262">
        <v>9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4.1752095547013326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4.1752095547013326</v>
      </c>
    </row>
    <row r="5263" spans="1:31" x14ac:dyDescent="0.25">
      <c r="A5263">
        <v>1637001</v>
      </c>
      <c r="B5263">
        <v>1</v>
      </c>
      <c r="C5263" t="s">
        <v>80</v>
      </c>
      <c r="D5263" t="s">
        <v>103</v>
      </c>
      <c r="E5263" t="s">
        <v>204</v>
      </c>
      <c r="F5263" t="s">
        <v>15133</v>
      </c>
      <c r="G5263" t="s">
        <v>142</v>
      </c>
      <c r="H5263" t="s">
        <v>134</v>
      </c>
      <c r="I5263" t="s">
        <v>135</v>
      </c>
      <c r="J5263" t="s">
        <v>136</v>
      </c>
      <c r="K5263" t="s">
        <v>143</v>
      </c>
      <c r="L5263" t="s">
        <v>15134</v>
      </c>
      <c r="M5263" t="s">
        <v>15135</v>
      </c>
      <c r="N5263">
        <v>1.8863888879999999</v>
      </c>
      <c r="O5263">
        <v>0</v>
      </c>
      <c r="P5263">
        <v>0</v>
      </c>
      <c r="Q5263">
        <v>3</v>
      </c>
      <c r="R5263">
        <v>0</v>
      </c>
      <c r="S5263">
        <v>11</v>
      </c>
      <c r="T5263">
        <v>12</v>
      </c>
      <c r="U5263">
        <v>10</v>
      </c>
      <c r="V5263">
        <v>5</v>
      </c>
      <c r="W5263">
        <v>0</v>
      </c>
      <c r="X5263">
        <v>0</v>
      </c>
      <c r="Y5263">
        <v>0.95192443406468852</v>
      </c>
      <c r="Z5263">
        <v>0</v>
      </c>
      <c r="AA5263">
        <v>579.69949347289298</v>
      </c>
      <c r="AB5263">
        <v>108.60082127866634</v>
      </c>
      <c r="AC5263">
        <v>552.46395110913716</v>
      </c>
      <c r="AD5263">
        <v>54.702330938252658</v>
      </c>
      <c r="AE5263">
        <v>1296.418521233014</v>
      </c>
    </row>
    <row r="5264" spans="1:31" x14ac:dyDescent="0.25">
      <c r="A5264">
        <v>1636915</v>
      </c>
      <c r="B5264">
        <v>1</v>
      </c>
      <c r="C5264" t="s">
        <v>80</v>
      </c>
      <c r="D5264" t="s">
        <v>108</v>
      </c>
      <c r="E5264" t="s">
        <v>146</v>
      </c>
      <c r="F5264" t="s">
        <v>15136</v>
      </c>
      <c r="G5264" t="s">
        <v>227</v>
      </c>
      <c r="H5264" t="s">
        <v>149</v>
      </c>
      <c r="I5264" t="s">
        <v>135</v>
      </c>
      <c r="J5264" t="s">
        <v>136</v>
      </c>
      <c r="K5264" t="s">
        <v>137</v>
      </c>
      <c r="L5264" t="s">
        <v>15137</v>
      </c>
      <c r="M5264" t="s">
        <v>15138</v>
      </c>
      <c r="N5264">
        <v>1.6927777770000001</v>
      </c>
      <c r="O5264">
        <v>0</v>
      </c>
      <c r="P5264">
        <v>18</v>
      </c>
      <c r="Q5264">
        <v>0</v>
      </c>
      <c r="R5264">
        <v>13</v>
      </c>
      <c r="S5264">
        <v>0</v>
      </c>
      <c r="T5264">
        <v>6</v>
      </c>
      <c r="U5264">
        <v>0</v>
      </c>
      <c r="V5264">
        <v>0</v>
      </c>
      <c r="W5264">
        <v>0</v>
      </c>
      <c r="X5264">
        <v>6.2630635940331407</v>
      </c>
      <c r="Y5264">
        <v>0</v>
      </c>
      <c r="Z5264">
        <v>5.648846266819354</v>
      </c>
      <c r="AA5264">
        <v>0</v>
      </c>
      <c r="AB5264">
        <v>2.3004790925555803</v>
      </c>
      <c r="AC5264">
        <v>0</v>
      </c>
      <c r="AD5264">
        <v>0</v>
      </c>
      <c r="AE5264">
        <v>14.212388953408075</v>
      </c>
    </row>
    <row r="5265" spans="1:31" x14ac:dyDescent="0.25">
      <c r="A5265">
        <v>1637164</v>
      </c>
      <c r="B5265">
        <v>1</v>
      </c>
      <c r="C5265" t="s">
        <v>81</v>
      </c>
      <c r="D5265" t="s">
        <v>112</v>
      </c>
      <c r="E5265" t="s">
        <v>178</v>
      </c>
      <c r="F5265" t="s">
        <v>15139</v>
      </c>
      <c r="G5265" t="s">
        <v>227</v>
      </c>
      <c r="H5265" t="s">
        <v>149</v>
      </c>
      <c r="I5265" t="s">
        <v>135</v>
      </c>
      <c r="J5265" t="s">
        <v>136</v>
      </c>
      <c r="K5265" t="s">
        <v>137</v>
      </c>
      <c r="L5265" t="s">
        <v>15140</v>
      </c>
      <c r="M5265" t="s">
        <v>15141</v>
      </c>
      <c r="N5265">
        <v>2.2283333330000001</v>
      </c>
      <c r="O5265">
        <v>0</v>
      </c>
      <c r="P5265">
        <v>17</v>
      </c>
      <c r="Q5265">
        <v>0</v>
      </c>
      <c r="R5265">
        <v>0</v>
      </c>
      <c r="S5265">
        <v>0</v>
      </c>
      <c r="T5265">
        <v>3</v>
      </c>
      <c r="U5265">
        <v>0</v>
      </c>
      <c r="V5265">
        <v>0</v>
      </c>
      <c r="W5265">
        <v>0</v>
      </c>
      <c r="X5265">
        <v>3.5072204817196004</v>
      </c>
      <c r="Y5265">
        <v>0</v>
      </c>
      <c r="Z5265">
        <v>0</v>
      </c>
      <c r="AA5265">
        <v>0</v>
      </c>
      <c r="AB5265">
        <v>2.2595727675683066</v>
      </c>
      <c r="AC5265">
        <v>0</v>
      </c>
      <c r="AD5265">
        <v>0</v>
      </c>
      <c r="AE5265">
        <v>5.7667932492879075</v>
      </c>
    </row>
    <row r="5266" spans="1:31" x14ac:dyDescent="0.25">
      <c r="A5266">
        <v>1637064</v>
      </c>
      <c r="B5266">
        <v>1</v>
      </c>
      <c r="C5266" t="s">
        <v>81</v>
      </c>
      <c r="D5266" t="s">
        <v>113</v>
      </c>
      <c r="E5266" t="s">
        <v>178</v>
      </c>
      <c r="F5266" t="s">
        <v>15142</v>
      </c>
      <c r="G5266" t="s">
        <v>227</v>
      </c>
      <c r="H5266" t="s">
        <v>149</v>
      </c>
      <c r="I5266" t="s">
        <v>135</v>
      </c>
      <c r="J5266" t="s">
        <v>136</v>
      </c>
      <c r="K5266" t="s">
        <v>137</v>
      </c>
      <c r="L5266" t="s">
        <v>15143</v>
      </c>
      <c r="M5266" t="s">
        <v>15144</v>
      </c>
      <c r="N5266">
        <v>0.41055555500000002</v>
      </c>
      <c r="O5266">
        <v>0</v>
      </c>
      <c r="P5266">
        <v>74</v>
      </c>
      <c r="Q5266">
        <v>0</v>
      </c>
      <c r="R5266">
        <v>1</v>
      </c>
      <c r="S5266">
        <v>0</v>
      </c>
      <c r="T5266">
        <v>6</v>
      </c>
      <c r="U5266">
        <v>0</v>
      </c>
      <c r="V5266">
        <v>0</v>
      </c>
      <c r="W5266">
        <v>0</v>
      </c>
      <c r="X5266">
        <v>3.8219903414443808</v>
      </c>
      <c r="Y5266">
        <v>0</v>
      </c>
      <c r="Z5266">
        <v>4.4236956415825555E-2</v>
      </c>
      <c r="AA5266">
        <v>0</v>
      </c>
      <c r="AB5266">
        <v>0.59894622700164435</v>
      </c>
      <c r="AC5266">
        <v>0</v>
      </c>
      <c r="AD5266">
        <v>0</v>
      </c>
      <c r="AE5266">
        <v>4.46517352486185</v>
      </c>
    </row>
    <row r="5267" spans="1:31" x14ac:dyDescent="0.25">
      <c r="A5267">
        <v>1637058</v>
      </c>
      <c r="B5267">
        <v>1</v>
      </c>
      <c r="C5267" t="s">
        <v>80</v>
      </c>
      <c r="D5267" t="s">
        <v>97</v>
      </c>
      <c r="E5267" t="s">
        <v>152</v>
      </c>
      <c r="F5267" t="s">
        <v>15145</v>
      </c>
      <c r="G5267" t="s">
        <v>154</v>
      </c>
      <c r="H5267" t="s">
        <v>149</v>
      </c>
      <c r="I5267" t="s">
        <v>135</v>
      </c>
      <c r="J5267" t="s">
        <v>136</v>
      </c>
      <c r="K5267" t="s">
        <v>137</v>
      </c>
      <c r="L5267" t="s">
        <v>15146</v>
      </c>
      <c r="M5267" t="s">
        <v>15147</v>
      </c>
      <c r="N5267">
        <v>0.68472222199999999</v>
      </c>
      <c r="O5267">
        <v>0</v>
      </c>
      <c r="P5267">
        <v>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4.5130829754555565E-3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4.5130829754555565E-3</v>
      </c>
    </row>
    <row r="5268" spans="1:31" x14ac:dyDescent="0.25">
      <c r="A5268">
        <v>1637307</v>
      </c>
      <c r="B5268">
        <v>1</v>
      </c>
      <c r="C5268" t="s">
        <v>81</v>
      </c>
      <c r="D5268" t="s">
        <v>117</v>
      </c>
      <c r="E5268" t="s">
        <v>178</v>
      </c>
      <c r="F5268" t="s">
        <v>15148</v>
      </c>
      <c r="G5268" t="s">
        <v>227</v>
      </c>
      <c r="H5268" t="s">
        <v>149</v>
      </c>
      <c r="I5268" t="s">
        <v>135</v>
      </c>
      <c r="J5268" t="s">
        <v>136</v>
      </c>
      <c r="K5268" t="s">
        <v>137</v>
      </c>
      <c r="L5268" t="s">
        <v>15149</v>
      </c>
      <c r="M5268" t="s">
        <v>15150</v>
      </c>
      <c r="N5268">
        <v>1.534444444</v>
      </c>
      <c r="O5268">
        <v>0</v>
      </c>
      <c r="P5268">
        <v>114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41.890366366718624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41.890366366718624</v>
      </c>
    </row>
    <row r="5269" spans="1:31" x14ac:dyDescent="0.25">
      <c r="A5269">
        <v>1637173</v>
      </c>
      <c r="B5269">
        <v>1</v>
      </c>
      <c r="C5269" t="s">
        <v>81</v>
      </c>
      <c r="D5269" t="s">
        <v>115</v>
      </c>
      <c r="E5269" t="s">
        <v>178</v>
      </c>
      <c r="F5269" t="s">
        <v>15151</v>
      </c>
      <c r="G5269" t="s">
        <v>187</v>
      </c>
      <c r="H5269" t="s">
        <v>149</v>
      </c>
      <c r="I5269" t="s">
        <v>135</v>
      </c>
      <c r="J5269" t="s">
        <v>136</v>
      </c>
      <c r="K5269" t="s">
        <v>137</v>
      </c>
      <c r="L5269" t="s">
        <v>15152</v>
      </c>
      <c r="M5269" t="s">
        <v>15153</v>
      </c>
      <c r="N5269">
        <v>3.821666666</v>
      </c>
      <c r="O5269">
        <v>0</v>
      </c>
      <c r="P5269">
        <v>4</v>
      </c>
      <c r="Q5269">
        <v>0</v>
      </c>
      <c r="R5269">
        <v>1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1.9045337876865056</v>
      </c>
      <c r="Y5269">
        <v>0</v>
      </c>
      <c r="Z5269">
        <v>0.51731437776144995</v>
      </c>
      <c r="AA5269">
        <v>0</v>
      </c>
      <c r="AB5269">
        <v>0</v>
      </c>
      <c r="AC5269">
        <v>0</v>
      </c>
      <c r="AD5269">
        <v>0</v>
      </c>
      <c r="AE5269">
        <v>2.4218481654479556</v>
      </c>
    </row>
    <row r="5270" spans="1:31" x14ac:dyDescent="0.25">
      <c r="A5270">
        <v>1636981</v>
      </c>
      <c r="B5270">
        <v>1</v>
      </c>
      <c r="C5270" t="s">
        <v>80</v>
      </c>
      <c r="D5270" t="s">
        <v>90</v>
      </c>
      <c r="E5270" t="s">
        <v>131</v>
      </c>
      <c r="F5270" t="s">
        <v>15154</v>
      </c>
      <c r="G5270" t="s">
        <v>918</v>
      </c>
      <c r="H5270" t="s">
        <v>134</v>
      </c>
      <c r="I5270" t="s">
        <v>191</v>
      </c>
      <c r="J5270" t="s">
        <v>136</v>
      </c>
      <c r="K5270" t="s">
        <v>137</v>
      </c>
      <c r="L5270" t="s">
        <v>15155</v>
      </c>
      <c r="M5270" t="s">
        <v>15156</v>
      </c>
      <c r="N5270">
        <v>4.9166665999999998E-2</v>
      </c>
      <c r="O5270">
        <v>0</v>
      </c>
      <c r="P5270">
        <v>3234</v>
      </c>
      <c r="Q5270">
        <v>0</v>
      </c>
      <c r="R5270">
        <v>0</v>
      </c>
      <c r="S5270">
        <v>0</v>
      </c>
      <c r="T5270">
        <v>215</v>
      </c>
      <c r="U5270">
        <v>0</v>
      </c>
      <c r="V5270">
        <v>0</v>
      </c>
      <c r="W5270">
        <v>0</v>
      </c>
      <c r="X5270">
        <v>64.146924992625515</v>
      </c>
      <c r="Y5270">
        <v>0</v>
      </c>
      <c r="Z5270">
        <v>0</v>
      </c>
      <c r="AA5270">
        <v>0</v>
      </c>
      <c r="AB5270">
        <v>5.4779056805017481</v>
      </c>
      <c r="AC5270">
        <v>0</v>
      </c>
      <c r="AD5270">
        <v>0</v>
      </c>
      <c r="AE5270">
        <v>69.624830673127263</v>
      </c>
    </row>
    <row r="5271" spans="1:31" x14ac:dyDescent="0.25">
      <c r="A5271">
        <v>1637027</v>
      </c>
      <c r="B5271">
        <v>1</v>
      </c>
      <c r="C5271" t="s">
        <v>80</v>
      </c>
      <c r="D5271" t="s">
        <v>90</v>
      </c>
      <c r="E5271" t="s">
        <v>152</v>
      </c>
      <c r="F5271" t="s">
        <v>15157</v>
      </c>
      <c r="G5271" t="s">
        <v>507</v>
      </c>
      <c r="H5271" t="s">
        <v>149</v>
      </c>
      <c r="I5271" t="s">
        <v>135</v>
      </c>
      <c r="J5271" t="s">
        <v>136</v>
      </c>
      <c r="K5271" t="s">
        <v>137</v>
      </c>
      <c r="L5271" t="s">
        <v>15158</v>
      </c>
      <c r="M5271" t="s">
        <v>15159</v>
      </c>
      <c r="N5271">
        <v>1.2341666659999999</v>
      </c>
      <c r="O5271">
        <v>0</v>
      </c>
      <c r="P5271">
        <v>17</v>
      </c>
      <c r="Q5271">
        <v>0</v>
      </c>
      <c r="R5271">
        <v>0</v>
      </c>
      <c r="S5271">
        <v>0</v>
      </c>
      <c r="T5271">
        <v>6</v>
      </c>
      <c r="U5271">
        <v>0</v>
      </c>
      <c r="V5271">
        <v>0</v>
      </c>
      <c r="W5271">
        <v>0</v>
      </c>
      <c r="X5271">
        <v>19.525882231988579</v>
      </c>
      <c r="Y5271">
        <v>0</v>
      </c>
      <c r="Z5271">
        <v>0</v>
      </c>
      <c r="AA5271">
        <v>0</v>
      </c>
      <c r="AB5271">
        <v>18.792917053433282</v>
      </c>
      <c r="AC5271">
        <v>0</v>
      </c>
      <c r="AD5271">
        <v>0</v>
      </c>
      <c r="AE5271">
        <v>38.318799285421861</v>
      </c>
    </row>
    <row r="5272" spans="1:31" x14ac:dyDescent="0.25">
      <c r="A5272">
        <v>1637050</v>
      </c>
      <c r="B5272">
        <v>1</v>
      </c>
      <c r="C5272" t="s">
        <v>80</v>
      </c>
      <c r="D5272" t="s">
        <v>108</v>
      </c>
      <c r="E5272" t="s">
        <v>146</v>
      </c>
      <c r="F5272" t="s">
        <v>15160</v>
      </c>
      <c r="G5272" t="s">
        <v>239</v>
      </c>
      <c r="H5272" t="s">
        <v>149</v>
      </c>
      <c r="I5272" t="s">
        <v>135</v>
      </c>
      <c r="J5272" t="s">
        <v>136</v>
      </c>
      <c r="K5272" t="s">
        <v>137</v>
      </c>
      <c r="L5272" t="s">
        <v>15161</v>
      </c>
      <c r="M5272" t="s">
        <v>15162</v>
      </c>
      <c r="N5272">
        <v>2.4622222219999998</v>
      </c>
      <c r="O5272">
        <v>0</v>
      </c>
      <c r="P5272">
        <v>396</v>
      </c>
      <c r="Q5272">
        <v>0</v>
      </c>
      <c r="R5272">
        <v>1</v>
      </c>
      <c r="S5272">
        <v>0</v>
      </c>
      <c r="T5272">
        <v>97</v>
      </c>
      <c r="U5272">
        <v>0</v>
      </c>
      <c r="V5272">
        <v>0</v>
      </c>
      <c r="W5272">
        <v>0</v>
      </c>
      <c r="X5272">
        <v>237.0724884029546</v>
      </c>
      <c r="Y5272">
        <v>0</v>
      </c>
      <c r="Z5272">
        <v>1.4096994649555555E-3</v>
      </c>
      <c r="AA5272">
        <v>0</v>
      </c>
      <c r="AB5272">
        <v>208.97008828744364</v>
      </c>
      <c r="AC5272">
        <v>0</v>
      </c>
      <c r="AD5272">
        <v>0</v>
      </c>
      <c r="AE5272">
        <v>446.04398638986322</v>
      </c>
    </row>
    <row r="5273" spans="1:31" x14ac:dyDescent="0.25">
      <c r="A5273">
        <v>1637296</v>
      </c>
      <c r="B5273">
        <v>1</v>
      </c>
      <c r="C5273" t="s">
        <v>80</v>
      </c>
      <c r="D5273" t="s">
        <v>104</v>
      </c>
      <c r="E5273" t="s">
        <v>178</v>
      </c>
      <c r="F5273" t="s">
        <v>15163</v>
      </c>
      <c r="G5273" t="s">
        <v>227</v>
      </c>
      <c r="H5273" t="s">
        <v>149</v>
      </c>
      <c r="I5273" t="s">
        <v>135</v>
      </c>
      <c r="J5273" t="s">
        <v>136</v>
      </c>
      <c r="K5273" t="s">
        <v>137</v>
      </c>
      <c r="L5273" t="s">
        <v>15164</v>
      </c>
      <c r="M5273" t="s">
        <v>15165</v>
      </c>
      <c r="N5273">
        <v>2.116944444</v>
      </c>
      <c r="O5273">
        <v>0</v>
      </c>
      <c r="P5273">
        <v>223</v>
      </c>
      <c r="Q5273">
        <v>0</v>
      </c>
      <c r="R5273">
        <v>4</v>
      </c>
      <c r="S5273">
        <v>0</v>
      </c>
      <c r="T5273">
        <v>22</v>
      </c>
      <c r="U5273">
        <v>0</v>
      </c>
      <c r="V5273">
        <v>0</v>
      </c>
      <c r="W5273">
        <v>0</v>
      </c>
      <c r="X5273">
        <v>167.46215269562299</v>
      </c>
      <c r="Y5273">
        <v>0</v>
      </c>
      <c r="Z5273">
        <v>1.3904233458781441</v>
      </c>
      <c r="AA5273">
        <v>0</v>
      </c>
      <c r="AB5273">
        <v>25.415886033002622</v>
      </c>
      <c r="AC5273">
        <v>0</v>
      </c>
      <c r="AD5273">
        <v>0</v>
      </c>
      <c r="AE5273">
        <v>194.26846207450376</v>
      </c>
    </row>
    <row r="5274" spans="1:31" x14ac:dyDescent="0.25">
      <c r="A5274">
        <v>1637319</v>
      </c>
      <c r="B5274">
        <v>1</v>
      </c>
      <c r="C5274" t="s">
        <v>81</v>
      </c>
      <c r="D5274" t="s">
        <v>123</v>
      </c>
      <c r="E5274" t="s">
        <v>178</v>
      </c>
      <c r="F5274" t="s">
        <v>15166</v>
      </c>
      <c r="G5274" t="s">
        <v>227</v>
      </c>
      <c r="H5274" t="s">
        <v>149</v>
      </c>
      <c r="I5274" t="s">
        <v>135</v>
      </c>
      <c r="J5274" t="s">
        <v>136</v>
      </c>
      <c r="K5274" t="s">
        <v>137</v>
      </c>
      <c r="L5274" t="s">
        <v>15167</v>
      </c>
      <c r="M5274" t="s">
        <v>15168</v>
      </c>
      <c r="N5274">
        <v>0.57416666599999999</v>
      </c>
      <c r="O5274">
        <v>0</v>
      </c>
      <c r="P5274">
        <v>77</v>
      </c>
      <c r="Q5274">
        <v>0</v>
      </c>
      <c r="R5274">
        <v>0</v>
      </c>
      <c r="S5274">
        <v>0</v>
      </c>
      <c r="T5274">
        <v>5</v>
      </c>
      <c r="U5274">
        <v>0</v>
      </c>
      <c r="V5274">
        <v>0</v>
      </c>
      <c r="W5274">
        <v>0</v>
      </c>
      <c r="X5274">
        <v>17.665118572967511</v>
      </c>
      <c r="Y5274">
        <v>0</v>
      </c>
      <c r="Z5274">
        <v>0</v>
      </c>
      <c r="AA5274">
        <v>0</v>
      </c>
      <c r="AB5274">
        <v>2.3171467327008002</v>
      </c>
      <c r="AC5274">
        <v>0</v>
      </c>
      <c r="AD5274">
        <v>0</v>
      </c>
      <c r="AE5274">
        <v>19.98226530566831</v>
      </c>
    </row>
    <row r="5275" spans="1:31" x14ac:dyDescent="0.25">
      <c r="A5275">
        <v>1637196</v>
      </c>
      <c r="B5275">
        <v>1</v>
      </c>
      <c r="C5275" t="s">
        <v>81</v>
      </c>
      <c r="D5275" t="s">
        <v>114</v>
      </c>
      <c r="E5275" t="s">
        <v>152</v>
      </c>
      <c r="F5275" t="s">
        <v>15169</v>
      </c>
      <c r="G5275" t="s">
        <v>154</v>
      </c>
      <c r="H5275" t="s">
        <v>149</v>
      </c>
      <c r="I5275" t="s">
        <v>135</v>
      </c>
      <c r="J5275" t="s">
        <v>136</v>
      </c>
      <c r="K5275" t="s">
        <v>137</v>
      </c>
      <c r="L5275" t="s">
        <v>15170</v>
      </c>
      <c r="M5275" t="s">
        <v>15171</v>
      </c>
      <c r="N5275">
        <v>1.498888888</v>
      </c>
      <c r="O5275">
        <v>0</v>
      </c>
      <c r="P5275">
        <v>2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0.47066703218159556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0.47066703218159556</v>
      </c>
    </row>
    <row r="5276" spans="1:31" x14ac:dyDescent="0.25">
      <c r="A5276">
        <v>1636941</v>
      </c>
      <c r="B5276">
        <v>1</v>
      </c>
      <c r="C5276" t="s">
        <v>80</v>
      </c>
      <c r="D5276" t="s">
        <v>90</v>
      </c>
      <c r="E5276" t="s">
        <v>178</v>
      </c>
      <c r="F5276" t="s">
        <v>13846</v>
      </c>
      <c r="G5276" t="s">
        <v>288</v>
      </c>
      <c r="H5276" t="s">
        <v>149</v>
      </c>
      <c r="I5276" t="s">
        <v>135</v>
      </c>
      <c r="J5276" t="s">
        <v>136</v>
      </c>
      <c r="K5276" t="s">
        <v>137</v>
      </c>
      <c r="L5276" t="s">
        <v>15172</v>
      </c>
      <c r="M5276" t="s">
        <v>15173</v>
      </c>
      <c r="N5276">
        <v>4.7986111109999996</v>
      </c>
      <c r="O5276">
        <v>0</v>
      </c>
      <c r="P5276">
        <v>132</v>
      </c>
      <c r="Q5276">
        <v>0</v>
      </c>
      <c r="R5276">
        <v>0</v>
      </c>
      <c r="S5276">
        <v>0</v>
      </c>
      <c r="T5276">
        <v>3</v>
      </c>
      <c r="U5276">
        <v>0</v>
      </c>
      <c r="V5276">
        <v>0</v>
      </c>
      <c r="W5276">
        <v>0</v>
      </c>
      <c r="X5276">
        <v>253.15237946842757</v>
      </c>
      <c r="Y5276">
        <v>0</v>
      </c>
      <c r="Z5276">
        <v>0</v>
      </c>
      <c r="AA5276">
        <v>0</v>
      </c>
      <c r="AB5276">
        <v>7.0738649821711812</v>
      </c>
      <c r="AC5276">
        <v>0</v>
      </c>
      <c r="AD5276">
        <v>0</v>
      </c>
      <c r="AE5276">
        <v>260.22624445059876</v>
      </c>
    </row>
    <row r="5277" spans="1:31" x14ac:dyDescent="0.25">
      <c r="A5277">
        <v>1637273</v>
      </c>
      <c r="B5277">
        <v>1</v>
      </c>
      <c r="C5277" t="s">
        <v>80</v>
      </c>
      <c r="D5277" t="s">
        <v>92</v>
      </c>
      <c r="E5277" t="s">
        <v>178</v>
      </c>
      <c r="F5277" t="s">
        <v>15174</v>
      </c>
      <c r="G5277" t="s">
        <v>227</v>
      </c>
      <c r="H5277" t="s">
        <v>149</v>
      </c>
      <c r="I5277" t="s">
        <v>135</v>
      </c>
      <c r="J5277" t="s">
        <v>136</v>
      </c>
      <c r="K5277" t="s">
        <v>137</v>
      </c>
      <c r="L5277" t="s">
        <v>15175</v>
      </c>
      <c r="M5277" t="s">
        <v>15176</v>
      </c>
      <c r="N5277">
        <v>1.9913888879999999</v>
      </c>
      <c r="O5277">
        <v>0</v>
      </c>
      <c r="P5277">
        <v>39</v>
      </c>
      <c r="Q5277">
        <v>0</v>
      </c>
      <c r="R5277">
        <v>0</v>
      </c>
      <c r="S5277">
        <v>0</v>
      </c>
      <c r="T5277">
        <v>1</v>
      </c>
      <c r="U5277">
        <v>0</v>
      </c>
      <c r="V5277">
        <v>0</v>
      </c>
      <c r="W5277">
        <v>0</v>
      </c>
      <c r="X5277">
        <v>53.434835611959095</v>
      </c>
      <c r="Y5277">
        <v>0</v>
      </c>
      <c r="Z5277">
        <v>0</v>
      </c>
      <c r="AA5277">
        <v>0</v>
      </c>
      <c r="AB5277">
        <v>0.86070261652405922</v>
      </c>
      <c r="AC5277">
        <v>0</v>
      </c>
      <c r="AD5277">
        <v>0</v>
      </c>
      <c r="AE5277">
        <v>54.295538228483153</v>
      </c>
    </row>
    <row r="5278" spans="1:31" x14ac:dyDescent="0.25">
      <c r="A5278">
        <v>1637190</v>
      </c>
      <c r="B5278">
        <v>1</v>
      </c>
      <c r="C5278" t="s">
        <v>81</v>
      </c>
      <c r="D5278" t="s">
        <v>128</v>
      </c>
      <c r="E5278" t="s">
        <v>178</v>
      </c>
      <c r="F5278" t="s">
        <v>11585</v>
      </c>
      <c r="G5278" t="s">
        <v>187</v>
      </c>
      <c r="H5278" t="s">
        <v>149</v>
      </c>
      <c r="I5278" t="s">
        <v>135</v>
      </c>
      <c r="J5278" t="s">
        <v>136</v>
      </c>
      <c r="K5278" t="s">
        <v>137</v>
      </c>
      <c r="L5278" t="s">
        <v>15177</v>
      </c>
      <c r="M5278" t="s">
        <v>15178</v>
      </c>
      <c r="N5278">
        <v>1.9522222220000001</v>
      </c>
      <c r="O5278">
        <v>0</v>
      </c>
      <c r="P5278">
        <v>95</v>
      </c>
      <c r="Q5278">
        <v>0</v>
      </c>
      <c r="R5278">
        <v>1</v>
      </c>
      <c r="S5278">
        <v>0</v>
      </c>
      <c r="T5278">
        <v>7</v>
      </c>
      <c r="U5278">
        <v>0</v>
      </c>
      <c r="V5278">
        <v>0</v>
      </c>
      <c r="W5278">
        <v>0</v>
      </c>
      <c r="X5278">
        <v>28.355332586126732</v>
      </c>
      <c r="Y5278">
        <v>0</v>
      </c>
      <c r="Z5278">
        <v>2.1997431896644444E-3</v>
      </c>
      <c r="AA5278">
        <v>0</v>
      </c>
      <c r="AB5278">
        <v>1.910984898475987</v>
      </c>
      <c r="AC5278">
        <v>0</v>
      </c>
      <c r="AD5278">
        <v>0</v>
      </c>
      <c r="AE5278">
        <v>30.268517227792383</v>
      </c>
    </row>
    <row r="5279" spans="1:31" x14ac:dyDescent="0.25">
      <c r="A5279">
        <v>1637087</v>
      </c>
      <c r="B5279">
        <v>1</v>
      </c>
      <c r="C5279" t="s">
        <v>80</v>
      </c>
      <c r="D5279" t="s">
        <v>84</v>
      </c>
      <c r="E5279" t="s">
        <v>362</v>
      </c>
      <c r="F5279" t="s">
        <v>15179</v>
      </c>
      <c r="G5279" t="s">
        <v>900</v>
      </c>
      <c r="H5279" t="s">
        <v>149</v>
      </c>
      <c r="I5279" t="s">
        <v>135</v>
      </c>
      <c r="J5279" t="s">
        <v>136</v>
      </c>
      <c r="K5279" t="s">
        <v>137</v>
      </c>
      <c r="L5279" t="s">
        <v>15180</v>
      </c>
      <c r="M5279" t="s">
        <v>15181</v>
      </c>
      <c r="N5279">
        <v>3.0975000000000001</v>
      </c>
      <c r="O5279">
        <v>0</v>
      </c>
      <c r="P5279">
        <v>87</v>
      </c>
      <c r="Q5279">
        <v>0</v>
      </c>
      <c r="R5279">
        <v>0</v>
      </c>
      <c r="S5279">
        <v>0</v>
      </c>
      <c r="T5279">
        <v>28</v>
      </c>
      <c r="U5279">
        <v>0</v>
      </c>
      <c r="V5279">
        <v>0</v>
      </c>
      <c r="W5279">
        <v>0</v>
      </c>
      <c r="X5279">
        <v>63.355141590473487</v>
      </c>
      <c r="Y5279">
        <v>0</v>
      </c>
      <c r="Z5279">
        <v>0</v>
      </c>
      <c r="AA5279">
        <v>0</v>
      </c>
      <c r="AB5279">
        <v>135.43524160198925</v>
      </c>
      <c r="AC5279">
        <v>0</v>
      </c>
      <c r="AD5279">
        <v>0</v>
      </c>
      <c r="AE5279">
        <v>198.79038319246274</v>
      </c>
    </row>
    <row r="5280" spans="1:31" x14ac:dyDescent="0.25">
      <c r="A5280">
        <v>1637336</v>
      </c>
      <c r="B5280">
        <v>1</v>
      </c>
      <c r="C5280" t="s">
        <v>81</v>
      </c>
      <c r="D5280" t="s">
        <v>127</v>
      </c>
      <c r="E5280" t="s">
        <v>178</v>
      </c>
      <c r="F5280" t="s">
        <v>15182</v>
      </c>
      <c r="G5280" t="s">
        <v>227</v>
      </c>
      <c r="H5280" t="s">
        <v>149</v>
      </c>
      <c r="I5280" t="s">
        <v>135</v>
      </c>
      <c r="J5280" t="s">
        <v>136</v>
      </c>
      <c r="K5280" t="s">
        <v>137</v>
      </c>
      <c r="L5280" t="s">
        <v>15183</v>
      </c>
      <c r="M5280" t="s">
        <v>15184</v>
      </c>
      <c r="N5280">
        <v>2.1013888879999998</v>
      </c>
      <c r="O5280">
        <v>0</v>
      </c>
      <c r="P5280">
        <v>41</v>
      </c>
      <c r="Q5280">
        <v>0</v>
      </c>
      <c r="R5280">
        <v>1</v>
      </c>
      <c r="S5280">
        <v>0</v>
      </c>
      <c r="T5280">
        <v>2</v>
      </c>
      <c r="U5280">
        <v>0</v>
      </c>
      <c r="V5280">
        <v>0</v>
      </c>
      <c r="W5280">
        <v>0</v>
      </c>
      <c r="X5280">
        <v>10.436681880623645</v>
      </c>
      <c r="Y5280">
        <v>0</v>
      </c>
      <c r="Z5280">
        <v>2.4671407350000001E-4</v>
      </c>
      <c r="AA5280">
        <v>0</v>
      </c>
      <c r="AB5280">
        <v>0.29358058701322221</v>
      </c>
      <c r="AC5280">
        <v>0</v>
      </c>
      <c r="AD5280">
        <v>0</v>
      </c>
      <c r="AE5280">
        <v>10.730509181710367</v>
      </c>
    </row>
    <row r="5281" spans="1:31" x14ac:dyDescent="0.25">
      <c r="A5281">
        <v>1637133</v>
      </c>
      <c r="B5281">
        <v>1</v>
      </c>
      <c r="C5281" t="s">
        <v>80</v>
      </c>
      <c r="D5281" t="s">
        <v>82</v>
      </c>
      <c r="E5281" t="s">
        <v>152</v>
      </c>
      <c r="F5281" t="s">
        <v>15185</v>
      </c>
      <c r="G5281" t="s">
        <v>168</v>
      </c>
      <c r="H5281" t="s">
        <v>149</v>
      </c>
      <c r="I5281" t="s">
        <v>135</v>
      </c>
      <c r="J5281" t="s">
        <v>136</v>
      </c>
      <c r="K5281" t="s">
        <v>137</v>
      </c>
      <c r="L5281" t="s">
        <v>15186</v>
      </c>
      <c r="M5281" t="s">
        <v>15187</v>
      </c>
      <c r="N5281">
        <v>2.511666666</v>
      </c>
      <c r="O5281">
        <v>0</v>
      </c>
      <c r="P5281">
        <v>4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7.3634769119927137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7.3634769119927137</v>
      </c>
    </row>
    <row r="5282" spans="1:31" x14ac:dyDescent="0.25">
      <c r="A5282">
        <v>1637382</v>
      </c>
      <c r="B5282">
        <v>1</v>
      </c>
      <c r="C5282" t="s">
        <v>80</v>
      </c>
      <c r="D5282" t="s">
        <v>107</v>
      </c>
      <c r="E5282" t="s">
        <v>178</v>
      </c>
      <c r="F5282" t="s">
        <v>15188</v>
      </c>
      <c r="G5282" t="s">
        <v>227</v>
      </c>
      <c r="H5282" t="s">
        <v>149</v>
      </c>
      <c r="I5282" t="s">
        <v>135</v>
      </c>
      <c r="J5282" t="s">
        <v>136</v>
      </c>
      <c r="K5282" t="s">
        <v>137</v>
      </c>
      <c r="L5282" t="s">
        <v>15189</v>
      </c>
      <c r="M5282" t="s">
        <v>15190</v>
      </c>
      <c r="N5282">
        <v>0.47166666600000001</v>
      </c>
      <c r="O5282">
        <v>0</v>
      </c>
      <c r="P5282">
        <v>316</v>
      </c>
      <c r="Q5282">
        <v>0</v>
      </c>
      <c r="R5282">
        <v>0</v>
      </c>
      <c r="S5282">
        <v>0</v>
      </c>
      <c r="T5282">
        <v>6</v>
      </c>
      <c r="U5282">
        <v>0</v>
      </c>
      <c r="V5282">
        <v>0</v>
      </c>
      <c r="W5282">
        <v>0</v>
      </c>
      <c r="X5282">
        <v>48.943668882016297</v>
      </c>
      <c r="Y5282">
        <v>0</v>
      </c>
      <c r="Z5282">
        <v>0</v>
      </c>
      <c r="AA5282">
        <v>0</v>
      </c>
      <c r="AB5282">
        <v>0.25207392909250004</v>
      </c>
      <c r="AC5282">
        <v>0</v>
      </c>
      <c r="AD5282">
        <v>0</v>
      </c>
      <c r="AE5282">
        <v>49.195742811108801</v>
      </c>
    </row>
    <row r="5283" spans="1:31" x14ac:dyDescent="0.25">
      <c r="A5283">
        <v>1637090</v>
      </c>
      <c r="B5283">
        <v>1</v>
      </c>
      <c r="C5283" t="s">
        <v>80</v>
      </c>
      <c r="D5283" t="s">
        <v>110</v>
      </c>
      <c r="E5283" t="s">
        <v>178</v>
      </c>
      <c r="F5283" t="s">
        <v>15078</v>
      </c>
      <c r="G5283" t="s">
        <v>227</v>
      </c>
      <c r="H5283" t="s">
        <v>149</v>
      </c>
      <c r="I5283" t="s">
        <v>135</v>
      </c>
      <c r="J5283" t="s">
        <v>136</v>
      </c>
      <c r="K5283" t="s">
        <v>137</v>
      </c>
      <c r="L5283" t="s">
        <v>15191</v>
      </c>
      <c r="M5283" t="s">
        <v>15192</v>
      </c>
      <c r="N5283">
        <v>1.7677777770000001</v>
      </c>
      <c r="O5283">
        <v>0</v>
      </c>
      <c r="P5283">
        <v>214</v>
      </c>
      <c r="Q5283">
        <v>0</v>
      </c>
      <c r="R5283">
        <v>0</v>
      </c>
      <c r="S5283">
        <v>0</v>
      </c>
      <c r="T5283">
        <v>15</v>
      </c>
      <c r="U5283">
        <v>0</v>
      </c>
      <c r="V5283">
        <v>0</v>
      </c>
      <c r="W5283">
        <v>0</v>
      </c>
      <c r="X5283">
        <v>148.02038615743328</v>
      </c>
      <c r="Y5283">
        <v>0</v>
      </c>
      <c r="Z5283">
        <v>0</v>
      </c>
      <c r="AA5283">
        <v>0</v>
      </c>
      <c r="AB5283">
        <v>27.564903092692454</v>
      </c>
      <c r="AC5283">
        <v>0</v>
      </c>
      <c r="AD5283">
        <v>0</v>
      </c>
      <c r="AE5283">
        <v>175.58528925012573</v>
      </c>
    </row>
    <row r="5284" spans="1:31" x14ac:dyDescent="0.25">
      <c r="A5284">
        <v>1637279</v>
      </c>
      <c r="B5284">
        <v>1</v>
      </c>
      <c r="C5284" t="s">
        <v>80</v>
      </c>
      <c r="D5284" t="s">
        <v>83</v>
      </c>
      <c r="E5284" t="s">
        <v>152</v>
      </c>
      <c r="F5284" t="s">
        <v>15193</v>
      </c>
      <c r="G5284" t="s">
        <v>154</v>
      </c>
      <c r="H5284" t="s">
        <v>149</v>
      </c>
      <c r="I5284" t="s">
        <v>135</v>
      </c>
      <c r="J5284" t="s">
        <v>136</v>
      </c>
      <c r="K5284" t="s">
        <v>137</v>
      </c>
      <c r="L5284" t="s">
        <v>15194</v>
      </c>
      <c r="M5284" t="s">
        <v>15195</v>
      </c>
      <c r="N5284">
        <v>5.1638888879999998</v>
      </c>
      <c r="O5284">
        <v>0</v>
      </c>
      <c r="P5284">
        <v>8</v>
      </c>
      <c r="Q5284">
        <v>0</v>
      </c>
      <c r="R5284">
        <v>0</v>
      </c>
      <c r="S5284">
        <v>0</v>
      </c>
      <c r="T5284">
        <v>2</v>
      </c>
      <c r="U5284">
        <v>0</v>
      </c>
      <c r="V5284">
        <v>0</v>
      </c>
      <c r="W5284">
        <v>0</v>
      </c>
      <c r="X5284">
        <v>8.3134589273870922</v>
      </c>
      <c r="Y5284">
        <v>0</v>
      </c>
      <c r="Z5284">
        <v>0</v>
      </c>
      <c r="AA5284">
        <v>0</v>
      </c>
      <c r="AB5284">
        <v>2.2203776440097371</v>
      </c>
      <c r="AC5284">
        <v>0</v>
      </c>
      <c r="AD5284">
        <v>0</v>
      </c>
      <c r="AE5284">
        <v>10.533836571396829</v>
      </c>
    </row>
    <row r="5285" spans="1:31" x14ac:dyDescent="0.25">
      <c r="A5285">
        <v>1637216</v>
      </c>
      <c r="B5285">
        <v>1</v>
      </c>
      <c r="C5285" t="s">
        <v>80</v>
      </c>
      <c r="D5285" t="s">
        <v>101</v>
      </c>
      <c r="E5285" t="s">
        <v>178</v>
      </c>
      <c r="F5285" t="s">
        <v>15196</v>
      </c>
      <c r="G5285" t="s">
        <v>227</v>
      </c>
      <c r="H5285" t="s">
        <v>149</v>
      </c>
      <c r="I5285" t="s">
        <v>135</v>
      </c>
      <c r="J5285" t="s">
        <v>136</v>
      </c>
      <c r="K5285" t="s">
        <v>137</v>
      </c>
      <c r="L5285" t="s">
        <v>15197</v>
      </c>
      <c r="M5285" t="s">
        <v>15198</v>
      </c>
      <c r="N5285">
        <v>1.0238888880000001</v>
      </c>
      <c r="O5285">
        <v>0</v>
      </c>
      <c r="P5285">
        <v>87</v>
      </c>
      <c r="Q5285">
        <v>0</v>
      </c>
      <c r="R5285">
        <v>0</v>
      </c>
      <c r="S5285">
        <v>0</v>
      </c>
      <c r="T5285">
        <v>7</v>
      </c>
      <c r="U5285">
        <v>0</v>
      </c>
      <c r="V5285">
        <v>0</v>
      </c>
      <c r="W5285">
        <v>0</v>
      </c>
      <c r="X5285">
        <v>35.108869971684641</v>
      </c>
      <c r="Y5285">
        <v>0</v>
      </c>
      <c r="Z5285">
        <v>0</v>
      </c>
      <c r="AA5285">
        <v>0</v>
      </c>
      <c r="AB5285">
        <v>7.1136891148489845</v>
      </c>
      <c r="AC5285">
        <v>0</v>
      </c>
      <c r="AD5285">
        <v>0</v>
      </c>
      <c r="AE5285">
        <v>42.222559086533622</v>
      </c>
    </row>
    <row r="5286" spans="1:31" x14ac:dyDescent="0.25">
      <c r="A5286">
        <v>1637259</v>
      </c>
      <c r="B5286">
        <v>1</v>
      </c>
      <c r="C5286" t="s">
        <v>80</v>
      </c>
      <c r="D5286" t="s">
        <v>87</v>
      </c>
      <c r="E5286" t="s">
        <v>178</v>
      </c>
      <c r="F5286" t="s">
        <v>15199</v>
      </c>
      <c r="G5286" t="s">
        <v>227</v>
      </c>
      <c r="H5286" t="s">
        <v>149</v>
      </c>
      <c r="I5286" t="s">
        <v>135</v>
      </c>
      <c r="J5286" t="s">
        <v>136</v>
      </c>
      <c r="K5286" t="s">
        <v>137</v>
      </c>
      <c r="L5286" t="s">
        <v>15200</v>
      </c>
      <c r="M5286" t="s">
        <v>15201</v>
      </c>
      <c r="N5286">
        <v>0.87527777699999998</v>
      </c>
      <c r="O5286">
        <v>0</v>
      </c>
      <c r="P5286">
        <v>15</v>
      </c>
      <c r="Q5286">
        <v>0</v>
      </c>
      <c r="R5286">
        <v>0</v>
      </c>
      <c r="S5286">
        <v>0</v>
      </c>
      <c r="T5286">
        <v>1</v>
      </c>
      <c r="U5286">
        <v>0</v>
      </c>
      <c r="V5286">
        <v>0</v>
      </c>
      <c r="W5286">
        <v>0</v>
      </c>
      <c r="X5286">
        <v>8.5387568404658634</v>
      </c>
      <c r="Y5286">
        <v>0</v>
      </c>
      <c r="Z5286">
        <v>0</v>
      </c>
      <c r="AA5286">
        <v>0</v>
      </c>
      <c r="AB5286">
        <v>1.3412540828418333</v>
      </c>
      <c r="AC5286">
        <v>0</v>
      </c>
      <c r="AD5286">
        <v>0</v>
      </c>
      <c r="AE5286">
        <v>9.8800109233076974</v>
      </c>
    </row>
    <row r="5287" spans="1:31" x14ac:dyDescent="0.25">
      <c r="A5287">
        <v>1637253</v>
      </c>
      <c r="B5287">
        <v>1</v>
      </c>
      <c r="C5287" t="s">
        <v>80</v>
      </c>
      <c r="D5287" t="s">
        <v>90</v>
      </c>
      <c r="E5287" t="s">
        <v>152</v>
      </c>
      <c r="F5287" t="s">
        <v>15202</v>
      </c>
      <c r="G5287" t="s">
        <v>154</v>
      </c>
      <c r="H5287" t="s">
        <v>149</v>
      </c>
      <c r="I5287" t="s">
        <v>135</v>
      </c>
      <c r="J5287" t="s">
        <v>136</v>
      </c>
      <c r="K5287" t="s">
        <v>137</v>
      </c>
      <c r="L5287" t="s">
        <v>15203</v>
      </c>
      <c r="M5287" t="s">
        <v>15204</v>
      </c>
      <c r="N5287">
        <v>4.0586111110000003</v>
      </c>
      <c r="O5287">
        <v>0</v>
      </c>
      <c r="P5287">
        <v>1</v>
      </c>
      <c r="Q5287">
        <v>0</v>
      </c>
      <c r="R5287">
        <v>0</v>
      </c>
      <c r="S5287">
        <v>0</v>
      </c>
      <c r="T5287">
        <v>1</v>
      </c>
      <c r="U5287">
        <v>0</v>
      </c>
      <c r="V5287">
        <v>0</v>
      </c>
      <c r="W5287">
        <v>0</v>
      </c>
      <c r="X5287">
        <v>1.7634460995500002E-4</v>
      </c>
      <c r="Y5287">
        <v>0</v>
      </c>
      <c r="Z5287">
        <v>0</v>
      </c>
      <c r="AA5287">
        <v>0</v>
      </c>
      <c r="AB5287">
        <v>0.42327404310123751</v>
      </c>
      <c r="AC5287">
        <v>0</v>
      </c>
      <c r="AD5287">
        <v>0</v>
      </c>
      <c r="AE5287">
        <v>0.42345038771119253</v>
      </c>
    </row>
    <row r="5288" spans="1:31" x14ac:dyDescent="0.25">
      <c r="A5288">
        <v>1637402</v>
      </c>
      <c r="B5288">
        <v>1</v>
      </c>
      <c r="C5288" t="s">
        <v>80</v>
      </c>
      <c r="D5288" t="s">
        <v>101</v>
      </c>
      <c r="E5288" t="s">
        <v>146</v>
      </c>
      <c r="F5288" t="s">
        <v>14341</v>
      </c>
      <c r="G5288" t="s">
        <v>260</v>
      </c>
      <c r="H5288" t="s">
        <v>149</v>
      </c>
      <c r="I5288" t="s">
        <v>135</v>
      </c>
      <c r="J5288" t="s">
        <v>136</v>
      </c>
      <c r="K5288" t="s">
        <v>137</v>
      </c>
      <c r="L5288" t="s">
        <v>15205</v>
      </c>
      <c r="M5288" t="s">
        <v>15206</v>
      </c>
      <c r="N5288">
        <v>0.54055555499999997</v>
      </c>
      <c r="O5288">
        <v>0</v>
      </c>
      <c r="P5288">
        <v>234</v>
      </c>
      <c r="Q5288">
        <v>0</v>
      </c>
      <c r="R5288">
        <v>0</v>
      </c>
      <c r="S5288">
        <v>0</v>
      </c>
      <c r="T5288">
        <v>17</v>
      </c>
      <c r="U5288">
        <v>0</v>
      </c>
      <c r="V5288">
        <v>0</v>
      </c>
      <c r="W5288">
        <v>0</v>
      </c>
      <c r="X5288">
        <v>47.399203751359707</v>
      </c>
      <c r="Y5288">
        <v>0</v>
      </c>
      <c r="Z5288">
        <v>0</v>
      </c>
      <c r="AA5288">
        <v>0</v>
      </c>
      <c r="AB5288">
        <v>5.2604420649998236</v>
      </c>
      <c r="AC5288">
        <v>0</v>
      </c>
      <c r="AD5288">
        <v>0</v>
      </c>
      <c r="AE5288">
        <v>52.659645816359529</v>
      </c>
    </row>
    <row r="5289" spans="1:31" x14ac:dyDescent="0.25">
      <c r="A5289">
        <v>1636861</v>
      </c>
      <c r="B5289">
        <v>1</v>
      </c>
      <c r="C5289" t="s">
        <v>81</v>
      </c>
      <c r="D5289" t="s">
        <v>127</v>
      </c>
      <c r="E5289" t="s">
        <v>146</v>
      </c>
      <c r="F5289" t="s">
        <v>15207</v>
      </c>
      <c r="G5289" t="s">
        <v>260</v>
      </c>
      <c r="H5289" t="s">
        <v>149</v>
      </c>
      <c r="I5289" t="s">
        <v>135</v>
      </c>
      <c r="J5289" t="s">
        <v>136</v>
      </c>
      <c r="K5289" t="s">
        <v>137</v>
      </c>
      <c r="L5289" t="s">
        <v>15208</v>
      </c>
      <c r="M5289" t="s">
        <v>15209</v>
      </c>
      <c r="N5289">
        <v>4.2380555549999999</v>
      </c>
      <c r="O5289">
        <v>0</v>
      </c>
      <c r="P5289">
        <v>142</v>
      </c>
      <c r="Q5289">
        <v>0</v>
      </c>
      <c r="R5289">
        <v>4</v>
      </c>
      <c r="S5289">
        <v>0</v>
      </c>
      <c r="T5289">
        <v>12</v>
      </c>
      <c r="U5289">
        <v>0</v>
      </c>
      <c r="V5289">
        <v>0</v>
      </c>
      <c r="W5289">
        <v>0</v>
      </c>
      <c r="X5289">
        <v>65.849895256394746</v>
      </c>
      <c r="Y5289">
        <v>0</v>
      </c>
      <c r="Z5289">
        <v>0.33256663786139501</v>
      </c>
      <c r="AA5289">
        <v>0</v>
      </c>
      <c r="AB5289">
        <v>5.1933499081542234</v>
      </c>
      <c r="AC5289">
        <v>0</v>
      </c>
      <c r="AD5289">
        <v>0</v>
      </c>
      <c r="AE5289">
        <v>71.375811802410354</v>
      </c>
    </row>
    <row r="5290" spans="1:31" x14ac:dyDescent="0.25">
      <c r="A5290">
        <v>1636961</v>
      </c>
      <c r="B5290">
        <v>1</v>
      </c>
      <c r="C5290" t="s">
        <v>80</v>
      </c>
      <c r="D5290" t="s">
        <v>105</v>
      </c>
      <c r="E5290" t="s">
        <v>178</v>
      </c>
      <c r="F5290" t="s">
        <v>12555</v>
      </c>
      <c r="G5290" t="s">
        <v>295</v>
      </c>
      <c r="H5290" t="s">
        <v>149</v>
      </c>
      <c r="I5290" t="s">
        <v>135</v>
      </c>
      <c r="J5290" t="s">
        <v>136</v>
      </c>
      <c r="K5290" t="s">
        <v>137</v>
      </c>
      <c r="L5290" t="s">
        <v>15210</v>
      </c>
      <c r="M5290" t="s">
        <v>15211</v>
      </c>
      <c r="N5290">
        <v>1.589444444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2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1.6838940306012087</v>
      </c>
      <c r="AC5290">
        <v>0</v>
      </c>
      <c r="AD5290">
        <v>0</v>
      </c>
      <c r="AE5290">
        <v>1.6838940306012087</v>
      </c>
    </row>
    <row r="5291" spans="1:31" x14ac:dyDescent="0.25">
      <c r="A5291">
        <v>1637210</v>
      </c>
      <c r="B5291">
        <v>1</v>
      </c>
      <c r="C5291" t="s">
        <v>80</v>
      </c>
      <c r="D5291" t="s">
        <v>110</v>
      </c>
      <c r="E5291" t="s">
        <v>178</v>
      </c>
      <c r="F5291" t="s">
        <v>15212</v>
      </c>
      <c r="G5291" t="s">
        <v>227</v>
      </c>
      <c r="H5291" t="s">
        <v>149</v>
      </c>
      <c r="I5291" t="s">
        <v>135</v>
      </c>
      <c r="J5291" t="s">
        <v>136</v>
      </c>
      <c r="K5291" t="s">
        <v>137</v>
      </c>
      <c r="L5291" t="s">
        <v>15213</v>
      </c>
      <c r="M5291" t="s">
        <v>15214</v>
      </c>
      <c r="N5291">
        <v>0.83</v>
      </c>
      <c r="O5291">
        <v>0</v>
      </c>
      <c r="P5291">
        <v>236</v>
      </c>
      <c r="Q5291">
        <v>0</v>
      </c>
      <c r="R5291">
        <v>0</v>
      </c>
      <c r="S5291">
        <v>0</v>
      </c>
      <c r="T5291">
        <v>15</v>
      </c>
      <c r="U5291">
        <v>0</v>
      </c>
      <c r="V5291">
        <v>0</v>
      </c>
      <c r="W5291">
        <v>0</v>
      </c>
      <c r="X5291">
        <v>72.558497467464491</v>
      </c>
      <c r="Y5291">
        <v>0</v>
      </c>
      <c r="Z5291">
        <v>0</v>
      </c>
      <c r="AA5291">
        <v>0</v>
      </c>
      <c r="AB5291">
        <v>5.1589614538958628</v>
      </c>
      <c r="AC5291">
        <v>0</v>
      </c>
      <c r="AD5291">
        <v>0</v>
      </c>
      <c r="AE5291">
        <v>77.717458921360361</v>
      </c>
    </row>
    <row r="5292" spans="1:31" x14ac:dyDescent="0.25">
      <c r="A5292">
        <v>1637110</v>
      </c>
      <c r="B5292">
        <v>1</v>
      </c>
      <c r="C5292" t="s">
        <v>80</v>
      </c>
      <c r="D5292" t="s">
        <v>106</v>
      </c>
      <c r="E5292" t="s">
        <v>152</v>
      </c>
      <c r="F5292" t="s">
        <v>15215</v>
      </c>
      <c r="G5292" t="s">
        <v>154</v>
      </c>
      <c r="H5292" t="s">
        <v>149</v>
      </c>
      <c r="I5292" t="s">
        <v>135</v>
      </c>
      <c r="J5292" t="s">
        <v>136</v>
      </c>
      <c r="K5292" t="s">
        <v>137</v>
      </c>
      <c r="L5292" t="s">
        <v>15216</v>
      </c>
      <c r="M5292" t="s">
        <v>15217</v>
      </c>
      <c r="N5292">
        <v>2.2519444439999998</v>
      </c>
      <c r="O5292">
        <v>0</v>
      </c>
      <c r="P5292">
        <v>1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0.2934431700234334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0.2934431700234334</v>
      </c>
    </row>
    <row r="5293" spans="1:31" x14ac:dyDescent="0.25">
      <c r="A5293">
        <v>1637362</v>
      </c>
      <c r="B5293">
        <v>1</v>
      </c>
      <c r="C5293" t="s">
        <v>80</v>
      </c>
      <c r="D5293" t="s">
        <v>101</v>
      </c>
      <c r="E5293" t="s">
        <v>146</v>
      </c>
      <c r="F5293" t="s">
        <v>14341</v>
      </c>
      <c r="G5293" t="s">
        <v>260</v>
      </c>
      <c r="H5293" t="s">
        <v>149</v>
      </c>
      <c r="I5293" t="s">
        <v>135</v>
      </c>
      <c r="J5293" t="s">
        <v>136</v>
      </c>
      <c r="K5293" t="s">
        <v>137</v>
      </c>
      <c r="L5293" t="s">
        <v>15218</v>
      </c>
      <c r="M5293" t="s">
        <v>15219</v>
      </c>
      <c r="N5293">
        <v>0.90138888800000005</v>
      </c>
      <c r="O5293">
        <v>0</v>
      </c>
      <c r="P5293">
        <v>234</v>
      </c>
      <c r="Q5293">
        <v>0</v>
      </c>
      <c r="R5293">
        <v>0</v>
      </c>
      <c r="S5293">
        <v>0</v>
      </c>
      <c r="T5293">
        <v>17</v>
      </c>
      <c r="U5293">
        <v>0</v>
      </c>
      <c r="V5293">
        <v>0</v>
      </c>
      <c r="W5293">
        <v>0</v>
      </c>
      <c r="X5293">
        <v>88.093026182363957</v>
      </c>
      <c r="Y5293">
        <v>0</v>
      </c>
      <c r="Z5293">
        <v>0</v>
      </c>
      <c r="AA5293">
        <v>0</v>
      </c>
      <c r="AB5293">
        <v>10.238538815061133</v>
      </c>
      <c r="AC5293">
        <v>0</v>
      </c>
      <c r="AD5293">
        <v>0</v>
      </c>
      <c r="AE5293">
        <v>98.33156499742509</v>
      </c>
    </row>
    <row r="5294" spans="1:31" x14ac:dyDescent="0.25">
      <c r="A5294">
        <v>1637170</v>
      </c>
      <c r="B5294">
        <v>1</v>
      </c>
      <c r="C5294" t="s">
        <v>80</v>
      </c>
      <c r="D5294" t="s">
        <v>106</v>
      </c>
      <c r="E5294" t="s">
        <v>152</v>
      </c>
      <c r="F5294" t="s">
        <v>15220</v>
      </c>
      <c r="G5294" t="s">
        <v>154</v>
      </c>
      <c r="H5294" t="s">
        <v>149</v>
      </c>
      <c r="I5294" t="s">
        <v>135</v>
      </c>
      <c r="J5294" t="s">
        <v>136</v>
      </c>
      <c r="K5294" t="s">
        <v>137</v>
      </c>
      <c r="L5294" t="s">
        <v>15221</v>
      </c>
      <c r="M5294" t="s">
        <v>15222</v>
      </c>
      <c r="N5294">
        <v>2.230555555</v>
      </c>
      <c r="O5294">
        <v>0</v>
      </c>
      <c r="P5294">
        <v>3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0.58722232640377781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0.58722232640377781</v>
      </c>
    </row>
    <row r="5295" spans="1:31" x14ac:dyDescent="0.25">
      <c r="A5295">
        <v>1637193</v>
      </c>
      <c r="B5295">
        <v>1</v>
      </c>
      <c r="C5295" t="s">
        <v>81</v>
      </c>
      <c r="D5295" t="s">
        <v>118</v>
      </c>
      <c r="E5295" t="s">
        <v>152</v>
      </c>
      <c r="F5295" t="s">
        <v>15223</v>
      </c>
      <c r="G5295" t="s">
        <v>154</v>
      </c>
      <c r="H5295" t="s">
        <v>149</v>
      </c>
      <c r="I5295" t="s">
        <v>135</v>
      </c>
      <c r="J5295" t="s">
        <v>136</v>
      </c>
      <c r="K5295" t="s">
        <v>137</v>
      </c>
      <c r="L5295" t="s">
        <v>15224</v>
      </c>
      <c r="M5295" t="s">
        <v>15225</v>
      </c>
      <c r="N5295">
        <v>0.98277777700000002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0.35975424957707552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0.35975424957707552</v>
      </c>
    </row>
    <row r="5296" spans="1:31" x14ac:dyDescent="0.25">
      <c r="A5296">
        <v>1637276</v>
      </c>
      <c r="B5296">
        <v>1</v>
      </c>
      <c r="C5296" t="s">
        <v>80</v>
      </c>
      <c r="D5296" t="s">
        <v>96</v>
      </c>
      <c r="E5296" t="s">
        <v>178</v>
      </c>
      <c r="F5296" t="s">
        <v>1674</v>
      </c>
      <c r="G5296" t="s">
        <v>227</v>
      </c>
      <c r="H5296" t="s">
        <v>149</v>
      </c>
      <c r="I5296" t="s">
        <v>135</v>
      </c>
      <c r="J5296" t="s">
        <v>136</v>
      </c>
      <c r="K5296" t="s">
        <v>137</v>
      </c>
      <c r="L5296" t="s">
        <v>15226</v>
      </c>
      <c r="M5296" t="s">
        <v>15227</v>
      </c>
      <c r="N5296">
        <v>4.590833333</v>
      </c>
      <c r="O5296">
        <v>0</v>
      </c>
      <c r="P5296">
        <v>90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30.388775189276675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30.388775189276675</v>
      </c>
    </row>
    <row r="5297" spans="1:31" x14ac:dyDescent="0.25">
      <c r="A5297">
        <v>1636944</v>
      </c>
      <c r="B5297">
        <v>1</v>
      </c>
      <c r="C5297" t="s">
        <v>81</v>
      </c>
      <c r="D5297" t="s">
        <v>112</v>
      </c>
      <c r="E5297" t="s">
        <v>131</v>
      </c>
      <c r="F5297" t="s">
        <v>15228</v>
      </c>
      <c r="G5297" t="s">
        <v>148</v>
      </c>
      <c r="H5297" t="s">
        <v>134</v>
      </c>
      <c r="I5297" t="s">
        <v>135</v>
      </c>
      <c r="J5297" t="s">
        <v>136</v>
      </c>
      <c r="K5297" t="s">
        <v>143</v>
      </c>
      <c r="L5297" t="s">
        <v>15229</v>
      </c>
      <c r="M5297" t="s">
        <v>15230</v>
      </c>
      <c r="N5297">
        <v>7.3324999999999996</v>
      </c>
      <c r="O5297">
        <v>0</v>
      </c>
      <c r="P5297">
        <v>299</v>
      </c>
      <c r="Q5297">
        <v>17</v>
      </c>
      <c r="R5297">
        <v>98</v>
      </c>
      <c r="S5297">
        <v>22</v>
      </c>
      <c r="T5297">
        <v>287</v>
      </c>
      <c r="U5297">
        <v>4</v>
      </c>
      <c r="V5297">
        <v>0</v>
      </c>
      <c r="W5297">
        <v>0</v>
      </c>
      <c r="X5297">
        <v>417.44570381794938</v>
      </c>
      <c r="Y5297">
        <v>43.913094828670772</v>
      </c>
      <c r="Z5297">
        <v>200.72106893253832</v>
      </c>
      <c r="AA5297">
        <v>1089.6842416654338</v>
      </c>
      <c r="AB5297">
        <v>1817.4528347364271</v>
      </c>
      <c r="AC5297">
        <v>2684.8507355348752</v>
      </c>
      <c r="AD5297">
        <v>0</v>
      </c>
      <c r="AE5297">
        <v>6254.0676795158943</v>
      </c>
    </row>
    <row r="5298" spans="1:31" x14ac:dyDescent="0.25">
      <c r="A5298">
        <v>1637425</v>
      </c>
      <c r="B5298">
        <v>1</v>
      </c>
      <c r="C5298" t="s">
        <v>80</v>
      </c>
      <c r="D5298" t="s">
        <v>88</v>
      </c>
      <c r="E5298" t="s">
        <v>152</v>
      </c>
      <c r="F5298" t="s">
        <v>15231</v>
      </c>
      <c r="G5298" t="s">
        <v>507</v>
      </c>
      <c r="H5298" t="s">
        <v>149</v>
      </c>
      <c r="I5298" t="s">
        <v>135</v>
      </c>
      <c r="J5298" t="s">
        <v>136</v>
      </c>
      <c r="K5298" t="s">
        <v>137</v>
      </c>
      <c r="L5298" t="s">
        <v>15232</v>
      </c>
      <c r="M5298" t="s">
        <v>15233</v>
      </c>
      <c r="N5298">
        <v>1.5608333329999999</v>
      </c>
      <c r="O5298">
        <v>0</v>
      </c>
      <c r="P5298">
        <v>2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0.54890706643830955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0.54890706643830955</v>
      </c>
    </row>
    <row r="5299" spans="1:31" x14ac:dyDescent="0.25">
      <c r="A5299">
        <v>1637379</v>
      </c>
      <c r="B5299">
        <v>1</v>
      </c>
      <c r="C5299" t="s">
        <v>80</v>
      </c>
      <c r="D5299" t="s">
        <v>96</v>
      </c>
      <c r="E5299" t="s">
        <v>140</v>
      </c>
      <c r="F5299" t="s">
        <v>15234</v>
      </c>
      <c r="G5299" t="s">
        <v>161</v>
      </c>
      <c r="H5299" t="s">
        <v>134</v>
      </c>
      <c r="I5299" t="s">
        <v>135</v>
      </c>
      <c r="J5299" t="s">
        <v>136</v>
      </c>
      <c r="K5299" t="s">
        <v>137</v>
      </c>
      <c r="L5299" t="s">
        <v>15235</v>
      </c>
      <c r="M5299" t="s">
        <v>15236</v>
      </c>
      <c r="N5299">
        <v>1.3258333330000001</v>
      </c>
      <c r="O5299">
        <v>1</v>
      </c>
      <c r="P5299">
        <v>1726</v>
      </c>
      <c r="Q5299">
        <v>2</v>
      </c>
      <c r="R5299">
        <v>21</v>
      </c>
      <c r="S5299">
        <v>6</v>
      </c>
      <c r="T5299">
        <v>527</v>
      </c>
      <c r="U5299">
        <v>0</v>
      </c>
      <c r="V5299">
        <v>4</v>
      </c>
      <c r="W5299">
        <v>5.8854991100000002E-6</v>
      </c>
      <c r="X5299">
        <v>1481.2810942443753</v>
      </c>
      <c r="Y5299">
        <v>211.17603357955718</v>
      </c>
      <c r="Z5299">
        <v>32.838463207894883</v>
      </c>
      <c r="AA5299">
        <v>87.749685553489954</v>
      </c>
      <c r="AB5299">
        <v>648.13991827773782</v>
      </c>
      <c r="AC5299">
        <v>0</v>
      </c>
      <c r="AD5299">
        <v>47.258973697537954</v>
      </c>
      <c r="AE5299">
        <v>2508.4441744460923</v>
      </c>
    </row>
    <row r="5300" spans="1:31" x14ac:dyDescent="0.25">
      <c r="A5300">
        <v>1637233</v>
      </c>
      <c r="B5300">
        <v>1</v>
      </c>
      <c r="C5300" t="s">
        <v>81</v>
      </c>
      <c r="D5300" t="s">
        <v>115</v>
      </c>
      <c r="E5300" t="s">
        <v>178</v>
      </c>
      <c r="F5300" t="s">
        <v>15237</v>
      </c>
      <c r="G5300" t="s">
        <v>252</v>
      </c>
      <c r="H5300" t="s">
        <v>149</v>
      </c>
      <c r="I5300" t="s">
        <v>135</v>
      </c>
      <c r="J5300" t="s">
        <v>136</v>
      </c>
      <c r="K5300" t="s">
        <v>137</v>
      </c>
      <c r="L5300" t="s">
        <v>15238</v>
      </c>
      <c r="M5300" t="s">
        <v>15239</v>
      </c>
      <c r="N5300">
        <v>5.6866666659999998</v>
      </c>
      <c r="O5300">
        <v>0</v>
      </c>
      <c r="P5300">
        <v>28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19.827864486223891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19.827864486223891</v>
      </c>
    </row>
    <row r="5301" spans="1:31" x14ac:dyDescent="0.25">
      <c r="A5301">
        <v>1637113</v>
      </c>
      <c r="B5301">
        <v>1</v>
      </c>
      <c r="C5301" t="s">
        <v>81</v>
      </c>
      <c r="D5301" t="s">
        <v>117</v>
      </c>
      <c r="E5301" t="s">
        <v>204</v>
      </c>
      <c r="F5301" t="s">
        <v>15240</v>
      </c>
      <c r="G5301" t="s">
        <v>161</v>
      </c>
      <c r="H5301" t="s">
        <v>134</v>
      </c>
      <c r="I5301" t="s">
        <v>135</v>
      </c>
      <c r="J5301" t="s">
        <v>136</v>
      </c>
      <c r="K5301" t="s">
        <v>137</v>
      </c>
      <c r="L5301" t="s">
        <v>15241</v>
      </c>
      <c r="M5301" t="s">
        <v>15242</v>
      </c>
      <c r="N5301">
        <v>0.30472222199999999</v>
      </c>
      <c r="O5301">
        <v>0</v>
      </c>
      <c r="P5301">
        <v>189</v>
      </c>
      <c r="Q5301">
        <v>13</v>
      </c>
      <c r="R5301">
        <v>95</v>
      </c>
      <c r="S5301">
        <v>0</v>
      </c>
      <c r="T5301">
        <v>7</v>
      </c>
      <c r="U5301">
        <v>0</v>
      </c>
      <c r="V5301">
        <v>0</v>
      </c>
      <c r="W5301">
        <v>0</v>
      </c>
      <c r="X5301">
        <v>8.662539745433385</v>
      </c>
      <c r="Y5301">
        <v>1.6093597733977667</v>
      </c>
      <c r="Z5301">
        <v>4.7910316261498211</v>
      </c>
      <c r="AA5301">
        <v>0</v>
      </c>
      <c r="AB5301">
        <v>0.35108786220202615</v>
      </c>
      <c r="AC5301">
        <v>0</v>
      </c>
      <c r="AD5301">
        <v>0</v>
      </c>
      <c r="AE5301">
        <v>15.414019007182999</v>
      </c>
    </row>
    <row r="5302" spans="1:31" x14ac:dyDescent="0.25">
      <c r="A5302">
        <v>1637399</v>
      </c>
      <c r="B5302">
        <v>1</v>
      </c>
      <c r="C5302" t="s">
        <v>80</v>
      </c>
      <c r="D5302" t="s">
        <v>96</v>
      </c>
      <c r="E5302" t="s">
        <v>178</v>
      </c>
      <c r="F5302" t="s">
        <v>15243</v>
      </c>
      <c r="G5302" t="s">
        <v>180</v>
      </c>
      <c r="H5302" t="s">
        <v>149</v>
      </c>
      <c r="I5302" t="s">
        <v>135</v>
      </c>
      <c r="J5302" t="s">
        <v>136</v>
      </c>
      <c r="K5302" t="s">
        <v>137</v>
      </c>
      <c r="L5302" t="s">
        <v>15244</v>
      </c>
      <c r="M5302" t="s">
        <v>15245</v>
      </c>
      <c r="N5302">
        <v>33.485555554999998</v>
      </c>
      <c r="O5302">
        <v>0</v>
      </c>
      <c r="P5302">
        <v>90</v>
      </c>
      <c r="Q5302">
        <v>0</v>
      </c>
      <c r="R5302">
        <v>0</v>
      </c>
      <c r="S5302">
        <v>0</v>
      </c>
      <c r="T5302">
        <v>7</v>
      </c>
      <c r="U5302">
        <v>0</v>
      </c>
      <c r="V5302">
        <v>0</v>
      </c>
      <c r="W5302">
        <v>0</v>
      </c>
      <c r="X5302">
        <v>1196.6054107468815</v>
      </c>
      <c r="Y5302">
        <v>0</v>
      </c>
      <c r="Z5302">
        <v>0</v>
      </c>
      <c r="AA5302">
        <v>0</v>
      </c>
      <c r="AB5302">
        <v>324.52977881295527</v>
      </c>
      <c r="AC5302">
        <v>0</v>
      </c>
      <c r="AD5302">
        <v>0</v>
      </c>
      <c r="AE5302">
        <v>1521.1351895598368</v>
      </c>
    </row>
    <row r="5303" spans="1:31" x14ac:dyDescent="0.25">
      <c r="A5303">
        <v>1637107</v>
      </c>
      <c r="B5303">
        <v>1</v>
      </c>
      <c r="C5303" t="s">
        <v>80</v>
      </c>
      <c r="D5303" t="s">
        <v>106</v>
      </c>
      <c r="E5303" t="s">
        <v>204</v>
      </c>
      <c r="F5303" t="s">
        <v>1279</v>
      </c>
      <c r="G5303" t="s">
        <v>161</v>
      </c>
      <c r="H5303" t="s">
        <v>134</v>
      </c>
      <c r="I5303" t="s">
        <v>135</v>
      </c>
      <c r="J5303" t="s">
        <v>136</v>
      </c>
      <c r="K5303" t="s">
        <v>137</v>
      </c>
      <c r="L5303" t="s">
        <v>15246</v>
      </c>
      <c r="M5303" t="s">
        <v>15247</v>
      </c>
      <c r="N5303">
        <v>1.5263888880000001</v>
      </c>
      <c r="O5303">
        <v>0</v>
      </c>
      <c r="P5303">
        <v>0</v>
      </c>
      <c r="Q5303">
        <v>8</v>
      </c>
      <c r="R5303">
        <v>70</v>
      </c>
      <c r="S5303">
        <v>6</v>
      </c>
      <c r="T5303">
        <v>8</v>
      </c>
      <c r="U5303">
        <v>0</v>
      </c>
      <c r="V5303">
        <v>0</v>
      </c>
      <c r="W5303">
        <v>0</v>
      </c>
      <c r="X5303">
        <v>0</v>
      </c>
      <c r="Y5303">
        <v>10.928640447531034</v>
      </c>
      <c r="Z5303">
        <v>101.24617953694396</v>
      </c>
      <c r="AA5303">
        <v>19.84065118236008</v>
      </c>
      <c r="AB5303">
        <v>12.003222695859499</v>
      </c>
      <c r="AC5303">
        <v>0</v>
      </c>
      <c r="AD5303">
        <v>0</v>
      </c>
      <c r="AE5303">
        <v>144.01869386269459</v>
      </c>
    </row>
    <row r="5304" spans="1:31" x14ac:dyDescent="0.25">
      <c r="A5304">
        <v>1637213</v>
      </c>
      <c r="B5304">
        <v>1</v>
      </c>
      <c r="C5304" t="s">
        <v>80</v>
      </c>
      <c r="D5304" t="s">
        <v>98</v>
      </c>
      <c r="E5304" t="s">
        <v>152</v>
      </c>
      <c r="F5304" t="s">
        <v>15248</v>
      </c>
      <c r="G5304" t="s">
        <v>154</v>
      </c>
      <c r="H5304" t="s">
        <v>149</v>
      </c>
      <c r="I5304" t="s">
        <v>135</v>
      </c>
      <c r="J5304" t="s">
        <v>136</v>
      </c>
      <c r="K5304" t="s">
        <v>137</v>
      </c>
      <c r="L5304" t="s">
        <v>15249</v>
      </c>
      <c r="M5304" t="s">
        <v>15250</v>
      </c>
      <c r="N5304">
        <v>1.8433333329999999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1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2.8454730038904001</v>
      </c>
      <c r="AC5304">
        <v>0</v>
      </c>
      <c r="AD5304">
        <v>0</v>
      </c>
      <c r="AE5304">
        <v>2.8454730038904001</v>
      </c>
    </row>
    <row r="5305" spans="1:31" x14ac:dyDescent="0.25">
      <c r="A5305">
        <v>1636858</v>
      </c>
      <c r="B5305">
        <v>1</v>
      </c>
      <c r="C5305" t="s">
        <v>80</v>
      </c>
      <c r="D5305" t="s">
        <v>103</v>
      </c>
      <c r="E5305" t="s">
        <v>152</v>
      </c>
      <c r="F5305" t="s">
        <v>15251</v>
      </c>
      <c r="G5305" t="s">
        <v>154</v>
      </c>
      <c r="H5305" t="s">
        <v>149</v>
      </c>
      <c r="I5305" t="s">
        <v>135</v>
      </c>
      <c r="J5305" t="s">
        <v>136</v>
      </c>
      <c r="K5305" t="s">
        <v>137</v>
      </c>
      <c r="L5305" t="s">
        <v>15252</v>
      </c>
      <c r="M5305" t="s">
        <v>15253</v>
      </c>
      <c r="N5305">
        <v>0.67222222200000004</v>
      </c>
      <c r="O5305">
        <v>0</v>
      </c>
      <c r="P5305">
        <v>1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7.1536974532353345E-2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7.1536974532353345E-2</v>
      </c>
    </row>
    <row r="5306" spans="1:31" x14ac:dyDescent="0.25">
      <c r="A5306">
        <v>1636964</v>
      </c>
      <c r="B5306">
        <v>1</v>
      </c>
      <c r="C5306" t="s">
        <v>81</v>
      </c>
      <c r="D5306" t="s">
        <v>115</v>
      </c>
      <c r="E5306" t="s">
        <v>146</v>
      </c>
      <c r="F5306" t="s">
        <v>11270</v>
      </c>
      <c r="G5306" t="s">
        <v>260</v>
      </c>
      <c r="H5306" t="s">
        <v>149</v>
      </c>
      <c r="I5306" t="s">
        <v>135</v>
      </c>
      <c r="J5306" t="s">
        <v>136</v>
      </c>
      <c r="K5306" t="s">
        <v>137</v>
      </c>
      <c r="L5306" t="s">
        <v>15254</v>
      </c>
      <c r="M5306" t="s">
        <v>15255</v>
      </c>
      <c r="N5306">
        <v>1.548888888</v>
      </c>
      <c r="O5306">
        <v>0</v>
      </c>
      <c r="P5306">
        <v>10</v>
      </c>
      <c r="Q5306">
        <v>0</v>
      </c>
      <c r="R5306">
        <v>0</v>
      </c>
      <c r="S5306">
        <v>0</v>
      </c>
      <c r="T5306">
        <v>1</v>
      </c>
      <c r="U5306">
        <v>0</v>
      </c>
      <c r="V5306">
        <v>0</v>
      </c>
      <c r="W5306">
        <v>0</v>
      </c>
      <c r="X5306">
        <v>2.0961902926289131</v>
      </c>
      <c r="Y5306">
        <v>0</v>
      </c>
      <c r="Z5306">
        <v>0</v>
      </c>
      <c r="AA5306">
        <v>0</v>
      </c>
      <c r="AB5306">
        <v>2.4312675504710666</v>
      </c>
      <c r="AC5306">
        <v>0</v>
      </c>
      <c r="AD5306">
        <v>0</v>
      </c>
      <c r="AE5306">
        <v>4.5274578430999792</v>
      </c>
    </row>
    <row r="5307" spans="1:31" x14ac:dyDescent="0.25">
      <c r="A5307">
        <v>1637356</v>
      </c>
      <c r="B5307">
        <v>1</v>
      </c>
      <c r="C5307" t="s">
        <v>80</v>
      </c>
      <c r="D5307" t="s">
        <v>107</v>
      </c>
      <c r="E5307" t="s">
        <v>178</v>
      </c>
      <c r="F5307" t="s">
        <v>15188</v>
      </c>
      <c r="G5307" t="s">
        <v>227</v>
      </c>
      <c r="H5307" t="s">
        <v>149</v>
      </c>
      <c r="I5307" t="s">
        <v>135</v>
      </c>
      <c r="J5307" t="s">
        <v>136</v>
      </c>
      <c r="K5307" t="s">
        <v>137</v>
      </c>
      <c r="L5307" t="s">
        <v>15256</v>
      </c>
      <c r="M5307" t="s">
        <v>15257</v>
      </c>
      <c r="N5307">
        <v>4.0872222220000003</v>
      </c>
      <c r="O5307">
        <v>0</v>
      </c>
      <c r="P5307">
        <v>316</v>
      </c>
      <c r="Q5307">
        <v>0</v>
      </c>
      <c r="R5307">
        <v>0</v>
      </c>
      <c r="S5307">
        <v>0</v>
      </c>
      <c r="T5307">
        <v>6</v>
      </c>
      <c r="U5307">
        <v>0</v>
      </c>
      <c r="V5307">
        <v>0</v>
      </c>
      <c r="W5307">
        <v>0</v>
      </c>
      <c r="X5307">
        <v>443.80485559379855</v>
      </c>
      <c r="Y5307">
        <v>0</v>
      </c>
      <c r="Z5307">
        <v>0</v>
      </c>
      <c r="AA5307">
        <v>0</v>
      </c>
      <c r="AB5307">
        <v>2.838620544878887</v>
      </c>
      <c r="AC5307">
        <v>0</v>
      </c>
      <c r="AD5307">
        <v>0</v>
      </c>
      <c r="AE5307">
        <v>446.64347613867744</v>
      </c>
    </row>
    <row r="5308" spans="1:31" x14ac:dyDescent="0.25">
      <c r="A5308">
        <v>1637388</v>
      </c>
      <c r="B5308">
        <v>1</v>
      </c>
      <c r="C5308" t="s">
        <v>80</v>
      </c>
      <c r="D5308" t="s">
        <v>105</v>
      </c>
      <c r="E5308" t="s">
        <v>152</v>
      </c>
      <c r="F5308" t="s">
        <v>15258</v>
      </c>
      <c r="G5308" t="s">
        <v>507</v>
      </c>
      <c r="H5308" t="s">
        <v>149</v>
      </c>
      <c r="I5308" t="s">
        <v>135</v>
      </c>
      <c r="J5308" t="s">
        <v>136</v>
      </c>
      <c r="K5308" t="s">
        <v>137</v>
      </c>
      <c r="L5308" t="s">
        <v>15259</v>
      </c>
      <c r="M5308" t="s">
        <v>15260</v>
      </c>
      <c r="N5308">
        <v>0.461388888</v>
      </c>
      <c r="O5308">
        <v>0</v>
      </c>
      <c r="P5308">
        <v>7</v>
      </c>
      <c r="Q5308">
        <v>0</v>
      </c>
      <c r="R5308">
        <v>0</v>
      </c>
      <c r="S5308">
        <v>0</v>
      </c>
      <c r="T5308">
        <v>5</v>
      </c>
      <c r="U5308">
        <v>0</v>
      </c>
      <c r="V5308">
        <v>0</v>
      </c>
      <c r="W5308">
        <v>0</v>
      </c>
      <c r="X5308">
        <v>2.1534209993448536</v>
      </c>
      <c r="Y5308">
        <v>0</v>
      </c>
      <c r="Z5308">
        <v>0</v>
      </c>
      <c r="AA5308">
        <v>0</v>
      </c>
      <c r="AB5308">
        <v>2.1970269220443113</v>
      </c>
      <c r="AC5308">
        <v>0</v>
      </c>
      <c r="AD5308">
        <v>0</v>
      </c>
      <c r="AE5308">
        <v>4.3504479213891649</v>
      </c>
    </row>
    <row r="5309" spans="1:31" x14ac:dyDescent="0.25">
      <c r="A5309">
        <v>1637056</v>
      </c>
      <c r="B5309">
        <v>1</v>
      </c>
      <c r="C5309" t="s">
        <v>80</v>
      </c>
      <c r="D5309" t="s">
        <v>103</v>
      </c>
      <c r="E5309" t="s">
        <v>140</v>
      </c>
      <c r="F5309" t="s">
        <v>15261</v>
      </c>
      <c r="G5309" t="s">
        <v>161</v>
      </c>
      <c r="H5309" t="s">
        <v>134</v>
      </c>
      <c r="I5309" t="s">
        <v>135</v>
      </c>
      <c r="J5309" t="s">
        <v>136</v>
      </c>
      <c r="K5309" t="s">
        <v>137</v>
      </c>
      <c r="L5309" t="s">
        <v>15262</v>
      </c>
      <c r="M5309" t="s">
        <v>15263</v>
      </c>
      <c r="N5309">
        <v>0.53333333299999997</v>
      </c>
      <c r="O5309">
        <v>0</v>
      </c>
      <c r="P5309">
        <v>14</v>
      </c>
      <c r="Q5309">
        <v>13</v>
      </c>
      <c r="R5309">
        <v>88</v>
      </c>
      <c r="S5309">
        <v>7</v>
      </c>
      <c r="T5309">
        <v>14</v>
      </c>
      <c r="U5309">
        <v>1</v>
      </c>
      <c r="V5309">
        <v>0</v>
      </c>
      <c r="W5309">
        <v>0</v>
      </c>
      <c r="X5309">
        <v>3.0384757381024001</v>
      </c>
      <c r="Y5309">
        <v>62.681967079587196</v>
      </c>
      <c r="Z5309">
        <v>19.931952583437873</v>
      </c>
      <c r="AA5309">
        <v>25.478179529396794</v>
      </c>
      <c r="AB5309">
        <v>2.9995128523562662</v>
      </c>
      <c r="AC5309">
        <v>41.5454930803648</v>
      </c>
      <c r="AD5309">
        <v>0</v>
      </c>
      <c r="AE5309">
        <v>155.67558086324533</v>
      </c>
    </row>
    <row r="5310" spans="1:31" x14ac:dyDescent="0.25">
      <c r="A5310">
        <v>1637411</v>
      </c>
      <c r="B5310">
        <v>1</v>
      </c>
      <c r="C5310" t="s">
        <v>80</v>
      </c>
      <c r="D5310" t="s">
        <v>110</v>
      </c>
      <c r="E5310" t="s">
        <v>146</v>
      </c>
      <c r="F5310" t="s">
        <v>14813</v>
      </c>
      <c r="G5310" t="s">
        <v>260</v>
      </c>
      <c r="H5310" t="s">
        <v>149</v>
      </c>
      <c r="I5310" t="s">
        <v>135</v>
      </c>
      <c r="J5310" t="s">
        <v>136</v>
      </c>
      <c r="K5310" t="s">
        <v>137</v>
      </c>
      <c r="L5310" t="s">
        <v>15264</v>
      </c>
      <c r="M5310" t="s">
        <v>15265</v>
      </c>
      <c r="N5310">
        <v>0.90583333300000002</v>
      </c>
      <c r="O5310">
        <v>0</v>
      </c>
      <c r="P5310">
        <v>434</v>
      </c>
      <c r="Q5310">
        <v>0</v>
      </c>
      <c r="R5310">
        <v>0</v>
      </c>
      <c r="S5310">
        <v>0</v>
      </c>
      <c r="T5310">
        <v>42</v>
      </c>
      <c r="U5310">
        <v>0</v>
      </c>
      <c r="V5310">
        <v>0</v>
      </c>
      <c r="W5310">
        <v>0</v>
      </c>
      <c r="X5310">
        <v>138.64529927262788</v>
      </c>
      <c r="Y5310">
        <v>0</v>
      </c>
      <c r="Z5310">
        <v>0</v>
      </c>
      <c r="AA5310">
        <v>0</v>
      </c>
      <c r="AB5310">
        <v>10.273960651664877</v>
      </c>
      <c r="AC5310">
        <v>0</v>
      </c>
      <c r="AD5310">
        <v>0</v>
      </c>
      <c r="AE5310">
        <v>148.91925992429276</v>
      </c>
    </row>
    <row r="5311" spans="1:31" x14ac:dyDescent="0.25">
      <c r="A5311">
        <v>1637079</v>
      </c>
      <c r="B5311">
        <v>1</v>
      </c>
      <c r="C5311" t="s">
        <v>80</v>
      </c>
      <c r="D5311" t="s">
        <v>82</v>
      </c>
      <c r="E5311" t="s">
        <v>178</v>
      </c>
      <c r="F5311" t="s">
        <v>15266</v>
      </c>
      <c r="G5311" t="s">
        <v>227</v>
      </c>
      <c r="H5311" t="s">
        <v>149</v>
      </c>
      <c r="I5311" t="s">
        <v>135</v>
      </c>
      <c r="J5311" t="s">
        <v>136</v>
      </c>
      <c r="K5311" t="s">
        <v>137</v>
      </c>
      <c r="L5311" t="s">
        <v>15267</v>
      </c>
      <c r="M5311" t="s">
        <v>15268</v>
      </c>
      <c r="N5311">
        <v>0.61805555499999998</v>
      </c>
      <c r="O5311">
        <v>0</v>
      </c>
      <c r="P5311">
        <v>490</v>
      </c>
      <c r="Q5311">
        <v>0</v>
      </c>
      <c r="R5311">
        <v>0</v>
      </c>
      <c r="S5311">
        <v>0</v>
      </c>
      <c r="T5311">
        <v>14</v>
      </c>
      <c r="U5311">
        <v>0</v>
      </c>
      <c r="V5311">
        <v>0</v>
      </c>
      <c r="W5311">
        <v>0</v>
      </c>
      <c r="X5311">
        <v>106.62908737932118</v>
      </c>
      <c r="Y5311">
        <v>0</v>
      </c>
      <c r="Z5311">
        <v>0</v>
      </c>
      <c r="AA5311">
        <v>0</v>
      </c>
      <c r="AB5311">
        <v>1.9994125634768276</v>
      </c>
      <c r="AC5311">
        <v>0</v>
      </c>
      <c r="AD5311">
        <v>0</v>
      </c>
      <c r="AE5311">
        <v>108.628499942798</v>
      </c>
    </row>
    <row r="5312" spans="1:31" x14ac:dyDescent="0.25">
      <c r="A5312">
        <v>1637265</v>
      </c>
      <c r="B5312">
        <v>1</v>
      </c>
      <c r="C5312" t="s">
        <v>80</v>
      </c>
      <c r="D5312" t="s">
        <v>107</v>
      </c>
      <c r="E5312" t="s">
        <v>178</v>
      </c>
      <c r="F5312" t="s">
        <v>15269</v>
      </c>
      <c r="G5312" t="s">
        <v>227</v>
      </c>
      <c r="H5312" t="s">
        <v>149</v>
      </c>
      <c r="I5312" t="s">
        <v>135</v>
      </c>
      <c r="J5312" t="s">
        <v>136</v>
      </c>
      <c r="K5312" t="s">
        <v>137</v>
      </c>
      <c r="L5312" t="s">
        <v>15270</v>
      </c>
      <c r="M5312" t="s">
        <v>15271</v>
      </c>
      <c r="N5312">
        <v>1.045833333</v>
      </c>
      <c r="O5312">
        <v>0</v>
      </c>
      <c r="P5312">
        <v>148</v>
      </c>
      <c r="Q5312">
        <v>0</v>
      </c>
      <c r="R5312">
        <v>0</v>
      </c>
      <c r="S5312">
        <v>0</v>
      </c>
      <c r="T5312">
        <v>4</v>
      </c>
      <c r="U5312">
        <v>0</v>
      </c>
      <c r="V5312">
        <v>0</v>
      </c>
      <c r="W5312">
        <v>0</v>
      </c>
      <c r="X5312">
        <v>67.752065361187846</v>
      </c>
      <c r="Y5312">
        <v>0</v>
      </c>
      <c r="Z5312">
        <v>0</v>
      </c>
      <c r="AA5312">
        <v>0</v>
      </c>
      <c r="AB5312">
        <v>2.4870930297324749</v>
      </c>
      <c r="AC5312">
        <v>0</v>
      </c>
      <c r="AD5312">
        <v>0</v>
      </c>
      <c r="AE5312">
        <v>70.239158390920323</v>
      </c>
    </row>
    <row r="5313" spans="1:31" x14ac:dyDescent="0.25">
      <c r="A5313">
        <v>1637365</v>
      </c>
      <c r="B5313">
        <v>1</v>
      </c>
      <c r="C5313" t="s">
        <v>81</v>
      </c>
      <c r="D5313" t="s">
        <v>128</v>
      </c>
      <c r="E5313" t="s">
        <v>152</v>
      </c>
      <c r="F5313" t="s">
        <v>15272</v>
      </c>
      <c r="G5313" t="s">
        <v>154</v>
      </c>
      <c r="H5313" t="s">
        <v>149</v>
      </c>
      <c r="I5313" t="s">
        <v>135</v>
      </c>
      <c r="J5313" t="s">
        <v>136</v>
      </c>
      <c r="K5313" t="s">
        <v>137</v>
      </c>
      <c r="L5313" t="s">
        <v>15273</v>
      </c>
      <c r="M5313" t="s">
        <v>15274</v>
      </c>
      <c r="N5313">
        <v>2.3811111110000001</v>
      </c>
      <c r="O5313">
        <v>0</v>
      </c>
      <c r="P5313">
        <v>9</v>
      </c>
      <c r="Q5313">
        <v>0</v>
      </c>
      <c r="R5313">
        <v>0</v>
      </c>
      <c r="S5313">
        <v>0</v>
      </c>
      <c r="T5313">
        <v>2</v>
      </c>
      <c r="U5313">
        <v>0</v>
      </c>
      <c r="V5313">
        <v>0</v>
      </c>
      <c r="W5313">
        <v>0</v>
      </c>
      <c r="X5313">
        <v>4.1473486206100514</v>
      </c>
      <c r="Y5313">
        <v>0</v>
      </c>
      <c r="Z5313">
        <v>0</v>
      </c>
      <c r="AA5313">
        <v>0</v>
      </c>
      <c r="AB5313">
        <v>2.5660240680191002</v>
      </c>
      <c r="AC5313">
        <v>0</v>
      </c>
      <c r="AD5313">
        <v>0</v>
      </c>
      <c r="AE5313">
        <v>6.7133726886291516</v>
      </c>
    </row>
    <row r="5314" spans="1:31" x14ac:dyDescent="0.25">
      <c r="A5314">
        <v>1637242</v>
      </c>
      <c r="B5314">
        <v>1</v>
      </c>
      <c r="C5314" t="s">
        <v>80</v>
      </c>
      <c r="D5314" t="s">
        <v>82</v>
      </c>
      <c r="E5314" t="s">
        <v>146</v>
      </c>
      <c r="F5314" t="s">
        <v>15275</v>
      </c>
      <c r="G5314" t="s">
        <v>3669</v>
      </c>
      <c r="H5314" t="s">
        <v>149</v>
      </c>
      <c r="I5314" t="s">
        <v>135</v>
      </c>
      <c r="J5314" t="s">
        <v>136</v>
      </c>
      <c r="K5314" t="s">
        <v>137</v>
      </c>
      <c r="L5314" t="s">
        <v>15276</v>
      </c>
      <c r="M5314" t="s">
        <v>15277</v>
      </c>
      <c r="N5314">
        <v>0.96444444399999996</v>
      </c>
      <c r="O5314">
        <v>0</v>
      </c>
      <c r="P5314">
        <v>240</v>
      </c>
      <c r="Q5314">
        <v>0</v>
      </c>
      <c r="R5314">
        <v>0</v>
      </c>
      <c r="S5314">
        <v>0</v>
      </c>
      <c r="T5314">
        <v>82</v>
      </c>
      <c r="U5314">
        <v>0</v>
      </c>
      <c r="V5314">
        <v>0</v>
      </c>
      <c r="W5314">
        <v>0</v>
      </c>
      <c r="X5314">
        <v>55.859472255241123</v>
      </c>
      <c r="Y5314">
        <v>0</v>
      </c>
      <c r="Z5314">
        <v>0</v>
      </c>
      <c r="AA5314">
        <v>0</v>
      </c>
      <c r="AB5314">
        <v>79.715403906456558</v>
      </c>
      <c r="AC5314">
        <v>0</v>
      </c>
      <c r="AD5314">
        <v>0</v>
      </c>
      <c r="AE5314">
        <v>135.57487616169769</v>
      </c>
    </row>
    <row r="5315" spans="1:31" x14ac:dyDescent="0.25">
      <c r="A5315">
        <v>1637219</v>
      </c>
      <c r="B5315">
        <v>1</v>
      </c>
      <c r="C5315" t="s">
        <v>81</v>
      </c>
      <c r="D5315" t="s">
        <v>122</v>
      </c>
      <c r="E5315" t="s">
        <v>152</v>
      </c>
      <c r="F5315" t="s">
        <v>15278</v>
      </c>
      <c r="G5315" t="s">
        <v>154</v>
      </c>
      <c r="H5315" t="s">
        <v>149</v>
      </c>
      <c r="I5315" t="s">
        <v>135</v>
      </c>
      <c r="J5315" t="s">
        <v>136</v>
      </c>
      <c r="K5315" t="s">
        <v>137</v>
      </c>
      <c r="L5315" t="s">
        <v>15279</v>
      </c>
      <c r="M5315" t="s">
        <v>15280</v>
      </c>
      <c r="N5315">
        <v>1.282777777</v>
      </c>
      <c r="O5315">
        <v>0</v>
      </c>
      <c r="P5315">
        <v>2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0.75986812005315774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0.75986812005315774</v>
      </c>
    </row>
    <row r="5316" spans="1:31" x14ac:dyDescent="0.25">
      <c r="A5316">
        <v>1637073</v>
      </c>
      <c r="B5316">
        <v>1</v>
      </c>
      <c r="C5316" t="s">
        <v>81</v>
      </c>
      <c r="D5316" t="s">
        <v>114</v>
      </c>
      <c r="E5316" t="s">
        <v>152</v>
      </c>
      <c r="F5316" t="s">
        <v>15281</v>
      </c>
      <c r="G5316" t="s">
        <v>154</v>
      </c>
      <c r="H5316" t="s">
        <v>149</v>
      </c>
      <c r="I5316" t="s">
        <v>135</v>
      </c>
      <c r="J5316" t="s">
        <v>136</v>
      </c>
      <c r="K5316" t="s">
        <v>137</v>
      </c>
      <c r="L5316" t="s">
        <v>15282</v>
      </c>
      <c r="M5316" t="s">
        <v>15283</v>
      </c>
      <c r="N5316">
        <v>1.9030555549999999</v>
      </c>
      <c r="O5316">
        <v>0</v>
      </c>
      <c r="P5316">
        <v>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7.8633918975397787E-2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7.8633918975397787E-2</v>
      </c>
    </row>
    <row r="5317" spans="1:31" x14ac:dyDescent="0.25">
      <c r="A5317">
        <v>1637428</v>
      </c>
      <c r="B5317">
        <v>1</v>
      </c>
      <c r="C5317" t="s">
        <v>80</v>
      </c>
      <c r="D5317" t="s">
        <v>95</v>
      </c>
      <c r="E5317" t="s">
        <v>178</v>
      </c>
      <c r="F5317" t="s">
        <v>15284</v>
      </c>
      <c r="G5317" t="s">
        <v>231</v>
      </c>
      <c r="H5317" t="s">
        <v>149</v>
      </c>
      <c r="I5317" t="s">
        <v>135</v>
      </c>
      <c r="J5317" t="s">
        <v>136</v>
      </c>
      <c r="K5317" t="s">
        <v>137</v>
      </c>
      <c r="L5317" t="s">
        <v>15285</v>
      </c>
      <c r="M5317" t="s">
        <v>15286</v>
      </c>
      <c r="N5317">
        <v>0.24694444400000001</v>
      </c>
      <c r="O5317">
        <v>0</v>
      </c>
      <c r="P5317">
        <v>36</v>
      </c>
      <c r="Q5317">
        <v>0</v>
      </c>
      <c r="R5317">
        <v>0</v>
      </c>
      <c r="S5317">
        <v>0</v>
      </c>
      <c r="T5317">
        <v>14</v>
      </c>
      <c r="U5317">
        <v>0</v>
      </c>
      <c r="V5317">
        <v>0</v>
      </c>
      <c r="W5317">
        <v>0</v>
      </c>
      <c r="X5317">
        <v>1.8204631903536614</v>
      </c>
      <c r="Y5317">
        <v>0</v>
      </c>
      <c r="Z5317">
        <v>0</v>
      </c>
      <c r="AA5317">
        <v>0</v>
      </c>
      <c r="AB5317">
        <v>0.47925526972573251</v>
      </c>
      <c r="AC5317">
        <v>0</v>
      </c>
      <c r="AD5317">
        <v>0</v>
      </c>
      <c r="AE5317">
        <v>2.2997184600793941</v>
      </c>
    </row>
    <row r="5318" spans="1:31" x14ac:dyDescent="0.25">
      <c r="A5318">
        <v>1637179</v>
      </c>
      <c r="B5318">
        <v>1</v>
      </c>
      <c r="C5318" t="s">
        <v>80</v>
      </c>
      <c r="D5318" t="s">
        <v>105</v>
      </c>
      <c r="E5318" t="s">
        <v>140</v>
      </c>
      <c r="F5318" t="s">
        <v>15287</v>
      </c>
      <c r="G5318" t="s">
        <v>161</v>
      </c>
      <c r="H5318" t="s">
        <v>134</v>
      </c>
      <c r="I5318" t="s">
        <v>135</v>
      </c>
      <c r="J5318" t="s">
        <v>136</v>
      </c>
      <c r="K5318" t="s">
        <v>137</v>
      </c>
      <c r="L5318" t="s">
        <v>15288</v>
      </c>
      <c r="M5318" t="s">
        <v>15289</v>
      </c>
      <c r="N5318">
        <v>0.76611111099999996</v>
      </c>
      <c r="O5318">
        <v>1</v>
      </c>
      <c r="P5318">
        <v>297</v>
      </c>
      <c r="Q5318">
        <v>1</v>
      </c>
      <c r="R5318">
        <v>18</v>
      </c>
      <c r="S5318">
        <v>13</v>
      </c>
      <c r="T5318">
        <v>57</v>
      </c>
      <c r="U5318">
        <v>3</v>
      </c>
      <c r="V5318">
        <v>0</v>
      </c>
      <c r="W5318">
        <v>0</v>
      </c>
      <c r="X5318">
        <v>62.725203455842561</v>
      </c>
      <c r="Y5318">
        <v>0.43248684407970006</v>
      </c>
      <c r="Z5318">
        <v>1.10678667546742</v>
      </c>
      <c r="AA5318">
        <v>51.441428540737547</v>
      </c>
      <c r="AB5318">
        <v>42.57431431607322</v>
      </c>
      <c r="AC5318">
        <v>11.662906677657555</v>
      </c>
      <c r="AD5318">
        <v>0</v>
      </c>
      <c r="AE5318">
        <v>169.94312650985802</v>
      </c>
    </row>
    <row r="5319" spans="1:31" x14ac:dyDescent="0.25">
      <c r="A5319">
        <v>1637142</v>
      </c>
      <c r="B5319">
        <v>1</v>
      </c>
      <c r="C5319" t="s">
        <v>80</v>
      </c>
      <c r="D5319" t="s">
        <v>97</v>
      </c>
      <c r="E5319" t="s">
        <v>178</v>
      </c>
      <c r="F5319" t="s">
        <v>15290</v>
      </c>
      <c r="G5319" t="s">
        <v>675</v>
      </c>
      <c r="H5319" t="s">
        <v>149</v>
      </c>
      <c r="I5319" t="s">
        <v>135</v>
      </c>
      <c r="J5319" t="s">
        <v>136</v>
      </c>
      <c r="K5319" t="s">
        <v>137</v>
      </c>
      <c r="L5319" t="s">
        <v>15291</v>
      </c>
      <c r="M5319" t="s">
        <v>15292</v>
      </c>
      <c r="N5319">
        <v>4.227222222</v>
      </c>
      <c r="O5319">
        <v>0</v>
      </c>
      <c r="P5319">
        <v>67</v>
      </c>
      <c r="Q5319">
        <v>0</v>
      </c>
      <c r="R5319">
        <v>1</v>
      </c>
      <c r="S5319">
        <v>0</v>
      </c>
      <c r="T5319">
        <v>3</v>
      </c>
      <c r="U5319">
        <v>0</v>
      </c>
      <c r="V5319">
        <v>0</v>
      </c>
      <c r="W5319">
        <v>0</v>
      </c>
      <c r="X5319">
        <v>162.26624732612581</v>
      </c>
      <c r="Y5319">
        <v>0</v>
      </c>
      <c r="Z5319">
        <v>9.0180271521159607</v>
      </c>
      <c r="AA5319">
        <v>0</v>
      </c>
      <c r="AB5319">
        <v>5.4080173937001268</v>
      </c>
      <c r="AC5319">
        <v>0</v>
      </c>
      <c r="AD5319">
        <v>0</v>
      </c>
      <c r="AE5319">
        <v>176.6922918719419</v>
      </c>
    </row>
    <row r="5320" spans="1:31" x14ac:dyDescent="0.25">
      <c r="A5320">
        <v>1636933</v>
      </c>
      <c r="B5320">
        <v>1</v>
      </c>
      <c r="C5320" t="s">
        <v>80</v>
      </c>
      <c r="D5320" t="s">
        <v>107</v>
      </c>
      <c r="E5320" t="s">
        <v>362</v>
      </c>
      <c r="F5320" t="s">
        <v>15293</v>
      </c>
      <c r="G5320" t="s">
        <v>227</v>
      </c>
      <c r="H5320" t="s">
        <v>149</v>
      </c>
      <c r="I5320" t="s">
        <v>135</v>
      </c>
      <c r="J5320" t="s">
        <v>136</v>
      </c>
      <c r="K5320" t="s">
        <v>137</v>
      </c>
      <c r="L5320" t="s">
        <v>15294</v>
      </c>
      <c r="M5320" t="s">
        <v>15295</v>
      </c>
      <c r="N5320">
        <v>0.79722222200000004</v>
      </c>
      <c r="O5320">
        <v>0</v>
      </c>
      <c r="P5320">
        <v>42</v>
      </c>
      <c r="Q5320">
        <v>0</v>
      </c>
      <c r="R5320">
        <v>0</v>
      </c>
      <c r="S5320">
        <v>0</v>
      </c>
      <c r="T5320">
        <v>34</v>
      </c>
      <c r="U5320">
        <v>0</v>
      </c>
      <c r="V5320">
        <v>0</v>
      </c>
      <c r="W5320">
        <v>0</v>
      </c>
      <c r="X5320">
        <v>10.368782870225111</v>
      </c>
      <c r="Y5320">
        <v>0</v>
      </c>
      <c r="Z5320">
        <v>0</v>
      </c>
      <c r="AA5320">
        <v>0</v>
      </c>
      <c r="AB5320">
        <v>14.893968851734472</v>
      </c>
      <c r="AC5320">
        <v>0</v>
      </c>
      <c r="AD5320">
        <v>0</v>
      </c>
      <c r="AE5320">
        <v>25.262751721959582</v>
      </c>
    </row>
    <row r="5321" spans="1:31" x14ac:dyDescent="0.25">
      <c r="A5321">
        <v>1637282</v>
      </c>
      <c r="B5321">
        <v>1</v>
      </c>
      <c r="C5321" t="s">
        <v>80</v>
      </c>
      <c r="D5321" t="s">
        <v>103</v>
      </c>
      <c r="E5321" t="s">
        <v>178</v>
      </c>
      <c r="F5321" t="s">
        <v>2125</v>
      </c>
      <c r="G5321" t="s">
        <v>227</v>
      </c>
      <c r="H5321" t="s">
        <v>149</v>
      </c>
      <c r="I5321" t="s">
        <v>135</v>
      </c>
      <c r="J5321" t="s">
        <v>136</v>
      </c>
      <c r="K5321" t="s">
        <v>137</v>
      </c>
      <c r="L5321" t="s">
        <v>15296</v>
      </c>
      <c r="M5321" t="s">
        <v>15297</v>
      </c>
      <c r="N5321">
        <v>1.1850000000000001</v>
      </c>
      <c r="O5321">
        <v>0</v>
      </c>
      <c r="P5321">
        <v>123</v>
      </c>
      <c r="Q5321">
        <v>0</v>
      </c>
      <c r="R5321">
        <v>1</v>
      </c>
      <c r="S5321">
        <v>0</v>
      </c>
      <c r="T5321">
        <v>27</v>
      </c>
      <c r="U5321">
        <v>0</v>
      </c>
      <c r="V5321">
        <v>0</v>
      </c>
      <c r="W5321">
        <v>0</v>
      </c>
      <c r="X5321">
        <v>45.256994532466138</v>
      </c>
      <c r="Y5321">
        <v>0</v>
      </c>
      <c r="Z5321">
        <v>0</v>
      </c>
      <c r="AA5321">
        <v>0</v>
      </c>
      <c r="AB5321">
        <v>13.771096317472219</v>
      </c>
      <c r="AC5321">
        <v>0</v>
      </c>
      <c r="AD5321">
        <v>0</v>
      </c>
      <c r="AE5321">
        <v>59.028090849938359</v>
      </c>
    </row>
    <row r="5322" spans="1:31" x14ac:dyDescent="0.25">
      <c r="A5322">
        <v>1636996</v>
      </c>
      <c r="B5322">
        <v>1</v>
      </c>
      <c r="C5322" t="s">
        <v>81</v>
      </c>
      <c r="D5322" t="s">
        <v>115</v>
      </c>
      <c r="E5322" t="s">
        <v>131</v>
      </c>
      <c r="F5322" t="s">
        <v>15298</v>
      </c>
      <c r="G5322" t="s">
        <v>195</v>
      </c>
      <c r="H5322" t="s">
        <v>134</v>
      </c>
      <c r="I5322" t="s">
        <v>135</v>
      </c>
      <c r="J5322" t="s">
        <v>136</v>
      </c>
      <c r="K5322" t="s">
        <v>137</v>
      </c>
      <c r="L5322" t="s">
        <v>15299</v>
      </c>
      <c r="M5322" t="s">
        <v>15300</v>
      </c>
      <c r="N5322">
        <v>4.3369444440000002</v>
      </c>
      <c r="O5322">
        <v>0</v>
      </c>
      <c r="P5322">
        <v>66</v>
      </c>
      <c r="Q5322">
        <v>0</v>
      </c>
      <c r="R5322">
        <v>2</v>
      </c>
      <c r="S5322">
        <v>1</v>
      </c>
      <c r="T5322">
        <v>1</v>
      </c>
      <c r="U5322">
        <v>0</v>
      </c>
      <c r="V5322">
        <v>0</v>
      </c>
      <c r="W5322">
        <v>0</v>
      </c>
      <c r="X5322">
        <v>21.780302605284213</v>
      </c>
      <c r="Y5322">
        <v>0</v>
      </c>
      <c r="Z5322">
        <v>2.1401698185902221E-2</v>
      </c>
      <c r="AA5322">
        <v>62.261616056569054</v>
      </c>
      <c r="AB5322">
        <v>0.95520858670201059</v>
      </c>
      <c r="AC5322">
        <v>0</v>
      </c>
      <c r="AD5322">
        <v>0</v>
      </c>
      <c r="AE5322">
        <v>85.018528946741185</v>
      </c>
    </row>
    <row r="5323" spans="1:31" x14ac:dyDescent="0.25">
      <c r="A5323">
        <v>1637116</v>
      </c>
      <c r="B5323">
        <v>1</v>
      </c>
      <c r="C5323" t="s">
        <v>80</v>
      </c>
      <c r="D5323" t="s">
        <v>90</v>
      </c>
      <c r="E5323" t="s">
        <v>178</v>
      </c>
      <c r="F5323" t="s">
        <v>15301</v>
      </c>
      <c r="G5323" t="s">
        <v>227</v>
      </c>
      <c r="H5323" t="s">
        <v>149</v>
      </c>
      <c r="I5323" t="s">
        <v>135</v>
      </c>
      <c r="J5323" t="s">
        <v>136</v>
      </c>
      <c r="K5323" t="s">
        <v>137</v>
      </c>
      <c r="L5323" t="s">
        <v>15302</v>
      </c>
      <c r="M5323" t="s">
        <v>15303</v>
      </c>
      <c r="N5323">
        <v>2.1913888880000001</v>
      </c>
      <c r="O5323">
        <v>0</v>
      </c>
      <c r="P5323">
        <v>235</v>
      </c>
      <c r="Q5323">
        <v>0</v>
      </c>
      <c r="R5323">
        <v>0</v>
      </c>
      <c r="S5323">
        <v>0</v>
      </c>
      <c r="T5323">
        <v>84</v>
      </c>
      <c r="U5323">
        <v>0</v>
      </c>
      <c r="V5323">
        <v>1</v>
      </c>
      <c r="W5323">
        <v>0</v>
      </c>
      <c r="X5323">
        <v>166.27968071177287</v>
      </c>
      <c r="Y5323">
        <v>0</v>
      </c>
      <c r="Z5323">
        <v>0</v>
      </c>
      <c r="AA5323">
        <v>0</v>
      </c>
      <c r="AB5323">
        <v>109.62106188413682</v>
      </c>
      <c r="AC5323">
        <v>0</v>
      </c>
      <c r="AD5323">
        <v>0.59410268336148009</v>
      </c>
      <c r="AE5323">
        <v>276.4948452792712</v>
      </c>
    </row>
    <row r="5324" spans="1:31" x14ac:dyDescent="0.25">
      <c r="A5324">
        <v>1637371</v>
      </c>
      <c r="B5324">
        <v>1</v>
      </c>
      <c r="C5324" t="s">
        <v>80</v>
      </c>
      <c r="D5324" t="s">
        <v>82</v>
      </c>
      <c r="E5324" t="s">
        <v>178</v>
      </c>
      <c r="F5324" t="s">
        <v>15304</v>
      </c>
      <c r="G5324" t="s">
        <v>227</v>
      </c>
      <c r="H5324" t="s">
        <v>149</v>
      </c>
      <c r="I5324" t="s">
        <v>135</v>
      </c>
      <c r="J5324" t="s">
        <v>136</v>
      </c>
      <c r="K5324" t="s">
        <v>137</v>
      </c>
      <c r="L5324" t="s">
        <v>15305</v>
      </c>
      <c r="M5324" t="s">
        <v>15306</v>
      </c>
      <c r="N5324">
        <v>0.87333333300000004</v>
      </c>
      <c r="O5324">
        <v>0</v>
      </c>
      <c r="P5324">
        <v>215</v>
      </c>
      <c r="Q5324">
        <v>0</v>
      </c>
      <c r="R5324">
        <v>0</v>
      </c>
      <c r="S5324">
        <v>0</v>
      </c>
      <c r="T5324">
        <v>6</v>
      </c>
      <c r="U5324">
        <v>0</v>
      </c>
      <c r="V5324">
        <v>0</v>
      </c>
      <c r="W5324">
        <v>0</v>
      </c>
      <c r="X5324">
        <v>81.416147894194069</v>
      </c>
      <c r="Y5324">
        <v>0</v>
      </c>
      <c r="Z5324">
        <v>0</v>
      </c>
      <c r="AA5324">
        <v>0</v>
      </c>
      <c r="AB5324">
        <v>2.4700966158573658</v>
      </c>
      <c r="AC5324">
        <v>0</v>
      </c>
      <c r="AD5324">
        <v>0</v>
      </c>
      <c r="AE5324">
        <v>83.886244510051441</v>
      </c>
    </row>
    <row r="5325" spans="1:31" x14ac:dyDescent="0.25">
      <c r="A5325">
        <v>1636953</v>
      </c>
      <c r="B5325">
        <v>1</v>
      </c>
      <c r="C5325" t="s">
        <v>80</v>
      </c>
      <c r="D5325" t="s">
        <v>100</v>
      </c>
      <c r="E5325" t="s">
        <v>140</v>
      </c>
      <c r="F5325" t="s">
        <v>15307</v>
      </c>
      <c r="G5325" t="s">
        <v>142</v>
      </c>
      <c r="H5325" t="s">
        <v>134</v>
      </c>
      <c r="I5325" t="s">
        <v>135</v>
      </c>
      <c r="J5325" t="s">
        <v>136</v>
      </c>
      <c r="K5325" t="s">
        <v>143</v>
      </c>
      <c r="L5325" t="s">
        <v>15308</v>
      </c>
      <c r="M5325" t="s">
        <v>15309</v>
      </c>
      <c r="N5325">
        <v>6.7675666659999996</v>
      </c>
      <c r="O5325">
        <v>9</v>
      </c>
      <c r="P5325">
        <v>340</v>
      </c>
      <c r="Q5325">
        <v>31</v>
      </c>
      <c r="R5325">
        <v>106</v>
      </c>
      <c r="S5325">
        <v>31</v>
      </c>
      <c r="T5325">
        <v>915</v>
      </c>
      <c r="U5325">
        <v>28</v>
      </c>
      <c r="V5325">
        <v>179</v>
      </c>
      <c r="W5325">
        <v>24.198129149201918</v>
      </c>
      <c r="X5325">
        <v>697.99852406989555</v>
      </c>
      <c r="Y5325">
        <v>325.72548915140578</v>
      </c>
      <c r="Z5325">
        <v>159.02548119675129</v>
      </c>
      <c r="AA5325">
        <v>1272.4368145775259</v>
      </c>
      <c r="AB5325">
        <v>10506.96242684517</v>
      </c>
      <c r="AC5325">
        <v>4383.6657870674617</v>
      </c>
      <c r="AD5325">
        <v>7321.4352742463661</v>
      </c>
      <c r="AE5325">
        <v>24691.447926303779</v>
      </c>
    </row>
    <row r="5326" spans="1:31" x14ac:dyDescent="0.25">
      <c r="A5326">
        <v>1637010</v>
      </c>
      <c r="B5326">
        <v>1</v>
      </c>
      <c r="C5326" t="s">
        <v>80</v>
      </c>
      <c r="D5326" t="s">
        <v>82</v>
      </c>
      <c r="E5326" t="s">
        <v>178</v>
      </c>
      <c r="F5326" t="s">
        <v>13678</v>
      </c>
      <c r="G5326" t="s">
        <v>359</v>
      </c>
      <c r="H5326" t="s">
        <v>149</v>
      </c>
      <c r="I5326" t="s">
        <v>135</v>
      </c>
      <c r="J5326" t="s">
        <v>136</v>
      </c>
      <c r="K5326" t="s">
        <v>137</v>
      </c>
      <c r="L5326" t="s">
        <v>15310</v>
      </c>
      <c r="M5326" t="s">
        <v>15311</v>
      </c>
      <c r="N5326">
        <v>1.156111111</v>
      </c>
      <c r="O5326">
        <v>0</v>
      </c>
      <c r="P5326">
        <v>175</v>
      </c>
      <c r="Q5326">
        <v>0</v>
      </c>
      <c r="R5326">
        <v>0</v>
      </c>
      <c r="S5326">
        <v>0</v>
      </c>
      <c r="T5326">
        <v>12</v>
      </c>
      <c r="U5326">
        <v>0</v>
      </c>
      <c r="V5326">
        <v>0</v>
      </c>
      <c r="W5326">
        <v>0</v>
      </c>
      <c r="X5326">
        <v>103.37420046473198</v>
      </c>
      <c r="Y5326">
        <v>0</v>
      </c>
      <c r="Z5326">
        <v>0</v>
      </c>
      <c r="AA5326">
        <v>0</v>
      </c>
      <c r="AB5326">
        <v>12.433195696279521</v>
      </c>
      <c r="AC5326">
        <v>0</v>
      </c>
      <c r="AD5326">
        <v>0</v>
      </c>
      <c r="AE5326">
        <v>115.80739616101151</v>
      </c>
    </row>
    <row r="5327" spans="1:31" x14ac:dyDescent="0.25">
      <c r="A5327">
        <v>1637016</v>
      </c>
      <c r="B5327">
        <v>1</v>
      </c>
      <c r="C5327" t="s">
        <v>80</v>
      </c>
      <c r="D5327" t="s">
        <v>85</v>
      </c>
      <c r="E5327" t="s">
        <v>178</v>
      </c>
      <c r="F5327" t="s">
        <v>14559</v>
      </c>
      <c r="G5327" t="s">
        <v>231</v>
      </c>
      <c r="H5327" t="s">
        <v>149</v>
      </c>
      <c r="I5327" t="s">
        <v>135</v>
      </c>
      <c r="J5327" t="s">
        <v>136</v>
      </c>
      <c r="K5327" t="s">
        <v>137</v>
      </c>
      <c r="L5327" t="s">
        <v>15312</v>
      </c>
      <c r="M5327" t="s">
        <v>15313</v>
      </c>
      <c r="N5327">
        <v>0.68916666599999998</v>
      </c>
      <c r="O5327">
        <v>0</v>
      </c>
      <c r="P5327">
        <v>81</v>
      </c>
      <c r="Q5327">
        <v>0</v>
      </c>
      <c r="R5327">
        <v>0</v>
      </c>
      <c r="S5327">
        <v>0</v>
      </c>
      <c r="T5327">
        <v>8</v>
      </c>
      <c r="U5327">
        <v>0</v>
      </c>
      <c r="V5327">
        <v>0</v>
      </c>
      <c r="W5327">
        <v>0</v>
      </c>
      <c r="X5327">
        <v>16.043726656605408</v>
      </c>
      <c r="Y5327">
        <v>0</v>
      </c>
      <c r="Z5327">
        <v>0</v>
      </c>
      <c r="AA5327">
        <v>0</v>
      </c>
      <c r="AB5327">
        <v>0.54549732995584177</v>
      </c>
      <c r="AC5327">
        <v>0</v>
      </c>
      <c r="AD5327">
        <v>0</v>
      </c>
      <c r="AE5327">
        <v>16.589223986561251</v>
      </c>
    </row>
    <row r="5328" spans="1:31" x14ac:dyDescent="0.25">
      <c r="A5328">
        <v>1636867</v>
      </c>
      <c r="B5328">
        <v>1</v>
      </c>
      <c r="C5328" t="s">
        <v>80</v>
      </c>
      <c r="D5328" t="s">
        <v>104</v>
      </c>
      <c r="E5328" t="s">
        <v>146</v>
      </c>
      <c r="F5328" t="s">
        <v>15314</v>
      </c>
      <c r="G5328" t="s">
        <v>231</v>
      </c>
      <c r="H5328" t="s">
        <v>149</v>
      </c>
      <c r="I5328" t="s">
        <v>135</v>
      </c>
      <c r="J5328" t="s">
        <v>136</v>
      </c>
      <c r="K5328" t="s">
        <v>137</v>
      </c>
      <c r="L5328" t="s">
        <v>15315</v>
      </c>
      <c r="M5328" t="s">
        <v>15316</v>
      </c>
      <c r="N5328">
        <v>0.27250000000000002</v>
      </c>
      <c r="O5328">
        <v>0</v>
      </c>
      <c r="P5328">
        <v>220</v>
      </c>
      <c r="Q5328">
        <v>0</v>
      </c>
      <c r="R5328">
        <v>0</v>
      </c>
      <c r="S5328">
        <v>0</v>
      </c>
      <c r="T5328">
        <v>87</v>
      </c>
      <c r="U5328">
        <v>0</v>
      </c>
      <c r="V5328">
        <v>0</v>
      </c>
      <c r="W5328">
        <v>0</v>
      </c>
      <c r="X5328">
        <v>16.644237064049609</v>
      </c>
      <c r="Y5328">
        <v>0</v>
      </c>
      <c r="Z5328">
        <v>0</v>
      </c>
      <c r="AA5328">
        <v>0</v>
      </c>
      <c r="AB5328">
        <v>7.46833525415766</v>
      </c>
      <c r="AC5328">
        <v>0</v>
      </c>
      <c r="AD5328">
        <v>0</v>
      </c>
      <c r="AE5328">
        <v>24.11257231820727</v>
      </c>
    </row>
    <row r="5329" spans="1:31" x14ac:dyDescent="0.25">
      <c r="A5329">
        <v>1637408</v>
      </c>
      <c r="B5329">
        <v>1</v>
      </c>
      <c r="C5329" t="s">
        <v>81</v>
      </c>
      <c r="D5329" t="s">
        <v>122</v>
      </c>
      <c r="E5329" t="s">
        <v>178</v>
      </c>
      <c r="F5329" t="s">
        <v>14169</v>
      </c>
      <c r="G5329" t="s">
        <v>227</v>
      </c>
      <c r="H5329" t="s">
        <v>149</v>
      </c>
      <c r="I5329" t="s">
        <v>135</v>
      </c>
      <c r="J5329" t="s">
        <v>136</v>
      </c>
      <c r="K5329" t="s">
        <v>137</v>
      </c>
      <c r="L5329" t="s">
        <v>15317</v>
      </c>
      <c r="M5329" t="s">
        <v>15318</v>
      </c>
      <c r="N5329">
        <v>0.60055555500000002</v>
      </c>
      <c r="O5329">
        <v>0</v>
      </c>
      <c r="P5329">
        <v>181</v>
      </c>
      <c r="Q5329">
        <v>0</v>
      </c>
      <c r="R5329">
        <v>0</v>
      </c>
      <c r="S5329">
        <v>0</v>
      </c>
      <c r="T5329">
        <v>16</v>
      </c>
      <c r="U5329">
        <v>0</v>
      </c>
      <c r="V5329">
        <v>1</v>
      </c>
      <c r="W5329">
        <v>0</v>
      </c>
      <c r="X5329">
        <v>21.115231943893711</v>
      </c>
      <c r="Y5329">
        <v>0</v>
      </c>
      <c r="Z5329">
        <v>0</v>
      </c>
      <c r="AA5329">
        <v>0</v>
      </c>
      <c r="AB5329">
        <v>1.4284890089555187</v>
      </c>
      <c r="AC5329">
        <v>0</v>
      </c>
      <c r="AD5329">
        <v>0.63764205795373552</v>
      </c>
      <c r="AE5329">
        <v>23.181363010802965</v>
      </c>
    </row>
    <row r="5330" spans="1:31" x14ac:dyDescent="0.25">
      <c r="A5330">
        <v>1636910</v>
      </c>
      <c r="B5330">
        <v>1</v>
      </c>
      <c r="C5330" t="s">
        <v>80</v>
      </c>
      <c r="D5330" t="s">
        <v>90</v>
      </c>
      <c r="E5330" t="s">
        <v>131</v>
      </c>
      <c r="F5330" t="s">
        <v>15319</v>
      </c>
      <c r="G5330" t="s">
        <v>161</v>
      </c>
      <c r="H5330" t="s">
        <v>134</v>
      </c>
      <c r="I5330" t="s">
        <v>135</v>
      </c>
      <c r="J5330" t="s">
        <v>136</v>
      </c>
      <c r="K5330" t="s">
        <v>137</v>
      </c>
      <c r="L5330" t="s">
        <v>15320</v>
      </c>
      <c r="M5330" t="s">
        <v>15321</v>
      </c>
      <c r="N5330">
        <v>0.45500000000000002</v>
      </c>
      <c r="O5330">
        <v>0</v>
      </c>
      <c r="P5330">
        <v>2808</v>
      </c>
      <c r="Q5330">
        <v>0</v>
      </c>
      <c r="R5330">
        <v>0</v>
      </c>
      <c r="S5330">
        <v>0</v>
      </c>
      <c r="T5330">
        <v>174</v>
      </c>
      <c r="U5330">
        <v>0</v>
      </c>
      <c r="V5330">
        <v>0</v>
      </c>
      <c r="W5330">
        <v>0</v>
      </c>
      <c r="X5330">
        <v>360.14950239673561</v>
      </c>
      <c r="Y5330">
        <v>0</v>
      </c>
      <c r="Z5330">
        <v>0</v>
      </c>
      <c r="AA5330">
        <v>0</v>
      </c>
      <c r="AB5330">
        <v>49.247087431272647</v>
      </c>
      <c r="AC5330">
        <v>0</v>
      </c>
      <c r="AD5330">
        <v>0</v>
      </c>
      <c r="AE5330">
        <v>409.39658982800825</v>
      </c>
    </row>
    <row r="5331" spans="1:31" x14ac:dyDescent="0.25">
      <c r="A5331">
        <v>1637308</v>
      </c>
      <c r="B5331">
        <v>1</v>
      </c>
      <c r="C5331" t="s">
        <v>80</v>
      </c>
      <c r="D5331" t="s">
        <v>90</v>
      </c>
      <c r="E5331" t="s">
        <v>178</v>
      </c>
      <c r="F5331" t="s">
        <v>15322</v>
      </c>
      <c r="G5331" t="s">
        <v>227</v>
      </c>
      <c r="H5331" t="s">
        <v>149</v>
      </c>
      <c r="I5331" t="s">
        <v>135</v>
      </c>
      <c r="J5331" t="s">
        <v>136</v>
      </c>
      <c r="K5331" t="s">
        <v>137</v>
      </c>
      <c r="L5331" t="s">
        <v>15323</v>
      </c>
      <c r="M5331" t="s">
        <v>15324</v>
      </c>
      <c r="N5331">
        <v>1.254444444</v>
      </c>
      <c r="O5331">
        <v>0</v>
      </c>
      <c r="P5331">
        <v>292</v>
      </c>
      <c r="Q5331">
        <v>0</v>
      </c>
      <c r="R5331">
        <v>0</v>
      </c>
      <c r="S5331">
        <v>0</v>
      </c>
      <c r="T5331">
        <v>11</v>
      </c>
      <c r="U5331">
        <v>0</v>
      </c>
      <c r="V5331">
        <v>0</v>
      </c>
      <c r="W5331">
        <v>0</v>
      </c>
      <c r="X5331">
        <v>142.55302155306833</v>
      </c>
      <c r="Y5331">
        <v>0</v>
      </c>
      <c r="Z5331">
        <v>0</v>
      </c>
      <c r="AA5331">
        <v>0</v>
      </c>
      <c r="AB5331">
        <v>9.8515606741900861</v>
      </c>
      <c r="AC5331">
        <v>0</v>
      </c>
      <c r="AD5331">
        <v>0</v>
      </c>
      <c r="AE5331">
        <v>152.40458222725843</v>
      </c>
    </row>
    <row r="5332" spans="1:31" x14ac:dyDescent="0.25">
      <c r="A5332">
        <v>1637053</v>
      </c>
      <c r="B5332">
        <v>1</v>
      </c>
      <c r="C5332" t="s">
        <v>80</v>
      </c>
      <c r="D5332" t="s">
        <v>85</v>
      </c>
      <c r="E5332" t="s">
        <v>362</v>
      </c>
      <c r="F5332" t="s">
        <v>14157</v>
      </c>
      <c r="G5332" t="s">
        <v>180</v>
      </c>
      <c r="H5332" t="s">
        <v>149</v>
      </c>
      <c r="I5332" t="s">
        <v>135</v>
      </c>
      <c r="J5332" t="s">
        <v>136</v>
      </c>
      <c r="K5332" t="s">
        <v>137</v>
      </c>
      <c r="L5332" t="s">
        <v>15325</v>
      </c>
      <c r="M5332" t="s">
        <v>15326</v>
      </c>
      <c r="N5332">
        <v>3.9986111110000002</v>
      </c>
      <c r="O5332">
        <v>0</v>
      </c>
      <c r="P5332">
        <v>14</v>
      </c>
      <c r="Q5332">
        <v>0</v>
      </c>
      <c r="R5332">
        <v>0</v>
      </c>
      <c r="S5332">
        <v>0</v>
      </c>
      <c r="T5332">
        <v>1</v>
      </c>
      <c r="U5332">
        <v>0</v>
      </c>
      <c r="V5332">
        <v>0</v>
      </c>
      <c r="W5332">
        <v>0</v>
      </c>
      <c r="X5332">
        <v>15.811373975565783</v>
      </c>
      <c r="Y5332">
        <v>0</v>
      </c>
      <c r="Z5332">
        <v>0</v>
      </c>
      <c r="AA5332">
        <v>0</v>
      </c>
      <c r="AB5332">
        <v>0.97448408431603251</v>
      </c>
      <c r="AC5332">
        <v>0</v>
      </c>
      <c r="AD5332">
        <v>0</v>
      </c>
      <c r="AE5332">
        <v>16.785858059881814</v>
      </c>
    </row>
    <row r="5333" spans="1:31" x14ac:dyDescent="0.25">
      <c r="A5333">
        <v>1637385</v>
      </c>
      <c r="B5333">
        <v>1</v>
      </c>
      <c r="C5333" t="s">
        <v>80</v>
      </c>
      <c r="D5333" t="s">
        <v>83</v>
      </c>
      <c r="E5333" t="s">
        <v>146</v>
      </c>
      <c r="F5333" t="s">
        <v>14656</v>
      </c>
      <c r="G5333" t="s">
        <v>260</v>
      </c>
      <c r="H5333" t="s">
        <v>149</v>
      </c>
      <c r="I5333" t="s">
        <v>135</v>
      </c>
      <c r="J5333" t="s">
        <v>136</v>
      </c>
      <c r="K5333" t="s">
        <v>137</v>
      </c>
      <c r="L5333" t="s">
        <v>15327</v>
      </c>
      <c r="M5333" t="s">
        <v>15328</v>
      </c>
      <c r="N5333">
        <v>1.5738888879999999</v>
      </c>
      <c r="O5333">
        <v>0</v>
      </c>
      <c r="P5333">
        <v>252</v>
      </c>
      <c r="Q5333">
        <v>0</v>
      </c>
      <c r="R5333">
        <v>0</v>
      </c>
      <c r="S5333">
        <v>0</v>
      </c>
      <c r="T5333">
        <v>12</v>
      </c>
      <c r="U5333">
        <v>0</v>
      </c>
      <c r="V5333">
        <v>0</v>
      </c>
      <c r="W5333">
        <v>0</v>
      </c>
      <c r="X5333">
        <v>159.86048845233063</v>
      </c>
      <c r="Y5333">
        <v>0</v>
      </c>
      <c r="Z5333">
        <v>0</v>
      </c>
      <c r="AA5333">
        <v>0</v>
      </c>
      <c r="AB5333">
        <v>7.1398214579692159</v>
      </c>
      <c r="AC5333">
        <v>0</v>
      </c>
      <c r="AD5333">
        <v>0</v>
      </c>
      <c r="AE5333">
        <v>167.00030991029985</v>
      </c>
    </row>
    <row r="5334" spans="1:31" x14ac:dyDescent="0.25">
      <c r="A5334">
        <v>1637199</v>
      </c>
      <c r="B5334">
        <v>1</v>
      </c>
      <c r="C5334" t="s">
        <v>80</v>
      </c>
      <c r="D5334" t="s">
        <v>90</v>
      </c>
      <c r="E5334" t="s">
        <v>178</v>
      </c>
      <c r="F5334" t="s">
        <v>15329</v>
      </c>
      <c r="G5334" t="s">
        <v>227</v>
      </c>
      <c r="H5334" t="s">
        <v>149</v>
      </c>
      <c r="I5334" t="s">
        <v>135</v>
      </c>
      <c r="J5334" t="s">
        <v>136</v>
      </c>
      <c r="K5334" t="s">
        <v>137</v>
      </c>
      <c r="L5334" t="s">
        <v>15330</v>
      </c>
      <c r="M5334" t="s">
        <v>15331</v>
      </c>
      <c r="N5334">
        <v>1.7027777770000001</v>
      </c>
      <c r="O5334">
        <v>0</v>
      </c>
      <c r="P5334">
        <v>146</v>
      </c>
      <c r="Q5334">
        <v>0</v>
      </c>
      <c r="R5334">
        <v>0</v>
      </c>
      <c r="S5334">
        <v>0</v>
      </c>
      <c r="T5334">
        <v>12</v>
      </c>
      <c r="U5334">
        <v>0</v>
      </c>
      <c r="V5334">
        <v>0</v>
      </c>
      <c r="W5334">
        <v>0</v>
      </c>
      <c r="X5334">
        <v>103.24277205956899</v>
      </c>
      <c r="Y5334">
        <v>0</v>
      </c>
      <c r="Z5334">
        <v>0</v>
      </c>
      <c r="AA5334">
        <v>0</v>
      </c>
      <c r="AB5334">
        <v>8.2812648312613195</v>
      </c>
      <c r="AC5334">
        <v>0</v>
      </c>
      <c r="AD5334">
        <v>0</v>
      </c>
      <c r="AE5334">
        <v>111.52403689083032</v>
      </c>
    </row>
    <row r="5335" spans="1:31" x14ac:dyDescent="0.25">
      <c r="A5335">
        <v>1637076</v>
      </c>
      <c r="B5335">
        <v>1</v>
      </c>
      <c r="C5335" t="s">
        <v>80</v>
      </c>
      <c r="D5335" t="s">
        <v>101</v>
      </c>
      <c r="E5335" t="s">
        <v>178</v>
      </c>
      <c r="F5335" t="s">
        <v>15332</v>
      </c>
      <c r="G5335" t="s">
        <v>227</v>
      </c>
      <c r="H5335" t="s">
        <v>149</v>
      </c>
      <c r="I5335" t="s">
        <v>135</v>
      </c>
      <c r="J5335" t="s">
        <v>136</v>
      </c>
      <c r="K5335" t="s">
        <v>137</v>
      </c>
      <c r="L5335" t="s">
        <v>15333</v>
      </c>
      <c r="M5335" t="s">
        <v>15334</v>
      </c>
      <c r="N5335">
        <v>1.393611111</v>
      </c>
      <c r="O5335">
        <v>0</v>
      </c>
      <c r="P5335">
        <v>15</v>
      </c>
      <c r="Q5335">
        <v>0</v>
      </c>
      <c r="R5335">
        <v>2</v>
      </c>
      <c r="S5335">
        <v>0</v>
      </c>
      <c r="T5335">
        <v>1</v>
      </c>
      <c r="U5335">
        <v>0</v>
      </c>
      <c r="V5335">
        <v>0</v>
      </c>
      <c r="W5335">
        <v>0</v>
      </c>
      <c r="X5335">
        <v>23.353934300119406</v>
      </c>
      <c r="Y5335">
        <v>0</v>
      </c>
      <c r="Z5335">
        <v>0.7540711381574301</v>
      </c>
      <c r="AA5335">
        <v>0</v>
      </c>
      <c r="AB5335">
        <v>0.10909604087196027</v>
      </c>
      <c r="AC5335">
        <v>0</v>
      </c>
      <c r="AD5335">
        <v>0</v>
      </c>
      <c r="AE5335">
        <v>24.217101479148795</v>
      </c>
    </row>
    <row r="5336" spans="1:31" x14ac:dyDescent="0.25">
      <c r="A5336">
        <v>1637222</v>
      </c>
      <c r="B5336">
        <v>1</v>
      </c>
      <c r="C5336" t="s">
        <v>80</v>
      </c>
      <c r="D5336" t="s">
        <v>110</v>
      </c>
      <c r="E5336" t="s">
        <v>178</v>
      </c>
      <c r="F5336" t="s">
        <v>14880</v>
      </c>
      <c r="G5336" t="s">
        <v>227</v>
      </c>
      <c r="H5336" t="s">
        <v>149</v>
      </c>
      <c r="I5336" t="s">
        <v>135</v>
      </c>
      <c r="J5336" t="s">
        <v>136</v>
      </c>
      <c r="K5336" t="s">
        <v>137</v>
      </c>
      <c r="L5336" t="s">
        <v>15335</v>
      </c>
      <c r="M5336" t="s">
        <v>15336</v>
      </c>
      <c r="N5336">
        <v>1.816944444</v>
      </c>
      <c r="O5336">
        <v>0</v>
      </c>
      <c r="P5336">
        <v>250</v>
      </c>
      <c r="Q5336">
        <v>0</v>
      </c>
      <c r="R5336">
        <v>0</v>
      </c>
      <c r="S5336">
        <v>0</v>
      </c>
      <c r="T5336">
        <v>13</v>
      </c>
      <c r="U5336">
        <v>0</v>
      </c>
      <c r="V5336">
        <v>0</v>
      </c>
      <c r="W5336">
        <v>0</v>
      </c>
      <c r="X5336">
        <v>225.40573886866389</v>
      </c>
      <c r="Y5336">
        <v>0</v>
      </c>
      <c r="Z5336">
        <v>0</v>
      </c>
      <c r="AA5336">
        <v>0</v>
      </c>
      <c r="AB5336">
        <v>5.9035202374672853</v>
      </c>
      <c r="AC5336">
        <v>0</v>
      </c>
      <c r="AD5336">
        <v>0</v>
      </c>
      <c r="AE5336">
        <v>231.30925910613118</v>
      </c>
    </row>
    <row r="5337" spans="1:31" x14ac:dyDescent="0.25">
      <c r="A5337">
        <v>1637368</v>
      </c>
      <c r="B5337">
        <v>1</v>
      </c>
      <c r="C5337" t="s">
        <v>80</v>
      </c>
      <c r="D5337" t="s">
        <v>101</v>
      </c>
      <c r="E5337" t="s">
        <v>178</v>
      </c>
      <c r="F5337" t="s">
        <v>13707</v>
      </c>
      <c r="G5337" t="s">
        <v>227</v>
      </c>
      <c r="H5337" t="s">
        <v>149</v>
      </c>
      <c r="I5337" t="s">
        <v>135</v>
      </c>
      <c r="J5337" t="s">
        <v>136</v>
      </c>
      <c r="K5337" t="s">
        <v>137</v>
      </c>
      <c r="L5337" t="s">
        <v>15337</v>
      </c>
      <c r="M5337" t="s">
        <v>15338</v>
      </c>
      <c r="N5337">
        <v>1.2808333329999999</v>
      </c>
      <c r="O5337">
        <v>0</v>
      </c>
      <c r="P5337">
        <v>188</v>
      </c>
      <c r="Q5337">
        <v>0</v>
      </c>
      <c r="R5337">
        <v>0</v>
      </c>
      <c r="S5337">
        <v>0</v>
      </c>
      <c r="T5337">
        <v>11</v>
      </c>
      <c r="U5337">
        <v>0</v>
      </c>
      <c r="V5337">
        <v>0</v>
      </c>
      <c r="W5337">
        <v>0</v>
      </c>
      <c r="X5337">
        <v>90.173005307159315</v>
      </c>
      <c r="Y5337">
        <v>0</v>
      </c>
      <c r="Z5337">
        <v>0</v>
      </c>
      <c r="AA5337">
        <v>0</v>
      </c>
      <c r="AB5337">
        <v>9.6069939128787585</v>
      </c>
      <c r="AC5337">
        <v>0</v>
      </c>
      <c r="AD5337">
        <v>0</v>
      </c>
      <c r="AE5337">
        <v>99.779999220038079</v>
      </c>
    </row>
    <row r="5338" spans="1:31" x14ac:dyDescent="0.25">
      <c r="A5338">
        <v>1637162</v>
      </c>
      <c r="B5338">
        <v>1</v>
      </c>
      <c r="C5338" t="s">
        <v>81</v>
      </c>
      <c r="D5338" t="s">
        <v>117</v>
      </c>
      <c r="E5338" t="s">
        <v>131</v>
      </c>
      <c r="F5338" t="s">
        <v>15339</v>
      </c>
      <c r="G5338" t="s">
        <v>195</v>
      </c>
      <c r="H5338" t="s">
        <v>134</v>
      </c>
      <c r="I5338" t="s">
        <v>135</v>
      </c>
      <c r="J5338" t="s">
        <v>136</v>
      </c>
      <c r="K5338" t="s">
        <v>137</v>
      </c>
      <c r="L5338" t="s">
        <v>15340</v>
      </c>
      <c r="M5338" t="s">
        <v>15341</v>
      </c>
      <c r="N5338">
        <v>0.24305555500000001</v>
      </c>
      <c r="O5338">
        <v>0</v>
      </c>
      <c r="P5338">
        <v>102</v>
      </c>
      <c r="Q5338">
        <v>0</v>
      </c>
      <c r="R5338">
        <v>10</v>
      </c>
      <c r="S5338">
        <v>0</v>
      </c>
      <c r="T5338">
        <v>7</v>
      </c>
      <c r="U5338">
        <v>0</v>
      </c>
      <c r="V5338">
        <v>0</v>
      </c>
      <c r="W5338">
        <v>0</v>
      </c>
      <c r="X5338">
        <v>2.0319415923355204</v>
      </c>
      <c r="Y5338">
        <v>0</v>
      </c>
      <c r="Z5338">
        <v>0.15313402802881945</v>
      </c>
      <c r="AA5338">
        <v>0</v>
      </c>
      <c r="AB5338">
        <v>0.4556841946166319</v>
      </c>
      <c r="AC5338">
        <v>0</v>
      </c>
      <c r="AD5338">
        <v>0</v>
      </c>
      <c r="AE5338">
        <v>2.6407598149809717</v>
      </c>
    </row>
    <row r="5339" spans="1:31" x14ac:dyDescent="0.25">
      <c r="A5339">
        <v>1636970</v>
      </c>
      <c r="B5339">
        <v>1</v>
      </c>
      <c r="C5339" t="s">
        <v>80</v>
      </c>
      <c r="D5339" t="s">
        <v>110</v>
      </c>
      <c r="E5339" t="s">
        <v>152</v>
      </c>
      <c r="F5339" t="s">
        <v>15342</v>
      </c>
      <c r="G5339" t="s">
        <v>154</v>
      </c>
      <c r="H5339" t="s">
        <v>149</v>
      </c>
      <c r="I5339" t="s">
        <v>135</v>
      </c>
      <c r="J5339" t="s">
        <v>136</v>
      </c>
      <c r="K5339" t="s">
        <v>137</v>
      </c>
      <c r="L5339" t="s">
        <v>15343</v>
      </c>
      <c r="M5339" t="s">
        <v>15344</v>
      </c>
      <c r="N5339">
        <v>0.85833333300000003</v>
      </c>
      <c r="O5339">
        <v>0</v>
      </c>
      <c r="P5339">
        <v>3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0.39275890146294229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0.39275890146294229</v>
      </c>
    </row>
    <row r="5340" spans="1:31" x14ac:dyDescent="0.25">
      <c r="A5340">
        <v>1637325</v>
      </c>
      <c r="B5340">
        <v>1</v>
      </c>
      <c r="C5340" t="s">
        <v>80</v>
      </c>
      <c r="D5340" t="s">
        <v>83</v>
      </c>
      <c r="E5340" t="s">
        <v>146</v>
      </c>
      <c r="F5340" t="s">
        <v>14656</v>
      </c>
      <c r="G5340" t="s">
        <v>260</v>
      </c>
      <c r="H5340" t="s">
        <v>149</v>
      </c>
      <c r="I5340" t="s">
        <v>135</v>
      </c>
      <c r="J5340" t="s">
        <v>136</v>
      </c>
      <c r="K5340" t="s">
        <v>137</v>
      </c>
      <c r="L5340" t="s">
        <v>15345</v>
      </c>
      <c r="M5340" t="s">
        <v>15346</v>
      </c>
      <c r="N5340">
        <v>1.094166666</v>
      </c>
      <c r="O5340">
        <v>0</v>
      </c>
      <c r="P5340">
        <v>252</v>
      </c>
      <c r="Q5340">
        <v>0</v>
      </c>
      <c r="R5340">
        <v>0</v>
      </c>
      <c r="S5340">
        <v>0</v>
      </c>
      <c r="T5340">
        <v>12</v>
      </c>
      <c r="U5340">
        <v>0</v>
      </c>
      <c r="V5340">
        <v>0</v>
      </c>
      <c r="W5340">
        <v>0</v>
      </c>
      <c r="X5340">
        <v>118.20712406558755</v>
      </c>
      <c r="Y5340">
        <v>0</v>
      </c>
      <c r="Z5340">
        <v>0</v>
      </c>
      <c r="AA5340">
        <v>0</v>
      </c>
      <c r="AB5340">
        <v>6.0476678265398398</v>
      </c>
      <c r="AC5340">
        <v>0</v>
      </c>
      <c r="AD5340">
        <v>0</v>
      </c>
      <c r="AE5340">
        <v>124.25479189212739</v>
      </c>
    </row>
    <row r="5341" spans="1:31" x14ac:dyDescent="0.25">
      <c r="A5341">
        <v>1637093</v>
      </c>
      <c r="B5341">
        <v>1</v>
      </c>
      <c r="C5341" t="s">
        <v>80</v>
      </c>
      <c r="D5341" t="s">
        <v>96</v>
      </c>
      <c r="E5341" t="s">
        <v>178</v>
      </c>
      <c r="F5341" t="s">
        <v>15059</v>
      </c>
      <c r="G5341" t="s">
        <v>227</v>
      </c>
      <c r="H5341" t="s">
        <v>149</v>
      </c>
      <c r="I5341" t="s">
        <v>135</v>
      </c>
      <c r="J5341" t="s">
        <v>136</v>
      </c>
      <c r="K5341" t="s">
        <v>137</v>
      </c>
      <c r="L5341" t="s">
        <v>15347</v>
      </c>
      <c r="M5341" t="s">
        <v>15348</v>
      </c>
      <c r="N5341">
        <v>5.8438888880000004</v>
      </c>
      <c r="O5341">
        <v>0</v>
      </c>
      <c r="P5341">
        <v>212</v>
      </c>
      <c r="Q5341">
        <v>0</v>
      </c>
      <c r="R5341">
        <v>0</v>
      </c>
      <c r="S5341">
        <v>0</v>
      </c>
      <c r="T5341">
        <v>17</v>
      </c>
      <c r="U5341">
        <v>0</v>
      </c>
      <c r="V5341">
        <v>0</v>
      </c>
      <c r="W5341">
        <v>0</v>
      </c>
      <c r="X5341">
        <v>507.91041708013785</v>
      </c>
      <c r="Y5341">
        <v>0</v>
      </c>
      <c r="Z5341">
        <v>0</v>
      </c>
      <c r="AA5341">
        <v>0</v>
      </c>
      <c r="AB5341">
        <v>55.269623310370143</v>
      </c>
      <c r="AC5341">
        <v>0</v>
      </c>
      <c r="AD5341">
        <v>0</v>
      </c>
      <c r="AE5341">
        <v>563.180040390508</v>
      </c>
    </row>
    <row r="5342" spans="1:31" x14ac:dyDescent="0.25">
      <c r="A5342">
        <v>1637156</v>
      </c>
      <c r="B5342">
        <v>1</v>
      </c>
      <c r="C5342" t="s">
        <v>80</v>
      </c>
      <c r="D5342" t="s">
        <v>90</v>
      </c>
      <c r="E5342" t="s">
        <v>152</v>
      </c>
      <c r="F5342" t="s">
        <v>15349</v>
      </c>
      <c r="G5342" t="s">
        <v>507</v>
      </c>
      <c r="H5342" t="s">
        <v>149</v>
      </c>
      <c r="I5342" t="s">
        <v>135</v>
      </c>
      <c r="J5342" t="s">
        <v>136</v>
      </c>
      <c r="K5342" t="s">
        <v>137</v>
      </c>
      <c r="L5342" t="s">
        <v>15350</v>
      </c>
      <c r="M5342" t="s">
        <v>15351</v>
      </c>
      <c r="N5342">
        <v>0.943333333</v>
      </c>
      <c r="O5342">
        <v>0</v>
      </c>
      <c r="P5342">
        <v>12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2.30028128512952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2.30028128512952</v>
      </c>
    </row>
    <row r="5343" spans="1:31" x14ac:dyDescent="0.25">
      <c r="A5343">
        <v>1637119</v>
      </c>
      <c r="B5343">
        <v>1</v>
      </c>
      <c r="C5343" t="s">
        <v>80</v>
      </c>
      <c r="D5343" t="s">
        <v>97</v>
      </c>
      <c r="E5343" t="s">
        <v>152</v>
      </c>
      <c r="F5343" t="s">
        <v>15352</v>
      </c>
      <c r="G5343" t="s">
        <v>154</v>
      </c>
      <c r="H5343" t="s">
        <v>149</v>
      </c>
      <c r="I5343" t="s">
        <v>135</v>
      </c>
      <c r="J5343" t="s">
        <v>136</v>
      </c>
      <c r="K5343" t="s">
        <v>137</v>
      </c>
      <c r="L5343" t="s">
        <v>15353</v>
      </c>
      <c r="M5343" t="s">
        <v>15354</v>
      </c>
      <c r="N5343">
        <v>4.4305555549999998</v>
      </c>
      <c r="O5343">
        <v>0</v>
      </c>
      <c r="P5343">
        <v>2</v>
      </c>
      <c r="Q5343">
        <v>0</v>
      </c>
      <c r="R5343">
        <v>0</v>
      </c>
      <c r="S5343">
        <v>0</v>
      </c>
      <c r="T5343">
        <v>2</v>
      </c>
      <c r="U5343">
        <v>0</v>
      </c>
      <c r="V5343">
        <v>0</v>
      </c>
      <c r="W5343">
        <v>0</v>
      </c>
      <c r="X5343">
        <v>2.9430699048149309</v>
      </c>
      <c r="Y5343">
        <v>0</v>
      </c>
      <c r="Z5343">
        <v>0</v>
      </c>
      <c r="AA5343">
        <v>0</v>
      </c>
      <c r="AB5343">
        <v>3.8053895585702984</v>
      </c>
      <c r="AC5343">
        <v>0</v>
      </c>
      <c r="AD5343">
        <v>0</v>
      </c>
      <c r="AE5343">
        <v>6.7484594633852293</v>
      </c>
    </row>
    <row r="5344" spans="1:31" x14ac:dyDescent="0.25">
      <c r="A5344">
        <v>1637305</v>
      </c>
      <c r="B5344">
        <v>1</v>
      </c>
      <c r="C5344" t="s">
        <v>80</v>
      </c>
      <c r="D5344" t="s">
        <v>90</v>
      </c>
      <c r="E5344" t="s">
        <v>131</v>
      </c>
      <c r="F5344" t="s">
        <v>15355</v>
      </c>
      <c r="G5344" t="s">
        <v>161</v>
      </c>
      <c r="H5344" t="s">
        <v>134</v>
      </c>
      <c r="I5344" t="s">
        <v>135</v>
      </c>
      <c r="J5344" t="s">
        <v>136</v>
      </c>
      <c r="K5344" t="s">
        <v>137</v>
      </c>
      <c r="L5344" t="s">
        <v>15356</v>
      </c>
      <c r="M5344" t="s">
        <v>15357</v>
      </c>
      <c r="N5344">
        <v>1.1444444439999999</v>
      </c>
      <c r="O5344">
        <v>0</v>
      </c>
      <c r="P5344">
        <v>329</v>
      </c>
      <c r="Q5344">
        <v>0</v>
      </c>
      <c r="R5344">
        <v>0</v>
      </c>
      <c r="S5344">
        <v>0</v>
      </c>
      <c r="T5344">
        <v>20</v>
      </c>
      <c r="U5344">
        <v>0</v>
      </c>
      <c r="V5344">
        <v>0</v>
      </c>
      <c r="W5344">
        <v>0</v>
      </c>
      <c r="X5344">
        <v>173.61173232425071</v>
      </c>
      <c r="Y5344">
        <v>0</v>
      </c>
      <c r="Z5344">
        <v>0</v>
      </c>
      <c r="AA5344">
        <v>0</v>
      </c>
      <c r="AB5344">
        <v>13.633478009839356</v>
      </c>
      <c r="AC5344">
        <v>0</v>
      </c>
      <c r="AD5344">
        <v>0</v>
      </c>
      <c r="AE5344">
        <v>187.24521033409007</v>
      </c>
    </row>
    <row r="5345" spans="1:31" x14ac:dyDescent="0.25">
      <c r="A5345">
        <v>1636864</v>
      </c>
      <c r="B5345">
        <v>1</v>
      </c>
      <c r="C5345" t="s">
        <v>80</v>
      </c>
      <c r="D5345" t="s">
        <v>94</v>
      </c>
      <c r="E5345" t="s">
        <v>131</v>
      </c>
      <c r="F5345" t="s">
        <v>15358</v>
      </c>
      <c r="G5345" t="s">
        <v>691</v>
      </c>
      <c r="H5345" t="s">
        <v>134</v>
      </c>
      <c r="I5345" t="s">
        <v>135</v>
      </c>
      <c r="J5345" t="s">
        <v>136</v>
      </c>
      <c r="K5345" t="s">
        <v>137</v>
      </c>
      <c r="L5345" t="s">
        <v>15359</v>
      </c>
      <c r="M5345" t="s">
        <v>15360</v>
      </c>
      <c r="N5345">
        <v>1.471944444</v>
      </c>
      <c r="O5345">
        <v>0</v>
      </c>
      <c r="P5345">
        <v>1074</v>
      </c>
      <c r="Q5345">
        <v>0</v>
      </c>
      <c r="R5345">
        <v>0</v>
      </c>
      <c r="S5345">
        <v>0</v>
      </c>
      <c r="T5345">
        <v>166</v>
      </c>
      <c r="U5345">
        <v>0</v>
      </c>
      <c r="V5345">
        <v>0</v>
      </c>
      <c r="W5345">
        <v>0</v>
      </c>
      <c r="X5345">
        <v>448.75511475146794</v>
      </c>
      <c r="Y5345">
        <v>0</v>
      </c>
      <c r="Z5345">
        <v>0</v>
      </c>
      <c r="AA5345">
        <v>0</v>
      </c>
      <c r="AB5345">
        <v>167.83437240305162</v>
      </c>
      <c r="AC5345">
        <v>0</v>
      </c>
      <c r="AD5345">
        <v>0</v>
      </c>
      <c r="AE5345">
        <v>616.58948715451959</v>
      </c>
    </row>
    <row r="5346" spans="1:31" x14ac:dyDescent="0.25">
      <c r="A5346">
        <v>1637405</v>
      </c>
      <c r="B5346">
        <v>1</v>
      </c>
      <c r="C5346" t="s">
        <v>80</v>
      </c>
      <c r="D5346" t="s">
        <v>96</v>
      </c>
      <c r="E5346" t="s">
        <v>146</v>
      </c>
      <c r="F5346" t="s">
        <v>14978</v>
      </c>
      <c r="G5346" t="s">
        <v>6610</v>
      </c>
      <c r="H5346" t="s">
        <v>149</v>
      </c>
      <c r="I5346" t="s">
        <v>135</v>
      </c>
      <c r="J5346" t="s">
        <v>136</v>
      </c>
      <c r="K5346" t="s">
        <v>137</v>
      </c>
      <c r="L5346" t="s">
        <v>15361</v>
      </c>
      <c r="M5346" t="s">
        <v>15362</v>
      </c>
      <c r="N5346">
        <v>2.2538888880000001</v>
      </c>
      <c r="O5346">
        <v>0</v>
      </c>
      <c r="P5346">
        <v>304</v>
      </c>
      <c r="Q5346">
        <v>0</v>
      </c>
      <c r="R5346">
        <v>0</v>
      </c>
      <c r="S5346">
        <v>0</v>
      </c>
      <c r="T5346">
        <v>41</v>
      </c>
      <c r="U5346">
        <v>0</v>
      </c>
      <c r="V5346">
        <v>0</v>
      </c>
      <c r="W5346">
        <v>0</v>
      </c>
      <c r="X5346">
        <v>284.87115256600981</v>
      </c>
      <c r="Y5346">
        <v>0</v>
      </c>
      <c r="Z5346">
        <v>0</v>
      </c>
      <c r="AA5346">
        <v>0</v>
      </c>
      <c r="AB5346">
        <v>69.579034928295215</v>
      </c>
      <c r="AC5346">
        <v>0</v>
      </c>
      <c r="AD5346">
        <v>0</v>
      </c>
      <c r="AE5346">
        <v>354.45018749430506</v>
      </c>
    </row>
    <row r="5347" spans="1:31" x14ac:dyDescent="0.25">
      <c r="A5347">
        <v>1637294</v>
      </c>
      <c r="B5347">
        <v>1</v>
      </c>
      <c r="C5347" t="s">
        <v>81</v>
      </c>
      <c r="D5347" t="s">
        <v>118</v>
      </c>
      <c r="E5347" t="s">
        <v>152</v>
      </c>
      <c r="F5347" t="s">
        <v>15363</v>
      </c>
      <c r="G5347" t="s">
        <v>154</v>
      </c>
      <c r="H5347" t="s">
        <v>149</v>
      </c>
      <c r="I5347" t="s">
        <v>135</v>
      </c>
      <c r="J5347" t="s">
        <v>136</v>
      </c>
      <c r="K5347" t="s">
        <v>137</v>
      </c>
      <c r="L5347" t="s">
        <v>15364</v>
      </c>
      <c r="M5347" t="s">
        <v>15365</v>
      </c>
      <c r="N5347">
        <v>1.0227777769999999</v>
      </c>
      <c r="O5347">
        <v>0</v>
      </c>
      <c r="P5347">
        <v>1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0.1714005589065325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0.1714005589065325</v>
      </c>
    </row>
    <row r="5348" spans="1:31" x14ac:dyDescent="0.25">
      <c r="A5348">
        <v>1637025</v>
      </c>
      <c r="B5348">
        <v>1</v>
      </c>
      <c r="C5348" t="s">
        <v>80</v>
      </c>
      <c r="D5348" t="s">
        <v>82</v>
      </c>
      <c r="E5348" t="s">
        <v>178</v>
      </c>
      <c r="F5348" t="s">
        <v>1925</v>
      </c>
      <c r="G5348" t="s">
        <v>227</v>
      </c>
      <c r="H5348" t="s">
        <v>149</v>
      </c>
      <c r="I5348" t="s">
        <v>135</v>
      </c>
      <c r="J5348" t="s">
        <v>136</v>
      </c>
      <c r="K5348" t="s">
        <v>137</v>
      </c>
      <c r="L5348" t="s">
        <v>15366</v>
      </c>
      <c r="M5348" t="s">
        <v>15367</v>
      </c>
      <c r="N5348">
        <v>1.4813888879999999</v>
      </c>
      <c r="O5348">
        <v>0</v>
      </c>
      <c r="P5348">
        <v>37</v>
      </c>
      <c r="Q5348">
        <v>0</v>
      </c>
      <c r="R5348">
        <v>0</v>
      </c>
      <c r="S5348">
        <v>0</v>
      </c>
      <c r="T5348">
        <v>5</v>
      </c>
      <c r="U5348">
        <v>0</v>
      </c>
      <c r="V5348">
        <v>0</v>
      </c>
      <c r="W5348">
        <v>0</v>
      </c>
      <c r="X5348">
        <v>12.077181863804309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12.077181863804309</v>
      </c>
    </row>
    <row r="5349" spans="1:31" x14ac:dyDescent="0.25">
      <c r="A5349">
        <v>1636979</v>
      </c>
      <c r="B5349">
        <v>1</v>
      </c>
      <c r="C5349" t="s">
        <v>81</v>
      </c>
      <c r="D5349" t="s">
        <v>120</v>
      </c>
      <c r="E5349" t="s">
        <v>131</v>
      </c>
      <c r="F5349" t="s">
        <v>2419</v>
      </c>
      <c r="G5349" t="s">
        <v>161</v>
      </c>
      <c r="H5349" t="s">
        <v>134</v>
      </c>
      <c r="I5349" t="s">
        <v>191</v>
      </c>
      <c r="J5349" t="s">
        <v>136</v>
      </c>
      <c r="K5349" t="s">
        <v>137</v>
      </c>
      <c r="L5349" t="s">
        <v>15368</v>
      </c>
      <c r="M5349" t="s">
        <v>15369</v>
      </c>
      <c r="N5349">
        <v>3.6111111000000001E-2</v>
      </c>
      <c r="O5349">
        <v>1</v>
      </c>
      <c r="P5349">
        <v>1164</v>
      </c>
      <c r="Q5349">
        <v>85</v>
      </c>
      <c r="R5349">
        <v>58</v>
      </c>
      <c r="S5349">
        <v>19</v>
      </c>
      <c r="T5349">
        <v>64</v>
      </c>
      <c r="U5349">
        <v>2</v>
      </c>
      <c r="V5349">
        <v>0</v>
      </c>
      <c r="W5349">
        <v>4.0996003041861113E-3</v>
      </c>
      <c r="X5349">
        <v>6.414633951688784</v>
      </c>
      <c r="Y5349">
        <v>1.4470443663574164</v>
      </c>
      <c r="Z5349">
        <v>0.79483266423672205</v>
      </c>
      <c r="AA5349">
        <v>1.2125043715664749</v>
      </c>
      <c r="AB5349">
        <v>1.3368813629224805</v>
      </c>
      <c r="AC5349">
        <v>1.0362934006573776</v>
      </c>
      <c r="AD5349">
        <v>0</v>
      </c>
      <c r="AE5349">
        <v>12.24628971773344</v>
      </c>
    </row>
    <row r="5350" spans="1:31" x14ac:dyDescent="0.25">
      <c r="A5350">
        <v>1636893</v>
      </c>
      <c r="B5350">
        <v>1</v>
      </c>
      <c r="C5350" t="s">
        <v>80</v>
      </c>
      <c r="D5350" t="s">
        <v>90</v>
      </c>
      <c r="E5350" t="s">
        <v>152</v>
      </c>
      <c r="F5350" t="s">
        <v>11690</v>
      </c>
      <c r="G5350" t="s">
        <v>507</v>
      </c>
      <c r="H5350" t="s">
        <v>149</v>
      </c>
      <c r="I5350" t="s">
        <v>135</v>
      </c>
      <c r="J5350" t="s">
        <v>136</v>
      </c>
      <c r="K5350" t="s">
        <v>137</v>
      </c>
      <c r="L5350" t="s">
        <v>15370</v>
      </c>
      <c r="M5350" t="s">
        <v>15371</v>
      </c>
      <c r="N5350">
        <v>3.4516666659999999</v>
      </c>
      <c r="O5350">
        <v>0</v>
      </c>
      <c r="P5350">
        <v>13</v>
      </c>
      <c r="Q5350">
        <v>0</v>
      </c>
      <c r="R5350">
        <v>0</v>
      </c>
      <c r="S5350">
        <v>0</v>
      </c>
      <c r="T5350">
        <v>2</v>
      </c>
      <c r="U5350">
        <v>0</v>
      </c>
      <c r="V5350">
        <v>0</v>
      </c>
      <c r="W5350">
        <v>0</v>
      </c>
      <c r="X5350">
        <v>9.8138717042617092</v>
      </c>
      <c r="Y5350">
        <v>0</v>
      </c>
      <c r="Z5350">
        <v>0</v>
      </c>
      <c r="AA5350">
        <v>0</v>
      </c>
      <c r="AB5350">
        <v>1.2891762753772316</v>
      </c>
      <c r="AC5350">
        <v>0</v>
      </c>
      <c r="AD5350">
        <v>0</v>
      </c>
      <c r="AE5350">
        <v>11.103047979638941</v>
      </c>
    </row>
    <row r="5351" spans="1:31" x14ac:dyDescent="0.25">
      <c r="A5351">
        <v>1637288</v>
      </c>
      <c r="B5351">
        <v>1</v>
      </c>
      <c r="C5351" t="s">
        <v>80</v>
      </c>
      <c r="D5351" t="s">
        <v>83</v>
      </c>
      <c r="E5351" t="s">
        <v>178</v>
      </c>
      <c r="F5351" t="s">
        <v>15372</v>
      </c>
      <c r="G5351" t="s">
        <v>227</v>
      </c>
      <c r="H5351" t="s">
        <v>149</v>
      </c>
      <c r="I5351" t="s">
        <v>135</v>
      </c>
      <c r="J5351" t="s">
        <v>136</v>
      </c>
      <c r="K5351" t="s">
        <v>137</v>
      </c>
      <c r="L5351" t="s">
        <v>15373</v>
      </c>
      <c r="M5351" t="s">
        <v>15374</v>
      </c>
      <c r="N5351">
        <v>1.3491666659999999</v>
      </c>
      <c r="O5351">
        <v>0</v>
      </c>
      <c r="P5351">
        <v>135</v>
      </c>
      <c r="Q5351">
        <v>0</v>
      </c>
      <c r="R5351">
        <v>0</v>
      </c>
      <c r="S5351">
        <v>0</v>
      </c>
      <c r="T5351">
        <v>1</v>
      </c>
      <c r="U5351">
        <v>0</v>
      </c>
      <c r="V5351">
        <v>0</v>
      </c>
      <c r="W5351">
        <v>0</v>
      </c>
      <c r="X5351">
        <v>83.146776731818207</v>
      </c>
      <c r="Y5351">
        <v>0</v>
      </c>
      <c r="Z5351">
        <v>0</v>
      </c>
      <c r="AA5351">
        <v>0</v>
      </c>
      <c r="AB5351">
        <v>0.17758983603557776</v>
      </c>
      <c r="AC5351">
        <v>0</v>
      </c>
      <c r="AD5351">
        <v>0</v>
      </c>
      <c r="AE5351">
        <v>83.324366567853787</v>
      </c>
    </row>
    <row r="5352" spans="1:31" x14ac:dyDescent="0.25">
      <c r="A5352">
        <v>1637039</v>
      </c>
      <c r="B5352">
        <v>1</v>
      </c>
      <c r="C5352" t="s">
        <v>80</v>
      </c>
      <c r="D5352" t="s">
        <v>92</v>
      </c>
      <c r="E5352" t="s">
        <v>152</v>
      </c>
      <c r="F5352" t="s">
        <v>15375</v>
      </c>
      <c r="G5352" t="s">
        <v>154</v>
      </c>
      <c r="H5352" t="s">
        <v>149</v>
      </c>
      <c r="I5352" t="s">
        <v>135</v>
      </c>
      <c r="J5352" t="s">
        <v>136</v>
      </c>
      <c r="K5352" t="s">
        <v>137</v>
      </c>
      <c r="L5352" t="s">
        <v>15376</v>
      </c>
      <c r="M5352" t="s">
        <v>15377</v>
      </c>
      <c r="N5352">
        <v>1.179444444</v>
      </c>
      <c r="O5352">
        <v>0</v>
      </c>
      <c r="P5352">
        <v>1</v>
      </c>
      <c r="Q5352">
        <v>0</v>
      </c>
      <c r="R5352">
        <v>0</v>
      </c>
      <c r="S5352">
        <v>0</v>
      </c>
      <c r="T5352">
        <v>1</v>
      </c>
      <c r="U5352">
        <v>0</v>
      </c>
      <c r="V5352">
        <v>0</v>
      </c>
      <c r="W5352">
        <v>0</v>
      </c>
      <c r="X5352">
        <v>3.5621960244017502E-2</v>
      </c>
      <c r="Y5352">
        <v>0</v>
      </c>
      <c r="Z5352">
        <v>0</v>
      </c>
      <c r="AA5352">
        <v>0</v>
      </c>
      <c r="AB5352">
        <v>0.15757868941071973</v>
      </c>
      <c r="AC5352">
        <v>0</v>
      </c>
      <c r="AD5352">
        <v>0</v>
      </c>
      <c r="AE5352">
        <v>0.19320064965473724</v>
      </c>
    </row>
    <row r="5353" spans="1:31" x14ac:dyDescent="0.25">
      <c r="A5353">
        <v>1637231</v>
      </c>
      <c r="B5353">
        <v>1</v>
      </c>
      <c r="C5353" t="s">
        <v>80</v>
      </c>
      <c r="D5353" t="s">
        <v>106</v>
      </c>
      <c r="E5353" t="s">
        <v>362</v>
      </c>
      <c r="F5353" t="s">
        <v>15378</v>
      </c>
      <c r="G5353" t="s">
        <v>231</v>
      </c>
      <c r="H5353" t="s">
        <v>149</v>
      </c>
      <c r="I5353" t="s">
        <v>135</v>
      </c>
      <c r="J5353" t="s">
        <v>136</v>
      </c>
      <c r="K5353" t="s">
        <v>137</v>
      </c>
      <c r="L5353" t="s">
        <v>15379</v>
      </c>
      <c r="M5353" t="s">
        <v>15380</v>
      </c>
      <c r="N5353">
        <v>0.78944444400000002</v>
      </c>
      <c r="O5353">
        <v>0</v>
      </c>
      <c r="P5353">
        <v>11</v>
      </c>
      <c r="Q5353">
        <v>0</v>
      </c>
      <c r="R5353">
        <v>0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1.8799301069190755</v>
      </c>
      <c r="Y5353">
        <v>0</v>
      </c>
      <c r="Z5353">
        <v>0</v>
      </c>
      <c r="AA5353">
        <v>0</v>
      </c>
      <c r="AB5353">
        <v>3.8615011376421662E-2</v>
      </c>
      <c r="AC5353">
        <v>0</v>
      </c>
      <c r="AD5353">
        <v>0</v>
      </c>
      <c r="AE5353">
        <v>1.9185451182954971</v>
      </c>
    </row>
    <row r="5354" spans="1:31" x14ac:dyDescent="0.25">
      <c r="A5354">
        <v>1637085</v>
      </c>
      <c r="B5354">
        <v>1</v>
      </c>
      <c r="C5354" t="s">
        <v>81</v>
      </c>
      <c r="D5354" t="s">
        <v>120</v>
      </c>
      <c r="E5354" t="s">
        <v>152</v>
      </c>
      <c r="F5354" t="s">
        <v>15381</v>
      </c>
      <c r="G5354" t="s">
        <v>154</v>
      </c>
      <c r="H5354" t="s">
        <v>149</v>
      </c>
      <c r="I5354" t="s">
        <v>135</v>
      </c>
      <c r="J5354" t="s">
        <v>136</v>
      </c>
      <c r="K5354" t="s">
        <v>137</v>
      </c>
      <c r="L5354" t="s">
        <v>15382</v>
      </c>
      <c r="M5354" t="s">
        <v>15383</v>
      </c>
      <c r="N5354">
        <v>1.5461111110000001</v>
      </c>
      <c r="O5354">
        <v>0</v>
      </c>
      <c r="P5354">
        <v>1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0.25050267551475108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0.25050267551475108</v>
      </c>
    </row>
    <row r="5355" spans="1:31" x14ac:dyDescent="0.25">
      <c r="A5355">
        <v>1637351</v>
      </c>
      <c r="B5355">
        <v>1</v>
      </c>
      <c r="C5355" t="s">
        <v>80</v>
      </c>
      <c r="D5355" t="s">
        <v>110</v>
      </c>
      <c r="E5355" t="s">
        <v>146</v>
      </c>
      <c r="F5355" t="s">
        <v>15384</v>
      </c>
      <c r="G5355" t="s">
        <v>288</v>
      </c>
      <c r="H5355" t="s">
        <v>149</v>
      </c>
      <c r="I5355" t="s">
        <v>135</v>
      </c>
      <c r="J5355" t="s">
        <v>136</v>
      </c>
      <c r="K5355" t="s">
        <v>137</v>
      </c>
      <c r="L5355" t="s">
        <v>15385</v>
      </c>
      <c r="M5355" t="s">
        <v>15386</v>
      </c>
      <c r="N5355">
        <v>3.2949999999999999</v>
      </c>
      <c r="O5355">
        <v>0</v>
      </c>
      <c r="P5355">
        <v>474</v>
      </c>
      <c r="Q5355">
        <v>0</v>
      </c>
      <c r="R5355">
        <v>0</v>
      </c>
      <c r="S5355">
        <v>0</v>
      </c>
      <c r="T5355">
        <v>67</v>
      </c>
      <c r="U5355">
        <v>0</v>
      </c>
      <c r="V5355">
        <v>1</v>
      </c>
      <c r="W5355">
        <v>0</v>
      </c>
      <c r="X5355">
        <v>654.26534157960157</v>
      </c>
      <c r="Y5355">
        <v>0</v>
      </c>
      <c r="Z5355">
        <v>0</v>
      </c>
      <c r="AA5355">
        <v>0</v>
      </c>
      <c r="AB5355">
        <v>143.28629083370896</v>
      </c>
      <c r="AC5355">
        <v>0</v>
      </c>
      <c r="AD5355">
        <v>2.0044976905560383</v>
      </c>
      <c r="AE5355">
        <v>799.55613010386651</v>
      </c>
    </row>
    <row r="5356" spans="1:31" x14ac:dyDescent="0.25">
      <c r="A5356">
        <v>1637065</v>
      </c>
      <c r="B5356">
        <v>1</v>
      </c>
      <c r="C5356" t="s">
        <v>80</v>
      </c>
      <c r="D5356" t="s">
        <v>100</v>
      </c>
      <c r="E5356" t="s">
        <v>178</v>
      </c>
      <c r="F5356" t="s">
        <v>5812</v>
      </c>
      <c r="G5356" t="s">
        <v>359</v>
      </c>
      <c r="H5356" t="s">
        <v>149</v>
      </c>
      <c r="I5356" t="s">
        <v>135</v>
      </c>
      <c r="J5356" t="s">
        <v>136</v>
      </c>
      <c r="K5356" t="s">
        <v>137</v>
      </c>
      <c r="L5356" t="s">
        <v>15387</v>
      </c>
      <c r="M5356" t="s">
        <v>15388</v>
      </c>
      <c r="N5356">
        <v>3.4161111110000002</v>
      </c>
      <c r="O5356">
        <v>0</v>
      </c>
      <c r="P5356">
        <v>68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33.560739026055366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33.560739026055366</v>
      </c>
    </row>
    <row r="5357" spans="1:31" x14ac:dyDescent="0.25">
      <c r="A5357">
        <v>1637022</v>
      </c>
      <c r="B5357">
        <v>1</v>
      </c>
      <c r="C5357" t="s">
        <v>80</v>
      </c>
      <c r="D5357" t="s">
        <v>99</v>
      </c>
      <c r="E5357" t="s">
        <v>131</v>
      </c>
      <c r="F5357" t="s">
        <v>15389</v>
      </c>
      <c r="G5357" t="s">
        <v>161</v>
      </c>
      <c r="H5357" t="s">
        <v>134</v>
      </c>
      <c r="I5357" t="s">
        <v>135</v>
      </c>
      <c r="J5357" t="s">
        <v>136</v>
      </c>
      <c r="K5357" t="s">
        <v>137</v>
      </c>
      <c r="L5357" t="s">
        <v>15390</v>
      </c>
      <c r="M5357" t="s">
        <v>15391</v>
      </c>
      <c r="N5357">
        <v>1.366944444</v>
      </c>
      <c r="O5357">
        <v>0</v>
      </c>
      <c r="P5357">
        <v>164</v>
      </c>
      <c r="Q5357">
        <v>0</v>
      </c>
      <c r="R5357">
        <v>0</v>
      </c>
      <c r="S5357">
        <v>0</v>
      </c>
      <c r="T5357">
        <v>3</v>
      </c>
      <c r="U5357">
        <v>0</v>
      </c>
      <c r="V5357">
        <v>0</v>
      </c>
      <c r="W5357">
        <v>0</v>
      </c>
      <c r="X5357">
        <v>36.437541335080617</v>
      </c>
      <c r="Y5357">
        <v>0</v>
      </c>
      <c r="Z5357">
        <v>0</v>
      </c>
      <c r="AA5357">
        <v>0</v>
      </c>
      <c r="AB5357">
        <v>2.2897631041855697</v>
      </c>
      <c r="AC5357">
        <v>0</v>
      </c>
      <c r="AD5357">
        <v>0</v>
      </c>
      <c r="AE5357">
        <v>38.727304439266184</v>
      </c>
    </row>
    <row r="5358" spans="1:31" x14ac:dyDescent="0.25">
      <c r="A5358">
        <v>1637420</v>
      </c>
      <c r="B5358">
        <v>1</v>
      </c>
      <c r="C5358" t="s">
        <v>80</v>
      </c>
      <c r="D5358" t="s">
        <v>82</v>
      </c>
      <c r="E5358" t="s">
        <v>178</v>
      </c>
      <c r="F5358" t="s">
        <v>15042</v>
      </c>
      <c r="G5358" t="s">
        <v>227</v>
      </c>
      <c r="H5358" t="s">
        <v>149</v>
      </c>
      <c r="I5358" t="s">
        <v>135</v>
      </c>
      <c r="J5358" t="s">
        <v>136</v>
      </c>
      <c r="K5358" t="s">
        <v>137</v>
      </c>
      <c r="L5358" t="s">
        <v>15392</v>
      </c>
      <c r="M5358" t="s">
        <v>15393</v>
      </c>
      <c r="N5358">
        <v>1.9297222220000001</v>
      </c>
      <c r="O5358">
        <v>0</v>
      </c>
      <c r="P5358">
        <v>76</v>
      </c>
      <c r="Q5358">
        <v>0</v>
      </c>
      <c r="R5358">
        <v>0</v>
      </c>
      <c r="S5358">
        <v>0</v>
      </c>
      <c r="T5358">
        <v>3</v>
      </c>
      <c r="U5358">
        <v>0</v>
      </c>
      <c r="V5358">
        <v>0</v>
      </c>
      <c r="W5358">
        <v>0</v>
      </c>
      <c r="X5358">
        <v>28.100823577003343</v>
      </c>
      <c r="Y5358">
        <v>0</v>
      </c>
      <c r="Z5358">
        <v>0</v>
      </c>
      <c r="AA5358">
        <v>0</v>
      </c>
      <c r="AB5358">
        <v>1.6356746431822444</v>
      </c>
      <c r="AC5358">
        <v>0</v>
      </c>
      <c r="AD5358">
        <v>0</v>
      </c>
      <c r="AE5358">
        <v>29.736498220185588</v>
      </c>
    </row>
    <row r="5359" spans="1:31" x14ac:dyDescent="0.25">
      <c r="A5359">
        <v>1637394</v>
      </c>
      <c r="B5359">
        <v>1</v>
      </c>
      <c r="C5359" t="s">
        <v>80</v>
      </c>
      <c r="D5359" t="s">
        <v>82</v>
      </c>
      <c r="E5359" t="s">
        <v>178</v>
      </c>
      <c r="F5359" t="s">
        <v>14765</v>
      </c>
      <c r="G5359" t="s">
        <v>227</v>
      </c>
      <c r="H5359" t="s">
        <v>149</v>
      </c>
      <c r="I5359" t="s">
        <v>135</v>
      </c>
      <c r="J5359" t="s">
        <v>136</v>
      </c>
      <c r="K5359" t="s">
        <v>137</v>
      </c>
      <c r="L5359" t="s">
        <v>15394</v>
      </c>
      <c r="M5359" t="s">
        <v>15395</v>
      </c>
      <c r="N5359">
        <v>2.494444444</v>
      </c>
      <c r="O5359">
        <v>0</v>
      </c>
      <c r="P5359">
        <v>179</v>
      </c>
      <c r="Q5359">
        <v>0</v>
      </c>
      <c r="R5359">
        <v>0</v>
      </c>
      <c r="S5359">
        <v>0</v>
      </c>
      <c r="T5359">
        <v>10</v>
      </c>
      <c r="U5359">
        <v>0</v>
      </c>
      <c r="V5359">
        <v>0</v>
      </c>
      <c r="W5359">
        <v>0</v>
      </c>
      <c r="X5359">
        <v>156.27087628303235</v>
      </c>
      <c r="Y5359">
        <v>0</v>
      </c>
      <c r="Z5359">
        <v>0</v>
      </c>
      <c r="AA5359">
        <v>0</v>
      </c>
      <c r="AB5359">
        <v>6.9262283158417377</v>
      </c>
      <c r="AC5359">
        <v>0</v>
      </c>
      <c r="AD5359">
        <v>0</v>
      </c>
      <c r="AE5359">
        <v>163.19710459887409</v>
      </c>
    </row>
    <row r="5360" spans="1:31" x14ac:dyDescent="0.25">
      <c r="A5360">
        <v>1637357</v>
      </c>
      <c r="B5360">
        <v>1</v>
      </c>
      <c r="C5360" t="s">
        <v>80</v>
      </c>
      <c r="D5360" t="s">
        <v>90</v>
      </c>
      <c r="E5360" t="s">
        <v>131</v>
      </c>
      <c r="F5360" t="s">
        <v>15396</v>
      </c>
      <c r="G5360" t="s">
        <v>161</v>
      </c>
      <c r="H5360" t="s">
        <v>134</v>
      </c>
      <c r="I5360" t="s">
        <v>135</v>
      </c>
      <c r="J5360" t="s">
        <v>136</v>
      </c>
      <c r="K5360" t="s">
        <v>137</v>
      </c>
      <c r="L5360" t="s">
        <v>15397</v>
      </c>
      <c r="M5360" t="s">
        <v>15398</v>
      </c>
      <c r="N5360">
        <v>0.68472222199999999</v>
      </c>
      <c r="O5360">
        <v>0</v>
      </c>
      <c r="P5360">
        <v>656</v>
      </c>
      <c r="Q5360">
        <v>0</v>
      </c>
      <c r="R5360">
        <v>0</v>
      </c>
      <c r="S5360">
        <v>0</v>
      </c>
      <c r="T5360">
        <v>23</v>
      </c>
      <c r="U5360">
        <v>0</v>
      </c>
      <c r="V5360">
        <v>0</v>
      </c>
      <c r="W5360">
        <v>0</v>
      </c>
      <c r="X5360">
        <v>184.00801909752366</v>
      </c>
      <c r="Y5360">
        <v>0</v>
      </c>
      <c r="Z5360">
        <v>0</v>
      </c>
      <c r="AA5360">
        <v>0</v>
      </c>
      <c r="AB5360">
        <v>1.527258332532978</v>
      </c>
      <c r="AC5360">
        <v>0</v>
      </c>
      <c r="AD5360">
        <v>0</v>
      </c>
      <c r="AE5360">
        <v>185.53527743005662</v>
      </c>
    </row>
    <row r="5361" spans="1:31" x14ac:dyDescent="0.25">
      <c r="A5361">
        <v>1637251</v>
      </c>
      <c r="B5361">
        <v>1</v>
      </c>
      <c r="C5361" t="s">
        <v>80</v>
      </c>
      <c r="D5361" t="s">
        <v>90</v>
      </c>
      <c r="E5361" t="s">
        <v>152</v>
      </c>
      <c r="F5361" t="s">
        <v>15399</v>
      </c>
      <c r="G5361" t="s">
        <v>154</v>
      </c>
      <c r="H5361" t="s">
        <v>149</v>
      </c>
      <c r="I5361" t="s">
        <v>135</v>
      </c>
      <c r="J5361" t="s">
        <v>136</v>
      </c>
      <c r="K5361" t="s">
        <v>137</v>
      </c>
      <c r="L5361" t="s">
        <v>15400</v>
      </c>
      <c r="M5361" t="s">
        <v>15401</v>
      </c>
      <c r="N5361">
        <v>2.6294444440000002</v>
      </c>
      <c r="O5361">
        <v>0</v>
      </c>
      <c r="P5361">
        <v>3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4.8308964270595158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4.8308964270595158</v>
      </c>
    </row>
    <row r="5362" spans="1:31" x14ac:dyDescent="0.25">
      <c r="A5362">
        <v>1637208</v>
      </c>
      <c r="B5362">
        <v>1</v>
      </c>
      <c r="C5362" t="s">
        <v>80</v>
      </c>
      <c r="D5362" t="s">
        <v>84</v>
      </c>
      <c r="E5362" t="s">
        <v>362</v>
      </c>
      <c r="F5362" t="s">
        <v>15402</v>
      </c>
      <c r="G5362" t="s">
        <v>900</v>
      </c>
      <c r="H5362" t="s">
        <v>149</v>
      </c>
      <c r="I5362" t="s">
        <v>135</v>
      </c>
      <c r="J5362" t="s">
        <v>136</v>
      </c>
      <c r="K5362" t="s">
        <v>137</v>
      </c>
      <c r="L5362" t="s">
        <v>15403</v>
      </c>
      <c r="M5362" t="s">
        <v>15404</v>
      </c>
      <c r="N5362">
        <v>1.7075</v>
      </c>
      <c r="O5362">
        <v>0</v>
      </c>
      <c r="P5362">
        <v>24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13.336238283308679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13.336238283308679</v>
      </c>
    </row>
    <row r="5363" spans="1:31" x14ac:dyDescent="0.25">
      <c r="A5363">
        <v>1636936</v>
      </c>
      <c r="B5363">
        <v>1</v>
      </c>
      <c r="C5363" t="s">
        <v>81</v>
      </c>
      <c r="D5363" t="s">
        <v>115</v>
      </c>
      <c r="E5363" t="s">
        <v>204</v>
      </c>
      <c r="F5363" t="s">
        <v>9377</v>
      </c>
      <c r="G5363" t="s">
        <v>161</v>
      </c>
      <c r="H5363" t="s">
        <v>134</v>
      </c>
      <c r="I5363" t="s">
        <v>191</v>
      </c>
      <c r="J5363" t="s">
        <v>136</v>
      </c>
      <c r="K5363" t="s">
        <v>137</v>
      </c>
      <c r="L5363" t="s">
        <v>15405</v>
      </c>
      <c r="M5363" t="s">
        <v>15406</v>
      </c>
      <c r="N5363">
        <v>2.7777769999999999E-3</v>
      </c>
      <c r="O5363">
        <v>0</v>
      </c>
      <c r="P5363">
        <v>566</v>
      </c>
      <c r="Q5363">
        <v>2</v>
      </c>
      <c r="R5363">
        <v>21</v>
      </c>
      <c r="S5363">
        <v>6</v>
      </c>
      <c r="T5363">
        <v>32</v>
      </c>
      <c r="U5363">
        <v>0</v>
      </c>
      <c r="V5363">
        <v>1</v>
      </c>
      <c r="W5363">
        <v>0</v>
      </c>
      <c r="X5363">
        <v>0.13670420811738884</v>
      </c>
      <c r="Y5363">
        <v>1.3036500327000001E-2</v>
      </c>
      <c r="Z5363">
        <v>2.1434966220302783E-2</v>
      </c>
      <c r="AA5363">
        <v>7.6192741566788902E-2</v>
      </c>
      <c r="AB5363">
        <v>8.7915290920294445E-2</v>
      </c>
      <c r="AC5363">
        <v>0</v>
      </c>
      <c r="AD5363">
        <v>4.0235287500000005E-7</v>
      </c>
      <c r="AE5363">
        <v>0.33528410950464999</v>
      </c>
    </row>
    <row r="5364" spans="1:31" x14ac:dyDescent="0.25">
      <c r="A5364">
        <v>1637268</v>
      </c>
      <c r="B5364">
        <v>1</v>
      </c>
      <c r="C5364" t="s">
        <v>80</v>
      </c>
      <c r="D5364" t="s">
        <v>90</v>
      </c>
      <c r="E5364" t="s">
        <v>152</v>
      </c>
      <c r="F5364" t="s">
        <v>15407</v>
      </c>
      <c r="G5364" t="s">
        <v>154</v>
      </c>
      <c r="H5364" t="s">
        <v>149</v>
      </c>
      <c r="I5364" t="s">
        <v>135</v>
      </c>
      <c r="J5364" t="s">
        <v>136</v>
      </c>
      <c r="K5364" t="s">
        <v>137</v>
      </c>
      <c r="L5364" t="s">
        <v>15408</v>
      </c>
      <c r="M5364" t="s">
        <v>15409</v>
      </c>
      <c r="N5364">
        <v>1.5844444440000001</v>
      </c>
      <c r="O5364">
        <v>0</v>
      </c>
      <c r="P5364">
        <v>5</v>
      </c>
      <c r="Q5364">
        <v>0</v>
      </c>
      <c r="R5364">
        <v>0</v>
      </c>
      <c r="S5364">
        <v>0</v>
      </c>
      <c r="T5364">
        <v>1</v>
      </c>
      <c r="U5364">
        <v>0</v>
      </c>
      <c r="V5364">
        <v>0</v>
      </c>
      <c r="W5364">
        <v>0</v>
      </c>
      <c r="X5364">
        <v>2.2044378018133899</v>
      </c>
      <c r="Y5364">
        <v>0</v>
      </c>
      <c r="Z5364">
        <v>0</v>
      </c>
      <c r="AA5364">
        <v>0</v>
      </c>
      <c r="AB5364">
        <v>5.3382185001111116E-4</v>
      </c>
      <c r="AC5364">
        <v>0</v>
      </c>
      <c r="AD5364">
        <v>0</v>
      </c>
      <c r="AE5364">
        <v>2.2049716236634009</v>
      </c>
    </row>
    <row r="5365" spans="1:31" x14ac:dyDescent="0.25">
      <c r="A5365">
        <v>1636959</v>
      </c>
      <c r="B5365">
        <v>1</v>
      </c>
      <c r="C5365" t="s">
        <v>80</v>
      </c>
      <c r="D5365" t="s">
        <v>83</v>
      </c>
      <c r="E5365" t="s">
        <v>1154</v>
      </c>
      <c r="F5365" t="s">
        <v>15410</v>
      </c>
      <c r="G5365" t="s">
        <v>148</v>
      </c>
      <c r="H5365" t="s">
        <v>134</v>
      </c>
      <c r="I5365" t="s">
        <v>135</v>
      </c>
      <c r="J5365" t="s">
        <v>136</v>
      </c>
      <c r="K5365" t="s">
        <v>143</v>
      </c>
      <c r="L5365" t="s">
        <v>15411</v>
      </c>
      <c r="M5365" t="s">
        <v>15412</v>
      </c>
      <c r="N5365">
        <v>2.0499999999999998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202.5612472180959</v>
      </c>
      <c r="AD5365">
        <v>0</v>
      </c>
      <c r="AE5365">
        <v>202.5612472180959</v>
      </c>
    </row>
    <row r="5366" spans="1:31" x14ac:dyDescent="0.25">
      <c r="A5366">
        <v>1637314</v>
      </c>
      <c r="B5366">
        <v>1</v>
      </c>
      <c r="C5366" t="s">
        <v>80</v>
      </c>
      <c r="D5366" t="s">
        <v>93</v>
      </c>
      <c r="E5366" t="s">
        <v>362</v>
      </c>
      <c r="F5366" t="s">
        <v>15413</v>
      </c>
      <c r="G5366" t="s">
        <v>900</v>
      </c>
      <c r="H5366" t="s">
        <v>149</v>
      </c>
      <c r="I5366" t="s">
        <v>135</v>
      </c>
      <c r="J5366" t="s">
        <v>136</v>
      </c>
      <c r="K5366" t="s">
        <v>137</v>
      </c>
      <c r="L5366" t="s">
        <v>15414</v>
      </c>
      <c r="M5366" t="s">
        <v>15415</v>
      </c>
      <c r="N5366">
        <v>1.133888888</v>
      </c>
      <c r="O5366">
        <v>0</v>
      </c>
      <c r="P5366">
        <v>70</v>
      </c>
      <c r="Q5366">
        <v>0</v>
      </c>
      <c r="R5366">
        <v>0</v>
      </c>
      <c r="S5366">
        <v>0</v>
      </c>
      <c r="T5366">
        <v>11</v>
      </c>
      <c r="U5366">
        <v>0</v>
      </c>
      <c r="V5366">
        <v>0</v>
      </c>
      <c r="W5366">
        <v>0</v>
      </c>
      <c r="X5366">
        <v>20.415065304710854</v>
      </c>
      <c r="Y5366">
        <v>0</v>
      </c>
      <c r="Z5366">
        <v>0</v>
      </c>
      <c r="AA5366">
        <v>0</v>
      </c>
      <c r="AB5366">
        <v>15.207355654601038</v>
      </c>
      <c r="AC5366">
        <v>0</v>
      </c>
      <c r="AD5366">
        <v>0</v>
      </c>
      <c r="AE5366">
        <v>35.622420959311896</v>
      </c>
    </row>
    <row r="5367" spans="1:31" x14ac:dyDescent="0.25">
      <c r="A5367">
        <v>1637337</v>
      </c>
      <c r="B5367">
        <v>1</v>
      </c>
      <c r="C5367" t="s">
        <v>80</v>
      </c>
      <c r="D5367" t="s">
        <v>110</v>
      </c>
      <c r="E5367" t="s">
        <v>146</v>
      </c>
      <c r="F5367" t="s">
        <v>14813</v>
      </c>
      <c r="G5367" t="s">
        <v>260</v>
      </c>
      <c r="H5367" t="s">
        <v>149</v>
      </c>
      <c r="I5367" t="s">
        <v>135</v>
      </c>
      <c r="J5367" t="s">
        <v>136</v>
      </c>
      <c r="K5367" t="s">
        <v>137</v>
      </c>
      <c r="L5367" t="s">
        <v>14592</v>
      </c>
      <c r="M5367" t="s">
        <v>15416</v>
      </c>
      <c r="N5367">
        <v>1.419166666</v>
      </c>
      <c r="O5367">
        <v>0</v>
      </c>
      <c r="P5367">
        <v>434</v>
      </c>
      <c r="Q5367">
        <v>0</v>
      </c>
      <c r="R5367">
        <v>0</v>
      </c>
      <c r="S5367">
        <v>0</v>
      </c>
      <c r="T5367">
        <v>42</v>
      </c>
      <c r="U5367">
        <v>0</v>
      </c>
      <c r="V5367">
        <v>0</v>
      </c>
      <c r="W5367">
        <v>0</v>
      </c>
      <c r="X5367">
        <v>287.33733552982579</v>
      </c>
      <c r="Y5367">
        <v>0</v>
      </c>
      <c r="Z5367">
        <v>0</v>
      </c>
      <c r="AA5367">
        <v>0</v>
      </c>
      <c r="AB5367">
        <v>23.330694062122674</v>
      </c>
      <c r="AC5367">
        <v>0</v>
      </c>
      <c r="AD5367">
        <v>0</v>
      </c>
      <c r="AE5367">
        <v>310.66802959194848</v>
      </c>
    </row>
    <row r="5368" spans="1:31" x14ac:dyDescent="0.25">
      <c r="A5368">
        <v>1637191</v>
      </c>
      <c r="B5368">
        <v>1</v>
      </c>
      <c r="C5368" t="s">
        <v>81</v>
      </c>
      <c r="D5368" t="s">
        <v>127</v>
      </c>
      <c r="E5368" t="s">
        <v>362</v>
      </c>
      <c r="F5368" t="s">
        <v>15417</v>
      </c>
      <c r="G5368" t="s">
        <v>6628</v>
      </c>
      <c r="H5368" t="s">
        <v>149</v>
      </c>
      <c r="I5368" t="s">
        <v>135</v>
      </c>
      <c r="J5368" t="s">
        <v>136</v>
      </c>
      <c r="K5368" t="s">
        <v>137</v>
      </c>
      <c r="L5368" t="s">
        <v>15418</v>
      </c>
      <c r="M5368" t="s">
        <v>15419</v>
      </c>
      <c r="N5368">
        <v>1.064166666</v>
      </c>
      <c r="O5368">
        <v>0</v>
      </c>
      <c r="P5368">
        <v>73</v>
      </c>
      <c r="Q5368">
        <v>0</v>
      </c>
      <c r="R5368">
        <v>0</v>
      </c>
      <c r="S5368">
        <v>0</v>
      </c>
      <c r="T5368">
        <v>5</v>
      </c>
      <c r="U5368">
        <v>0</v>
      </c>
      <c r="V5368">
        <v>0</v>
      </c>
      <c r="W5368">
        <v>0</v>
      </c>
      <c r="X5368">
        <v>18.769680563398218</v>
      </c>
      <c r="Y5368">
        <v>0</v>
      </c>
      <c r="Z5368">
        <v>0</v>
      </c>
      <c r="AA5368">
        <v>0</v>
      </c>
      <c r="AB5368">
        <v>3.0544645175776983</v>
      </c>
      <c r="AC5368">
        <v>0</v>
      </c>
      <c r="AD5368">
        <v>0</v>
      </c>
      <c r="AE5368">
        <v>21.824145080975917</v>
      </c>
    </row>
    <row r="5369" spans="1:31" x14ac:dyDescent="0.25">
      <c r="A5369">
        <v>1637274</v>
      </c>
      <c r="B5369">
        <v>1</v>
      </c>
      <c r="C5369" t="s">
        <v>80</v>
      </c>
      <c r="D5369" t="s">
        <v>101</v>
      </c>
      <c r="E5369" t="s">
        <v>146</v>
      </c>
      <c r="F5369" t="s">
        <v>14341</v>
      </c>
      <c r="G5369" t="s">
        <v>260</v>
      </c>
      <c r="H5369" t="s">
        <v>149</v>
      </c>
      <c r="I5369" t="s">
        <v>135</v>
      </c>
      <c r="J5369" t="s">
        <v>136</v>
      </c>
      <c r="K5369" t="s">
        <v>137</v>
      </c>
      <c r="L5369" t="s">
        <v>15420</v>
      </c>
      <c r="M5369" t="s">
        <v>15421</v>
      </c>
      <c r="N5369">
        <v>2.2805555549999998</v>
      </c>
      <c r="O5369">
        <v>0</v>
      </c>
      <c r="P5369">
        <v>234</v>
      </c>
      <c r="Q5369">
        <v>0</v>
      </c>
      <c r="R5369">
        <v>0</v>
      </c>
      <c r="S5369">
        <v>0</v>
      </c>
      <c r="T5369">
        <v>17</v>
      </c>
      <c r="U5369">
        <v>0</v>
      </c>
      <c r="V5369">
        <v>0</v>
      </c>
      <c r="W5369">
        <v>0</v>
      </c>
      <c r="X5369">
        <v>232.60492758935226</v>
      </c>
      <c r="Y5369">
        <v>0</v>
      </c>
      <c r="Z5369">
        <v>0</v>
      </c>
      <c r="AA5369">
        <v>0</v>
      </c>
      <c r="AB5369">
        <v>31.135164638051307</v>
      </c>
      <c r="AC5369">
        <v>0</v>
      </c>
      <c r="AD5369">
        <v>0</v>
      </c>
      <c r="AE5369">
        <v>263.74009222740358</v>
      </c>
    </row>
    <row r="5370" spans="1:31" x14ac:dyDescent="0.25">
      <c r="A5370">
        <v>1636896</v>
      </c>
      <c r="B5370">
        <v>1</v>
      </c>
      <c r="C5370" t="s">
        <v>80</v>
      </c>
      <c r="D5370" t="s">
        <v>83</v>
      </c>
      <c r="E5370" t="s">
        <v>204</v>
      </c>
      <c r="F5370" t="s">
        <v>15422</v>
      </c>
      <c r="G5370" t="s">
        <v>161</v>
      </c>
      <c r="H5370" t="s">
        <v>134</v>
      </c>
      <c r="I5370" t="s">
        <v>135</v>
      </c>
      <c r="J5370" t="s">
        <v>136</v>
      </c>
      <c r="K5370" t="s">
        <v>137</v>
      </c>
      <c r="L5370" t="s">
        <v>15423</v>
      </c>
      <c r="M5370" t="s">
        <v>15424</v>
      </c>
      <c r="N5370">
        <v>0.65416666599999995</v>
      </c>
      <c r="O5370">
        <v>0</v>
      </c>
      <c r="P5370">
        <v>0</v>
      </c>
      <c r="Q5370">
        <v>0</v>
      </c>
      <c r="R5370">
        <v>0</v>
      </c>
      <c r="S5370">
        <v>1</v>
      </c>
      <c r="T5370">
        <v>0</v>
      </c>
      <c r="U5370">
        <v>2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108.5627427272547</v>
      </c>
      <c r="AB5370">
        <v>0</v>
      </c>
      <c r="AC5370">
        <v>0.37460609807302497</v>
      </c>
      <c r="AD5370">
        <v>0</v>
      </c>
      <c r="AE5370">
        <v>108.93734882532773</v>
      </c>
    </row>
    <row r="5371" spans="1:31" x14ac:dyDescent="0.25">
      <c r="A5371">
        <v>1637228</v>
      </c>
      <c r="B5371">
        <v>1</v>
      </c>
      <c r="C5371" t="s">
        <v>80</v>
      </c>
      <c r="D5371" t="s">
        <v>99</v>
      </c>
      <c r="E5371" t="s">
        <v>178</v>
      </c>
      <c r="F5371" t="s">
        <v>15425</v>
      </c>
      <c r="G5371" t="s">
        <v>252</v>
      </c>
      <c r="H5371" t="s">
        <v>149</v>
      </c>
      <c r="I5371" t="s">
        <v>135</v>
      </c>
      <c r="J5371" t="s">
        <v>136</v>
      </c>
      <c r="K5371" t="s">
        <v>137</v>
      </c>
      <c r="L5371" t="s">
        <v>15426</v>
      </c>
      <c r="M5371" t="s">
        <v>15427</v>
      </c>
      <c r="N5371">
        <v>1.4469444440000001</v>
      </c>
      <c r="O5371">
        <v>0</v>
      </c>
      <c r="P5371">
        <v>34</v>
      </c>
      <c r="Q5371">
        <v>0</v>
      </c>
      <c r="R5371">
        <v>0</v>
      </c>
      <c r="S5371">
        <v>0</v>
      </c>
      <c r="T5371">
        <v>5</v>
      </c>
      <c r="U5371">
        <v>0</v>
      </c>
      <c r="V5371">
        <v>0</v>
      </c>
      <c r="W5371">
        <v>0</v>
      </c>
      <c r="X5371">
        <v>10.809360284441912</v>
      </c>
      <c r="Y5371">
        <v>0</v>
      </c>
      <c r="Z5371">
        <v>0</v>
      </c>
      <c r="AA5371">
        <v>0</v>
      </c>
      <c r="AB5371">
        <v>6.7765852260199324</v>
      </c>
      <c r="AC5371">
        <v>0</v>
      </c>
      <c r="AD5371">
        <v>0</v>
      </c>
      <c r="AE5371">
        <v>17.585945510461844</v>
      </c>
    </row>
    <row r="5372" spans="1:31" x14ac:dyDescent="0.25">
      <c r="A5372">
        <v>1637082</v>
      </c>
      <c r="B5372">
        <v>1</v>
      </c>
      <c r="C5372" t="s">
        <v>81</v>
      </c>
      <c r="D5372" t="s">
        <v>115</v>
      </c>
      <c r="E5372" t="s">
        <v>178</v>
      </c>
      <c r="F5372" t="s">
        <v>15428</v>
      </c>
      <c r="G5372" t="s">
        <v>227</v>
      </c>
      <c r="H5372" t="s">
        <v>149</v>
      </c>
      <c r="I5372" t="s">
        <v>135</v>
      </c>
      <c r="J5372" t="s">
        <v>136</v>
      </c>
      <c r="K5372" t="s">
        <v>137</v>
      </c>
      <c r="L5372" t="s">
        <v>15429</v>
      </c>
      <c r="M5372" t="s">
        <v>15430</v>
      </c>
      <c r="N5372">
        <v>0.77472222199999996</v>
      </c>
      <c r="O5372">
        <v>0</v>
      </c>
      <c r="P5372">
        <v>17</v>
      </c>
      <c r="Q5372">
        <v>0</v>
      </c>
      <c r="R5372">
        <v>1</v>
      </c>
      <c r="S5372">
        <v>0</v>
      </c>
      <c r="T5372">
        <v>2</v>
      </c>
      <c r="U5372">
        <v>0</v>
      </c>
      <c r="V5372">
        <v>0</v>
      </c>
      <c r="W5372">
        <v>0</v>
      </c>
      <c r="X5372">
        <v>1.594127663487023</v>
      </c>
      <c r="Y5372">
        <v>0</v>
      </c>
      <c r="Z5372">
        <v>8.7640551045875287E-2</v>
      </c>
      <c r="AA5372">
        <v>0</v>
      </c>
      <c r="AB5372">
        <v>0.36952824363845449</v>
      </c>
      <c r="AC5372">
        <v>0</v>
      </c>
      <c r="AD5372">
        <v>0</v>
      </c>
      <c r="AE5372">
        <v>2.0512964581713526</v>
      </c>
    </row>
    <row r="5373" spans="1:31" x14ac:dyDescent="0.25">
      <c r="A5373">
        <v>1637377</v>
      </c>
      <c r="B5373">
        <v>1</v>
      </c>
      <c r="C5373" t="s">
        <v>80</v>
      </c>
      <c r="D5373" t="s">
        <v>110</v>
      </c>
      <c r="E5373" t="s">
        <v>178</v>
      </c>
      <c r="F5373" t="s">
        <v>15431</v>
      </c>
      <c r="G5373" t="s">
        <v>227</v>
      </c>
      <c r="H5373" t="s">
        <v>149</v>
      </c>
      <c r="I5373" t="s">
        <v>135</v>
      </c>
      <c r="J5373" t="s">
        <v>136</v>
      </c>
      <c r="K5373" t="s">
        <v>137</v>
      </c>
      <c r="L5373" t="s">
        <v>15432</v>
      </c>
      <c r="M5373" t="s">
        <v>15433</v>
      </c>
      <c r="N5373">
        <v>2.8394444440000002</v>
      </c>
      <c r="O5373">
        <v>0</v>
      </c>
      <c r="P5373">
        <v>19</v>
      </c>
      <c r="Q5373">
        <v>0</v>
      </c>
      <c r="R5373">
        <v>0</v>
      </c>
      <c r="S5373">
        <v>0</v>
      </c>
      <c r="T5373">
        <v>1</v>
      </c>
      <c r="U5373">
        <v>0</v>
      </c>
      <c r="V5373">
        <v>0</v>
      </c>
      <c r="W5373">
        <v>0</v>
      </c>
      <c r="X5373">
        <v>17.987363376761273</v>
      </c>
      <c r="Y5373">
        <v>0</v>
      </c>
      <c r="Z5373">
        <v>0</v>
      </c>
      <c r="AA5373">
        <v>0</v>
      </c>
      <c r="AB5373">
        <v>3.6283806284000001E-4</v>
      </c>
      <c r="AC5373">
        <v>0</v>
      </c>
      <c r="AD5373">
        <v>0</v>
      </c>
      <c r="AE5373">
        <v>17.987726214824114</v>
      </c>
    </row>
    <row r="5374" spans="1:31" x14ac:dyDescent="0.25">
      <c r="A5374">
        <v>1637019</v>
      </c>
      <c r="B5374">
        <v>1</v>
      </c>
      <c r="C5374" t="s">
        <v>80</v>
      </c>
      <c r="D5374" t="s">
        <v>95</v>
      </c>
      <c r="E5374" t="s">
        <v>140</v>
      </c>
      <c r="F5374" t="s">
        <v>15434</v>
      </c>
      <c r="G5374" t="s">
        <v>161</v>
      </c>
      <c r="H5374" t="s">
        <v>134</v>
      </c>
      <c r="I5374" t="s">
        <v>135</v>
      </c>
      <c r="J5374" t="s">
        <v>136</v>
      </c>
      <c r="K5374" t="s">
        <v>137</v>
      </c>
      <c r="L5374" t="s">
        <v>15435</v>
      </c>
      <c r="M5374" t="s">
        <v>15436</v>
      </c>
      <c r="N5374">
        <v>1.338333333</v>
      </c>
      <c r="O5374">
        <v>0</v>
      </c>
      <c r="P5374">
        <v>0</v>
      </c>
      <c r="Q5374">
        <v>0</v>
      </c>
      <c r="R5374">
        <v>0</v>
      </c>
      <c r="S5374">
        <v>1</v>
      </c>
      <c r="T5374">
        <v>0</v>
      </c>
      <c r="U5374">
        <v>1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11.846281025839216</v>
      </c>
      <c r="AB5374">
        <v>0</v>
      </c>
      <c r="AC5374">
        <v>37.317156684664809</v>
      </c>
      <c r="AD5374">
        <v>0</v>
      </c>
      <c r="AE5374">
        <v>49.163437710504027</v>
      </c>
    </row>
    <row r="5375" spans="1:31" x14ac:dyDescent="0.25">
      <c r="A5375">
        <v>1637185</v>
      </c>
      <c r="B5375">
        <v>1</v>
      </c>
      <c r="C5375" t="s">
        <v>81</v>
      </c>
      <c r="D5375" t="s">
        <v>112</v>
      </c>
      <c r="E5375" t="s">
        <v>152</v>
      </c>
      <c r="F5375" t="s">
        <v>15437</v>
      </c>
      <c r="G5375" t="s">
        <v>168</v>
      </c>
      <c r="H5375" t="s">
        <v>149</v>
      </c>
      <c r="I5375" t="s">
        <v>135</v>
      </c>
      <c r="J5375" t="s">
        <v>136</v>
      </c>
      <c r="K5375" t="s">
        <v>137</v>
      </c>
      <c r="L5375" t="s">
        <v>15438</v>
      </c>
      <c r="M5375" t="s">
        <v>15439</v>
      </c>
      <c r="N5375">
        <v>8.6405555550000006</v>
      </c>
      <c r="O5375">
        <v>0</v>
      </c>
      <c r="P5375">
        <v>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5.635375811493887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5.635375811493887</v>
      </c>
    </row>
    <row r="5376" spans="1:31" x14ac:dyDescent="0.25">
      <c r="A5376">
        <v>1637397</v>
      </c>
      <c r="B5376">
        <v>1</v>
      </c>
      <c r="C5376" t="s">
        <v>80</v>
      </c>
      <c r="D5376" t="s">
        <v>110</v>
      </c>
      <c r="E5376" t="s">
        <v>178</v>
      </c>
      <c r="F5376" t="s">
        <v>15440</v>
      </c>
      <c r="G5376" t="s">
        <v>227</v>
      </c>
      <c r="H5376" t="s">
        <v>149</v>
      </c>
      <c r="I5376" t="s">
        <v>135</v>
      </c>
      <c r="J5376" t="s">
        <v>136</v>
      </c>
      <c r="K5376" t="s">
        <v>137</v>
      </c>
      <c r="L5376" t="s">
        <v>15441</v>
      </c>
      <c r="M5376" t="s">
        <v>15442</v>
      </c>
      <c r="N5376">
        <v>3.2566666660000001</v>
      </c>
      <c r="O5376">
        <v>0</v>
      </c>
      <c r="P5376">
        <v>74</v>
      </c>
      <c r="Q5376">
        <v>0</v>
      </c>
      <c r="R5376">
        <v>0</v>
      </c>
      <c r="S5376">
        <v>0</v>
      </c>
      <c r="T5376">
        <v>1</v>
      </c>
      <c r="U5376">
        <v>0</v>
      </c>
      <c r="V5376">
        <v>0</v>
      </c>
      <c r="W5376">
        <v>0</v>
      </c>
      <c r="X5376">
        <v>101.22978188257281</v>
      </c>
      <c r="Y5376">
        <v>0</v>
      </c>
      <c r="Z5376">
        <v>0</v>
      </c>
      <c r="AA5376">
        <v>0</v>
      </c>
      <c r="AB5376">
        <v>30.561931688177282</v>
      </c>
      <c r="AC5376">
        <v>0</v>
      </c>
      <c r="AD5376">
        <v>0</v>
      </c>
      <c r="AE5376">
        <v>131.79171357075009</v>
      </c>
    </row>
    <row r="5377" spans="1:31" x14ac:dyDescent="0.25">
      <c r="A5377">
        <v>1637374</v>
      </c>
      <c r="B5377">
        <v>1</v>
      </c>
      <c r="C5377" t="s">
        <v>80</v>
      </c>
      <c r="D5377" t="s">
        <v>82</v>
      </c>
      <c r="E5377" t="s">
        <v>178</v>
      </c>
      <c r="F5377" t="s">
        <v>15443</v>
      </c>
      <c r="G5377" t="s">
        <v>227</v>
      </c>
      <c r="H5377" t="s">
        <v>149</v>
      </c>
      <c r="I5377" t="s">
        <v>135</v>
      </c>
      <c r="J5377" t="s">
        <v>136</v>
      </c>
      <c r="K5377" t="s">
        <v>137</v>
      </c>
      <c r="L5377" t="s">
        <v>15444</v>
      </c>
      <c r="M5377" t="s">
        <v>15445</v>
      </c>
      <c r="N5377">
        <v>1.0241666659999999</v>
      </c>
      <c r="O5377">
        <v>0</v>
      </c>
      <c r="P5377">
        <v>128</v>
      </c>
      <c r="Q5377">
        <v>0</v>
      </c>
      <c r="R5377">
        <v>0</v>
      </c>
      <c r="S5377">
        <v>0</v>
      </c>
      <c r="T5377">
        <v>6</v>
      </c>
      <c r="U5377">
        <v>0</v>
      </c>
      <c r="V5377">
        <v>0</v>
      </c>
      <c r="W5377">
        <v>0</v>
      </c>
      <c r="X5377">
        <v>55.385449083913947</v>
      </c>
      <c r="Y5377">
        <v>0</v>
      </c>
      <c r="Z5377">
        <v>0</v>
      </c>
      <c r="AA5377">
        <v>0</v>
      </c>
      <c r="AB5377">
        <v>1.671613052373329</v>
      </c>
      <c r="AC5377">
        <v>0</v>
      </c>
      <c r="AD5377">
        <v>0</v>
      </c>
      <c r="AE5377">
        <v>57.057062136287279</v>
      </c>
    </row>
    <row r="5378" spans="1:31" x14ac:dyDescent="0.25">
      <c r="A5378">
        <v>1637042</v>
      </c>
      <c r="B5378">
        <v>1</v>
      </c>
      <c r="C5378" t="s">
        <v>80</v>
      </c>
      <c r="D5378" t="s">
        <v>82</v>
      </c>
      <c r="E5378" t="s">
        <v>146</v>
      </c>
      <c r="F5378" t="s">
        <v>2302</v>
      </c>
      <c r="G5378" t="s">
        <v>231</v>
      </c>
      <c r="H5378" t="s">
        <v>149</v>
      </c>
      <c r="I5378" t="s">
        <v>135</v>
      </c>
      <c r="J5378" t="s">
        <v>136</v>
      </c>
      <c r="K5378" t="s">
        <v>137</v>
      </c>
      <c r="L5378" t="s">
        <v>15446</v>
      </c>
      <c r="M5378" t="s">
        <v>15447</v>
      </c>
      <c r="N5378">
        <v>0.66111111099999997</v>
      </c>
      <c r="O5378">
        <v>0</v>
      </c>
      <c r="P5378">
        <v>547</v>
      </c>
      <c r="Q5378">
        <v>0</v>
      </c>
      <c r="R5378">
        <v>0</v>
      </c>
      <c r="S5378">
        <v>0</v>
      </c>
      <c r="T5378">
        <v>165</v>
      </c>
      <c r="U5378">
        <v>0</v>
      </c>
      <c r="V5378">
        <v>0</v>
      </c>
      <c r="W5378">
        <v>0</v>
      </c>
      <c r="X5378">
        <v>114.8796788576178</v>
      </c>
      <c r="Y5378">
        <v>0</v>
      </c>
      <c r="Z5378">
        <v>0</v>
      </c>
      <c r="AA5378">
        <v>0</v>
      </c>
      <c r="AB5378">
        <v>102.86678048593664</v>
      </c>
      <c r="AC5378">
        <v>0</v>
      </c>
      <c r="AD5378">
        <v>0</v>
      </c>
      <c r="AE5378">
        <v>217.74645934355445</v>
      </c>
    </row>
    <row r="5379" spans="1:31" x14ac:dyDescent="0.25">
      <c r="A5379">
        <v>1637417</v>
      </c>
      <c r="B5379">
        <v>1</v>
      </c>
      <c r="C5379" t="s">
        <v>80</v>
      </c>
      <c r="D5379" t="s">
        <v>101</v>
      </c>
      <c r="E5379" t="s">
        <v>146</v>
      </c>
      <c r="F5379" t="s">
        <v>14341</v>
      </c>
      <c r="G5379" t="s">
        <v>260</v>
      </c>
      <c r="H5379" t="s">
        <v>149</v>
      </c>
      <c r="I5379" t="s">
        <v>135</v>
      </c>
      <c r="J5379" t="s">
        <v>136</v>
      </c>
      <c r="K5379" t="s">
        <v>137</v>
      </c>
      <c r="L5379" t="s">
        <v>15448</v>
      </c>
      <c r="M5379" t="s">
        <v>15449</v>
      </c>
      <c r="N5379">
        <v>1.2922222219999999</v>
      </c>
      <c r="O5379">
        <v>0</v>
      </c>
      <c r="P5379">
        <v>234</v>
      </c>
      <c r="Q5379">
        <v>0</v>
      </c>
      <c r="R5379">
        <v>0</v>
      </c>
      <c r="S5379">
        <v>0</v>
      </c>
      <c r="T5379">
        <v>17</v>
      </c>
      <c r="U5379">
        <v>0</v>
      </c>
      <c r="V5379">
        <v>0</v>
      </c>
      <c r="W5379">
        <v>0</v>
      </c>
      <c r="X5379">
        <v>100.48684149906491</v>
      </c>
      <c r="Y5379">
        <v>0</v>
      </c>
      <c r="Z5379">
        <v>0</v>
      </c>
      <c r="AA5379">
        <v>0</v>
      </c>
      <c r="AB5379">
        <v>11.584103013155659</v>
      </c>
      <c r="AC5379">
        <v>0</v>
      </c>
      <c r="AD5379">
        <v>0</v>
      </c>
      <c r="AE5379">
        <v>112.07094451222056</v>
      </c>
    </row>
    <row r="5380" spans="1:31" x14ac:dyDescent="0.25">
      <c r="A5380">
        <v>1637168</v>
      </c>
      <c r="B5380">
        <v>1</v>
      </c>
      <c r="C5380" t="s">
        <v>80</v>
      </c>
      <c r="D5380" t="s">
        <v>82</v>
      </c>
      <c r="E5380" t="s">
        <v>152</v>
      </c>
      <c r="F5380" t="s">
        <v>15450</v>
      </c>
      <c r="G5380" t="s">
        <v>168</v>
      </c>
      <c r="H5380" t="s">
        <v>149</v>
      </c>
      <c r="I5380" t="s">
        <v>135</v>
      </c>
      <c r="J5380" t="s">
        <v>136</v>
      </c>
      <c r="K5380" t="s">
        <v>137</v>
      </c>
      <c r="L5380" t="s">
        <v>15451</v>
      </c>
      <c r="M5380" t="s">
        <v>15452</v>
      </c>
      <c r="N5380">
        <v>3.0447222219999999</v>
      </c>
      <c r="O5380">
        <v>0</v>
      </c>
      <c r="P5380">
        <v>3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3.8777979456010878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3.8777979456010878</v>
      </c>
    </row>
    <row r="5381" spans="1:31" x14ac:dyDescent="0.25">
      <c r="A5381">
        <v>1637311</v>
      </c>
      <c r="B5381">
        <v>1</v>
      </c>
      <c r="C5381" t="s">
        <v>80</v>
      </c>
      <c r="D5381" t="s">
        <v>83</v>
      </c>
      <c r="E5381" t="s">
        <v>178</v>
      </c>
      <c r="F5381" t="s">
        <v>15453</v>
      </c>
      <c r="G5381" t="s">
        <v>227</v>
      </c>
      <c r="H5381" t="s">
        <v>149</v>
      </c>
      <c r="I5381" t="s">
        <v>135</v>
      </c>
      <c r="J5381" t="s">
        <v>136</v>
      </c>
      <c r="K5381" t="s">
        <v>137</v>
      </c>
      <c r="L5381" t="s">
        <v>15454</v>
      </c>
      <c r="M5381" t="s">
        <v>15455</v>
      </c>
      <c r="N5381">
        <v>0.705555555</v>
      </c>
      <c r="O5381">
        <v>0</v>
      </c>
      <c r="P5381">
        <v>307</v>
      </c>
      <c r="Q5381">
        <v>0</v>
      </c>
      <c r="R5381">
        <v>0</v>
      </c>
      <c r="S5381">
        <v>0</v>
      </c>
      <c r="T5381">
        <v>9</v>
      </c>
      <c r="U5381">
        <v>0</v>
      </c>
      <c r="V5381">
        <v>0</v>
      </c>
      <c r="W5381">
        <v>0</v>
      </c>
      <c r="X5381">
        <v>85.359484138933126</v>
      </c>
      <c r="Y5381">
        <v>0</v>
      </c>
      <c r="Z5381">
        <v>0</v>
      </c>
      <c r="AA5381">
        <v>0</v>
      </c>
      <c r="AB5381">
        <v>1.3771069785206904</v>
      </c>
      <c r="AC5381">
        <v>0</v>
      </c>
      <c r="AD5381">
        <v>0</v>
      </c>
      <c r="AE5381">
        <v>86.736591117453813</v>
      </c>
    </row>
    <row r="5382" spans="1:31" x14ac:dyDescent="0.25">
      <c r="A5382">
        <v>1636956</v>
      </c>
      <c r="B5382">
        <v>1</v>
      </c>
      <c r="C5382" t="s">
        <v>80</v>
      </c>
      <c r="D5382" t="s">
        <v>85</v>
      </c>
      <c r="E5382" t="s">
        <v>152</v>
      </c>
      <c r="F5382" t="s">
        <v>15456</v>
      </c>
      <c r="G5382" t="s">
        <v>168</v>
      </c>
      <c r="H5382" t="s">
        <v>149</v>
      </c>
      <c r="I5382" t="s">
        <v>135</v>
      </c>
      <c r="J5382" t="s">
        <v>136</v>
      </c>
      <c r="K5382" t="s">
        <v>137</v>
      </c>
      <c r="L5382" t="s">
        <v>15457</v>
      </c>
      <c r="M5382" t="s">
        <v>15458</v>
      </c>
      <c r="N5382">
        <v>2.7116666660000002</v>
      </c>
      <c r="O5382">
        <v>0</v>
      </c>
      <c r="P5382">
        <v>6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2.897954710081426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2.897954710081426</v>
      </c>
    </row>
    <row r="5383" spans="1:31" x14ac:dyDescent="0.25">
      <c r="A5383">
        <v>1637354</v>
      </c>
      <c r="B5383">
        <v>1</v>
      </c>
      <c r="C5383" t="s">
        <v>80</v>
      </c>
      <c r="D5383" t="s">
        <v>96</v>
      </c>
      <c r="E5383" t="s">
        <v>362</v>
      </c>
      <c r="F5383" t="s">
        <v>15459</v>
      </c>
      <c r="G5383" t="s">
        <v>900</v>
      </c>
      <c r="H5383" t="s">
        <v>149</v>
      </c>
      <c r="I5383" t="s">
        <v>135</v>
      </c>
      <c r="J5383" t="s">
        <v>136</v>
      </c>
      <c r="K5383" t="s">
        <v>137</v>
      </c>
      <c r="L5383" t="s">
        <v>15460</v>
      </c>
      <c r="M5383" t="s">
        <v>15461</v>
      </c>
      <c r="N5383">
        <v>4.4311111109999999</v>
      </c>
      <c r="O5383">
        <v>0</v>
      </c>
      <c r="P5383">
        <v>19</v>
      </c>
      <c r="Q5383">
        <v>0</v>
      </c>
      <c r="R5383">
        <v>0</v>
      </c>
      <c r="S5383">
        <v>0</v>
      </c>
      <c r="T5383">
        <v>8</v>
      </c>
      <c r="U5383">
        <v>0</v>
      </c>
      <c r="V5383">
        <v>0</v>
      </c>
      <c r="W5383">
        <v>0</v>
      </c>
      <c r="X5383">
        <v>51.858982574774565</v>
      </c>
      <c r="Y5383">
        <v>0</v>
      </c>
      <c r="Z5383">
        <v>0</v>
      </c>
      <c r="AA5383">
        <v>0</v>
      </c>
      <c r="AB5383">
        <v>24.029038503313579</v>
      </c>
      <c r="AC5383">
        <v>0</v>
      </c>
      <c r="AD5383">
        <v>0</v>
      </c>
      <c r="AE5383">
        <v>75.888021078088144</v>
      </c>
    </row>
    <row r="5384" spans="1:31" x14ac:dyDescent="0.25">
      <c r="A5384">
        <v>1637432</v>
      </c>
      <c r="B5384">
        <v>1</v>
      </c>
      <c r="C5384" t="s">
        <v>80</v>
      </c>
      <c r="D5384" t="s">
        <v>94</v>
      </c>
      <c r="E5384" t="s">
        <v>178</v>
      </c>
      <c r="F5384" t="s">
        <v>15462</v>
      </c>
      <c r="G5384" t="s">
        <v>227</v>
      </c>
      <c r="H5384" t="s">
        <v>149</v>
      </c>
      <c r="I5384" t="s">
        <v>135</v>
      </c>
      <c r="J5384" t="s">
        <v>136</v>
      </c>
      <c r="K5384" t="s">
        <v>137</v>
      </c>
      <c r="L5384" t="s">
        <v>15463</v>
      </c>
      <c r="M5384" t="s">
        <v>15464</v>
      </c>
      <c r="N5384">
        <v>0.73722222199999998</v>
      </c>
      <c r="O5384">
        <v>0</v>
      </c>
      <c r="P5384">
        <v>29</v>
      </c>
      <c r="Q5384">
        <v>0</v>
      </c>
      <c r="R5384">
        <v>0</v>
      </c>
      <c r="S5384">
        <v>0</v>
      </c>
      <c r="T5384">
        <v>1</v>
      </c>
      <c r="U5384">
        <v>0</v>
      </c>
      <c r="V5384">
        <v>0</v>
      </c>
      <c r="W5384">
        <v>0</v>
      </c>
      <c r="X5384">
        <v>4.5397551234285327</v>
      </c>
      <c r="Y5384">
        <v>0</v>
      </c>
      <c r="Z5384">
        <v>0</v>
      </c>
      <c r="AA5384">
        <v>0</v>
      </c>
      <c r="AB5384">
        <v>0.20202679957962669</v>
      </c>
      <c r="AC5384">
        <v>0</v>
      </c>
      <c r="AD5384">
        <v>0</v>
      </c>
      <c r="AE5384">
        <v>4.7417819230081593</v>
      </c>
    </row>
    <row r="5385" spans="1:31" x14ac:dyDescent="0.25">
      <c r="A5385">
        <v>1637434</v>
      </c>
      <c r="B5385">
        <v>1</v>
      </c>
      <c r="C5385" t="s">
        <v>80</v>
      </c>
      <c r="D5385" t="s">
        <v>83</v>
      </c>
      <c r="E5385" t="s">
        <v>146</v>
      </c>
      <c r="F5385" t="s">
        <v>14972</v>
      </c>
      <c r="G5385" t="s">
        <v>260</v>
      </c>
      <c r="H5385" t="s">
        <v>149</v>
      </c>
      <c r="I5385" t="s">
        <v>135</v>
      </c>
      <c r="J5385" t="s">
        <v>136</v>
      </c>
      <c r="K5385" t="s">
        <v>137</v>
      </c>
      <c r="L5385" t="s">
        <v>15465</v>
      </c>
      <c r="M5385" t="s">
        <v>15466</v>
      </c>
      <c r="N5385">
        <v>0.29138888800000001</v>
      </c>
      <c r="O5385">
        <v>0</v>
      </c>
      <c r="P5385">
        <v>623</v>
      </c>
      <c r="Q5385">
        <v>0</v>
      </c>
      <c r="R5385">
        <v>0</v>
      </c>
      <c r="S5385">
        <v>0</v>
      </c>
      <c r="T5385">
        <v>22</v>
      </c>
      <c r="U5385">
        <v>0</v>
      </c>
      <c r="V5385">
        <v>0</v>
      </c>
      <c r="W5385">
        <v>0</v>
      </c>
      <c r="X5385">
        <v>58.284672479844467</v>
      </c>
      <c r="Y5385">
        <v>0</v>
      </c>
      <c r="Z5385">
        <v>0</v>
      </c>
      <c r="AA5385">
        <v>0</v>
      </c>
      <c r="AB5385">
        <v>2.0734922457856215</v>
      </c>
      <c r="AC5385">
        <v>0</v>
      </c>
      <c r="AD5385">
        <v>0</v>
      </c>
      <c r="AE5385">
        <v>60.35816472563009</v>
      </c>
    </row>
    <row r="5386" spans="1:31" x14ac:dyDescent="0.25">
      <c r="A5386">
        <v>1637436</v>
      </c>
      <c r="B5386">
        <v>1</v>
      </c>
      <c r="C5386" t="s">
        <v>80</v>
      </c>
      <c r="D5386" t="s">
        <v>105</v>
      </c>
      <c r="E5386" t="s">
        <v>146</v>
      </c>
      <c r="F5386" t="s">
        <v>14975</v>
      </c>
      <c r="G5386" t="s">
        <v>288</v>
      </c>
      <c r="H5386" t="s">
        <v>149</v>
      </c>
      <c r="I5386" t="s">
        <v>135</v>
      </c>
      <c r="J5386" t="s">
        <v>136</v>
      </c>
      <c r="K5386" t="s">
        <v>137</v>
      </c>
      <c r="L5386" t="s">
        <v>15467</v>
      </c>
      <c r="M5386" t="s">
        <v>15468</v>
      </c>
      <c r="N5386">
        <v>1.426666666</v>
      </c>
      <c r="O5386">
        <v>0</v>
      </c>
      <c r="P5386">
        <v>50</v>
      </c>
      <c r="Q5386">
        <v>0</v>
      </c>
      <c r="R5386">
        <v>0</v>
      </c>
      <c r="S5386">
        <v>0</v>
      </c>
      <c r="T5386">
        <v>5</v>
      </c>
      <c r="U5386">
        <v>0</v>
      </c>
      <c r="V5386">
        <v>0</v>
      </c>
      <c r="W5386">
        <v>0</v>
      </c>
      <c r="X5386">
        <v>18.193959217436703</v>
      </c>
      <c r="Y5386">
        <v>0</v>
      </c>
      <c r="Z5386">
        <v>0</v>
      </c>
      <c r="AA5386">
        <v>0</v>
      </c>
      <c r="AB5386">
        <v>4.5358797750279045</v>
      </c>
      <c r="AC5386">
        <v>0</v>
      </c>
      <c r="AD5386">
        <v>0</v>
      </c>
      <c r="AE5386">
        <v>22.729838992464607</v>
      </c>
    </row>
    <row r="5387" spans="1:31" x14ac:dyDescent="0.25">
      <c r="A5387">
        <v>1637437</v>
      </c>
      <c r="B5387">
        <v>1</v>
      </c>
      <c r="C5387" t="s">
        <v>80</v>
      </c>
      <c r="D5387" t="s">
        <v>88</v>
      </c>
      <c r="E5387" t="s">
        <v>642</v>
      </c>
      <c r="F5387" t="s">
        <v>15469</v>
      </c>
      <c r="G5387" t="s">
        <v>4286</v>
      </c>
      <c r="H5387" t="s">
        <v>967</v>
      </c>
      <c r="I5387" t="s">
        <v>135</v>
      </c>
      <c r="J5387" t="s">
        <v>136</v>
      </c>
      <c r="K5387" t="s">
        <v>143</v>
      </c>
      <c r="L5387" t="s">
        <v>15470</v>
      </c>
      <c r="M5387" t="s">
        <v>15471</v>
      </c>
      <c r="N5387">
        <v>5.8736111109999998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17322.836764137515</v>
      </c>
      <c r="AD5387">
        <v>0</v>
      </c>
      <c r="AE5387">
        <v>17322.836764137515</v>
      </c>
    </row>
    <row r="5388" spans="1:31" x14ac:dyDescent="0.25">
      <c r="A5388">
        <v>1637438</v>
      </c>
      <c r="B5388">
        <v>1</v>
      </c>
      <c r="C5388" t="s">
        <v>80</v>
      </c>
      <c r="D5388" t="s">
        <v>88</v>
      </c>
      <c r="E5388" t="s">
        <v>642</v>
      </c>
      <c r="F5388" t="s">
        <v>15472</v>
      </c>
      <c r="G5388" t="s">
        <v>4286</v>
      </c>
      <c r="H5388" t="s">
        <v>967</v>
      </c>
      <c r="I5388" t="s">
        <v>135</v>
      </c>
      <c r="J5388" t="s">
        <v>136</v>
      </c>
      <c r="K5388" t="s">
        <v>143</v>
      </c>
      <c r="L5388" t="s">
        <v>15473</v>
      </c>
      <c r="M5388" t="s">
        <v>15474</v>
      </c>
      <c r="N5388">
        <v>5.8652777770000002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5711.8931673281195</v>
      </c>
      <c r="AD5388">
        <v>0</v>
      </c>
      <c r="AE5388">
        <v>5711.8931673281195</v>
      </c>
    </row>
    <row r="5389" spans="1:31" x14ac:dyDescent="0.25">
      <c r="A5389">
        <v>1637440</v>
      </c>
      <c r="B5389">
        <v>1</v>
      </c>
      <c r="C5389" t="s">
        <v>80</v>
      </c>
      <c r="D5389" t="s">
        <v>110</v>
      </c>
      <c r="E5389" t="s">
        <v>178</v>
      </c>
      <c r="F5389" t="s">
        <v>14880</v>
      </c>
      <c r="G5389" t="s">
        <v>227</v>
      </c>
      <c r="H5389" t="s">
        <v>149</v>
      </c>
      <c r="I5389" t="s">
        <v>135</v>
      </c>
      <c r="J5389" t="s">
        <v>136</v>
      </c>
      <c r="K5389" t="s">
        <v>137</v>
      </c>
      <c r="L5389" t="s">
        <v>15475</v>
      </c>
      <c r="M5389" t="s">
        <v>15476</v>
      </c>
      <c r="N5389">
        <v>0.56388888800000003</v>
      </c>
      <c r="O5389">
        <v>0</v>
      </c>
      <c r="P5389">
        <v>250</v>
      </c>
      <c r="Q5389">
        <v>0</v>
      </c>
      <c r="R5389">
        <v>0</v>
      </c>
      <c r="S5389">
        <v>0</v>
      </c>
      <c r="T5389">
        <v>13</v>
      </c>
      <c r="U5389">
        <v>0</v>
      </c>
      <c r="V5389">
        <v>0</v>
      </c>
      <c r="W5389">
        <v>0</v>
      </c>
      <c r="X5389">
        <v>52.447617594969891</v>
      </c>
      <c r="Y5389">
        <v>0</v>
      </c>
      <c r="Z5389">
        <v>0</v>
      </c>
      <c r="AA5389">
        <v>0</v>
      </c>
      <c r="AB5389">
        <v>1.0875994259419919</v>
      </c>
      <c r="AC5389">
        <v>0</v>
      </c>
      <c r="AD5389">
        <v>0</v>
      </c>
      <c r="AE5389">
        <v>53.535217020911887</v>
      </c>
    </row>
    <row r="5390" spans="1:31" x14ac:dyDescent="0.25">
      <c r="A5390">
        <v>1637443</v>
      </c>
      <c r="B5390">
        <v>1</v>
      </c>
      <c r="C5390" t="s">
        <v>80</v>
      </c>
      <c r="D5390" t="s">
        <v>92</v>
      </c>
      <c r="E5390" t="s">
        <v>140</v>
      </c>
      <c r="F5390" t="s">
        <v>9221</v>
      </c>
      <c r="G5390" t="s">
        <v>785</v>
      </c>
      <c r="H5390" t="s">
        <v>134</v>
      </c>
      <c r="I5390" t="s">
        <v>135</v>
      </c>
      <c r="J5390" t="s">
        <v>136</v>
      </c>
      <c r="K5390" t="s">
        <v>137</v>
      </c>
      <c r="L5390" t="s">
        <v>15477</v>
      </c>
      <c r="M5390" t="s">
        <v>15478</v>
      </c>
      <c r="N5390">
        <v>0.704166666</v>
      </c>
      <c r="O5390">
        <v>1</v>
      </c>
      <c r="P5390">
        <v>3373</v>
      </c>
      <c r="Q5390">
        <v>0</v>
      </c>
      <c r="R5390">
        <v>7</v>
      </c>
      <c r="S5390">
        <v>6</v>
      </c>
      <c r="T5390">
        <v>200</v>
      </c>
      <c r="U5390">
        <v>0</v>
      </c>
      <c r="V5390">
        <v>0</v>
      </c>
      <c r="W5390">
        <v>2.1248844910054681</v>
      </c>
      <c r="X5390">
        <v>315.63433486650905</v>
      </c>
      <c r="Y5390">
        <v>0</v>
      </c>
      <c r="Z5390">
        <v>0.22384205806517279</v>
      </c>
      <c r="AA5390">
        <v>54.75125448434175</v>
      </c>
      <c r="AB5390">
        <v>72.898580249630669</v>
      </c>
      <c r="AC5390">
        <v>0</v>
      </c>
      <c r="AD5390">
        <v>0</v>
      </c>
      <c r="AE5390">
        <v>445.63289614955204</v>
      </c>
    </row>
    <row r="5391" spans="1:31" x14ac:dyDescent="0.25">
      <c r="A5391">
        <v>1637445</v>
      </c>
      <c r="B5391">
        <v>1</v>
      </c>
      <c r="C5391" t="s">
        <v>80</v>
      </c>
      <c r="D5391" t="s">
        <v>97</v>
      </c>
      <c r="E5391" t="s">
        <v>131</v>
      </c>
      <c r="F5391" t="s">
        <v>15479</v>
      </c>
      <c r="G5391" t="s">
        <v>195</v>
      </c>
      <c r="H5391" t="s">
        <v>134</v>
      </c>
      <c r="I5391" t="s">
        <v>135</v>
      </c>
      <c r="J5391" t="s">
        <v>136</v>
      </c>
      <c r="K5391" t="s">
        <v>137</v>
      </c>
      <c r="L5391" t="s">
        <v>15480</v>
      </c>
      <c r="M5391" t="s">
        <v>15481</v>
      </c>
      <c r="N5391">
        <v>1.3963888879999999</v>
      </c>
      <c r="O5391">
        <v>0</v>
      </c>
      <c r="P5391">
        <v>325</v>
      </c>
      <c r="Q5391">
        <v>0</v>
      </c>
      <c r="R5391">
        <v>4</v>
      </c>
      <c r="S5391">
        <v>0</v>
      </c>
      <c r="T5391">
        <v>21</v>
      </c>
      <c r="U5391">
        <v>0</v>
      </c>
      <c r="V5391">
        <v>0</v>
      </c>
      <c r="W5391">
        <v>0</v>
      </c>
      <c r="X5391">
        <v>164.3043768682534</v>
      </c>
      <c r="Y5391">
        <v>0</v>
      </c>
      <c r="Z5391">
        <v>0.28362518529132669</v>
      </c>
      <c r="AA5391">
        <v>0</v>
      </c>
      <c r="AB5391">
        <v>10.671379538193618</v>
      </c>
      <c r="AC5391">
        <v>0</v>
      </c>
      <c r="AD5391">
        <v>0</v>
      </c>
      <c r="AE5391">
        <v>175.25938159173833</v>
      </c>
    </row>
    <row r="5392" spans="1:31" x14ac:dyDescent="0.25">
      <c r="A5392">
        <v>1637447</v>
      </c>
      <c r="B5392">
        <v>1</v>
      </c>
      <c r="C5392" t="s">
        <v>81</v>
      </c>
      <c r="D5392" t="s">
        <v>127</v>
      </c>
      <c r="E5392" t="s">
        <v>152</v>
      </c>
      <c r="F5392" t="s">
        <v>15482</v>
      </c>
      <c r="G5392" t="s">
        <v>507</v>
      </c>
      <c r="H5392" t="s">
        <v>149</v>
      </c>
      <c r="I5392" t="s">
        <v>135</v>
      </c>
      <c r="J5392" t="s">
        <v>136</v>
      </c>
      <c r="K5392" t="s">
        <v>137</v>
      </c>
      <c r="L5392" t="s">
        <v>15483</v>
      </c>
      <c r="M5392" t="s">
        <v>15484</v>
      </c>
      <c r="N5392">
        <v>1.556944444</v>
      </c>
      <c r="O5392">
        <v>0</v>
      </c>
      <c r="P5392">
        <v>2</v>
      </c>
      <c r="Q5392">
        <v>0</v>
      </c>
      <c r="R5392">
        <v>0</v>
      </c>
      <c r="S5392">
        <v>0</v>
      </c>
      <c r="T5392">
        <v>2</v>
      </c>
      <c r="U5392">
        <v>0</v>
      </c>
      <c r="V5392">
        <v>0</v>
      </c>
      <c r="W5392">
        <v>0</v>
      </c>
      <c r="X5392">
        <v>0.54052713194620838</v>
      </c>
      <c r="Y5392">
        <v>0</v>
      </c>
      <c r="Z5392">
        <v>0</v>
      </c>
      <c r="AA5392">
        <v>0</v>
      </c>
      <c r="AB5392">
        <v>0.66629077971311257</v>
      </c>
      <c r="AC5392">
        <v>0</v>
      </c>
      <c r="AD5392">
        <v>0</v>
      </c>
      <c r="AE5392">
        <v>1.206817911659321</v>
      </c>
    </row>
    <row r="5393" spans="1:31" x14ac:dyDescent="0.25">
      <c r="A5393">
        <v>1637452</v>
      </c>
      <c r="B5393">
        <v>1</v>
      </c>
      <c r="C5393" t="s">
        <v>81</v>
      </c>
      <c r="D5393" t="s">
        <v>127</v>
      </c>
      <c r="E5393" t="s">
        <v>152</v>
      </c>
      <c r="F5393" t="s">
        <v>15485</v>
      </c>
      <c r="G5393" t="s">
        <v>507</v>
      </c>
      <c r="H5393" t="s">
        <v>149</v>
      </c>
      <c r="I5393" t="s">
        <v>135</v>
      </c>
      <c r="J5393" t="s">
        <v>136</v>
      </c>
      <c r="K5393" t="s">
        <v>137</v>
      </c>
      <c r="L5393" t="s">
        <v>15486</v>
      </c>
      <c r="M5393" t="s">
        <v>15487</v>
      </c>
      <c r="N5393">
        <v>0.75472222200000005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1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0.67873078021319999</v>
      </c>
      <c r="AC5393">
        <v>0</v>
      </c>
      <c r="AD5393">
        <v>0</v>
      </c>
      <c r="AE5393">
        <v>0.67873078021319999</v>
      </c>
    </row>
    <row r="5394" spans="1:31" x14ac:dyDescent="0.25">
      <c r="A5394">
        <v>1637454</v>
      </c>
      <c r="B5394">
        <v>1</v>
      </c>
      <c r="C5394" t="s">
        <v>80</v>
      </c>
      <c r="D5394" t="s">
        <v>82</v>
      </c>
      <c r="E5394" t="s">
        <v>178</v>
      </c>
      <c r="F5394" t="s">
        <v>15042</v>
      </c>
      <c r="G5394" t="s">
        <v>227</v>
      </c>
      <c r="H5394" t="s">
        <v>149</v>
      </c>
      <c r="I5394" t="s">
        <v>135</v>
      </c>
      <c r="J5394" t="s">
        <v>136</v>
      </c>
      <c r="K5394" t="s">
        <v>137</v>
      </c>
      <c r="L5394" t="s">
        <v>15488</v>
      </c>
      <c r="M5394" t="s">
        <v>15489</v>
      </c>
      <c r="N5394">
        <v>3.7174999999999998</v>
      </c>
      <c r="O5394">
        <v>0</v>
      </c>
      <c r="P5394">
        <v>76</v>
      </c>
      <c r="Q5394">
        <v>0</v>
      </c>
      <c r="R5394">
        <v>0</v>
      </c>
      <c r="S5394">
        <v>0</v>
      </c>
      <c r="T5394">
        <v>3</v>
      </c>
      <c r="U5394">
        <v>0</v>
      </c>
      <c r="V5394">
        <v>0</v>
      </c>
      <c r="W5394">
        <v>0</v>
      </c>
      <c r="X5394">
        <v>49.821046500732535</v>
      </c>
      <c r="Y5394">
        <v>0</v>
      </c>
      <c r="Z5394">
        <v>0</v>
      </c>
      <c r="AA5394">
        <v>0</v>
      </c>
      <c r="AB5394">
        <v>3.0266687350803476</v>
      </c>
      <c r="AC5394">
        <v>0</v>
      </c>
      <c r="AD5394">
        <v>0</v>
      </c>
      <c r="AE5394">
        <v>52.847715235812885</v>
      </c>
    </row>
    <row r="5395" spans="1:31" x14ac:dyDescent="0.25">
      <c r="A5395">
        <v>1637455</v>
      </c>
      <c r="B5395">
        <v>1</v>
      </c>
      <c r="C5395" t="s">
        <v>80</v>
      </c>
      <c r="D5395" t="s">
        <v>96</v>
      </c>
      <c r="E5395" t="s">
        <v>1154</v>
      </c>
      <c r="F5395" t="s">
        <v>2444</v>
      </c>
      <c r="G5395" t="s">
        <v>161</v>
      </c>
      <c r="H5395" t="s">
        <v>134</v>
      </c>
      <c r="I5395" t="s">
        <v>135</v>
      </c>
      <c r="J5395" t="s">
        <v>136</v>
      </c>
      <c r="K5395" t="s">
        <v>137</v>
      </c>
      <c r="L5395" t="s">
        <v>15490</v>
      </c>
      <c r="M5395" t="s">
        <v>15491</v>
      </c>
      <c r="N5395">
        <v>0.25750000000000001</v>
      </c>
      <c r="O5395">
        <v>3</v>
      </c>
      <c r="P5395">
        <v>657</v>
      </c>
      <c r="Q5395">
        <v>0</v>
      </c>
      <c r="R5395">
        <v>24</v>
      </c>
      <c r="S5395">
        <v>1</v>
      </c>
      <c r="T5395">
        <v>192</v>
      </c>
      <c r="U5395">
        <v>0</v>
      </c>
      <c r="V5395">
        <v>0</v>
      </c>
      <c r="W5395">
        <v>2.8259253149939627</v>
      </c>
      <c r="X5395">
        <v>53.112281219987473</v>
      </c>
      <c r="Y5395">
        <v>0</v>
      </c>
      <c r="Z5395">
        <v>2.0726859192023004</v>
      </c>
      <c r="AA5395">
        <v>0.98039047570801263</v>
      </c>
      <c r="AB5395">
        <v>26.71433128350197</v>
      </c>
      <c r="AC5395">
        <v>0</v>
      </c>
      <c r="AD5395">
        <v>0</v>
      </c>
      <c r="AE5395">
        <v>85.705614213393716</v>
      </c>
    </row>
    <row r="5396" spans="1:31" x14ac:dyDescent="0.25">
      <c r="A5396">
        <v>1637456</v>
      </c>
      <c r="B5396">
        <v>1</v>
      </c>
      <c r="C5396" t="s">
        <v>80</v>
      </c>
      <c r="D5396" t="s">
        <v>96</v>
      </c>
      <c r="E5396" t="s">
        <v>642</v>
      </c>
      <c r="F5396" t="s">
        <v>2470</v>
      </c>
      <c r="G5396" t="s">
        <v>161</v>
      </c>
      <c r="H5396" t="s">
        <v>134</v>
      </c>
      <c r="I5396" t="s">
        <v>135</v>
      </c>
      <c r="J5396" t="s">
        <v>136</v>
      </c>
      <c r="K5396" t="s">
        <v>137</v>
      </c>
      <c r="L5396" t="s">
        <v>15492</v>
      </c>
      <c r="M5396" t="s">
        <v>15493</v>
      </c>
      <c r="N5396">
        <v>8.1433333329999993</v>
      </c>
      <c r="O5396">
        <v>0</v>
      </c>
      <c r="P5396">
        <v>108</v>
      </c>
      <c r="Q5396">
        <v>0</v>
      </c>
      <c r="R5396">
        <v>1</v>
      </c>
      <c r="S5396">
        <v>6</v>
      </c>
      <c r="T5396">
        <v>33</v>
      </c>
      <c r="U5396">
        <v>0</v>
      </c>
      <c r="V5396">
        <v>0</v>
      </c>
      <c r="W5396">
        <v>0</v>
      </c>
      <c r="X5396">
        <v>242.74082474007727</v>
      </c>
      <c r="Y5396">
        <v>0</v>
      </c>
      <c r="Z5396">
        <v>7.9353206422746667E-2</v>
      </c>
      <c r="AA5396">
        <v>7585.3372896869332</v>
      </c>
      <c r="AB5396">
        <v>748.50452753389834</v>
      </c>
      <c r="AC5396">
        <v>0</v>
      </c>
      <c r="AD5396">
        <v>0</v>
      </c>
      <c r="AE5396">
        <v>8576.661995167331</v>
      </c>
    </row>
    <row r="5397" spans="1:31" x14ac:dyDescent="0.25">
      <c r="A5397">
        <v>1637457</v>
      </c>
      <c r="B5397">
        <v>1</v>
      </c>
      <c r="C5397" t="s">
        <v>80</v>
      </c>
      <c r="D5397" t="s">
        <v>110</v>
      </c>
      <c r="E5397" t="s">
        <v>178</v>
      </c>
      <c r="F5397" t="s">
        <v>15494</v>
      </c>
      <c r="G5397" t="s">
        <v>288</v>
      </c>
      <c r="H5397" t="s">
        <v>149</v>
      </c>
      <c r="I5397" t="s">
        <v>135</v>
      </c>
      <c r="J5397" t="s">
        <v>136</v>
      </c>
      <c r="K5397" t="s">
        <v>137</v>
      </c>
      <c r="L5397" t="s">
        <v>15495</v>
      </c>
      <c r="M5397" t="s">
        <v>15496</v>
      </c>
      <c r="N5397">
        <v>2.733333333</v>
      </c>
      <c r="O5397">
        <v>0</v>
      </c>
      <c r="P5397">
        <v>134</v>
      </c>
      <c r="Q5397">
        <v>0</v>
      </c>
      <c r="R5397">
        <v>0</v>
      </c>
      <c r="S5397">
        <v>0</v>
      </c>
      <c r="T5397">
        <v>48</v>
      </c>
      <c r="U5397">
        <v>0</v>
      </c>
      <c r="V5397">
        <v>0</v>
      </c>
      <c r="W5397">
        <v>0</v>
      </c>
      <c r="X5397">
        <v>108.60063002444357</v>
      </c>
      <c r="Y5397">
        <v>0</v>
      </c>
      <c r="Z5397">
        <v>0</v>
      </c>
      <c r="AA5397">
        <v>0</v>
      </c>
      <c r="AB5397">
        <v>67.388183591369227</v>
      </c>
      <c r="AC5397">
        <v>0</v>
      </c>
      <c r="AD5397">
        <v>0</v>
      </c>
      <c r="AE5397">
        <v>175.9888136158128</v>
      </c>
    </row>
    <row r="5398" spans="1:31" x14ac:dyDescent="0.25">
      <c r="A5398">
        <v>1637458</v>
      </c>
      <c r="B5398">
        <v>1</v>
      </c>
      <c r="C5398" t="s">
        <v>80</v>
      </c>
      <c r="D5398" t="s">
        <v>97</v>
      </c>
      <c r="E5398" t="s">
        <v>131</v>
      </c>
      <c r="F5398" t="s">
        <v>15497</v>
      </c>
      <c r="G5398" t="s">
        <v>161</v>
      </c>
      <c r="H5398" t="s">
        <v>134</v>
      </c>
      <c r="I5398" t="s">
        <v>135</v>
      </c>
      <c r="J5398" t="s">
        <v>136</v>
      </c>
      <c r="K5398" t="s">
        <v>137</v>
      </c>
      <c r="L5398" t="s">
        <v>15498</v>
      </c>
      <c r="M5398" t="s">
        <v>15499</v>
      </c>
      <c r="N5398">
        <v>0.35472222199999998</v>
      </c>
      <c r="O5398">
        <v>0</v>
      </c>
      <c r="P5398">
        <v>1060</v>
      </c>
      <c r="Q5398">
        <v>0</v>
      </c>
      <c r="R5398">
        <v>6</v>
      </c>
      <c r="S5398">
        <v>0</v>
      </c>
      <c r="T5398">
        <v>94</v>
      </c>
      <c r="U5398">
        <v>0</v>
      </c>
      <c r="V5398">
        <v>0</v>
      </c>
      <c r="W5398">
        <v>0</v>
      </c>
      <c r="X5398">
        <v>139.22537618378502</v>
      </c>
      <c r="Y5398">
        <v>0</v>
      </c>
      <c r="Z5398">
        <v>0.23693656527527998</v>
      </c>
      <c r="AA5398">
        <v>0</v>
      </c>
      <c r="AB5398">
        <v>26.421543350702596</v>
      </c>
      <c r="AC5398">
        <v>0</v>
      </c>
      <c r="AD5398">
        <v>0</v>
      </c>
      <c r="AE5398">
        <v>165.88385609976288</v>
      </c>
    </row>
    <row r="5399" spans="1:31" x14ac:dyDescent="0.25">
      <c r="A5399">
        <v>1637461</v>
      </c>
      <c r="B5399">
        <v>1</v>
      </c>
      <c r="C5399" t="s">
        <v>80</v>
      </c>
      <c r="D5399" t="s">
        <v>106</v>
      </c>
      <c r="E5399" t="s">
        <v>152</v>
      </c>
      <c r="F5399" t="s">
        <v>15500</v>
      </c>
      <c r="G5399" t="s">
        <v>507</v>
      </c>
      <c r="H5399" t="s">
        <v>149</v>
      </c>
      <c r="I5399" t="s">
        <v>135</v>
      </c>
      <c r="J5399" t="s">
        <v>136</v>
      </c>
      <c r="K5399" t="s">
        <v>137</v>
      </c>
      <c r="L5399" t="s">
        <v>15501</v>
      </c>
      <c r="M5399" t="s">
        <v>15502</v>
      </c>
      <c r="N5399">
        <v>1.284166666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3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</row>
    <row r="5400" spans="1:31" x14ac:dyDescent="0.25">
      <c r="A5400">
        <v>1637462</v>
      </c>
      <c r="B5400">
        <v>1</v>
      </c>
      <c r="C5400" t="s">
        <v>80</v>
      </c>
      <c r="D5400" t="s">
        <v>107</v>
      </c>
      <c r="E5400" t="s">
        <v>178</v>
      </c>
      <c r="F5400" t="s">
        <v>15503</v>
      </c>
      <c r="G5400" t="s">
        <v>227</v>
      </c>
      <c r="H5400" t="s">
        <v>149</v>
      </c>
      <c r="I5400" t="s">
        <v>135</v>
      </c>
      <c r="J5400" t="s">
        <v>136</v>
      </c>
      <c r="K5400" t="s">
        <v>137</v>
      </c>
      <c r="L5400" t="s">
        <v>15504</v>
      </c>
      <c r="M5400" t="s">
        <v>15505</v>
      </c>
      <c r="N5400">
        <v>0.99305555499999998</v>
      </c>
      <c r="O5400">
        <v>0</v>
      </c>
      <c r="P5400">
        <v>227</v>
      </c>
      <c r="Q5400">
        <v>0</v>
      </c>
      <c r="R5400">
        <v>0</v>
      </c>
      <c r="S5400">
        <v>0</v>
      </c>
      <c r="T5400">
        <v>16</v>
      </c>
      <c r="U5400">
        <v>0</v>
      </c>
      <c r="V5400">
        <v>0</v>
      </c>
      <c r="W5400">
        <v>0</v>
      </c>
      <c r="X5400">
        <v>59.13581069192243</v>
      </c>
      <c r="Y5400">
        <v>0</v>
      </c>
      <c r="Z5400">
        <v>0</v>
      </c>
      <c r="AA5400">
        <v>0</v>
      </c>
      <c r="AB5400">
        <v>5.9062647198921585</v>
      </c>
      <c r="AC5400">
        <v>0</v>
      </c>
      <c r="AD5400">
        <v>0</v>
      </c>
      <c r="AE5400">
        <v>65.042075411814594</v>
      </c>
    </row>
    <row r="5401" spans="1:31" x14ac:dyDescent="0.25">
      <c r="A5401">
        <v>1637466</v>
      </c>
      <c r="B5401">
        <v>1</v>
      </c>
      <c r="C5401" t="s">
        <v>80</v>
      </c>
      <c r="D5401" t="s">
        <v>96</v>
      </c>
      <c r="E5401" t="s">
        <v>178</v>
      </c>
      <c r="F5401" t="s">
        <v>15506</v>
      </c>
      <c r="G5401" t="s">
        <v>1115</v>
      </c>
      <c r="H5401" t="s">
        <v>149</v>
      </c>
      <c r="I5401" t="s">
        <v>135</v>
      </c>
      <c r="J5401" t="s">
        <v>136</v>
      </c>
      <c r="K5401" t="s">
        <v>137</v>
      </c>
      <c r="L5401" t="s">
        <v>15507</v>
      </c>
      <c r="M5401" t="s">
        <v>15508</v>
      </c>
      <c r="N5401">
        <v>1.1297222220000001</v>
      </c>
      <c r="O5401">
        <v>0</v>
      </c>
      <c r="P5401">
        <v>67</v>
      </c>
      <c r="Q5401">
        <v>0</v>
      </c>
      <c r="R5401">
        <v>7</v>
      </c>
      <c r="S5401">
        <v>0</v>
      </c>
      <c r="T5401">
        <v>26</v>
      </c>
      <c r="U5401">
        <v>0</v>
      </c>
      <c r="V5401">
        <v>0</v>
      </c>
      <c r="W5401">
        <v>0</v>
      </c>
      <c r="X5401">
        <v>35.413583469463738</v>
      </c>
      <c r="Y5401">
        <v>0</v>
      </c>
      <c r="Z5401">
        <v>1.9637592554179681</v>
      </c>
      <c r="AA5401">
        <v>0</v>
      </c>
      <c r="AB5401">
        <v>12.245414996318363</v>
      </c>
      <c r="AC5401">
        <v>0</v>
      </c>
      <c r="AD5401">
        <v>0</v>
      </c>
      <c r="AE5401">
        <v>49.622757721200074</v>
      </c>
    </row>
    <row r="5402" spans="1:31" x14ac:dyDescent="0.25">
      <c r="A5402">
        <v>1637468</v>
      </c>
      <c r="B5402">
        <v>1</v>
      </c>
      <c r="C5402" t="s">
        <v>81</v>
      </c>
      <c r="D5402" t="s">
        <v>123</v>
      </c>
      <c r="E5402" t="s">
        <v>131</v>
      </c>
      <c r="F5402" t="s">
        <v>15509</v>
      </c>
      <c r="G5402" t="s">
        <v>161</v>
      </c>
      <c r="H5402" t="s">
        <v>134</v>
      </c>
      <c r="I5402" t="s">
        <v>191</v>
      </c>
      <c r="J5402" t="s">
        <v>136</v>
      </c>
      <c r="K5402" t="s">
        <v>137</v>
      </c>
      <c r="L5402" t="s">
        <v>15510</v>
      </c>
      <c r="M5402" t="s">
        <v>15511</v>
      </c>
      <c r="N5402">
        <v>0.05</v>
      </c>
      <c r="O5402">
        <v>0</v>
      </c>
      <c r="P5402">
        <v>1110</v>
      </c>
      <c r="Q5402">
        <v>0</v>
      </c>
      <c r="R5402">
        <v>62</v>
      </c>
      <c r="S5402">
        <v>1</v>
      </c>
      <c r="T5402">
        <v>52</v>
      </c>
      <c r="U5402">
        <v>0</v>
      </c>
      <c r="V5402">
        <v>0</v>
      </c>
      <c r="W5402">
        <v>0</v>
      </c>
      <c r="X5402">
        <v>10.462655926873779</v>
      </c>
      <c r="Y5402">
        <v>0</v>
      </c>
      <c r="Z5402">
        <v>0.52077649987960006</v>
      </c>
      <c r="AA5402">
        <v>0</v>
      </c>
      <c r="AB5402">
        <v>0.61960478851439982</v>
      </c>
      <c r="AC5402">
        <v>0</v>
      </c>
      <c r="AD5402">
        <v>0</v>
      </c>
      <c r="AE5402">
        <v>11.603037215267779</v>
      </c>
    </row>
    <row r="5403" spans="1:31" x14ac:dyDescent="0.25">
      <c r="A5403">
        <v>1637477</v>
      </c>
      <c r="B5403">
        <v>1</v>
      </c>
      <c r="C5403" t="s">
        <v>81</v>
      </c>
      <c r="D5403" t="s">
        <v>118</v>
      </c>
      <c r="E5403" t="s">
        <v>140</v>
      </c>
      <c r="F5403" t="s">
        <v>15512</v>
      </c>
      <c r="G5403" t="s">
        <v>161</v>
      </c>
      <c r="H5403" t="s">
        <v>134</v>
      </c>
      <c r="I5403" t="s">
        <v>135</v>
      </c>
      <c r="J5403" t="s">
        <v>136</v>
      </c>
      <c r="K5403" t="s">
        <v>137</v>
      </c>
      <c r="L5403" t="s">
        <v>15513</v>
      </c>
      <c r="M5403" t="s">
        <v>15514</v>
      </c>
      <c r="N5403">
        <v>0.15083333300000001</v>
      </c>
      <c r="O5403">
        <v>0</v>
      </c>
      <c r="P5403">
        <v>22196</v>
      </c>
      <c r="Q5403">
        <v>1</v>
      </c>
      <c r="R5403">
        <v>84</v>
      </c>
      <c r="S5403">
        <v>73</v>
      </c>
      <c r="T5403">
        <v>3016</v>
      </c>
      <c r="U5403">
        <v>2</v>
      </c>
      <c r="V5403">
        <v>8</v>
      </c>
      <c r="W5403">
        <v>0</v>
      </c>
      <c r="X5403">
        <v>797.14913950842993</v>
      </c>
      <c r="Y5403">
        <v>0</v>
      </c>
      <c r="Z5403">
        <v>2.6946272286779149</v>
      </c>
      <c r="AA5403">
        <v>121.51900084807826</v>
      </c>
      <c r="AB5403">
        <v>234.06201999849128</v>
      </c>
      <c r="AC5403">
        <v>9.078489582847709</v>
      </c>
      <c r="AD5403">
        <v>1.6700368777487855</v>
      </c>
      <c r="AE5403">
        <v>1166.1733140442736</v>
      </c>
    </row>
    <row r="5404" spans="1:31" x14ac:dyDescent="0.25">
      <c r="A5404">
        <v>1637479</v>
      </c>
      <c r="B5404">
        <v>1</v>
      </c>
      <c r="C5404" t="s">
        <v>80</v>
      </c>
      <c r="D5404" t="s">
        <v>96</v>
      </c>
      <c r="E5404" t="s">
        <v>362</v>
      </c>
      <c r="F5404" t="s">
        <v>13552</v>
      </c>
      <c r="G5404" t="s">
        <v>900</v>
      </c>
      <c r="H5404" t="s">
        <v>149</v>
      </c>
      <c r="I5404" t="s">
        <v>135</v>
      </c>
      <c r="J5404" t="s">
        <v>136</v>
      </c>
      <c r="K5404" t="s">
        <v>137</v>
      </c>
      <c r="L5404" t="s">
        <v>15515</v>
      </c>
      <c r="M5404" t="s">
        <v>15516</v>
      </c>
      <c r="N5404">
        <v>5.0422222220000004</v>
      </c>
      <c r="O5404">
        <v>0</v>
      </c>
      <c r="P5404">
        <v>61</v>
      </c>
      <c r="Q5404">
        <v>0</v>
      </c>
      <c r="R5404">
        <v>0</v>
      </c>
      <c r="S5404">
        <v>0</v>
      </c>
      <c r="T5404">
        <v>2</v>
      </c>
      <c r="U5404">
        <v>0</v>
      </c>
      <c r="V5404">
        <v>0</v>
      </c>
      <c r="W5404">
        <v>0</v>
      </c>
      <c r="X5404">
        <v>124.64610221481311</v>
      </c>
      <c r="Y5404">
        <v>0</v>
      </c>
      <c r="Z5404">
        <v>0</v>
      </c>
      <c r="AA5404">
        <v>0</v>
      </c>
      <c r="AB5404">
        <v>2.590695802783376</v>
      </c>
      <c r="AC5404">
        <v>0</v>
      </c>
      <c r="AD5404">
        <v>0</v>
      </c>
      <c r="AE5404">
        <v>127.23679801759648</v>
      </c>
    </row>
    <row r="5405" spans="1:31" x14ac:dyDescent="0.25">
      <c r="A5405">
        <v>1637483</v>
      </c>
      <c r="B5405">
        <v>1</v>
      </c>
      <c r="C5405" t="s">
        <v>81</v>
      </c>
      <c r="D5405" t="s">
        <v>119</v>
      </c>
      <c r="E5405" t="s">
        <v>140</v>
      </c>
      <c r="F5405" t="s">
        <v>8521</v>
      </c>
      <c r="G5405" t="s">
        <v>161</v>
      </c>
      <c r="H5405" t="s">
        <v>134</v>
      </c>
      <c r="I5405" t="s">
        <v>135</v>
      </c>
      <c r="J5405" t="s">
        <v>136</v>
      </c>
      <c r="K5405" t="s">
        <v>137</v>
      </c>
      <c r="L5405" t="s">
        <v>15517</v>
      </c>
      <c r="M5405" t="s">
        <v>15518</v>
      </c>
      <c r="N5405">
        <v>0.35138888800000001</v>
      </c>
      <c r="O5405">
        <v>1</v>
      </c>
      <c r="P5405">
        <v>2718</v>
      </c>
      <c r="Q5405">
        <v>28</v>
      </c>
      <c r="R5405">
        <v>544</v>
      </c>
      <c r="S5405">
        <v>18</v>
      </c>
      <c r="T5405">
        <v>271</v>
      </c>
      <c r="U5405">
        <v>0</v>
      </c>
      <c r="V5405">
        <v>3</v>
      </c>
      <c r="W5405">
        <v>3.2115321525509451E-2</v>
      </c>
      <c r="X5405">
        <v>90.506427603522908</v>
      </c>
      <c r="Y5405">
        <v>1.860244260028864</v>
      </c>
      <c r="Z5405">
        <v>21.566100090618018</v>
      </c>
      <c r="AA5405">
        <v>19.52787308196401</v>
      </c>
      <c r="AB5405">
        <v>54.798472046402019</v>
      </c>
      <c r="AC5405">
        <v>0</v>
      </c>
      <c r="AD5405">
        <v>1.0937397121995867</v>
      </c>
      <c r="AE5405">
        <v>189.38497211626091</v>
      </c>
    </row>
    <row r="5406" spans="1:31" x14ac:dyDescent="0.25">
      <c r="A5406">
        <v>1637487</v>
      </c>
      <c r="B5406">
        <v>1</v>
      </c>
      <c r="C5406" t="s">
        <v>80</v>
      </c>
      <c r="D5406" t="s">
        <v>83</v>
      </c>
      <c r="E5406" t="s">
        <v>131</v>
      </c>
      <c r="F5406" t="s">
        <v>14636</v>
      </c>
      <c r="G5406" t="s">
        <v>133</v>
      </c>
      <c r="H5406" t="s">
        <v>134</v>
      </c>
      <c r="I5406" t="s">
        <v>135</v>
      </c>
      <c r="J5406" t="s">
        <v>136</v>
      </c>
      <c r="K5406" t="s">
        <v>137</v>
      </c>
      <c r="L5406" t="s">
        <v>15519</v>
      </c>
      <c r="M5406" t="s">
        <v>15520</v>
      </c>
      <c r="N5406">
        <v>0.74666666599999998</v>
      </c>
      <c r="O5406">
        <v>0</v>
      </c>
      <c r="P5406">
        <v>10</v>
      </c>
      <c r="Q5406">
        <v>0</v>
      </c>
      <c r="R5406">
        <v>0</v>
      </c>
      <c r="S5406">
        <v>0</v>
      </c>
      <c r="T5406">
        <v>119</v>
      </c>
      <c r="U5406">
        <v>0</v>
      </c>
      <c r="V5406">
        <v>0</v>
      </c>
      <c r="W5406">
        <v>0</v>
      </c>
      <c r="X5406">
        <v>33.888765693279467</v>
      </c>
      <c r="Y5406">
        <v>0</v>
      </c>
      <c r="Z5406">
        <v>0</v>
      </c>
      <c r="AA5406">
        <v>0</v>
      </c>
      <c r="AB5406">
        <v>135.78674444121174</v>
      </c>
      <c r="AC5406">
        <v>0</v>
      </c>
      <c r="AD5406">
        <v>0</v>
      </c>
      <c r="AE5406">
        <v>169.67551013449122</v>
      </c>
    </row>
    <row r="5407" spans="1:31" x14ac:dyDescent="0.25">
      <c r="A5407">
        <v>1637489</v>
      </c>
      <c r="B5407">
        <v>1</v>
      </c>
      <c r="C5407" t="s">
        <v>80</v>
      </c>
      <c r="D5407" t="s">
        <v>110</v>
      </c>
      <c r="E5407" t="s">
        <v>146</v>
      </c>
      <c r="F5407" t="s">
        <v>15521</v>
      </c>
      <c r="G5407" t="s">
        <v>187</v>
      </c>
      <c r="H5407" t="s">
        <v>149</v>
      </c>
      <c r="I5407" t="s">
        <v>135</v>
      </c>
      <c r="J5407" t="s">
        <v>136</v>
      </c>
      <c r="K5407" t="s">
        <v>137</v>
      </c>
      <c r="L5407" t="s">
        <v>15522</v>
      </c>
      <c r="M5407" t="s">
        <v>15523</v>
      </c>
      <c r="N5407">
        <v>2.83</v>
      </c>
      <c r="O5407">
        <v>0</v>
      </c>
      <c r="P5407">
        <v>66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84.226122601298044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84.226122601298044</v>
      </c>
    </row>
    <row r="5408" spans="1:31" x14ac:dyDescent="0.25">
      <c r="A5408">
        <v>1637490</v>
      </c>
      <c r="B5408">
        <v>1</v>
      </c>
      <c r="C5408" t="s">
        <v>80</v>
      </c>
      <c r="D5408" t="s">
        <v>96</v>
      </c>
      <c r="E5408" t="s">
        <v>178</v>
      </c>
      <c r="F5408" t="s">
        <v>14118</v>
      </c>
      <c r="G5408" t="s">
        <v>403</v>
      </c>
      <c r="H5408" t="s">
        <v>149</v>
      </c>
      <c r="I5408" t="s">
        <v>135</v>
      </c>
      <c r="J5408" t="s">
        <v>136</v>
      </c>
      <c r="K5408" t="s">
        <v>137</v>
      </c>
      <c r="L5408" t="s">
        <v>15524</v>
      </c>
      <c r="M5408" t="s">
        <v>15525</v>
      </c>
      <c r="N5408">
        <v>11.801666665999999</v>
      </c>
      <c r="O5408">
        <v>0</v>
      </c>
      <c r="P5408">
        <v>45</v>
      </c>
      <c r="Q5408">
        <v>0</v>
      </c>
      <c r="R5408">
        <v>0</v>
      </c>
      <c r="S5408">
        <v>0</v>
      </c>
      <c r="T5408">
        <v>2</v>
      </c>
      <c r="U5408">
        <v>0</v>
      </c>
      <c r="V5408">
        <v>0</v>
      </c>
      <c r="W5408">
        <v>0</v>
      </c>
      <c r="X5408">
        <v>112.07856531131547</v>
      </c>
      <c r="Y5408">
        <v>0</v>
      </c>
      <c r="Z5408">
        <v>0</v>
      </c>
      <c r="AA5408">
        <v>0</v>
      </c>
      <c r="AB5408">
        <v>2.0538246741408104</v>
      </c>
      <c r="AC5408">
        <v>0</v>
      </c>
      <c r="AD5408">
        <v>0</v>
      </c>
      <c r="AE5408">
        <v>114.13238998545629</v>
      </c>
    </row>
    <row r="5409" spans="1:31" x14ac:dyDescent="0.25">
      <c r="A5409">
        <v>1637491</v>
      </c>
      <c r="B5409">
        <v>1</v>
      </c>
      <c r="C5409" t="s">
        <v>80</v>
      </c>
      <c r="D5409" t="s">
        <v>82</v>
      </c>
      <c r="E5409" t="s">
        <v>178</v>
      </c>
      <c r="F5409" t="s">
        <v>15042</v>
      </c>
      <c r="G5409" t="s">
        <v>3669</v>
      </c>
      <c r="H5409" t="s">
        <v>149</v>
      </c>
      <c r="I5409" t="s">
        <v>135</v>
      </c>
      <c r="J5409" t="s">
        <v>136</v>
      </c>
      <c r="K5409" t="s">
        <v>137</v>
      </c>
      <c r="L5409" t="s">
        <v>15526</v>
      </c>
      <c r="M5409" t="s">
        <v>15527</v>
      </c>
      <c r="N5409">
        <v>4.6380555550000002</v>
      </c>
      <c r="O5409">
        <v>0</v>
      </c>
      <c r="P5409">
        <v>76</v>
      </c>
      <c r="Q5409">
        <v>0</v>
      </c>
      <c r="R5409">
        <v>0</v>
      </c>
      <c r="S5409">
        <v>0</v>
      </c>
      <c r="T5409">
        <v>3</v>
      </c>
      <c r="U5409">
        <v>0</v>
      </c>
      <c r="V5409">
        <v>0</v>
      </c>
      <c r="W5409">
        <v>0</v>
      </c>
      <c r="X5409">
        <v>72.902887273260546</v>
      </c>
      <c r="Y5409">
        <v>0</v>
      </c>
      <c r="Z5409">
        <v>0</v>
      </c>
      <c r="AA5409">
        <v>0</v>
      </c>
      <c r="AB5409">
        <v>7.3094545908738233</v>
      </c>
      <c r="AC5409">
        <v>0</v>
      </c>
      <c r="AD5409">
        <v>0</v>
      </c>
      <c r="AE5409">
        <v>80.212341864134373</v>
      </c>
    </row>
    <row r="5410" spans="1:31" x14ac:dyDescent="0.25">
      <c r="A5410">
        <v>1637492</v>
      </c>
      <c r="B5410">
        <v>1</v>
      </c>
      <c r="C5410" t="s">
        <v>80</v>
      </c>
      <c r="D5410" t="s">
        <v>92</v>
      </c>
      <c r="E5410" t="s">
        <v>131</v>
      </c>
      <c r="F5410" t="s">
        <v>15528</v>
      </c>
      <c r="G5410" t="s">
        <v>195</v>
      </c>
      <c r="H5410" t="s">
        <v>134</v>
      </c>
      <c r="I5410" t="s">
        <v>135</v>
      </c>
      <c r="J5410" t="s">
        <v>136</v>
      </c>
      <c r="K5410" t="s">
        <v>137</v>
      </c>
      <c r="L5410" t="s">
        <v>15529</v>
      </c>
      <c r="M5410" t="s">
        <v>15530</v>
      </c>
      <c r="N5410">
        <v>1.4027777770000001</v>
      </c>
      <c r="O5410">
        <v>0</v>
      </c>
      <c r="P5410">
        <v>21</v>
      </c>
      <c r="Q5410">
        <v>0</v>
      </c>
      <c r="R5410">
        <v>55</v>
      </c>
      <c r="S5410">
        <v>0</v>
      </c>
      <c r="T5410">
        <v>6</v>
      </c>
      <c r="U5410">
        <v>0</v>
      </c>
      <c r="V5410">
        <v>0</v>
      </c>
      <c r="W5410">
        <v>0</v>
      </c>
      <c r="X5410">
        <v>14.420992742805771</v>
      </c>
      <c r="Y5410">
        <v>0</v>
      </c>
      <c r="Z5410">
        <v>28.965419336504819</v>
      </c>
      <c r="AA5410">
        <v>0</v>
      </c>
      <c r="AB5410">
        <v>41.844699689497816</v>
      </c>
      <c r="AC5410">
        <v>0</v>
      </c>
      <c r="AD5410">
        <v>0</v>
      </c>
      <c r="AE5410">
        <v>85.231111768808404</v>
      </c>
    </row>
    <row r="5411" spans="1:31" x14ac:dyDescent="0.25">
      <c r="A5411">
        <v>1637495</v>
      </c>
      <c r="B5411">
        <v>1</v>
      </c>
      <c r="C5411" t="s">
        <v>80</v>
      </c>
      <c r="D5411" t="s">
        <v>83</v>
      </c>
      <c r="E5411" t="s">
        <v>146</v>
      </c>
      <c r="F5411" t="s">
        <v>15531</v>
      </c>
      <c r="G5411" t="s">
        <v>260</v>
      </c>
      <c r="H5411" t="s">
        <v>149</v>
      </c>
      <c r="I5411" t="s">
        <v>135</v>
      </c>
      <c r="J5411" t="s">
        <v>136</v>
      </c>
      <c r="K5411" t="s">
        <v>137</v>
      </c>
      <c r="L5411" t="s">
        <v>15532</v>
      </c>
      <c r="M5411" t="s">
        <v>15533</v>
      </c>
      <c r="N5411">
        <v>1.63</v>
      </c>
      <c r="O5411">
        <v>0</v>
      </c>
      <c r="P5411">
        <v>10</v>
      </c>
      <c r="Q5411">
        <v>0</v>
      </c>
      <c r="R5411">
        <v>0</v>
      </c>
      <c r="S5411">
        <v>0</v>
      </c>
      <c r="T5411">
        <v>119</v>
      </c>
      <c r="U5411">
        <v>0</v>
      </c>
      <c r="V5411">
        <v>0</v>
      </c>
      <c r="W5411">
        <v>0</v>
      </c>
      <c r="X5411">
        <v>76.272142602392762</v>
      </c>
      <c r="Y5411">
        <v>0</v>
      </c>
      <c r="Z5411">
        <v>0</v>
      </c>
      <c r="AA5411">
        <v>0</v>
      </c>
      <c r="AB5411">
        <v>433.57957501664941</v>
      </c>
      <c r="AC5411">
        <v>0</v>
      </c>
      <c r="AD5411">
        <v>0</v>
      </c>
      <c r="AE5411">
        <v>509.85171761904218</v>
      </c>
    </row>
    <row r="5412" spans="1:31" x14ac:dyDescent="0.25">
      <c r="A5412">
        <v>1637497</v>
      </c>
      <c r="B5412">
        <v>1</v>
      </c>
      <c r="C5412" t="s">
        <v>81</v>
      </c>
      <c r="D5412" t="s">
        <v>122</v>
      </c>
      <c r="E5412" t="s">
        <v>178</v>
      </c>
      <c r="F5412" t="s">
        <v>15534</v>
      </c>
      <c r="G5412" t="s">
        <v>187</v>
      </c>
      <c r="H5412" t="s">
        <v>149</v>
      </c>
      <c r="I5412" t="s">
        <v>135</v>
      </c>
      <c r="J5412" t="s">
        <v>136</v>
      </c>
      <c r="K5412" t="s">
        <v>137</v>
      </c>
      <c r="L5412" t="s">
        <v>15535</v>
      </c>
      <c r="M5412" t="s">
        <v>15536</v>
      </c>
      <c r="N5412">
        <v>3.426388888</v>
      </c>
      <c r="O5412">
        <v>0</v>
      </c>
      <c r="P5412">
        <v>29</v>
      </c>
      <c r="Q5412">
        <v>0</v>
      </c>
      <c r="R5412">
        <v>0</v>
      </c>
      <c r="S5412">
        <v>0</v>
      </c>
      <c r="T5412">
        <v>2</v>
      </c>
      <c r="U5412">
        <v>0</v>
      </c>
      <c r="V5412">
        <v>0</v>
      </c>
      <c r="W5412">
        <v>0</v>
      </c>
      <c r="X5412">
        <v>18.768577347265705</v>
      </c>
      <c r="Y5412">
        <v>0</v>
      </c>
      <c r="Z5412">
        <v>0</v>
      </c>
      <c r="AA5412">
        <v>0</v>
      </c>
      <c r="AB5412">
        <v>3.1136565066078203</v>
      </c>
      <c r="AC5412">
        <v>0</v>
      </c>
      <c r="AD5412">
        <v>0</v>
      </c>
      <c r="AE5412">
        <v>21.882233853873526</v>
      </c>
    </row>
    <row r="5413" spans="1:31" x14ac:dyDescent="0.25">
      <c r="A5413">
        <v>1637506</v>
      </c>
      <c r="B5413">
        <v>1</v>
      </c>
      <c r="C5413" t="s">
        <v>80</v>
      </c>
      <c r="D5413" t="s">
        <v>90</v>
      </c>
      <c r="E5413" t="s">
        <v>362</v>
      </c>
      <c r="F5413" t="s">
        <v>7198</v>
      </c>
      <c r="G5413" t="s">
        <v>180</v>
      </c>
      <c r="H5413" t="s">
        <v>149</v>
      </c>
      <c r="I5413" t="s">
        <v>135</v>
      </c>
      <c r="J5413" t="s">
        <v>136</v>
      </c>
      <c r="K5413" t="s">
        <v>137</v>
      </c>
      <c r="L5413" t="s">
        <v>15537</v>
      </c>
      <c r="M5413" t="s">
        <v>15538</v>
      </c>
      <c r="N5413">
        <v>12.015833333</v>
      </c>
      <c r="O5413">
        <v>0</v>
      </c>
      <c r="P5413">
        <v>78</v>
      </c>
      <c r="Q5413">
        <v>0</v>
      </c>
      <c r="R5413">
        <v>0</v>
      </c>
      <c r="S5413">
        <v>0</v>
      </c>
      <c r="T5413">
        <v>8</v>
      </c>
      <c r="U5413">
        <v>0</v>
      </c>
      <c r="V5413">
        <v>0</v>
      </c>
      <c r="W5413">
        <v>0</v>
      </c>
      <c r="X5413">
        <v>258.10623138292067</v>
      </c>
      <c r="Y5413">
        <v>0</v>
      </c>
      <c r="Z5413">
        <v>0</v>
      </c>
      <c r="AA5413">
        <v>0</v>
      </c>
      <c r="AB5413">
        <v>165.5867374493927</v>
      </c>
      <c r="AC5413">
        <v>0</v>
      </c>
      <c r="AD5413">
        <v>0</v>
      </c>
      <c r="AE5413">
        <v>423.69296883231334</v>
      </c>
    </row>
    <row r="5414" spans="1:31" x14ac:dyDescent="0.25">
      <c r="A5414">
        <v>1637507</v>
      </c>
      <c r="B5414">
        <v>1</v>
      </c>
      <c r="C5414" t="s">
        <v>81</v>
      </c>
      <c r="D5414" t="s">
        <v>112</v>
      </c>
      <c r="E5414" t="s">
        <v>362</v>
      </c>
      <c r="F5414" t="s">
        <v>15539</v>
      </c>
      <c r="G5414" t="s">
        <v>180</v>
      </c>
      <c r="H5414" t="s">
        <v>149</v>
      </c>
      <c r="I5414" t="s">
        <v>135</v>
      </c>
      <c r="J5414" t="s">
        <v>136</v>
      </c>
      <c r="K5414" t="s">
        <v>137</v>
      </c>
      <c r="L5414" t="s">
        <v>15540</v>
      </c>
      <c r="M5414" t="s">
        <v>15541</v>
      </c>
      <c r="N5414">
        <v>6.8463888879999999</v>
      </c>
      <c r="O5414">
        <v>0</v>
      </c>
      <c r="P5414">
        <v>36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44.48652843942947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44.48652843942947</v>
      </c>
    </row>
    <row r="5415" spans="1:31" x14ac:dyDescent="0.25">
      <c r="A5415">
        <v>1637515</v>
      </c>
      <c r="B5415">
        <v>1</v>
      </c>
      <c r="C5415" t="s">
        <v>80</v>
      </c>
      <c r="D5415" t="s">
        <v>83</v>
      </c>
      <c r="E5415" t="s">
        <v>131</v>
      </c>
      <c r="F5415" t="s">
        <v>15542</v>
      </c>
      <c r="G5415" t="s">
        <v>133</v>
      </c>
      <c r="H5415" t="s">
        <v>134</v>
      </c>
      <c r="I5415" t="s">
        <v>135</v>
      </c>
      <c r="J5415" t="s">
        <v>136</v>
      </c>
      <c r="K5415" t="s">
        <v>137</v>
      </c>
      <c r="L5415" t="s">
        <v>15543</v>
      </c>
      <c r="M5415" t="s">
        <v>15544</v>
      </c>
      <c r="N5415">
        <v>2.2025000000000001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34</v>
      </c>
      <c r="U5415">
        <v>0</v>
      </c>
      <c r="V5415">
        <v>4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225.84214321820579</v>
      </c>
      <c r="AC5415">
        <v>0</v>
      </c>
      <c r="AD5415">
        <v>303.30214092087857</v>
      </c>
      <c r="AE5415">
        <v>529.14428413908433</v>
      </c>
    </row>
    <row r="5416" spans="1:31" x14ac:dyDescent="0.25">
      <c r="A5416">
        <v>1637516</v>
      </c>
      <c r="B5416">
        <v>1</v>
      </c>
      <c r="C5416" t="s">
        <v>80</v>
      </c>
      <c r="D5416" t="s">
        <v>86</v>
      </c>
      <c r="E5416" t="s">
        <v>152</v>
      </c>
      <c r="F5416" t="s">
        <v>15545</v>
      </c>
      <c r="G5416" t="s">
        <v>154</v>
      </c>
      <c r="H5416" t="s">
        <v>149</v>
      </c>
      <c r="I5416" t="s">
        <v>135</v>
      </c>
      <c r="J5416" t="s">
        <v>136</v>
      </c>
      <c r="K5416" t="s">
        <v>137</v>
      </c>
      <c r="L5416" t="s">
        <v>15546</v>
      </c>
      <c r="M5416" t="s">
        <v>15547</v>
      </c>
      <c r="N5416">
        <v>0.95638888799999999</v>
      </c>
      <c r="O5416">
        <v>0</v>
      </c>
      <c r="P5416">
        <v>1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0.23566037118110503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0.23566037118110503</v>
      </c>
    </row>
    <row r="5417" spans="1:31" x14ac:dyDescent="0.25">
      <c r="A5417">
        <v>1637517</v>
      </c>
      <c r="B5417">
        <v>1</v>
      </c>
      <c r="C5417" t="s">
        <v>80</v>
      </c>
      <c r="D5417" t="s">
        <v>104</v>
      </c>
      <c r="E5417" t="s">
        <v>178</v>
      </c>
      <c r="F5417" t="s">
        <v>15548</v>
      </c>
      <c r="G5417" t="s">
        <v>227</v>
      </c>
      <c r="H5417" t="s">
        <v>149</v>
      </c>
      <c r="I5417" t="s">
        <v>135</v>
      </c>
      <c r="J5417" t="s">
        <v>136</v>
      </c>
      <c r="K5417" t="s">
        <v>137</v>
      </c>
      <c r="L5417" t="s">
        <v>15549</v>
      </c>
      <c r="M5417" t="s">
        <v>15550</v>
      </c>
      <c r="N5417">
        <v>1.8586111110000001</v>
      </c>
      <c r="O5417">
        <v>0</v>
      </c>
      <c r="P5417">
        <v>1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0.20726529606826638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0.20726529606826638</v>
      </c>
    </row>
    <row r="5418" spans="1:31" x14ac:dyDescent="0.25">
      <c r="A5418">
        <v>1637520</v>
      </c>
      <c r="B5418">
        <v>1</v>
      </c>
      <c r="C5418" t="s">
        <v>80</v>
      </c>
      <c r="D5418" t="s">
        <v>82</v>
      </c>
      <c r="E5418" t="s">
        <v>146</v>
      </c>
      <c r="F5418" t="s">
        <v>15275</v>
      </c>
      <c r="G5418" t="s">
        <v>260</v>
      </c>
      <c r="H5418" t="s">
        <v>149</v>
      </c>
      <c r="I5418" t="s">
        <v>135</v>
      </c>
      <c r="J5418" t="s">
        <v>136</v>
      </c>
      <c r="K5418" t="s">
        <v>137</v>
      </c>
      <c r="L5418" t="s">
        <v>15551</v>
      </c>
      <c r="M5418" t="s">
        <v>15552</v>
      </c>
      <c r="N5418">
        <v>1.628333333</v>
      </c>
      <c r="O5418">
        <v>0</v>
      </c>
      <c r="P5418">
        <v>240</v>
      </c>
      <c r="Q5418">
        <v>0</v>
      </c>
      <c r="R5418">
        <v>0</v>
      </c>
      <c r="S5418">
        <v>0</v>
      </c>
      <c r="T5418">
        <v>82</v>
      </c>
      <c r="U5418">
        <v>0</v>
      </c>
      <c r="V5418">
        <v>0</v>
      </c>
      <c r="W5418">
        <v>0</v>
      </c>
      <c r="X5418">
        <v>84.869239649771473</v>
      </c>
      <c r="Y5418">
        <v>0</v>
      </c>
      <c r="Z5418">
        <v>0</v>
      </c>
      <c r="AA5418">
        <v>0</v>
      </c>
      <c r="AB5418">
        <v>208.77834574955961</v>
      </c>
      <c r="AC5418">
        <v>0</v>
      </c>
      <c r="AD5418">
        <v>0</v>
      </c>
      <c r="AE5418">
        <v>293.64758539933109</v>
      </c>
    </row>
    <row r="5419" spans="1:31" x14ac:dyDescent="0.25">
      <c r="A5419">
        <v>1637525</v>
      </c>
      <c r="B5419">
        <v>1</v>
      </c>
      <c r="C5419" t="s">
        <v>80</v>
      </c>
      <c r="D5419" t="s">
        <v>84</v>
      </c>
      <c r="E5419" t="s">
        <v>362</v>
      </c>
      <c r="F5419" t="s">
        <v>15553</v>
      </c>
      <c r="G5419" t="s">
        <v>180</v>
      </c>
      <c r="H5419" t="s">
        <v>149</v>
      </c>
      <c r="I5419" t="s">
        <v>135</v>
      </c>
      <c r="J5419" t="s">
        <v>136</v>
      </c>
      <c r="K5419" t="s">
        <v>137</v>
      </c>
      <c r="L5419" t="s">
        <v>15554</v>
      </c>
      <c r="M5419" t="s">
        <v>15555</v>
      </c>
      <c r="N5419">
        <v>6.0075000000000003</v>
      </c>
      <c r="O5419">
        <v>0</v>
      </c>
      <c r="P5419">
        <v>111</v>
      </c>
      <c r="Q5419">
        <v>0</v>
      </c>
      <c r="R5419">
        <v>0</v>
      </c>
      <c r="S5419">
        <v>0</v>
      </c>
      <c r="T5419">
        <v>4</v>
      </c>
      <c r="U5419">
        <v>0</v>
      </c>
      <c r="V5419">
        <v>0</v>
      </c>
      <c r="W5419">
        <v>0</v>
      </c>
      <c r="X5419">
        <v>199.69941813015441</v>
      </c>
      <c r="Y5419">
        <v>0</v>
      </c>
      <c r="Z5419">
        <v>0</v>
      </c>
      <c r="AA5419">
        <v>0</v>
      </c>
      <c r="AB5419">
        <v>23.12200145722224</v>
      </c>
      <c r="AC5419">
        <v>0</v>
      </c>
      <c r="AD5419">
        <v>0</v>
      </c>
      <c r="AE5419">
        <v>222.82141958737665</v>
      </c>
    </row>
    <row r="5420" spans="1:31" x14ac:dyDescent="0.25">
      <c r="A5420">
        <v>1637529</v>
      </c>
      <c r="B5420">
        <v>1</v>
      </c>
      <c r="C5420" t="s">
        <v>80</v>
      </c>
      <c r="D5420" t="s">
        <v>89</v>
      </c>
      <c r="E5420" t="s">
        <v>152</v>
      </c>
      <c r="F5420" t="s">
        <v>15556</v>
      </c>
      <c r="G5420" t="s">
        <v>168</v>
      </c>
      <c r="H5420" t="s">
        <v>149</v>
      </c>
      <c r="I5420" t="s">
        <v>135</v>
      </c>
      <c r="J5420" t="s">
        <v>136</v>
      </c>
      <c r="K5420" t="s">
        <v>137</v>
      </c>
      <c r="L5420" t="s">
        <v>15557</v>
      </c>
      <c r="M5420" t="s">
        <v>15558</v>
      </c>
      <c r="N5420">
        <v>9.8847222220000006</v>
      </c>
      <c r="O5420">
        <v>0</v>
      </c>
      <c r="P5420">
        <v>6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34.936054807840172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34.936054807840172</v>
      </c>
    </row>
    <row r="5421" spans="1:31" x14ac:dyDescent="0.25">
      <c r="A5421">
        <v>1637531</v>
      </c>
      <c r="B5421">
        <v>1</v>
      </c>
      <c r="C5421" t="s">
        <v>80</v>
      </c>
      <c r="D5421" t="s">
        <v>93</v>
      </c>
      <c r="E5421" t="s">
        <v>178</v>
      </c>
      <c r="F5421" t="s">
        <v>15559</v>
      </c>
      <c r="G5421" t="s">
        <v>227</v>
      </c>
      <c r="H5421" t="s">
        <v>149</v>
      </c>
      <c r="I5421" t="s">
        <v>135</v>
      </c>
      <c r="J5421" t="s">
        <v>136</v>
      </c>
      <c r="K5421" t="s">
        <v>137</v>
      </c>
      <c r="L5421" t="s">
        <v>15560</v>
      </c>
      <c r="M5421" t="s">
        <v>15561</v>
      </c>
      <c r="N5421">
        <v>2.0044444440000002</v>
      </c>
      <c r="O5421">
        <v>0</v>
      </c>
      <c r="P5421">
        <v>9</v>
      </c>
      <c r="Q5421">
        <v>0</v>
      </c>
      <c r="R5421">
        <v>0</v>
      </c>
      <c r="S5421">
        <v>0</v>
      </c>
      <c r="T5421">
        <v>10</v>
      </c>
      <c r="U5421">
        <v>0</v>
      </c>
      <c r="V5421">
        <v>0</v>
      </c>
      <c r="W5421">
        <v>0</v>
      </c>
      <c r="X5421">
        <v>2.7863219090452862</v>
      </c>
      <c r="Y5421">
        <v>0</v>
      </c>
      <c r="Z5421">
        <v>0</v>
      </c>
      <c r="AA5421">
        <v>0</v>
      </c>
      <c r="AB5421">
        <v>186.21230848541217</v>
      </c>
      <c r="AC5421">
        <v>0</v>
      </c>
      <c r="AD5421">
        <v>0</v>
      </c>
      <c r="AE5421">
        <v>188.99863039445745</v>
      </c>
    </row>
    <row r="5422" spans="1:31" x14ac:dyDescent="0.25">
      <c r="A5422">
        <v>1637538</v>
      </c>
      <c r="B5422">
        <v>1</v>
      </c>
      <c r="C5422" t="s">
        <v>80</v>
      </c>
      <c r="D5422" t="s">
        <v>82</v>
      </c>
      <c r="E5422" t="s">
        <v>131</v>
      </c>
      <c r="F5422" t="s">
        <v>15562</v>
      </c>
      <c r="G5422" t="s">
        <v>2147</v>
      </c>
      <c r="H5422" t="s">
        <v>134</v>
      </c>
      <c r="I5422" t="s">
        <v>135</v>
      </c>
      <c r="J5422" t="s">
        <v>136</v>
      </c>
      <c r="K5422" t="s">
        <v>137</v>
      </c>
      <c r="L5422" t="s">
        <v>15563</v>
      </c>
      <c r="M5422" t="s">
        <v>15564</v>
      </c>
      <c r="N5422">
        <v>2.593611111</v>
      </c>
      <c r="O5422">
        <v>0</v>
      </c>
      <c r="P5422">
        <v>614</v>
      </c>
      <c r="Q5422">
        <v>0</v>
      </c>
      <c r="R5422">
        <v>0</v>
      </c>
      <c r="S5422">
        <v>0</v>
      </c>
      <c r="T5422">
        <v>112</v>
      </c>
      <c r="U5422">
        <v>0</v>
      </c>
      <c r="V5422">
        <v>0</v>
      </c>
      <c r="W5422">
        <v>0</v>
      </c>
      <c r="X5422">
        <v>472.69111743827762</v>
      </c>
      <c r="Y5422">
        <v>0</v>
      </c>
      <c r="Z5422">
        <v>0</v>
      </c>
      <c r="AA5422">
        <v>0</v>
      </c>
      <c r="AB5422">
        <v>413.52932034822322</v>
      </c>
      <c r="AC5422">
        <v>0</v>
      </c>
      <c r="AD5422">
        <v>0</v>
      </c>
      <c r="AE5422">
        <v>886.22043778650084</v>
      </c>
    </row>
    <row r="5423" spans="1:31" x14ac:dyDescent="0.25">
      <c r="A5423">
        <v>1637544</v>
      </c>
      <c r="B5423">
        <v>1</v>
      </c>
      <c r="C5423" t="s">
        <v>80</v>
      </c>
      <c r="D5423" t="s">
        <v>82</v>
      </c>
      <c r="E5423" t="s">
        <v>146</v>
      </c>
      <c r="F5423" t="s">
        <v>8590</v>
      </c>
      <c r="G5423" t="s">
        <v>235</v>
      </c>
      <c r="H5423" t="s">
        <v>149</v>
      </c>
      <c r="I5423" t="s">
        <v>135</v>
      </c>
      <c r="J5423" t="s">
        <v>136</v>
      </c>
      <c r="K5423" t="s">
        <v>143</v>
      </c>
      <c r="L5423" t="s">
        <v>15565</v>
      </c>
      <c r="M5423" t="s">
        <v>15566</v>
      </c>
      <c r="N5423">
        <v>2.5351138880000001</v>
      </c>
      <c r="O5423">
        <v>0</v>
      </c>
      <c r="P5423">
        <v>862</v>
      </c>
      <c r="Q5423">
        <v>0</v>
      </c>
      <c r="R5423">
        <v>0</v>
      </c>
      <c r="S5423">
        <v>0</v>
      </c>
      <c r="T5423">
        <v>105</v>
      </c>
      <c r="U5423">
        <v>0</v>
      </c>
      <c r="V5423">
        <v>0</v>
      </c>
      <c r="W5423">
        <v>0</v>
      </c>
      <c r="X5423">
        <v>727.49278567581132</v>
      </c>
      <c r="Y5423">
        <v>0</v>
      </c>
      <c r="Z5423">
        <v>0</v>
      </c>
      <c r="AA5423">
        <v>0</v>
      </c>
      <c r="AB5423">
        <v>357.82034956096675</v>
      </c>
      <c r="AC5423">
        <v>0</v>
      </c>
      <c r="AD5423">
        <v>0</v>
      </c>
      <c r="AE5423">
        <v>1085.3131352367782</v>
      </c>
    </row>
    <row r="5424" spans="1:31" x14ac:dyDescent="0.25">
      <c r="A5424">
        <v>1637550</v>
      </c>
      <c r="B5424">
        <v>1</v>
      </c>
      <c r="C5424" t="s">
        <v>81</v>
      </c>
      <c r="D5424" t="s">
        <v>116</v>
      </c>
      <c r="E5424" t="s">
        <v>140</v>
      </c>
      <c r="F5424" t="s">
        <v>15567</v>
      </c>
      <c r="G5424" t="s">
        <v>142</v>
      </c>
      <c r="H5424" t="s">
        <v>134</v>
      </c>
      <c r="I5424" t="s">
        <v>135</v>
      </c>
      <c r="J5424" t="s">
        <v>136</v>
      </c>
      <c r="K5424" t="s">
        <v>143</v>
      </c>
      <c r="L5424" t="s">
        <v>15568</v>
      </c>
      <c r="M5424" t="s">
        <v>15569</v>
      </c>
      <c r="N5424">
        <v>4.0883333329999996</v>
      </c>
      <c r="O5424">
        <v>0</v>
      </c>
      <c r="P5424">
        <v>768</v>
      </c>
      <c r="Q5424">
        <v>0</v>
      </c>
      <c r="R5424">
        <v>40</v>
      </c>
      <c r="S5424">
        <v>0</v>
      </c>
      <c r="T5424">
        <v>229</v>
      </c>
      <c r="U5424">
        <v>1</v>
      </c>
      <c r="V5424">
        <v>0</v>
      </c>
      <c r="W5424">
        <v>0</v>
      </c>
      <c r="X5424">
        <v>437.18617624902481</v>
      </c>
      <c r="Y5424">
        <v>0</v>
      </c>
      <c r="Z5424">
        <v>16.33496290832203</v>
      </c>
      <c r="AA5424">
        <v>0</v>
      </c>
      <c r="AB5424">
        <v>421.90032087598598</v>
      </c>
      <c r="AC5424">
        <v>389.79237191674326</v>
      </c>
      <c r="AD5424">
        <v>0</v>
      </c>
      <c r="AE5424">
        <v>1265.2138319500759</v>
      </c>
    </row>
    <row r="5425" spans="1:31" x14ac:dyDescent="0.25">
      <c r="A5425">
        <v>1637551</v>
      </c>
      <c r="B5425">
        <v>1</v>
      </c>
      <c r="C5425" t="s">
        <v>81</v>
      </c>
      <c r="D5425" t="s">
        <v>120</v>
      </c>
      <c r="E5425" t="s">
        <v>178</v>
      </c>
      <c r="F5425" t="s">
        <v>3252</v>
      </c>
      <c r="G5425" t="s">
        <v>148</v>
      </c>
      <c r="H5425" t="s">
        <v>149</v>
      </c>
      <c r="I5425" t="s">
        <v>135</v>
      </c>
      <c r="J5425" t="s">
        <v>136</v>
      </c>
      <c r="K5425" t="s">
        <v>143</v>
      </c>
      <c r="L5425" t="s">
        <v>15570</v>
      </c>
      <c r="M5425" t="s">
        <v>15571</v>
      </c>
      <c r="N5425">
        <v>4.0040119440000002</v>
      </c>
      <c r="O5425">
        <v>0</v>
      </c>
      <c r="P5425">
        <v>104</v>
      </c>
      <c r="Q5425">
        <v>0</v>
      </c>
      <c r="R5425">
        <v>0</v>
      </c>
      <c r="S5425">
        <v>0</v>
      </c>
      <c r="T5425">
        <v>4</v>
      </c>
      <c r="U5425">
        <v>0</v>
      </c>
      <c r="V5425">
        <v>0</v>
      </c>
      <c r="W5425">
        <v>0</v>
      </c>
      <c r="X5425">
        <v>95.725687995612191</v>
      </c>
      <c r="Y5425">
        <v>0</v>
      </c>
      <c r="Z5425">
        <v>0</v>
      </c>
      <c r="AA5425">
        <v>0</v>
      </c>
      <c r="AB5425">
        <v>6.5619886642568375</v>
      </c>
      <c r="AC5425">
        <v>0</v>
      </c>
      <c r="AD5425">
        <v>0</v>
      </c>
      <c r="AE5425">
        <v>102.28767665986902</v>
      </c>
    </row>
    <row r="5426" spans="1:31" x14ac:dyDescent="0.25">
      <c r="A5426">
        <v>1637552</v>
      </c>
      <c r="B5426">
        <v>1</v>
      </c>
      <c r="C5426" t="s">
        <v>81</v>
      </c>
      <c r="D5426" t="s">
        <v>112</v>
      </c>
      <c r="E5426" t="s">
        <v>131</v>
      </c>
      <c r="F5426" t="s">
        <v>15572</v>
      </c>
      <c r="G5426" t="s">
        <v>148</v>
      </c>
      <c r="H5426" t="s">
        <v>134</v>
      </c>
      <c r="I5426" t="s">
        <v>135</v>
      </c>
      <c r="J5426" t="s">
        <v>136</v>
      </c>
      <c r="K5426" t="s">
        <v>143</v>
      </c>
      <c r="L5426" t="s">
        <v>15573</v>
      </c>
      <c r="M5426" t="s">
        <v>15574</v>
      </c>
      <c r="N5426">
        <v>8.5377777770000005</v>
      </c>
      <c r="O5426">
        <v>0</v>
      </c>
      <c r="P5426">
        <v>169</v>
      </c>
      <c r="Q5426">
        <v>0</v>
      </c>
      <c r="R5426">
        <v>3</v>
      </c>
      <c r="S5426">
        <v>0</v>
      </c>
      <c r="T5426">
        <v>31</v>
      </c>
      <c r="U5426">
        <v>0</v>
      </c>
      <c r="V5426">
        <v>0</v>
      </c>
      <c r="W5426">
        <v>0</v>
      </c>
      <c r="X5426">
        <v>360.82965594481027</v>
      </c>
      <c r="Y5426">
        <v>0</v>
      </c>
      <c r="Z5426">
        <v>0.21975977797909999</v>
      </c>
      <c r="AA5426">
        <v>0</v>
      </c>
      <c r="AB5426">
        <v>169.09168573895496</v>
      </c>
      <c r="AC5426">
        <v>0</v>
      </c>
      <c r="AD5426">
        <v>0</v>
      </c>
      <c r="AE5426">
        <v>530.14110146174437</v>
      </c>
    </row>
    <row r="5427" spans="1:31" x14ac:dyDescent="0.25">
      <c r="A5427">
        <v>1637554</v>
      </c>
      <c r="B5427">
        <v>1</v>
      </c>
      <c r="C5427" t="s">
        <v>80</v>
      </c>
      <c r="D5427" t="s">
        <v>97</v>
      </c>
      <c r="E5427" t="s">
        <v>152</v>
      </c>
      <c r="F5427" t="s">
        <v>15575</v>
      </c>
      <c r="G5427" t="s">
        <v>154</v>
      </c>
      <c r="H5427" t="s">
        <v>149</v>
      </c>
      <c r="I5427" t="s">
        <v>135</v>
      </c>
      <c r="J5427" t="s">
        <v>136</v>
      </c>
      <c r="K5427" t="s">
        <v>137</v>
      </c>
      <c r="L5427" t="s">
        <v>15576</v>
      </c>
      <c r="M5427" t="s">
        <v>15577</v>
      </c>
      <c r="N5427">
        <v>1.109722222</v>
      </c>
      <c r="O5427">
        <v>0</v>
      </c>
      <c r="P5427">
        <v>2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1.3935303251738915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1.3935303251738915</v>
      </c>
    </row>
    <row r="5428" spans="1:31" x14ac:dyDescent="0.25">
      <c r="A5428">
        <v>1637555</v>
      </c>
      <c r="B5428">
        <v>1</v>
      </c>
      <c r="C5428" t="s">
        <v>80</v>
      </c>
      <c r="D5428" t="s">
        <v>82</v>
      </c>
      <c r="E5428" t="s">
        <v>146</v>
      </c>
      <c r="F5428" t="s">
        <v>1096</v>
      </c>
      <c r="G5428" t="s">
        <v>148</v>
      </c>
      <c r="H5428" t="s">
        <v>149</v>
      </c>
      <c r="I5428" t="s">
        <v>135</v>
      </c>
      <c r="J5428" t="s">
        <v>136</v>
      </c>
      <c r="K5428" t="s">
        <v>143</v>
      </c>
      <c r="L5428" t="s">
        <v>15578</v>
      </c>
      <c r="M5428" t="s">
        <v>15579</v>
      </c>
      <c r="N5428">
        <v>7.4712544440000004</v>
      </c>
      <c r="O5428">
        <v>0</v>
      </c>
      <c r="P5428">
        <v>1044</v>
      </c>
      <c r="Q5428">
        <v>0</v>
      </c>
      <c r="R5428">
        <v>0</v>
      </c>
      <c r="S5428">
        <v>0</v>
      </c>
      <c r="T5428">
        <v>58</v>
      </c>
      <c r="U5428">
        <v>0</v>
      </c>
      <c r="V5428">
        <v>0</v>
      </c>
      <c r="W5428">
        <v>0</v>
      </c>
      <c r="X5428">
        <v>2632.5168665130614</v>
      </c>
      <c r="Y5428">
        <v>0</v>
      </c>
      <c r="Z5428">
        <v>0</v>
      </c>
      <c r="AA5428">
        <v>0</v>
      </c>
      <c r="AB5428">
        <v>259.02083854645076</v>
      </c>
      <c r="AC5428">
        <v>0</v>
      </c>
      <c r="AD5428">
        <v>0</v>
      </c>
      <c r="AE5428">
        <v>2891.5377050595121</v>
      </c>
    </row>
    <row r="5429" spans="1:31" x14ac:dyDescent="0.25">
      <c r="A5429">
        <v>1637556</v>
      </c>
      <c r="B5429">
        <v>1</v>
      </c>
      <c r="C5429" t="s">
        <v>80</v>
      </c>
      <c r="D5429" t="s">
        <v>104</v>
      </c>
      <c r="E5429" t="s">
        <v>204</v>
      </c>
      <c r="F5429" t="s">
        <v>9966</v>
      </c>
      <c r="G5429" t="s">
        <v>148</v>
      </c>
      <c r="H5429" t="s">
        <v>134</v>
      </c>
      <c r="I5429" t="s">
        <v>135</v>
      </c>
      <c r="J5429" t="s">
        <v>136</v>
      </c>
      <c r="K5429" t="s">
        <v>143</v>
      </c>
      <c r="L5429" t="s">
        <v>15580</v>
      </c>
      <c r="M5429" t="s">
        <v>15581</v>
      </c>
      <c r="N5429">
        <v>1.1913888880000001</v>
      </c>
      <c r="O5429">
        <v>9</v>
      </c>
      <c r="P5429">
        <v>219</v>
      </c>
      <c r="Q5429">
        <v>36</v>
      </c>
      <c r="R5429">
        <v>18</v>
      </c>
      <c r="S5429">
        <v>47</v>
      </c>
      <c r="T5429">
        <v>35</v>
      </c>
      <c r="U5429">
        <v>11</v>
      </c>
      <c r="V5429">
        <v>0</v>
      </c>
      <c r="W5429">
        <v>2.18472811585452</v>
      </c>
      <c r="X5429">
        <v>91.086655939828148</v>
      </c>
      <c r="Y5429">
        <v>13.127075575781467</v>
      </c>
      <c r="Z5429">
        <v>9.1757941888428149</v>
      </c>
      <c r="AA5429">
        <v>436.20113533588295</v>
      </c>
      <c r="AB5429">
        <v>75.620024702463155</v>
      </c>
      <c r="AC5429">
        <v>2775.3371829612288</v>
      </c>
      <c r="AD5429">
        <v>0</v>
      </c>
      <c r="AE5429">
        <v>3402.732596819882</v>
      </c>
    </row>
    <row r="5430" spans="1:31" x14ac:dyDescent="0.25">
      <c r="A5430">
        <v>1637562</v>
      </c>
      <c r="B5430">
        <v>1</v>
      </c>
      <c r="C5430" t="s">
        <v>81</v>
      </c>
      <c r="D5430" t="s">
        <v>120</v>
      </c>
      <c r="E5430" t="s">
        <v>204</v>
      </c>
      <c r="F5430" t="s">
        <v>15582</v>
      </c>
      <c r="G5430" t="s">
        <v>142</v>
      </c>
      <c r="H5430" t="s">
        <v>134</v>
      </c>
      <c r="I5430" t="s">
        <v>135</v>
      </c>
      <c r="J5430" t="s">
        <v>136</v>
      </c>
      <c r="K5430" t="s">
        <v>143</v>
      </c>
      <c r="L5430" t="s">
        <v>15583</v>
      </c>
      <c r="M5430" t="s">
        <v>15584</v>
      </c>
      <c r="N5430">
        <v>1.888485</v>
      </c>
      <c r="O5430">
        <v>4</v>
      </c>
      <c r="P5430">
        <v>759</v>
      </c>
      <c r="Q5430">
        <v>36</v>
      </c>
      <c r="R5430">
        <v>20</v>
      </c>
      <c r="S5430">
        <v>17</v>
      </c>
      <c r="T5430">
        <v>53</v>
      </c>
      <c r="U5430">
        <v>5</v>
      </c>
      <c r="V5430">
        <v>0</v>
      </c>
      <c r="W5430">
        <v>1.1407950982647412</v>
      </c>
      <c r="X5430">
        <v>140.0248711919007</v>
      </c>
      <c r="Y5430">
        <v>258.04329089253577</v>
      </c>
      <c r="Z5430">
        <v>2.7111448515155598</v>
      </c>
      <c r="AA5430">
        <v>209.8323168074532</v>
      </c>
      <c r="AB5430">
        <v>37.287539466062874</v>
      </c>
      <c r="AC5430">
        <v>609.00134799176044</v>
      </c>
      <c r="AD5430">
        <v>0</v>
      </c>
      <c r="AE5430">
        <v>1258.041306299493</v>
      </c>
    </row>
    <row r="5431" spans="1:31" x14ac:dyDescent="0.25">
      <c r="A5431">
        <v>1637563</v>
      </c>
      <c r="B5431">
        <v>1</v>
      </c>
      <c r="C5431" t="s">
        <v>80</v>
      </c>
      <c r="D5431" t="s">
        <v>83</v>
      </c>
      <c r="E5431" t="s">
        <v>152</v>
      </c>
      <c r="F5431" t="s">
        <v>15585</v>
      </c>
      <c r="G5431" t="s">
        <v>507</v>
      </c>
      <c r="H5431" t="s">
        <v>149</v>
      </c>
      <c r="I5431" t="s">
        <v>135</v>
      </c>
      <c r="J5431" t="s">
        <v>136</v>
      </c>
      <c r="K5431" t="s">
        <v>137</v>
      </c>
      <c r="L5431" t="s">
        <v>15586</v>
      </c>
      <c r="M5431" t="s">
        <v>15587</v>
      </c>
      <c r="N5431">
        <v>1.605555555</v>
      </c>
      <c r="O5431">
        <v>0</v>
      </c>
      <c r="P5431">
        <v>12</v>
      </c>
      <c r="Q5431">
        <v>0</v>
      </c>
      <c r="R5431">
        <v>0</v>
      </c>
      <c r="S5431">
        <v>0</v>
      </c>
      <c r="T5431">
        <v>2</v>
      </c>
      <c r="U5431">
        <v>0</v>
      </c>
      <c r="V5431">
        <v>0</v>
      </c>
      <c r="W5431">
        <v>0</v>
      </c>
      <c r="X5431">
        <v>7.216730331282319</v>
      </c>
      <c r="Y5431">
        <v>0</v>
      </c>
      <c r="Z5431">
        <v>0</v>
      </c>
      <c r="AA5431">
        <v>0</v>
      </c>
      <c r="AB5431">
        <v>2.1921422745518271</v>
      </c>
      <c r="AC5431">
        <v>0</v>
      </c>
      <c r="AD5431">
        <v>0</v>
      </c>
      <c r="AE5431">
        <v>9.4088726058341461</v>
      </c>
    </row>
    <row r="5432" spans="1:31" x14ac:dyDescent="0.25">
      <c r="A5432">
        <v>1637566</v>
      </c>
      <c r="B5432">
        <v>1</v>
      </c>
      <c r="C5432" t="s">
        <v>80</v>
      </c>
      <c r="D5432" t="s">
        <v>94</v>
      </c>
      <c r="E5432" t="s">
        <v>131</v>
      </c>
      <c r="F5432" t="s">
        <v>15588</v>
      </c>
      <c r="G5432" t="s">
        <v>148</v>
      </c>
      <c r="H5432" t="s">
        <v>134</v>
      </c>
      <c r="I5432" t="s">
        <v>135</v>
      </c>
      <c r="J5432" t="s">
        <v>136</v>
      </c>
      <c r="K5432" t="s">
        <v>143</v>
      </c>
      <c r="L5432" t="s">
        <v>15589</v>
      </c>
      <c r="M5432" t="s">
        <v>15590</v>
      </c>
      <c r="N5432">
        <v>8.1694194440000008</v>
      </c>
      <c r="O5432">
        <v>0</v>
      </c>
      <c r="P5432">
        <v>3109</v>
      </c>
      <c r="Q5432">
        <v>0</v>
      </c>
      <c r="R5432">
        <v>0</v>
      </c>
      <c r="S5432">
        <v>0</v>
      </c>
      <c r="T5432">
        <v>329</v>
      </c>
      <c r="U5432">
        <v>0</v>
      </c>
      <c r="V5432">
        <v>0</v>
      </c>
      <c r="W5432">
        <v>0</v>
      </c>
      <c r="X5432">
        <v>7406.3966293432386</v>
      </c>
      <c r="Y5432">
        <v>0</v>
      </c>
      <c r="Z5432">
        <v>0</v>
      </c>
      <c r="AA5432">
        <v>0</v>
      </c>
      <c r="AB5432">
        <v>4107.4007659769986</v>
      </c>
      <c r="AC5432">
        <v>0</v>
      </c>
      <c r="AD5432">
        <v>0</v>
      </c>
      <c r="AE5432">
        <v>11513.797395320238</v>
      </c>
    </row>
    <row r="5433" spans="1:31" x14ac:dyDescent="0.25">
      <c r="A5433">
        <v>1637567</v>
      </c>
      <c r="B5433">
        <v>1</v>
      </c>
      <c r="C5433" t="s">
        <v>80</v>
      </c>
      <c r="D5433" t="s">
        <v>97</v>
      </c>
      <c r="E5433" t="s">
        <v>152</v>
      </c>
      <c r="F5433" t="s">
        <v>15591</v>
      </c>
      <c r="G5433" t="s">
        <v>154</v>
      </c>
      <c r="H5433" t="s">
        <v>149</v>
      </c>
      <c r="I5433" t="s">
        <v>135</v>
      </c>
      <c r="J5433" t="s">
        <v>136</v>
      </c>
      <c r="K5433" t="s">
        <v>137</v>
      </c>
      <c r="L5433" t="s">
        <v>15592</v>
      </c>
      <c r="M5433" t="s">
        <v>15593</v>
      </c>
      <c r="N5433">
        <v>2.4072222220000001</v>
      </c>
      <c r="O5433">
        <v>0</v>
      </c>
      <c r="P5433">
        <v>1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0.84481235458516446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0.84481235458516446</v>
      </c>
    </row>
    <row r="5434" spans="1:31" x14ac:dyDescent="0.25">
      <c r="A5434">
        <v>1637568</v>
      </c>
      <c r="B5434">
        <v>1</v>
      </c>
      <c r="C5434" t="s">
        <v>81</v>
      </c>
      <c r="D5434" t="s">
        <v>118</v>
      </c>
      <c r="E5434" t="s">
        <v>152</v>
      </c>
      <c r="F5434" t="s">
        <v>15594</v>
      </c>
      <c r="G5434" t="s">
        <v>507</v>
      </c>
      <c r="H5434" t="s">
        <v>149</v>
      </c>
      <c r="I5434" t="s">
        <v>135</v>
      </c>
      <c r="J5434" t="s">
        <v>136</v>
      </c>
      <c r="K5434" t="s">
        <v>137</v>
      </c>
      <c r="L5434" t="s">
        <v>15595</v>
      </c>
      <c r="M5434" t="s">
        <v>15596</v>
      </c>
      <c r="N5434">
        <v>0.770277777</v>
      </c>
      <c r="O5434">
        <v>0</v>
      </c>
      <c r="P5434">
        <v>5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1.9110330713445125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1.9110330713445125</v>
      </c>
    </row>
    <row r="5435" spans="1:31" x14ac:dyDescent="0.25">
      <c r="A5435">
        <v>1637570</v>
      </c>
      <c r="B5435">
        <v>1</v>
      </c>
      <c r="C5435" t="s">
        <v>81</v>
      </c>
      <c r="D5435" t="s">
        <v>128</v>
      </c>
      <c r="E5435" t="s">
        <v>178</v>
      </c>
      <c r="F5435" t="s">
        <v>6417</v>
      </c>
      <c r="G5435" t="s">
        <v>148</v>
      </c>
      <c r="H5435" t="s">
        <v>149</v>
      </c>
      <c r="I5435" t="s">
        <v>135</v>
      </c>
      <c r="J5435" t="s">
        <v>136</v>
      </c>
      <c r="K5435" t="s">
        <v>143</v>
      </c>
      <c r="L5435" t="s">
        <v>15597</v>
      </c>
      <c r="M5435" t="s">
        <v>15598</v>
      </c>
      <c r="N5435">
        <v>6.8494444440000004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68</v>
      </c>
      <c r="U5435">
        <v>0</v>
      </c>
      <c r="V5435">
        <v>4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567.00677579829062</v>
      </c>
      <c r="AC5435">
        <v>0</v>
      </c>
      <c r="AD5435">
        <v>222.69337323973943</v>
      </c>
      <c r="AE5435">
        <v>789.70014903803008</v>
      </c>
    </row>
    <row r="5436" spans="1:31" x14ac:dyDescent="0.25">
      <c r="A5436">
        <v>1637575</v>
      </c>
      <c r="B5436">
        <v>1</v>
      </c>
      <c r="C5436" t="s">
        <v>81</v>
      </c>
      <c r="D5436" t="s">
        <v>121</v>
      </c>
      <c r="E5436" t="s">
        <v>131</v>
      </c>
      <c r="F5436" t="s">
        <v>15599</v>
      </c>
      <c r="G5436" t="s">
        <v>148</v>
      </c>
      <c r="H5436" t="s">
        <v>134</v>
      </c>
      <c r="I5436" t="s">
        <v>135</v>
      </c>
      <c r="J5436" t="s">
        <v>136</v>
      </c>
      <c r="K5436" t="s">
        <v>143</v>
      </c>
      <c r="L5436" t="s">
        <v>15600</v>
      </c>
      <c r="M5436" t="s">
        <v>15601</v>
      </c>
      <c r="N5436">
        <v>3.2483813879999999</v>
      </c>
      <c r="O5436">
        <v>0</v>
      </c>
      <c r="P5436">
        <v>28</v>
      </c>
      <c r="Q5436">
        <v>0</v>
      </c>
      <c r="R5436">
        <v>1</v>
      </c>
      <c r="S5436">
        <v>0</v>
      </c>
      <c r="T5436">
        <v>1</v>
      </c>
      <c r="U5436">
        <v>0</v>
      </c>
      <c r="V5436">
        <v>0</v>
      </c>
      <c r="W5436">
        <v>0</v>
      </c>
      <c r="X5436">
        <v>9.4366900323269398</v>
      </c>
      <c r="Y5436">
        <v>0</v>
      </c>
      <c r="Z5436">
        <v>1.7411956836289586</v>
      </c>
      <c r="AA5436">
        <v>0</v>
      </c>
      <c r="AB5436">
        <v>0</v>
      </c>
      <c r="AC5436">
        <v>0</v>
      </c>
      <c r="AD5436">
        <v>0</v>
      </c>
      <c r="AE5436">
        <v>11.177885715955899</v>
      </c>
    </row>
    <row r="5437" spans="1:31" x14ac:dyDescent="0.25">
      <c r="A5437">
        <v>1637580</v>
      </c>
      <c r="B5437">
        <v>1</v>
      </c>
      <c r="C5437" t="s">
        <v>80</v>
      </c>
      <c r="D5437" t="s">
        <v>83</v>
      </c>
      <c r="E5437" t="s">
        <v>362</v>
      </c>
      <c r="F5437" t="s">
        <v>15602</v>
      </c>
      <c r="G5437" t="s">
        <v>3361</v>
      </c>
      <c r="H5437" t="s">
        <v>149</v>
      </c>
      <c r="I5437" t="s">
        <v>135</v>
      </c>
      <c r="J5437" t="s">
        <v>136</v>
      </c>
      <c r="K5437" t="s">
        <v>137</v>
      </c>
      <c r="L5437" t="s">
        <v>15603</v>
      </c>
      <c r="M5437" t="s">
        <v>15604</v>
      </c>
      <c r="N5437">
        <v>4.2452777770000001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10</v>
      </c>
      <c r="U5437">
        <v>0</v>
      </c>
      <c r="V5437">
        <v>1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44.648188959830179</v>
      </c>
      <c r="AC5437">
        <v>0</v>
      </c>
      <c r="AD5437">
        <v>47.145349408708292</v>
      </c>
      <c r="AE5437">
        <v>91.793538368538464</v>
      </c>
    </row>
    <row r="5438" spans="1:31" x14ac:dyDescent="0.25">
      <c r="A5438">
        <v>1637584</v>
      </c>
      <c r="B5438">
        <v>1</v>
      </c>
      <c r="C5438" t="s">
        <v>80</v>
      </c>
      <c r="D5438" t="s">
        <v>96</v>
      </c>
      <c r="E5438" t="s">
        <v>152</v>
      </c>
      <c r="F5438" t="s">
        <v>15605</v>
      </c>
      <c r="G5438" t="s">
        <v>168</v>
      </c>
      <c r="H5438" t="s">
        <v>149</v>
      </c>
      <c r="I5438" t="s">
        <v>135</v>
      </c>
      <c r="J5438" t="s">
        <v>136</v>
      </c>
      <c r="K5438" t="s">
        <v>137</v>
      </c>
      <c r="L5438" t="s">
        <v>15606</v>
      </c>
      <c r="M5438" t="s">
        <v>15607</v>
      </c>
      <c r="N5438">
        <v>56.0625</v>
      </c>
      <c r="O5438">
        <v>0</v>
      </c>
      <c r="P5438">
        <v>1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1.4840556854988498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1.4840556854988498</v>
      </c>
    </row>
    <row r="5439" spans="1:31" x14ac:dyDescent="0.25">
      <c r="A5439">
        <v>1637585</v>
      </c>
      <c r="B5439">
        <v>1</v>
      </c>
      <c r="C5439" t="s">
        <v>80</v>
      </c>
      <c r="D5439" t="s">
        <v>100</v>
      </c>
      <c r="E5439" t="s">
        <v>178</v>
      </c>
      <c r="F5439" t="s">
        <v>15608</v>
      </c>
      <c r="G5439" t="s">
        <v>227</v>
      </c>
      <c r="H5439" t="s">
        <v>149</v>
      </c>
      <c r="I5439" t="s">
        <v>135</v>
      </c>
      <c r="J5439" t="s">
        <v>136</v>
      </c>
      <c r="K5439" t="s">
        <v>137</v>
      </c>
      <c r="L5439" t="s">
        <v>15609</v>
      </c>
      <c r="M5439" t="s">
        <v>15610</v>
      </c>
      <c r="N5439">
        <v>1.4397222220000001</v>
      </c>
      <c r="O5439">
        <v>0</v>
      </c>
      <c r="P5439">
        <v>6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12.307645345289549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12.307645345289549</v>
      </c>
    </row>
    <row r="5440" spans="1:31" x14ac:dyDescent="0.25">
      <c r="A5440">
        <v>1637586</v>
      </c>
      <c r="B5440">
        <v>1</v>
      </c>
      <c r="C5440" t="s">
        <v>80</v>
      </c>
      <c r="D5440" t="s">
        <v>100</v>
      </c>
      <c r="E5440" t="s">
        <v>152</v>
      </c>
      <c r="F5440" t="s">
        <v>15611</v>
      </c>
      <c r="G5440" t="s">
        <v>507</v>
      </c>
      <c r="H5440" t="s">
        <v>149</v>
      </c>
      <c r="I5440" t="s">
        <v>135</v>
      </c>
      <c r="J5440" t="s">
        <v>136</v>
      </c>
      <c r="K5440" t="s">
        <v>137</v>
      </c>
      <c r="L5440" t="s">
        <v>15612</v>
      </c>
      <c r="M5440" t="s">
        <v>15613</v>
      </c>
      <c r="N5440">
        <v>1.3066666659999999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1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5.2613596426388014</v>
      </c>
      <c r="AC5440">
        <v>0</v>
      </c>
      <c r="AD5440">
        <v>0</v>
      </c>
      <c r="AE5440">
        <v>5.2613596426388014</v>
      </c>
    </row>
    <row r="5441" spans="1:31" x14ac:dyDescent="0.25">
      <c r="A5441">
        <v>1637588</v>
      </c>
      <c r="B5441">
        <v>1</v>
      </c>
      <c r="C5441" t="s">
        <v>80</v>
      </c>
      <c r="D5441" t="s">
        <v>93</v>
      </c>
      <c r="E5441" t="s">
        <v>131</v>
      </c>
      <c r="F5441" t="s">
        <v>15614</v>
      </c>
      <c r="G5441" t="s">
        <v>148</v>
      </c>
      <c r="H5441" t="s">
        <v>134</v>
      </c>
      <c r="I5441" t="s">
        <v>135</v>
      </c>
      <c r="J5441" t="s">
        <v>136</v>
      </c>
      <c r="K5441" t="s">
        <v>143</v>
      </c>
      <c r="L5441" t="s">
        <v>15615</v>
      </c>
      <c r="M5441" t="s">
        <v>15616</v>
      </c>
      <c r="N5441">
        <v>2.0980555550000002</v>
      </c>
      <c r="O5441">
        <v>0</v>
      </c>
      <c r="P5441">
        <v>102</v>
      </c>
      <c r="Q5441">
        <v>0</v>
      </c>
      <c r="R5441">
        <v>4</v>
      </c>
      <c r="S5441">
        <v>0</v>
      </c>
      <c r="T5441">
        <v>5</v>
      </c>
      <c r="U5441">
        <v>0</v>
      </c>
      <c r="V5441">
        <v>0</v>
      </c>
      <c r="W5441">
        <v>0</v>
      </c>
      <c r="X5441">
        <v>40.84796086828279</v>
      </c>
      <c r="Y5441">
        <v>0</v>
      </c>
      <c r="Z5441">
        <v>5.4237965246202224E-2</v>
      </c>
      <c r="AA5441">
        <v>0</v>
      </c>
      <c r="AB5441">
        <v>3.3710251427043842</v>
      </c>
      <c r="AC5441">
        <v>0</v>
      </c>
      <c r="AD5441">
        <v>0</v>
      </c>
      <c r="AE5441">
        <v>44.273223976233375</v>
      </c>
    </row>
    <row r="5442" spans="1:31" x14ac:dyDescent="0.25">
      <c r="A5442">
        <v>1637589</v>
      </c>
      <c r="B5442">
        <v>1</v>
      </c>
      <c r="C5442" t="s">
        <v>80</v>
      </c>
      <c r="D5442" t="s">
        <v>82</v>
      </c>
      <c r="E5442" t="s">
        <v>152</v>
      </c>
      <c r="F5442" t="s">
        <v>15617</v>
      </c>
      <c r="G5442" t="s">
        <v>507</v>
      </c>
      <c r="H5442" t="s">
        <v>149</v>
      </c>
      <c r="I5442" t="s">
        <v>135</v>
      </c>
      <c r="J5442" t="s">
        <v>136</v>
      </c>
      <c r="K5442" t="s">
        <v>137</v>
      </c>
      <c r="L5442" t="s">
        <v>15618</v>
      </c>
      <c r="M5442" t="s">
        <v>15619</v>
      </c>
      <c r="N5442">
        <v>1.2102777769999999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2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1.1500284176199667</v>
      </c>
      <c r="AC5442">
        <v>0</v>
      </c>
      <c r="AD5442">
        <v>0</v>
      </c>
      <c r="AE5442">
        <v>1.1500284176199667</v>
      </c>
    </row>
    <row r="5443" spans="1:31" x14ac:dyDescent="0.25">
      <c r="A5443">
        <v>1637590</v>
      </c>
      <c r="B5443">
        <v>1</v>
      </c>
      <c r="C5443" t="s">
        <v>80</v>
      </c>
      <c r="D5443" t="s">
        <v>90</v>
      </c>
      <c r="E5443" t="s">
        <v>152</v>
      </c>
      <c r="F5443" t="s">
        <v>15620</v>
      </c>
      <c r="G5443" t="s">
        <v>154</v>
      </c>
      <c r="H5443" t="s">
        <v>149</v>
      </c>
      <c r="I5443" t="s">
        <v>135</v>
      </c>
      <c r="J5443" t="s">
        <v>136</v>
      </c>
      <c r="K5443" t="s">
        <v>137</v>
      </c>
      <c r="L5443" t="s">
        <v>15621</v>
      </c>
      <c r="M5443" t="s">
        <v>15622</v>
      </c>
      <c r="N5443">
        <v>2.1327777769999998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3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1.05768965429902</v>
      </c>
      <c r="AC5443">
        <v>0</v>
      </c>
      <c r="AD5443">
        <v>0</v>
      </c>
      <c r="AE5443">
        <v>1.05768965429902</v>
      </c>
    </row>
    <row r="5444" spans="1:31" x14ac:dyDescent="0.25">
      <c r="A5444">
        <v>1637596</v>
      </c>
      <c r="B5444">
        <v>1</v>
      </c>
      <c r="C5444" t="s">
        <v>81</v>
      </c>
      <c r="D5444" t="s">
        <v>112</v>
      </c>
      <c r="E5444" t="s">
        <v>152</v>
      </c>
      <c r="F5444" t="s">
        <v>15623</v>
      </c>
      <c r="G5444" t="s">
        <v>168</v>
      </c>
      <c r="H5444" t="s">
        <v>149</v>
      </c>
      <c r="I5444" t="s">
        <v>135</v>
      </c>
      <c r="J5444" t="s">
        <v>136</v>
      </c>
      <c r="K5444" t="s">
        <v>137</v>
      </c>
      <c r="L5444" t="s">
        <v>15624</v>
      </c>
      <c r="M5444" t="s">
        <v>15625</v>
      </c>
      <c r="N5444">
        <v>9.9505555549999993</v>
      </c>
      <c r="O5444">
        <v>0</v>
      </c>
      <c r="P5444">
        <v>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1.6113739213509726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1.6113739213509726</v>
      </c>
    </row>
    <row r="5445" spans="1:31" x14ac:dyDescent="0.25">
      <c r="A5445">
        <v>1637600</v>
      </c>
      <c r="B5445">
        <v>1</v>
      </c>
      <c r="C5445" t="s">
        <v>81</v>
      </c>
      <c r="D5445" t="s">
        <v>120</v>
      </c>
      <c r="E5445" t="s">
        <v>146</v>
      </c>
      <c r="F5445" t="s">
        <v>15626</v>
      </c>
      <c r="G5445" t="s">
        <v>227</v>
      </c>
      <c r="H5445" t="s">
        <v>149</v>
      </c>
      <c r="I5445" t="s">
        <v>135</v>
      </c>
      <c r="J5445" t="s">
        <v>136</v>
      </c>
      <c r="K5445" t="s">
        <v>137</v>
      </c>
      <c r="L5445" t="s">
        <v>15627</v>
      </c>
      <c r="M5445" t="s">
        <v>15628</v>
      </c>
      <c r="N5445">
        <v>3.0175000000000001</v>
      </c>
      <c r="O5445">
        <v>0</v>
      </c>
      <c r="P5445">
        <v>0</v>
      </c>
      <c r="Q5445">
        <v>0</v>
      </c>
      <c r="R5445">
        <v>3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5.3986732334591405</v>
      </c>
      <c r="AA5445">
        <v>0</v>
      </c>
      <c r="AB5445">
        <v>0</v>
      </c>
      <c r="AC5445">
        <v>0</v>
      </c>
      <c r="AD5445">
        <v>0</v>
      </c>
      <c r="AE5445">
        <v>5.3986732334591405</v>
      </c>
    </row>
    <row r="5446" spans="1:31" x14ac:dyDescent="0.25">
      <c r="A5446">
        <v>1637606</v>
      </c>
      <c r="B5446">
        <v>1</v>
      </c>
      <c r="C5446" t="s">
        <v>81</v>
      </c>
      <c r="D5446" t="s">
        <v>123</v>
      </c>
      <c r="E5446" t="s">
        <v>152</v>
      </c>
      <c r="F5446" t="s">
        <v>15629</v>
      </c>
      <c r="G5446" t="s">
        <v>154</v>
      </c>
      <c r="H5446" t="s">
        <v>149</v>
      </c>
      <c r="I5446" t="s">
        <v>135</v>
      </c>
      <c r="J5446" t="s">
        <v>136</v>
      </c>
      <c r="K5446" t="s">
        <v>137</v>
      </c>
      <c r="L5446" t="s">
        <v>15630</v>
      </c>
      <c r="M5446" t="s">
        <v>15631</v>
      </c>
      <c r="N5446">
        <v>1.9997222219999999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1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0.17532880573390003</v>
      </c>
      <c r="AC5446">
        <v>0</v>
      </c>
      <c r="AD5446">
        <v>0</v>
      </c>
      <c r="AE5446">
        <v>0.17532880573390003</v>
      </c>
    </row>
    <row r="5447" spans="1:31" x14ac:dyDescent="0.25">
      <c r="A5447">
        <v>1637607</v>
      </c>
      <c r="B5447">
        <v>1</v>
      </c>
      <c r="C5447" t="s">
        <v>80</v>
      </c>
      <c r="D5447" t="s">
        <v>84</v>
      </c>
      <c r="E5447" t="s">
        <v>362</v>
      </c>
      <c r="F5447" t="s">
        <v>15632</v>
      </c>
      <c r="G5447" t="s">
        <v>900</v>
      </c>
      <c r="H5447" t="s">
        <v>149</v>
      </c>
      <c r="I5447" t="s">
        <v>135</v>
      </c>
      <c r="J5447" t="s">
        <v>136</v>
      </c>
      <c r="K5447" t="s">
        <v>137</v>
      </c>
      <c r="L5447" t="s">
        <v>15633</v>
      </c>
      <c r="M5447" t="s">
        <v>15634</v>
      </c>
      <c r="N5447">
        <v>1.125277777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1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2.6798781736324</v>
      </c>
      <c r="AC5447">
        <v>0</v>
      </c>
      <c r="AD5447">
        <v>0</v>
      </c>
      <c r="AE5447">
        <v>2.6798781736324</v>
      </c>
    </row>
    <row r="5448" spans="1:31" x14ac:dyDescent="0.25">
      <c r="A5448">
        <v>1637618</v>
      </c>
      <c r="B5448">
        <v>1</v>
      </c>
      <c r="C5448" t="s">
        <v>80</v>
      </c>
      <c r="D5448" t="s">
        <v>98</v>
      </c>
      <c r="E5448" t="s">
        <v>140</v>
      </c>
      <c r="F5448" t="s">
        <v>15635</v>
      </c>
      <c r="G5448" t="s">
        <v>142</v>
      </c>
      <c r="H5448" t="s">
        <v>134</v>
      </c>
      <c r="I5448" t="s">
        <v>135</v>
      </c>
      <c r="J5448" t="s">
        <v>136</v>
      </c>
      <c r="K5448" t="s">
        <v>143</v>
      </c>
      <c r="L5448" t="s">
        <v>15636</v>
      </c>
      <c r="M5448" t="s">
        <v>15637</v>
      </c>
      <c r="N5448">
        <v>0.248611111</v>
      </c>
      <c r="O5448">
        <v>0</v>
      </c>
      <c r="P5448">
        <v>377</v>
      </c>
      <c r="Q5448">
        <v>1</v>
      </c>
      <c r="R5448">
        <v>31</v>
      </c>
      <c r="S5448">
        <v>0</v>
      </c>
      <c r="T5448">
        <v>59</v>
      </c>
      <c r="U5448">
        <v>0</v>
      </c>
      <c r="V5448">
        <v>0</v>
      </c>
      <c r="W5448">
        <v>0</v>
      </c>
      <c r="X5448">
        <v>21.403232659401844</v>
      </c>
      <c r="Y5448">
        <v>0</v>
      </c>
      <c r="Z5448">
        <v>4.3143913070737456</v>
      </c>
      <c r="AA5448">
        <v>0</v>
      </c>
      <c r="AB5448">
        <v>10.604385224929239</v>
      </c>
      <c r="AC5448">
        <v>0</v>
      </c>
      <c r="AD5448">
        <v>0</v>
      </c>
      <c r="AE5448">
        <v>36.322009191404831</v>
      </c>
    </row>
    <row r="5449" spans="1:31" x14ac:dyDescent="0.25">
      <c r="A5449">
        <v>1637627</v>
      </c>
      <c r="B5449">
        <v>1</v>
      </c>
      <c r="C5449" t="s">
        <v>80</v>
      </c>
      <c r="D5449" t="s">
        <v>82</v>
      </c>
      <c r="E5449" t="s">
        <v>178</v>
      </c>
      <c r="F5449" t="s">
        <v>15042</v>
      </c>
      <c r="G5449" t="s">
        <v>227</v>
      </c>
      <c r="H5449" t="s">
        <v>149</v>
      </c>
      <c r="I5449" t="s">
        <v>135</v>
      </c>
      <c r="J5449" t="s">
        <v>136</v>
      </c>
      <c r="K5449" t="s">
        <v>137</v>
      </c>
      <c r="L5449" t="s">
        <v>15638</v>
      </c>
      <c r="M5449" t="s">
        <v>15639</v>
      </c>
      <c r="N5449">
        <v>3.4697222220000001</v>
      </c>
      <c r="O5449">
        <v>0</v>
      </c>
      <c r="P5449">
        <v>76</v>
      </c>
      <c r="Q5449">
        <v>0</v>
      </c>
      <c r="R5449">
        <v>0</v>
      </c>
      <c r="S5449">
        <v>0</v>
      </c>
      <c r="T5449">
        <v>3</v>
      </c>
      <c r="U5449">
        <v>0</v>
      </c>
      <c r="V5449">
        <v>0</v>
      </c>
      <c r="W5449">
        <v>0</v>
      </c>
      <c r="X5449">
        <v>55.333950938773505</v>
      </c>
      <c r="Y5449">
        <v>0</v>
      </c>
      <c r="Z5449">
        <v>0</v>
      </c>
      <c r="AA5449">
        <v>0</v>
      </c>
      <c r="AB5449">
        <v>7.2327573964440868</v>
      </c>
      <c r="AC5449">
        <v>0</v>
      </c>
      <c r="AD5449">
        <v>0</v>
      </c>
      <c r="AE5449">
        <v>62.566708335217591</v>
      </c>
    </row>
    <row r="5450" spans="1:31" x14ac:dyDescent="0.25">
      <c r="A5450">
        <v>1637629</v>
      </c>
      <c r="B5450">
        <v>1</v>
      </c>
      <c r="C5450" t="s">
        <v>81</v>
      </c>
      <c r="D5450" t="s">
        <v>120</v>
      </c>
      <c r="E5450" t="s">
        <v>131</v>
      </c>
      <c r="F5450" t="s">
        <v>15640</v>
      </c>
      <c r="G5450" t="s">
        <v>161</v>
      </c>
      <c r="H5450" t="s">
        <v>134</v>
      </c>
      <c r="I5450" t="s">
        <v>191</v>
      </c>
      <c r="J5450" t="s">
        <v>136</v>
      </c>
      <c r="K5450" t="s">
        <v>137</v>
      </c>
      <c r="L5450" t="s">
        <v>15641</v>
      </c>
      <c r="M5450" t="s">
        <v>15642</v>
      </c>
      <c r="N5450">
        <v>1.0277777E-2</v>
      </c>
      <c r="O5450">
        <v>0</v>
      </c>
      <c r="P5450">
        <v>508</v>
      </c>
      <c r="Q5450">
        <v>0</v>
      </c>
      <c r="R5450">
        <v>7</v>
      </c>
      <c r="S5450">
        <v>0</v>
      </c>
      <c r="T5450">
        <v>39</v>
      </c>
      <c r="U5450">
        <v>0</v>
      </c>
      <c r="V5450">
        <v>1</v>
      </c>
      <c r="W5450">
        <v>0</v>
      </c>
      <c r="X5450">
        <v>1.2184338070678582</v>
      </c>
      <c r="Y5450">
        <v>0</v>
      </c>
      <c r="Z5450">
        <v>1.2224402428113887E-2</v>
      </c>
      <c r="AA5450">
        <v>0</v>
      </c>
      <c r="AB5450">
        <v>0.1679989101806639</v>
      </c>
      <c r="AC5450">
        <v>0</v>
      </c>
      <c r="AD5450">
        <v>1.4088396225134168E-2</v>
      </c>
      <c r="AE5450">
        <v>1.4127455159017701</v>
      </c>
    </row>
    <row r="5451" spans="1:31" x14ac:dyDescent="0.25">
      <c r="A5451">
        <v>1637630</v>
      </c>
      <c r="B5451">
        <v>1</v>
      </c>
      <c r="C5451" t="s">
        <v>81</v>
      </c>
      <c r="D5451" t="s">
        <v>118</v>
      </c>
      <c r="E5451" t="s">
        <v>131</v>
      </c>
      <c r="F5451" t="s">
        <v>15643</v>
      </c>
      <c r="G5451" t="s">
        <v>195</v>
      </c>
      <c r="H5451" t="s">
        <v>134</v>
      </c>
      <c r="I5451" t="s">
        <v>135</v>
      </c>
      <c r="J5451" t="s">
        <v>136</v>
      </c>
      <c r="K5451" t="s">
        <v>137</v>
      </c>
      <c r="L5451" t="s">
        <v>15644</v>
      </c>
      <c r="M5451" t="s">
        <v>15645</v>
      </c>
      <c r="N5451">
        <v>0.50694444400000005</v>
      </c>
      <c r="O5451">
        <v>0</v>
      </c>
      <c r="P5451">
        <v>0</v>
      </c>
      <c r="Q5451">
        <v>12</v>
      </c>
      <c r="R5451">
        <v>0</v>
      </c>
      <c r="S5451">
        <v>1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2.0159667818668474</v>
      </c>
      <c r="Z5451">
        <v>0</v>
      </c>
      <c r="AA5451">
        <v>3.2778203368129075</v>
      </c>
      <c r="AB5451">
        <v>0</v>
      </c>
      <c r="AC5451">
        <v>0</v>
      </c>
      <c r="AD5451">
        <v>0</v>
      </c>
      <c r="AE5451">
        <v>5.2937871186797549</v>
      </c>
    </row>
    <row r="5452" spans="1:31" x14ac:dyDescent="0.25">
      <c r="A5452">
        <v>1637631</v>
      </c>
      <c r="B5452">
        <v>1</v>
      </c>
      <c r="C5452" t="s">
        <v>80</v>
      </c>
      <c r="D5452" t="s">
        <v>84</v>
      </c>
      <c r="E5452" t="s">
        <v>152</v>
      </c>
      <c r="F5452" t="s">
        <v>15646</v>
      </c>
      <c r="G5452" t="s">
        <v>154</v>
      </c>
      <c r="H5452" t="s">
        <v>149</v>
      </c>
      <c r="I5452" t="s">
        <v>135</v>
      </c>
      <c r="J5452" t="s">
        <v>136</v>
      </c>
      <c r="K5452" t="s">
        <v>137</v>
      </c>
      <c r="L5452" t="s">
        <v>15647</v>
      </c>
      <c r="M5452" t="s">
        <v>15648</v>
      </c>
      <c r="N5452">
        <v>1.939166666</v>
      </c>
      <c r="O5452">
        <v>0</v>
      </c>
      <c r="P5452">
        <v>3</v>
      </c>
      <c r="Q5452">
        <v>0</v>
      </c>
      <c r="R5452">
        <v>0</v>
      </c>
      <c r="S5452">
        <v>0</v>
      </c>
      <c r="T5452">
        <v>1</v>
      </c>
      <c r="U5452">
        <v>0</v>
      </c>
      <c r="V5452">
        <v>0</v>
      </c>
      <c r="W5452">
        <v>0</v>
      </c>
      <c r="X5452">
        <v>1.5414982322335387</v>
      </c>
      <c r="Y5452">
        <v>0</v>
      </c>
      <c r="Z5452">
        <v>0</v>
      </c>
      <c r="AA5452">
        <v>0</v>
      </c>
      <c r="AB5452">
        <v>0.28067455101759442</v>
      </c>
      <c r="AC5452">
        <v>0</v>
      </c>
      <c r="AD5452">
        <v>0</v>
      </c>
      <c r="AE5452">
        <v>1.822172783251133</v>
      </c>
    </row>
    <row r="5453" spans="1:31" x14ac:dyDescent="0.25">
      <c r="A5453">
        <v>1637632</v>
      </c>
      <c r="B5453">
        <v>1</v>
      </c>
      <c r="C5453" t="s">
        <v>80</v>
      </c>
      <c r="D5453" t="s">
        <v>105</v>
      </c>
      <c r="E5453" t="s">
        <v>362</v>
      </c>
      <c r="F5453" t="s">
        <v>15649</v>
      </c>
      <c r="G5453" t="s">
        <v>227</v>
      </c>
      <c r="H5453" t="s">
        <v>149</v>
      </c>
      <c r="I5453" t="s">
        <v>135</v>
      </c>
      <c r="J5453" t="s">
        <v>136</v>
      </c>
      <c r="K5453" t="s">
        <v>137</v>
      </c>
      <c r="L5453" t="s">
        <v>15650</v>
      </c>
      <c r="M5453" t="s">
        <v>15651</v>
      </c>
      <c r="N5453">
        <v>1.714722222</v>
      </c>
      <c r="O5453">
        <v>0</v>
      </c>
      <c r="P5453">
        <v>38</v>
      </c>
      <c r="Q5453">
        <v>0</v>
      </c>
      <c r="R5453">
        <v>0</v>
      </c>
      <c r="S5453">
        <v>0</v>
      </c>
      <c r="T5453">
        <v>2</v>
      </c>
      <c r="U5453">
        <v>0</v>
      </c>
      <c r="V5453">
        <v>0</v>
      </c>
      <c r="W5453">
        <v>0</v>
      </c>
      <c r="X5453">
        <v>17.335763574108636</v>
      </c>
      <c r="Y5453">
        <v>0</v>
      </c>
      <c r="Z5453">
        <v>0</v>
      </c>
      <c r="AA5453">
        <v>0</v>
      </c>
      <c r="AB5453">
        <v>4.0934409006395418</v>
      </c>
      <c r="AC5453">
        <v>0</v>
      </c>
      <c r="AD5453">
        <v>0</v>
      </c>
      <c r="AE5453">
        <v>21.429204474748179</v>
      </c>
    </row>
    <row r="5454" spans="1:31" x14ac:dyDescent="0.25">
      <c r="A5454">
        <v>1637634</v>
      </c>
      <c r="B5454">
        <v>1</v>
      </c>
      <c r="C5454" t="s">
        <v>80</v>
      </c>
      <c r="D5454" t="s">
        <v>83</v>
      </c>
      <c r="E5454" t="s">
        <v>178</v>
      </c>
      <c r="F5454" t="s">
        <v>15652</v>
      </c>
      <c r="G5454" t="s">
        <v>252</v>
      </c>
      <c r="H5454" t="s">
        <v>149</v>
      </c>
      <c r="I5454" t="s">
        <v>135</v>
      </c>
      <c r="J5454" t="s">
        <v>136</v>
      </c>
      <c r="K5454" t="s">
        <v>137</v>
      </c>
      <c r="L5454" t="s">
        <v>15653</v>
      </c>
      <c r="M5454" t="s">
        <v>15654</v>
      </c>
      <c r="N5454">
        <v>3.636666666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42</v>
      </c>
      <c r="U5454">
        <v>0</v>
      </c>
      <c r="V5454">
        <v>1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376.44924655399529</v>
      </c>
      <c r="AC5454">
        <v>0</v>
      </c>
      <c r="AD5454">
        <v>183.47846662619614</v>
      </c>
      <c r="AE5454">
        <v>559.9277131801914</v>
      </c>
    </row>
    <row r="5455" spans="1:31" x14ac:dyDescent="0.25">
      <c r="A5455">
        <v>1637636</v>
      </c>
      <c r="B5455">
        <v>1</v>
      </c>
      <c r="C5455" t="s">
        <v>80</v>
      </c>
      <c r="D5455" t="s">
        <v>84</v>
      </c>
      <c r="E5455" t="s">
        <v>152</v>
      </c>
      <c r="F5455" t="s">
        <v>15655</v>
      </c>
      <c r="G5455" t="s">
        <v>154</v>
      </c>
      <c r="H5455" t="s">
        <v>149</v>
      </c>
      <c r="I5455" t="s">
        <v>135</v>
      </c>
      <c r="J5455" t="s">
        <v>136</v>
      </c>
      <c r="K5455" t="s">
        <v>137</v>
      </c>
      <c r="L5455" t="s">
        <v>15656</v>
      </c>
      <c r="M5455" t="s">
        <v>15657</v>
      </c>
      <c r="N5455">
        <v>3.883611111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2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7.4244768674478312</v>
      </c>
      <c r="AC5455">
        <v>0</v>
      </c>
      <c r="AD5455">
        <v>0</v>
      </c>
      <c r="AE5455">
        <v>7.4244768674478312</v>
      </c>
    </row>
    <row r="5456" spans="1:31" x14ac:dyDescent="0.25">
      <c r="A5456">
        <v>1637638</v>
      </c>
      <c r="B5456">
        <v>1</v>
      </c>
      <c r="C5456" t="s">
        <v>80</v>
      </c>
      <c r="D5456" t="s">
        <v>96</v>
      </c>
      <c r="E5456" t="s">
        <v>152</v>
      </c>
      <c r="F5456" t="s">
        <v>15658</v>
      </c>
      <c r="G5456" t="s">
        <v>154</v>
      </c>
      <c r="H5456" t="s">
        <v>149</v>
      </c>
      <c r="I5456" t="s">
        <v>135</v>
      </c>
      <c r="J5456" t="s">
        <v>136</v>
      </c>
      <c r="K5456" t="s">
        <v>137</v>
      </c>
      <c r="L5456" t="s">
        <v>15659</v>
      </c>
      <c r="M5456" t="s">
        <v>15660</v>
      </c>
      <c r="N5456">
        <v>12.299166666</v>
      </c>
      <c r="O5456">
        <v>0</v>
      </c>
      <c r="P5456">
        <v>16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50.154705053906227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50.154705053906227</v>
      </c>
    </row>
    <row r="5457" spans="1:31" x14ac:dyDescent="0.25">
      <c r="A5457">
        <v>1637641</v>
      </c>
      <c r="B5457">
        <v>1</v>
      </c>
      <c r="C5457" t="s">
        <v>80</v>
      </c>
      <c r="D5457" t="s">
        <v>98</v>
      </c>
      <c r="E5457" t="s">
        <v>131</v>
      </c>
      <c r="F5457" t="s">
        <v>7399</v>
      </c>
      <c r="G5457" t="s">
        <v>148</v>
      </c>
      <c r="H5457" t="s">
        <v>134</v>
      </c>
      <c r="I5457" t="s">
        <v>135</v>
      </c>
      <c r="J5457" t="s">
        <v>136</v>
      </c>
      <c r="K5457" t="s">
        <v>143</v>
      </c>
      <c r="L5457" t="s">
        <v>15661</v>
      </c>
      <c r="M5457" t="s">
        <v>15662</v>
      </c>
      <c r="N5457">
        <v>8.6377777770000002</v>
      </c>
      <c r="O5457">
        <v>0</v>
      </c>
      <c r="P5457">
        <v>212</v>
      </c>
      <c r="Q5457">
        <v>0</v>
      </c>
      <c r="R5457">
        <v>7</v>
      </c>
      <c r="S5457">
        <v>0</v>
      </c>
      <c r="T5457">
        <v>37</v>
      </c>
      <c r="U5457">
        <v>0</v>
      </c>
      <c r="V5457">
        <v>0</v>
      </c>
      <c r="W5457">
        <v>0</v>
      </c>
      <c r="X5457">
        <v>281.93149190859765</v>
      </c>
      <c r="Y5457">
        <v>0</v>
      </c>
      <c r="Z5457">
        <v>6.2238265737359999</v>
      </c>
      <c r="AA5457">
        <v>0</v>
      </c>
      <c r="AB5457">
        <v>164.03918677375702</v>
      </c>
      <c r="AC5457">
        <v>0</v>
      </c>
      <c r="AD5457">
        <v>0</v>
      </c>
      <c r="AE5457">
        <v>452.19450525609068</v>
      </c>
    </row>
    <row r="5458" spans="1:31" x14ac:dyDescent="0.25">
      <c r="A5458">
        <v>1637643</v>
      </c>
      <c r="B5458">
        <v>1</v>
      </c>
      <c r="C5458" t="s">
        <v>80</v>
      </c>
      <c r="D5458" t="s">
        <v>98</v>
      </c>
      <c r="E5458" t="s">
        <v>140</v>
      </c>
      <c r="F5458" t="s">
        <v>15663</v>
      </c>
      <c r="G5458" t="s">
        <v>142</v>
      </c>
      <c r="H5458" t="s">
        <v>134</v>
      </c>
      <c r="I5458" t="s">
        <v>135</v>
      </c>
      <c r="J5458" t="s">
        <v>136</v>
      </c>
      <c r="K5458" t="s">
        <v>143</v>
      </c>
      <c r="L5458" t="s">
        <v>15664</v>
      </c>
      <c r="M5458" t="s">
        <v>15665</v>
      </c>
      <c r="N5458">
        <v>4.6379258329999997</v>
      </c>
      <c r="O5458">
        <v>0</v>
      </c>
      <c r="P5458">
        <v>376</v>
      </c>
      <c r="Q5458">
        <v>1</v>
      </c>
      <c r="R5458">
        <v>31</v>
      </c>
      <c r="S5458">
        <v>0</v>
      </c>
      <c r="T5458">
        <v>59</v>
      </c>
      <c r="U5458">
        <v>0</v>
      </c>
      <c r="V5458">
        <v>0</v>
      </c>
      <c r="W5458">
        <v>0</v>
      </c>
      <c r="X5458">
        <v>383.04370741272709</v>
      </c>
      <c r="Y5458">
        <v>0</v>
      </c>
      <c r="Z5458">
        <v>77.225595323305583</v>
      </c>
      <c r="AA5458">
        <v>0</v>
      </c>
      <c r="AB5458">
        <v>188.09160003082491</v>
      </c>
      <c r="AC5458">
        <v>0</v>
      </c>
      <c r="AD5458">
        <v>0</v>
      </c>
      <c r="AE5458">
        <v>648.36090276685763</v>
      </c>
    </row>
    <row r="5459" spans="1:31" x14ac:dyDescent="0.25">
      <c r="A5459">
        <v>1637644</v>
      </c>
      <c r="B5459">
        <v>1</v>
      </c>
      <c r="C5459" t="s">
        <v>80</v>
      </c>
      <c r="D5459" t="s">
        <v>83</v>
      </c>
      <c r="E5459" t="s">
        <v>152</v>
      </c>
      <c r="F5459" t="s">
        <v>15666</v>
      </c>
      <c r="G5459" t="s">
        <v>154</v>
      </c>
      <c r="H5459" t="s">
        <v>149</v>
      </c>
      <c r="I5459" t="s">
        <v>135</v>
      </c>
      <c r="J5459" t="s">
        <v>136</v>
      </c>
      <c r="K5459" t="s">
        <v>137</v>
      </c>
      <c r="L5459" t="s">
        <v>15667</v>
      </c>
      <c r="M5459" t="s">
        <v>15668</v>
      </c>
      <c r="N5459">
        <v>2.8997222219999998</v>
      </c>
      <c r="O5459">
        <v>0</v>
      </c>
      <c r="P5459">
        <v>5</v>
      </c>
      <c r="Q5459">
        <v>0</v>
      </c>
      <c r="R5459">
        <v>0</v>
      </c>
      <c r="S5459">
        <v>0</v>
      </c>
      <c r="T5459">
        <v>1</v>
      </c>
      <c r="U5459">
        <v>0</v>
      </c>
      <c r="V5459">
        <v>0</v>
      </c>
      <c r="W5459">
        <v>0</v>
      </c>
      <c r="X5459">
        <v>6.4743008066764709</v>
      </c>
      <c r="Y5459">
        <v>0</v>
      </c>
      <c r="Z5459">
        <v>0</v>
      </c>
      <c r="AA5459">
        <v>0</v>
      </c>
      <c r="AB5459">
        <v>2.2851824271009984</v>
      </c>
      <c r="AC5459">
        <v>0</v>
      </c>
      <c r="AD5459">
        <v>0</v>
      </c>
      <c r="AE5459">
        <v>8.7594832337774697</v>
      </c>
    </row>
    <row r="5460" spans="1:31" x14ac:dyDescent="0.25">
      <c r="A5460">
        <v>1637645</v>
      </c>
      <c r="B5460">
        <v>1</v>
      </c>
      <c r="C5460" t="s">
        <v>80</v>
      </c>
      <c r="D5460" t="s">
        <v>97</v>
      </c>
      <c r="E5460" t="s">
        <v>178</v>
      </c>
      <c r="F5460" t="s">
        <v>15669</v>
      </c>
      <c r="G5460" t="s">
        <v>187</v>
      </c>
      <c r="H5460" t="s">
        <v>149</v>
      </c>
      <c r="I5460" t="s">
        <v>135</v>
      </c>
      <c r="J5460" t="s">
        <v>136</v>
      </c>
      <c r="K5460" t="s">
        <v>137</v>
      </c>
      <c r="L5460" t="s">
        <v>15670</v>
      </c>
      <c r="M5460" t="s">
        <v>15671</v>
      </c>
      <c r="N5460">
        <v>5.6122222219999998</v>
      </c>
      <c r="O5460">
        <v>0</v>
      </c>
      <c r="P5460">
        <v>5</v>
      </c>
      <c r="Q5460">
        <v>0</v>
      </c>
      <c r="R5460">
        <v>19</v>
      </c>
      <c r="S5460">
        <v>0</v>
      </c>
      <c r="T5460">
        <v>2</v>
      </c>
      <c r="U5460">
        <v>0</v>
      </c>
      <c r="V5460">
        <v>0</v>
      </c>
      <c r="W5460">
        <v>0</v>
      </c>
      <c r="X5460">
        <v>10.254258186399836</v>
      </c>
      <c r="Y5460">
        <v>0</v>
      </c>
      <c r="Z5460">
        <v>49.411883899601079</v>
      </c>
      <c r="AA5460">
        <v>0</v>
      </c>
      <c r="AB5460">
        <v>4.0491829625536662</v>
      </c>
      <c r="AC5460">
        <v>0</v>
      </c>
      <c r="AD5460">
        <v>0</v>
      </c>
      <c r="AE5460">
        <v>63.715325048554583</v>
      </c>
    </row>
    <row r="5461" spans="1:31" x14ac:dyDescent="0.25">
      <c r="A5461">
        <v>1637649</v>
      </c>
      <c r="B5461">
        <v>1</v>
      </c>
      <c r="C5461" t="s">
        <v>81</v>
      </c>
      <c r="D5461" t="s">
        <v>118</v>
      </c>
      <c r="E5461" t="s">
        <v>146</v>
      </c>
      <c r="F5461" t="s">
        <v>15672</v>
      </c>
      <c r="G5461" t="s">
        <v>260</v>
      </c>
      <c r="H5461" t="s">
        <v>149</v>
      </c>
      <c r="I5461" t="s">
        <v>135</v>
      </c>
      <c r="J5461" t="s">
        <v>136</v>
      </c>
      <c r="K5461" t="s">
        <v>137</v>
      </c>
      <c r="L5461" t="s">
        <v>15673</v>
      </c>
      <c r="M5461" t="s">
        <v>15674</v>
      </c>
      <c r="N5461">
        <v>2.6269444439999998</v>
      </c>
      <c r="O5461">
        <v>0</v>
      </c>
      <c r="P5461">
        <v>21</v>
      </c>
      <c r="Q5461">
        <v>0</v>
      </c>
      <c r="R5461">
        <v>9</v>
      </c>
      <c r="S5461">
        <v>0</v>
      </c>
      <c r="T5461">
        <v>6</v>
      </c>
      <c r="U5461">
        <v>0</v>
      </c>
      <c r="V5461">
        <v>0</v>
      </c>
      <c r="W5461">
        <v>0</v>
      </c>
      <c r="X5461">
        <v>11.59776779507432</v>
      </c>
      <c r="Y5461">
        <v>0</v>
      </c>
      <c r="Z5461">
        <v>16.511262301991678</v>
      </c>
      <c r="AA5461">
        <v>0</v>
      </c>
      <c r="AB5461">
        <v>4.4619607758776478</v>
      </c>
      <c r="AC5461">
        <v>0</v>
      </c>
      <c r="AD5461">
        <v>0</v>
      </c>
      <c r="AE5461">
        <v>32.570990872943646</v>
      </c>
    </row>
    <row r="5462" spans="1:31" x14ac:dyDescent="0.25">
      <c r="A5462">
        <v>1637650</v>
      </c>
      <c r="B5462">
        <v>1</v>
      </c>
      <c r="C5462" t="s">
        <v>81</v>
      </c>
      <c r="D5462" t="s">
        <v>122</v>
      </c>
      <c r="E5462" t="s">
        <v>178</v>
      </c>
      <c r="F5462" t="s">
        <v>15675</v>
      </c>
      <c r="G5462" t="s">
        <v>227</v>
      </c>
      <c r="H5462" t="s">
        <v>149</v>
      </c>
      <c r="I5462" t="s">
        <v>135</v>
      </c>
      <c r="J5462" t="s">
        <v>136</v>
      </c>
      <c r="K5462" t="s">
        <v>137</v>
      </c>
      <c r="L5462" t="s">
        <v>15676</v>
      </c>
      <c r="M5462" t="s">
        <v>15677</v>
      </c>
      <c r="N5462">
        <v>1.3747222219999999</v>
      </c>
      <c r="O5462">
        <v>0</v>
      </c>
      <c r="P5462">
        <v>106</v>
      </c>
      <c r="Q5462">
        <v>0</v>
      </c>
      <c r="R5462">
        <v>0</v>
      </c>
      <c r="S5462">
        <v>0</v>
      </c>
      <c r="T5462">
        <v>2</v>
      </c>
      <c r="U5462">
        <v>0</v>
      </c>
      <c r="V5462">
        <v>0</v>
      </c>
      <c r="W5462">
        <v>0</v>
      </c>
      <c r="X5462">
        <v>27.568414087205799</v>
      </c>
      <c r="Y5462">
        <v>0</v>
      </c>
      <c r="Z5462">
        <v>0</v>
      </c>
      <c r="AA5462">
        <v>0</v>
      </c>
      <c r="AB5462">
        <v>0.15412457295543389</v>
      </c>
      <c r="AC5462">
        <v>0</v>
      </c>
      <c r="AD5462">
        <v>0</v>
      </c>
      <c r="AE5462">
        <v>27.722538660161234</v>
      </c>
    </row>
    <row r="5463" spans="1:31" x14ac:dyDescent="0.25">
      <c r="A5463">
        <v>1637652</v>
      </c>
      <c r="B5463">
        <v>1</v>
      </c>
      <c r="C5463" t="s">
        <v>81</v>
      </c>
      <c r="D5463" t="s">
        <v>120</v>
      </c>
      <c r="E5463" t="s">
        <v>131</v>
      </c>
      <c r="F5463" t="s">
        <v>6296</v>
      </c>
      <c r="G5463" t="s">
        <v>142</v>
      </c>
      <c r="H5463" t="s">
        <v>134</v>
      </c>
      <c r="I5463" t="s">
        <v>135</v>
      </c>
      <c r="J5463" t="s">
        <v>136</v>
      </c>
      <c r="K5463" t="s">
        <v>143</v>
      </c>
      <c r="L5463" t="s">
        <v>15678</v>
      </c>
      <c r="M5463" t="s">
        <v>15679</v>
      </c>
      <c r="N5463">
        <v>2.014444444</v>
      </c>
      <c r="O5463">
        <v>0</v>
      </c>
      <c r="P5463">
        <v>688</v>
      </c>
      <c r="Q5463">
        <v>0</v>
      </c>
      <c r="R5463">
        <v>9</v>
      </c>
      <c r="S5463">
        <v>1</v>
      </c>
      <c r="T5463">
        <v>83</v>
      </c>
      <c r="U5463">
        <v>3</v>
      </c>
      <c r="V5463">
        <v>3</v>
      </c>
      <c r="W5463">
        <v>0</v>
      </c>
      <c r="X5463">
        <v>321.93542331858072</v>
      </c>
      <c r="Y5463">
        <v>0</v>
      </c>
      <c r="Z5463">
        <v>4.4184565191011291</v>
      </c>
      <c r="AA5463">
        <v>24.367458457071713</v>
      </c>
      <c r="AB5463">
        <v>139.50986548868053</v>
      </c>
      <c r="AC5463">
        <v>252.11698362229998</v>
      </c>
      <c r="AD5463">
        <v>1.1995016881481901</v>
      </c>
      <c r="AE5463">
        <v>743.54768909388224</v>
      </c>
    </row>
    <row r="5464" spans="1:31" x14ac:dyDescent="0.25">
      <c r="A5464">
        <v>1637654</v>
      </c>
      <c r="B5464">
        <v>1</v>
      </c>
      <c r="C5464" t="s">
        <v>81</v>
      </c>
      <c r="D5464" t="s">
        <v>115</v>
      </c>
      <c r="E5464" t="s">
        <v>131</v>
      </c>
      <c r="F5464" t="s">
        <v>15680</v>
      </c>
      <c r="G5464" t="s">
        <v>161</v>
      </c>
      <c r="H5464" t="s">
        <v>134</v>
      </c>
      <c r="I5464" t="s">
        <v>135</v>
      </c>
      <c r="J5464" t="s">
        <v>136</v>
      </c>
      <c r="K5464" t="s">
        <v>137</v>
      </c>
      <c r="L5464" t="s">
        <v>15681</v>
      </c>
      <c r="M5464" t="s">
        <v>15682</v>
      </c>
      <c r="N5464">
        <v>0.273888888</v>
      </c>
      <c r="O5464">
        <v>0</v>
      </c>
      <c r="P5464">
        <v>1046</v>
      </c>
      <c r="Q5464">
        <v>0</v>
      </c>
      <c r="R5464">
        <v>8</v>
      </c>
      <c r="S5464">
        <v>8</v>
      </c>
      <c r="T5464">
        <v>266</v>
      </c>
      <c r="U5464">
        <v>3</v>
      </c>
      <c r="V5464">
        <v>1</v>
      </c>
      <c r="W5464">
        <v>0</v>
      </c>
      <c r="X5464">
        <v>46.248427646941408</v>
      </c>
      <c r="Y5464">
        <v>0</v>
      </c>
      <c r="Z5464">
        <v>0.75112106486059682</v>
      </c>
      <c r="AA5464">
        <v>25.369606963904193</v>
      </c>
      <c r="AB5464">
        <v>54.960115189797662</v>
      </c>
      <c r="AC5464">
        <v>31.132522135846646</v>
      </c>
      <c r="AD5464">
        <v>54.827031196193474</v>
      </c>
      <c r="AE5464">
        <v>213.28882419754399</v>
      </c>
    </row>
    <row r="5465" spans="1:31" x14ac:dyDescent="0.25">
      <c r="A5465">
        <v>1637655</v>
      </c>
      <c r="B5465">
        <v>1</v>
      </c>
      <c r="C5465" t="s">
        <v>80</v>
      </c>
      <c r="D5465" t="s">
        <v>96</v>
      </c>
      <c r="E5465" t="s">
        <v>178</v>
      </c>
      <c r="F5465" t="s">
        <v>15683</v>
      </c>
      <c r="G5465" t="s">
        <v>180</v>
      </c>
      <c r="H5465" t="s">
        <v>149</v>
      </c>
      <c r="I5465" t="s">
        <v>135</v>
      </c>
      <c r="J5465" t="s">
        <v>136</v>
      </c>
      <c r="K5465" t="s">
        <v>137</v>
      </c>
      <c r="L5465" t="s">
        <v>15684</v>
      </c>
      <c r="M5465" t="s">
        <v>15685</v>
      </c>
      <c r="N5465">
        <v>12.234999999999999</v>
      </c>
      <c r="O5465">
        <v>0</v>
      </c>
      <c r="P5465">
        <v>10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59.205194612153207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59.205194612153207</v>
      </c>
    </row>
    <row r="5466" spans="1:31" x14ac:dyDescent="0.25">
      <c r="A5466">
        <v>1637656</v>
      </c>
      <c r="B5466">
        <v>1</v>
      </c>
      <c r="C5466" t="s">
        <v>80</v>
      </c>
      <c r="D5466" t="s">
        <v>84</v>
      </c>
      <c r="E5466" t="s">
        <v>146</v>
      </c>
      <c r="F5466" t="s">
        <v>2122</v>
      </c>
      <c r="G5466" t="s">
        <v>142</v>
      </c>
      <c r="H5466" t="s">
        <v>149</v>
      </c>
      <c r="I5466" t="s">
        <v>135</v>
      </c>
      <c r="J5466" t="s">
        <v>136</v>
      </c>
      <c r="K5466" t="s">
        <v>143</v>
      </c>
      <c r="L5466" t="s">
        <v>15686</v>
      </c>
      <c r="M5466" t="s">
        <v>15687</v>
      </c>
      <c r="N5466">
        <v>0.67500000000000004</v>
      </c>
      <c r="O5466">
        <v>0</v>
      </c>
      <c r="P5466">
        <v>952</v>
      </c>
      <c r="Q5466">
        <v>0</v>
      </c>
      <c r="R5466">
        <v>0</v>
      </c>
      <c r="S5466">
        <v>0</v>
      </c>
      <c r="T5466">
        <v>50</v>
      </c>
      <c r="U5466">
        <v>0</v>
      </c>
      <c r="V5466">
        <v>0</v>
      </c>
      <c r="W5466">
        <v>0</v>
      </c>
      <c r="X5466">
        <v>163.32013571485979</v>
      </c>
      <c r="Y5466">
        <v>0</v>
      </c>
      <c r="Z5466">
        <v>0</v>
      </c>
      <c r="AA5466">
        <v>0</v>
      </c>
      <c r="AB5466">
        <v>36.732277242064356</v>
      </c>
      <c r="AC5466">
        <v>0</v>
      </c>
      <c r="AD5466">
        <v>0</v>
      </c>
      <c r="AE5466">
        <v>200.05241295692414</v>
      </c>
    </row>
    <row r="5467" spans="1:31" x14ac:dyDescent="0.25">
      <c r="A5467">
        <v>1637657</v>
      </c>
      <c r="B5467">
        <v>1</v>
      </c>
      <c r="C5467" t="s">
        <v>80</v>
      </c>
      <c r="D5467" t="s">
        <v>91</v>
      </c>
      <c r="E5467" t="s">
        <v>178</v>
      </c>
      <c r="F5467" t="s">
        <v>15688</v>
      </c>
      <c r="G5467" t="s">
        <v>675</v>
      </c>
      <c r="H5467" t="s">
        <v>149</v>
      </c>
      <c r="I5467" t="s">
        <v>135</v>
      </c>
      <c r="J5467" t="s">
        <v>136</v>
      </c>
      <c r="K5467" t="s">
        <v>137</v>
      </c>
      <c r="L5467" t="s">
        <v>15689</v>
      </c>
      <c r="M5467" t="s">
        <v>15690</v>
      </c>
      <c r="N5467">
        <v>0.43166666599999998</v>
      </c>
      <c r="O5467">
        <v>0</v>
      </c>
      <c r="P5467">
        <v>35</v>
      </c>
      <c r="Q5467">
        <v>0</v>
      </c>
      <c r="R5467">
        <v>0</v>
      </c>
      <c r="S5467">
        <v>0</v>
      </c>
      <c r="T5467">
        <v>1</v>
      </c>
      <c r="U5467">
        <v>0</v>
      </c>
      <c r="V5467">
        <v>0</v>
      </c>
      <c r="W5467">
        <v>0</v>
      </c>
      <c r="X5467">
        <v>5.1494134961390685</v>
      </c>
      <c r="Y5467">
        <v>0</v>
      </c>
      <c r="Z5467">
        <v>0</v>
      </c>
      <c r="AA5467">
        <v>0</v>
      </c>
      <c r="AB5467">
        <v>1.03140445681</v>
      </c>
      <c r="AC5467">
        <v>0</v>
      </c>
      <c r="AD5467">
        <v>0</v>
      </c>
      <c r="AE5467">
        <v>6.1808179529490683</v>
      </c>
    </row>
    <row r="5468" spans="1:31" x14ac:dyDescent="0.25">
      <c r="A5468">
        <v>1637658</v>
      </c>
      <c r="B5468">
        <v>1</v>
      </c>
      <c r="C5468" t="s">
        <v>81</v>
      </c>
      <c r="D5468" t="s">
        <v>112</v>
      </c>
      <c r="E5468" t="s">
        <v>152</v>
      </c>
      <c r="F5468" t="s">
        <v>15691</v>
      </c>
      <c r="G5468" t="s">
        <v>154</v>
      </c>
      <c r="H5468" t="s">
        <v>149</v>
      </c>
      <c r="I5468" t="s">
        <v>135</v>
      </c>
      <c r="J5468" t="s">
        <v>136</v>
      </c>
      <c r="K5468" t="s">
        <v>137</v>
      </c>
      <c r="L5468" t="s">
        <v>15692</v>
      </c>
      <c r="M5468" t="s">
        <v>15693</v>
      </c>
      <c r="N5468">
        <v>11.195555555</v>
      </c>
      <c r="O5468">
        <v>0</v>
      </c>
      <c r="P5468">
        <v>2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0.28933946570635971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0.28933946570635971</v>
      </c>
    </row>
    <row r="5469" spans="1:31" x14ac:dyDescent="0.25">
      <c r="A5469">
        <v>1637659</v>
      </c>
      <c r="B5469">
        <v>1</v>
      </c>
      <c r="C5469" t="s">
        <v>80</v>
      </c>
      <c r="D5469" t="s">
        <v>90</v>
      </c>
      <c r="E5469" t="s">
        <v>152</v>
      </c>
      <c r="F5469" t="s">
        <v>15694</v>
      </c>
      <c r="G5469" t="s">
        <v>154</v>
      </c>
      <c r="H5469" t="s">
        <v>149</v>
      </c>
      <c r="I5469" t="s">
        <v>135</v>
      </c>
      <c r="J5469" t="s">
        <v>136</v>
      </c>
      <c r="K5469" t="s">
        <v>137</v>
      </c>
      <c r="L5469" t="s">
        <v>15695</v>
      </c>
      <c r="M5469" t="s">
        <v>15696</v>
      </c>
      <c r="N5469">
        <v>1.615277777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2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1.54454800170444</v>
      </c>
      <c r="AC5469">
        <v>0</v>
      </c>
      <c r="AD5469">
        <v>0</v>
      </c>
      <c r="AE5469">
        <v>1.54454800170444</v>
      </c>
    </row>
    <row r="5470" spans="1:31" x14ac:dyDescent="0.25">
      <c r="A5470">
        <v>1637661</v>
      </c>
      <c r="B5470">
        <v>1</v>
      </c>
      <c r="C5470" t="s">
        <v>80</v>
      </c>
      <c r="D5470" t="s">
        <v>105</v>
      </c>
      <c r="E5470" t="s">
        <v>178</v>
      </c>
      <c r="F5470" t="s">
        <v>15697</v>
      </c>
      <c r="G5470" t="s">
        <v>187</v>
      </c>
      <c r="H5470" t="s">
        <v>149</v>
      </c>
      <c r="I5470" t="s">
        <v>135</v>
      </c>
      <c r="J5470" t="s">
        <v>136</v>
      </c>
      <c r="K5470" t="s">
        <v>137</v>
      </c>
      <c r="L5470" t="s">
        <v>15698</v>
      </c>
      <c r="M5470" t="s">
        <v>15699</v>
      </c>
      <c r="N5470">
        <v>1.07</v>
      </c>
      <c r="O5470">
        <v>0</v>
      </c>
      <c r="P5470">
        <v>189</v>
      </c>
      <c r="Q5470">
        <v>0</v>
      </c>
      <c r="R5470">
        <v>0</v>
      </c>
      <c r="S5470">
        <v>0</v>
      </c>
      <c r="T5470">
        <v>62</v>
      </c>
      <c r="U5470">
        <v>0</v>
      </c>
      <c r="V5470">
        <v>0</v>
      </c>
      <c r="W5470">
        <v>0</v>
      </c>
      <c r="X5470">
        <v>71.390461764751223</v>
      </c>
      <c r="Y5470">
        <v>0</v>
      </c>
      <c r="Z5470">
        <v>0</v>
      </c>
      <c r="AA5470">
        <v>0</v>
      </c>
      <c r="AB5470">
        <v>73.989711192082169</v>
      </c>
      <c r="AC5470">
        <v>0</v>
      </c>
      <c r="AD5470">
        <v>0</v>
      </c>
      <c r="AE5470">
        <v>145.38017295683341</v>
      </c>
    </row>
    <row r="5471" spans="1:31" x14ac:dyDescent="0.25">
      <c r="A5471">
        <v>1637667</v>
      </c>
      <c r="B5471">
        <v>1</v>
      </c>
      <c r="C5471" t="s">
        <v>80</v>
      </c>
      <c r="D5471" t="s">
        <v>100</v>
      </c>
      <c r="E5471" t="s">
        <v>152</v>
      </c>
      <c r="F5471" t="s">
        <v>15700</v>
      </c>
      <c r="G5471" t="s">
        <v>168</v>
      </c>
      <c r="H5471" t="s">
        <v>149</v>
      </c>
      <c r="I5471" t="s">
        <v>135</v>
      </c>
      <c r="J5471" t="s">
        <v>136</v>
      </c>
      <c r="K5471" t="s">
        <v>137</v>
      </c>
      <c r="L5471" t="s">
        <v>15701</v>
      </c>
      <c r="M5471" t="s">
        <v>15702</v>
      </c>
      <c r="N5471">
        <v>4.3147222220000003</v>
      </c>
      <c r="O5471">
        <v>0</v>
      </c>
      <c r="P5471">
        <v>1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0.56811078252186553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0.56811078252186553</v>
      </c>
    </row>
    <row r="5472" spans="1:31" x14ac:dyDescent="0.25">
      <c r="A5472">
        <v>1637669</v>
      </c>
      <c r="B5472">
        <v>1</v>
      </c>
      <c r="C5472" t="s">
        <v>80</v>
      </c>
      <c r="D5472" t="s">
        <v>99</v>
      </c>
      <c r="E5472" t="s">
        <v>178</v>
      </c>
      <c r="F5472" t="s">
        <v>15703</v>
      </c>
      <c r="G5472" t="s">
        <v>142</v>
      </c>
      <c r="H5472" t="s">
        <v>149</v>
      </c>
      <c r="I5472" t="s">
        <v>135</v>
      </c>
      <c r="J5472" t="s">
        <v>136</v>
      </c>
      <c r="K5472" t="s">
        <v>143</v>
      </c>
      <c r="L5472" t="s">
        <v>15704</v>
      </c>
      <c r="M5472" t="s">
        <v>15705</v>
      </c>
      <c r="N5472">
        <v>2.0944444440000001</v>
      </c>
      <c r="O5472">
        <v>0</v>
      </c>
      <c r="P5472">
        <v>77</v>
      </c>
      <c r="Q5472">
        <v>0</v>
      </c>
      <c r="R5472">
        <v>0</v>
      </c>
      <c r="S5472">
        <v>0</v>
      </c>
      <c r="T5472">
        <v>45</v>
      </c>
      <c r="U5472">
        <v>0</v>
      </c>
      <c r="V5472">
        <v>0</v>
      </c>
      <c r="W5472">
        <v>0</v>
      </c>
      <c r="X5472">
        <v>39.162197031293204</v>
      </c>
      <c r="Y5472">
        <v>0</v>
      </c>
      <c r="Z5472">
        <v>0</v>
      </c>
      <c r="AA5472">
        <v>0</v>
      </c>
      <c r="AB5472">
        <v>54.050512576558283</v>
      </c>
      <c r="AC5472">
        <v>0</v>
      </c>
      <c r="AD5472">
        <v>0</v>
      </c>
      <c r="AE5472">
        <v>93.21270960785148</v>
      </c>
    </row>
    <row r="5473" spans="1:31" x14ac:dyDescent="0.25">
      <c r="A5473">
        <v>1637670</v>
      </c>
      <c r="B5473">
        <v>1</v>
      </c>
      <c r="C5473" t="s">
        <v>80</v>
      </c>
      <c r="D5473" t="s">
        <v>83</v>
      </c>
      <c r="E5473" t="s">
        <v>178</v>
      </c>
      <c r="F5473" t="s">
        <v>15706</v>
      </c>
      <c r="G5473" t="s">
        <v>403</v>
      </c>
      <c r="H5473" t="s">
        <v>149</v>
      </c>
      <c r="I5473" t="s">
        <v>135</v>
      </c>
      <c r="J5473" t="s">
        <v>136</v>
      </c>
      <c r="K5473" t="s">
        <v>137</v>
      </c>
      <c r="L5473" t="s">
        <v>15707</v>
      </c>
      <c r="M5473" t="s">
        <v>15708</v>
      </c>
      <c r="N5473">
        <v>1.6658333329999999</v>
      </c>
      <c r="O5473">
        <v>0</v>
      </c>
      <c r="P5473">
        <v>128</v>
      </c>
      <c r="Q5473">
        <v>0</v>
      </c>
      <c r="R5473">
        <v>0</v>
      </c>
      <c r="S5473">
        <v>0</v>
      </c>
      <c r="T5473">
        <v>23</v>
      </c>
      <c r="U5473">
        <v>0</v>
      </c>
      <c r="V5473">
        <v>0</v>
      </c>
      <c r="W5473">
        <v>0</v>
      </c>
      <c r="X5473">
        <v>75.022495990768334</v>
      </c>
      <c r="Y5473">
        <v>0</v>
      </c>
      <c r="Z5473">
        <v>0</v>
      </c>
      <c r="AA5473">
        <v>0</v>
      </c>
      <c r="AB5473">
        <v>59.377973678889774</v>
      </c>
      <c r="AC5473">
        <v>0</v>
      </c>
      <c r="AD5473">
        <v>0</v>
      </c>
      <c r="AE5473">
        <v>134.40046966965809</v>
      </c>
    </row>
    <row r="5474" spans="1:31" x14ac:dyDescent="0.25">
      <c r="A5474">
        <v>1637672</v>
      </c>
      <c r="B5474">
        <v>1</v>
      </c>
      <c r="C5474" t="s">
        <v>80</v>
      </c>
      <c r="D5474" t="s">
        <v>86</v>
      </c>
      <c r="E5474" t="s">
        <v>362</v>
      </c>
      <c r="F5474" t="s">
        <v>15709</v>
      </c>
      <c r="G5474" t="s">
        <v>900</v>
      </c>
      <c r="H5474" t="s">
        <v>149</v>
      </c>
      <c r="I5474" t="s">
        <v>135</v>
      </c>
      <c r="J5474" t="s">
        <v>136</v>
      </c>
      <c r="K5474" t="s">
        <v>137</v>
      </c>
      <c r="L5474" t="s">
        <v>15710</v>
      </c>
      <c r="M5474" t="s">
        <v>15711</v>
      </c>
      <c r="N5474">
        <v>0.85583333299999997</v>
      </c>
      <c r="O5474">
        <v>0</v>
      </c>
      <c r="P5474">
        <v>27</v>
      </c>
      <c r="Q5474">
        <v>0</v>
      </c>
      <c r="R5474">
        <v>0</v>
      </c>
      <c r="S5474">
        <v>0</v>
      </c>
      <c r="T5474">
        <v>13</v>
      </c>
      <c r="U5474">
        <v>0</v>
      </c>
      <c r="V5474">
        <v>0</v>
      </c>
      <c r="W5474">
        <v>0</v>
      </c>
      <c r="X5474">
        <v>4.7727282072675692</v>
      </c>
      <c r="Y5474">
        <v>0</v>
      </c>
      <c r="Z5474">
        <v>0</v>
      </c>
      <c r="AA5474">
        <v>0</v>
      </c>
      <c r="AB5474">
        <v>28.684348942140634</v>
      </c>
      <c r="AC5474">
        <v>0</v>
      </c>
      <c r="AD5474">
        <v>0</v>
      </c>
      <c r="AE5474">
        <v>33.457077149408207</v>
      </c>
    </row>
    <row r="5475" spans="1:31" x14ac:dyDescent="0.25">
      <c r="A5475">
        <v>1637674</v>
      </c>
      <c r="B5475">
        <v>1</v>
      </c>
      <c r="C5475" t="s">
        <v>80</v>
      </c>
      <c r="D5475" t="s">
        <v>108</v>
      </c>
      <c r="E5475" t="s">
        <v>178</v>
      </c>
      <c r="F5475" t="s">
        <v>15712</v>
      </c>
      <c r="G5475" t="s">
        <v>142</v>
      </c>
      <c r="H5475" t="s">
        <v>149</v>
      </c>
      <c r="I5475" t="s">
        <v>135</v>
      </c>
      <c r="J5475" t="s">
        <v>136</v>
      </c>
      <c r="K5475" t="s">
        <v>143</v>
      </c>
      <c r="L5475" t="s">
        <v>15713</v>
      </c>
      <c r="M5475" t="s">
        <v>15714</v>
      </c>
      <c r="N5475">
        <v>2.0166666659999999</v>
      </c>
      <c r="O5475">
        <v>0</v>
      </c>
      <c r="P5475">
        <v>15</v>
      </c>
      <c r="Q5475">
        <v>0</v>
      </c>
      <c r="R5475">
        <v>4</v>
      </c>
      <c r="S5475">
        <v>0</v>
      </c>
      <c r="T5475">
        <v>3</v>
      </c>
      <c r="U5475">
        <v>0</v>
      </c>
      <c r="V5475">
        <v>0</v>
      </c>
      <c r="W5475">
        <v>0</v>
      </c>
      <c r="X5475">
        <v>9.0154438522897014</v>
      </c>
      <c r="Y5475">
        <v>0</v>
      </c>
      <c r="Z5475">
        <v>1.1572711552176669</v>
      </c>
      <c r="AA5475">
        <v>0</v>
      </c>
      <c r="AB5475">
        <v>2.8976672006549999</v>
      </c>
      <c r="AC5475">
        <v>0</v>
      </c>
      <c r="AD5475">
        <v>0</v>
      </c>
      <c r="AE5475">
        <v>13.070382208162368</v>
      </c>
    </row>
    <row r="5476" spans="1:31" x14ac:dyDescent="0.25">
      <c r="A5476">
        <v>1637675</v>
      </c>
      <c r="B5476">
        <v>1</v>
      </c>
      <c r="C5476" t="s">
        <v>80</v>
      </c>
      <c r="D5476" t="s">
        <v>84</v>
      </c>
      <c r="E5476" t="s">
        <v>146</v>
      </c>
      <c r="F5476" t="s">
        <v>15715</v>
      </c>
      <c r="G5476" t="s">
        <v>142</v>
      </c>
      <c r="H5476" t="s">
        <v>149</v>
      </c>
      <c r="I5476" t="s">
        <v>135</v>
      </c>
      <c r="J5476" t="s">
        <v>136</v>
      </c>
      <c r="K5476" t="s">
        <v>143</v>
      </c>
      <c r="L5476" t="s">
        <v>15716</v>
      </c>
      <c r="M5476" t="s">
        <v>15717</v>
      </c>
      <c r="N5476">
        <v>0.92500000000000004</v>
      </c>
      <c r="O5476">
        <v>0</v>
      </c>
      <c r="P5476">
        <v>741</v>
      </c>
      <c r="Q5476">
        <v>0</v>
      </c>
      <c r="R5476">
        <v>0</v>
      </c>
      <c r="S5476">
        <v>0</v>
      </c>
      <c r="T5476">
        <v>64</v>
      </c>
      <c r="U5476">
        <v>0</v>
      </c>
      <c r="V5476">
        <v>0</v>
      </c>
      <c r="W5476">
        <v>0</v>
      </c>
      <c r="X5476">
        <v>170.18911403774553</v>
      </c>
      <c r="Y5476">
        <v>0</v>
      </c>
      <c r="Z5476">
        <v>0</v>
      </c>
      <c r="AA5476">
        <v>0</v>
      </c>
      <c r="AB5476">
        <v>48.664277737818658</v>
      </c>
      <c r="AC5476">
        <v>0</v>
      </c>
      <c r="AD5476">
        <v>0</v>
      </c>
      <c r="AE5476">
        <v>218.85339177556418</v>
      </c>
    </row>
    <row r="5477" spans="1:31" x14ac:dyDescent="0.25">
      <c r="A5477">
        <v>1637676</v>
      </c>
      <c r="B5477">
        <v>1</v>
      </c>
      <c r="C5477" t="s">
        <v>80</v>
      </c>
      <c r="D5477" t="s">
        <v>101</v>
      </c>
      <c r="E5477" t="s">
        <v>178</v>
      </c>
      <c r="F5477" t="s">
        <v>15718</v>
      </c>
      <c r="G5477" t="s">
        <v>231</v>
      </c>
      <c r="H5477" t="s">
        <v>149</v>
      </c>
      <c r="I5477" t="s">
        <v>135</v>
      </c>
      <c r="J5477" t="s">
        <v>136</v>
      </c>
      <c r="K5477" t="s">
        <v>137</v>
      </c>
      <c r="L5477" t="s">
        <v>15719</v>
      </c>
      <c r="M5477" t="s">
        <v>15720</v>
      </c>
      <c r="N5477">
        <v>3.1158333329999999</v>
      </c>
      <c r="O5477">
        <v>0</v>
      </c>
      <c r="P5477">
        <v>107</v>
      </c>
      <c r="Q5477">
        <v>0</v>
      </c>
      <c r="R5477">
        <v>1</v>
      </c>
      <c r="S5477">
        <v>0</v>
      </c>
      <c r="T5477">
        <v>58</v>
      </c>
      <c r="U5477">
        <v>0</v>
      </c>
      <c r="V5477">
        <v>0</v>
      </c>
      <c r="W5477">
        <v>0</v>
      </c>
      <c r="X5477">
        <v>133.30261778892614</v>
      </c>
      <c r="Y5477">
        <v>0</v>
      </c>
      <c r="Z5477">
        <v>0.19704206041320002</v>
      </c>
      <c r="AA5477">
        <v>0</v>
      </c>
      <c r="AB5477">
        <v>284.14234753986096</v>
      </c>
      <c r="AC5477">
        <v>0</v>
      </c>
      <c r="AD5477">
        <v>0</v>
      </c>
      <c r="AE5477">
        <v>417.64200738920033</v>
      </c>
    </row>
    <row r="5478" spans="1:31" x14ac:dyDescent="0.25">
      <c r="A5478">
        <v>1637679</v>
      </c>
      <c r="B5478">
        <v>1</v>
      </c>
      <c r="C5478" t="s">
        <v>80</v>
      </c>
      <c r="D5478" t="s">
        <v>98</v>
      </c>
      <c r="E5478" t="s">
        <v>131</v>
      </c>
      <c r="F5478" t="s">
        <v>9274</v>
      </c>
      <c r="G5478" t="s">
        <v>195</v>
      </c>
      <c r="H5478" t="s">
        <v>134</v>
      </c>
      <c r="I5478" t="s">
        <v>135</v>
      </c>
      <c r="J5478" t="s">
        <v>136</v>
      </c>
      <c r="K5478" t="s">
        <v>137</v>
      </c>
      <c r="L5478" t="s">
        <v>15721</v>
      </c>
      <c r="M5478" t="s">
        <v>15722</v>
      </c>
      <c r="N5478">
        <v>2.4758333330000002</v>
      </c>
      <c r="O5478">
        <v>0</v>
      </c>
      <c r="P5478">
        <v>0</v>
      </c>
      <c r="Q5478">
        <v>0</v>
      </c>
      <c r="R5478">
        <v>17</v>
      </c>
      <c r="S5478">
        <v>0</v>
      </c>
      <c r="T5478">
        <v>2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62.150072611158869</v>
      </c>
      <c r="AA5478">
        <v>0</v>
      </c>
      <c r="AB5478">
        <v>5.9086088975136519</v>
      </c>
      <c r="AC5478">
        <v>0</v>
      </c>
      <c r="AD5478">
        <v>0</v>
      </c>
      <c r="AE5478">
        <v>68.058681508672521</v>
      </c>
    </row>
    <row r="5479" spans="1:31" x14ac:dyDescent="0.25">
      <c r="A5479">
        <v>1637682</v>
      </c>
      <c r="B5479">
        <v>1</v>
      </c>
      <c r="C5479" t="s">
        <v>80</v>
      </c>
      <c r="D5479" t="s">
        <v>97</v>
      </c>
      <c r="E5479" t="s">
        <v>178</v>
      </c>
      <c r="F5479" t="s">
        <v>15723</v>
      </c>
      <c r="G5479" t="s">
        <v>227</v>
      </c>
      <c r="H5479" t="s">
        <v>149</v>
      </c>
      <c r="I5479" t="s">
        <v>135</v>
      </c>
      <c r="J5479" t="s">
        <v>136</v>
      </c>
      <c r="K5479" t="s">
        <v>137</v>
      </c>
      <c r="L5479" t="s">
        <v>15724</v>
      </c>
      <c r="M5479" t="s">
        <v>15725</v>
      </c>
      <c r="N5479">
        <v>1.6172222220000001</v>
      </c>
      <c r="O5479">
        <v>0</v>
      </c>
      <c r="P5479">
        <v>28</v>
      </c>
      <c r="Q5479">
        <v>0</v>
      </c>
      <c r="R5479">
        <v>1</v>
      </c>
      <c r="S5479">
        <v>0</v>
      </c>
      <c r="T5479">
        <v>3</v>
      </c>
      <c r="U5479">
        <v>0</v>
      </c>
      <c r="V5479">
        <v>0</v>
      </c>
      <c r="W5479">
        <v>0</v>
      </c>
      <c r="X5479">
        <v>25.156510021978519</v>
      </c>
      <c r="Y5479">
        <v>0</v>
      </c>
      <c r="Z5479">
        <v>1.0611555420726266</v>
      </c>
      <c r="AA5479">
        <v>0</v>
      </c>
      <c r="AB5479">
        <v>7.4752886729941324</v>
      </c>
      <c r="AC5479">
        <v>0</v>
      </c>
      <c r="AD5479">
        <v>0</v>
      </c>
      <c r="AE5479">
        <v>33.692954237045278</v>
      </c>
    </row>
    <row r="5480" spans="1:31" x14ac:dyDescent="0.25">
      <c r="A5480">
        <v>1637683</v>
      </c>
      <c r="B5480">
        <v>1</v>
      </c>
      <c r="C5480" t="s">
        <v>80</v>
      </c>
      <c r="D5480" t="s">
        <v>82</v>
      </c>
      <c r="E5480" t="s">
        <v>152</v>
      </c>
      <c r="F5480" t="s">
        <v>15726</v>
      </c>
      <c r="G5480" t="s">
        <v>507</v>
      </c>
      <c r="H5480" t="s">
        <v>149</v>
      </c>
      <c r="I5480" t="s">
        <v>135</v>
      </c>
      <c r="J5480" t="s">
        <v>136</v>
      </c>
      <c r="K5480" t="s">
        <v>137</v>
      </c>
      <c r="L5480" t="s">
        <v>15727</v>
      </c>
      <c r="M5480" t="s">
        <v>15728</v>
      </c>
      <c r="N5480">
        <v>0.65249999999999997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2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0.39105467572719166</v>
      </c>
      <c r="AC5480">
        <v>0</v>
      </c>
      <c r="AD5480">
        <v>0</v>
      </c>
      <c r="AE5480">
        <v>0.39105467572719166</v>
      </c>
    </row>
    <row r="5481" spans="1:31" x14ac:dyDescent="0.25">
      <c r="A5481">
        <v>1637685</v>
      </c>
      <c r="B5481">
        <v>1</v>
      </c>
      <c r="C5481" t="s">
        <v>80</v>
      </c>
      <c r="D5481" t="s">
        <v>82</v>
      </c>
      <c r="E5481" t="s">
        <v>152</v>
      </c>
      <c r="F5481" t="s">
        <v>15729</v>
      </c>
      <c r="G5481" t="s">
        <v>168</v>
      </c>
      <c r="H5481" t="s">
        <v>149</v>
      </c>
      <c r="I5481" t="s">
        <v>135</v>
      </c>
      <c r="J5481" t="s">
        <v>136</v>
      </c>
      <c r="K5481" t="s">
        <v>137</v>
      </c>
      <c r="L5481" t="s">
        <v>15730</v>
      </c>
      <c r="M5481" t="s">
        <v>15731</v>
      </c>
      <c r="N5481">
        <v>24.107500000000002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1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92.949716946071888</v>
      </c>
      <c r="AC5481">
        <v>0</v>
      </c>
      <c r="AD5481">
        <v>0</v>
      </c>
      <c r="AE5481">
        <v>92.949716946071888</v>
      </c>
    </row>
    <row r="5482" spans="1:31" x14ac:dyDescent="0.25">
      <c r="A5482">
        <v>1637686</v>
      </c>
      <c r="B5482">
        <v>1</v>
      </c>
      <c r="C5482" t="s">
        <v>80</v>
      </c>
      <c r="D5482" t="s">
        <v>96</v>
      </c>
      <c r="E5482" t="s">
        <v>204</v>
      </c>
      <c r="F5482" t="s">
        <v>15732</v>
      </c>
      <c r="G5482" t="s">
        <v>1992</v>
      </c>
      <c r="H5482" t="s">
        <v>134</v>
      </c>
      <c r="I5482" t="s">
        <v>135</v>
      </c>
      <c r="J5482" t="s">
        <v>136</v>
      </c>
      <c r="K5482" t="s">
        <v>137</v>
      </c>
      <c r="L5482" t="s">
        <v>15733</v>
      </c>
      <c r="M5482" t="s">
        <v>15734</v>
      </c>
      <c r="N5482">
        <v>5.1352777769999998</v>
      </c>
      <c r="O5482">
        <v>1</v>
      </c>
      <c r="P5482">
        <v>39</v>
      </c>
      <c r="Q5482">
        <v>1</v>
      </c>
      <c r="R5482">
        <v>4</v>
      </c>
      <c r="S5482">
        <v>1</v>
      </c>
      <c r="T5482">
        <v>2</v>
      </c>
      <c r="U5482">
        <v>0</v>
      </c>
      <c r="V5482">
        <v>0</v>
      </c>
      <c r="W5482">
        <v>0</v>
      </c>
      <c r="X5482">
        <v>4.1168819002546453</v>
      </c>
      <c r="Y5482">
        <v>0</v>
      </c>
      <c r="Z5482">
        <v>3.9264637991747411</v>
      </c>
      <c r="AA5482">
        <v>0</v>
      </c>
      <c r="AB5482">
        <v>28.011023570440841</v>
      </c>
      <c r="AC5482">
        <v>0</v>
      </c>
      <c r="AD5482">
        <v>0</v>
      </c>
      <c r="AE5482">
        <v>36.054369269870229</v>
      </c>
    </row>
    <row r="5483" spans="1:31" x14ac:dyDescent="0.25">
      <c r="A5483">
        <v>1637687</v>
      </c>
      <c r="B5483">
        <v>1</v>
      </c>
      <c r="C5483" t="s">
        <v>80</v>
      </c>
      <c r="D5483" t="s">
        <v>94</v>
      </c>
      <c r="E5483" t="s">
        <v>146</v>
      </c>
      <c r="F5483" t="s">
        <v>15735</v>
      </c>
      <c r="G5483" t="s">
        <v>142</v>
      </c>
      <c r="H5483" t="s">
        <v>149</v>
      </c>
      <c r="I5483" t="s">
        <v>135</v>
      </c>
      <c r="J5483" t="s">
        <v>136</v>
      </c>
      <c r="K5483" t="s">
        <v>143</v>
      </c>
      <c r="L5483" t="s">
        <v>15736</v>
      </c>
      <c r="M5483" t="s">
        <v>15737</v>
      </c>
      <c r="N5483">
        <v>2.7696675000000002</v>
      </c>
      <c r="O5483">
        <v>0</v>
      </c>
      <c r="P5483">
        <v>30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6.055051101545164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6.055051101545164</v>
      </c>
    </row>
    <row r="5484" spans="1:31" x14ac:dyDescent="0.25">
      <c r="A5484">
        <v>1637696</v>
      </c>
      <c r="B5484">
        <v>1</v>
      </c>
      <c r="C5484" t="s">
        <v>80</v>
      </c>
      <c r="D5484" t="s">
        <v>97</v>
      </c>
      <c r="E5484" t="s">
        <v>146</v>
      </c>
      <c r="F5484" t="s">
        <v>14745</v>
      </c>
      <c r="G5484" t="s">
        <v>288</v>
      </c>
      <c r="H5484" t="s">
        <v>149</v>
      </c>
      <c r="I5484" t="s">
        <v>135</v>
      </c>
      <c r="J5484" t="s">
        <v>136</v>
      </c>
      <c r="K5484" t="s">
        <v>137</v>
      </c>
      <c r="L5484" t="s">
        <v>15738</v>
      </c>
      <c r="M5484" t="s">
        <v>15739</v>
      </c>
      <c r="N5484">
        <v>0.47166666600000001</v>
      </c>
      <c r="O5484">
        <v>0</v>
      </c>
      <c r="P5484">
        <v>327</v>
      </c>
      <c r="Q5484">
        <v>0</v>
      </c>
      <c r="R5484">
        <v>4</v>
      </c>
      <c r="S5484">
        <v>0</v>
      </c>
      <c r="T5484">
        <v>13</v>
      </c>
      <c r="U5484">
        <v>0</v>
      </c>
      <c r="V5484">
        <v>0</v>
      </c>
      <c r="W5484">
        <v>0</v>
      </c>
      <c r="X5484">
        <v>55.814156070891038</v>
      </c>
      <c r="Y5484">
        <v>0</v>
      </c>
      <c r="Z5484">
        <v>0.70409568919560006</v>
      </c>
      <c r="AA5484">
        <v>0</v>
      </c>
      <c r="AB5484">
        <v>6.6314925019906408</v>
      </c>
      <c r="AC5484">
        <v>0</v>
      </c>
      <c r="AD5484">
        <v>0</v>
      </c>
      <c r="AE5484">
        <v>63.149744262077277</v>
      </c>
    </row>
    <row r="5485" spans="1:31" x14ac:dyDescent="0.25">
      <c r="A5485">
        <v>1637697</v>
      </c>
      <c r="B5485">
        <v>1</v>
      </c>
      <c r="C5485" t="s">
        <v>80</v>
      </c>
      <c r="D5485" t="s">
        <v>96</v>
      </c>
      <c r="E5485" t="s">
        <v>178</v>
      </c>
      <c r="F5485" t="s">
        <v>15740</v>
      </c>
      <c r="G5485" t="s">
        <v>1115</v>
      </c>
      <c r="H5485" t="s">
        <v>149</v>
      </c>
      <c r="I5485" t="s">
        <v>135</v>
      </c>
      <c r="J5485" t="s">
        <v>136</v>
      </c>
      <c r="K5485" t="s">
        <v>137</v>
      </c>
      <c r="L5485" t="s">
        <v>15741</v>
      </c>
      <c r="M5485" t="s">
        <v>15742</v>
      </c>
      <c r="N5485">
        <v>2.8725000000000001</v>
      </c>
      <c r="O5485">
        <v>0</v>
      </c>
      <c r="P5485">
        <v>114</v>
      </c>
      <c r="Q5485">
        <v>0</v>
      </c>
      <c r="R5485">
        <v>0</v>
      </c>
      <c r="S5485">
        <v>0</v>
      </c>
      <c r="T5485">
        <v>10</v>
      </c>
      <c r="U5485">
        <v>0</v>
      </c>
      <c r="V5485">
        <v>0</v>
      </c>
      <c r="W5485">
        <v>0</v>
      </c>
      <c r="X5485">
        <v>99.662576524682422</v>
      </c>
      <c r="Y5485">
        <v>0</v>
      </c>
      <c r="Z5485">
        <v>0</v>
      </c>
      <c r="AA5485">
        <v>0</v>
      </c>
      <c r="AB5485">
        <v>34.852951486953565</v>
      </c>
      <c r="AC5485">
        <v>0</v>
      </c>
      <c r="AD5485">
        <v>0</v>
      </c>
      <c r="AE5485">
        <v>134.51552801163598</v>
      </c>
    </row>
    <row r="5486" spans="1:31" x14ac:dyDescent="0.25">
      <c r="A5486">
        <v>1637698</v>
      </c>
      <c r="B5486">
        <v>1</v>
      </c>
      <c r="C5486" t="s">
        <v>81</v>
      </c>
      <c r="D5486" t="s">
        <v>120</v>
      </c>
      <c r="E5486" t="s">
        <v>131</v>
      </c>
      <c r="F5486" t="s">
        <v>15743</v>
      </c>
      <c r="G5486" t="s">
        <v>142</v>
      </c>
      <c r="H5486" t="s">
        <v>134</v>
      </c>
      <c r="I5486" t="s">
        <v>135</v>
      </c>
      <c r="J5486" t="s">
        <v>136</v>
      </c>
      <c r="K5486" t="s">
        <v>143</v>
      </c>
      <c r="L5486" t="s">
        <v>15744</v>
      </c>
      <c r="M5486" t="s">
        <v>15745</v>
      </c>
      <c r="N5486">
        <v>7.8472222220000001</v>
      </c>
      <c r="O5486">
        <v>0</v>
      </c>
      <c r="P5486">
        <v>346</v>
      </c>
      <c r="Q5486">
        <v>14</v>
      </c>
      <c r="R5486">
        <v>7</v>
      </c>
      <c r="S5486">
        <v>0</v>
      </c>
      <c r="T5486">
        <v>52</v>
      </c>
      <c r="U5486">
        <v>0</v>
      </c>
      <c r="V5486">
        <v>0</v>
      </c>
      <c r="W5486">
        <v>0</v>
      </c>
      <c r="X5486">
        <v>408.07604860139685</v>
      </c>
      <c r="Y5486">
        <v>185.69968000618624</v>
      </c>
      <c r="Z5486">
        <v>8.7912373681537073</v>
      </c>
      <c r="AA5486">
        <v>0</v>
      </c>
      <c r="AB5486">
        <v>531.55608031531165</v>
      </c>
      <c r="AC5486">
        <v>0</v>
      </c>
      <c r="AD5486">
        <v>0</v>
      </c>
      <c r="AE5486">
        <v>1134.1230462910485</v>
      </c>
    </row>
    <row r="5487" spans="1:31" x14ac:dyDescent="0.25">
      <c r="A5487">
        <v>1637699</v>
      </c>
      <c r="B5487">
        <v>1</v>
      </c>
      <c r="C5487" t="s">
        <v>80</v>
      </c>
      <c r="D5487" t="s">
        <v>90</v>
      </c>
      <c r="E5487" t="s">
        <v>152</v>
      </c>
      <c r="F5487" t="s">
        <v>15746</v>
      </c>
      <c r="G5487" t="s">
        <v>154</v>
      </c>
      <c r="H5487" t="s">
        <v>149</v>
      </c>
      <c r="I5487" t="s">
        <v>135</v>
      </c>
      <c r="J5487" t="s">
        <v>136</v>
      </c>
      <c r="K5487" t="s">
        <v>137</v>
      </c>
      <c r="L5487" t="s">
        <v>15747</v>
      </c>
      <c r="M5487" t="s">
        <v>15748</v>
      </c>
      <c r="N5487">
        <v>1.6469444440000001</v>
      </c>
      <c r="O5487">
        <v>0</v>
      </c>
      <c r="P5487">
        <v>7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3.3190880362144863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3.3190880362144863</v>
      </c>
    </row>
    <row r="5488" spans="1:31" x14ac:dyDescent="0.25">
      <c r="A5488">
        <v>1637700</v>
      </c>
      <c r="B5488">
        <v>1</v>
      </c>
      <c r="C5488" t="s">
        <v>81</v>
      </c>
      <c r="D5488" t="s">
        <v>128</v>
      </c>
      <c r="E5488" t="s">
        <v>178</v>
      </c>
      <c r="F5488" t="s">
        <v>15749</v>
      </c>
      <c r="G5488" t="s">
        <v>148</v>
      </c>
      <c r="H5488" t="s">
        <v>149</v>
      </c>
      <c r="I5488" t="s">
        <v>135</v>
      </c>
      <c r="J5488" t="s">
        <v>136</v>
      </c>
      <c r="K5488" t="s">
        <v>143</v>
      </c>
      <c r="L5488" t="s">
        <v>15750</v>
      </c>
      <c r="M5488" t="s">
        <v>15751</v>
      </c>
      <c r="N5488">
        <v>7.3108333329999997</v>
      </c>
      <c r="O5488">
        <v>0</v>
      </c>
      <c r="P5488">
        <v>75</v>
      </c>
      <c r="Q5488">
        <v>0</v>
      </c>
      <c r="R5488">
        <v>0</v>
      </c>
      <c r="S5488">
        <v>0</v>
      </c>
      <c r="T5488">
        <v>6</v>
      </c>
      <c r="U5488">
        <v>0</v>
      </c>
      <c r="V5488">
        <v>0</v>
      </c>
      <c r="W5488">
        <v>0</v>
      </c>
      <c r="X5488">
        <v>114.07885132304069</v>
      </c>
      <c r="Y5488">
        <v>0</v>
      </c>
      <c r="Z5488">
        <v>0</v>
      </c>
      <c r="AA5488">
        <v>0</v>
      </c>
      <c r="AB5488">
        <v>8.2941957571608746</v>
      </c>
      <c r="AC5488">
        <v>0</v>
      </c>
      <c r="AD5488">
        <v>0</v>
      </c>
      <c r="AE5488">
        <v>122.37304708020157</v>
      </c>
    </row>
    <row r="5489" spans="1:31" x14ac:dyDescent="0.25">
      <c r="A5489">
        <v>1637703</v>
      </c>
      <c r="B5489">
        <v>1</v>
      </c>
      <c r="C5489" t="s">
        <v>81</v>
      </c>
      <c r="D5489" t="s">
        <v>128</v>
      </c>
      <c r="E5489" t="s">
        <v>204</v>
      </c>
      <c r="F5489" t="s">
        <v>552</v>
      </c>
      <c r="G5489" t="s">
        <v>161</v>
      </c>
      <c r="H5489" t="s">
        <v>134</v>
      </c>
      <c r="I5489" t="s">
        <v>135</v>
      </c>
      <c r="J5489" t="s">
        <v>136</v>
      </c>
      <c r="K5489" t="s">
        <v>137</v>
      </c>
      <c r="L5489" t="s">
        <v>15752</v>
      </c>
      <c r="M5489" t="s">
        <v>15753</v>
      </c>
      <c r="N5489">
        <v>0.14833333300000001</v>
      </c>
      <c r="O5489">
        <v>6</v>
      </c>
      <c r="P5489">
        <v>1289</v>
      </c>
      <c r="Q5489">
        <v>22</v>
      </c>
      <c r="R5489">
        <v>15</v>
      </c>
      <c r="S5489">
        <v>23</v>
      </c>
      <c r="T5489">
        <v>120</v>
      </c>
      <c r="U5489">
        <v>0</v>
      </c>
      <c r="V5489">
        <v>0</v>
      </c>
      <c r="W5489">
        <v>0.31046283079615999</v>
      </c>
      <c r="X5489">
        <v>21.358473957784238</v>
      </c>
      <c r="Y5489">
        <v>13.859753453917103</v>
      </c>
      <c r="Z5489">
        <v>0.16574463742113335</v>
      </c>
      <c r="AA5489">
        <v>24.424750539624775</v>
      </c>
      <c r="AB5489">
        <v>9.3979878555497187</v>
      </c>
      <c r="AC5489">
        <v>0</v>
      </c>
      <c r="AD5489">
        <v>0</v>
      </c>
      <c r="AE5489">
        <v>69.517173275093128</v>
      </c>
    </row>
    <row r="5490" spans="1:31" x14ac:dyDescent="0.25">
      <c r="A5490">
        <v>1637706</v>
      </c>
      <c r="B5490">
        <v>1</v>
      </c>
      <c r="C5490" t="s">
        <v>80</v>
      </c>
      <c r="D5490" t="s">
        <v>94</v>
      </c>
      <c r="E5490" t="s">
        <v>146</v>
      </c>
      <c r="F5490" t="s">
        <v>15754</v>
      </c>
      <c r="G5490" t="s">
        <v>227</v>
      </c>
      <c r="H5490" t="s">
        <v>149</v>
      </c>
      <c r="I5490" t="s">
        <v>135</v>
      </c>
      <c r="J5490" t="s">
        <v>136</v>
      </c>
      <c r="K5490" t="s">
        <v>137</v>
      </c>
      <c r="L5490" t="s">
        <v>15755</v>
      </c>
      <c r="M5490" t="s">
        <v>15756</v>
      </c>
      <c r="N5490">
        <v>1.3147222220000001</v>
      </c>
      <c r="O5490">
        <v>0</v>
      </c>
      <c r="P5490">
        <v>233</v>
      </c>
      <c r="Q5490">
        <v>0</v>
      </c>
      <c r="R5490">
        <v>0</v>
      </c>
      <c r="S5490">
        <v>0</v>
      </c>
      <c r="T5490">
        <v>161</v>
      </c>
      <c r="U5490">
        <v>0</v>
      </c>
      <c r="V5490">
        <v>0</v>
      </c>
      <c r="W5490">
        <v>0</v>
      </c>
      <c r="X5490">
        <v>98.621097475312524</v>
      </c>
      <c r="Y5490">
        <v>0</v>
      </c>
      <c r="Z5490">
        <v>0</v>
      </c>
      <c r="AA5490">
        <v>0</v>
      </c>
      <c r="AB5490">
        <v>223.90507388103742</v>
      </c>
      <c r="AC5490">
        <v>0</v>
      </c>
      <c r="AD5490">
        <v>0</v>
      </c>
      <c r="AE5490">
        <v>322.52617135634995</v>
      </c>
    </row>
    <row r="5491" spans="1:31" x14ac:dyDescent="0.25">
      <c r="A5491">
        <v>1637707</v>
      </c>
      <c r="B5491">
        <v>1</v>
      </c>
      <c r="C5491" t="s">
        <v>80</v>
      </c>
      <c r="D5491" t="s">
        <v>98</v>
      </c>
      <c r="E5491" t="s">
        <v>152</v>
      </c>
      <c r="F5491" t="s">
        <v>15757</v>
      </c>
      <c r="G5491" t="s">
        <v>154</v>
      </c>
      <c r="H5491" t="s">
        <v>149</v>
      </c>
      <c r="I5491" t="s">
        <v>135</v>
      </c>
      <c r="J5491" t="s">
        <v>136</v>
      </c>
      <c r="K5491" t="s">
        <v>137</v>
      </c>
      <c r="L5491" t="s">
        <v>15758</v>
      </c>
      <c r="M5491" t="s">
        <v>15759</v>
      </c>
      <c r="N5491">
        <v>2.8686111109999999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1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4.6359827689738892E-3</v>
      </c>
      <c r="AC5491">
        <v>0</v>
      </c>
      <c r="AD5491">
        <v>0</v>
      </c>
      <c r="AE5491">
        <v>4.6359827689738892E-3</v>
      </c>
    </row>
    <row r="5492" spans="1:31" x14ac:dyDescent="0.25">
      <c r="A5492">
        <v>1637708</v>
      </c>
      <c r="B5492">
        <v>1</v>
      </c>
      <c r="C5492" t="s">
        <v>80</v>
      </c>
      <c r="D5492" t="s">
        <v>84</v>
      </c>
      <c r="E5492" t="s">
        <v>178</v>
      </c>
      <c r="F5492" t="s">
        <v>15760</v>
      </c>
      <c r="G5492" t="s">
        <v>227</v>
      </c>
      <c r="H5492" t="s">
        <v>149</v>
      </c>
      <c r="I5492" t="s">
        <v>135</v>
      </c>
      <c r="J5492" t="s">
        <v>136</v>
      </c>
      <c r="K5492" t="s">
        <v>137</v>
      </c>
      <c r="L5492" t="s">
        <v>15761</v>
      </c>
      <c r="M5492" t="s">
        <v>15762</v>
      </c>
      <c r="N5492">
        <v>6.9530555549999997</v>
      </c>
      <c r="O5492">
        <v>0</v>
      </c>
      <c r="P5492">
        <v>229</v>
      </c>
      <c r="Q5492">
        <v>0</v>
      </c>
      <c r="R5492">
        <v>0</v>
      </c>
      <c r="S5492">
        <v>0</v>
      </c>
      <c r="T5492">
        <v>16</v>
      </c>
      <c r="U5492">
        <v>0</v>
      </c>
      <c r="V5492">
        <v>0</v>
      </c>
      <c r="W5492">
        <v>0</v>
      </c>
      <c r="X5492">
        <v>485.27300187368337</v>
      </c>
      <c r="Y5492">
        <v>0</v>
      </c>
      <c r="Z5492">
        <v>0</v>
      </c>
      <c r="AA5492">
        <v>0</v>
      </c>
      <c r="AB5492">
        <v>67.553889831572903</v>
      </c>
      <c r="AC5492">
        <v>0</v>
      </c>
      <c r="AD5492">
        <v>0</v>
      </c>
      <c r="AE5492">
        <v>552.82689170525623</v>
      </c>
    </row>
    <row r="5493" spans="1:31" x14ac:dyDescent="0.25">
      <c r="A5493">
        <v>1637718</v>
      </c>
      <c r="B5493">
        <v>1</v>
      </c>
      <c r="C5493" t="s">
        <v>80</v>
      </c>
      <c r="D5493" t="s">
        <v>100</v>
      </c>
      <c r="E5493" t="s">
        <v>152</v>
      </c>
      <c r="F5493" t="s">
        <v>13594</v>
      </c>
      <c r="G5493" t="s">
        <v>507</v>
      </c>
      <c r="H5493" t="s">
        <v>149</v>
      </c>
      <c r="I5493" t="s">
        <v>135</v>
      </c>
      <c r="J5493" t="s">
        <v>136</v>
      </c>
      <c r="K5493" t="s">
        <v>137</v>
      </c>
      <c r="L5493" t="s">
        <v>15763</v>
      </c>
      <c r="M5493" t="s">
        <v>15764</v>
      </c>
      <c r="N5493">
        <v>2.9255555549999999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1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1.2216545721452869</v>
      </c>
      <c r="AC5493">
        <v>0</v>
      </c>
      <c r="AD5493">
        <v>0</v>
      </c>
      <c r="AE5493">
        <v>1.2216545721452869</v>
      </c>
    </row>
    <row r="5494" spans="1:31" x14ac:dyDescent="0.25">
      <c r="A5494">
        <v>1637720</v>
      </c>
      <c r="B5494">
        <v>1</v>
      </c>
      <c r="C5494" t="s">
        <v>80</v>
      </c>
      <c r="D5494" t="s">
        <v>93</v>
      </c>
      <c r="E5494" t="s">
        <v>152</v>
      </c>
      <c r="F5494" t="s">
        <v>15765</v>
      </c>
      <c r="G5494" t="s">
        <v>168</v>
      </c>
      <c r="H5494" t="s">
        <v>149</v>
      </c>
      <c r="I5494" t="s">
        <v>135</v>
      </c>
      <c r="J5494" t="s">
        <v>136</v>
      </c>
      <c r="K5494" t="s">
        <v>137</v>
      </c>
      <c r="L5494" t="s">
        <v>15766</v>
      </c>
      <c r="M5494" t="s">
        <v>15767</v>
      </c>
      <c r="N5494">
        <v>32.241666666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1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11.506281601722254</v>
      </c>
      <c r="AC5494">
        <v>0</v>
      </c>
      <c r="AD5494">
        <v>0</v>
      </c>
      <c r="AE5494">
        <v>11.506281601722254</v>
      </c>
    </row>
    <row r="5495" spans="1:31" x14ac:dyDescent="0.25">
      <c r="A5495">
        <v>1637726</v>
      </c>
      <c r="B5495">
        <v>1</v>
      </c>
      <c r="C5495" t="s">
        <v>81</v>
      </c>
      <c r="D5495" t="s">
        <v>112</v>
      </c>
      <c r="E5495" t="s">
        <v>178</v>
      </c>
      <c r="F5495" t="s">
        <v>15768</v>
      </c>
      <c r="G5495" t="s">
        <v>227</v>
      </c>
      <c r="H5495" t="s">
        <v>149</v>
      </c>
      <c r="I5495" t="s">
        <v>135</v>
      </c>
      <c r="J5495" t="s">
        <v>136</v>
      </c>
      <c r="K5495" t="s">
        <v>137</v>
      </c>
      <c r="L5495" t="s">
        <v>15769</v>
      </c>
      <c r="M5495" t="s">
        <v>15770</v>
      </c>
      <c r="N5495">
        <v>0.70027777700000005</v>
      </c>
      <c r="O5495">
        <v>0</v>
      </c>
      <c r="P5495">
        <v>92</v>
      </c>
      <c r="Q5495">
        <v>0</v>
      </c>
      <c r="R5495">
        <v>0</v>
      </c>
      <c r="S5495">
        <v>0</v>
      </c>
      <c r="T5495">
        <v>25</v>
      </c>
      <c r="U5495">
        <v>0</v>
      </c>
      <c r="V5495">
        <v>0</v>
      </c>
      <c r="W5495">
        <v>0</v>
      </c>
      <c r="X5495">
        <v>12.75219108123167</v>
      </c>
      <c r="Y5495">
        <v>0</v>
      </c>
      <c r="Z5495">
        <v>0</v>
      </c>
      <c r="AA5495">
        <v>0</v>
      </c>
      <c r="AB5495">
        <v>24.970281127527457</v>
      </c>
      <c r="AC5495">
        <v>0</v>
      </c>
      <c r="AD5495">
        <v>0</v>
      </c>
      <c r="AE5495">
        <v>37.722472208759129</v>
      </c>
    </row>
    <row r="5496" spans="1:31" x14ac:dyDescent="0.25">
      <c r="A5496">
        <v>1637730</v>
      </c>
      <c r="B5496">
        <v>1</v>
      </c>
      <c r="C5496" t="s">
        <v>80</v>
      </c>
      <c r="D5496" t="s">
        <v>84</v>
      </c>
      <c r="E5496" t="s">
        <v>146</v>
      </c>
      <c r="F5496" t="s">
        <v>15771</v>
      </c>
      <c r="G5496" t="s">
        <v>142</v>
      </c>
      <c r="H5496" t="s">
        <v>149</v>
      </c>
      <c r="I5496" t="s">
        <v>135</v>
      </c>
      <c r="J5496" t="s">
        <v>136</v>
      </c>
      <c r="K5496" t="s">
        <v>143</v>
      </c>
      <c r="L5496" t="s">
        <v>15772</v>
      </c>
      <c r="M5496" t="s">
        <v>15773</v>
      </c>
      <c r="N5496">
        <v>0.49777777699999998</v>
      </c>
      <c r="O5496">
        <v>0</v>
      </c>
      <c r="P5496">
        <v>584</v>
      </c>
      <c r="Q5496">
        <v>0</v>
      </c>
      <c r="R5496">
        <v>0</v>
      </c>
      <c r="S5496">
        <v>0</v>
      </c>
      <c r="T5496">
        <v>19</v>
      </c>
      <c r="U5496">
        <v>0</v>
      </c>
      <c r="V5496">
        <v>0</v>
      </c>
      <c r="W5496">
        <v>0</v>
      </c>
      <c r="X5496">
        <v>84.118238135588328</v>
      </c>
      <c r="Y5496">
        <v>0</v>
      </c>
      <c r="Z5496">
        <v>0</v>
      </c>
      <c r="AA5496">
        <v>0</v>
      </c>
      <c r="AB5496">
        <v>13.100105290155518</v>
      </c>
      <c r="AC5496">
        <v>0</v>
      </c>
      <c r="AD5496">
        <v>0</v>
      </c>
      <c r="AE5496">
        <v>97.218343425743853</v>
      </c>
    </row>
    <row r="5497" spans="1:31" x14ac:dyDescent="0.25">
      <c r="A5497">
        <v>1637731</v>
      </c>
      <c r="B5497">
        <v>1</v>
      </c>
      <c r="C5497" t="s">
        <v>80</v>
      </c>
      <c r="D5497" t="s">
        <v>92</v>
      </c>
      <c r="E5497" t="s">
        <v>140</v>
      </c>
      <c r="F5497" t="s">
        <v>15774</v>
      </c>
      <c r="G5497" t="s">
        <v>161</v>
      </c>
      <c r="H5497" t="s">
        <v>134</v>
      </c>
      <c r="I5497" t="s">
        <v>135</v>
      </c>
      <c r="J5497" t="s">
        <v>136</v>
      </c>
      <c r="K5497" t="s">
        <v>137</v>
      </c>
      <c r="L5497" t="s">
        <v>15775</v>
      </c>
      <c r="M5497" t="s">
        <v>15776</v>
      </c>
      <c r="N5497">
        <v>0.49055555499999998</v>
      </c>
      <c r="O5497">
        <v>0</v>
      </c>
      <c r="P5497">
        <v>851</v>
      </c>
      <c r="Q5497">
        <v>2</v>
      </c>
      <c r="R5497">
        <v>290</v>
      </c>
      <c r="S5497">
        <v>8</v>
      </c>
      <c r="T5497">
        <v>84</v>
      </c>
      <c r="U5497">
        <v>0</v>
      </c>
      <c r="V5497">
        <v>1</v>
      </c>
      <c r="W5497">
        <v>0</v>
      </c>
      <c r="X5497">
        <v>84.709669303353692</v>
      </c>
      <c r="Y5497">
        <v>0.4125407118984501</v>
      </c>
      <c r="Z5497">
        <v>20.918903965345901</v>
      </c>
      <c r="AA5497">
        <v>7.3845025505716597</v>
      </c>
      <c r="AB5497">
        <v>80.79186095010418</v>
      </c>
      <c r="AC5497">
        <v>0</v>
      </c>
      <c r="AD5497">
        <v>0</v>
      </c>
      <c r="AE5497">
        <v>194.21747748127387</v>
      </c>
    </row>
    <row r="5498" spans="1:31" x14ac:dyDescent="0.25">
      <c r="A5498">
        <v>1637734</v>
      </c>
      <c r="B5498">
        <v>1</v>
      </c>
      <c r="C5498" t="s">
        <v>81</v>
      </c>
      <c r="D5498" t="s">
        <v>112</v>
      </c>
      <c r="E5498" t="s">
        <v>178</v>
      </c>
      <c r="F5498" t="s">
        <v>15777</v>
      </c>
      <c r="G5498" t="s">
        <v>227</v>
      </c>
      <c r="H5498" t="s">
        <v>149</v>
      </c>
      <c r="I5498" t="s">
        <v>135</v>
      </c>
      <c r="J5498" t="s">
        <v>136</v>
      </c>
      <c r="K5498" t="s">
        <v>137</v>
      </c>
      <c r="L5498" t="s">
        <v>15778</v>
      </c>
      <c r="M5498" t="s">
        <v>15779</v>
      </c>
      <c r="N5498">
        <v>3.7825000000000002</v>
      </c>
      <c r="O5498">
        <v>0</v>
      </c>
      <c r="P5498">
        <v>712</v>
      </c>
      <c r="Q5498">
        <v>0</v>
      </c>
      <c r="R5498">
        <v>0</v>
      </c>
      <c r="S5498">
        <v>0</v>
      </c>
      <c r="T5498">
        <v>62</v>
      </c>
      <c r="U5498">
        <v>0</v>
      </c>
      <c r="V5498">
        <v>0</v>
      </c>
      <c r="W5498">
        <v>0</v>
      </c>
      <c r="X5498">
        <v>507.86752156024806</v>
      </c>
      <c r="Y5498">
        <v>0</v>
      </c>
      <c r="Z5498">
        <v>0</v>
      </c>
      <c r="AA5498">
        <v>0</v>
      </c>
      <c r="AB5498">
        <v>282.74608793920817</v>
      </c>
      <c r="AC5498">
        <v>0</v>
      </c>
      <c r="AD5498">
        <v>0</v>
      </c>
      <c r="AE5498">
        <v>790.61360949945629</v>
      </c>
    </row>
    <row r="5499" spans="1:31" x14ac:dyDescent="0.25">
      <c r="A5499">
        <v>1637735</v>
      </c>
      <c r="B5499">
        <v>1</v>
      </c>
      <c r="C5499" t="s">
        <v>80</v>
      </c>
      <c r="D5499" t="s">
        <v>96</v>
      </c>
      <c r="E5499" t="s">
        <v>152</v>
      </c>
      <c r="F5499" t="s">
        <v>15780</v>
      </c>
      <c r="G5499" t="s">
        <v>154</v>
      </c>
      <c r="H5499" t="s">
        <v>149</v>
      </c>
      <c r="I5499" t="s">
        <v>135</v>
      </c>
      <c r="J5499" t="s">
        <v>136</v>
      </c>
      <c r="K5499" t="s">
        <v>137</v>
      </c>
      <c r="L5499" t="s">
        <v>15781</v>
      </c>
      <c r="M5499" t="s">
        <v>15782</v>
      </c>
      <c r="N5499">
        <v>10.553611111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1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19.456612749159735</v>
      </c>
      <c r="AC5499">
        <v>0</v>
      </c>
      <c r="AD5499">
        <v>0</v>
      </c>
      <c r="AE5499">
        <v>19.456612749159735</v>
      </c>
    </row>
    <row r="5500" spans="1:31" x14ac:dyDescent="0.25">
      <c r="A5500">
        <v>1637739</v>
      </c>
      <c r="B5500">
        <v>1</v>
      </c>
      <c r="C5500" t="s">
        <v>80</v>
      </c>
      <c r="D5500" t="s">
        <v>97</v>
      </c>
      <c r="E5500" t="s">
        <v>178</v>
      </c>
      <c r="F5500" t="s">
        <v>15783</v>
      </c>
      <c r="G5500" t="s">
        <v>227</v>
      </c>
      <c r="H5500" t="s">
        <v>149</v>
      </c>
      <c r="I5500" t="s">
        <v>135</v>
      </c>
      <c r="J5500" t="s">
        <v>136</v>
      </c>
      <c r="K5500" t="s">
        <v>137</v>
      </c>
      <c r="L5500" t="s">
        <v>15784</v>
      </c>
      <c r="M5500" t="s">
        <v>15785</v>
      </c>
      <c r="N5500">
        <v>2.3958333330000001</v>
      </c>
      <c r="O5500">
        <v>0</v>
      </c>
      <c r="P5500">
        <v>84</v>
      </c>
      <c r="Q5500">
        <v>0</v>
      </c>
      <c r="R5500">
        <v>11</v>
      </c>
      <c r="S5500">
        <v>0</v>
      </c>
      <c r="T5500">
        <v>15</v>
      </c>
      <c r="U5500">
        <v>0</v>
      </c>
      <c r="V5500">
        <v>0</v>
      </c>
      <c r="W5500">
        <v>0</v>
      </c>
      <c r="X5500">
        <v>73.446583060087363</v>
      </c>
      <c r="Y5500">
        <v>0</v>
      </c>
      <c r="Z5500">
        <v>8.9764722443015206</v>
      </c>
      <c r="AA5500">
        <v>0</v>
      </c>
      <c r="AB5500">
        <v>53.294941778892543</v>
      </c>
      <c r="AC5500">
        <v>0</v>
      </c>
      <c r="AD5500">
        <v>0</v>
      </c>
      <c r="AE5500">
        <v>135.71799708328143</v>
      </c>
    </row>
    <row r="5501" spans="1:31" x14ac:dyDescent="0.25">
      <c r="A5501">
        <v>1637742</v>
      </c>
      <c r="B5501">
        <v>1</v>
      </c>
      <c r="C5501" t="s">
        <v>80</v>
      </c>
      <c r="D5501" t="s">
        <v>84</v>
      </c>
      <c r="E5501" t="s">
        <v>146</v>
      </c>
      <c r="F5501" t="s">
        <v>7213</v>
      </c>
      <c r="G5501" t="s">
        <v>142</v>
      </c>
      <c r="H5501" t="s">
        <v>149</v>
      </c>
      <c r="I5501" t="s">
        <v>135</v>
      </c>
      <c r="J5501" t="s">
        <v>136</v>
      </c>
      <c r="K5501" t="s">
        <v>143</v>
      </c>
      <c r="L5501" t="s">
        <v>15786</v>
      </c>
      <c r="M5501" t="s">
        <v>15787</v>
      </c>
      <c r="N5501">
        <v>0.44991111099999997</v>
      </c>
      <c r="O5501">
        <v>0</v>
      </c>
      <c r="P5501">
        <v>888</v>
      </c>
      <c r="Q5501">
        <v>0</v>
      </c>
      <c r="R5501">
        <v>0</v>
      </c>
      <c r="S5501">
        <v>0</v>
      </c>
      <c r="T5501">
        <v>83</v>
      </c>
      <c r="U5501">
        <v>0</v>
      </c>
      <c r="V5501">
        <v>0</v>
      </c>
      <c r="W5501">
        <v>0</v>
      </c>
      <c r="X5501">
        <v>118.66985342468439</v>
      </c>
      <c r="Y5501">
        <v>0</v>
      </c>
      <c r="Z5501">
        <v>0</v>
      </c>
      <c r="AA5501">
        <v>0</v>
      </c>
      <c r="AB5501">
        <v>43.995023433238245</v>
      </c>
      <c r="AC5501">
        <v>0</v>
      </c>
      <c r="AD5501">
        <v>0</v>
      </c>
      <c r="AE5501">
        <v>162.66487685792265</v>
      </c>
    </row>
    <row r="5502" spans="1:31" x14ac:dyDescent="0.25">
      <c r="A5502">
        <v>1637745</v>
      </c>
      <c r="B5502">
        <v>1</v>
      </c>
      <c r="C5502" t="s">
        <v>80</v>
      </c>
      <c r="D5502" t="s">
        <v>106</v>
      </c>
      <c r="E5502" t="s">
        <v>131</v>
      </c>
      <c r="F5502" t="s">
        <v>15788</v>
      </c>
      <c r="G5502" t="s">
        <v>142</v>
      </c>
      <c r="H5502" t="s">
        <v>134</v>
      </c>
      <c r="I5502" t="s">
        <v>135</v>
      </c>
      <c r="J5502" t="s">
        <v>136</v>
      </c>
      <c r="K5502" t="s">
        <v>143</v>
      </c>
      <c r="L5502" t="s">
        <v>15789</v>
      </c>
      <c r="M5502" t="s">
        <v>15790</v>
      </c>
      <c r="N5502">
        <v>4.5166666659999999</v>
      </c>
      <c r="O5502">
        <v>0</v>
      </c>
      <c r="P5502">
        <v>0</v>
      </c>
      <c r="Q5502">
        <v>0</v>
      </c>
      <c r="R5502">
        <v>18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1.4155154295121797</v>
      </c>
      <c r="AA5502">
        <v>0</v>
      </c>
      <c r="AB5502">
        <v>0</v>
      </c>
      <c r="AC5502">
        <v>0</v>
      </c>
      <c r="AD5502">
        <v>0</v>
      </c>
      <c r="AE5502">
        <v>1.4155154295121797</v>
      </c>
    </row>
    <row r="5503" spans="1:31" x14ac:dyDescent="0.25">
      <c r="A5503">
        <v>1637747</v>
      </c>
      <c r="B5503">
        <v>1</v>
      </c>
      <c r="C5503" t="s">
        <v>80</v>
      </c>
      <c r="D5503" t="s">
        <v>84</v>
      </c>
      <c r="E5503" t="s">
        <v>152</v>
      </c>
      <c r="F5503" t="s">
        <v>15791</v>
      </c>
      <c r="G5503" t="s">
        <v>154</v>
      </c>
      <c r="H5503" t="s">
        <v>149</v>
      </c>
      <c r="I5503" t="s">
        <v>135</v>
      </c>
      <c r="J5503" t="s">
        <v>136</v>
      </c>
      <c r="K5503" t="s">
        <v>137</v>
      </c>
      <c r="L5503" t="s">
        <v>15792</v>
      </c>
      <c r="M5503" t="s">
        <v>15793</v>
      </c>
      <c r="N5503">
        <v>5.7911111110000002</v>
      </c>
      <c r="O5503">
        <v>0</v>
      </c>
      <c r="P5503">
        <v>5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4.8531674697635987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4.8531674697635987</v>
      </c>
    </row>
    <row r="5504" spans="1:31" x14ac:dyDescent="0.25">
      <c r="A5504">
        <v>1637749</v>
      </c>
      <c r="B5504">
        <v>1</v>
      </c>
      <c r="C5504" t="s">
        <v>80</v>
      </c>
      <c r="D5504" t="s">
        <v>90</v>
      </c>
      <c r="E5504" t="s">
        <v>152</v>
      </c>
      <c r="F5504" t="s">
        <v>15794</v>
      </c>
      <c r="G5504" t="s">
        <v>154</v>
      </c>
      <c r="H5504" t="s">
        <v>149</v>
      </c>
      <c r="I5504" t="s">
        <v>135</v>
      </c>
      <c r="J5504" t="s">
        <v>136</v>
      </c>
      <c r="K5504" t="s">
        <v>137</v>
      </c>
      <c r="L5504" t="s">
        <v>15795</v>
      </c>
      <c r="M5504" t="s">
        <v>15796</v>
      </c>
      <c r="N5504">
        <v>0.73361111099999998</v>
      </c>
      <c r="O5504">
        <v>0</v>
      </c>
      <c r="P5504">
        <v>11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1.6458118802872084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1.6458118802872084</v>
      </c>
    </row>
    <row r="5505" spans="1:31" x14ac:dyDescent="0.25">
      <c r="A5505">
        <v>1637752</v>
      </c>
      <c r="B5505">
        <v>1</v>
      </c>
      <c r="C5505" t="s">
        <v>80</v>
      </c>
      <c r="D5505" t="s">
        <v>110</v>
      </c>
      <c r="E5505" t="s">
        <v>152</v>
      </c>
      <c r="F5505" t="s">
        <v>15797</v>
      </c>
      <c r="G5505" t="s">
        <v>227</v>
      </c>
      <c r="H5505" t="s">
        <v>149</v>
      </c>
      <c r="I5505" t="s">
        <v>135</v>
      </c>
      <c r="J5505" t="s">
        <v>136</v>
      </c>
      <c r="K5505" t="s">
        <v>137</v>
      </c>
      <c r="L5505" t="s">
        <v>15798</v>
      </c>
      <c r="M5505" t="s">
        <v>15799</v>
      </c>
      <c r="N5505">
        <v>2.616944444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12</v>
      </c>
      <c r="U5505">
        <v>0</v>
      </c>
      <c r="V5505">
        <v>1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104.28849072416209</v>
      </c>
      <c r="AC5505">
        <v>0</v>
      </c>
      <c r="AD5505">
        <v>171.43683954564688</v>
      </c>
      <c r="AE5505">
        <v>275.72533026980898</v>
      </c>
    </row>
    <row r="5506" spans="1:31" x14ac:dyDescent="0.25">
      <c r="A5506">
        <v>1637753</v>
      </c>
      <c r="B5506">
        <v>1</v>
      </c>
      <c r="C5506" t="s">
        <v>80</v>
      </c>
      <c r="D5506" t="s">
        <v>103</v>
      </c>
      <c r="E5506" t="s">
        <v>152</v>
      </c>
      <c r="F5506" t="s">
        <v>15800</v>
      </c>
      <c r="G5506" t="s">
        <v>154</v>
      </c>
      <c r="H5506" t="s">
        <v>149</v>
      </c>
      <c r="I5506" t="s">
        <v>135</v>
      </c>
      <c r="J5506" t="s">
        <v>136</v>
      </c>
      <c r="K5506" t="s">
        <v>137</v>
      </c>
      <c r="L5506" t="s">
        <v>15801</v>
      </c>
      <c r="M5506" t="s">
        <v>15802</v>
      </c>
      <c r="N5506">
        <v>0.757222222</v>
      </c>
      <c r="O5506">
        <v>0</v>
      </c>
      <c r="P5506">
        <v>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9.2934639515783336E-3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9.2934639515783336E-3</v>
      </c>
    </row>
    <row r="5507" spans="1:31" x14ac:dyDescent="0.25">
      <c r="A5507">
        <v>1637756</v>
      </c>
      <c r="B5507">
        <v>1</v>
      </c>
      <c r="C5507" t="s">
        <v>80</v>
      </c>
      <c r="D5507" t="s">
        <v>82</v>
      </c>
      <c r="E5507" t="s">
        <v>131</v>
      </c>
      <c r="F5507" t="s">
        <v>15803</v>
      </c>
      <c r="G5507" t="s">
        <v>148</v>
      </c>
      <c r="H5507" t="s">
        <v>134</v>
      </c>
      <c r="I5507" t="s">
        <v>135</v>
      </c>
      <c r="J5507" t="s">
        <v>136</v>
      </c>
      <c r="K5507" t="s">
        <v>143</v>
      </c>
      <c r="L5507" t="s">
        <v>15804</v>
      </c>
      <c r="M5507" t="s">
        <v>15805</v>
      </c>
      <c r="N5507">
        <v>2.982675</v>
      </c>
      <c r="O5507">
        <v>0</v>
      </c>
      <c r="P5507">
        <v>611</v>
      </c>
      <c r="Q5507">
        <v>0</v>
      </c>
      <c r="R5507">
        <v>0</v>
      </c>
      <c r="S5507">
        <v>0</v>
      </c>
      <c r="T5507">
        <v>43</v>
      </c>
      <c r="U5507">
        <v>0</v>
      </c>
      <c r="V5507">
        <v>0</v>
      </c>
      <c r="W5507">
        <v>0</v>
      </c>
      <c r="X5507">
        <v>615.60594320472831</v>
      </c>
      <c r="Y5507">
        <v>0</v>
      </c>
      <c r="Z5507">
        <v>0</v>
      </c>
      <c r="AA5507">
        <v>0</v>
      </c>
      <c r="AB5507">
        <v>142.79360374895981</v>
      </c>
      <c r="AC5507">
        <v>0</v>
      </c>
      <c r="AD5507">
        <v>0</v>
      </c>
      <c r="AE5507">
        <v>758.39954695368806</v>
      </c>
    </row>
    <row r="5508" spans="1:31" x14ac:dyDescent="0.25">
      <c r="A5508">
        <v>1637758</v>
      </c>
      <c r="B5508">
        <v>1</v>
      </c>
      <c r="C5508" t="s">
        <v>81</v>
      </c>
      <c r="D5508" t="s">
        <v>117</v>
      </c>
      <c r="E5508" t="s">
        <v>178</v>
      </c>
      <c r="F5508" t="s">
        <v>15806</v>
      </c>
      <c r="G5508" t="s">
        <v>187</v>
      </c>
      <c r="H5508" t="s">
        <v>149</v>
      </c>
      <c r="I5508" t="s">
        <v>135</v>
      </c>
      <c r="J5508" t="s">
        <v>136</v>
      </c>
      <c r="K5508" t="s">
        <v>137</v>
      </c>
      <c r="L5508" t="s">
        <v>15807</v>
      </c>
      <c r="M5508" t="s">
        <v>15808</v>
      </c>
      <c r="N5508">
        <v>0.6</v>
      </c>
      <c r="O5508">
        <v>0</v>
      </c>
      <c r="P5508">
        <v>15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0.5245878307805999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0.5245878307805999</v>
      </c>
    </row>
    <row r="5509" spans="1:31" x14ac:dyDescent="0.25">
      <c r="A5509">
        <v>1637759</v>
      </c>
      <c r="B5509">
        <v>1</v>
      </c>
      <c r="C5509" t="s">
        <v>80</v>
      </c>
      <c r="D5509" t="s">
        <v>94</v>
      </c>
      <c r="E5509" t="s">
        <v>146</v>
      </c>
      <c r="F5509" t="s">
        <v>15809</v>
      </c>
      <c r="G5509" t="s">
        <v>239</v>
      </c>
      <c r="H5509" t="s">
        <v>149</v>
      </c>
      <c r="I5509" t="s">
        <v>135</v>
      </c>
      <c r="J5509" t="s">
        <v>136</v>
      </c>
      <c r="K5509" t="s">
        <v>137</v>
      </c>
      <c r="L5509" t="s">
        <v>15810</v>
      </c>
      <c r="M5509" t="s">
        <v>15811</v>
      </c>
      <c r="N5509">
        <v>2.3019444440000001</v>
      </c>
      <c r="O5509">
        <v>0</v>
      </c>
      <c r="P5509">
        <v>95</v>
      </c>
      <c r="Q5509">
        <v>0</v>
      </c>
      <c r="R5509">
        <v>0</v>
      </c>
      <c r="S5509">
        <v>0</v>
      </c>
      <c r="T5509">
        <v>8</v>
      </c>
      <c r="U5509">
        <v>0</v>
      </c>
      <c r="V5509">
        <v>0</v>
      </c>
      <c r="W5509">
        <v>0</v>
      </c>
      <c r="X5509">
        <v>105.68350804919943</v>
      </c>
      <c r="Y5509">
        <v>0</v>
      </c>
      <c r="Z5509">
        <v>0</v>
      </c>
      <c r="AA5509">
        <v>0</v>
      </c>
      <c r="AB5509">
        <v>15.562216878707533</v>
      </c>
      <c r="AC5509">
        <v>0</v>
      </c>
      <c r="AD5509">
        <v>0</v>
      </c>
      <c r="AE5509">
        <v>121.24572492790696</v>
      </c>
    </row>
    <row r="5510" spans="1:31" x14ac:dyDescent="0.25">
      <c r="A5510">
        <v>1637760</v>
      </c>
      <c r="B5510">
        <v>1</v>
      </c>
      <c r="C5510" t="s">
        <v>81</v>
      </c>
      <c r="D5510" t="s">
        <v>120</v>
      </c>
      <c r="E5510" t="s">
        <v>131</v>
      </c>
      <c r="F5510" t="s">
        <v>15812</v>
      </c>
      <c r="G5510" t="s">
        <v>142</v>
      </c>
      <c r="H5510" t="s">
        <v>134</v>
      </c>
      <c r="I5510" t="s">
        <v>135</v>
      </c>
      <c r="J5510" t="s">
        <v>136</v>
      </c>
      <c r="K5510" t="s">
        <v>143</v>
      </c>
      <c r="L5510" t="s">
        <v>15813</v>
      </c>
      <c r="M5510" t="s">
        <v>15814</v>
      </c>
      <c r="N5510">
        <v>0.32383499999999998</v>
      </c>
      <c r="O5510">
        <v>0</v>
      </c>
      <c r="P5510">
        <v>378</v>
      </c>
      <c r="Q5510">
        <v>0</v>
      </c>
      <c r="R5510">
        <v>3</v>
      </c>
      <c r="S5510">
        <v>0</v>
      </c>
      <c r="T5510">
        <v>45</v>
      </c>
      <c r="U5510">
        <v>0</v>
      </c>
      <c r="V5510">
        <v>0</v>
      </c>
      <c r="W5510">
        <v>0</v>
      </c>
      <c r="X5510">
        <v>21.297522634852825</v>
      </c>
      <c r="Y5510">
        <v>0</v>
      </c>
      <c r="Z5510">
        <v>0.19957942590808447</v>
      </c>
      <c r="AA5510">
        <v>0</v>
      </c>
      <c r="AB5510">
        <v>8.468029974180924</v>
      </c>
      <c r="AC5510">
        <v>0</v>
      </c>
      <c r="AD5510">
        <v>0</v>
      </c>
      <c r="AE5510">
        <v>29.965132034941831</v>
      </c>
    </row>
    <row r="5511" spans="1:31" x14ac:dyDescent="0.25">
      <c r="A5511">
        <v>1637765</v>
      </c>
      <c r="B5511">
        <v>1</v>
      </c>
      <c r="C5511" t="s">
        <v>80</v>
      </c>
      <c r="D5511" t="s">
        <v>82</v>
      </c>
      <c r="E5511" t="s">
        <v>178</v>
      </c>
      <c r="F5511" t="s">
        <v>15062</v>
      </c>
      <c r="G5511" t="s">
        <v>227</v>
      </c>
      <c r="H5511" t="s">
        <v>149</v>
      </c>
      <c r="I5511" t="s">
        <v>135</v>
      </c>
      <c r="J5511" t="s">
        <v>136</v>
      </c>
      <c r="K5511" t="s">
        <v>137</v>
      </c>
      <c r="L5511" t="s">
        <v>15815</v>
      </c>
      <c r="M5511" t="s">
        <v>15816</v>
      </c>
      <c r="N5511">
        <v>2.61</v>
      </c>
      <c r="O5511">
        <v>0</v>
      </c>
      <c r="P5511">
        <v>65</v>
      </c>
      <c r="Q5511">
        <v>0</v>
      </c>
      <c r="R5511">
        <v>0</v>
      </c>
      <c r="S5511">
        <v>0</v>
      </c>
      <c r="T5511">
        <v>6</v>
      </c>
      <c r="U5511">
        <v>0</v>
      </c>
      <c r="V5511">
        <v>0</v>
      </c>
      <c r="W5511">
        <v>0</v>
      </c>
      <c r="X5511">
        <v>42.175827903631806</v>
      </c>
      <c r="Y5511">
        <v>0</v>
      </c>
      <c r="Z5511">
        <v>0</v>
      </c>
      <c r="AA5511">
        <v>0</v>
      </c>
      <c r="AB5511">
        <v>31.157936430461852</v>
      </c>
      <c r="AC5511">
        <v>0</v>
      </c>
      <c r="AD5511">
        <v>0</v>
      </c>
      <c r="AE5511">
        <v>73.333764334093658</v>
      </c>
    </row>
    <row r="5512" spans="1:31" x14ac:dyDescent="0.25">
      <c r="A5512">
        <v>1637768</v>
      </c>
      <c r="B5512">
        <v>1</v>
      </c>
      <c r="C5512" t="s">
        <v>80</v>
      </c>
      <c r="D5512" t="s">
        <v>90</v>
      </c>
      <c r="E5512" t="s">
        <v>152</v>
      </c>
      <c r="F5512" t="s">
        <v>15817</v>
      </c>
      <c r="G5512" t="s">
        <v>507</v>
      </c>
      <c r="H5512" t="s">
        <v>149</v>
      </c>
      <c r="I5512" t="s">
        <v>135</v>
      </c>
      <c r="J5512" t="s">
        <v>136</v>
      </c>
      <c r="K5512" t="s">
        <v>137</v>
      </c>
      <c r="L5512" t="s">
        <v>15818</v>
      </c>
      <c r="M5512" t="s">
        <v>15819</v>
      </c>
      <c r="N5512">
        <v>0.56861111099999995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3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11.53023199242973</v>
      </c>
      <c r="AC5512">
        <v>0</v>
      </c>
      <c r="AD5512">
        <v>0</v>
      </c>
      <c r="AE5512">
        <v>11.53023199242973</v>
      </c>
    </row>
    <row r="5513" spans="1:31" x14ac:dyDescent="0.25">
      <c r="A5513">
        <v>1637770</v>
      </c>
      <c r="B5513">
        <v>1</v>
      </c>
      <c r="C5513" t="s">
        <v>80</v>
      </c>
      <c r="D5513" t="s">
        <v>97</v>
      </c>
      <c r="E5513" t="s">
        <v>146</v>
      </c>
      <c r="F5513" t="s">
        <v>14676</v>
      </c>
      <c r="G5513" t="s">
        <v>288</v>
      </c>
      <c r="H5513" t="s">
        <v>149</v>
      </c>
      <c r="I5513" t="s">
        <v>135</v>
      </c>
      <c r="J5513" t="s">
        <v>136</v>
      </c>
      <c r="K5513" t="s">
        <v>137</v>
      </c>
      <c r="L5513" t="s">
        <v>15820</v>
      </c>
      <c r="M5513" t="s">
        <v>15821</v>
      </c>
      <c r="N5513">
        <v>0.59527777699999995</v>
      </c>
      <c r="O5513">
        <v>0</v>
      </c>
      <c r="P5513">
        <v>236</v>
      </c>
      <c r="Q5513">
        <v>0</v>
      </c>
      <c r="R5513">
        <v>4</v>
      </c>
      <c r="S5513">
        <v>0</v>
      </c>
      <c r="T5513">
        <v>11</v>
      </c>
      <c r="U5513">
        <v>0</v>
      </c>
      <c r="V5513">
        <v>0</v>
      </c>
      <c r="W5513">
        <v>0</v>
      </c>
      <c r="X5513">
        <v>79.595680868197846</v>
      </c>
      <c r="Y5513">
        <v>0</v>
      </c>
      <c r="Z5513">
        <v>1.6175142793539601</v>
      </c>
      <c r="AA5513">
        <v>0</v>
      </c>
      <c r="AB5513">
        <v>8.1811374937431793</v>
      </c>
      <c r="AC5513">
        <v>0</v>
      </c>
      <c r="AD5513">
        <v>0</v>
      </c>
      <c r="AE5513">
        <v>89.39433264129498</v>
      </c>
    </row>
    <row r="5514" spans="1:31" x14ac:dyDescent="0.25">
      <c r="A5514">
        <v>1637772</v>
      </c>
      <c r="B5514">
        <v>1</v>
      </c>
      <c r="C5514" t="s">
        <v>80</v>
      </c>
      <c r="D5514" t="s">
        <v>98</v>
      </c>
      <c r="E5514" t="s">
        <v>152</v>
      </c>
      <c r="F5514" t="s">
        <v>15822</v>
      </c>
      <c r="G5514" t="s">
        <v>168</v>
      </c>
      <c r="H5514" t="s">
        <v>149</v>
      </c>
      <c r="I5514" t="s">
        <v>135</v>
      </c>
      <c r="J5514" t="s">
        <v>136</v>
      </c>
      <c r="K5514" t="s">
        <v>137</v>
      </c>
      <c r="L5514" t="s">
        <v>15823</v>
      </c>
      <c r="M5514" t="s">
        <v>15824</v>
      </c>
      <c r="N5514">
        <v>3.2772222219999998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1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</row>
    <row r="5515" spans="1:31" x14ac:dyDescent="0.25">
      <c r="A5515">
        <v>1637773</v>
      </c>
      <c r="B5515">
        <v>1</v>
      </c>
      <c r="C5515" t="s">
        <v>80</v>
      </c>
      <c r="D5515" t="s">
        <v>83</v>
      </c>
      <c r="E5515" t="s">
        <v>178</v>
      </c>
      <c r="F5515" t="s">
        <v>15825</v>
      </c>
      <c r="G5515" t="s">
        <v>227</v>
      </c>
      <c r="H5515" t="s">
        <v>149</v>
      </c>
      <c r="I5515" t="s">
        <v>135</v>
      </c>
      <c r="J5515" t="s">
        <v>136</v>
      </c>
      <c r="K5515" t="s">
        <v>137</v>
      </c>
      <c r="L5515" t="s">
        <v>15826</v>
      </c>
      <c r="M5515" t="s">
        <v>15827</v>
      </c>
      <c r="N5515">
        <v>4.8405555549999999</v>
      </c>
      <c r="O5515">
        <v>0</v>
      </c>
      <c r="P5515">
        <v>4</v>
      </c>
      <c r="Q5515">
        <v>0</v>
      </c>
      <c r="R5515">
        <v>0</v>
      </c>
      <c r="S5515">
        <v>0</v>
      </c>
      <c r="T5515">
        <v>3</v>
      </c>
      <c r="U5515">
        <v>0</v>
      </c>
      <c r="V5515">
        <v>1</v>
      </c>
      <c r="W5515">
        <v>0</v>
      </c>
      <c r="X5515">
        <v>0.98343728056145974</v>
      </c>
      <c r="Y5515">
        <v>0</v>
      </c>
      <c r="Z5515">
        <v>0</v>
      </c>
      <c r="AA5515">
        <v>0</v>
      </c>
      <c r="AB5515">
        <v>13.435333983481359</v>
      </c>
      <c r="AC5515">
        <v>0</v>
      </c>
      <c r="AD5515">
        <v>98.164199593850427</v>
      </c>
      <c r="AE5515">
        <v>112.58297085789324</v>
      </c>
    </row>
    <row r="5516" spans="1:31" x14ac:dyDescent="0.25">
      <c r="A5516">
        <v>1637776</v>
      </c>
      <c r="B5516">
        <v>1</v>
      </c>
      <c r="C5516" t="s">
        <v>81</v>
      </c>
      <c r="D5516" t="s">
        <v>118</v>
      </c>
      <c r="E5516" t="s">
        <v>178</v>
      </c>
      <c r="F5516" t="s">
        <v>15828</v>
      </c>
      <c r="G5516" t="s">
        <v>227</v>
      </c>
      <c r="H5516" t="s">
        <v>149</v>
      </c>
      <c r="I5516" t="s">
        <v>135</v>
      </c>
      <c r="J5516" t="s">
        <v>136</v>
      </c>
      <c r="K5516" t="s">
        <v>137</v>
      </c>
      <c r="L5516" t="s">
        <v>15829</v>
      </c>
      <c r="M5516" t="s">
        <v>15830</v>
      </c>
      <c r="N5516">
        <v>2.136666666</v>
      </c>
      <c r="O5516">
        <v>0</v>
      </c>
      <c r="P5516">
        <v>11</v>
      </c>
      <c r="Q5516">
        <v>0</v>
      </c>
      <c r="R5516">
        <v>0</v>
      </c>
      <c r="S5516">
        <v>0</v>
      </c>
      <c r="T5516">
        <v>1</v>
      </c>
      <c r="U5516">
        <v>0</v>
      </c>
      <c r="V5516">
        <v>0</v>
      </c>
      <c r="W5516">
        <v>0</v>
      </c>
      <c r="X5516">
        <v>3.7165295426532841</v>
      </c>
      <c r="Y5516">
        <v>0</v>
      </c>
      <c r="Z5516">
        <v>0</v>
      </c>
      <c r="AA5516">
        <v>0</v>
      </c>
      <c r="AB5516">
        <v>0.20392707619847084</v>
      </c>
      <c r="AC5516">
        <v>0</v>
      </c>
      <c r="AD5516">
        <v>0</v>
      </c>
      <c r="AE5516">
        <v>3.9204566188517549</v>
      </c>
    </row>
    <row r="5517" spans="1:31" x14ac:dyDescent="0.25">
      <c r="A5517">
        <v>1637781</v>
      </c>
      <c r="B5517">
        <v>1</v>
      </c>
      <c r="C5517" t="s">
        <v>80</v>
      </c>
      <c r="D5517" t="s">
        <v>94</v>
      </c>
      <c r="E5517" t="s">
        <v>152</v>
      </c>
      <c r="F5517" t="s">
        <v>15831</v>
      </c>
      <c r="G5517" t="s">
        <v>507</v>
      </c>
      <c r="H5517" t="s">
        <v>149</v>
      </c>
      <c r="I5517" t="s">
        <v>135</v>
      </c>
      <c r="J5517" t="s">
        <v>136</v>
      </c>
      <c r="K5517" t="s">
        <v>137</v>
      </c>
      <c r="L5517" t="s">
        <v>15832</v>
      </c>
      <c r="M5517" t="s">
        <v>15833</v>
      </c>
      <c r="N5517">
        <v>1.4597222219999999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1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10.583216135218001</v>
      </c>
      <c r="AC5517">
        <v>0</v>
      </c>
      <c r="AD5517">
        <v>0</v>
      </c>
      <c r="AE5517">
        <v>10.583216135218001</v>
      </c>
    </row>
    <row r="5518" spans="1:31" x14ac:dyDescent="0.25">
      <c r="A5518">
        <v>1637783</v>
      </c>
      <c r="B5518">
        <v>1</v>
      </c>
      <c r="C5518" t="s">
        <v>80</v>
      </c>
      <c r="D5518" t="s">
        <v>107</v>
      </c>
      <c r="E5518" t="s">
        <v>152</v>
      </c>
      <c r="F5518" t="s">
        <v>15834</v>
      </c>
      <c r="G5518" t="s">
        <v>168</v>
      </c>
      <c r="H5518" t="s">
        <v>149</v>
      </c>
      <c r="I5518" t="s">
        <v>135</v>
      </c>
      <c r="J5518" t="s">
        <v>136</v>
      </c>
      <c r="K5518" t="s">
        <v>137</v>
      </c>
      <c r="L5518" t="s">
        <v>15835</v>
      </c>
      <c r="M5518" t="s">
        <v>15836</v>
      </c>
      <c r="N5518">
        <v>1.8374999999999999</v>
      </c>
      <c r="O5518">
        <v>0</v>
      </c>
      <c r="P5518">
        <v>1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2.4268496568378893E-2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2.4268496568378893E-2</v>
      </c>
    </row>
    <row r="5519" spans="1:31" x14ac:dyDescent="0.25">
      <c r="A5519">
        <v>1637784</v>
      </c>
      <c r="B5519">
        <v>1</v>
      </c>
      <c r="C5519" t="s">
        <v>80</v>
      </c>
      <c r="D5519" t="s">
        <v>104</v>
      </c>
      <c r="E5519" t="s">
        <v>152</v>
      </c>
      <c r="F5519" t="s">
        <v>15837</v>
      </c>
      <c r="G5519" t="s">
        <v>168</v>
      </c>
      <c r="H5519" t="s">
        <v>149</v>
      </c>
      <c r="I5519" t="s">
        <v>135</v>
      </c>
      <c r="J5519" t="s">
        <v>136</v>
      </c>
      <c r="K5519" t="s">
        <v>137</v>
      </c>
      <c r="L5519" t="s">
        <v>15838</v>
      </c>
      <c r="M5519" t="s">
        <v>15839</v>
      </c>
      <c r="N5519">
        <v>0.99166666599999997</v>
      </c>
      <c r="O5519">
        <v>0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</row>
    <row r="5520" spans="1:31" x14ac:dyDescent="0.25">
      <c r="A5520">
        <v>1637785</v>
      </c>
      <c r="B5520">
        <v>1</v>
      </c>
      <c r="C5520" t="s">
        <v>80</v>
      </c>
      <c r="D5520" t="s">
        <v>90</v>
      </c>
      <c r="E5520" t="s">
        <v>178</v>
      </c>
      <c r="F5520" t="s">
        <v>15840</v>
      </c>
      <c r="G5520" t="s">
        <v>227</v>
      </c>
      <c r="H5520" t="s">
        <v>149</v>
      </c>
      <c r="I5520" t="s">
        <v>135</v>
      </c>
      <c r="J5520" t="s">
        <v>136</v>
      </c>
      <c r="K5520" t="s">
        <v>137</v>
      </c>
      <c r="L5520" t="s">
        <v>15841</v>
      </c>
      <c r="M5520" t="s">
        <v>15842</v>
      </c>
      <c r="N5520">
        <v>1.5958333330000001</v>
      </c>
      <c r="O5520">
        <v>0</v>
      </c>
      <c r="P5520">
        <v>29</v>
      </c>
      <c r="Q5520">
        <v>0</v>
      </c>
      <c r="R5520">
        <v>0</v>
      </c>
      <c r="S5520">
        <v>0</v>
      </c>
      <c r="T5520">
        <v>66</v>
      </c>
      <c r="U5520">
        <v>0</v>
      </c>
      <c r="V5520">
        <v>1</v>
      </c>
      <c r="W5520">
        <v>0</v>
      </c>
      <c r="X5520">
        <v>9.4865354984526693</v>
      </c>
      <c r="Y5520">
        <v>0</v>
      </c>
      <c r="Z5520">
        <v>0</v>
      </c>
      <c r="AA5520">
        <v>0</v>
      </c>
      <c r="AB5520">
        <v>141.69951611566736</v>
      </c>
      <c r="AC5520">
        <v>0</v>
      </c>
      <c r="AD5520">
        <v>119.52974392345303</v>
      </c>
      <c r="AE5520">
        <v>270.71579553757306</v>
      </c>
    </row>
    <row r="5521" spans="1:31" x14ac:dyDescent="0.25">
      <c r="A5521">
        <v>1637790</v>
      </c>
      <c r="B5521">
        <v>1</v>
      </c>
      <c r="C5521" t="s">
        <v>80</v>
      </c>
      <c r="D5521" t="s">
        <v>83</v>
      </c>
      <c r="E5521" t="s">
        <v>146</v>
      </c>
      <c r="F5521" t="s">
        <v>15843</v>
      </c>
      <c r="G5521" t="s">
        <v>260</v>
      </c>
      <c r="H5521" t="s">
        <v>149</v>
      </c>
      <c r="I5521" t="s">
        <v>135</v>
      </c>
      <c r="J5521" t="s">
        <v>136</v>
      </c>
      <c r="K5521" t="s">
        <v>137</v>
      </c>
      <c r="L5521" t="s">
        <v>15844</v>
      </c>
      <c r="M5521" t="s">
        <v>15845</v>
      </c>
      <c r="N5521">
        <v>1.1125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9</v>
      </c>
      <c r="U5521">
        <v>0</v>
      </c>
      <c r="V5521">
        <v>5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54.064064327511012</v>
      </c>
      <c r="AC5521">
        <v>0</v>
      </c>
      <c r="AD5521">
        <v>294.35305907721323</v>
      </c>
      <c r="AE5521">
        <v>348.41712340472424</v>
      </c>
    </row>
    <row r="5522" spans="1:31" x14ac:dyDescent="0.25">
      <c r="A5522">
        <v>1637794</v>
      </c>
      <c r="B5522">
        <v>1</v>
      </c>
      <c r="C5522" t="s">
        <v>80</v>
      </c>
      <c r="D5522" t="s">
        <v>92</v>
      </c>
      <c r="E5522" t="s">
        <v>152</v>
      </c>
      <c r="F5522" t="s">
        <v>15846</v>
      </c>
      <c r="G5522" t="s">
        <v>507</v>
      </c>
      <c r="H5522" t="s">
        <v>149</v>
      </c>
      <c r="I5522" t="s">
        <v>135</v>
      </c>
      <c r="J5522" t="s">
        <v>136</v>
      </c>
      <c r="K5522" t="s">
        <v>137</v>
      </c>
      <c r="L5522" t="s">
        <v>15847</v>
      </c>
      <c r="M5522" t="s">
        <v>15848</v>
      </c>
      <c r="N5522">
        <v>1.8677777769999999</v>
      </c>
      <c r="O5522">
        <v>0</v>
      </c>
      <c r="P5522">
        <v>1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5.6972936947733335E-3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5.6972936947733335E-3</v>
      </c>
    </row>
    <row r="5523" spans="1:31" x14ac:dyDescent="0.25">
      <c r="A5523">
        <v>1637798</v>
      </c>
      <c r="B5523">
        <v>1</v>
      </c>
      <c r="C5523" t="s">
        <v>80</v>
      </c>
      <c r="D5523" t="s">
        <v>98</v>
      </c>
      <c r="E5523" t="s">
        <v>152</v>
      </c>
      <c r="F5523" t="s">
        <v>15849</v>
      </c>
      <c r="G5523" t="s">
        <v>154</v>
      </c>
      <c r="H5523" t="s">
        <v>149</v>
      </c>
      <c r="I5523" t="s">
        <v>135</v>
      </c>
      <c r="J5523" t="s">
        <v>136</v>
      </c>
      <c r="K5523" t="s">
        <v>137</v>
      </c>
      <c r="L5523" t="s">
        <v>15850</v>
      </c>
      <c r="M5523" t="s">
        <v>15851</v>
      </c>
      <c r="N5523">
        <v>2.7266666659999999</v>
      </c>
      <c r="O5523">
        <v>0</v>
      </c>
      <c r="P5523">
        <v>1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0.50857334633766915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0.50857334633766915</v>
      </c>
    </row>
    <row r="5524" spans="1:31" x14ac:dyDescent="0.25">
      <c r="A5524">
        <v>1637800</v>
      </c>
      <c r="B5524">
        <v>1</v>
      </c>
      <c r="C5524" t="s">
        <v>80</v>
      </c>
      <c r="D5524" t="s">
        <v>104</v>
      </c>
      <c r="E5524" t="s">
        <v>152</v>
      </c>
      <c r="F5524" t="s">
        <v>15852</v>
      </c>
      <c r="G5524" t="s">
        <v>168</v>
      </c>
      <c r="H5524" t="s">
        <v>149</v>
      </c>
      <c r="I5524" t="s">
        <v>135</v>
      </c>
      <c r="J5524" t="s">
        <v>136</v>
      </c>
      <c r="K5524" t="s">
        <v>137</v>
      </c>
      <c r="L5524" t="s">
        <v>15853</v>
      </c>
      <c r="M5524" t="s">
        <v>15854</v>
      </c>
      <c r="N5524">
        <v>1.383888888</v>
      </c>
      <c r="O5524">
        <v>0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1.0144711816518801</v>
      </c>
      <c r="AA5524">
        <v>0</v>
      </c>
      <c r="AB5524">
        <v>0</v>
      </c>
      <c r="AC5524">
        <v>0</v>
      </c>
      <c r="AD5524">
        <v>0</v>
      </c>
      <c r="AE5524">
        <v>1.0144711816518801</v>
      </c>
    </row>
    <row r="5525" spans="1:31" x14ac:dyDescent="0.25">
      <c r="A5525">
        <v>1637802</v>
      </c>
      <c r="B5525">
        <v>1</v>
      </c>
      <c r="C5525" t="s">
        <v>80</v>
      </c>
      <c r="D5525" t="s">
        <v>110</v>
      </c>
      <c r="E5525" t="s">
        <v>152</v>
      </c>
      <c r="F5525" t="s">
        <v>15855</v>
      </c>
      <c r="G5525" t="s">
        <v>154</v>
      </c>
      <c r="H5525" t="s">
        <v>149</v>
      </c>
      <c r="I5525" t="s">
        <v>135</v>
      </c>
      <c r="J5525" t="s">
        <v>136</v>
      </c>
      <c r="K5525" t="s">
        <v>137</v>
      </c>
      <c r="L5525" t="s">
        <v>15856</v>
      </c>
      <c r="M5525" t="s">
        <v>15857</v>
      </c>
      <c r="N5525">
        <v>4.8266666660000004</v>
      </c>
      <c r="O5525">
        <v>0</v>
      </c>
      <c r="P5525">
        <v>3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7.5378803473655092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7.5378803473655092</v>
      </c>
    </row>
    <row r="5526" spans="1:31" x14ac:dyDescent="0.25">
      <c r="A5526">
        <v>1637803</v>
      </c>
      <c r="B5526">
        <v>1</v>
      </c>
      <c r="C5526" t="s">
        <v>80</v>
      </c>
      <c r="D5526" t="s">
        <v>90</v>
      </c>
      <c r="E5526" t="s">
        <v>131</v>
      </c>
      <c r="F5526" t="s">
        <v>15858</v>
      </c>
      <c r="G5526" t="s">
        <v>133</v>
      </c>
      <c r="H5526" t="s">
        <v>134</v>
      </c>
      <c r="I5526" t="s">
        <v>135</v>
      </c>
      <c r="J5526" t="s">
        <v>136</v>
      </c>
      <c r="K5526" t="s">
        <v>137</v>
      </c>
      <c r="L5526" t="s">
        <v>15859</v>
      </c>
      <c r="M5526" t="s">
        <v>15860</v>
      </c>
      <c r="N5526">
        <v>2.3147222219999999</v>
      </c>
      <c r="O5526">
        <v>0</v>
      </c>
      <c r="P5526">
        <v>226</v>
      </c>
      <c r="Q5526">
        <v>0</v>
      </c>
      <c r="R5526">
        <v>0</v>
      </c>
      <c r="S5526">
        <v>0</v>
      </c>
      <c r="T5526">
        <v>15</v>
      </c>
      <c r="U5526">
        <v>0</v>
      </c>
      <c r="V5526">
        <v>0</v>
      </c>
      <c r="W5526">
        <v>0</v>
      </c>
      <c r="X5526">
        <v>181.51949339985927</v>
      </c>
      <c r="Y5526">
        <v>0</v>
      </c>
      <c r="Z5526">
        <v>0</v>
      </c>
      <c r="AA5526">
        <v>0</v>
      </c>
      <c r="AB5526">
        <v>29.113318595379575</v>
      </c>
      <c r="AC5526">
        <v>0</v>
      </c>
      <c r="AD5526">
        <v>0</v>
      </c>
      <c r="AE5526">
        <v>210.63281199523885</v>
      </c>
    </row>
    <row r="5527" spans="1:31" x14ac:dyDescent="0.25">
      <c r="A5527">
        <v>1637804</v>
      </c>
      <c r="B5527">
        <v>1</v>
      </c>
      <c r="C5527" t="s">
        <v>80</v>
      </c>
      <c r="D5527" t="s">
        <v>99</v>
      </c>
      <c r="E5527" t="s">
        <v>178</v>
      </c>
      <c r="F5527" t="s">
        <v>7842</v>
      </c>
      <c r="G5527" t="s">
        <v>227</v>
      </c>
      <c r="H5527" t="s">
        <v>149</v>
      </c>
      <c r="I5527" t="s">
        <v>135</v>
      </c>
      <c r="J5527" t="s">
        <v>136</v>
      </c>
      <c r="K5527" t="s">
        <v>137</v>
      </c>
      <c r="L5527" t="s">
        <v>15861</v>
      </c>
      <c r="M5527" t="s">
        <v>15862</v>
      </c>
      <c r="N5527">
        <v>2.005833333</v>
      </c>
      <c r="O5527">
        <v>0</v>
      </c>
      <c r="P5527">
        <v>25</v>
      </c>
      <c r="Q5527">
        <v>0</v>
      </c>
      <c r="R5527">
        <v>0</v>
      </c>
      <c r="S5527">
        <v>0</v>
      </c>
      <c r="T5527">
        <v>5</v>
      </c>
      <c r="U5527">
        <v>0</v>
      </c>
      <c r="V5527">
        <v>0</v>
      </c>
      <c r="W5527">
        <v>0</v>
      </c>
      <c r="X5527">
        <v>7.8206385750822278</v>
      </c>
      <c r="Y5527">
        <v>0</v>
      </c>
      <c r="Z5527">
        <v>0</v>
      </c>
      <c r="AA5527">
        <v>0</v>
      </c>
      <c r="AB5527">
        <v>30.029562532288956</v>
      </c>
      <c r="AC5527">
        <v>0</v>
      </c>
      <c r="AD5527">
        <v>0</v>
      </c>
      <c r="AE5527">
        <v>37.850201107371184</v>
      </c>
    </row>
    <row r="5528" spans="1:31" x14ac:dyDescent="0.25">
      <c r="A5528">
        <v>1637805</v>
      </c>
      <c r="B5528">
        <v>1</v>
      </c>
      <c r="C5528" t="s">
        <v>80</v>
      </c>
      <c r="D5528" t="s">
        <v>99</v>
      </c>
      <c r="E5528" t="s">
        <v>152</v>
      </c>
      <c r="F5528" t="s">
        <v>15863</v>
      </c>
      <c r="G5528" t="s">
        <v>154</v>
      </c>
      <c r="H5528" t="s">
        <v>149</v>
      </c>
      <c r="I5528" t="s">
        <v>135</v>
      </c>
      <c r="J5528" t="s">
        <v>136</v>
      </c>
      <c r="K5528" t="s">
        <v>137</v>
      </c>
      <c r="L5528" t="s">
        <v>15864</v>
      </c>
      <c r="M5528" t="s">
        <v>15865</v>
      </c>
      <c r="N5528">
        <v>3.1230555550000001</v>
      </c>
      <c r="O5528">
        <v>0</v>
      </c>
      <c r="P5528">
        <v>4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0.50183784087215566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0.50183784087215566</v>
      </c>
    </row>
    <row r="5529" spans="1:31" x14ac:dyDescent="0.25">
      <c r="A5529">
        <v>1637806</v>
      </c>
      <c r="B5529">
        <v>1</v>
      </c>
      <c r="C5529" t="s">
        <v>81</v>
      </c>
      <c r="D5529" t="s">
        <v>112</v>
      </c>
      <c r="E5529" t="s">
        <v>178</v>
      </c>
      <c r="F5529" t="s">
        <v>15866</v>
      </c>
      <c r="G5529" t="s">
        <v>227</v>
      </c>
      <c r="H5529" t="s">
        <v>149</v>
      </c>
      <c r="I5529" t="s">
        <v>135</v>
      </c>
      <c r="J5529" t="s">
        <v>136</v>
      </c>
      <c r="K5529" t="s">
        <v>137</v>
      </c>
      <c r="L5529" t="s">
        <v>15867</v>
      </c>
      <c r="M5529" t="s">
        <v>15868</v>
      </c>
      <c r="N5529">
        <v>9.8102777769999996</v>
      </c>
      <c r="O5529">
        <v>0</v>
      </c>
      <c r="P5529">
        <v>15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8.2762381897726272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8.2762381897726272</v>
      </c>
    </row>
    <row r="5530" spans="1:31" x14ac:dyDescent="0.25">
      <c r="A5530">
        <v>1637807</v>
      </c>
      <c r="B5530">
        <v>1</v>
      </c>
      <c r="C5530" t="s">
        <v>80</v>
      </c>
      <c r="D5530" t="s">
        <v>83</v>
      </c>
      <c r="E5530" t="s">
        <v>362</v>
      </c>
      <c r="F5530" t="s">
        <v>15869</v>
      </c>
      <c r="G5530" t="s">
        <v>900</v>
      </c>
      <c r="H5530" t="s">
        <v>149</v>
      </c>
      <c r="I5530" t="s">
        <v>135</v>
      </c>
      <c r="J5530" t="s">
        <v>136</v>
      </c>
      <c r="K5530" t="s">
        <v>137</v>
      </c>
      <c r="L5530" t="s">
        <v>15870</v>
      </c>
      <c r="M5530" t="s">
        <v>15871</v>
      </c>
      <c r="N5530">
        <v>2.1425000000000001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2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4.74258590169</v>
      </c>
      <c r="AC5530">
        <v>0</v>
      </c>
      <c r="AD5530">
        <v>0</v>
      </c>
      <c r="AE5530">
        <v>4.74258590169</v>
      </c>
    </row>
    <row r="5531" spans="1:31" x14ac:dyDescent="0.25">
      <c r="A5531">
        <v>1637808</v>
      </c>
      <c r="B5531">
        <v>1</v>
      </c>
      <c r="C5531" t="s">
        <v>80</v>
      </c>
      <c r="D5531" t="s">
        <v>82</v>
      </c>
      <c r="E5531" t="s">
        <v>178</v>
      </c>
      <c r="F5531" t="s">
        <v>15872</v>
      </c>
      <c r="G5531" t="s">
        <v>227</v>
      </c>
      <c r="H5531" t="s">
        <v>149</v>
      </c>
      <c r="I5531" t="s">
        <v>135</v>
      </c>
      <c r="J5531" t="s">
        <v>136</v>
      </c>
      <c r="K5531" t="s">
        <v>137</v>
      </c>
      <c r="L5531" t="s">
        <v>15873</v>
      </c>
      <c r="M5531" t="s">
        <v>15874</v>
      </c>
      <c r="N5531">
        <v>1.104166666</v>
      </c>
      <c r="O5531">
        <v>0</v>
      </c>
      <c r="P5531">
        <v>88</v>
      </c>
      <c r="Q5531">
        <v>0</v>
      </c>
      <c r="R5531">
        <v>0</v>
      </c>
      <c r="S5531">
        <v>0</v>
      </c>
      <c r="T5531">
        <v>2</v>
      </c>
      <c r="U5531">
        <v>0</v>
      </c>
      <c r="V5531">
        <v>0</v>
      </c>
      <c r="W5531">
        <v>0</v>
      </c>
      <c r="X5531">
        <v>33.045378273617011</v>
      </c>
      <c r="Y5531">
        <v>0</v>
      </c>
      <c r="Z5531">
        <v>0</v>
      </c>
      <c r="AA5531">
        <v>0</v>
      </c>
      <c r="AB5531">
        <v>6.7436420870450833E-2</v>
      </c>
      <c r="AC5531">
        <v>0</v>
      </c>
      <c r="AD5531">
        <v>0</v>
      </c>
      <c r="AE5531">
        <v>33.112814694487462</v>
      </c>
    </row>
    <row r="5532" spans="1:31" x14ac:dyDescent="0.25">
      <c r="A5532">
        <v>1637809</v>
      </c>
      <c r="B5532">
        <v>1</v>
      </c>
      <c r="C5532" t="s">
        <v>80</v>
      </c>
      <c r="D5532" t="s">
        <v>93</v>
      </c>
      <c r="E5532" t="s">
        <v>131</v>
      </c>
      <c r="F5532" t="s">
        <v>15875</v>
      </c>
      <c r="G5532" t="s">
        <v>148</v>
      </c>
      <c r="H5532" t="s">
        <v>134</v>
      </c>
      <c r="I5532" t="s">
        <v>135</v>
      </c>
      <c r="J5532" t="s">
        <v>136</v>
      </c>
      <c r="K5532" t="s">
        <v>143</v>
      </c>
      <c r="L5532" t="s">
        <v>15876</v>
      </c>
      <c r="M5532" t="s">
        <v>15877</v>
      </c>
      <c r="N5532">
        <v>3.2125138880000002</v>
      </c>
      <c r="O5532">
        <v>0</v>
      </c>
      <c r="P5532">
        <v>0</v>
      </c>
      <c r="Q5532">
        <v>0</v>
      </c>
      <c r="R5532">
        <v>3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29.942320608787028</v>
      </c>
      <c r="AA5532">
        <v>0</v>
      </c>
      <c r="AB5532">
        <v>0</v>
      </c>
      <c r="AC5532">
        <v>0</v>
      </c>
      <c r="AD5532">
        <v>0</v>
      </c>
      <c r="AE5532">
        <v>29.942320608787028</v>
      </c>
    </row>
    <row r="5533" spans="1:31" x14ac:dyDescent="0.25">
      <c r="A5533">
        <v>1637810</v>
      </c>
      <c r="B5533">
        <v>1</v>
      </c>
      <c r="C5533" t="s">
        <v>81</v>
      </c>
      <c r="D5533" t="s">
        <v>121</v>
      </c>
      <c r="E5533" t="s">
        <v>131</v>
      </c>
      <c r="F5533" t="s">
        <v>15878</v>
      </c>
      <c r="G5533" t="s">
        <v>148</v>
      </c>
      <c r="H5533" t="s">
        <v>134</v>
      </c>
      <c r="I5533" t="s">
        <v>135</v>
      </c>
      <c r="J5533" t="s">
        <v>136</v>
      </c>
      <c r="K5533" t="s">
        <v>143</v>
      </c>
      <c r="L5533" t="s">
        <v>15879</v>
      </c>
      <c r="M5533" t="s">
        <v>15880</v>
      </c>
      <c r="N5533">
        <v>2.2840611110000002</v>
      </c>
      <c r="O5533">
        <v>0</v>
      </c>
      <c r="P5533">
        <v>11</v>
      </c>
      <c r="Q5533">
        <v>0</v>
      </c>
      <c r="R5533">
        <v>1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1.6782932460396298</v>
      </c>
      <c r="Y5533">
        <v>0</v>
      </c>
      <c r="Z5533">
        <v>3.1860631106904444E-2</v>
      </c>
      <c r="AA5533">
        <v>0</v>
      </c>
      <c r="AB5533">
        <v>0</v>
      </c>
      <c r="AC5533">
        <v>0</v>
      </c>
      <c r="AD5533">
        <v>0</v>
      </c>
      <c r="AE5533">
        <v>1.7101538771465343</v>
      </c>
    </row>
    <row r="5534" spans="1:31" x14ac:dyDescent="0.25">
      <c r="A5534">
        <v>1637813</v>
      </c>
      <c r="B5534">
        <v>1</v>
      </c>
      <c r="C5534" t="s">
        <v>80</v>
      </c>
      <c r="D5534" t="s">
        <v>83</v>
      </c>
      <c r="E5534" t="s">
        <v>146</v>
      </c>
      <c r="F5534" t="s">
        <v>14972</v>
      </c>
      <c r="G5534" t="s">
        <v>260</v>
      </c>
      <c r="H5534" t="s">
        <v>149</v>
      </c>
      <c r="I5534" t="s">
        <v>135</v>
      </c>
      <c r="J5534" t="s">
        <v>136</v>
      </c>
      <c r="K5534" t="s">
        <v>137</v>
      </c>
      <c r="L5534" t="s">
        <v>15881</v>
      </c>
      <c r="M5534" t="s">
        <v>15882</v>
      </c>
      <c r="N5534">
        <v>2.2713888880000002</v>
      </c>
      <c r="O5534">
        <v>0</v>
      </c>
      <c r="P5534">
        <v>623</v>
      </c>
      <c r="Q5534">
        <v>0</v>
      </c>
      <c r="R5534">
        <v>0</v>
      </c>
      <c r="S5534">
        <v>0</v>
      </c>
      <c r="T5534">
        <v>22</v>
      </c>
      <c r="U5534">
        <v>0</v>
      </c>
      <c r="V5534">
        <v>0</v>
      </c>
      <c r="W5534">
        <v>0</v>
      </c>
      <c r="X5534">
        <v>498.38167878927931</v>
      </c>
      <c r="Y5534">
        <v>0</v>
      </c>
      <c r="Z5534">
        <v>0</v>
      </c>
      <c r="AA5534">
        <v>0</v>
      </c>
      <c r="AB5534">
        <v>38.846519944972776</v>
      </c>
      <c r="AC5534">
        <v>0</v>
      </c>
      <c r="AD5534">
        <v>0</v>
      </c>
      <c r="AE5534">
        <v>537.22819873425203</v>
      </c>
    </row>
    <row r="5535" spans="1:31" x14ac:dyDescent="0.25">
      <c r="A5535">
        <v>1637814</v>
      </c>
      <c r="B5535">
        <v>1</v>
      </c>
      <c r="C5535" t="s">
        <v>80</v>
      </c>
      <c r="D5535" t="s">
        <v>90</v>
      </c>
      <c r="E5535" t="s">
        <v>152</v>
      </c>
      <c r="F5535" t="s">
        <v>15883</v>
      </c>
      <c r="G5535" t="s">
        <v>3010</v>
      </c>
      <c r="H5535" t="s">
        <v>149</v>
      </c>
      <c r="I5535" t="s">
        <v>135</v>
      </c>
      <c r="J5535" t="s">
        <v>136</v>
      </c>
      <c r="K5535" t="s">
        <v>137</v>
      </c>
      <c r="L5535" t="s">
        <v>15884</v>
      </c>
      <c r="M5535" t="s">
        <v>15885</v>
      </c>
      <c r="N5535">
        <v>1.071111111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2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16.827055683860667</v>
      </c>
      <c r="AC5535">
        <v>0</v>
      </c>
      <c r="AD5535">
        <v>0</v>
      </c>
      <c r="AE5535">
        <v>16.827055683860667</v>
      </c>
    </row>
    <row r="5536" spans="1:31" x14ac:dyDescent="0.25">
      <c r="A5536">
        <v>1637815</v>
      </c>
      <c r="B5536">
        <v>1</v>
      </c>
      <c r="C5536" t="s">
        <v>80</v>
      </c>
      <c r="D5536" t="s">
        <v>99</v>
      </c>
      <c r="E5536" t="s">
        <v>178</v>
      </c>
      <c r="F5536" t="s">
        <v>8089</v>
      </c>
      <c r="G5536" t="s">
        <v>227</v>
      </c>
      <c r="H5536" t="s">
        <v>149</v>
      </c>
      <c r="I5536" t="s">
        <v>135</v>
      </c>
      <c r="J5536" t="s">
        <v>136</v>
      </c>
      <c r="K5536" t="s">
        <v>137</v>
      </c>
      <c r="L5536" t="s">
        <v>15886</v>
      </c>
      <c r="M5536" t="s">
        <v>15887</v>
      </c>
      <c r="N5536">
        <v>2.185277777</v>
      </c>
      <c r="O5536">
        <v>0</v>
      </c>
      <c r="P5536">
        <v>132</v>
      </c>
      <c r="Q5536">
        <v>0</v>
      </c>
      <c r="R5536">
        <v>0</v>
      </c>
      <c r="S5536">
        <v>0</v>
      </c>
      <c r="T5536">
        <v>26</v>
      </c>
      <c r="U5536">
        <v>0</v>
      </c>
      <c r="V5536">
        <v>0</v>
      </c>
      <c r="W5536">
        <v>0</v>
      </c>
      <c r="X5536">
        <v>96.017486366358582</v>
      </c>
      <c r="Y5536">
        <v>0</v>
      </c>
      <c r="Z5536">
        <v>0</v>
      </c>
      <c r="AA5536">
        <v>0</v>
      </c>
      <c r="AB5536">
        <v>44.030781558485835</v>
      </c>
      <c r="AC5536">
        <v>0</v>
      </c>
      <c r="AD5536">
        <v>0</v>
      </c>
      <c r="AE5536">
        <v>140.04826792484442</v>
      </c>
    </row>
    <row r="5537" spans="1:31" x14ac:dyDescent="0.25">
      <c r="A5537">
        <v>1637816</v>
      </c>
      <c r="B5537">
        <v>1</v>
      </c>
      <c r="C5537" t="s">
        <v>80</v>
      </c>
      <c r="D5537" t="s">
        <v>83</v>
      </c>
      <c r="E5537" t="s">
        <v>178</v>
      </c>
      <c r="F5537" t="s">
        <v>15888</v>
      </c>
      <c r="G5537" t="s">
        <v>187</v>
      </c>
      <c r="H5537" t="s">
        <v>149</v>
      </c>
      <c r="I5537" t="s">
        <v>135</v>
      </c>
      <c r="J5537" t="s">
        <v>136</v>
      </c>
      <c r="K5537" t="s">
        <v>137</v>
      </c>
      <c r="L5537" t="s">
        <v>15889</v>
      </c>
      <c r="M5537" t="s">
        <v>15890</v>
      </c>
      <c r="N5537">
        <v>4.8536111110000002</v>
      </c>
      <c r="O5537">
        <v>0</v>
      </c>
      <c r="P5537">
        <v>19</v>
      </c>
      <c r="Q5537">
        <v>0</v>
      </c>
      <c r="R5537">
        <v>0</v>
      </c>
      <c r="S5537">
        <v>0</v>
      </c>
      <c r="T5537">
        <v>46</v>
      </c>
      <c r="U5537">
        <v>0</v>
      </c>
      <c r="V5537">
        <v>0</v>
      </c>
      <c r="W5537">
        <v>0</v>
      </c>
      <c r="X5537">
        <v>88.784515365773728</v>
      </c>
      <c r="Y5537">
        <v>0</v>
      </c>
      <c r="Z5537">
        <v>0</v>
      </c>
      <c r="AA5537">
        <v>0</v>
      </c>
      <c r="AB5537">
        <v>496.5970330269887</v>
      </c>
      <c r="AC5537">
        <v>0</v>
      </c>
      <c r="AD5537">
        <v>0</v>
      </c>
      <c r="AE5537">
        <v>585.3815483927624</v>
      </c>
    </row>
    <row r="5538" spans="1:31" x14ac:dyDescent="0.25">
      <c r="A5538">
        <v>1637819</v>
      </c>
      <c r="B5538">
        <v>1</v>
      </c>
      <c r="C5538" t="s">
        <v>80</v>
      </c>
      <c r="D5538" t="s">
        <v>93</v>
      </c>
      <c r="E5538" t="s">
        <v>152</v>
      </c>
      <c r="F5538" t="s">
        <v>9047</v>
      </c>
      <c r="G5538" t="s">
        <v>168</v>
      </c>
      <c r="H5538" t="s">
        <v>149</v>
      </c>
      <c r="I5538" t="s">
        <v>135</v>
      </c>
      <c r="J5538" t="s">
        <v>136</v>
      </c>
      <c r="K5538" t="s">
        <v>137</v>
      </c>
      <c r="L5538" t="s">
        <v>15891</v>
      </c>
      <c r="M5538" t="s">
        <v>15892</v>
      </c>
      <c r="N5538">
        <v>11.288888888000001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6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432.25947451319513</v>
      </c>
      <c r="AC5538">
        <v>0</v>
      </c>
      <c r="AD5538">
        <v>0</v>
      </c>
      <c r="AE5538">
        <v>432.25947451319513</v>
      </c>
    </row>
    <row r="5539" spans="1:31" x14ac:dyDescent="0.25">
      <c r="A5539">
        <v>1637823</v>
      </c>
      <c r="B5539">
        <v>1</v>
      </c>
      <c r="C5539" t="s">
        <v>80</v>
      </c>
      <c r="D5539" t="s">
        <v>100</v>
      </c>
      <c r="E5539" t="s">
        <v>131</v>
      </c>
      <c r="F5539" t="s">
        <v>15893</v>
      </c>
      <c r="G5539" t="s">
        <v>195</v>
      </c>
      <c r="H5539" t="s">
        <v>134</v>
      </c>
      <c r="I5539" t="s">
        <v>135</v>
      </c>
      <c r="J5539" t="s">
        <v>136</v>
      </c>
      <c r="K5539" t="s">
        <v>137</v>
      </c>
      <c r="L5539" t="s">
        <v>15894</v>
      </c>
      <c r="M5539" t="s">
        <v>15895</v>
      </c>
      <c r="N5539">
        <v>1.4258333329999999</v>
      </c>
      <c r="O5539">
        <v>0</v>
      </c>
      <c r="P5539">
        <v>28</v>
      </c>
      <c r="Q5539">
        <v>0</v>
      </c>
      <c r="R5539">
        <v>4</v>
      </c>
      <c r="S5539">
        <v>0</v>
      </c>
      <c r="T5539">
        <v>4</v>
      </c>
      <c r="U5539">
        <v>0</v>
      </c>
      <c r="V5539">
        <v>0</v>
      </c>
      <c r="W5539">
        <v>0</v>
      </c>
      <c r="X5539">
        <v>21.52186495577088</v>
      </c>
      <c r="Y5539">
        <v>0</v>
      </c>
      <c r="Z5539">
        <v>6.9144677075612329</v>
      </c>
      <c r="AA5539">
        <v>0</v>
      </c>
      <c r="AB5539">
        <v>7.4092624587590832</v>
      </c>
      <c r="AC5539">
        <v>0</v>
      </c>
      <c r="AD5539">
        <v>0</v>
      </c>
      <c r="AE5539">
        <v>35.845595122091197</v>
      </c>
    </row>
    <row r="5540" spans="1:31" x14ac:dyDescent="0.25">
      <c r="A5540">
        <v>1637824</v>
      </c>
      <c r="B5540">
        <v>1</v>
      </c>
      <c r="C5540" t="s">
        <v>80</v>
      </c>
      <c r="D5540" t="s">
        <v>90</v>
      </c>
      <c r="E5540" t="s">
        <v>131</v>
      </c>
      <c r="F5540" t="s">
        <v>15896</v>
      </c>
      <c r="G5540" t="s">
        <v>161</v>
      </c>
      <c r="H5540" t="s">
        <v>134</v>
      </c>
      <c r="I5540" t="s">
        <v>135</v>
      </c>
      <c r="J5540" t="s">
        <v>136</v>
      </c>
      <c r="K5540" t="s">
        <v>137</v>
      </c>
      <c r="L5540" t="s">
        <v>15897</v>
      </c>
      <c r="M5540" t="s">
        <v>15898</v>
      </c>
      <c r="N5540">
        <v>1.9083333330000001</v>
      </c>
      <c r="O5540">
        <v>0</v>
      </c>
      <c r="P5540">
        <v>2504</v>
      </c>
      <c r="Q5540">
        <v>0</v>
      </c>
      <c r="R5540">
        <v>0</v>
      </c>
      <c r="S5540">
        <v>0</v>
      </c>
      <c r="T5540">
        <v>133</v>
      </c>
      <c r="U5540">
        <v>0</v>
      </c>
      <c r="V5540">
        <v>0</v>
      </c>
      <c r="W5540">
        <v>0</v>
      </c>
      <c r="X5540">
        <v>1675.6300047557465</v>
      </c>
      <c r="Y5540">
        <v>0</v>
      </c>
      <c r="Z5540">
        <v>0</v>
      </c>
      <c r="AA5540">
        <v>0</v>
      </c>
      <c r="AB5540">
        <v>175.15416558830046</v>
      </c>
      <c r="AC5540">
        <v>0</v>
      </c>
      <c r="AD5540">
        <v>0</v>
      </c>
      <c r="AE5540">
        <v>1850.784170344047</v>
      </c>
    </row>
    <row r="5541" spans="1:31" x14ac:dyDescent="0.25">
      <c r="A5541">
        <v>1637825</v>
      </c>
      <c r="B5541">
        <v>1</v>
      </c>
      <c r="C5541" t="s">
        <v>81</v>
      </c>
      <c r="D5541" t="s">
        <v>112</v>
      </c>
      <c r="E5541" t="s">
        <v>131</v>
      </c>
      <c r="F5541" t="s">
        <v>15899</v>
      </c>
      <c r="G5541" t="s">
        <v>585</v>
      </c>
      <c r="H5541" t="s">
        <v>134</v>
      </c>
      <c r="I5541" t="s">
        <v>135</v>
      </c>
      <c r="J5541" t="s">
        <v>136</v>
      </c>
      <c r="K5541" t="s">
        <v>137</v>
      </c>
      <c r="L5541" t="s">
        <v>15900</v>
      </c>
      <c r="M5541" t="s">
        <v>15901</v>
      </c>
      <c r="N5541">
        <v>6.6586111109999999</v>
      </c>
      <c r="O5541">
        <v>0</v>
      </c>
      <c r="P5541">
        <v>0</v>
      </c>
      <c r="Q5541">
        <v>5</v>
      </c>
      <c r="R5541">
        <v>21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1.2516821923258712</v>
      </c>
      <c r="Z5541">
        <v>16.335980308532452</v>
      </c>
      <c r="AA5541">
        <v>0</v>
      </c>
      <c r="AB5541">
        <v>0</v>
      </c>
      <c r="AC5541">
        <v>0</v>
      </c>
      <c r="AD5541">
        <v>0</v>
      </c>
      <c r="AE5541">
        <v>17.587662500858322</v>
      </c>
    </row>
    <row r="5542" spans="1:31" x14ac:dyDescent="0.25">
      <c r="A5542">
        <v>1637826</v>
      </c>
      <c r="B5542">
        <v>1</v>
      </c>
      <c r="C5542" t="s">
        <v>80</v>
      </c>
      <c r="D5542" t="s">
        <v>90</v>
      </c>
      <c r="E5542" t="s">
        <v>152</v>
      </c>
      <c r="F5542" t="s">
        <v>15902</v>
      </c>
      <c r="G5542" t="s">
        <v>507</v>
      </c>
      <c r="H5542" t="s">
        <v>149</v>
      </c>
      <c r="I5542" t="s">
        <v>135</v>
      </c>
      <c r="J5542" t="s">
        <v>136</v>
      </c>
      <c r="K5542" t="s">
        <v>137</v>
      </c>
      <c r="L5542" t="s">
        <v>15903</v>
      </c>
      <c r="M5542" t="s">
        <v>15904</v>
      </c>
      <c r="N5542">
        <v>0.829166666</v>
      </c>
      <c r="O5542">
        <v>0</v>
      </c>
      <c r="P5542">
        <v>8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1.0496316886053807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1.0496316886053807</v>
      </c>
    </row>
    <row r="5543" spans="1:31" x14ac:dyDescent="0.25">
      <c r="A5543">
        <v>1637827</v>
      </c>
      <c r="B5543">
        <v>1</v>
      </c>
      <c r="C5543" t="s">
        <v>80</v>
      </c>
      <c r="D5543" t="s">
        <v>110</v>
      </c>
      <c r="E5543" t="s">
        <v>178</v>
      </c>
      <c r="F5543" t="s">
        <v>14880</v>
      </c>
      <c r="G5543" t="s">
        <v>288</v>
      </c>
      <c r="H5543" t="s">
        <v>149</v>
      </c>
      <c r="I5543" t="s">
        <v>135</v>
      </c>
      <c r="J5543" t="s">
        <v>136</v>
      </c>
      <c r="K5543" t="s">
        <v>137</v>
      </c>
      <c r="L5543" t="s">
        <v>15905</v>
      </c>
      <c r="M5543" t="s">
        <v>15906</v>
      </c>
      <c r="N5543">
        <v>1.548611111</v>
      </c>
      <c r="O5543">
        <v>0</v>
      </c>
      <c r="P5543">
        <v>250</v>
      </c>
      <c r="Q5543">
        <v>0</v>
      </c>
      <c r="R5543">
        <v>0</v>
      </c>
      <c r="S5543">
        <v>0</v>
      </c>
      <c r="T5543">
        <v>13</v>
      </c>
      <c r="U5543">
        <v>0</v>
      </c>
      <c r="V5543">
        <v>0</v>
      </c>
      <c r="W5543">
        <v>0</v>
      </c>
      <c r="X5543">
        <v>163.40777184450772</v>
      </c>
      <c r="Y5543">
        <v>0</v>
      </c>
      <c r="Z5543">
        <v>0</v>
      </c>
      <c r="AA5543">
        <v>0</v>
      </c>
      <c r="AB5543">
        <v>7.0344431404207519</v>
      </c>
      <c r="AC5543">
        <v>0</v>
      </c>
      <c r="AD5543">
        <v>0</v>
      </c>
      <c r="AE5543">
        <v>170.44221498492848</v>
      </c>
    </row>
    <row r="5544" spans="1:31" x14ac:dyDescent="0.25">
      <c r="A5544">
        <v>1637830</v>
      </c>
      <c r="B5544">
        <v>1</v>
      </c>
      <c r="C5544" t="s">
        <v>80</v>
      </c>
      <c r="D5544" t="s">
        <v>84</v>
      </c>
      <c r="E5544" t="s">
        <v>152</v>
      </c>
      <c r="F5544" t="s">
        <v>15907</v>
      </c>
      <c r="G5544" t="s">
        <v>154</v>
      </c>
      <c r="H5544" t="s">
        <v>149</v>
      </c>
      <c r="I5544" t="s">
        <v>135</v>
      </c>
      <c r="J5544" t="s">
        <v>136</v>
      </c>
      <c r="K5544" t="s">
        <v>137</v>
      </c>
      <c r="L5544" t="s">
        <v>15908</v>
      </c>
      <c r="M5544" t="s">
        <v>15909</v>
      </c>
      <c r="N5544">
        <v>0.92555555499999997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1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1.5828400300076311</v>
      </c>
      <c r="AC5544">
        <v>0</v>
      </c>
      <c r="AD5544">
        <v>0</v>
      </c>
      <c r="AE5544">
        <v>1.5828400300076311</v>
      </c>
    </row>
    <row r="5545" spans="1:31" x14ac:dyDescent="0.25">
      <c r="A5545">
        <v>1637831</v>
      </c>
      <c r="B5545">
        <v>1</v>
      </c>
      <c r="C5545" t="s">
        <v>80</v>
      </c>
      <c r="D5545" t="s">
        <v>90</v>
      </c>
      <c r="E5545" t="s">
        <v>152</v>
      </c>
      <c r="F5545" t="s">
        <v>15910</v>
      </c>
      <c r="G5545" t="s">
        <v>154</v>
      </c>
      <c r="H5545" t="s">
        <v>149</v>
      </c>
      <c r="I5545" t="s">
        <v>135</v>
      </c>
      <c r="J5545" t="s">
        <v>136</v>
      </c>
      <c r="K5545" t="s">
        <v>137</v>
      </c>
      <c r="L5545" t="s">
        <v>15911</v>
      </c>
      <c r="M5545" t="s">
        <v>15912</v>
      </c>
      <c r="N5545">
        <v>0.97666666599999996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1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4.5504932338097784E-2</v>
      </c>
      <c r="AC5545">
        <v>0</v>
      </c>
      <c r="AD5545">
        <v>0</v>
      </c>
      <c r="AE5545">
        <v>4.5504932338097784E-2</v>
      </c>
    </row>
    <row r="5546" spans="1:31" x14ac:dyDescent="0.25">
      <c r="A5546">
        <v>1637832</v>
      </c>
      <c r="B5546">
        <v>1</v>
      </c>
      <c r="C5546" t="s">
        <v>81</v>
      </c>
      <c r="D5546" t="s">
        <v>119</v>
      </c>
      <c r="E5546" t="s">
        <v>152</v>
      </c>
      <c r="F5546" t="s">
        <v>15913</v>
      </c>
      <c r="G5546" t="s">
        <v>507</v>
      </c>
      <c r="H5546" t="s">
        <v>149</v>
      </c>
      <c r="I5546" t="s">
        <v>135</v>
      </c>
      <c r="J5546" t="s">
        <v>136</v>
      </c>
      <c r="K5546" t="s">
        <v>137</v>
      </c>
      <c r="L5546" t="s">
        <v>15839</v>
      </c>
      <c r="M5546" t="s">
        <v>15914</v>
      </c>
      <c r="N5546">
        <v>1.436388888</v>
      </c>
      <c r="O5546">
        <v>0</v>
      </c>
      <c r="P5546">
        <v>1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0.44577124756777675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0.44577124756777675</v>
      </c>
    </row>
    <row r="5547" spans="1:31" x14ac:dyDescent="0.25">
      <c r="A5547">
        <v>1637836</v>
      </c>
      <c r="B5547">
        <v>1</v>
      </c>
      <c r="C5547" t="s">
        <v>80</v>
      </c>
      <c r="D5547" t="s">
        <v>110</v>
      </c>
      <c r="E5547" t="s">
        <v>178</v>
      </c>
      <c r="F5547" t="s">
        <v>15915</v>
      </c>
      <c r="G5547" t="s">
        <v>288</v>
      </c>
      <c r="H5547" t="s">
        <v>149</v>
      </c>
      <c r="I5547" t="s">
        <v>135</v>
      </c>
      <c r="J5547" t="s">
        <v>136</v>
      </c>
      <c r="K5547" t="s">
        <v>137</v>
      </c>
      <c r="L5547" t="s">
        <v>15916</v>
      </c>
      <c r="M5547" t="s">
        <v>15917</v>
      </c>
      <c r="N5547">
        <v>1.57</v>
      </c>
      <c r="O5547">
        <v>0</v>
      </c>
      <c r="P5547">
        <v>183</v>
      </c>
      <c r="Q5547">
        <v>0</v>
      </c>
      <c r="R5547">
        <v>0</v>
      </c>
      <c r="S5547">
        <v>0</v>
      </c>
      <c r="T5547">
        <v>13</v>
      </c>
      <c r="U5547">
        <v>0</v>
      </c>
      <c r="V5547">
        <v>0</v>
      </c>
      <c r="W5547">
        <v>0</v>
      </c>
      <c r="X5547">
        <v>97.949925407503727</v>
      </c>
      <c r="Y5547">
        <v>0</v>
      </c>
      <c r="Z5547">
        <v>0</v>
      </c>
      <c r="AA5547">
        <v>0</v>
      </c>
      <c r="AB5547">
        <v>24.787504864287278</v>
      </c>
      <c r="AC5547">
        <v>0</v>
      </c>
      <c r="AD5547">
        <v>0</v>
      </c>
      <c r="AE5547">
        <v>122.737430271791</v>
      </c>
    </row>
    <row r="5548" spans="1:31" x14ac:dyDescent="0.25">
      <c r="A5548">
        <v>1637841</v>
      </c>
      <c r="B5548">
        <v>1</v>
      </c>
      <c r="C5548" t="s">
        <v>80</v>
      </c>
      <c r="D5548" t="s">
        <v>82</v>
      </c>
      <c r="E5548" t="s">
        <v>152</v>
      </c>
      <c r="F5548" t="s">
        <v>15918</v>
      </c>
      <c r="G5548" t="s">
        <v>507</v>
      </c>
      <c r="H5548" t="s">
        <v>149</v>
      </c>
      <c r="I5548" t="s">
        <v>135</v>
      </c>
      <c r="J5548" t="s">
        <v>136</v>
      </c>
      <c r="K5548" t="s">
        <v>137</v>
      </c>
      <c r="L5548" t="s">
        <v>15919</v>
      </c>
      <c r="M5548" t="s">
        <v>15920</v>
      </c>
      <c r="N5548">
        <v>2.0141666659999999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15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71.121345802353446</v>
      </c>
      <c r="AC5548">
        <v>0</v>
      </c>
      <c r="AD5548">
        <v>0</v>
      </c>
      <c r="AE5548">
        <v>71.121345802353446</v>
      </c>
    </row>
    <row r="5549" spans="1:31" x14ac:dyDescent="0.25">
      <c r="A5549">
        <v>1637845</v>
      </c>
      <c r="B5549">
        <v>1</v>
      </c>
      <c r="C5549" t="s">
        <v>81</v>
      </c>
      <c r="D5549" t="s">
        <v>117</v>
      </c>
      <c r="E5549" t="s">
        <v>152</v>
      </c>
      <c r="F5549" t="s">
        <v>15921</v>
      </c>
      <c r="G5549" t="s">
        <v>154</v>
      </c>
      <c r="H5549" t="s">
        <v>149</v>
      </c>
      <c r="I5549" t="s">
        <v>135</v>
      </c>
      <c r="J5549" t="s">
        <v>136</v>
      </c>
      <c r="K5549" t="s">
        <v>137</v>
      </c>
      <c r="L5549" t="s">
        <v>15922</v>
      </c>
      <c r="M5549" t="s">
        <v>15923</v>
      </c>
      <c r="N5549">
        <v>0.95638888799999999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1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0.59513125502581254</v>
      </c>
      <c r="AC5549">
        <v>0</v>
      </c>
      <c r="AD5549">
        <v>0</v>
      </c>
      <c r="AE5549">
        <v>0.59513125502581254</v>
      </c>
    </row>
    <row r="5550" spans="1:31" x14ac:dyDescent="0.25">
      <c r="A5550">
        <v>1637846</v>
      </c>
      <c r="B5550">
        <v>1</v>
      </c>
      <c r="C5550" t="s">
        <v>80</v>
      </c>
      <c r="D5550" t="s">
        <v>82</v>
      </c>
      <c r="E5550" t="s">
        <v>152</v>
      </c>
      <c r="F5550" t="s">
        <v>15924</v>
      </c>
      <c r="G5550" t="s">
        <v>507</v>
      </c>
      <c r="H5550" t="s">
        <v>149</v>
      </c>
      <c r="I5550" t="s">
        <v>135</v>
      </c>
      <c r="J5550" t="s">
        <v>136</v>
      </c>
      <c r="K5550" t="s">
        <v>137</v>
      </c>
      <c r="L5550" t="s">
        <v>15925</v>
      </c>
      <c r="M5550" t="s">
        <v>15926</v>
      </c>
      <c r="N5550">
        <v>0.99583333299999999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14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98.477283056449011</v>
      </c>
      <c r="AC5550">
        <v>0</v>
      </c>
      <c r="AD5550">
        <v>0</v>
      </c>
      <c r="AE5550">
        <v>98.477283056449011</v>
      </c>
    </row>
    <row r="5551" spans="1:31" x14ac:dyDescent="0.25">
      <c r="A5551">
        <v>1637848</v>
      </c>
      <c r="B5551">
        <v>1</v>
      </c>
      <c r="C5551" t="s">
        <v>80</v>
      </c>
      <c r="D5551" t="s">
        <v>82</v>
      </c>
      <c r="E5551" t="s">
        <v>178</v>
      </c>
      <c r="F5551" t="s">
        <v>15042</v>
      </c>
      <c r="G5551" t="s">
        <v>227</v>
      </c>
      <c r="H5551" t="s">
        <v>149</v>
      </c>
      <c r="I5551" t="s">
        <v>135</v>
      </c>
      <c r="J5551" t="s">
        <v>136</v>
      </c>
      <c r="K5551" t="s">
        <v>137</v>
      </c>
      <c r="L5551" t="s">
        <v>15927</v>
      </c>
      <c r="M5551" t="s">
        <v>15928</v>
      </c>
      <c r="N5551">
        <v>4.0191666660000003</v>
      </c>
      <c r="O5551">
        <v>0</v>
      </c>
      <c r="P5551">
        <v>76</v>
      </c>
      <c r="Q5551">
        <v>0</v>
      </c>
      <c r="R5551">
        <v>0</v>
      </c>
      <c r="S5551">
        <v>0</v>
      </c>
      <c r="T5551">
        <v>3</v>
      </c>
      <c r="U5551">
        <v>0</v>
      </c>
      <c r="V5551">
        <v>0</v>
      </c>
      <c r="W5551">
        <v>0</v>
      </c>
      <c r="X5551">
        <v>63.464056833299395</v>
      </c>
      <c r="Y5551">
        <v>0</v>
      </c>
      <c r="Z5551">
        <v>0</v>
      </c>
      <c r="AA5551">
        <v>0</v>
      </c>
      <c r="AB5551">
        <v>7.3642548400471055</v>
      </c>
      <c r="AC5551">
        <v>0</v>
      </c>
      <c r="AD5551">
        <v>0</v>
      </c>
      <c r="AE5551">
        <v>70.828311673346505</v>
      </c>
    </row>
    <row r="5552" spans="1:31" x14ac:dyDescent="0.25">
      <c r="A5552">
        <v>1637849</v>
      </c>
      <c r="B5552">
        <v>1</v>
      </c>
      <c r="C5552" t="s">
        <v>81</v>
      </c>
      <c r="D5552" t="s">
        <v>120</v>
      </c>
      <c r="E5552" t="s">
        <v>131</v>
      </c>
      <c r="F5552" t="s">
        <v>15929</v>
      </c>
      <c r="G5552" t="s">
        <v>161</v>
      </c>
      <c r="H5552" t="s">
        <v>134</v>
      </c>
      <c r="I5552" t="s">
        <v>135</v>
      </c>
      <c r="J5552" t="s">
        <v>136</v>
      </c>
      <c r="K5552" t="s">
        <v>137</v>
      </c>
      <c r="L5552" t="s">
        <v>15930</v>
      </c>
      <c r="M5552" t="s">
        <v>15931</v>
      </c>
      <c r="N5552">
        <v>0.60888888799999996</v>
      </c>
      <c r="O5552">
        <v>0</v>
      </c>
      <c r="P5552">
        <v>220</v>
      </c>
      <c r="Q5552">
        <v>0</v>
      </c>
      <c r="R5552">
        <v>0</v>
      </c>
      <c r="S5552">
        <v>0</v>
      </c>
      <c r="T5552">
        <v>9</v>
      </c>
      <c r="U5552">
        <v>0</v>
      </c>
      <c r="V5552">
        <v>0</v>
      </c>
      <c r="W5552">
        <v>0</v>
      </c>
      <c r="X5552">
        <v>31.502277974705283</v>
      </c>
      <c r="Y5552">
        <v>0</v>
      </c>
      <c r="Z5552">
        <v>0</v>
      </c>
      <c r="AA5552">
        <v>0</v>
      </c>
      <c r="AB5552">
        <v>0.95559972882027999</v>
      </c>
      <c r="AC5552">
        <v>0</v>
      </c>
      <c r="AD5552">
        <v>0</v>
      </c>
      <c r="AE5552">
        <v>32.457877703525561</v>
      </c>
    </row>
    <row r="5553" spans="1:31" x14ac:dyDescent="0.25">
      <c r="A5553">
        <v>1637863</v>
      </c>
      <c r="B5553">
        <v>1</v>
      </c>
      <c r="C5553" t="s">
        <v>81</v>
      </c>
      <c r="D5553" t="s">
        <v>127</v>
      </c>
      <c r="E5553" t="s">
        <v>146</v>
      </c>
      <c r="F5553" t="s">
        <v>15932</v>
      </c>
      <c r="G5553" t="s">
        <v>295</v>
      </c>
      <c r="H5553" t="s">
        <v>149</v>
      </c>
      <c r="I5553" t="s">
        <v>135</v>
      </c>
      <c r="J5553" t="s">
        <v>136</v>
      </c>
      <c r="K5553" t="s">
        <v>137</v>
      </c>
      <c r="L5553" t="s">
        <v>15933</v>
      </c>
      <c r="M5553" t="s">
        <v>15934</v>
      </c>
      <c r="N5553">
        <v>2.8402777769999998</v>
      </c>
      <c r="O5553">
        <v>0</v>
      </c>
      <c r="P5553">
        <v>363</v>
      </c>
      <c r="Q5553">
        <v>0</v>
      </c>
      <c r="R5553">
        <v>0</v>
      </c>
      <c r="S5553">
        <v>0</v>
      </c>
      <c r="T5553">
        <v>80</v>
      </c>
      <c r="U5553">
        <v>0</v>
      </c>
      <c r="V5553">
        <v>1</v>
      </c>
      <c r="W5553">
        <v>0</v>
      </c>
      <c r="X5553">
        <v>220.61762820649182</v>
      </c>
      <c r="Y5553">
        <v>0</v>
      </c>
      <c r="Z5553">
        <v>0</v>
      </c>
      <c r="AA5553">
        <v>0</v>
      </c>
      <c r="AB5553">
        <v>251.23957222151438</v>
      </c>
      <c r="AC5553">
        <v>0</v>
      </c>
      <c r="AD5553">
        <v>41.728006798599189</v>
      </c>
      <c r="AE5553">
        <v>513.58520722660535</v>
      </c>
    </row>
    <row r="5554" spans="1:31" x14ac:dyDescent="0.25">
      <c r="A5554">
        <v>1637864</v>
      </c>
      <c r="B5554">
        <v>1</v>
      </c>
      <c r="C5554" t="s">
        <v>80</v>
      </c>
      <c r="D5554" t="s">
        <v>90</v>
      </c>
      <c r="E5554" t="s">
        <v>152</v>
      </c>
      <c r="F5554" t="s">
        <v>15935</v>
      </c>
      <c r="G5554" t="s">
        <v>154</v>
      </c>
      <c r="H5554" t="s">
        <v>149</v>
      </c>
      <c r="I5554" t="s">
        <v>135</v>
      </c>
      <c r="J5554" t="s">
        <v>136</v>
      </c>
      <c r="K5554" t="s">
        <v>137</v>
      </c>
      <c r="L5554" t="s">
        <v>15936</v>
      </c>
      <c r="M5554" t="s">
        <v>15937</v>
      </c>
      <c r="N5554">
        <v>3.1333333329999999</v>
      </c>
      <c r="O5554">
        <v>0</v>
      </c>
      <c r="P5554">
        <v>2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1.9263954685474665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1.9263954685474665</v>
      </c>
    </row>
    <row r="5555" spans="1:31" x14ac:dyDescent="0.25">
      <c r="A5555">
        <v>1637865</v>
      </c>
      <c r="B5555">
        <v>1</v>
      </c>
      <c r="C5555" t="s">
        <v>81</v>
      </c>
      <c r="D5555" t="s">
        <v>118</v>
      </c>
      <c r="E5555" t="s">
        <v>152</v>
      </c>
      <c r="F5555" t="s">
        <v>15938</v>
      </c>
      <c r="G5555" t="s">
        <v>507</v>
      </c>
      <c r="H5555" t="s">
        <v>149</v>
      </c>
      <c r="I5555" t="s">
        <v>135</v>
      </c>
      <c r="J5555" t="s">
        <v>136</v>
      </c>
      <c r="K5555" t="s">
        <v>137</v>
      </c>
      <c r="L5555" t="s">
        <v>15939</v>
      </c>
      <c r="M5555" t="s">
        <v>15940</v>
      </c>
      <c r="N5555">
        <v>1.1047222219999999</v>
      </c>
      <c r="O5555">
        <v>0</v>
      </c>
      <c r="P5555">
        <v>7</v>
      </c>
      <c r="Q5555">
        <v>0</v>
      </c>
      <c r="R5555">
        <v>0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3.3496767807016528</v>
      </c>
      <c r="Y5555">
        <v>0</v>
      </c>
      <c r="Z5555">
        <v>0</v>
      </c>
      <c r="AA5555">
        <v>0</v>
      </c>
      <c r="AB5555">
        <v>0.65559272618560005</v>
      </c>
      <c r="AC5555">
        <v>0</v>
      </c>
      <c r="AD5555">
        <v>0</v>
      </c>
      <c r="AE5555">
        <v>4.0052695068872524</v>
      </c>
    </row>
    <row r="5556" spans="1:31" x14ac:dyDescent="0.25">
      <c r="A5556">
        <v>1637866</v>
      </c>
      <c r="B5556">
        <v>1</v>
      </c>
      <c r="C5556" t="s">
        <v>80</v>
      </c>
      <c r="D5556" t="s">
        <v>97</v>
      </c>
      <c r="E5556" t="s">
        <v>152</v>
      </c>
      <c r="F5556" t="s">
        <v>15941</v>
      </c>
      <c r="G5556" t="s">
        <v>507</v>
      </c>
      <c r="H5556" t="s">
        <v>149</v>
      </c>
      <c r="I5556" t="s">
        <v>135</v>
      </c>
      <c r="J5556" t="s">
        <v>136</v>
      </c>
      <c r="K5556" t="s">
        <v>137</v>
      </c>
      <c r="L5556" t="s">
        <v>15942</v>
      </c>
      <c r="M5556" t="s">
        <v>15943</v>
      </c>
      <c r="N5556">
        <v>4.1894444440000003</v>
      </c>
      <c r="O5556">
        <v>0</v>
      </c>
      <c r="P5556">
        <v>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3.8073609883296298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3.8073609883296298</v>
      </c>
    </row>
    <row r="5557" spans="1:31" x14ac:dyDescent="0.25">
      <c r="A5557">
        <v>1637871</v>
      </c>
      <c r="B5557">
        <v>1</v>
      </c>
      <c r="C5557" t="s">
        <v>80</v>
      </c>
      <c r="D5557" t="s">
        <v>107</v>
      </c>
      <c r="E5557" t="s">
        <v>131</v>
      </c>
      <c r="F5557" t="s">
        <v>15944</v>
      </c>
      <c r="G5557" t="s">
        <v>2147</v>
      </c>
      <c r="H5557" t="s">
        <v>134</v>
      </c>
      <c r="I5557" t="s">
        <v>135</v>
      </c>
      <c r="J5557" t="s">
        <v>136</v>
      </c>
      <c r="K5557" t="s">
        <v>137</v>
      </c>
      <c r="L5557" t="s">
        <v>15945</v>
      </c>
      <c r="M5557" t="s">
        <v>15946</v>
      </c>
      <c r="N5557">
        <v>1.977222222</v>
      </c>
      <c r="O5557">
        <v>0</v>
      </c>
      <c r="P5557">
        <v>420</v>
      </c>
      <c r="Q5557">
        <v>0</v>
      </c>
      <c r="R5557">
        <v>0</v>
      </c>
      <c r="S5557">
        <v>0</v>
      </c>
      <c r="T5557">
        <v>24</v>
      </c>
      <c r="U5557">
        <v>0</v>
      </c>
      <c r="V5557">
        <v>0</v>
      </c>
      <c r="W5557">
        <v>0</v>
      </c>
      <c r="X5557">
        <v>171.88868985061083</v>
      </c>
      <c r="Y5557">
        <v>0</v>
      </c>
      <c r="Z5557">
        <v>0</v>
      </c>
      <c r="AA5557">
        <v>0</v>
      </c>
      <c r="AB5557">
        <v>19.434651168118428</v>
      </c>
      <c r="AC5557">
        <v>0</v>
      </c>
      <c r="AD5557">
        <v>0</v>
      </c>
      <c r="AE5557">
        <v>191.32334101872925</v>
      </c>
    </row>
    <row r="5558" spans="1:31" x14ac:dyDescent="0.25">
      <c r="A5558">
        <v>1637872</v>
      </c>
      <c r="B5558">
        <v>1</v>
      </c>
      <c r="C5558" t="s">
        <v>80</v>
      </c>
      <c r="D5558" t="s">
        <v>94</v>
      </c>
      <c r="E5558" t="s">
        <v>178</v>
      </c>
      <c r="F5558" t="s">
        <v>15947</v>
      </c>
      <c r="G5558" t="s">
        <v>227</v>
      </c>
      <c r="H5558" t="s">
        <v>149</v>
      </c>
      <c r="I5558" t="s">
        <v>135</v>
      </c>
      <c r="J5558" t="s">
        <v>136</v>
      </c>
      <c r="K5558" t="s">
        <v>137</v>
      </c>
      <c r="L5558" t="s">
        <v>15948</v>
      </c>
      <c r="M5558" t="s">
        <v>15949</v>
      </c>
      <c r="N5558">
        <v>1.1133333329999999</v>
      </c>
      <c r="O5558">
        <v>0</v>
      </c>
      <c r="P5558">
        <v>145</v>
      </c>
      <c r="Q5558">
        <v>0</v>
      </c>
      <c r="R5558">
        <v>0</v>
      </c>
      <c r="S5558">
        <v>0</v>
      </c>
      <c r="T5558">
        <v>33</v>
      </c>
      <c r="U5558">
        <v>0</v>
      </c>
      <c r="V5558">
        <v>0</v>
      </c>
      <c r="W5558">
        <v>0</v>
      </c>
      <c r="X5558">
        <v>56.080630993515705</v>
      </c>
      <c r="Y5558">
        <v>0</v>
      </c>
      <c r="Z5558">
        <v>0</v>
      </c>
      <c r="AA5558">
        <v>0</v>
      </c>
      <c r="AB5558">
        <v>69.643738159525981</v>
      </c>
      <c r="AC5558">
        <v>0</v>
      </c>
      <c r="AD5558">
        <v>0</v>
      </c>
      <c r="AE5558">
        <v>125.72436915304169</v>
      </c>
    </row>
    <row r="5559" spans="1:31" x14ac:dyDescent="0.25">
      <c r="A5559">
        <v>1637873</v>
      </c>
      <c r="B5559">
        <v>1</v>
      </c>
      <c r="C5559" t="s">
        <v>80</v>
      </c>
      <c r="D5559" t="s">
        <v>101</v>
      </c>
      <c r="E5559" t="s">
        <v>131</v>
      </c>
      <c r="F5559" t="s">
        <v>15950</v>
      </c>
      <c r="G5559" t="s">
        <v>161</v>
      </c>
      <c r="H5559" t="s">
        <v>134</v>
      </c>
      <c r="I5559" t="s">
        <v>135</v>
      </c>
      <c r="J5559" t="s">
        <v>136</v>
      </c>
      <c r="K5559" t="s">
        <v>137</v>
      </c>
      <c r="L5559" t="s">
        <v>15951</v>
      </c>
      <c r="M5559" t="s">
        <v>15952</v>
      </c>
      <c r="N5559">
        <v>1.7736111109999999</v>
      </c>
      <c r="O5559">
        <v>0</v>
      </c>
      <c r="P5559">
        <v>1322</v>
      </c>
      <c r="Q5559">
        <v>0</v>
      </c>
      <c r="R5559">
        <v>1</v>
      </c>
      <c r="S5559">
        <v>1</v>
      </c>
      <c r="T5559">
        <v>46</v>
      </c>
      <c r="U5559">
        <v>1</v>
      </c>
      <c r="V5559">
        <v>0</v>
      </c>
      <c r="W5559">
        <v>0</v>
      </c>
      <c r="X5559">
        <v>378.9503497579467</v>
      </c>
      <c r="Y5559">
        <v>0</v>
      </c>
      <c r="Z5559">
        <v>3.6597293548400002E-2</v>
      </c>
      <c r="AA5559">
        <v>42.00209273619086</v>
      </c>
      <c r="AB5559">
        <v>142.70046019695064</v>
      </c>
      <c r="AC5559">
        <v>337.06336592066805</v>
      </c>
      <c r="AD5559">
        <v>0</v>
      </c>
      <c r="AE5559">
        <v>900.7528659053047</v>
      </c>
    </row>
    <row r="5560" spans="1:31" x14ac:dyDescent="0.25">
      <c r="A5560">
        <v>1637878</v>
      </c>
      <c r="B5560">
        <v>1</v>
      </c>
      <c r="C5560" t="s">
        <v>80</v>
      </c>
      <c r="D5560" t="s">
        <v>98</v>
      </c>
      <c r="E5560" t="s">
        <v>146</v>
      </c>
      <c r="F5560" t="s">
        <v>15953</v>
      </c>
      <c r="G5560" t="s">
        <v>231</v>
      </c>
      <c r="H5560" t="s">
        <v>149</v>
      </c>
      <c r="I5560" t="s">
        <v>135</v>
      </c>
      <c r="J5560" t="s">
        <v>136</v>
      </c>
      <c r="K5560" t="s">
        <v>137</v>
      </c>
      <c r="L5560" t="s">
        <v>15954</v>
      </c>
      <c r="M5560" t="s">
        <v>15955</v>
      </c>
      <c r="N5560">
        <v>1.099722222</v>
      </c>
      <c r="O5560">
        <v>0</v>
      </c>
      <c r="P5560">
        <v>53</v>
      </c>
      <c r="Q5560">
        <v>0</v>
      </c>
      <c r="R5560">
        <v>16</v>
      </c>
      <c r="S5560">
        <v>0</v>
      </c>
      <c r="T5560">
        <v>8</v>
      </c>
      <c r="U5560">
        <v>0</v>
      </c>
      <c r="V5560">
        <v>0</v>
      </c>
      <c r="W5560">
        <v>0</v>
      </c>
      <c r="X5560">
        <v>15.172698883641646</v>
      </c>
      <c r="Y5560">
        <v>0</v>
      </c>
      <c r="Z5560">
        <v>7.3764722158226919</v>
      </c>
      <c r="AA5560">
        <v>0</v>
      </c>
      <c r="AB5560">
        <v>7.5547278272214555</v>
      </c>
      <c r="AC5560">
        <v>0</v>
      </c>
      <c r="AD5560">
        <v>0</v>
      </c>
      <c r="AE5560">
        <v>30.103898926685794</v>
      </c>
    </row>
    <row r="5561" spans="1:31" x14ac:dyDescent="0.25">
      <c r="A5561">
        <v>1637879</v>
      </c>
      <c r="B5561">
        <v>1</v>
      </c>
      <c r="C5561" t="s">
        <v>80</v>
      </c>
      <c r="D5561" t="s">
        <v>105</v>
      </c>
      <c r="E5561" t="s">
        <v>362</v>
      </c>
      <c r="F5561" t="s">
        <v>15956</v>
      </c>
      <c r="G5561" t="s">
        <v>227</v>
      </c>
      <c r="H5561" t="s">
        <v>149</v>
      </c>
      <c r="I5561" t="s">
        <v>135</v>
      </c>
      <c r="J5561" t="s">
        <v>136</v>
      </c>
      <c r="K5561" t="s">
        <v>137</v>
      </c>
      <c r="L5561" t="s">
        <v>15957</v>
      </c>
      <c r="M5561" t="s">
        <v>15958</v>
      </c>
      <c r="N5561">
        <v>1.128055555</v>
      </c>
      <c r="O5561">
        <v>0</v>
      </c>
      <c r="P5561">
        <v>50</v>
      </c>
      <c r="Q5561">
        <v>0</v>
      </c>
      <c r="R5561">
        <v>0</v>
      </c>
      <c r="S5561">
        <v>0</v>
      </c>
      <c r="T5561">
        <v>5</v>
      </c>
      <c r="U5561">
        <v>0</v>
      </c>
      <c r="V5561">
        <v>0</v>
      </c>
      <c r="W5561">
        <v>0</v>
      </c>
      <c r="X5561">
        <v>12.621473207792633</v>
      </c>
      <c r="Y5561">
        <v>0</v>
      </c>
      <c r="Z5561">
        <v>0</v>
      </c>
      <c r="AA5561">
        <v>0</v>
      </c>
      <c r="AB5561">
        <v>3.3463115991713401</v>
      </c>
      <c r="AC5561">
        <v>0</v>
      </c>
      <c r="AD5561">
        <v>0</v>
      </c>
      <c r="AE5561">
        <v>15.967784806963973</v>
      </c>
    </row>
    <row r="5562" spans="1:31" x14ac:dyDescent="0.25">
      <c r="A5562">
        <v>1637882</v>
      </c>
      <c r="B5562">
        <v>1</v>
      </c>
      <c r="C5562" t="s">
        <v>80</v>
      </c>
      <c r="D5562" t="s">
        <v>110</v>
      </c>
      <c r="E5562" t="s">
        <v>178</v>
      </c>
      <c r="F5562" t="s">
        <v>15959</v>
      </c>
      <c r="G5562" t="s">
        <v>252</v>
      </c>
      <c r="H5562" t="s">
        <v>149</v>
      </c>
      <c r="I5562" t="s">
        <v>135</v>
      </c>
      <c r="J5562" t="s">
        <v>136</v>
      </c>
      <c r="K5562" t="s">
        <v>137</v>
      </c>
      <c r="L5562" t="s">
        <v>15960</v>
      </c>
      <c r="M5562" t="s">
        <v>15961</v>
      </c>
      <c r="N5562">
        <v>1.8919444439999999</v>
      </c>
      <c r="O5562">
        <v>0</v>
      </c>
      <c r="P5562">
        <v>41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26.25304547430996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26.25304547430996</v>
      </c>
    </row>
    <row r="5563" spans="1:31" x14ac:dyDescent="0.25">
      <c r="A5563">
        <v>1637883</v>
      </c>
      <c r="B5563">
        <v>1</v>
      </c>
      <c r="C5563" t="s">
        <v>81</v>
      </c>
      <c r="D5563" t="s">
        <v>112</v>
      </c>
      <c r="E5563" t="s">
        <v>178</v>
      </c>
      <c r="F5563" t="s">
        <v>15768</v>
      </c>
      <c r="G5563" t="s">
        <v>227</v>
      </c>
      <c r="H5563" t="s">
        <v>149</v>
      </c>
      <c r="I5563" t="s">
        <v>135</v>
      </c>
      <c r="J5563" t="s">
        <v>136</v>
      </c>
      <c r="K5563" t="s">
        <v>137</v>
      </c>
      <c r="L5563" t="s">
        <v>15962</v>
      </c>
      <c r="M5563" t="s">
        <v>15963</v>
      </c>
      <c r="N5563">
        <v>0.93472222199999999</v>
      </c>
      <c r="O5563">
        <v>0</v>
      </c>
      <c r="P5563">
        <v>92</v>
      </c>
      <c r="Q5563">
        <v>0</v>
      </c>
      <c r="R5563">
        <v>0</v>
      </c>
      <c r="S5563">
        <v>0</v>
      </c>
      <c r="T5563">
        <v>25</v>
      </c>
      <c r="U5563">
        <v>0</v>
      </c>
      <c r="V5563">
        <v>0</v>
      </c>
      <c r="W5563">
        <v>0</v>
      </c>
      <c r="X5563">
        <v>15.927274769116696</v>
      </c>
      <c r="Y5563">
        <v>0</v>
      </c>
      <c r="Z5563">
        <v>0</v>
      </c>
      <c r="AA5563">
        <v>0</v>
      </c>
      <c r="AB5563">
        <v>31.155980914891739</v>
      </c>
      <c r="AC5563">
        <v>0</v>
      </c>
      <c r="AD5563">
        <v>0</v>
      </c>
      <c r="AE5563">
        <v>47.083255684008435</v>
      </c>
    </row>
    <row r="5564" spans="1:31" x14ac:dyDescent="0.25">
      <c r="A5564">
        <v>1637885</v>
      </c>
      <c r="B5564">
        <v>1</v>
      </c>
      <c r="C5564" t="s">
        <v>80</v>
      </c>
      <c r="D5564" t="s">
        <v>84</v>
      </c>
      <c r="E5564" t="s">
        <v>152</v>
      </c>
      <c r="F5564" t="s">
        <v>15964</v>
      </c>
      <c r="G5564" t="s">
        <v>154</v>
      </c>
      <c r="H5564" t="s">
        <v>149</v>
      </c>
      <c r="I5564" t="s">
        <v>135</v>
      </c>
      <c r="J5564" t="s">
        <v>136</v>
      </c>
      <c r="K5564" t="s">
        <v>137</v>
      </c>
      <c r="L5564" t="s">
        <v>15965</v>
      </c>
      <c r="M5564" t="s">
        <v>15966</v>
      </c>
      <c r="N5564">
        <v>3.477222222</v>
      </c>
      <c r="O5564">
        <v>0</v>
      </c>
      <c r="P5564">
        <v>4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2.7851872984414094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2.7851872984414094</v>
      </c>
    </row>
    <row r="5565" spans="1:31" x14ac:dyDescent="0.25">
      <c r="A5565">
        <v>1637888</v>
      </c>
      <c r="B5565">
        <v>1</v>
      </c>
      <c r="C5565" t="s">
        <v>80</v>
      </c>
      <c r="D5565" t="s">
        <v>82</v>
      </c>
      <c r="E5565" t="s">
        <v>131</v>
      </c>
      <c r="F5565" t="s">
        <v>15967</v>
      </c>
      <c r="G5565" t="s">
        <v>133</v>
      </c>
      <c r="H5565" t="s">
        <v>134</v>
      </c>
      <c r="I5565" t="s">
        <v>135</v>
      </c>
      <c r="J5565" t="s">
        <v>136</v>
      </c>
      <c r="K5565" t="s">
        <v>137</v>
      </c>
      <c r="L5565" t="s">
        <v>15968</v>
      </c>
      <c r="M5565" t="s">
        <v>15969</v>
      </c>
      <c r="N5565">
        <v>1.322777777</v>
      </c>
      <c r="O5565">
        <v>0</v>
      </c>
      <c r="P5565">
        <v>258</v>
      </c>
      <c r="Q5565">
        <v>0</v>
      </c>
      <c r="R5565">
        <v>0</v>
      </c>
      <c r="S5565">
        <v>0</v>
      </c>
      <c r="T5565">
        <v>20</v>
      </c>
      <c r="U5565">
        <v>0</v>
      </c>
      <c r="V5565">
        <v>0</v>
      </c>
      <c r="W5565">
        <v>0</v>
      </c>
      <c r="X5565">
        <v>95.399256353626171</v>
      </c>
      <c r="Y5565">
        <v>0</v>
      </c>
      <c r="Z5565">
        <v>0</v>
      </c>
      <c r="AA5565">
        <v>0</v>
      </c>
      <c r="AB5565">
        <v>12.222018606266133</v>
      </c>
      <c r="AC5565">
        <v>0</v>
      </c>
      <c r="AD5565">
        <v>0</v>
      </c>
      <c r="AE5565">
        <v>107.6212749598923</v>
      </c>
    </row>
    <row r="5566" spans="1:31" x14ac:dyDescent="0.25">
      <c r="A5566">
        <v>1637890</v>
      </c>
      <c r="B5566">
        <v>1</v>
      </c>
      <c r="C5566" t="s">
        <v>80</v>
      </c>
      <c r="D5566" t="s">
        <v>102</v>
      </c>
      <c r="E5566" t="s">
        <v>152</v>
      </c>
      <c r="F5566" t="s">
        <v>15970</v>
      </c>
      <c r="G5566" t="s">
        <v>154</v>
      </c>
      <c r="H5566" t="s">
        <v>149</v>
      </c>
      <c r="I5566" t="s">
        <v>135</v>
      </c>
      <c r="J5566" t="s">
        <v>136</v>
      </c>
      <c r="K5566" t="s">
        <v>137</v>
      </c>
      <c r="L5566" t="s">
        <v>15971</v>
      </c>
      <c r="M5566" t="s">
        <v>15972</v>
      </c>
      <c r="N5566">
        <v>2.7374999999999998</v>
      </c>
      <c r="O5566">
        <v>0</v>
      </c>
      <c r="P5566">
        <v>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0.39931445413401112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0.39931445413401112</v>
      </c>
    </row>
    <row r="5567" spans="1:31" x14ac:dyDescent="0.25">
      <c r="A5567">
        <v>1637891</v>
      </c>
      <c r="B5567">
        <v>1</v>
      </c>
      <c r="C5567" t="s">
        <v>81</v>
      </c>
      <c r="D5567" t="s">
        <v>113</v>
      </c>
      <c r="E5567" t="s">
        <v>362</v>
      </c>
      <c r="F5567" t="s">
        <v>15973</v>
      </c>
      <c r="G5567" t="s">
        <v>227</v>
      </c>
      <c r="H5567" t="s">
        <v>149</v>
      </c>
      <c r="I5567" t="s">
        <v>135</v>
      </c>
      <c r="J5567" t="s">
        <v>136</v>
      </c>
      <c r="K5567" t="s">
        <v>137</v>
      </c>
      <c r="L5567" t="s">
        <v>15974</v>
      </c>
      <c r="M5567" t="s">
        <v>15975</v>
      </c>
      <c r="N5567">
        <v>1.1088888880000001</v>
      </c>
      <c r="O5567">
        <v>0</v>
      </c>
      <c r="P5567">
        <v>20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3.8862091039231021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3.8862091039231021</v>
      </c>
    </row>
    <row r="5568" spans="1:31" x14ac:dyDescent="0.25">
      <c r="A5568">
        <v>1637894</v>
      </c>
      <c r="B5568">
        <v>1</v>
      </c>
      <c r="C5568" t="s">
        <v>81</v>
      </c>
      <c r="D5568" t="s">
        <v>117</v>
      </c>
      <c r="E5568" t="s">
        <v>140</v>
      </c>
      <c r="F5568" t="s">
        <v>3213</v>
      </c>
      <c r="G5568" t="s">
        <v>161</v>
      </c>
      <c r="H5568" t="s">
        <v>134</v>
      </c>
      <c r="I5568" t="s">
        <v>135</v>
      </c>
      <c r="J5568" t="s">
        <v>136</v>
      </c>
      <c r="K5568" t="s">
        <v>137</v>
      </c>
      <c r="L5568" t="s">
        <v>15976</v>
      </c>
      <c r="M5568" t="s">
        <v>15977</v>
      </c>
      <c r="N5568">
        <v>0.14805555500000001</v>
      </c>
      <c r="O5568">
        <v>1</v>
      </c>
      <c r="P5568">
        <v>437</v>
      </c>
      <c r="Q5568">
        <v>40</v>
      </c>
      <c r="R5568">
        <v>42</v>
      </c>
      <c r="S5568">
        <v>11</v>
      </c>
      <c r="T5568">
        <v>34</v>
      </c>
      <c r="U5568">
        <v>2</v>
      </c>
      <c r="V5568">
        <v>0</v>
      </c>
      <c r="W5568">
        <v>2.2353625371537778E-2</v>
      </c>
      <c r="X5568">
        <v>8.018313572674451</v>
      </c>
      <c r="Y5568">
        <v>7.32186496211094</v>
      </c>
      <c r="Z5568">
        <v>0.89694820602587033</v>
      </c>
      <c r="AA5568">
        <v>48.132537711721533</v>
      </c>
      <c r="AB5568">
        <v>3.8771786121035929</v>
      </c>
      <c r="AC5568">
        <v>11.93605453513049</v>
      </c>
      <c r="AD5568">
        <v>0</v>
      </c>
      <c r="AE5568">
        <v>80.205251225138426</v>
      </c>
    </row>
    <row r="5569" spans="1:31" x14ac:dyDescent="0.25">
      <c r="A5569">
        <v>1637895</v>
      </c>
      <c r="B5569">
        <v>1</v>
      </c>
      <c r="C5569" t="s">
        <v>80</v>
      </c>
      <c r="D5569" t="s">
        <v>90</v>
      </c>
      <c r="E5569" t="s">
        <v>642</v>
      </c>
      <c r="F5569" t="s">
        <v>15978</v>
      </c>
      <c r="G5569" t="s">
        <v>161</v>
      </c>
      <c r="H5569" t="s">
        <v>134</v>
      </c>
      <c r="I5569" t="s">
        <v>135</v>
      </c>
      <c r="J5569" t="s">
        <v>136</v>
      </c>
      <c r="K5569" t="s">
        <v>137</v>
      </c>
      <c r="L5569" t="s">
        <v>15979</v>
      </c>
      <c r="M5569" t="s">
        <v>15980</v>
      </c>
      <c r="N5569">
        <v>0.457777777</v>
      </c>
      <c r="O5569">
        <v>0</v>
      </c>
      <c r="P5569">
        <v>6447</v>
      </c>
      <c r="Q5569">
        <v>0</v>
      </c>
      <c r="R5569">
        <v>0</v>
      </c>
      <c r="S5569">
        <v>0</v>
      </c>
      <c r="T5569">
        <v>428</v>
      </c>
      <c r="U5569">
        <v>0</v>
      </c>
      <c r="V5569">
        <v>1</v>
      </c>
      <c r="W5569">
        <v>0</v>
      </c>
      <c r="X5569">
        <v>984.90836646493653</v>
      </c>
      <c r="Y5569">
        <v>0</v>
      </c>
      <c r="Z5569">
        <v>0</v>
      </c>
      <c r="AA5569">
        <v>0</v>
      </c>
      <c r="AB5569">
        <v>152.68523620815031</v>
      </c>
      <c r="AC5569">
        <v>0</v>
      </c>
      <c r="AD5569">
        <v>2.5373729740136133</v>
      </c>
      <c r="AE5569">
        <v>1140.1309756471005</v>
      </c>
    </row>
    <row r="5570" spans="1:31" x14ac:dyDescent="0.25">
      <c r="A5570">
        <v>1637896</v>
      </c>
      <c r="B5570">
        <v>1</v>
      </c>
      <c r="C5570" t="s">
        <v>80</v>
      </c>
      <c r="D5570" t="s">
        <v>96</v>
      </c>
      <c r="E5570" t="s">
        <v>204</v>
      </c>
      <c r="F5570" t="s">
        <v>479</v>
      </c>
      <c r="G5570" t="s">
        <v>161</v>
      </c>
      <c r="H5570" t="s">
        <v>134</v>
      </c>
      <c r="I5570" t="s">
        <v>135</v>
      </c>
      <c r="J5570" t="s">
        <v>136</v>
      </c>
      <c r="K5570" t="s">
        <v>137</v>
      </c>
      <c r="L5570" t="s">
        <v>15981</v>
      </c>
      <c r="M5570" t="s">
        <v>15982</v>
      </c>
      <c r="N5570">
        <v>6.1058333329999996</v>
      </c>
      <c r="O5570">
        <v>0</v>
      </c>
      <c r="P5570">
        <v>423</v>
      </c>
      <c r="Q5570">
        <v>4</v>
      </c>
      <c r="R5570">
        <v>0</v>
      </c>
      <c r="S5570">
        <v>0</v>
      </c>
      <c r="T5570">
        <v>9</v>
      </c>
      <c r="U5570">
        <v>0</v>
      </c>
      <c r="V5570">
        <v>0</v>
      </c>
      <c r="W5570">
        <v>0</v>
      </c>
      <c r="X5570">
        <v>194.66295219602088</v>
      </c>
      <c r="Y5570">
        <v>3642.5563391976889</v>
      </c>
      <c r="Z5570">
        <v>0</v>
      </c>
      <c r="AA5570">
        <v>0</v>
      </c>
      <c r="AB5570">
        <v>87.454601536014692</v>
      </c>
      <c r="AC5570">
        <v>0</v>
      </c>
      <c r="AD5570">
        <v>0</v>
      </c>
      <c r="AE5570">
        <v>3924.6738929297244</v>
      </c>
    </row>
    <row r="5571" spans="1:31" x14ac:dyDescent="0.25">
      <c r="A5571">
        <v>1637902</v>
      </c>
      <c r="B5571">
        <v>1</v>
      </c>
      <c r="C5571" t="s">
        <v>80</v>
      </c>
      <c r="D5571" t="s">
        <v>82</v>
      </c>
      <c r="E5571" t="s">
        <v>152</v>
      </c>
      <c r="F5571" t="s">
        <v>15983</v>
      </c>
      <c r="G5571" t="s">
        <v>231</v>
      </c>
      <c r="H5571" t="s">
        <v>149</v>
      </c>
      <c r="I5571" t="s">
        <v>135</v>
      </c>
      <c r="J5571" t="s">
        <v>136</v>
      </c>
      <c r="K5571" t="s">
        <v>137</v>
      </c>
      <c r="L5571" t="s">
        <v>15984</v>
      </c>
      <c r="M5571" t="s">
        <v>15985</v>
      </c>
      <c r="N5571">
        <v>3.0933333329999999</v>
      </c>
      <c r="O5571">
        <v>0</v>
      </c>
      <c r="P5571">
        <v>1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0.25143319133110503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0.25143319133110503</v>
      </c>
    </row>
    <row r="5572" spans="1:31" x14ac:dyDescent="0.25">
      <c r="A5572">
        <v>1637903</v>
      </c>
      <c r="B5572">
        <v>1</v>
      </c>
      <c r="C5572" t="s">
        <v>80</v>
      </c>
      <c r="D5572" t="s">
        <v>83</v>
      </c>
      <c r="E5572" t="s">
        <v>152</v>
      </c>
      <c r="F5572" t="s">
        <v>15986</v>
      </c>
      <c r="G5572" t="s">
        <v>227</v>
      </c>
      <c r="H5572" t="s">
        <v>149</v>
      </c>
      <c r="I5572" t="s">
        <v>135</v>
      </c>
      <c r="J5572" t="s">
        <v>136</v>
      </c>
      <c r="K5572" t="s">
        <v>137</v>
      </c>
      <c r="L5572" t="s">
        <v>15987</v>
      </c>
      <c r="M5572" t="s">
        <v>15988</v>
      </c>
      <c r="N5572">
        <v>3.4988888880000002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21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118.25808109713154</v>
      </c>
      <c r="AC5572">
        <v>0</v>
      </c>
      <c r="AD5572">
        <v>0</v>
      </c>
      <c r="AE5572">
        <v>118.25808109713154</v>
      </c>
    </row>
    <row r="5573" spans="1:31" x14ac:dyDescent="0.25">
      <c r="A5573">
        <v>1637904</v>
      </c>
      <c r="B5573">
        <v>1</v>
      </c>
      <c r="C5573" t="s">
        <v>80</v>
      </c>
      <c r="D5573" t="s">
        <v>101</v>
      </c>
      <c r="E5573" t="s">
        <v>152</v>
      </c>
      <c r="F5573" t="s">
        <v>15989</v>
      </c>
      <c r="G5573" t="s">
        <v>507</v>
      </c>
      <c r="H5573" t="s">
        <v>149</v>
      </c>
      <c r="I5573" t="s">
        <v>135</v>
      </c>
      <c r="J5573" t="s">
        <v>136</v>
      </c>
      <c r="K5573" t="s">
        <v>137</v>
      </c>
      <c r="L5573" t="s">
        <v>15990</v>
      </c>
      <c r="M5573" t="s">
        <v>15991</v>
      </c>
      <c r="N5573">
        <v>0.69499999999999995</v>
      </c>
      <c r="O5573">
        <v>0</v>
      </c>
      <c r="P5573">
        <v>1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0.18831937857479999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0.18831937857479999</v>
      </c>
    </row>
    <row r="5574" spans="1:31" x14ac:dyDescent="0.25">
      <c r="A5574">
        <v>1637905</v>
      </c>
      <c r="B5574">
        <v>1</v>
      </c>
      <c r="C5574" t="s">
        <v>80</v>
      </c>
      <c r="D5574" t="s">
        <v>108</v>
      </c>
      <c r="E5574" t="s">
        <v>152</v>
      </c>
      <c r="F5574" t="s">
        <v>15992</v>
      </c>
      <c r="G5574" t="s">
        <v>507</v>
      </c>
      <c r="H5574" t="s">
        <v>149</v>
      </c>
      <c r="I5574" t="s">
        <v>135</v>
      </c>
      <c r="J5574" t="s">
        <v>136</v>
      </c>
      <c r="K5574" t="s">
        <v>137</v>
      </c>
      <c r="L5574" t="s">
        <v>15993</v>
      </c>
      <c r="M5574" t="s">
        <v>15994</v>
      </c>
      <c r="N5574">
        <v>2.0577777770000001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1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0.56073944529114006</v>
      </c>
      <c r="AC5574">
        <v>0</v>
      </c>
      <c r="AD5574">
        <v>0</v>
      </c>
      <c r="AE5574">
        <v>0.56073944529114006</v>
      </c>
    </row>
    <row r="5575" spans="1:31" x14ac:dyDescent="0.25">
      <c r="A5575">
        <v>1637907</v>
      </c>
      <c r="B5575">
        <v>1</v>
      </c>
      <c r="C5575" t="s">
        <v>80</v>
      </c>
      <c r="D5575" t="s">
        <v>83</v>
      </c>
      <c r="E5575" t="s">
        <v>146</v>
      </c>
      <c r="F5575" t="s">
        <v>15995</v>
      </c>
      <c r="G5575" t="s">
        <v>260</v>
      </c>
      <c r="H5575" t="s">
        <v>149</v>
      </c>
      <c r="I5575" t="s">
        <v>135</v>
      </c>
      <c r="J5575" t="s">
        <v>136</v>
      </c>
      <c r="K5575" t="s">
        <v>137</v>
      </c>
      <c r="L5575" t="s">
        <v>15996</v>
      </c>
      <c r="M5575" t="s">
        <v>15997</v>
      </c>
      <c r="N5575">
        <v>2.7619444440000001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28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141.29560367059179</v>
      </c>
      <c r="AC5575">
        <v>0</v>
      </c>
      <c r="AD5575">
        <v>0</v>
      </c>
      <c r="AE5575">
        <v>141.29560367059179</v>
      </c>
    </row>
    <row r="5576" spans="1:31" x14ac:dyDescent="0.25">
      <c r="A5576">
        <v>1637914</v>
      </c>
      <c r="B5576">
        <v>1</v>
      </c>
      <c r="C5576" t="s">
        <v>81</v>
      </c>
      <c r="D5576" t="s">
        <v>122</v>
      </c>
      <c r="E5576" t="s">
        <v>131</v>
      </c>
      <c r="F5576" t="s">
        <v>15998</v>
      </c>
      <c r="G5576" t="s">
        <v>195</v>
      </c>
      <c r="H5576" t="s">
        <v>134</v>
      </c>
      <c r="I5576" t="s">
        <v>135</v>
      </c>
      <c r="J5576" t="s">
        <v>136</v>
      </c>
      <c r="K5576" t="s">
        <v>137</v>
      </c>
      <c r="L5576" t="s">
        <v>15999</v>
      </c>
      <c r="M5576" t="s">
        <v>16000</v>
      </c>
      <c r="N5576">
        <v>4.5266666659999997</v>
      </c>
      <c r="O5576">
        <v>0</v>
      </c>
      <c r="P5576">
        <v>18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5.7195441994478999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5.7195441994478999</v>
      </c>
    </row>
    <row r="5577" spans="1:31" x14ac:dyDescent="0.25">
      <c r="A5577">
        <v>1637916</v>
      </c>
      <c r="B5577">
        <v>1</v>
      </c>
      <c r="C5577" t="s">
        <v>80</v>
      </c>
      <c r="D5577" t="s">
        <v>96</v>
      </c>
      <c r="E5577" t="s">
        <v>146</v>
      </c>
      <c r="F5577" t="s">
        <v>14978</v>
      </c>
      <c r="G5577" t="s">
        <v>260</v>
      </c>
      <c r="H5577" t="s">
        <v>149</v>
      </c>
      <c r="I5577" t="s">
        <v>135</v>
      </c>
      <c r="J5577" t="s">
        <v>136</v>
      </c>
      <c r="K5577" t="s">
        <v>137</v>
      </c>
      <c r="L5577" t="s">
        <v>16001</v>
      </c>
      <c r="M5577" t="s">
        <v>16002</v>
      </c>
      <c r="N5577">
        <v>7.528888888</v>
      </c>
      <c r="O5577">
        <v>0</v>
      </c>
      <c r="P5577">
        <v>304</v>
      </c>
      <c r="Q5577">
        <v>0</v>
      </c>
      <c r="R5577">
        <v>0</v>
      </c>
      <c r="S5577">
        <v>0</v>
      </c>
      <c r="T5577">
        <v>41</v>
      </c>
      <c r="U5577">
        <v>0</v>
      </c>
      <c r="V5577">
        <v>0</v>
      </c>
      <c r="W5577">
        <v>0</v>
      </c>
      <c r="X5577">
        <v>1076.2997864515517</v>
      </c>
      <c r="Y5577">
        <v>0</v>
      </c>
      <c r="Z5577">
        <v>0</v>
      </c>
      <c r="AA5577">
        <v>0</v>
      </c>
      <c r="AB5577">
        <v>371.68970003126759</v>
      </c>
      <c r="AC5577">
        <v>0</v>
      </c>
      <c r="AD5577">
        <v>0</v>
      </c>
      <c r="AE5577">
        <v>1447.9894864828193</v>
      </c>
    </row>
    <row r="5578" spans="1:31" x14ac:dyDescent="0.25">
      <c r="A5578">
        <v>1637917</v>
      </c>
      <c r="B5578">
        <v>1</v>
      </c>
      <c r="C5578" t="s">
        <v>80</v>
      </c>
      <c r="D5578" t="s">
        <v>93</v>
      </c>
      <c r="E5578" t="s">
        <v>204</v>
      </c>
      <c r="F5578" t="s">
        <v>14338</v>
      </c>
      <c r="G5578" t="s">
        <v>585</v>
      </c>
      <c r="H5578" t="s">
        <v>134</v>
      </c>
      <c r="I5578" t="s">
        <v>135</v>
      </c>
      <c r="J5578" t="s">
        <v>136</v>
      </c>
      <c r="K5578" t="s">
        <v>137</v>
      </c>
      <c r="L5578" t="s">
        <v>16003</v>
      </c>
      <c r="M5578" t="s">
        <v>16004</v>
      </c>
      <c r="N5578">
        <v>0.49055555499999998</v>
      </c>
      <c r="O5578">
        <v>2</v>
      </c>
      <c r="P5578">
        <v>371</v>
      </c>
      <c r="Q5578">
        <v>24</v>
      </c>
      <c r="R5578">
        <v>80</v>
      </c>
      <c r="S5578">
        <v>6</v>
      </c>
      <c r="T5578">
        <v>88</v>
      </c>
      <c r="U5578">
        <v>0</v>
      </c>
      <c r="V5578">
        <v>0</v>
      </c>
      <c r="W5578">
        <v>0.14803208906195112</v>
      </c>
      <c r="X5578">
        <v>42.639572218863954</v>
      </c>
      <c r="Y5578">
        <v>9.4735186800706046</v>
      </c>
      <c r="Z5578">
        <v>22.361160801757411</v>
      </c>
      <c r="AA5578">
        <v>1.7380439057028954</v>
      </c>
      <c r="AB5578">
        <v>27.449425056080109</v>
      </c>
      <c r="AC5578">
        <v>0</v>
      </c>
      <c r="AD5578">
        <v>0</v>
      </c>
      <c r="AE5578">
        <v>103.80975275153693</v>
      </c>
    </row>
    <row r="5579" spans="1:31" x14ac:dyDescent="0.25">
      <c r="A5579">
        <v>1637919</v>
      </c>
      <c r="B5579">
        <v>1</v>
      </c>
      <c r="C5579" t="s">
        <v>81</v>
      </c>
      <c r="D5579" t="s">
        <v>128</v>
      </c>
      <c r="E5579" t="s">
        <v>152</v>
      </c>
      <c r="F5579" t="s">
        <v>16005</v>
      </c>
      <c r="G5579" t="s">
        <v>172</v>
      </c>
      <c r="H5579" t="s">
        <v>149</v>
      </c>
      <c r="I5579" t="s">
        <v>135</v>
      </c>
      <c r="J5579" t="s">
        <v>3</v>
      </c>
      <c r="K5579" t="s">
        <v>137</v>
      </c>
      <c r="L5579" t="s">
        <v>16006</v>
      </c>
      <c r="M5579" t="s">
        <v>16007</v>
      </c>
      <c r="N5579">
        <v>3.2963888880000001</v>
      </c>
      <c r="O5579">
        <v>0</v>
      </c>
      <c r="P5579">
        <v>5</v>
      </c>
      <c r="Q5579">
        <v>0</v>
      </c>
      <c r="R5579">
        <v>0</v>
      </c>
      <c r="S5579">
        <v>0</v>
      </c>
      <c r="T5579">
        <v>1</v>
      </c>
      <c r="U5579">
        <v>0</v>
      </c>
      <c r="V5579">
        <v>0</v>
      </c>
      <c r="W5579">
        <v>0</v>
      </c>
      <c r="X5579">
        <v>6.628171122173689</v>
      </c>
      <c r="Y5579">
        <v>0</v>
      </c>
      <c r="Z5579">
        <v>0</v>
      </c>
      <c r="AA5579">
        <v>0</v>
      </c>
      <c r="AB5579">
        <v>6.363128653130444E-2</v>
      </c>
      <c r="AC5579">
        <v>0</v>
      </c>
      <c r="AD5579">
        <v>0</v>
      </c>
      <c r="AE5579">
        <v>6.6918024087049934</v>
      </c>
    </row>
    <row r="5580" spans="1:31" x14ac:dyDescent="0.25">
      <c r="A5580">
        <v>1637920</v>
      </c>
      <c r="B5580">
        <v>1</v>
      </c>
      <c r="C5580" t="s">
        <v>80</v>
      </c>
      <c r="D5580" t="s">
        <v>83</v>
      </c>
      <c r="E5580" t="s">
        <v>178</v>
      </c>
      <c r="F5580" t="s">
        <v>16008</v>
      </c>
      <c r="G5580" t="s">
        <v>252</v>
      </c>
      <c r="H5580" t="s">
        <v>149</v>
      </c>
      <c r="I5580" t="s">
        <v>135</v>
      </c>
      <c r="J5580" t="s">
        <v>136</v>
      </c>
      <c r="K5580" t="s">
        <v>137</v>
      </c>
      <c r="L5580" t="s">
        <v>16009</v>
      </c>
      <c r="M5580" t="s">
        <v>16010</v>
      </c>
      <c r="N5580">
        <v>3.2061111109999998</v>
      </c>
      <c r="O5580">
        <v>0</v>
      </c>
      <c r="P5580">
        <v>15</v>
      </c>
      <c r="Q5580">
        <v>0</v>
      </c>
      <c r="R5580">
        <v>0</v>
      </c>
      <c r="S5580">
        <v>0</v>
      </c>
      <c r="T5580">
        <v>5</v>
      </c>
      <c r="U5580">
        <v>0</v>
      </c>
      <c r="V5580">
        <v>0</v>
      </c>
      <c r="W5580">
        <v>0</v>
      </c>
      <c r="X5580">
        <v>23.375067538729411</v>
      </c>
      <c r="Y5580">
        <v>0</v>
      </c>
      <c r="Z5580">
        <v>0</v>
      </c>
      <c r="AA5580">
        <v>0</v>
      </c>
      <c r="AB5580">
        <v>50.228901964501205</v>
      </c>
      <c r="AC5580">
        <v>0</v>
      </c>
      <c r="AD5580">
        <v>0</v>
      </c>
      <c r="AE5580">
        <v>73.603969503230616</v>
      </c>
    </row>
    <row r="5581" spans="1:31" x14ac:dyDescent="0.25">
      <c r="A5581">
        <v>1637921</v>
      </c>
      <c r="B5581">
        <v>1</v>
      </c>
      <c r="C5581" t="s">
        <v>80</v>
      </c>
      <c r="D5581" t="s">
        <v>97</v>
      </c>
      <c r="E5581" t="s">
        <v>152</v>
      </c>
      <c r="F5581" t="s">
        <v>16011</v>
      </c>
      <c r="G5581" t="s">
        <v>168</v>
      </c>
      <c r="H5581" t="s">
        <v>149</v>
      </c>
      <c r="I5581" t="s">
        <v>135</v>
      </c>
      <c r="J5581" t="s">
        <v>136</v>
      </c>
      <c r="K5581" t="s">
        <v>137</v>
      </c>
      <c r="L5581" t="s">
        <v>16012</v>
      </c>
      <c r="M5581" t="s">
        <v>16013</v>
      </c>
      <c r="N5581">
        <v>2.4941666659999999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1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4.7828215668506004</v>
      </c>
      <c r="AC5581">
        <v>0</v>
      </c>
      <c r="AD5581">
        <v>0</v>
      </c>
      <c r="AE5581">
        <v>4.7828215668506004</v>
      </c>
    </row>
    <row r="5582" spans="1:31" x14ac:dyDescent="0.25">
      <c r="A5582">
        <v>1637925</v>
      </c>
      <c r="B5582">
        <v>1</v>
      </c>
      <c r="C5582" t="s">
        <v>80</v>
      </c>
      <c r="D5582" t="s">
        <v>83</v>
      </c>
      <c r="E5582" t="s">
        <v>146</v>
      </c>
      <c r="F5582" t="s">
        <v>14972</v>
      </c>
      <c r="G5582" t="s">
        <v>260</v>
      </c>
      <c r="H5582" t="s">
        <v>149</v>
      </c>
      <c r="I5582" t="s">
        <v>135</v>
      </c>
      <c r="J5582" t="s">
        <v>136</v>
      </c>
      <c r="K5582" t="s">
        <v>137</v>
      </c>
      <c r="L5582" t="s">
        <v>16014</v>
      </c>
      <c r="M5582" t="s">
        <v>16015</v>
      </c>
      <c r="N5582">
        <v>7.8263888880000003</v>
      </c>
      <c r="O5582">
        <v>0</v>
      </c>
      <c r="P5582">
        <v>623</v>
      </c>
      <c r="Q5582">
        <v>0</v>
      </c>
      <c r="R5582">
        <v>0</v>
      </c>
      <c r="S5582">
        <v>0</v>
      </c>
      <c r="T5582">
        <v>22</v>
      </c>
      <c r="U5582">
        <v>0</v>
      </c>
      <c r="V5582">
        <v>0</v>
      </c>
      <c r="W5582">
        <v>0</v>
      </c>
      <c r="X5582">
        <v>2013.8978197464482</v>
      </c>
      <c r="Y5582">
        <v>0</v>
      </c>
      <c r="Z5582">
        <v>0</v>
      </c>
      <c r="AA5582">
        <v>0</v>
      </c>
      <c r="AB5582">
        <v>94.183883943464821</v>
      </c>
      <c r="AC5582">
        <v>0</v>
      </c>
      <c r="AD5582">
        <v>0</v>
      </c>
      <c r="AE5582">
        <v>2108.081703689913</v>
      </c>
    </row>
    <row r="5583" spans="1:31" x14ac:dyDescent="0.25">
      <c r="A5583">
        <v>1637932</v>
      </c>
      <c r="B5583">
        <v>1</v>
      </c>
      <c r="C5583" t="s">
        <v>80</v>
      </c>
      <c r="D5583" t="s">
        <v>90</v>
      </c>
      <c r="E5583" t="s">
        <v>152</v>
      </c>
      <c r="F5583" t="s">
        <v>16016</v>
      </c>
      <c r="G5583" t="s">
        <v>154</v>
      </c>
      <c r="H5583" t="s">
        <v>149</v>
      </c>
      <c r="I5583" t="s">
        <v>135</v>
      </c>
      <c r="J5583" t="s">
        <v>136</v>
      </c>
      <c r="K5583" t="s">
        <v>137</v>
      </c>
      <c r="L5583" t="s">
        <v>16017</v>
      </c>
      <c r="M5583" t="s">
        <v>16018</v>
      </c>
      <c r="N5583">
        <v>2.562777777</v>
      </c>
      <c r="O5583">
        <v>0</v>
      </c>
      <c r="P5583">
        <v>2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3.3761612892994455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3.3761612892994455</v>
      </c>
    </row>
    <row r="5584" spans="1:31" x14ac:dyDescent="0.25">
      <c r="A5584">
        <v>1637939</v>
      </c>
      <c r="B5584">
        <v>1</v>
      </c>
      <c r="C5584" t="s">
        <v>80</v>
      </c>
      <c r="D5584" t="s">
        <v>90</v>
      </c>
      <c r="E5584" t="s">
        <v>178</v>
      </c>
      <c r="F5584" t="s">
        <v>16019</v>
      </c>
      <c r="G5584" t="s">
        <v>675</v>
      </c>
      <c r="H5584" t="s">
        <v>149</v>
      </c>
      <c r="I5584" t="s">
        <v>135</v>
      </c>
      <c r="J5584" t="s">
        <v>136</v>
      </c>
      <c r="K5584" t="s">
        <v>137</v>
      </c>
      <c r="L5584" t="s">
        <v>16020</v>
      </c>
      <c r="M5584" t="s">
        <v>16021</v>
      </c>
      <c r="N5584">
        <v>3.7675000000000001</v>
      </c>
      <c r="O5584">
        <v>0</v>
      </c>
      <c r="P5584">
        <v>329</v>
      </c>
      <c r="Q5584">
        <v>0</v>
      </c>
      <c r="R5584">
        <v>0</v>
      </c>
      <c r="S5584">
        <v>0</v>
      </c>
      <c r="T5584">
        <v>20</v>
      </c>
      <c r="U5584">
        <v>0</v>
      </c>
      <c r="V5584">
        <v>0</v>
      </c>
      <c r="W5584">
        <v>0</v>
      </c>
      <c r="X5584">
        <v>522.94972967806621</v>
      </c>
      <c r="Y5584">
        <v>0</v>
      </c>
      <c r="Z5584">
        <v>0</v>
      </c>
      <c r="AA5584">
        <v>0</v>
      </c>
      <c r="AB5584">
        <v>54.635033907365717</v>
      </c>
      <c r="AC5584">
        <v>0</v>
      </c>
      <c r="AD5584">
        <v>0</v>
      </c>
      <c r="AE5584">
        <v>577.58476358543192</v>
      </c>
    </row>
    <row r="5585" spans="1:31" x14ac:dyDescent="0.25">
      <c r="A5585">
        <v>1637940</v>
      </c>
      <c r="B5585">
        <v>1</v>
      </c>
      <c r="C5585" t="s">
        <v>80</v>
      </c>
      <c r="D5585" t="s">
        <v>110</v>
      </c>
      <c r="E5585" t="s">
        <v>178</v>
      </c>
      <c r="F5585" t="s">
        <v>16022</v>
      </c>
      <c r="G5585" t="s">
        <v>288</v>
      </c>
      <c r="H5585" t="s">
        <v>149</v>
      </c>
      <c r="I5585" t="s">
        <v>135</v>
      </c>
      <c r="J5585" t="s">
        <v>136</v>
      </c>
      <c r="K5585" t="s">
        <v>137</v>
      </c>
      <c r="L5585" t="s">
        <v>16023</v>
      </c>
      <c r="M5585" t="s">
        <v>16024</v>
      </c>
      <c r="N5585">
        <v>2.0480555549999999</v>
      </c>
      <c r="O5585">
        <v>0</v>
      </c>
      <c r="P5585">
        <v>167</v>
      </c>
      <c r="Q5585">
        <v>0</v>
      </c>
      <c r="R5585">
        <v>0</v>
      </c>
      <c r="S5585">
        <v>0</v>
      </c>
      <c r="T5585">
        <v>21</v>
      </c>
      <c r="U5585">
        <v>0</v>
      </c>
      <c r="V5585">
        <v>0</v>
      </c>
      <c r="W5585">
        <v>0</v>
      </c>
      <c r="X5585">
        <v>135.56320899926078</v>
      </c>
      <c r="Y5585">
        <v>0</v>
      </c>
      <c r="Z5585">
        <v>0</v>
      </c>
      <c r="AA5585">
        <v>0</v>
      </c>
      <c r="AB5585">
        <v>25.373645783388895</v>
      </c>
      <c r="AC5585">
        <v>0</v>
      </c>
      <c r="AD5585">
        <v>0</v>
      </c>
      <c r="AE5585">
        <v>160.93685478264968</v>
      </c>
    </row>
    <row r="5586" spans="1:31" x14ac:dyDescent="0.25">
      <c r="A5586">
        <v>1637945</v>
      </c>
      <c r="B5586">
        <v>1</v>
      </c>
      <c r="C5586" t="s">
        <v>80</v>
      </c>
      <c r="D5586" t="s">
        <v>103</v>
      </c>
      <c r="E5586" t="s">
        <v>152</v>
      </c>
      <c r="F5586" t="s">
        <v>16025</v>
      </c>
      <c r="G5586" t="s">
        <v>168</v>
      </c>
      <c r="H5586" t="s">
        <v>149</v>
      </c>
      <c r="I5586" t="s">
        <v>135</v>
      </c>
      <c r="J5586" t="s">
        <v>136</v>
      </c>
      <c r="K5586" t="s">
        <v>137</v>
      </c>
      <c r="L5586" t="s">
        <v>16026</v>
      </c>
      <c r="M5586" t="s">
        <v>16027</v>
      </c>
      <c r="N5586">
        <v>1.59</v>
      </c>
      <c r="O5586">
        <v>0</v>
      </c>
      <c r="P5586">
        <v>2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5.6393045411426111E-2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5.6393045411426111E-2</v>
      </c>
    </row>
    <row r="5587" spans="1:31" x14ac:dyDescent="0.25">
      <c r="A5587">
        <v>1637949</v>
      </c>
      <c r="B5587">
        <v>1</v>
      </c>
      <c r="C5587" t="s">
        <v>80</v>
      </c>
      <c r="D5587" t="s">
        <v>83</v>
      </c>
      <c r="E5587" t="s">
        <v>146</v>
      </c>
      <c r="F5587" t="s">
        <v>15531</v>
      </c>
      <c r="G5587" t="s">
        <v>231</v>
      </c>
      <c r="H5587" t="s">
        <v>149</v>
      </c>
      <c r="I5587" t="s">
        <v>135</v>
      </c>
      <c r="J5587" t="s">
        <v>136</v>
      </c>
      <c r="K5587" t="s">
        <v>137</v>
      </c>
      <c r="L5587" t="s">
        <v>16028</v>
      </c>
      <c r="M5587" t="s">
        <v>16029</v>
      </c>
      <c r="N5587">
        <v>0.84222222199999996</v>
      </c>
      <c r="O5587">
        <v>0</v>
      </c>
      <c r="P5587">
        <v>10</v>
      </c>
      <c r="Q5587">
        <v>0</v>
      </c>
      <c r="R5587">
        <v>0</v>
      </c>
      <c r="S5587">
        <v>0</v>
      </c>
      <c r="T5587">
        <v>119</v>
      </c>
      <c r="U5587">
        <v>0</v>
      </c>
      <c r="V5587">
        <v>0</v>
      </c>
      <c r="W5587">
        <v>0</v>
      </c>
      <c r="X5587">
        <v>38.932537281455488</v>
      </c>
      <c r="Y5587">
        <v>0</v>
      </c>
      <c r="Z5587">
        <v>0</v>
      </c>
      <c r="AA5587">
        <v>0</v>
      </c>
      <c r="AB5587">
        <v>234.01256814892238</v>
      </c>
      <c r="AC5587">
        <v>0</v>
      </c>
      <c r="AD5587">
        <v>0</v>
      </c>
      <c r="AE5587">
        <v>272.94510543037785</v>
      </c>
    </row>
    <row r="5588" spans="1:31" x14ac:dyDescent="0.25">
      <c r="A5588">
        <v>1637951</v>
      </c>
      <c r="B5588">
        <v>1</v>
      </c>
      <c r="C5588" t="s">
        <v>80</v>
      </c>
      <c r="D5588" t="s">
        <v>88</v>
      </c>
      <c r="E5588" t="s">
        <v>152</v>
      </c>
      <c r="F5588" t="s">
        <v>16030</v>
      </c>
      <c r="G5588" t="s">
        <v>507</v>
      </c>
      <c r="H5588" t="s">
        <v>149</v>
      </c>
      <c r="I5588" t="s">
        <v>135</v>
      </c>
      <c r="J5588" t="s">
        <v>136</v>
      </c>
      <c r="K5588" t="s">
        <v>137</v>
      </c>
      <c r="L5588" t="s">
        <v>16031</v>
      </c>
      <c r="M5588" t="s">
        <v>16032</v>
      </c>
      <c r="N5588">
        <v>2.1850000000000001</v>
      </c>
      <c r="O5588">
        <v>0</v>
      </c>
      <c r="P5588">
        <v>17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13.723430368333267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13.723430368333267</v>
      </c>
    </row>
    <row r="5589" spans="1:31" x14ac:dyDescent="0.25">
      <c r="A5589">
        <v>1637952</v>
      </c>
      <c r="B5589">
        <v>1</v>
      </c>
      <c r="C5589" t="s">
        <v>80</v>
      </c>
      <c r="D5589" t="s">
        <v>103</v>
      </c>
      <c r="E5589" t="s">
        <v>140</v>
      </c>
      <c r="F5589" t="s">
        <v>16033</v>
      </c>
      <c r="G5589" t="s">
        <v>161</v>
      </c>
      <c r="H5589" t="s">
        <v>134</v>
      </c>
      <c r="I5589" t="s">
        <v>135</v>
      </c>
      <c r="J5589" t="s">
        <v>136</v>
      </c>
      <c r="K5589" t="s">
        <v>137</v>
      </c>
      <c r="L5589" t="s">
        <v>16034</v>
      </c>
      <c r="M5589" t="s">
        <v>16035</v>
      </c>
      <c r="N5589">
        <v>0.26527777699999999</v>
      </c>
      <c r="O5589">
        <v>0</v>
      </c>
      <c r="P5589">
        <v>633</v>
      </c>
      <c r="Q5589">
        <v>12</v>
      </c>
      <c r="R5589">
        <v>36</v>
      </c>
      <c r="S5589">
        <v>9</v>
      </c>
      <c r="T5589">
        <v>81</v>
      </c>
      <c r="U5589">
        <v>4</v>
      </c>
      <c r="V5589">
        <v>0</v>
      </c>
      <c r="W5589">
        <v>0</v>
      </c>
      <c r="X5589">
        <v>61.357879199361953</v>
      </c>
      <c r="Y5589">
        <v>4.0834287305318107</v>
      </c>
      <c r="Z5589">
        <v>6.7308145160804633</v>
      </c>
      <c r="AA5589">
        <v>19.166505700401299</v>
      </c>
      <c r="AB5589">
        <v>31.349881856470596</v>
      </c>
      <c r="AC5589">
        <v>109.92504240745799</v>
      </c>
      <c r="AD5589">
        <v>0</v>
      </c>
      <c r="AE5589">
        <v>232.61355241030412</v>
      </c>
    </row>
    <row r="5590" spans="1:31" x14ac:dyDescent="0.25">
      <c r="A5590">
        <v>1637954</v>
      </c>
      <c r="B5590">
        <v>1</v>
      </c>
      <c r="C5590" t="s">
        <v>80</v>
      </c>
      <c r="D5590" t="s">
        <v>82</v>
      </c>
      <c r="E5590" t="s">
        <v>178</v>
      </c>
      <c r="F5590" t="s">
        <v>251</v>
      </c>
      <c r="G5590" t="s">
        <v>227</v>
      </c>
      <c r="H5590" t="s">
        <v>149</v>
      </c>
      <c r="I5590" t="s">
        <v>135</v>
      </c>
      <c r="J5590" t="s">
        <v>136</v>
      </c>
      <c r="K5590" t="s">
        <v>137</v>
      </c>
      <c r="L5590" t="s">
        <v>16036</v>
      </c>
      <c r="M5590" t="s">
        <v>16037</v>
      </c>
      <c r="N5590">
        <v>0.77416666599999995</v>
      </c>
      <c r="O5590">
        <v>0</v>
      </c>
      <c r="P5590">
        <v>112</v>
      </c>
      <c r="Q5590">
        <v>0</v>
      </c>
      <c r="R5590">
        <v>0</v>
      </c>
      <c r="S5590">
        <v>0</v>
      </c>
      <c r="T5590">
        <v>8</v>
      </c>
      <c r="U5590">
        <v>0</v>
      </c>
      <c r="V5590">
        <v>0</v>
      </c>
      <c r="W5590">
        <v>0</v>
      </c>
      <c r="X5590">
        <v>27.10961246697536</v>
      </c>
      <c r="Y5590">
        <v>0</v>
      </c>
      <c r="Z5590">
        <v>0</v>
      </c>
      <c r="AA5590">
        <v>0</v>
      </c>
      <c r="AB5590">
        <v>0.78887882879115323</v>
      </c>
      <c r="AC5590">
        <v>0</v>
      </c>
      <c r="AD5590">
        <v>0</v>
      </c>
      <c r="AE5590">
        <v>27.898491295766512</v>
      </c>
    </row>
    <row r="5591" spans="1:31" x14ac:dyDescent="0.25">
      <c r="A5591">
        <v>1637956</v>
      </c>
      <c r="B5591">
        <v>1</v>
      </c>
      <c r="C5591" t="s">
        <v>81</v>
      </c>
      <c r="D5591" t="s">
        <v>118</v>
      </c>
      <c r="E5591" t="s">
        <v>362</v>
      </c>
      <c r="F5591" t="s">
        <v>16038</v>
      </c>
      <c r="G5591" t="s">
        <v>900</v>
      </c>
      <c r="H5591" t="s">
        <v>149</v>
      </c>
      <c r="I5591" t="s">
        <v>135</v>
      </c>
      <c r="J5591" t="s">
        <v>136</v>
      </c>
      <c r="K5591" t="s">
        <v>137</v>
      </c>
      <c r="L5591" t="s">
        <v>16039</v>
      </c>
      <c r="M5591" t="s">
        <v>16040</v>
      </c>
      <c r="N5591">
        <v>0.6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66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36.047820153195609</v>
      </c>
      <c r="AC5591">
        <v>0</v>
      </c>
      <c r="AD5591">
        <v>0</v>
      </c>
      <c r="AE5591">
        <v>36.047820153195609</v>
      </c>
    </row>
    <row r="5592" spans="1:31" x14ac:dyDescent="0.25">
      <c r="A5592">
        <v>1637958</v>
      </c>
      <c r="B5592">
        <v>1</v>
      </c>
      <c r="C5592" t="s">
        <v>80</v>
      </c>
      <c r="D5592" t="s">
        <v>97</v>
      </c>
      <c r="E5592" t="s">
        <v>152</v>
      </c>
      <c r="F5592" t="s">
        <v>16041</v>
      </c>
      <c r="G5592" t="s">
        <v>154</v>
      </c>
      <c r="H5592" t="s">
        <v>149</v>
      </c>
      <c r="I5592" t="s">
        <v>135</v>
      </c>
      <c r="J5592" t="s">
        <v>136</v>
      </c>
      <c r="K5592" t="s">
        <v>137</v>
      </c>
      <c r="L5592" t="s">
        <v>16042</v>
      </c>
      <c r="M5592" t="s">
        <v>16043</v>
      </c>
      <c r="N5592">
        <v>1.4327777770000001</v>
      </c>
      <c r="O5592">
        <v>0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8.7850723341333335E-3</v>
      </c>
      <c r="AA5592">
        <v>0</v>
      </c>
      <c r="AB5592">
        <v>0</v>
      </c>
      <c r="AC5592">
        <v>0</v>
      </c>
      <c r="AD5592">
        <v>0</v>
      </c>
      <c r="AE5592">
        <v>8.7850723341333335E-3</v>
      </c>
    </row>
    <row r="5593" spans="1:31" x14ac:dyDescent="0.25">
      <c r="A5593">
        <v>1637962</v>
      </c>
      <c r="B5593">
        <v>1</v>
      </c>
      <c r="C5593" t="s">
        <v>80</v>
      </c>
      <c r="D5593" t="s">
        <v>101</v>
      </c>
      <c r="E5593" t="s">
        <v>131</v>
      </c>
      <c r="F5593" t="s">
        <v>16044</v>
      </c>
      <c r="G5593" t="s">
        <v>172</v>
      </c>
      <c r="H5593" t="s">
        <v>134</v>
      </c>
      <c r="I5593" t="s">
        <v>135</v>
      </c>
      <c r="J5593" t="s">
        <v>136</v>
      </c>
      <c r="K5593" t="s">
        <v>137</v>
      </c>
      <c r="L5593" t="s">
        <v>16045</v>
      </c>
      <c r="M5593" t="s">
        <v>16046</v>
      </c>
      <c r="N5593">
        <v>1.496388888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343.8992432804846</v>
      </c>
      <c r="AD5593">
        <v>0</v>
      </c>
      <c r="AE5593">
        <v>343.8992432804846</v>
      </c>
    </row>
    <row r="5594" spans="1:31" x14ac:dyDescent="0.25">
      <c r="A5594">
        <v>1637966</v>
      </c>
      <c r="B5594">
        <v>1</v>
      </c>
      <c r="C5594" t="s">
        <v>81</v>
      </c>
      <c r="D5594" t="s">
        <v>119</v>
      </c>
      <c r="E5594" t="s">
        <v>152</v>
      </c>
      <c r="F5594" t="s">
        <v>16047</v>
      </c>
      <c r="G5594" t="s">
        <v>507</v>
      </c>
      <c r="H5594" t="s">
        <v>149</v>
      </c>
      <c r="I5594" t="s">
        <v>135</v>
      </c>
      <c r="J5594" t="s">
        <v>136</v>
      </c>
      <c r="K5594" t="s">
        <v>137</v>
      </c>
      <c r="L5594" t="s">
        <v>16048</v>
      </c>
      <c r="M5594" t="s">
        <v>16049</v>
      </c>
      <c r="N5594">
        <v>0.66833333299999997</v>
      </c>
      <c r="O5594">
        <v>0</v>
      </c>
      <c r="P5594">
        <v>1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7.4270049190399992E-2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7.4270049190399992E-2</v>
      </c>
    </row>
    <row r="5595" spans="1:31" x14ac:dyDescent="0.25">
      <c r="A5595">
        <v>1637967</v>
      </c>
      <c r="B5595">
        <v>1</v>
      </c>
      <c r="C5595" t="s">
        <v>80</v>
      </c>
      <c r="D5595" t="s">
        <v>83</v>
      </c>
      <c r="E5595" t="s">
        <v>152</v>
      </c>
      <c r="F5595" t="s">
        <v>16050</v>
      </c>
      <c r="G5595" t="s">
        <v>507</v>
      </c>
      <c r="H5595" t="s">
        <v>149</v>
      </c>
      <c r="I5595" t="s">
        <v>135</v>
      </c>
      <c r="J5595" t="s">
        <v>136</v>
      </c>
      <c r="K5595" t="s">
        <v>137</v>
      </c>
      <c r="L5595" t="s">
        <v>16051</v>
      </c>
      <c r="M5595" t="s">
        <v>16052</v>
      </c>
      <c r="N5595">
        <v>3.2266666659999999</v>
      </c>
      <c r="O5595">
        <v>0</v>
      </c>
      <c r="P5595">
        <v>1</v>
      </c>
      <c r="Q5595">
        <v>0</v>
      </c>
      <c r="R5595">
        <v>0</v>
      </c>
      <c r="S5595">
        <v>0</v>
      </c>
      <c r="T5595">
        <v>4</v>
      </c>
      <c r="U5595">
        <v>0</v>
      </c>
      <c r="V5595">
        <v>0</v>
      </c>
      <c r="W5595">
        <v>0</v>
      </c>
      <c r="X5595">
        <v>5.3111234600444401</v>
      </c>
      <c r="Y5595">
        <v>0</v>
      </c>
      <c r="Z5595">
        <v>0</v>
      </c>
      <c r="AA5595">
        <v>0</v>
      </c>
      <c r="AB5595">
        <v>87.100536959244096</v>
      </c>
      <c r="AC5595">
        <v>0</v>
      </c>
      <c r="AD5595">
        <v>0</v>
      </c>
      <c r="AE5595">
        <v>92.411660419288538</v>
      </c>
    </row>
    <row r="5596" spans="1:31" x14ac:dyDescent="0.25">
      <c r="A5596">
        <v>1637970</v>
      </c>
      <c r="B5596">
        <v>1</v>
      </c>
      <c r="C5596" t="s">
        <v>80</v>
      </c>
      <c r="D5596" t="s">
        <v>102</v>
      </c>
      <c r="E5596" t="s">
        <v>152</v>
      </c>
      <c r="F5596" t="s">
        <v>16053</v>
      </c>
      <c r="G5596" t="s">
        <v>154</v>
      </c>
      <c r="H5596" t="s">
        <v>149</v>
      </c>
      <c r="I5596" t="s">
        <v>135</v>
      </c>
      <c r="J5596" t="s">
        <v>136</v>
      </c>
      <c r="K5596" t="s">
        <v>137</v>
      </c>
      <c r="L5596" t="s">
        <v>16054</v>
      </c>
      <c r="M5596" t="s">
        <v>16055</v>
      </c>
      <c r="N5596">
        <v>3.2427777770000001</v>
      </c>
      <c r="O5596">
        <v>0</v>
      </c>
      <c r="P5596">
        <v>1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0.40423091458608168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0.40423091458608168</v>
      </c>
    </row>
    <row r="5597" spans="1:31" x14ac:dyDescent="0.25">
      <c r="A5597">
        <v>1637972</v>
      </c>
      <c r="B5597">
        <v>1</v>
      </c>
      <c r="C5597" t="s">
        <v>80</v>
      </c>
      <c r="D5597" t="s">
        <v>103</v>
      </c>
      <c r="E5597" t="s">
        <v>140</v>
      </c>
      <c r="F5597" t="s">
        <v>16033</v>
      </c>
      <c r="G5597" t="s">
        <v>161</v>
      </c>
      <c r="H5597" t="s">
        <v>134</v>
      </c>
      <c r="I5597" t="s">
        <v>135</v>
      </c>
      <c r="J5597" t="s">
        <v>136</v>
      </c>
      <c r="K5597" t="s">
        <v>137</v>
      </c>
      <c r="L5597" t="s">
        <v>16056</v>
      </c>
      <c r="M5597" t="s">
        <v>16057</v>
      </c>
      <c r="N5597">
        <v>0.98833333300000004</v>
      </c>
      <c r="O5597">
        <v>0</v>
      </c>
      <c r="P5597">
        <v>589</v>
      </c>
      <c r="Q5597">
        <v>12</v>
      </c>
      <c r="R5597">
        <v>36</v>
      </c>
      <c r="S5597">
        <v>9</v>
      </c>
      <c r="T5597">
        <v>80</v>
      </c>
      <c r="U5597">
        <v>4</v>
      </c>
      <c r="V5597">
        <v>0</v>
      </c>
      <c r="W5597">
        <v>0</v>
      </c>
      <c r="X5597">
        <v>229.08925733785927</v>
      </c>
      <c r="Y5597">
        <v>15.382093916979951</v>
      </c>
      <c r="Z5597">
        <v>25.494749750337693</v>
      </c>
      <c r="AA5597">
        <v>68.576449700149809</v>
      </c>
      <c r="AB5597">
        <v>103.24118954763486</v>
      </c>
      <c r="AC5597">
        <v>394.94606245546908</v>
      </c>
      <c r="AD5597">
        <v>0</v>
      </c>
      <c r="AE5597">
        <v>836.72980270843073</v>
      </c>
    </row>
    <row r="5598" spans="1:31" x14ac:dyDescent="0.25">
      <c r="A5598">
        <v>1637973</v>
      </c>
      <c r="B5598">
        <v>1</v>
      </c>
      <c r="C5598" t="s">
        <v>80</v>
      </c>
      <c r="D5598" t="s">
        <v>100</v>
      </c>
      <c r="E5598" t="s">
        <v>178</v>
      </c>
      <c r="F5598" t="s">
        <v>16058</v>
      </c>
      <c r="G5598" t="s">
        <v>231</v>
      </c>
      <c r="H5598" t="s">
        <v>149</v>
      </c>
      <c r="I5598" t="s">
        <v>135</v>
      </c>
      <c r="J5598" t="s">
        <v>136</v>
      </c>
      <c r="K5598" t="s">
        <v>137</v>
      </c>
      <c r="L5598" t="s">
        <v>16059</v>
      </c>
      <c r="M5598" t="s">
        <v>16060</v>
      </c>
      <c r="N5598">
        <v>3.400833333</v>
      </c>
      <c r="O5598">
        <v>0</v>
      </c>
      <c r="P5598">
        <v>16</v>
      </c>
      <c r="Q5598">
        <v>0</v>
      </c>
      <c r="R5598">
        <v>12</v>
      </c>
      <c r="S5598">
        <v>0</v>
      </c>
      <c r="T5598">
        <v>7</v>
      </c>
      <c r="U5598">
        <v>0</v>
      </c>
      <c r="V5598">
        <v>0</v>
      </c>
      <c r="W5598">
        <v>0</v>
      </c>
      <c r="X5598">
        <v>32.553216243307766</v>
      </c>
      <c r="Y5598">
        <v>0</v>
      </c>
      <c r="Z5598">
        <v>7.0957165066851955</v>
      </c>
      <c r="AA5598">
        <v>0</v>
      </c>
      <c r="AB5598">
        <v>19.329415437351713</v>
      </c>
      <c r="AC5598">
        <v>0</v>
      </c>
      <c r="AD5598">
        <v>0</v>
      </c>
      <c r="AE5598">
        <v>58.978348187344672</v>
      </c>
    </row>
    <row r="5599" spans="1:31" x14ac:dyDescent="0.25">
      <c r="A5599">
        <v>1637975</v>
      </c>
      <c r="B5599">
        <v>1</v>
      </c>
      <c r="C5599" t="s">
        <v>80</v>
      </c>
      <c r="D5599" t="s">
        <v>93</v>
      </c>
      <c r="E5599" t="s">
        <v>140</v>
      </c>
      <c r="F5599" t="s">
        <v>16061</v>
      </c>
      <c r="G5599" t="s">
        <v>161</v>
      </c>
      <c r="H5599" t="s">
        <v>134</v>
      </c>
      <c r="I5599" t="s">
        <v>135</v>
      </c>
      <c r="J5599" t="s">
        <v>136</v>
      </c>
      <c r="K5599" t="s">
        <v>137</v>
      </c>
      <c r="L5599" t="s">
        <v>16062</v>
      </c>
      <c r="M5599" t="s">
        <v>16063</v>
      </c>
      <c r="N5599">
        <v>0.60250000000000004</v>
      </c>
      <c r="O5599">
        <v>0</v>
      </c>
      <c r="P5599">
        <v>28</v>
      </c>
      <c r="Q5599">
        <v>0</v>
      </c>
      <c r="R5599">
        <v>27</v>
      </c>
      <c r="S5599">
        <v>0</v>
      </c>
      <c r="T5599">
        <v>17</v>
      </c>
      <c r="U5599">
        <v>0</v>
      </c>
      <c r="V5599">
        <v>0</v>
      </c>
      <c r="W5599">
        <v>0</v>
      </c>
      <c r="X5599">
        <v>9.6589145137737322</v>
      </c>
      <c r="Y5599">
        <v>0</v>
      </c>
      <c r="Z5599">
        <v>12.085690016049579</v>
      </c>
      <c r="AA5599">
        <v>0</v>
      </c>
      <c r="AB5599">
        <v>9.5751013547461774</v>
      </c>
      <c r="AC5599">
        <v>0</v>
      </c>
      <c r="AD5599">
        <v>0</v>
      </c>
      <c r="AE5599">
        <v>31.31970588456949</v>
      </c>
    </row>
    <row r="5600" spans="1:31" x14ac:dyDescent="0.25">
      <c r="A5600">
        <v>1637977</v>
      </c>
      <c r="B5600">
        <v>1</v>
      </c>
      <c r="C5600" t="s">
        <v>81</v>
      </c>
      <c r="D5600" t="s">
        <v>118</v>
      </c>
      <c r="E5600" t="s">
        <v>178</v>
      </c>
      <c r="F5600" t="s">
        <v>16064</v>
      </c>
      <c r="G5600" t="s">
        <v>252</v>
      </c>
      <c r="H5600" t="s">
        <v>149</v>
      </c>
      <c r="I5600" t="s">
        <v>135</v>
      </c>
      <c r="J5600" t="s">
        <v>136</v>
      </c>
      <c r="K5600" t="s">
        <v>137</v>
      </c>
      <c r="L5600" t="s">
        <v>16065</v>
      </c>
      <c r="M5600" t="s">
        <v>16066</v>
      </c>
      <c r="N5600">
        <v>1.0491666660000001</v>
      </c>
      <c r="O5600">
        <v>0</v>
      </c>
      <c r="P5600">
        <v>222</v>
      </c>
      <c r="Q5600">
        <v>0</v>
      </c>
      <c r="R5600">
        <v>0</v>
      </c>
      <c r="S5600">
        <v>0</v>
      </c>
      <c r="T5600">
        <v>18</v>
      </c>
      <c r="U5600">
        <v>0</v>
      </c>
      <c r="V5600">
        <v>1</v>
      </c>
      <c r="W5600">
        <v>0</v>
      </c>
      <c r="X5600">
        <v>67.228193453939056</v>
      </c>
      <c r="Y5600">
        <v>0</v>
      </c>
      <c r="Z5600">
        <v>0</v>
      </c>
      <c r="AA5600">
        <v>0</v>
      </c>
      <c r="AB5600">
        <v>22.597357990840653</v>
      </c>
      <c r="AC5600">
        <v>0</v>
      </c>
      <c r="AD5600">
        <v>15.015819126728086</v>
      </c>
      <c r="AE5600">
        <v>104.8413705715078</v>
      </c>
    </row>
    <row r="5601" spans="1:31" x14ac:dyDescent="0.25">
      <c r="A5601">
        <v>1637984</v>
      </c>
      <c r="B5601">
        <v>1</v>
      </c>
      <c r="C5601" t="s">
        <v>80</v>
      </c>
      <c r="D5601" t="s">
        <v>83</v>
      </c>
      <c r="E5601" t="s">
        <v>178</v>
      </c>
      <c r="F5601" t="s">
        <v>16067</v>
      </c>
      <c r="G5601" t="s">
        <v>227</v>
      </c>
      <c r="H5601" t="s">
        <v>149</v>
      </c>
      <c r="I5601" t="s">
        <v>135</v>
      </c>
      <c r="J5601" t="s">
        <v>136</v>
      </c>
      <c r="K5601" t="s">
        <v>137</v>
      </c>
      <c r="L5601" t="s">
        <v>16068</v>
      </c>
      <c r="M5601" t="s">
        <v>16069</v>
      </c>
      <c r="N5601">
        <v>1.936388888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41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33.479319534461432</v>
      </c>
      <c r="AC5601">
        <v>0</v>
      </c>
      <c r="AD5601">
        <v>0</v>
      </c>
      <c r="AE5601">
        <v>33.479319534461432</v>
      </c>
    </row>
    <row r="5602" spans="1:31" x14ac:dyDescent="0.25">
      <c r="A5602">
        <v>1637986</v>
      </c>
      <c r="B5602">
        <v>1</v>
      </c>
      <c r="C5602" t="s">
        <v>80</v>
      </c>
      <c r="D5602" t="s">
        <v>96</v>
      </c>
      <c r="E5602" t="s">
        <v>152</v>
      </c>
      <c r="F5602" t="s">
        <v>16070</v>
      </c>
      <c r="G5602" t="s">
        <v>154</v>
      </c>
      <c r="H5602" t="s">
        <v>149</v>
      </c>
      <c r="I5602" t="s">
        <v>135</v>
      </c>
      <c r="J5602" t="s">
        <v>136</v>
      </c>
      <c r="K5602" t="s">
        <v>137</v>
      </c>
      <c r="L5602" t="s">
        <v>16071</v>
      </c>
      <c r="M5602" t="s">
        <v>16072</v>
      </c>
      <c r="N5602">
        <v>6.0786111109999998</v>
      </c>
      <c r="O5602">
        <v>0</v>
      </c>
      <c r="P5602">
        <v>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0.34983487041703781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0.34983487041703781</v>
      </c>
    </row>
    <row r="5603" spans="1:31" x14ac:dyDescent="0.25">
      <c r="A5603">
        <v>1637989</v>
      </c>
      <c r="B5603">
        <v>1</v>
      </c>
      <c r="C5603" t="s">
        <v>80</v>
      </c>
      <c r="D5603" t="s">
        <v>107</v>
      </c>
      <c r="E5603" t="s">
        <v>362</v>
      </c>
      <c r="F5603" t="s">
        <v>16073</v>
      </c>
      <c r="G5603" t="s">
        <v>180</v>
      </c>
      <c r="H5603" t="s">
        <v>149</v>
      </c>
      <c r="I5603" t="s">
        <v>135</v>
      </c>
      <c r="J5603" t="s">
        <v>136</v>
      </c>
      <c r="K5603" t="s">
        <v>137</v>
      </c>
      <c r="L5603" t="s">
        <v>16074</v>
      </c>
      <c r="M5603" t="s">
        <v>16075</v>
      </c>
      <c r="N5603">
        <v>2.759166666</v>
      </c>
      <c r="O5603">
        <v>0</v>
      </c>
      <c r="P5603">
        <v>85</v>
      </c>
      <c r="Q5603">
        <v>0</v>
      </c>
      <c r="R5603">
        <v>0</v>
      </c>
      <c r="S5603">
        <v>0</v>
      </c>
      <c r="T5603">
        <v>4</v>
      </c>
      <c r="U5603">
        <v>0</v>
      </c>
      <c r="V5603">
        <v>0</v>
      </c>
      <c r="W5603">
        <v>0</v>
      </c>
      <c r="X5603">
        <v>59.571941449032579</v>
      </c>
      <c r="Y5603">
        <v>0</v>
      </c>
      <c r="Z5603">
        <v>0</v>
      </c>
      <c r="AA5603">
        <v>0</v>
      </c>
      <c r="AB5603">
        <v>5.4345702527894169</v>
      </c>
      <c r="AC5603">
        <v>0</v>
      </c>
      <c r="AD5603">
        <v>0</v>
      </c>
      <c r="AE5603">
        <v>65.006511701821992</v>
      </c>
    </row>
    <row r="5604" spans="1:31" x14ac:dyDescent="0.25">
      <c r="A5604">
        <v>1637993</v>
      </c>
      <c r="B5604">
        <v>1</v>
      </c>
      <c r="C5604" t="s">
        <v>80</v>
      </c>
      <c r="D5604" t="s">
        <v>108</v>
      </c>
      <c r="E5604" t="s">
        <v>178</v>
      </c>
      <c r="F5604" t="s">
        <v>16076</v>
      </c>
      <c r="G5604" t="s">
        <v>227</v>
      </c>
      <c r="H5604" t="s">
        <v>149</v>
      </c>
      <c r="I5604" t="s">
        <v>135</v>
      </c>
      <c r="J5604" t="s">
        <v>136</v>
      </c>
      <c r="K5604" t="s">
        <v>137</v>
      </c>
      <c r="L5604" t="s">
        <v>16077</v>
      </c>
      <c r="M5604" t="s">
        <v>16078</v>
      </c>
      <c r="N5604">
        <v>2.0263888880000001</v>
      </c>
      <c r="O5604">
        <v>0</v>
      </c>
      <c r="P5604">
        <v>3</v>
      </c>
      <c r="Q5604">
        <v>0</v>
      </c>
      <c r="R5604">
        <v>0</v>
      </c>
      <c r="S5604">
        <v>0</v>
      </c>
      <c r="T5604">
        <v>3</v>
      </c>
      <c r="U5604">
        <v>0</v>
      </c>
      <c r="V5604">
        <v>0</v>
      </c>
      <c r="W5604">
        <v>0</v>
      </c>
      <c r="X5604">
        <v>0.77083806752662876</v>
      </c>
      <c r="Y5604">
        <v>0</v>
      </c>
      <c r="Z5604">
        <v>0</v>
      </c>
      <c r="AA5604">
        <v>0</v>
      </c>
      <c r="AB5604">
        <v>4.0422786148709422</v>
      </c>
      <c r="AC5604">
        <v>0</v>
      </c>
      <c r="AD5604">
        <v>0</v>
      </c>
      <c r="AE5604">
        <v>4.8131166823975713</v>
      </c>
    </row>
    <row r="5605" spans="1:31" x14ac:dyDescent="0.25">
      <c r="A5605">
        <v>1637994</v>
      </c>
      <c r="B5605">
        <v>1</v>
      </c>
      <c r="C5605" t="s">
        <v>80</v>
      </c>
      <c r="D5605" t="s">
        <v>100</v>
      </c>
      <c r="E5605" t="s">
        <v>178</v>
      </c>
      <c r="F5605" t="s">
        <v>16079</v>
      </c>
      <c r="G5605" t="s">
        <v>148</v>
      </c>
      <c r="H5605" t="s">
        <v>149</v>
      </c>
      <c r="I5605" t="s">
        <v>135</v>
      </c>
      <c r="J5605" t="s">
        <v>136</v>
      </c>
      <c r="K5605" t="s">
        <v>137</v>
      </c>
      <c r="L5605" t="s">
        <v>16080</v>
      </c>
      <c r="M5605" t="s">
        <v>16081</v>
      </c>
      <c r="N5605">
        <v>0.70750000000000002</v>
      </c>
      <c r="O5605">
        <v>0</v>
      </c>
      <c r="P5605">
        <v>79</v>
      </c>
      <c r="Q5605">
        <v>0</v>
      </c>
      <c r="R5605">
        <v>0</v>
      </c>
      <c r="S5605">
        <v>0</v>
      </c>
      <c r="T5605">
        <v>4</v>
      </c>
      <c r="U5605">
        <v>0</v>
      </c>
      <c r="V5605">
        <v>0</v>
      </c>
      <c r="W5605">
        <v>0</v>
      </c>
      <c r="X5605">
        <v>18.400863532334995</v>
      </c>
      <c r="Y5605">
        <v>0</v>
      </c>
      <c r="Z5605">
        <v>0</v>
      </c>
      <c r="AA5605">
        <v>0</v>
      </c>
      <c r="AB5605">
        <v>2.420805957014788</v>
      </c>
      <c r="AC5605">
        <v>0</v>
      </c>
      <c r="AD5605">
        <v>0</v>
      </c>
      <c r="AE5605">
        <v>20.821669489349784</v>
      </c>
    </row>
    <row r="5606" spans="1:31" x14ac:dyDescent="0.25">
      <c r="A5606">
        <v>1637998</v>
      </c>
      <c r="B5606">
        <v>1</v>
      </c>
      <c r="C5606" t="s">
        <v>80</v>
      </c>
      <c r="D5606" t="s">
        <v>101</v>
      </c>
      <c r="E5606" t="s">
        <v>178</v>
      </c>
      <c r="F5606" t="s">
        <v>16082</v>
      </c>
      <c r="G5606" t="s">
        <v>172</v>
      </c>
      <c r="H5606" t="s">
        <v>149</v>
      </c>
      <c r="I5606" t="s">
        <v>135</v>
      </c>
      <c r="J5606" t="s">
        <v>136</v>
      </c>
      <c r="K5606" t="s">
        <v>137</v>
      </c>
      <c r="L5606" t="s">
        <v>16083</v>
      </c>
      <c r="M5606" t="s">
        <v>16084</v>
      </c>
      <c r="N5606">
        <v>2.0861111110000001</v>
      </c>
      <c r="O5606">
        <v>0</v>
      </c>
      <c r="P5606">
        <v>41</v>
      </c>
      <c r="Q5606">
        <v>0</v>
      </c>
      <c r="R5606">
        <v>0</v>
      </c>
      <c r="S5606">
        <v>0</v>
      </c>
      <c r="T5606">
        <v>1</v>
      </c>
      <c r="U5606">
        <v>0</v>
      </c>
      <c r="V5606">
        <v>0</v>
      </c>
      <c r="W5606">
        <v>0</v>
      </c>
      <c r="X5606">
        <v>32.475814784808172</v>
      </c>
      <c r="Y5606">
        <v>0</v>
      </c>
      <c r="Z5606">
        <v>0</v>
      </c>
      <c r="AA5606">
        <v>0</v>
      </c>
      <c r="AB5606">
        <v>0.47408892305142503</v>
      </c>
      <c r="AC5606">
        <v>0</v>
      </c>
      <c r="AD5606">
        <v>0</v>
      </c>
      <c r="AE5606">
        <v>32.949903707859598</v>
      </c>
    </row>
    <row r="5607" spans="1:31" x14ac:dyDescent="0.25">
      <c r="A5607">
        <v>1638001</v>
      </c>
      <c r="B5607">
        <v>1</v>
      </c>
      <c r="C5607" t="s">
        <v>81</v>
      </c>
      <c r="D5607" t="s">
        <v>114</v>
      </c>
      <c r="E5607" t="s">
        <v>178</v>
      </c>
      <c r="F5607" t="s">
        <v>13311</v>
      </c>
      <c r="G5607" t="s">
        <v>227</v>
      </c>
      <c r="H5607" t="s">
        <v>149</v>
      </c>
      <c r="I5607" t="s">
        <v>135</v>
      </c>
      <c r="J5607" t="s">
        <v>136</v>
      </c>
      <c r="K5607" t="s">
        <v>137</v>
      </c>
      <c r="L5607" t="s">
        <v>16085</v>
      </c>
      <c r="M5607" t="s">
        <v>16086</v>
      </c>
      <c r="N5607">
        <v>1.4969444439999999</v>
      </c>
      <c r="O5607">
        <v>0</v>
      </c>
      <c r="P5607">
        <v>73</v>
      </c>
      <c r="Q5607">
        <v>0</v>
      </c>
      <c r="R5607">
        <v>1</v>
      </c>
      <c r="S5607">
        <v>0</v>
      </c>
      <c r="T5607">
        <v>6</v>
      </c>
      <c r="U5607">
        <v>0</v>
      </c>
      <c r="V5607">
        <v>0</v>
      </c>
      <c r="W5607">
        <v>0</v>
      </c>
      <c r="X5607">
        <v>9.0662191578711813</v>
      </c>
      <c r="Y5607">
        <v>0</v>
      </c>
      <c r="Z5607">
        <v>6.4521886373333347E-4</v>
      </c>
      <c r="AA5607">
        <v>0</v>
      </c>
      <c r="AB5607">
        <v>3.22994805632508</v>
      </c>
      <c r="AC5607">
        <v>0</v>
      </c>
      <c r="AD5607">
        <v>0</v>
      </c>
      <c r="AE5607">
        <v>12.296812433059994</v>
      </c>
    </row>
    <row r="5608" spans="1:31" x14ac:dyDescent="0.25">
      <c r="A5608">
        <v>1638003</v>
      </c>
      <c r="B5608">
        <v>1</v>
      </c>
      <c r="C5608" t="s">
        <v>81</v>
      </c>
      <c r="D5608" t="s">
        <v>127</v>
      </c>
      <c r="E5608" t="s">
        <v>152</v>
      </c>
      <c r="F5608" t="s">
        <v>16087</v>
      </c>
      <c r="G5608" t="s">
        <v>154</v>
      </c>
      <c r="H5608" t="s">
        <v>149</v>
      </c>
      <c r="I5608" t="s">
        <v>135</v>
      </c>
      <c r="J5608" t="s">
        <v>136</v>
      </c>
      <c r="K5608" t="s">
        <v>137</v>
      </c>
      <c r="L5608" t="s">
        <v>16088</v>
      </c>
      <c r="M5608" t="s">
        <v>16089</v>
      </c>
      <c r="N5608">
        <v>2.1208333330000002</v>
      </c>
      <c r="O5608">
        <v>0</v>
      </c>
      <c r="P5608">
        <v>4</v>
      </c>
      <c r="Q5608">
        <v>0</v>
      </c>
      <c r="R5608">
        <v>0</v>
      </c>
      <c r="S5608">
        <v>0</v>
      </c>
      <c r="T5608">
        <v>2</v>
      </c>
      <c r="U5608">
        <v>0</v>
      </c>
      <c r="V5608">
        <v>0</v>
      </c>
      <c r="W5608">
        <v>0</v>
      </c>
      <c r="X5608">
        <v>2.951768115996122</v>
      </c>
      <c r="Y5608">
        <v>0</v>
      </c>
      <c r="Z5608">
        <v>0</v>
      </c>
      <c r="AA5608">
        <v>0</v>
      </c>
      <c r="AB5608">
        <v>4.9573169127707661</v>
      </c>
      <c r="AC5608">
        <v>0</v>
      </c>
      <c r="AD5608">
        <v>0</v>
      </c>
      <c r="AE5608">
        <v>7.9090850287668886</v>
      </c>
    </row>
    <row r="5609" spans="1:31" x14ac:dyDescent="0.25">
      <c r="A5609">
        <v>1638004</v>
      </c>
      <c r="B5609">
        <v>1</v>
      </c>
      <c r="C5609" t="s">
        <v>80</v>
      </c>
      <c r="D5609" t="s">
        <v>82</v>
      </c>
      <c r="E5609" t="s">
        <v>178</v>
      </c>
      <c r="F5609" t="s">
        <v>14535</v>
      </c>
      <c r="G5609" t="s">
        <v>227</v>
      </c>
      <c r="H5609" t="s">
        <v>149</v>
      </c>
      <c r="I5609" t="s">
        <v>135</v>
      </c>
      <c r="J5609" t="s">
        <v>136</v>
      </c>
      <c r="K5609" t="s">
        <v>137</v>
      </c>
      <c r="L5609" t="s">
        <v>16090</v>
      </c>
      <c r="M5609" t="s">
        <v>16091</v>
      </c>
      <c r="N5609">
        <v>2.3488888879999998</v>
      </c>
      <c r="O5609">
        <v>0</v>
      </c>
      <c r="P5609">
        <v>40</v>
      </c>
      <c r="Q5609">
        <v>0</v>
      </c>
      <c r="R5609">
        <v>0</v>
      </c>
      <c r="S5609">
        <v>0</v>
      </c>
      <c r="T5609">
        <v>2</v>
      </c>
      <c r="U5609">
        <v>0</v>
      </c>
      <c r="V5609">
        <v>0</v>
      </c>
      <c r="W5609">
        <v>0</v>
      </c>
      <c r="X5609">
        <v>13.69133729214572</v>
      </c>
      <c r="Y5609">
        <v>0</v>
      </c>
      <c r="Z5609">
        <v>0</v>
      </c>
      <c r="AA5609">
        <v>0</v>
      </c>
      <c r="AB5609">
        <v>2.7593587374835558E-2</v>
      </c>
      <c r="AC5609">
        <v>0</v>
      </c>
      <c r="AD5609">
        <v>0</v>
      </c>
      <c r="AE5609">
        <v>13.718930879520556</v>
      </c>
    </row>
    <row r="5610" spans="1:31" x14ac:dyDescent="0.25">
      <c r="A5610">
        <v>1638005</v>
      </c>
      <c r="B5610">
        <v>1</v>
      </c>
      <c r="C5610" t="s">
        <v>80</v>
      </c>
      <c r="D5610" t="s">
        <v>82</v>
      </c>
      <c r="E5610" t="s">
        <v>178</v>
      </c>
      <c r="F5610" t="s">
        <v>16092</v>
      </c>
      <c r="G5610" t="s">
        <v>227</v>
      </c>
      <c r="H5610" t="s">
        <v>149</v>
      </c>
      <c r="I5610" t="s">
        <v>135</v>
      </c>
      <c r="J5610" t="s">
        <v>136</v>
      </c>
      <c r="K5610" t="s">
        <v>137</v>
      </c>
      <c r="L5610" t="s">
        <v>16093</v>
      </c>
      <c r="M5610" t="s">
        <v>16094</v>
      </c>
      <c r="N5610">
        <v>3.9424999999999999</v>
      </c>
      <c r="O5610">
        <v>0</v>
      </c>
      <c r="P5610">
        <v>24</v>
      </c>
      <c r="Q5610">
        <v>0</v>
      </c>
      <c r="R5610">
        <v>0</v>
      </c>
      <c r="S5610">
        <v>0</v>
      </c>
      <c r="T5610">
        <v>2</v>
      </c>
      <c r="U5610">
        <v>0</v>
      </c>
      <c r="V5610">
        <v>0</v>
      </c>
      <c r="W5610">
        <v>0</v>
      </c>
      <c r="X5610">
        <v>23.990295201224193</v>
      </c>
      <c r="Y5610">
        <v>0</v>
      </c>
      <c r="Z5610">
        <v>0</v>
      </c>
      <c r="AA5610">
        <v>0</v>
      </c>
      <c r="AB5610">
        <v>2.2738366883278718</v>
      </c>
      <c r="AC5610">
        <v>0</v>
      </c>
      <c r="AD5610">
        <v>0</v>
      </c>
      <c r="AE5610">
        <v>26.264131889552065</v>
      </c>
    </row>
    <row r="5611" spans="1:31" x14ac:dyDescent="0.25">
      <c r="A5611">
        <v>1638008</v>
      </c>
      <c r="B5611">
        <v>1</v>
      </c>
      <c r="C5611" t="s">
        <v>81</v>
      </c>
      <c r="D5611" t="s">
        <v>121</v>
      </c>
      <c r="E5611" t="s">
        <v>146</v>
      </c>
      <c r="F5611" t="s">
        <v>16095</v>
      </c>
      <c r="G5611" t="s">
        <v>260</v>
      </c>
      <c r="H5611" t="s">
        <v>149</v>
      </c>
      <c r="I5611" t="s">
        <v>135</v>
      </c>
      <c r="J5611" t="s">
        <v>136</v>
      </c>
      <c r="K5611" t="s">
        <v>137</v>
      </c>
      <c r="L5611" t="s">
        <v>16096</v>
      </c>
      <c r="M5611" t="s">
        <v>16097</v>
      </c>
      <c r="N5611">
        <v>1.138055555</v>
      </c>
      <c r="O5611">
        <v>0</v>
      </c>
      <c r="P5611">
        <v>38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5.0834423261663053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5.0834423261663053</v>
      </c>
    </row>
    <row r="5612" spans="1:31" x14ac:dyDescent="0.25">
      <c r="A5612">
        <v>1638011</v>
      </c>
      <c r="B5612">
        <v>1</v>
      </c>
      <c r="C5612" t="s">
        <v>80</v>
      </c>
      <c r="D5612" t="s">
        <v>82</v>
      </c>
      <c r="E5612" t="s">
        <v>178</v>
      </c>
      <c r="F5612" t="s">
        <v>1925</v>
      </c>
      <c r="G5612" t="s">
        <v>227</v>
      </c>
      <c r="H5612" t="s">
        <v>149</v>
      </c>
      <c r="I5612" t="s">
        <v>135</v>
      </c>
      <c r="J5612" t="s">
        <v>136</v>
      </c>
      <c r="K5612" t="s">
        <v>137</v>
      </c>
      <c r="L5612" t="s">
        <v>16098</v>
      </c>
      <c r="M5612" t="s">
        <v>16099</v>
      </c>
      <c r="N5612">
        <v>1.987777777</v>
      </c>
      <c r="O5612">
        <v>0</v>
      </c>
      <c r="P5612">
        <v>37</v>
      </c>
      <c r="Q5612">
        <v>0</v>
      </c>
      <c r="R5612">
        <v>0</v>
      </c>
      <c r="S5612">
        <v>0</v>
      </c>
      <c r="T5612">
        <v>5</v>
      </c>
      <c r="U5612">
        <v>0</v>
      </c>
      <c r="V5612">
        <v>0</v>
      </c>
      <c r="W5612">
        <v>0</v>
      </c>
      <c r="X5612">
        <v>18.841703395808509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18.841703395808509</v>
      </c>
    </row>
    <row r="5613" spans="1:31" x14ac:dyDescent="0.25">
      <c r="A5613">
        <v>1638015</v>
      </c>
      <c r="B5613">
        <v>1</v>
      </c>
      <c r="C5613" t="s">
        <v>80</v>
      </c>
      <c r="D5613" t="s">
        <v>94</v>
      </c>
      <c r="E5613" t="s">
        <v>146</v>
      </c>
      <c r="F5613" t="s">
        <v>16100</v>
      </c>
      <c r="G5613" t="s">
        <v>227</v>
      </c>
      <c r="H5613" t="s">
        <v>149</v>
      </c>
      <c r="I5613" t="s">
        <v>135</v>
      </c>
      <c r="J5613" t="s">
        <v>136</v>
      </c>
      <c r="K5613" t="s">
        <v>137</v>
      </c>
      <c r="L5613" t="s">
        <v>16101</v>
      </c>
      <c r="M5613" t="s">
        <v>16102</v>
      </c>
      <c r="N5613">
        <v>3.0294444440000001</v>
      </c>
      <c r="O5613">
        <v>0</v>
      </c>
      <c r="P5613">
        <v>810</v>
      </c>
      <c r="Q5613">
        <v>0</v>
      </c>
      <c r="R5613">
        <v>0</v>
      </c>
      <c r="S5613">
        <v>0</v>
      </c>
      <c r="T5613">
        <v>84</v>
      </c>
      <c r="U5613">
        <v>0</v>
      </c>
      <c r="V5613">
        <v>0</v>
      </c>
      <c r="W5613">
        <v>0</v>
      </c>
      <c r="X5613">
        <v>794.46728425891274</v>
      </c>
      <c r="Y5613">
        <v>0</v>
      </c>
      <c r="Z5613">
        <v>0</v>
      </c>
      <c r="AA5613">
        <v>0</v>
      </c>
      <c r="AB5613">
        <v>145.14135699020284</v>
      </c>
      <c r="AC5613">
        <v>0</v>
      </c>
      <c r="AD5613">
        <v>0</v>
      </c>
      <c r="AE5613">
        <v>939.60864124911564</v>
      </c>
    </row>
    <row r="5614" spans="1:31" x14ac:dyDescent="0.25">
      <c r="A5614">
        <v>1638018</v>
      </c>
      <c r="B5614">
        <v>1</v>
      </c>
      <c r="C5614" t="s">
        <v>80</v>
      </c>
      <c r="D5614" t="s">
        <v>101</v>
      </c>
      <c r="E5614" t="s">
        <v>178</v>
      </c>
      <c r="F5614" t="s">
        <v>15196</v>
      </c>
      <c r="G5614" t="s">
        <v>227</v>
      </c>
      <c r="H5614" t="s">
        <v>149</v>
      </c>
      <c r="I5614" t="s">
        <v>135</v>
      </c>
      <c r="J5614" t="s">
        <v>136</v>
      </c>
      <c r="K5614" t="s">
        <v>137</v>
      </c>
      <c r="L5614" t="s">
        <v>16103</v>
      </c>
      <c r="M5614" t="s">
        <v>16104</v>
      </c>
      <c r="N5614">
        <v>2.4855555549999999</v>
      </c>
      <c r="O5614">
        <v>0</v>
      </c>
      <c r="P5614">
        <v>87</v>
      </c>
      <c r="Q5614">
        <v>0</v>
      </c>
      <c r="R5614">
        <v>0</v>
      </c>
      <c r="S5614">
        <v>0</v>
      </c>
      <c r="T5614">
        <v>7</v>
      </c>
      <c r="U5614">
        <v>0</v>
      </c>
      <c r="V5614">
        <v>0</v>
      </c>
      <c r="W5614">
        <v>0</v>
      </c>
      <c r="X5614">
        <v>95.296540648760882</v>
      </c>
      <c r="Y5614">
        <v>0</v>
      </c>
      <c r="Z5614">
        <v>0</v>
      </c>
      <c r="AA5614">
        <v>0</v>
      </c>
      <c r="AB5614">
        <v>17.771691709932767</v>
      </c>
      <c r="AC5614">
        <v>0</v>
      </c>
      <c r="AD5614">
        <v>0</v>
      </c>
      <c r="AE5614">
        <v>113.06823235869365</v>
      </c>
    </row>
    <row r="5615" spans="1:31" x14ac:dyDescent="0.25">
      <c r="A5615">
        <v>1638019</v>
      </c>
      <c r="B5615">
        <v>1</v>
      </c>
      <c r="C5615" t="s">
        <v>81</v>
      </c>
      <c r="D5615" t="s">
        <v>128</v>
      </c>
      <c r="E5615" t="s">
        <v>152</v>
      </c>
      <c r="F5615" t="s">
        <v>16105</v>
      </c>
      <c r="G5615" t="s">
        <v>507</v>
      </c>
      <c r="H5615" t="s">
        <v>149</v>
      </c>
      <c r="I5615" t="s">
        <v>135</v>
      </c>
      <c r="J5615" t="s">
        <v>136</v>
      </c>
      <c r="K5615" t="s">
        <v>137</v>
      </c>
      <c r="L5615" t="s">
        <v>16106</v>
      </c>
      <c r="M5615" t="s">
        <v>16107</v>
      </c>
      <c r="N5615">
        <v>2.9905555549999998</v>
      </c>
      <c r="O5615">
        <v>0</v>
      </c>
      <c r="P5615">
        <v>3</v>
      </c>
      <c r="Q5615">
        <v>0</v>
      </c>
      <c r="R5615">
        <v>0</v>
      </c>
      <c r="S5615">
        <v>0</v>
      </c>
      <c r="T5615">
        <v>1</v>
      </c>
      <c r="U5615">
        <v>0</v>
      </c>
      <c r="V5615">
        <v>0</v>
      </c>
      <c r="W5615">
        <v>0</v>
      </c>
      <c r="X5615">
        <v>3.2005758073489177</v>
      </c>
      <c r="Y5615">
        <v>0</v>
      </c>
      <c r="Z5615">
        <v>0</v>
      </c>
      <c r="AA5615">
        <v>0</v>
      </c>
      <c r="AB5615">
        <v>9.7412018831676619</v>
      </c>
      <c r="AC5615">
        <v>0</v>
      </c>
      <c r="AD5615">
        <v>0</v>
      </c>
      <c r="AE5615">
        <v>12.941777690516579</v>
      </c>
    </row>
    <row r="5616" spans="1:31" x14ac:dyDescent="0.25">
      <c r="A5616">
        <v>1638020</v>
      </c>
      <c r="B5616">
        <v>1</v>
      </c>
      <c r="C5616" t="s">
        <v>81</v>
      </c>
      <c r="D5616" t="s">
        <v>117</v>
      </c>
      <c r="E5616" t="s">
        <v>152</v>
      </c>
      <c r="F5616" t="s">
        <v>16108</v>
      </c>
      <c r="G5616" t="s">
        <v>172</v>
      </c>
      <c r="H5616" t="s">
        <v>149</v>
      </c>
      <c r="I5616" t="s">
        <v>135</v>
      </c>
      <c r="J5616" t="s">
        <v>136</v>
      </c>
      <c r="K5616" t="s">
        <v>137</v>
      </c>
      <c r="L5616" t="s">
        <v>16109</v>
      </c>
      <c r="M5616" t="s">
        <v>16110</v>
      </c>
      <c r="N5616">
        <v>1.7283333329999999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0.59945664608939997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0.59945664608939997</v>
      </c>
    </row>
    <row r="5617" spans="1:31" x14ac:dyDescent="0.25">
      <c r="A5617">
        <v>1638021</v>
      </c>
      <c r="B5617">
        <v>1</v>
      </c>
      <c r="C5617" t="s">
        <v>80</v>
      </c>
      <c r="D5617" t="s">
        <v>107</v>
      </c>
      <c r="E5617" t="s">
        <v>146</v>
      </c>
      <c r="F5617" t="s">
        <v>13675</v>
      </c>
      <c r="G5617" t="s">
        <v>231</v>
      </c>
      <c r="H5617" t="s">
        <v>149</v>
      </c>
      <c r="I5617" t="s">
        <v>135</v>
      </c>
      <c r="J5617" t="s">
        <v>136</v>
      </c>
      <c r="K5617" t="s">
        <v>137</v>
      </c>
      <c r="L5617" t="s">
        <v>16111</v>
      </c>
      <c r="M5617" t="s">
        <v>16112</v>
      </c>
      <c r="N5617">
        <v>0.54249999999999998</v>
      </c>
      <c r="O5617">
        <v>0</v>
      </c>
      <c r="P5617">
        <v>1132</v>
      </c>
      <c r="Q5617">
        <v>0</v>
      </c>
      <c r="R5617">
        <v>0</v>
      </c>
      <c r="S5617">
        <v>0</v>
      </c>
      <c r="T5617">
        <v>40</v>
      </c>
      <c r="U5617">
        <v>0</v>
      </c>
      <c r="V5617">
        <v>0</v>
      </c>
      <c r="W5617">
        <v>0</v>
      </c>
      <c r="X5617">
        <v>199.7536945791399</v>
      </c>
      <c r="Y5617">
        <v>0</v>
      </c>
      <c r="Z5617">
        <v>0</v>
      </c>
      <c r="AA5617">
        <v>0</v>
      </c>
      <c r="AB5617">
        <v>13.732870477481747</v>
      </c>
      <c r="AC5617">
        <v>0</v>
      </c>
      <c r="AD5617">
        <v>0</v>
      </c>
      <c r="AE5617">
        <v>213.48656505662166</v>
      </c>
    </row>
    <row r="5618" spans="1:31" x14ac:dyDescent="0.25">
      <c r="A5618">
        <v>1638022</v>
      </c>
      <c r="B5618">
        <v>1</v>
      </c>
      <c r="C5618" t="s">
        <v>80</v>
      </c>
      <c r="D5618" t="s">
        <v>83</v>
      </c>
      <c r="E5618" t="s">
        <v>152</v>
      </c>
      <c r="F5618" t="s">
        <v>16113</v>
      </c>
      <c r="G5618" t="s">
        <v>227</v>
      </c>
      <c r="H5618" t="s">
        <v>149</v>
      </c>
      <c r="I5618" t="s">
        <v>135</v>
      </c>
      <c r="J5618" t="s">
        <v>136</v>
      </c>
      <c r="K5618" t="s">
        <v>137</v>
      </c>
      <c r="L5618" t="s">
        <v>16114</v>
      </c>
      <c r="M5618" t="s">
        <v>16115</v>
      </c>
      <c r="N5618">
        <v>1.8858333329999999</v>
      </c>
      <c r="O5618">
        <v>0</v>
      </c>
      <c r="P5618">
        <v>2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1.2908478804601415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1.2908478804601415</v>
      </c>
    </row>
    <row r="5619" spans="1:31" x14ac:dyDescent="0.25">
      <c r="A5619">
        <v>1638023</v>
      </c>
      <c r="B5619">
        <v>1</v>
      </c>
      <c r="C5619" t="s">
        <v>80</v>
      </c>
      <c r="D5619" t="s">
        <v>84</v>
      </c>
      <c r="E5619" t="s">
        <v>178</v>
      </c>
      <c r="F5619" t="s">
        <v>15760</v>
      </c>
      <c r="G5619" t="s">
        <v>227</v>
      </c>
      <c r="H5619" t="s">
        <v>149</v>
      </c>
      <c r="I5619" t="s">
        <v>135</v>
      </c>
      <c r="J5619" t="s">
        <v>136</v>
      </c>
      <c r="K5619" t="s">
        <v>137</v>
      </c>
      <c r="L5619" t="s">
        <v>16116</v>
      </c>
      <c r="M5619" t="s">
        <v>16117</v>
      </c>
      <c r="N5619">
        <v>1.423888888</v>
      </c>
      <c r="O5619">
        <v>0</v>
      </c>
      <c r="P5619">
        <v>229</v>
      </c>
      <c r="Q5619">
        <v>0</v>
      </c>
      <c r="R5619">
        <v>0</v>
      </c>
      <c r="S5619">
        <v>0</v>
      </c>
      <c r="T5619">
        <v>16</v>
      </c>
      <c r="U5619">
        <v>0</v>
      </c>
      <c r="V5619">
        <v>0</v>
      </c>
      <c r="W5619">
        <v>0</v>
      </c>
      <c r="X5619">
        <v>121.78368964407002</v>
      </c>
      <c r="Y5619">
        <v>0</v>
      </c>
      <c r="Z5619">
        <v>0</v>
      </c>
      <c r="AA5619">
        <v>0</v>
      </c>
      <c r="AB5619">
        <v>10.709774989887906</v>
      </c>
      <c r="AC5619">
        <v>0</v>
      </c>
      <c r="AD5619">
        <v>0</v>
      </c>
      <c r="AE5619">
        <v>132.49346463395793</v>
      </c>
    </row>
    <row r="5620" spans="1:31" x14ac:dyDescent="0.25">
      <c r="A5620">
        <v>1638025</v>
      </c>
      <c r="B5620">
        <v>1</v>
      </c>
      <c r="C5620" t="s">
        <v>80</v>
      </c>
      <c r="D5620" t="s">
        <v>93</v>
      </c>
      <c r="E5620" t="s">
        <v>140</v>
      </c>
      <c r="F5620" t="s">
        <v>16118</v>
      </c>
      <c r="G5620" t="s">
        <v>161</v>
      </c>
      <c r="H5620" t="s">
        <v>134</v>
      </c>
      <c r="I5620" t="s">
        <v>135</v>
      </c>
      <c r="J5620" t="s">
        <v>136</v>
      </c>
      <c r="K5620" t="s">
        <v>137</v>
      </c>
      <c r="L5620" t="s">
        <v>16119</v>
      </c>
      <c r="M5620" t="s">
        <v>16120</v>
      </c>
      <c r="N5620">
        <v>0.70694444400000001</v>
      </c>
      <c r="O5620">
        <v>0</v>
      </c>
      <c r="P5620">
        <v>61</v>
      </c>
      <c r="Q5620">
        <v>57</v>
      </c>
      <c r="R5620">
        <v>154</v>
      </c>
      <c r="S5620">
        <v>9</v>
      </c>
      <c r="T5620">
        <v>75</v>
      </c>
      <c r="U5620">
        <v>0</v>
      </c>
      <c r="V5620">
        <v>0</v>
      </c>
      <c r="W5620">
        <v>0</v>
      </c>
      <c r="X5620">
        <v>12.653228368356885</v>
      </c>
      <c r="Y5620">
        <v>70.564712268634054</v>
      </c>
      <c r="Z5620">
        <v>78.098161522539343</v>
      </c>
      <c r="AA5620">
        <v>29.209420174581886</v>
      </c>
      <c r="AB5620">
        <v>69.385457695582275</v>
      </c>
      <c r="AC5620">
        <v>0</v>
      </c>
      <c r="AD5620">
        <v>0</v>
      </c>
      <c r="AE5620">
        <v>259.91098002969443</v>
      </c>
    </row>
    <row r="5621" spans="1:31" x14ac:dyDescent="0.25">
      <c r="A5621">
        <v>1638027</v>
      </c>
      <c r="B5621">
        <v>1</v>
      </c>
      <c r="C5621" t="s">
        <v>80</v>
      </c>
      <c r="D5621" t="s">
        <v>90</v>
      </c>
      <c r="E5621" t="s">
        <v>152</v>
      </c>
      <c r="F5621" t="s">
        <v>16121</v>
      </c>
      <c r="G5621" t="s">
        <v>154</v>
      </c>
      <c r="H5621" t="s">
        <v>149</v>
      </c>
      <c r="I5621" t="s">
        <v>135</v>
      </c>
      <c r="J5621" t="s">
        <v>136</v>
      </c>
      <c r="K5621" t="s">
        <v>137</v>
      </c>
      <c r="L5621" t="s">
        <v>16122</v>
      </c>
      <c r="M5621" t="s">
        <v>16123</v>
      </c>
      <c r="N5621">
        <v>3.2174999999999998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2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2.8003136398429502</v>
      </c>
      <c r="AC5621">
        <v>0</v>
      </c>
      <c r="AD5621">
        <v>0</v>
      </c>
      <c r="AE5621">
        <v>2.8003136398429502</v>
      </c>
    </row>
    <row r="5622" spans="1:31" x14ac:dyDescent="0.25">
      <c r="A5622">
        <v>1638030</v>
      </c>
      <c r="B5622">
        <v>1</v>
      </c>
      <c r="C5622" t="s">
        <v>80</v>
      </c>
      <c r="D5622" t="s">
        <v>110</v>
      </c>
      <c r="E5622" t="s">
        <v>146</v>
      </c>
      <c r="F5622" t="s">
        <v>15384</v>
      </c>
      <c r="G5622" t="s">
        <v>260</v>
      </c>
      <c r="H5622" t="s">
        <v>149</v>
      </c>
      <c r="I5622" t="s">
        <v>135</v>
      </c>
      <c r="J5622" t="s">
        <v>136</v>
      </c>
      <c r="K5622" t="s">
        <v>137</v>
      </c>
      <c r="L5622" t="s">
        <v>16124</v>
      </c>
      <c r="M5622" t="s">
        <v>16125</v>
      </c>
      <c r="N5622">
        <v>0.34222222200000002</v>
      </c>
      <c r="O5622">
        <v>0</v>
      </c>
      <c r="P5622">
        <v>474</v>
      </c>
      <c r="Q5622">
        <v>0</v>
      </c>
      <c r="R5622">
        <v>0</v>
      </c>
      <c r="S5622">
        <v>0</v>
      </c>
      <c r="T5622">
        <v>67</v>
      </c>
      <c r="U5622">
        <v>0</v>
      </c>
      <c r="V5622">
        <v>1</v>
      </c>
      <c r="W5622">
        <v>0</v>
      </c>
      <c r="X5622">
        <v>75.936543108945827</v>
      </c>
      <c r="Y5622">
        <v>0</v>
      </c>
      <c r="Z5622">
        <v>0</v>
      </c>
      <c r="AA5622">
        <v>0</v>
      </c>
      <c r="AB5622">
        <v>22.218073920884542</v>
      </c>
      <c r="AC5622">
        <v>0</v>
      </c>
      <c r="AD5622">
        <v>0.61309837237948439</v>
      </c>
      <c r="AE5622">
        <v>98.767715402209859</v>
      </c>
    </row>
    <row r="5623" spans="1:31" x14ac:dyDescent="0.25">
      <c r="A5623">
        <v>1638031</v>
      </c>
      <c r="B5623">
        <v>1</v>
      </c>
      <c r="C5623" t="s">
        <v>80</v>
      </c>
      <c r="D5623" t="s">
        <v>96</v>
      </c>
      <c r="E5623" t="s">
        <v>178</v>
      </c>
      <c r="F5623" t="s">
        <v>6877</v>
      </c>
      <c r="G5623" t="s">
        <v>770</v>
      </c>
      <c r="H5623" t="s">
        <v>149</v>
      </c>
      <c r="I5623" t="s">
        <v>135</v>
      </c>
      <c r="J5623" t="s">
        <v>136</v>
      </c>
      <c r="K5623" t="s">
        <v>137</v>
      </c>
      <c r="L5623" t="s">
        <v>16126</v>
      </c>
      <c r="M5623" t="s">
        <v>16127</v>
      </c>
      <c r="N5623">
        <v>10.423888888</v>
      </c>
      <c r="O5623">
        <v>0</v>
      </c>
      <c r="P5623">
        <v>275</v>
      </c>
      <c r="Q5623">
        <v>0</v>
      </c>
      <c r="R5623">
        <v>0</v>
      </c>
      <c r="S5623">
        <v>0</v>
      </c>
      <c r="T5623">
        <v>37</v>
      </c>
      <c r="U5623">
        <v>0</v>
      </c>
      <c r="V5623">
        <v>0</v>
      </c>
      <c r="W5623">
        <v>0</v>
      </c>
      <c r="X5623">
        <v>1138.9337358809701</v>
      </c>
      <c r="Y5623">
        <v>0</v>
      </c>
      <c r="Z5623">
        <v>0</v>
      </c>
      <c r="AA5623">
        <v>0</v>
      </c>
      <c r="AB5623">
        <v>160.50532435113595</v>
      </c>
      <c r="AC5623">
        <v>0</v>
      </c>
      <c r="AD5623">
        <v>0</v>
      </c>
      <c r="AE5623">
        <v>1299.4390602321059</v>
      </c>
    </row>
    <row r="5624" spans="1:31" x14ac:dyDescent="0.25">
      <c r="A5624">
        <v>1638033</v>
      </c>
      <c r="B5624">
        <v>1</v>
      </c>
      <c r="C5624" t="s">
        <v>80</v>
      </c>
      <c r="D5624" t="s">
        <v>97</v>
      </c>
      <c r="E5624" t="s">
        <v>178</v>
      </c>
      <c r="F5624" t="s">
        <v>16128</v>
      </c>
      <c r="G5624" t="s">
        <v>227</v>
      </c>
      <c r="H5624" t="s">
        <v>149</v>
      </c>
      <c r="I5624" t="s">
        <v>135</v>
      </c>
      <c r="J5624" t="s">
        <v>136</v>
      </c>
      <c r="K5624" t="s">
        <v>137</v>
      </c>
      <c r="L5624" t="s">
        <v>16129</v>
      </c>
      <c r="M5624" t="s">
        <v>16130</v>
      </c>
      <c r="N5624">
        <v>0.64111111099999996</v>
      </c>
      <c r="O5624">
        <v>0</v>
      </c>
      <c r="P5624">
        <v>142</v>
      </c>
      <c r="Q5624">
        <v>0</v>
      </c>
      <c r="R5624">
        <v>0</v>
      </c>
      <c r="S5624">
        <v>0</v>
      </c>
      <c r="T5624">
        <v>20</v>
      </c>
      <c r="U5624">
        <v>0</v>
      </c>
      <c r="V5624">
        <v>0</v>
      </c>
      <c r="W5624">
        <v>0</v>
      </c>
      <c r="X5624">
        <v>32.674451606120584</v>
      </c>
      <c r="Y5624">
        <v>0</v>
      </c>
      <c r="Z5624">
        <v>0</v>
      </c>
      <c r="AA5624">
        <v>0</v>
      </c>
      <c r="AB5624">
        <v>7.1700080080721804</v>
      </c>
      <c r="AC5624">
        <v>0</v>
      </c>
      <c r="AD5624">
        <v>0</v>
      </c>
      <c r="AE5624">
        <v>39.844459614192765</v>
      </c>
    </row>
    <row r="5625" spans="1:31" x14ac:dyDescent="0.25">
      <c r="A5625">
        <v>1638034</v>
      </c>
      <c r="B5625">
        <v>1</v>
      </c>
      <c r="C5625" t="s">
        <v>80</v>
      </c>
      <c r="D5625" t="s">
        <v>82</v>
      </c>
      <c r="E5625" t="s">
        <v>178</v>
      </c>
      <c r="F5625" t="s">
        <v>878</v>
      </c>
      <c r="G5625" t="s">
        <v>227</v>
      </c>
      <c r="H5625" t="s">
        <v>149</v>
      </c>
      <c r="I5625" t="s">
        <v>135</v>
      </c>
      <c r="J5625" t="s">
        <v>136</v>
      </c>
      <c r="K5625" t="s">
        <v>137</v>
      </c>
      <c r="L5625" t="s">
        <v>16131</v>
      </c>
      <c r="M5625" t="s">
        <v>16132</v>
      </c>
      <c r="N5625">
        <v>3.0955555549999998</v>
      </c>
      <c r="O5625">
        <v>0</v>
      </c>
      <c r="P5625">
        <v>81</v>
      </c>
      <c r="Q5625">
        <v>0</v>
      </c>
      <c r="R5625">
        <v>0</v>
      </c>
      <c r="S5625">
        <v>0</v>
      </c>
      <c r="T5625">
        <v>9</v>
      </c>
      <c r="U5625">
        <v>0</v>
      </c>
      <c r="V5625">
        <v>0</v>
      </c>
      <c r="W5625">
        <v>0</v>
      </c>
      <c r="X5625">
        <v>74.015446181229152</v>
      </c>
      <c r="Y5625">
        <v>0</v>
      </c>
      <c r="Z5625">
        <v>0</v>
      </c>
      <c r="AA5625">
        <v>0</v>
      </c>
      <c r="AB5625">
        <v>7.236583866089493</v>
      </c>
      <c r="AC5625">
        <v>0</v>
      </c>
      <c r="AD5625">
        <v>0</v>
      </c>
      <c r="AE5625">
        <v>81.252030047318641</v>
      </c>
    </row>
    <row r="5626" spans="1:31" x14ac:dyDescent="0.25">
      <c r="A5626">
        <v>1638042</v>
      </c>
      <c r="B5626">
        <v>1</v>
      </c>
      <c r="C5626" t="s">
        <v>80</v>
      </c>
      <c r="D5626" t="s">
        <v>83</v>
      </c>
      <c r="E5626" t="s">
        <v>146</v>
      </c>
      <c r="F5626" t="s">
        <v>14656</v>
      </c>
      <c r="G5626" t="s">
        <v>260</v>
      </c>
      <c r="H5626" t="s">
        <v>149</v>
      </c>
      <c r="I5626" t="s">
        <v>135</v>
      </c>
      <c r="J5626" t="s">
        <v>136</v>
      </c>
      <c r="K5626" t="s">
        <v>137</v>
      </c>
      <c r="L5626" t="s">
        <v>16133</v>
      </c>
      <c r="M5626" t="s">
        <v>16134</v>
      </c>
      <c r="N5626">
        <v>0.70750000000000002</v>
      </c>
      <c r="O5626">
        <v>0</v>
      </c>
      <c r="P5626">
        <v>252</v>
      </c>
      <c r="Q5626">
        <v>0</v>
      </c>
      <c r="R5626">
        <v>0</v>
      </c>
      <c r="S5626">
        <v>0</v>
      </c>
      <c r="T5626">
        <v>12</v>
      </c>
      <c r="U5626">
        <v>0</v>
      </c>
      <c r="V5626">
        <v>0</v>
      </c>
      <c r="W5626">
        <v>0</v>
      </c>
      <c r="X5626">
        <v>77.138203489227408</v>
      </c>
      <c r="Y5626">
        <v>0</v>
      </c>
      <c r="Z5626">
        <v>0</v>
      </c>
      <c r="AA5626">
        <v>0</v>
      </c>
      <c r="AB5626">
        <v>4.5575005635798531</v>
      </c>
      <c r="AC5626">
        <v>0</v>
      </c>
      <c r="AD5626">
        <v>0</v>
      </c>
      <c r="AE5626">
        <v>81.695704052807258</v>
      </c>
    </row>
    <row r="5627" spans="1:31" x14ac:dyDescent="0.25">
      <c r="A5627">
        <v>1638044</v>
      </c>
      <c r="B5627">
        <v>1</v>
      </c>
      <c r="C5627" t="s">
        <v>80</v>
      </c>
      <c r="D5627" t="s">
        <v>96</v>
      </c>
      <c r="E5627" t="s">
        <v>140</v>
      </c>
      <c r="F5627" t="s">
        <v>16135</v>
      </c>
      <c r="G5627" t="s">
        <v>161</v>
      </c>
      <c r="H5627" t="s">
        <v>134</v>
      </c>
      <c r="I5627" t="s">
        <v>135</v>
      </c>
      <c r="J5627" t="s">
        <v>136</v>
      </c>
      <c r="K5627" t="s">
        <v>137</v>
      </c>
      <c r="L5627" t="s">
        <v>16136</v>
      </c>
      <c r="M5627" t="s">
        <v>16137</v>
      </c>
      <c r="N5627">
        <v>0.71583333299999996</v>
      </c>
      <c r="O5627">
        <v>3</v>
      </c>
      <c r="P5627">
        <v>4941</v>
      </c>
      <c r="Q5627">
        <v>1</v>
      </c>
      <c r="R5627">
        <v>220</v>
      </c>
      <c r="S5627">
        <v>9</v>
      </c>
      <c r="T5627">
        <v>515</v>
      </c>
      <c r="U5627">
        <v>1</v>
      </c>
      <c r="V5627">
        <v>0</v>
      </c>
      <c r="W5627">
        <v>26.783581378865744</v>
      </c>
      <c r="X5627">
        <v>1893.1064876239066</v>
      </c>
      <c r="Y5627">
        <v>0.38814214388899992</v>
      </c>
      <c r="Z5627">
        <v>89.576035595774286</v>
      </c>
      <c r="AA5627">
        <v>135.0388566806449</v>
      </c>
      <c r="AB5627">
        <v>360.32560587772861</v>
      </c>
      <c r="AC5627">
        <v>5.8432669590386332</v>
      </c>
      <c r="AD5627">
        <v>0</v>
      </c>
      <c r="AE5627">
        <v>2511.0619762598481</v>
      </c>
    </row>
    <row r="5628" spans="1:31" x14ac:dyDescent="0.25">
      <c r="A5628">
        <v>1638045</v>
      </c>
      <c r="B5628">
        <v>1</v>
      </c>
      <c r="C5628" t="s">
        <v>80</v>
      </c>
      <c r="D5628" t="s">
        <v>107</v>
      </c>
      <c r="E5628" t="s">
        <v>146</v>
      </c>
      <c r="F5628" t="s">
        <v>16138</v>
      </c>
      <c r="G5628" t="s">
        <v>260</v>
      </c>
      <c r="H5628" t="s">
        <v>149</v>
      </c>
      <c r="I5628" t="s">
        <v>135</v>
      </c>
      <c r="J5628" t="s">
        <v>136</v>
      </c>
      <c r="K5628" t="s">
        <v>137</v>
      </c>
      <c r="L5628" t="s">
        <v>16139</v>
      </c>
      <c r="M5628" t="s">
        <v>16140</v>
      </c>
      <c r="N5628">
        <v>0.44888888799999999</v>
      </c>
      <c r="O5628">
        <v>0</v>
      </c>
      <c r="P5628">
        <v>662</v>
      </c>
      <c r="Q5628">
        <v>0</v>
      </c>
      <c r="R5628">
        <v>0</v>
      </c>
      <c r="S5628">
        <v>0</v>
      </c>
      <c r="T5628">
        <v>57</v>
      </c>
      <c r="U5628">
        <v>0</v>
      </c>
      <c r="V5628">
        <v>0</v>
      </c>
      <c r="W5628">
        <v>0</v>
      </c>
      <c r="X5628">
        <v>107.18135277900488</v>
      </c>
      <c r="Y5628">
        <v>0</v>
      </c>
      <c r="Z5628">
        <v>0</v>
      </c>
      <c r="AA5628">
        <v>0</v>
      </c>
      <c r="AB5628">
        <v>10.448012415871432</v>
      </c>
      <c r="AC5628">
        <v>0</v>
      </c>
      <c r="AD5628">
        <v>0</v>
      </c>
      <c r="AE5628">
        <v>117.62936519487631</v>
      </c>
    </row>
    <row r="5629" spans="1:31" x14ac:dyDescent="0.25">
      <c r="A5629">
        <v>1638047</v>
      </c>
      <c r="B5629">
        <v>1</v>
      </c>
      <c r="C5629" t="s">
        <v>81</v>
      </c>
      <c r="D5629" t="s">
        <v>113</v>
      </c>
      <c r="E5629" t="s">
        <v>362</v>
      </c>
      <c r="F5629" t="s">
        <v>16141</v>
      </c>
      <c r="G5629" t="s">
        <v>172</v>
      </c>
      <c r="H5629" t="s">
        <v>149</v>
      </c>
      <c r="I5629" t="s">
        <v>135</v>
      </c>
      <c r="J5629" t="s">
        <v>3</v>
      </c>
      <c r="K5629" t="s">
        <v>137</v>
      </c>
      <c r="L5629" t="s">
        <v>16142</v>
      </c>
      <c r="M5629" t="s">
        <v>16143</v>
      </c>
      <c r="N5629">
        <v>3.6230555550000001</v>
      </c>
      <c r="O5629">
        <v>0</v>
      </c>
      <c r="P5629">
        <v>2</v>
      </c>
      <c r="Q5629">
        <v>0</v>
      </c>
      <c r="R5629">
        <v>0</v>
      </c>
      <c r="S5629">
        <v>0</v>
      </c>
      <c r="T5629">
        <v>21</v>
      </c>
      <c r="U5629">
        <v>0</v>
      </c>
      <c r="V5629">
        <v>1</v>
      </c>
      <c r="W5629">
        <v>0</v>
      </c>
      <c r="X5629">
        <v>3.7108277569773516</v>
      </c>
      <c r="Y5629">
        <v>0</v>
      </c>
      <c r="Z5629">
        <v>0</v>
      </c>
      <c r="AA5629">
        <v>0</v>
      </c>
      <c r="AB5629">
        <v>32.019737342996159</v>
      </c>
      <c r="AC5629">
        <v>0</v>
      </c>
      <c r="AD5629">
        <v>0.68556166317625777</v>
      </c>
      <c r="AE5629">
        <v>36.416126763149769</v>
      </c>
    </row>
    <row r="5630" spans="1:31" x14ac:dyDescent="0.25">
      <c r="A5630">
        <v>1638048</v>
      </c>
      <c r="B5630">
        <v>1</v>
      </c>
      <c r="C5630" t="s">
        <v>80</v>
      </c>
      <c r="D5630" t="s">
        <v>83</v>
      </c>
      <c r="E5630" t="s">
        <v>152</v>
      </c>
      <c r="F5630" t="s">
        <v>16144</v>
      </c>
      <c r="G5630" t="s">
        <v>154</v>
      </c>
      <c r="H5630" t="s">
        <v>149</v>
      </c>
      <c r="I5630" t="s">
        <v>135</v>
      </c>
      <c r="J5630" t="s">
        <v>136</v>
      </c>
      <c r="K5630" t="s">
        <v>137</v>
      </c>
      <c r="L5630" t="s">
        <v>16145</v>
      </c>
      <c r="M5630" t="s">
        <v>16146</v>
      </c>
      <c r="N5630">
        <v>1.45</v>
      </c>
      <c r="O5630">
        <v>0</v>
      </c>
      <c r="P5630">
        <v>2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2.3390161844523334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2.3390161844523334</v>
      </c>
    </row>
    <row r="5631" spans="1:31" x14ac:dyDescent="0.25">
      <c r="A5631">
        <v>1638050</v>
      </c>
      <c r="B5631">
        <v>1</v>
      </c>
      <c r="C5631" t="s">
        <v>80</v>
      </c>
      <c r="D5631" t="s">
        <v>90</v>
      </c>
      <c r="E5631" t="s">
        <v>178</v>
      </c>
      <c r="F5631" t="s">
        <v>2150</v>
      </c>
      <c r="G5631" t="s">
        <v>227</v>
      </c>
      <c r="H5631" t="s">
        <v>149</v>
      </c>
      <c r="I5631" t="s">
        <v>135</v>
      </c>
      <c r="J5631" t="s">
        <v>136</v>
      </c>
      <c r="K5631" t="s">
        <v>137</v>
      </c>
      <c r="L5631" t="s">
        <v>16147</v>
      </c>
      <c r="M5631" t="s">
        <v>16148</v>
      </c>
      <c r="N5631">
        <v>2.5586111109999998</v>
      </c>
      <c r="O5631">
        <v>0</v>
      </c>
      <c r="P5631">
        <v>287</v>
      </c>
      <c r="Q5631">
        <v>0</v>
      </c>
      <c r="R5631">
        <v>0</v>
      </c>
      <c r="S5631">
        <v>0</v>
      </c>
      <c r="T5631">
        <v>9</v>
      </c>
      <c r="U5631">
        <v>0</v>
      </c>
      <c r="V5631">
        <v>0</v>
      </c>
      <c r="W5631">
        <v>0</v>
      </c>
      <c r="X5631">
        <v>336.56892670885065</v>
      </c>
      <c r="Y5631">
        <v>0</v>
      </c>
      <c r="Z5631">
        <v>0</v>
      </c>
      <c r="AA5631">
        <v>0</v>
      </c>
      <c r="AB5631">
        <v>10.085593695002766</v>
      </c>
      <c r="AC5631">
        <v>0</v>
      </c>
      <c r="AD5631">
        <v>0</v>
      </c>
      <c r="AE5631">
        <v>346.65452040385344</v>
      </c>
    </row>
    <row r="5632" spans="1:31" x14ac:dyDescent="0.25">
      <c r="A5632">
        <v>1638052</v>
      </c>
      <c r="B5632">
        <v>1</v>
      </c>
      <c r="C5632" t="s">
        <v>81</v>
      </c>
      <c r="D5632" t="s">
        <v>128</v>
      </c>
      <c r="E5632" t="s">
        <v>152</v>
      </c>
      <c r="F5632" t="s">
        <v>16149</v>
      </c>
      <c r="G5632" t="s">
        <v>154</v>
      </c>
      <c r="H5632" t="s">
        <v>149</v>
      </c>
      <c r="I5632" t="s">
        <v>135</v>
      </c>
      <c r="J5632" t="s">
        <v>136</v>
      </c>
      <c r="K5632" t="s">
        <v>137</v>
      </c>
      <c r="L5632" t="s">
        <v>16150</v>
      </c>
      <c r="M5632" t="s">
        <v>16123</v>
      </c>
      <c r="N5632">
        <v>1.7036111110000001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1.0998270477460423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1.0998270477460423</v>
      </c>
    </row>
    <row r="5633" spans="1:31" x14ac:dyDescent="0.25">
      <c r="A5633">
        <v>1638053</v>
      </c>
      <c r="B5633">
        <v>1</v>
      </c>
      <c r="C5633" t="s">
        <v>80</v>
      </c>
      <c r="D5633" t="s">
        <v>88</v>
      </c>
      <c r="E5633" t="s">
        <v>152</v>
      </c>
      <c r="F5633" t="s">
        <v>16151</v>
      </c>
      <c r="G5633" t="s">
        <v>168</v>
      </c>
      <c r="H5633" t="s">
        <v>149</v>
      </c>
      <c r="I5633" t="s">
        <v>135</v>
      </c>
      <c r="J5633" t="s">
        <v>136</v>
      </c>
      <c r="K5633" t="s">
        <v>137</v>
      </c>
      <c r="L5633" t="s">
        <v>16152</v>
      </c>
      <c r="M5633" t="s">
        <v>16153</v>
      </c>
      <c r="N5633">
        <v>5.2636111110000003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1.6945309040646677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1.6945309040646677</v>
      </c>
    </row>
    <row r="5634" spans="1:31" x14ac:dyDescent="0.25">
      <c r="A5634">
        <v>1638055</v>
      </c>
      <c r="B5634">
        <v>1</v>
      </c>
      <c r="C5634" t="s">
        <v>80</v>
      </c>
      <c r="D5634" t="s">
        <v>110</v>
      </c>
      <c r="E5634" t="s">
        <v>178</v>
      </c>
      <c r="F5634" t="s">
        <v>16154</v>
      </c>
      <c r="G5634" t="s">
        <v>227</v>
      </c>
      <c r="H5634" t="s">
        <v>149</v>
      </c>
      <c r="I5634" t="s">
        <v>135</v>
      </c>
      <c r="J5634" t="s">
        <v>136</v>
      </c>
      <c r="K5634" t="s">
        <v>137</v>
      </c>
      <c r="L5634" t="s">
        <v>16155</v>
      </c>
      <c r="M5634" t="s">
        <v>16156</v>
      </c>
      <c r="N5634">
        <v>1.2880555549999999</v>
      </c>
      <c r="O5634">
        <v>0</v>
      </c>
      <c r="P5634">
        <v>110</v>
      </c>
      <c r="Q5634">
        <v>0</v>
      </c>
      <c r="R5634">
        <v>0</v>
      </c>
      <c r="S5634">
        <v>0</v>
      </c>
      <c r="T5634">
        <v>10</v>
      </c>
      <c r="U5634">
        <v>0</v>
      </c>
      <c r="V5634">
        <v>0</v>
      </c>
      <c r="W5634">
        <v>0</v>
      </c>
      <c r="X5634">
        <v>51.557129327487914</v>
      </c>
      <c r="Y5634">
        <v>0</v>
      </c>
      <c r="Z5634">
        <v>0</v>
      </c>
      <c r="AA5634">
        <v>0</v>
      </c>
      <c r="AB5634">
        <v>15.994771986420648</v>
      </c>
      <c r="AC5634">
        <v>0</v>
      </c>
      <c r="AD5634">
        <v>0</v>
      </c>
      <c r="AE5634">
        <v>67.551901313908559</v>
      </c>
    </row>
    <row r="5635" spans="1:31" x14ac:dyDescent="0.25">
      <c r="A5635">
        <v>1638056</v>
      </c>
      <c r="B5635">
        <v>1</v>
      </c>
      <c r="C5635" t="s">
        <v>80</v>
      </c>
      <c r="D5635" t="s">
        <v>92</v>
      </c>
      <c r="E5635" t="s">
        <v>152</v>
      </c>
      <c r="F5635" t="s">
        <v>16157</v>
      </c>
      <c r="G5635" t="s">
        <v>168</v>
      </c>
      <c r="H5635" t="s">
        <v>149</v>
      </c>
      <c r="I5635" t="s">
        <v>135</v>
      </c>
      <c r="J5635" t="s">
        <v>136</v>
      </c>
      <c r="K5635" t="s">
        <v>137</v>
      </c>
      <c r="L5635" t="s">
        <v>16158</v>
      </c>
      <c r="M5635" t="s">
        <v>16159</v>
      </c>
      <c r="N5635">
        <v>1.4552777770000001</v>
      </c>
      <c r="O5635">
        <v>0</v>
      </c>
      <c r="P5635">
        <v>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0.93827432336011118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0.93827432336011118</v>
      </c>
    </row>
    <row r="5636" spans="1:31" x14ac:dyDescent="0.25">
      <c r="A5636">
        <v>1638057</v>
      </c>
      <c r="B5636">
        <v>1</v>
      </c>
      <c r="C5636" t="s">
        <v>80</v>
      </c>
      <c r="D5636" t="s">
        <v>83</v>
      </c>
      <c r="E5636" t="s">
        <v>178</v>
      </c>
      <c r="F5636" t="s">
        <v>16160</v>
      </c>
      <c r="G5636" t="s">
        <v>900</v>
      </c>
      <c r="H5636" t="s">
        <v>149</v>
      </c>
      <c r="I5636" t="s">
        <v>135</v>
      </c>
      <c r="J5636" t="s">
        <v>136</v>
      </c>
      <c r="K5636" t="s">
        <v>137</v>
      </c>
      <c r="L5636" t="s">
        <v>16161</v>
      </c>
      <c r="M5636" t="s">
        <v>16162</v>
      </c>
      <c r="N5636">
        <v>1.3358333330000001</v>
      </c>
      <c r="O5636">
        <v>0</v>
      </c>
      <c r="P5636">
        <v>100</v>
      </c>
      <c r="Q5636">
        <v>0</v>
      </c>
      <c r="R5636">
        <v>0</v>
      </c>
      <c r="S5636">
        <v>0</v>
      </c>
      <c r="T5636">
        <v>28</v>
      </c>
      <c r="U5636">
        <v>0</v>
      </c>
      <c r="V5636">
        <v>0</v>
      </c>
      <c r="W5636">
        <v>0</v>
      </c>
      <c r="X5636">
        <v>64.950421108153506</v>
      </c>
      <c r="Y5636">
        <v>0</v>
      </c>
      <c r="Z5636">
        <v>0</v>
      </c>
      <c r="AA5636">
        <v>0</v>
      </c>
      <c r="AB5636">
        <v>23.670290681700369</v>
      </c>
      <c r="AC5636">
        <v>0</v>
      </c>
      <c r="AD5636">
        <v>0</v>
      </c>
      <c r="AE5636">
        <v>88.620711789853871</v>
      </c>
    </row>
    <row r="5637" spans="1:31" x14ac:dyDescent="0.25">
      <c r="A5637">
        <v>1638058</v>
      </c>
      <c r="B5637">
        <v>1</v>
      </c>
      <c r="C5637" t="s">
        <v>81</v>
      </c>
      <c r="D5637" t="s">
        <v>118</v>
      </c>
      <c r="E5637" t="s">
        <v>178</v>
      </c>
      <c r="F5637" t="s">
        <v>16163</v>
      </c>
      <c r="G5637" t="s">
        <v>227</v>
      </c>
      <c r="H5637" t="s">
        <v>149</v>
      </c>
      <c r="I5637" t="s">
        <v>135</v>
      </c>
      <c r="J5637" t="s">
        <v>136</v>
      </c>
      <c r="K5637" t="s">
        <v>137</v>
      </c>
      <c r="L5637" t="s">
        <v>16164</v>
      </c>
      <c r="M5637" t="s">
        <v>16165</v>
      </c>
      <c r="N5637">
        <v>0.58472222200000001</v>
      </c>
      <c r="O5637">
        <v>0</v>
      </c>
      <c r="P5637">
        <v>112</v>
      </c>
      <c r="Q5637">
        <v>0</v>
      </c>
      <c r="R5637">
        <v>0</v>
      </c>
      <c r="S5637">
        <v>0</v>
      </c>
      <c r="T5637">
        <v>2</v>
      </c>
      <c r="U5637">
        <v>0</v>
      </c>
      <c r="V5637">
        <v>0</v>
      </c>
      <c r="W5637">
        <v>0</v>
      </c>
      <c r="X5637">
        <v>21.843153435754164</v>
      </c>
      <c r="Y5637">
        <v>0</v>
      </c>
      <c r="Z5637">
        <v>0</v>
      </c>
      <c r="AA5637">
        <v>0</v>
      </c>
      <c r="AB5637">
        <v>3.9559480174451997</v>
      </c>
      <c r="AC5637">
        <v>0</v>
      </c>
      <c r="AD5637">
        <v>0</v>
      </c>
      <c r="AE5637">
        <v>25.799101453199363</v>
      </c>
    </row>
    <row r="5638" spans="1:31" x14ac:dyDescent="0.25">
      <c r="A5638">
        <v>1638060</v>
      </c>
      <c r="B5638">
        <v>1</v>
      </c>
      <c r="C5638" t="s">
        <v>80</v>
      </c>
      <c r="D5638" t="s">
        <v>105</v>
      </c>
      <c r="E5638" t="s">
        <v>178</v>
      </c>
      <c r="F5638" t="s">
        <v>16166</v>
      </c>
      <c r="G5638" t="s">
        <v>227</v>
      </c>
      <c r="H5638" t="s">
        <v>149</v>
      </c>
      <c r="I5638" t="s">
        <v>135</v>
      </c>
      <c r="J5638" t="s">
        <v>136</v>
      </c>
      <c r="K5638" t="s">
        <v>137</v>
      </c>
      <c r="L5638" t="s">
        <v>16167</v>
      </c>
      <c r="M5638" t="s">
        <v>16168</v>
      </c>
      <c r="N5638">
        <v>0.47</v>
      </c>
      <c r="O5638">
        <v>0</v>
      </c>
      <c r="P5638">
        <v>69</v>
      </c>
      <c r="Q5638">
        <v>0</v>
      </c>
      <c r="R5638">
        <v>0</v>
      </c>
      <c r="S5638">
        <v>0</v>
      </c>
      <c r="T5638">
        <v>1</v>
      </c>
      <c r="U5638">
        <v>0</v>
      </c>
      <c r="V5638">
        <v>0</v>
      </c>
      <c r="W5638">
        <v>0</v>
      </c>
      <c r="X5638">
        <v>11.16054714070237</v>
      </c>
      <c r="Y5638">
        <v>0</v>
      </c>
      <c r="Z5638">
        <v>0</v>
      </c>
      <c r="AA5638">
        <v>0</v>
      </c>
      <c r="AB5638">
        <v>0.20167632371957167</v>
      </c>
      <c r="AC5638">
        <v>0</v>
      </c>
      <c r="AD5638">
        <v>0</v>
      </c>
      <c r="AE5638">
        <v>11.362223464421941</v>
      </c>
    </row>
    <row r="5639" spans="1:31" x14ac:dyDescent="0.25">
      <c r="A5639">
        <v>1638061</v>
      </c>
      <c r="B5639">
        <v>1</v>
      </c>
      <c r="C5639" t="s">
        <v>81</v>
      </c>
      <c r="D5639" t="s">
        <v>113</v>
      </c>
      <c r="E5639" t="s">
        <v>178</v>
      </c>
      <c r="F5639" t="s">
        <v>16169</v>
      </c>
      <c r="G5639" t="s">
        <v>227</v>
      </c>
      <c r="H5639" t="s">
        <v>149</v>
      </c>
      <c r="I5639" t="s">
        <v>135</v>
      </c>
      <c r="J5639" t="s">
        <v>136</v>
      </c>
      <c r="K5639" t="s">
        <v>137</v>
      </c>
      <c r="L5639" t="s">
        <v>16170</v>
      </c>
      <c r="M5639" t="s">
        <v>16171</v>
      </c>
      <c r="N5639">
        <v>0.645277777</v>
      </c>
      <c r="O5639">
        <v>0</v>
      </c>
      <c r="P5639">
        <v>72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19.25630606423676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19.25630606423676</v>
      </c>
    </row>
    <row r="5640" spans="1:31" x14ac:dyDescent="0.25">
      <c r="A5640">
        <v>1638062</v>
      </c>
      <c r="B5640">
        <v>1</v>
      </c>
      <c r="C5640" t="s">
        <v>80</v>
      </c>
      <c r="D5640" t="s">
        <v>82</v>
      </c>
      <c r="E5640" t="s">
        <v>178</v>
      </c>
      <c r="F5640" t="s">
        <v>14765</v>
      </c>
      <c r="G5640" t="s">
        <v>3669</v>
      </c>
      <c r="H5640" t="s">
        <v>149</v>
      </c>
      <c r="I5640" t="s">
        <v>135</v>
      </c>
      <c r="J5640" t="s">
        <v>136</v>
      </c>
      <c r="K5640" t="s">
        <v>137</v>
      </c>
      <c r="L5640" t="s">
        <v>16172</v>
      </c>
      <c r="M5640" t="s">
        <v>16173</v>
      </c>
      <c r="N5640">
        <v>1.1274999999999999</v>
      </c>
      <c r="O5640">
        <v>0</v>
      </c>
      <c r="P5640">
        <v>179</v>
      </c>
      <c r="Q5640">
        <v>0</v>
      </c>
      <c r="R5640">
        <v>0</v>
      </c>
      <c r="S5640">
        <v>0</v>
      </c>
      <c r="T5640">
        <v>10</v>
      </c>
      <c r="U5640">
        <v>0</v>
      </c>
      <c r="V5640">
        <v>0</v>
      </c>
      <c r="W5640">
        <v>0</v>
      </c>
      <c r="X5640">
        <v>88.147634427103384</v>
      </c>
      <c r="Y5640">
        <v>0</v>
      </c>
      <c r="Z5640">
        <v>0</v>
      </c>
      <c r="AA5640">
        <v>0</v>
      </c>
      <c r="AB5640">
        <v>4.5882866721409439</v>
      </c>
      <c r="AC5640">
        <v>0</v>
      </c>
      <c r="AD5640">
        <v>0</v>
      </c>
      <c r="AE5640">
        <v>92.735921099244322</v>
      </c>
    </row>
    <row r="5641" spans="1:31" x14ac:dyDescent="0.25">
      <c r="A5641">
        <v>1638063</v>
      </c>
      <c r="B5641">
        <v>1</v>
      </c>
      <c r="C5641" t="s">
        <v>80</v>
      </c>
      <c r="D5641" t="s">
        <v>97</v>
      </c>
      <c r="E5641" t="s">
        <v>178</v>
      </c>
      <c r="F5641" t="s">
        <v>16174</v>
      </c>
      <c r="G5641" t="s">
        <v>227</v>
      </c>
      <c r="H5641" t="s">
        <v>149</v>
      </c>
      <c r="I5641" t="s">
        <v>135</v>
      </c>
      <c r="J5641" t="s">
        <v>136</v>
      </c>
      <c r="K5641" t="s">
        <v>137</v>
      </c>
      <c r="L5641" t="s">
        <v>16175</v>
      </c>
      <c r="M5641" t="s">
        <v>16176</v>
      </c>
      <c r="N5641">
        <v>0.97194444400000002</v>
      </c>
      <c r="O5641">
        <v>0</v>
      </c>
      <c r="P5641">
        <v>107</v>
      </c>
      <c r="Q5641">
        <v>0</v>
      </c>
      <c r="R5641">
        <v>0</v>
      </c>
      <c r="S5641">
        <v>0</v>
      </c>
      <c r="T5641">
        <v>4</v>
      </c>
      <c r="U5641">
        <v>0</v>
      </c>
      <c r="V5641">
        <v>0</v>
      </c>
      <c r="W5641">
        <v>0</v>
      </c>
      <c r="X5641">
        <v>54.291134774278881</v>
      </c>
      <c r="Y5641">
        <v>0</v>
      </c>
      <c r="Z5641">
        <v>0</v>
      </c>
      <c r="AA5641">
        <v>0</v>
      </c>
      <c r="AB5641">
        <v>3.2016591676582076</v>
      </c>
      <c r="AC5641">
        <v>0</v>
      </c>
      <c r="AD5641">
        <v>0</v>
      </c>
      <c r="AE5641">
        <v>57.492793941937087</v>
      </c>
    </row>
    <row r="5642" spans="1:31" x14ac:dyDescent="0.25">
      <c r="A5642">
        <v>1638065</v>
      </c>
      <c r="B5642">
        <v>1</v>
      </c>
      <c r="C5642" t="s">
        <v>80</v>
      </c>
      <c r="D5642" t="s">
        <v>97</v>
      </c>
      <c r="E5642" t="s">
        <v>178</v>
      </c>
      <c r="F5642" t="s">
        <v>5179</v>
      </c>
      <c r="G5642" t="s">
        <v>227</v>
      </c>
      <c r="H5642" t="s">
        <v>149</v>
      </c>
      <c r="I5642" t="s">
        <v>135</v>
      </c>
      <c r="J5642" t="s">
        <v>136</v>
      </c>
      <c r="K5642" t="s">
        <v>137</v>
      </c>
      <c r="L5642" t="s">
        <v>16177</v>
      </c>
      <c r="M5642" t="s">
        <v>16178</v>
      </c>
      <c r="N5642">
        <v>2.1494444439999998</v>
      </c>
      <c r="O5642">
        <v>0</v>
      </c>
      <c r="P5642">
        <v>47</v>
      </c>
      <c r="Q5642">
        <v>0</v>
      </c>
      <c r="R5642">
        <v>0</v>
      </c>
      <c r="S5642">
        <v>0</v>
      </c>
      <c r="T5642">
        <v>3</v>
      </c>
      <c r="U5642">
        <v>0</v>
      </c>
      <c r="V5642">
        <v>0</v>
      </c>
      <c r="W5642">
        <v>0</v>
      </c>
      <c r="X5642">
        <v>44.895327273311757</v>
      </c>
      <c r="Y5642">
        <v>0</v>
      </c>
      <c r="Z5642">
        <v>0</v>
      </c>
      <c r="AA5642">
        <v>0</v>
      </c>
      <c r="AB5642">
        <v>3.6013204492761721</v>
      </c>
      <c r="AC5642">
        <v>0</v>
      </c>
      <c r="AD5642">
        <v>0</v>
      </c>
      <c r="AE5642">
        <v>48.49664772258793</v>
      </c>
    </row>
    <row r="5643" spans="1:31" x14ac:dyDescent="0.25">
      <c r="A5643">
        <v>1638066</v>
      </c>
      <c r="B5643">
        <v>1</v>
      </c>
      <c r="C5643" t="s">
        <v>80</v>
      </c>
      <c r="D5643" t="s">
        <v>110</v>
      </c>
      <c r="E5643" t="s">
        <v>146</v>
      </c>
      <c r="F5643" t="s">
        <v>16179</v>
      </c>
      <c r="G5643" t="s">
        <v>260</v>
      </c>
      <c r="H5643" t="s">
        <v>149</v>
      </c>
      <c r="I5643" t="s">
        <v>135</v>
      </c>
      <c r="J5643" t="s">
        <v>136</v>
      </c>
      <c r="K5643" t="s">
        <v>137</v>
      </c>
      <c r="L5643" t="s">
        <v>16180</v>
      </c>
      <c r="M5643" t="s">
        <v>16181</v>
      </c>
      <c r="N5643">
        <v>1.832777777</v>
      </c>
      <c r="O5643">
        <v>0</v>
      </c>
      <c r="P5643">
        <v>384</v>
      </c>
      <c r="Q5643">
        <v>0</v>
      </c>
      <c r="R5643">
        <v>0</v>
      </c>
      <c r="S5643">
        <v>0</v>
      </c>
      <c r="T5643">
        <v>38</v>
      </c>
      <c r="U5643">
        <v>0</v>
      </c>
      <c r="V5643">
        <v>0</v>
      </c>
      <c r="W5643">
        <v>0</v>
      </c>
      <c r="X5643">
        <v>303.15095295657767</v>
      </c>
      <c r="Y5643">
        <v>0</v>
      </c>
      <c r="Z5643">
        <v>0</v>
      </c>
      <c r="AA5643">
        <v>0</v>
      </c>
      <c r="AB5643">
        <v>40.854280333338181</v>
      </c>
      <c r="AC5643">
        <v>0</v>
      </c>
      <c r="AD5643">
        <v>0</v>
      </c>
      <c r="AE5643">
        <v>344.00523328991585</v>
      </c>
    </row>
    <row r="5644" spans="1:31" x14ac:dyDescent="0.25">
      <c r="A5644">
        <v>1638067</v>
      </c>
      <c r="B5644">
        <v>1</v>
      </c>
      <c r="C5644" t="s">
        <v>80</v>
      </c>
      <c r="D5644" t="s">
        <v>89</v>
      </c>
      <c r="E5644" t="s">
        <v>152</v>
      </c>
      <c r="F5644" t="s">
        <v>16182</v>
      </c>
      <c r="G5644" t="s">
        <v>3010</v>
      </c>
      <c r="H5644" t="s">
        <v>149</v>
      </c>
      <c r="I5644" t="s">
        <v>135</v>
      </c>
      <c r="J5644" t="s">
        <v>136</v>
      </c>
      <c r="K5644" t="s">
        <v>137</v>
      </c>
      <c r="L5644" t="s">
        <v>16183</v>
      </c>
      <c r="M5644" t="s">
        <v>16184</v>
      </c>
      <c r="N5644">
        <v>0.48305555500000003</v>
      </c>
      <c r="O5644">
        <v>0</v>
      </c>
      <c r="P5644">
        <v>2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1.65926764062884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1.65926764062884</v>
      </c>
    </row>
    <row r="5645" spans="1:31" x14ac:dyDescent="0.25">
      <c r="A5645">
        <v>1638068</v>
      </c>
      <c r="B5645">
        <v>1</v>
      </c>
      <c r="C5645" t="s">
        <v>80</v>
      </c>
      <c r="D5645" t="s">
        <v>97</v>
      </c>
      <c r="E5645" t="s">
        <v>146</v>
      </c>
      <c r="F5645" t="s">
        <v>14900</v>
      </c>
      <c r="G5645" t="s">
        <v>260</v>
      </c>
      <c r="H5645" t="s">
        <v>149</v>
      </c>
      <c r="I5645" t="s">
        <v>135</v>
      </c>
      <c r="J5645" t="s">
        <v>136</v>
      </c>
      <c r="K5645" t="s">
        <v>137</v>
      </c>
      <c r="L5645" t="s">
        <v>16185</v>
      </c>
      <c r="M5645" t="s">
        <v>16186</v>
      </c>
      <c r="N5645">
        <v>1.133888888</v>
      </c>
      <c r="O5645">
        <v>0</v>
      </c>
      <c r="P5645">
        <v>68</v>
      </c>
      <c r="Q5645">
        <v>0</v>
      </c>
      <c r="R5645">
        <v>1</v>
      </c>
      <c r="S5645">
        <v>0</v>
      </c>
      <c r="T5645">
        <v>3</v>
      </c>
      <c r="U5645">
        <v>0</v>
      </c>
      <c r="V5645">
        <v>0</v>
      </c>
      <c r="W5645">
        <v>0</v>
      </c>
      <c r="X5645">
        <v>57.362012011989989</v>
      </c>
      <c r="Y5645">
        <v>0</v>
      </c>
      <c r="Z5645">
        <v>0.60173469008631675</v>
      </c>
      <c r="AA5645">
        <v>0</v>
      </c>
      <c r="AB5645">
        <v>0.268029306873032</v>
      </c>
      <c r="AC5645">
        <v>0</v>
      </c>
      <c r="AD5645">
        <v>0</v>
      </c>
      <c r="AE5645">
        <v>58.231776008949339</v>
      </c>
    </row>
    <row r="5646" spans="1:31" x14ac:dyDescent="0.25">
      <c r="A5646">
        <v>1638070</v>
      </c>
      <c r="B5646">
        <v>1</v>
      </c>
      <c r="C5646" t="s">
        <v>80</v>
      </c>
      <c r="D5646" t="s">
        <v>96</v>
      </c>
      <c r="E5646" t="s">
        <v>178</v>
      </c>
      <c r="F5646" t="s">
        <v>16187</v>
      </c>
      <c r="G5646" t="s">
        <v>227</v>
      </c>
      <c r="H5646" t="s">
        <v>149</v>
      </c>
      <c r="I5646" t="s">
        <v>135</v>
      </c>
      <c r="J5646" t="s">
        <v>136</v>
      </c>
      <c r="K5646" t="s">
        <v>137</v>
      </c>
      <c r="L5646" t="s">
        <v>16188</v>
      </c>
      <c r="M5646" t="s">
        <v>16189</v>
      </c>
      <c r="N5646">
        <v>1.1588888879999999</v>
      </c>
      <c r="O5646">
        <v>0</v>
      </c>
      <c r="P5646">
        <v>22</v>
      </c>
      <c r="Q5646">
        <v>0</v>
      </c>
      <c r="R5646">
        <v>0</v>
      </c>
      <c r="S5646">
        <v>0</v>
      </c>
      <c r="T5646">
        <v>20</v>
      </c>
      <c r="U5646">
        <v>0</v>
      </c>
      <c r="V5646">
        <v>0</v>
      </c>
      <c r="W5646">
        <v>0</v>
      </c>
      <c r="X5646">
        <v>16.199953673151775</v>
      </c>
      <c r="Y5646">
        <v>0</v>
      </c>
      <c r="Z5646">
        <v>0</v>
      </c>
      <c r="AA5646">
        <v>0</v>
      </c>
      <c r="AB5646">
        <v>11.161313468132423</v>
      </c>
      <c r="AC5646">
        <v>0</v>
      </c>
      <c r="AD5646">
        <v>0</v>
      </c>
      <c r="AE5646">
        <v>27.361267141284198</v>
      </c>
    </row>
    <row r="5647" spans="1:31" x14ac:dyDescent="0.25">
      <c r="A5647">
        <v>1638071</v>
      </c>
      <c r="B5647">
        <v>1</v>
      </c>
      <c r="C5647" t="s">
        <v>80</v>
      </c>
      <c r="D5647" t="s">
        <v>107</v>
      </c>
      <c r="E5647" t="s">
        <v>146</v>
      </c>
      <c r="F5647" t="s">
        <v>16138</v>
      </c>
      <c r="G5647" t="s">
        <v>260</v>
      </c>
      <c r="H5647" t="s">
        <v>149</v>
      </c>
      <c r="I5647" t="s">
        <v>135</v>
      </c>
      <c r="J5647" t="s">
        <v>136</v>
      </c>
      <c r="K5647" t="s">
        <v>137</v>
      </c>
      <c r="L5647" t="s">
        <v>16190</v>
      </c>
      <c r="M5647" t="s">
        <v>16191</v>
      </c>
      <c r="N5647">
        <v>4.1894444440000003</v>
      </c>
      <c r="O5647">
        <v>0</v>
      </c>
      <c r="P5647">
        <v>662</v>
      </c>
      <c r="Q5647">
        <v>0</v>
      </c>
      <c r="R5647">
        <v>0</v>
      </c>
      <c r="S5647">
        <v>0</v>
      </c>
      <c r="T5647">
        <v>57</v>
      </c>
      <c r="U5647">
        <v>0</v>
      </c>
      <c r="V5647">
        <v>0</v>
      </c>
      <c r="W5647">
        <v>0</v>
      </c>
      <c r="X5647">
        <v>883.26743311563575</v>
      </c>
      <c r="Y5647">
        <v>0</v>
      </c>
      <c r="Z5647">
        <v>0</v>
      </c>
      <c r="AA5647">
        <v>0</v>
      </c>
      <c r="AB5647">
        <v>72.726328281268096</v>
      </c>
      <c r="AC5647">
        <v>0</v>
      </c>
      <c r="AD5647">
        <v>0</v>
      </c>
      <c r="AE5647">
        <v>955.99376139690389</v>
      </c>
    </row>
    <row r="5648" spans="1:31" x14ac:dyDescent="0.25">
      <c r="A5648">
        <v>1638072</v>
      </c>
      <c r="B5648">
        <v>1</v>
      </c>
      <c r="C5648" t="s">
        <v>80</v>
      </c>
      <c r="D5648" t="s">
        <v>92</v>
      </c>
      <c r="E5648" t="s">
        <v>152</v>
      </c>
      <c r="F5648" t="s">
        <v>16192</v>
      </c>
      <c r="G5648" t="s">
        <v>154</v>
      </c>
      <c r="H5648" t="s">
        <v>149</v>
      </c>
      <c r="I5648" t="s">
        <v>135</v>
      </c>
      <c r="J5648" t="s">
        <v>136</v>
      </c>
      <c r="K5648" t="s">
        <v>137</v>
      </c>
      <c r="L5648" t="s">
        <v>16193</v>
      </c>
      <c r="M5648" t="s">
        <v>16194</v>
      </c>
      <c r="N5648">
        <v>1.507777777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0.16116732790588001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0.16116732790588001</v>
      </c>
    </row>
    <row r="5649" spans="1:31" x14ac:dyDescent="0.25">
      <c r="A5649">
        <v>1638073</v>
      </c>
      <c r="B5649">
        <v>1</v>
      </c>
      <c r="C5649" t="s">
        <v>80</v>
      </c>
      <c r="D5649" t="s">
        <v>82</v>
      </c>
      <c r="E5649" t="s">
        <v>178</v>
      </c>
      <c r="F5649" t="s">
        <v>251</v>
      </c>
      <c r="G5649" t="s">
        <v>288</v>
      </c>
      <c r="H5649" t="s">
        <v>149</v>
      </c>
      <c r="I5649" t="s">
        <v>135</v>
      </c>
      <c r="J5649" t="s">
        <v>136</v>
      </c>
      <c r="K5649" t="s">
        <v>137</v>
      </c>
      <c r="L5649" t="s">
        <v>16195</v>
      </c>
      <c r="M5649" t="s">
        <v>16196</v>
      </c>
      <c r="N5649">
        <v>2.4063888879999999</v>
      </c>
      <c r="O5649">
        <v>0</v>
      </c>
      <c r="P5649">
        <v>112</v>
      </c>
      <c r="Q5649">
        <v>0</v>
      </c>
      <c r="R5649">
        <v>0</v>
      </c>
      <c r="S5649">
        <v>0</v>
      </c>
      <c r="T5649">
        <v>8</v>
      </c>
      <c r="U5649">
        <v>0</v>
      </c>
      <c r="V5649">
        <v>0</v>
      </c>
      <c r="W5649">
        <v>0</v>
      </c>
      <c r="X5649">
        <v>97.541965102789689</v>
      </c>
      <c r="Y5649">
        <v>0</v>
      </c>
      <c r="Z5649">
        <v>0</v>
      </c>
      <c r="AA5649">
        <v>0</v>
      </c>
      <c r="AB5649">
        <v>1.6708908006364196</v>
      </c>
      <c r="AC5649">
        <v>0</v>
      </c>
      <c r="AD5649">
        <v>0</v>
      </c>
      <c r="AE5649">
        <v>99.212855903426103</v>
      </c>
    </row>
    <row r="5650" spans="1:31" x14ac:dyDescent="0.25">
      <c r="A5650">
        <v>1638074</v>
      </c>
      <c r="B5650">
        <v>1</v>
      </c>
      <c r="C5650" t="s">
        <v>80</v>
      </c>
      <c r="D5650" t="s">
        <v>105</v>
      </c>
      <c r="E5650" t="s">
        <v>146</v>
      </c>
      <c r="F5650" t="s">
        <v>16197</v>
      </c>
      <c r="G5650" t="s">
        <v>227</v>
      </c>
      <c r="H5650" t="s">
        <v>149</v>
      </c>
      <c r="I5650" t="s">
        <v>135</v>
      </c>
      <c r="J5650" t="s">
        <v>136</v>
      </c>
      <c r="K5650" t="s">
        <v>137</v>
      </c>
      <c r="L5650" t="s">
        <v>16198</v>
      </c>
      <c r="M5650" t="s">
        <v>16199</v>
      </c>
      <c r="N5650">
        <v>3.6919444440000002</v>
      </c>
      <c r="O5650">
        <v>0</v>
      </c>
      <c r="P5650">
        <v>252</v>
      </c>
      <c r="Q5650">
        <v>0</v>
      </c>
      <c r="R5650">
        <v>24</v>
      </c>
      <c r="S5650">
        <v>0</v>
      </c>
      <c r="T5650">
        <v>25</v>
      </c>
      <c r="U5650">
        <v>0</v>
      </c>
      <c r="V5650">
        <v>0</v>
      </c>
      <c r="W5650">
        <v>0</v>
      </c>
      <c r="X5650">
        <v>265.72258793243253</v>
      </c>
      <c r="Y5650">
        <v>0</v>
      </c>
      <c r="Z5650">
        <v>18.601627244707451</v>
      </c>
      <c r="AA5650">
        <v>0</v>
      </c>
      <c r="AB5650">
        <v>56.495355626827042</v>
      </c>
      <c r="AC5650">
        <v>0</v>
      </c>
      <c r="AD5650">
        <v>0</v>
      </c>
      <c r="AE5650">
        <v>340.81957080396705</v>
      </c>
    </row>
    <row r="5651" spans="1:31" x14ac:dyDescent="0.25">
      <c r="A5651">
        <v>1638075</v>
      </c>
      <c r="B5651">
        <v>1</v>
      </c>
      <c r="C5651" t="s">
        <v>80</v>
      </c>
      <c r="D5651" t="s">
        <v>99</v>
      </c>
      <c r="E5651" t="s">
        <v>178</v>
      </c>
      <c r="F5651" t="s">
        <v>16200</v>
      </c>
      <c r="G5651" t="s">
        <v>227</v>
      </c>
      <c r="H5651" t="s">
        <v>149</v>
      </c>
      <c r="I5651" t="s">
        <v>135</v>
      </c>
      <c r="J5651" t="s">
        <v>136</v>
      </c>
      <c r="K5651" t="s">
        <v>137</v>
      </c>
      <c r="L5651" t="s">
        <v>16201</v>
      </c>
      <c r="M5651" t="s">
        <v>16202</v>
      </c>
      <c r="N5651">
        <v>4.7794444440000001</v>
      </c>
      <c r="O5651">
        <v>0</v>
      </c>
      <c r="P5651">
        <v>39</v>
      </c>
      <c r="Q5651">
        <v>0</v>
      </c>
      <c r="R5651">
        <v>0</v>
      </c>
      <c r="S5651">
        <v>0</v>
      </c>
      <c r="T5651">
        <v>2</v>
      </c>
      <c r="U5651">
        <v>0</v>
      </c>
      <c r="V5651">
        <v>1</v>
      </c>
      <c r="W5651">
        <v>0</v>
      </c>
      <c r="X5651">
        <v>32.916097791698562</v>
      </c>
      <c r="Y5651">
        <v>0</v>
      </c>
      <c r="Z5651">
        <v>0</v>
      </c>
      <c r="AA5651">
        <v>0</v>
      </c>
      <c r="AB5651">
        <v>1.029299542061819</v>
      </c>
      <c r="AC5651">
        <v>0</v>
      </c>
      <c r="AD5651">
        <v>5.4086802588573339E-2</v>
      </c>
      <c r="AE5651">
        <v>33.999484136348954</v>
      </c>
    </row>
    <row r="5652" spans="1:31" x14ac:dyDescent="0.25">
      <c r="A5652">
        <v>1638076</v>
      </c>
      <c r="B5652">
        <v>1</v>
      </c>
      <c r="C5652" t="s">
        <v>80</v>
      </c>
      <c r="D5652" t="s">
        <v>107</v>
      </c>
      <c r="E5652" t="s">
        <v>178</v>
      </c>
      <c r="F5652" t="s">
        <v>11049</v>
      </c>
      <c r="G5652" t="s">
        <v>227</v>
      </c>
      <c r="H5652" t="s">
        <v>149</v>
      </c>
      <c r="I5652" t="s">
        <v>135</v>
      </c>
      <c r="J5652" t="s">
        <v>136</v>
      </c>
      <c r="K5652" t="s">
        <v>137</v>
      </c>
      <c r="L5652" t="s">
        <v>16203</v>
      </c>
      <c r="M5652" t="s">
        <v>16204</v>
      </c>
      <c r="N5652">
        <v>1.3433333329999999</v>
      </c>
      <c r="O5652">
        <v>0</v>
      </c>
      <c r="P5652">
        <v>140</v>
      </c>
      <c r="Q5652">
        <v>0</v>
      </c>
      <c r="R5652">
        <v>0</v>
      </c>
      <c r="S5652">
        <v>0</v>
      </c>
      <c r="T5652">
        <v>3</v>
      </c>
      <c r="U5652">
        <v>0</v>
      </c>
      <c r="V5652">
        <v>0</v>
      </c>
      <c r="W5652">
        <v>0</v>
      </c>
      <c r="X5652">
        <v>20.127532227923044</v>
      </c>
      <c r="Y5652">
        <v>0</v>
      </c>
      <c r="Z5652">
        <v>0</v>
      </c>
      <c r="AA5652">
        <v>0</v>
      </c>
      <c r="AB5652">
        <v>0.38498142936241786</v>
      </c>
      <c r="AC5652">
        <v>0</v>
      </c>
      <c r="AD5652">
        <v>0</v>
      </c>
      <c r="AE5652">
        <v>20.512513657285464</v>
      </c>
    </row>
    <row r="5653" spans="1:31" x14ac:dyDescent="0.25">
      <c r="A5653">
        <v>1638077</v>
      </c>
      <c r="B5653">
        <v>1</v>
      </c>
      <c r="C5653" t="s">
        <v>80</v>
      </c>
      <c r="D5653" t="s">
        <v>110</v>
      </c>
      <c r="E5653" t="s">
        <v>642</v>
      </c>
      <c r="F5653" t="s">
        <v>16205</v>
      </c>
      <c r="G5653" t="s">
        <v>161</v>
      </c>
      <c r="H5653" t="s">
        <v>134</v>
      </c>
      <c r="I5653" t="s">
        <v>135</v>
      </c>
      <c r="J5653" t="s">
        <v>136</v>
      </c>
      <c r="K5653" t="s">
        <v>137</v>
      </c>
      <c r="L5653" t="s">
        <v>16206</v>
      </c>
      <c r="M5653" t="s">
        <v>16207</v>
      </c>
      <c r="N5653">
        <v>1.335</v>
      </c>
      <c r="O5653">
        <v>0</v>
      </c>
      <c r="P5653">
        <v>4792</v>
      </c>
      <c r="Q5653">
        <v>0</v>
      </c>
      <c r="R5653">
        <v>0</v>
      </c>
      <c r="S5653">
        <v>0</v>
      </c>
      <c r="T5653">
        <v>433</v>
      </c>
      <c r="U5653">
        <v>0</v>
      </c>
      <c r="V5653">
        <v>1</v>
      </c>
      <c r="W5653">
        <v>0</v>
      </c>
      <c r="X5653">
        <v>2499.0742700588812</v>
      </c>
      <c r="Y5653">
        <v>0</v>
      </c>
      <c r="Z5653">
        <v>0</v>
      </c>
      <c r="AA5653">
        <v>0</v>
      </c>
      <c r="AB5653">
        <v>622.5828493670233</v>
      </c>
      <c r="AC5653">
        <v>0</v>
      </c>
      <c r="AD5653">
        <v>7.0936486134729604</v>
      </c>
      <c r="AE5653">
        <v>3128.7507680393774</v>
      </c>
    </row>
    <row r="5654" spans="1:31" x14ac:dyDescent="0.25">
      <c r="A5654">
        <v>1638080</v>
      </c>
      <c r="B5654">
        <v>1</v>
      </c>
      <c r="C5654" t="s">
        <v>80</v>
      </c>
      <c r="D5654" t="s">
        <v>110</v>
      </c>
      <c r="E5654" t="s">
        <v>178</v>
      </c>
      <c r="F5654" t="s">
        <v>16208</v>
      </c>
      <c r="G5654" t="s">
        <v>227</v>
      </c>
      <c r="H5654" t="s">
        <v>149</v>
      </c>
      <c r="I5654" t="s">
        <v>135</v>
      </c>
      <c r="J5654" t="s">
        <v>136</v>
      </c>
      <c r="K5654" t="s">
        <v>137</v>
      </c>
      <c r="L5654" t="s">
        <v>16209</v>
      </c>
      <c r="M5654" t="s">
        <v>16107</v>
      </c>
      <c r="N5654">
        <v>0.75</v>
      </c>
      <c r="O5654">
        <v>0</v>
      </c>
      <c r="P5654">
        <v>75</v>
      </c>
      <c r="Q5654">
        <v>0</v>
      </c>
      <c r="R5654">
        <v>0</v>
      </c>
      <c r="S5654">
        <v>0</v>
      </c>
      <c r="T5654">
        <v>5</v>
      </c>
      <c r="U5654">
        <v>0</v>
      </c>
      <c r="V5654">
        <v>0</v>
      </c>
      <c r="W5654">
        <v>0</v>
      </c>
      <c r="X5654">
        <v>23.549555299409342</v>
      </c>
      <c r="Y5654">
        <v>0</v>
      </c>
      <c r="Z5654">
        <v>0</v>
      </c>
      <c r="AA5654">
        <v>0</v>
      </c>
      <c r="AB5654">
        <v>2.414159391059</v>
      </c>
      <c r="AC5654">
        <v>0</v>
      </c>
      <c r="AD5654">
        <v>0</v>
      </c>
      <c r="AE5654">
        <v>25.963714690468343</v>
      </c>
    </row>
    <row r="5655" spans="1:31" x14ac:dyDescent="0.25">
      <c r="A5655">
        <v>1638082</v>
      </c>
      <c r="B5655">
        <v>1</v>
      </c>
      <c r="C5655" t="s">
        <v>80</v>
      </c>
      <c r="D5655" t="s">
        <v>83</v>
      </c>
      <c r="E5655" t="s">
        <v>178</v>
      </c>
      <c r="F5655" t="s">
        <v>16210</v>
      </c>
      <c r="G5655" t="s">
        <v>227</v>
      </c>
      <c r="H5655" t="s">
        <v>149</v>
      </c>
      <c r="I5655" t="s">
        <v>135</v>
      </c>
      <c r="J5655" t="s">
        <v>136</v>
      </c>
      <c r="K5655" t="s">
        <v>137</v>
      </c>
      <c r="L5655" t="s">
        <v>16211</v>
      </c>
      <c r="M5655" t="s">
        <v>16212</v>
      </c>
      <c r="N5655">
        <v>2.165</v>
      </c>
      <c r="O5655">
        <v>0</v>
      </c>
      <c r="P5655">
        <v>268</v>
      </c>
      <c r="Q5655">
        <v>0</v>
      </c>
      <c r="R5655">
        <v>0</v>
      </c>
      <c r="S5655">
        <v>0</v>
      </c>
      <c r="T5655">
        <v>7</v>
      </c>
      <c r="U5655">
        <v>0</v>
      </c>
      <c r="V5655">
        <v>0</v>
      </c>
      <c r="W5655">
        <v>0</v>
      </c>
      <c r="X5655">
        <v>291.06907402190217</v>
      </c>
      <c r="Y5655">
        <v>0</v>
      </c>
      <c r="Z5655">
        <v>0</v>
      </c>
      <c r="AA5655">
        <v>0</v>
      </c>
      <c r="AB5655">
        <v>10.423149100912468</v>
      </c>
      <c r="AC5655">
        <v>0</v>
      </c>
      <c r="AD5655">
        <v>0</v>
      </c>
      <c r="AE5655">
        <v>301.49222312281461</v>
      </c>
    </row>
    <row r="5656" spans="1:31" x14ac:dyDescent="0.25">
      <c r="A5656">
        <v>1638083</v>
      </c>
      <c r="B5656">
        <v>1</v>
      </c>
      <c r="C5656" t="s">
        <v>80</v>
      </c>
      <c r="D5656" t="s">
        <v>82</v>
      </c>
      <c r="E5656" t="s">
        <v>146</v>
      </c>
      <c r="F5656" t="s">
        <v>13649</v>
      </c>
      <c r="G5656" t="s">
        <v>260</v>
      </c>
      <c r="H5656" t="s">
        <v>149</v>
      </c>
      <c r="I5656" t="s">
        <v>135</v>
      </c>
      <c r="J5656" t="s">
        <v>136</v>
      </c>
      <c r="K5656" t="s">
        <v>137</v>
      </c>
      <c r="L5656" t="s">
        <v>16213</v>
      </c>
      <c r="M5656" t="s">
        <v>15982</v>
      </c>
      <c r="N5656">
        <v>1.440833333</v>
      </c>
      <c r="O5656">
        <v>0</v>
      </c>
      <c r="P5656">
        <v>213</v>
      </c>
      <c r="Q5656">
        <v>0</v>
      </c>
      <c r="R5656">
        <v>0</v>
      </c>
      <c r="S5656">
        <v>0</v>
      </c>
      <c r="T5656">
        <v>10</v>
      </c>
      <c r="U5656">
        <v>0</v>
      </c>
      <c r="V5656">
        <v>0</v>
      </c>
      <c r="W5656">
        <v>0</v>
      </c>
      <c r="X5656">
        <v>112.98266672559687</v>
      </c>
      <c r="Y5656">
        <v>0</v>
      </c>
      <c r="Z5656">
        <v>0</v>
      </c>
      <c r="AA5656">
        <v>0</v>
      </c>
      <c r="AB5656">
        <v>6.2703322342882366</v>
      </c>
      <c r="AC5656">
        <v>0</v>
      </c>
      <c r="AD5656">
        <v>0</v>
      </c>
      <c r="AE5656">
        <v>119.2529989598851</v>
      </c>
    </row>
    <row r="5657" spans="1:31" x14ac:dyDescent="0.25">
      <c r="A5657">
        <v>1638084</v>
      </c>
      <c r="B5657">
        <v>1</v>
      </c>
      <c r="C5657" t="s">
        <v>81</v>
      </c>
      <c r="D5657" t="s">
        <v>118</v>
      </c>
      <c r="E5657" t="s">
        <v>146</v>
      </c>
      <c r="F5657" t="s">
        <v>16214</v>
      </c>
      <c r="G5657" t="s">
        <v>260</v>
      </c>
      <c r="H5657" t="s">
        <v>149</v>
      </c>
      <c r="I5657" t="s">
        <v>135</v>
      </c>
      <c r="J5657" t="s">
        <v>136</v>
      </c>
      <c r="K5657" t="s">
        <v>137</v>
      </c>
      <c r="L5657" t="s">
        <v>16215</v>
      </c>
      <c r="M5657" t="s">
        <v>16216</v>
      </c>
      <c r="N5657">
        <v>0.29888888800000002</v>
      </c>
      <c r="O5657">
        <v>0</v>
      </c>
      <c r="P5657">
        <v>546</v>
      </c>
      <c r="Q5657">
        <v>0</v>
      </c>
      <c r="R5657">
        <v>0</v>
      </c>
      <c r="S5657">
        <v>0</v>
      </c>
      <c r="T5657">
        <v>51</v>
      </c>
      <c r="U5657">
        <v>0</v>
      </c>
      <c r="V5657">
        <v>0</v>
      </c>
      <c r="W5657">
        <v>0</v>
      </c>
      <c r="X5657">
        <v>43.839684862889214</v>
      </c>
      <c r="Y5657">
        <v>0</v>
      </c>
      <c r="Z5657">
        <v>0</v>
      </c>
      <c r="AA5657">
        <v>0</v>
      </c>
      <c r="AB5657">
        <v>6.0057602423346674</v>
      </c>
      <c r="AC5657">
        <v>0</v>
      </c>
      <c r="AD5657">
        <v>0</v>
      </c>
      <c r="AE5657">
        <v>49.845445105223881</v>
      </c>
    </row>
    <row r="5658" spans="1:31" x14ac:dyDescent="0.25">
      <c r="A5658">
        <v>1638085</v>
      </c>
      <c r="B5658">
        <v>1</v>
      </c>
      <c r="C5658" t="s">
        <v>80</v>
      </c>
      <c r="D5658" t="s">
        <v>97</v>
      </c>
      <c r="E5658" t="s">
        <v>178</v>
      </c>
      <c r="F5658" t="s">
        <v>16217</v>
      </c>
      <c r="G5658" t="s">
        <v>227</v>
      </c>
      <c r="H5658" t="s">
        <v>149</v>
      </c>
      <c r="I5658" t="s">
        <v>135</v>
      </c>
      <c r="J5658" t="s">
        <v>136</v>
      </c>
      <c r="K5658" t="s">
        <v>137</v>
      </c>
      <c r="L5658" t="s">
        <v>16218</v>
      </c>
      <c r="M5658" t="s">
        <v>16219</v>
      </c>
      <c r="N5658">
        <v>1.39</v>
      </c>
      <c r="O5658">
        <v>0</v>
      </c>
      <c r="P5658">
        <v>60</v>
      </c>
      <c r="Q5658">
        <v>0</v>
      </c>
      <c r="R5658">
        <v>1</v>
      </c>
      <c r="S5658">
        <v>0</v>
      </c>
      <c r="T5658">
        <v>1</v>
      </c>
      <c r="U5658">
        <v>0</v>
      </c>
      <c r="V5658">
        <v>0</v>
      </c>
      <c r="W5658">
        <v>0</v>
      </c>
      <c r="X5658">
        <v>49.8896451987574</v>
      </c>
      <c r="Y5658">
        <v>0</v>
      </c>
      <c r="Z5658">
        <v>3.1408966629933338E-2</v>
      </c>
      <c r="AA5658">
        <v>0</v>
      </c>
      <c r="AB5658">
        <v>1.9004167599500003E-3</v>
      </c>
      <c r="AC5658">
        <v>0</v>
      </c>
      <c r="AD5658">
        <v>0</v>
      </c>
      <c r="AE5658">
        <v>49.922954582147284</v>
      </c>
    </row>
    <row r="5659" spans="1:31" x14ac:dyDescent="0.25">
      <c r="A5659">
        <v>1638086</v>
      </c>
      <c r="B5659">
        <v>1</v>
      </c>
      <c r="C5659" t="s">
        <v>80</v>
      </c>
      <c r="D5659" t="s">
        <v>93</v>
      </c>
      <c r="E5659" t="s">
        <v>152</v>
      </c>
      <c r="F5659" t="s">
        <v>16220</v>
      </c>
      <c r="G5659" t="s">
        <v>172</v>
      </c>
      <c r="H5659" t="s">
        <v>149</v>
      </c>
      <c r="I5659" t="s">
        <v>135</v>
      </c>
      <c r="J5659" t="s">
        <v>136</v>
      </c>
      <c r="K5659" t="s">
        <v>137</v>
      </c>
      <c r="L5659" t="s">
        <v>16221</v>
      </c>
      <c r="M5659" t="s">
        <v>16222</v>
      </c>
      <c r="N5659">
        <v>2.4027777769999998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0.26778938453773615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0.26778938453773615</v>
      </c>
    </row>
    <row r="5660" spans="1:31" x14ac:dyDescent="0.25">
      <c r="A5660">
        <v>1638087</v>
      </c>
      <c r="B5660">
        <v>1</v>
      </c>
      <c r="C5660" t="s">
        <v>80</v>
      </c>
      <c r="D5660" t="s">
        <v>105</v>
      </c>
      <c r="E5660" t="s">
        <v>131</v>
      </c>
      <c r="F5660" t="s">
        <v>16223</v>
      </c>
      <c r="G5660" t="s">
        <v>161</v>
      </c>
      <c r="H5660" t="s">
        <v>134</v>
      </c>
      <c r="I5660" t="s">
        <v>135</v>
      </c>
      <c r="J5660" t="s">
        <v>136</v>
      </c>
      <c r="K5660" t="s">
        <v>137</v>
      </c>
      <c r="L5660" t="s">
        <v>16224</v>
      </c>
      <c r="M5660" t="s">
        <v>16225</v>
      </c>
      <c r="N5660">
        <v>0.26861111100000001</v>
      </c>
      <c r="O5660">
        <v>0</v>
      </c>
      <c r="P5660">
        <v>480</v>
      </c>
      <c r="Q5660">
        <v>0</v>
      </c>
      <c r="R5660">
        <v>0</v>
      </c>
      <c r="S5660">
        <v>0</v>
      </c>
      <c r="T5660">
        <v>87</v>
      </c>
      <c r="U5660">
        <v>0</v>
      </c>
      <c r="V5660">
        <v>0</v>
      </c>
      <c r="W5660">
        <v>0</v>
      </c>
      <c r="X5660">
        <v>52.225346664107313</v>
      </c>
      <c r="Y5660">
        <v>0</v>
      </c>
      <c r="Z5660">
        <v>0</v>
      </c>
      <c r="AA5660">
        <v>0</v>
      </c>
      <c r="AB5660">
        <v>21.844887891225575</v>
      </c>
      <c r="AC5660">
        <v>0</v>
      </c>
      <c r="AD5660">
        <v>0</v>
      </c>
      <c r="AE5660">
        <v>74.070234555332888</v>
      </c>
    </row>
    <row r="5661" spans="1:31" x14ac:dyDescent="0.25">
      <c r="A5661">
        <v>1638088</v>
      </c>
      <c r="B5661">
        <v>1</v>
      </c>
      <c r="C5661" t="s">
        <v>80</v>
      </c>
      <c r="D5661" t="s">
        <v>82</v>
      </c>
      <c r="E5661" t="s">
        <v>178</v>
      </c>
      <c r="F5661" t="s">
        <v>16226</v>
      </c>
      <c r="G5661" t="s">
        <v>227</v>
      </c>
      <c r="H5661" t="s">
        <v>149</v>
      </c>
      <c r="I5661" t="s">
        <v>135</v>
      </c>
      <c r="J5661" t="s">
        <v>136</v>
      </c>
      <c r="K5661" t="s">
        <v>137</v>
      </c>
      <c r="L5661" t="s">
        <v>16227</v>
      </c>
      <c r="M5661" t="s">
        <v>16228</v>
      </c>
      <c r="N5661">
        <v>2.545555555</v>
      </c>
      <c r="O5661">
        <v>0</v>
      </c>
      <c r="P5661">
        <v>32</v>
      </c>
      <c r="Q5661">
        <v>0</v>
      </c>
      <c r="R5661">
        <v>0</v>
      </c>
      <c r="S5661">
        <v>0</v>
      </c>
      <c r="T5661">
        <v>1</v>
      </c>
      <c r="U5661">
        <v>0</v>
      </c>
      <c r="V5661">
        <v>0</v>
      </c>
      <c r="W5661">
        <v>0</v>
      </c>
      <c r="X5661">
        <v>35.077197053145717</v>
      </c>
      <c r="Y5661">
        <v>0</v>
      </c>
      <c r="Z5661">
        <v>0</v>
      </c>
      <c r="AA5661">
        <v>0</v>
      </c>
      <c r="AB5661">
        <v>3.4166280348074336</v>
      </c>
      <c r="AC5661">
        <v>0</v>
      </c>
      <c r="AD5661">
        <v>0</v>
      </c>
      <c r="AE5661">
        <v>38.493825087953148</v>
      </c>
    </row>
    <row r="5662" spans="1:31" x14ac:dyDescent="0.25">
      <c r="A5662">
        <v>1638091</v>
      </c>
      <c r="B5662">
        <v>1</v>
      </c>
      <c r="C5662" t="s">
        <v>80</v>
      </c>
      <c r="D5662" t="s">
        <v>106</v>
      </c>
      <c r="E5662" t="s">
        <v>152</v>
      </c>
      <c r="F5662" t="s">
        <v>16229</v>
      </c>
      <c r="G5662" t="s">
        <v>172</v>
      </c>
      <c r="H5662" t="s">
        <v>149</v>
      </c>
      <c r="I5662" t="s">
        <v>135</v>
      </c>
      <c r="J5662" t="s">
        <v>136</v>
      </c>
      <c r="K5662" t="s">
        <v>137</v>
      </c>
      <c r="L5662" t="s">
        <v>16209</v>
      </c>
      <c r="M5662" t="s">
        <v>16230</v>
      </c>
      <c r="N5662">
        <v>1.6927777770000001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0.57138617418240001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0.57138617418240001</v>
      </c>
    </row>
    <row r="5663" spans="1:31" x14ac:dyDescent="0.25">
      <c r="A5663">
        <v>1638093</v>
      </c>
      <c r="B5663">
        <v>1</v>
      </c>
      <c r="C5663" t="s">
        <v>80</v>
      </c>
      <c r="D5663" t="s">
        <v>99</v>
      </c>
      <c r="E5663" t="s">
        <v>178</v>
      </c>
      <c r="F5663" t="s">
        <v>16231</v>
      </c>
      <c r="G5663" t="s">
        <v>252</v>
      </c>
      <c r="H5663" t="s">
        <v>149</v>
      </c>
      <c r="I5663" t="s">
        <v>135</v>
      </c>
      <c r="J5663" t="s">
        <v>136</v>
      </c>
      <c r="K5663" t="s">
        <v>137</v>
      </c>
      <c r="L5663" t="s">
        <v>16232</v>
      </c>
      <c r="M5663" t="s">
        <v>16233</v>
      </c>
      <c r="N5663">
        <v>2.9255555549999999</v>
      </c>
      <c r="O5663">
        <v>0</v>
      </c>
      <c r="P5663">
        <v>37</v>
      </c>
      <c r="Q5663">
        <v>0</v>
      </c>
      <c r="R5663">
        <v>0</v>
      </c>
      <c r="S5663">
        <v>0</v>
      </c>
      <c r="T5663">
        <v>17</v>
      </c>
      <c r="U5663">
        <v>0</v>
      </c>
      <c r="V5663">
        <v>1</v>
      </c>
      <c r="W5663">
        <v>0</v>
      </c>
      <c r="X5663">
        <v>55.679798510563131</v>
      </c>
      <c r="Y5663">
        <v>0</v>
      </c>
      <c r="Z5663">
        <v>0</v>
      </c>
      <c r="AA5663">
        <v>0</v>
      </c>
      <c r="AB5663">
        <v>29.514798158293594</v>
      </c>
      <c r="AC5663">
        <v>0</v>
      </c>
      <c r="AD5663">
        <v>8.7215189256554346</v>
      </c>
      <c r="AE5663">
        <v>93.916115594512149</v>
      </c>
    </row>
    <row r="5664" spans="1:31" x14ac:dyDescent="0.25">
      <c r="A5664">
        <v>1638094</v>
      </c>
      <c r="B5664">
        <v>1</v>
      </c>
      <c r="C5664" t="s">
        <v>80</v>
      </c>
      <c r="D5664" t="s">
        <v>110</v>
      </c>
      <c r="E5664" t="s">
        <v>152</v>
      </c>
      <c r="F5664" t="s">
        <v>16234</v>
      </c>
      <c r="G5664" t="s">
        <v>227</v>
      </c>
      <c r="H5664" t="s">
        <v>149</v>
      </c>
      <c r="I5664" t="s">
        <v>135</v>
      </c>
      <c r="J5664" t="s">
        <v>136</v>
      </c>
      <c r="K5664" t="s">
        <v>137</v>
      </c>
      <c r="L5664" t="s">
        <v>16235</v>
      </c>
      <c r="M5664" t="s">
        <v>16236</v>
      </c>
      <c r="N5664">
        <v>2.5449999999999999</v>
      </c>
      <c r="O5664">
        <v>0</v>
      </c>
      <c r="P5664">
        <v>31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18.912905133101518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18.912905133101518</v>
      </c>
    </row>
    <row r="5665" spans="1:31" x14ac:dyDescent="0.25">
      <c r="A5665">
        <v>1638095</v>
      </c>
      <c r="B5665">
        <v>1</v>
      </c>
      <c r="C5665" t="s">
        <v>80</v>
      </c>
      <c r="D5665" t="s">
        <v>110</v>
      </c>
      <c r="E5665" t="s">
        <v>146</v>
      </c>
      <c r="F5665" t="s">
        <v>14957</v>
      </c>
      <c r="G5665" t="s">
        <v>260</v>
      </c>
      <c r="H5665" t="s">
        <v>149</v>
      </c>
      <c r="I5665" t="s">
        <v>135</v>
      </c>
      <c r="J5665" t="s">
        <v>136</v>
      </c>
      <c r="K5665" t="s">
        <v>137</v>
      </c>
      <c r="L5665" t="s">
        <v>16237</v>
      </c>
      <c r="M5665" t="s">
        <v>16238</v>
      </c>
      <c r="N5665">
        <v>0.83388888800000005</v>
      </c>
      <c r="O5665">
        <v>0</v>
      </c>
      <c r="P5665">
        <v>326</v>
      </c>
      <c r="Q5665">
        <v>0</v>
      </c>
      <c r="R5665">
        <v>0</v>
      </c>
      <c r="S5665">
        <v>0</v>
      </c>
      <c r="T5665">
        <v>9</v>
      </c>
      <c r="U5665">
        <v>0</v>
      </c>
      <c r="V5665">
        <v>0</v>
      </c>
      <c r="W5665">
        <v>0</v>
      </c>
      <c r="X5665">
        <v>127.52518839809181</v>
      </c>
      <c r="Y5665">
        <v>0</v>
      </c>
      <c r="Z5665">
        <v>0</v>
      </c>
      <c r="AA5665">
        <v>0</v>
      </c>
      <c r="AB5665">
        <v>2.7199550058151538</v>
      </c>
      <c r="AC5665">
        <v>0</v>
      </c>
      <c r="AD5665">
        <v>0</v>
      </c>
      <c r="AE5665">
        <v>130.24514340390698</v>
      </c>
    </row>
    <row r="5666" spans="1:31" x14ac:dyDescent="0.25">
      <c r="A5666">
        <v>1638096</v>
      </c>
      <c r="B5666">
        <v>1</v>
      </c>
      <c r="C5666" t="s">
        <v>80</v>
      </c>
      <c r="D5666" t="s">
        <v>105</v>
      </c>
      <c r="E5666" t="s">
        <v>131</v>
      </c>
      <c r="F5666" t="s">
        <v>16239</v>
      </c>
      <c r="G5666" t="s">
        <v>195</v>
      </c>
      <c r="H5666" t="s">
        <v>134</v>
      </c>
      <c r="I5666" t="s">
        <v>135</v>
      </c>
      <c r="J5666" t="s">
        <v>136</v>
      </c>
      <c r="K5666" t="s">
        <v>137</v>
      </c>
      <c r="L5666" t="s">
        <v>16240</v>
      </c>
      <c r="M5666" t="s">
        <v>16241</v>
      </c>
      <c r="N5666">
        <v>1.2211111109999999</v>
      </c>
      <c r="O5666">
        <v>0</v>
      </c>
      <c r="P5666">
        <v>50</v>
      </c>
      <c r="Q5666">
        <v>0</v>
      </c>
      <c r="R5666">
        <v>0</v>
      </c>
      <c r="S5666">
        <v>0</v>
      </c>
      <c r="T5666">
        <v>5</v>
      </c>
      <c r="U5666">
        <v>0</v>
      </c>
      <c r="V5666">
        <v>0</v>
      </c>
      <c r="W5666">
        <v>0</v>
      </c>
      <c r="X5666">
        <v>20.304320294674145</v>
      </c>
      <c r="Y5666">
        <v>0</v>
      </c>
      <c r="Z5666">
        <v>0</v>
      </c>
      <c r="AA5666">
        <v>0</v>
      </c>
      <c r="AB5666">
        <v>5.4023428721446942</v>
      </c>
      <c r="AC5666">
        <v>0</v>
      </c>
      <c r="AD5666">
        <v>0</v>
      </c>
      <c r="AE5666">
        <v>25.706663166818839</v>
      </c>
    </row>
    <row r="5667" spans="1:31" x14ac:dyDescent="0.25">
      <c r="A5667">
        <v>1638097</v>
      </c>
      <c r="B5667">
        <v>1</v>
      </c>
      <c r="C5667" t="s">
        <v>80</v>
      </c>
      <c r="D5667" t="s">
        <v>98</v>
      </c>
      <c r="E5667" t="s">
        <v>152</v>
      </c>
      <c r="F5667" t="s">
        <v>16242</v>
      </c>
      <c r="G5667" t="s">
        <v>154</v>
      </c>
      <c r="H5667" t="s">
        <v>149</v>
      </c>
      <c r="I5667" t="s">
        <v>135</v>
      </c>
      <c r="J5667" t="s">
        <v>136</v>
      </c>
      <c r="K5667" t="s">
        <v>137</v>
      </c>
      <c r="L5667" t="s">
        <v>16243</v>
      </c>
      <c r="M5667" t="s">
        <v>16244</v>
      </c>
      <c r="N5667">
        <v>0.89416666600000005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0.32674094815385835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0.32674094815385835</v>
      </c>
    </row>
    <row r="5668" spans="1:31" x14ac:dyDescent="0.25">
      <c r="A5668">
        <v>1638098</v>
      </c>
      <c r="B5668">
        <v>1</v>
      </c>
      <c r="C5668" t="s">
        <v>80</v>
      </c>
      <c r="D5668" t="s">
        <v>97</v>
      </c>
      <c r="E5668" t="s">
        <v>146</v>
      </c>
      <c r="F5668" t="s">
        <v>16245</v>
      </c>
      <c r="G5668" t="s">
        <v>260</v>
      </c>
      <c r="H5668" t="s">
        <v>149</v>
      </c>
      <c r="I5668" t="s">
        <v>135</v>
      </c>
      <c r="J5668" t="s">
        <v>136</v>
      </c>
      <c r="K5668" t="s">
        <v>137</v>
      </c>
      <c r="L5668" t="s">
        <v>16246</v>
      </c>
      <c r="M5668" t="s">
        <v>16247</v>
      </c>
      <c r="N5668">
        <v>1.6563888879999999</v>
      </c>
      <c r="O5668">
        <v>0</v>
      </c>
      <c r="P5668">
        <v>446</v>
      </c>
      <c r="Q5668">
        <v>0</v>
      </c>
      <c r="R5668">
        <v>6</v>
      </c>
      <c r="S5668">
        <v>0</v>
      </c>
      <c r="T5668">
        <v>28</v>
      </c>
      <c r="U5668">
        <v>0</v>
      </c>
      <c r="V5668">
        <v>0</v>
      </c>
      <c r="W5668">
        <v>0</v>
      </c>
      <c r="X5668">
        <v>362.1711960644281</v>
      </c>
      <c r="Y5668">
        <v>0</v>
      </c>
      <c r="Z5668">
        <v>2.4795973051304401</v>
      </c>
      <c r="AA5668">
        <v>0</v>
      </c>
      <c r="AB5668">
        <v>35.926662884504424</v>
      </c>
      <c r="AC5668">
        <v>0</v>
      </c>
      <c r="AD5668">
        <v>0</v>
      </c>
      <c r="AE5668">
        <v>400.57745625406295</v>
      </c>
    </row>
    <row r="5669" spans="1:31" x14ac:dyDescent="0.25">
      <c r="A5669">
        <v>1638099</v>
      </c>
      <c r="B5669">
        <v>1</v>
      </c>
      <c r="C5669" t="s">
        <v>80</v>
      </c>
      <c r="D5669" t="s">
        <v>107</v>
      </c>
      <c r="E5669" t="s">
        <v>178</v>
      </c>
      <c r="F5669" t="s">
        <v>15269</v>
      </c>
      <c r="G5669" t="s">
        <v>227</v>
      </c>
      <c r="H5669" t="s">
        <v>149</v>
      </c>
      <c r="I5669" t="s">
        <v>135</v>
      </c>
      <c r="J5669" t="s">
        <v>136</v>
      </c>
      <c r="K5669" t="s">
        <v>137</v>
      </c>
      <c r="L5669" t="s">
        <v>16248</v>
      </c>
      <c r="M5669" t="s">
        <v>16249</v>
      </c>
      <c r="N5669">
        <v>0.77944444400000001</v>
      </c>
      <c r="O5669">
        <v>0</v>
      </c>
      <c r="P5669">
        <v>148</v>
      </c>
      <c r="Q5669">
        <v>0</v>
      </c>
      <c r="R5669">
        <v>0</v>
      </c>
      <c r="S5669">
        <v>0</v>
      </c>
      <c r="T5669">
        <v>4</v>
      </c>
      <c r="U5669">
        <v>0</v>
      </c>
      <c r="V5669">
        <v>0</v>
      </c>
      <c r="W5669">
        <v>0</v>
      </c>
      <c r="X5669">
        <v>47.898473034091829</v>
      </c>
      <c r="Y5669">
        <v>0</v>
      </c>
      <c r="Z5669">
        <v>0</v>
      </c>
      <c r="AA5669">
        <v>0</v>
      </c>
      <c r="AB5669">
        <v>1.5970746129843199</v>
      </c>
      <c r="AC5669">
        <v>0</v>
      </c>
      <c r="AD5669">
        <v>0</v>
      </c>
      <c r="AE5669">
        <v>49.495547647076151</v>
      </c>
    </row>
    <row r="5670" spans="1:31" x14ac:dyDescent="0.25">
      <c r="A5670">
        <v>1648096</v>
      </c>
      <c r="B5670">
        <v>1</v>
      </c>
      <c r="C5670" t="s">
        <v>80</v>
      </c>
      <c r="D5670" t="s">
        <v>85</v>
      </c>
      <c r="E5670" t="s">
        <v>131</v>
      </c>
      <c r="F5670" t="s">
        <v>16250</v>
      </c>
      <c r="G5670" t="s">
        <v>2147</v>
      </c>
      <c r="H5670" t="s">
        <v>134</v>
      </c>
      <c r="I5670" t="s">
        <v>135</v>
      </c>
      <c r="J5670" t="s">
        <v>136</v>
      </c>
      <c r="K5670" t="s">
        <v>137</v>
      </c>
      <c r="L5670" t="s">
        <v>16251</v>
      </c>
      <c r="M5670" t="s">
        <v>16252</v>
      </c>
      <c r="N5670">
        <v>1.1388888880000001</v>
      </c>
      <c r="O5670">
        <v>0</v>
      </c>
      <c r="P5670">
        <v>903</v>
      </c>
      <c r="Q5670">
        <v>0</v>
      </c>
      <c r="R5670">
        <v>0</v>
      </c>
      <c r="S5670">
        <v>0</v>
      </c>
      <c r="T5670">
        <v>109</v>
      </c>
      <c r="U5670">
        <v>0</v>
      </c>
      <c r="V5670">
        <v>0</v>
      </c>
      <c r="W5670">
        <v>0</v>
      </c>
      <c r="X5670">
        <v>396.28890049237208</v>
      </c>
      <c r="Y5670">
        <v>0</v>
      </c>
      <c r="Z5670">
        <v>0</v>
      </c>
      <c r="AA5670">
        <v>0</v>
      </c>
      <c r="AB5670">
        <v>76.443248133861559</v>
      </c>
      <c r="AC5670">
        <v>0</v>
      </c>
      <c r="AD5670">
        <v>0</v>
      </c>
      <c r="AE5670">
        <v>472.73214862623365</v>
      </c>
    </row>
    <row r="5671" spans="1:31" x14ac:dyDescent="0.25">
      <c r="A5671">
        <v>1648097</v>
      </c>
      <c r="B5671">
        <v>1</v>
      </c>
      <c r="C5671" t="s">
        <v>80</v>
      </c>
      <c r="D5671" t="s">
        <v>104</v>
      </c>
      <c r="E5671" t="s">
        <v>178</v>
      </c>
      <c r="F5671" t="s">
        <v>15163</v>
      </c>
      <c r="G5671" t="s">
        <v>227</v>
      </c>
      <c r="H5671" t="s">
        <v>149</v>
      </c>
      <c r="I5671" t="s">
        <v>135</v>
      </c>
      <c r="J5671" t="s">
        <v>136</v>
      </c>
      <c r="K5671" t="s">
        <v>137</v>
      </c>
      <c r="L5671" t="s">
        <v>16253</v>
      </c>
      <c r="M5671" t="s">
        <v>16254</v>
      </c>
      <c r="N5671">
        <v>1.1319444439999999</v>
      </c>
      <c r="O5671">
        <v>0</v>
      </c>
      <c r="P5671">
        <v>223</v>
      </c>
      <c r="Q5671">
        <v>0</v>
      </c>
      <c r="R5671">
        <v>4</v>
      </c>
      <c r="S5671">
        <v>0</v>
      </c>
      <c r="T5671">
        <v>22</v>
      </c>
      <c r="U5671">
        <v>0</v>
      </c>
      <c r="V5671">
        <v>0</v>
      </c>
      <c r="W5671">
        <v>0</v>
      </c>
      <c r="X5671">
        <v>83.367237592580238</v>
      </c>
      <c r="Y5671">
        <v>0</v>
      </c>
      <c r="Z5671">
        <v>0.7325183180588124</v>
      </c>
      <c r="AA5671">
        <v>0</v>
      </c>
      <c r="AB5671">
        <v>11.631149286729725</v>
      </c>
      <c r="AC5671">
        <v>0</v>
      </c>
      <c r="AD5671">
        <v>0</v>
      </c>
      <c r="AE5671">
        <v>95.73090519736877</v>
      </c>
    </row>
    <row r="5672" spans="1:31" x14ac:dyDescent="0.25">
      <c r="A5672">
        <v>1648099</v>
      </c>
      <c r="B5672">
        <v>1</v>
      </c>
      <c r="C5672" t="s">
        <v>80</v>
      </c>
      <c r="D5672" t="s">
        <v>83</v>
      </c>
      <c r="E5672" t="s">
        <v>178</v>
      </c>
      <c r="F5672" t="s">
        <v>16255</v>
      </c>
      <c r="G5672" t="s">
        <v>227</v>
      </c>
      <c r="H5672" t="s">
        <v>149</v>
      </c>
      <c r="I5672" t="s">
        <v>135</v>
      </c>
      <c r="J5672" t="s">
        <v>136</v>
      </c>
      <c r="K5672" t="s">
        <v>137</v>
      </c>
      <c r="L5672" t="s">
        <v>16256</v>
      </c>
      <c r="M5672" t="s">
        <v>16257</v>
      </c>
      <c r="N5672">
        <v>1.2713888879999999</v>
      </c>
      <c r="O5672">
        <v>0</v>
      </c>
      <c r="P5672">
        <v>150</v>
      </c>
      <c r="Q5672">
        <v>0</v>
      </c>
      <c r="R5672">
        <v>0</v>
      </c>
      <c r="S5672">
        <v>0</v>
      </c>
      <c r="T5672">
        <v>15</v>
      </c>
      <c r="U5672">
        <v>0</v>
      </c>
      <c r="V5672">
        <v>0</v>
      </c>
      <c r="W5672">
        <v>0</v>
      </c>
      <c r="X5672">
        <v>88.337399497407731</v>
      </c>
      <c r="Y5672">
        <v>0</v>
      </c>
      <c r="Z5672">
        <v>0</v>
      </c>
      <c r="AA5672">
        <v>0</v>
      </c>
      <c r="AB5672">
        <v>8.0069732018897763</v>
      </c>
      <c r="AC5672">
        <v>0</v>
      </c>
      <c r="AD5672">
        <v>0</v>
      </c>
      <c r="AE5672">
        <v>96.344372699297509</v>
      </c>
    </row>
    <row r="5673" spans="1:31" x14ac:dyDescent="0.25">
      <c r="A5673">
        <v>1648101</v>
      </c>
      <c r="B5673">
        <v>1</v>
      </c>
      <c r="C5673" t="s">
        <v>80</v>
      </c>
      <c r="D5673" t="s">
        <v>95</v>
      </c>
      <c r="E5673" t="s">
        <v>146</v>
      </c>
      <c r="F5673" t="s">
        <v>16258</v>
      </c>
      <c r="G5673" t="s">
        <v>288</v>
      </c>
      <c r="H5673" t="s">
        <v>149</v>
      </c>
      <c r="I5673" t="s">
        <v>135</v>
      </c>
      <c r="J5673" t="s">
        <v>136</v>
      </c>
      <c r="K5673" t="s">
        <v>137</v>
      </c>
      <c r="L5673" t="s">
        <v>16259</v>
      </c>
      <c r="M5673" t="s">
        <v>16260</v>
      </c>
      <c r="N5673">
        <v>2.551388888</v>
      </c>
      <c r="O5673">
        <v>0</v>
      </c>
      <c r="P5673">
        <v>69</v>
      </c>
      <c r="Q5673">
        <v>0</v>
      </c>
      <c r="R5673">
        <v>0</v>
      </c>
      <c r="S5673">
        <v>0</v>
      </c>
      <c r="T5673">
        <v>7</v>
      </c>
      <c r="U5673">
        <v>0</v>
      </c>
      <c r="V5673">
        <v>1</v>
      </c>
      <c r="W5673">
        <v>0</v>
      </c>
      <c r="X5673">
        <v>77.048921798963022</v>
      </c>
      <c r="Y5673">
        <v>0</v>
      </c>
      <c r="Z5673">
        <v>0</v>
      </c>
      <c r="AA5673">
        <v>0</v>
      </c>
      <c r="AB5673">
        <v>21.812022924470352</v>
      </c>
      <c r="AC5673">
        <v>0</v>
      </c>
      <c r="AD5673">
        <v>166.22351918412673</v>
      </c>
      <c r="AE5673">
        <v>265.08446390756012</v>
      </c>
    </row>
    <row r="5674" spans="1:31" x14ac:dyDescent="0.25">
      <c r="A5674">
        <v>1648103</v>
      </c>
      <c r="B5674">
        <v>1</v>
      </c>
      <c r="C5674" t="s">
        <v>80</v>
      </c>
      <c r="D5674" t="s">
        <v>83</v>
      </c>
      <c r="E5674" t="s">
        <v>178</v>
      </c>
      <c r="F5674" t="s">
        <v>16261</v>
      </c>
      <c r="G5674" t="s">
        <v>227</v>
      </c>
      <c r="H5674" t="s">
        <v>149</v>
      </c>
      <c r="I5674" t="s">
        <v>135</v>
      </c>
      <c r="J5674" t="s">
        <v>136</v>
      </c>
      <c r="K5674" t="s">
        <v>137</v>
      </c>
      <c r="L5674" t="s">
        <v>16262</v>
      </c>
      <c r="M5674" t="s">
        <v>16257</v>
      </c>
      <c r="N5674">
        <v>1</v>
      </c>
      <c r="O5674">
        <v>0</v>
      </c>
      <c r="P5674">
        <v>143</v>
      </c>
      <c r="Q5674">
        <v>0</v>
      </c>
      <c r="R5674">
        <v>0</v>
      </c>
      <c r="S5674">
        <v>0</v>
      </c>
      <c r="T5674">
        <v>17</v>
      </c>
      <c r="U5674">
        <v>0</v>
      </c>
      <c r="V5674">
        <v>0</v>
      </c>
      <c r="W5674">
        <v>0</v>
      </c>
      <c r="X5674">
        <v>66.158002153588512</v>
      </c>
      <c r="Y5674">
        <v>0</v>
      </c>
      <c r="Z5674">
        <v>0</v>
      </c>
      <c r="AA5674">
        <v>0</v>
      </c>
      <c r="AB5674">
        <v>38.384362393623995</v>
      </c>
      <c r="AC5674">
        <v>0</v>
      </c>
      <c r="AD5674">
        <v>0</v>
      </c>
      <c r="AE5674">
        <v>104.54236454721251</v>
      </c>
    </row>
    <row r="5675" spans="1:31" x14ac:dyDescent="0.25">
      <c r="A5675">
        <v>1648105</v>
      </c>
      <c r="B5675">
        <v>1</v>
      </c>
      <c r="C5675" t="s">
        <v>81</v>
      </c>
      <c r="D5675" t="s">
        <v>128</v>
      </c>
      <c r="E5675" t="s">
        <v>178</v>
      </c>
      <c r="F5675" t="s">
        <v>16263</v>
      </c>
      <c r="G5675" t="s">
        <v>227</v>
      </c>
      <c r="H5675" t="s">
        <v>149</v>
      </c>
      <c r="I5675" t="s">
        <v>135</v>
      </c>
      <c r="J5675" t="s">
        <v>136</v>
      </c>
      <c r="K5675" t="s">
        <v>137</v>
      </c>
      <c r="L5675" t="s">
        <v>16264</v>
      </c>
      <c r="M5675" t="s">
        <v>16265</v>
      </c>
      <c r="N5675">
        <v>0.36666666599999997</v>
      </c>
      <c r="O5675">
        <v>0</v>
      </c>
      <c r="P5675">
        <v>100</v>
      </c>
      <c r="Q5675">
        <v>0</v>
      </c>
      <c r="R5675">
        <v>0</v>
      </c>
      <c r="S5675">
        <v>0</v>
      </c>
      <c r="T5675">
        <v>3</v>
      </c>
      <c r="U5675">
        <v>0</v>
      </c>
      <c r="V5675">
        <v>0</v>
      </c>
      <c r="W5675">
        <v>0</v>
      </c>
      <c r="X5675">
        <v>10.024220334147067</v>
      </c>
      <c r="Y5675">
        <v>0</v>
      </c>
      <c r="Z5675">
        <v>0</v>
      </c>
      <c r="AA5675">
        <v>0</v>
      </c>
      <c r="AB5675">
        <v>0.55624461139720005</v>
      </c>
      <c r="AC5675">
        <v>0</v>
      </c>
      <c r="AD5675">
        <v>0</v>
      </c>
      <c r="AE5675">
        <v>10.580464945544268</v>
      </c>
    </row>
    <row r="5676" spans="1:31" x14ac:dyDescent="0.25">
      <c r="A5676">
        <v>1648106</v>
      </c>
      <c r="B5676">
        <v>1</v>
      </c>
      <c r="C5676" t="s">
        <v>80</v>
      </c>
      <c r="D5676" t="s">
        <v>95</v>
      </c>
      <c r="E5676" t="s">
        <v>178</v>
      </c>
      <c r="F5676" t="s">
        <v>16266</v>
      </c>
      <c r="G5676" t="s">
        <v>227</v>
      </c>
      <c r="H5676" t="s">
        <v>149</v>
      </c>
      <c r="I5676" t="s">
        <v>135</v>
      </c>
      <c r="J5676" t="s">
        <v>136</v>
      </c>
      <c r="K5676" t="s">
        <v>137</v>
      </c>
      <c r="L5676" t="s">
        <v>16267</v>
      </c>
      <c r="M5676" t="s">
        <v>16268</v>
      </c>
      <c r="N5676">
        <v>2.2572222219999998</v>
      </c>
      <c r="O5676">
        <v>0</v>
      </c>
      <c r="P5676">
        <v>84</v>
      </c>
      <c r="Q5676">
        <v>0</v>
      </c>
      <c r="R5676">
        <v>0</v>
      </c>
      <c r="S5676">
        <v>0</v>
      </c>
      <c r="T5676">
        <v>6</v>
      </c>
      <c r="U5676">
        <v>0</v>
      </c>
      <c r="V5676">
        <v>0</v>
      </c>
      <c r="W5676">
        <v>0</v>
      </c>
      <c r="X5676">
        <v>43.535239782771114</v>
      </c>
      <c r="Y5676">
        <v>0</v>
      </c>
      <c r="Z5676">
        <v>0</v>
      </c>
      <c r="AA5676">
        <v>0</v>
      </c>
      <c r="AB5676">
        <v>9.5569885164468467</v>
      </c>
      <c r="AC5676">
        <v>0</v>
      </c>
      <c r="AD5676">
        <v>0</v>
      </c>
      <c r="AE5676">
        <v>53.092228299217965</v>
      </c>
    </row>
    <row r="5677" spans="1:31" x14ac:dyDescent="0.25">
      <c r="A5677">
        <v>1648107</v>
      </c>
      <c r="B5677">
        <v>1</v>
      </c>
      <c r="C5677" t="s">
        <v>80</v>
      </c>
      <c r="D5677" t="s">
        <v>93</v>
      </c>
      <c r="E5677" t="s">
        <v>152</v>
      </c>
      <c r="F5677" t="s">
        <v>16269</v>
      </c>
      <c r="G5677" t="s">
        <v>154</v>
      </c>
      <c r="H5677" t="s">
        <v>149</v>
      </c>
      <c r="I5677" t="s">
        <v>135</v>
      </c>
      <c r="J5677" t="s">
        <v>136</v>
      </c>
      <c r="K5677" t="s">
        <v>137</v>
      </c>
      <c r="L5677" t="s">
        <v>16270</v>
      </c>
      <c r="M5677" t="s">
        <v>16271</v>
      </c>
      <c r="N5677">
        <v>1.7597222219999999</v>
      </c>
      <c r="O5677">
        <v>0</v>
      </c>
      <c r="P5677">
        <v>1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3.3131319822333333E-2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3.3131319822333333E-2</v>
      </c>
    </row>
    <row r="5678" spans="1:31" x14ac:dyDescent="0.25">
      <c r="A5678">
        <v>1648109</v>
      </c>
      <c r="B5678">
        <v>1</v>
      </c>
      <c r="C5678" t="s">
        <v>80</v>
      </c>
      <c r="D5678" t="s">
        <v>101</v>
      </c>
      <c r="E5678" t="s">
        <v>178</v>
      </c>
      <c r="F5678" t="s">
        <v>4473</v>
      </c>
      <c r="G5678" t="s">
        <v>227</v>
      </c>
      <c r="H5678" t="s">
        <v>149</v>
      </c>
      <c r="I5678" t="s">
        <v>135</v>
      </c>
      <c r="J5678" t="s">
        <v>136</v>
      </c>
      <c r="K5678" t="s">
        <v>137</v>
      </c>
      <c r="L5678" t="s">
        <v>16272</v>
      </c>
      <c r="M5678" t="s">
        <v>16273</v>
      </c>
      <c r="N5678">
        <v>2.5408333330000001</v>
      </c>
      <c r="O5678">
        <v>0</v>
      </c>
      <c r="P5678">
        <v>143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89.462120234934432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89.462120234934432</v>
      </c>
    </row>
    <row r="5679" spans="1:31" x14ac:dyDescent="0.25">
      <c r="A5679">
        <v>1648111</v>
      </c>
      <c r="B5679">
        <v>1</v>
      </c>
      <c r="C5679" t="s">
        <v>80</v>
      </c>
      <c r="D5679" t="s">
        <v>105</v>
      </c>
      <c r="E5679" t="s">
        <v>178</v>
      </c>
      <c r="F5679" t="s">
        <v>16274</v>
      </c>
      <c r="G5679" t="s">
        <v>227</v>
      </c>
      <c r="H5679" t="s">
        <v>149</v>
      </c>
      <c r="I5679" t="s">
        <v>135</v>
      </c>
      <c r="J5679" t="s">
        <v>136</v>
      </c>
      <c r="K5679" t="s">
        <v>137</v>
      </c>
      <c r="L5679" t="s">
        <v>16275</v>
      </c>
      <c r="M5679" t="s">
        <v>16276</v>
      </c>
      <c r="N5679">
        <v>2.784444444</v>
      </c>
      <c r="O5679">
        <v>0</v>
      </c>
      <c r="P5679">
        <v>92</v>
      </c>
      <c r="Q5679">
        <v>0</v>
      </c>
      <c r="R5679">
        <v>0</v>
      </c>
      <c r="S5679">
        <v>0</v>
      </c>
      <c r="T5679">
        <v>7</v>
      </c>
      <c r="U5679">
        <v>0</v>
      </c>
      <c r="V5679">
        <v>0</v>
      </c>
      <c r="W5679">
        <v>0</v>
      </c>
      <c r="X5679">
        <v>55.350982203138607</v>
      </c>
      <c r="Y5679">
        <v>0</v>
      </c>
      <c r="Z5679">
        <v>0</v>
      </c>
      <c r="AA5679">
        <v>0</v>
      </c>
      <c r="AB5679">
        <v>7.2076276270731592</v>
      </c>
      <c r="AC5679">
        <v>0</v>
      </c>
      <c r="AD5679">
        <v>0</v>
      </c>
      <c r="AE5679">
        <v>62.558609830211765</v>
      </c>
    </row>
    <row r="5680" spans="1:31" x14ac:dyDescent="0.25">
      <c r="A5680">
        <v>1648112</v>
      </c>
      <c r="B5680">
        <v>1</v>
      </c>
      <c r="C5680" t="s">
        <v>80</v>
      </c>
      <c r="D5680" t="s">
        <v>96</v>
      </c>
      <c r="E5680" t="s">
        <v>178</v>
      </c>
      <c r="F5680" t="s">
        <v>16187</v>
      </c>
      <c r="G5680" t="s">
        <v>6610</v>
      </c>
      <c r="H5680" t="s">
        <v>149</v>
      </c>
      <c r="I5680" t="s">
        <v>135</v>
      </c>
      <c r="J5680" t="s">
        <v>136</v>
      </c>
      <c r="K5680" t="s">
        <v>137</v>
      </c>
      <c r="L5680" t="s">
        <v>16277</v>
      </c>
      <c r="M5680" t="s">
        <v>16278</v>
      </c>
      <c r="N5680">
        <v>1.2052777770000001</v>
      </c>
      <c r="O5680">
        <v>0</v>
      </c>
      <c r="P5680">
        <v>22</v>
      </c>
      <c r="Q5680">
        <v>0</v>
      </c>
      <c r="R5680">
        <v>0</v>
      </c>
      <c r="S5680">
        <v>0</v>
      </c>
      <c r="T5680">
        <v>20</v>
      </c>
      <c r="U5680">
        <v>0</v>
      </c>
      <c r="V5680">
        <v>0</v>
      </c>
      <c r="W5680">
        <v>0</v>
      </c>
      <c r="X5680">
        <v>15.422891780298473</v>
      </c>
      <c r="Y5680">
        <v>0</v>
      </c>
      <c r="Z5680">
        <v>0</v>
      </c>
      <c r="AA5680">
        <v>0</v>
      </c>
      <c r="AB5680">
        <v>9.1607087618814429</v>
      </c>
      <c r="AC5680">
        <v>0</v>
      </c>
      <c r="AD5680">
        <v>0</v>
      </c>
      <c r="AE5680">
        <v>24.583600542179916</v>
      </c>
    </row>
    <row r="5681" spans="1:31" x14ac:dyDescent="0.25">
      <c r="A5681">
        <v>1648113</v>
      </c>
      <c r="B5681">
        <v>1</v>
      </c>
      <c r="C5681" t="s">
        <v>80</v>
      </c>
      <c r="D5681" t="s">
        <v>93</v>
      </c>
      <c r="E5681" t="s">
        <v>152</v>
      </c>
      <c r="F5681" t="s">
        <v>16279</v>
      </c>
      <c r="G5681" t="s">
        <v>507</v>
      </c>
      <c r="H5681" t="s">
        <v>149</v>
      </c>
      <c r="I5681" t="s">
        <v>135</v>
      </c>
      <c r="J5681" t="s">
        <v>136</v>
      </c>
      <c r="K5681" t="s">
        <v>137</v>
      </c>
      <c r="L5681" t="s">
        <v>16280</v>
      </c>
      <c r="M5681" t="s">
        <v>16281</v>
      </c>
      <c r="N5681">
        <v>1.0925</v>
      </c>
      <c r="O5681">
        <v>0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1.9629976814254333</v>
      </c>
      <c r="AA5681">
        <v>0</v>
      </c>
      <c r="AB5681">
        <v>0</v>
      </c>
      <c r="AC5681">
        <v>0</v>
      </c>
      <c r="AD5681">
        <v>0</v>
      </c>
      <c r="AE5681">
        <v>1.9629976814254333</v>
      </c>
    </row>
    <row r="5682" spans="1:31" x14ac:dyDescent="0.25">
      <c r="A5682">
        <v>1648118</v>
      </c>
      <c r="B5682">
        <v>1</v>
      </c>
      <c r="C5682" t="s">
        <v>80</v>
      </c>
      <c r="D5682" t="s">
        <v>110</v>
      </c>
      <c r="E5682" t="s">
        <v>146</v>
      </c>
      <c r="F5682" t="s">
        <v>16282</v>
      </c>
      <c r="G5682" t="s">
        <v>227</v>
      </c>
      <c r="H5682" t="s">
        <v>149</v>
      </c>
      <c r="I5682" t="s">
        <v>135</v>
      </c>
      <c r="J5682" t="s">
        <v>136</v>
      </c>
      <c r="K5682" t="s">
        <v>137</v>
      </c>
      <c r="L5682" t="s">
        <v>16283</v>
      </c>
      <c r="M5682" t="s">
        <v>16284</v>
      </c>
      <c r="N5682">
        <v>1.2002777769999999</v>
      </c>
      <c r="O5682">
        <v>0</v>
      </c>
      <c r="P5682">
        <v>69</v>
      </c>
      <c r="Q5682">
        <v>0</v>
      </c>
      <c r="R5682">
        <v>0</v>
      </c>
      <c r="S5682">
        <v>0</v>
      </c>
      <c r="T5682">
        <v>11</v>
      </c>
      <c r="U5682">
        <v>0</v>
      </c>
      <c r="V5682">
        <v>0</v>
      </c>
      <c r="W5682">
        <v>0</v>
      </c>
      <c r="X5682">
        <v>41.523841499334566</v>
      </c>
      <c r="Y5682">
        <v>0</v>
      </c>
      <c r="Z5682">
        <v>0</v>
      </c>
      <c r="AA5682">
        <v>0</v>
      </c>
      <c r="AB5682">
        <v>8.6526999917646528</v>
      </c>
      <c r="AC5682">
        <v>0</v>
      </c>
      <c r="AD5682">
        <v>0</v>
      </c>
      <c r="AE5682">
        <v>50.176541491099215</v>
      </c>
    </row>
    <row r="5683" spans="1:31" x14ac:dyDescent="0.25">
      <c r="A5683">
        <v>1648120</v>
      </c>
      <c r="B5683">
        <v>1</v>
      </c>
      <c r="C5683" t="s">
        <v>80</v>
      </c>
      <c r="D5683" t="s">
        <v>105</v>
      </c>
      <c r="E5683" t="s">
        <v>362</v>
      </c>
      <c r="F5683" t="s">
        <v>16285</v>
      </c>
      <c r="G5683" t="s">
        <v>227</v>
      </c>
      <c r="H5683" t="s">
        <v>149</v>
      </c>
      <c r="I5683" t="s">
        <v>135</v>
      </c>
      <c r="J5683" t="s">
        <v>136</v>
      </c>
      <c r="K5683" t="s">
        <v>137</v>
      </c>
      <c r="L5683" t="s">
        <v>16286</v>
      </c>
      <c r="M5683" t="s">
        <v>16287</v>
      </c>
      <c r="N5683">
        <v>2.1319444440000002</v>
      </c>
      <c r="O5683">
        <v>0</v>
      </c>
      <c r="P5683">
        <v>99</v>
      </c>
      <c r="Q5683">
        <v>0</v>
      </c>
      <c r="R5683">
        <v>0</v>
      </c>
      <c r="S5683">
        <v>0</v>
      </c>
      <c r="T5683">
        <v>27</v>
      </c>
      <c r="U5683">
        <v>0</v>
      </c>
      <c r="V5683">
        <v>0</v>
      </c>
      <c r="W5683">
        <v>0</v>
      </c>
      <c r="X5683">
        <v>90.16792084322573</v>
      </c>
      <c r="Y5683">
        <v>0</v>
      </c>
      <c r="Z5683">
        <v>0</v>
      </c>
      <c r="AA5683">
        <v>0</v>
      </c>
      <c r="AB5683">
        <v>64.810228675135093</v>
      </c>
      <c r="AC5683">
        <v>0</v>
      </c>
      <c r="AD5683">
        <v>0</v>
      </c>
      <c r="AE5683">
        <v>154.97814951836082</v>
      </c>
    </row>
    <row r="5684" spans="1:31" x14ac:dyDescent="0.25">
      <c r="A5684">
        <v>1648121</v>
      </c>
      <c r="B5684">
        <v>1</v>
      </c>
      <c r="C5684" t="s">
        <v>80</v>
      </c>
      <c r="D5684" t="s">
        <v>82</v>
      </c>
      <c r="E5684" t="s">
        <v>178</v>
      </c>
      <c r="F5684" t="s">
        <v>16288</v>
      </c>
      <c r="G5684" t="s">
        <v>227</v>
      </c>
      <c r="H5684" t="s">
        <v>149</v>
      </c>
      <c r="I5684" t="s">
        <v>135</v>
      </c>
      <c r="J5684" t="s">
        <v>136</v>
      </c>
      <c r="K5684" t="s">
        <v>137</v>
      </c>
      <c r="L5684" t="s">
        <v>16289</v>
      </c>
      <c r="M5684" t="s">
        <v>16290</v>
      </c>
      <c r="N5684">
        <v>3.8622222220000002</v>
      </c>
      <c r="O5684">
        <v>0</v>
      </c>
      <c r="P5684">
        <v>28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30.138458462011009</v>
      </c>
      <c r="Y5684">
        <v>0</v>
      </c>
      <c r="Z5684">
        <v>0</v>
      </c>
      <c r="AA5684">
        <v>0</v>
      </c>
      <c r="AB5684">
        <v>4.7584558508039869</v>
      </c>
      <c r="AC5684">
        <v>0</v>
      </c>
      <c r="AD5684">
        <v>0</v>
      </c>
      <c r="AE5684">
        <v>34.896914312814999</v>
      </c>
    </row>
    <row r="5685" spans="1:31" x14ac:dyDescent="0.25">
      <c r="A5685">
        <v>1648122</v>
      </c>
      <c r="B5685">
        <v>1</v>
      </c>
      <c r="C5685" t="s">
        <v>80</v>
      </c>
      <c r="D5685" t="s">
        <v>82</v>
      </c>
      <c r="E5685" t="s">
        <v>152</v>
      </c>
      <c r="F5685" t="s">
        <v>16291</v>
      </c>
      <c r="G5685" t="s">
        <v>507</v>
      </c>
      <c r="H5685" t="s">
        <v>149</v>
      </c>
      <c r="I5685" t="s">
        <v>135</v>
      </c>
      <c r="J5685" t="s">
        <v>136</v>
      </c>
      <c r="K5685" t="s">
        <v>137</v>
      </c>
      <c r="L5685" t="s">
        <v>16292</v>
      </c>
      <c r="M5685" t="s">
        <v>16293</v>
      </c>
      <c r="N5685">
        <v>2.159166666</v>
      </c>
      <c r="O5685">
        <v>0</v>
      </c>
      <c r="P5685">
        <v>4</v>
      </c>
      <c r="Q5685">
        <v>0</v>
      </c>
      <c r="R5685">
        <v>0</v>
      </c>
      <c r="S5685">
        <v>0</v>
      </c>
      <c r="T5685">
        <v>4</v>
      </c>
      <c r="U5685">
        <v>0</v>
      </c>
      <c r="V5685">
        <v>0</v>
      </c>
      <c r="W5685">
        <v>0</v>
      </c>
      <c r="X5685">
        <v>1.2759315619468983</v>
      </c>
      <c r="Y5685">
        <v>0</v>
      </c>
      <c r="Z5685">
        <v>0</v>
      </c>
      <c r="AA5685">
        <v>0</v>
      </c>
      <c r="AB5685">
        <v>7.0114341370660664</v>
      </c>
      <c r="AC5685">
        <v>0</v>
      </c>
      <c r="AD5685">
        <v>0</v>
      </c>
      <c r="AE5685">
        <v>8.2873656990129643</v>
      </c>
    </row>
    <row r="5686" spans="1:31" x14ac:dyDescent="0.25">
      <c r="A5686">
        <v>1658123</v>
      </c>
      <c r="B5686">
        <v>1</v>
      </c>
      <c r="C5686" t="s">
        <v>80</v>
      </c>
      <c r="D5686" t="s">
        <v>83</v>
      </c>
      <c r="E5686" t="s">
        <v>152</v>
      </c>
      <c r="F5686" t="s">
        <v>16294</v>
      </c>
      <c r="G5686" t="s">
        <v>507</v>
      </c>
      <c r="H5686" t="s">
        <v>149</v>
      </c>
      <c r="I5686" t="s">
        <v>135</v>
      </c>
      <c r="J5686" t="s">
        <v>136</v>
      </c>
      <c r="K5686" t="s">
        <v>137</v>
      </c>
      <c r="L5686" t="s">
        <v>16295</v>
      </c>
      <c r="M5686" t="s">
        <v>16296</v>
      </c>
      <c r="N5686">
        <v>3.4655555549999999</v>
      </c>
      <c r="O5686">
        <v>0</v>
      </c>
      <c r="P5686">
        <v>6</v>
      </c>
      <c r="Q5686">
        <v>0</v>
      </c>
      <c r="R5686">
        <v>0</v>
      </c>
      <c r="S5686">
        <v>0</v>
      </c>
      <c r="T5686">
        <v>2</v>
      </c>
      <c r="U5686">
        <v>0</v>
      </c>
      <c r="V5686">
        <v>0</v>
      </c>
      <c r="W5686">
        <v>0</v>
      </c>
      <c r="X5686">
        <v>4.8504931855239999</v>
      </c>
      <c r="Y5686">
        <v>0</v>
      </c>
      <c r="Z5686">
        <v>0</v>
      </c>
      <c r="AA5686">
        <v>0</v>
      </c>
      <c r="AB5686">
        <v>5.0225100677330401</v>
      </c>
      <c r="AC5686">
        <v>0</v>
      </c>
      <c r="AD5686">
        <v>0</v>
      </c>
      <c r="AE5686">
        <v>9.8730032532570391</v>
      </c>
    </row>
    <row r="5687" spans="1:31" x14ac:dyDescent="0.25">
      <c r="A5687">
        <v>1658124</v>
      </c>
      <c r="B5687">
        <v>1</v>
      </c>
      <c r="C5687" t="s">
        <v>80</v>
      </c>
      <c r="D5687" t="s">
        <v>97</v>
      </c>
      <c r="E5687" t="s">
        <v>178</v>
      </c>
      <c r="F5687" t="s">
        <v>16297</v>
      </c>
      <c r="G5687" t="s">
        <v>227</v>
      </c>
      <c r="H5687" t="s">
        <v>149</v>
      </c>
      <c r="I5687" t="s">
        <v>135</v>
      </c>
      <c r="J5687" t="s">
        <v>136</v>
      </c>
      <c r="K5687" t="s">
        <v>137</v>
      </c>
      <c r="L5687" t="s">
        <v>16298</v>
      </c>
      <c r="M5687" t="s">
        <v>16299</v>
      </c>
      <c r="N5687">
        <v>1.945277777</v>
      </c>
      <c r="O5687">
        <v>0</v>
      </c>
      <c r="P5687">
        <v>81</v>
      </c>
      <c r="Q5687">
        <v>0</v>
      </c>
      <c r="R5687">
        <v>1</v>
      </c>
      <c r="S5687">
        <v>0</v>
      </c>
      <c r="T5687">
        <v>7</v>
      </c>
      <c r="U5687">
        <v>0</v>
      </c>
      <c r="V5687">
        <v>0</v>
      </c>
      <c r="W5687">
        <v>0</v>
      </c>
      <c r="X5687">
        <v>124.63130005930694</v>
      </c>
      <c r="Y5687">
        <v>0</v>
      </c>
      <c r="Z5687">
        <v>4.500585059086764</v>
      </c>
      <c r="AA5687">
        <v>0</v>
      </c>
      <c r="AB5687">
        <v>8.6334058988044635</v>
      </c>
      <c r="AC5687">
        <v>0</v>
      </c>
      <c r="AD5687">
        <v>0</v>
      </c>
      <c r="AE5687">
        <v>137.76529101719817</v>
      </c>
    </row>
    <row r="5688" spans="1:31" x14ac:dyDescent="0.25">
      <c r="A5688">
        <v>1658125</v>
      </c>
      <c r="B5688">
        <v>1</v>
      </c>
      <c r="C5688" t="s">
        <v>80</v>
      </c>
      <c r="D5688" t="s">
        <v>85</v>
      </c>
      <c r="E5688" t="s">
        <v>131</v>
      </c>
      <c r="F5688" t="s">
        <v>16300</v>
      </c>
      <c r="G5688" t="s">
        <v>2147</v>
      </c>
      <c r="H5688" t="s">
        <v>134</v>
      </c>
      <c r="I5688" t="s">
        <v>135</v>
      </c>
      <c r="J5688" t="s">
        <v>136</v>
      </c>
      <c r="K5688" t="s">
        <v>137</v>
      </c>
      <c r="L5688" t="s">
        <v>16301</v>
      </c>
      <c r="M5688" t="s">
        <v>16302</v>
      </c>
      <c r="N5688">
        <v>5.4</v>
      </c>
      <c r="O5688">
        <v>0</v>
      </c>
      <c r="P5688">
        <v>631</v>
      </c>
      <c r="Q5688">
        <v>0</v>
      </c>
      <c r="R5688">
        <v>0</v>
      </c>
      <c r="S5688">
        <v>0</v>
      </c>
      <c r="T5688">
        <v>74</v>
      </c>
      <c r="U5688">
        <v>0</v>
      </c>
      <c r="V5688">
        <v>0</v>
      </c>
      <c r="W5688">
        <v>0</v>
      </c>
      <c r="X5688">
        <v>1131.9180712404825</v>
      </c>
      <c r="Y5688">
        <v>0</v>
      </c>
      <c r="Z5688">
        <v>0</v>
      </c>
      <c r="AA5688">
        <v>0</v>
      </c>
      <c r="AB5688">
        <v>187.78169962462343</v>
      </c>
      <c r="AC5688">
        <v>0</v>
      </c>
      <c r="AD5688">
        <v>0</v>
      </c>
      <c r="AE5688">
        <v>1319.6997708651058</v>
      </c>
    </row>
    <row r="5689" spans="1:31" x14ac:dyDescent="0.25">
      <c r="A5689">
        <v>1658126</v>
      </c>
      <c r="B5689">
        <v>1</v>
      </c>
      <c r="C5689" t="s">
        <v>80</v>
      </c>
      <c r="D5689" t="s">
        <v>107</v>
      </c>
      <c r="E5689" t="s">
        <v>204</v>
      </c>
      <c r="F5689" t="s">
        <v>16303</v>
      </c>
      <c r="G5689" t="s">
        <v>161</v>
      </c>
      <c r="H5689" t="s">
        <v>134</v>
      </c>
      <c r="I5689" t="s">
        <v>135</v>
      </c>
      <c r="J5689" t="s">
        <v>136</v>
      </c>
      <c r="K5689" t="s">
        <v>137</v>
      </c>
      <c r="L5689" t="s">
        <v>16304</v>
      </c>
      <c r="M5689" t="s">
        <v>16305</v>
      </c>
      <c r="N5689">
        <v>0.436111111</v>
      </c>
      <c r="O5689">
        <v>0</v>
      </c>
      <c r="P5689">
        <v>472</v>
      </c>
      <c r="Q5689">
        <v>4</v>
      </c>
      <c r="R5689">
        <v>4</v>
      </c>
      <c r="S5689">
        <v>0</v>
      </c>
      <c r="T5689">
        <v>25</v>
      </c>
      <c r="U5689">
        <v>0</v>
      </c>
      <c r="V5689">
        <v>1</v>
      </c>
      <c r="W5689">
        <v>0</v>
      </c>
      <c r="X5689">
        <v>25.500698839922112</v>
      </c>
      <c r="Y5689">
        <v>0.30010088721788891</v>
      </c>
      <c r="Z5689">
        <v>0.17577478951532782</v>
      </c>
      <c r="AA5689">
        <v>0</v>
      </c>
      <c r="AB5689">
        <v>4.9318569677582662</v>
      </c>
      <c r="AC5689">
        <v>0</v>
      </c>
      <c r="AD5689">
        <v>0.17426098257591113</v>
      </c>
      <c r="AE5689">
        <v>31.082692466989503</v>
      </c>
    </row>
    <row r="5690" spans="1:31" x14ac:dyDescent="0.25">
      <c r="A5690">
        <v>1658127</v>
      </c>
      <c r="B5690">
        <v>1</v>
      </c>
      <c r="C5690" t="s">
        <v>80</v>
      </c>
      <c r="D5690" t="s">
        <v>97</v>
      </c>
      <c r="E5690" t="s">
        <v>146</v>
      </c>
      <c r="F5690" t="s">
        <v>14900</v>
      </c>
      <c r="G5690" t="s">
        <v>260</v>
      </c>
      <c r="H5690" t="s">
        <v>149</v>
      </c>
      <c r="I5690" t="s">
        <v>135</v>
      </c>
      <c r="J5690" t="s">
        <v>136</v>
      </c>
      <c r="K5690" t="s">
        <v>137</v>
      </c>
      <c r="L5690" t="s">
        <v>16306</v>
      </c>
      <c r="M5690" t="s">
        <v>16307</v>
      </c>
      <c r="N5690">
        <v>3.3330555550000001</v>
      </c>
      <c r="O5690">
        <v>0</v>
      </c>
      <c r="P5690">
        <v>68</v>
      </c>
      <c r="Q5690">
        <v>0</v>
      </c>
      <c r="R5690">
        <v>1</v>
      </c>
      <c r="S5690">
        <v>0</v>
      </c>
      <c r="T5690">
        <v>3</v>
      </c>
      <c r="U5690">
        <v>0</v>
      </c>
      <c r="V5690">
        <v>0</v>
      </c>
      <c r="W5690">
        <v>0</v>
      </c>
      <c r="X5690">
        <v>144.04944799431863</v>
      </c>
      <c r="Y5690">
        <v>0</v>
      </c>
      <c r="Z5690">
        <v>1.6150133841359446</v>
      </c>
      <c r="AA5690">
        <v>0</v>
      </c>
      <c r="AB5690">
        <v>0.57253156213590017</v>
      </c>
      <c r="AC5690">
        <v>0</v>
      </c>
      <c r="AD5690">
        <v>0</v>
      </c>
      <c r="AE5690">
        <v>146.23699294059048</v>
      </c>
    </row>
    <row r="5691" spans="1:31" x14ac:dyDescent="0.25">
      <c r="A5691">
        <v>1658128</v>
      </c>
      <c r="B5691">
        <v>1</v>
      </c>
      <c r="C5691" t="s">
        <v>80</v>
      </c>
      <c r="D5691" t="s">
        <v>92</v>
      </c>
      <c r="E5691" t="s">
        <v>152</v>
      </c>
      <c r="F5691" t="s">
        <v>16308</v>
      </c>
      <c r="G5691" t="s">
        <v>154</v>
      </c>
      <c r="H5691" t="s">
        <v>149</v>
      </c>
      <c r="I5691" t="s">
        <v>135</v>
      </c>
      <c r="J5691" t="s">
        <v>136</v>
      </c>
      <c r="K5691" t="s">
        <v>137</v>
      </c>
      <c r="L5691" t="s">
        <v>16309</v>
      </c>
      <c r="M5691" t="s">
        <v>16310</v>
      </c>
      <c r="N5691">
        <v>0.81666666600000004</v>
      </c>
      <c r="O5691">
        <v>0</v>
      </c>
      <c r="P5691">
        <v>2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0.47292881210400006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0.47292881210400006</v>
      </c>
    </row>
    <row r="5692" spans="1:31" x14ac:dyDescent="0.25">
      <c r="A5692">
        <v>1658129</v>
      </c>
      <c r="B5692">
        <v>1</v>
      </c>
      <c r="C5692" t="s">
        <v>80</v>
      </c>
      <c r="D5692" t="s">
        <v>110</v>
      </c>
      <c r="E5692" t="s">
        <v>178</v>
      </c>
      <c r="F5692" t="s">
        <v>16154</v>
      </c>
      <c r="G5692" t="s">
        <v>227</v>
      </c>
      <c r="H5692" t="s">
        <v>149</v>
      </c>
      <c r="I5692" t="s">
        <v>135</v>
      </c>
      <c r="J5692" t="s">
        <v>136</v>
      </c>
      <c r="K5692" t="s">
        <v>137</v>
      </c>
      <c r="L5692" t="s">
        <v>16311</v>
      </c>
      <c r="M5692" t="s">
        <v>16312</v>
      </c>
      <c r="N5692">
        <v>2.9813888880000001</v>
      </c>
      <c r="O5692">
        <v>0</v>
      </c>
      <c r="P5692">
        <v>110</v>
      </c>
      <c r="Q5692">
        <v>0</v>
      </c>
      <c r="R5692">
        <v>0</v>
      </c>
      <c r="S5692">
        <v>0</v>
      </c>
      <c r="T5692">
        <v>10</v>
      </c>
      <c r="U5692">
        <v>0</v>
      </c>
      <c r="V5692">
        <v>0</v>
      </c>
      <c r="W5692">
        <v>0</v>
      </c>
      <c r="X5692">
        <v>99.925936596761161</v>
      </c>
      <c r="Y5692">
        <v>0</v>
      </c>
      <c r="Z5692">
        <v>0</v>
      </c>
      <c r="AA5692">
        <v>0</v>
      </c>
      <c r="AB5692">
        <v>30.899345061580803</v>
      </c>
      <c r="AC5692">
        <v>0</v>
      </c>
      <c r="AD5692">
        <v>0</v>
      </c>
      <c r="AE5692">
        <v>130.82528165834196</v>
      </c>
    </row>
    <row r="5693" spans="1:31" x14ac:dyDescent="0.25">
      <c r="A5693">
        <v>1658130</v>
      </c>
      <c r="B5693">
        <v>1</v>
      </c>
      <c r="C5693" t="s">
        <v>80</v>
      </c>
      <c r="D5693" t="s">
        <v>107</v>
      </c>
      <c r="E5693" t="s">
        <v>146</v>
      </c>
      <c r="F5693" t="s">
        <v>16313</v>
      </c>
      <c r="G5693" t="s">
        <v>180</v>
      </c>
      <c r="H5693" t="s">
        <v>149</v>
      </c>
      <c r="I5693" t="s">
        <v>135</v>
      </c>
      <c r="J5693" t="s">
        <v>136</v>
      </c>
      <c r="K5693" t="s">
        <v>137</v>
      </c>
      <c r="L5693" t="s">
        <v>16314</v>
      </c>
      <c r="M5693" t="s">
        <v>16315</v>
      </c>
      <c r="N5693">
        <v>1.747222222</v>
      </c>
      <c r="O5693">
        <v>0</v>
      </c>
      <c r="P5693">
        <v>270</v>
      </c>
      <c r="Q5693">
        <v>0</v>
      </c>
      <c r="R5693">
        <v>0</v>
      </c>
      <c r="S5693">
        <v>0</v>
      </c>
      <c r="T5693">
        <v>19</v>
      </c>
      <c r="U5693">
        <v>0</v>
      </c>
      <c r="V5693">
        <v>0</v>
      </c>
      <c r="W5693">
        <v>0</v>
      </c>
      <c r="X5693">
        <v>163.43072945109353</v>
      </c>
      <c r="Y5693">
        <v>0</v>
      </c>
      <c r="Z5693">
        <v>0</v>
      </c>
      <c r="AA5693">
        <v>0</v>
      </c>
      <c r="AB5693">
        <v>22.292298638284073</v>
      </c>
      <c r="AC5693">
        <v>0</v>
      </c>
      <c r="AD5693">
        <v>0</v>
      </c>
      <c r="AE5693">
        <v>185.72302808937761</v>
      </c>
    </row>
    <row r="5694" spans="1:31" x14ac:dyDescent="0.25">
      <c r="A5694">
        <v>1658131</v>
      </c>
      <c r="B5694">
        <v>1</v>
      </c>
      <c r="C5694" t="s">
        <v>80</v>
      </c>
      <c r="D5694" t="s">
        <v>96</v>
      </c>
      <c r="E5694" t="s">
        <v>178</v>
      </c>
      <c r="F5694" t="s">
        <v>14118</v>
      </c>
      <c r="G5694" t="s">
        <v>227</v>
      </c>
      <c r="H5694" t="s">
        <v>149</v>
      </c>
      <c r="I5694" t="s">
        <v>135</v>
      </c>
      <c r="J5694" t="s">
        <v>136</v>
      </c>
      <c r="K5694" t="s">
        <v>137</v>
      </c>
      <c r="L5694" t="s">
        <v>16316</v>
      </c>
      <c r="M5694" t="s">
        <v>16317</v>
      </c>
      <c r="N5694">
        <v>1.842222222</v>
      </c>
      <c r="O5694">
        <v>0</v>
      </c>
      <c r="P5694">
        <v>45</v>
      </c>
      <c r="Q5694">
        <v>0</v>
      </c>
      <c r="R5694">
        <v>0</v>
      </c>
      <c r="S5694">
        <v>0</v>
      </c>
      <c r="T5694">
        <v>2</v>
      </c>
      <c r="U5694">
        <v>0</v>
      </c>
      <c r="V5694">
        <v>0</v>
      </c>
      <c r="W5694">
        <v>0</v>
      </c>
      <c r="X5694">
        <v>18.470339976386441</v>
      </c>
      <c r="Y5694">
        <v>0</v>
      </c>
      <c r="Z5694">
        <v>0</v>
      </c>
      <c r="AA5694">
        <v>0</v>
      </c>
      <c r="AB5694">
        <v>0.16673827634856003</v>
      </c>
      <c r="AC5694">
        <v>0</v>
      </c>
      <c r="AD5694">
        <v>0</v>
      </c>
      <c r="AE5694">
        <v>18.637078252735002</v>
      </c>
    </row>
    <row r="5695" spans="1:31" x14ac:dyDescent="0.25">
      <c r="A5695">
        <v>1658132</v>
      </c>
      <c r="B5695">
        <v>1</v>
      </c>
      <c r="C5695" t="s">
        <v>80</v>
      </c>
      <c r="D5695" t="s">
        <v>96</v>
      </c>
      <c r="E5695" t="s">
        <v>362</v>
      </c>
      <c r="F5695" t="s">
        <v>16318</v>
      </c>
      <c r="G5695" t="s">
        <v>900</v>
      </c>
      <c r="H5695" t="s">
        <v>149</v>
      </c>
      <c r="I5695" t="s">
        <v>135</v>
      </c>
      <c r="J5695" t="s">
        <v>136</v>
      </c>
      <c r="K5695" t="s">
        <v>137</v>
      </c>
      <c r="L5695" t="s">
        <v>16319</v>
      </c>
      <c r="M5695" t="s">
        <v>16320</v>
      </c>
      <c r="N5695">
        <v>2.74</v>
      </c>
      <c r="O5695">
        <v>0</v>
      </c>
      <c r="P5695">
        <v>34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41.177946440645492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41.177946440645492</v>
      </c>
    </row>
    <row r="5696" spans="1:31" x14ac:dyDescent="0.25">
      <c r="A5696">
        <v>1658134</v>
      </c>
      <c r="B5696">
        <v>1</v>
      </c>
      <c r="C5696" t="s">
        <v>80</v>
      </c>
      <c r="D5696" t="s">
        <v>83</v>
      </c>
      <c r="E5696" t="s">
        <v>152</v>
      </c>
      <c r="F5696" t="s">
        <v>16321</v>
      </c>
      <c r="G5696" t="s">
        <v>507</v>
      </c>
      <c r="H5696" t="s">
        <v>149</v>
      </c>
      <c r="I5696" t="s">
        <v>135</v>
      </c>
      <c r="J5696" t="s">
        <v>136</v>
      </c>
      <c r="K5696" t="s">
        <v>137</v>
      </c>
      <c r="L5696" t="s">
        <v>16322</v>
      </c>
      <c r="M5696" t="s">
        <v>16323</v>
      </c>
      <c r="N5696">
        <v>1.8577777769999999</v>
      </c>
      <c r="O5696">
        <v>0</v>
      </c>
      <c r="P5696">
        <v>3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0.78659724582272006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0.78659724582272006</v>
      </c>
    </row>
    <row r="5697" spans="1:31" x14ac:dyDescent="0.25">
      <c r="A5697">
        <v>1658135</v>
      </c>
      <c r="B5697">
        <v>1</v>
      </c>
      <c r="C5697" t="s">
        <v>80</v>
      </c>
      <c r="D5697" t="s">
        <v>110</v>
      </c>
      <c r="E5697" t="s">
        <v>178</v>
      </c>
      <c r="F5697" t="s">
        <v>14880</v>
      </c>
      <c r="G5697" t="s">
        <v>227</v>
      </c>
      <c r="H5697" t="s">
        <v>149</v>
      </c>
      <c r="I5697" t="s">
        <v>135</v>
      </c>
      <c r="J5697" t="s">
        <v>136</v>
      </c>
      <c r="K5697" t="s">
        <v>137</v>
      </c>
      <c r="L5697" t="s">
        <v>16324</v>
      </c>
      <c r="M5697" t="s">
        <v>16325</v>
      </c>
      <c r="N5697">
        <v>1.997777777</v>
      </c>
      <c r="O5697">
        <v>0</v>
      </c>
      <c r="P5697">
        <v>250</v>
      </c>
      <c r="Q5697">
        <v>0</v>
      </c>
      <c r="R5697">
        <v>0</v>
      </c>
      <c r="S5697">
        <v>0</v>
      </c>
      <c r="T5697">
        <v>13</v>
      </c>
      <c r="U5697">
        <v>0</v>
      </c>
      <c r="V5697">
        <v>0</v>
      </c>
      <c r="W5697">
        <v>0</v>
      </c>
      <c r="X5697">
        <v>197.99727798106264</v>
      </c>
      <c r="Y5697">
        <v>0</v>
      </c>
      <c r="Z5697">
        <v>0</v>
      </c>
      <c r="AA5697">
        <v>0</v>
      </c>
      <c r="AB5697">
        <v>4.1298325868042784</v>
      </c>
      <c r="AC5697">
        <v>0</v>
      </c>
      <c r="AD5697">
        <v>0</v>
      </c>
      <c r="AE5697">
        <v>202.12711056786691</v>
      </c>
    </row>
    <row r="5698" spans="1:31" x14ac:dyDescent="0.25">
      <c r="A5698">
        <v>1658136</v>
      </c>
      <c r="B5698">
        <v>1</v>
      </c>
      <c r="C5698" t="s">
        <v>80</v>
      </c>
      <c r="D5698" t="s">
        <v>96</v>
      </c>
      <c r="E5698" t="s">
        <v>178</v>
      </c>
      <c r="F5698" t="s">
        <v>15683</v>
      </c>
      <c r="G5698" t="s">
        <v>227</v>
      </c>
      <c r="H5698" t="s">
        <v>149</v>
      </c>
      <c r="I5698" t="s">
        <v>135</v>
      </c>
      <c r="J5698" t="s">
        <v>136</v>
      </c>
      <c r="K5698" t="s">
        <v>137</v>
      </c>
      <c r="L5698" t="s">
        <v>16326</v>
      </c>
      <c r="M5698" t="s">
        <v>16327</v>
      </c>
      <c r="N5698">
        <v>0.78666666600000001</v>
      </c>
      <c r="O5698">
        <v>0</v>
      </c>
      <c r="P5698">
        <v>10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3.6099962836712534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3.6099962836712534</v>
      </c>
    </row>
    <row r="5699" spans="1:31" x14ac:dyDescent="0.25">
      <c r="A5699">
        <v>1658138</v>
      </c>
      <c r="B5699">
        <v>1</v>
      </c>
      <c r="C5699" t="s">
        <v>81</v>
      </c>
      <c r="D5699" t="s">
        <v>112</v>
      </c>
      <c r="E5699" t="s">
        <v>152</v>
      </c>
      <c r="F5699" t="s">
        <v>16328</v>
      </c>
      <c r="G5699" t="s">
        <v>154</v>
      </c>
      <c r="H5699" t="s">
        <v>149</v>
      </c>
      <c r="I5699" t="s">
        <v>135</v>
      </c>
      <c r="J5699" t="s">
        <v>136</v>
      </c>
      <c r="K5699" t="s">
        <v>137</v>
      </c>
      <c r="L5699" t="s">
        <v>16329</v>
      </c>
      <c r="M5699" t="s">
        <v>16296</v>
      </c>
      <c r="N5699">
        <v>1.3166666659999999</v>
      </c>
      <c r="O5699">
        <v>0</v>
      </c>
      <c r="P5699">
        <v>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1.3705400700000003E-4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1.3705400700000003E-4</v>
      </c>
    </row>
    <row r="5700" spans="1:31" x14ac:dyDescent="0.25">
      <c r="A5700">
        <v>1658141</v>
      </c>
      <c r="B5700">
        <v>1</v>
      </c>
      <c r="C5700" t="s">
        <v>81</v>
      </c>
      <c r="D5700" t="s">
        <v>128</v>
      </c>
      <c r="E5700" t="s">
        <v>152</v>
      </c>
      <c r="F5700" t="s">
        <v>16330</v>
      </c>
      <c r="G5700" t="s">
        <v>168</v>
      </c>
      <c r="H5700" t="s">
        <v>149</v>
      </c>
      <c r="I5700" t="s">
        <v>135</v>
      </c>
      <c r="J5700" t="s">
        <v>136</v>
      </c>
      <c r="K5700" t="s">
        <v>137</v>
      </c>
      <c r="L5700" t="s">
        <v>16331</v>
      </c>
      <c r="M5700" t="s">
        <v>16332</v>
      </c>
      <c r="N5700">
        <v>14.466111111</v>
      </c>
      <c r="O5700">
        <v>0</v>
      </c>
      <c r="P5700">
        <v>12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30.556697190757752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30.556697190757752</v>
      </c>
    </row>
    <row r="5701" spans="1:31" x14ac:dyDescent="0.25">
      <c r="A5701">
        <v>1658142</v>
      </c>
      <c r="B5701">
        <v>1</v>
      </c>
      <c r="C5701" t="s">
        <v>80</v>
      </c>
      <c r="D5701" t="s">
        <v>110</v>
      </c>
      <c r="E5701" t="s">
        <v>642</v>
      </c>
      <c r="F5701" t="s">
        <v>16205</v>
      </c>
      <c r="G5701" t="s">
        <v>161</v>
      </c>
      <c r="H5701" t="s">
        <v>134</v>
      </c>
      <c r="I5701" t="s">
        <v>135</v>
      </c>
      <c r="J5701" t="s">
        <v>136</v>
      </c>
      <c r="K5701" t="s">
        <v>137</v>
      </c>
      <c r="L5701" t="s">
        <v>16333</v>
      </c>
      <c r="M5701" t="s">
        <v>16334</v>
      </c>
      <c r="N5701">
        <v>0.2535</v>
      </c>
      <c r="O5701">
        <v>0</v>
      </c>
      <c r="P5701">
        <v>4792</v>
      </c>
      <c r="Q5701">
        <v>0</v>
      </c>
      <c r="R5701">
        <v>0</v>
      </c>
      <c r="S5701">
        <v>0</v>
      </c>
      <c r="T5701">
        <v>433</v>
      </c>
      <c r="U5701">
        <v>0</v>
      </c>
      <c r="V5701">
        <v>1</v>
      </c>
      <c r="W5701">
        <v>0</v>
      </c>
      <c r="X5701">
        <v>377.68058150989373</v>
      </c>
      <c r="Y5701">
        <v>0</v>
      </c>
      <c r="Z5701">
        <v>0</v>
      </c>
      <c r="AA5701">
        <v>0</v>
      </c>
      <c r="AB5701">
        <v>90.373406848080521</v>
      </c>
      <c r="AC5701">
        <v>0</v>
      </c>
      <c r="AD5701">
        <v>1.1455881906084979</v>
      </c>
      <c r="AE5701">
        <v>469.1995765485828</v>
      </c>
    </row>
    <row r="5702" spans="1:31" x14ac:dyDescent="0.25">
      <c r="A5702">
        <v>1658143</v>
      </c>
      <c r="B5702">
        <v>1</v>
      </c>
      <c r="C5702" t="s">
        <v>80</v>
      </c>
      <c r="D5702" t="s">
        <v>96</v>
      </c>
      <c r="E5702" t="s">
        <v>178</v>
      </c>
      <c r="F5702" t="s">
        <v>16335</v>
      </c>
      <c r="G5702" t="s">
        <v>227</v>
      </c>
      <c r="H5702" t="s">
        <v>149</v>
      </c>
      <c r="I5702" t="s">
        <v>135</v>
      </c>
      <c r="J5702" t="s">
        <v>136</v>
      </c>
      <c r="K5702" t="s">
        <v>137</v>
      </c>
      <c r="L5702" t="s">
        <v>16336</v>
      </c>
      <c r="M5702" t="s">
        <v>16337</v>
      </c>
      <c r="N5702">
        <v>8.7830555550000007</v>
      </c>
      <c r="O5702">
        <v>0</v>
      </c>
      <c r="P5702">
        <v>152</v>
      </c>
      <c r="Q5702">
        <v>0</v>
      </c>
      <c r="R5702">
        <v>0</v>
      </c>
      <c r="S5702">
        <v>0</v>
      </c>
      <c r="T5702">
        <v>7</v>
      </c>
      <c r="U5702">
        <v>0</v>
      </c>
      <c r="V5702">
        <v>0</v>
      </c>
      <c r="W5702">
        <v>0</v>
      </c>
      <c r="X5702">
        <v>530.64541256681832</v>
      </c>
      <c r="Y5702">
        <v>0</v>
      </c>
      <c r="Z5702">
        <v>0</v>
      </c>
      <c r="AA5702">
        <v>0</v>
      </c>
      <c r="AB5702">
        <v>15.552065023955487</v>
      </c>
      <c r="AC5702">
        <v>0</v>
      </c>
      <c r="AD5702">
        <v>0</v>
      </c>
      <c r="AE5702">
        <v>546.19747759077381</v>
      </c>
    </row>
    <row r="5703" spans="1:31" x14ac:dyDescent="0.25">
      <c r="A5703">
        <v>1658144</v>
      </c>
      <c r="B5703">
        <v>1</v>
      </c>
      <c r="C5703" t="s">
        <v>80</v>
      </c>
      <c r="D5703" t="s">
        <v>83</v>
      </c>
      <c r="E5703" t="s">
        <v>178</v>
      </c>
      <c r="F5703" t="s">
        <v>16338</v>
      </c>
      <c r="G5703" t="s">
        <v>227</v>
      </c>
      <c r="H5703" t="s">
        <v>149</v>
      </c>
      <c r="I5703" t="s">
        <v>135</v>
      </c>
      <c r="J5703" t="s">
        <v>136</v>
      </c>
      <c r="K5703" t="s">
        <v>137</v>
      </c>
      <c r="L5703" t="s">
        <v>16339</v>
      </c>
      <c r="M5703" t="s">
        <v>16340</v>
      </c>
      <c r="N5703">
        <v>2.6802777770000001</v>
      </c>
      <c r="O5703">
        <v>0</v>
      </c>
      <c r="P5703">
        <v>164</v>
      </c>
      <c r="Q5703">
        <v>0</v>
      </c>
      <c r="R5703">
        <v>0</v>
      </c>
      <c r="S5703">
        <v>0</v>
      </c>
      <c r="T5703">
        <v>3</v>
      </c>
      <c r="U5703">
        <v>0</v>
      </c>
      <c r="V5703">
        <v>0</v>
      </c>
      <c r="W5703">
        <v>0</v>
      </c>
      <c r="X5703">
        <v>158.6743579501653</v>
      </c>
      <c r="Y5703">
        <v>0</v>
      </c>
      <c r="Z5703">
        <v>0</v>
      </c>
      <c r="AA5703">
        <v>0</v>
      </c>
      <c r="AB5703">
        <v>1.5110440033364712</v>
      </c>
      <c r="AC5703">
        <v>0</v>
      </c>
      <c r="AD5703">
        <v>0</v>
      </c>
      <c r="AE5703">
        <v>160.18540195350178</v>
      </c>
    </row>
    <row r="5704" spans="1:31" x14ac:dyDescent="0.25">
      <c r="A5704">
        <v>1658145</v>
      </c>
      <c r="B5704">
        <v>1</v>
      </c>
      <c r="C5704" t="s">
        <v>80</v>
      </c>
      <c r="D5704" t="s">
        <v>105</v>
      </c>
      <c r="E5704" t="s">
        <v>178</v>
      </c>
      <c r="F5704" t="s">
        <v>3645</v>
      </c>
      <c r="G5704" t="s">
        <v>227</v>
      </c>
      <c r="H5704" t="s">
        <v>149</v>
      </c>
      <c r="I5704" t="s">
        <v>135</v>
      </c>
      <c r="J5704" t="s">
        <v>136</v>
      </c>
      <c r="K5704" t="s">
        <v>137</v>
      </c>
      <c r="L5704" t="s">
        <v>16341</v>
      </c>
      <c r="M5704" t="s">
        <v>16323</v>
      </c>
      <c r="N5704">
        <v>1.873888888</v>
      </c>
      <c r="O5704">
        <v>0</v>
      </c>
      <c r="P5704">
        <v>234</v>
      </c>
      <c r="Q5704">
        <v>0</v>
      </c>
      <c r="R5704">
        <v>0</v>
      </c>
      <c r="S5704">
        <v>0</v>
      </c>
      <c r="T5704">
        <v>10</v>
      </c>
      <c r="U5704">
        <v>0</v>
      </c>
      <c r="V5704">
        <v>0</v>
      </c>
      <c r="W5704">
        <v>0</v>
      </c>
      <c r="X5704">
        <v>111.75748721332489</v>
      </c>
      <c r="Y5704">
        <v>0</v>
      </c>
      <c r="Z5704">
        <v>0</v>
      </c>
      <c r="AA5704">
        <v>0</v>
      </c>
      <c r="AB5704">
        <v>13.482258011947982</v>
      </c>
      <c r="AC5704">
        <v>0</v>
      </c>
      <c r="AD5704">
        <v>0</v>
      </c>
      <c r="AE5704">
        <v>125.23974522527287</v>
      </c>
    </row>
    <row r="5705" spans="1:31" x14ac:dyDescent="0.25">
      <c r="A5705">
        <v>1658148</v>
      </c>
      <c r="B5705">
        <v>1</v>
      </c>
      <c r="C5705" t="s">
        <v>80</v>
      </c>
      <c r="D5705" t="s">
        <v>101</v>
      </c>
      <c r="E5705" t="s">
        <v>178</v>
      </c>
      <c r="F5705" t="s">
        <v>15196</v>
      </c>
      <c r="G5705" t="s">
        <v>227</v>
      </c>
      <c r="H5705" t="s">
        <v>149</v>
      </c>
      <c r="I5705" t="s">
        <v>135</v>
      </c>
      <c r="J5705" t="s">
        <v>136</v>
      </c>
      <c r="K5705" t="s">
        <v>137</v>
      </c>
      <c r="L5705" t="s">
        <v>16342</v>
      </c>
      <c r="M5705" t="s">
        <v>16343</v>
      </c>
      <c r="N5705">
        <v>2.79</v>
      </c>
      <c r="O5705">
        <v>0</v>
      </c>
      <c r="P5705">
        <v>87</v>
      </c>
      <c r="Q5705">
        <v>0</v>
      </c>
      <c r="R5705">
        <v>0</v>
      </c>
      <c r="S5705">
        <v>0</v>
      </c>
      <c r="T5705">
        <v>7</v>
      </c>
      <c r="U5705">
        <v>0</v>
      </c>
      <c r="V5705">
        <v>0</v>
      </c>
      <c r="W5705">
        <v>0</v>
      </c>
      <c r="X5705">
        <v>82.200133510142706</v>
      </c>
      <c r="Y5705">
        <v>0</v>
      </c>
      <c r="Z5705">
        <v>0</v>
      </c>
      <c r="AA5705">
        <v>0</v>
      </c>
      <c r="AB5705">
        <v>12.176808037921802</v>
      </c>
      <c r="AC5705">
        <v>0</v>
      </c>
      <c r="AD5705">
        <v>0</v>
      </c>
      <c r="AE5705">
        <v>94.376941548064508</v>
      </c>
    </row>
    <row r="5706" spans="1:31" x14ac:dyDescent="0.25">
      <c r="A5706">
        <v>1658149</v>
      </c>
      <c r="B5706">
        <v>1</v>
      </c>
      <c r="C5706" t="s">
        <v>80</v>
      </c>
      <c r="D5706" t="s">
        <v>97</v>
      </c>
      <c r="E5706" t="s">
        <v>152</v>
      </c>
      <c r="F5706" t="s">
        <v>16344</v>
      </c>
      <c r="G5706" t="s">
        <v>507</v>
      </c>
      <c r="H5706" t="s">
        <v>149</v>
      </c>
      <c r="I5706" t="s">
        <v>135</v>
      </c>
      <c r="J5706" t="s">
        <v>136</v>
      </c>
      <c r="K5706" t="s">
        <v>137</v>
      </c>
      <c r="L5706" t="s">
        <v>16345</v>
      </c>
      <c r="M5706" t="s">
        <v>16346</v>
      </c>
      <c r="N5706">
        <v>0.94916666599999999</v>
      </c>
      <c r="O5706">
        <v>0</v>
      </c>
      <c r="P5706">
        <v>1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0.75317469658019998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0.75317469658019998</v>
      </c>
    </row>
    <row r="5707" spans="1:31" x14ac:dyDescent="0.25">
      <c r="A5707">
        <v>1658150</v>
      </c>
      <c r="B5707">
        <v>1</v>
      </c>
      <c r="C5707" t="s">
        <v>80</v>
      </c>
      <c r="D5707" t="s">
        <v>107</v>
      </c>
      <c r="E5707" t="s">
        <v>178</v>
      </c>
      <c r="F5707" t="s">
        <v>16347</v>
      </c>
      <c r="G5707" t="s">
        <v>227</v>
      </c>
      <c r="H5707" t="s">
        <v>149</v>
      </c>
      <c r="I5707" t="s">
        <v>135</v>
      </c>
      <c r="J5707" t="s">
        <v>136</v>
      </c>
      <c r="K5707" t="s">
        <v>137</v>
      </c>
      <c r="L5707" t="s">
        <v>16348</v>
      </c>
      <c r="M5707" t="s">
        <v>16349</v>
      </c>
      <c r="N5707">
        <v>3.3719444439999999</v>
      </c>
      <c r="O5707">
        <v>0</v>
      </c>
      <c r="P5707">
        <v>179</v>
      </c>
      <c r="Q5707">
        <v>0</v>
      </c>
      <c r="R5707">
        <v>0</v>
      </c>
      <c r="S5707">
        <v>0</v>
      </c>
      <c r="T5707">
        <v>13</v>
      </c>
      <c r="U5707">
        <v>0</v>
      </c>
      <c r="V5707">
        <v>0</v>
      </c>
      <c r="W5707">
        <v>0</v>
      </c>
      <c r="X5707">
        <v>185.29845532755715</v>
      </c>
      <c r="Y5707">
        <v>0</v>
      </c>
      <c r="Z5707">
        <v>0</v>
      </c>
      <c r="AA5707">
        <v>0</v>
      </c>
      <c r="AB5707">
        <v>20.376443299871738</v>
      </c>
      <c r="AC5707">
        <v>0</v>
      </c>
      <c r="AD5707">
        <v>0</v>
      </c>
      <c r="AE5707">
        <v>205.67489862742889</v>
      </c>
    </row>
    <row r="5708" spans="1:31" x14ac:dyDescent="0.25">
      <c r="A5708">
        <v>1658153</v>
      </c>
      <c r="B5708">
        <v>1</v>
      </c>
      <c r="C5708" t="s">
        <v>80</v>
      </c>
      <c r="D5708" t="s">
        <v>101</v>
      </c>
      <c r="E5708" t="s">
        <v>178</v>
      </c>
      <c r="F5708" t="s">
        <v>16350</v>
      </c>
      <c r="G5708" t="s">
        <v>227</v>
      </c>
      <c r="H5708" t="s">
        <v>149</v>
      </c>
      <c r="I5708" t="s">
        <v>135</v>
      </c>
      <c r="J5708" t="s">
        <v>136</v>
      </c>
      <c r="K5708" t="s">
        <v>137</v>
      </c>
      <c r="L5708" t="s">
        <v>16351</v>
      </c>
      <c r="M5708" t="s">
        <v>16352</v>
      </c>
      <c r="N5708">
        <v>3.270277777</v>
      </c>
      <c r="O5708">
        <v>0</v>
      </c>
      <c r="P5708">
        <v>17</v>
      </c>
      <c r="Q5708">
        <v>0</v>
      </c>
      <c r="R5708">
        <v>0</v>
      </c>
      <c r="S5708">
        <v>0</v>
      </c>
      <c r="T5708">
        <v>2</v>
      </c>
      <c r="U5708">
        <v>0</v>
      </c>
      <c r="V5708">
        <v>0</v>
      </c>
      <c r="W5708">
        <v>0</v>
      </c>
      <c r="X5708">
        <v>11.176157686904244</v>
      </c>
      <c r="Y5708">
        <v>0</v>
      </c>
      <c r="Z5708">
        <v>0</v>
      </c>
      <c r="AA5708">
        <v>0</v>
      </c>
      <c r="AB5708">
        <v>6.283190162534134</v>
      </c>
      <c r="AC5708">
        <v>0</v>
      </c>
      <c r="AD5708">
        <v>0</v>
      </c>
      <c r="AE5708">
        <v>17.459347849438377</v>
      </c>
    </row>
    <row r="5709" spans="1:31" x14ac:dyDescent="0.25">
      <c r="A5709">
        <v>1658164</v>
      </c>
      <c r="B5709">
        <v>1</v>
      </c>
      <c r="C5709" t="s">
        <v>80</v>
      </c>
      <c r="D5709" t="s">
        <v>82</v>
      </c>
      <c r="E5709" t="s">
        <v>146</v>
      </c>
      <c r="F5709" t="s">
        <v>13649</v>
      </c>
      <c r="G5709" t="s">
        <v>227</v>
      </c>
      <c r="H5709" t="s">
        <v>149</v>
      </c>
      <c r="I5709" t="s">
        <v>135</v>
      </c>
      <c r="J5709" t="s">
        <v>136</v>
      </c>
      <c r="K5709" t="s">
        <v>137</v>
      </c>
      <c r="L5709" t="s">
        <v>16353</v>
      </c>
      <c r="M5709" t="s">
        <v>16354</v>
      </c>
      <c r="N5709">
        <v>3.3747222219999999</v>
      </c>
      <c r="O5709">
        <v>0</v>
      </c>
      <c r="P5709">
        <v>213</v>
      </c>
      <c r="Q5709">
        <v>0</v>
      </c>
      <c r="R5709">
        <v>0</v>
      </c>
      <c r="S5709">
        <v>0</v>
      </c>
      <c r="T5709">
        <v>10</v>
      </c>
      <c r="U5709">
        <v>0</v>
      </c>
      <c r="V5709">
        <v>0</v>
      </c>
      <c r="W5709">
        <v>0</v>
      </c>
      <c r="X5709">
        <v>199.12000738826674</v>
      </c>
      <c r="Y5709">
        <v>0</v>
      </c>
      <c r="Z5709">
        <v>0</v>
      </c>
      <c r="AA5709">
        <v>0</v>
      </c>
      <c r="AB5709">
        <v>9.7750059935374534</v>
      </c>
      <c r="AC5709">
        <v>0</v>
      </c>
      <c r="AD5709">
        <v>0</v>
      </c>
      <c r="AE5709">
        <v>208.8950133818042</v>
      </c>
    </row>
    <row r="5710" spans="1:31" x14ac:dyDescent="0.25">
      <c r="A5710">
        <v>1658611</v>
      </c>
      <c r="B5710">
        <v>1</v>
      </c>
      <c r="C5710" t="s">
        <v>80</v>
      </c>
      <c r="D5710" t="s">
        <v>96</v>
      </c>
      <c r="E5710" t="s">
        <v>178</v>
      </c>
      <c r="F5710" t="s">
        <v>16355</v>
      </c>
      <c r="G5710" t="s">
        <v>227</v>
      </c>
      <c r="H5710" t="s">
        <v>149</v>
      </c>
      <c r="I5710" t="s">
        <v>135</v>
      </c>
      <c r="J5710" t="s">
        <v>136</v>
      </c>
      <c r="K5710" t="s">
        <v>137</v>
      </c>
      <c r="L5710" t="s">
        <v>16356</v>
      </c>
      <c r="M5710" t="s">
        <v>16357</v>
      </c>
      <c r="N5710">
        <v>4.8919444439999999</v>
      </c>
      <c r="O5710">
        <v>0</v>
      </c>
      <c r="P5710">
        <v>148</v>
      </c>
      <c r="Q5710">
        <v>0</v>
      </c>
      <c r="R5710">
        <v>2</v>
      </c>
      <c r="S5710">
        <v>0</v>
      </c>
      <c r="T5710">
        <v>2</v>
      </c>
      <c r="U5710">
        <v>0</v>
      </c>
      <c r="V5710">
        <v>0</v>
      </c>
      <c r="W5710">
        <v>0</v>
      </c>
      <c r="X5710">
        <v>408.49936996146204</v>
      </c>
      <c r="Y5710">
        <v>0</v>
      </c>
      <c r="Z5710">
        <v>0.23242571176550555</v>
      </c>
      <c r="AA5710">
        <v>0</v>
      </c>
      <c r="AB5710">
        <v>1.6195683374558647</v>
      </c>
      <c r="AC5710">
        <v>0</v>
      </c>
      <c r="AD5710">
        <v>0</v>
      </c>
      <c r="AE5710">
        <v>410.35136401068343</v>
      </c>
    </row>
    <row r="5711" spans="1:31" x14ac:dyDescent="0.25">
      <c r="A5711">
        <v>1658279</v>
      </c>
      <c r="B5711">
        <v>1</v>
      </c>
      <c r="C5711" t="s">
        <v>80</v>
      </c>
      <c r="D5711" t="s">
        <v>84</v>
      </c>
      <c r="E5711" t="s">
        <v>152</v>
      </c>
      <c r="F5711" t="s">
        <v>16358</v>
      </c>
      <c r="G5711" t="s">
        <v>507</v>
      </c>
      <c r="H5711" t="s">
        <v>149</v>
      </c>
      <c r="I5711" t="s">
        <v>135</v>
      </c>
      <c r="J5711" t="s">
        <v>136</v>
      </c>
      <c r="K5711" t="s">
        <v>137</v>
      </c>
      <c r="L5711" t="s">
        <v>16359</v>
      </c>
      <c r="M5711" t="s">
        <v>16360</v>
      </c>
      <c r="N5711">
        <v>1.4616666659999999</v>
      </c>
      <c r="O5711">
        <v>0</v>
      </c>
      <c r="P5711">
        <v>2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2.5662617108432357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2.5662617108432357</v>
      </c>
    </row>
    <row r="5712" spans="1:31" x14ac:dyDescent="0.25">
      <c r="A5712">
        <v>1658634</v>
      </c>
      <c r="B5712">
        <v>1</v>
      </c>
      <c r="C5712" t="s">
        <v>80</v>
      </c>
      <c r="D5712" t="s">
        <v>97</v>
      </c>
      <c r="E5712" t="s">
        <v>152</v>
      </c>
      <c r="F5712" t="s">
        <v>16361</v>
      </c>
      <c r="G5712" t="s">
        <v>168</v>
      </c>
      <c r="H5712" t="s">
        <v>149</v>
      </c>
      <c r="I5712" t="s">
        <v>135</v>
      </c>
      <c r="J5712" t="s">
        <v>136</v>
      </c>
      <c r="K5712" t="s">
        <v>137</v>
      </c>
      <c r="L5712" t="s">
        <v>16362</v>
      </c>
      <c r="M5712" t="s">
        <v>16363</v>
      </c>
      <c r="N5712">
        <v>1.3136111109999999</v>
      </c>
      <c r="O5712">
        <v>0</v>
      </c>
      <c r="P5712">
        <v>1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4.7922840422477773E-3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4.7922840422477773E-3</v>
      </c>
    </row>
    <row r="5713" spans="1:31" x14ac:dyDescent="0.25">
      <c r="A5713">
        <v>1658565</v>
      </c>
      <c r="B5713">
        <v>1</v>
      </c>
      <c r="C5713" t="s">
        <v>80</v>
      </c>
      <c r="D5713" t="s">
        <v>96</v>
      </c>
      <c r="E5713" t="s">
        <v>146</v>
      </c>
      <c r="F5713" t="s">
        <v>14978</v>
      </c>
      <c r="G5713" t="s">
        <v>231</v>
      </c>
      <c r="H5713" t="s">
        <v>149</v>
      </c>
      <c r="I5713" t="s">
        <v>135</v>
      </c>
      <c r="J5713" t="s">
        <v>136</v>
      </c>
      <c r="K5713" t="s">
        <v>137</v>
      </c>
      <c r="L5713" t="s">
        <v>16364</v>
      </c>
      <c r="M5713" t="s">
        <v>16365</v>
      </c>
      <c r="N5713">
        <v>4.4230555550000004</v>
      </c>
      <c r="O5713">
        <v>0</v>
      </c>
      <c r="P5713">
        <v>74</v>
      </c>
      <c r="Q5713">
        <v>0</v>
      </c>
      <c r="R5713">
        <v>0</v>
      </c>
      <c r="S5713">
        <v>0</v>
      </c>
      <c r="T5713">
        <v>5</v>
      </c>
      <c r="U5713">
        <v>0</v>
      </c>
      <c r="V5713">
        <v>0</v>
      </c>
      <c r="W5713">
        <v>0</v>
      </c>
      <c r="X5713">
        <v>137.64848467325828</v>
      </c>
      <c r="Y5713">
        <v>0</v>
      </c>
      <c r="Z5713">
        <v>0</v>
      </c>
      <c r="AA5713">
        <v>0</v>
      </c>
      <c r="AB5713">
        <v>98.963031371920863</v>
      </c>
      <c r="AC5713">
        <v>0</v>
      </c>
      <c r="AD5713">
        <v>0</v>
      </c>
      <c r="AE5713">
        <v>236.61151604517914</v>
      </c>
    </row>
    <row r="5714" spans="1:31" x14ac:dyDescent="0.25">
      <c r="A5714">
        <v>1658273</v>
      </c>
      <c r="B5714">
        <v>1</v>
      </c>
      <c r="C5714" t="s">
        <v>80</v>
      </c>
      <c r="D5714" t="s">
        <v>85</v>
      </c>
      <c r="E5714" t="s">
        <v>146</v>
      </c>
      <c r="F5714" t="s">
        <v>16366</v>
      </c>
      <c r="G5714" t="s">
        <v>142</v>
      </c>
      <c r="H5714" t="s">
        <v>149</v>
      </c>
      <c r="I5714" t="s">
        <v>135</v>
      </c>
      <c r="J5714" t="s">
        <v>136</v>
      </c>
      <c r="K5714" t="s">
        <v>143</v>
      </c>
      <c r="L5714" t="s">
        <v>16367</v>
      </c>
      <c r="M5714" t="s">
        <v>16368</v>
      </c>
      <c r="N5714">
        <v>1.2251127770000001</v>
      </c>
      <c r="O5714">
        <v>0</v>
      </c>
      <c r="P5714">
        <v>405</v>
      </c>
      <c r="Q5714">
        <v>0</v>
      </c>
      <c r="R5714">
        <v>0</v>
      </c>
      <c r="S5714">
        <v>0</v>
      </c>
      <c r="T5714">
        <v>49</v>
      </c>
      <c r="U5714">
        <v>0</v>
      </c>
      <c r="V5714">
        <v>0</v>
      </c>
      <c r="W5714">
        <v>0</v>
      </c>
      <c r="X5714">
        <v>136.44058026688174</v>
      </c>
      <c r="Y5714">
        <v>0</v>
      </c>
      <c r="Z5714">
        <v>0</v>
      </c>
      <c r="AA5714">
        <v>0</v>
      </c>
      <c r="AB5714">
        <v>95.148891340501407</v>
      </c>
      <c r="AC5714">
        <v>0</v>
      </c>
      <c r="AD5714">
        <v>0</v>
      </c>
      <c r="AE5714">
        <v>231.58947160738313</v>
      </c>
    </row>
    <row r="5715" spans="1:31" x14ac:dyDescent="0.25">
      <c r="A5715">
        <v>1658379</v>
      </c>
      <c r="B5715">
        <v>1</v>
      </c>
      <c r="C5715" t="s">
        <v>80</v>
      </c>
      <c r="D5715" t="s">
        <v>97</v>
      </c>
      <c r="E5715" t="s">
        <v>146</v>
      </c>
      <c r="F5715" t="s">
        <v>14900</v>
      </c>
      <c r="G5715" t="s">
        <v>260</v>
      </c>
      <c r="H5715" t="s">
        <v>149</v>
      </c>
      <c r="I5715" t="s">
        <v>135</v>
      </c>
      <c r="J5715" t="s">
        <v>136</v>
      </c>
      <c r="K5715" t="s">
        <v>137</v>
      </c>
      <c r="L5715" t="s">
        <v>16369</v>
      </c>
      <c r="M5715" t="s">
        <v>16370</v>
      </c>
      <c r="N5715">
        <v>0.76361111100000001</v>
      </c>
      <c r="O5715">
        <v>0</v>
      </c>
      <c r="P5715">
        <v>68</v>
      </c>
      <c r="Q5715">
        <v>0</v>
      </c>
      <c r="R5715">
        <v>1</v>
      </c>
      <c r="S5715">
        <v>0</v>
      </c>
      <c r="T5715">
        <v>3</v>
      </c>
      <c r="U5715">
        <v>0</v>
      </c>
      <c r="V5715">
        <v>0</v>
      </c>
      <c r="W5715">
        <v>0</v>
      </c>
      <c r="X5715">
        <v>30.648670317914053</v>
      </c>
      <c r="Y5715">
        <v>0</v>
      </c>
      <c r="Z5715">
        <v>0.40198185498975003</v>
      </c>
      <c r="AA5715">
        <v>0</v>
      </c>
      <c r="AB5715">
        <v>0.26901613220272502</v>
      </c>
      <c r="AC5715">
        <v>0</v>
      </c>
      <c r="AD5715">
        <v>0</v>
      </c>
      <c r="AE5715">
        <v>31.319668305106529</v>
      </c>
    </row>
    <row r="5716" spans="1:31" x14ac:dyDescent="0.25">
      <c r="A5716">
        <v>1658734</v>
      </c>
      <c r="B5716">
        <v>1</v>
      </c>
      <c r="C5716" t="s">
        <v>80</v>
      </c>
      <c r="D5716" t="s">
        <v>85</v>
      </c>
      <c r="E5716" t="s">
        <v>146</v>
      </c>
      <c r="F5716" t="s">
        <v>16371</v>
      </c>
      <c r="G5716" t="s">
        <v>239</v>
      </c>
      <c r="H5716" t="s">
        <v>149</v>
      </c>
      <c r="I5716" t="s">
        <v>135</v>
      </c>
      <c r="J5716" t="s">
        <v>136</v>
      </c>
      <c r="K5716" t="s">
        <v>137</v>
      </c>
      <c r="L5716" t="s">
        <v>16372</v>
      </c>
      <c r="M5716" t="s">
        <v>16373</v>
      </c>
      <c r="N5716">
        <v>0.521666666</v>
      </c>
      <c r="O5716">
        <v>0</v>
      </c>
      <c r="P5716">
        <v>277</v>
      </c>
      <c r="Q5716">
        <v>0</v>
      </c>
      <c r="R5716">
        <v>0</v>
      </c>
      <c r="S5716">
        <v>0</v>
      </c>
      <c r="T5716">
        <v>24</v>
      </c>
      <c r="U5716">
        <v>0</v>
      </c>
      <c r="V5716">
        <v>0</v>
      </c>
      <c r="W5716">
        <v>0</v>
      </c>
      <c r="X5716">
        <v>65.391656333738027</v>
      </c>
      <c r="Y5716">
        <v>0</v>
      </c>
      <c r="Z5716">
        <v>0</v>
      </c>
      <c r="AA5716">
        <v>0</v>
      </c>
      <c r="AB5716">
        <v>40.173004711299896</v>
      </c>
      <c r="AC5716">
        <v>0</v>
      </c>
      <c r="AD5716">
        <v>0</v>
      </c>
      <c r="AE5716">
        <v>105.56466104503792</v>
      </c>
    </row>
    <row r="5717" spans="1:31" x14ac:dyDescent="0.25">
      <c r="A5717">
        <v>1658774</v>
      </c>
      <c r="B5717">
        <v>1</v>
      </c>
      <c r="C5717" t="s">
        <v>80</v>
      </c>
      <c r="D5717" t="s">
        <v>96</v>
      </c>
      <c r="E5717" t="s">
        <v>178</v>
      </c>
      <c r="F5717" t="s">
        <v>16335</v>
      </c>
      <c r="G5717" t="s">
        <v>227</v>
      </c>
      <c r="H5717" t="s">
        <v>149</v>
      </c>
      <c r="I5717" t="s">
        <v>135</v>
      </c>
      <c r="J5717" t="s">
        <v>136</v>
      </c>
      <c r="K5717" t="s">
        <v>137</v>
      </c>
      <c r="L5717" t="s">
        <v>16374</v>
      </c>
      <c r="M5717" t="s">
        <v>16375</v>
      </c>
      <c r="N5717">
        <v>8.7038888879999998</v>
      </c>
      <c r="O5717">
        <v>0</v>
      </c>
      <c r="P5717">
        <v>152</v>
      </c>
      <c r="Q5717">
        <v>0</v>
      </c>
      <c r="R5717">
        <v>0</v>
      </c>
      <c r="S5717">
        <v>0</v>
      </c>
      <c r="T5717">
        <v>7</v>
      </c>
      <c r="U5717">
        <v>0</v>
      </c>
      <c r="V5717">
        <v>0</v>
      </c>
      <c r="W5717">
        <v>0</v>
      </c>
      <c r="X5717">
        <v>531.83704446749368</v>
      </c>
      <c r="Y5717">
        <v>0</v>
      </c>
      <c r="Z5717">
        <v>0</v>
      </c>
      <c r="AA5717">
        <v>0</v>
      </c>
      <c r="AB5717">
        <v>16.948210124678024</v>
      </c>
      <c r="AC5717">
        <v>0</v>
      </c>
      <c r="AD5717">
        <v>0</v>
      </c>
      <c r="AE5717">
        <v>548.78525459217167</v>
      </c>
    </row>
    <row r="5718" spans="1:31" x14ac:dyDescent="0.25">
      <c r="A5718">
        <v>1658674</v>
      </c>
      <c r="B5718">
        <v>1</v>
      </c>
      <c r="C5718" t="s">
        <v>80</v>
      </c>
      <c r="D5718" t="s">
        <v>88</v>
      </c>
      <c r="E5718" t="s">
        <v>152</v>
      </c>
      <c r="F5718" t="s">
        <v>16376</v>
      </c>
      <c r="G5718" t="s">
        <v>154</v>
      </c>
      <c r="H5718" t="s">
        <v>149</v>
      </c>
      <c r="I5718" t="s">
        <v>135</v>
      </c>
      <c r="J5718" t="s">
        <v>136</v>
      </c>
      <c r="K5718" t="s">
        <v>137</v>
      </c>
      <c r="L5718" t="s">
        <v>16377</v>
      </c>
      <c r="M5718" t="s">
        <v>16378</v>
      </c>
      <c r="N5718">
        <v>1.426666666</v>
      </c>
      <c r="O5718">
        <v>0</v>
      </c>
      <c r="P5718">
        <v>2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1.2841976145292091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1.2841976145292091</v>
      </c>
    </row>
    <row r="5719" spans="1:31" x14ac:dyDescent="0.25">
      <c r="A5719">
        <v>1658628</v>
      </c>
      <c r="B5719">
        <v>1</v>
      </c>
      <c r="C5719" t="s">
        <v>80</v>
      </c>
      <c r="D5719" t="s">
        <v>97</v>
      </c>
      <c r="E5719" t="s">
        <v>152</v>
      </c>
      <c r="F5719" t="s">
        <v>16379</v>
      </c>
      <c r="G5719" t="s">
        <v>154</v>
      </c>
      <c r="H5719" t="s">
        <v>149</v>
      </c>
      <c r="I5719" t="s">
        <v>135</v>
      </c>
      <c r="J5719" t="s">
        <v>136</v>
      </c>
      <c r="K5719" t="s">
        <v>137</v>
      </c>
      <c r="L5719" t="s">
        <v>16380</v>
      </c>
      <c r="M5719" t="s">
        <v>16381</v>
      </c>
      <c r="N5719">
        <v>0.82777777699999999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0.14310673381372224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0.14310673381372224</v>
      </c>
    </row>
    <row r="5720" spans="1:31" x14ac:dyDescent="0.25">
      <c r="A5720">
        <v>1658717</v>
      </c>
      <c r="B5720">
        <v>1</v>
      </c>
      <c r="C5720" t="s">
        <v>80</v>
      </c>
      <c r="D5720" t="s">
        <v>84</v>
      </c>
      <c r="E5720" t="s">
        <v>178</v>
      </c>
      <c r="F5720" t="s">
        <v>16382</v>
      </c>
      <c r="G5720" t="s">
        <v>227</v>
      </c>
      <c r="H5720" t="s">
        <v>149</v>
      </c>
      <c r="I5720" t="s">
        <v>135</v>
      </c>
      <c r="J5720" t="s">
        <v>136</v>
      </c>
      <c r="K5720" t="s">
        <v>137</v>
      </c>
      <c r="L5720" t="s">
        <v>16383</v>
      </c>
      <c r="M5720" t="s">
        <v>16384</v>
      </c>
      <c r="N5720">
        <v>1.205833333</v>
      </c>
      <c r="O5720">
        <v>0</v>
      </c>
      <c r="P5720">
        <v>127</v>
      </c>
      <c r="Q5720">
        <v>0</v>
      </c>
      <c r="R5720">
        <v>0</v>
      </c>
      <c r="S5720">
        <v>0</v>
      </c>
      <c r="T5720">
        <v>10</v>
      </c>
      <c r="U5720">
        <v>0</v>
      </c>
      <c r="V5720">
        <v>0</v>
      </c>
      <c r="W5720">
        <v>0</v>
      </c>
      <c r="X5720">
        <v>42.872478554472472</v>
      </c>
      <c r="Y5720">
        <v>0</v>
      </c>
      <c r="Z5720">
        <v>0</v>
      </c>
      <c r="AA5720">
        <v>0</v>
      </c>
      <c r="AB5720">
        <v>6.235437313887779</v>
      </c>
      <c r="AC5720">
        <v>0</v>
      </c>
      <c r="AD5720">
        <v>0</v>
      </c>
      <c r="AE5720">
        <v>49.107915868360251</v>
      </c>
    </row>
    <row r="5721" spans="1:31" x14ac:dyDescent="0.25">
      <c r="A5721">
        <v>1658648</v>
      </c>
      <c r="B5721">
        <v>1</v>
      </c>
      <c r="C5721" t="s">
        <v>80</v>
      </c>
      <c r="D5721" t="s">
        <v>110</v>
      </c>
      <c r="E5721" t="s">
        <v>146</v>
      </c>
      <c r="F5721" t="s">
        <v>16385</v>
      </c>
      <c r="G5721" t="s">
        <v>260</v>
      </c>
      <c r="H5721" t="s">
        <v>149</v>
      </c>
      <c r="I5721" t="s">
        <v>135</v>
      </c>
      <c r="J5721" t="s">
        <v>136</v>
      </c>
      <c r="K5721" t="s">
        <v>137</v>
      </c>
      <c r="L5721" t="s">
        <v>16386</v>
      </c>
      <c r="M5721" t="s">
        <v>16387</v>
      </c>
      <c r="N5721">
        <v>0.71722222199999996</v>
      </c>
      <c r="O5721">
        <v>0</v>
      </c>
      <c r="P5721">
        <v>449</v>
      </c>
      <c r="Q5721">
        <v>0</v>
      </c>
      <c r="R5721">
        <v>0</v>
      </c>
      <c r="S5721">
        <v>0</v>
      </c>
      <c r="T5721">
        <v>49</v>
      </c>
      <c r="U5721">
        <v>0</v>
      </c>
      <c r="V5721">
        <v>1</v>
      </c>
      <c r="W5721">
        <v>0</v>
      </c>
      <c r="X5721">
        <v>158.2757096821766</v>
      </c>
      <c r="Y5721">
        <v>0</v>
      </c>
      <c r="Z5721">
        <v>0</v>
      </c>
      <c r="AA5721">
        <v>0</v>
      </c>
      <c r="AB5721">
        <v>23.601918595556675</v>
      </c>
      <c r="AC5721">
        <v>0</v>
      </c>
      <c r="AD5721">
        <v>1.8994556025764333</v>
      </c>
      <c r="AE5721">
        <v>183.7770838803097</v>
      </c>
    </row>
    <row r="5722" spans="1:31" x14ac:dyDescent="0.25">
      <c r="A5722">
        <v>1658193</v>
      </c>
      <c r="B5722">
        <v>1</v>
      </c>
      <c r="C5722" t="s">
        <v>80</v>
      </c>
      <c r="D5722" t="s">
        <v>82</v>
      </c>
      <c r="E5722" t="s">
        <v>178</v>
      </c>
      <c r="F5722" t="s">
        <v>16388</v>
      </c>
      <c r="G5722" t="s">
        <v>227</v>
      </c>
      <c r="H5722" t="s">
        <v>149</v>
      </c>
      <c r="I5722" t="s">
        <v>135</v>
      </c>
      <c r="J5722" t="s">
        <v>136</v>
      </c>
      <c r="K5722" t="s">
        <v>137</v>
      </c>
      <c r="L5722" t="s">
        <v>16389</v>
      </c>
      <c r="M5722" t="s">
        <v>16390</v>
      </c>
      <c r="N5722">
        <v>6.3569444439999998</v>
      </c>
      <c r="O5722">
        <v>0</v>
      </c>
      <c r="P5722">
        <v>21</v>
      </c>
      <c r="Q5722">
        <v>0</v>
      </c>
      <c r="R5722">
        <v>0</v>
      </c>
      <c r="S5722">
        <v>0</v>
      </c>
      <c r="T5722">
        <v>20</v>
      </c>
      <c r="U5722">
        <v>0</v>
      </c>
      <c r="V5722">
        <v>0</v>
      </c>
      <c r="W5722">
        <v>0</v>
      </c>
      <c r="X5722">
        <v>29.583214760276118</v>
      </c>
      <c r="Y5722">
        <v>0</v>
      </c>
      <c r="Z5722">
        <v>0</v>
      </c>
      <c r="AA5722">
        <v>0</v>
      </c>
      <c r="AB5722">
        <v>328.89893737185429</v>
      </c>
      <c r="AC5722">
        <v>0</v>
      </c>
      <c r="AD5722">
        <v>0</v>
      </c>
      <c r="AE5722">
        <v>358.48215213213041</v>
      </c>
    </row>
    <row r="5723" spans="1:31" x14ac:dyDescent="0.25">
      <c r="A5723">
        <v>1658176</v>
      </c>
      <c r="B5723">
        <v>1</v>
      </c>
      <c r="C5723" t="s">
        <v>80</v>
      </c>
      <c r="D5723" t="s">
        <v>100</v>
      </c>
      <c r="E5723" t="s">
        <v>140</v>
      </c>
      <c r="F5723" t="s">
        <v>16391</v>
      </c>
      <c r="G5723" t="s">
        <v>161</v>
      </c>
      <c r="H5723" t="s">
        <v>134</v>
      </c>
      <c r="I5723" t="s">
        <v>135</v>
      </c>
      <c r="J5723" t="s">
        <v>136</v>
      </c>
      <c r="K5723" t="s">
        <v>137</v>
      </c>
      <c r="L5723" t="s">
        <v>16392</v>
      </c>
      <c r="M5723" t="s">
        <v>16393</v>
      </c>
      <c r="N5723">
        <v>0.99638888800000003</v>
      </c>
      <c r="O5723">
        <v>4</v>
      </c>
      <c r="P5723">
        <v>323</v>
      </c>
      <c r="Q5723">
        <v>5</v>
      </c>
      <c r="R5723">
        <v>67</v>
      </c>
      <c r="S5723">
        <v>17</v>
      </c>
      <c r="T5723">
        <v>90</v>
      </c>
      <c r="U5723">
        <v>5</v>
      </c>
      <c r="V5723">
        <v>0</v>
      </c>
      <c r="W5723">
        <v>3.9272201177823547</v>
      </c>
      <c r="X5723">
        <v>88.837428214724937</v>
      </c>
      <c r="Y5723">
        <v>2.8264675531307715</v>
      </c>
      <c r="Z5723">
        <v>36.564483827489575</v>
      </c>
      <c r="AA5723">
        <v>51.539137887506627</v>
      </c>
      <c r="AB5723">
        <v>54.789239637295758</v>
      </c>
      <c r="AC5723">
        <v>240.73570108240699</v>
      </c>
      <c r="AD5723">
        <v>0</v>
      </c>
      <c r="AE5723">
        <v>479.21967832033704</v>
      </c>
    </row>
    <row r="5724" spans="1:31" x14ac:dyDescent="0.25">
      <c r="A5724">
        <v>1658170</v>
      </c>
      <c r="B5724">
        <v>1</v>
      </c>
      <c r="C5724" t="s">
        <v>80</v>
      </c>
      <c r="D5724" t="s">
        <v>82</v>
      </c>
      <c r="E5724" t="s">
        <v>178</v>
      </c>
      <c r="F5724" t="s">
        <v>16394</v>
      </c>
      <c r="G5724" t="s">
        <v>227</v>
      </c>
      <c r="H5724" t="s">
        <v>149</v>
      </c>
      <c r="I5724" t="s">
        <v>135</v>
      </c>
      <c r="J5724" t="s">
        <v>136</v>
      </c>
      <c r="K5724" t="s">
        <v>137</v>
      </c>
      <c r="L5724" t="s">
        <v>16395</v>
      </c>
      <c r="M5724" t="s">
        <v>16396</v>
      </c>
      <c r="N5724">
        <v>8.7100000000000009</v>
      </c>
      <c r="O5724">
        <v>0</v>
      </c>
      <c r="P5724">
        <v>103</v>
      </c>
      <c r="Q5724">
        <v>0</v>
      </c>
      <c r="R5724">
        <v>0</v>
      </c>
      <c r="S5724">
        <v>0</v>
      </c>
      <c r="T5724">
        <v>14</v>
      </c>
      <c r="U5724">
        <v>0</v>
      </c>
      <c r="V5724">
        <v>0</v>
      </c>
      <c r="W5724">
        <v>0</v>
      </c>
      <c r="X5724">
        <v>348.46783206145005</v>
      </c>
      <c r="Y5724">
        <v>0</v>
      </c>
      <c r="Z5724">
        <v>0</v>
      </c>
      <c r="AA5724">
        <v>0</v>
      </c>
      <c r="AB5724">
        <v>42.400838334508116</v>
      </c>
      <c r="AC5724">
        <v>0</v>
      </c>
      <c r="AD5724">
        <v>0</v>
      </c>
      <c r="AE5724">
        <v>390.86867039595819</v>
      </c>
    </row>
    <row r="5725" spans="1:31" x14ac:dyDescent="0.25">
      <c r="A5725">
        <v>1658319</v>
      </c>
      <c r="B5725">
        <v>1</v>
      </c>
      <c r="C5725" t="s">
        <v>80</v>
      </c>
      <c r="D5725" t="s">
        <v>97</v>
      </c>
      <c r="E5725" t="s">
        <v>178</v>
      </c>
      <c r="F5725" t="s">
        <v>14835</v>
      </c>
      <c r="G5725" t="s">
        <v>187</v>
      </c>
      <c r="H5725" t="s">
        <v>149</v>
      </c>
      <c r="I5725" t="s">
        <v>135</v>
      </c>
      <c r="J5725" t="s">
        <v>136</v>
      </c>
      <c r="K5725" t="s">
        <v>137</v>
      </c>
      <c r="L5725" t="s">
        <v>16397</v>
      </c>
      <c r="M5725" t="s">
        <v>16398</v>
      </c>
      <c r="N5725">
        <v>2.8261111109999999</v>
      </c>
      <c r="O5725">
        <v>0</v>
      </c>
      <c r="P5725">
        <v>114</v>
      </c>
      <c r="Q5725">
        <v>0</v>
      </c>
      <c r="R5725">
        <v>0</v>
      </c>
      <c r="S5725">
        <v>0</v>
      </c>
      <c r="T5725">
        <v>4</v>
      </c>
      <c r="U5725">
        <v>0</v>
      </c>
      <c r="V5725">
        <v>0</v>
      </c>
      <c r="W5725">
        <v>0</v>
      </c>
      <c r="X5725">
        <v>105.5725214035532</v>
      </c>
      <c r="Y5725">
        <v>0</v>
      </c>
      <c r="Z5725">
        <v>0</v>
      </c>
      <c r="AA5725">
        <v>0</v>
      </c>
      <c r="AB5725">
        <v>0.1305789314295</v>
      </c>
      <c r="AC5725">
        <v>0</v>
      </c>
      <c r="AD5725">
        <v>0</v>
      </c>
      <c r="AE5725">
        <v>105.70310033498269</v>
      </c>
    </row>
    <row r="5726" spans="1:31" x14ac:dyDescent="0.25">
      <c r="A5726">
        <v>1658405</v>
      </c>
      <c r="B5726">
        <v>1</v>
      </c>
      <c r="C5726" t="s">
        <v>80</v>
      </c>
      <c r="D5726" t="s">
        <v>84</v>
      </c>
      <c r="E5726" t="s">
        <v>362</v>
      </c>
      <c r="F5726" t="s">
        <v>16399</v>
      </c>
      <c r="G5726" t="s">
        <v>900</v>
      </c>
      <c r="H5726" t="s">
        <v>149</v>
      </c>
      <c r="I5726" t="s">
        <v>135</v>
      </c>
      <c r="J5726" t="s">
        <v>136</v>
      </c>
      <c r="K5726" t="s">
        <v>137</v>
      </c>
      <c r="L5726" t="s">
        <v>16400</v>
      </c>
      <c r="M5726" t="s">
        <v>16401</v>
      </c>
      <c r="N5726">
        <v>4.8724999999999996</v>
      </c>
      <c r="O5726">
        <v>0</v>
      </c>
      <c r="P5726">
        <v>65</v>
      </c>
      <c r="Q5726">
        <v>0</v>
      </c>
      <c r="R5726">
        <v>0</v>
      </c>
      <c r="S5726">
        <v>0</v>
      </c>
      <c r="T5726">
        <v>4</v>
      </c>
      <c r="U5726">
        <v>0</v>
      </c>
      <c r="V5726">
        <v>0</v>
      </c>
      <c r="W5726">
        <v>0</v>
      </c>
      <c r="X5726">
        <v>68.611244817385426</v>
      </c>
      <c r="Y5726">
        <v>0</v>
      </c>
      <c r="Z5726">
        <v>0</v>
      </c>
      <c r="AA5726">
        <v>0</v>
      </c>
      <c r="AB5726">
        <v>50.549461097447676</v>
      </c>
      <c r="AC5726">
        <v>0</v>
      </c>
      <c r="AD5726">
        <v>0</v>
      </c>
      <c r="AE5726">
        <v>119.1607059148331</v>
      </c>
    </row>
    <row r="5727" spans="1:31" x14ac:dyDescent="0.25">
      <c r="A5727">
        <v>1658445</v>
      </c>
      <c r="B5727">
        <v>1</v>
      </c>
      <c r="C5727" t="s">
        <v>80</v>
      </c>
      <c r="D5727" t="s">
        <v>90</v>
      </c>
      <c r="E5727" t="s">
        <v>642</v>
      </c>
      <c r="F5727" t="s">
        <v>16402</v>
      </c>
      <c r="G5727" t="s">
        <v>918</v>
      </c>
      <c r="H5727" t="s">
        <v>134</v>
      </c>
      <c r="I5727" t="s">
        <v>135</v>
      </c>
      <c r="J5727" t="s">
        <v>136</v>
      </c>
      <c r="K5727" t="s">
        <v>137</v>
      </c>
      <c r="L5727" t="s">
        <v>16403</v>
      </c>
      <c r="M5727" t="s">
        <v>16404</v>
      </c>
      <c r="N5727">
        <v>0.151388888</v>
      </c>
      <c r="O5727">
        <v>0</v>
      </c>
      <c r="P5727">
        <v>71</v>
      </c>
      <c r="Q5727">
        <v>0</v>
      </c>
      <c r="R5727">
        <v>0</v>
      </c>
      <c r="S5727">
        <v>0</v>
      </c>
      <c r="T5727">
        <v>1028</v>
      </c>
      <c r="U5727">
        <v>0</v>
      </c>
      <c r="V5727">
        <v>18</v>
      </c>
      <c r="W5727">
        <v>0</v>
      </c>
      <c r="X5727">
        <v>3.0432769623787639</v>
      </c>
      <c r="Y5727">
        <v>0</v>
      </c>
      <c r="Z5727">
        <v>0</v>
      </c>
      <c r="AA5727">
        <v>0</v>
      </c>
      <c r="AB5727">
        <v>175.38627664578922</v>
      </c>
      <c r="AC5727">
        <v>0</v>
      </c>
      <c r="AD5727">
        <v>105.57509790527743</v>
      </c>
      <c r="AE5727">
        <v>284.00465151344542</v>
      </c>
    </row>
    <row r="5728" spans="1:31" x14ac:dyDescent="0.25">
      <c r="A5728">
        <v>1658422</v>
      </c>
      <c r="B5728">
        <v>1</v>
      </c>
      <c r="C5728" t="s">
        <v>80</v>
      </c>
      <c r="D5728" t="s">
        <v>84</v>
      </c>
      <c r="E5728" t="s">
        <v>152</v>
      </c>
      <c r="F5728" t="s">
        <v>16405</v>
      </c>
      <c r="G5728" t="s">
        <v>154</v>
      </c>
      <c r="H5728" t="s">
        <v>149</v>
      </c>
      <c r="I5728" t="s">
        <v>135</v>
      </c>
      <c r="J5728" t="s">
        <v>136</v>
      </c>
      <c r="K5728" t="s">
        <v>137</v>
      </c>
      <c r="L5728" t="s">
        <v>16406</v>
      </c>
      <c r="M5728" t="s">
        <v>16407</v>
      </c>
      <c r="N5728">
        <v>3.2336111110000001</v>
      </c>
      <c r="O5728">
        <v>0</v>
      </c>
      <c r="P5728">
        <v>1</v>
      </c>
      <c r="Q5728">
        <v>0</v>
      </c>
      <c r="R5728">
        <v>0</v>
      </c>
      <c r="S5728">
        <v>0</v>
      </c>
      <c r="T5728">
        <v>3</v>
      </c>
      <c r="U5728">
        <v>0</v>
      </c>
      <c r="V5728">
        <v>0</v>
      </c>
      <c r="W5728">
        <v>0</v>
      </c>
      <c r="X5728">
        <v>2.8021257063786149</v>
      </c>
      <c r="Y5728">
        <v>0</v>
      </c>
      <c r="Z5728">
        <v>0</v>
      </c>
      <c r="AA5728">
        <v>0</v>
      </c>
      <c r="AB5728">
        <v>8.4809619710697302</v>
      </c>
      <c r="AC5728">
        <v>0</v>
      </c>
      <c r="AD5728">
        <v>0</v>
      </c>
      <c r="AE5728">
        <v>11.283087677448345</v>
      </c>
    </row>
    <row r="5729" spans="1:31" x14ac:dyDescent="0.25">
      <c r="A5729">
        <v>1658754</v>
      </c>
      <c r="B5729">
        <v>1</v>
      </c>
      <c r="C5729" t="s">
        <v>80</v>
      </c>
      <c r="D5729" t="s">
        <v>97</v>
      </c>
      <c r="E5729" t="s">
        <v>152</v>
      </c>
      <c r="F5729" t="s">
        <v>16408</v>
      </c>
      <c r="G5729" t="s">
        <v>507</v>
      </c>
      <c r="H5729" t="s">
        <v>149</v>
      </c>
      <c r="I5729" t="s">
        <v>135</v>
      </c>
      <c r="J5729" t="s">
        <v>136</v>
      </c>
      <c r="K5729" t="s">
        <v>137</v>
      </c>
      <c r="L5729" t="s">
        <v>16409</v>
      </c>
      <c r="M5729" t="s">
        <v>16410</v>
      </c>
      <c r="N5729">
        <v>3.9950000000000001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1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1.2750666554893055</v>
      </c>
      <c r="AC5729">
        <v>0</v>
      </c>
      <c r="AD5729">
        <v>0</v>
      </c>
      <c r="AE5729">
        <v>1.2750666554893055</v>
      </c>
    </row>
    <row r="5730" spans="1:31" x14ac:dyDescent="0.25">
      <c r="A5730">
        <v>1658399</v>
      </c>
      <c r="B5730">
        <v>1</v>
      </c>
      <c r="C5730" t="s">
        <v>80</v>
      </c>
      <c r="D5730" t="s">
        <v>96</v>
      </c>
      <c r="E5730" t="s">
        <v>178</v>
      </c>
      <c r="F5730" t="s">
        <v>6877</v>
      </c>
      <c r="G5730" t="s">
        <v>770</v>
      </c>
      <c r="H5730" t="s">
        <v>149</v>
      </c>
      <c r="I5730" t="s">
        <v>135</v>
      </c>
      <c r="J5730" t="s">
        <v>136</v>
      </c>
      <c r="K5730" t="s">
        <v>137</v>
      </c>
      <c r="L5730" t="s">
        <v>16411</v>
      </c>
      <c r="M5730" t="s">
        <v>16412</v>
      </c>
      <c r="N5730">
        <v>3.653333333</v>
      </c>
      <c r="O5730">
        <v>0</v>
      </c>
      <c r="P5730">
        <v>275</v>
      </c>
      <c r="Q5730">
        <v>0</v>
      </c>
      <c r="R5730">
        <v>0</v>
      </c>
      <c r="S5730">
        <v>0</v>
      </c>
      <c r="T5730">
        <v>37</v>
      </c>
      <c r="U5730">
        <v>0</v>
      </c>
      <c r="V5730">
        <v>0</v>
      </c>
      <c r="W5730">
        <v>0</v>
      </c>
      <c r="X5730">
        <v>382.0439120228769</v>
      </c>
      <c r="Y5730">
        <v>0</v>
      </c>
      <c r="Z5730">
        <v>0</v>
      </c>
      <c r="AA5730">
        <v>0</v>
      </c>
      <c r="AB5730">
        <v>99.87374819561964</v>
      </c>
      <c r="AC5730">
        <v>0</v>
      </c>
      <c r="AD5730">
        <v>0</v>
      </c>
      <c r="AE5730">
        <v>481.91766021849651</v>
      </c>
    </row>
    <row r="5731" spans="1:31" x14ac:dyDescent="0.25">
      <c r="A5731">
        <v>1658731</v>
      </c>
      <c r="B5731">
        <v>1</v>
      </c>
      <c r="C5731" t="s">
        <v>80</v>
      </c>
      <c r="D5731" t="s">
        <v>96</v>
      </c>
      <c r="E5731" t="s">
        <v>152</v>
      </c>
      <c r="F5731" t="s">
        <v>16413</v>
      </c>
      <c r="G5731" t="s">
        <v>154</v>
      </c>
      <c r="H5731" t="s">
        <v>149</v>
      </c>
      <c r="I5731" t="s">
        <v>135</v>
      </c>
      <c r="J5731" t="s">
        <v>136</v>
      </c>
      <c r="K5731" t="s">
        <v>137</v>
      </c>
      <c r="L5731" t="s">
        <v>16414</v>
      </c>
      <c r="M5731" t="s">
        <v>16415</v>
      </c>
      <c r="N5731">
        <v>2.9202777769999999</v>
      </c>
      <c r="O5731">
        <v>0</v>
      </c>
      <c r="P5731">
        <v>1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0.9580576034892252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0.9580576034892252</v>
      </c>
    </row>
    <row r="5732" spans="1:31" x14ac:dyDescent="0.25">
      <c r="A5732">
        <v>1658585</v>
      </c>
      <c r="B5732">
        <v>1</v>
      </c>
      <c r="C5732" t="s">
        <v>80</v>
      </c>
      <c r="D5732" t="s">
        <v>82</v>
      </c>
      <c r="E5732" t="s">
        <v>178</v>
      </c>
      <c r="F5732" t="s">
        <v>16416</v>
      </c>
      <c r="G5732" t="s">
        <v>227</v>
      </c>
      <c r="H5732" t="s">
        <v>149</v>
      </c>
      <c r="I5732" t="s">
        <v>135</v>
      </c>
      <c r="J5732" t="s">
        <v>136</v>
      </c>
      <c r="K5732" t="s">
        <v>137</v>
      </c>
      <c r="L5732" t="s">
        <v>16417</v>
      </c>
      <c r="M5732" t="s">
        <v>16418</v>
      </c>
      <c r="N5732">
        <v>3.315555555</v>
      </c>
      <c r="O5732">
        <v>0</v>
      </c>
      <c r="P5732">
        <v>149</v>
      </c>
      <c r="Q5732">
        <v>0</v>
      </c>
      <c r="R5732">
        <v>0</v>
      </c>
      <c r="S5732">
        <v>0</v>
      </c>
      <c r="T5732">
        <v>5</v>
      </c>
      <c r="U5732">
        <v>0</v>
      </c>
      <c r="V5732">
        <v>0</v>
      </c>
      <c r="W5732">
        <v>0</v>
      </c>
      <c r="X5732">
        <v>205.53190489593047</v>
      </c>
      <c r="Y5732">
        <v>0</v>
      </c>
      <c r="Z5732">
        <v>0</v>
      </c>
      <c r="AA5732">
        <v>0</v>
      </c>
      <c r="AB5732">
        <v>6.3432712774515396</v>
      </c>
      <c r="AC5732">
        <v>0</v>
      </c>
      <c r="AD5732">
        <v>0</v>
      </c>
      <c r="AE5732">
        <v>211.87517617338202</v>
      </c>
    </row>
    <row r="5733" spans="1:31" x14ac:dyDescent="0.25">
      <c r="A5733">
        <v>1658276</v>
      </c>
      <c r="B5733">
        <v>1</v>
      </c>
      <c r="C5733" t="s">
        <v>80</v>
      </c>
      <c r="D5733" t="s">
        <v>82</v>
      </c>
      <c r="E5733" t="s">
        <v>152</v>
      </c>
      <c r="F5733" t="s">
        <v>16419</v>
      </c>
      <c r="G5733" t="s">
        <v>154</v>
      </c>
      <c r="H5733" t="s">
        <v>149</v>
      </c>
      <c r="I5733" t="s">
        <v>135</v>
      </c>
      <c r="J5733" t="s">
        <v>136</v>
      </c>
      <c r="K5733" t="s">
        <v>137</v>
      </c>
      <c r="L5733" t="s">
        <v>16420</v>
      </c>
      <c r="M5733" t="s">
        <v>16421</v>
      </c>
      <c r="N5733">
        <v>6.9786111110000002</v>
      </c>
      <c r="O5733">
        <v>0</v>
      </c>
      <c r="P5733">
        <v>11</v>
      </c>
      <c r="Q5733">
        <v>0</v>
      </c>
      <c r="R5733">
        <v>0</v>
      </c>
      <c r="S5733">
        <v>0</v>
      </c>
      <c r="T5733">
        <v>3</v>
      </c>
      <c r="U5733">
        <v>0</v>
      </c>
      <c r="V5733">
        <v>0</v>
      </c>
      <c r="W5733">
        <v>0</v>
      </c>
      <c r="X5733">
        <v>11.755829968918276</v>
      </c>
      <c r="Y5733">
        <v>0</v>
      </c>
      <c r="Z5733">
        <v>0</v>
      </c>
      <c r="AA5733">
        <v>0</v>
      </c>
      <c r="AB5733">
        <v>42.421621799868788</v>
      </c>
      <c r="AC5733">
        <v>0</v>
      </c>
      <c r="AD5733">
        <v>0</v>
      </c>
      <c r="AE5733">
        <v>54.177451768787066</v>
      </c>
    </row>
    <row r="5734" spans="1:31" x14ac:dyDescent="0.25">
      <c r="A5734">
        <v>1658322</v>
      </c>
      <c r="B5734">
        <v>1</v>
      </c>
      <c r="C5734" t="s">
        <v>80</v>
      </c>
      <c r="D5734" t="s">
        <v>96</v>
      </c>
      <c r="E5734" t="s">
        <v>152</v>
      </c>
      <c r="F5734" t="s">
        <v>16422</v>
      </c>
      <c r="G5734" t="s">
        <v>168</v>
      </c>
      <c r="H5734" t="s">
        <v>149</v>
      </c>
      <c r="I5734" t="s">
        <v>135</v>
      </c>
      <c r="J5734" t="s">
        <v>136</v>
      </c>
      <c r="K5734" t="s">
        <v>137</v>
      </c>
      <c r="L5734" t="s">
        <v>16423</v>
      </c>
      <c r="M5734" t="s">
        <v>16424</v>
      </c>
      <c r="N5734">
        <v>27.517222222000001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1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46.379661204575399</v>
      </c>
      <c r="AC5734">
        <v>0</v>
      </c>
      <c r="AD5734">
        <v>0</v>
      </c>
      <c r="AE5734">
        <v>46.379661204575399</v>
      </c>
    </row>
    <row r="5735" spans="1:31" x14ac:dyDescent="0.25">
      <c r="A5735">
        <v>1658336</v>
      </c>
      <c r="B5735">
        <v>1</v>
      </c>
      <c r="C5735" t="s">
        <v>80</v>
      </c>
      <c r="D5735" t="s">
        <v>88</v>
      </c>
      <c r="E5735" t="s">
        <v>152</v>
      </c>
      <c r="F5735" t="s">
        <v>16425</v>
      </c>
      <c r="G5735" t="s">
        <v>507</v>
      </c>
      <c r="H5735" t="s">
        <v>149</v>
      </c>
      <c r="I5735" t="s">
        <v>135</v>
      </c>
      <c r="J5735" t="s">
        <v>136</v>
      </c>
      <c r="K5735" t="s">
        <v>137</v>
      </c>
      <c r="L5735" t="s">
        <v>16426</v>
      </c>
      <c r="M5735" t="s">
        <v>16427</v>
      </c>
      <c r="N5735">
        <v>1.8219444440000001</v>
      </c>
      <c r="O5735">
        <v>0</v>
      </c>
      <c r="P5735">
        <v>4</v>
      </c>
      <c r="Q5735">
        <v>0</v>
      </c>
      <c r="R5735">
        <v>0</v>
      </c>
      <c r="S5735">
        <v>0</v>
      </c>
      <c r="T5735">
        <v>1</v>
      </c>
      <c r="U5735">
        <v>0</v>
      </c>
      <c r="V5735">
        <v>0</v>
      </c>
      <c r="W5735">
        <v>0</v>
      </c>
      <c r="X5735">
        <v>2.0814977147619151</v>
      </c>
      <c r="Y5735">
        <v>0</v>
      </c>
      <c r="Z5735">
        <v>0</v>
      </c>
      <c r="AA5735">
        <v>0</v>
      </c>
      <c r="AB5735">
        <v>2.0544454979767033</v>
      </c>
      <c r="AC5735">
        <v>0</v>
      </c>
      <c r="AD5735">
        <v>0</v>
      </c>
      <c r="AE5735">
        <v>4.1359432127386189</v>
      </c>
    </row>
    <row r="5736" spans="1:31" x14ac:dyDescent="0.25">
      <c r="A5736">
        <v>1658631</v>
      </c>
      <c r="B5736">
        <v>1</v>
      </c>
      <c r="C5736" t="s">
        <v>80</v>
      </c>
      <c r="D5736" t="s">
        <v>110</v>
      </c>
      <c r="E5736" t="s">
        <v>146</v>
      </c>
      <c r="F5736" t="s">
        <v>14759</v>
      </c>
      <c r="G5736" t="s">
        <v>260</v>
      </c>
      <c r="H5736" t="s">
        <v>149</v>
      </c>
      <c r="I5736" t="s">
        <v>135</v>
      </c>
      <c r="J5736" t="s">
        <v>136</v>
      </c>
      <c r="K5736" t="s">
        <v>137</v>
      </c>
      <c r="L5736" t="s">
        <v>16428</v>
      </c>
      <c r="M5736" t="s">
        <v>16429</v>
      </c>
      <c r="N5736">
        <v>1.105</v>
      </c>
      <c r="O5736">
        <v>0</v>
      </c>
      <c r="P5736">
        <v>662</v>
      </c>
      <c r="Q5736">
        <v>0</v>
      </c>
      <c r="R5736">
        <v>0</v>
      </c>
      <c r="S5736">
        <v>0</v>
      </c>
      <c r="T5736">
        <v>101</v>
      </c>
      <c r="U5736">
        <v>0</v>
      </c>
      <c r="V5736">
        <v>0</v>
      </c>
      <c r="W5736">
        <v>0</v>
      </c>
      <c r="X5736">
        <v>328.82262870780107</v>
      </c>
      <c r="Y5736">
        <v>0</v>
      </c>
      <c r="Z5736">
        <v>0</v>
      </c>
      <c r="AA5736">
        <v>0</v>
      </c>
      <c r="AB5736">
        <v>92.928841334896433</v>
      </c>
      <c r="AC5736">
        <v>0</v>
      </c>
      <c r="AD5736">
        <v>0</v>
      </c>
      <c r="AE5736">
        <v>421.75147004269752</v>
      </c>
    </row>
    <row r="5737" spans="1:31" x14ac:dyDescent="0.25">
      <c r="A5737">
        <v>1658382</v>
      </c>
      <c r="B5737">
        <v>1</v>
      </c>
      <c r="C5737" t="s">
        <v>80</v>
      </c>
      <c r="D5737" t="s">
        <v>85</v>
      </c>
      <c r="E5737" t="s">
        <v>178</v>
      </c>
      <c r="F5737" t="s">
        <v>16430</v>
      </c>
      <c r="G5737" t="s">
        <v>359</v>
      </c>
      <c r="H5737" t="s">
        <v>149</v>
      </c>
      <c r="I5737" t="s">
        <v>135</v>
      </c>
      <c r="J5737" t="s">
        <v>136</v>
      </c>
      <c r="K5737" t="s">
        <v>137</v>
      </c>
      <c r="L5737" t="s">
        <v>16431</v>
      </c>
      <c r="M5737" t="s">
        <v>16432</v>
      </c>
      <c r="N5737">
        <v>0.79472222199999998</v>
      </c>
      <c r="O5737">
        <v>0</v>
      </c>
      <c r="P5737">
        <v>60</v>
      </c>
      <c r="Q5737">
        <v>0</v>
      </c>
      <c r="R5737">
        <v>0</v>
      </c>
      <c r="S5737">
        <v>0</v>
      </c>
      <c r="T5737">
        <v>24</v>
      </c>
      <c r="U5737">
        <v>0</v>
      </c>
      <c r="V5737">
        <v>0</v>
      </c>
      <c r="W5737">
        <v>0</v>
      </c>
      <c r="X5737">
        <v>13.026008460453527</v>
      </c>
      <c r="Y5737">
        <v>0</v>
      </c>
      <c r="Z5737">
        <v>0</v>
      </c>
      <c r="AA5737">
        <v>0</v>
      </c>
      <c r="AB5737">
        <v>14.059294950601496</v>
      </c>
      <c r="AC5737">
        <v>0</v>
      </c>
      <c r="AD5737">
        <v>0</v>
      </c>
      <c r="AE5737">
        <v>27.085303411055023</v>
      </c>
    </row>
    <row r="5738" spans="1:31" x14ac:dyDescent="0.25">
      <c r="A5738">
        <v>1658196</v>
      </c>
      <c r="B5738">
        <v>1</v>
      </c>
      <c r="C5738" t="s">
        <v>80</v>
      </c>
      <c r="D5738" t="s">
        <v>105</v>
      </c>
      <c r="E5738" t="s">
        <v>146</v>
      </c>
      <c r="F5738" t="s">
        <v>16433</v>
      </c>
      <c r="G5738" t="s">
        <v>770</v>
      </c>
      <c r="H5738" t="s">
        <v>149</v>
      </c>
      <c r="I5738" t="s">
        <v>135</v>
      </c>
      <c r="J5738" t="s">
        <v>136</v>
      </c>
      <c r="K5738" t="s">
        <v>137</v>
      </c>
      <c r="L5738" t="s">
        <v>16434</v>
      </c>
      <c r="M5738" t="s">
        <v>16435</v>
      </c>
      <c r="N5738">
        <v>2.5333333329999999</v>
      </c>
      <c r="O5738">
        <v>0</v>
      </c>
      <c r="P5738">
        <v>337</v>
      </c>
      <c r="Q5738">
        <v>0</v>
      </c>
      <c r="R5738">
        <v>0</v>
      </c>
      <c r="S5738">
        <v>0</v>
      </c>
      <c r="T5738">
        <v>26</v>
      </c>
      <c r="U5738">
        <v>0</v>
      </c>
      <c r="V5738">
        <v>0</v>
      </c>
      <c r="W5738">
        <v>0</v>
      </c>
      <c r="X5738">
        <v>216.20283360036379</v>
      </c>
      <c r="Y5738">
        <v>0</v>
      </c>
      <c r="Z5738">
        <v>0</v>
      </c>
      <c r="AA5738">
        <v>0</v>
      </c>
      <c r="AB5738">
        <v>43.759935695430372</v>
      </c>
      <c r="AC5738">
        <v>0</v>
      </c>
      <c r="AD5738">
        <v>0</v>
      </c>
      <c r="AE5738">
        <v>259.96276929579415</v>
      </c>
    </row>
    <row r="5739" spans="1:31" x14ac:dyDescent="0.25">
      <c r="A5739">
        <v>1658551</v>
      </c>
      <c r="B5739">
        <v>1</v>
      </c>
      <c r="C5739" t="s">
        <v>81</v>
      </c>
      <c r="D5739" t="s">
        <v>115</v>
      </c>
      <c r="E5739" t="s">
        <v>152</v>
      </c>
      <c r="F5739" t="s">
        <v>16436</v>
      </c>
      <c r="G5739" t="s">
        <v>172</v>
      </c>
      <c r="H5739" t="s">
        <v>149</v>
      </c>
      <c r="I5739" t="s">
        <v>135</v>
      </c>
      <c r="J5739" t="s">
        <v>3</v>
      </c>
      <c r="K5739" t="s">
        <v>137</v>
      </c>
      <c r="L5739" t="s">
        <v>16437</v>
      </c>
      <c r="M5739" t="s">
        <v>16438</v>
      </c>
      <c r="N5739">
        <v>1.1530555549999999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15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13.000318845312901</v>
      </c>
      <c r="AC5739">
        <v>0</v>
      </c>
      <c r="AD5739">
        <v>0</v>
      </c>
      <c r="AE5739">
        <v>13.000318845312901</v>
      </c>
    </row>
    <row r="5740" spans="1:31" x14ac:dyDescent="0.25">
      <c r="A5740">
        <v>1658671</v>
      </c>
      <c r="B5740">
        <v>1</v>
      </c>
      <c r="C5740" t="s">
        <v>80</v>
      </c>
      <c r="D5740" t="s">
        <v>96</v>
      </c>
      <c r="E5740" t="s">
        <v>146</v>
      </c>
      <c r="F5740" t="s">
        <v>16439</v>
      </c>
      <c r="G5740" t="s">
        <v>260</v>
      </c>
      <c r="H5740" t="s">
        <v>149</v>
      </c>
      <c r="I5740" t="s">
        <v>135</v>
      </c>
      <c r="J5740" t="s">
        <v>136</v>
      </c>
      <c r="K5740" t="s">
        <v>137</v>
      </c>
      <c r="L5740" t="s">
        <v>16440</v>
      </c>
      <c r="M5740" t="s">
        <v>16441</v>
      </c>
      <c r="N5740">
        <v>3.1552777769999998</v>
      </c>
      <c r="O5740">
        <v>0</v>
      </c>
      <c r="P5740">
        <v>522</v>
      </c>
      <c r="Q5740">
        <v>0</v>
      </c>
      <c r="R5740">
        <v>6</v>
      </c>
      <c r="S5740">
        <v>0</v>
      </c>
      <c r="T5740">
        <v>86</v>
      </c>
      <c r="U5740">
        <v>0</v>
      </c>
      <c r="V5740">
        <v>0</v>
      </c>
      <c r="W5740">
        <v>0</v>
      </c>
      <c r="X5740">
        <v>847.77447166161051</v>
      </c>
      <c r="Y5740">
        <v>0</v>
      </c>
      <c r="Z5740">
        <v>10.999267612542665</v>
      </c>
      <c r="AA5740">
        <v>0</v>
      </c>
      <c r="AB5740">
        <v>141.56971694752554</v>
      </c>
      <c r="AC5740">
        <v>0</v>
      </c>
      <c r="AD5740">
        <v>0</v>
      </c>
      <c r="AE5740">
        <v>1000.3434562216787</v>
      </c>
    </row>
    <row r="5741" spans="1:31" x14ac:dyDescent="0.25">
      <c r="A5741">
        <v>1658339</v>
      </c>
      <c r="B5741">
        <v>1</v>
      </c>
      <c r="C5741" t="s">
        <v>80</v>
      </c>
      <c r="D5741" t="s">
        <v>108</v>
      </c>
      <c r="E5741" t="s">
        <v>152</v>
      </c>
      <c r="F5741" t="s">
        <v>16442</v>
      </c>
      <c r="G5741" t="s">
        <v>154</v>
      </c>
      <c r="H5741" t="s">
        <v>149</v>
      </c>
      <c r="I5741" t="s">
        <v>135</v>
      </c>
      <c r="J5741" t="s">
        <v>136</v>
      </c>
      <c r="K5741" t="s">
        <v>137</v>
      </c>
      <c r="L5741" t="s">
        <v>16443</v>
      </c>
      <c r="M5741" t="s">
        <v>16444</v>
      </c>
      <c r="N5741">
        <v>1.260277777</v>
      </c>
      <c r="O5741">
        <v>0</v>
      </c>
      <c r="P5741">
        <v>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0.24346848297029999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0.24346848297029999</v>
      </c>
    </row>
    <row r="5742" spans="1:31" x14ac:dyDescent="0.25">
      <c r="A5742">
        <v>1658737</v>
      </c>
      <c r="B5742">
        <v>1</v>
      </c>
      <c r="C5742" t="s">
        <v>80</v>
      </c>
      <c r="D5742" t="s">
        <v>101</v>
      </c>
      <c r="E5742" t="s">
        <v>178</v>
      </c>
      <c r="F5742" t="s">
        <v>16350</v>
      </c>
      <c r="G5742" t="s">
        <v>227</v>
      </c>
      <c r="H5742" t="s">
        <v>149</v>
      </c>
      <c r="I5742" t="s">
        <v>135</v>
      </c>
      <c r="J5742" t="s">
        <v>136</v>
      </c>
      <c r="K5742" t="s">
        <v>137</v>
      </c>
      <c r="L5742" t="s">
        <v>16445</v>
      </c>
      <c r="M5742" t="s">
        <v>16446</v>
      </c>
      <c r="N5742">
        <v>0.81916666599999999</v>
      </c>
      <c r="O5742">
        <v>0</v>
      </c>
      <c r="P5742">
        <v>17</v>
      </c>
      <c r="Q5742">
        <v>0</v>
      </c>
      <c r="R5742">
        <v>0</v>
      </c>
      <c r="S5742">
        <v>0</v>
      </c>
      <c r="T5742">
        <v>2</v>
      </c>
      <c r="U5742">
        <v>0</v>
      </c>
      <c r="V5742">
        <v>0</v>
      </c>
      <c r="W5742">
        <v>0</v>
      </c>
      <c r="X5742">
        <v>3.4248460902811622</v>
      </c>
      <c r="Y5742">
        <v>0</v>
      </c>
      <c r="Z5742">
        <v>0</v>
      </c>
      <c r="AA5742">
        <v>0</v>
      </c>
      <c r="AB5742">
        <v>1.8048319465878</v>
      </c>
      <c r="AC5742">
        <v>0</v>
      </c>
      <c r="AD5742">
        <v>0</v>
      </c>
      <c r="AE5742">
        <v>5.2296780368689619</v>
      </c>
    </row>
    <row r="5743" spans="1:31" x14ac:dyDescent="0.25">
      <c r="A5743">
        <v>1658402</v>
      </c>
      <c r="B5743">
        <v>1</v>
      </c>
      <c r="C5743" t="s">
        <v>80</v>
      </c>
      <c r="D5743" t="s">
        <v>110</v>
      </c>
      <c r="E5743" t="s">
        <v>178</v>
      </c>
      <c r="F5743" t="s">
        <v>16154</v>
      </c>
      <c r="G5743" t="s">
        <v>227</v>
      </c>
      <c r="H5743" t="s">
        <v>149</v>
      </c>
      <c r="I5743" t="s">
        <v>135</v>
      </c>
      <c r="J5743" t="s">
        <v>136</v>
      </c>
      <c r="K5743" t="s">
        <v>137</v>
      </c>
      <c r="L5743" t="s">
        <v>16447</v>
      </c>
      <c r="M5743" t="s">
        <v>16448</v>
      </c>
      <c r="N5743">
        <v>1.155277777</v>
      </c>
      <c r="O5743">
        <v>0</v>
      </c>
      <c r="P5743">
        <v>110</v>
      </c>
      <c r="Q5743">
        <v>0</v>
      </c>
      <c r="R5743">
        <v>0</v>
      </c>
      <c r="S5743">
        <v>0</v>
      </c>
      <c r="T5743">
        <v>10</v>
      </c>
      <c r="U5743">
        <v>0</v>
      </c>
      <c r="V5743">
        <v>0</v>
      </c>
      <c r="W5743">
        <v>0</v>
      </c>
      <c r="X5743">
        <v>35.038166079922881</v>
      </c>
      <c r="Y5743">
        <v>0</v>
      </c>
      <c r="Z5743">
        <v>0</v>
      </c>
      <c r="AA5743">
        <v>0</v>
      </c>
      <c r="AB5743">
        <v>16.804749808913542</v>
      </c>
      <c r="AC5743">
        <v>0</v>
      </c>
      <c r="AD5743">
        <v>0</v>
      </c>
      <c r="AE5743">
        <v>51.842915888836423</v>
      </c>
    </row>
    <row r="5744" spans="1:31" x14ac:dyDescent="0.25">
      <c r="A5744">
        <v>1658359</v>
      </c>
      <c r="B5744">
        <v>1</v>
      </c>
      <c r="C5744" t="s">
        <v>80</v>
      </c>
      <c r="D5744" t="s">
        <v>108</v>
      </c>
      <c r="E5744" t="s">
        <v>152</v>
      </c>
      <c r="F5744" t="s">
        <v>16449</v>
      </c>
      <c r="G5744" t="s">
        <v>154</v>
      </c>
      <c r="H5744" t="s">
        <v>149</v>
      </c>
      <c r="I5744" t="s">
        <v>135</v>
      </c>
      <c r="J5744" t="s">
        <v>136</v>
      </c>
      <c r="K5744" t="s">
        <v>137</v>
      </c>
      <c r="L5744" t="s">
        <v>16450</v>
      </c>
      <c r="M5744" t="s">
        <v>16451</v>
      </c>
      <c r="N5744">
        <v>3.6425000000000001</v>
      </c>
      <c r="O5744">
        <v>0</v>
      </c>
      <c r="P5744">
        <v>1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0.17942178055277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0.17942178055277</v>
      </c>
    </row>
    <row r="5745" spans="1:31" x14ac:dyDescent="0.25">
      <c r="A5745">
        <v>1658508</v>
      </c>
      <c r="B5745">
        <v>1</v>
      </c>
      <c r="C5745" t="s">
        <v>80</v>
      </c>
      <c r="D5745" t="s">
        <v>97</v>
      </c>
      <c r="E5745" t="s">
        <v>152</v>
      </c>
      <c r="F5745" t="s">
        <v>16452</v>
      </c>
      <c r="G5745" t="s">
        <v>154</v>
      </c>
      <c r="H5745" t="s">
        <v>149</v>
      </c>
      <c r="I5745" t="s">
        <v>135</v>
      </c>
      <c r="J5745" t="s">
        <v>136</v>
      </c>
      <c r="K5745" t="s">
        <v>137</v>
      </c>
      <c r="L5745" t="s">
        <v>16453</v>
      </c>
      <c r="M5745" t="s">
        <v>16454</v>
      </c>
      <c r="N5745">
        <v>3.4669444440000001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1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0.29769415795038834</v>
      </c>
      <c r="AC5745">
        <v>0</v>
      </c>
      <c r="AD5745">
        <v>0</v>
      </c>
      <c r="AE5745">
        <v>0.29769415795038834</v>
      </c>
    </row>
    <row r="5746" spans="1:31" x14ac:dyDescent="0.25">
      <c r="A5746">
        <v>1658651</v>
      </c>
      <c r="B5746">
        <v>1</v>
      </c>
      <c r="C5746" t="s">
        <v>80</v>
      </c>
      <c r="D5746" t="s">
        <v>105</v>
      </c>
      <c r="E5746" t="s">
        <v>178</v>
      </c>
      <c r="F5746" t="s">
        <v>16455</v>
      </c>
      <c r="G5746" t="s">
        <v>227</v>
      </c>
      <c r="H5746" t="s">
        <v>149</v>
      </c>
      <c r="I5746" t="s">
        <v>135</v>
      </c>
      <c r="J5746" t="s">
        <v>136</v>
      </c>
      <c r="K5746" t="s">
        <v>137</v>
      </c>
      <c r="L5746" t="s">
        <v>16456</v>
      </c>
      <c r="M5746" t="s">
        <v>16457</v>
      </c>
      <c r="N5746">
        <v>0.73888888799999997</v>
      </c>
      <c r="O5746">
        <v>0</v>
      </c>
      <c r="P5746">
        <v>72</v>
      </c>
      <c r="Q5746">
        <v>0</v>
      </c>
      <c r="R5746">
        <v>0</v>
      </c>
      <c r="S5746">
        <v>0</v>
      </c>
      <c r="T5746">
        <v>7</v>
      </c>
      <c r="U5746">
        <v>0</v>
      </c>
      <c r="V5746">
        <v>0</v>
      </c>
      <c r="W5746">
        <v>0</v>
      </c>
      <c r="X5746">
        <v>17.171176351468237</v>
      </c>
      <c r="Y5746">
        <v>0</v>
      </c>
      <c r="Z5746">
        <v>0</v>
      </c>
      <c r="AA5746">
        <v>0</v>
      </c>
      <c r="AB5746">
        <v>1.8223635352145935</v>
      </c>
      <c r="AC5746">
        <v>0</v>
      </c>
      <c r="AD5746">
        <v>0</v>
      </c>
      <c r="AE5746">
        <v>18.993539886682829</v>
      </c>
    </row>
    <row r="5747" spans="1:31" x14ac:dyDescent="0.25">
      <c r="A5747">
        <v>1658325</v>
      </c>
      <c r="B5747">
        <v>1</v>
      </c>
      <c r="C5747" t="s">
        <v>81</v>
      </c>
      <c r="D5747" t="s">
        <v>128</v>
      </c>
      <c r="E5747" t="s">
        <v>204</v>
      </c>
      <c r="F5747" t="s">
        <v>16458</v>
      </c>
      <c r="G5747" t="s">
        <v>161</v>
      </c>
      <c r="H5747" t="s">
        <v>134</v>
      </c>
      <c r="I5747" t="s">
        <v>135</v>
      </c>
      <c r="J5747" t="s">
        <v>136</v>
      </c>
      <c r="K5747" t="s">
        <v>137</v>
      </c>
      <c r="L5747" t="s">
        <v>16459</v>
      </c>
      <c r="M5747" t="s">
        <v>16460</v>
      </c>
      <c r="N5747">
        <v>0.87305555499999998</v>
      </c>
      <c r="O5747">
        <v>0</v>
      </c>
      <c r="P5747">
        <v>212</v>
      </c>
      <c r="Q5747">
        <v>1</v>
      </c>
      <c r="R5747">
        <v>3</v>
      </c>
      <c r="S5747">
        <v>8</v>
      </c>
      <c r="T5747">
        <v>21</v>
      </c>
      <c r="U5747">
        <v>1</v>
      </c>
      <c r="V5747">
        <v>0</v>
      </c>
      <c r="W5747">
        <v>0</v>
      </c>
      <c r="X5747">
        <v>38.893962971869783</v>
      </c>
      <c r="Y5747">
        <v>2.6099151713154427</v>
      </c>
      <c r="Z5747">
        <v>3.8252834848328972</v>
      </c>
      <c r="AA5747">
        <v>20.763390452324789</v>
      </c>
      <c r="AB5747">
        <v>24.726273190929234</v>
      </c>
      <c r="AC5747">
        <v>19.960201871972657</v>
      </c>
      <c r="AD5747">
        <v>0</v>
      </c>
      <c r="AE5747">
        <v>110.7790271432448</v>
      </c>
    </row>
    <row r="5748" spans="1:31" x14ac:dyDescent="0.25">
      <c r="A5748">
        <v>1658657</v>
      </c>
      <c r="B5748">
        <v>1</v>
      </c>
      <c r="C5748" t="s">
        <v>80</v>
      </c>
      <c r="D5748" t="s">
        <v>97</v>
      </c>
      <c r="E5748" t="s">
        <v>152</v>
      </c>
      <c r="F5748" t="s">
        <v>16461</v>
      </c>
      <c r="G5748" t="s">
        <v>507</v>
      </c>
      <c r="H5748" t="s">
        <v>149</v>
      </c>
      <c r="I5748" t="s">
        <v>135</v>
      </c>
      <c r="J5748" t="s">
        <v>136</v>
      </c>
      <c r="K5748" t="s">
        <v>137</v>
      </c>
      <c r="L5748" t="s">
        <v>16462</v>
      </c>
      <c r="M5748" t="s">
        <v>16463</v>
      </c>
      <c r="N5748">
        <v>3.8574999999999999</v>
      </c>
      <c r="O5748">
        <v>0</v>
      </c>
      <c r="P5748">
        <v>2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8.0637157373295008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8.0637157373295008</v>
      </c>
    </row>
    <row r="5749" spans="1:31" x14ac:dyDescent="0.25">
      <c r="A5749">
        <v>1658302</v>
      </c>
      <c r="B5749">
        <v>1</v>
      </c>
      <c r="C5749" t="s">
        <v>80</v>
      </c>
      <c r="D5749" t="s">
        <v>92</v>
      </c>
      <c r="E5749" t="s">
        <v>152</v>
      </c>
      <c r="F5749" t="s">
        <v>16464</v>
      </c>
      <c r="G5749" t="s">
        <v>507</v>
      </c>
      <c r="H5749" t="s">
        <v>149</v>
      </c>
      <c r="I5749" t="s">
        <v>135</v>
      </c>
      <c r="J5749" t="s">
        <v>136</v>
      </c>
      <c r="K5749" t="s">
        <v>137</v>
      </c>
      <c r="L5749" t="s">
        <v>16465</v>
      </c>
      <c r="M5749" t="s">
        <v>16466</v>
      </c>
      <c r="N5749">
        <v>2.841111111</v>
      </c>
      <c r="O5749">
        <v>0</v>
      </c>
      <c r="P5749">
        <v>1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0.15701231002900889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0.15701231002900889</v>
      </c>
    </row>
    <row r="5750" spans="1:31" x14ac:dyDescent="0.25">
      <c r="A5750">
        <v>1658517</v>
      </c>
      <c r="B5750">
        <v>1</v>
      </c>
      <c r="C5750" t="s">
        <v>80</v>
      </c>
      <c r="D5750" t="s">
        <v>93</v>
      </c>
      <c r="E5750" t="s">
        <v>152</v>
      </c>
      <c r="F5750" t="s">
        <v>16467</v>
      </c>
      <c r="G5750" t="s">
        <v>168</v>
      </c>
      <c r="H5750" t="s">
        <v>149</v>
      </c>
      <c r="I5750" t="s">
        <v>135</v>
      </c>
      <c r="J5750" t="s">
        <v>136</v>
      </c>
      <c r="K5750" t="s">
        <v>137</v>
      </c>
      <c r="L5750" t="s">
        <v>16468</v>
      </c>
      <c r="M5750" t="s">
        <v>16469</v>
      </c>
      <c r="N5750">
        <v>2.9241666660000001</v>
      </c>
      <c r="O5750">
        <v>0</v>
      </c>
      <c r="P5750">
        <v>1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0.69681464530583426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0.69681464530583426</v>
      </c>
    </row>
    <row r="5751" spans="1:31" x14ac:dyDescent="0.25">
      <c r="A5751">
        <v>1658617</v>
      </c>
      <c r="B5751">
        <v>1</v>
      </c>
      <c r="C5751" t="s">
        <v>80</v>
      </c>
      <c r="D5751" t="s">
        <v>82</v>
      </c>
      <c r="E5751" t="s">
        <v>146</v>
      </c>
      <c r="F5751" t="s">
        <v>16470</v>
      </c>
      <c r="G5751" t="s">
        <v>227</v>
      </c>
      <c r="H5751" t="s">
        <v>149</v>
      </c>
      <c r="I5751" t="s">
        <v>135</v>
      </c>
      <c r="J5751" t="s">
        <v>136</v>
      </c>
      <c r="K5751" t="s">
        <v>137</v>
      </c>
      <c r="L5751" t="s">
        <v>16471</v>
      </c>
      <c r="M5751" t="s">
        <v>16472</v>
      </c>
      <c r="N5751">
        <v>4.2750000000000004</v>
      </c>
      <c r="O5751">
        <v>0</v>
      </c>
      <c r="P5751">
        <v>1054</v>
      </c>
      <c r="Q5751">
        <v>0</v>
      </c>
      <c r="R5751">
        <v>0</v>
      </c>
      <c r="S5751">
        <v>0</v>
      </c>
      <c r="T5751">
        <v>59</v>
      </c>
      <c r="U5751">
        <v>0</v>
      </c>
      <c r="V5751">
        <v>0</v>
      </c>
      <c r="W5751">
        <v>0</v>
      </c>
      <c r="X5751">
        <v>1833.9497653444455</v>
      </c>
      <c r="Y5751">
        <v>0</v>
      </c>
      <c r="Z5751">
        <v>0</v>
      </c>
      <c r="AA5751">
        <v>0</v>
      </c>
      <c r="AB5751">
        <v>94.114173075075172</v>
      </c>
      <c r="AC5751">
        <v>0</v>
      </c>
      <c r="AD5751">
        <v>0</v>
      </c>
      <c r="AE5751">
        <v>1928.0639384195206</v>
      </c>
    </row>
    <row r="5752" spans="1:31" x14ac:dyDescent="0.25">
      <c r="A5752">
        <v>1658285</v>
      </c>
      <c r="B5752">
        <v>1</v>
      </c>
      <c r="C5752" t="s">
        <v>80</v>
      </c>
      <c r="D5752" t="s">
        <v>105</v>
      </c>
      <c r="E5752" t="s">
        <v>146</v>
      </c>
      <c r="F5752" t="s">
        <v>14975</v>
      </c>
      <c r="G5752" t="s">
        <v>770</v>
      </c>
      <c r="H5752" t="s">
        <v>149</v>
      </c>
      <c r="I5752" t="s">
        <v>135</v>
      </c>
      <c r="J5752" t="s">
        <v>136</v>
      </c>
      <c r="K5752" t="s">
        <v>137</v>
      </c>
      <c r="L5752" t="s">
        <v>16473</v>
      </c>
      <c r="M5752" t="s">
        <v>16474</v>
      </c>
      <c r="N5752">
        <v>2.9941666659999999</v>
      </c>
      <c r="O5752">
        <v>0</v>
      </c>
      <c r="P5752">
        <v>50</v>
      </c>
      <c r="Q5752">
        <v>0</v>
      </c>
      <c r="R5752">
        <v>0</v>
      </c>
      <c r="S5752">
        <v>0</v>
      </c>
      <c r="T5752">
        <v>5</v>
      </c>
      <c r="U5752">
        <v>0</v>
      </c>
      <c r="V5752">
        <v>0</v>
      </c>
      <c r="W5752">
        <v>0</v>
      </c>
      <c r="X5752">
        <v>41.810598281439319</v>
      </c>
      <c r="Y5752">
        <v>0</v>
      </c>
      <c r="Z5752">
        <v>0</v>
      </c>
      <c r="AA5752">
        <v>0</v>
      </c>
      <c r="AB5752">
        <v>23.085464624229513</v>
      </c>
      <c r="AC5752">
        <v>0</v>
      </c>
      <c r="AD5752">
        <v>0</v>
      </c>
      <c r="AE5752">
        <v>64.896062905668828</v>
      </c>
    </row>
    <row r="5753" spans="1:31" x14ac:dyDescent="0.25">
      <c r="A5753">
        <v>1658239</v>
      </c>
      <c r="B5753">
        <v>1</v>
      </c>
      <c r="C5753" t="s">
        <v>80</v>
      </c>
      <c r="D5753" t="s">
        <v>97</v>
      </c>
      <c r="E5753" t="s">
        <v>146</v>
      </c>
      <c r="F5753" t="s">
        <v>14676</v>
      </c>
      <c r="G5753" t="s">
        <v>288</v>
      </c>
      <c r="H5753" t="s">
        <v>149</v>
      </c>
      <c r="I5753" t="s">
        <v>135</v>
      </c>
      <c r="J5753" t="s">
        <v>136</v>
      </c>
      <c r="K5753" t="s">
        <v>137</v>
      </c>
      <c r="L5753" t="s">
        <v>16475</v>
      </c>
      <c r="M5753" t="s">
        <v>16476</v>
      </c>
      <c r="N5753">
        <v>0.446111111</v>
      </c>
      <c r="O5753">
        <v>0</v>
      </c>
      <c r="P5753">
        <v>236</v>
      </c>
      <c r="Q5753">
        <v>0</v>
      </c>
      <c r="R5753">
        <v>4</v>
      </c>
      <c r="S5753">
        <v>0</v>
      </c>
      <c r="T5753">
        <v>11</v>
      </c>
      <c r="U5753">
        <v>0</v>
      </c>
      <c r="V5753">
        <v>0</v>
      </c>
      <c r="W5753">
        <v>0</v>
      </c>
      <c r="X5753">
        <v>61.154603682681667</v>
      </c>
      <c r="Y5753">
        <v>0</v>
      </c>
      <c r="Z5753">
        <v>1.2177357799823696</v>
      </c>
      <c r="AA5753">
        <v>0</v>
      </c>
      <c r="AB5753">
        <v>6.3578869598788446</v>
      </c>
      <c r="AC5753">
        <v>0</v>
      </c>
      <c r="AD5753">
        <v>0</v>
      </c>
      <c r="AE5753">
        <v>68.730226422542884</v>
      </c>
    </row>
    <row r="5754" spans="1:31" x14ac:dyDescent="0.25">
      <c r="A5754">
        <v>1658680</v>
      </c>
      <c r="B5754">
        <v>1</v>
      </c>
      <c r="C5754" t="s">
        <v>80</v>
      </c>
      <c r="D5754" t="s">
        <v>83</v>
      </c>
      <c r="E5754" t="s">
        <v>178</v>
      </c>
      <c r="F5754" t="s">
        <v>16477</v>
      </c>
      <c r="G5754" t="s">
        <v>227</v>
      </c>
      <c r="H5754" t="s">
        <v>149</v>
      </c>
      <c r="I5754" t="s">
        <v>135</v>
      </c>
      <c r="J5754" t="s">
        <v>136</v>
      </c>
      <c r="K5754" t="s">
        <v>137</v>
      </c>
      <c r="L5754" t="s">
        <v>16478</v>
      </c>
      <c r="M5754" t="s">
        <v>16479</v>
      </c>
      <c r="N5754">
        <v>5.5305555550000003</v>
      </c>
      <c r="O5754">
        <v>0</v>
      </c>
      <c r="P5754">
        <v>150</v>
      </c>
      <c r="Q5754">
        <v>0</v>
      </c>
      <c r="R5754">
        <v>0</v>
      </c>
      <c r="S5754">
        <v>0</v>
      </c>
      <c r="T5754">
        <v>9</v>
      </c>
      <c r="U5754">
        <v>0</v>
      </c>
      <c r="V5754">
        <v>0</v>
      </c>
      <c r="W5754">
        <v>0</v>
      </c>
      <c r="X5754">
        <v>336.32317488598687</v>
      </c>
      <c r="Y5754">
        <v>0</v>
      </c>
      <c r="Z5754">
        <v>0</v>
      </c>
      <c r="AA5754">
        <v>0</v>
      </c>
      <c r="AB5754">
        <v>11.906285843350629</v>
      </c>
      <c r="AC5754">
        <v>0</v>
      </c>
      <c r="AD5754">
        <v>0</v>
      </c>
      <c r="AE5754">
        <v>348.22946072933752</v>
      </c>
    </row>
    <row r="5755" spans="1:31" x14ac:dyDescent="0.25">
      <c r="A5755">
        <v>1658385</v>
      </c>
      <c r="B5755">
        <v>1</v>
      </c>
      <c r="C5755" t="s">
        <v>81</v>
      </c>
      <c r="D5755" t="s">
        <v>118</v>
      </c>
      <c r="E5755" t="s">
        <v>362</v>
      </c>
      <c r="F5755" t="s">
        <v>16480</v>
      </c>
      <c r="G5755" t="s">
        <v>900</v>
      </c>
      <c r="H5755" t="s">
        <v>149</v>
      </c>
      <c r="I5755" t="s">
        <v>135</v>
      </c>
      <c r="J5755" t="s">
        <v>136</v>
      </c>
      <c r="K5755" t="s">
        <v>137</v>
      </c>
      <c r="L5755" t="s">
        <v>16481</v>
      </c>
      <c r="M5755" t="s">
        <v>16482</v>
      </c>
      <c r="N5755">
        <v>0.569722222</v>
      </c>
      <c r="O5755">
        <v>0</v>
      </c>
      <c r="P5755">
        <v>16</v>
      </c>
      <c r="Q5755">
        <v>0</v>
      </c>
      <c r="R5755">
        <v>0</v>
      </c>
      <c r="S5755">
        <v>0</v>
      </c>
      <c r="T5755">
        <v>17</v>
      </c>
      <c r="U5755">
        <v>0</v>
      </c>
      <c r="V5755">
        <v>0</v>
      </c>
      <c r="W5755">
        <v>0</v>
      </c>
      <c r="X5755">
        <v>1.8337143610518529</v>
      </c>
      <c r="Y5755">
        <v>0</v>
      </c>
      <c r="Z5755">
        <v>0</v>
      </c>
      <c r="AA5755">
        <v>0</v>
      </c>
      <c r="AB5755">
        <v>37.366145015271471</v>
      </c>
      <c r="AC5755">
        <v>0</v>
      </c>
      <c r="AD5755">
        <v>0</v>
      </c>
      <c r="AE5755">
        <v>39.199859376323325</v>
      </c>
    </row>
    <row r="5756" spans="1:31" x14ac:dyDescent="0.25">
      <c r="A5756">
        <v>1658766</v>
      </c>
      <c r="B5756">
        <v>1</v>
      </c>
      <c r="C5756" t="s">
        <v>81</v>
      </c>
      <c r="D5756" t="s">
        <v>122</v>
      </c>
      <c r="E5756" t="s">
        <v>140</v>
      </c>
      <c r="F5756" t="s">
        <v>5171</v>
      </c>
      <c r="G5756" t="s">
        <v>161</v>
      </c>
      <c r="H5756" t="s">
        <v>134</v>
      </c>
      <c r="I5756" t="s">
        <v>135</v>
      </c>
      <c r="J5756" t="s">
        <v>136</v>
      </c>
      <c r="K5756" t="s">
        <v>137</v>
      </c>
      <c r="L5756" t="s">
        <v>16483</v>
      </c>
      <c r="M5756" t="s">
        <v>16484</v>
      </c>
      <c r="N5756">
        <v>1.031111111</v>
      </c>
      <c r="O5756">
        <v>0</v>
      </c>
      <c r="P5756">
        <v>4577</v>
      </c>
      <c r="Q5756">
        <v>0</v>
      </c>
      <c r="R5756">
        <v>38</v>
      </c>
      <c r="S5756">
        <v>1</v>
      </c>
      <c r="T5756">
        <v>205</v>
      </c>
      <c r="U5756">
        <v>0</v>
      </c>
      <c r="V5756">
        <v>0</v>
      </c>
      <c r="W5756">
        <v>0</v>
      </c>
      <c r="X5756">
        <v>896.7995334998277</v>
      </c>
      <c r="Y5756">
        <v>0</v>
      </c>
      <c r="Z5756">
        <v>6.5391482401262415</v>
      </c>
      <c r="AA5756">
        <v>15.240703611227236</v>
      </c>
      <c r="AB5756">
        <v>76.426938339432866</v>
      </c>
      <c r="AC5756">
        <v>0</v>
      </c>
      <c r="AD5756">
        <v>0</v>
      </c>
      <c r="AE5756">
        <v>995.00632369061395</v>
      </c>
    </row>
    <row r="5757" spans="1:31" x14ac:dyDescent="0.25">
      <c r="A5757">
        <v>1658411</v>
      </c>
      <c r="B5757">
        <v>1</v>
      </c>
      <c r="C5757" t="s">
        <v>80</v>
      </c>
      <c r="D5757" t="s">
        <v>82</v>
      </c>
      <c r="E5757" t="s">
        <v>178</v>
      </c>
      <c r="F5757" t="s">
        <v>16485</v>
      </c>
      <c r="G5757" t="s">
        <v>180</v>
      </c>
      <c r="H5757" t="s">
        <v>149</v>
      </c>
      <c r="I5757" t="s">
        <v>135</v>
      </c>
      <c r="J5757" t="s">
        <v>136</v>
      </c>
      <c r="K5757" t="s">
        <v>137</v>
      </c>
      <c r="L5757" t="s">
        <v>16486</v>
      </c>
      <c r="M5757" t="s">
        <v>16487</v>
      </c>
      <c r="N5757">
        <v>5.4855555550000004</v>
      </c>
      <c r="O5757">
        <v>0</v>
      </c>
      <c r="P5757">
        <v>96</v>
      </c>
      <c r="Q5757">
        <v>0</v>
      </c>
      <c r="R5757">
        <v>0</v>
      </c>
      <c r="S5757">
        <v>0</v>
      </c>
      <c r="T5757">
        <v>1</v>
      </c>
      <c r="U5757">
        <v>0</v>
      </c>
      <c r="V5757">
        <v>0</v>
      </c>
      <c r="W5757">
        <v>0</v>
      </c>
      <c r="X5757">
        <v>239.94395357921482</v>
      </c>
      <c r="Y5757">
        <v>0</v>
      </c>
      <c r="Z5757">
        <v>0</v>
      </c>
      <c r="AA5757">
        <v>0</v>
      </c>
      <c r="AB5757">
        <v>1.6925693410691993</v>
      </c>
      <c r="AC5757">
        <v>0</v>
      </c>
      <c r="AD5757">
        <v>0</v>
      </c>
      <c r="AE5757">
        <v>241.63652292028402</v>
      </c>
    </row>
    <row r="5758" spans="1:31" x14ac:dyDescent="0.25">
      <c r="A5758">
        <v>1658574</v>
      </c>
      <c r="B5758">
        <v>1</v>
      </c>
      <c r="C5758" t="s">
        <v>80</v>
      </c>
      <c r="D5758" t="s">
        <v>93</v>
      </c>
      <c r="E5758" t="s">
        <v>140</v>
      </c>
      <c r="F5758" t="s">
        <v>4790</v>
      </c>
      <c r="G5758" t="s">
        <v>161</v>
      </c>
      <c r="H5758" t="s">
        <v>134</v>
      </c>
      <c r="I5758" t="s">
        <v>135</v>
      </c>
      <c r="J5758" t="s">
        <v>136</v>
      </c>
      <c r="K5758" t="s">
        <v>137</v>
      </c>
      <c r="L5758" t="s">
        <v>16488</v>
      </c>
      <c r="M5758" t="s">
        <v>16489</v>
      </c>
      <c r="N5758">
        <v>0.276388888</v>
      </c>
      <c r="O5758">
        <v>4</v>
      </c>
      <c r="P5758">
        <v>3563</v>
      </c>
      <c r="Q5758">
        <v>114</v>
      </c>
      <c r="R5758">
        <v>934</v>
      </c>
      <c r="S5758">
        <v>56</v>
      </c>
      <c r="T5758">
        <v>777</v>
      </c>
      <c r="U5758">
        <v>2</v>
      </c>
      <c r="V5758">
        <v>1</v>
      </c>
      <c r="W5758">
        <v>0.54900713935289447</v>
      </c>
      <c r="X5758">
        <v>182.92857840103142</v>
      </c>
      <c r="Y5758">
        <v>66.630125959449913</v>
      </c>
      <c r="Z5758">
        <v>168.36773157522455</v>
      </c>
      <c r="AA5758">
        <v>96.857584950043289</v>
      </c>
      <c r="AB5758">
        <v>192.77241274217971</v>
      </c>
      <c r="AC5758">
        <v>26.271830475075973</v>
      </c>
      <c r="AD5758">
        <v>18.222138442399682</v>
      </c>
      <c r="AE5758">
        <v>752.59940968475746</v>
      </c>
    </row>
    <row r="5759" spans="1:31" x14ac:dyDescent="0.25">
      <c r="A5759">
        <v>1658597</v>
      </c>
      <c r="B5759">
        <v>1</v>
      </c>
      <c r="C5759" t="s">
        <v>80</v>
      </c>
      <c r="D5759" t="s">
        <v>83</v>
      </c>
      <c r="E5759" t="s">
        <v>152</v>
      </c>
      <c r="F5759" t="s">
        <v>16490</v>
      </c>
      <c r="G5759" t="s">
        <v>507</v>
      </c>
      <c r="H5759" t="s">
        <v>149</v>
      </c>
      <c r="I5759" t="s">
        <v>135</v>
      </c>
      <c r="J5759" t="s">
        <v>136</v>
      </c>
      <c r="K5759" t="s">
        <v>137</v>
      </c>
      <c r="L5759" t="s">
        <v>16491</v>
      </c>
      <c r="M5759" t="s">
        <v>16492</v>
      </c>
      <c r="N5759">
        <v>0.99833333300000004</v>
      </c>
      <c r="O5759">
        <v>0</v>
      </c>
      <c r="P5759">
        <v>9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5.5619998150287087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5.5619998150287087</v>
      </c>
    </row>
    <row r="5760" spans="1:31" x14ac:dyDescent="0.25">
      <c r="A5760">
        <v>1658740</v>
      </c>
      <c r="B5760">
        <v>1</v>
      </c>
      <c r="C5760" t="s">
        <v>80</v>
      </c>
      <c r="D5760" t="s">
        <v>107</v>
      </c>
      <c r="E5760" t="s">
        <v>178</v>
      </c>
      <c r="F5760" t="s">
        <v>16493</v>
      </c>
      <c r="G5760" t="s">
        <v>227</v>
      </c>
      <c r="H5760" t="s">
        <v>149</v>
      </c>
      <c r="I5760" t="s">
        <v>135</v>
      </c>
      <c r="J5760" t="s">
        <v>136</v>
      </c>
      <c r="K5760" t="s">
        <v>137</v>
      </c>
      <c r="L5760" t="s">
        <v>16494</v>
      </c>
      <c r="M5760" t="s">
        <v>16495</v>
      </c>
      <c r="N5760">
        <v>2.5575000000000001</v>
      </c>
      <c r="O5760">
        <v>0</v>
      </c>
      <c r="P5760">
        <v>120</v>
      </c>
      <c r="Q5760">
        <v>0</v>
      </c>
      <c r="R5760">
        <v>1</v>
      </c>
      <c r="S5760">
        <v>0</v>
      </c>
      <c r="T5760">
        <v>12</v>
      </c>
      <c r="U5760">
        <v>0</v>
      </c>
      <c r="V5760">
        <v>0</v>
      </c>
      <c r="W5760">
        <v>0</v>
      </c>
      <c r="X5760">
        <v>99.821295817435512</v>
      </c>
      <c r="Y5760">
        <v>0</v>
      </c>
      <c r="Z5760">
        <v>8.9526665054750001E-3</v>
      </c>
      <c r="AA5760">
        <v>0</v>
      </c>
      <c r="AB5760">
        <v>16.331547467717819</v>
      </c>
      <c r="AC5760">
        <v>0</v>
      </c>
      <c r="AD5760">
        <v>0</v>
      </c>
      <c r="AE5760">
        <v>116.1617959516588</v>
      </c>
    </row>
    <row r="5761" spans="1:31" x14ac:dyDescent="0.25">
      <c r="A5761">
        <v>1658368</v>
      </c>
      <c r="B5761">
        <v>1</v>
      </c>
      <c r="C5761" t="s">
        <v>80</v>
      </c>
      <c r="D5761" t="s">
        <v>96</v>
      </c>
      <c r="E5761" t="s">
        <v>152</v>
      </c>
      <c r="F5761" t="s">
        <v>16496</v>
      </c>
      <c r="G5761" t="s">
        <v>168</v>
      </c>
      <c r="H5761" t="s">
        <v>149</v>
      </c>
      <c r="I5761" t="s">
        <v>135</v>
      </c>
      <c r="J5761" t="s">
        <v>136</v>
      </c>
      <c r="K5761" t="s">
        <v>137</v>
      </c>
      <c r="L5761" t="s">
        <v>16497</v>
      </c>
      <c r="M5761" t="s">
        <v>16498</v>
      </c>
      <c r="N5761">
        <v>11.01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1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1.2857045190731402</v>
      </c>
      <c r="AC5761">
        <v>0</v>
      </c>
      <c r="AD5761">
        <v>0</v>
      </c>
      <c r="AE5761">
        <v>1.2857045190731402</v>
      </c>
    </row>
    <row r="5762" spans="1:31" x14ac:dyDescent="0.25">
      <c r="A5762">
        <v>1658760</v>
      </c>
      <c r="B5762">
        <v>1</v>
      </c>
      <c r="C5762" t="s">
        <v>80</v>
      </c>
      <c r="D5762" t="s">
        <v>96</v>
      </c>
      <c r="E5762" t="s">
        <v>146</v>
      </c>
      <c r="F5762" t="s">
        <v>16439</v>
      </c>
      <c r="G5762" t="s">
        <v>260</v>
      </c>
      <c r="H5762" t="s">
        <v>149</v>
      </c>
      <c r="I5762" t="s">
        <v>135</v>
      </c>
      <c r="J5762" t="s">
        <v>136</v>
      </c>
      <c r="K5762" t="s">
        <v>137</v>
      </c>
      <c r="L5762" t="s">
        <v>16499</v>
      </c>
      <c r="M5762" t="s">
        <v>16500</v>
      </c>
      <c r="N5762">
        <v>4.1608333330000002</v>
      </c>
      <c r="O5762">
        <v>0</v>
      </c>
      <c r="P5762">
        <v>522</v>
      </c>
      <c r="Q5762">
        <v>0</v>
      </c>
      <c r="R5762">
        <v>6</v>
      </c>
      <c r="S5762">
        <v>0</v>
      </c>
      <c r="T5762">
        <v>86</v>
      </c>
      <c r="U5762">
        <v>0</v>
      </c>
      <c r="V5762">
        <v>0</v>
      </c>
      <c r="W5762">
        <v>0</v>
      </c>
      <c r="X5762">
        <v>891.98362419709758</v>
      </c>
      <c r="Y5762">
        <v>0</v>
      </c>
      <c r="Z5762">
        <v>12.529168971773789</v>
      </c>
      <c r="AA5762">
        <v>0</v>
      </c>
      <c r="AB5762">
        <v>143.96502865824564</v>
      </c>
      <c r="AC5762">
        <v>0</v>
      </c>
      <c r="AD5762">
        <v>0</v>
      </c>
      <c r="AE5762">
        <v>1048.4778218271169</v>
      </c>
    </row>
    <row r="5763" spans="1:31" x14ac:dyDescent="0.25">
      <c r="A5763">
        <v>1658511</v>
      </c>
      <c r="B5763">
        <v>1</v>
      </c>
      <c r="C5763" t="s">
        <v>81</v>
      </c>
      <c r="D5763" t="s">
        <v>119</v>
      </c>
      <c r="E5763" t="s">
        <v>204</v>
      </c>
      <c r="F5763" t="s">
        <v>16501</v>
      </c>
      <c r="G5763" t="s">
        <v>918</v>
      </c>
      <c r="H5763" t="s">
        <v>134</v>
      </c>
      <c r="I5763" t="s">
        <v>135</v>
      </c>
      <c r="J5763" t="s">
        <v>136</v>
      </c>
      <c r="K5763" t="s">
        <v>143</v>
      </c>
      <c r="L5763" t="s">
        <v>16502</v>
      </c>
      <c r="M5763" t="s">
        <v>16503</v>
      </c>
      <c r="N5763">
        <v>0.27972222200000002</v>
      </c>
      <c r="O5763">
        <v>0</v>
      </c>
      <c r="P5763">
        <v>1650</v>
      </c>
      <c r="Q5763">
        <v>102</v>
      </c>
      <c r="R5763">
        <v>359</v>
      </c>
      <c r="S5763">
        <v>7</v>
      </c>
      <c r="T5763">
        <v>88</v>
      </c>
      <c r="U5763">
        <v>0</v>
      </c>
      <c r="V5763">
        <v>0</v>
      </c>
      <c r="W5763">
        <v>0</v>
      </c>
      <c r="X5763">
        <v>64.301954903984438</v>
      </c>
      <c r="Y5763">
        <v>11.798879874593416</v>
      </c>
      <c r="Z5763">
        <v>27.896982637466301</v>
      </c>
      <c r="AA5763">
        <v>13.786859120447666</v>
      </c>
      <c r="AB5763">
        <v>14.997479906438878</v>
      </c>
      <c r="AC5763">
        <v>0</v>
      </c>
      <c r="AD5763">
        <v>0</v>
      </c>
      <c r="AE5763">
        <v>132.7821564429307</v>
      </c>
    </row>
    <row r="5764" spans="1:31" x14ac:dyDescent="0.25">
      <c r="A5764">
        <v>1658703</v>
      </c>
      <c r="B5764">
        <v>1</v>
      </c>
      <c r="C5764" t="s">
        <v>80</v>
      </c>
      <c r="D5764" t="s">
        <v>82</v>
      </c>
      <c r="E5764" t="s">
        <v>178</v>
      </c>
      <c r="F5764" t="s">
        <v>16504</v>
      </c>
      <c r="G5764" t="s">
        <v>227</v>
      </c>
      <c r="H5764" t="s">
        <v>149</v>
      </c>
      <c r="I5764" t="s">
        <v>135</v>
      </c>
      <c r="J5764" t="s">
        <v>136</v>
      </c>
      <c r="K5764" t="s">
        <v>137</v>
      </c>
      <c r="L5764" t="s">
        <v>16505</v>
      </c>
      <c r="M5764" t="s">
        <v>16506</v>
      </c>
      <c r="N5764">
        <v>2.988888888</v>
      </c>
      <c r="O5764">
        <v>0</v>
      </c>
      <c r="P5764">
        <v>166</v>
      </c>
      <c r="Q5764">
        <v>0</v>
      </c>
      <c r="R5764">
        <v>0</v>
      </c>
      <c r="S5764">
        <v>0</v>
      </c>
      <c r="T5764">
        <v>20</v>
      </c>
      <c r="U5764">
        <v>0</v>
      </c>
      <c r="V5764">
        <v>0</v>
      </c>
      <c r="W5764">
        <v>0</v>
      </c>
      <c r="X5764">
        <v>302.80912178814941</v>
      </c>
      <c r="Y5764">
        <v>0</v>
      </c>
      <c r="Z5764">
        <v>0</v>
      </c>
      <c r="AA5764">
        <v>0</v>
      </c>
      <c r="AB5764">
        <v>74.964922542122395</v>
      </c>
      <c r="AC5764">
        <v>0</v>
      </c>
      <c r="AD5764">
        <v>0</v>
      </c>
      <c r="AE5764">
        <v>377.77404433027181</v>
      </c>
    </row>
    <row r="5765" spans="1:31" x14ac:dyDescent="0.25">
      <c r="A5765">
        <v>1658205</v>
      </c>
      <c r="B5765">
        <v>1</v>
      </c>
      <c r="C5765" t="s">
        <v>81</v>
      </c>
      <c r="D5765" t="s">
        <v>112</v>
      </c>
      <c r="E5765" t="s">
        <v>131</v>
      </c>
      <c r="F5765" t="s">
        <v>16507</v>
      </c>
      <c r="G5765" t="s">
        <v>142</v>
      </c>
      <c r="H5765" t="s">
        <v>134</v>
      </c>
      <c r="I5765" t="s">
        <v>135</v>
      </c>
      <c r="J5765" t="s">
        <v>136</v>
      </c>
      <c r="K5765" t="s">
        <v>143</v>
      </c>
      <c r="L5765" t="s">
        <v>16508</v>
      </c>
      <c r="M5765" t="s">
        <v>16509</v>
      </c>
      <c r="N5765">
        <v>6.2536111109999997</v>
      </c>
      <c r="O5765">
        <v>0</v>
      </c>
      <c r="P5765">
        <v>750</v>
      </c>
      <c r="Q5765">
        <v>0</v>
      </c>
      <c r="R5765">
        <v>7</v>
      </c>
      <c r="S5765">
        <v>0</v>
      </c>
      <c r="T5765">
        <v>48</v>
      </c>
      <c r="U5765">
        <v>0</v>
      </c>
      <c r="V5765">
        <v>0</v>
      </c>
      <c r="W5765">
        <v>0</v>
      </c>
      <c r="X5765">
        <v>966.0302802722963</v>
      </c>
      <c r="Y5765">
        <v>0</v>
      </c>
      <c r="Z5765">
        <v>1.1169132314817052</v>
      </c>
      <c r="AA5765">
        <v>0</v>
      </c>
      <c r="AB5765">
        <v>265.84359376723222</v>
      </c>
      <c r="AC5765">
        <v>0</v>
      </c>
      <c r="AD5765">
        <v>0</v>
      </c>
      <c r="AE5765">
        <v>1232.9907872710103</v>
      </c>
    </row>
    <row r="5766" spans="1:31" x14ac:dyDescent="0.25">
      <c r="A5766">
        <v>1658305</v>
      </c>
      <c r="B5766">
        <v>1</v>
      </c>
      <c r="C5766" t="s">
        <v>80</v>
      </c>
      <c r="D5766" t="s">
        <v>95</v>
      </c>
      <c r="E5766" t="s">
        <v>642</v>
      </c>
      <c r="F5766" t="s">
        <v>16510</v>
      </c>
      <c r="G5766" t="s">
        <v>142</v>
      </c>
      <c r="H5766" t="s">
        <v>134</v>
      </c>
      <c r="I5766" t="s">
        <v>135</v>
      </c>
      <c r="J5766" t="s">
        <v>136</v>
      </c>
      <c r="K5766" t="s">
        <v>143</v>
      </c>
      <c r="L5766" t="s">
        <v>16511</v>
      </c>
      <c r="M5766" t="s">
        <v>16512</v>
      </c>
      <c r="N5766">
        <v>0.80373222200000005</v>
      </c>
      <c r="O5766">
        <v>53</v>
      </c>
      <c r="P5766">
        <v>1799</v>
      </c>
      <c r="Q5766">
        <v>65</v>
      </c>
      <c r="R5766">
        <v>805</v>
      </c>
      <c r="S5766">
        <v>81</v>
      </c>
      <c r="T5766">
        <v>183</v>
      </c>
      <c r="U5766">
        <v>9</v>
      </c>
      <c r="V5766">
        <v>2</v>
      </c>
      <c r="W5766">
        <v>15.491950846888518</v>
      </c>
      <c r="X5766">
        <v>395.96438973139601</v>
      </c>
      <c r="Y5766">
        <v>149.07235622636634</v>
      </c>
      <c r="Z5766">
        <v>93.169139676874067</v>
      </c>
      <c r="AA5766">
        <v>1713.9583035491335</v>
      </c>
      <c r="AB5766">
        <v>142.25662609311061</v>
      </c>
      <c r="AC5766">
        <v>1030.4926736472594</v>
      </c>
      <c r="AD5766">
        <v>6.4542301430499505</v>
      </c>
      <c r="AE5766">
        <v>3546.8596699140785</v>
      </c>
    </row>
    <row r="5767" spans="1:31" x14ac:dyDescent="0.25">
      <c r="A5767">
        <v>1658162</v>
      </c>
      <c r="B5767">
        <v>1</v>
      </c>
      <c r="C5767" t="s">
        <v>80</v>
      </c>
      <c r="D5767" t="s">
        <v>93</v>
      </c>
      <c r="E5767" t="s">
        <v>140</v>
      </c>
      <c r="F5767" t="s">
        <v>11838</v>
      </c>
      <c r="G5767" t="s">
        <v>918</v>
      </c>
      <c r="H5767" t="s">
        <v>134</v>
      </c>
      <c r="I5767" t="s">
        <v>135</v>
      </c>
      <c r="J5767" t="s">
        <v>136</v>
      </c>
      <c r="K5767" t="s">
        <v>143</v>
      </c>
      <c r="L5767" t="s">
        <v>16325</v>
      </c>
      <c r="M5767" t="s">
        <v>16513</v>
      </c>
      <c r="N5767">
        <v>0.18333333299999999</v>
      </c>
      <c r="O5767">
        <v>0</v>
      </c>
      <c r="P5767">
        <v>4559</v>
      </c>
      <c r="Q5767">
        <v>1</v>
      </c>
      <c r="R5767">
        <v>6</v>
      </c>
      <c r="S5767">
        <v>3</v>
      </c>
      <c r="T5767">
        <v>283</v>
      </c>
      <c r="U5767">
        <v>0</v>
      </c>
      <c r="V5767">
        <v>0</v>
      </c>
      <c r="W5767">
        <v>0</v>
      </c>
      <c r="X5767">
        <v>200.22670421624753</v>
      </c>
      <c r="Y5767">
        <v>3.1042564173866666E-2</v>
      </c>
      <c r="Z5767">
        <v>1.6548898681333333E-3</v>
      </c>
      <c r="AA5767">
        <v>98.433853380693606</v>
      </c>
      <c r="AB5767">
        <v>32.682245141561978</v>
      </c>
      <c r="AC5767">
        <v>0</v>
      </c>
      <c r="AD5767">
        <v>0</v>
      </c>
      <c r="AE5767">
        <v>331.37550019254508</v>
      </c>
    </row>
    <row r="5768" spans="1:31" x14ac:dyDescent="0.25">
      <c r="A5768">
        <v>1658554</v>
      </c>
      <c r="B5768">
        <v>1</v>
      </c>
      <c r="C5768" t="s">
        <v>80</v>
      </c>
      <c r="D5768" t="s">
        <v>82</v>
      </c>
      <c r="E5768" t="s">
        <v>146</v>
      </c>
      <c r="F5768" t="s">
        <v>16514</v>
      </c>
      <c r="G5768" t="s">
        <v>231</v>
      </c>
      <c r="H5768" t="s">
        <v>149</v>
      </c>
      <c r="I5768" t="s">
        <v>135</v>
      </c>
      <c r="J5768" t="s">
        <v>136</v>
      </c>
      <c r="K5768" t="s">
        <v>137</v>
      </c>
      <c r="L5768" t="s">
        <v>16515</v>
      </c>
      <c r="M5768" t="s">
        <v>16516</v>
      </c>
      <c r="N5768">
        <v>1.1319444439999999</v>
      </c>
      <c r="O5768">
        <v>0</v>
      </c>
      <c r="P5768">
        <v>703</v>
      </c>
      <c r="Q5768">
        <v>0</v>
      </c>
      <c r="R5768">
        <v>0</v>
      </c>
      <c r="S5768">
        <v>0</v>
      </c>
      <c r="T5768">
        <v>34</v>
      </c>
      <c r="U5768">
        <v>0</v>
      </c>
      <c r="V5768">
        <v>0</v>
      </c>
      <c r="W5768">
        <v>0</v>
      </c>
      <c r="X5768">
        <v>318.17219060688484</v>
      </c>
      <c r="Y5768">
        <v>0</v>
      </c>
      <c r="Z5768">
        <v>0</v>
      </c>
      <c r="AA5768">
        <v>0</v>
      </c>
      <c r="AB5768">
        <v>23.878867696861317</v>
      </c>
      <c r="AC5768">
        <v>0</v>
      </c>
      <c r="AD5768">
        <v>0</v>
      </c>
      <c r="AE5768">
        <v>342.05105830374617</v>
      </c>
    </row>
    <row r="5769" spans="1:31" x14ac:dyDescent="0.25">
      <c r="A5769">
        <v>1658660</v>
      </c>
      <c r="B5769">
        <v>1</v>
      </c>
      <c r="C5769" t="s">
        <v>80</v>
      </c>
      <c r="D5769" t="s">
        <v>107</v>
      </c>
      <c r="E5769" t="s">
        <v>146</v>
      </c>
      <c r="F5769" t="s">
        <v>16138</v>
      </c>
      <c r="G5769" t="s">
        <v>260</v>
      </c>
      <c r="H5769" t="s">
        <v>149</v>
      </c>
      <c r="I5769" t="s">
        <v>135</v>
      </c>
      <c r="J5769" t="s">
        <v>136</v>
      </c>
      <c r="K5769" t="s">
        <v>137</v>
      </c>
      <c r="L5769" t="s">
        <v>16517</v>
      </c>
      <c r="M5769" t="s">
        <v>16518</v>
      </c>
      <c r="N5769">
        <v>1.353888888</v>
      </c>
      <c r="O5769">
        <v>0</v>
      </c>
      <c r="P5769">
        <v>662</v>
      </c>
      <c r="Q5769">
        <v>0</v>
      </c>
      <c r="R5769">
        <v>0</v>
      </c>
      <c r="S5769">
        <v>0</v>
      </c>
      <c r="T5769">
        <v>57</v>
      </c>
      <c r="U5769">
        <v>0</v>
      </c>
      <c r="V5769">
        <v>0</v>
      </c>
      <c r="W5769">
        <v>0</v>
      </c>
      <c r="X5769">
        <v>327.72643599024303</v>
      </c>
      <c r="Y5769">
        <v>0</v>
      </c>
      <c r="Z5769">
        <v>0</v>
      </c>
      <c r="AA5769">
        <v>0</v>
      </c>
      <c r="AB5769">
        <v>29.356157259481172</v>
      </c>
      <c r="AC5769">
        <v>0</v>
      </c>
      <c r="AD5769">
        <v>0</v>
      </c>
      <c r="AE5769">
        <v>357.0825932497242</v>
      </c>
    </row>
    <row r="5770" spans="1:31" x14ac:dyDescent="0.25">
      <c r="A5770">
        <v>1658614</v>
      </c>
      <c r="B5770">
        <v>1</v>
      </c>
      <c r="C5770" t="s">
        <v>80</v>
      </c>
      <c r="D5770" t="s">
        <v>98</v>
      </c>
      <c r="E5770" t="s">
        <v>204</v>
      </c>
      <c r="F5770" t="s">
        <v>16519</v>
      </c>
      <c r="G5770" t="s">
        <v>161</v>
      </c>
      <c r="H5770" t="s">
        <v>134</v>
      </c>
      <c r="I5770" t="s">
        <v>135</v>
      </c>
      <c r="J5770" t="s">
        <v>136</v>
      </c>
      <c r="K5770" t="s">
        <v>137</v>
      </c>
      <c r="L5770" t="s">
        <v>16520</v>
      </c>
      <c r="M5770" t="s">
        <v>16521</v>
      </c>
      <c r="N5770">
        <v>1.734722222</v>
      </c>
      <c r="O5770">
        <v>1</v>
      </c>
      <c r="P5770">
        <v>433</v>
      </c>
      <c r="Q5770">
        <v>2</v>
      </c>
      <c r="R5770">
        <v>47</v>
      </c>
      <c r="S5770">
        <v>9</v>
      </c>
      <c r="T5770">
        <v>99</v>
      </c>
      <c r="U5770">
        <v>1</v>
      </c>
      <c r="V5770">
        <v>0</v>
      </c>
      <c r="W5770">
        <v>0.63924168161588057</v>
      </c>
      <c r="X5770">
        <v>150.29475270185003</v>
      </c>
      <c r="Y5770">
        <v>0.26040645520285005</v>
      </c>
      <c r="Z5770">
        <v>14.297154809936435</v>
      </c>
      <c r="AA5770">
        <v>144.06002813000211</v>
      </c>
      <c r="AB5770">
        <v>73.111932038388588</v>
      </c>
      <c r="AC5770">
        <v>15.412166874501732</v>
      </c>
      <c r="AD5770">
        <v>0</v>
      </c>
      <c r="AE5770">
        <v>398.07568269149766</v>
      </c>
    </row>
    <row r="5771" spans="1:31" x14ac:dyDescent="0.25">
      <c r="A5771">
        <v>1658537</v>
      </c>
      <c r="B5771">
        <v>1</v>
      </c>
      <c r="C5771" t="s">
        <v>81</v>
      </c>
      <c r="D5771" t="s">
        <v>112</v>
      </c>
      <c r="E5771" t="s">
        <v>146</v>
      </c>
      <c r="F5771" t="s">
        <v>16522</v>
      </c>
      <c r="G5771" t="s">
        <v>260</v>
      </c>
      <c r="H5771" t="s">
        <v>149</v>
      </c>
      <c r="I5771" t="s">
        <v>135</v>
      </c>
      <c r="J5771" t="s">
        <v>136</v>
      </c>
      <c r="K5771" t="s">
        <v>137</v>
      </c>
      <c r="L5771" t="s">
        <v>16523</v>
      </c>
      <c r="M5771" t="s">
        <v>16524</v>
      </c>
      <c r="N5771">
        <v>0.88777777700000005</v>
      </c>
      <c r="O5771">
        <v>0</v>
      </c>
      <c r="P5771">
        <v>18</v>
      </c>
      <c r="Q5771">
        <v>0</v>
      </c>
      <c r="R5771">
        <v>6</v>
      </c>
      <c r="S5771">
        <v>0</v>
      </c>
      <c r="T5771">
        <v>12</v>
      </c>
      <c r="U5771">
        <v>0</v>
      </c>
      <c r="V5771">
        <v>0</v>
      </c>
      <c r="W5771">
        <v>0</v>
      </c>
      <c r="X5771">
        <v>2.7085222502966104</v>
      </c>
      <c r="Y5771">
        <v>0</v>
      </c>
      <c r="Z5771">
        <v>3.1410854329182509</v>
      </c>
      <c r="AA5771">
        <v>0</v>
      </c>
      <c r="AB5771">
        <v>5.6583598595412568</v>
      </c>
      <c r="AC5771">
        <v>0</v>
      </c>
      <c r="AD5771">
        <v>0</v>
      </c>
      <c r="AE5771">
        <v>11.507967542756118</v>
      </c>
    </row>
    <row r="5772" spans="1:31" x14ac:dyDescent="0.25">
      <c r="A5772">
        <v>1658345</v>
      </c>
      <c r="B5772">
        <v>1</v>
      </c>
      <c r="C5772" t="s">
        <v>81</v>
      </c>
      <c r="D5772" t="s">
        <v>128</v>
      </c>
      <c r="E5772" t="s">
        <v>152</v>
      </c>
      <c r="F5772" t="s">
        <v>16525</v>
      </c>
      <c r="G5772" t="s">
        <v>154</v>
      </c>
      <c r="H5772" t="s">
        <v>149</v>
      </c>
      <c r="I5772" t="s">
        <v>135</v>
      </c>
      <c r="J5772" t="s">
        <v>136</v>
      </c>
      <c r="K5772" t="s">
        <v>137</v>
      </c>
      <c r="L5772" t="s">
        <v>16526</v>
      </c>
      <c r="M5772" t="s">
        <v>16527</v>
      </c>
      <c r="N5772">
        <v>1.318888888</v>
      </c>
      <c r="O5772">
        <v>0</v>
      </c>
      <c r="P5772">
        <v>3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0.80973019003342217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0.80973019003342217</v>
      </c>
    </row>
    <row r="5773" spans="1:31" x14ac:dyDescent="0.25">
      <c r="A5773">
        <v>1658428</v>
      </c>
      <c r="B5773">
        <v>1</v>
      </c>
      <c r="C5773" t="s">
        <v>80</v>
      </c>
      <c r="D5773" t="s">
        <v>82</v>
      </c>
      <c r="E5773" t="s">
        <v>178</v>
      </c>
      <c r="F5773" t="s">
        <v>16528</v>
      </c>
      <c r="G5773" t="s">
        <v>227</v>
      </c>
      <c r="H5773" t="s">
        <v>149</v>
      </c>
      <c r="I5773" t="s">
        <v>135</v>
      </c>
      <c r="J5773" t="s">
        <v>136</v>
      </c>
      <c r="K5773" t="s">
        <v>137</v>
      </c>
      <c r="L5773" t="s">
        <v>16529</v>
      </c>
      <c r="M5773" t="s">
        <v>16530</v>
      </c>
      <c r="N5773">
        <v>1.933333333</v>
      </c>
      <c r="O5773">
        <v>0</v>
      </c>
      <c r="P5773">
        <v>234</v>
      </c>
      <c r="Q5773">
        <v>0</v>
      </c>
      <c r="R5773">
        <v>0</v>
      </c>
      <c r="S5773">
        <v>0</v>
      </c>
      <c r="T5773">
        <v>6</v>
      </c>
      <c r="U5773">
        <v>0</v>
      </c>
      <c r="V5773">
        <v>0</v>
      </c>
      <c r="W5773">
        <v>0</v>
      </c>
      <c r="X5773">
        <v>142.03485181807798</v>
      </c>
      <c r="Y5773">
        <v>0</v>
      </c>
      <c r="Z5773">
        <v>0</v>
      </c>
      <c r="AA5773">
        <v>0</v>
      </c>
      <c r="AB5773">
        <v>1.2121773775758331E-2</v>
      </c>
      <c r="AC5773">
        <v>0</v>
      </c>
      <c r="AD5773">
        <v>0</v>
      </c>
      <c r="AE5773">
        <v>142.04697359185374</v>
      </c>
    </row>
    <row r="5774" spans="1:31" x14ac:dyDescent="0.25">
      <c r="A5774">
        <v>1658474</v>
      </c>
      <c r="B5774">
        <v>1</v>
      </c>
      <c r="C5774" t="s">
        <v>80</v>
      </c>
      <c r="D5774" t="s">
        <v>96</v>
      </c>
      <c r="E5774" t="s">
        <v>204</v>
      </c>
      <c r="F5774" t="s">
        <v>1081</v>
      </c>
      <c r="G5774" t="s">
        <v>161</v>
      </c>
      <c r="H5774" t="s">
        <v>134</v>
      </c>
      <c r="I5774" t="s">
        <v>135</v>
      </c>
      <c r="J5774" t="s">
        <v>136</v>
      </c>
      <c r="K5774" t="s">
        <v>137</v>
      </c>
      <c r="L5774" t="s">
        <v>16531</v>
      </c>
      <c r="M5774" t="s">
        <v>16532</v>
      </c>
      <c r="N5774">
        <v>0.37888888799999998</v>
      </c>
      <c r="O5774">
        <v>2</v>
      </c>
      <c r="P5774">
        <v>112</v>
      </c>
      <c r="Q5774">
        <v>1</v>
      </c>
      <c r="R5774">
        <v>178</v>
      </c>
      <c r="S5774">
        <v>1</v>
      </c>
      <c r="T5774">
        <v>36</v>
      </c>
      <c r="U5774">
        <v>0</v>
      </c>
      <c r="V5774">
        <v>0</v>
      </c>
      <c r="W5774">
        <v>10.253597743143287</v>
      </c>
      <c r="X5774">
        <v>10.41872832584934</v>
      </c>
      <c r="Y5774">
        <v>0.20811115472876668</v>
      </c>
      <c r="Z5774">
        <v>41.972044567253469</v>
      </c>
      <c r="AA5774">
        <v>15.293058313572478</v>
      </c>
      <c r="AB5774">
        <v>17.469718020224317</v>
      </c>
      <c r="AC5774">
        <v>0</v>
      </c>
      <c r="AD5774">
        <v>0</v>
      </c>
      <c r="AE5774">
        <v>95.615258124771657</v>
      </c>
    </row>
    <row r="5775" spans="1:31" x14ac:dyDescent="0.25">
      <c r="A5775">
        <v>1658531</v>
      </c>
      <c r="B5775">
        <v>1</v>
      </c>
      <c r="C5775" t="s">
        <v>80</v>
      </c>
      <c r="D5775" t="s">
        <v>84</v>
      </c>
      <c r="E5775" t="s">
        <v>362</v>
      </c>
      <c r="F5775" t="s">
        <v>16533</v>
      </c>
      <c r="G5775" t="s">
        <v>900</v>
      </c>
      <c r="H5775" t="s">
        <v>149</v>
      </c>
      <c r="I5775" t="s">
        <v>135</v>
      </c>
      <c r="J5775" t="s">
        <v>136</v>
      </c>
      <c r="K5775" t="s">
        <v>137</v>
      </c>
      <c r="L5775" t="s">
        <v>16534</v>
      </c>
      <c r="M5775" t="s">
        <v>16535</v>
      </c>
      <c r="N5775">
        <v>2.0016666660000002</v>
      </c>
      <c r="O5775">
        <v>0</v>
      </c>
      <c r="P5775">
        <v>34</v>
      </c>
      <c r="Q5775">
        <v>0</v>
      </c>
      <c r="R5775">
        <v>0</v>
      </c>
      <c r="S5775">
        <v>0</v>
      </c>
      <c r="T5775">
        <v>7</v>
      </c>
      <c r="U5775">
        <v>0</v>
      </c>
      <c r="V5775">
        <v>0</v>
      </c>
      <c r="W5775">
        <v>0</v>
      </c>
      <c r="X5775">
        <v>24.883108158517114</v>
      </c>
      <c r="Y5775">
        <v>0</v>
      </c>
      <c r="Z5775">
        <v>0</v>
      </c>
      <c r="AA5775">
        <v>0</v>
      </c>
      <c r="AB5775">
        <v>22.89519322110915</v>
      </c>
      <c r="AC5775">
        <v>0</v>
      </c>
      <c r="AD5775">
        <v>0</v>
      </c>
      <c r="AE5775">
        <v>47.778301379626264</v>
      </c>
    </row>
    <row r="5776" spans="1:31" x14ac:dyDescent="0.25">
      <c r="A5776">
        <v>1658282</v>
      </c>
      <c r="B5776">
        <v>1</v>
      </c>
      <c r="C5776" t="s">
        <v>80</v>
      </c>
      <c r="D5776" t="s">
        <v>82</v>
      </c>
      <c r="E5776" t="s">
        <v>146</v>
      </c>
      <c r="F5776" t="s">
        <v>16536</v>
      </c>
      <c r="G5776" t="s">
        <v>675</v>
      </c>
      <c r="H5776" t="s">
        <v>149</v>
      </c>
      <c r="I5776" t="s">
        <v>135</v>
      </c>
      <c r="J5776" t="s">
        <v>136</v>
      </c>
      <c r="K5776" t="s">
        <v>137</v>
      </c>
      <c r="L5776" t="s">
        <v>16537</v>
      </c>
      <c r="M5776" t="s">
        <v>16538</v>
      </c>
      <c r="N5776">
        <v>4.881388888</v>
      </c>
      <c r="O5776">
        <v>0</v>
      </c>
      <c r="P5776">
        <v>122</v>
      </c>
      <c r="Q5776">
        <v>0</v>
      </c>
      <c r="R5776">
        <v>0</v>
      </c>
      <c r="S5776">
        <v>0</v>
      </c>
      <c r="T5776">
        <v>125</v>
      </c>
      <c r="U5776">
        <v>0</v>
      </c>
      <c r="V5776">
        <v>0</v>
      </c>
      <c r="W5776">
        <v>0</v>
      </c>
      <c r="X5776">
        <v>161.9576453384031</v>
      </c>
      <c r="Y5776">
        <v>0</v>
      </c>
      <c r="Z5776">
        <v>0</v>
      </c>
      <c r="AA5776">
        <v>0</v>
      </c>
      <c r="AB5776">
        <v>513.70235322551264</v>
      </c>
      <c r="AC5776">
        <v>0</v>
      </c>
      <c r="AD5776">
        <v>0</v>
      </c>
      <c r="AE5776">
        <v>675.65999856391568</v>
      </c>
    </row>
    <row r="5777" spans="1:31" x14ac:dyDescent="0.25">
      <c r="A5777">
        <v>1658182</v>
      </c>
      <c r="B5777">
        <v>1</v>
      </c>
      <c r="C5777" t="s">
        <v>80</v>
      </c>
      <c r="D5777" t="s">
        <v>97</v>
      </c>
      <c r="E5777" t="s">
        <v>362</v>
      </c>
      <c r="F5777" t="s">
        <v>16539</v>
      </c>
      <c r="G5777" t="s">
        <v>900</v>
      </c>
      <c r="H5777" t="s">
        <v>149</v>
      </c>
      <c r="I5777" t="s">
        <v>135</v>
      </c>
      <c r="J5777" t="s">
        <v>136</v>
      </c>
      <c r="K5777" t="s">
        <v>137</v>
      </c>
      <c r="L5777" t="s">
        <v>16540</v>
      </c>
      <c r="M5777" t="s">
        <v>16541</v>
      </c>
      <c r="N5777">
        <v>4.5372222219999996</v>
      </c>
      <c r="O5777">
        <v>0</v>
      </c>
      <c r="P5777">
        <v>8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17.005925527715256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17.005925527715256</v>
      </c>
    </row>
    <row r="5778" spans="1:31" x14ac:dyDescent="0.25">
      <c r="A5778">
        <v>1658577</v>
      </c>
      <c r="B5778">
        <v>1</v>
      </c>
      <c r="C5778" t="s">
        <v>80</v>
      </c>
      <c r="D5778" t="s">
        <v>100</v>
      </c>
      <c r="E5778" t="s">
        <v>152</v>
      </c>
      <c r="F5778" t="s">
        <v>16542</v>
      </c>
      <c r="G5778" t="s">
        <v>154</v>
      </c>
      <c r="H5778" t="s">
        <v>149</v>
      </c>
      <c r="I5778" t="s">
        <v>135</v>
      </c>
      <c r="J5778" t="s">
        <v>136</v>
      </c>
      <c r="K5778" t="s">
        <v>137</v>
      </c>
      <c r="L5778" t="s">
        <v>16543</v>
      </c>
      <c r="M5778" t="s">
        <v>16544</v>
      </c>
      <c r="N5778">
        <v>2.9669444440000001</v>
      </c>
      <c r="O5778">
        <v>0</v>
      </c>
      <c r="P5778">
        <v>1</v>
      </c>
      <c r="Q5778">
        <v>0</v>
      </c>
      <c r="R5778">
        <v>1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0.64591550646780671</v>
      </c>
      <c r="Y5778">
        <v>0</v>
      </c>
      <c r="Z5778">
        <v>0.14424966360237362</v>
      </c>
      <c r="AA5778">
        <v>0</v>
      </c>
      <c r="AB5778">
        <v>0</v>
      </c>
      <c r="AC5778">
        <v>0</v>
      </c>
      <c r="AD5778">
        <v>0</v>
      </c>
      <c r="AE5778">
        <v>0.79016517007018039</v>
      </c>
    </row>
    <row r="5779" spans="1:31" x14ac:dyDescent="0.25">
      <c r="A5779">
        <v>1658677</v>
      </c>
      <c r="B5779">
        <v>1</v>
      </c>
      <c r="C5779" t="s">
        <v>80</v>
      </c>
      <c r="D5779" t="s">
        <v>97</v>
      </c>
      <c r="E5779" t="s">
        <v>131</v>
      </c>
      <c r="F5779" t="s">
        <v>16545</v>
      </c>
      <c r="G5779" t="s">
        <v>195</v>
      </c>
      <c r="H5779" t="s">
        <v>134</v>
      </c>
      <c r="I5779" t="s">
        <v>135</v>
      </c>
      <c r="J5779" t="s">
        <v>136</v>
      </c>
      <c r="K5779" t="s">
        <v>137</v>
      </c>
      <c r="L5779" t="s">
        <v>16546</v>
      </c>
      <c r="M5779" t="s">
        <v>16547</v>
      </c>
      <c r="N5779">
        <v>1.105</v>
      </c>
      <c r="O5779">
        <v>0</v>
      </c>
      <c r="P5779">
        <v>277</v>
      </c>
      <c r="Q5779">
        <v>0</v>
      </c>
      <c r="R5779">
        <v>0</v>
      </c>
      <c r="S5779">
        <v>0</v>
      </c>
      <c r="T5779">
        <v>6</v>
      </c>
      <c r="U5779">
        <v>0</v>
      </c>
      <c r="V5779">
        <v>0</v>
      </c>
      <c r="W5779">
        <v>0</v>
      </c>
      <c r="X5779">
        <v>195.25529433521274</v>
      </c>
      <c r="Y5779">
        <v>0</v>
      </c>
      <c r="Z5779">
        <v>0</v>
      </c>
      <c r="AA5779">
        <v>0</v>
      </c>
      <c r="AB5779">
        <v>6.4173182425083661</v>
      </c>
      <c r="AC5779">
        <v>0</v>
      </c>
      <c r="AD5779">
        <v>0</v>
      </c>
      <c r="AE5779">
        <v>201.67261257772111</v>
      </c>
    </row>
    <row r="5780" spans="1:31" x14ac:dyDescent="0.25">
      <c r="A5780">
        <v>1658743</v>
      </c>
      <c r="B5780">
        <v>1</v>
      </c>
      <c r="C5780" t="s">
        <v>80</v>
      </c>
      <c r="D5780" t="s">
        <v>106</v>
      </c>
      <c r="E5780" t="s">
        <v>146</v>
      </c>
      <c r="F5780" t="s">
        <v>16548</v>
      </c>
      <c r="G5780" t="s">
        <v>675</v>
      </c>
      <c r="H5780" t="s">
        <v>149</v>
      </c>
      <c r="I5780" t="s">
        <v>135</v>
      </c>
      <c r="J5780" t="s">
        <v>136</v>
      </c>
      <c r="K5780" t="s">
        <v>137</v>
      </c>
      <c r="L5780" t="s">
        <v>16549</v>
      </c>
      <c r="M5780" t="s">
        <v>16550</v>
      </c>
      <c r="N5780">
        <v>1.611388888</v>
      </c>
      <c r="O5780">
        <v>0</v>
      </c>
      <c r="P5780">
        <v>32</v>
      </c>
      <c r="Q5780">
        <v>0</v>
      </c>
      <c r="R5780">
        <v>4</v>
      </c>
      <c r="S5780">
        <v>0</v>
      </c>
      <c r="T5780">
        <v>6</v>
      </c>
      <c r="U5780">
        <v>0</v>
      </c>
      <c r="V5780">
        <v>0</v>
      </c>
      <c r="W5780">
        <v>0</v>
      </c>
      <c r="X5780">
        <v>17.52151973045822</v>
      </c>
      <c r="Y5780">
        <v>0</v>
      </c>
      <c r="Z5780">
        <v>4.6896784686998201</v>
      </c>
      <c r="AA5780">
        <v>0</v>
      </c>
      <c r="AB5780">
        <v>3.0779844768336431</v>
      </c>
      <c r="AC5780">
        <v>0</v>
      </c>
      <c r="AD5780">
        <v>0</v>
      </c>
      <c r="AE5780">
        <v>25.289182675991682</v>
      </c>
    </row>
    <row r="5781" spans="1:31" x14ac:dyDescent="0.25">
      <c r="A5781">
        <v>1658720</v>
      </c>
      <c r="B5781">
        <v>1</v>
      </c>
      <c r="C5781" t="s">
        <v>80</v>
      </c>
      <c r="D5781" t="s">
        <v>90</v>
      </c>
      <c r="E5781" t="s">
        <v>642</v>
      </c>
      <c r="F5781" t="s">
        <v>16551</v>
      </c>
      <c r="G5781" t="s">
        <v>918</v>
      </c>
      <c r="H5781" t="s">
        <v>134</v>
      </c>
      <c r="I5781" t="s">
        <v>135</v>
      </c>
      <c r="J5781" t="s">
        <v>136</v>
      </c>
      <c r="K5781" t="s">
        <v>137</v>
      </c>
      <c r="L5781" t="s">
        <v>16552</v>
      </c>
      <c r="M5781" t="s">
        <v>16553</v>
      </c>
      <c r="N5781">
        <v>0.55388888800000002</v>
      </c>
      <c r="O5781">
        <v>0</v>
      </c>
      <c r="P5781">
        <v>586</v>
      </c>
      <c r="Q5781">
        <v>0</v>
      </c>
      <c r="R5781">
        <v>0</v>
      </c>
      <c r="S5781">
        <v>0</v>
      </c>
      <c r="T5781">
        <v>22</v>
      </c>
      <c r="U5781">
        <v>0</v>
      </c>
      <c r="V5781">
        <v>0</v>
      </c>
      <c r="W5781">
        <v>0</v>
      </c>
      <c r="X5781">
        <v>139.64428211161635</v>
      </c>
      <c r="Y5781">
        <v>0</v>
      </c>
      <c r="Z5781">
        <v>0</v>
      </c>
      <c r="AA5781">
        <v>0</v>
      </c>
      <c r="AB5781">
        <v>3.3775980483613766</v>
      </c>
      <c r="AC5781">
        <v>0</v>
      </c>
      <c r="AD5781">
        <v>0</v>
      </c>
      <c r="AE5781">
        <v>143.02188015997771</v>
      </c>
    </row>
    <row r="5782" spans="1:31" x14ac:dyDescent="0.25">
      <c r="A5782">
        <v>1658763</v>
      </c>
      <c r="B5782">
        <v>1</v>
      </c>
      <c r="C5782" t="s">
        <v>81</v>
      </c>
      <c r="D5782" t="s">
        <v>112</v>
      </c>
      <c r="E5782" t="s">
        <v>178</v>
      </c>
      <c r="F5782" t="s">
        <v>16554</v>
      </c>
      <c r="G5782" t="s">
        <v>227</v>
      </c>
      <c r="H5782" t="s">
        <v>149</v>
      </c>
      <c r="I5782" t="s">
        <v>135</v>
      </c>
      <c r="J5782" t="s">
        <v>136</v>
      </c>
      <c r="K5782" t="s">
        <v>137</v>
      </c>
      <c r="L5782" t="s">
        <v>16555</v>
      </c>
      <c r="M5782" t="s">
        <v>16556</v>
      </c>
      <c r="N5782">
        <v>1.5122222219999999</v>
      </c>
      <c r="O5782">
        <v>0</v>
      </c>
      <c r="P5782">
        <v>79</v>
      </c>
      <c r="Q5782">
        <v>0</v>
      </c>
      <c r="R5782">
        <v>17</v>
      </c>
      <c r="S5782">
        <v>0</v>
      </c>
      <c r="T5782">
        <v>3</v>
      </c>
      <c r="U5782">
        <v>0</v>
      </c>
      <c r="V5782">
        <v>0</v>
      </c>
      <c r="W5782">
        <v>0</v>
      </c>
      <c r="X5782">
        <v>27.113300525285922</v>
      </c>
      <c r="Y5782">
        <v>0</v>
      </c>
      <c r="Z5782">
        <v>1.4026135485713103</v>
      </c>
      <c r="AA5782">
        <v>0</v>
      </c>
      <c r="AB5782">
        <v>1.6260275530830823</v>
      </c>
      <c r="AC5782">
        <v>0</v>
      </c>
      <c r="AD5782">
        <v>0</v>
      </c>
      <c r="AE5782">
        <v>30.141941626940316</v>
      </c>
    </row>
    <row r="5783" spans="1:31" x14ac:dyDescent="0.25">
      <c r="A5783">
        <v>1658222</v>
      </c>
      <c r="B5783">
        <v>1</v>
      </c>
      <c r="C5783" t="s">
        <v>80</v>
      </c>
      <c r="D5783" t="s">
        <v>96</v>
      </c>
      <c r="E5783" t="s">
        <v>152</v>
      </c>
      <c r="F5783" t="s">
        <v>16557</v>
      </c>
      <c r="G5783" t="s">
        <v>154</v>
      </c>
      <c r="H5783" t="s">
        <v>149</v>
      </c>
      <c r="I5783" t="s">
        <v>135</v>
      </c>
      <c r="J5783" t="s">
        <v>136</v>
      </c>
      <c r="K5783" t="s">
        <v>137</v>
      </c>
      <c r="L5783" t="s">
        <v>16558</v>
      </c>
      <c r="M5783" t="s">
        <v>16559</v>
      </c>
      <c r="N5783">
        <v>4.3672222219999997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1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0.85126178478435566</v>
      </c>
      <c r="AC5783">
        <v>0</v>
      </c>
      <c r="AD5783">
        <v>0</v>
      </c>
      <c r="AE5783">
        <v>0.85126178478435566</v>
      </c>
    </row>
    <row r="5784" spans="1:31" x14ac:dyDescent="0.25">
      <c r="A5784">
        <v>1658451</v>
      </c>
      <c r="B5784">
        <v>1</v>
      </c>
      <c r="C5784" t="s">
        <v>80</v>
      </c>
      <c r="D5784" t="s">
        <v>98</v>
      </c>
      <c r="E5784" t="s">
        <v>178</v>
      </c>
      <c r="F5784" t="s">
        <v>16560</v>
      </c>
      <c r="G5784" t="s">
        <v>227</v>
      </c>
      <c r="H5784" t="s">
        <v>149</v>
      </c>
      <c r="I5784" t="s">
        <v>135</v>
      </c>
      <c r="J5784" t="s">
        <v>136</v>
      </c>
      <c r="K5784" t="s">
        <v>137</v>
      </c>
      <c r="L5784" t="s">
        <v>16561</v>
      </c>
      <c r="M5784" t="s">
        <v>16562</v>
      </c>
      <c r="N5784">
        <v>1.102777777</v>
      </c>
      <c r="O5784">
        <v>0</v>
      </c>
      <c r="P5784">
        <v>0</v>
      </c>
      <c r="Q5784">
        <v>0</v>
      </c>
      <c r="R5784">
        <v>5</v>
      </c>
      <c r="S5784">
        <v>0</v>
      </c>
      <c r="T5784">
        <v>3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1.2396759129521866</v>
      </c>
      <c r="AA5784">
        <v>0</v>
      </c>
      <c r="AB5784">
        <v>2.3391701895348889</v>
      </c>
      <c r="AC5784">
        <v>0</v>
      </c>
      <c r="AD5784">
        <v>0</v>
      </c>
      <c r="AE5784">
        <v>3.5788461024870752</v>
      </c>
    </row>
    <row r="5785" spans="1:31" x14ac:dyDescent="0.25">
      <c r="A5785">
        <v>1658202</v>
      </c>
      <c r="B5785">
        <v>1</v>
      </c>
      <c r="C5785" t="s">
        <v>80</v>
      </c>
      <c r="D5785" t="s">
        <v>92</v>
      </c>
      <c r="E5785" t="s">
        <v>178</v>
      </c>
      <c r="F5785" t="s">
        <v>16563</v>
      </c>
      <c r="G5785" t="s">
        <v>148</v>
      </c>
      <c r="H5785" t="s">
        <v>149</v>
      </c>
      <c r="I5785" t="s">
        <v>135</v>
      </c>
      <c r="J5785" t="s">
        <v>136</v>
      </c>
      <c r="K5785" t="s">
        <v>143</v>
      </c>
      <c r="L5785" t="s">
        <v>16564</v>
      </c>
      <c r="M5785" t="s">
        <v>16565</v>
      </c>
      <c r="N5785">
        <v>7.4088563880000002</v>
      </c>
      <c r="O5785">
        <v>0</v>
      </c>
      <c r="P5785">
        <v>19</v>
      </c>
      <c r="Q5785">
        <v>0</v>
      </c>
      <c r="R5785">
        <v>0</v>
      </c>
      <c r="S5785">
        <v>0</v>
      </c>
      <c r="T5785">
        <v>3</v>
      </c>
      <c r="U5785">
        <v>0</v>
      </c>
      <c r="V5785">
        <v>0</v>
      </c>
      <c r="W5785">
        <v>0</v>
      </c>
      <c r="X5785">
        <v>51.432302764332427</v>
      </c>
      <c r="Y5785">
        <v>0</v>
      </c>
      <c r="Z5785">
        <v>0</v>
      </c>
      <c r="AA5785">
        <v>0</v>
      </c>
      <c r="AB5785">
        <v>41.123755653382624</v>
      </c>
      <c r="AC5785">
        <v>0</v>
      </c>
      <c r="AD5785">
        <v>0</v>
      </c>
      <c r="AE5785">
        <v>92.55605841771505</v>
      </c>
    </row>
    <row r="5786" spans="1:31" x14ac:dyDescent="0.25">
      <c r="A5786">
        <v>1658594</v>
      </c>
      <c r="B5786">
        <v>1</v>
      </c>
      <c r="C5786" t="s">
        <v>80</v>
      </c>
      <c r="D5786" t="s">
        <v>83</v>
      </c>
      <c r="E5786" t="s">
        <v>131</v>
      </c>
      <c r="F5786" t="s">
        <v>16566</v>
      </c>
      <c r="G5786" t="s">
        <v>585</v>
      </c>
      <c r="H5786" t="s">
        <v>134</v>
      </c>
      <c r="I5786" t="s">
        <v>135</v>
      </c>
      <c r="J5786" t="s">
        <v>136</v>
      </c>
      <c r="K5786" t="s">
        <v>137</v>
      </c>
      <c r="L5786" t="s">
        <v>16567</v>
      </c>
      <c r="M5786" t="s">
        <v>16568</v>
      </c>
      <c r="N5786">
        <v>0.36861111099999999</v>
      </c>
      <c r="O5786">
        <v>0</v>
      </c>
      <c r="P5786">
        <v>967</v>
      </c>
      <c r="Q5786">
        <v>0</v>
      </c>
      <c r="R5786">
        <v>31</v>
      </c>
      <c r="S5786">
        <v>5</v>
      </c>
      <c r="T5786">
        <v>2644</v>
      </c>
      <c r="U5786">
        <v>5</v>
      </c>
      <c r="V5786">
        <v>73</v>
      </c>
      <c r="W5786">
        <v>0</v>
      </c>
      <c r="X5786">
        <v>184.78499594323412</v>
      </c>
      <c r="Y5786">
        <v>0</v>
      </c>
      <c r="Z5786">
        <v>8.0654454100038429</v>
      </c>
      <c r="AA5786">
        <v>63.814662412657889</v>
      </c>
      <c r="AB5786">
        <v>1117.126039475897</v>
      </c>
      <c r="AC5786">
        <v>156.389408022813</v>
      </c>
      <c r="AD5786">
        <v>499.83411676680879</v>
      </c>
      <c r="AE5786">
        <v>2030.0146680314147</v>
      </c>
    </row>
    <row r="5787" spans="1:31" x14ac:dyDescent="0.25">
      <c r="A5787">
        <v>1658557</v>
      </c>
      <c r="B5787">
        <v>1</v>
      </c>
      <c r="C5787" t="s">
        <v>81</v>
      </c>
      <c r="D5787" t="s">
        <v>113</v>
      </c>
      <c r="E5787" t="s">
        <v>642</v>
      </c>
      <c r="F5787" t="s">
        <v>6223</v>
      </c>
      <c r="G5787" t="s">
        <v>161</v>
      </c>
      <c r="H5787" t="s">
        <v>967</v>
      </c>
      <c r="I5787" t="s">
        <v>191</v>
      </c>
      <c r="J5787" t="s">
        <v>136</v>
      </c>
      <c r="K5787" t="s">
        <v>137</v>
      </c>
      <c r="L5787" t="s">
        <v>16569</v>
      </c>
      <c r="M5787" t="s">
        <v>16570</v>
      </c>
      <c r="N5787">
        <v>3.9722222000000001E-2</v>
      </c>
      <c r="O5787">
        <v>0</v>
      </c>
      <c r="P5787">
        <v>2415</v>
      </c>
      <c r="Q5787">
        <v>169</v>
      </c>
      <c r="R5787">
        <v>512</v>
      </c>
      <c r="S5787">
        <v>12</v>
      </c>
      <c r="T5787">
        <v>284</v>
      </c>
      <c r="U5787">
        <v>1</v>
      </c>
      <c r="V5787">
        <v>0</v>
      </c>
      <c r="W5787">
        <v>0</v>
      </c>
      <c r="X5787">
        <v>19.84078236397696</v>
      </c>
      <c r="Y5787">
        <v>5.9649795864355522</v>
      </c>
      <c r="Z5787">
        <v>11.269005748658879</v>
      </c>
      <c r="AA5787">
        <v>1.0266124868768021</v>
      </c>
      <c r="AB5787">
        <v>7.0471966804551238</v>
      </c>
      <c r="AC5787">
        <v>1.1969179424583332E-2</v>
      </c>
      <c r="AD5787">
        <v>0</v>
      </c>
      <c r="AE5787">
        <v>45.160546045827893</v>
      </c>
    </row>
    <row r="5788" spans="1:31" x14ac:dyDescent="0.25">
      <c r="A5788">
        <v>1658408</v>
      </c>
      <c r="B5788">
        <v>1</v>
      </c>
      <c r="C5788" t="s">
        <v>80</v>
      </c>
      <c r="D5788" t="s">
        <v>93</v>
      </c>
      <c r="E5788" t="s">
        <v>152</v>
      </c>
      <c r="F5788" t="s">
        <v>16571</v>
      </c>
      <c r="G5788" t="s">
        <v>168</v>
      </c>
      <c r="H5788" t="s">
        <v>149</v>
      </c>
      <c r="I5788" t="s">
        <v>135</v>
      </c>
      <c r="J5788" t="s">
        <v>136</v>
      </c>
      <c r="K5788" t="s">
        <v>137</v>
      </c>
      <c r="L5788" t="s">
        <v>16572</v>
      </c>
      <c r="M5788" t="s">
        <v>16573</v>
      </c>
      <c r="N5788">
        <v>3.259166666</v>
      </c>
      <c r="O5788">
        <v>0</v>
      </c>
      <c r="P5788">
        <v>1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0.57402579732772008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0.57402579732772008</v>
      </c>
    </row>
    <row r="5789" spans="1:31" x14ac:dyDescent="0.25">
      <c r="A5789">
        <v>1658308</v>
      </c>
      <c r="B5789">
        <v>1</v>
      </c>
      <c r="C5789" t="s">
        <v>80</v>
      </c>
      <c r="D5789" t="s">
        <v>83</v>
      </c>
      <c r="E5789" t="s">
        <v>178</v>
      </c>
      <c r="F5789" t="s">
        <v>16574</v>
      </c>
      <c r="G5789" t="s">
        <v>770</v>
      </c>
      <c r="H5789" t="s">
        <v>149</v>
      </c>
      <c r="I5789" t="s">
        <v>135</v>
      </c>
      <c r="J5789" t="s">
        <v>136</v>
      </c>
      <c r="K5789" t="s">
        <v>137</v>
      </c>
      <c r="L5789" t="s">
        <v>16575</v>
      </c>
      <c r="M5789" t="s">
        <v>16576</v>
      </c>
      <c r="N5789">
        <v>1.861111111</v>
      </c>
      <c r="O5789">
        <v>0</v>
      </c>
      <c r="P5789">
        <v>264</v>
      </c>
      <c r="Q5789">
        <v>0</v>
      </c>
      <c r="R5789">
        <v>0</v>
      </c>
      <c r="S5789">
        <v>0</v>
      </c>
      <c r="T5789">
        <v>33</v>
      </c>
      <c r="U5789">
        <v>0</v>
      </c>
      <c r="V5789">
        <v>0</v>
      </c>
      <c r="W5789">
        <v>0</v>
      </c>
      <c r="X5789">
        <v>200.09503778948269</v>
      </c>
      <c r="Y5789">
        <v>0</v>
      </c>
      <c r="Z5789">
        <v>0</v>
      </c>
      <c r="AA5789">
        <v>0</v>
      </c>
      <c r="AB5789">
        <v>123.91735991366609</v>
      </c>
      <c r="AC5789">
        <v>0</v>
      </c>
      <c r="AD5789">
        <v>0</v>
      </c>
      <c r="AE5789">
        <v>324.01239770314879</v>
      </c>
    </row>
    <row r="5790" spans="1:31" x14ac:dyDescent="0.25">
      <c r="A5790">
        <v>1658208</v>
      </c>
      <c r="B5790">
        <v>1</v>
      </c>
      <c r="C5790" t="s">
        <v>80</v>
      </c>
      <c r="D5790" t="s">
        <v>103</v>
      </c>
      <c r="E5790" t="s">
        <v>140</v>
      </c>
      <c r="F5790" t="s">
        <v>16577</v>
      </c>
      <c r="G5790" t="s">
        <v>148</v>
      </c>
      <c r="H5790" t="s">
        <v>134</v>
      </c>
      <c r="I5790" t="s">
        <v>135</v>
      </c>
      <c r="J5790" t="s">
        <v>136</v>
      </c>
      <c r="K5790" t="s">
        <v>143</v>
      </c>
      <c r="L5790" t="s">
        <v>16578</v>
      </c>
      <c r="M5790" t="s">
        <v>16579</v>
      </c>
      <c r="N5790">
        <v>3.4275000000000002</v>
      </c>
      <c r="O5790">
        <v>1</v>
      </c>
      <c r="P5790">
        <v>103</v>
      </c>
      <c r="Q5790">
        <v>23</v>
      </c>
      <c r="R5790">
        <v>15</v>
      </c>
      <c r="S5790">
        <v>7</v>
      </c>
      <c r="T5790">
        <v>16</v>
      </c>
      <c r="U5790">
        <v>0</v>
      </c>
      <c r="V5790">
        <v>0</v>
      </c>
      <c r="W5790">
        <v>0.11235243889784446</v>
      </c>
      <c r="X5790">
        <v>77.272948215953903</v>
      </c>
      <c r="Y5790">
        <v>163.62196309082995</v>
      </c>
      <c r="Z5790">
        <v>21.921873979394363</v>
      </c>
      <c r="AA5790">
        <v>128.35625206607747</v>
      </c>
      <c r="AB5790">
        <v>84.563135961698336</v>
      </c>
      <c r="AC5790">
        <v>0</v>
      </c>
      <c r="AD5790">
        <v>0</v>
      </c>
      <c r="AE5790">
        <v>475.84852575285186</v>
      </c>
    </row>
    <row r="5791" spans="1:31" x14ac:dyDescent="0.25">
      <c r="A5791">
        <v>1658231</v>
      </c>
      <c r="B5791">
        <v>1</v>
      </c>
      <c r="C5791" t="s">
        <v>80</v>
      </c>
      <c r="D5791" t="s">
        <v>95</v>
      </c>
      <c r="E5791" t="s">
        <v>131</v>
      </c>
      <c r="F5791" t="s">
        <v>16580</v>
      </c>
      <c r="G5791" t="s">
        <v>148</v>
      </c>
      <c r="H5791" t="s">
        <v>134</v>
      </c>
      <c r="I5791" t="s">
        <v>135</v>
      </c>
      <c r="J5791" t="s">
        <v>136</v>
      </c>
      <c r="K5791" t="s">
        <v>143</v>
      </c>
      <c r="L5791" t="s">
        <v>16581</v>
      </c>
      <c r="M5791" t="s">
        <v>16582</v>
      </c>
      <c r="N5791">
        <v>2.1565286110000002</v>
      </c>
      <c r="O5791">
        <v>0</v>
      </c>
      <c r="P5791">
        <v>0</v>
      </c>
      <c r="Q5791">
        <v>1</v>
      </c>
      <c r="R5791">
        <v>0</v>
      </c>
      <c r="S5791">
        <v>4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0.74658953981512344</v>
      </c>
      <c r="Z5791">
        <v>0</v>
      </c>
      <c r="AA5791">
        <v>572.68383547873361</v>
      </c>
      <c r="AB5791">
        <v>0</v>
      </c>
      <c r="AC5791">
        <v>0</v>
      </c>
      <c r="AD5791">
        <v>0</v>
      </c>
      <c r="AE5791">
        <v>573.4304250185487</v>
      </c>
    </row>
    <row r="5792" spans="1:31" x14ac:dyDescent="0.25">
      <c r="A5792">
        <v>1658563</v>
      </c>
      <c r="B5792">
        <v>1</v>
      </c>
      <c r="C5792" t="s">
        <v>81</v>
      </c>
      <c r="D5792" t="s">
        <v>126</v>
      </c>
      <c r="E5792" t="s">
        <v>152</v>
      </c>
      <c r="F5792" t="s">
        <v>16583</v>
      </c>
      <c r="G5792" t="s">
        <v>154</v>
      </c>
      <c r="H5792" t="s">
        <v>149</v>
      </c>
      <c r="I5792" t="s">
        <v>135</v>
      </c>
      <c r="J5792" t="s">
        <v>136</v>
      </c>
      <c r="K5792" t="s">
        <v>137</v>
      </c>
      <c r="L5792" t="s">
        <v>16584</v>
      </c>
      <c r="M5792" t="s">
        <v>16585</v>
      </c>
      <c r="N5792">
        <v>1.720277777</v>
      </c>
      <c r="O5792">
        <v>0</v>
      </c>
      <c r="P5792">
        <v>1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4.0332701420559169E-2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4.0332701420559169E-2</v>
      </c>
    </row>
    <row r="5793" spans="1:31" x14ac:dyDescent="0.25">
      <c r="A5793">
        <v>1658254</v>
      </c>
      <c r="B5793">
        <v>1</v>
      </c>
      <c r="C5793" t="s">
        <v>81</v>
      </c>
      <c r="D5793" t="s">
        <v>115</v>
      </c>
      <c r="E5793" t="s">
        <v>204</v>
      </c>
      <c r="F5793" t="s">
        <v>16586</v>
      </c>
      <c r="G5793" t="s">
        <v>161</v>
      </c>
      <c r="H5793" t="s">
        <v>134</v>
      </c>
      <c r="I5793" t="s">
        <v>135</v>
      </c>
      <c r="J5793" t="s">
        <v>136</v>
      </c>
      <c r="K5793" t="s">
        <v>137</v>
      </c>
      <c r="L5793" t="s">
        <v>16587</v>
      </c>
      <c r="M5793" t="s">
        <v>16588</v>
      </c>
      <c r="N5793">
        <v>0.579166666</v>
      </c>
      <c r="O5793">
        <v>0</v>
      </c>
      <c r="P5793">
        <v>242</v>
      </c>
      <c r="Q5793">
        <v>0</v>
      </c>
      <c r="R5793">
        <v>52</v>
      </c>
      <c r="S5793">
        <v>8</v>
      </c>
      <c r="T5793">
        <v>28</v>
      </c>
      <c r="U5793">
        <v>0</v>
      </c>
      <c r="V5793">
        <v>0</v>
      </c>
      <c r="W5793">
        <v>0</v>
      </c>
      <c r="X5793">
        <v>12.924819616838132</v>
      </c>
      <c r="Y5793">
        <v>0</v>
      </c>
      <c r="Z5793">
        <v>4.6246914177320981</v>
      </c>
      <c r="AA5793">
        <v>42.371319989470507</v>
      </c>
      <c r="AB5793">
        <v>16.0073533954933</v>
      </c>
      <c r="AC5793">
        <v>0</v>
      </c>
      <c r="AD5793">
        <v>0</v>
      </c>
      <c r="AE5793">
        <v>75.928184419534034</v>
      </c>
    </row>
    <row r="5794" spans="1:31" x14ac:dyDescent="0.25">
      <c r="A5794">
        <v>1658732</v>
      </c>
      <c r="B5794">
        <v>1</v>
      </c>
      <c r="C5794" t="s">
        <v>80</v>
      </c>
      <c r="D5794" t="s">
        <v>90</v>
      </c>
      <c r="E5794" t="s">
        <v>146</v>
      </c>
      <c r="F5794" t="s">
        <v>16589</v>
      </c>
      <c r="G5794" t="s">
        <v>3003</v>
      </c>
      <c r="H5794" t="s">
        <v>149</v>
      </c>
      <c r="I5794" t="s">
        <v>135</v>
      </c>
      <c r="J5794" t="s">
        <v>136</v>
      </c>
      <c r="K5794" t="s">
        <v>137</v>
      </c>
      <c r="L5794" t="s">
        <v>16590</v>
      </c>
      <c r="M5794" t="s">
        <v>16591</v>
      </c>
      <c r="N5794">
        <v>5.6013888879999998</v>
      </c>
      <c r="O5794">
        <v>0</v>
      </c>
      <c r="P5794">
        <v>670</v>
      </c>
      <c r="Q5794">
        <v>0</v>
      </c>
      <c r="R5794">
        <v>0</v>
      </c>
      <c r="S5794">
        <v>0</v>
      </c>
      <c r="T5794">
        <v>26</v>
      </c>
      <c r="U5794">
        <v>0</v>
      </c>
      <c r="V5794">
        <v>0</v>
      </c>
      <c r="W5794">
        <v>0</v>
      </c>
      <c r="X5794">
        <v>1388.3615489181225</v>
      </c>
      <c r="Y5794">
        <v>0</v>
      </c>
      <c r="Z5794">
        <v>0</v>
      </c>
      <c r="AA5794">
        <v>0</v>
      </c>
      <c r="AB5794">
        <v>38.663101850562292</v>
      </c>
      <c r="AC5794">
        <v>0</v>
      </c>
      <c r="AD5794">
        <v>0</v>
      </c>
      <c r="AE5794">
        <v>1427.0246507686848</v>
      </c>
    </row>
    <row r="5795" spans="1:31" x14ac:dyDescent="0.25">
      <c r="A5795">
        <v>1658686</v>
      </c>
      <c r="B5795">
        <v>1</v>
      </c>
      <c r="C5795" t="s">
        <v>80</v>
      </c>
      <c r="D5795" t="s">
        <v>97</v>
      </c>
      <c r="E5795" t="s">
        <v>140</v>
      </c>
      <c r="F5795" t="s">
        <v>16592</v>
      </c>
      <c r="G5795" t="s">
        <v>161</v>
      </c>
      <c r="H5795" t="s">
        <v>134</v>
      </c>
      <c r="I5795" t="s">
        <v>135</v>
      </c>
      <c r="J5795" t="s">
        <v>136</v>
      </c>
      <c r="K5795" t="s">
        <v>137</v>
      </c>
      <c r="L5795" t="s">
        <v>16593</v>
      </c>
      <c r="M5795" t="s">
        <v>16594</v>
      </c>
      <c r="N5795">
        <v>0.10249999999999999</v>
      </c>
      <c r="O5795">
        <v>0</v>
      </c>
      <c r="P5795">
        <v>999</v>
      </c>
      <c r="Q5795">
        <v>0</v>
      </c>
      <c r="R5795">
        <v>0</v>
      </c>
      <c r="S5795">
        <v>1</v>
      </c>
      <c r="T5795">
        <v>52</v>
      </c>
      <c r="U5795">
        <v>0</v>
      </c>
      <c r="V5795">
        <v>0</v>
      </c>
      <c r="W5795">
        <v>0</v>
      </c>
      <c r="X5795">
        <v>62.460551950607751</v>
      </c>
      <c r="Y5795">
        <v>0</v>
      </c>
      <c r="Z5795">
        <v>0</v>
      </c>
      <c r="AA5795">
        <v>2.7489785370000002</v>
      </c>
      <c r="AB5795">
        <v>7.131525898804087</v>
      </c>
      <c r="AC5795">
        <v>0</v>
      </c>
      <c r="AD5795">
        <v>0</v>
      </c>
      <c r="AE5795">
        <v>72.341056386411836</v>
      </c>
    </row>
    <row r="5796" spans="1:31" x14ac:dyDescent="0.25">
      <c r="A5796">
        <v>1658772</v>
      </c>
      <c r="B5796">
        <v>1</v>
      </c>
      <c r="C5796" t="s">
        <v>80</v>
      </c>
      <c r="D5796" t="s">
        <v>97</v>
      </c>
      <c r="E5796" t="s">
        <v>178</v>
      </c>
      <c r="F5796" t="s">
        <v>1099</v>
      </c>
      <c r="G5796" t="s">
        <v>227</v>
      </c>
      <c r="H5796" t="s">
        <v>149</v>
      </c>
      <c r="I5796" t="s">
        <v>135</v>
      </c>
      <c r="J5796" t="s">
        <v>136</v>
      </c>
      <c r="K5796" t="s">
        <v>137</v>
      </c>
      <c r="L5796" t="s">
        <v>16595</v>
      </c>
      <c r="M5796" t="s">
        <v>16596</v>
      </c>
      <c r="N5796">
        <v>1.7677777770000001</v>
      </c>
      <c r="O5796">
        <v>0</v>
      </c>
      <c r="P5796">
        <v>37</v>
      </c>
      <c r="Q5796">
        <v>0</v>
      </c>
      <c r="R5796">
        <v>0</v>
      </c>
      <c r="S5796">
        <v>0</v>
      </c>
      <c r="T5796">
        <v>2</v>
      </c>
      <c r="U5796">
        <v>0</v>
      </c>
      <c r="V5796">
        <v>0</v>
      </c>
      <c r="W5796">
        <v>0</v>
      </c>
      <c r="X5796">
        <v>53.929813719420629</v>
      </c>
      <c r="Y5796">
        <v>0</v>
      </c>
      <c r="Z5796">
        <v>0</v>
      </c>
      <c r="AA5796">
        <v>0</v>
      </c>
      <c r="AB5796">
        <v>2.7089617360946496</v>
      </c>
      <c r="AC5796">
        <v>0</v>
      </c>
      <c r="AD5796">
        <v>0</v>
      </c>
      <c r="AE5796">
        <v>56.63877545551528</v>
      </c>
    </row>
    <row r="5797" spans="1:31" x14ac:dyDescent="0.25">
      <c r="A5797">
        <v>1658191</v>
      </c>
      <c r="B5797">
        <v>1</v>
      </c>
      <c r="C5797" t="s">
        <v>80</v>
      </c>
      <c r="D5797" t="s">
        <v>82</v>
      </c>
      <c r="E5797" t="s">
        <v>178</v>
      </c>
      <c r="F5797" t="s">
        <v>14765</v>
      </c>
      <c r="G5797" t="s">
        <v>288</v>
      </c>
      <c r="H5797" t="s">
        <v>149</v>
      </c>
      <c r="I5797" t="s">
        <v>135</v>
      </c>
      <c r="J5797" t="s">
        <v>136</v>
      </c>
      <c r="K5797" t="s">
        <v>137</v>
      </c>
      <c r="L5797" t="s">
        <v>16597</v>
      </c>
      <c r="M5797" t="s">
        <v>16598</v>
      </c>
      <c r="N5797">
        <v>4.556944444</v>
      </c>
      <c r="O5797">
        <v>0</v>
      </c>
      <c r="P5797">
        <v>179</v>
      </c>
      <c r="Q5797">
        <v>0</v>
      </c>
      <c r="R5797">
        <v>0</v>
      </c>
      <c r="S5797">
        <v>0</v>
      </c>
      <c r="T5797">
        <v>10</v>
      </c>
      <c r="U5797">
        <v>0</v>
      </c>
      <c r="V5797">
        <v>0</v>
      </c>
      <c r="W5797">
        <v>0</v>
      </c>
      <c r="X5797">
        <v>293.89192115617402</v>
      </c>
      <c r="Y5797">
        <v>0</v>
      </c>
      <c r="Z5797">
        <v>0</v>
      </c>
      <c r="AA5797">
        <v>0</v>
      </c>
      <c r="AB5797">
        <v>29.198254002119313</v>
      </c>
      <c r="AC5797">
        <v>0</v>
      </c>
      <c r="AD5797">
        <v>0</v>
      </c>
      <c r="AE5797">
        <v>323.09017515829333</v>
      </c>
    </row>
    <row r="5798" spans="1:31" x14ac:dyDescent="0.25">
      <c r="A5798">
        <v>1658477</v>
      </c>
      <c r="B5798">
        <v>1</v>
      </c>
      <c r="C5798" t="s">
        <v>81</v>
      </c>
      <c r="D5798" t="s">
        <v>120</v>
      </c>
      <c r="E5798" t="s">
        <v>152</v>
      </c>
      <c r="F5798" t="s">
        <v>16599</v>
      </c>
      <c r="G5798" t="s">
        <v>154</v>
      </c>
      <c r="H5798" t="s">
        <v>149</v>
      </c>
      <c r="I5798" t="s">
        <v>135</v>
      </c>
      <c r="J5798" t="s">
        <v>136</v>
      </c>
      <c r="K5798" t="s">
        <v>137</v>
      </c>
      <c r="L5798" t="s">
        <v>16600</v>
      </c>
      <c r="M5798" t="s">
        <v>16601</v>
      </c>
      <c r="N5798">
        <v>1.943333333</v>
      </c>
      <c r="O5798">
        <v>0</v>
      </c>
      <c r="P5798">
        <v>1</v>
      </c>
      <c r="Q5798">
        <v>0</v>
      </c>
      <c r="R5798">
        <v>0</v>
      </c>
      <c r="S5798">
        <v>0</v>
      </c>
      <c r="T5798">
        <v>1</v>
      </c>
      <c r="U5798">
        <v>0</v>
      </c>
      <c r="V5798">
        <v>0</v>
      </c>
      <c r="W5798">
        <v>0</v>
      </c>
      <c r="X5798">
        <v>0.72550681347455337</v>
      </c>
      <c r="Y5798">
        <v>0</v>
      </c>
      <c r="Z5798">
        <v>0</v>
      </c>
      <c r="AA5798">
        <v>0</v>
      </c>
      <c r="AB5798">
        <v>5.1960382744368605</v>
      </c>
      <c r="AC5798">
        <v>0</v>
      </c>
      <c r="AD5798">
        <v>0</v>
      </c>
      <c r="AE5798">
        <v>5.9215450879114142</v>
      </c>
    </row>
    <row r="5799" spans="1:31" x14ac:dyDescent="0.25">
      <c r="A5799">
        <v>1658726</v>
      </c>
      <c r="B5799">
        <v>1</v>
      </c>
      <c r="C5799" t="s">
        <v>80</v>
      </c>
      <c r="D5799" t="s">
        <v>82</v>
      </c>
      <c r="E5799" t="s">
        <v>178</v>
      </c>
      <c r="F5799" t="s">
        <v>878</v>
      </c>
      <c r="G5799" t="s">
        <v>227</v>
      </c>
      <c r="H5799" t="s">
        <v>149</v>
      </c>
      <c r="I5799" t="s">
        <v>135</v>
      </c>
      <c r="J5799" t="s">
        <v>136</v>
      </c>
      <c r="K5799" t="s">
        <v>137</v>
      </c>
      <c r="L5799" t="s">
        <v>16602</v>
      </c>
      <c r="M5799" t="s">
        <v>16603</v>
      </c>
      <c r="N5799">
        <v>1.3816666660000001</v>
      </c>
      <c r="O5799">
        <v>0</v>
      </c>
      <c r="P5799">
        <v>81</v>
      </c>
      <c r="Q5799">
        <v>0</v>
      </c>
      <c r="R5799">
        <v>0</v>
      </c>
      <c r="S5799">
        <v>0</v>
      </c>
      <c r="T5799">
        <v>9</v>
      </c>
      <c r="U5799">
        <v>0</v>
      </c>
      <c r="V5799">
        <v>0</v>
      </c>
      <c r="W5799">
        <v>0</v>
      </c>
      <c r="X5799">
        <v>32.415259829986205</v>
      </c>
      <c r="Y5799">
        <v>0</v>
      </c>
      <c r="Z5799">
        <v>0</v>
      </c>
      <c r="AA5799">
        <v>0</v>
      </c>
      <c r="AB5799">
        <v>2.4916969813483276</v>
      </c>
      <c r="AC5799">
        <v>0</v>
      </c>
      <c r="AD5799">
        <v>0</v>
      </c>
      <c r="AE5799">
        <v>34.906956811334531</v>
      </c>
    </row>
    <row r="5800" spans="1:31" x14ac:dyDescent="0.25">
      <c r="A5800">
        <v>1658291</v>
      </c>
      <c r="B5800">
        <v>1</v>
      </c>
      <c r="C5800" t="s">
        <v>80</v>
      </c>
      <c r="D5800" t="s">
        <v>96</v>
      </c>
      <c r="E5800" t="s">
        <v>152</v>
      </c>
      <c r="F5800" t="s">
        <v>16604</v>
      </c>
      <c r="G5800" t="s">
        <v>168</v>
      </c>
      <c r="H5800" t="s">
        <v>149</v>
      </c>
      <c r="I5800" t="s">
        <v>135</v>
      </c>
      <c r="J5800" t="s">
        <v>136</v>
      </c>
      <c r="K5800" t="s">
        <v>137</v>
      </c>
      <c r="L5800" t="s">
        <v>16605</v>
      </c>
      <c r="M5800" t="s">
        <v>16606</v>
      </c>
      <c r="N5800">
        <v>6.7713888879999997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1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</row>
    <row r="5801" spans="1:31" x14ac:dyDescent="0.25">
      <c r="A5801">
        <v>1658646</v>
      </c>
      <c r="B5801">
        <v>1</v>
      </c>
      <c r="C5801" t="s">
        <v>80</v>
      </c>
      <c r="D5801" t="s">
        <v>107</v>
      </c>
      <c r="E5801" t="s">
        <v>146</v>
      </c>
      <c r="F5801" t="s">
        <v>16607</v>
      </c>
      <c r="G5801" t="s">
        <v>260</v>
      </c>
      <c r="H5801" t="s">
        <v>149</v>
      </c>
      <c r="I5801" t="s">
        <v>135</v>
      </c>
      <c r="J5801" t="s">
        <v>136</v>
      </c>
      <c r="K5801" t="s">
        <v>137</v>
      </c>
      <c r="L5801" t="s">
        <v>16608</v>
      </c>
      <c r="M5801" t="s">
        <v>16609</v>
      </c>
      <c r="N5801">
        <v>3.7122222219999998</v>
      </c>
      <c r="O5801">
        <v>0</v>
      </c>
      <c r="P5801">
        <v>97</v>
      </c>
      <c r="Q5801">
        <v>0</v>
      </c>
      <c r="R5801">
        <v>0</v>
      </c>
      <c r="S5801">
        <v>0</v>
      </c>
      <c r="T5801">
        <v>2</v>
      </c>
      <c r="U5801">
        <v>0</v>
      </c>
      <c r="V5801">
        <v>0</v>
      </c>
      <c r="W5801">
        <v>0</v>
      </c>
      <c r="X5801">
        <v>85.873783314266177</v>
      </c>
      <c r="Y5801">
        <v>0</v>
      </c>
      <c r="Z5801">
        <v>0</v>
      </c>
      <c r="AA5801">
        <v>0</v>
      </c>
      <c r="AB5801">
        <v>9.0894517820153435</v>
      </c>
      <c r="AC5801">
        <v>0</v>
      </c>
      <c r="AD5801">
        <v>0</v>
      </c>
      <c r="AE5801">
        <v>94.963235096281522</v>
      </c>
    </row>
    <row r="5802" spans="1:31" x14ac:dyDescent="0.25">
      <c r="A5802">
        <v>1658666</v>
      </c>
      <c r="B5802">
        <v>1</v>
      </c>
      <c r="C5802" t="s">
        <v>81</v>
      </c>
      <c r="D5802" t="s">
        <v>113</v>
      </c>
      <c r="E5802" t="s">
        <v>642</v>
      </c>
      <c r="F5802" t="s">
        <v>6223</v>
      </c>
      <c r="G5802" t="s">
        <v>161</v>
      </c>
      <c r="H5802" t="s">
        <v>134</v>
      </c>
      <c r="I5802" t="s">
        <v>135</v>
      </c>
      <c r="J5802" t="s">
        <v>136</v>
      </c>
      <c r="K5802" t="s">
        <v>137</v>
      </c>
      <c r="L5802" t="s">
        <v>16610</v>
      </c>
      <c r="M5802" t="s">
        <v>16611</v>
      </c>
      <c r="N5802">
        <v>0.60694444400000003</v>
      </c>
      <c r="O5802">
        <v>0</v>
      </c>
      <c r="P5802">
        <v>2415</v>
      </c>
      <c r="Q5802">
        <v>169</v>
      </c>
      <c r="R5802">
        <v>512</v>
      </c>
      <c r="S5802">
        <v>12</v>
      </c>
      <c r="T5802">
        <v>284</v>
      </c>
      <c r="U5802">
        <v>1</v>
      </c>
      <c r="V5802">
        <v>0</v>
      </c>
      <c r="W5802">
        <v>0</v>
      </c>
      <c r="X5802">
        <v>339.14255271985928</v>
      </c>
      <c r="Y5802">
        <v>83.545038267313245</v>
      </c>
      <c r="Z5802">
        <v>147.06607351020926</v>
      </c>
      <c r="AA5802">
        <v>14.056734529777325</v>
      </c>
      <c r="AB5802">
        <v>85.161523076853044</v>
      </c>
      <c r="AC5802">
        <v>0.15733815711041668</v>
      </c>
      <c r="AD5802">
        <v>0</v>
      </c>
      <c r="AE5802">
        <v>669.12926026112268</v>
      </c>
    </row>
    <row r="5803" spans="1:31" x14ac:dyDescent="0.25">
      <c r="A5803">
        <v>1658168</v>
      </c>
      <c r="B5803">
        <v>1</v>
      </c>
      <c r="C5803" t="s">
        <v>80</v>
      </c>
      <c r="D5803" t="s">
        <v>96</v>
      </c>
      <c r="E5803" t="s">
        <v>178</v>
      </c>
      <c r="F5803" t="s">
        <v>16187</v>
      </c>
      <c r="G5803" t="s">
        <v>227</v>
      </c>
      <c r="H5803" t="s">
        <v>149</v>
      </c>
      <c r="I5803" t="s">
        <v>135</v>
      </c>
      <c r="J5803" t="s">
        <v>136</v>
      </c>
      <c r="K5803" t="s">
        <v>137</v>
      </c>
      <c r="L5803" t="s">
        <v>16612</v>
      </c>
      <c r="M5803" t="s">
        <v>16613</v>
      </c>
      <c r="N5803">
        <v>2.2480555550000001</v>
      </c>
      <c r="O5803">
        <v>0</v>
      </c>
      <c r="P5803">
        <v>22</v>
      </c>
      <c r="Q5803">
        <v>0</v>
      </c>
      <c r="R5803">
        <v>0</v>
      </c>
      <c r="S5803">
        <v>0</v>
      </c>
      <c r="T5803">
        <v>20</v>
      </c>
      <c r="U5803">
        <v>0</v>
      </c>
      <c r="V5803">
        <v>0</v>
      </c>
      <c r="W5803">
        <v>0</v>
      </c>
      <c r="X5803">
        <v>22.771562398213874</v>
      </c>
      <c r="Y5803">
        <v>0</v>
      </c>
      <c r="Z5803">
        <v>0</v>
      </c>
      <c r="AA5803">
        <v>0</v>
      </c>
      <c r="AB5803">
        <v>13.846328146278269</v>
      </c>
      <c r="AC5803">
        <v>0</v>
      </c>
      <c r="AD5803">
        <v>0</v>
      </c>
      <c r="AE5803">
        <v>36.617890544492141</v>
      </c>
    </row>
    <row r="5804" spans="1:31" x14ac:dyDescent="0.25">
      <c r="A5804">
        <v>1658211</v>
      </c>
      <c r="B5804">
        <v>1</v>
      </c>
      <c r="C5804" t="s">
        <v>80</v>
      </c>
      <c r="D5804" t="s">
        <v>96</v>
      </c>
      <c r="E5804" t="s">
        <v>131</v>
      </c>
      <c r="F5804" t="s">
        <v>16614</v>
      </c>
      <c r="G5804" t="s">
        <v>148</v>
      </c>
      <c r="H5804" t="s">
        <v>134</v>
      </c>
      <c r="I5804" t="s">
        <v>135</v>
      </c>
      <c r="J5804" t="s">
        <v>136</v>
      </c>
      <c r="K5804" t="s">
        <v>143</v>
      </c>
      <c r="L5804" t="s">
        <v>16615</v>
      </c>
      <c r="M5804" t="s">
        <v>16616</v>
      </c>
      <c r="N5804">
        <v>8.801388888</v>
      </c>
      <c r="O5804">
        <v>3</v>
      </c>
      <c r="P5804">
        <v>1762</v>
      </c>
      <c r="Q5804">
        <v>1</v>
      </c>
      <c r="R5804">
        <v>207</v>
      </c>
      <c r="S5804">
        <v>5</v>
      </c>
      <c r="T5804">
        <v>203</v>
      </c>
      <c r="U5804">
        <v>1</v>
      </c>
      <c r="V5804">
        <v>0</v>
      </c>
      <c r="W5804">
        <v>266.8559928713147</v>
      </c>
      <c r="X5804">
        <v>6599.9964611397927</v>
      </c>
      <c r="Y5804">
        <v>4.8844399924288471</v>
      </c>
      <c r="Z5804">
        <v>1055.7878684702414</v>
      </c>
      <c r="AA5804">
        <v>1328.5330376882123</v>
      </c>
      <c r="AB5804">
        <v>1988.1406804217629</v>
      </c>
      <c r="AC5804">
        <v>119.01161661702994</v>
      </c>
      <c r="AD5804">
        <v>0</v>
      </c>
      <c r="AE5804">
        <v>11363.210097200783</v>
      </c>
    </row>
    <row r="5805" spans="1:31" x14ac:dyDescent="0.25">
      <c r="A5805">
        <v>1658460</v>
      </c>
      <c r="B5805">
        <v>1</v>
      </c>
      <c r="C5805" t="s">
        <v>81</v>
      </c>
      <c r="D5805" t="s">
        <v>114</v>
      </c>
      <c r="E5805" t="s">
        <v>178</v>
      </c>
      <c r="F5805" t="s">
        <v>16617</v>
      </c>
      <c r="G5805" t="s">
        <v>227</v>
      </c>
      <c r="H5805" t="s">
        <v>149</v>
      </c>
      <c r="I5805" t="s">
        <v>135</v>
      </c>
      <c r="J5805" t="s">
        <v>136</v>
      </c>
      <c r="K5805" t="s">
        <v>137</v>
      </c>
      <c r="L5805" t="s">
        <v>16618</v>
      </c>
      <c r="M5805" t="s">
        <v>16619</v>
      </c>
      <c r="N5805">
        <v>0.62111111100000005</v>
      </c>
      <c r="O5805">
        <v>0</v>
      </c>
      <c r="P5805">
        <v>23</v>
      </c>
      <c r="Q5805">
        <v>0</v>
      </c>
      <c r="R5805">
        <v>0</v>
      </c>
      <c r="S5805">
        <v>0</v>
      </c>
      <c r="T5805">
        <v>3</v>
      </c>
      <c r="U5805">
        <v>0</v>
      </c>
      <c r="V5805">
        <v>0</v>
      </c>
      <c r="W5805">
        <v>0</v>
      </c>
      <c r="X5805">
        <v>0.91585712253564411</v>
      </c>
      <c r="Y5805">
        <v>0</v>
      </c>
      <c r="Z5805">
        <v>0</v>
      </c>
      <c r="AA5805">
        <v>0</v>
      </c>
      <c r="AB5805">
        <v>2.4646479273128001</v>
      </c>
      <c r="AC5805">
        <v>0</v>
      </c>
      <c r="AD5805">
        <v>0</v>
      </c>
      <c r="AE5805">
        <v>3.3805050498484444</v>
      </c>
    </row>
    <row r="5806" spans="1:31" x14ac:dyDescent="0.25">
      <c r="A5806">
        <v>1658311</v>
      </c>
      <c r="B5806">
        <v>1</v>
      </c>
      <c r="C5806" t="s">
        <v>80</v>
      </c>
      <c r="D5806" t="s">
        <v>88</v>
      </c>
      <c r="E5806" t="s">
        <v>178</v>
      </c>
      <c r="F5806" t="s">
        <v>16620</v>
      </c>
      <c r="G5806" t="s">
        <v>227</v>
      </c>
      <c r="H5806" t="s">
        <v>149</v>
      </c>
      <c r="I5806" t="s">
        <v>135</v>
      </c>
      <c r="J5806" t="s">
        <v>136</v>
      </c>
      <c r="K5806" t="s">
        <v>137</v>
      </c>
      <c r="L5806" t="s">
        <v>16621</v>
      </c>
      <c r="M5806" t="s">
        <v>16622</v>
      </c>
      <c r="N5806">
        <v>2.4191666660000002</v>
      </c>
      <c r="O5806">
        <v>0</v>
      </c>
      <c r="P5806">
        <v>18</v>
      </c>
      <c r="Q5806">
        <v>0</v>
      </c>
      <c r="R5806">
        <v>0</v>
      </c>
      <c r="S5806">
        <v>0</v>
      </c>
      <c r="T5806">
        <v>9</v>
      </c>
      <c r="U5806">
        <v>0</v>
      </c>
      <c r="V5806">
        <v>0</v>
      </c>
      <c r="W5806">
        <v>0</v>
      </c>
      <c r="X5806">
        <v>14.427399293748413</v>
      </c>
      <c r="Y5806">
        <v>0</v>
      </c>
      <c r="Z5806">
        <v>0</v>
      </c>
      <c r="AA5806">
        <v>0</v>
      </c>
      <c r="AB5806">
        <v>10.037133028339779</v>
      </c>
      <c r="AC5806">
        <v>0</v>
      </c>
      <c r="AD5806">
        <v>0</v>
      </c>
      <c r="AE5806">
        <v>24.464532322088193</v>
      </c>
    </row>
    <row r="5807" spans="1:31" x14ac:dyDescent="0.25">
      <c r="A5807">
        <v>1658354</v>
      </c>
      <c r="B5807">
        <v>1</v>
      </c>
      <c r="C5807" t="s">
        <v>80</v>
      </c>
      <c r="D5807" t="s">
        <v>103</v>
      </c>
      <c r="E5807" t="s">
        <v>140</v>
      </c>
      <c r="F5807" t="s">
        <v>16623</v>
      </c>
      <c r="G5807" t="s">
        <v>148</v>
      </c>
      <c r="H5807" t="s">
        <v>134</v>
      </c>
      <c r="I5807" t="s">
        <v>135</v>
      </c>
      <c r="J5807" t="s">
        <v>136</v>
      </c>
      <c r="K5807" t="s">
        <v>143</v>
      </c>
      <c r="L5807" t="s">
        <v>16624</v>
      </c>
      <c r="M5807" t="s">
        <v>16625</v>
      </c>
      <c r="N5807">
        <v>4.9738888880000003</v>
      </c>
      <c r="O5807">
        <v>1</v>
      </c>
      <c r="P5807">
        <v>103</v>
      </c>
      <c r="Q5807">
        <v>23</v>
      </c>
      <c r="R5807">
        <v>15</v>
      </c>
      <c r="S5807">
        <v>7</v>
      </c>
      <c r="T5807">
        <v>16</v>
      </c>
      <c r="U5807">
        <v>0</v>
      </c>
      <c r="V5807">
        <v>0</v>
      </c>
      <c r="W5807">
        <v>0.15653315467391776</v>
      </c>
      <c r="X5807">
        <v>107.66323579865785</v>
      </c>
      <c r="Y5807">
        <v>231.85533556976816</v>
      </c>
      <c r="Z5807">
        <v>32.228237355119902</v>
      </c>
      <c r="AA5807">
        <v>168.87766789605732</v>
      </c>
      <c r="AB5807">
        <v>110.53367485005909</v>
      </c>
      <c r="AC5807">
        <v>0</v>
      </c>
      <c r="AD5807">
        <v>0</v>
      </c>
      <c r="AE5807">
        <v>651.31468462433634</v>
      </c>
    </row>
    <row r="5808" spans="1:31" x14ac:dyDescent="0.25">
      <c r="A5808">
        <v>1658752</v>
      </c>
      <c r="B5808">
        <v>1</v>
      </c>
      <c r="C5808" t="s">
        <v>80</v>
      </c>
      <c r="D5808" t="s">
        <v>110</v>
      </c>
      <c r="E5808" t="s">
        <v>178</v>
      </c>
      <c r="F5808" t="s">
        <v>14880</v>
      </c>
      <c r="G5808" t="s">
        <v>227</v>
      </c>
      <c r="H5808" t="s">
        <v>149</v>
      </c>
      <c r="I5808" t="s">
        <v>135</v>
      </c>
      <c r="J5808" t="s">
        <v>136</v>
      </c>
      <c r="K5808" t="s">
        <v>137</v>
      </c>
      <c r="L5808" t="s">
        <v>16626</v>
      </c>
      <c r="M5808" t="s">
        <v>16627</v>
      </c>
      <c r="N5808">
        <v>1.128055555</v>
      </c>
      <c r="O5808">
        <v>0</v>
      </c>
      <c r="P5808">
        <v>250</v>
      </c>
      <c r="Q5808">
        <v>0</v>
      </c>
      <c r="R5808">
        <v>0</v>
      </c>
      <c r="S5808">
        <v>0</v>
      </c>
      <c r="T5808">
        <v>13</v>
      </c>
      <c r="U5808">
        <v>0</v>
      </c>
      <c r="V5808">
        <v>0</v>
      </c>
      <c r="W5808">
        <v>0</v>
      </c>
      <c r="X5808">
        <v>122.64968904178679</v>
      </c>
      <c r="Y5808">
        <v>0</v>
      </c>
      <c r="Z5808">
        <v>0</v>
      </c>
      <c r="AA5808">
        <v>0</v>
      </c>
      <c r="AB5808">
        <v>2.460372058797883</v>
      </c>
      <c r="AC5808">
        <v>0</v>
      </c>
      <c r="AD5808">
        <v>0</v>
      </c>
      <c r="AE5808">
        <v>125.11006110058467</v>
      </c>
    </row>
    <row r="5809" spans="1:31" x14ac:dyDescent="0.25">
      <c r="A5809">
        <v>1658706</v>
      </c>
      <c r="B5809">
        <v>1</v>
      </c>
      <c r="C5809" t="s">
        <v>80</v>
      </c>
      <c r="D5809" t="s">
        <v>83</v>
      </c>
      <c r="E5809" t="s">
        <v>152</v>
      </c>
      <c r="F5809" t="s">
        <v>16628</v>
      </c>
      <c r="G5809" t="s">
        <v>507</v>
      </c>
      <c r="H5809" t="s">
        <v>149</v>
      </c>
      <c r="I5809" t="s">
        <v>135</v>
      </c>
      <c r="J5809" t="s">
        <v>136</v>
      </c>
      <c r="K5809" t="s">
        <v>137</v>
      </c>
      <c r="L5809" t="s">
        <v>16629</v>
      </c>
      <c r="M5809" t="s">
        <v>16630</v>
      </c>
      <c r="N5809">
        <v>3.900833333</v>
      </c>
      <c r="O5809">
        <v>0</v>
      </c>
      <c r="P5809">
        <v>1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2.8106093500490341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2.8106093500490341</v>
      </c>
    </row>
    <row r="5810" spans="1:31" x14ac:dyDescent="0.25">
      <c r="A5810">
        <v>1658397</v>
      </c>
      <c r="B5810">
        <v>1</v>
      </c>
      <c r="C5810" t="s">
        <v>80</v>
      </c>
      <c r="D5810" t="s">
        <v>83</v>
      </c>
      <c r="E5810" t="s">
        <v>178</v>
      </c>
      <c r="F5810" t="s">
        <v>16631</v>
      </c>
      <c r="G5810" t="s">
        <v>227</v>
      </c>
      <c r="H5810" t="s">
        <v>149</v>
      </c>
      <c r="I5810" t="s">
        <v>135</v>
      </c>
      <c r="J5810" t="s">
        <v>136</v>
      </c>
      <c r="K5810" t="s">
        <v>137</v>
      </c>
      <c r="L5810" t="s">
        <v>16632</v>
      </c>
      <c r="M5810" t="s">
        <v>16633</v>
      </c>
      <c r="N5810">
        <v>4.6550000000000002</v>
      </c>
      <c r="O5810">
        <v>0</v>
      </c>
      <c r="P5810">
        <v>45</v>
      </c>
      <c r="Q5810">
        <v>0</v>
      </c>
      <c r="R5810">
        <v>0</v>
      </c>
      <c r="S5810">
        <v>0</v>
      </c>
      <c r="T5810">
        <v>4</v>
      </c>
      <c r="U5810">
        <v>0</v>
      </c>
      <c r="V5810">
        <v>0</v>
      </c>
      <c r="W5810">
        <v>0</v>
      </c>
      <c r="X5810">
        <v>71.696111297223112</v>
      </c>
      <c r="Y5810">
        <v>0</v>
      </c>
      <c r="Z5810">
        <v>0</v>
      </c>
      <c r="AA5810">
        <v>0</v>
      </c>
      <c r="AB5810">
        <v>13.259269438502779</v>
      </c>
      <c r="AC5810">
        <v>0</v>
      </c>
      <c r="AD5810">
        <v>0</v>
      </c>
      <c r="AE5810">
        <v>84.955380735725896</v>
      </c>
    </row>
    <row r="5811" spans="1:31" x14ac:dyDescent="0.25">
      <c r="A5811">
        <v>1658729</v>
      </c>
      <c r="B5811">
        <v>1</v>
      </c>
      <c r="C5811" t="s">
        <v>80</v>
      </c>
      <c r="D5811" t="s">
        <v>107</v>
      </c>
      <c r="E5811" t="s">
        <v>178</v>
      </c>
      <c r="F5811" t="s">
        <v>16634</v>
      </c>
      <c r="G5811" t="s">
        <v>227</v>
      </c>
      <c r="H5811" t="s">
        <v>149</v>
      </c>
      <c r="I5811" t="s">
        <v>135</v>
      </c>
      <c r="J5811" t="s">
        <v>136</v>
      </c>
      <c r="K5811" t="s">
        <v>137</v>
      </c>
      <c r="L5811" t="s">
        <v>16635</v>
      </c>
      <c r="M5811" t="s">
        <v>16636</v>
      </c>
      <c r="N5811">
        <v>3.3452777770000002</v>
      </c>
      <c r="O5811">
        <v>0</v>
      </c>
      <c r="P5811">
        <v>59</v>
      </c>
      <c r="Q5811">
        <v>0</v>
      </c>
      <c r="R5811">
        <v>0</v>
      </c>
      <c r="S5811">
        <v>0</v>
      </c>
      <c r="T5811">
        <v>2</v>
      </c>
      <c r="U5811">
        <v>0</v>
      </c>
      <c r="V5811">
        <v>0</v>
      </c>
      <c r="W5811">
        <v>0</v>
      </c>
      <c r="X5811">
        <v>35.210465123718244</v>
      </c>
      <c r="Y5811">
        <v>0</v>
      </c>
      <c r="Z5811">
        <v>0</v>
      </c>
      <c r="AA5811">
        <v>0</v>
      </c>
      <c r="AB5811">
        <v>7.5816301688233334E-2</v>
      </c>
      <c r="AC5811">
        <v>0</v>
      </c>
      <c r="AD5811">
        <v>0</v>
      </c>
      <c r="AE5811">
        <v>35.286281425406479</v>
      </c>
    </row>
    <row r="5812" spans="1:31" x14ac:dyDescent="0.25">
      <c r="A5812">
        <v>1658566</v>
      </c>
      <c r="B5812">
        <v>1</v>
      </c>
      <c r="C5812" t="s">
        <v>80</v>
      </c>
      <c r="D5812" t="s">
        <v>83</v>
      </c>
      <c r="E5812" t="s">
        <v>642</v>
      </c>
      <c r="F5812" t="s">
        <v>16637</v>
      </c>
      <c r="G5812" t="s">
        <v>161</v>
      </c>
      <c r="H5812" t="s">
        <v>134</v>
      </c>
      <c r="I5812" t="s">
        <v>135</v>
      </c>
      <c r="J5812" t="s">
        <v>136</v>
      </c>
      <c r="K5812" t="s">
        <v>137</v>
      </c>
      <c r="L5812" t="s">
        <v>16638</v>
      </c>
      <c r="M5812" t="s">
        <v>16639</v>
      </c>
      <c r="N5812">
        <v>0.893055555</v>
      </c>
      <c r="O5812">
        <v>0</v>
      </c>
      <c r="P5812">
        <v>967</v>
      </c>
      <c r="Q5812">
        <v>0</v>
      </c>
      <c r="R5812">
        <v>31</v>
      </c>
      <c r="S5812">
        <v>5</v>
      </c>
      <c r="T5812">
        <v>2644</v>
      </c>
      <c r="U5812">
        <v>5</v>
      </c>
      <c r="V5812">
        <v>73</v>
      </c>
      <c r="W5812">
        <v>0</v>
      </c>
      <c r="X5812">
        <v>417.02238061794657</v>
      </c>
      <c r="Y5812">
        <v>0</v>
      </c>
      <c r="Z5812">
        <v>20.555333079953581</v>
      </c>
      <c r="AA5812">
        <v>157.48072854687845</v>
      </c>
      <c r="AB5812">
        <v>2813.778231129349</v>
      </c>
      <c r="AC5812">
        <v>403.98726356195874</v>
      </c>
      <c r="AD5812">
        <v>1459.8698054587762</v>
      </c>
      <c r="AE5812">
        <v>5272.6937423948621</v>
      </c>
    </row>
    <row r="5813" spans="1:31" x14ac:dyDescent="0.25">
      <c r="A5813">
        <v>1658629</v>
      </c>
      <c r="B5813">
        <v>1</v>
      </c>
      <c r="C5813" t="s">
        <v>80</v>
      </c>
      <c r="D5813" t="s">
        <v>92</v>
      </c>
      <c r="E5813" t="s">
        <v>178</v>
      </c>
      <c r="F5813" t="s">
        <v>16640</v>
      </c>
      <c r="G5813" t="s">
        <v>227</v>
      </c>
      <c r="H5813" t="s">
        <v>149</v>
      </c>
      <c r="I5813" t="s">
        <v>135</v>
      </c>
      <c r="J5813" t="s">
        <v>136</v>
      </c>
      <c r="K5813" t="s">
        <v>137</v>
      </c>
      <c r="L5813" t="s">
        <v>16641</v>
      </c>
      <c r="M5813" t="s">
        <v>16642</v>
      </c>
      <c r="N5813">
        <v>1.8516666660000001</v>
      </c>
      <c r="O5813">
        <v>0</v>
      </c>
      <c r="P5813">
        <v>54</v>
      </c>
      <c r="Q5813">
        <v>0</v>
      </c>
      <c r="R5813">
        <v>0</v>
      </c>
      <c r="S5813">
        <v>0</v>
      </c>
      <c r="T5813">
        <v>23</v>
      </c>
      <c r="U5813">
        <v>0</v>
      </c>
      <c r="V5813">
        <v>0</v>
      </c>
      <c r="W5813">
        <v>0</v>
      </c>
      <c r="X5813">
        <v>69.888347297396592</v>
      </c>
      <c r="Y5813">
        <v>0</v>
      </c>
      <c r="Z5813">
        <v>0</v>
      </c>
      <c r="AA5813">
        <v>0</v>
      </c>
      <c r="AB5813">
        <v>59.064584292102701</v>
      </c>
      <c r="AC5813">
        <v>0</v>
      </c>
      <c r="AD5813">
        <v>0</v>
      </c>
      <c r="AE5813">
        <v>128.95293158949929</v>
      </c>
    </row>
    <row r="5814" spans="1:31" x14ac:dyDescent="0.25">
      <c r="A5814">
        <v>1658274</v>
      </c>
      <c r="B5814">
        <v>1</v>
      </c>
      <c r="C5814" t="s">
        <v>80</v>
      </c>
      <c r="D5814" t="s">
        <v>94</v>
      </c>
      <c r="E5814" t="s">
        <v>178</v>
      </c>
      <c r="F5814" t="s">
        <v>16643</v>
      </c>
      <c r="G5814" t="s">
        <v>675</v>
      </c>
      <c r="H5814" t="s">
        <v>149</v>
      </c>
      <c r="I5814" t="s">
        <v>135</v>
      </c>
      <c r="J5814" t="s">
        <v>136</v>
      </c>
      <c r="K5814" t="s">
        <v>137</v>
      </c>
      <c r="L5814" t="s">
        <v>16644</v>
      </c>
      <c r="M5814" t="s">
        <v>16645</v>
      </c>
      <c r="N5814">
        <v>1.660555555</v>
      </c>
      <c r="O5814">
        <v>0</v>
      </c>
      <c r="P5814">
        <v>345</v>
      </c>
      <c r="Q5814">
        <v>0</v>
      </c>
      <c r="R5814">
        <v>0</v>
      </c>
      <c r="S5814">
        <v>0</v>
      </c>
      <c r="T5814">
        <v>7</v>
      </c>
      <c r="U5814">
        <v>0</v>
      </c>
      <c r="V5814">
        <v>0</v>
      </c>
      <c r="W5814">
        <v>0</v>
      </c>
      <c r="X5814">
        <v>126.69170777197252</v>
      </c>
      <c r="Y5814">
        <v>0</v>
      </c>
      <c r="Z5814">
        <v>0</v>
      </c>
      <c r="AA5814">
        <v>0</v>
      </c>
      <c r="AB5814">
        <v>100.2193123243696</v>
      </c>
      <c r="AC5814">
        <v>0</v>
      </c>
      <c r="AD5814">
        <v>0</v>
      </c>
      <c r="AE5814">
        <v>226.9110200963421</v>
      </c>
    </row>
    <row r="5815" spans="1:31" x14ac:dyDescent="0.25">
      <c r="A5815">
        <v>1658769</v>
      </c>
      <c r="B5815">
        <v>1</v>
      </c>
      <c r="C5815" t="s">
        <v>80</v>
      </c>
      <c r="D5815" t="s">
        <v>96</v>
      </c>
      <c r="E5815" t="s">
        <v>178</v>
      </c>
      <c r="F5815" t="s">
        <v>16646</v>
      </c>
      <c r="G5815" t="s">
        <v>227</v>
      </c>
      <c r="H5815" t="s">
        <v>149</v>
      </c>
      <c r="I5815" t="s">
        <v>135</v>
      </c>
      <c r="J5815" t="s">
        <v>136</v>
      </c>
      <c r="K5815" t="s">
        <v>137</v>
      </c>
      <c r="L5815" t="s">
        <v>16647</v>
      </c>
      <c r="M5815" t="s">
        <v>16648</v>
      </c>
      <c r="N5815">
        <v>5.704722222</v>
      </c>
      <c r="O5815">
        <v>0</v>
      </c>
      <c r="P5815">
        <v>98</v>
      </c>
      <c r="Q5815">
        <v>0</v>
      </c>
      <c r="R5815">
        <v>0</v>
      </c>
      <c r="S5815">
        <v>0</v>
      </c>
      <c r="T5815">
        <v>5</v>
      </c>
      <c r="U5815">
        <v>0</v>
      </c>
      <c r="V5815">
        <v>0</v>
      </c>
      <c r="W5815">
        <v>0</v>
      </c>
      <c r="X5815">
        <v>238.90068001892533</v>
      </c>
      <c r="Y5815">
        <v>0</v>
      </c>
      <c r="Z5815">
        <v>0</v>
      </c>
      <c r="AA5815">
        <v>0</v>
      </c>
      <c r="AB5815">
        <v>6.1475382550866833</v>
      </c>
      <c r="AC5815">
        <v>0</v>
      </c>
      <c r="AD5815">
        <v>0</v>
      </c>
      <c r="AE5815">
        <v>245.04821827401202</v>
      </c>
    </row>
    <row r="5816" spans="1:31" x14ac:dyDescent="0.25">
      <c r="A5816">
        <v>1658228</v>
      </c>
      <c r="B5816">
        <v>1</v>
      </c>
      <c r="C5816" t="s">
        <v>81</v>
      </c>
      <c r="D5816" t="s">
        <v>117</v>
      </c>
      <c r="E5816" t="s">
        <v>131</v>
      </c>
      <c r="F5816" t="s">
        <v>16649</v>
      </c>
      <c r="G5816" t="s">
        <v>148</v>
      </c>
      <c r="H5816" t="s">
        <v>134</v>
      </c>
      <c r="I5816" t="s">
        <v>135</v>
      </c>
      <c r="J5816" t="s">
        <v>136</v>
      </c>
      <c r="K5816" t="s">
        <v>143</v>
      </c>
      <c r="L5816" t="s">
        <v>16650</v>
      </c>
      <c r="M5816" t="s">
        <v>16651</v>
      </c>
      <c r="N5816">
        <v>3.8255555550000002</v>
      </c>
      <c r="O5816">
        <v>0</v>
      </c>
      <c r="P5816">
        <v>25</v>
      </c>
      <c r="Q5816">
        <v>0</v>
      </c>
      <c r="R5816">
        <v>2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9.0092726462218096</v>
      </c>
      <c r="Y5816">
        <v>0</v>
      </c>
      <c r="Z5816">
        <v>2.0701666722660832</v>
      </c>
      <c r="AA5816">
        <v>0</v>
      </c>
      <c r="AB5816">
        <v>0</v>
      </c>
      <c r="AC5816">
        <v>0</v>
      </c>
      <c r="AD5816">
        <v>0</v>
      </c>
      <c r="AE5816">
        <v>11.079439318487893</v>
      </c>
    </row>
    <row r="5817" spans="1:31" x14ac:dyDescent="0.25">
      <c r="A5817">
        <v>1658188</v>
      </c>
      <c r="B5817">
        <v>1</v>
      </c>
      <c r="C5817" t="s">
        <v>80</v>
      </c>
      <c r="D5817" t="s">
        <v>90</v>
      </c>
      <c r="E5817" t="s">
        <v>131</v>
      </c>
      <c r="F5817" t="s">
        <v>16652</v>
      </c>
      <c r="G5817" t="s">
        <v>133</v>
      </c>
      <c r="H5817" t="s">
        <v>134</v>
      </c>
      <c r="I5817" t="s">
        <v>135</v>
      </c>
      <c r="J5817" t="s">
        <v>136</v>
      </c>
      <c r="K5817" t="s">
        <v>137</v>
      </c>
      <c r="L5817" t="s">
        <v>16653</v>
      </c>
      <c r="M5817" t="s">
        <v>16654</v>
      </c>
      <c r="N5817">
        <v>3.15</v>
      </c>
      <c r="O5817">
        <v>0</v>
      </c>
      <c r="P5817">
        <v>787</v>
      </c>
      <c r="Q5817">
        <v>0</v>
      </c>
      <c r="R5817">
        <v>0</v>
      </c>
      <c r="S5817">
        <v>0</v>
      </c>
      <c r="T5817">
        <v>130</v>
      </c>
      <c r="U5817">
        <v>0</v>
      </c>
      <c r="V5817">
        <v>1</v>
      </c>
      <c r="W5817">
        <v>0</v>
      </c>
      <c r="X5817">
        <v>841.07650760974616</v>
      </c>
      <c r="Y5817">
        <v>0</v>
      </c>
      <c r="Z5817">
        <v>0</v>
      </c>
      <c r="AA5817">
        <v>0</v>
      </c>
      <c r="AB5817">
        <v>204.28471455989381</v>
      </c>
      <c r="AC5817">
        <v>0</v>
      </c>
      <c r="AD5817">
        <v>50.187587647719006</v>
      </c>
      <c r="AE5817">
        <v>1095.5488098173589</v>
      </c>
    </row>
    <row r="5818" spans="1:31" x14ac:dyDescent="0.25">
      <c r="A5818">
        <v>1658483</v>
      </c>
      <c r="B5818">
        <v>1</v>
      </c>
      <c r="C5818" t="s">
        <v>80</v>
      </c>
      <c r="D5818" t="s">
        <v>100</v>
      </c>
      <c r="E5818" t="s">
        <v>152</v>
      </c>
      <c r="F5818" t="s">
        <v>16655</v>
      </c>
      <c r="G5818" t="s">
        <v>168</v>
      </c>
      <c r="H5818" t="s">
        <v>149</v>
      </c>
      <c r="I5818" t="s">
        <v>135</v>
      </c>
      <c r="J5818" t="s">
        <v>136</v>
      </c>
      <c r="K5818" t="s">
        <v>137</v>
      </c>
      <c r="L5818" t="s">
        <v>16656</v>
      </c>
      <c r="M5818" t="s">
        <v>16657</v>
      </c>
      <c r="N5818">
        <v>2.3972222219999999</v>
      </c>
      <c r="O5818">
        <v>0</v>
      </c>
      <c r="P5818">
        <v>1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0.76017929644436122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0.76017929644436122</v>
      </c>
    </row>
    <row r="5819" spans="1:31" x14ac:dyDescent="0.25">
      <c r="A5819">
        <v>1658480</v>
      </c>
      <c r="B5819">
        <v>1</v>
      </c>
      <c r="C5819" t="s">
        <v>81</v>
      </c>
      <c r="D5819" t="s">
        <v>118</v>
      </c>
      <c r="E5819" t="s">
        <v>152</v>
      </c>
      <c r="F5819" t="s">
        <v>16658</v>
      </c>
      <c r="G5819" t="s">
        <v>507</v>
      </c>
      <c r="H5819" t="s">
        <v>149</v>
      </c>
      <c r="I5819" t="s">
        <v>135</v>
      </c>
      <c r="J5819" t="s">
        <v>136</v>
      </c>
      <c r="K5819" t="s">
        <v>137</v>
      </c>
      <c r="L5819" t="s">
        <v>16659</v>
      </c>
      <c r="M5819" t="s">
        <v>16660</v>
      </c>
      <c r="N5819">
        <v>0.67666666600000003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1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1.4029109300023999</v>
      </c>
      <c r="AC5819">
        <v>0</v>
      </c>
      <c r="AD5819">
        <v>0</v>
      </c>
      <c r="AE5819">
        <v>1.4029109300023999</v>
      </c>
    </row>
    <row r="5820" spans="1:31" x14ac:dyDescent="0.25">
      <c r="A5820">
        <v>1658457</v>
      </c>
      <c r="B5820">
        <v>1</v>
      </c>
      <c r="C5820" t="s">
        <v>80</v>
      </c>
      <c r="D5820" t="s">
        <v>94</v>
      </c>
      <c r="E5820" t="s">
        <v>140</v>
      </c>
      <c r="F5820" t="s">
        <v>16661</v>
      </c>
      <c r="G5820" t="s">
        <v>161</v>
      </c>
      <c r="H5820" t="s">
        <v>134</v>
      </c>
      <c r="I5820" t="s">
        <v>135</v>
      </c>
      <c r="J5820" t="s">
        <v>136</v>
      </c>
      <c r="K5820" t="s">
        <v>137</v>
      </c>
      <c r="L5820" t="s">
        <v>16662</v>
      </c>
      <c r="M5820" t="s">
        <v>16663</v>
      </c>
      <c r="N5820">
        <v>0.52361111100000002</v>
      </c>
      <c r="O5820">
        <v>0</v>
      </c>
      <c r="P5820">
        <v>331</v>
      </c>
      <c r="Q5820">
        <v>7</v>
      </c>
      <c r="R5820">
        <v>85</v>
      </c>
      <c r="S5820">
        <v>2</v>
      </c>
      <c r="T5820">
        <v>44</v>
      </c>
      <c r="U5820">
        <v>0</v>
      </c>
      <c r="V5820">
        <v>0</v>
      </c>
      <c r="W5820">
        <v>0</v>
      </c>
      <c r="X5820">
        <v>30.342952156969403</v>
      </c>
      <c r="Y5820">
        <v>1.4834390220927876</v>
      </c>
      <c r="Z5820">
        <v>22.123142443533656</v>
      </c>
      <c r="AA5820">
        <v>3.5961597515433419</v>
      </c>
      <c r="AB5820">
        <v>13.228760035389312</v>
      </c>
      <c r="AC5820">
        <v>0</v>
      </c>
      <c r="AD5820">
        <v>0</v>
      </c>
      <c r="AE5820">
        <v>70.774453409528505</v>
      </c>
    </row>
    <row r="5821" spans="1:31" x14ac:dyDescent="0.25">
      <c r="A5821">
        <v>1658669</v>
      </c>
      <c r="B5821">
        <v>1</v>
      </c>
      <c r="C5821" t="s">
        <v>80</v>
      </c>
      <c r="D5821" t="s">
        <v>107</v>
      </c>
      <c r="E5821" t="s">
        <v>131</v>
      </c>
      <c r="F5821" t="s">
        <v>16664</v>
      </c>
      <c r="G5821" t="s">
        <v>161</v>
      </c>
      <c r="H5821" t="s">
        <v>134</v>
      </c>
      <c r="I5821" t="s">
        <v>135</v>
      </c>
      <c r="J5821" t="s">
        <v>136</v>
      </c>
      <c r="K5821" t="s">
        <v>137</v>
      </c>
      <c r="L5821" t="s">
        <v>16665</v>
      </c>
      <c r="M5821" t="s">
        <v>16666</v>
      </c>
      <c r="N5821">
        <v>0.30166666600000003</v>
      </c>
      <c r="O5821">
        <v>0</v>
      </c>
      <c r="P5821">
        <v>1277</v>
      </c>
      <c r="Q5821">
        <v>0</v>
      </c>
      <c r="R5821">
        <v>0</v>
      </c>
      <c r="S5821">
        <v>0</v>
      </c>
      <c r="T5821">
        <v>72</v>
      </c>
      <c r="U5821">
        <v>0</v>
      </c>
      <c r="V5821">
        <v>0</v>
      </c>
      <c r="W5821">
        <v>0</v>
      </c>
      <c r="X5821">
        <v>112.53285471518583</v>
      </c>
      <c r="Y5821">
        <v>0</v>
      </c>
      <c r="Z5821">
        <v>0</v>
      </c>
      <c r="AA5821">
        <v>0</v>
      </c>
      <c r="AB5821">
        <v>15.524730863726893</v>
      </c>
      <c r="AC5821">
        <v>0</v>
      </c>
      <c r="AD5821">
        <v>0</v>
      </c>
      <c r="AE5821">
        <v>128.05758557891272</v>
      </c>
    </row>
    <row r="5822" spans="1:31" x14ac:dyDescent="0.25">
      <c r="A5822">
        <v>1658337</v>
      </c>
      <c r="B5822">
        <v>1</v>
      </c>
      <c r="C5822" t="s">
        <v>80</v>
      </c>
      <c r="D5822" t="s">
        <v>108</v>
      </c>
      <c r="E5822" t="s">
        <v>178</v>
      </c>
      <c r="F5822" t="s">
        <v>16667</v>
      </c>
      <c r="G5822" t="s">
        <v>295</v>
      </c>
      <c r="H5822" t="s">
        <v>149</v>
      </c>
      <c r="I5822" t="s">
        <v>135</v>
      </c>
      <c r="J5822" t="s">
        <v>136</v>
      </c>
      <c r="K5822" t="s">
        <v>137</v>
      </c>
      <c r="L5822" t="s">
        <v>16668</v>
      </c>
      <c r="M5822" t="s">
        <v>16669</v>
      </c>
      <c r="N5822">
        <v>2.7069444439999999</v>
      </c>
      <c r="O5822">
        <v>0</v>
      </c>
      <c r="P5822">
        <v>21</v>
      </c>
      <c r="Q5822">
        <v>0</v>
      </c>
      <c r="R5822">
        <v>0</v>
      </c>
      <c r="S5822">
        <v>0</v>
      </c>
      <c r="T5822">
        <v>3</v>
      </c>
      <c r="U5822">
        <v>0</v>
      </c>
      <c r="V5822">
        <v>0</v>
      </c>
      <c r="W5822">
        <v>0</v>
      </c>
      <c r="X5822">
        <v>10.959254813688533</v>
      </c>
      <c r="Y5822">
        <v>0</v>
      </c>
      <c r="Z5822">
        <v>0</v>
      </c>
      <c r="AA5822">
        <v>0</v>
      </c>
      <c r="AB5822">
        <v>25.012539168466432</v>
      </c>
      <c r="AC5822">
        <v>0</v>
      </c>
      <c r="AD5822">
        <v>0</v>
      </c>
      <c r="AE5822">
        <v>35.971793982154963</v>
      </c>
    </row>
    <row r="5823" spans="1:31" x14ac:dyDescent="0.25">
      <c r="A5823">
        <v>1658314</v>
      </c>
      <c r="B5823">
        <v>1</v>
      </c>
      <c r="C5823" t="s">
        <v>80</v>
      </c>
      <c r="D5823" t="s">
        <v>108</v>
      </c>
      <c r="E5823" t="s">
        <v>178</v>
      </c>
      <c r="F5823" t="s">
        <v>16670</v>
      </c>
      <c r="G5823" t="s">
        <v>295</v>
      </c>
      <c r="H5823" t="s">
        <v>149</v>
      </c>
      <c r="I5823" t="s">
        <v>135</v>
      </c>
      <c r="J5823" t="s">
        <v>136</v>
      </c>
      <c r="K5823" t="s">
        <v>137</v>
      </c>
      <c r="L5823" t="s">
        <v>16671</v>
      </c>
      <c r="M5823" t="s">
        <v>16672</v>
      </c>
      <c r="N5823">
        <v>3.613888888</v>
      </c>
      <c r="O5823">
        <v>0</v>
      </c>
      <c r="P5823">
        <v>8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5.2196334024433071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5.2196334024433071</v>
      </c>
    </row>
    <row r="5824" spans="1:31" x14ac:dyDescent="0.25">
      <c r="A5824">
        <v>1658643</v>
      </c>
      <c r="B5824">
        <v>1</v>
      </c>
      <c r="C5824" t="s">
        <v>80</v>
      </c>
      <c r="D5824" t="s">
        <v>82</v>
      </c>
      <c r="E5824" t="s">
        <v>178</v>
      </c>
      <c r="F5824" t="s">
        <v>13808</v>
      </c>
      <c r="G5824" t="s">
        <v>3669</v>
      </c>
      <c r="H5824" t="s">
        <v>149</v>
      </c>
      <c r="I5824" t="s">
        <v>135</v>
      </c>
      <c r="J5824" t="s">
        <v>136</v>
      </c>
      <c r="K5824" t="s">
        <v>137</v>
      </c>
      <c r="L5824" t="s">
        <v>16673</v>
      </c>
      <c r="M5824" t="s">
        <v>16674</v>
      </c>
      <c r="N5824">
        <v>1.374166666</v>
      </c>
      <c r="O5824">
        <v>0</v>
      </c>
      <c r="P5824">
        <v>62</v>
      </c>
      <c r="Q5824">
        <v>0</v>
      </c>
      <c r="R5824">
        <v>0</v>
      </c>
      <c r="S5824">
        <v>0</v>
      </c>
      <c r="T5824">
        <v>3</v>
      </c>
      <c r="U5824">
        <v>0</v>
      </c>
      <c r="V5824">
        <v>0</v>
      </c>
      <c r="W5824">
        <v>0</v>
      </c>
      <c r="X5824">
        <v>13.845474178256637</v>
      </c>
      <c r="Y5824">
        <v>0</v>
      </c>
      <c r="Z5824">
        <v>0</v>
      </c>
      <c r="AA5824">
        <v>0</v>
      </c>
      <c r="AB5824">
        <v>0.11774834908365833</v>
      </c>
      <c r="AC5824">
        <v>0</v>
      </c>
      <c r="AD5824">
        <v>0</v>
      </c>
      <c r="AE5824">
        <v>13.963222527340296</v>
      </c>
    </row>
    <row r="5825" spans="1:31" x14ac:dyDescent="0.25">
      <c r="A5825">
        <v>1658712</v>
      </c>
      <c r="B5825">
        <v>1</v>
      </c>
      <c r="C5825" t="s">
        <v>80</v>
      </c>
      <c r="D5825" t="s">
        <v>98</v>
      </c>
      <c r="E5825" t="s">
        <v>204</v>
      </c>
      <c r="F5825" t="s">
        <v>16675</v>
      </c>
      <c r="G5825" t="s">
        <v>195</v>
      </c>
      <c r="H5825" t="s">
        <v>134</v>
      </c>
      <c r="I5825" t="s">
        <v>135</v>
      </c>
      <c r="J5825" t="s">
        <v>136</v>
      </c>
      <c r="K5825" t="s">
        <v>137</v>
      </c>
      <c r="L5825" t="s">
        <v>16676</v>
      </c>
      <c r="M5825" t="s">
        <v>16677</v>
      </c>
      <c r="N5825">
        <v>1.964722222</v>
      </c>
      <c r="O5825">
        <v>0</v>
      </c>
      <c r="P5825">
        <v>54</v>
      </c>
      <c r="Q5825">
        <v>0</v>
      </c>
      <c r="R5825">
        <v>115</v>
      </c>
      <c r="S5825">
        <v>0</v>
      </c>
      <c r="T5825">
        <v>36</v>
      </c>
      <c r="U5825">
        <v>0</v>
      </c>
      <c r="V5825">
        <v>0</v>
      </c>
      <c r="W5825">
        <v>0</v>
      </c>
      <c r="X5825">
        <v>23.387631063349687</v>
      </c>
      <c r="Y5825">
        <v>0</v>
      </c>
      <c r="Z5825">
        <v>51.825312754831536</v>
      </c>
      <c r="AA5825">
        <v>0</v>
      </c>
      <c r="AB5825">
        <v>23.14836658825136</v>
      </c>
      <c r="AC5825">
        <v>0</v>
      </c>
      <c r="AD5825">
        <v>0</v>
      </c>
      <c r="AE5825">
        <v>98.361310406432594</v>
      </c>
    </row>
    <row r="5826" spans="1:31" x14ac:dyDescent="0.25">
      <c r="A5826">
        <v>1658251</v>
      </c>
      <c r="B5826">
        <v>1</v>
      </c>
      <c r="C5826" t="s">
        <v>80</v>
      </c>
      <c r="D5826" t="s">
        <v>107</v>
      </c>
      <c r="E5826" t="s">
        <v>362</v>
      </c>
      <c r="F5826" t="s">
        <v>16073</v>
      </c>
      <c r="G5826" t="s">
        <v>180</v>
      </c>
      <c r="H5826" t="s">
        <v>149</v>
      </c>
      <c r="I5826" t="s">
        <v>135</v>
      </c>
      <c r="J5826" t="s">
        <v>136</v>
      </c>
      <c r="K5826" t="s">
        <v>137</v>
      </c>
      <c r="L5826" t="s">
        <v>16678</v>
      </c>
      <c r="M5826" t="s">
        <v>16679</v>
      </c>
      <c r="N5826">
        <v>1.0149999999999999</v>
      </c>
      <c r="O5826">
        <v>0</v>
      </c>
      <c r="P5826">
        <v>85</v>
      </c>
      <c r="Q5826">
        <v>0</v>
      </c>
      <c r="R5826">
        <v>0</v>
      </c>
      <c r="S5826">
        <v>0</v>
      </c>
      <c r="T5826">
        <v>4</v>
      </c>
      <c r="U5826">
        <v>0</v>
      </c>
      <c r="V5826">
        <v>0</v>
      </c>
      <c r="W5826">
        <v>0</v>
      </c>
      <c r="X5826">
        <v>18.625726009292354</v>
      </c>
      <c r="Y5826">
        <v>0</v>
      </c>
      <c r="Z5826">
        <v>0</v>
      </c>
      <c r="AA5826">
        <v>0</v>
      </c>
      <c r="AB5826">
        <v>2.7004271258673334</v>
      </c>
      <c r="AC5826">
        <v>0</v>
      </c>
      <c r="AD5826">
        <v>0</v>
      </c>
      <c r="AE5826">
        <v>21.326153135159686</v>
      </c>
    </row>
    <row r="5827" spans="1:31" x14ac:dyDescent="0.25">
      <c r="A5827">
        <v>1658778</v>
      </c>
      <c r="B5827">
        <v>1</v>
      </c>
      <c r="C5827" t="s">
        <v>80</v>
      </c>
      <c r="D5827" t="s">
        <v>82</v>
      </c>
      <c r="E5827" t="s">
        <v>178</v>
      </c>
      <c r="F5827" t="s">
        <v>16680</v>
      </c>
      <c r="G5827" t="s">
        <v>227</v>
      </c>
      <c r="H5827" t="s">
        <v>149</v>
      </c>
      <c r="I5827" t="s">
        <v>135</v>
      </c>
      <c r="J5827" t="s">
        <v>136</v>
      </c>
      <c r="K5827" t="s">
        <v>137</v>
      </c>
      <c r="L5827" t="s">
        <v>16681</v>
      </c>
      <c r="M5827" t="s">
        <v>16682</v>
      </c>
      <c r="N5827">
        <v>7.47</v>
      </c>
      <c r="O5827">
        <v>0</v>
      </c>
      <c r="P5827">
        <v>76</v>
      </c>
      <c r="Q5827">
        <v>0</v>
      </c>
      <c r="R5827">
        <v>0</v>
      </c>
      <c r="S5827">
        <v>0</v>
      </c>
      <c r="T5827">
        <v>25</v>
      </c>
      <c r="U5827">
        <v>0</v>
      </c>
      <c r="V5827">
        <v>0</v>
      </c>
      <c r="W5827">
        <v>0</v>
      </c>
      <c r="X5827">
        <v>123.37948937166949</v>
      </c>
      <c r="Y5827">
        <v>0</v>
      </c>
      <c r="Z5827">
        <v>0</v>
      </c>
      <c r="AA5827">
        <v>0</v>
      </c>
      <c r="AB5827">
        <v>67.073708027154368</v>
      </c>
      <c r="AC5827">
        <v>0</v>
      </c>
      <c r="AD5827">
        <v>0</v>
      </c>
      <c r="AE5827">
        <v>190.45319739882387</v>
      </c>
    </row>
    <row r="5828" spans="1:31" x14ac:dyDescent="0.25">
      <c r="A5828">
        <v>1658755</v>
      </c>
      <c r="B5828">
        <v>1</v>
      </c>
      <c r="C5828" t="s">
        <v>80</v>
      </c>
      <c r="D5828" t="s">
        <v>107</v>
      </c>
      <c r="E5828" t="s">
        <v>178</v>
      </c>
      <c r="F5828" t="s">
        <v>1659</v>
      </c>
      <c r="G5828" t="s">
        <v>227</v>
      </c>
      <c r="H5828" t="s">
        <v>149</v>
      </c>
      <c r="I5828" t="s">
        <v>135</v>
      </c>
      <c r="J5828" t="s">
        <v>136</v>
      </c>
      <c r="K5828" t="s">
        <v>137</v>
      </c>
      <c r="L5828" t="s">
        <v>16683</v>
      </c>
      <c r="M5828" t="s">
        <v>16684</v>
      </c>
      <c r="N5828">
        <v>2.4447222219999998</v>
      </c>
      <c r="O5828">
        <v>0</v>
      </c>
      <c r="P5828">
        <v>14</v>
      </c>
      <c r="Q5828">
        <v>0</v>
      </c>
      <c r="R5828">
        <v>0</v>
      </c>
      <c r="S5828">
        <v>0</v>
      </c>
      <c r="T5828">
        <v>1</v>
      </c>
      <c r="U5828">
        <v>0</v>
      </c>
      <c r="V5828">
        <v>0</v>
      </c>
      <c r="W5828">
        <v>0</v>
      </c>
      <c r="X5828">
        <v>7.2290940605314917</v>
      </c>
      <c r="Y5828">
        <v>0</v>
      </c>
      <c r="Z5828">
        <v>0</v>
      </c>
      <c r="AA5828">
        <v>0</v>
      </c>
      <c r="AB5828">
        <v>4.3803973185454162E-2</v>
      </c>
      <c r="AC5828">
        <v>0</v>
      </c>
      <c r="AD5828">
        <v>0</v>
      </c>
      <c r="AE5828">
        <v>7.2728980337169462</v>
      </c>
    </row>
    <row r="5829" spans="1:31" x14ac:dyDescent="0.25">
      <c r="A5829">
        <v>1658423</v>
      </c>
      <c r="B5829">
        <v>1</v>
      </c>
      <c r="C5829" t="s">
        <v>80</v>
      </c>
      <c r="D5829" t="s">
        <v>82</v>
      </c>
      <c r="E5829" t="s">
        <v>152</v>
      </c>
      <c r="F5829" t="s">
        <v>16685</v>
      </c>
      <c r="G5829" t="s">
        <v>154</v>
      </c>
      <c r="H5829" t="s">
        <v>149</v>
      </c>
      <c r="I5829" t="s">
        <v>135</v>
      </c>
      <c r="J5829" t="s">
        <v>136</v>
      </c>
      <c r="K5829" t="s">
        <v>137</v>
      </c>
      <c r="L5829" t="s">
        <v>16686</v>
      </c>
      <c r="M5829" t="s">
        <v>16687</v>
      </c>
      <c r="N5829">
        <v>3.0041666660000002</v>
      </c>
      <c r="O5829">
        <v>0</v>
      </c>
      <c r="P5829">
        <v>1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0.26989406249332998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0.26989406249332998</v>
      </c>
    </row>
    <row r="5830" spans="1:31" x14ac:dyDescent="0.25">
      <c r="A5830">
        <v>1658277</v>
      </c>
      <c r="B5830">
        <v>1</v>
      </c>
      <c r="C5830" t="s">
        <v>80</v>
      </c>
      <c r="D5830" t="s">
        <v>107</v>
      </c>
      <c r="E5830" t="s">
        <v>131</v>
      </c>
      <c r="F5830" t="s">
        <v>16688</v>
      </c>
      <c r="G5830" t="s">
        <v>2147</v>
      </c>
      <c r="H5830" t="s">
        <v>134</v>
      </c>
      <c r="I5830" t="s">
        <v>135</v>
      </c>
      <c r="J5830" t="s">
        <v>136</v>
      </c>
      <c r="K5830" t="s">
        <v>137</v>
      </c>
      <c r="L5830" t="s">
        <v>16689</v>
      </c>
      <c r="M5830" t="s">
        <v>16690</v>
      </c>
      <c r="N5830">
        <v>2.4041666660000001</v>
      </c>
      <c r="O5830">
        <v>0</v>
      </c>
      <c r="P5830">
        <v>554</v>
      </c>
      <c r="Q5830">
        <v>0</v>
      </c>
      <c r="R5830">
        <v>0</v>
      </c>
      <c r="S5830">
        <v>0</v>
      </c>
      <c r="T5830">
        <v>8</v>
      </c>
      <c r="U5830">
        <v>0</v>
      </c>
      <c r="V5830">
        <v>0</v>
      </c>
      <c r="W5830">
        <v>0</v>
      </c>
      <c r="X5830">
        <v>325.17277522930829</v>
      </c>
      <c r="Y5830">
        <v>0</v>
      </c>
      <c r="Z5830">
        <v>0</v>
      </c>
      <c r="AA5830">
        <v>0</v>
      </c>
      <c r="AB5830">
        <v>10.837116813794589</v>
      </c>
      <c r="AC5830">
        <v>0</v>
      </c>
      <c r="AD5830">
        <v>0</v>
      </c>
      <c r="AE5830">
        <v>336.00989204310287</v>
      </c>
    </row>
    <row r="5831" spans="1:31" x14ac:dyDescent="0.25">
      <c r="A5831">
        <v>1658300</v>
      </c>
      <c r="B5831">
        <v>1</v>
      </c>
      <c r="C5831" t="s">
        <v>81</v>
      </c>
      <c r="D5831" t="s">
        <v>123</v>
      </c>
      <c r="E5831" t="s">
        <v>204</v>
      </c>
      <c r="F5831" t="s">
        <v>8471</v>
      </c>
      <c r="G5831" t="s">
        <v>161</v>
      </c>
      <c r="H5831" t="s">
        <v>134</v>
      </c>
      <c r="I5831" t="s">
        <v>135</v>
      </c>
      <c r="J5831" t="s">
        <v>136</v>
      </c>
      <c r="K5831" t="s">
        <v>137</v>
      </c>
      <c r="L5831" t="s">
        <v>16691</v>
      </c>
      <c r="M5831" t="s">
        <v>16692</v>
      </c>
      <c r="N5831">
        <v>1.2569444439999999</v>
      </c>
      <c r="O5831">
        <v>0</v>
      </c>
      <c r="P5831">
        <v>400</v>
      </c>
      <c r="Q5831">
        <v>103</v>
      </c>
      <c r="R5831">
        <v>44</v>
      </c>
      <c r="S5831">
        <v>4</v>
      </c>
      <c r="T5831">
        <v>69</v>
      </c>
      <c r="U5831">
        <v>1</v>
      </c>
      <c r="V5831">
        <v>1</v>
      </c>
      <c r="W5831">
        <v>0</v>
      </c>
      <c r="X5831">
        <v>147.11646948974408</v>
      </c>
      <c r="Y5831">
        <v>35.900283760643873</v>
      </c>
      <c r="Z5831">
        <v>9.9432195313851111</v>
      </c>
      <c r="AA5831">
        <v>13.338942381643745</v>
      </c>
      <c r="AB5831">
        <v>63.775660253358822</v>
      </c>
      <c r="AC5831">
        <v>138.86161775475287</v>
      </c>
      <c r="AD5831">
        <v>2.4008163284120161</v>
      </c>
      <c r="AE5831">
        <v>411.33700949994045</v>
      </c>
    </row>
    <row r="5832" spans="1:31" x14ac:dyDescent="0.25">
      <c r="A5832">
        <v>1658615</v>
      </c>
      <c r="B5832">
        <v>1</v>
      </c>
      <c r="C5832" t="s">
        <v>80</v>
      </c>
      <c r="D5832" t="s">
        <v>107</v>
      </c>
      <c r="E5832" t="s">
        <v>146</v>
      </c>
      <c r="F5832" t="s">
        <v>16138</v>
      </c>
      <c r="G5832" t="s">
        <v>260</v>
      </c>
      <c r="H5832" t="s">
        <v>149</v>
      </c>
      <c r="I5832" t="s">
        <v>135</v>
      </c>
      <c r="J5832" t="s">
        <v>136</v>
      </c>
      <c r="K5832" t="s">
        <v>137</v>
      </c>
      <c r="L5832" t="s">
        <v>16693</v>
      </c>
      <c r="M5832" t="s">
        <v>16694</v>
      </c>
      <c r="N5832">
        <v>0.86611111100000004</v>
      </c>
      <c r="O5832">
        <v>0</v>
      </c>
      <c r="P5832">
        <v>662</v>
      </c>
      <c r="Q5832">
        <v>0</v>
      </c>
      <c r="R5832">
        <v>0</v>
      </c>
      <c r="S5832">
        <v>0</v>
      </c>
      <c r="T5832">
        <v>57</v>
      </c>
      <c r="U5832">
        <v>0</v>
      </c>
      <c r="V5832">
        <v>0</v>
      </c>
      <c r="W5832">
        <v>0</v>
      </c>
      <c r="X5832">
        <v>208.42306786995397</v>
      </c>
      <c r="Y5832">
        <v>0</v>
      </c>
      <c r="Z5832">
        <v>0</v>
      </c>
      <c r="AA5832">
        <v>0</v>
      </c>
      <c r="AB5832">
        <v>21.184372974635956</v>
      </c>
      <c r="AC5832">
        <v>0</v>
      </c>
      <c r="AD5832">
        <v>0</v>
      </c>
      <c r="AE5832">
        <v>229.60744084458992</v>
      </c>
    </row>
    <row r="5833" spans="1:31" x14ac:dyDescent="0.25">
      <c r="A5833">
        <v>1658237</v>
      </c>
      <c r="B5833">
        <v>1</v>
      </c>
      <c r="C5833" t="s">
        <v>80</v>
      </c>
      <c r="D5833" t="s">
        <v>107</v>
      </c>
      <c r="E5833" t="s">
        <v>204</v>
      </c>
      <c r="F5833" t="s">
        <v>16695</v>
      </c>
      <c r="G5833" t="s">
        <v>161</v>
      </c>
      <c r="H5833" t="s">
        <v>134</v>
      </c>
      <c r="I5833" t="s">
        <v>135</v>
      </c>
      <c r="J5833" t="s">
        <v>136</v>
      </c>
      <c r="K5833" t="s">
        <v>137</v>
      </c>
      <c r="L5833" t="s">
        <v>16696</v>
      </c>
      <c r="M5833" t="s">
        <v>16697</v>
      </c>
      <c r="N5833">
        <v>0.42944444399999998</v>
      </c>
      <c r="O5833">
        <v>0</v>
      </c>
      <c r="P5833">
        <v>92</v>
      </c>
      <c r="Q5833">
        <v>0</v>
      </c>
      <c r="R5833">
        <v>5</v>
      </c>
      <c r="S5833">
        <v>0</v>
      </c>
      <c r="T5833">
        <v>5</v>
      </c>
      <c r="U5833">
        <v>0</v>
      </c>
      <c r="V5833">
        <v>0</v>
      </c>
      <c r="W5833">
        <v>0</v>
      </c>
      <c r="X5833">
        <v>7.247301576290468</v>
      </c>
      <c r="Y5833">
        <v>0</v>
      </c>
      <c r="Z5833">
        <v>0.10763231373803168</v>
      </c>
      <c r="AA5833">
        <v>0</v>
      </c>
      <c r="AB5833">
        <v>0.34887194555856227</v>
      </c>
      <c r="AC5833">
        <v>0</v>
      </c>
      <c r="AD5833">
        <v>0</v>
      </c>
      <c r="AE5833">
        <v>7.7038058355870618</v>
      </c>
    </row>
    <row r="5834" spans="1:31" x14ac:dyDescent="0.25">
      <c r="A5834">
        <v>1658177</v>
      </c>
      <c r="B5834">
        <v>1</v>
      </c>
      <c r="C5834" t="s">
        <v>80</v>
      </c>
      <c r="D5834" t="s">
        <v>100</v>
      </c>
      <c r="E5834" t="s">
        <v>140</v>
      </c>
      <c r="F5834" t="s">
        <v>16391</v>
      </c>
      <c r="G5834" t="s">
        <v>1322</v>
      </c>
      <c r="H5834" t="s">
        <v>134</v>
      </c>
      <c r="I5834" t="s">
        <v>135</v>
      </c>
      <c r="J5834" t="s">
        <v>136</v>
      </c>
      <c r="K5834" t="s">
        <v>137</v>
      </c>
      <c r="L5834" t="s">
        <v>16698</v>
      </c>
      <c r="M5834" t="s">
        <v>16699</v>
      </c>
      <c r="N5834">
        <v>4.7283333330000001</v>
      </c>
      <c r="O5834">
        <v>4</v>
      </c>
      <c r="P5834">
        <v>323</v>
      </c>
      <c r="Q5834">
        <v>5</v>
      </c>
      <c r="R5834">
        <v>67</v>
      </c>
      <c r="S5834">
        <v>17</v>
      </c>
      <c r="T5834">
        <v>90</v>
      </c>
      <c r="U5834">
        <v>5</v>
      </c>
      <c r="V5834">
        <v>0</v>
      </c>
      <c r="W5834">
        <v>20.584393754876565</v>
      </c>
      <c r="X5834">
        <v>480.33535914828008</v>
      </c>
      <c r="Y5834">
        <v>15.354197864675514</v>
      </c>
      <c r="Z5834">
        <v>177.05283159124372</v>
      </c>
      <c r="AA5834">
        <v>366.3747489370424</v>
      </c>
      <c r="AB5834">
        <v>485.48948956972822</v>
      </c>
      <c r="AC5834">
        <v>2069.0008155123132</v>
      </c>
      <c r="AD5834">
        <v>0</v>
      </c>
      <c r="AE5834">
        <v>3614.1918363781597</v>
      </c>
    </row>
    <row r="5835" spans="1:31" x14ac:dyDescent="0.25">
      <c r="A5835">
        <v>1658383</v>
      </c>
      <c r="B5835">
        <v>1</v>
      </c>
      <c r="C5835" t="s">
        <v>80</v>
      </c>
      <c r="D5835" t="s">
        <v>93</v>
      </c>
      <c r="E5835" t="s">
        <v>152</v>
      </c>
      <c r="F5835" t="s">
        <v>16700</v>
      </c>
      <c r="G5835" t="s">
        <v>154</v>
      </c>
      <c r="H5835" t="s">
        <v>149</v>
      </c>
      <c r="I5835" t="s">
        <v>135</v>
      </c>
      <c r="J5835" t="s">
        <v>136</v>
      </c>
      <c r="K5835" t="s">
        <v>137</v>
      </c>
      <c r="L5835" t="s">
        <v>16701</v>
      </c>
      <c r="M5835" t="s">
        <v>16702</v>
      </c>
      <c r="N5835">
        <v>6.5408333330000001</v>
      </c>
      <c r="O5835">
        <v>0</v>
      </c>
      <c r="P5835">
        <v>1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1.20059876242654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1.20059876242654</v>
      </c>
    </row>
    <row r="5836" spans="1:31" x14ac:dyDescent="0.25">
      <c r="A5836">
        <v>1658283</v>
      </c>
      <c r="B5836">
        <v>1</v>
      </c>
      <c r="C5836" t="s">
        <v>80</v>
      </c>
      <c r="D5836" t="s">
        <v>90</v>
      </c>
      <c r="E5836" t="s">
        <v>178</v>
      </c>
      <c r="F5836" t="s">
        <v>16703</v>
      </c>
      <c r="G5836" t="s">
        <v>227</v>
      </c>
      <c r="H5836" t="s">
        <v>149</v>
      </c>
      <c r="I5836" t="s">
        <v>135</v>
      </c>
      <c r="J5836" t="s">
        <v>136</v>
      </c>
      <c r="K5836" t="s">
        <v>137</v>
      </c>
      <c r="L5836" t="s">
        <v>16704</v>
      </c>
      <c r="M5836" t="s">
        <v>16705</v>
      </c>
      <c r="N5836">
        <v>4.0838888879999997</v>
      </c>
      <c r="O5836">
        <v>0</v>
      </c>
      <c r="P5836">
        <v>149</v>
      </c>
      <c r="Q5836">
        <v>0</v>
      </c>
      <c r="R5836">
        <v>0</v>
      </c>
      <c r="S5836">
        <v>0</v>
      </c>
      <c r="T5836">
        <v>14</v>
      </c>
      <c r="U5836">
        <v>0</v>
      </c>
      <c r="V5836">
        <v>0</v>
      </c>
      <c r="W5836">
        <v>0</v>
      </c>
      <c r="X5836">
        <v>219.26191852650771</v>
      </c>
      <c r="Y5836">
        <v>0</v>
      </c>
      <c r="Z5836">
        <v>0</v>
      </c>
      <c r="AA5836">
        <v>0</v>
      </c>
      <c r="AB5836">
        <v>32.206737794012824</v>
      </c>
      <c r="AC5836">
        <v>0</v>
      </c>
      <c r="AD5836">
        <v>0</v>
      </c>
      <c r="AE5836">
        <v>251.46865632052055</v>
      </c>
    </row>
    <row r="5837" spans="1:31" x14ac:dyDescent="0.25">
      <c r="A5837">
        <v>1658552</v>
      </c>
      <c r="B5837">
        <v>1</v>
      </c>
      <c r="C5837" t="s">
        <v>81</v>
      </c>
      <c r="D5837" t="s">
        <v>126</v>
      </c>
      <c r="E5837" t="s">
        <v>131</v>
      </c>
      <c r="F5837" t="s">
        <v>16706</v>
      </c>
      <c r="G5837" t="s">
        <v>918</v>
      </c>
      <c r="H5837" t="s">
        <v>134</v>
      </c>
      <c r="I5837" t="s">
        <v>135</v>
      </c>
      <c r="J5837" t="s">
        <v>136</v>
      </c>
      <c r="K5837" t="s">
        <v>137</v>
      </c>
      <c r="L5837" t="s">
        <v>16707</v>
      </c>
      <c r="M5837" t="s">
        <v>16708</v>
      </c>
      <c r="N5837">
        <v>8.8888887999999999E-2</v>
      </c>
      <c r="O5837">
        <v>0</v>
      </c>
      <c r="P5837">
        <v>252</v>
      </c>
      <c r="Q5837">
        <v>7</v>
      </c>
      <c r="R5837">
        <v>79</v>
      </c>
      <c r="S5837">
        <v>4</v>
      </c>
      <c r="T5837">
        <v>14</v>
      </c>
      <c r="U5837">
        <v>0</v>
      </c>
      <c r="V5837">
        <v>0</v>
      </c>
      <c r="W5837">
        <v>0</v>
      </c>
      <c r="X5837">
        <v>1.9314141610110229</v>
      </c>
      <c r="Y5837">
        <v>1.4060265894746666</v>
      </c>
      <c r="Z5837">
        <v>0.41787204939822209</v>
      </c>
      <c r="AA5837">
        <v>0.43924059617208888</v>
      </c>
      <c r="AB5837">
        <v>0.36911872814115548</v>
      </c>
      <c r="AC5837">
        <v>0</v>
      </c>
      <c r="AD5837">
        <v>0</v>
      </c>
      <c r="AE5837">
        <v>4.5636721241971561</v>
      </c>
    </row>
    <row r="5838" spans="1:31" x14ac:dyDescent="0.25">
      <c r="A5838">
        <v>1658340</v>
      </c>
      <c r="B5838">
        <v>1</v>
      </c>
      <c r="C5838" t="s">
        <v>80</v>
      </c>
      <c r="D5838" t="s">
        <v>105</v>
      </c>
      <c r="E5838" t="s">
        <v>642</v>
      </c>
      <c r="F5838" t="s">
        <v>5135</v>
      </c>
      <c r="G5838" t="s">
        <v>148</v>
      </c>
      <c r="H5838" t="s">
        <v>134</v>
      </c>
      <c r="I5838" t="s">
        <v>135</v>
      </c>
      <c r="J5838" t="s">
        <v>136</v>
      </c>
      <c r="K5838" t="s">
        <v>143</v>
      </c>
      <c r="L5838" t="s">
        <v>16709</v>
      </c>
      <c r="M5838" t="s">
        <v>16710</v>
      </c>
      <c r="N5838">
        <v>0.59108333300000004</v>
      </c>
      <c r="O5838">
        <v>9</v>
      </c>
      <c r="P5838">
        <v>3984</v>
      </c>
      <c r="Q5838">
        <v>15</v>
      </c>
      <c r="R5838">
        <v>136</v>
      </c>
      <c r="S5838">
        <v>86</v>
      </c>
      <c r="T5838">
        <v>388</v>
      </c>
      <c r="U5838">
        <v>16</v>
      </c>
      <c r="V5838">
        <v>2</v>
      </c>
      <c r="W5838">
        <v>2.9216513275554159</v>
      </c>
      <c r="X5838">
        <v>713.37264113445167</v>
      </c>
      <c r="Y5838">
        <v>61.154060707864154</v>
      </c>
      <c r="Z5838">
        <v>12.756419272328349</v>
      </c>
      <c r="AA5838">
        <v>1899.4468409700073</v>
      </c>
      <c r="AB5838">
        <v>316.40661996980214</v>
      </c>
      <c r="AC5838">
        <v>1057.1198595134454</v>
      </c>
      <c r="AD5838">
        <v>113.35960050344079</v>
      </c>
      <c r="AE5838">
        <v>4176.5376933988946</v>
      </c>
    </row>
    <row r="5839" spans="1:31" x14ac:dyDescent="0.25">
      <c r="A5839">
        <v>1658672</v>
      </c>
      <c r="B5839">
        <v>1</v>
      </c>
      <c r="C5839" t="s">
        <v>80</v>
      </c>
      <c r="D5839" t="s">
        <v>82</v>
      </c>
      <c r="E5839" t="s">
        <v>178</v>
      </c>
      <c r="F5839" t="s">
        <v>15042</v>
      </c>
      <c r="G5839" t="s">
        <v>227</v>
      </c>
      <c r="H5839" t="s">
        <v>149</v>
      </c>
      <c r="I5839" t="s">
        <v>135</v>
      </c>
      <c r="J5839" t="s">
        <v>136</v>
      </c>
      <c r="K5839" t="s">
        <v>137</v>
      </c>
      <c r="L5839" t="s">
        <v>16711</v>
      </c>
      <c r="M5839" t="s">
        <v>16712</v>
      </c>
      <c r="N5839">
        <v>3.9738888879999998</v>
      </c>
      <c r="O5839">
        <v>0</v>
      </c>
      <c r="P5839">
        <v>76</v>
      </c>
      <c r="Q5839">
        <v>0</v>
      </c>
      <c r="R5839">
        <v>0</v>
      </c>
      <c r="S5839">
        <v>0</v>
      </c>
      <c r="T5839">
        <v>3</v>
      </c>
      <c r="U5839">
        <v>0</v>
      </c>
      <c r="V5839">
        <v>0</v>
      </c>
      <c r="W5839">
        <v>0</v>
      </c>
      <c r="X5839">
        <v>74.670837988455517</v>
      </c>
      <c r="Y5839">
        <v>0</v>
      </c>
      <c r="Z5839">
        <v>0</v>
      </c>
      <c r="AA5839">
        <v>0</v>
      </c>
      <c r="AB5839">
        <v>4.6399132391490614</v>
      </c>
      <c r="AC5839">
        <v>0</v>
      </c>
      <c r="AD5839">
        <v>0</v>
      </c>
      <c r="AE5839">
        <v>79.310751227604584</v>
      </c>
    </row>
    <row r="5840" spans="1:31" x14ac:dyDescent="0.25">
      <c r="A5840">
        <v>1658217</v>
      </c>
      <c r="B5840">
        <v>1</v>
      </c>
      <c r="C5840" t="s">
        <v>80</v>
      </c>
      <c r="D5840" t="s">
        <v>90</v>
      </c>
      <c r="E5840" t="s">
        <v>146</v>
      </c>
      <c r="F5840" t="s">
        <v>16713</v>
      </c>
      <c r="G5840" t="s">
        <v>142</v>
      </c>
      <c r="H5840" t="s">
        <v>149</v>
      </c>
      <c r="I5840" t="s">
        <v>135</v>
      </c>
      <c r="J5840" t="s">
        <v>136</v>
      </c>
      <c r="K5840" t="s">
        <v>143</v>
      </c>
      <c r="L5840" t="s">
        <v>16714</v>
      </c>
      <c r="M5840" t="s">
        <v>16697</v>
      </c>
      <c r="N5840">
        <v>0.700555555</v>
      </c>
      <c r="O5840">
        <v>0</v>
      </c>
      <c r="P5840">
        <v>287</v>
      </c>
      <c r="Q5840">
        <v>0</v>
      </c>
      <c r="R5840">
        <v>0</v>
      </c>
      <c r="S5840">
        <v>0</v>
      </c>
      <c r="T5840">
        <v>6</v>
      </c>
      <c r="U5840">
        <v>0</v>
      </c>
      <c r="V5840">
        <v>0</v>
      </c>
      <c r="W5840">
        <v>0</v>
      </c>
      <c r="X5840">
        <v>52.982359266092871</v>
      </c>
      <c r="Y5840">
        <v>0</v>
      </c>
      <c r="Z5840">
        <v>0</v>
      </c>
      <c r="AA5840">
        <v>0</v>
      </c>
      <c r="AB5840">
        <v>10.340506670025684</v>
      </c>
      <c r="AC5840">
        <v>0</v>
      </c>
      <c r="AD5840">
        <v>0</v>
      </c>
      <c r="AE5840">
        <v>63.322865936118554</v>
      </c>
    </row>
    <row r="5841" spans="1:31" x14ac:dyDescent="0.25">
      <c r="A5841">
        <v>1658715</v>
      </c>
      <c r="B5841">
        <v>1</v>
      </c>
      <c r="C5841" t="s">
        <v>80</v>
      </c>
      <c r="D5841" t="s">
        <v>101</v>
      </c>
      <c r="E5841" t="s">
        <v>178</v>
      </c>
      <c r="F5841" t="s">
        <v>14793</v>
      </c>
      <c r="G5841" t="s">
        <v>227</v>
      </c>
      <c r="H5841" t="s">
        <v>149</v>
      </c>
      <c r="I5841" t="s">
        <v>135</v>
      </c>
      <c r="J5841" t="s">
        <v>136</v>
      </c>
      <c r="K5841" t="s">
        <v>137</v>
      </c>
      <c r="L5841" t="s">
        <v>16715</v>
      </c>
      <c r="M5841" t="s">
        <v>16716</v>
      </c>
      <c r="N5841">
        <v>1.278611111</v>
      </c>
      <c r="O5841">
        <v>0</v>
      </c>
      <c r="P5841">
        <v>246</v>
      </c>
      <c r="Q5841">
        <v>0</v>
      </c>
      <c r="R5841">
        <v>0</v>
      </c>
      <c r="S5841">
        <v>0</v>
      </c>
      <c r="T5841">
        <v>3</v>
      </c>
      <c r="U5841">
        <v>0</v>
      </c>
      <c r="V5841">
        <v>0</v>
      </c>
      <c r="W5841">
        <v>0</v>
      </c>
      <c r="X5841">
        <v>104.43586439678509</v>
      </c>
      <c r="Y5841">
        <v>0</v>
      </c>
      <c r="Z5841">
        <v>0</v>
      </c>
      <c r="AA5841">
        <v>0</v>
      </c>
      <c r="AB5841">
        <v>4.8341829903956999</v>
      </c>
      <c r="AC5841">
        <v>0</v>
      </c>
      <c r="AD5841">
        <v>0</v>
      </c>
      <c r="AE5841">
        <v>109.2700473871808</v>
      </c>
    </row>
    <row r="5842" spans="1:31" x14ac:dyDescent="0.25">
      <c r="A5842">
        <v>1658174</v>
      </c>
      <c r="B5842">
        <v>1</v>
      </c>
      <c r="C5842" t="s">
        <v>80</v>
      </c>
      <c r="D5842" t="s">
        <v>100</v>
      </c>
      <c r="E5842" t="s">
        <v>140</v>
      </c>
      <c r="F5842" t="s">
        <v>1970</v>
      </c>
      <c r="G5842" t="s">
        <v>161</v>
      </c>
      <c r="H5842" t="s">
        <v>134</v>
      </c>
      <c r="I5842" t="s">
        <v>135</v>
      </c>
      <c r="J5842" t="s">
        <v>136</v>
      </c>
      <c r="K5842" t="s">
        <v>137</v>
      </c>
      <c r="L5842" t="s">
        <v>16717</v>
      </c>
      <c r="M5842" t="s">
        <v>16718</v>
      </c>
      <c r="N5842">
        <v>0.20250000000000001</v>
      </c>
      <c r="O5842">
        <v>4</v>
      </c>
      <c r="P5842">
        <v>323</v>
      </c>
      <c r="Q5842">
        <v>5</v>
      </c>
      <c r="R5842">
        <v>67</v>
      </c>
      <c r="S5842">
        <v>17</v>
      </c>
      <c r="T5842">
        <v>90</v>
      </c>
      <c r="U5842">
        <v>5</v>
      </c>
      <c r="V5842">
        <v>0</v>
      </c>
      <c r="W5842">
        <v>0.76121118680733013</v>
      </c>
      <c r="X5842">
        <v>17.06358976633998</v>
      </c>
      <c r="Y5842">
        <v>0.53779562091972</v>
      </c>
      <c r="Z5842">
        <v>5.8527435733305078</v>
      </c>
      <c r="AA5842">
        <v>9.6026298511632309</v>
      </c>
      <c r="AB5842">
        <v>9.8053996152433758</v>
      </c>
      <c r="AC5842">
        <v>46.452134489166966</v>
      </c>
      <c r="AD5842">
        <v>0</v>
      </c>
      <c r="AE5842">
        <v>90.075504102971109</v>
      </c>
    </row>
    <row r="5843" spans="1:31" x14ac:dyDescent="0.25">
      <c r="A5843">
        <v>1658738</v>
      </c>
      <c r="B5843">
        <v>1</v>
      </c>
      <c r="C5843" t="s">
        <v>80</v>
      </c>
      <c r="D5843" t="s">
        <v>103</v>
      </c>
      <c r="E5843" t="s">
        <v>178</v>
      </c>
      <c r="F5843" t="s">
        <v>16719</v>
      </c>
      <c r="G5843" t="s">
        <v>227</v>
      </c>
      <c r="H5843" t="s">
        <v>149</v>
      </c>
      <c r="I5843" t="s">
        <v>135</v>
      </c>
      <c r="J5843" t="s">
        <v>136</v>
      </c>
      <c r="K5843" t="s">
        <v>137</v>
      </c>
      <c r="L5843" t="s">
        <v>16720</v>
      </c>
      <c r="M5843" t="s">
        <v>16721</v>
      </c>
      <c r="N5843">
        <v>0.73361111099999998</v>
      </c>
      <c r="O5843">
        <v>0</v>
      </c>
      <c r="P5843">
        <v>264</v>
      </c>
      <c r="Q5843">
        <v>0</v>
      </c>
      <c r="R5843">
        <v>0</v>
      </c>
      <c r="S5843">
        <v>0</v>
      </c>
      <c r="T5843">
        <v>9</v>
      </c>
      <c r="U5843">
        <v>0</v>
      </c>
      <c r="V5843">
        <v>0</v>
      </c>
      <c r="W5843">
        <v>0</v>
      </c>
      <c r="X5843">
        <v>76.817289861763385</v>
      </c>
      <c r="Y5843">
        <v>0</v>
      </c>
      <c r="Z5843">
        <v>0</v>
      </c>
      <c r="AA5843">
        <v>0</v>
      </c>
      <c r="AB5843">
        <v>1.4670092515251825</v>
      </c>
      <c r="AC5843">
        <v>0</v>
      </c>
      <c r="AD5843">
        <v>0</v>
      </c>
      <c r="AE5843">
        <v>78.284299113288569</v>
      </c>
    </row>
    <row r="5844" spans="1:31" x14ac:dyDescent="0.25">
      <c r="A5844">
        <v>1658197</v>
      </c>
      <c r="B5844">
        <v>1</v>
      </c>
      <c r="C5844" t="s">
        <v>80</v>
      </c>
      <c r="D5844" t="s">
        <v>82</v>
      </c>
      <c r="E5844" t="s">
        <v>178</v>
      </c>
      <c r="F5844" t="s">
        <v>16722</v>
      </c>
      <c r="G5844" t="s">
        <v>227</v>
      </c>
      <c r="H5844" t="s">
        <v>149</v>
      </c>
      <c r="I5844" t="s">
        <v>135</v>
      </c>
      <c r="J5844" t="s">
        <v>136</v>
      </c>
      <c r="K5844" t="s">
        <v>137</v>
      </c>
      <c r="L5844" t="s">
        <v>16723</v>
      </c>
      <c r="M5844" t="s">
        <v>16724</v>
      </c>
      <c r="N5844">
        <v>3.7355555549999999</v>
      </c>
      <c r="O5844">
        <v>0</v>
      </c>
      <c r="P5844">
        <v>77</v>
      </c>
      <c r="Q5844">
        <v>0</v>
      </c>
      <c r="R5844">
        <v>0</v>
      </c>
      <c r="S5844">
        <v>0</v>
      </c>
      <c r="T5844">
        <v>4</v>
      </c>
      <c r="U5844">
        <v>0</v>
      </c>
      <c r="V5844">
        <v>0</v>
      </c>
      <c r="W5844">
        <v>0</v>
      </c>
      <c r="X5844">
        <v>99.352527784314617</v>
      </c>
      <c r="Y5844">
        <v>0</v>
      </c>
      <c r="Z5844">
        <v>0</v>
      </c>
      <c r="AA5844">
        <v>0</v>
      </c>
      <c r="AB5844">
        <v>3.5947710020818677</v>
      </c>
      <c r="AC5844">
        <v>0</v>
      </c>
      <c r="AD5844">
        <v>0</v>
      </c>
      <c r="AE5844">
        <v>102.94729878639649</v>
      </c>
    </row>
    <row r="5845" spans="1:31" x14ac:dyDescent="0.25">
      <c r="A5845">
        <v>1658297</v>
      </c>
      <c r="B5845">
        <v>1</v>
      </c>
      <c r="C5845" t="s">
        <v>81</v>
      </c>
      <c r="D5845" t="s">
        <v>128</v>
      </c>
      <c r="E5845" t="s">
        <v>152</v>
      </c>
      <c r="F5845" t="s">
        <v>16725</v>
      </c>
      <c r="G5845" t="s">
        <v>172</v>
      </c>
      <c r="H5845" t="s">
        <v>149</v>
      </c>
      <c r="I5845" t="s">
        <v>135</v>
      </c>
      <c r="J5845" t="s">
        <v>3</v>
      </c>
      <c r="K5845" t="s">
        <v>137</v>
      </c>
      <c r="L5845" t="s">
        <v>16420</v>
      </c>
      <c r="M5845" t="s">
        <v>16726</v>
      </c>
      <c r="N5845">
        <v>3.5852777769999999</v>
      </c>
      <c r="O5845">
        <v>0</v>
      </c>
      <c r="P5845">
        <v>6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3.6398822644856867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3.6398822644856867</v>
      </c>
    </row>
    <row r="5846" spans="1:31" x14ac:dyDescent="0.25">
      <c r="A5846">
        <v>1658403</v>
      </c>
      <c r="B5846">
        <v>1</v>
      </c>
      <c r="C5846" t="s">
        <v>80</v>
      </c>
      <c r="D5846" t="s">
        <v>105</v>
      </c>
      <c r="E5846" t="s">
        <v>178</v>
      </c>
      <c r="F5846" t="s">
        <v>1337</v>
      </c>
      <c r="G5846" t="s">
        <v>148</v>
      </c>
      <c r="H5846" t="s">
        <v>149</v>
      </c>
      <c r="I5846" t="s">
        <v>135</v>
      </c>
      <c r="J5846" t="s">
        <v>136</v>
      </c>
      <c r="K5846" t="s">
        <v>143</v>
      </c>
      <c r="L5846" t="s">
        <v>16727</v>
      </c>
      <c r="M5846" t="s">
        <v>16728</v>
      </c>
      <c r="N5846">
        <v>2.5813888880000002</v>
      </c>
      <c r="O5846">
        <v>0</v>
      </c>
      <c r="P5846">
        <v>36</v>
      </c>
      <c r="Q5846">
        <v>0</v>
      </c>
      <c r="R5846">
        <v>0</v>
      </c>
      <c r="S5846">
        <v>0</v>
      </c>
      <c r="T5846">
        <v>33</v>
      </c>
      <c r="U5846">
        <v>0</v>
      </c>
      <c r="V5846">
        <v>0</v>
      </c>
      <c r="W5846">
        <v>0</v>
      </c>
      <c r="X5846">
        <v>33.904855234328181</v>
      </c>
      <c r="Y5846">
        <v>0</v>
      </c>
      <c r="Z5846">
        <v>0</v>
      </c>
      <c r="AA5846">
        <v>0</v>
      </c>
      <c r="AB5846">
        <v>135.76444940851454</v>
      </c>
      <c r="AC5846">
        <v>0</v>
      </c>
      <c r="AD5846">
        <v>0</v>
      </c>
      <c r="AE5846">
        <v>169.66930464284272</v>
      </c>
    </row>
    <row r="5847" spans="1:31" x14ac:dyDescent="0.25">
      <c r="A5847">
        <v>1658595</v>
      </c>
      <c r="B5847">
        <v>1</v>
      </c>
      <c r="C5847" t="s">
        <v>81</v>
      </c>
      <c r="D5847" t="s">
        <v>113</v>
      </c>
      <c r="E5847" t="s">
        <v>131</v>
      </c>
      <c r="F5847" t="s">
        <v>16729</v>
      </c>
      <c r="G5847" t="s">
        <v>195</v>
      </c>
      <c r="H5847" t="s">
        <v>134</v>
      </c>
      <c r="I5847" t="s">
        <v>135</v>
      </c>
      <c r="J5847" t="s">
        <v>136</v>
      </c>
      <c r="K5847" t="s">
        <v>137</v>
      </c>
      <c r="L5847" t="s">
        <v>16730</v>
      </c>
      <c r="M5847" t="s">
        <v>16731</v>
      </c>
      <c r="N5847">
        <v>2.6238888880000002</v>
      </c>
      <c r="O5847">
        <v>0</v>
      </c>
      <c r="P5847">
        <v>0</v>
      </c>
      <c r="Q5847">
        <v>0</v>
      </c>
      <c r="R5847">
        <v>12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31.317438357886314</v>
      </c>
      <c r="AA5847">
        <v>0</v>
      </c>
      <c r="AB5847">
        <v>0</v>
      </c>
      <c r="AC5847">
        <v>0</v>
      </c>
      <c r="AD5847">
        <v>0</v>
      </c>
      <c r="AE5847">
        <v>31.317438357886314</v>
      </c>
    </row>
    <row r="5848" spans="1:31" x14ac:dyDescent="0.25">
      <c r="A5848">
        <v>1658360</v>
      </c>
      <c r="B5848">
        <v>1</v>
      </c>
      <c r="C5848" t="s">
        <v>80</v>
      </c>
      <c r="D5848" t="s">
        <v>100</v>
      </c>
      <c r="E5848" t="s">
        <v>178</v>
      </c>
      <c r="F5848" t="s">
        <v>16732</v>
      </c>
      <c r="G5848" t="s">
        <v>227</v>
      </c>
      <c r="H5848" t="s">
        <v>149</v>
      </c>
      <c r="I5848" t="s">
        <v>135</v>
      </c>
      <c r="J5848" t="s">
        <v>136</v>
      </c>
      <c r="K5848" t="s">
        <v>137</v>
      </c>
      <c r="L5848" t="s">
        <v>16733</v>
      </c>
      <c r="M5848" t="s">
        <v>16734</v>
      </c>
      <c r="N5848">
        <v>0.89194444399999995</v>
      </c>
      <c r="O5848">
        <v>0</v>
      </c>
      <c r="P5848">
        <v>5</v>
      </c>
      <c r="Q5848">
        <v>0</v>
      </c>
      <c r="R5848">
        <v>3</v>
      </c>
      <c r="S5848">
        <v>0</v>
      </c>
      <c r="T5848">
        <v>1</v>
      </c>
      <c r="U5848">
        <v>0</v>
      </c>
      <c r="V5848">
        <v>0</v>
      </c>
      <c r="W5848">
        <v>0</v>
      </c>
      <c r="X5848">
        <v>2.2319047193247825</v>
      </c>
      <c r="Y5848">
        <v>0</v>
      </c>
      <c r="Z5848">
        <v>2.6630557584478947</v>
      </c>
      <c r="AA5848">
        <v>0</v>
      </c>
      <c r="AB5848">
        <v>0</v>
      </c>
      <c r="AC5848">
        <v>0</v>
      </c>
      <c r="AD5848">
        <v>0</v>
      </c>
      <c r="AE5848">
        <v>4.8949604777726776</v>
      </c>
    </row>
    <row r="5849" spans="1:31" x14ac:dyDescent="0.25">
      <c r="A5849">
        <v>1658652</v>
      </c>
      <c r="B5849">
        <v>1</v>
      </c>
      <c r="C5849" t="s">
        <v>81</v>
      </c>
      <c r="D5849" t="s">
        <v>123</v>
      </c>
      <c r="E5849" t="s">
        <v>178</v>
      </c>
      <c r="F5849" t="s">
        <v>16735</v>
      </c>
      <c r="G5849" t="s">
        <v>227</v>
      </c>
      <c r="H5849" t="s">
        <v>149</v>
      </c>
      <c r="I5849" t="s">
        <v>135</v>
      </c>
      <c r="J5849" t="s">
        <v>136</v>
      </c>
      <c r="K5849" t="s">
        <v>137</v>
      </c>
      <c r="L5849" t="s">
        <v>16736</v>
      </c>
      <c r="M5849" t="s">
        <v>16737</v>
      </c>
      <c r="N5849">
        <v>0.46666666600000001</v>
      </c>
      <c r="O5849">
        <v>0</v>
      </c>
      <c r="P5849">
        <v>103</v>
      </c>
      <c r="Q5849">
        <v>0</v>
      </c>
      <c r="R5849">
        <v>0</v>
      </c>
      <c r="S5849">
        <v>0</v>
      </c>
      <c r="T5849">
        <v>20</v>
      </c>
      <c r="U5849">
        <v>0</v>
      </c>
      <c r="V5849">
        <v>0</v>
      </c>
      <c r="W5849">
        <v>0</v>
      </c>
      <c r="X5849">
        <v>11.788455561828394</v>
      </c>
      <c r="Y5849">
        <v>0</v>
      </c>
      <c r="Z5849">
        <v>0</v>
      </c>
      <c r="AA5849">
        <v>0</v>
      </c>
      <c r="AB5849">
        <v>6.0538342888352004</v>
      </c>
      <c r="AC5849">
        <v>0</v>
      </c>
      <c r="AD5849">
        <v>0</v>
      </c>
      <c r="AE5849">
        <v>17.842289850663594</v>
      </c>
    </row>
    <row r="5850" spans="1:31" x14ac:dyDescent="0.25">
      <c r="A5850">
        <v>1658635</v>
      </c>
      <c r="B5850">
        <v>1</v>
      </c>
      <c r="C5850" t="s">
        <v>80</v>
      </c>
      <c r="D5850" t="s">
        <v>83</v>
      </c>
      <c r="E5850" t="s">
        <v>178</v>
      </c>
      <c r="F5850" t="s">
        <v>16738</v>
      </c>
      <c r="G5850" t="s">
        <v>187</v>
      </c>
      <c r="H5850" t="s">
        <v>149</v>
      </c>
      <c r="I5850" t="s">
        <v>135</v>
      </c>
      <c r="J5850" t="s">
        <v>136</v>
      </c>
      <c r="K5850" t="s">
        <v>137</v>
      </c>
      <c r="L5850" t="s">
        <v>16739</v>
      </c>
      <c r="M5850" t="s">
        <v>16740</v>
      </c>
      <c r="N5850">
        <v>2.19</v>
      </c>
      <c r="O5850">
        <v>0</v>
      </c>
      <c r="P5850">
        <v>47</v>
      </c>
      <c r="Q5850">
        <v>0</v>
      </c>
      <c r="R5850">
        <v>0</v>
      </c>
      <c r="S5850">
        <v>0</v>
      </c>
      <c r="T5850">
        <v>25</v>
      </c>
      <c r="U5850">
        <v>0</v>
      </c>
      <c r="V5850">
        <v>0</v>
      </c>
      <c r="W5850">
        <v>0</v>
      </c>
      <c r="X5850">
        <v>58.153100072680793</v>
      </c>
      <c r="Y5850">
        <v>0</v>
      </c>
      <c r="Z5850">
        <v>0</v>
      </c>
      <c r="AA5850">
        <v>0</v>
      </c>
      <c r="AB5850">
        <v>24.425455128239733</v>
      </c>
      <c r="AC5850">
        <v>0</v>
      </c>
      <c r="AD5850">
        <v>0</v>
      </c>
      <c r="AE5850">
        <v>82.578555200920533</v>
      </c>
    </row>
    <row r="5851" spans="1:31" x14ac:dyDescent="0.25">
      <c r="A5851">
        <v>1658303</v>
      </c>
      <c r="B5851">
        <v>1</v>
      </c>
      <c r="C5851" t="s">
        <v>81</v>
      </c>
      <c r="D5851" t="s">
        <v>118</v>
      </c>
      <c r="E5851" t="s">
        <v>362</v>
      </c>
      <c r="F5851" t="s">
        <v>16741</v>
      </c>
      <c r="G5851" t="s">
        <v>900</v>
      </c>
      <c r="H5851" t="s">
        <v>149</v>
      </c>
      <c r="I5851" t="s">
        <v>135</v>
      </c>
      <c r="J5851" t="s">
        <v>136</v>
      </c>
      <c r="K5851" t="s">
        <v>137</v>
      </c>
      <c r="L5851" t="s">
        <v>16742</v>
      </c>
      <c r="M5851" t="s">
        <v>16743</v>
      </c>
      <c r="N5851">
        <v>1.1333333329999999</v>
      </c>
      <c r="O5851">
        <v>0</v>
      </c>
      <c r="P5851">
        <v>1</v>
      </c>
      <c r="Q5851">
        <v>0</v>
      </c>
      <c r="R5851">
        <v>0</v>
      </c>
      <c r="S5851">
        <v>0</v>
      </c>
      <c r="T5851">
        <v>85</v>
      </c>
      <c r="U5851">
        <v>0</v>
      </c>
      <c r="V5851">
        <v>0</v>
      </c>
      <c r="W5851">
        <v>0</v>
      </c>
      <c r="X5851">
        <v>0.11622931685685055</v>
      </c>
      <c r="Y5851">
        <v>0</v>
      </c>
      <c r="Z5851">
        <v>0</v>
      </c>
      <c r="AA5851">
        <v>0</v>
      </c>
      <c r="AB5851">
        <v>103.82267565003016</v>
      </c>
      <c r="AC5851">
        <v>0</v>
      </c>
      <c r="AD5851">
        <v>0</v>
      </c>
      <c r="AE5851">
        <v>103.93890496688701</v>
      </c>
    </row>
    <row r="5852" spans="1:31" x14ac:dyDescent="0.25">
      <c r="A5852">
        <v>1658466</v>
      </c>
      <c r="B5852">
        <v>1</v>
      </c>
      <c r="C5852" t="s">
        <v>80</v>
      </c>
      <c r="D5852" t="s">
        <v>97</v>
      </c>
      <c r="E5852" t="s">
        <v>152</v>
      </c>
      <c r="F5852" t="s">
        <v>16744</v>
      </c>
      <c r="G5852" t="s">
        <v>172</v>
      </c>
      <c r="H5852" t="s">
        <v>149</v>
      </c>
      <c r="I5852" t="s">
        <v>135</v>
      </c>
      <c r="J5852" t="s">
        <v>136</v>
      </c>
      <c r="K5852" t="s">
        <v>137</v>
      </c>
      <c r="L5852" t="s">
        <v>16745</v>
      </c>
      <c r="M5852" t="s">
        <v>16746</v>
      </c>
      <c r="N5852">
        <v>6.9197222219999999</v>
      </c>
      <c r="O5852">
        <v>0</v>
      </c>
      <c r="P5852">
        <v>2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32.881973342662285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32.881973342662285</v>
      </c>
    </row>
    <row r="5853" spans="1:31" x14ac:dyDescent="0.25">
      <c r="A5853">
        <v>1658589</v>
      </c>
      <c r="B5853">
        <v>1</v>
      </c>
      <c r="C5853" t="s">
        <v>80</v>
      </c>
      <c r="D5853" t="s">
        <v>90</v>
      </c>
      <c r="E5853" t="s">
        <v>178</v>
      </c>
      <c r="F5853" t="s">
        <v>16747</v>
      </c>
      <c r="G5853" t="s">
        <v>227</v>
      </c>
      <c r="H5853" t="s">
        <v>149</v>
      </c>
      <c r="I5853" t="s">
        <v>135</v>
      </c>
      <c r="J5853" t="s">
        <v>136</v>
      </c>
      <c r="K5853" t="s">
        <v>137</v>
      </c>
      <c r="L5853" t="s">
        <v>16748</v>
      </c>
      <c r="M5853" t="s">
        <v>16749</v>
      </c>
      <c r="N5853">
        <v>3.1902777769999999</v>
      </c>
      <c r="O5853">
        <v>0</v>
      </c>
      <c r="P5853">
        <v>204</v>
      </c>
      <c r="Q5853">
        <v>0</v>
      </c>
      <c r="R5853">
        <v>0</v>
      </c>
      <c r="S5853">
        <v>0</v>
      </c>
      <c r="T5853">
        <v>10</v>
      </c>
      <c r="U5853">
        <v>0</v>
      </c>
      <c r="V5853">
        <v>0</v>
      </c>
      <c r="W5853">
        <v>0</v>
      </c>
      <c r="X5853">
        <v>297.36453908806436</v>
      </c>
      <c r="Y5853">
        <v>0</v>
      </c>
      <c r="Z5853">
        <v>0</v>
      </c>
      <c r="AA5853">
        <v>0</v>
      </c>
      <c r="AB5853">
        <v>16.210759761259421</v>
      </c>
      <c r="AC5853">
        <v>0</v>
      </c>
      <c r="AD5853">
        <v>0</v>
      </c>
      <c r="AE5853">
        <v>313.57529884932376</v>
      </c>
    </row>
    <row r="5854" spans="1:31" x14ac:dyDescent="0.25">
      <c r="A5854">
        <v>1658735</v>
      </c>
      <c r="B5854">
        <v>1</v>
      </c>
      <c r="C5854" t="s">
        <v>80</v>
      </c>
      <c r="D5854" t="s">
        <v>110</v>
      </c>
      <c r="E5854" t="s">
        <v>146</v>
      </c>
      <c r="F5854" t="s">
        <v>14832</v>
      </c>
      <c r="G5854" t="s">
        <v>260</v>
      </c>
      <c r="H5854" t="s">
        <v>149</v>
      </c>
      <c r="I5854" t="s">
        <v>135</v>
      </c>
      <c r="J5854" t="s">
        <v>136</v>
      </c>
      <c r="K5854" t="s">
        <v>137</v>
      </c>
      <c r="L5854" t="s">
        <v>16750</v>
      </c>
      <c r="M5854" t="s">
        <v>16751</v>
      </c>
      <c r="N5854">
        <v>0.61138888800000002</v>
      </c>
      <c r="O5854">
        <v>0</v>
      </c>
      <c r="P5854">
        <v>339</v>
      </c>
      <c r="Q5854">
        <v>0</v>
      </c>
      <c r="R5854">
        <v>0</v>
      </c>
      <c r="S5854">
        <v>0</v>
      </c>
      <c r="T5854">
        <v>17</v>
      </c>
      <c r="U5854">
        <v>0</v>
      </c>
      <c r="V5854">
        <v>0</v>
      </c>
      <c r="W5854">
        <v>0</v>
      </c>
      <c r="X5854">
        <v>78.046402604522257</v>
      </c>
      <c r="Y5854">
        <v>0</v>
      </c>
      <c r="Z5854">
        <v>0</v>
      </c>
      <c r="AA5854">
        <v>0</v>
      </c>
      <c r="AB5854">
        <v>16.023076342619408</v>
      </c>
      <c r="AC5854">
        <v>0</v>
      </c>
      <c r="AD5854">
        <v>0</v>
      </c>
      <c r="AE5854">
        <v>94.069478947141661</v>
      </c>
    </row>
    <row r="5855" spans="1:31" x14ac:dyDescent="0.25">
      <c r="A5855">
        <v>1658572</v>
      </c>
      <c r="B5855">
        <v>1</v>
      </c>
      <c r="C5855" t="s">
        <v>81</v>
      </c>
      <c r="D5855" t="s">
        <v>128</v>
      </c>
      <c r="E5855" t="s">
        <v>152</v>
      </c>
      <c r="F5855" t="s">
        <v>16752</v>
      </c>
      <c r="G5855" t="s">
        <v>154</v>
      </c>
      <c r="H5855" t="s">
        <v>149</v>
      </c>
      <c r="I5855" t="s">
        <v>135</v>
      </c>
      <c r="J5855" t="s">
        <v>136</v>
      </c>
      <c r="K5855" t="s">
        <v>137</v>
      </c>
      <c r="L5855" t="s">
        <v>16753</v>
      </c>
      <c r="M5855" t="s">
        <v>16754</v>
      </c>
      <c r="N5855">
        <v>4.6338888880000004</v>
      </c>
      <c r="O5855">
        <v>0</v>
      </c>
      <c r="P5855">
        <v>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8.215512983267334E-2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8.215512983267334E-2</v>
      </c>
    </row>
    <row r="5856" spans="1:31" x14ac:dyDescent="0.25">
      <c r="A5856">
        <v>1658529</v>
      </c>
      <c r="B5856">
        <v>1</v>
      </c>
      <c r="C5856" t="s">
        <v>80</v>
      </c>
      <c r="D5856" t="s">
        <v>94</v>
      </c>
      <c r="E5856" t="s">
        <v>152</v>
      </c>
      <c r="F5856" t="s">
        <v>16755</v>
      </c>
      <c r="G5856" t="s">
        <v>168</v>
      </c>
      <c r="H5856" t="s">
        <v>149</v>
      </c>
      <c r="I5856" t="s">
        <v>135</v>
      </c>
      <c r="J5856" t="s">
        <v>136</v>
      </c>
      <c r="K5856" t="s">
        <v>137</v>
      </c>
      <c r="L5856" t="s">
        <v>16756</v>
      </c>
      <c r="M5856" t="s">
        <v>16757</v>
      </c>
      <c r="N5856">
        <v>1.7436111110000001</v>
      </c>
      <c r="O5856">
        <v>0</v>
      </c>
      <c r="P5856">
        <v>2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0.77706985860661293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0.77706985860661293</v>
      </c>
    </row>
    <row r="5857" spans="1:31" x14ac:dyDescent="0.25">
      <c r="A5857">
        <v>1658386</v>
      </c>
      <c r="B5857">
        <v>1</v>
      </c>
      <c r="C5857" t="s">
        <v>81</v>
      </c>
      <c r="D5857" t="s">
        <v>127</v>
      </c>
      <c r="E5857" t="s">
        <v>204</v>
      </c>
      <c r="F5857" t="s">
        <v>748</v>
      </c>
      <c r="G5857" t="s">
        <v>161</v>
      </c>
      <c r="H5857" t="s">
        <v>134</v>
      </c>
      <c r="I5857" t="s">
        <v>135</v>
      </c>
      <c r="J5857" t="s">
        <v>136</v>
      </c>
      <c r="K5857" t="s">
        <v>137</v>
      </c>
      <c r="L5857" t="s">
        <v>16758</v>
      </c>
      <c r="M5857" t="s">
        <v>16759</v>
      </c>
      <c r="N5857">
        <v>1.431944444</v>
      </c>
      <c r="O5857">
        <v>2</v>
      </c>
      <c r="P5857">
        <v>11</v>
      </c>
      <c r="Q5857">
        <v>202</v>
      </c>
      <c r="R5857">
        <v>106</v>
      </c>
      <c r="S5857">
        <v>17</v>
      </c>
      <c r="T5857">
        <v>4</v>
      </c>
      <c r="U5857">
        <v>2</v>
      </c>
      <c r="V5857">
        <v>0</v>
      </c>
      <c r="W5857">
        <v>1.5841317934674319</v>
      </c>
      <c r="X5857">
        <v>0.44510034437952084</v>
      </c>
      <c r="Y5857">
        <v>84.047085539358136</v>
      </c>
      <c r="Z5857">
        <v>31.732402244040497</v>
      </c>
      <c r="AA5857">
        <v>185.05987500223574</v>
      </c>
      <c r="AB5857">
        <v>9.5401362989768081</v>
      </c>
      <c r="AC5857">
        <v>58.74961044656331</v>
      </c>
      <c r="AD5857">
        <v>0</v>
      </c>
      <c r="AE5857">
        <v>371.15834166902141</v>
      </c>
    </row>
    <row r="5858" spans="1:31" x14ac:dyDescent="0.25">
      <c r="A5858">
        <v>1658220</v>
      </c>
      <c r="B5858">
        <v>1</v>
      </c>
      <c r="C5858" t="s">
        <v>80</v>
      </c>
      <c r="D5858" t="s">
        <v>93</v>
      </c>
      <c r="E5858" t="s">
        <v>131</v>
      </c>
      <c r="F5858" t="s">
        <v>4944</v>
      </c>
      <c r="G5858" t="s">
        <v>148</v>
      </c>
      <c r="H5858" t="s">
        <v>134</v>
      </c>
      <c r="I5858" t="s">
        <v>135</v>
      </c>
      <c r="J5858" t="s">
        <v>136</v>
      </c>
      <c r="K5858" t="s">
        <v>143</v>
      </c>
      <c r="L5858" t="s">
        <v>16760</v>
      </c>
      <c r="M5858" t="s">
        <v>16761</v>
      </c>
      <c r="N5858">
        <v>3.5783258330000001</v>
      </c>
      <c r="O5858">
        <v>0</v>
      </c>
      <c r="P5858">
        <v>560</v>
      </c>
      <c r="Q5858">
        <v>0</v>
      </c>
      <c r="R5858">
        <v>30</v>
      </c>
      <c r="S5858">
        <v>0</v>
      </c>
      <c r="T5858">
        <v>46</v>
      </c>
      <c r="U5858">
        <v>0</v>
      </c>
      <c r="V5858">
        <v>1</v>
      </c>
      <c r="W5858">
        <v>0</v>
      </c>
      <c r="X5858">
        <v>340.95700692219873</v>
      </c>
      <c r="Y5858">
        <v>0</v>
      </c>
      <c r="Z5858">
        <v>120.84555801230572</v>
      </c>
      <c r="AA5858">
        <v>0</v>
      </c>
      <c r="AB5858">
        <v>122.78989489737762</v>
      </c>
      <c r="AC5858">
        <v>0</v>
      </c>
      <c r="AD5858">
        <v>76.780089815763375</v>
      </c>
      <c r="AE5858">
        <v>661.37254964764543</v>
      </c>
    </row>
    <row r="5859" spans="1:31" x14ac:dyDescent="0.25">
      <c r="A5859">
        <v>1658741</v>
      </c>
      <c r="B5859">
        <v>1</v>
      </c>
      <c r="C5859" t="s">
        <v>80</v>
      </c>
      <c r="D5859" t="s">
        <v>97</v>
      </c>
      <c r="E5859" t="s">
        <v>178</v>
      </c>
      <c r="F5859" t="s">
        <v>16762</v>
      </c>
      <c r="G5859" t="s">
        <v>227</v>
      </c>
      <c r="H5859" t="s">
        <v>149</v>
      </c>
      <c r="I5859" t="s">
        <v>135</v>
      </c>
      <c r="J5859" t="s">
        <v>136</v>
      </c>
      <c r="K5859" t="s">
        <v>137</v>
      </c>
      <c r="L5859" t="s">
        <v>16763</v>
      </c>
      <c r="M5859" t="s">
        <v>16764</v>
      </c>
      <c r="N5859">
        <v>1.8530555550000001</v>
      </c>
      <c r="O5859">
        <v>0</v>
      </c>
      <c r="P5859">
        <v>121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97.843596988172976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97.843596988172976</v>
      </c>
    </row>
    <row r="5860" spans="1:31" x14ac:dyDescent="0.25">
      <c r="A5860">
        <v>1658151</v>
      </c>
      <c r="B5860">
        <v>1</v>
      </c>
      <c r="C5860" t="s">
        <v>81</v>
      </c>
      <c r="D5860" t="s">
        <v>120</v>
      </c>
      <c r="E5860" t="s">
        <v>140</v>
      </c>
      <c r="F5860" t="s">
        <v>16765</v>
      </c>
      <c r="G5860" t="s">
        <v>161</v>
      </c>
      <c r="H5860" t="s">
        <v>134</v>
      </c>
      <c r="I5860" t="s">
        <v>135</v>
      </c>
      <c r="J5860" t="s">
        <v>136</v>
      </c>
      <c r="K5860" t="s">
        <v>137</v>
      </c>
      <c r="L5860" t="s">
        <v>16766</v>
      </c>
      <c r="M5860" t="s">
        <v>16767</v>
      </c>
      <c r="N5860">
        <v>1.0833333329999999</v>
      </c>
      <c r="O5860">
        <v>1</v>
      </c>
      <c r="P5860">
        <v>1164</v>
      </c>
      <c r="Q5860">
        <v>107</v>
      </c>
      <c r="R5860">
        <v>58</v>
      </c>
      <c r="S5860">
        <v>26</v>
      </c>
      <c r="T5860">
        <v>64</v>
      </c>
      <c r="U5860">
        <v>2</v>
      </c>
      <c r="V5860">
        <v>0</v>
      </c>
      <c r="W5860">
        <v>0.10167265167061668</v>
      </c>
      <c r="X5860">
        <v>157.45197589169877</v>
      </c>
      <c r="Y5860">
        <v>62.951816654867038</v>
      </c>
      <c r="Z5860">
        <v>17.527406271169664</v>
      </c>
      <c r="AA5860">
        <v>52.058452859597587</v>
      </c>
      <c r="AB5860">
        <v>25.345358177195369</v>
      </c>
      <c r="AC5860">
        <v>46.780364604455563</v>
      </c>
      <c r="AD5860">
        <v>0</v>
      </c>
      <c r="AE5860">
        <v>362.21704711065456</v>
      </c>
    </row>
    <row r="5861" spans="1:31" x14ac:dyDescent="0.25">
      <c r="A5861">
        <v>1658692</v>
      </c>
      <c r="B5861">
        <v>1</v>
      </c>
      <c r="C5861" t="s">
        <v>80</v>
      </c>
      <c r="D5861" t="s">
        <v>107</v>
      </c>
      <c r="E5861" t="s">
        <v>146</v>
      </c>
      <c r="F5861" t="s">
        <v>13675</v>
      </c>
      <c r="G5861" t="s">
        <v>3003</v>
      </c>
      <c r="H5861" t="s">
        <v>149</v>
      </c>
      <c r="I5861" t="s">
        <v>135</v>
      </c>
      <c r="J5861" t="s">
        <v>136</v>
      </c>
      <c r="K5861" t="s">
        <v>137</v>
      </c>
      <c r="L5861" t="s">
        <v>16768</v>
      </c>
      <c r="M5861" t="s">
        <v>16769</v>
      </c>
      <c r="N5861">
        <v>6.2327777769999999</v>
      </c>
      <c r="O5861">
        <v>0</v>
      </c>
      <c r="P5861">
        <v>1132</v>
      </c>
      <c r="Q5861">
        <v>0</v>
      </c>
      <c r="R5861">
        <v>0</v>
      </c>
      <c r="S5861">
        <v>0</v>
      </c>
      <c r="T5861">
        <v>40</v>
      </c>
      <c r="U5861">
        <v>0</v>
      </c>
      <c r="V5861">
        <v>0</v>
      </c>
      <c r="W5861">
        <v>0</v>
      </c>
      <c r="X5861">
        <v>1995.4774372618228</v>
      </c>
      <c r="Y5861">
        <v>0</v>
      </c>
      <c r="Z5861">
        <v>0</v>
      </c>
      <c r="AA5861">
        <v>0</v>
      </c>
      <c r="AB5861">
        <v>100.28195139046606</v>
      </c>
      <c r="AC5861">
        <v>0</v>
      </c>
      <c r="AD5861">
        <v>0</v>
      </c>
      <c r="AE5861">
        <v>2095.7593886522891</v>
      </c>
    </row>
    <row r="5862" spans="1:31" x14ac:dyDescent="0.25">
      <c r="A5862">
        <v>1658343</v>
      </c>
      <c r="B5862">
        <v>1</v>
      </c>
      <c r="C5862" t="s">
        <v>80</v>
      </c>
      <c r="D5862" t="s">
        <v>83</v>
      </c>
      <c r="E5862" t="s">
        <v>152</v>
      </c>
      <c r="F5862" t="s">
        <v>16770</v>
      </c>
      <c r="G5862" t="s">
        <v>154</v>
      </c>
      <c r="H5862" t="s">
        <v>149</v>
      </c>
      <c r="I5862" t="s">
        <v>135</v>
      </c>
      <c r="J5862" t="s">
        <v>136</v>
      </c>
      <c r="K5862" t="s">
        <v>137</v>
      </c>
      <c r="L5862" t="s">
        <v>16771</v>
      </c>
      <c r="M5862" t="s">
        <v>16772</v>
      </c>
      <c r="N5862">
        <v>2.1105555549999999</v>
      </c>
      <c r="O5862">
        <v>0</v>
      </c>
      <c r="P5862">
        <v>4</v>
      </c>
      <c r="Q5862">
        <v>0</v>
      </c>
      <c r="R5862">
        <v>0</v>
      </c>
      <c r="S5862">
        <v>0</v>
      </c>
      <c r="T5862">
        <v>4</v>
      </c>
      <c r="U5862">
        <v>0</v>
      </c>
      <c r="V5862">
        <v>0</v>
      </c>
      <c r="W5862">
        <v>0</v>
      </c>
      <c r="X5862">
        <v>2.8676980090316508</v>
      </c>
      <c r="Y5862">
        <v>0</v>
      </c>
      <c r="Z5862">
        <v>0</v>
      </c>
      <c r="AA5862">
        <v>0</v>
      </c>
      <c r="AB5862">
        <v>8.2874138432909668</v>
      </c>
      <c r="AC5862">
        <v>0</v>
      </c>
      <c r="AD5862">
        <v>0</v>
      </c>
      <c r="AE5862">
        <v>11.155111852322618</v>
      </c>
    </row>
    <row r="5863" spans="1:31" x14ac:dyDescent="0.25">
      <c r="A5863">
        <v>1658320</v>
      </c>
      <c r="B5863">
        <v>1</v>
      </c>
      <c r="C5863" t="s">
        <v>80</v>
      </c>
      <c r="D5863" t="s">
        <v>103</v>
      </c>
      <c r="E5863" t="s">
        <v>140</v>
      </c>
      <c r="F5863" t="s">
        <v>16773</v>
      </c>
      <c r="G5863" t="s">
        <v>918</v>
      </c>
      <c r="H5863" t="s">
        <v>134</v>
      </c>
      <c r="I5863" t="s">
        <v>135</v>
      </c>
      <c r="J5863" t="s">
        <v>136</v>
      </c>
      <c r="K5863" t="s">
        <v>143</v>
      </c>
      <c r="L5863" t="s">
        <v>16774</v>
      </c>
      <c r="M5863" t="s">
        <v>16775</v>
      </c>
      <c r="N5863">
        <v>0.141588888</v>
      </c>
      <c r="O5863">
        <v>2</v>
      </c>
      <c r="P5863">
        <v>1933</v>
      </c>
      <c r="Q5863">
        <v>56</v>
      </c>
      <c r="R5863">
        <v>186</v>
      </c>
      <c r="S5863">
        <v>24</v>
      </c>
      <c r="T5863">
        <v>287</v>
      </c>
      <c r="U5863">
        <v>8</v>
      </c>
      <c r="V5863">
        <v>0</v>
      </c>
      <c r="W5863">
        <v>0.41885232169083331</v>
      </c>
      <c r="X5863">
        <v>79.94717562613539</v>
      </c>
      <c r="Y5863">
        <v>41.956901546638399</v>
      </c>
      <c r="Z5863">
        <v>12.96890364106082</v>
      </c>
      <c r="AA5863">
        <v>76.350014528477772</v>
      </c>
      <c r="AB5863">
        <v>48.700256699420407</v>
      </c>
      <c r="AC5863">
        <v>76.278242655658175</v>
      </c>
      <c r="AD5863">
        <v>0</v>
      </c>
      <c r="AE5863">
        <v>336.62034701908181</v>
      </c>
    </row>
    <row r="5864" spans="1:31" x14ac:dyDescent="0.25">
      <c r="A5864">
        <v>1658214</v>
      </c>
      <c r="B5864">
        <v>1</v>
      </c>
      <c r="C5864" t="s">
        <v>80</v>
      </c>
      <c r="D5864" t="s">
        <v>83</v>
      </c>
      <c r="E5864" t="s">
        <v>178</v>
      </c>
      <c r="F5864" t="s">
        <v>2063</v>
      </c>
      <c r="G5864" t="s">
        <v>227</v>
      </c>
      <c r="H5864" t="s">
        <v>149</v>
      </c>
      <c r="I5864" t="s">
        <v>135</v>
      </c>
      <c r="J5864" t="s">
        <v>136</v>
      </c>
      <c r="K5864" t="s">
        <v>137</v>
      </c>
      <c r="L5864" t="s">
        <v>16776</v>
      </c>
      <c r="M5864" t="s">
        <v>16777</v>
      </c>
      <c r="N5864">
        <v>3.230555555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4</v>
      </c>
      <c r="U5864">
        <v>0</v>
      </c>
      <c r="V5864">
        <v>1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12.391322830502412</v>
      </c>
      <c r="AC5864">
        <v>0</v>
      </c>
      <c r="AD5864">
        <v>87.827008055696794</v>
      </c>
      <c r="AE5864">
        <v>100.21833088619921</v>
      </c>
    </row>
    <row r="5865" spans="1:31" x14ac:dyDescent="0.25">
      <c r="A5865">
        <v>1658449</v>
      </c>
      <c r="B5865">
        <v>1</v>
      </c>
      <c r="C5865" t="s">
        <v>80</v>
      </c>
      <c r="D5865" t="s">
        <v>107</v>
      </c>
      <c r="E5865" t="s">
        <v>152</v>
      </c>
      <c r="F5865" t="s">
        <v>16778</v>
      </c>
      <c r="G5865" t="s">
        <v>154</v>
      </c>
      <c r="H5865" t="s">
        <v>149</v>
      </c>
      <c r="I5865" t="s">
        <v>135</v>
      </c>
      <c r="J5865" t="s">
        <v>136</v>
      </c>
      <c r="K5865" t="s">
        <v>137</v>
      </c>
      <c r="L5865" t="s">
        <v>16779</v>
      </c>
      <c r="M5865" t="s">
        <v>16780</v>
      </c>
      <c r="N5865">
        <v>4.1050000000000004</v>
      </c>
      <c r="O5865">
        <v>0</v>
      </c>
      <c r="P5865">
        <v>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1.5210680049076817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1.5210680049076817</v>
      </c>
    </row>
    <row r="5866" spans="1:31" x14ac:dyDescent="0.25">
      <c r="A5866">
        <v>1658655</v>
      </c>
      <c r="B5866">
        <v>1</v>
      </c>
      <c r="C5866" t="s">
        <v>80</v>
      </c>
      <c r="D5866" t="s">
        <v>82</v>
      </c>
      <c r="E5866" t="s">
        <v>146</v>
      </c>
      <c r="F5866" t="s">
        <v>16781</v>
      </c>
      <c r="G5866" t="s">
        <v>260</v>
      </c>
      <c r="H5866" t="s">
        <v>149</v>
      </c>
      <c r="I5866" t="s">
        <v>135</v>
      </c>
      <c r="J5866" t="s">
        <v>136</v>
      </c>
      <c r="K5866" t="s">
        <v>137</v>
      </c>
      <c r="L5866" t="s">
        <v>16782</v>
      </c>
      <c r="M5866" t="s">
        <v>16783</v>
      </c>
      <c r="N5866">
        <v>1.2280555550000001</v>
      </c>
      <c r="O5866">
        <v>0</v>
      </c>
      <c r="P5866">
        <v>480</v>
      </c>
      <c r="Q5866">
        <v>0</v>
      </c>
      <c r="R5866">
        <v>0</v>
      </c>
      <c r="S5866">
        <v>0</v>
      </c>
      <c r="T5866">
        <v>58</v>
      </c>
      <c r="U5866">
        <v>0</v>
      </c>
      <c r="V5866">
        <v>0</v>
      </c>
      <c r="W5866">
        <v>0</v>
      </c>
      <c r="X5866">
        <v>335.10923208773477</v>
      </c>
      <c r="Y5866">
        <v>0</v>
      </c>
      <c r="Z5866">
        <v>0</v>
      </c>
      <c r="AA5866">
        <v>0</v>
      </c>
      <c r="AB5866">
        <v>31.503246774757681</v>
      </c>
      <c r="AC5866">
        <v>0</v>
      </c>
      <c r="AD5866">
        <v>0</v>
      </c>
      <c r="AE5866">
        <v>366.61247886249242</v>
      </c>
    </row>
    <row r="5867" spans="1:31" x14ac:dyDescent="0.25">
      <c r="A5867">
        <v>1658698</v>
      </c>
      <c r="B5867">
        <v>1</v>
      </c>
      <c r="C5867" t="s">
        <v>81</v>
      </c>
      <c r="D5867" t="s">
        <v>115</v>
      </c>
      <c r="E5867" t="s">
        <v>131</v>
      </c>
      <c r="F5867" t="s">
        <v>16784</v>
      </c>
      <c r="G5867" t="s">
        <v>195</v>
      </c>
      <c r="H5867" t="s">
        <v>134</v>
      </c>
      <c r="I5867" t="s">
        <v>135</v>
      </c>
      <c r="J5867" t="s">
        <v>136</v>
      </c>
      <c r="K5867" t="s">
        <v>137</v>
      </c>
      <c r="L5867" t="s">
        <v>16785</v>
      </c>
      <c r="M5867" t="s">
        <v>16786</v>
      </c>
      <c r="N5867">
        <v>2.0150000000000001</v>
      </c>
      <c r="O5867">
        <v>0</v>
      </c>
      <c r="P5867">
        <v>22</v>
      </c>
      <c r="Q5867">
        <v>0</v>
      </c>
      <c r="R5867">
        <v>2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2.1841837051725341</v>
      </c>
      <c r="Y5867">
        <v>0</v>
      </c>
      <c r="Z5867">
        <v>1.1247010140255242</v>
      </c>
      <c r="AA5867">
        <v>0</v>
      </c>
      <c r="AB5867">
        <v>0</v>
      </c>
      <c r="AC5867">
        <v>0</v>
      </c>
      <c r="AD5867">
        <v>0</v>
      </c>
      <c r="AE5867">
        <v>3.3088847191980584</v>
      </c>
    </row>
    <row r="5868" spans="1:31" x14ac:dyDescent="0.25">
      <c r="A5868">
        <v>1658406</v>
      </c>
      <c r="B5868">
        <v>1</v>
      </c>
      <c r="C5868" t="s">
        <v>80</v>
      </c>
      <c r="D5868" t="s">
        <v>104</v>
      </c>
      <c r="E5868" t="s">
        <v>204</v>
      </c>
      <c r="F5868" t="s">
        <v>16787</v>
      </c>
      <c r="G5868" t="s">
        <v>161</v>
      </c>
      <c r="H5868" t="s">
        <v>134</v>
      </c>
      <c r="I5868" t="s">
        <v>135</v>
      </c>
      <c r="J5868" t="s">
        <v>136</v>
      </c>
      <c r="K5868" t="s">
        <v>137</v>
      </c>
      <c r="L5868" t="s">
        <v>16788</v>
      </c>
      <c r="M5868" t="s">
        <v>16789</v>
      </c>
      <c r="N5868">
        <v>0.37777777699999998</v>
      </c>
      <c r="O5868">
        <v>8</v>
      </c>
      <c r="P5868">
        <v>5275</v>
      </c>
      <c r="Q5868">
        <v>0</v>
      </c>
      <c r="R5868">
        <v>0</v>
      </c>
      <c r="S5868">
        <v>1</v>
      </c>
      <c r="T5868">
        <v>918</v>
      </c>
      <c r="U5868">
        <v>0</v>
      </c>
      <c r="V5868">
        <v>1</v>
      </c>
      <c r="W5868">
        <v>1.1763138455572</v>
      </c>
      <c r="X5868">
        <v>454.08017551462433</v>
      </c>
      <c r="Y5868">
        <v>0</v>
      </c>
      <c r="Z5868">
        <v>0</v>
      </c>
      <c r="AA5868">
        <v>5.768181423613667</v>
      </c>
      <c r="AB5868">
        <v>462.46834846857587</v>
      </c>
      <c r="AC5868">
        <v>0</v>
      </c>
      <c r="AD5868">
        <v>0</v>
      </c>
      <c r="AE5868">
        <v>923.49301925237114</v>
      </c>
    </row>
    <row r="5869" spans="1:31" x14ac:dyDescent="0.25">
      <c r="A5869">
        <v>1658684</v>
      </c>
      <c r="B5869">
        <v>1</v>
      </c>
      <c r="C5869" t="s">
        <v>80</v>
      </c>
      <c r="D5869" t="s">
        <v>103</v>
      </c>
      <c r="E5869" t="s">
        <v>178</v>
      </c>
      <c r="F5869" t="s">
        <v>16790</v>
      </c>
      <c r="G5869" t="s">
        <v>227</v>
      </c>
      <c r="H5869" t="s">
        <v>149</v>
      </c>
      <c r="I5869" t="s">
        <v>135</v>
      </c>
      <c r="J5869" t="s">
        <v>136</v>
      </c>
      <c r="K5869" t="s">
        <v>137</v>
      </c>
      <c r="L5869" t="s">
        <v>16791</v>
      </c>
      <c r="M5869" t="s">
        <v>16792</v>
      </c>
      <c r="N5869">
        <v>0.84361111099999997</v>
      </c>
      <c r="O5869">
        <v>0</v>
      </c>
      <c r="P5869">
        <v>53</v>
      </c>
      <c r="Q5869">
        <v>0</v>
      </c>
      <c r="R5869">
        <v>0</v>
      </c>
      <c r="S5869">
        <v>0</v>
      </c>
      <c r="T5869">
        <v>7</v>
      </c>
      <c r="U5869">
        <v>0</v>
      </c>
      <c r="V5869">
        <v>0</v>
      </c>
      <c r="W5869">
        <v>0</v>
      </c>
      <c r="X5869">
        <v>22.336532262798567</v>
      </c>
      <c r="Y5869">
        <v>0</v>
      </c>
      <c r="Z5869">
        <v>0</v>
      </c>
      <c r="AA5869">
        <v>0</v>
      </c>
      <c r="AB5869">
        <v>10.836544759289687</v>
      </c>
      <c r="AC5869">
        <v>0</v>
      </c>
      <c r="AD5869">
        <v>0</v>
      </c>
      <c r="AE5869">
        <v>33.17307702208825</v>
      </c>
    </row>
    <row r="5870" spans="1:31" x14ac:dyDescent="0.25">
      <c r="A5870">
        <v>1658352</v>
      </c>
      <c r="B5870">
        <v>1</v>
      </c>
      <c r="C5870" t="s">
        <v>80</v>
      </c>
      <c r="D5870" t="s">
        <v>90</v>
      </c>
      <c r="E5870" t="s">
        <v>152</v>
      </c>
      <c r="F5870" t="s">
        <v>16793</v>
      </c>
      <c r="G5870" t="s">
        <v>154</v>
      </c>
      <c r="H5870" t="s">
        <v>149</v>
      </c>
      <c r="I5870" t="s">
        <v>135</v>
      </c>
      <c r="J5870" t="s">
        <v>136</v>
      </c>
      <c r="K5870" t="s">
        <v>137</v>
      </c>
      <c r="L5870" t="s">
        <v>16794</v>
      </c>
      <c r="M5870" t="s">
        <v>16795</v>
      </c>
      <c r="N5870">
        <v>7.9388888880000001</v>
      </c>
      <c r="O5870">
        <v>0</v>
      </c>
      <c r="P5870">
        <v>1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1.2908490835258808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1.2908490835258808</v>
      </c>
    </row>
    <row r="5871" spans="1:31" x14ac:dyDescent="0.25">
      <c r="A5871">
        <v>1658707</v>
      </c>
      <c r="B5871">
        <v>1</v>
      </c>
      <c r="C5871" t="s">
        <v>80</v>
      </c>
      <c r="D5871" t="s">
        <v>90</v>
      </c>
      <c r="E5871" t="s">
        <v>146</v>
      </c>
      <c r="F5871" t="s">
        <v>16796</v>
      </c>
      <c r="G5871" t="s">
        <v>3003</v>
      </c>
      <c r="H5871" t="s">
        <v>149</v>
      </c>
      <c r="I5871" t="s">
        <v>135</v>
      </c>
      <c r="J5871" t="s">
        <v>136</v>
      </c>
      <c r="K5871" t="s">
        <v>137</v>
      </c>
      <c r="L5871" t="s">
        <v>16797</v>
      </c>
      <c r="M5871" t="s">
        <v>16798</v>
      </c>
      <c r="N5871">
        <v>9.2324999999999999</v>
      </c>
      <c r="O5871">
        <v>0</v>
      </c>
      <c r="P5871">
        <v>768</v>
      </c>
      <c r="Q5871">
        <v>0</v>
      </c>
      <c r="R5871">
        <v>0</v>
      </c>
      <c r="S5871">
        <v>0</v>
      </c>
      <c r="T5871">
        <v>38</v>
      </c>
      <c r="U5871">
        <v>0</v>
      </c>
      <c r="V5871">
        <v>0</v>
      </c>
      <c r="W5871">
        <v>0</v>
      </c>
      <c r="X5871">
        <v>2513.7753738714559</v>
      </c>
      <c r="Y5871">
        <v>0</v>
      </c>
      <c r="Z5871">
        <v>0</v>
      </c>
      <c r="AA5871">
        <v>0</v>
      </c>
      <c r="AB5871">
        <v>94.386281603559908</v>
      </c>
      <c r="AC5871">
        <v>0</v>
      </c>
      <c r="AD5871">
        <v>0</v>
      </c>
      <c r="AE5871">
        <v>2608.1616554750158</v>
      </c>
    </row>
    <row r="5872" spans="1:31" x14ac:dyDescent="0.25">
      <c r="A5872">
        <v>1658638</v>
      </c>
      <c r="B5872">
        <v>1</v>
      </c>
      <c r="C5872" t="s">
        <v>80</v>
      </c>
      <c r="D5872" t="s">
        <v>110</v>
      </c>
      <c r="E5872" t="s">
        <v>178</v>
      </c>
      <c r="F5872" t="s">
        <v>16799</v>
      </c>
      <c r="G5872" t="s">
        <v>227</v>
      </c>
      <c r="H5872" t="s">
        <v>149</v>
      </c>
      <c r="I5872" t="s">
        <v>135</v>
      </c>
      <c r="J5872" t="s">
        <v>136</v>
      </c>
      <c r="K5872" t="s">
        <v>137</v>
      </c>
      <c r="L5872" t="s">
        <v>16800</v>
      </c>
      <c r="M5872" t="s">
        <v>16801</v>
      </c>
      <c r="N5872">
        <v>3.3374999999999999</v>
      </c>
      <c r="O5872">
        <v>0</v>
      </c>
      <c r="P5872">
        <v>150</v>
      </c>
      <c r="Q5872">
        <v>0</v>
      </c>
      <c r="R5872">
        <v>0</v>
      </c>
      <c r="S5872">
        <v>0</v>
      </c>
      <c r="T5872">
        <v>4</v>
      </c>
      <c r="U5872">
        <v>0</v>
      </c>
      <c r="V5872">
        <v>0</v>
      </c>
      <c r="W5872">
        <v>0</v>
      </c>
      <c r="X5872">
        <v>296.87524079850652</v>
      </c>
      <c r="Y5872">
        <v>0</v>
      </c>
      <c r="Z5872">
        <v>0</v>
      </c>
      <c r="AA5872">
        <v>0</v>
      </c>
      <c r="AB5872">
        <v>6.6071402898547502</v>
      </c>
      <c r="AC5872">
        <v>0</v>
      </c>
      <c r="AD5872">
        <v>0</v>
      </c>
      <c r="AE5872">
        <v>303.48238108836125</v>
      </c>
    </row>
    <row r="5873" spans="1:31" x14ac:dyDescent="0.25">
      <c r="A5873">
        <v>1658561</v>
      </c>
      <c r="B5873">
        <v>1</v>
      </c>
      <c r="C5873" t="s">
        <v>80</v>
      </c>
      <c r="D5873" t="s">
        <v>100</v>
      </c>
      <c r="E5873" t="s">
        <v>146</v>
      </c>
      <c r="F5873" t="s">
        <v>16802</v>
      </c>
      <c r="G5873" t="s">
        <v>239</v>
      </c>
      <c r="H5873" t="s">
        <v>149</v>
      </c>
      <c r="I5873" t="s">
        <v>135</v>
      </c>
      <c r="J5873" t="s">
        <v>136</v>
      </c>
      <c r="K5873" t="s">
        <v>137</v>
      </c>
      <c r="L5873" t="s">
        <v>16803</v>
      </c>
      <c r="M5873" t="s">
        <v>16804</v>
      </c>
      <c r="N5873">
        <v>0.30361111099999999</v>
      </c>
      <c r="O5873">
        <v>0</v>
      </c>
      <c r="P5873">
        <v>189</v>
      </c>
      <c r="Q5873">
        <v>0</v>
      </c>
      <c r="R5873">
        <v>12</v>
      </c>
      <c r="S5873">
        <v>0</v>
      </c>
      <c r="T5873">
        <v>27</v>
      </c>
      <c r="U5873">
        <v>0</v>
      </c>
      <c r="V5873">
        <v>0</v>
      </c>
      <c r="W5873">
        <v>0</v>
      </c>
      <c r="X5873">
        <v>27.588169224190832</v>
      </c>
      <c r="Y5873">
        <v>0</v>
      </c>
      <c r="Z5873">
        <v>2.4650116889417286</v>
      </c>
      <c r="AA5873">
        <v>0</v>
      </c>
      <c r="AB5873">
        <v>11.351405768875148</v>
      </c>
      <c r="AC5873">
        <v>0</v>
      </c>
      <c r="AD5873">
        <v>0</v>
      </c>
      <c r="AE5873">
        <v>41.404586682007711</v>
      </c>
    </row>
    <row r="5874" spans="1:31" x14ac:dyDescent="0.25">
      <c r="A5874">
        <v>1658661</v>
      </c>
      <c r="B5874">
        <v>1</v>
      </c>
      <c r="C5874" t="s">
        <v>80</v>
      </c>
      <c r="D5874" t="s">
        <v>96</v>
      </c>
      <c r="E5874" t="s">
        <v>140</v>
      </c>
      <c r="F5874" t="s">
        <v>16805</v>
      </c>
      <c r="G5874" t="s">
        <v>161</v>
      </c>
      <c r="H5874" t="s">
        <v>134</v>
      </c>
      <c r="I5874" t="s">
        <v>135</v>
      </c>
      <c r="J5874" t="s">
        <v>136</v>
      </c>
      <c r="K5874" t="s">
        <v>137</v>
      </c>
      <c r="L5874" t="s">
        <v>16806</v>
      </c>
      <c r="M5874" t="s">
        <v>16807</v>
      </c>
      <c r="N5874">
        <v>0.16166666599999999</v>
      </c>
      <c r="O5874">
        <v>3</v>
      </c>
      <c r="P5874">
        <v>4489</v>
      </c>
      <c r="Q5874">
        <v>1</v>
      </c>
      <c r="R5874">
        <v>218</v>
      </c>
      <c r="S5874">
        <v>9</v>
      </c>
      <c r="T5874">
        <v>472</v>
      </c>
      <c r="U5874">
        <v>1</v>
      </c>
      <c r="V5874">
        <v>0</v>
      </c>
      <c r="W5874">
        <v>6.1793599727640576</v>
      </c>
      <c r="X5874">
        <v>396.80090816987433</v>
      </c>
      <c r="Y5874">
        <v>8.7529365196049994E-2</v>
      </c>
      <c r="Z5874">
        <v>19.749728449394141</v>
      </c>
      <c r="AA5874">
        <v>30.423265805686221</v>
      </c>
      <c r="AB5874">
        <v>72.934047563906432</v>
      </c>
      <c r="AC5874">
        <v>1.3512263478471467</v>
      </c>
      <c r="AD5874">
        <v>0</v>
      </c>
      <c r="AE5874">
        <v>527.52606567466842</v>
      </c>
    </row>
    <row r="5875" spans="1:31" x14ac:dyDescent="0.25">
      <c r="A5875">
        <v>1658538</v>
      </c>
      <c r="B5875">
        <v>1</v>
      </c>
      <c r="C5875" t="s">
        <v>80</v>
      </c>
      <c r="D5875" t="s">
        <v>111</v>
      </c>
      <c r="E5875" t="s">
        <v>178</v>
      </c>
      <c r="F5875" t="s">
        <v>16808</v>
      </c>
      <c r="G5875" t="s">
        <v>1492</v>
      </c>
      <c r="H5875" t="s">
        <v>149</v>
      </c>
      <c r="I5875" t="s">
        <v>135</v>
      </c>
      <c r="J5875" t="s">
        <v>136</v>
      </c>
      <c r="K5875" t="s">
        <v>137</v>
      </c>
      <c r="L5875" t="s">
        <v>16809</v>
      </c>
      <c r="M5875" t="s">
        <v>16810</v>
      </c>
      <c r="N5875">
        <v>3.144722222</v>
      </c>
      <c r="O5875">
        <v>0</v>
      </c>
      <c r="P5875">
        <v>13</v>
      </c>
      <c r="Q5875">
        <v>0</v>
      </c>
      <c r="R5875">
        <v>2</v>
      </c>
      <c r="S5875">
        <v>0</v>
      </c>
      <c r="T5875">
        <v>2</v>
      </c>
      <c r="U5875">
        <v>0</v>
      </c>
      <c r="V5875">
        <v>0</v>
      </c>
      <c r="W5875">
        <v>0</v>
      </c>
      <c r="X5875">
        <v>133.45751377296634</v>
      </c>
      <c r="Y5875">
        <v>0</v>
      </c>
      <c r="Z5875">
        <v>1.9786073251815623</v>
      </c>
      <c r="AA5875">
        <v>0</v>
      </c>
      <c r="AB5875">
        <v>15.20678933288087</v>
      </c>
      <c r="AC5875">
        <v>0</v>
      </c>
      <c r="AD5875">
        <v>0</v>
      </c>
      <c r="AE5875">
        <v>150.64291043102878</v>
      </c>
    </row>
    <row r="5876" spans="1:31" x14ac:dyDescent="0.25">
      <c r="A5876">
        <v>1658515</v>
      </c>
      <c r="B5876">
        <v>1</v>
      </c>
      <c r="C5876" t="s">
        <v>80</v>
      </c>
      <c r="D5876" t="s">
        <v>103</v>
      </c>
      <c r="E5876" t="s">
        <v>152</v>
      </c>
      <c r="F5876" t="s">
        <v>16811</v>
      </c>
      <c r="G5876" t="s">
        <v>154</v>
      </c>
      <c r="H5876" t="s">
        <v>149</v>
      </c>
      <c r="I5876" t="s">
        <v>135</v>
      </c>
      <c r="J5876" t="s">
        <v>136</v>
      </c>
      <c r="K5876" t="s">
        <v>137</v>
      </c>
      <c r="L5876" t="s">
        <v>16812</v>
      </c>
      <c r="M5876" t="s">
        <v>16813</v>
      </c>
      <c r="N5876">
        <v>2.9844444440000002</v>
      </c>
      <c r="O5876">
        <v>0</v>
      </c>
      <c r="P5876">
        <v>2</v>
      </c>
      <c r="Q5876">
        <v>0</v>
      </c>
      <c r="R5876">
        <v>0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2.3415616560283743</v>
      </c>
      <c r="Y5876">
        <v>0</v>
      </c>
      <c r="Z5876">
        <v>0</v>
      </c>
      <c r="AA5876">
        <v>0</v>
      </c>
      <c r="AB5876">
        <v>5.4328184424024331</v>
      </c>
      <c r="AC5876">
        <v>0</v>
      </c>
      <c r="AD5876">
        <v>0</v>
      </c>
      <c r="AE5876">
        <v>7.7743800984308074</v>
      </c>
    </row>
    <row r="5877" spans="1:31" x14ac:dyDescent="0.25">
      <c r="A5877">
        <v>1658492</v>
      </c>
      <c r="B5877">
        <v>1</v>
      </c>
      <c r="C5877" t="s">
        <v>80</v>
      </c>
      <c r="D5877" t="s">
        <v>85</v>
      </c>
      <c r="E5877" t="s">
        <v>178</v>
      </c>
      <c r="F5877" t="s">
        <v>16814</v>
      </c>
      <c r="G5877" t="s">
        <v>227</v>
      </c>
      <c r="H5877" t="s">
        <v>149</v>
      </c>
      <c r="I5877" t="s">
        <v>135</v>
      </c>
      <c r="J5877" t="s">
        <v>136</v>
      </c>
      <c r="K5877" t="s">
        <v>137</v>
      </c>
      <c r="L5877" t="s">
        <v>16815</v>
      </c>
      <c r="M5877" t="s">
        <v>16816</v>
      </c>
      <c r="N5877">
        <v>2.5413888880000002</v>
      </c>
      <c r="O5877">
        <v>0</v>
      </c>
      <c r="P5877">
        <v>153</v>
      </c>
      <c r="Q5877">
        <v>0</v>
      </c>
      <c r="R5877">
        <v>0</v>
      </c>
      <c r="S5877">
        <v>0</v>
      </c>
      <c r="T5877">
        <v>11</v>
      </c>
      <c r="U5877">
        <v>0</v>
      </c>
      <c r="V5877">
        <v>0</v>
      </c>
      <c r="W5877">
        <v>0</v>
      </c>
      <c r="X5877">
        <v>110.97404027070495</v>
      </c>
      <c r="Y5877">
        <v>0</v>
      </c>
      <c r="Z5877">
        <v>0</v>
      </c>
      <c r="AA5877">
        <v>0</v>
      </c>
      <c r="AB5877">
        <v>39.681723169837142</v>
      </c>
      <c r="AC5877">
        <v>0</v>
      </c>
      <c r="AD5877">
        <v>0</v>
      </c>
      <c r="AE5877">
        <v>150.6557634405421</v>
      </c>
    </row>
    <row r="5878" spans="1:31" x14ac:dyDescent="0.25">
      <c r="A5878">
        <v>1658369</v>
      </c>
      <c r="B5878">
        <v>1</v>
      </c>
      <c r="C5878" t="s">
        <v>80</v>
      </c>
      <c r="D5878" t="s">
        <v>105</v>
      </c>
      <c r="E5878" t="s">
        <v>178</v>
      </c>
      <c r="F5878" t="s">
        <v>16166</v>
      </c>
      <c r="G5878" t="s">
        <v>227</v>
      </c>
      <c r="H5878" t="s">
        <v>149</v>
      </c>
      <c r="I5878" t="s">
        <v>135</v>
      </c>
      <c r="J5878" t="s">
        <v>136</v>
      </c>
      <c r="K5878" t="s">
        <v>137</v>
      </c>
      <c r="L5878" t="s">
        <v>16817</v>
      </c>
      <c r="M5878" t="s">
        <v>16818</v>
      </c>
      <c r="N5878">
        <v>2.1352777770000002</v>
      </c>
      <c r="O5878">
        <v>0</v>
      </c>
      <c r="P5878">
        <v>69</v>
      </c>
      <c r="Q5878">
        <v>0</v>
      </c>
      <c r="R5878">
        <v>0</v>
      </c>
      <c r="S5878">
        <v>0</v>
      </c>
      <c r="T5878">
        <v>1</v>
      </c>
      <c r="U5878">
        <v>0</v>
      </c>
      <c r="V5878">
        <v>0</v>
      </c>
      <c r="W5878">
        <v>0</v>
      </c>
      <c r="X5878">
        <v>39.567593924682953</v>
      </c>
      <c r="Y5878">
        <v>0</v>
      </c>
      <c r="Z5878">
        <v>0</v>
      </c>
      <c r="AA5878">
        <v>0</v>
      </c>
      <c r="AB5878">
        <v>1.2956742607434761</v>
      </c>
      <c r="AC5878">
        <v>0</v>
      </c>
      <c r="AD5878">
        <v>0</v>
      </c>
      <c r="AE5878">
        <v>40.863268185426428</v>
      </c>
    </row>
    <row r="5879" spans="1:31" x14ac:dyDescent="0.25">
      <c r="A5879">
        <v>1658475</v>
      </c>
      <c r="B5879">
        <v>1</v>
      </c>
      <c r="C5879" t="s">
        <v>80</v>
      </c>
      <c r="D5879" t="s">
        <v>110</v>
      </c>
      <c r="E5879" t="s">
        <v>178</v>
      </c>
      <c r="F5879" t="s">
        <v>16819</v>
      </c>
      <c r="G5879" t="s">
        <v>288</v>
      </c>
      <c r="H5879" t="s">
        <v>149</v>
      </c>
      <c r="I5879" t="s">
        <v>135</v>
      </c>
      <c r="J5879" t="s">
        <v>136</v>
      </c>
      <c r="K5879" t="s">
        <v>137</v>
      </c>
      <c r="L5879" t="s">
        <v>16820</v>
      </c>
      <c r="M5879" t="s">
        <v>16821</v>
      </c>
      <c r="N5879">
        <v>3.611111111</v>
      </c>
      <c r="O5879">
        <v>0</v>
      </c>
      <c r="P5879">
        <v>114</v>
      </c>
      <c r="Q5879">
        <v>0</v>
      </c>
      <c r="R5879">
        <v>0</v>
      </c>
      <c r="S5879">
        <v>0</v>
      </c>
      <c r="T5879">
        <v>14</v>
      </c>
      <c r="U5879">
        <v>0</v>
      </c>
      <c r="V5879">
        <v>0</v>
      </c>
      <c r="W5879">
        <v>0</v>
      </c>
      <c r="X5879">
        <v>159.6691381762526</v>
      </c>
      <c r="Y5879">
        <v>0</v>
      </c>
      <c r="Z5879">
        <v>0</v>
      </c>
      <c r="AA5879">
        <v>0</v>
      </c>
      <c r="AB5879">
        <v>33.205384448932193</v>
      </c>
      <c r="AC5879">
        <v>0</v>
      </c>
      <c r="AD5879">
        <v>0</v>
      </c>
      <c r="AE5879">
        <v>192.8745226251848</v>
      </c>
    </row>
    <row r="5880" spans="1:31" x14ac:dyDescent="0.25">
      <c r="A5880">
        <v>1658329</v>
      </c>
      <c r="B5880">
        <v>1</v>
      </c>
      <c r="C5880" t="s">
        <v>80</v>
      </c>
      <c r="D5880" t="s">
        <v>99</v>
      </c>
      <c r="E5880" t="s">
        <v>152</v>
      </c>
      <c r="F5880" t="s">
        <v>16822</v>
      </c>
      <c r="G5880" t="s">
        <v>154</v>
      </c>
      <c r="H5880" t="s">
        <v>149</v>
      </c>
      <c r="I5880" t="s">
        <v>135</v>
      </c>
      <c r="J5880" t="s">
        <v>136</v>
      </c>
      <c r="K5880" t="s">
        <v>137</v>
      </c>
      <c r="L5880" t="s">
        <v>16823</v>
      </c>
      <c r="M5880" t="s">
        <v>16824</v>
      </c>
      <c r="N5880">
        <v>2.8352777769999999</v>
      </c>
      <c r="O5880">
        <v>0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6.3276822995058615E-2</v>
      </c>
      <c r="AA5880">
        <v>0</v>
      </c>
      <c r="AB5880">
        <v>0</v>
      </c>
      <c r="AC5880">
        <v>0</v>
      </c>
      <c r="AD5880">
        <v>0</v>
      </c>
      <c r="AE5880">
        <v>6.3276822995058615E-2</v>
      </c>
    </row>
    <row r="5881" spans="1:31" x14ac:dyDescent="0.25">
      <c r="A5881">
        <v>1658183</v>
      </c>
      <c r="B5881">
        <v>1</v>
      </c>
      <c r="C5881" t="s">
        <v>80</v>
      </c>
      <c r="D5881" t="s">
        <v>82</v>
      </c>
      <c r="E5881" t="s">
        <v>152</v>
      </c>
      <c r="F5881" t="s">
        <v>16825</v>
      </c>
      <c r="G5881" t="s">
        <v>168</v>
      </c>
      <c r="H5881" t="s">
        <v>149</v>
      </c>
      <c r="I5881" t="s">
        <v>135</v>
      </c>
      <c r="J5881" t="s">
        <v>136</v>
      </c>
      <c r="K5881" t="s">
        <v>137</v>
      </c>
      <c r="L5881" t="s">
        <v>16826</v>
      </c>
      <c r="M5881" t="s">
        <v>16827</v>
      </c>
      <c r="N5881">
        <v>5.5927777770000002</v>
      </c>
      <c r="O5881">
        <v>0</v>
      </c>
      <c r="P5881">
        <v>1</v>
      </c>
      <c r="Q5881">
        <v>0</v>
      </c>
      <c r="R5881">
        <v>0</v>
      </c>
      <c r="S5881">
        <v>0</v>
      </c>
      <c r="T5881">
        <v>3</v>
      </c>
      <c r="U5881">
        <v>0</v>
      </c>
      <c r="V5881">
        <v>0</v>
      </c>
      <c r="W5881">
        <v>0</v>
      </c>
      <c r="X5881">
        <v>0.88754366854337063</v>
      </c>
      <c r="Y5881">
        <v>0</v>
      </c>
      <c r="Z5881">
        <v>0</v>
      </c>
      <c r="AA5881">
        <v>0</v>
      </c>
      <c r="AB5881">
        <v>16.624702459589589</v>
      </c>
      <c r="AC5881">
        <v>0</v>
      </c>
      <c r="AD5881">
        <v>0</v>
      </c>
      <c r="AE5881">
        <v>17.512246128132958</v>
      </c>
    </row>
    <row r="5882" spans="1:31" x14ac:dyDescent="0.25">
      <c r="A5882">
        <v>1658429</v>
      </c>
      <c r="B5882">
        <v>1</v>
      </c>
      <c r="C5882" t="s">
        <v>80</v>
      </c>
      <c r="D5882" t="s">
        <v>90</v>
      </c>
      <c r="E5882" t="s">
        <v>152</v>
      </c>
      <c r="F5882" t="s">
        <v>16828</v>
      </c>
      <c r="G5882" t="s">
        <v>154</v>
      </c>
      <c r="H5882" t="s">
        <v>149</v>
      </c>
      <c r="I5882" t="s">
        <v>135</v>
      </c>
      <c r="J5882" t="s">
        <v>136</v>
      </c>
      <c r="K5882" t="s">
        <v>137</v>
      </c>
      <c r="L5882" t="s">
        <v>16829</v>
      </c>
      <c r="M5882" t="s">
        <v>16830</v>
      </c>
      <c r="N5882">
        <v>2.3163888880000001</v>
      </c>
      <c r="O5882">
        <v>0</v>
      </c>
      <c r="P5882">
        <v>1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6.128381103505653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6.128381103505653</v>
      </c>
    </row>
    <row r="5883" spans="1:31" x14ac:dyDescent="0.25">
      <c r="A5883">
        <v>1658409</v>
      </c>
      <c r="B5883">
        <v>1</v>
      </c>
      <c r="C5883" t="s">
        <v>80</v>
      </c>
      <c r="D5883" t="s">
        <v>102</v>
      </c>
      <c r="E5883" t="s">
        <v>140</v>
      </c>
      <c r="F5883" t="s">
        <v>16831</v>
      </c>
      <c r="G5883" t="s">
        <v>161</v>
      </c>
      <c r="H5883" t="s">
        <v>134</v>
      </c>
      <c r="I5883" t="s">
        <v>135</v>
      </c>
      <c r="J5883" t="s">
        <v>136</v>
      </c>
      <c r="K5883" t="s">
        <v>137</v>
      </c>
      <c r="L5883" t="s">
        <v>16832</v>
      </c>
      <c r="M5883" t="s">
        <v>16833</v>
      </c>
      <c r="N5883">
        <v>6.1666666000000002E-2</v>
      </c>
      <c r="O5883">
        <v>2</v>
      </c>
      <c r="P5883">
        <v>1722</v>
      </c>
      <c r="Q5883">
        <v>96</v>
      </c>
      <c r="R5883">
        <v>540</v>
      </c>
      <c r="S5883">
        <v>20</v>
      </c>
      <c r="T5883">
        <v>200</v>
      </c>
      <c r="U5883">
        <v>1</v>
      </c>
      <c r="V5883">
        <v>0</v>
      </c>
      <c r="W5883">
        <v>3.2986814177099998E-2</v>
      </c>
      <c r="X5883">
        <v>14.764128222991614</v>
      </c>
      <c r="Y5883">
        <v>12.328855874136574</v>
      </c>
      <c r="Z5883">
        <v>10.53002652963395</v>
      </c>
      <c r="AA5883">
        <v>9.0266726328940745</v>
      </c>
      <c r="AB5883">
        <v>12.655474919726588</v>
      </c>
      <c r="AC5883">
        <v>32.613744420877204</v>
      </c>
      <c r="AD5883">
        <v>0</v>
      </c>
      <c r="AE5883">
        <v>91.951889414437105</v>
      </c>
    </row>
    <row r="5884" spans="1:31" x14ac:dyDescent="0.25">
      <c r="A5884">
        <v>1658266</v>
      </c>
      <c r="B5884">
        <v>1</v>
      </c>
      <c r="C5884" t="s">
        <v>80</v>
      </c>
      <c r="D5884" t="s">
        <v>83</v>
      </c>
      <c r="E5884" t="s">
        <v>178</v>
      </c>
      <c r="F5884" t="s">
        <v>16834</v>
      </c>
      <c r="G5884" t="s">
        <v>227</v>
      </c>
      <c r="H5884" t="s">
        <v>149</v>
      </c>
      <c r="I5884" t="s">
        <v>135</v>
      </c>
      <c r="J5884" t="s">
        <v>136</v>
      </c>
      <c r="K5884" t="s">
        <v>137</v>
      </c>
      <c r="L5884" t="s">
        <v>16835</v>
      </c>
      <c r="M5884" t="s">
        <v>16836</v>
      </c>
      <c r="N5884">
        <v>3.293055555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9</v>
      </c>
      <c r="U5884">
        <v>0</v>
      </c>
      <c r="V5884">
        <v>5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158.58095630819238</v>
      </c>
      <c r="AC5884">
        <v>0</v>
      </c>
      <c r="AD5884">
        <v>848.35580365629244</v>
      </c>
      <c r="AE5884">
        <v>1006.9367599644848</v>
      </c>
    </row>
    <row r="5885" spans="1:31" x14ac:dyDescent="0.25">
      <c r="A5885">
        <v>1658389</v>
      </c>
      <c r="B5885">
        <v>1</v>
      </c>
      <c r="C5885" t="s">
        <v>81</v>
      </c>
      <c r="D5885" t="s">
        <v>128</v>
      </c>
      <c r="E5885" t="s">
        <v>152</v>
      </c>
      <c r="F5885" t="s">
        <v>16837</v>
      </c>
      <c r="G5885" t="s">
        <v>154</v>
      </c>
      <c r="H5885" t="s">
        <v>149</v>
      </c>
      <c r="I5885" t="s">
        <v>135</v>
      </c>
      <c r="J5885" t="s">
        <v>136</v>
      </c>
      <c r="K5885" t="s">
        <v>137</v>
      </c>
      <c r="L5885" t="s">
        <v>16838</v>
      </c>
      <c r="M5885" t="s">
        <v>16839</v>
      </c>
      <c r="N5885">
        <v>2.7061111109999998</v>
      </c>
      <c r="O5885">
        <v>0</v>
      </c>
      <c r="P5885">
        <v>7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4.1313161670288405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4.1313161670288405</v>
      </c>
    </row>
    <row r="5886" spans="1:31" x14ac:dyDescent="0.25">
      <c r="A5886">
        <v>1658644</v>
      </c>
      <c r="B5886">
        <v>1</v>
      </c>
      <c r="C5886" t="s">
        <v>80</v>
      </c>
      <c r="D5886" t="s">
        <v>83</v>
      </c>
      <c r="E5886" t="s">
        <v>152</v>
      </c>
      <c r="F5886" t="s">
        <v>16840</v>
      </c>
      <c r="G5886" t="s">
        <v>154</v>
      </c>
      <c r="H5886" t="s">
        <v>149</v>
      </c>
      <c r="I5886" t="s">
        <v>135</v>
      </c>
      <c r="J5886" t="s">
        <v>136</v>
      </c>
      <c r="K5886" t="s">
        <v>137</v>
      </c>
      <c r="L5886" t="s">
        <v>16841</v>
      </c>
      <c r="M5886" t="s">
        <v>16842</v>
      </c>
      <c r="N5886">
        <v>0.83499999999999996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0.43630868176906196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0.43630868176906196</v>
      </c>
    </row>
    <row r="5887" spans="1:31" x14ac:dyDescent="0.25">
      <c r="A5887">
        <v>1658764</v>
      </c>
      <c r="B5887">
        <v>1</v>
      </c>
      <c r="C5887" t="s">
        <v>80</v>
      </c>
      <c r="D5887" t="s">
        <v>96</v>
      </c>
      <c r="E5887" t="s">
        <v>178</v>
      </c>
      <c r="F5887" t="s">
        <v>16843</v>
      </c>
      <c r="G5887" t="s">
        <v>227</v>
      </c>
      <c r="H5887" t="s">
        <v>149</v>
      </c>
      <c r="I5887" t="s">
        <v>135</v>
      </c>
      <c r="J5887" t="s">
        <v>136</v>
      </c>
      <c r="K5887" t="s">
        <v>137</v>
      </c>
      <c r="L5887" t="s">
        <v>16844</v>
      </c>
      <c r="M5887" t="s">
        <v>16845</v>
      </c>
      <c r="N5887">
        <v>4.8949999999999996</v>
      </c>
      <c r="O5887">
        <v>0</v>
      </c>
      <c r="P5887">
        <v>90</v>
      </c>
      <c r="Q5887">
        <v>0</v>
      </c>
      <c r="R5887">
        <v>0</v>
      </c>
      <c r="S5887">
        <v>0</v>
      </c>
      <c r="T5887">
        <v>2</v>
      </c>
      <c r="U5887">
        <v>0</v>
      </c>
      <c r="V5887">
        <v>0</v>
      </c>
      <c r="W5887">
        <v>0</v>
      </c>
      <c r="X5887">
        <v>54.652710804926635</v>
      </c>
      <c r="Y5887">
        <v>0</v>
      </c>
      <c r="Z5887">
        <v>0</v>
      </c>
      <c r="AA5887">
        <v>0</v>
      </c>
      <c r="AB5887">
        <v>6.302121931918955</v>
      </c>
      <c r="AC5887">
        <v>0</v>
      </c>
      <c r="AD5887">
        <v>0</v>
      </c>
      <c r="AE5887">
        <v>60.954832736845589</v>
      </c>
    </row>
    <row r="5888" spans="1:31" x14ac:dyDescent="0.25">
      <c r="A5888">
        <v>1658246</v>
      </c>
      <c r="B5888">
        <v>1</v>
      </c>
      <c r="C5888" t="s">
        <v>80</v>
      </c>
      <c r="D5888" t="s">
        <v>83</v>
      </c>
      <c r="E5888" t="s">
        <v>152</v>
      </c>
      <c r="F5888" t="s">
        <v>15585</v>
      </c>
      <c r="G5888" t="s">
        <v>507</v>
      </c>
      <c r="H5888" t="s">
        <v>149</v>
      </c>
      <c r="I5888" t="s">
        <v>135</v>
      </c>
      <c r="J5888" t="s">
        <v>136</v>
      </c>
      <c r="K5888" t="s">
        <v>137</v>
      </c>
      <c r="L5888" t="s">
        <v>16846</v>
      </c>
      <c r="M5888" t="s">
        <v>16847</v>
      </c>
      <c r="N5888">
        <v>1.9424999999999999</v>
      </c>
      <c r="O5888">
        <v>0</v>
      </c>
      <c r="P5888">
        <v>12</v>
      </c>
      <c r="Q5888">
        <v>0</v>
      </c>
      <c r="R5888">
        <v>0</v>
      </c>
      <c r="S5888">
        <v>0</v>
      </c>
      <c r="T5888">
        <v>2</v>
      </c>
      <c r="U5888">
        <v>0</v>
      </c>
      <c r="V5888">
        <v>0</v>
      </c>
      <c r="W5888">
        <v>0</v>
      </c>
      <c r="X5888">
        <v>8.7180746696437854</v>
      </c>
      <c r="Y5888">
        <v>0</v>
      </c>
      <c r="Z5888">
        <v>0</v>
      </c>
      <c r="AA5888">
        <v>0</v>
      </c>
      <c r="AB5888">
        <v>2.6017714227079853</v>
      </c>
      <c r="AC5888">
        <v>0</v>
      </c>
      <c r="AD5888">
        <v>0</v>
      </c>
      <c r="AE5888">
        <v>11.319846092351771</v>
      </c>
    </row>
    <row r="5889" spans="1:31" x14ac:dyDescent="0.25">
      <c r="A5889">
        <v>1658558</v>
      </c>
      <c r="B5889">
        <v>1</v>
      </c>
      <c r="C5889" t="s">
        <v>80</v>
      </c>
      <c r="D5889" t="s">
        <v>83</v>
      </c>
      <c r="E5889" t="s">
        <v>152</v>
      </c>
      <c r="F5889" t="s">
        <v>16848</v>
      </c>
      <c r="G5889" t="s">
        <v>168</v>
      </c>
      <c r="H5889" t="s">
        <v>149</v>
      </c>
      <c r="I5889" t="s">
        <v>135</v>
      </c>
      <c r="J5889" t="s">
        <v>136</v>
      </c>
      <c r="K5889" t="s">
        <v>137</v>
      </c>
      <c r="L5889" t="s">
        <v>16849</v>
      </c>
      <c r="M5889" t="s">
        <v>16850</v>
      </c>
      <c r="N5889">
        <v>4.2019444439999996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</row>
    <row r="5890" spans="1:31" x14ac:dyDescent="0.25">
      <c r="A5890">
        <v>1658309</v>
      </c>
      <c r="B5890">
        <v>1</v>
      </c>
      <c r="C5890" t="s">
        <v>80</v>
      </c>
      <c r="D5890" t="s">
        <v>100</v>
      </c>
      <c r="E5890" t="s">
        <v>178</v>
      </c>
      <c r="F5890" t="s">
        <v>16851</v>
      </c>
      <c r="G5890" t="s">
        <v>231</v>
      </c>
      <c r="H5890" t="s">
        <v>149</v>
      </c>
      <c r="I5890" t="s">
        <v>135</v>
      </c>
      <c r="J5890" t="s">
        <v>136</v>
      </c>
      <c r="K5890" t="s">
        <v>137</v>
      </c>
      <c r="L5890" t="s">
        <v>16852</v>
      </c>
      <c r="M5890" t="s">
        <v>16853</v>
      </c>
      <c r="N5890">
        <v>0.54805555500000003</v>
      </c>
      <c r="O5890">
        <v>0</v>
      </c>
      <c r="P5890">
        <v>51</v>
      </c>
      <c r="Q5890">
        <v>0</v>
      </c>
      <c r="R5890">
        <v>0</v>
      </c>
      <c r="S5890">
        <v>0</v>
      </c>
      <c r="T5890">
        <v>2</v>
      </c>
      <c r="U5890">
        <v>0</v>
      </c>
      <c r="V5890">
        <v>0</v>
      </c>
      <c r="W5890">
        <v>0</v>
      </c>
      <c r="X5890">
        <v>5.0894981518760991</v>
      </c>
      <c r="Y5890">
        <v>0</v>
      </c>
      <c r="Z5890">
        <v>0</v>
      </c>
      <c r="AA5890">
        <v>0</v>
      </c>
      <c r="AB5890">
        <v>0.71196010704018731</v>
      </c>
      <c r="AC5890">
        <v>0</v>
      </c>
      <c r="AD5890">
        <v>0</v>
      </c>
      <c r="AE5890">
        <v>5.801458258916286</v>
      </c>
    </row>
    <row r="5891" spans="1:31" x14ac:dyDescent="0.25">
      <c r="A5891">
        <v>1658452</v>
      </c>
      <c r="B5891">
        <v>1</v>
      </c>
      <c r="C5891" t="s">
        <v>81</v>
      </c>
      <c r="D5891" t="s">
        <v>120</v>
      </c>
      <c r="E5891" t="s">
        <v>178</v>
      </c>
      <c r="F5891" t="s">
        <v>16854</v>
      </c>
      <c r="G5891" t="s">
        <v>227</v>
      </c>
      <c r="H5891" t="s">
        <v>149</v>
      </c>
      <c r="I5891" t="s">
        <v>135</v>
      </c>
      <c r="J5891" t="s">
        <v>136</v>
      </c>
      <c r="K5891" t="s">
        <v>137</v>
      </c>
      <c r="L5891" t="s">
        <v>16855</v>
      </c>
      <c r="M5891" t="s">
        <v>16856</v>
      </c>
      <c r="N5891">
        <v>0.51555555500000005</v>
      </c>
      <c r="O5891">
        <v>0</v>
      </c>
      <c r="P5891">
        <v>83</v>
      </c>
      <c r="Q5891">
        <v>0</v>
      </c>
      <c r="R5891">
        <v>0</v>
      </c>
      <c r="S5891">
        <v>0</v>
      </c>
      <c r="T5891">
        <v>4</v>
      </c>
      <c r="U5891">
        <v>0</v>
      </c>
      <c r="V5891">
        <v>0</v>
      </c>
      <c r="W5891">
        <v>0</v>
      </c>
      <c r="X5891">
        <v>9.0105566683904392</v>
      </c>
      <c r="Y5891">
        <v>0</v>
      </c>
      <c r="Z5891">
        <v>0</v>
      </c>
      <c r="AA5891">
        <v>0</v>
      </c>
      <c r="AB5891">
        <v>1.9730221620622226</v>
      </c>
      <c r="AC5891">
        <v>0</v>
      </c>
      <c r="AD5891">
        <v>0</v>
      </c>
      <c r="AE5891">
        <v>10.983578830452661</v>
      </c>
    </row>
    <row r="5892" spans="1:31" x14ac:dyDescent="0.25">
      <c r="A5892">
        <v>1658203</v>
      </c>
      <c r="B5892">
        <v>1</v>
      </c>
      <c r="C5892" t="s">
        <v>81</v>
      </c>
      <c r="D5892" t="s">
        <v>118</v>
      </c>
      <c r="E5892" t="s">
        <v>131</v>
      </c>
      <c r="F5892" t="s">
        <v>16857</v>
      </c>
      <c r="G5892" t="s">
        <v>142</v>
      </c>
      <c r="H5892" t="s">
        <v>134</v>
      </c>
      <c r="I5892" t="s">
        <v>135</v>
      </c>
      <c r="J5892" t="s">
        <v>136</v>
      </c>
      <c r="K5892" t="s">
        <v>143</v>
      </c>
      <c r="L5892" t="s">
        <v>16508</v>
      </c>
      <c r="M5892" t="s">
        <v>16858</v>
      </c>
      <c r="N5892">
        <v>7.5963888879999999</v>
      </c>
      <c r="O5892">
        <v>3</v>
      </c>
      <c r="P5892">
        <v>255</v>
      </c>
      <c r="Q5892">
        <v>83</v>
      </c>
      <c r="R5892">
        <v>103</v>
      </c>
      <c r="S5892">
        <v>3</v>
      </c>
      <c r="T5892">
        <v>22</v>
      </c>
      <c r="U5892">
        <v>1</v>
      </c>
      <c r="V5892">
        <v>0</v>
      </c>
      <c r="W5892">
        <v>0.4862098196206483</v>
      </c>
      <c r="X5892">
        <v>250.4510194339077</v>
      </c>
      <c r="Y5892">
        <v>875.09262433287745</v>
      </c>
      <c r="Z5892">
        <v>398.93165130923671</v>
      </c>
      <c r="AA5892">
        <v>32.299638606307681</v>
      </c>
      <c r="AB5892">
        <v>97.713510479319893</v>
      </c>
      <c r="AC5892">
        <v>144.31709587078797</v>
      </c>
      <c r="AD5892">
        <v>0</v>
      </c>
      <c r="AE5892">
        <v>1799.2917498520583</v>
      </c>
    </row>
    <row r="5893" spans="1:31" x14ac:dyDescent="0.25">
      <c r="A5893">
        <v>1658160</v>
      </c>
      <c r="B5893">
        <v>1</v>
      </c>
      <c r="C5893" t="s">
        <v>80</v>
      </c>
      <c r="D5893" t="s">
        <v>105</v>
      </c>
      <c r="E5893" t="s">
        <v>362</v>
      </c>
      <c r="F5893" t="s">
        <v>16285</v>
      </c>
      <c r="G5893" t="s">
        <v>227</v>
      </c>
      <c r="H5893" t="s">
        <v>149</v>
      </c>
      <c r="I5893" t="s">
        <v>135</v>
      </c>
      <c r="J5893" t="s">
        <v>136</v>
      </c>
      <c r="K5893" t="s">
        <v>137</v>
      </c>
      <c r="L5893" t="s">
        <v>16859</v>
      </c>
      <c r="M5893" t="s">
        <v>16860</v>
      </c>
      <c r="N5893">
        <v>0.77555555499999995</v>
      </c>
      <c r="O5893">
        <v>0</v>
      </c>
      <c r="P5893">
        <v>99</v>
      </c>
      <c r="Q5893">
        <v>0</v>
      </c>
      <c r="R5893">
        <v>0</v>
      </c>
      <c r="S5893">
        <v>0</v>
      </c>
      <c r="T5893">
        <v>27</v>
      </c>
      <c r="U5893">
        <v>0</v>
      </c>
      <c r="V5893">
        <v>0</v>
      </c>
      <c r="W5893">
        <v>0</v>
      </c>
      <c r="X5893">
        <v>28.325875142557631</v>
      </c>
      <c r="Y5893">
        <v>0</v>
      </c>
      <c r="Z5893">
        <v>0</v>
      </c>
      <c r="AA5893">
        <v>0</v>
      </c>
      <c r="AB5893">
        <v>21.448413550812663</v>
      </c>
      <c r="AC5893">
        <v>0</v>
      </c>
      <c r="AD5893">
        <v>0</v>
      </c>
      <c r="AE5893">
        <v>49.774288693370295</v>
      </c>
    </row>
    <row r="5894" spans="1:31" x14ac:dyDescent="0.25">
      <c r="A5894">
        <v>1658701</v>
      </c>
      <c r="B5894">
        <v>1</v>
      </c>
      <c r="C5894" t="s">
        <v>81</v>
      </c>
      <c r="D5894" t="s">
        <v>118</v>
      </c>
      <c r="E5894" t="s">
        <v>152</v>
      </c>
      <c r="F5894" t="s">
        <v>16861</v>
      </c>
      <c r="G5894" t="s">
        <v>154</v>
      </c>
      <c r="H5894" t="s">
        <v>149</v>
      </c>
      <c r="I5894" t="s">
        <v>135</v>
      </c>
      <c r="J5894" t="s">
        <v>136</v>
      </c>
      <c r="K5894" t="s">
        <v>137</v>
      </c>
      <c r="L5894" t="s">
        <v>16862</v>
      </c>
      <c r="M5894" t="s">
        <v>16863</v>
      </c>
      <c r="N5894">
        <v>1.2661111110000001</v>
      </c>
      <c r="O5894">
        <v>0</v>
      </c>
      <c r="P5894">
        <v>1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0.13698663587717336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0.13698663587717336</v>
      </c>
    </row>
    <row r="5895" spans="1:31" x14ac:dyDescent="0.25">
      <c r="A5895">
        <v>1658326</v>
      </c>
      <c r="B5895">
        <v>1</v>
      </c>
      <c r="C5895" t="s">
        <v>80</v>
      </c>
      <c r="D5895" t="s">
        <v>108</v>
      </c>
      <c r="E5895" t="s">
        <v>146</v>
      </c>
      <c r="F5895" t="s">
        <v>16864</v>
      </c>
      <c r="G5895" t="s">
        <v>239</v>
      </c>
      <c r="H5895" t="s">
        <v>149</v>
      </c>
      <c r="I5895" t="s">
        <v>135</v>
      </c>
      <c r="J5895" t="s">
        <v>136</v>
      </c>
      <c r="K5895" t="s">
        <v>137</v>
      </c>
      <c r="L5895" t="s">
        <v>16865</v>
      </c>
      <c r="M5895" t="s">
        <v>16866</v>
      </c>
      <c r="N5895">
        <v>0.466388888</v>
      </c>
      <c r="O5895">
        <v>0</v>
      </c>
      <c r="P5895">
        <v>60</v>
      </c>
      <c r="Q5895">
        <v>0</v>
      </c>
      <c r="R5895">
        <v>14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5.4510234108022342</v>
      </c>
      <c r="Y5895">
        <v>0</v>
      </c>
      <c r="Z5895">
        <v>0.24599217809006751</v>
      </c>
      <c r="AA5895">
        <v>0</v>
      </c>
      <c r="AB5895">
        <v>0</v>
      </c>
      <c r="AC5895">
        <v>0</v>
      </c>
      <c r="AD5895">
        <v>0</v>
      </c>
      <c r="AE5895">
        <v>5.6970155888923015</v>
      </c>
    </row>
    <row r="5896" spans="1:31" x14ac:dyDescent="0.25">
      <c r="A5896">
        <v>1658472</v>
      </c>
      <c r="B5896">
        <v>1</v>
      </c>
      <c r="C5896" t="s">
        <v>80</v>
      </c>
      <c r="D5896" t="s">
        <v>108</v>
      </c>
      <c r="E5896" t="s">
        <v>152</v>
      </c>
      <c r="F5896" t="s">
        <v>16867</v>
      </c>
      <c r="G5896" t="s">
        <v>154</v>
      </c>
      <c r="H5896" t="s">
        <v>149</v>
      </c>
      <c r="I5896" t="s">
        <v>135</v>
      </c>
      <c r="J5896" t="s">
        <v>136</v>
      </c>
      <c r="K5896" t="s">
        <v>137</v>
      </c>
      <c r="L5896" t="s">
        <v>16868</v>
      </c>
      <c r="M5896" t="s">
        <v>16869</v>
      </c>
      <c r="N5896">
        <v>2.9113888879999998</v>
      </c>
      <c r="O5896">
        <v>0</v>
      </c>
      <c r="P5896">
        <v>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0.35224229631478166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0.35224229631478166</v>
      </c>
    </row>
    <row r="5897" spans="1:31" x14ac:dyDescent="0.25">
      <c r="A5897">
        <v>1658372</v>
      </c>
      <c r="B5897">
        <v>1</v>
      </c>
      <c r="C5897" t="s">
        <v>80</v>
      </c>
      <c r="D5897" t="s">
        <v>90</v>
      </c>
      <c r="E5897" t="s">
        <v>178</v>
      </c>
      <c r="F5897" t="s">
        <v>16870</v>
      </c>
      <c r="G5897" t="s">
        <v>227</v>
      </c>
      <c r="H5897" t="s">
        <v>149</v>
      </c>
      <c r="I5897" t="s">
        <v>135</v>
      </c>
      <c r="J5897" t="s">
        <v>136</v>
      </c>
      <c r="K5897" t="s">
        <v>137</v>
      </c>
      <c r="L5897" t="s">
        <v>16871</v>
      </c>
      <c r="M5897" t="s">
        <v>16872</v>
      </c>
      <c r="N5897">
        <v>6.6994444440000001</v>
      </c>
      <c r="O5897">
        <v>0</v>
      </c>
      <c r="P5897">
        <v>3</v>
      </c>
      <c r="Q5897">
        <v>0</v>
      </c>
      <c r="R5897">
        <v>0</v>
      </c>
      <c r="S5897">
        <v>0</v>
      </c>
      <c r="T5897">
        <v>16</v>
      </c>
      <c r="U5897">
        <v>0</v>
      </c>
      <c r="V5897">
        <v>0</v>
      </c>
      <c r="W5897">
        <v>0</v>
      </c>
      <c r="X5897">
        <v>4.7976982197796616</v>
      </c>
      <c r="Y5897">
        <v>0</v>
      </c>
      <c r="Z5897">
        <v>0</v>
      </c>
      <c r="AA5897">
        <v>0</v>
      </c>
      <c r="AB5897">
        <v>114.41241592845637</v>
      </c>
      <c r="AC5897">
        <v>0</v>
      </c>
      <c r="AD5897">
        <v>0</v>
      </c>
      <c r="AE5897">
        <v>119.21011414823603</v>
      </c>
    </row>
    <row r="5898" spans="1:31" x14ac:dyDescent="0.25">
      <c r="A5898">
        <v>1658664</v>
      </c>
      <c r="B5898">
        <v>1</v>
      </c>
      <c r="C5898" t="s">
        <v>80</v>
      </c>
      <c r="D5898" t="s">
        <v>106</v>
      </c>
      <c r="E5898" t="s">
        <v>204</v>
      </c>
      <c r="F5898" t="s">
        <v>16873</v>
      </c>
      <c r="G5898" t="s">
        <v>161</v>
      </c>
      <c r="H5898" t="s">
        <v>134</v>
      </c>
      <c r="I5898" t="s">
        <v>191</v>
      </c>
      <c r="J5898" t="s">
        <v>136</v>
      </c>
      <c r="K5898" t="s">
        <v>137</v>
      </c>
      <c r="L5898" t="s">
        <v>16874</v>
      </c>
      <c r="M5898" t="s">
        <v>16875</v>
      </c>
      <c r="N5898">
        <v>1.1111111E-2</v>
      </c>
      <c r="O5898">
        <v>0</v>
      </c>
      <c r="P5898">
        <v>316</v>
      </c>
      <c r="Q5898">
        <v>0</v>
      </c>
      <c r="R5898">
        <v>20</v>
      </c>
      <c r="S5898">
        <v>3</v>
      </c>
      <c r="T5898">
        <v>54</v>
      </c>
      <c r="U5898">
        <v>0</v>
      </c>
      <c r="V5898">
        <v>0</v>
      </c>
      <c r="W5898">
        <v>0</v>
      </c>
      <c r="X5898">
        <v>0.59063382382527785</v>
      </c>
      <c r="Y5898">
        <v>0</v>
      </c>
      <c r="Z5898">
        <v>2.7203906168266661E-2</v>
      </c>
      <c r="AA5898">
        <v>0.16412624797324443</v>
      </c>
      <c r="AB5898">
        <v>0.25093568105280001</v>
      </c>
      <c r="AC5898">
        <v>0</v>
      </c>
      <c r="AD5898">
        <v>0</v>
      </c>
      <c r="AE5898">
        <v>1.0328996590195889</v>
      </c>
    </row>
    <row r="5899" spans="1:31" x14ac:dyDescent="0.25">
      <c r="A5899">
        <v>1658286</v>
      </c>
      <c r="B5899">
        <v>1</v>
      </c>
      <c r="C5899" t="s">
        <v>80</v>
      </c>
      <c r="D5899" t="s">
        <v>83</v>
      </c>
      <c r="E5899" t="s">
        <v>146</v>
      </c>
      <c r="F5899" t="s">
        <v>15995</v>
      </c>
      <c r="G5899" t="s">
        <v>260</v>
      </c>
      <c r="H5899" t="s">
        <v>149</v>
      </c>
      <c r="I5899" t="s">
        <v>135</v>
      </c>
      <c r="J5899" t="s">
        <v>136</v>
      </c>
      <c r="K5899" t="s">
        <v>137</v>
      </c>
      <c r="L5899" t="s">
        <v>16876</v>
      </c>
      <c r="M5899" t="s">
        <v>16877</v>
      </c>
      <c r="N5899">
        <v>2.7491666659999998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28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159.34383465481818</v>
      </c>
      <c r="AC5899">
        <v>0</v>
      </c>
      <c r="AD5899">
        <v>0</v>
      </c>
      <c r="AE5899">
        <v>159.34383465481818</v>
      </c>
    </row>
    <row r="5900" spans="1:31" x14ac:dyDescent="0.25">
      <c r="A5900">
        <v>1658581</v>
      </c>
      <c r="B5900">
        <v>1</v>
      </c>
      <c r="C5900" t="s">
        <v>81</v>
      </c>
      <c r="D5900" t="s">
        <v>122</v>
      </c>
      <c r="E5900" t="s">
        <v>178</v>
      </c>
      <c r="F5900" t="s">
        <v>16878</v>
      </c>
      <c r="G5900" t="s">
        <v>1115</v>
      </c>
      <c r="H5900" t="s">
        <v>149</v>
      </c>
      <c r="I5900" t="s">
        <v>135</v>
      </c>
      <c r="J5900" t="s">
        <v>136</v>
      </c>
      <c r="K5900" t="s">
        <v>137</v>
      </c>
      <c r="L5900" t="s">
        <v>16879</v>
      </c>
      <c r="M5900" t="s">
        <v>16880</v>
      </c>
      <c r="N5900">
        <v>1.41</v>
      </c>
      <c r="O5900">
        <v>0</v>
      </c>
      <c r="P5900">
        <v>273</v>
      </c>
      <c r="Q5900">
        <v>0</v>
      </c>
      <c r="R5900">
        <v>0</v>
      </c>
      <c r="S5900">
        <v>0</v>
      </c>
      <c r="T5900">
        <v>25</v>
      </c>
      <c r="U5900">
        <v>0</v>
      </c>
      <c r="V5900">
        <v>0</v>
      </c>
      <c r="W5900">
        <v>0</v>
      </c>
      <c r="X5900">
        <v>106.84320962374736</v>
      </c>
      <c r="Y5900">
        <v>0</v>
      </c>
      <c r="Z5900">
        <v>0</v>
      </c>
      <c r="AA5900">
        <v>0</v>
      </c>
      <c r="AB5900">
        <v>16.11156518118894</v>
      </c>
      <c r="AC5900">
        <v>0</v>
      </c>
      <c r="AD5900">
        <v>0</v>
      </c>
      <c r="AE5900">
        <v>122.95477480493629</v>
      </c>
    </row>
    <row r="5901" spans="1:31" x14ac:dyDescent="0.25">
      <c r="A5901">
        <v>1658618</v>
      </c>
      <c r="B5901">
        <v>1</v>
      </c>
      <c r="C5901" t="s">
        <v>80</v>
      </c>
      <c r="D5901" t="s">
        <v>92</v>
      </c>
      <c r="E5901" t="s">
        <v>178</v>
      </c>
      <c r="F5901" t="s">
        <v>16881</v>
      </c>
      <c r="G5901" t="s">
        <v>227</v>
      </c>
      <c r="H5901" t="s">
        <v>149</v>
      </c>
      <c r="I5901" t="s">
        <v>135</v>
      </c>
      <c r="J5901" t="s">
        <v>136</v>
      </c>
      <c r="K5901" t="s">
        <v>137</v>
      </c>
      <c r="L5901" t="s">
        <v>16882</v>
      </c>
      <c r="M5901" t="s">
        <v>16883</v>
      </c>
      <c r="N5901">
        <v>1.3147222220000001</v>
      </c>
      <c r="O5901">
        <v>0</v>
      </c>
      <c r="P5901">
        <v>52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20.054051014215624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20.054051014215624</v>
      </c>
    </row>
    <row r="5902" spans="1:31" x14ac:dyDescent="0.25">
      <c r="A5902">
        <v>1658180</v>
      </c>
      <c r="B5902">
        <v>1</v>
      </c>
      <c r="C5902" t="s">
        <v>80</v>
      </c>
      <c r="D5902" t="s">
        <v>96</v>
      </c>
      <c r="E5902" t="s">
        <v>152</v>
      </c>
      <c r="F5902" t="s">
        <v>16884</v>
      </c>
      <c r="G5902" t="s">
        <v>154</v>
      </c>
      <c r="H5902" t="s">
        <v>149</v>
      </c>
      <c r="I5902" t="s">
        <v>135</v>
      </c>
      <c r="J5902" t="s">
        <v>136</v>
      </c>
      <c r="K5902" t="s">
        <v>137</v>
      </c>
      <c r="L5902" t="s">
        <v>16885</v>
      </c>
      <c r="M5902" t="s">
        <v>16886</v>
      </c>
      <c r="N5902">
        <v>3.338333333</v>
      </c>
      <c r="O5902">
        <v>0</v>
      </c>
      <c r="P5902">
        <v>1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5.6273507226666676E-5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5.6273507226666676E-5</v>
      </c>
    </row>
    <row r="5903" spans="1:31" x14ac:dyDescent="0.25">
      <c r="A5903">
        <v>1658535</v>
      </c>
      <c r="B5903">
        <v>1</v>
      </c>
      <c r="C5903" t="s">
        <v>80</v>
      </c>
      <c r="D5903" t="s">
        <v>101</v>
      </c>
      <c r="E5903" t="s">
        <v>178</v>
      </c>
      <c r="F5903" t="s">
        <v>13971</v>
      </c>
      <c r="G5903" t="s">
        <v>172</v>
      </c>
      <c r="H5903" t="s">
        <v>149</v>
      </c>
      <c r="I5903" t="s">
        <v>135</v>
      </c>
      <c r="J5903" t="s">
        <v>136</v>
      </c>
      <c r="K5903" t="s">
        <v>137</v>
      </c>
      <c r="L5903" t="s">
        <v>16887</v>
      </c>
      <c r="M5903" t="s">
        <v>16888</v>
      </c>
      <c r="N5903">
        <v>1.9430555549999999</v>
      </c>
      <c r="O5903">
        <v>0</v>
      </c>
      <c r="P5903">
        <v>66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16.463547161913741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16.463547161913741</v>
      </c>
    </row>
    <row r="5904" spans="1:31" x14ac:dyDescent="0.25">
      <c r="A5904">
        <v>1658727</v>
      </c>
      <c r="B5904">
        <v>1</v>
      </c>
      <c r="C5904" t="s">
        <v>80</v>
      </c>
      <c r="D5904" t="s">
        <v>100</v>
      </c>
      <c r="E5904" t="s">
        <v>178</v>
      </c>
      <c r="F5904" t="s">
        <v>16889</v>
      </c>
      <c r="G5904" t="s">
        <v>252</v>
      </c>
      <c r="H5904" t="s">
        <v>149</v>
      </c>
      <c r="I5904" t="s">
        <v>135</v>
      </c>
      <c r="J5904" t="s">
        <v>136</v>
      </c>
      <c r="K5904" t="s">
        <v>137</v>
      </c>
      <c r="L5904" t="s">
        <v>16890</v>
      </c>
      <c r="M5904" t="s">
        <v>16891</v>
      </c>
      <c r="N5904">
        <v>1.0874999999999999</v>
      </c>
      <c r="O5904">
        <v>0</v>
      </c>
      <c r="P5904">
        <v>31</v>
      </c>
      <c r="Q5904">
        <v>0</v>
      </c>
      <c r="R5904">
        <v>0</v>
      </c>
      <c r="S5904">
        <v>0</v>
      </c>
      <c r="T5904">
        <v>4</v>
      </c>
      <c r="U5904">
        <v>0</v>
      </c>
      <c r="V5904">
        <v>0</v>
      </c>
      <c r="W5904">
        <v>0</v>
      </c>
      <c r="X5904">
        <v>7.6118995412854948</v>
      </c>
      <c r="Y5904">
        <v>0</v>
      </c>
      <c r="Z5904">
        <v>0</v>
      </c>
      <c r="AA5904">
        <v>0</v>
      </c>
      <c r="AB5904">
        <v>1.2456584218108333</v>
      </c>
      <c r="AC5904">
        <v>0</v>
      </c>
      <c r="AD5904">
        <v>0</v>
      </c>
      <c r="AE5904">
        <v>8.8575579630963279</v>
      </c>
    </row>
    <row r="5905" spans="1:31" x14ac:dyDescent="0.25">
      <c r="A5905">
        <v>1658186</v>
      </c>
      <c r="B5905">
        <v>1</v>
      </c>
      <c r="C5905" t="s">
        <v>80</v>
      </c>
      <c r="D5905" t="s">
        <v>82</v>
      </c>
      <c r="E5905" t="s">
        <v>178</v>
      </c>
      <c r="F5905" t="s">
        <v>16485</v>
      </c>
      <c r="G5905" t="s">
        <v>180</v>
      </c>
      <c r="H5905" t="s">
        <v>149</v>
      </c>
      <c r="I5905" t="s">
        <v>135</v>
      </c>
      <c r="J5905" t="s">
        <v>136</v>
      </c>
      <c r="K5905" t="s">
        <v>137</v>
      </c>
      <c r="L5905" t="s">
        <v>16892</v>
      </c>
      <c r="M5905" t="s">
        <v>16893</v>
      </c>
      <c r="N5905">
        <v>5.2327777769999999</v>
      </c>
      <c r="O5905">
        <v>0</v>
      </c>
      <c r="P5905">
        <v>96</v>
      </c>
      <c r="Q5905">
        <v>0</v>
      </c>
      <c r="R5905">
        <v>0</v>
      </c>
      <c r="S5905">
        <v>0</v>
      </c>
      <c r="T5905">
        <v>1</v>
      </c>
      <c r="U5905">
        <v>0</v>
      </c>
      <c r="V5905">
        <v>0</v>
      </c>
      <c r="W5905">
        <v>0</v>
      </c>
      <c r="X5905">
        <v>221.66902127438647</v>
      </c>
      <c r="Y5905">
        <v>0</v>
      </c>
      <c r="Z5905">
        <v>0</v>
      </c>
      <c r="AA5905">
        <v>0</v>
      </c>
      <c r="AB5905">
        <v>1.9112424515870776</v>
      </c>
      <c r="AC5905">
        <v>0</v>
      </c>
      <c r="AD5905">
        <v>0</v>
      </c>
      <c r="AE5905">
        <v>223.58026372597354</v>
      </c>
    </row>
    <row r="5906" spans="1:31" x14ac:dyDescent="0.25">
      <c r="A5906">
        <v>1658332</v>
      </c>
      <c r="B5906">
        <v>1</v>
      </c>
      <c r="C5906" t="s">
        <v>80</v>
      </c>
      <c r="D5906" t="s">
        <v>105</v>
      </c>
      <c r="E5906" t="s">
        <v>362</v>
      </c>
      <c r="F5906" t="s">
        <v>16894</v>
      </c>
      <c r="G5906" t="s">
        <v>180</v>
      </c>
      <c r="H5906" t="s">
        <v>149</v>
      </c>
      <c r="I5906" t="s">
        <v>135</v>
      </c>
      <c r="J5906" t="s">
        <v>136</v>
      </c>
      <c r="K5906" t="s">
        <v>137</v>
      </c>
      <c r="L5906" t="s">
        <v>16895</v>
      </c>
      <c r="M5906" t="s">
        <v>16896</v>
      </c>
      <c r="N5906">
        <v>13.152222222000001</v>
      </c>
      <c r="O5906">
        <v>0</v>
      </c>
      <c r="P5906">
        <v>141</v>
      </c>
      <c r="Q5906">
        <v>0</v>
      </c>
      <c r="R5906">
        <v>0</v>
      </c>
      <c r="S5906">
        <v>0</v>
      </c>
      <c r="T5906">
        <v>23</v>
      </c>
      <c r="U5906">
        <v>0</v>
      </c>
      <c r="V5906">
        <v>0</v>
      </c>
      <c r="W5906">
        <v>0</v>
      </c>
      <c r="X5906">
        <v>553.84263899185942</v>
      </c>
      <c r="Y5906">
        <v>0</v>
      </c>
      <c r="Z5906">
        <v>0</v>
      </c>
      <c r="AA5906">
        <v>0</v>
      </c>
      <c r="AB5906">
        <v>272.48066585063975</v>
      </c>
      <c r="AC5906">
        <v>0</v>
      </c>
      <c r="AD5906">
        <v>0</v>
      </c>
      <c r="AE5906">
        <v>826.32330484249917</v>
      </c>
    </row>
    <row r="5907" spans="1:31" x14ac:dyDescent="0.25">
      <c r="A5907">
        <v>1658790</v>
      </c>
      <c r="B5907">
        <v>1</v>
      </c>
      <c r="C5907" t="s">
        <v>80</v>
      </c>
      <c r="D5907" t="s">
        <v>82</v>
      </c>
      <c r="E5907" t="s">
        <v>362</v>
      </c>
      <c r="F5907" t="s">
        <v>16897</v>
      </c>
      <c r="G5907" t="s">
        <v>900</v>
      </c>
      <c r="H5907" t="s">
        <v>149</v>
      </c>
      <c r="I5907" t="s">
        <v>135</v>
      </c>
      <c r="J5907" t="s">
        <v>136</v>
      </c>
      <c r="K5907" t="s">
        <v>137</v>
      </c>
      <c r="L5907" t="s">
        <v>16898</v>
      </c>
      <c r="M5907" t="s">
        <v>16899</v>
      </c>
      <c r="N5907">
        <v>7.9824999999999999</v>
      </c>
      <c r="O5907">
        <v>0</v>
      </c>
      <c r="P5907">
        <v>32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60.850636903175165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60.850636903175165</v>
      </c>
    </row>
    <row r="5908" spans="1:31" x14ac:dyDescent="0.25">
      <c r="A5908">
        <v>1658767</v>
      </c>
      <c r="B5908">
        <v>1</v>
      </c>
      <c r="C5908" t="s">
        <v>80</v>
      </c>
      <c r="D5908" t="s">
        <v>96</v>
      </c>
      <c r="E5908" t="s">
        <v>178</v>
      </c>
      <c r="F5908" t="s">
        <v>16900</v>
      </c>
      <c r="G5908" t="s">
        <v>227</v>
      </c>
      <c r="H5908" t="s">
        <v>149</v>
      </c>
      <c r="I5908" t="s">
        <v>135</v>
      </c>
      <c r="J5908" t="s">
        <v>136</v>
      </c>
      <c r="K5908" t="s">
        <v>137</v>
      </c>
      <c r="L5908" t="s">
        <v>16901</v>
      </c>
      <c r="M5908" t="s">
        <v>16902</v>
      </c>
      <c r="N5908">
        <v>5.7544444439999998</v>
      </c>
      <c r="O5908">
        <v>0</v>
      </c>
      <c r="P5908">
        <v>35</v>
      </c>
      <c r="Q5908">
        <v>0</v>
      </c>
      <c r="R5908">
        <v>0</v>
      </c>
      <c r="S5908">
        <v>0</v>
      </c>
      <c r="T5908">
        <v>14</v>
      </c>
      <c r="U5908">
        <v>0</v>
      </c>
      <c r="V5908">
        <v>0</v>
      </c>
      <c r="W5908">
        <v>0</v>
      </c>
      <c r="X5908">
        <v>58.106136472145984</v>
      </c>
      <c r="Y5908">
        <v>0</v>
      </c>
      <c r="Z5908">
        <v>0</v>
      </c>
      <c r="AA5908">
        <v>0</v>
      </c>
      <c r="AB5908">
        <v>81.450024394369819</v>
      </c>
      <c r="AC5908">
        <v>0</v>
      </c>
      <c r="AD5908">
        <v>0</v>
      </c>
      <c r="AE5908">
        <v>139.5561608665158</v>
      </c>
    </row>
    <row r="5909" spans="1:31" x14ac:dyDescent="0.25">
      <c r="A5909">
        <v>1658435</v>
      </c>
      <c r="B5909">
        <v>1</v>
      </c>
      <c r="C5909" t="s">
        <v>80</v>
      </c>
      <c r="D5909" t="s">
        <v>100</v>
      </c>
      <c r="E5909" t="s">
        <v>152</v>
      </c>
      <c r="F5909" t="s">
        <v>16903</v>
      </c>
      <c r="G5909" t="s">
        <v>168</v>
      </c>
      <c r="H5909" t="s">
        <v>149</v>
      </c>
      <c r="I5909" t="s">
        <v>135</v>
      </c>
      <c r="J5909" t="s">
        <v>136</v>
      </c>
      <c r="K5909" t="s">
        <v>137</v>
      </c>
      <c r="L5909" t="s">
        <v>16904</v>
      </c>
      <c r="M5909" t="s">
        <v>16905</v>
      </c>
      <c r="N5909">
        <v>1.811111111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0.8195370439261267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0.8195370439261267</v>
      </c>
    </row>
    <row r="5910" spans="1:31" x14ac:dyDescent="0.25">
      <c r="A5910">
        <v>1658412</v>
      </c>
      <c r="B5910">
        <v>1</v>
      </c>
      <c r="C5910" t="s">
        <v>80</v>
      </c>
      <c r="D5910" t="s">
        <v>96</v>
      </c>
      <c r="E5910" t="s">
        <v>362</v>
      </c>
      <c r="F5910" t="s">
        <v>16906</v>
      </c>
      <c r="G5910" t="s">
        <v>3361</v>
      </c>
      <c r="H5910" t="s">
        <v>149</v>
      </c>
      <c r="I5910" t="s">
        <v>135</v>
      </c>
      <c r="J5910" t="s">
        <v>136</v>
      </c>
      <c r="K5910" t="s">
        <v>137</v>
      </c>
      <c r="L5910" t="s">
        <v>16907</v>
      </c>
      <c r="M5910" t="s">
        <v>16908</v>
      </c>
      <c r="N5910">
        <v>5.4594444439999998</v>
      </c>
      <c r="O5910">
        <v>0</v>
      </c>
      <c r="P5910">
        <v>6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4.7815397012190033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4.7815397012190033</v>
      </c>
    </row>
    <row r="5911" spans="1:31" x14ac:dyDescent="0.25">
      <c r="A5911">
        <v>1658200</v>
      </c>
      <c r="B5911">
        <v>1</v>
      </c>
      <c r="C5911" t="s">
        <v>80</v>
      </c>
      <c r="D5911" t="s">
        <v>82</v>
      </c>
      <c r="E5911" t="s">
        <v>146</v>
      </c>
      <c r="F5911" t="s">
        <v>1096</v>
      </c>
      <c r="G5911" t="s">
        <v>148</v>
      </c>
      <c r="H5911" t="s">
        <v>149</v>
      </c>
      <c r="I5911" t="s">
        <v>135</v>
      </c>
      <c r="J5911" t="s">
        <v>136</v>
      </c>
      <c r="K5911" t="s">
        <v>143</v>
      </c>
      <c r="L5911" t="s">
        <v>16909</v>
      </c>
      <c r="M5911" t="s">
        <v>16910</v>
      </c>
      <c r="N5911">
        <v>8.3413405550000004</v>
      </c>
      <c r="O5911">
        <v>0</v>
      </c>
      <c r="P5911">
        <v>1044</v>
      </c>
      <c r="Q5911">
        <v>0</v>
      </c>
      <c r="R5911">
        <v>0</v>
      </c>
      <c r="S5911">
        <v>0</v>
      </c>
      <c r="T5911">
        <v>58</v>
      </c>
      <c r="U5911">
        <v>0</v>
      </c>
      <c r="V5911">
        <v>0</v>
      </c>
      <c r="W5911">
        <v>0</v>
      </c>
      <c r="X5911">
        <v>2919.2866986960762</v>
      </c>
      <c r="Y5911">
        <v>0</v>
      </c>
      <c r="Z5911">
        <v>0</v>
      </c>
      <c r="AA5911">
        <v>0</v>
      </c>
      <c r="AB5911">
        <v>282.22017485195704</v>
      </c>
      <c r="AC5911">
        <v>0</v>
      </c>
      <c r="AD5911">
        <v>0</v>
      </c>
      <c r="AE5911">
        <v>3201.5068735480331</v>
      </c>
    </row>
    <row r="5912" spans="1:31" x14ac:dyDescent="0.25">
      <c r="A5912">
        <v>1658641</v>
      </c>
      <c r="B5912">
        <v>1</v>
      </c>
      <c r="C5912" t="s">
        <v>80</v>
      </c>
      <c r="D5912" t="s">
        <v>110</v>
      </c>
      <c r="E5912" t="s">
        <v>146</v>
      </c>
      <c r="F5912" t="s">
        <v>16911</v>
      </c>
      <c r="G5912" t="s">
        <v>260</v>
      </c>
      <c r="H5912" t="s">
        <v>149</v>
      </c>
      <c r="I5912" t="s">
        <v>135</v>
      </c>
      <c r="J5912" t="s">
        <v>136</v>
      </c>
      <c r="K5912" t="s">
        <v>137</v>
      </c>
      <c r="L5912" t="s">
        <v>16912</v>
      </c>
      <c r="M5912" t="s">
        <v>16913</v>
      </c>
      <c r="N5912">
        <v>3.554166666</v>
      </c>
      <c r="O5912">
        <v>0</v>
      </c>
      <c r="P5912">
        <v>336</v>
      </c>
      <c r="Q5912">
        <v>0</v>
      </c>
      <c r="R5912">
        <v>0</v>
      </c>
      <c r="S5912">
        <v>0</v>
      </c>
      <c r="T5912">
        <v>27</v>
      </c>
      <c r="U5912">
        <v>0</v>
      </c>
      <c r="V5912">
        <v>0</v>
      </c>
      <c r="W5912">
        <v>0</v>
      </c>
      <c r="X5912">
        <v>589.93870221749171</v>
      </c>
      <c r="Y5912">
        <v>0</v>
      </c>
      <c r="Z5912">
        <v>0</v>
      </c>
      <c r="AA5912">
        <v>0</v>
      </c>
      <c r="AB5912">
        <v>43.475474167600666</v>
      </c>
      <c r="AC5912">
        <v>0</v>
      </c>
      <c r="AD5912">
        <v>0</v>
      </c>
      <c r="AE5912">
        <v>633.41417638509233</v>
      </c>
    </row>
    <row r="5913" spans="1:31" x14ac:dyDescent="0.25">
      <c r="A5913">
        <v>1658747</v>
      </c>
      <c r="B5913">
        <v>1</v>
      </c>
      <c r="C5913" t="s">
        <v>80</v>
      </c>
      <c r="D5913" t="s">
        <v>82</v>
      </c>
      <c r="E5913" t="s">
        <v>178</v>
      </c>
      <c r="F5913" t="s">
        <v>16914</v>
      </c>
      <c r="G5913" t="s">
        <v>187</v>
      </c>
      <c r="H5913" t="s">
        <v>149</v>
      </c>
      <c r="I5913" t="s">
        <v>135</v>
      </c>
      <c r="J5913" t="s">
        <v>136</v>
      </c>
      <c r="K5913" t="s">
        <v>137</v>
      </c>
      <c r="L5913" t="s">
        <v>16915</v>
      </c>
      <c r="M5913" t="s">
        <v>16916</v>
      </c>
      <c r="N5913">
        <v>5.1166666660000004</v>
      </c>
      <c r="O5913">
        <v>0</v>
      </c>
      <c r="P5913">
        <v>344</v>
      </c>
      <c r="Q5913">
        <v>0</v>
      </c>
      <c r="R5913">
        <v>0</v>
      </c>
      <c r="S5913">
        <v>0</v>
      </c>
      <c r="T5913">
        <v>26</v>
      </c>
      <c r="U5913">
        <v>0</v>
      </c>
      <c r="V5913">
        <v>0</v>
      </c>
      <c r="W5913">
        <v>0</v>
      </c>
      <c r="X5913">
        <v>647.93006833965001</v>
      </c>
      <c r="Y5913">
        <v>0</v>
      </c>
      <c r="Z5913">
        <v>0</v>
      </c>
      <c r="AA5913">
        <v>0</v>
      </c>
      <c r="AB5913">
        <v>47.776490156048602</v>
      </c>
      <c r="AC5913">
        <v>0</v>
      </c>
      <c r="AD5913">
        <v>0</v>
      </c>
      <c r="AE5913">
        <v>695.70655849569857</v>
      </c>
    </row>
    <row r="5914" spans="1:31" x14ac:dyDescent="0.25">
      <c r="A5914">
        <v>1658249</v>
      </c>
      <c r="B5914">
        <v>1</v>
      </c>
      <c r="C5914" t="s">
        <v>80</v>
      </c>
      <c r="D5914" t="s">
        <v>99</v>
      </c>
      <c r="E5914" t="s">
        <v>152</v>
      </c>
      <c r="F5914" t="s">
        <v>16917</v>
      </c>
      <c r="G5914" t="s">
        <v>154</v>
      </c>
      <c r="H5914" t="s">
        <v>149</v>
      </c>
      <c r="I5914" t="s">
        <v>135</v>
      </c>
      <c r="J5914" t="s">
        <v>136</v>
      </c>
      <c r="K5914" t="s">
        <v>137</v>
      </c>
      <c r="L5914" t="s">
        <v>16918</v>
      </c>
      <c r="M5914" t="s">
        <v>16919</v>
      </c>
      <c r="N5914">
        <v>3.1216666659999999</v>
      </c>
      <c r="O5914">
        <v>0</v>
      </c>
      <c r="P5914">
        <v>2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0.94836608273568013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0.94836608273568013</v>
      </c>
    </row>
    <row r="5915" spans="1:31" x14ac:dyDescent="0.25">
      <c r="A5915">
        <v>1658263</v>
      </c>
      <c r="B5915">
        <v>1</v>
      </c>
      <c r="C5915" t="s">
        <v>81</v>
      </c>
      <c r="D5915" t="s">
        <v>119</v>
      </c>
      <c r="E5915" t="s">
        <v>204</v>
      </c>
      <c r="F5915" t="s">
        <v>16501</v>
      </c>
      <c r="G5915" t="s">
        <v>918</v>
      </c>
      <c r="H5915" t="s">
        <v>134</v>
      </c>
      <c r="I5915" t="s">
        <v>135</v>
      </c>
      <c r="J5915" t="s">
        <v>136</v>
      </c>
      <c r="K5915" t="s">
        <v>143</v>
      </c>
      <c r="L5915" t="s">
        <v>16920</v>
      </c>
      <c r="M5915" t="s">
        <v>16921</v>
      </c>
      <c r="N5915">
        <v>0.20115444399999999</v>
      </c>
      <c r="O5915">
        <v>0</v>
      </c>
      <c r="P5915">
        <v>1650</v>
      </c>
      <c r="Q5915">
        <v>102</v>
      </c>
      <c r="R5915">
        <v>359</v>
      </c>
      <c r="S5915">
        <v>7</v>
      </c>
      <c r="T5915">
        <v>88</v>
      </c>
      <c r="U5915">
        <v>0</v>
      </c>
      <c r="V5915">
        <v>0</v>
      </c>
      <c r="W5915">
        <v>0</v>
      </c>
      <c r="X5915">
        <v>48.436795975189277</v>
      </c>
      <c r="Y5915">
        <v>8.5765673844120141</v>
      </c>
      <c r="Z5915">
        <v>18.235310299745574</v>
      </c>
      <c r="AA5915">
        <v>11.447031283607448</v>
      </c>
      <c r="AB5915">
        <v>12.509288921088585</v>
      </c>
      <c r="AC5915">
        <v>0</v>
      </c>
      <c r="AD5915">
        <v>0</v>
      </c>
      <c r="AE5915">
        <v>99.204993864042891</v>
      </c>
    </row>
    <row r="5916" spans="1:31" x14ac:dyDescent="0.25">
      <c r="A5916">
        <v>1658555</v>
      </c>
      <c r="B5916">
        <v>1</v>
      </c>
      <c r="C5916" t="s">
        <v>80</v>
      </c>
      <c r="D5916" t="s">
        <v>84</v>
      </c>
      <c r="E5916" t="s">
        <v>152</v>
      </c>
      <c r="F5916" t="s">
        <v>16922</v>
      </c>
      <c r="G5916" t="s">
        <v>154</v>
      </c>
      <c r="H5916" t="s">
        <v>149</v>
      </c>
      <c r="I5916" t="s">
        <v>135</v>
      </c>
      <c r="J5916" t="s">
        <v>136</v>
      </c>
      <c r="K5916" t="s">
        <v>137</v>
      </c>
      <c r="L5916" t="s">
        <v>16923</v>
      </c>
      <c r="M5916" t="s">
        <v>16924</v>
      </c>
      <c r="N5916">
        <v>1.8491666659999999</v>
      </c>
      <c r="O5916">
        <v>0</v>
      </c>
      <c r="P5916">
        <v>6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3.7606941096676092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3.7606941096676092</v>
      </c>
    </row>
    <row r="5917" spans="1:31" x14ac:dyDescent="0.25">
      <c r="A5917">
        <v>1658163</v>
      </c>
      <c r="B5917">
        <v>1</v>
      </c>
      <c r="C5917" t="s">
        <v>80</v>
      </c>
      <c r="D5917" t="s">
        <v>93</v>
      </c>
      <c r="E5917" t="s">
        <v>140</v>
      </c>
      <c r="F5917" t="s">
        <v>16925</v>
      </c>
      <c r="G5917" t="s">
        <v>918</v>
      </c>
      <c r="H5917" t="s">
        <v>134</v>
      </c>
      <c r="I5917" t="s">
        <v>191</v>
      </c>
      <c r="J5917" t="s">
        <v>136</v>
      </c>
      <c r="K5917" t="s">
        <v>143</v>
      </c>
      <c r="L5917" t="s">
        <v>16926</v>
      </c>
      <c r="M5917" t="s">
        <v>16927</v>
      </c>
      <c r="N5917">
        <v>3.5300832999999997E-2</v>
      </c>
      <c r="O5917">
        <v>0</v>
      </c>
      <c r="P5917">
        <v>3282</v>
      </c>
      <c r="Q5917">
        <v>0</v>
      </c>
      <c r="R5917">
        <v>79</v>
      </c>
      <c r="S5917">
        <v>14</v>
      </c>
      <c r="T5917">
        <v>1617</v>
      </c>
      <c r="U5917">
        <v>9</v>
      </c>
      <c r="V5917">
        <v>16</v>
      </c>
      <c r="W5917">
        <v>0</v>
      </c>
      <c r="X5917">
        <v>28.43745033778082</v>
      </c>
      <c r="Y5917">
        <v>0</v>
      </c>
      <c r="Z5917">
        <v>1.6587527351390576</v>
      </c>
      <c r="AA5917">
        <v>3.9621486249617077</v>
      </c>
      <c r="AB5917">
        <v>28.651087258754064</v>
      </c>
      <c r="AC5917">
        <v>10.870529635496748</v>
      </c>
      <c r="AD5917">
        <v>6.1747904722239992</v>
      </c>
      <c r="AE5917">
        <v>79.754759064356406</v>
      </c>
    </row>
    <row r="5918" spans="1:31" x14ac:dyDescent="0.25">
      <c r="A5918">
        <v>1658704</v>
      </c>
      <c r="B5918">
        <v>1</v>
      </c>
      <c r="C5918" t="s">
        <v>80</v>
      </c>
      <c r="D5918" t="s">
        <v>83</v>
      </c>
      <c r="E5918" t="s">
        <v>178</v>
      </c>
      <c r="F5918" t="s">
        <v>15453</v>
      </c>
      <c r="G5918" t="s">
        <v>227</v>
      </c>
      <c r="H5918" t="s">
        <v>149</v>
      </c>
      <c r="I5918" t="s">
        <v>135</v>
      </c>
      <c r="J5918" t="s">
        <v>136</v>
      </c>
      <c r="K5918" t="s">
        <v>137</v>
      </c>
      <c r="L5918" t="s">
        <v>16928</v>
      </c>
      <c r="M5918" t="s">
        <v>16929</v>
      </c>
      <c r="N5918">
        <v>0.87166666599999998</v>
      </c>
      <c r="O5918">
        <v>0</v>
      </c>
      <c r="P5918">
        <v>307</v>
      </c>
      <c r="Q5918">
        <v>0</v>
      </c>
      <c r="R5918">
        <v>0</v>
      </c>
      <c r="S5918">
        <v>0</v>
      </c>
      <c r="T5918">
        <v>9</v>
      </c>
      <c r="U5918">
        <v>0</v>
      </c>
      <c r="V5918">
        <v>0</v>
      </c>
      <c r="W5918">
        <v>0</v>
      </c>
      <c r="X5918">
        <v>104.73505678668295</v>
      </c>
      <c r="Y5918">
        <v>0</v>
      </c>
      <c r="Z5918">
        <v>0</v>
      </c>
      <c r="AA5918">
        <v>0</v>
      </c>
      <c r="AB5918">
        <v>1.4877148062641525</v>
      </c>
      <c r="AC5918">
        <v>0</v>
      </c>
      <c r="AD5918">
        <v>0</v>
      </c>
      <c r="AE5918">
        <v>106.2227715929471</v>
      </c>
    </row>
    <row r="5919" spans="1:31" x14ac:dyDescent="0.25">
      <c r="A5919">
        <v>1658206</v>
      </c>
      <c r="B5919">
        <v>1</v>
      </c>
      <c r="C5919" t="s">
        <v>81</v>
      </c>
      <c r="D5919" t="s">
        <v>128</v>
      </c>
      <c r="E5919" t="s">
        <v>178</v>
      </c>
      <c r="F5919" t="s">
        <v>16930</v>
      </c>
      <c r="G5919" t="s">
        <v>148</v>
      </c>
      <c r="H5919" t="s">
        <v>149</v>
      </c>
      <c r="I5919" t="s">
        <v>135</v>
      </c>
      <c r="J5919" t="s">
        <v>136</v>
      </c>
      <c r="K5919" t="s">
        <v>143</v>
      </c>
      <c r="L5919" t="s">
        <v>16931</v>
      </c>
      <c r="M5919" t="s">
        <v>16932</v>
      </c>
      <c r="N5919">
        <v>8.4648000000000003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50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393.30927437584438</v>
      </c>
      <c r="AC5919">
        <v>0</v>
      </c>
      <c r="AD5919">
        <v>0</v>
      </c>
      <c r="AE5919">
        <v>393.30927437584438</v>
      </c>
    </row>
    <row r="5920" spans="1:31" x14ac:dyDescent="0.25">
      <c r="A5920">
        <v>1658398</v>
      </c>
      <c r="B5920">
        <v>1</v>
      </c>
      <c r="C5920" t="s">
        <v>80</v>
      </c>
      <c r="D5920" t="s">
        <v>87</v>
      </c>
      <c r="E5920" t="s">
        <v>152</v>
      </c>
      <c r="F5920" t="s">
        <v>16933</v>
      </c>
      <c r="G5920" t="s">
        <v>507</v>
      </c>
      <c r="H5920" t="s">
        <v>149</v>
      </c>
      <c r="I5920" t="s">
        <v>135</v>
      </c>
      <c r="J5920" t="s">
        <v>136</v>
      </c>
      <c r="K5920" t="s">
        <v>137</v>
      </c>
      <c r="L5920" t="s">
        <v>16934</v>
      </c>
      <c r="M5920" t="s">
        <v>16935</v>
      </c>
      <c r="N5920">
        <v>2.5325000000000002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1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79.769581922681496</v>
      </c>
      <c r="AE5920">
        <v>79.769581922681496</v>
      </c>
    </row>
    <row r="5921" spans="1:31" x14ac:dyDescent="0.25">
      <c r="A5921">
        <v>1658730</v>
      </c>
      <c r="B5921">
        <v>1</v>
      </c>
      <c r="C5921" t="s">
        <v>80</v>
      </c>
      <c r="D5921" t="s">
        <v>82</v>
      </c>
      <c r="E5921" t="s">
        <v>146</v>
      </c>
      <c r="F5921" t="s">
        <v>16936</v>
      </c>
      <c r="G5921" t="s">
        <v>260</v>
      </c>
      <c r="H5921" t="s">
        <v>149</v>
      </c>
      <c r="I5921" t="s">
        <v>135</v>
      </c>
      <c r="J5921" t="s">
        <v>136</v>
      </c>
      <c r="K5921" t="s">
        <v>137</v>
      </c>
      <c r="L5921" t="s">
        <v>16937</v>
      </c>
      <c r="M5921" t="s">
        <v>16938</v>
      </c>
      <c r="N5921">
        <v>2.2655555550000002</v>
      </c>
      <c r="O5921">
        <v>0</v>
      </c>
      <c r="P5921">
        <v>379</v>
      </c>
      <c r="Q5921">
        <v>0</v>
      </c>
      <c r="R5921">
        <v>0</v>
      </c>
      <c r="S5921">
        <v>0</v>
      </c>
      <c r="T5921">
        <v>12</v>
      </c>
      <c r="U5921">
        <v>0</v>
      </c>
      <c r="V5921">
        <v>0</v>
      </c>
      <c r="W5921">
        <v>0</v>
      </c>
      <c r="X5921">
        <v>356.80966270661708</v>
      </c>
      <c r="Y5921">
        <v>0</v>
      </c>
      <c r="Z5921">
        <v>0</v>
      </c>
      <c r="AA5921">
        <v>0</v>
      </c>
      <c r="AB5921">
        <v>6.1247509104311391</v>
      </c>
      <c r="AC5921">
        <v>0</v>
      </c>
      <c r="AD5921">
        <v>0</v>
      </c>
      <c r="AE5921">
        <v>362.93441361704822</v>
      </c>
    </row>
    <row r="5922" spans="1:31" x14ac:dyDescent="0.25">
      <c r="A5922">
        <v>1658753</v>
      </c>
      <c r="B5922">
        <v>1</v>
      </c>
      <c r="C5922" t="s">
        <v>81</v>
      </c>
      <c r="D5922" t="s">
        <v>128</v>
      </c>
      <c r="E5922" t="s">
        <v>131</v>
      </c>
      <c r="F5922" t="s">
        <v>16939</v>
      </c>
      <c r="G5922" t="s">
        <v>585</v>
      </c>
      <c r="H5922" t="s">
        <v>134</v>
      </c>
      <c r="I5922" t="s">
        <v>135</v>
      </c>
      <c r="J5922" t="s">
        <v>136</v>
      </c>
      <c r="K5922" t="s">
        <v>137</v>
      </c>
      <c r="L5922" t="s">
        <v>16940</v>
      </c>
      <c r="M5922" t="s">
        <v>16941</v>
      </c>
      <c r="N5922">
        <v>1.3105555550000001</v>
      </c>
      <c r="O5922">
        <v>0</v>
      </c>
      <c r="P5922">
        <v>119</v>
      </c>
      <c r="Q5922">
        <v>0</v>
      </c>
      <c r="R5922">
        <v>7</v>
      </c>
      <c r="S5922">
        <v>0</v>
      </c>
      <c r="T5922">
        <v>14</v>
      </c>
      <c r="U5922">
        <v>0</v>
      </c>
      <c r="V5922">
        <v>0</v>
      </c>
      <c r="W5922">
        <v>0</v>
      </c>
      <c r="X5922">
        <v>43.367234191935047</v>
      </c>
      <c r="Y5922">
        <v>0</v>
      </c>
      <c r="Z5922">
        <v>1.2379396144588006</v>
      </c>
      <c r="AA5922">
        <v>0</v>
      </c>
      <c r="AB5922">
        <v>7.8337794526360947</v>
      </c>
      <c r="AC5922">
        <v>0</v>
      </c>
      <c r="AD5922">
        <v>0</v>
      </c>
      <c r="AE5922">
        <v>52.438953259029944</v>
      </c>
    </row>
    <row r="5923" spans="1:31" x14ac:dyDescent="0.25">
      <c r="A5923">
        <v>1658375</v>
      </c>
      <c r="B5923">
        <v>1</v>
      </c>
      <c r="C5923" t="s">
        <v>80</v>
      </c>
      <c r="D5923" t="s">
        <v>92</v>
      </c>
      <c r="E5923" t="s">
        <v>152</v>
      </c>
      <c r="F5923" t="s">
        <v>16942</v>
      </c>
      <c r="G5923" t="s">
        <v>154</v>
      </c>
      <c r="H5923" t="s">
        <v>149</v>
      </c>
      <c r="I5923" t="s">
        <v>135</v>
      </c>
      <c r="J5923" t="s">
        <v>136</v>
      </c>
      <c r="K5923" t="s">
        <v>137</v>
      </c>
      <c r="L5923" t="s">
        <v>16943</v>
      </c>
      <c r="M5923" t="s">
        <v>16944</v>
      </c>
      <c r="N5923">
        <v>2.6380555550000002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1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14.177022540870002</v>
      </c>
      <c r="AC5923">
        <v>0</v>
      </c>
      <c r="AD5923">
        <v>0</v>
      </c>
      <c r="AE5923">
        <v>14.177022540870002</v>
      </c>
    </row>
    <row r="5924" spans="1:31" x14ac:dyDescent="0.25">
      <c r="A5924">
        <v>1658444</v>
      </c>
      <c r="B5924">
        <v>1</v>
      </c>
      <c r="C5924" t="s">
        <v>80</v>
      </c>
      <c r="D5924" t="s">
        <v>84</v>
      </c>
      <c r="E5924" t="s">
        <v>178</v>
      </c>
      <c r="F5924" t="s">
        <v>16945</v>
      </c>
      <c r="G5924" t="s">
        <v>227</v>
      </c>
      <c r="H5924" t="s">
        <v>149</v>
      </c>
      <c r="I5924" t="s">
        <v>135</v>
      </c>
      <c r="J5924" t="s">
        <v>136</v>
      </c>
      <c r="K5924" t="s">
        <v>137</v>
      </c>
      <c r="L5924" t="s">
        <v>16946</v>
      </c>
      <c r="M5924" t="s">
        <v>16947</v>
      </c>
      <c r="N5924">
        <v>2.5438888880000001</v>
      </c>
      <c r="O5924">
        <v>0</v>
      </c>
      <c r="P5924">
        <v>165</v>
      </c>
      <c r="Q5924">
        <v>0</v>
      </c>
      <c r="R5924">
        <v>0</v>
      </c>
      <c r="S5924">
        <v>0</v>
      </c>
      <c r="T5924">
        <v>4</v>
      </c>
      <c r="U5924">
        <v>0</v>
      </c>
      <c r="V5924">
        <v>0</v>
      </c>
      <c r="W5924">
        <v>0</v>
      </c>
      <c r="X5924">
        <v>145.49410350006548</v>
      </c>
      <c r="Y5924">
        <v>0</v>
      </c>
      <c r="Z5924">
        <v>0</v>
      </c>
      <c r="AA5924">
        <v>0</v>
      </c>
      <c r="AB5924">
        <v>7.3025523664955756</v>
      </c>
      <c r="AC5924">
        <v>0</v>
      </c>
      <c r="AD5924">
        <v>0</v>
      </c>
      <c r="AE5924">
        <v>152.79665586656105</v>
      </c>
    </row>
    <row r="5925" spans="1:31" x14ac:dyDescent="0.25">
      <c r="A5925">
        <v>1658630</v>
      </c>
      <c r="B5925">
        <v>1</v>
      </c>
      <c r="C5925" t="s">
        <v>80</v>
      </c>
      <c r="D5925" t="s">
        <v>83</v>
      </c>
      <c r="E5925" t="s">
        <v>146</v>
      </c>
      <c r="F5925" t="s">
        <v>14972</v>
      </c>
      <c r="G5925" t="s">
        <v>260</v>
      </c>
      <c r="H5925" t="s">
        <v>149</v>
      </c>
      <c r="I5925" t="s">
        <v>135</v>
      </c>
      <c r="J5925" t="s">
        <v>136</v>
      </c>
      <c r="K5925" t="s">
        <v>137</v>
      </c>
      <c r="L5925" t="s">
        <v>16948</v>
      </c>
      <c r="M5925" t="s">
        <v>16949</v>
      </c>
      <c r="N5925">
        <v>1.494722222</v>
      </c>
      <c r="O5925">
        <v>0</v>
      </c>
      <c r="P5925">
        <v>473</v>
      </c>
      <c r="Q5925">
        <v>0</v>
      </c>
      <c r="R5925">
        <v>0</v>
      </c>
      <c r="S5925">
        <v>0</v>
      </c>
      <c r="T5925">
        <v>13</v>
      </c>
      <c r="U5925">
        <v>0</v>
      </c>
      <c r="V5925">
        <v>0</v>
      </c>
      <c r="W5925">
        <v>0</v>
      </c>
      <c r="X5925">
        <v>328.12928657993075</v>
      </c>
      <c r="Y5925">
        <v>0</v>
      </c>
      <c r="Z5925">
        <v>0</v>
      </c>
      <c r="AA5925">
        <v>0</v>
      </c>
      <c r="AB5925">
        <v>13.387300758303699</v>
      </c>
      <c r="AC5925">
        <v>0</v>
      </c>
      <c r="AD5925">
        <v>0</v>
      </c>
      <c r="AE5925">
        <v>341.51658733823444</v>
      </c>
    </row>
    <row r="5926" spans="1:31" x14ac:dyDescent="0.25">
      <c r="A5926">
        <v>1658275</v>
      </c>
      <c r="B5926">
        <v>1</v>
      </c>
      <c r="C5926" t="s">
        <v>81</v>
      </c>
      <c r="D5926" t="s">
        <v>120</v>
      </c>
      <c r="E5926" t="s">
        <v>131</v>
      </c>
      <c r="F5926" t="s">
        <v>16950</v>
      </c>
      <c r="G5926" t="s">
        <v>142</v>
      </c>
      <c r="H5926" t="s">
        <v>134</v>
      </c>
      <c r="I5926" t="s">
        <v>135</v>
      </c>
      <c r="J5926" t="s">
        <v>136</v>
      </c>
      <c r="K5926" t="s">
        <v>143</v>
      </c>
      <c r="L5926" t="s">
        <v>16951</v>
      </c>
      <c r="M5926" t="s">
        <v>16952</v>
      </c>
      <c r="N5926">
        <v>2.0244444439999998</v>
      </c>
      <c r="O5926">
        <v>0</v>
      </c>
      <c r="P5926">
        <v>1207</v>
      </c>
      <c r="Q5926">
        <v>0</v>
      </c>
      <c r="R5926">
        <v>5</v>
      </c>
      <c r="S5926">
        <v>0</v>
      </c>
      <c r="T5926">
        <v>348</v>
      </c>
      <c r="U5926">
        <v>0</v>
      </c>
      <c r="V5926">
        <v>0</v>
      </c>
      <c r="W5926">
        <v>0</v>
      </c>
      <c r="X5926">
        <v>635.49065594346871</v>
      </c>
      <c r="Y5926">
        <v>0</v>
      </c>
      <c r="Z5926">
        <v>2.0576296443512834</v>
      </c>
      <c r="AA5926">
        <v>0</v>
      </c>
      <c r="AB5926">
        <v>836.90408766649261</v>
      </c>
      <c r="AC5926">
        <v>0</v>
      </c>
      <c r="AD5926">
        <v>0</v>
      </c>
      <c r="AE5926">
        <v>1474.4523732543125</v>
      </c>
    </row>
    <row r="5927" spans="1:31" x14ac:dyDescent="0.25">
      <c r="A5927">
        <v>1658770</v>
      </c>
      <c r="B5927">
        <v>1</v>
      </c>
      <c r="C5927" t="s">
        <v>80</v>
      </c>
      <c r="D5927" t="s">
        <v>82</v>
      </c>
      <c r="E5927" t="s">
        <v>146</v>
      </c>
      <c r="F5927" t="s">
        <v>16781</v>
      </c>
      <c r="G5927" t="s">
        <v>260</v>
      </c>
      <c r="H5927" t="s">
        <v>149</v>
      </c>
      <c r="I5927" t="s">
        <v>135</v>
      </c>
      <c r="J5927" t="s">
        <v>136</v>
      </c>
      <c r="K5927" t="s">
        <v>137</v>
      </c>
      <c r="L5927" t="s">
        <v>16953</v>
      </c>
      <c r="M5927" t="s">
        <v>16954</v>
      </c>
      <c r="N5927">
        <v>5.312777777</v>
      </c>
      <c r="O5927">
        <v>0</v>
      </c>
      <c r="P5927">
        <v>480</v>
      </c>
      <c r="Q5927">
        <v>0</v>
      </c>
      <c r="R5927">
        <v>0</v>
      </c>
      <c r="S5927">
        <v>0</v>
      </c>
      <c r="T5927">
        <v>58</v>
      </c>
      <c r="U5927">
        <v>0</v>
      </c>
      <c r="V5927">
        <v>0</v>
      </c>
      <c r="W5927">
        <v>0</v>
      </c>
      <c r="X5927">
        <v>1145.3733474173644</v>
      </c>
      <c r="Y5927">
        <v>0</v>
      </c>
      <c r="Z5927">
        <v>0</v>
      </c>
      <c r="AA5927">
        <v>0</v>
      </c>
      <c r="AB5927">
        <v>98.545597141875845</v>
      </c>
      <c r="AC5927">
        <v>0</v>
      </c>
      <c r="AD5927">
        <v>0</v>
      </c>
      <c r="AE5927">
        <v>1243.9189445592401</v>
      </c>
    </row>
    <row r="5928" spans="1:31" x14ac:dyDescent="0.25">
      <c r="A5928">
        <v>1658584</v>
      </c>
      <c r="B5928">
        <v>1</v>
      </c>
      <c r="C5928" t="s">
        <v>80</v>
      </c>
      <c r="D5928" t="s">
        <v>107</v>
      </c>
      <c r="E5928" t="s">
        <v>178</v>
      </c>
      <c r="F5928" t="s">
        <v>16955</v>
      </c>
      <c r="G5928" t="s">
        <v>227</v>
      </c>
      <c r="H5928" t="s">
        <v>149</v>
      </c>
      <c r="I5928" t="s">
        <v>135</v>
      </c>
      <c r="J5928" t="s">
        <v>136</v>
      </c>
      <c r="K5928" t="s">
        <v>137</v>
      </c>
      <c r="L5928" t="s">
        <v>16956</v>
      </c>
      <c r="M5928" t="s">
        <v>16957</v>
      </c>
      <c r="N5928">
        <v>1.3919444439999999</v>
      </c>
      <c r="O5928">
        <v>0</v>
      </c>
      <c r="P5928">
        <v>24</v>
      </c>
      <c r="Q5928">
        <v>0</v>
      </c>
      <c r="R5928">
        <v>0</v>
      </c>
      <c r="S5928">
        <v>0</v>
      </c>
      <c r="T5928">
        <v>8</v>
      </c>
      <c r="U5928">
        <v>0</v>
      </c>
      <c r="V5928">
        <v>0</v>
      </c>
      <c r="W5928">
        <v>0</v>
      </c>
      <c r="X5928">
        <v>7.7216562176199011</v>
      </c>
      <c r="Y5928">
        <v>0</v>
      </c>
      <c r="Z5928">
        <v>0</v>
      </c>
      <c r="AA5928">
        <v>0</v>
      </c>
      <c r="AB5928">
        <v>4.3666647609391571</v>
      </c>
      <c r="AC5928">
        <v>0</v>
      </c>
      <c r="AD5928">
        <v>0</v>
      </c>
      <c r="AE5928">
        <v>12.088320978559057</v>
      </c>
    </row>
    <row r="5929" spans="1:31" x14ac:dyDescent="0.25">
      <c r="A5929">
        <v>1658484</v>
      </c>
      <c r="B5929">
        <v>1</v>
      </c>
      <c r="C5929" t="s">
        <v>80</v>
      </c>
      <c r="D5929" t="s">
        <v>107</v>
      </c>
      <c r="E5929" t="s">
        <v>152</v>
      </c>
      <c r="F5929" t="s">
        <v>16958</v>
      </c>
      <c r="G5929" t="s">
        <v>154</v>
      </c>
      <c r="H5929" t="s">
        <v>149</v>
      </c>
      <c r="I5929" t="s">
        <v>135</v>
      </c>
      <c r="J5929" t="s">
        <v>136</v>
      </c>
      <c r="K5929" t="s">
        <v>137</v>
      </c>
      <c r="L5929" t="s">
        <v>16959</v>
      </c>
      <c r="M5929" t="s">
        <v>16960</v>
      </c>
      <c r="N5929">
        <v>3.1438888880000002</v>
      </c>
      <c r="O5929">
        <v>0</v>
      </c>
      <c r="P5929">
        <v>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0.55719464003852059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0.55719464003852059</v>
      </c>
    </row>
    <row r="5930" spans="1:31" x14ac:dyDescent="0.25">
      <c r="A5930">
        <v>1658235</v>
      </c>
      <c r="B5930">
        <v>1</v>
      </c>
      <c r="C5930" t="s">
        <v>80</v>
      </c>
      <c r="D5930" t="s">
        <v>97</v>
      </c>
      <c r="E5930" t="s">
        <v>178</v>
      </c>
      <c r="F5930" t="s">
        <v>8909</v>
      </c>
      <c r="G5930" t="s">
        <v>359</v>
      </c>
      <c r="H5930" t="s">
        <v>149</v>
      </c>
      <c r="I5930" t="s">
        <v>135</v>
      </c>
      <c r="J5930" t="s">
        <v>136</v>
      </c>
      <c r="K5930" t="s">
        <v>137</v>
      </c>
      <c r="L5930" t="s">
        <v>16961</v>
      </c>
      <c r="M5930" t="s">
        <v>16962</v>
      </c>
      <c r="N5930">
        <v>2.025555555</v>
      </c>
      <c r="O5930">
        <v>0</v>
      </c>
      <c r="P5930">
        <v>16</v>
      </c>
      <c r="Q5930">
        <v>0</v>
      </c>
      <c r="R5930">
        <v>0</v>
      </c>
      <c r="S5930">
        <v>0</v>
      </c>
      <c r="T5930">
        <v>4</v>
      </c>
      <c r="U5930">
        <v>0</v>
      </c>
      <c r="V5930">
        <v>0</v>
      </c>
      <c r="W5930">
        <v>0</v>
      </c>
      <c r="X5930">
        <v>14.973376024817492</v>
      </c>
      <c r="Y5930">
        <v>0</v>
      </c>
      <c r="Z5930">
        <v>0</v>
      </c>
      <c r="AA5930">
        <v>0</v>
      </c>
      <c r="AB5930">
        <v>9.4586202106726418</v>
      </c>
      <c r="AC5930">
        <v>0</v>
      </c>
      <c r="AD5930">
        <v>0</v>
      </c>
      <c r="AE5930">
        <v>24.431996235490132</v>
      </c>
    </row>
    <row r="5931" spans="1:31" x14ac:dyDescent="0.25">
      <c r="A5931">
        <v>1658229</v>
      </c>
      <c r="B5931">
        <v>1</v>
      </c>
      <c r="C5931" t="s">
        <v>80</v>
      </c>
      <c r="D5931" t="s">
        <v>106</v>
      </c>
      <c r="E5931" t="s">
        <v>362</v>
      </c>
      <c r="F5931" t="s">
        <v>16963</v>
      </c>
      <c r="G5931" t="s">
        <v>142</v>
      </c>
      <c r="H5931" t="s">
        <v>149</v>
      </c>
      <c r="I5931" t="s">
        <v>135</v>
      </c>
      <c r="J5931" t="s">
        <v>136</v>
      </c>
      <c r="K5931" t="s">
        <v>143</v>
      </c>
      <c r="L5931" t="s">
        <v>16964</v>
      </c>
      <c r="M5931" t="s">
        <v>16965</v>
      </c>
      <c r="N5931">
        <v>5.7846472220000003</v>
      </c>
      <c r="O5931">
        <v>0</v>
      </c>
      <c r="P5931">
        <v>70</v>
      </c>
      <c r="Q5931">
        <v>0</v>
      </c>
      <c r="R5931">
        <v>0</v>
      </c>
      <c r="S5931">
        <v>0</v>
      </c>
      <c r="T5931">
        <v>3</v>
      </c>
      <c r="U5931">
        <v>0</v>
      </c>
      <c r="V5931">
        <v>0</v>
      </c>
      <c r="W5931">
        <v>0</v>
      </c>
      <c r="X5931">
        <v>79.433290555801648</v>
      </c>
      <c r="Y5931">
        <v>0</v>
      </c>
      <c r="Z5931">
        <v>0</v>
      </c>
      <c r="AA5931">
        <v>0</v>
      </c>
      <c r="AB5931">
        <v>10.198574131810986</v>
      </c>
      <c r="AC5931">
        <v>0</v>
      </c>
      <c r="AD5931">
        <v>0</v>
      </c>
      <c r="AE5931">
        <v>89.631864687612634</v>
      </c>
    </row>
    <row r="5932" spans="1:31" x14ac:dyDescent="0.25">
      <c r="A5932">
        <v>1658335</v>
      </c>
      <c r="B5932">
        <v>1</v>
      </c>
      <c r="C5932" t="s">
        <v>80</v>
      </c>
      <c r="D5932" t="s">
        <v>110</v>
      </c>
      <c r="E5932" t="s">
        <v>152</v>
      </c>
      <c r="F5932" t="s">
        <v>14375</v>
      </c>
      <c r="G5932" t="s">
        <v>168</v>
      </c>
      <c r="H5932" t="s">
        <v>149</v>
      </c>
      <c r="I5932" t="s">
        <v>135</v>
      </c>
      <c r="J5932" t="s">
        <v>136</v>
      </c>
      <c r="K5932" t="s">
        <v>137</v>
      </c>
      <c r="L5932" t="s">
        <v>16966</v>
      </c>
      <c r="M5932" t="s">
        <v>16967</v>
      </c>
      <c r="N5932">
        <v>7.5827777770000004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1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1.4864790557172001</v>
      </c>
      <c r="AC5932">
        <v>0</v>
      </c>
      <c r="AD5932">
        <v>0</v>
      </c>
      <c r="AE5932">
        <v>1.4864790557172001</v>
      </c>
    </row>
    <row r="5933" spans="1:31" x14ac:dyDescent="0.25">
      <c r="A5933">
        <v>1658776</v>
      </c>
      <c r="B5933">
        <v>1</v>
      </c>
      <c r="C5933" t="s">
        <v>80</v>
      </c>
      <c r="D5933" t="s">
        <v>82</v>
      </c>
      <c r="E5933" t="s">
        <v>146</v>
      </c>
      <c r="F5933" t="s">
        <v>13649</v>
      </c>
      <c r="G5933" t="s">
        <v>260</v>
      </c>
      <c r="H5933" t="s">
        <v>149</v>
      </c>
      <c r="I5933" t="s">
        <v>135</v>
      </c>
      <c r="J5933" t="s">
        <v>136</v>
      </c>
      <c r="K5933" t="s">
        <v>137</v>
      </c>
      <c r="L5933" t="s">
        <v>16968</v>
      </c>
      <c r="M5933" t="s">
        <v>16969</v>
      </c>
      <c r="N5933">
        <v>6.5597222220000004</v>
      </c>
      <c r="O5933">
        <v>0</v>
      </c>
      <c r="P5933">
        <v>213</v>
      </c>
      <c r="Q5933">
        <v>0</v>
      </c>
      <c r="R5933">
        <v>0</v>
      </c>
      <c r="S5933">
        <v>0</v>
      </c>
      <c r="T5933">
        <v>10</v>
      </c>
      <c r="U5933">
        <v>0</v>
      </c>
      <c r="V5933">
        <v>0</v>
      </c>
      <c r="W5933">
        <v>0</v>
      </c>
      <c r="X5933">
        <v>413.39911194483119</v>
      </c>
      <c r="Y5933">
        <v>0</v>
      </c>
      <c r="Z5933">
        <v>0</v>
      </c>
      <c r="AA5933">
        <v>0</v>
      </c>
      <c r="AB5933">
        <v>19.718322372245517</v>
      </c>
      <c r="AC5933">
        <v>0</v>
      </c>
      <c r="AD5933">
        <v>0</v>
      </c>
      <c r="AE5933">
        <v>433.11743431707669</v>
      </c>
    </row>
    <row r="5934" spans="1:31" x14ac:dyDescent="0.25">
      <c r="A5934">
        <v>1658481</v>
      </c>
      <c r="B5934">
        <v>1</v>
      </c>
      <c r="C5934" t="s">
        <v>80</v>
      </c>
      <c r="D5934" t="s">
        <v>107</v>
      </c>
      <c r="E5934" t="s">
        <v>152</v>
      </c>
      <c r="F5934" t="s">
        <v>16970</v>
      </c>
      <c r="G5934" t="s">
        <v>900</v>
      </c>
      <c r="H5934" t="s">
        <v>149</v>
      </c>
      <c r="I5934" t="s">
        <v>135</v>
      </c>
      <c r="J5934" t="s">
        <v>136</v>
      </c>
      <c r="K5934" t="s">
        <v>137</v>
      </c>
      <c r="L5934" t="s">
        <v>16971</v>
      </c>
      <c r="M5934" t="s">
        <v>16972</v>
      </c>
      <c r="N5934">
        <v>2.5922222220000002</v>
      </c>
      <c r="O5934">
        <v>0</v>
      </c>
      <c r="P5934">
        <v>2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2.0702264718201731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2.0702264718201731</v>
      </c>
    </row>
    <row r="5935" spans="1:31" x14ac:dyDescent="0.25">
      <c r="A5935">
        <v>1658458</v>
      </c>
      <c r="B5935">
        <v>1</v>
      </c>
      <c r="C5935" t="s">
        <v>80</v>
      </c>
      <c r="D5935" t="s">
        <v>82</v>
      </c>
      <c r="E5935" t="s">
        <v>152</v>
      </c>
      <c r="F5935" t="s">
        <v>16973</v>
      </c>
      <c r="G5935" t="s">
        <v>154</v>
      </c>
      <c r="H5935" t="s">
        <v>149</v>
      </c>
      <c r="I5935" t="s">
        <v>135</v>
      </c>
      <c r="J5935" t="s">
        <v>136</v>
      </c>
      <c r="K5935" t="s">
        <v>137</v>
      </c>
      <c r="L5935" t="s">
        <v>16974</v>
      </c>
      <c r="M5935" t="s">
        <v>16975</v>
      </c>
      <c r="N5935">
        <v>3.2838888879999999</v>
      </c>
      <c r="O5935">
        <v>0</v>
      </c>
      <c r="P5935">
        <v>1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1.4033051644368888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1.4033051644368888</v>
      </c>
    </row>
    <row r="5936" spans="1:31" x14ac:dyDescent="0.25">
      <c r="A5936">
        <v>1658693</v>
      </c>
      <c r="B5936">
        <v>1</v>
      </c>
      <c r="C5936" t="s">
        <v>80</v>
      </c>
      <c r="D5936" t="s">
        <v>110</v>
      </c>
      <c r="E5936" t="s">
        <v>146</v>
      </c>
      <c r="F5936" t="s">
        <v>16976</v>
      </c>
      <c r="G5936" t="s">
        <v>260</v>
      </c>
      <c r="H5936" t="s">
        <v>149</v>
      </c>
      <c r="I5936" t="s">
        <v>135</v>
      </c>
      <c r="J5936" t="s">
        <v>136</v>
      </c>
      <c r="K5936" t="s">
        <v>137</v>
      </c>
      <c r="L5936" t="s">
        <v>16977</v>
      </c>
      <c r="M5936" t="s">
        <v>16978</v>
      </c>
      <c r="N5936">
        <v>0.82083333300000005</v>
      </c>
      <c r="O5936">
        <v>0</v>
      </c>
      <c r="P5936">
        <v>408</v>
      </c>
      <c r="Q5936">
        <v>0</v>
      </c>
      <c r="R5936">
        <v>0</v>
      </c>
      <c r="S5936">
        <v>0</v>
      </c>
      <c r="T5936">
        <v>42</v>
      </c>
      <c r="U5936">
        <v>0</v>
      </c>
      <c r="V5936">
        <v>0</v>
      </c>
      <c r="W5936">
        <v>0</v>
      </c>
      <c r="X5936">
        <v>177.148521934917</v>
      </c>
      <c r="Y5936">
        <v>0</v>
      </c>
      <c r="Z5936">
        <v>0</v>
      </c>
      <c r="AA5936">
        <v>0</v>
      </c>
      <c r="AB5936">
        <v>27.345982916662273</v>
      </c>
      <c r="AC5936">
        <v>0</v>
      </c>
      <c r="AD5936">
        <v>0</v>
      </c>
      <c r="AE5936">
        <v>204.49450485157928</v>
      </c>
    </row>
    <row r="5937" spans="1:31" x14ac:dyDescent="0.25">
      <c r="A5937">
        <v>1658670</v>
      </c>
      <c r="B5937">
        <v>1</v>
      </c>
      <c r="C5937" t="s">
        <v>80</v>
      </c>
      <c r="D5937" t="s">
        <v>106</v>
      </c>
      <c r="E5937" t="s">
        <v>140</v>
      </c>
      <c r="F5937" t="s">
        <v>16979</v>
      </c>
      <c r="G5937" t="s">
        <v>161</v>
      </c>
      <c r="H5937" t="s">
        <v>134</v>
      </c>
      <c r="I5937" t="s">
        <v>135</v>
      </c>
      <c r="J5937" t="s">
        <v>136</v>
      </c>
      <c r="K5937" t="s">
        <v>137</v>
      </c>
      <c r="L5937" t="s">
        <v>16980</v>
      </c>
      <c r="M5937" t="s">
        <v>16981</v>
      </c>
      <c r="N5937">
        <v>0.39111111100000001</v>
      </c>
      <c r="O5937">
        <v>7</v>
      </c>
      <c r="P5937">
        <v>2294</v>
      </c>
      <c r="Q5937">
        <v>61</v>
      </c>
      <c r="R5937">
        <v>253</v>
      </c>
      <c r="S5937">
        <v>24</v>
      </c>
      <c r="T5937">
        <v>339</v>
      </c>
      <c r="U5937">
        <v>0</v>
      </c>
      <c r="V5937">
        <v>0</v>
      </c>
      <c r="W5937">
        <v>0.5821027634517334</v>
      </c>
      <c r="X5937">
        <v>147.92987667998125</v>
      </c>
      <c r="Y5937">
        <v>25.823872853679209</v>
      </c>
      <c r="Z5937">
        <v>52.361108646007423</v>
      </c>
      <c r="AA5937">
        <v>28.344782959733973</v>
      </c>
      <c r="AB5937">
        <v>68.572322360451182</v>
      </c>
      <c r="AC5937">
        <v>0</v>
      </c>
      <c r="AD5937">
        <v>0</v>
      </c>
      <c r="AE5937">
        <v>323.61406626330478</v>
      </c>
    </row>
    <row r="5938" spans="1:31" x14ac:dyDescent="0.25">
      <c r="A5938">
        <v>1658172</v>
      </c>
      <c r="B5938">
        <v>1</v>
      </c>
      <c r="C5938" t="s">
        <v>80</v>
      </c>
      <c r="D5938" t="s">
        <v>82</v>
      </c>
      <c r="E5938" t="s">
        <v>178</v>
      </c>
      <c r="F5938" t="s">
        <v>878</v>
      </c>
      <c r="G5938" t="s">
        <v>3669</v>
      </c>
      <c r="H5938" t="s">
        <v>149</v>
      </c>
      <c r="I5938" t="s">
        <v>135</v>
      </c>
      <c r="J5938" t="s">
        <v>136</v>
      </c>
      <c r="K5938" t="s">
        <v>137</v>
      </c>
      <c r="L5938" t="s">
        <v>16982</v>
      </c>
      <c r="M5938" t="s">
        <v>16983</v>
      </c>
      <c r="N5938">
        <v>2.0838888880000002</v>
      </c>
      <c r="O5938">
        <v>0</v>
      </c>
      <c r="P5938">
        <v>81</v>
      </c>
      <c r="Q5938">
        <v>0</v>
      </c>
      <c r="R5938">
        <v>0</v>
      </c>
      <c r="S5938">
        <v>0</v>
      </c>
      <c r="T5938">
        <v>9</v>
      </c>
      <c r="U5938">
        <v>0</v>
      </c>
      <c r="V5938">
        <v>0</v>
      </c>
      <c r="W5938">
        <v>0</v>
      </c>
      <c r="X5938">
        <v>38.671403781801928</v>
      </c>
      <c r="Y5938">
        <v>0</v>
      </c>
      <c r="Z5938">
        <v>0</v>
      </c>
      <c r="AA5938">
        <v>0</v>
      </c>
      <c r="AB5938">
        <v>3.2188887481275743</v>
      </c>
      <c r="AC5938">
        <v>0</v>
      </c>
      <c r="AD5938">
        <v>0</v>
      </c>
      <c r="AE5938">
        <v>41.890292529929503</v>
      </c>
    </row>
    <row r="5939" spans="1:31" x14ac:dyDescent="0.25">
      <c r="A5939">
        <v>1658607</v>
      </c>
      <c r="B5939">
        <v>1</v>
      </c>
      <c r="C5939" t="s">
        <v>81</v>
      </c>
      <c r="D5939" t="s">
        <v>112</v>
      </c>
      <c r="E5939" t="s">
        <v>140</v>
      </c>
      <c r="F5939" t="s">
        <v>2682</v>
      </c>
      <c r="G5939" t="s">
        <v>161</v>
      </c>
      <c r="H5939" t="s">
        <v>134</v>
      </c>
      <c r="I5939" t="s">
        <v>135</v>
      </c>
      <c r="J5939" t="s">
        <v>136</v>
      </c>
      <c r="K5939" t="s">
        <v>137</v>
      </c>
      <c r="L5939" t="s">
        <v>16984</v>
      </c>
      <c r="M5939" t="s">
        <v>16985</v>
      </c>
      <c r="N5939">
        <v>1.753333333</v>
      </c>
      <c r="O5939">
        <v>0</v>
      </c>
      <c r="P5939">
        <v>0</v>
      </c>
      <c r="Q5939">
        <v>24</v>
      </c>
      <c r="R5939">
        <v>17</v>
      </c>
      <c r="S5939">
        <v>4</v>
      </c>
      <c r="T5939">
        <v>1</v>
      </c>
      <c r="U5939">
        <v>0</v>
      </c>
      <c r="V5939">
        <v>0</v>
      </c>
      <c r="W5939">
        <v>0</v>
      </c>
      <c r="X5939">
        <v>0</v>
      </c>
      <c r="Y5939">
        <v>18.897922573009936</v>
      </c>
      <c r="Z5939">
        <v>70.825249546701784</v>
      </c>
      <c r="AA5939">
        <v>107.56145057019918</v>
      </c>
      <c r="AB5939">
        <v>6.1867275477346375</v>
      </c>
      <c r="AC5939">
        <v>0</v>
      </c>
      <c r="AD5939">
        <v>0</v>
      </c>
      <c r="AE5939">
        <v>203.47135023764557</v>
      </c>
    </row>
    <row r="5940" spans="1:31" x14ac:dyDescent="0.25">
      <c r="A5940">
        <v>1658215</v>
      </c>
      <c r="B5940">
        <v>1</v>
      </c>
      <c r="C5940" t="s">
        <v>81</v>
      </c>
      <c r="D5940" t="s">
        <v>119</v>
      </c>
      <c r="E5940" t="s">
        <v>204</v>
      </c>
      <c r="F5940" t="s">
        <v>9321</v>
      </c>
      <c r="G5940" t="s">
        <v>161</v>
      </c>
      <c r="H5940" t="s">
        <v>134</v>
      </c>
      <c r="I5940" t="s">
        <v>135</v>
      </c>
      <c r="J5940" t="s">
        <v>136</v>
      </c>
      <c r="K5940" t="s">
        <v>137</v>
      </c>
      <c r="L5940" t="s">
        <v>16986</v>
      </c>
      <c r="M5940" t="s">
        <v>16987</v>
      </c>
      <c r="N5940">
        <v>2.6127777769999998</v>
      </c>
      <c r="O5940">
        <v>0</v>
      </c>
      <c r="P5940">
        <v>980</v>
      </c>
      <c r="Q5940">
        <v>67</v>
      </c>
      <c r="R5940">
        <v>60</v>
      </c>
      <c r="S5940">
        <v>4</v>
      </c>
      <c r="T5940">
        <v>73</v>
      </c>
      <c r="U5940">
        <v>0</v>
      </c>
      <c r="V5940">
        <v>2</v>
      </c>
      <c r="W5940">
        <v>0</v>
      </c>
      <c r="X5940">
        <v>444.59118507776037</v>
      </c>
      <c r="Y5940">
        <v>93.936803381650876</v>
      </c>
      <c r="Z5940">
        <v>83.521015887912512</v>
      </c>
      <c r="AA5940">
        <v>54.187489509576032</v>
      </c>
      <c r="AB5940">
        <v>73.983673885255797</v>
      </c>
      <c r="AC5940">
        <v>0</v>
      </c>
      <c r="AD5940">
        <v>115.49849349961102</v>
      </c>
      <c r="AE5940">
        <v>865.71866124176677</v>
      </c>
    </row>
    <row r="5941" spans="1:31" x14ac:dyDescent="0.25">
      <c r="A5941">
        <v>1658252</v>
      </c>
      <c r="B5941">
        <v>1</v>
      </c>
      <c r="C5941" t="s">
        <v>80</v>
      </c>
      <c r="D5941" t="s">
        <v>90</v>
      </c>
      <c r="E5941" t="s">
        <v>178</v>
      </c>
      <c r="F5941" t="s">
        <v>16988</v>
      </c>
      <c r="G5941" t="s">
        <v>227</v>
      </c>
      <c r="H5941" t="s">
        <v>149</v>
      </c>
      <c r="I5941" t="s">
        <v>135</v>
      </c>
      <c r="J5941" t="s">
        <v>136</v>
      </c>
      <c r="K5941" t="s">
        <v>137</v>
      </c>
      <c r="L5941" t="s">
        <v>16989</v>
      </c>
      <c r="M5941" t="s">
        <v>16588</v>
      </c>
      <c r="N5941">
        <v>1.3219444440000001</v>
      </c>
      <c r="O5941">
        <v>0</v>
      </c>
      <c r="P5941">
        <v>105</v>
      </c>
      <c r="Q5941">
        <v>0</v>
      </c>
      <c r="R5941">
        <v>0</v>
      </c>
      <c r="S5941">
        <v>0</v>
      </c>
      <c r="T5941">
        <v>43</v>
      </c>
      <c r="U5941">
        <v>0</v>
      </c>
      <c r="V5941">
        <v>0</v>
      </c>
      <c r="W5941">
        <v>0</v>
      </c>
      <c r="X5941">
        <v>45.4811529174982</v>
      </c>
      <c r="Y5941">
        <v>0</v>
      </c>
      <c r="Z5941">
        <v>0</v>
      </c>
      <c r="AA5941">
        <v>0</v>
      </c>
      <c r="AB5941">
        <v>117.32391806343203</v>
      </c>
      <c r="AC5941">
        <v>0</v>
      </c>
      <c r="AD5941">
        <v>0</v>
      </c>
      <c r="AE5941">
        <v>162.80507098093022</v>
      </c>
    </row>
    <row r="5942" spans="1:31" x14ac:dyDescent="0.25">
      <c r="A5942">
        <v>1658650</v>
      </c>
      <c r="B5942">
        <v>1</v>
      </c>
      <c r="C5942" t="s">
        <v>81</v>
      </c>
      <c r="D5942" t="s">
        <v>128</v>
      </c>
      <c r="E5942" t="s">
        <v>362</v>
      </c>
      <c r="F5942" t="s">
        <v>16990</v>
      </c>
      <c r="G5942" t="s">
        <v>900</v>
      </c>
      <c r="H5942" t="s">
        <v>149</v>
      </c>
      <c r="I5942" t="s">
        <v>135</v>
      </c>
      <c r="J5942" t="s">
        <v>136</v>
      </c>
      <c r="K5942" t="s">
        <v>137</v>
      </c>
      <c r="L5942" t="s">
        <v>16991</v>
      </c>
      <c r="M5942" t="s">
        <v>16992</v>
      </c>
      <c r="N5942">
        <v>1.1072222220000001</v>
      </c>
      <c r="O5942">
        <v>0</v>
      </c>
      <c r="P5942">
        <v>147</v>
      </c>
      <c r="Q5942">
        <v>0</v>
      </c>
      <c r="R5942">
        <v>0</v>
      </c>
      <c r="S5942">
        <v>0</v>
      </c>
      <c r="T5942">
        <v>16</v>
      </c>
      <c r="U5942">
        <v>0</v>
      </c>
      <c r="V5942">
        <v>1</v>
      </c>
      <c r="W5942">
        <v>0</v>
      </c>
      <c r="X5942">
        <v>47.13297245074034</v>
      </c>
      <c r="Y5942">
        <v>0</v>
      </c>
      <c r="Z5942">
        <v>0</v>
      </c>
      <c r="AA5942">
        <v>0</v>
      </c>
      <c r="AB5942">
        <v>17.993239243492493</v>
      </c>
      <c r="AC5942">
        <v>0</v>
      </c>
      <c r="AD5942">
        <v>10.158406520579415</v>
      </c>
      <c r="AE5942">
        <v>75.284618214812255</v>
      </c>
    </row>
    <row r="5943" spans="1:31" x14ac:dyDescent="0.25">
      <c r="A5943">
        <v>1658209</v>
      </c>
      <c r="B5943">
        <v>1</v>
      </c>
      <c r="C5943" t="s">
        <v>80</v>
      </c>
      <c r="D5943" t="s">
        <v>100</v>
      </c>
      <c r="E5943" t="s">
        <v>178</v>
      </c>
      <c r="F5943" t="s">
        <v>1167</v>
      </c>
      <c r="G5943" t="s">
        <v>148</v>
      </c>
      <c r="H5943" t="s">
        <v>149</v>
      </c>
      <c r="I5943" t="s">
        <v>135</v>
      </c>
      <c r="J5943" t="s">
        <v>136</v>
      </c>
      <c r="K5943" t="s">
        <v>143</v>
      </c>
      <c r="L5943" t="s">
        <v>16993</v>
      </c>
      <c r="M5943" t="s">
        <v>16994</v>
      </c>
      <c r="N5943">
        <v>3.9851119439999998</v>
      </c>
      <c r="O5943">
        <v>0</v>
      </c>
      <c r="P5943">
        <v>37</v>
      </c>
      <c r="Q5943">
        <v>0</v>
      </c>
      <c r="R5943">
        <v>3</v>
      </c>
      <c r="S5943">
        <v>0</v>
      </c>
      <c r="T5943">
        <v>5</v>
      </c>
      <c r="U5943">
        <v>0</v>
      </c>
      <c r="V5943">
        <v>0</v>
      </c>
      <c r="W5943">
        <v>0</v>
      </c>
      <c r="X5943">
        <v>33.905192317802097</v>
      </c>
      <c r="Y5943">
        <v>0</v>
      </c>
      <c r="Z5943">
        <v>20.423384844143211</v>
      </c>
      <c r="AA5943">
        <v>0</v>
      </c>
      <c r="AB5943">
        <v>19.033825704444354</v>
      </c>
      <c r="AC5943">
        <v>0</v>
      </c>
      <c r="AD5943">
        <v>0</v>
      </c>
      <c r="AE5943">
        <v>73.362402866389658</v>
      </c>
    </row>
    <row r="5944" spans="1:31" x14ac:dyDescent="0.25">
      <c r="A5944">
        <v>1658750</v>
      </c>
      <c r="B5944">
        <v>1</v>
      </c>
      <c r="C5944" t="s">
        <v>80</v>
      </c>
      <c r="D5944" t="s">
        <v>101</v>
      </c>
      <c r="E5944" t="s">
        <v>178</v>
      </c>
      <c r="F5944" t="s">
        <v>15196</v>
      </c>
      <c r="G5944" t="s">
        <v>227</v>
      </c>
      <c r="H5944" t="s">
        <v>149</v>
      </c>
      <c r="I5944" t="s">
        <v>135</v>
      </c>
      <c r="J5944" t="s">
        <v>136</v>
      </c>
      <c r="K5944" t="s">
        <v>137</v>
      </c>
      <c r="L5944" t="s">
        <v>16995</v>
      </c>
      <c r="M5944" t="s">
        <v>16996</v>
      </c>
      <c r="N5944">
        <v>2.8677777770000001</v>
      </c>
      <c r="O5944">
        <v>0</v>
      </c>
      <c r="P5944">
        <v>87</v>
      </c>
      <c r="Q5944">
        <v>0</v>
      </c>
      <c r="R5944">
        <v>0</v>
      </c>
      <c r="S5944">
        <v>0</v>
      </c>
      <c r="T5944">
        <v>7</v>
      </c>
      <c r="U5944">
        <v>0</v>
      </c>
      <c r="V5944">
        <v>0</v>
      </c>
      <c r="W5944">
        <v>0</v>
      </c>
      <c r="X5944">
        <v>90.004548482491487</v>
      </c>
      <c r="Y5944">
        <v>0</v>
      </c>
      <c r="Z5944">
        <v>0</v>
      </c>
      <c r="AA5944">
        <v>0</v>
      </c>
      <c r="AB5944">
        <v>12.9072810810307</v>
      </c>
      <c r="AC5944">
        <v>0</v>
      </c>
      <c r="AD5944">
        <v>0</v>
      </c>
      <c r="AE5944">
        <v>102.91182956352219</v>
      </c>
    </row>
    <row r="5945" spans="1:31" x14ac:dyDescent="0.25">
      <c r="A5945">
        <v>1658564</v>
      </c>
      <c r="B5945">
        <v>1</v>
      </c>
      <c r="C5945" t="s">
        <v>80</v>
      </c>
      <c r="D5945" t="s">
        <v>107</v>
      </c>
      <c r="E5945" t="s">
        <v>152</v>
      </c>
      <c r="F5945" t="s">
        <v>16997</v>
      </c>
      <c r="G5945" t="s">
        <v>168</v>
      </c>
      <c r="H5945" t="s">
        <v>149</v>
      </c>
      <c r="I5945" t="s">
        <v>135</v>
      </c>
      <c r="J5945" t="s">
        <v>136</v>
      </c>
      <c r="K5945" t="s">
        <v>137</v>
      </c>
      <c r="L5945" t="s">
        <v>16998</v>
      </c>
      <c r="M5945" t="s">
        <v>16999</v>
      </c>
      <c r="N5945">
        <v>2.1830555550000001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1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1.0313495236388889E-5</v>
      </c>
      <c r="AC5945">
        <v>0</v>
      </c>
      <c r="AD5945">
        <v>0</v>
      </c>
      <c r="AE5945">
        <v>1.0313495236388889E-5</v>
      </c>
    </row>
    <row r="5946" spans="1:31" x14ac:dyDescent="0.25">
      <c r="A5946">
        <v>1658587</v>
      </c>
      <c r="B5946">
        <v>1</v>
      </c>
      <c r="C5946" t="s">
        <v>80</v>
      </c>
      <c r="D5946" t="s">
        <v>88</v>
      </c>
      <c r="E5946" t="s">
        <v>146</v>
      </c>
      <c r="F5946" t="s">
        <v>17000</v>
      </c>
      <c r="G5946" t="s">
        <v>239</v>
      </c>
      <c r="H5946" t="s">
        <v>149</v>
      </c>
      <c r="I5946" t="s">
        <v>135</v>
      </c>
      <c r="J5946" t="s">
        <v>136</v>
      </c>
      <c r="K5946" t="s">
        <v>137</v>
      </c>
      <c r="L5946" t="s">
        <v>17001</v>
      </c>
      <c r="M5946" t="s">
        <v>17002</v>
      </c>
      <c r="N5946">
        <v>0.39500000000000002</v>
      </c>
      <c r="O5946">
        <v>0</v>
      </c>
      <c r="P5946">
        <v>679</v>
      </c>
      <c r="Q5946">
        <v>0</v>
      </c>
      <c r="R5946">
        <v>0</v>
      </c>
      <c r="S5946">
        <v>0</v>
      </c>
      <c r="T5946">
        <v>33</v>
      </c>
      <c r="U5946">
        <v>0</v>
      </c>
      <c r="V5946">
        <v>0</v>
      </c>
      <c r="W5946">
        <v>0</v>
      </c>
      <c r="X5946">
        <v>117.11524293093625</v>
      </c>
      <c r="Y5946">
        <v>0</v>
      </c>
      <c r="Z5946">
        <v>0</v>
      </c>
      <c r="AA5946">
        <v>0</v>
      </c>
      <c r="AB5946">
        <v>3.9657080021892503</v>
      </c>
      <c r="AC5946">
        <v>0</v>
      </c>
      <c r="AD5946">
        <v>0</v>
      </c>
      <c r="AE5946">
        <v>121.08095093312549</v>
      </c>
    </row>
    <row r="5947" spans="1:31" x14ac:dyDescent="0.25">
      <c r="A5947">
        <v>1658255</v>
      </c>
      <c r="B5947">
        <v>1</v>
      </c>
      <c r="C5947" t="s">
        <v>80</v>
      </c>
      <c r="D5947" t="s">
        <v>87</v>
      </c>
      <c r="E5947" t="s">
        <v>152</v>
      </c>
      <c r="F5947" t="s">
        <v>17003</v>
      </c>
      <c r="G5947" t="s">
        <v>507</v>
      </c>
      <c r="H5947" t="s">
        <v>149</v>
      </c>
      <c r="I5947" t="s">
        <v>135</v>
      </c>
      <c r="J5947" t="s">
        <v>136</v>
      </c>
      <c r="K5947" t="s">
        <v>137</v>
      </c>
      <c r="L5947" t="s">
        <v>17004</v>
      </c>
      <c r="M5947" t="s">
        <v>17005</v>
      </c>
      <c r="N5947">
        <v>4.3099999999999996</v>
      </c>
      <c r="O5947">
        <v>0</v>
      </c>
      <c r="P5947">
        <v>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1.57577677596758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1.57577677596758</v>
      </c>
    </row>
    <row r="5948" spans="1:31" x14ac:dyDescent="0.25">
      <c r="A5948">
        <v>1658710</v>
      </c>
      <c r="B5948">
        <v>1</v>
      </c>
      <c r="C5948" t="s">
        <v>80</v>
      </c>
      <c r="D5948" t="s">
        <v>83</v>
      </c>
      <c r="E5948" t="s">
        <v>152</v>
      </c>
      <c r="F5948" t="s">
        <v>17006</v>
      </c>
      <c r="G5948" t="s">
        <v>507</v>
      </c>
      <c r="H5948" t="s">
        <v>149</v>
      </c>
      <c r="I5948" t="s">
        <v>135</v>
      </c>
      <c r="J5948" t="s">
        <v>136</v>
      </c>
      <c r="K5948" t="s">
        <v>137</v>
      </c>
      <c r="L5948" t="s">
        <v>16629</v>
      </c>
      <c r="M5948" t="s">
        <v>17007</v>
      </c>
      <c r="N5948">
        <v>1.0805555549999999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1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</row>
    <row r="5949" spans="1:31" x14ac:dyDescent="0.25">
      <c r="A5949">
        <v>1658441</v>
      </c>
      <c r="B5949">
        <v>1</v>
      </c>
      <c r="C5949" t="s">
        <v>81</v>
      </c>
      <c r="D5949" t="s">
        <v>112</v>
      </c>
      <c r="E5949" t="s">
        <v>131</v>
      </c>
      <c r="F5949" t="s">
        <v>17008</v>
      </c>
      <c r="G5949" t="s">
        <v>142</v>
      </c>
      <c r="H5949" t="s">
        <v>134</v>
      </c>
      <c r="I5949" t="s">
        <v>135</v>
      </c>
      <c r="J5949" t="s">
        <v>136</v>
      </c>
      <c r="K5949" t="s">
        <v>143</v>
      </c>
      <c r="L5949" t="s">
        <v>17009</v>
      </c>
      <c r="M5949" t="s">
        <v>17010</v>
      </c>
      <c r="N5949">
        <v>0.62749999999999995</v>
      </c>
      <c r="O5949">
        <v>0</v>
      </c>
      <c r="P5949">
        <v>750</v>
      </c>
      <c r="Q5949">
        <v>0</v>
      </c>
      <c r="R5949">
        <v>7</v>
      </c>
      <c r="S5949">
        <v>0</v>
      </c>
      <c r="T5949">
        <v>48</v>
      </c>
      <c r="U5949">
        <v>0</v>
      </c>
      <c r="V5949">
        <v>0</v>
      </c>
      <c r="W5949">
        <v>0</v>
      </c>
      <c r="X5949">
        <v>91.387626258622049</v>
      </c>
      <c r="Y5949">
        <v>0</v>
      </c>
      <c r="Z5949">
        <v>0.11672412849412749</v>
      </c>
      <c r="AA5949">
        <v>0</v>
      </c>
      <c r="AB5949">
        <v>24.644175649573874</v>
      </c>
      <c r="AC5949">
        <v>0</v>
      </c>
      <c r="AD5949">
        <v>0</v>
      </c>
      <c r="AE5949">
        <v>116.14852603669004</v>
      </c>
    </row>
    <row r="5950" spans="1:31" x14ac:dyDescent="0.25">
      <c r="A5950">
        <v>1658541</v>
      </c>
      <c r="B5950">
        <v>1</v>
      </c>
      <c r="C5950" t="s">
        <v>80</v>
      </c>
      <c r="D5950" t="s">
        <v>89</v>
      </c>
      <c r="E5950" t="s">
        <v>152</v>
      </c>
      <c r="F5950" t="s">
        <v>17011</v>
      </c>
      <c r="G5950" t="s">
        <v>168</v>
      </c>
      <c r="H5950" t="s">
        <v>149</v>
      </c>
      <c r="I5950" t="s">
        <v>135</v>
      </c>
      <c r="J5950" t="s">
        <v>136</v>
      </c>
      <c r="K5950" t="s">
        <v>137</v>
      </c>
      <c r="L5950" t="s">
        <v>17012</v>
      </c>
      <c r="M5950" t="s">
        <v>17013</v>
      </c>
      <c r="N5950">
        <v>6.2625000000000002</v>
      </c>
      <c r="O5950">
        <v>0</v>
      </c>
      <c r="P5950">
        <v>7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25.795678325137722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25.795678325137722</v>
      </c>
    </row>
    <row r="5951" spans="1:31" x14ac:dyDescent="0.25">
      <c r="A5951">
        <v>1658192</v>
      </c>
      <c r="B5951">
        <v>1</v>
      </c>
      <c r="C5951" t="s">
        <v>80</v>
      </c>
      <c r="D5951" t="s">
        <v>105</v>
      </c>
      <c r="E5951" t="s">
        <v>362</v>
      </c>
      <c r="F5951" t="s">
        <v>16285</v>
      </c>
      <c r="G5951" t="s">
        <v>180</v>
      </c>
      <c r="H5951" t="s">
        <v>149</v>
      </c>
      <c r="I5951" t="s">
        <v>135</v>
      </c>
      <c r="J5951" t="s">
        <v>136</v>
      </c>
      <c r="K5951" t="s">
        <v>137</v>
      </c>
      <c r="L5951" t="s">
        <v>17014</v>
      </c>
      <c r="M5951" t="s">
        <v>17015</v>
      </c>
      <c r="N5951">
        <v>2.866666666</v>
      </c>
      <c r="O5951">
        <v>0</v>
      </c>
      <c r="P5951">
        <v>99</v>
      </c>
      <c r="Q5951">
        <v>0</v>
      </c>
      <c r="R5951">
        <v>0</v>
      </c>
      <c r="S5951">
        <v>0</v>
      </c>
      <c r="T5951">
        <v>27</v>
      </c>
      <c r="U5951">
        <v>0</v>
      </c>
      <c r="V5951">
        <v>0</v>
      </c>
      <c r="W5951">
        <v>0</v>
      </c>
      <c r="X5951">
        <v>119.57745511504136</v>
      </c>
      <c r="Y5951">
        <v>0</v>
      </c>
      <c r="Z5951">
        <v>0</v>
      </c>
      <c r="AA5951">
        <v>0</v>
      </c>
      <c r="AB5951">
        <v>167.25322187391419</v>
      </c>
      <c r="AC5951">
        <v>0</v>
      </c>
      <c r="AD5951">
        <v>0</v>
      </c>
      <c r="AE5951">
        <v>286.83067698895553</v>
      </c>
    </row>
    <row r="5952" spans="1:31" x14ac:dyDescent="0.25">
      <c r="A5952">
        <v>1658673</v>
      </c>
      <c r="B5952">
        <v>1</v>
      </c>
      <c r="C5952" t="s">
        <v>81</v>
      </c>
      <c r="D5952" t="s">
        <v>128</v>
      </c>
      <c r="E5952" t="s">
        <v>152</v>
      </c>
      <c r="F5952" t="s">
        <v>17016</v>
      </c>
      <c r="G5952" t="s">
        <v>154</v>
      </c>
      <c r="H5952" t="s">
        <v>149</v>
      </c>
      <c r="I5952" t="s">
        <v>135</v>
      </c>
      <c r="J5952" t="s">
        <v>136</v>
      </c>
      <c r="K5952" t="s">
        <v>137</v>
      </c>
      <c r="L5952" t="s">
        <v>17017</v>
      </c>
      <c r="M5952" t="s">
        <v>17018</v>
      </c>
      <c r="N5952">
        <v>2.7877777770000001</v>
      </c>
      <c r="O5952">
        <v>0</v>
      </c>
      <c r="P5952">
        <v>2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3.051718950090311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3.051718950090311</v>
      </c>
    </row>
    <row r="5953" spans="1:31" x14ac:dyDescent="0.25">
      <c r="A5953">
        <v>1658647</v>
      </c>
      <c r="B5953">
        <v>1</v>
      </c>
      <c r="C5953" t="s">
        <v>80</v>
      </c>
      <c r="D5953" t="s">
        <v>110</v>
      </c>
      <c r="E5953" t="s">
        <v>178</v>
      </c>
      <c r="F5953" t="s">
        <v>17019</v>
      </c>
      <c r="G5953" t="s">
        <v>227</v>
      </c>
      <c r="H5953" t="s">
        <v>149</v>
      </c>
      <c r="I5953" t="s">
        <v>135</v>
      </c>
      <c r="J5953" t="s">
        <v>136</v>
      </c>
      <c r="K5953" t="s">
        <v>137</v>
      </c>
      <c r="L5953" t="s">
        <v>17020</v>
      </c>
      <c r="M5953" t="s">
        <v>17021</v>
      </c>
      <c r="N5953">
        <v>2.4766666659999999</v>
      </c>
      <c r="O5953">
        <v>0</v>
      </c>
      <c r="P5953">
        <v>25</v>
      </c>
      <c r="Q5953">
        <v>0</v>
      </c>
      <c r="R5953">
        <v>0</v>
      </c>
      <c r="S5953">
        <v>0</v>
      </c>
      <c r="T5953">
        <v>31</v>
      </c>
      <c r="U5953">
        <v>0</v>
      </c>
      <c r="V5953">
        <v>0</v>
      </c>
      <c r="W5953">
        <v>0</v>
      </c>
      <c r="X5953">
        <v>43.249245687446042</v>
      </c>
      <c r="Y5953">
        <v>0</v>
      </c>
      <c r="Z5953">
        <v>0</v>
      </c>
      <c r="AA5953">
        <v>0</v>
      </c>
      <c r="AB5953">
        <v>121.1618020213883</v>
      </c>
      <c r="AC5953">
        <v>0</v>
      </c>
      <c r="AD5953">
        <v>0</v>
      </c>
      <c r="AE5953">
        <v>164.41104770883433</v>
      </c>
    </row>
    <row r="5954" spans="1:31" x14ac:dyDescent="0.25">
      <c r="A5954">
        <v>1658292</v>
      </c>
      <c r="B5954">
        <v>1</v>
      </c>
      <c r="C5954" t="s">
        <v>80</v>
      </c>
      <c r="D5954" t="s">
        <v>83</v>
      </c>
      <c r="E5954" t="s">
        <v>362</v>
      </c>
      <c r="F5954" t="s">
        <v>17022</v>
      </c>
      <c r="G5954" t="s">
        <v>227</v>
      </c>
      <c r="H5954" t="s">
        <v>149</v>
      </c>
      <c r="I5954" t="s">
        <v>135</v>
      </c>
      <c r="J5954" t="s">
        <v>136</v>
      </c>
      <c r="K5954" t="s">
        <v>137</v>
      </c>
      <c r="L5954" t="s">
        <v>17023</v>
      </c>
      <c r="M5954" t="s">
        <v>17024</v>
      </c>
      <c r="N5954">
        <v>2.0216666659999998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34</v>
      </c>
      <c r="U5954">
        <v>0</v>
      </c>
      <c r="V5954">
        <v>3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204.09892107582087</v>
      </c>
      <c r="AC5954">
        <v>0</v>
      </c>
      <c r="AD5954">
        <v>110.50305058151996</v>
      </c>
      <c r="AE5954">
        <v>314.60197165734081</v>
      </c>
    </row>
    <row r="5955" spans="1:31" x14ac:dyDescent="0.25">
      <c r="A5955">
        <v>1658624</v>
      </c>
      <c r="B5955">
        <v>1</v>
      </c>
      <c r="C5955" t="s">
        <v>80</v>
      </c>
      <c r="D5955" t="s">
        <v>90</v>
      </c>
      <c r="E5955" t="s">
        <v>178</v>
      </c>
      <c r="F5955" t="s">
        <v>17025</v>
      </c>
      <c r="G5955" t="s">
        <v>227</v>
      </c>
      <c r="H5955" t="s">
        <v>149</v>
      </c>
      <c r="I5955" t="s">
        <v>135</v>
      </c>
      <c r="J5955" t="s">
        <v>136</v>
      </c>
      <c r="K5955" t="s">
        <v>137</v>
      </c>
      <c r="L5955" t="s">
        <v>17026</v>
      </c>
      <c r="M5955" t="s">
        <v>17027</v>
      </c>
      <c r="N5955">
        <v>3.95</v>
      </c>
      <c r="O5955">
        <v>0</v>
      </c>
      <c r="P5955">
        <v>205</v>
      </c>
      <c r="Q5955">
        <v>0</v>
      </c>
      <c r="R5955">
        <v>0</v>
      </c>
      <c r="S5955">
        <v>0</v>
      </c>
      <c r="T5955">
        <v>46</v>
      </c>
      <c r="U5955">
        <v>0</v>
      </c>
      <c r="V5955">
        <v>0</v>
      </c>
      <c r="W5955">
        <v>0</v>
      </c>
      <c r="X5955">
        <v>417.71255918500827</v>
      </c>
      <c r="Y5955">
        <v>0</v>
      </c>
      <c r="Z5955">
        <v>0</v>
      </c>
      <c r="AA5955">
        <v>0</v>
      </c>
      <c r="AB5955">
        <v>80.378471126405273</v>
      </c>
      <c r="AC5955">
        <v>0</v>
      </c>
      <c r="AD5955">
        <v>0</v>
      </c>
      <c r="AE5955">
        <v>498.09103031141353</v>
      </c>
    </row>
    <row r="5956" spans="1:31" x14ac:dyDescent="0.25">
      <c r="A5956">
        <v>1658318</v>
      </c>
      <c r="B5956">
        <v>1</v>
      </c>
      <c r="C5956" t="s">
        <v>80</v>
      </c>
      <c r="D5956" t="s">
        <v>97</v>
      </c>
      <c r="E5956" t="s">
        <v>152</v>
      </c>
      <c r="F5956" t="s">
        <v>17028</v>
      </c>
      <c r="G5956" t="s">
        <v>168</v>
      </c>
      <c r="H5956" t="s">
        <v>149</v>
      </c>
      <c r="I5956" t="s">
        <v>135</v>
      </c>
      <c r="J5956" t="s">
        <v>136</v>
      </c>
      <c r="K5956" t="s">
        <v>137</v>
      </c>
      <c r="L5956" t="s">
        <v>17029</v>
      </c>
      <c r="M5956" t="s">
        <v>17030</v>
      </c>
      <c r="N5956">
        <v>6.6588888879999999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1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0.54334643644598335</v>
      </c>
      <c r="AC5956">
        <v>0</v>
      </c>
      <c r="AD5956">
        <v>0</v>
      </c>
      <c r="AE5956">
        <v>0.54334643644598335</v>
      </c>
    </row>
    <row r="5957" spans="1:31" x14ac:dyDescent="0.25">
      <c r="A5957">
        <v>1658667</v>
      </c>
      <c r="B5957">
        <v>1</v>
      </c>
      <c r="C5957" t="s">
        <v>80</v>
      </c>
      <c r="D5957" t="s">
        <v>96</v>
      </c>
      <c r="E5957" t="s">
        <v>146</v>
      </c>
      <c r="F5957" t="s">
        <v>14005</v>
      </c>
      <c r="G5957" t="s">
        <v>260</v>
      </c>
      <c r="H5957" t="s">
        <v>149</v>
      </c>
      <c r="I5957" t="s">
        <v>135</v>
      </c>
      <c r="J5957" t="s">
        <v>136</v>
      </c>
      <c r="K5957" t="s">
        <v>137</v>
      </c>
      <c r="L5957" t="s">
        <v>17031</v>
      </c>
      <c r="M5957" t="s">
        <v>17032</v>
      </c>
      <c r="N5957">
        <v>3.0138888879999999</v>
      </c>
      <c r="O5957">
        <v>0</v>
      </c>
      <c r="P5957">
        <v>202</v>
      </c>
      <c r="Q5957">
        <v>0</v>
      </c>
      <c r="R5957">
        <v>0</v>
      </c>
      <c r="S5957">
        <v>0</v>
      </c>
      <c r="T5957">
        <v>28</v>
      </c>
      <c r="U5957">
        <v>0</v>
      </c>
      <c r="V5957">
        <v>0</v>
      </c>
      <c r="W5957">
        <v>0</v>
      </c>
      <c r="X5957">
        <v>121.9370299552843</v>
      </c>
      <c r="Y5957">
        <v>0</v>
      </c>
      <c r="Z5957">
        <v>0</v>
      </c>
      <c r="AA5957">
        <v>0</v>
      </c>
      <c r="AB5957">
        <v>42.798504621032869</v>
      </c>
      <c r="AC5957">
        <v>0</v>
      </c>
      <c r="AD5957">
        <v>0</v>
      </c>
      <c r="AE5957">
        <v>164.73553457631718</v>
      </c>
    </row>
    <row r="5958" spans="1:31" x14ac:dyDescent="0.25">
      <c r="A5958">
        <v>1658169</v>
      </c>
      <c r="B5958">
        <v>1</v>
      </c>
      <c r="C5958" t="s">
        <v>80</v>
      </c>
      <c r="D5958" t="s">
        <v>89</v>
      </c>
      <c r="E5958" t="s">
        <v>152</v>
      </c>
      <c r="F5958" t="s">
        <v>17033</v>
      </c>
      <c r="G5958" t="s">
        <v>900</v>
      </c>
      <c r="H5958" t="s">
        <v>149</v>
      </c>
      <c r="I5958" t="s">
        <v>135</v>
      </c>
      <c r="J5958" t="s">
        <v>136</v>
      </c>
      <c r="K5958" t="s">
        <v>137</v>
      </c>
      <c r="L5958" t="s">
        <v>17034</v>
      </c>
      <c r="M5958" t="s">
        <v>17035</v>
      </c>
      <c r="N5958">
        <v>1.1125</v>
      </c>
      <c r="O5958">
        <v>0</v>
      </c>
      <c r="P5958">
        <v>1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2.2300460334386001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2.2300460334386001</v>
      </c>
    </row>
    <row r="5959" spans="1:31" x14ac:dyDescent="0.25">
      <c r="A5959">
        <v>1658690</v>
      </c>
      <c r="B5959">
        <v>1</v>
      </c>
      <c r="C5959" t="s">
        <v>81</v>
      </c>
      <c r="D5959" t="s">
        <v>117</v>
      </c>
      <c r="E5959" t="s">
        <v>152</v>
      </c>
      <c r="F5959" t="s">
        <v>17036</v>
      </c>
      <c r="G5959" t="s">
        <v>154</v>
      </c>
      <c r="H5959" t="s">
        <v>149</v>
      </c>
      <c r="I5959" t="s">
        <v>135</v>
      </c>
      <c r="J5959" t="s">
        <v>136</v>
      </c>
      <c r="K5959" t="s">
        <v>137</v>
      </c>
      <c r="L5959" t="s">
        <v>17037</v>
      </c>
      <c r="M5959" t="s">
        <v>17038</v>
      </c>
      <c r="N5959">
        <v>1.818333333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1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2.5775876379200004E-3</v>
      </c>
      <c r="AC5959">
        <v>0</v>
      </c>
      <c r="AD5959">
        <v>0</v>
      </c>
      <c r="AE5959">
        <v>2.5775876379200004E-3</v>
      </c>
    </row>
    <row r="5960" spans="1:31" x14ac:dyDescent="0.25">
      <c r="A5960">
        <v>1658461</v>
      </c>
      <c r="B5960">
        <v>1</v>
      </c>
      <c r="C5960" t="s">
        <v>80</v>
      </c>
      <c r="D5960" t="s">
        <v>83</v>
      </c>
      <c r="E5960" t="s">
        <v>178</v>
      </c>
      <c r="F5960" t="s">
        <v>16834</v>
      </c>
      <c r="G5960" t="s">
        <v>227</v>
      </c>
      <c r="H5960" t="s">
        <v>149</v>
      </c>
      <c r="I5960" t="s">
        <v>135</v>
      </c>
      <c r="J5960" t="s">
        <v>136</v>
      </c>
      <c r="K5960" t="s">
        <v>137</v>
      </c>
      <c r="L5960" t="s">
        <v>17039</v>
      </c>
      <c r="M5960" t="s">
        <v>17040</v>
      </c>
      <c r="N5960">
        <v>2.3022222220000002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9</v>
      </c>
      <c r="U5960">
        <v>0</v>
      </c>
      <c r="V5960">
        <v>5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99.404629847050856</v>
      </c>
      <c r="AC5960">
        <v>0</v>
      </c>
      <c r="AD5960">
        <v>569.0152487684885</v>
      </c>
      <c r="AE5960">
        <v>668.41987861553935</v>
      </c>
    </row>
    <row r="5961" spans="1:31" x14ac:dyDescent="0.25">
      <c r="A5961">
        <v>1658312</v>
      </c>
      <c r="B5961">
        <v>1</v>
      </c>
      <c r="C5961" t="s">
        <v>80</v>
      </c>
      <c r="D5961" t="s">
        <v>100</v>
      </c>
      <c r="E5961" t="s">
        <v>178</v>
      </c>
      <c r="F5961" t="s">
        <v>17041</v>
      </c>
      <c r="G5961" t="s">
        <v>187</v>
      </c>
      <c r="H5961" t="s">
        <v>149</v>
      </c>
      <c r="I5961" t="s">
        <v>135</v>
      </c>
      <c r="J5961" t="s">
        <v>136</v>
      </c>
      <c r="K5961" t="s">
        <v>137</v>
      </c>
      <c r="L5961" t="s">
        <v>17042</v>
      </c>
      <c r="M5961" t="s">
        <v>17043</v>
      </c>
      <c r="N5961">
        <v>2.2055555550000001</v>
      </c>
      <c r="O5961">
        <v>0</v>
      </c>
      <c r="P5961">
        <v>108</v>
      </c>
      <c r="Q5961">
        <v>0</v>
      </c>
      <c r="R5961">
        <v>0</v>
      </c>
      <c r="S5961">
        <v>0</v>
      </c>
      <c r="T5961">
        <v>3</v>
      </c>
      <c r="U5961">
        <v>0</v>
      </c>
      <c r="V5961">
        <v>0</v>
      </c>
      <c r="W5961">
        <v>0</v>
      </c>
      <c r="X5961">
        <v>26.462679364654864</v>
      </c>
      <c r="Y5961">
        <v>0</v>
      </c>
      <c r="Z5961">
        <v>0</v>
      </c>
      <c r="AA5961">
        <v>0</v>
      </c>
      <c r="AB5961">
        <v>14.569621240512003</v>
      </c>
      <c r="AC5961">
        <v>0</v>
      </c>
      <c r="AD5961">
        <v>0</v>
      </c>
      <c r="AE5961">
        <v>41.032300605166867</v>
      </c>
    </row>
    <row r="5962" spans="1:31" x14ac:dyDescent="0.25">
      <c r="A5962">
        <v>1658212</v>
      </c>
      <c r="B5962">
        <v>1</v>
      </c>
      <c r="C5962" t="s">
        <v>81</v>
      </c>
      <c r="D5962" t="s">
        <v>112</v>
      </c>
      <c r="E5962" t="s">
        <v>140</v>
      </c>
      <c r="F5962" t="s">
        <v>17044</v>
      </c>
      <c r="G5962" t="s">
        <v>161</v>
      </c>
      <c r="H5962" t="s">
        <v>134</v>
      </c>
      <c r="I5962" t="s">
        <v>135</v>
      </c>
      <c r="J5962" t="s">
        <v>136</v>
      </c>
      <c r="K5962" t="s">
        <v>137</v>
      </c>
      <c r="L5962" t="s">
        <v>17045</v>
      </c>
      <c r="M5962" t="s">
        <v>17046</v>
      </c>
      <c r="N5962">
        <v>0.50277777700000004</v>
      </c>
      <c r="O5962">
        <v>0</v>
      </c>
      <c r="P5962">
        <v>416</v>
      </c>
      <c r="Q5962">
        <v>0</v>
      </c>
      <c r="R5962">
        <v>52</v>
      </c>
      <c r="S5962">
        <v>6</v>
      </c>
      <c r="T5962">
        <v>52</v>
      </c>
      <c r="U5962">
        <v>3</v>
      </c>
      <c r="V5962">
        <v>1</v>
      </c>
      <c r="W5962">
        <v>0</v>
      </c>
      <c r="X5962">
        <v>34.804867691225859</v>
      </c>
      <c r="Y5962">
        <v>0</v>
      </c>
      <c r="Z5962">
        <v>4.9393290335149027</v>
      </c>
      <c r="AA5962">
        <v>9.3050351048554845</v>
      </c>
      <c r="AB5962">
        <v>15.820091273228609</v>
      </c>
      <c r="AC5962">
        <v>20.740855044657749</v>
      </c>
      <c r="AD5962">
        <v>8.5019000300403889</v>
      </c>
      <c r="AE5962">
        <v>94.112078177522989</v>
      </c>
    </row>
    <row r="5963" spans="1:31" x14ac:dyDescent="0.25">
      <c r="A5963">
        <v>1658355</v>
      </c>
      <c r="B5963">
        <v>1</v>
      </c>
      <c r="C5963" t="s">
        <v>80</v>
      </c>
      <c r="D5963" t="s">
        <v>85</v>
      </c>
      <c r="E5963" t="s">
        <v>146</v>
      </c>
      <c r="F5963" t="s">
        <v>17047</v>
      </c>
      <c r="G5963" t="s">
        <v>142</v>
      </c>
      <c r="H5963" t="s">
        <v>149</v>
      </c>
      <c r="I5963" t="s">
        <v>135</v>
      </c>
      <c r="J5963" t="s">
        <v>136</v>
      </c>
      <c r="K5963" t="s">
        <v>143</v>
      </c>
      <c r="L5963" t="s">
        <v>17048</v>
      </c>
      <c r="M5963" t="s">
        <v>17049</v>
      </c>
      <c r="N5963">
        <v>0.45888888799999999</v>
      </c>
      <c r="O5963">
        <v>0</v>
      </c>
      <c r="P5963">
        <v>646</v>
      </c>
      <c r="Q5963">
        <v>0</v>
      </c>
      <c r="R5963">
        <v>0</v>
      </c>
      <c r="S5963">
        <v>0</v>
      </c>
      <c r="T5963">
        <v>88</v>
      </c>
      <c r="U5963">
        <v>0</v>
      </c>
      <c r="V5963">
        <v>0</v>
      </c>
      <c r="W5963">
        <v>0</v>
      </c>
      <c r="X5963">
        <v>75.778017767652912</v>
      </c>
      <c r="Y5963">
        <v>0</v>
      </c>
      <c r="Z5963">
        <v>0</v>
      </c>
      <c r="AA5963">
        <v>0</v>
      </c>
      <c r="AB5963">
        <v>31.230889829827451</v>
      </c>
      <c r="AC5963">
        <v>0</v>
      </c>
      <c r="AD5963">
        <v>0</v>
      </c>
      <c r="AE5963">
        <v>107.00890759748036</v>
      </c>
    </row>
    <row r="5964" spans="1:31" x14ac:dyDescent="0.25">
      <c r="A5964">
        <v>1658659</v>
      </c>
      <c r="B5964">
        <v>1</v>
      </c>
      <c r="C5964" t="s">
        <v>80</v>
      </c>
      <c r="D5964" t="s">
        <v>91</v>
      </c>
      <c r="E5964" t="s">
        <v>152</v>
      </c>
      <c r="F5964" t="s">
        <v>17050</v>
      </c>
      <c r="G5964" t="s">
        <v>172</v>
      </c>
      <c r="H5964" t="s">
        <v>149</v>
      </c>
      <c r="I5964" t="s">
        <v>135</v>
      </c>
      <c r="J5964" t="s">
        <v>3</v>
      </c>
      <c r="K5964" t="s">
        <v>137</v>
      </c>
      <c r="L5964" t="s">
        <v>17051</v>
      </c>
      <c r="M5964" t="s">
        <v>17052</v>
      </c>
      <c r="N5964">
        <v>0.71083333299999996</v>
      </c>
      <c r="O5964">
        <v>0</v>
      </c>
      <c r="P5964">
        <v>5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1.209879053003345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1.209879053003345</v>
      </c>
    </row>
    <row r="5965" spans="1:31" x14ac:dyDescent="0.25">
      <c r="A5965">
        <v>1658613</v>
      </c>
      <c r="B5965">
        <v>1</v>
      </c>
      <c r="C5965" t="s">
        <v>80</v>
      </c>
      <c r="D5965" t="s">
        <v>83</v>
      </c>
      <c r="E5965" t="s">
        <v>152</v>
      </c>
      <c r="F5965" t="s">
        <v>17053</v>
      </c>
      <c r="G5965" t="s">
        <v>168</v>
      </c>
      <c r="H5965" t="s">
        <v>149</v>
      </c>
      <c r="I5965" t="s">
        <v>135</v>
      </c>
      <c r="J5965" t="s">
        <v>136</v>
      </c>
      <c r="K5965" t="s">
        <v>137</v>
      </c>
      <c r="L5965" t="s">
        <v>17054</v>
      </c>
      <c r="M5965" t="s">
        <v>17055</v>
      </c>
      <c r="N5965">
        <v>6.8661111110000004</v>
      </c>
      <c r="O5965">
        <v>0</v>
      </c>
      <c r="P5965">
        <v>4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13.907198532221701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13.907198532221701</v>
      </c>
    </row>
    <row r="5966" spans="1:31" x14ac:dyDescent="0.25">
      <c r="A5966">
        <v>1658467</v>
      </c>
      <c r="B5966">
        <v>1</v>
      </c>
      <c r="C5966" t="s">
        <v>81</v>
      </c>
      <c r="D5966" t="s">
        <v>115</v>
      </c>
      <c r="E5966" t="s">
        <v>146</v>
      </c>
      <c r="F5966" t="s">
        <v>17056</v>
      </c>
      <c r="G5966" t="s">
        <v>295</v>
      </c>
      <c r="H5966" t="s">
        <v>149</v>
      </c>
      <c r="I5966" t="s">
        <v>135</v>
      </c>
      <c r="J5966" t="s">
        <v>136</v>
      </c>
      <c r="K5966" t="s">
        <v>137</v>
      </c>
      <c r="L5966" t="s">
        <v>17057</v>
      </c>
      <c r="M5966" t="s">
        <v>17058</v>
      </c>
      <c r="N5966">
        <v>0.64194444399999995</v>
      </c>
      <c r="O5966">
        <v>0</v>
      </c>
      <c r="P5966">
        <v>10</v>
      </c>
      <c r="Q5966">
        <v>0</v>
      </c>
      <c r="R5966">
        <v>11</v>
      </c>
      <c r="S5966">
        <v>0</v>
      </c>
      <c r="T5966">
        <v>8</v>
      </c>
      <c r="U5966">
        <v>0</v>
      </c>
      <c r="V5966">
        <v>0</v>
      </c>
      <c r="W5966">
        <v>0</v>
      </c>
      <c r="X5966">
        <v>0.94493298981188723</v>
      </c>
      <c r="Y5966">
        <v>0</v>
      </c>
      <c r="Z5966">
        <v>1.6171723715637245</v>
      </c>
      <c r="AA5966">
        <v>0</v>
      </c>
      <c r="AB5966">
        <v>1.8198061749008689</v>
      </c>
      <c r="AC5966">
        <v>0</v>
      </c>
      <c r="AD5966">
        <v>0</v>
      </c>
      <c r="AE5966">
        <v>4.3819115362764807</v>
      </c>
    </row>
    <row r="5967" spans="1:31" x14ac:dyDescent="0.25">
      <c r="A5967">
        <v>1658321</v>
      </c>
      <c r="B5967">
        <v>1</v>
      </c>
      <c r="C5967" t="s">
        <v>81</v>
      </c>
      <c r="D5967" t="s">
        <v>127</v>
      </c>
      <c r="E5967" t="s">
        <v>152</v>
      </c>
      <c r="F5967" t="s">
        <v>17059</v>
      </c>
      <c r="G5967" t="s">
        <v>154</v>
      </c>
      <c r="H5967" t="s">
        <v>149</v>
      </c>
      <c r="I5967" t="s">
        <v>135</v>
      </c>
      <c r="J5967" t="s">
        <v>136</v>
      </c>
      <c r="K5967" t="s">
        <v>137</v>
      </c>
      <c r="L5967" t="s">
        <v>17060</v>
      </c>
      <c r="M5967" t="s">
        <v>17061</v>
      </c>
      <c r="N5967">
        <v>13.614444444</v>
      </c>
      <c r="O5967">
        <v>0</v>
      </c>
      <c r="P5967">
        <v>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1.8856781328194092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1.8856781328194092</v>
      </c>
    </row>
    <row r="5968" spans="1:31" x14ac:dyDescent="0.25">
      <c r="A5968">
        <v>1658427</v>
      </c>
      <c r="B5968">
        <v>1</v>
      </c>
      <c r="C5968" t="s">
        <v>80</v>
      </c>
      <c r="D5968" t="s">
        <v>97</v>
      </c>
      <c r="E5968" t="s">
        <v>152</v>
      </c>
      <c r="F5968" t="s">
        <v>17062</v>
      </c>
      <c r="G5968" t="s">
        <v>172</v>
      </c>
      <c r="H5968" t="s">
        <v>149</v>
      </c>
      <c r="I5968" t="s">
        <v>135</v>
      </c>
      <c r="J5968" t="s">
        <v>136</v>
      </c>
      <c r="K5968" t="s">
        <v>137</v>
      </c>
      <c r="L5968" t="s">
        <v>17063</v>
      </c>
      <c r="M5968" t="s">
        <v>17064</v>
      </c>
      <c r="N5968">
        <v>6.3761111110000002</v>
      </c>
      <c r="O5968">
        <v>0</v>
      </c>
      <c r="P5968">
        <v>3</v>
      </c>
      <c r="Q5968">
        <v>0</v>
      </c>
      <c r="R5968">
        <v>0</v>
      </c>
      <c r="S5968">
        <v>0</v>
      </c>
      <c r="T5968">
        <v>5</v>
      </c>
      <c r="U5968">
        <v>0</v>
      </c>
      <c r="V5968">
        <v>0</v>
      </c>
      <c r="W5968">
        <v>0</v>
      </c>
      <c r="X5968">
        <v>2.4608095611327556</v>
      </c>
      <c r="Y5968">
        <v>0</v>
      </c>
      <c r="Z5968">
        <v>0</v>
      </c>
      <c r="AA5968">
        <v>0</v>
      </c>
      <c r="AB5968">
        <v>206.58503527701927</v>
      </c>
      <c r="AC5968">
        <v>0</v>
      </c>
      <c r="AD5968">
        <v>0</v>
      </c>
      <c r="AE5968">
        <v>209.04584483815202</v>
      </c>
    </row>
    <row r="5969" spans="1:31" x14ac:dyDescent="0.25">
      <c r="A5969">
        <v>1658782</v>
      </c>
      <c r="B5969">
        <v>1</v>
      </c>
      <c r="C5969" t="s">
        <v>80</v>
      </c>
      <c r="D5969" t="s">
        <v>82</v>
      </c>
      <c r="E5969" t="s">
        <v>146</v>
      </c>
      <c r="F5969" t="s">
        <v>313</v>
      </c>
      <c r="G5969" t="s">
        <v>227</v>
      </c>
      <c r="H5969" t="s">
        <v>149</v>
      </c>
      <c r="I5969" t="s">
        <v>135</v>
      </c>
      <c r="J5969" t="s">
        <v>136</v>
      </c>
      <c r="K5969" t="s">
        <v>137</v>
      </c>
      <c r="L5969" t="s">
        <v>17065</v>
      </c>
      <c r="M5969" t="s">
        <v>17066</v>
      </c>
      <c r="N5969">
        <v>7.3783333329999996</v>
      </c>
      <c r="O5969">
        <v>0</v>
      </c>
      <c r="P5969">
        <v>258</v>
      </c>
      <c r="Q5969">
        <v>0</v>
      </c>
      <c r="R5969">
        <v>0</v>
      </c>
      <c r="S5969">
        <v>0</v>
      </c>
      <c r="T5969">
        <v>20</v>
      </c>
      <c r="U5969">
        <v>0</v>
      </c>
      <c r="V5969">
        <v>0</v>
      </c>
      <c r="W5969">
        <v>0</v>
      </c>
      <c r="X5969">
        <v>508.77342785012985</v>
      </c>
      <c r="Y5969">
        <v>0</v>
      </c>
      <c r="Z5969">
        <v>0</v>
      </c>
      <c r="AA5969">
        <v>0</v>
      </c>
      <c r="AB5969">
        <v>33.114698853727916</v>
      </c>
      <c r="AC5969">
        <v>0</v>
      </c>
      <c r="AD5969">
        <v>0</v>
      </c>
      <c r="AE5969">
        <v>541.88812670385778</v>
      </c>
    </row>
    <row r="5970" spans="1:31" x14ac:dyDescent="0.25">
      <c r="A5970">
        <v>1658722</v>
      </c>
      <c r="B5970">
        <v>1</v>
      </c>
      <c r="C5970" t="s">
        <v>81</v>
      </c>
      <c r="D5970" t="s">
        <v>119</v>
      </c>
      <c r="E5970" t="s">
        <v>146</v>
      </c>
      <c r="F5970" t="s">
        <v>17067</v>
      </c>
      <c r="G5970" t="s">
        <v>1492</v>
      </c>
      <c r="H5970" t="s">
        <v>149</v>
      </c>
      <c r="I5970" t="s">
        <v>135</v>
      </c>
      <c r="J5970" t="s">
        <v>136</v>
      </c>
      <c r="K5970" t="s">
        <v>137</v>
      </c>
      <c r="L5970" t="s">
        <v>17068</v>
      </c>
      <c r="M5970" t="s">
        <v>17069</v>
      </c>
      <c r="N5970">
        <v>2.2480555550000001</v>
      </c>
      <c r="O5970">
        <v>0</v>
      </c>
      <c r="P5970">
        <v>13</v>
      </c>
      <c r="Q5970">
        <v>0</v>
      </c>
      <c r="R5970">
        <v>7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2.8243133289058298</v>
      </c>
      <c r="Y5970">
        <v>0</v>
      </c>
      <c r="Z5970">
        <v>2.7150361835072623</v>
      </c>
      <c r="AA5970">
        <v>0</v>
      </c>
      <c r="AB5970">
        <v>0</v>
      </c>
      <c r="AC5970">
        <v>0</v>
      </c>
      <c r="AD5970">
        <v>0</v>
      </c>
      <c r="AE5970">
        <v>5.539349512413092</v>
      </c>
    </row>
    <row r="5971" spans="1:31" x14ac:dyDescent="0.25">
      <c r="A5971">
        <v>1658281</v>
      </c>
      <c r="B5971">
        <v>1</v>
      </c>
      <c r="C5971" t="s">
        <v>80</v>
      </c>
      <c r="D5971" t="s">
        <v>90</v>
      </c>
      <c r="E5971" t="s">
        <v>152</v>
      </c>
      <c r="F5971" t="s">
        <v>17070</v>
      </c>
      <c r="G5971" t="s">
        <v>154</v>
      </c>
      <c r="H5971" t="s">
        <v>149</v>
      </c>
      <c r="I5971" t="s">
        <v>135</v>
      </c>
      <c r="J5971" t="s">
        <v>136</v>
      </c>
      <c r="K5971" t="s">
        <v>137</v>
      </c>
      <c r="L5971" t="s">
        <v>17071</v>
      </c>
      <c r="M5971" t="s">
        <v>17072</v>
      </c>
      <c r="N5971">
        <v>8.6058333329999996</v>
      </c>
      <c r="O5971">
        <v>0</v>
      </c>
      <c r="P5971">
        <v>7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13.348551664953064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13.348551664953064</v>
      </c>
    </row>
    <row r="5972" spans="1:31" x14ac:dyDescent="0.25">
      <c r="A5972">
        <v>1658576</v>
      </c>
      <c r="B5972">
        <v>1</v>
      </c>
      <c r="C5972" t="s">
        <v>80</v>
      </c>
      <c r="D5972" t="s">
        <v>82</v>
      </c>
      <c r="E5972" t="s">
        <v>178</v>
      </c>
      <c r="F5972" t="s">
        <v>251</v>
      </c>
      <c r="G5972" t="s">
        <v>227</v>
      </c>
      <c r="H5972" t="s">
        <v>149</v>
      </c>
      <c r="I5972" t="s">
        <v>135</v>
      </c>
      <c r="J5972" t="s">
        <v>136</v>
      </c>
      <c r="K5972" t="s">
        <v>137</v>
      </c>
      <c r="L5972" t="s">
        <v>17073</v>
      </c>
      <c r="M5972" t="s">
        <v>17074</v>
      </c>
      <c r="N5972">
        <v>2.1258333330000001</v>
      </c>
      <c r="O5972">
        <v>0</v>
      </c>
      <c r="P5972">
        <v>112</v>
      </c>
      <c r="Q5972">
        <v>0</v>
      </c>
      <c r="R5972">
        <v>0</v>
      </c>
      <c r="S5972">
        <v>0</v>
      </c>
      <c r="T5972">
        <v>8</v>
      </c>
      <c r="U5972">
        <v>0</v>
      </c>
      <c r="V5972">
        <v>0</v>
      </c>
      <c r="W5972">
        <v>0</v>
      </c>
      <c r="X5972">
        <v>89.202266125236051</v>
      </c>
      <c r="Y5972">
        <v>0</v>
      </c>
      <c r="Z5972">
        <v>0</v>
      </c>
      <c r="AA5972">
        <v>0</v>
      </c>
      <c r="AB5972">
        <v>1.8473638870610662</v>
      </c>
      <c r="AC5972">
        <v>0</v>
      </c>
      <c r="AD5972">
        <v>0</v>
      </c>
      <c r="AE5972">
        <v>91.049630012297115</v>
      </c>
    </row>
    <row r="5973" spans="1:31" x14ac:dyDescent="0.25">
      <c r="A5973">
        <v>1658244</v>
      </c>
      <c r="B5973">
        <v>1</v>
      </c>
      <c r="C5973" t="s">
        <v>80</v>
      </c>
      <c r="D5973" t="s">
        <v>90</v>
      </c>
      <c r="E5973" t="s">
        <v>178</v>
      </c>
      <c r="F5973" t="s">
        <v>17075</v>
      </c>
      <c r="G5973" t="s">
        <v>142</v>
      </c>
      <c r="H5973" t="s">
        <v>149</v>
      </c>
      <c r="I5973" t="s">
        <v>135</v>
      </c>
      <c r="J5973" t="s">
        <v>136</v>
      </c>
      <c r="K5973" t="s">
        <v>143</v>
      </c>
      <c r="L5973" t="s">
        <v>17076</v>
      </c>
      <c r="M5973" t="s">
        <v>17077</v>
      </c>
      <c r="N5973">
        <v>4.9488888879999999</v>
      </c>
      <c r="O5973">
        <v>0</v>
      </c>
      <c r="P5973">
        <v>301</v>
      </c>
      <c r="Q5973">
        <v>0</v>
      </c>
      <c r="R5973">
        <v>0</v>
      </c>
      <c r="S5973">
        <v>0</v>
      </c>
      <c r="T5973">
        <v>6</v>
      </c>
      <c r="U5973">
        <v>0</v>
      </c>
      <c r="V5973">
        <v>0</v>
      </c>
      <c r="W5973">
        <v>0</v>
      </c>
      <c r="X5973">
        <v>345.71884724167626</v>
      </c>
      <c r="Y5973">
        <v>0</v>
      </c>
      <c r="Z5973">
        <v>0</v>
      </c>
      <c r="AA5973">
        <v>0</v>
      </c>
      <c r="AB5973">
        <v>14.244197304447194</v>
      </c>
      <c r="AC5973">
        <v>0</v>
      </c>
      <c r="AD5973">
        <v>0</v>
      </c>
      <c r="AE5973">
        <v>359.96304454612346</v>
      </c>
    </row>
    <row r="5974" spans="1:31" x14ac:dyDescent="0.25">
      <c r="A5974">
        <v>1658364</v>
      </c>
      <c r="B5974">
        <v>1</v>
      </c>
      <c r="C5974" t="s">
        <v>81</v>
      </c>
      <c r="D5974" t="s">
        <v>123</v>
      </c>
      <c r="E5974" t="s">
        <v>152</v>
      </c>
      <c r="F5974" t="s">
        <v>17078</v>
      </c>
      <c r="G5974" t="s">
        <v>154</v>
      </c>
      <c r="H5974" t="s">
        <v>149</v>
      </c>
      <c r="I5974" t="s">
        <v>135</v>
      </c>
      <c r="J5974" t="s">
        <v>136</v>
      </c>
      <c r="K5974" t="s">
        <v>137</v>
      </c>
      <c r="L5974" t="s">
        <v>17079</v>
      </c>
      <c r="M5974" t="s">
        <v>17080</v>
      </c>
      <c r="N5974">
        <v>1.2919444440000001</v>
      </c>
      <c r="O5974">
        <v>0</v>
      </c>
      <c r="P5974">
        <v>1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0.54296780184316251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0.54296780184316251</v>
      </c>
    </row>
    <row r="5975" spans="1:31" x14ac:dyDescent="0.25">
      <c r="A5975">
        <v>1658719</v>
      </c>
      <c r="B5975">
        <v>1</v>
      </c>
      <c r="C5975" t="s">
        <v>80</v>
      </c>
      <c r="D5975" t="s">
        <v>95</v>
      </c>
      <c r="E5975" t="s">
        <v>178</v>
      </c>
      <c r="F5975" t="s">
        <v>17081</v>
      </c>
      <c r="G5975" t="s">
        <v>227</v>
      </c>
      <c r="H5975" t="s">
        <v>149</v>
      </c>
      <c r="I5975" t="s">
        <v>135</v>
      </c>
      <c r="J5975" t="s">
        <v>136</v>
      </c>
      <c r="K5975" t="s">
        <v>137</v>
      </c>
      <c r="L5975" t="s">
        <v>17082</v>
      </c>
      <c r="M5975" t="s">
        <v>17083</v>
      </c>
      <c r="N5975">
        <v>0.466388888</v>
      </c>
      <c r="O5975">
        <v>0</v>
      </c>
      <c r="P5975">
        <v>315</v>
      </c>
      <c r="Q5975">
        <v>0</v>
      </c>
      <c r="R5975">
        <v>0</v>
      </c>
      <c r="S5975">
        <v>0</v>
      </c>
      <c r="T5975">
        <v>22</v>
      </c>
      <c r="U5975">
        <v>0</v>
      </c>
      <c r="V5975">
        <v>0</v>
      </c>
      <c r="W5975">
        <v>0</v>
      </c>
      <c r="X5975">
        <v>44.898872569041302</v>
      </c>
      <c r="Y5975">
        <v>0</v>
      </c>
      <c r="Z5975">
        <v>0</v>
      </c>
      <c r="AA5975">
        <v>0</v>
      </c>
      <c r="AB5975">
        <v>7.3862490586701455</v>
      </c>
      <c r="AC5975">
        <v>0</v>
      </c>
      <c r="AD5975">
        <v>0</v>
      </c>
      <c r="AE5975">
        <v>52.285121627711447</v>
      </c>
    </row>
    <row r="5976" spans="1:31" x14ac:dyDescent="0.25">
      <c r="A5976">
        <v>1658221</v>
      </c>
      <c r="B5976">
        <v>1</v>
      </c>
      <c r="C5976" t="s">
        <v>80</v>
      </c>
      <c r="D5976" t="s">
        <v>97</v>
      </c>
      <c r="E5976" t="s">
        <v>140</v>
      </c>
      <c r="F5976" t="s">
        <v>17084</v>
      </c>
      <c r="G5976" t="s">
        <v>148</v>
      </c>
      <c r="H5976" t="s">
        <v>134</v>
      </c>
      <c r="I5976" t="s">
        <v>135</v>
      </c>
      <c r="J5976" t="s">
        <v>136</v>
      </c>
      <c r="K5976" t="s">
        <v>143</v>
      </c>
      <c r="L5976" t="s">
        <v>17085</v>
      </c>
      <c r="M5976" t="s">
        <v>17086</v>
      </c>
      <c r="N5976">
        <v>0.35555555500000002</v>
      </c>
      <c r="O5976">
        <v>0</v>
      </c>
      <c r="P5976">
        <v>4068</v>
      </c>
      <c r="Q5976">
        <v>0</v>
      </c>
      <c r="R5976">
        <v>153</v>
      </c>
      <c r="S5976">
        <v>4</v>
      </c>
      <c r="T5976">
        <v>449</v>
      </c>
      <c r="U5976">
        <v>1</v>
      </c>
      <c r="V5976">
        <v>0</v>
      </c>
      <c r="W5976">
        <v>0</v>
      </c>
      <c r="X5976">
        <v>428.27035811393796</v>
      </c>
      <c r="Y5976">
        <v>0</v>
      </c>
      <c r="Z5976">
        <v>11.409619349974045</v>
      </c>
      <c r="AA5976">
        <v>26.138968737619201</v>
      </c>
      <c r="AB5976">
        <v>173.57103272127517</v>
      </c>
      <c r="AC5976">
        <v>30.805541799891202</v>
      </c>
      <c r="AD5976">
        <v>0</v>
      </c>
      <c r="AE5976">
        <v>670.19552072269767</v>
      </c>
    </row>
    <row r="5977" spans="1:31" x14ac:dyDescent="0.25">
      <c r="A5977">
        <v>1658344</v>
      </c>
      <c r="B5977">
        <v>1</v>
      </c>
      <c r="C5977" t="s">
        <v>80</v>
      </c>
      <c r="D5977" t="s">
        <v>101</v>
      </c>
      <c r="E5977" t="s">
        <v>152</v>
      </c>
      <c r="F5977" t="s">
        <v>17087</v>
      </c>
      <c r="G5977" t="s">
        <v>154</v>
      </c>
      <c r="H5977" t="s">
        <v>149</v>
      </c>
      <c r="I5977" t="s">
        <v>135</v>
      </c>
      <c r="J5977" t="s">
        <v>136</v>
      </c>
      <c r="K5977" t="s">
        <v>137</v>
      </c>
      <c r="L5977" t="s">
        <v>17088</v>
      </c>
      <c r="M5977" t="s">
        <v>17089</v>
      </c>
      <c r="N5977">
        <v>1.654722222</v>
      </c>
      <c r="O5977">
        <v>0</v>
      </c>
      <c r="P5977">
        <v>1</v>
      </c>
      <c r="Q5977">
        <v>0</v>
      </c>
      <c r="R5977">
        <v>1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1.2926712448090278E-2</v>
      </c>
      <c r="Y5977">
        <v>0</v>
      </c>
      <c r="Z5977">
        <v>1.1432773155291666E-3</v>
      </c>
      <c r="AA5977">
        <v>0</v>
      </c>
      <c r="AB5977">
        <v>0</v>
      </c>
      <c r="AC5977">
        <v>0</v>
      </c>
      <c r="AD5977">
        <v>0</v>
      </c>
      <c r="AE5977">
        <v>1.4069989763619445E-2</v>
      </c>
    </row>
    <row r="5978" spans="1:31" x14ac:dyDescent="0.25">
      <c r="A5978">
        <v>1658201</v>
      </c>
      <c r="B5978">
        <v>1</v>
      </c>
      <c r="C5978" t="s">
        <v>80</v>
      </c>
      <c r="D5978" t="s">
        <v>96</v>
      </c>
      <c r="E5978" t="s">
        <v>152</v>
      </c>
      <c r="F5978" t="s">
        <v>17090</v>
      </c>
      <c r="G5978" t="s">
        <v>154</v>
      </c>
      <c r="H5978" t="s">
        <v>149</v>
      </c>
      <c r="I5978" t="s">
        <v>135</v>
      </c>
      <c r="J5978" t="s">
        <v>136</v>
      </c>
      <c r="K5978" t="s">
        <v>137</v>
      </c>
      <c r="L5978" t="s">
        <v>17091</v>
      </c>
      <c r="M5978" t="s">
        <v>17092</v>
      </c>
      <c r="N5978">
        <v>2.2602777770000002</v>
      </c>
      <c r="O5978">
        <v>0</v>
      </c>
      <c r="P5978">
        <v>1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0.40433925379877783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0.40433925379877783</v>
      </c>
    </row>
    <row r="5979" spans="1:31" x14ac:dyDescent="0.25">
      <c r="A5979">
        <v>1658407</v>
      </c>
      <c r="B5979">
        <v>1</v>
      </c>
      <c r="C5979" t="s">
        <v>80</v>
      </c>
      <c r="D5979" t="s">
        <v>96</v>
      </c>
      <c r="E5979" t="s">
        <v>204</v>
      </c>
      <c r="F5979" t="s">
        <v>1081</v>
      </c>
      <c r="G5979" t="s">
        <v>161</v>
      </c>
      <c r="H5979" t="s">
        <v>134</v>
      </c>
      <c r="I5979" t="s">
        <v>135</v>
      </c>
      <c r="J5979" t="s">
        <v>136</v>
      </c>
      <c r="K5979" t="s">
        <v>137</v>
      </c>
      <c r="L5979" t="s">
        <v>17093</v>
      </c>
      <c r="M5979" t="s">
        <v>17094</v>
      </c>
      <c r="N5979">
        <v>1.2138888880000001</v>
      </c>
      <c r="O5979">
        <v>2</v>
      </c>
      <c r="P5979">
        <v>112</v>
      </c>
      <c r="Q5979">
        <v>1</v>
      </c>
      <c r="R5979">
        <v>178</v>
      </c>
      <c r="S5979">
        <v>1</v>
      </c>
      <c r="T5979">
        <v>36</v>
      </c>
      <c r="U5979">
        <v>0</v>
      </c>
      <c r="V5979">
        <v>0</v>
      </c>
      <c r="W5979">
        <v>33.334813416035601</v>
      </c>
      <c r="X5979">
        <v>33.871658091335583</v>
      </c>
      <c r="Y5979">
        <v>0.66362434747275001</v>
      </c>
      <c r="Z5979">
        <v>126.15376045905417</v>
      </c>
      <c r="AA5979">
        <v>51.066195068710961</v>
      </c>
      <c r="AB5979">
        <v>57.935605997387441</v>
      </c>
      <c r="AC5979">
        <v>0</v>
      </c>
      <c r="AD5979">
        <v>0</v>
      </c>
      <c r="AE5979">
        <v>303.02565737999652</v>
      </c>
    </row>
    <row r="5980" spans="1:31" x14ac:dyDescent="0.25">
      <c r="A5980">
        <v>1658158</v>
      </c>
      <c r="B5980">
        <v>1</v>
      </c>
      <c r="C5980" t="s">
        <v>80</v>
      </c>
      <c r="D5980" t="s">
        <v>96</v>
      </c>
      <c r="E5980" t="s">
        <v>178</v>
      </c>
      <c r="F5980" t="s">
        <v>13409</v>
      </c>
      <c r="G5980" t="s">
        <v>227</v>
      </c>
      <c r="H5980" t="s">
        <v>149</v>
      </c>
      <c r="I5980" t="s">
        <v>135</v>
      </c>
      <c r="J5980" t="s">
        <v>136</v>
      </c>
      <c r="K5980" t="s">
        <v>137</v>
      </c>
      <c r="L5980" t="s">
        <v>17095</v>
      </c>
      <c r="M5980" t="s">
        <v>17096</v>
      </c>
      <c r="N5980">
        <v>1.622777777</v>
      </c>
      <c r="O5980">
        <v>0</v>
      </c>
      <c r="P5980">
        <v>85</v>
      </c>
      <c r="Q5980">
        <v>0</v>
      </c>
      <c r="R5980">
        <v>0</v>
      </c>
      <c r="S5980">
        <v>0</v>
      </c>
      <c r="T5980">
        <v>9</v>
      </c>
      <c r="U5980">
        <v>0</v>
      </c>
      <c r="V5980">
        <v>0</v>
      </c>
      <c r="W5980">
        <v>0</v>
      </c>
      <c r="X5980">
        <v>37.690362948370883</v>
      </c>
      <c r="Y5980">
        <v>0</v>
      </c>
      <c r="Z5980">
        <v>0</v>
      </c>
      <c r="AA5980">
        <v>0</v>
      </c>
      <c r="AB5980">
        <v>8.3490020330011081</v>
      </c>
      <c r="AC5980">
        <v>0</v>
      </c>
      <c r="AD5980">
        <v>0</v>
      </c>
      <c r="AE5980">
        <v>46.039364981371989</v>
      </c>
    </row>
    <row r="5981" spans="1:31" x14ac:dyDescent="0.25">
      <c r="A5981">
        <v>1658556</v>
      </c>
      <c r="B5981">
        <v>1</v>
      </c>
      <c r="C5981" t="s">
        <v>81</v>
      </c>
      <c r="D5981" t="s">
        <v>113</v>
      </c>
      <c r="E5981" t="s">
        <v>362</v>
      </c>
      <c r="F5981" t="s">
        <v>17097</v>
      </c>
      <c r="G5981" t="s">
        <v>227</v>
      </c>
      <c r="H5981" t="s">
        <v>149</v>
      </c>
      <c r="I5981" t="s">
        <v>135</v>
      </c>
      <c r="J5981" t="s">
        <v>136</v>
      </c>
      <c r="K5981" t="s">
        <v>137</v>
      </c>
      <c r="L5981" t="s">
        <v>17098</v>
      </c>
      <c r="M5981" t="s">
        <v>17099</v>
      </c>
      <c r="N5981">
        <v>0.58555555500000001</v>
      </c>
      <c r="O5981">
        <v>0</v>
      </c>
      <c r="P5981">
        <v>94</v>
      </c>
      <c r="Q5981">
        <v>0</v>
      </c>
      <c r="R5981">
        <v>0</v>
      </c>
      <c r="S5981">
        <v>0</v>
      </c>
      <c r="T5981">
        <v>8</v>
      </c>
      <c r="U5981">
        <v>0</v>
      </c>
      <c r="V5981">
        <v>0</v>
      </c>
      <c r="W5981">
        <v>0</v>
      </c>
      <c r="X5981">
        <v>18.16945397353426</v>
      </c>
      <c r="Y5981">
        <v>0</v>
      </c>
      <c r="Z5981">
        <v>0</v>
      </c>
      <c r="AA5981">
        <v>0</v>
      </c>
      <c r="AB5981">
        <v>2.8290929873504456</v>
      </c>
      <c r="AC5981">
        <v>0</v>
      </c>
      <c r="AD5981">
        <v>0</v>
      </c>
      <c r="AE5981">
        <v>20.998546960884706</v>
      </c>
    </row>
    <row r="5982" spans="1:31" x14ac:dyDescent="0.25">
      <c r="A5982">
        <v>1658699</v>
      </c>
      <c r="B5982">
        <v>1</v>
      </c>
      <c r="C5982" t="s">
        <v>80</v>
      </c>
      <c r="D5982" t="s">
        <v>105</v>
      </c>
      <c r="E5982" t="s">
        <v>178</v>
      </c>
      <c r="F5982" t="s">
        <v>17100</v>
      </c>
      <c r="G5982" t="s">
        <v>227</v>
      </c>
      <c r="H5982" t="s">
        <v>149</v>
      </c>
      <c r="I5982" t="s">
        <v>135</v>
      </c>
      <c r="J5982" t="s">
        <v>136</v>
      </c>
      <c r="K5982" t="s">
        <v>137</v>
      </c>
      <c r="L5982" t="s">
        <v>17101</v>
      </c>
      <c r="M5982" t="s">
        <v>17102</v>
      </c>
      <c r="N5982">
        <v>1.274444444</v>
      </c>
      <c r="O5982">
        <v>0</v>
      </c>
      <c r="P5982">
        <v>72</v>
      </c>
      <c r="Q5982">
        <v>0</v>
      </c>
      <c r="R5982">
        <v>0</v>
      </c>
      <c r="S5982">
        <v>0</v>
      </c>
      <c r="T5982">
        <v>6</v>
      </c>
      <c r="U5982">
        <v>0</v>
      </c>
      <c r="V5982">
        <v>0</v>
      </c>
      <c r="W5982">
        <v>0</v>
      </c>
      <c r="X5982">
        <v>34.330678615941771</v>
      </c>
      <c r="Y5982">
        <v>0</v>
      </c>
      <c r="Z5982">
        <v>0</v>
      </c>
      <c r="AA5982">
        <v>0</v>
      </c>
      <c r="AB5982">
        <v>2.2526617813169403</v>
      </c>
      <c r="AC5982">
        <v>0</v>
      </c>
      <c r="AD5982">
        <v>0</v>
      </c>
      <c r="AE5982">
        <v>36.583340397258709</v>
      </c>
    </row>
    <row r="5983" spans="1:31" x14ac:dyDescent="0.25">
      <c r="A5983">
        <v>1658493</v>
      </c>
      <c r="B5983">
        <v>1</v>
      </c>
      <c r="C5983" t="s">
        <v>80</v>
      </c>
      <c r="D5983" t="s">
        <v>106</v>
      </c>
      <c r="E5983" t="s">
        <v>178</v>
      </c>
      <c r="F5983" t="s">
        <v>17103</v>
      </c>
      <c r="G5983" t="s">
        <v>172</v>
      </c>
      <c r="H5983" t="s">
        <v>149</v>
      </c>
      <c r="I5983" t="s">
        <v>135</v>
      </c>
      <c r="J5983" t="s">
        <v>136</v>
      </c>
      <c r="K5983" t="s">
        <v>137</v>
      </c>
      <c r="L5983" t="s">
        <v>17104</v>
      </c>
      <c r="M5983" t="s">
        <v>17105</v>
      </c>
      <c r="N5983">
        <v>1.925277777</v>
      </c>
      <c r="O5983">
        <v>0</v>
      </c>
      <c r="P5983">
        <v>64</v>
      </c>
      <c r="Q5983">
        <v>0</v>
      </c>
      <c r="R5983">
        <v>0</v>
      </c>
      <c r="S5983">
        <v>0</v>
      </c>
      <c r="T5983">
        <v>10</v>
      </c>
      <c r="U5983">
        <v>0</v>
      </c>
      <c r="V5983">
        <v>0</v>
      </c>
      <c r="W5983">
        <v>0</v>
      </c>
      <c r="X5983">
        <v>24.874020253085522</v>
      </c>
      <c r="Y5983">
        <v>0</v>
      </c>
      <c r="Z5983">
        <v>0</v>
      </c>
      <c r="AA5983">
        <v>0</v>
      </c>
      <c r="AB5983">
        <v>5.9580579760834631</v>
      </c>
      <c r="AC5983">
        <v>0</v>
      </c>
      <c r="AD5983">
        <v>0</v>
      </c>
      <c r="AE5983">
        <v>30.832078229168985</v>
      </c>
    </row>
    <row r="5984" spans="1:31" x14ac:dyDescent="0.25">
      <c r="A5984">
        <v>1658447</v>
      </c>
      <c r="B5984">
        <v>1</v>
      </c>
      <c r="C5984" t="s">
        <v>80</v>
      </c>
      <c r="D5984" t="s">
        <v>90</v>
      </c>
      <c r="E5984" t="s">
        <v>146</v>
      </c>
      <c r="F5984" t="s">
        <v>3246</v>
      </c>
      <c r="G5984" t="s">
        <v>3003</v>
      </c>
      <c r="H5984" t="s">
        <v>149</v>
      </c>
      <c r="I5984" t="s">
        <v>135</v>
      </c>
      <c r="J5984" t="s">
        <v>136</v>
      </c>
      <c r="K5984" t="s">
        <v>137</v>
      </c>
      <c r="L5984" t="s">
        <v>17106</v>
      </c>
      <c r="M5984" t="s">
        <v>17107</v>
      </c>
      <c r="N5984">
        <v>6.9313888879999999</v>
      </c>
      <c r="O5984">
        <v>0</v>
      </c>
      <c r="P5984">
        <v>15</v>
      </c>
      <c r="Q5984">
        <v>0</v>
      </c>
      <c r="R5984">
        <v>0</v>
      </c>
      <c r="S5984">
        <v>0</v>
      </c>
      <c r="T5984">
        <v>206</v>
      </c>
      <c r="U5984">
        <v>0</v>
      </c>
      <c r="V5984">
        <v>3</v>
      </c>
      <c r="W5984">
        <v>0</v>
      </c>
      <c r="X5984">
        <v>29.203186014097586</v>
      </c>
      <c r="Y5984">
        <v>0</v>
      </c>
      <c r="Z5984">
        <v>0</v>
      </c>
      <c r="AA5984">
        <v>0</v>
      </c>
      <c r="AB5984">
        <v>1104.1659742393492</v>
      </c>
      <c r="AC5984">
        <v>0</v>
      </c>
      <c r="AD5984">
        <v>920.67272997688838</v>
      </c>
      <c r="AE5984">
        <v>2054.0418902303354</v>
      </c>
    </row>
    <row r="5985" spans="1:31" x14ac:dyDescent="0.25">
      <c r="A5985">
        <v>1658301</v>
      </c>
      <c r="B5985">
        <v>1</v>
      </c>
      <c r="C5985" t="s">
        <v>80</v>
      </c>
      <c r="D5985" t="s">
        <v>95</v>
      </c>
      <c r="E5985" t="s">
        <v>642</v>
      </c>
      <c r="F5985" t="s">
        <v>5135</v>
      </c>
      <c r="G5985" t="s">
        <v>918</v>
      </c>
      <c r="H5985" t="s">
        <v>134</v>
      </c>
      <c r="I5985" t="s">
        <v>135</v>
      </c>
      <c r="J5985" t="s">
        <v>136</v>
      </c>
      <c r="K5985" t="s">
        <v>143</v>
      </c>
      <c r="L5985" t="s">
        <v>17108</v>
      </c>
      <c r="M5985" t="s">
        <v>17109</v>
      </c>
      <c r="N5985">
        <v>6.4722221999999996E-2</v>
      </c>
      <c r="O5985">
        <v>9</v>
      </c>
      <c r="P5985">
        <v>3938</v>
      </c>
      <c r="Q5985">
        <v>15</v>
      </c>
      <c r="R5985">
        <v>166</v>
      </c>
      <c r="S5985">
        <v>86</v>
      </c>
      <c r="T5985">
        <v>394</v>
      </c>
      <c r="U5985">
        <v>16</v>
      </c>
      <c r="V5985">
        <v>1</v>
      </c>
      <c r="W5985">
        <v>0.32093517403708327</v>
      </c>
      <c r="X5985">
        <v>76.781409306425772</v>
      </c>
      <c r="Y5985">
        <v>6.6617975129021865</v>
      </c>
      <c r="Z5985">
        <v>1.7674312359190452</v>
      </c>
      <c r="AA5985">
        <v>208.01455523145759</v>
      </c>
      <c r="AB5985">
        <v>35.06162050191314</v>
      </c>
      <c r="AC5985">
        <v>114.40804906365503</v>
      </c>
      <c r="AD5985">
        <v>0.45866010329678891</v>
      </c>
      <c r="AE5985">
        <v>443.4744581296066</v>
      </c>
    </row>
    <row r="5986" spans="1:31" x14ac:dyDescent="0.25">
      <c r="A5986">
        <v>1658633</v>
      </c>
      <c r="B5986">
        <v>1</v>
      </c>
      <c r="C5986" t="s">
        <v>81</v>
      </c>
      <c r="D5986" t="s">
        <v>128</v>
      </c>
      <c r="E5986" t="s">
        <v>152</v>
      </c>
      <c r="F5986" t="s">
        <v>17110</v>
      </c>
      <c r="G5986" t="s">
        <v>154</v>
      </c>
      <c r="H5986" t="s">
        <v>149</v>
      </c>
      <c r="I5986" t="s">
        <v>135</v>
      </c>
      <c r="J5986" t="s">
        <v>136</v>
      </c>
      <c r="K5986" t="s">
        <v>137</v>
      </c>
      <c r="L5986" t="s">
        <v>17111</v>
      </c>
      <c r="M5986" t="s">
        <v>17112</v>
      </c>
      <c r="N5986">
        <v>1.448055555</v>
      </c>
      <c r="O5986">
        <v>0</v>
      </c>
      <c r="P5986">
        <v>5</v>
      </c>
      <c r="Q5986">
        <v>0</v>
      </c>
      <c r="R5986">
        <v>0</v>
      </c>
      <c r="S5986">
        <v>0</v>
      </c>
      <c r="T5986">
        <v>1</v>
      </c>
      <c r="U5986">
        <v>0</v>
      </c>
      <c r="V5986">
        <v>0</v>
      </c>
      <c r="W5986">
        <v>0</v>
      </c>
      <c r="X5986">
        <v>2.2532522267603983</v>
      </c>
      <c r="Y5986">
        <v>0</v>
      </c>
      <c r="Z5986">
        <v>0</v>
      </c>
      <c r="AA5986">
        <v>0</v>
      </c>
      <c r="AB5986">
        <v>1.4108590134800001E-3</v>
      </c>
      <c r="AC5986">
        <v>0</v>
      </c>
      <c r="AD5986">
        <v>0</v>
      </c>
      <c r="AE5986">
        <v>2.2546630857738781</v>
      </c>
    </row>
    <row r="5987" spans="1:31" x14ac:dyDescent="0.25">
      <c r="A5987">
        <v>1658424</v>
      </c>
      <c r="B5987">
        <v>1</v>
      </c>
      <c r="C5987" t="s">
        <v>80</v>
      </c>
      <c r="D5987" t="s">
        <v>84</v>
      </c>
      <c r="E5987" t="s">
        <v>152</v>
      </c>
      <c r="F5987" t="s">
        <v>14734</v>
      </c>
      <c r="G5987" t="s">
        <v>168</v>
      </c>
      <c r="H5987" t="s">
        <v>149</v>
      </c>
      <c r="I5987" t="s">
        <v>135</v>
      </c>
      <c r="J5987" t="s">
        <v>136</v>
      </c>
      <c r="K5987" t="s">
        <v>137</v>
      </c>
      <c r="L5987" t="s">
        <v>17113</v>
      </c>
      <c r="M5987" t="s">
        <v>17114</v>
      </c>
      <c r="N5987">
        <v>6.1455555549999996</v>
      </c>
      <c r="O5987">
        <v>0</v>
      </c>
      <c r="P5987">
        <v>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3.4172766366992291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3.4172766366992291</v>
      </c>
    </row>
    <row r="5988" spans="1:31" x14ac:dyDescent="0.25">
      <c r="A5988">
        <v>1658324</v>
      </c>
      <c r="B5988">
        <v>1</v>
      </c>
      <c r="C5988" t="s">
        <v>80</v>
      </c>
      <c r="D5988" t="s">
        <v>88</v>
      </c>
      <c r="E5988" t="s">
        <v>152</v>
      </c>
      <c r="F5988" t="s">
        <v>12784</v>
      </c>
      <c r="G5988" t="s">
        <v>168</v>
      </c>
      <c r="H5988" t="s">
        <v>149</v>
      </c>
      <c r="I5988" t="s">
        <v>135</v>
      </c>
      <c r="J5988" t="s">
        <v>136</v>
      </c>
      <c r="K5988" t="s">
        <v>137</v>
      </c>
      <c r="L5988" t="s">
        <v>17115</v>
      </c>
      <c r="M5988" t="s">
        <v>17116</v>
      </c>
      <c r="N5988">
        <v>6.6805555549999998</v>
      </c>
      <c r="O5988">
        <v>0</v>
      </c>
      <c r="P5988">
        <v>1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1.1768655706598223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1.1768655706598223</v>
      </c>
    </row>
    <row r="5989" spans="1:31" x14ac:dyDescent="0.25">
      <c r="A5989">
        <v>1658347</v>
      </c>
      <c r="B5989">
        <v>1</v>
      </c>
      <c r="C5989" t="s">
        <v>80</v>
      </c>
      <c r="D5989" t="s">
        <v>100</v>
      </c>
      <c r="E5989" t="s">
        <v>178</v>
      </c>
      <c r="F5989" t="s">
        <v>17117</v>
      </c>
      <c r="G5989" t="s">
        <v>187</v>
      </c>
      <c r="H5989" t="s">
        <v>149</v>
      </c>
      <c r="I5989" t="s">
        <v>135</v>
      </c>
      <c r="J5989" t="s">
        <v>136</v>
      </c>
      <c r="K5989" t="s">
        <v>137</v>
      </c>
      <c r="L5989" t="s">
        <v>17118</v>
      </c>
      <c r="M5989" t="s">
        <v>17119</v>
      </c>
      <c r="N5989">
        <v>3.590833333</v>
      </c>
      <c r="O5989">
        <v>0</v>
      </c>
      <c r="P5989">
        <v>21</v>
      </c>
      <c r="Q5989">
        <v>0</v>
      </c>
      <c r="R5989">
        <v>10</v>
      </c>
      <c r="S5989">
        <v>0</v>
      </c>
      <c r="T5989">
        <v>5</v>
      </c>
      <c r="U5989">
        <v>0</v>
      </c>
      <c r="V5989">
        <v>0</v>
      </c>
      <c r="W5989">
        <v>0</v>
      </c>
      <c r="X5989">
        <v>11.315415068861958</v>
      </c>
      <c r="Y5989">
        <v>0</v>
      </c>
      <c r="Z5989">
        <v>6.7665879794722557</v>
      </c>
      <c r="AA5989">
        <v>0</v>
      </c>
      <c r="AB5989">
        <v>21.56612536376036</v>
      </c>
      <c r="AC5989">
        <v>0</v>
      </c>
      <c r="AD5989">
        <v>0</v>
      </c>
      <c r="AE5989">
        <v>39.648128412094579</v>
      </c>
    </row>
    <row r="5990" spans="1:31" x14ac:dyDescent="0.25">
      <c r="A5990">
        <v>1658616</v>
      </c>
      <c r="B5990">
        <v>1</v>
      </c>
      <c r="C5990" t="s">
        <v>81</v>
      </c>
      <c r="D5990" t="s">
        <v>128</v>
      </c>
      <c r="E5990" t="s">
        <v>152</v>
      </c>
      <c r="F5990" t="s">
        <v>17120</v>
      </c>
      <c r="G5990" t="s">
        <v>172</v>
      </c>
      <c r="H5990" t="s">
        <v>149</v>
      </c>
      <c r="I5990" t="s">
        <v>135</v>
      </c>
      <c r="J5990" t="s">
        <v>3</v>
      </c>
      <c r="K5990" t="s">
        <v>137</v>
      </c>
      <c r="L5990" t="s">
        <v>17121</v>
      </c>
      <c r="M5990" t="s">
        <v>17122</v>
      </c>
      <c r="N5990">
        <v>3.9277777770000002</v>
      </c>
      <c r="O5990">
        <v>0</v>
      </c>
      <c r="P5990">
        <v>79</v>
      </c>
      <c r="Q5990">
        <v>0</v>
      </c>
      <c r="R5990">
        <v>0</v>
      </c>
      <c r="S5990">
        <v>0</v>
      </c>
      <c r="T5990">
        <v>5</v>
      </c>
      <c r="U5990">
        <v>0</v>
      </c>
      <c r="V5990">
        <v>0</v>
      </c>
      <c r="W5990">
        <v>0</v>
      </c>
      <c r="X5990">
        <v>94.709744133543026</v>
      </c>
      <c r="Y5990">
        <v>0</v>
      </c>
      <c r="Z5990">
        <v>0</v>
      </c>
      <c r="AA5990">
        <v>0</v>
      </c>
      <c r="AB5990">
        <v>35.927278804130083</v>
      </c>
      <c r="AC5990">
        <v>0</v>
      </c>
      <c r="AD5990">
        <v>0</v>
      </c>
      <c r="AE5990">
        <v>130.63702293767312</v>
      </c>
    </row>
    <row r="5991" spans="1:31" x14ac:dyDescent="0.25">
      <c r="A5991">
        <v>1658639</v>
      </c>
      <c r="B5991">
        <v>1</v>
      </c>
      <c r="C5991" t="s">
        <v>80</v>
      </c>
      <c r="D5991" t="s">
        <v>92</v>
      </c>
      <c r="E5991" t="s">
        <v>178</v>
      </c>
      <c r="F5991" t="s">
        <v>17123</v>
      </c>
      <c r="G5991" t="s">
        <v>227</v>
      </c>
      <c r="H5991" t="s">
        <v>149</v>
      </c>
      <c r="I5991" t="s">
        <v>135</v>
      </c>
      <c r="J5991" t="s">
        <v>136</v>
      </c>
      <c r="K5991" t="s">
        <v>137</v>
      </c>
      <c r="L5991" t="s">
        <v>17124</v>
      </c>
      <c r="M5991" t="s">
        <v>17125</v>
      </c>
      <c r="N5991">
        <v>3.9133333330000002</v>
      </c>
      <c r="O5991">
        <v>0</v>
      </c>
      <c r="P5991">
        <v>79</v>
      </c>
      <c r="Q5991">
        <v>0</v>
      </c>
      <c r="R5991">
        <v>0</v>
      </c>
      <c r="S5991">
        <v>0</v>
      </c>
      <c r="T5991">
        <v>8</v>
      </c>
      <c r="U5991">
        <v>0</v>
      </c>
      <c r="V5991">
        <v>0</v>
      </c>
      <c r="W5991">
        <v>0</v>
      </c>
      <c r="X5991">
        <v>204.17226487778663</v>
      </c>
      <c r="Y5991">
        <v>0</v>
      </c>
      <c r="Z5991">
        <v>0</v>
      </c>
      <c r="AA5991">
        <v>0</v>
      </c>
      <c r="AB5991">
        <v>18.363213992050756</v>
      </c>
      <c r="AC5991">
        <v>0</v>
      </c>
      <c r="AD5991">
        <v>0</v>
      </c>
      <c r="AE5991">
        <v>222.53547886983739</v>
      </c>
    </row>
    <row r="5992" spans="1:31" x14ac:dyDescent="0.25">
      <c r="A5992">
        <v>1658533</v>
      </c>
      <c r="B5992">
        <v>1</v>
      </c>
      <c r="C5992" t="s">
        <v>80</v>
      </c>
      <c r="D5992" t="s">
        <v>108</v>
      </c>
      <c r="E5992" t="s">
        <v>178</v>
      </c>
      <c r="F5992" t="s">
        <v>17126</v>
      </c>
      <c r="G5992" t="s">
        <v>403</v>
      </c>
      <c r="H5992" t="s">
        <v>149</v>
      </c>
      <c r="I5992" t="s">
        <v>135</v>
      </c>
      <c r="J5992" t="s">
        <v>136</v>
      </c>
      <c r="K5992" t="s">
        <v>137</v>
      </c>
      <c r="L5992" t="s">
        <v>17127</v>
      </c>
      <c r="M5992" t="s">
        <v>17128</v>
      </c>
      <c r="N5992">
        <v>2.634166666</v>
      </c>
      <c r="O5992">
        <v>0</v>
      </c>
      <c r="P5992">
        <v>5</v>
      </c>
      <c r="Q5992">
        <v>0</v>
      </c>
      <c r="R5992">
        <v>2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1.7498747124479381</v>
      </c>
      <c r="Y5992">
        <v>0</v>
      </c>
      <c r="Z5992">
        <v>0.38834883198886</v>
      </c>
      <c r="AA5992">
        <v>0</v>
      </c>
      <c r="AB5992">
        <v>0</v>
      </c>
      <c r="AC5992">
        <v>0</v>
      </c>
      <c r="AD5992">
        <v>0</v>
      </c>
      <c r="AE5992">
        <v>2.1382235444367983</v>
      </c>
    </row>
    <row r="5993" spans="1:31" x14ac:dyDescent="0.25">
      <c r="A5993">
        <v>1658178</v>
      </c>
      <c r="B5993">
        <v>1</v>
      </c>
      <c r="C5993" t="s">
        <v>80</v>
      </c>
      <c r="D5993" t="s">
        <v>105</v>
      </c>
      <c r="E5993" t="s">
        <v>146</v>
      </c>
      <c r="F5993" t="s">
        <v>17129</v>
      </c>
      <c r="G5993" t="s">
        <v>260</v>
      </c>
      <c r="H5993" t="s">
        <v>149</v>
      </c>
      <c r="I5993" t="s">
        <v>135</v>
      </c>
      <c r="J5993" t="s">
        <v>136</v>
      </c>
      <c r="K5993" t="s">
        <v>137</v>
      </c>
      <c r="L5993" t="s">
        <v>17130</v>
      </c>
      <c r="M5993" t="s">
        <v>17131</v>
      </c>
      <c r="N5993">
        <v>26.070555554999999</v>
      </c>
      <c r="O5993">
        <v>0</v>
      </c>
      <c r="P5993">
        <v>146</v>
      </c>
      <c r="Q5993">
        <v>0</v>
      </c>
      <c r="R5993">
        <v>0</v>
      </c>
      <c r="S5993">
        <v>0</v>
      </c>
      <c r="T5993">
        <v>44</v>
      </c>
      <c r="U5993">
        <v>0</v>
      </c>
      <c r="V5993">
        <v>0</v>
      </c>
      <c r="W5993">
        <v>0</v>
      </c>
      <c r="X5993">
        <v>1660.9186623575613</v>
      </c>
      <c r="Y5993">
        <v>0</v>
      </c>
      <c r="Z5993">
        <v>0</v>
      </c>
      <c r="AA5993">
        <v>0</v>
      </c>
      <c r="AB5993">
        <v>3013.9603238637687</v>
      </c>
      <c r="AC5993">
        <v>0</v>
      </c>
      <c r="AD5993">
        <v>0</v>
      </c>
      <c r="AE5993">
        <v>4674.8789862213298</v>
      </c>
    </row>
    <row r="5994" spans="1:31" x14ac:dyDescent="0.25">
      <c r="A5994">
        <v>1658384</v>
      </c>
      <c r="B5994">
        <v>1</v>
      </c>
      <c r="C5994" t="s">
        <v>80</v>
      </c>
      <c r="D5994" t="s">
        <v>92</v>
      </c>
      <c r="E5994" t="s">
        <v>152</v>
      </c>
      <c r="F5994" t="s">
        <v>17132</v>
      </c>
      <c r="G5994" t="s">
        <v>507</v>
      </c>
      <c r="H5994" t="s">
        <v>149</v>
      </c>
      <c r="I5994" t="s">
        <v>135</v>
      </c>
      <c r="J5994" t="s">
        <v>136</v>
      </c>
      <c r="K5994" t="s">
        <v>137</v>
      </c>
      <c r="L5994" t="s">
        <v>17133</v>
      </c>
      <c r="M5994" t="s">
        <v>17134</v>
      </c>
      <c r="N5994">
        <v>5.5577777770000001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0.61505414786425128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0.61505414786425128</v>
      </c>
    </row>
    <row r="5995" spans="1:31" x14ac:dyDescent="0.25">
      <c r="A5995">
        <v>1658679</v>
      </c>
      <c r="B5995">
        <v>1</v>
      </c>
      <c r="C5995" t="s">
        <v>80</v>
      </c>
      <c r="D5995" t="s">
        <v>101</v>
      </c>
      <c r="E5995" t="s">
        <v>178</v>
      </c>
      <c r="F5995" t="s">
        <v>4473</v>
      </c>
      <c r="G5995" t="s">
        <v>227</v>
      </c>
      <c r="H5995" t="s">
        <v>149</v>
      </c>
      <c r="I5995" t="s">
        <v>135</v>
      </c>
      <c r="J5995" t="s">
        <v>136</v>
      </c>
      <c r="K5995" t="s">
        <v>137</v>
      </c>
      <c r="L5995" t="s">
        <v>17135</v>
      </c>
      <c r="M5995" t="s">
        <v>17136</v>
      </c>
      <c r="N5995">
        <v>0.74555555500000004</v>
      </c>
      <c r="O5995">
        <v>0</v>
      </c>
      <c r="P5995">
        <v>143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31.048995079649039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31.048995079649039</v>
      </c>
    </row>
    <row r="5996" spans="1:31" x14ac:dyDescent="0.25">
      <c r="A5996">
        <v>1658430</v>
      </c>
      <c r="B5996">
        <v>1</v>
      </c>
      <c r="C5996" t="s">
        <v>80</v>
      </c>
      <c r="D5996" t="s">
        <v>90</v>
      </c>
      <c r="E5996" t="s">
        <v>178</v>
      </c>
      <c r="F5996" t="s">
        <v>15840</v>
      </c>
      <c r="G5996" t="s">
        <v>227</v>
      </c>
      <c r="H5996" t="s">
        <v>149</v>
      </c>
      <c r="I5996" t="s">
        <v>135</v>
      </c>
      <c r="J5996" t="s">
        <v>136</v>
      </c>
      <c r="K5996" t="s">
        <v>137</v>
      </c>
      <c r="L5996" t="s">
        <v>17137</v>
      </c>
      <c r="M5996" t="s">
        <v>17138</v>
      </c>
      <c r="N5996">
        <v>4.3138888880000001</v>
      </c>
      <c r="O5996">
        <v>0</v>
      </c>
      <c r="P5996">
        <v>29</v>
      </c>
      <c r="Q5996">
        <v>0</v>
      </c>
      <c r="R5996">
        <v>0</v>
      </c>
      <c r="S5996">
        <v>0</v>
      </c>
      <c r="T5996">
        <v>66</v>
      </c>
      <c r="U5996">
        <v>0</v>
      </c>
      <c r="V5996">
        <v>1</v>
      </c>
      <c r="W5996">
        <v>0</v>
      </c>
      <c r="X5996">
        <v>27.785954078637527</v>
      </c>
      <c r="Y5996">
        <v>0</v>
      </c>
      <c r="Z5996">
        <v>0</v>
      </c>
      <c r="AA5996">
        <v>0</v>
      </c>
      <c r="AB5996">
        <v>324.01677961050223</v>
      </c>
      <c r="AC5996">
        <v>0</v>
      </c>
      <c r="AD5996">
        <v>261.82291009729687</v>
      </c>
      <c r="AE5996">
        <v>613.62564378643663</v>
      </c>
    </row>
    <row r="5997" spans="1:31" x14ac:dyDescent="0.25">
      <c r="A5997">
        <v>1658410</v>
      </c>
      <c r="B5997">
        <v>1</v>
      </c>
      <c r="C5997" t="s">
        <v>81</v>
      </c>
      <c r="D5997" t="s">
        <v>117</v>
      </c>
      <c r="E5997" t="s">
        <v>131</v>
      </c>
      <c r="F5997" t="s">
        <v>17139</v>
      </c>
      <c r="G5997" t="s">
        <v>148</v>
      </c>
      <c r="H5997" t="s">
        <v>134</v>
      </c>
      <c r="I5997" t="s">
        <v>135</v>
      </c>
      <c r="J5997" t="s">
        <v>136</v>
      </c>
      <c r="K5997" t="s">
        <v>143</v>
      </c>
      <c r="L5997" t="s">
        <v>17140</v>
      </c>
      <c r="M5997" t="s">
        <v>17141</v>
      </c>
      <c r="N5997">
        <v>1.032652777</v>
      </c>
      <c r="O5997">
        <v>0</v>
      </c>
      <c r="P5997">
        <v>106</v>
      </c>
      <c r="Q5997">
        <v>0</v>
      </c>
      <c r="R5997">
        <v>8</v>
      </c>
      <c r="S5997">
        <v>0</v>
      </c>
      <c r="T5997">
        <v>12</v>
      </c>
      <c r="U5997">
        <v>0</v>
      </c>
      <c r="V5997">
        <v>0</v>
      </c>
      <c r="W5997">
        <v>0</v>
      </c>
      <c r="X5997">
        <v>6.2956389754509408</v>
      </c>
      <c r="Y5997">
        <v>0</v>
      </c>
      <c r="Z5997">
        <v>0.86231083796666652</v>
      </c>
      <c r="AA5997">
        <v>0</v>
      </c>
      <c r="AB5997">
        <v>6.8589354332711743</v>
      </c>
      <c r="AC5997">
        <v>0</v>
      </c>
      <c r="AD5997">
        <v>0</v>
      </c>
      <c r="AE5997">
        <v>14.016885246688782</v>
      </c>
    </row>
    <row r="5998" spans="1:31" x14ac:dyDescent="0.25">
      <c r="A5998">
        <v>1658739</v>
      </c>
      <c r="B5998">
        <v>1</v>
      </c>
      <c r="C5998" t="s">
        <v>80</v>
      </c>
      <c r="D5998" t="s">
        <v>96</v>
      </c>
      <c r="E5998" t="s">
        <v>152</v>
      </c>
      <c r="F5998" t="s">
        <v>17142</v>
      </c>
      <c r="G5998" t="s">
        <v>154</v>
      </c>
      <c r="H5998" t="s">
        <v>149</v>
      </c>
      <c r="I5998" t="s">
        <v>135</v>
      </c>
      <c r="J5998" t="s">
        <v>136</v>
      </c>
      <c r="K5998" t="s">
        <v>137</v>
      </c>
      <c r="L5998" t="s">
        <v>17143</v>
      </c>
      <c r="M5998" t="s">
        <v>17144</v>
      </c>
      <c r="N5998">
        <v>4.363611111</v>
      </c>
      <c r="O5998">
        <v>0</v>
      </c>
      <c r="P5998">
        <v>1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7.7140625245571695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7.7140625245571695</v>
      </c>
    </row>
    <row r="5999" spans="1:31" x14ac:dyDescent="0.25">
      <c r="A5999">
        <v>1658241</v>
      </c>
      <c r="B5999">
        <v>1</v>
      </c>
      <c r="C5999" t="s">
        <v>80</v>
      </c>
      <c r="D5999" t="s">
        <v>96</v>
      </c>
      <c r="E5999" t="s">
        <v>131</v>
      </c>
      <c r="F5999" t="s">
        <v>17145</v>
      </c>
      <c r="G5999" t="s">
        <v>148</v>
      </c>
      <c r="H5999" t="s">
        <v>134</v>
      </c>
      <c r="I5999" t="s">
        <v>135</v>
      </c>
      <c r="J5999" t="s">
        <v>136</v>
      </c>
      <c r="K5999" t="s">
        <v>143</v>
      </c>
      <c r="L5999" t="s">
        <v>17146</v>
      </c>
      <c r="M5999" t="s">
        <v>17147</v>
      </c>
      <c r="N5999">
        <v>9.4749999999999996</v>
      </c>
      <c r="O5999">
        <v>0</v>
      </c>
      <c r="P5999">
        <v>792</v>
      </c>
      <c r="Q5999">
        <v>0</v>
      </c>
      <c r="R5999">
        <v>5</v>
      </c>
      <c r="S5999">
        <v>0</v>
      </c>
      <c r="T5999">
        <v>89</v>
      </c>
      <c r="U5999">
        <v>0</v>
      </c>
      <c r="V5999">
        <v>0</v>
      </c>
      <c r="W5999">
        <v>0</v>
      </c>
      <c r="X5999">
        <v>1691.8851238010363</v>
      </c>
      <c r="Y5999">
        <v>0</v>
      </c>
      <c r="Z5999">
        <v>5.6200166137348413</v>
      </c>
      <c r="AA5999">
        <v>0</v>
      </c>
      <c r="AB5999">
        <v>586.08305166049684</v>
      </c>
      <c r="AC5999">
        <v>0</v>
      </c>
      <c r="AD5999">
        <v>0</v>
      </c>
      <c r="AE5999">
        <v>2283.5881920752681</v>
      </c>
    </row>
    <row r="6000" spans="1:31" x14ac:dyDescent="0.25">
      <c r="A6000">
        <v>1658218</v>
      </c>
      <c r="B6000">
        <v>1</v>
      </c>
      <c r="C6000" t="s">
        <v>80</v>
      </c>
      <c r="D6000" t="s">
        <v>96</v>
      </c>
      <c r="E6000" t="s">
        <v>178</v>
      </c>
      <c r="F6000" t="s">
        <v>16646</v>
      </c>
      <c r="G6000" t="s">
        <v>180</v>
      </c>
      <c r="H6000" t="s">
        <v>149</v>
      </c>
      <c r="I6000" t="s">
        <v>135</v>
      </c>
      <c r="J6000" t="s">
        <v>136</v>
      </c>
      <c r="K6000" t="s">
        <v>137</v>
      </c>
      <c r="L6000" t="s">
        <v>17148</v>
      </c>
      <c r="M6000" t="s">
        <v>17149</v>
      </c>
      <c r="N6000">
        <v>5.0333333329999999</v>
      </c>
      <c r="O6000">
        <v>0</v>
      </c>
      <c r="P6000">
        <v>98</v>
      </c>
      <c r="Q6000">
        <v>0</v>
      </c>
      <c r="R6000">
        <v>0</v>
      </c>
      <c r="S6000">
        <v>0</v>
      </c>
      <c r="T6000">
        <v>5</v>
      </c>
      <c r="U6000">
        <v>0</v>
      </c>
      <c r="V6000">
        <v>0</v>
      </c>
      <c r="W6000">
        <v>0</v>
      </c>
      <c r="X6000">
        <v>220.18906409569723</v>
      </c>
      <c r="Y6000">
        <v>0</v>
      </c>
      <c r="Z6000">
        <v>0</v>
      </c>
      <c r="AA6000">
        <v>0</v>
      </c>
      <c r="AB6000">
        <v>12.606674732164</v>
      </c>
      <c r="AC6000">
        <v>0</v>
      </c>
      <c r="AD6000">
        <v>0</v>
      </c>
      <c r="AE6000">
        <v>232.79573882786124</v>
      </c>
    </row>
    <row r="6001" spans="1:31" x14ac:dyDescent="0.25">
      <c r="A6001">
        <v>1658716</v>
      </c>
      <c r="B6001">
        <v>1</v>
      </c>
      <c r="C6001" t="s">
        <v>80</v>
      </c>
      <c r="D6001" t="s">
        <v>83</v>
      </c>
      <c r="E6001" t="s">
        <v>152</v>
      </c>
      <c r="F6001" t="s">
        <v>17150</v>
      </c>
      <c r="G6001" t="s">
        <v>168</v>
      </c>
      <c r="H6001" t="s">
        <v>149</v>
      </c>
      <c r="I6001" t="s">
        <v>135</v>
      </c>
      <c r="J6001" t="s">
        <v>136</v>
      </c>
      <c r="K6001" t="s">
        <v>137</v>
      </c>
      <c r="L6001" t="s">
        <v>17151</v>
      </c>
      <c r="M6001" t="s">
        <v>17152</v>
      </c>
      <c r="N6001">
        <v>3.7713888880000002</v>
      </c>
      <c r="O6001">
        <v>0</v>
      </c>
      <c r="P6001">
        <v>1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1.7041648038633399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1.7041648038633399</v>
      </c>
    </row>
    <row r="6002" spans="1:31" x14ac:dyDescent="0.25">
      <c r="A6002">
        <v>1658175</v>
      </c>
      <c r="B6002">
        <v>1</v>
      </c>
      <c r="C6002" t="s">
        <v>80</v>
      </c>
      <c r="D6002" t="s">
        <v>96</v>
      </c>
      <c r="E6002" t="s">
        <v>178</v>
      </c>
      <c r="F6002" t="s">
        <v>17153</v>
      </c>
      <c r="G6002" t="s">
        <v>227</v>
      </c>
      <c r="H6002" t="s">
        <v>149</v>
      </c>
      <c r="I6002" t="s">
        <v>135</v>
      </c>
      <c r="J6002" t="s">
        <v>136</v>
      </c>
      <c r="K6002" t="s">
        <v>137</v>
      </c>
      <c r="L6002" t="s">
        <v>17154</v>
      </c>
      <c r="M6002" t="s">
        <v>17155</v>
      </c>
      <c r="N6002">
        <v>4.2855555550000002</v>
      </c>
      <c r="O6002">
        <v>0</v>
      </c>
      <c r="P6002">
        <v>51</v>
      </c>
      <c r="Q6002">
        <v>0</v>
      </c>
      <c r="R6002">
        <v>0</v>
      </c>
      <c r="S6002">
        <v>0</v>
      </c>
      <c r="T6002">
        <v>3</v>
      </c>
      <c r="U6002">
        <v>0</v>
      </c>
      <c r="V6002">
        <v>0</v>
      </c>
      <c r="W6002">
        <v>0</v>
      </c>
      <c r="X6002">
        <v>77.000704942531968</v>
      </c>
      <c r="Y6002">
        <v>0</v>
      </c>
      <c r="Z6002">
        <v>0</v>
      </c>
      <c r="AA6002">
        <v>0</v>
      </c>
      <c r="AB6002">
        <v>4.0098109321784943</v>
      </c>
      <c r="AC6002">
        <v>0</v>
      </c>
      <c r="AD6002">
        <v>0</v>
      </c>
      <c r="AE6002">
        <v>81.010515874710464</v>
      </c>
    </row>
    <row r="6003" spans="1:31" x14ac:dyDescent="0.25">
      <c r="A6003">
        <v>1658198</v>
      </c>
      <c r="B6003">
        <v>1</v>
      </c>
      <c r="C6003" t="s">
        <v>80</v>
      </c>
      <c r="D6003" t="s">
        <v>84</v>
      </c>
      <c r="E6003" t="s">
        <v>178</v>
      </c>
      <c r="F6003" t="s">
        <v>17156</v>
      </c>
      <c r="G6003" t="s">
        <v>227</v>
      </c>
      <c r="H6003" t="s">
        <v>149</v>
      </c>
      <c r="I6003" t="s">
        <v>135</v>
      </c>
      <c r="J6003" t="s">
        <v>136</v>
      </c>
      <c r="K6003" t="s">
        <v>137</v>
      </c>
      <c r="L6003" t="s">
        <v>17157</v>
      </c>
      <c r="M6003" t="s">
        <v>17158</v>
      </c>
      <c r="N6003">
        <v>2.8250000000000002</v>
      </c>
      <c r="O6003">
        <v>0</v>
      </c>
      <c r="P6003">
        <v>126</v>
      </c>
      <c r="Q6003">
        <v>0</v>
      </c>
      <c r="R6003">
        <v>0</v>
      </c>
      <c r="S6003">
        <v>0</v>
      </c>
      <c r="T6003">
        <v>2</v>
      </c>
      <c r="U6003">
        <v>0</v>
      </c>
      <c r="V6003">
        <v>0</v>
      </c>
      <c r="W6003">
        <v>0</v>
      </c>
      <c r="X6003">
        <v>128.85660867986871</v>
      </c>
      <c r="Y6003">
        <v>0</v>
      </c>
      <c r="Z6003">
        <v>0</v>
      </c>
      <c r="AA6003">
        <v>0</v>
      </c>
      <c r="AB6003">
        <v>4.9856522296523593</v>
      </c>
      <c r="AC6003">
        <v>0</v>
      </c>
      <c r="AD6003">
        <v>0</v>
      </c>
      <c r="AE6003">
        <v>133.84226090952109</v>
      </c>
    </row>
    <row r="6004" spans="1:31" x14ac:dyDescent="0.25">
      <c r="A6004">
        <v>1658367</v>
      </c>
      <c r="B6004">
        <v>1</v>
      </c>
      <c r="C6004" t="s">
        <v>80</v>
      </c>
      <c r="D6004" t="s">
        <v>85</v>
      </c>
      <c r="E6004" t="s">
        <v>152</v>
      </c>
      <c r="F6004" t="s">
        <v>17159</v>
      </c>
      <c r="G6004" t="s">
        <v>154</v>
      </c>
      <c r="H6004" t="s">
        <v>149</v>
      </c>
      <c r="I6004" t="s">
        <v>135</v>
      </c>
      <c r="J6004" t="s">
        <v>136</v>
      </c>
      <c r="K6004" t="s">
        <v>137</v>
      </c>
      <c r="L6004" t="s">
        <v>17160</v>
      </c>
      <c r="M6004" t="s">
        <v>17161</v>
      </c>
      <c r="N6004">
        <v>5.9633333329999996</v>
      </c>
      <c r="O6004">
        <v>0</v>
      </c>
      <c r="P6004">
        <v>3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7.877451429512984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7.877451429512984</v>
      </c>
    </row>
    <row r="6005" spans="1:31" x14ac:dyDescent="0.25">
      <c r="A6005">
        <v>1658155</v>
      </c>
      <c r="B6005">
        <v>1</v>
      </c>
      <c r="C6005" t="s">
        <v>80</v>
      </c>
      <c r="D6005" t="s">
        <v>107</v>
      </c>
      <c r="E6005" t="s">
        <v>1154</v>
      </c>
      <c r="F6005" t="s">
        <v>17162</v>
      </c>
      <c r="G6005" t="s">
        <v>431</v>
      </c>
      <c r="H6005" t="s">
        <v>134</v>
      </c>
      <c r="I6005" t="s">
        <v>135</v>
      </c>
      <c r="J6005" t="s">
        <v>136</v>
      </c>
      <c r="K6005" t="s">
        <v>137</v>
      </c>
      <c r="L6005" t="s">
        <v>17163</v>
      </c>
      <c r="M6005" t="s">
        <v>17164</v>
      </c>
      <c r="N6005">
        <v>1.9</v>
      </c>
      <c r="O6005">
        <v>0</v>
      </c>
      <c r="P6005">
        <v>28</v>
      </c>
      <c r="Q6005">
        <v>0</v>
      </c>
      <c r="R6005">
        <v>2</v>
      </c>
      <c r="S6005">
        <v>0</v>
      </c>
      <c r="T6005">
        <v>2</v>
      </c>
      <c r="U6005">
        <v>0</v>
      </c>
      <c r="V6005">
        <v>0</v>
      </c>
      <c r="W6005">
        <v>0</v>
      </c>
      <c r="X6005">
        <v>6.0857823233951995</v>
      </c>
      <c r="Y6005">
        <v>0</v>
      </c>
      <c r="Z6005">
        <v>6.0712064988300007E-2</v>
      </c>
      <c r="AA6005">
        <v>0</v>
      </c>
      <c r="AB6005">
        <v>1.794634120812</v>
      </c>
      <c r="AC6005">
        <v>0</v>
      </c>
      <c r="AD6005">
        <v>0</v>
      </c>
      <c r="AE6005">
        <v>7.9411285091954991</v>
      </c>
    </row>
    <row r="6006" spans="1:31" x14ac:dyDescent="0.25">
      <c r="A6006">
        <v>1658653</v>
      </c>
      <c r="B6006">
        <v>1</v>
      </c>
      <c r="C6006" t="s">
        <v>81</v>
      </c>
      <c r="D6006" t="s">
        <v>112</v>
      </c>
      <c r="E6006" t="s">
        <v>178</v>
      </c>
      <c r="F6006" t="s">
        <v>17165</v>
      </c>
      <c r="G6006" t="s">
        <v>227</v>
      </c>
      <c r="H6006" t="s">
        <v>149</v>
      </c>
      <c r="I6006" t="s">
        <v>135</v>
      </c>
      <c r="J6006" t="s">
        <v>136</v>
      </c>
      <c r="K6006" t="s">
        <v>137</v>
      </c>
      <c r="L6006" t="s">
        <v>17166</v>
      </c>
      <c r="M6006" t="s">
        <v>17167</v>
      </c>
      <c r="N6006">
        <v>2.7338888880000001</v>
      </c>
      <c r="O6006">
        <v>0</v>
      </c>
      <c r="P6006">
        <v>11</v>
      </c>
      <c r="Q6006">
        <v>0</v>
      </c>
      <c r="R6006">
        <v>1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2.4528494538391707</v>
      </c>
      <c r="Y6006">
        <v>0</v>
      </c>
      <c r="Z6006">
        <v>2.3798982780837502E-2</v>
      </c>
      <c r="AA6006">
        <v>0</v>
      </c>
      <c r="AB6006">
        <v>0</v>
      </c>
      <c r="AC6006">
        <v>0</v>
      </c>
      <c r="AD6006">
        <v>0</v>
      </c>
      <c r="AE6006">
        <v>2.4766484366200081</v>
      </c>
    </row>
    <row r="6007" spans="1:31" x14ac:dyDescent="0.25">
      <c r="A6007">
        <v>1658759</v>
      </c>
      <c r="B6007">
        <v>1</v>
      </c>
      <c r="C6007" t="s">
        <v>80</v>
      </c>
      <c r="D6007" t="s">
        <v>82</v>
      </c>
      <c r="E6007" t="s">
        <v>178</v>
      </c>
      <c r="F6007" t="s">
        <v>4434</v>
      </c>
      <c r="G6007" t="s">
        <v>227</v>
      </c>
      <c r="H6007" t="s">
        <v>149</v>
      </c>
      <c r="I6007" t="s">
        <v>135</v>
      </c>
      <c r="J6007" t="s">
        <v>136</v>
      </c>
      <c r="K6007" t="s">
        <v>137</v>
      </c>
      <c r="L6007" t="s">
        <v>17168</v>
      </c>
      <c r="M6007" t="s">
        <v>17169</v>
      </c>
      <c r="N6007">
        <v>5.4022222219999998</v>
      </c>
      <c r="O6007">
        <v>0</v>
      </c>
      <c r="P6007">
        <v>174</v>
      </c>
      <c r="Q6007">
        <v>0</v>
      </c>
      <c r="R6007">
        <v>0</v>
      </c>
      <c r="S6007">
        <v>0</v>
      </c>
      <c r="T6007">
        <v>11</v>
      </c>
      <c r="U6007">
        <v>0</v>
      </c>
      <c r="V6007">
        <v>0</v>
      </c>
      <c r="W6007">
        <v>0</v>
      </c>
      <c r="X6007">
        <v>265.21400827981063</v>
      </c>
      <c r="Y6007">
        <v>0</v>
      </c>
      <c r="Z6007">
        <v>0</v>
      </c>
      <c r="AA6007">
        <v>0</v>
      </c>
      <c r="AB6007">
        <v>8.180858361499979</v>
      </c>
      <c r="AC6007">
        <v>0</v>
      </c>
      <c r="AD6007">
        <v>0</v>
      </c>
      <c r="AE6007">
        <v>273.39486664131061</v>
      </c>
    </row>
    <row r="6008" spans="1:31" x14ac:dyDescent="0.25">
      <c r="A6008">
        <v>1658261</v>
      </c>
      <c r="B6008">
        <v>1</v>
      </c>
      <c r="C6008" t="s">
        <v>80</v>
      </c>
      <c r="D6008" t="s">
        <v>99</v>
      </c>
      <c r="E6008" t="s">
        <v>178</v>
      </c>
      <c r="F6008" t="s">
        <v>8011</v>
      </c>
      <c r="G6008" t="s">
        <v>142</v>
      </c>
      <c r="H6008" t="s">
        <v>149</v>
      </c>
      <c r="I6008" t="s">
        <v>135</v>
      </c>
      <c r="J6008" t="s">
        <v>136</v>
      </c>
      <c r="K6008" t="s">
        <v>143</v>
      </c>
      <c r="L6008" t="s">
        <v>17170</v>
      </c>
      <c r="M6008" t="s">
        <v>17171</v>
      </c>
      <c r="N6008">
        <v>0.41666666600000002</v>
      </c>
      <c r="O6008">
        <v>0</v>
      </c>
      <c r="P6008">
        <v>27</v>
      </c>
      <c r="Q6008">
        <v>0</v>
      </c>
      <c r="R6008">
        <v>0</v>
      </c>
      <c r="S6008">
        <v>0</v>
      </c>
      <c r="T6008">
        <v>3</v>
      </c>
      <c r="U6008">
        <v>0</v>
      </c>
      <c r="V6008">
        <v>0</v>
      </c>
      <c r="W6008">
        <v>0</v>
      </c>
      <c r="X6008">
        <v>2.2153349236186504</v>
      </c>
      <c r="Y6008">
        <v>0</v>
      </c>
      <c r="Z6008">
        <v>0</v>
      </c>
      <c r="AA6008">
        <v>0</v>
      </c>
      <c r="AB6008">
        <v>0.96226282656583328</v>
      </c>
      <c r="AC6008">
        <v>0</v>
      </c>
      <c r="AD6008">
        <v>0</v>
      </c>
      <c r="AE6008">
        <v>3.1775977501844839</v>
      </c>
    </row>
    <row r="6009" spans="1:31" x14ac:dyDescent="0.25">
      <c r="A6009">
        <v>1658510</v>
      </c>
      <c r="B6009">
        <v>1</v>
      </c>
      <c r="C6009" t="s">
        <v>80</v>
      </c>
      <c r="D6009" t="s">
        <v>94</v>
      </c>
      <c r="E6009" t="s">
        <v>178</v>
      </c>
      <c r="F6009" t="s">
        <v>17172</v>
      </c>
      <c r="G6009" t="s">
        <v>252</v>
      </c>
      <c r="H6009" t="s">
        <v>149</v>
      </c>
      <c r="I6009" t="s">
        <v>135</v>
      </c>
      <c r="J6009" t="s">
        <v>136</v>
      </c>
      <c r="K6009" t="s">
        <v>137</v>
      </c>
      <c r="L6009" t="s">
        <v>17173</v>
      </c>
      <c r="M6009" t="s">
        <v>17174</v>
      </c>
      <c r="N6009">
        <v>3.8386111110000001</v>
      </c>
      <c r="O6009">
        <v>0</v>
      </c>
      <c r="P6009">
        <v>19</v>
      </c>
      <c r="Q6009">
        <v>0</v>
      </c>
      <c r="R6009">
        <v>0</v>
      </c>
      <c r="S6009">
        <v>0</v>
      </c>
      <c r="T6009">
        <v>7</v>
      </c>
      <c r="U6009">
        <v>0</v>
      </c>
      <c r="V6009">
        <v>0</v>
      </c>
      <c r="W6009">
        <v>0</v>
      </c>
      <c r="X6009">
        <v>107.27992073888628</v>
      </c>
      <c r="Y6009">
        <v>0</v>
      </c>
      <c r="Z6009">
        <v>0</v>
      </c>
      <c r="AA6009">
        <v>0</v>
      </c>
      <c r="AB6009">
        <v>13.347482205155799</v>
      </c>
      <c r="AC6009">
        <v>0</v>
      </c>
      <c r="AD6009">
        <v>0</v>
      </c>
      <c r="AE6009">
        <v>120.62740294404207</v>
      </c>
    </row>
    <row r="6010" spans="1:31" x14ac:dyDescent="0.25">
      <c r="A6010">
        <v>1658596</v>
      </c>
      <c r="B6010">
        <v>1</v>
      </c>
      <c r="C6010" t="s">
        <v>80</v>
      </c>
      <c r="D6010" t="s">
        <v>103</v>
      </c>
      <c r="E6010" t="s">
        <v>152</v>
      </c>
      <c r="F6010" t="s">
        <v>17175</v>
      </c>
      <c r="G6010" t="s">
        <v>154</v>
      </c>
      <c r="H6010" t="s">
        <v>149</v>
      </c>
      <c r="I6010" t="s">
        <v>135</v>
      </c>
      <c r="J6010" t="s">
        <v>136</v>
      </c>
      <c r="K6010" t="s">
        <v>137</v>
      </c>
      <c r="L6010" t="s">
        <v>17176</v>
      </c>
      <c r="M6010" t="s">
        <v>17177</v>
      </c>
      <c r="N6010">
        <v>1.880833333</v>
      </c>
      <c r="O6010">
        <v>0</v>
      </c>
      <c r="P6010">
        <v>1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</row>
    <row r="6011" spans="1:31" x14ac:dyDescent="0.25">
      <c r="A6011">
        <v>1658702</v>
      </c>
      <c r="B6011">
        <v>1</v>
      </c>
      <c r="C6011" t="s">
        <v>80</v>
      </c>
      <c r="D6011" t="s">
        <v>110</v>
      </c>
      <c r="E6011" t="s">
        <v>146</v>
      </c>
      <c r="F6011" t="s">
        <v>16385</v>
      </c>
      <c r="G6011" t="s">
        <v>260</v>
      </c>
      <c r="H6011" t="s">
        <v>149</v>
      </c>
      <c r="I6011" t="s">
        <v>135</v>
      </c>
      <c r="J6011" t="s">
        <v>136</v>
      </c>
      <c r="K6011" t="s">
        <v>137</v>
      </c>
      <c r="L6011" t="s">
        <v>17178</v>
      </c>
      <c r="M6011" t="s">
        <v>17179</v>
      </c>
      <c r="N6011">
        <v>0.65972222199999997</v>
      </c>
      <c r="O6011">
        <v>0</v>
      </c>
      <c r="P6011">
        <v>449</v>
      </c>
      <c r="Q6011">
        <v>0</v>
      </c>
      <c r="R6011">
        <v>0</v>
      </c>
      <c r="S6011">
        <v>0</v>
      </c>
      <c r="T6011">
        <v>49</v>
      </c>
      <c r="U6011">
        <v>0</v>
      </c>
      <c r="V6011">
        <v>1</v>
      </c>
      <c r="W6011">
        <v>0</v>
      </c>
      <c r="X6011">
        <v>141.46969679312099</v>
      </c>
      <c r="Y6011">
        <v>0</v>
      </c>
      <c r="Z6011">
        <v>0</v>
      </c>
      <c r="AA6011">
        <v>0</v>
      </c>
      <c r="AB6011">
        <v>18.289573569913728</v>
      </c>
      <c r="AC6011">
        <v>0</v>
      </c>
      <c r="AD6011">
        <v>1.5839784869739666</v>
      </c>
      <c r="AE6011">
        <v>161.34324885000868</v>
      </c>
    </row>
    <row r="6012" spans="1:31" x14ac:dyDescent="0.25">
      <c r="A6012">
        <v>1658350</v>
      </c>
      <c r="B6012">
        <v>1</v>
      </c>
      <c r="C6012" t="s">
        <v>80</v>
      </c>
      <c r="D6012" t="s">
        <v>104</v>
      </c>
      <c r="E6012" t="s">
        <v>178</v>
      </c>
      <c r="F6012" t="s">
        <v>17180</v>
      </c>
      <c r="G6012" t="s">
        <v>172</v>
      </c>
      <c r="H6012" t="s">
        <v>149</v>
      </c>
      <c r="I6012" t="s">
        <v>135</v>
      </c>
      <c r="J6012" t="s">
        <v>136</v>
      </c>
      <c r="K6012" t="s">
        <v>137</v>
      </c>
      <c r="L6012" t="s">
        <v>17181</v>
      </c>
      <c r="M6012" t="s">
        <v>17182</v>
      </c>
      <c r="N6012">
        <v>8.3986111109999992</v>
      </c>
      <c r="O6012">
        <v>0</v>
      </c>
      <c r="P6012">
        <v>4</v>
      </c>
      <c r="Q6012">
        <v>0</v>
      </c>
      <c r="R6012">
        <v>1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10.610655526727212</v>
      </c>
      <c r="Y6012">
        <v>0</v>
      </c>
      <c r="Z6012">
        <v>1.5054954661901001</v>
      </c>
      <c r="AA6012">
        <v>0</v>
      </c>
      <c r="AB6012">
        <v>0</v>
      </c>
      <c r="AC6012">
        <v>0</v>
      </c>
      <c r="AD6012">
        <v>0</v>
      </c>
      <c r="AE6012">
        <v>12.116150992917312</v>
      </c>
    </row>
    <row r="6013" spans="1:31" x14ac:dyDescent="0.25">
      <c r="A6013">
        <v>1658496</v>
      </c>
      <c r="B6013">
        <v>1</v>
      </c>
      <c r="C6013" t="s">
        <v>80</v>
      </c>
      <c r="D6013" t="s">
        <v>82</v>
      </c>
      <c r="E6013" t="s">
        <v>152</v>
      </c>
      <c r="F6013" t="s">
        <v>17183</v>
      </c>
      <c r="G6013" t="s">
        <v>507</v>
      </c>
      <c r="H6013" t="s">
        <v>149</v>
      </c>
      <c r="I6013" t="s">
        <v>135</v>
      </c>
      <c r="J6013" t="s">
        <v>136</v>
      </c>
      <c r="K6013" t="s">
        <v>137</v>
      </c>
      <c r="L6013" t="s">
        <v>17184</v>
      </c>
      <c r="M6013" t="s">
        <v>17147</v>
      </c>
      <c r="N6013">
        <v>3.852222222</v>
      </c>
      <c r="O6013">
        <v>0</v>
      </c>
      <c r="P6013">
        <v>7</v>
      </c>
      <c r="Q6013">
        <v>0</v>
      </c>
      <c r="R6013">
        <v>0</v>
      </c>
      <c r="S6013">
        <v>0</v>
      </c>
      <c r="T6013">
        <v>6</v>
      </c>
      <c r="U6013">
        <v>0</v>
      </c>
      <c r="V6013">
        <v>0</v>
      </c>
      <c r="W6013">
        <v>0</v>
      </c>
      <c r="X6013">
        <v>6.2228696392018312</v>
      </c>
      <c r="Y6013">
        <v>0</v>
      </c>
      <c r="Z6013">
        <v>0</v>
      </c>
      <c r="AA6013">
        <v>0</v>
      </c>
      <c r="AB6013">
        <v>8.423932259327902</v>
      </c>
      <c r="AC6013">
        <v>0</v>
      </c>
      <c r="AD6013">
        <v>0</v>
      </c>
      <c r="AE6013">
        <v>14.646801898529734</v>
      </c>
    </row>
    <row r="6014" spans="1:31" x14ac:dyDescent="0.25">
      <c r="A6014">
        <v>1658333</v>
      </c>
      <c r="B6014">
        <v>1</v>
      </c>
      <c r="C6014" t="s">
        <v>80</v>
      </c>
      <c r="D6014" t="s">
        <v>85</v>
      </c>
      <c r="E6014" t="s">
        <v>146</v>
      </c>
      <c r="F6014" t="s">
        <v>17185</v>
      </c>
      <c r="G6014" t="s">
        <v>235</v>
      </c>
      <c r="H6014" t="s">
        <v>149</v>
      </c>
      <c r="I6014" t="s">
        <v>135</v>
      </c>
      <c r="J6014" t="s">
        <v>136</v>
      </c>
      <c r="K6014" t="s">
        <v>143</v>
      </c>
      <c r="L6014" t="s">
        <v>17186</v>
      </c>
      <c r="M6014" t="s">
        <v>17187</v>
      </c>
      <c r="N6014">
        <v>0.41083333300000002</v>
      </c>
      <c r="O6014">
        <v>0</v>
      </c>
      <c r="P6014">
        <v>207</v>
      </c>
      <c r="Q6014">
        <v>0</v>
      </c>
      <c r="R6014">
        <v>0</v>
      </c>
      <c r="S6014">
        <v>0</v>
      </c>
      <c r="T6014">
        <v>201</v>
      </c>
      <c r="U6014">
        <v>0</v>
      </c>
      <c r="V6014">
        <v>1</v>
      </c>
      <c r="W6014">
        <v>0</v>
      </c>
      <c r="X6014">
        <v>25.685684477627273</v>
      </c>
      <c r="Y6014">
        <v>0</v>
      </c>
      <c r="Z6014">
        <v>0</v>
      </c>
      <c r="AA6014">
        <v>0</v>
      </c>
      <c r="AB6014">
        <v>151.96126658933477</v>
      </c>
      <c r="AC6014">
        <v>0</v>
      </c>
      <c r="AD6014">
        <v>1.9459162851312499</v>
      </c>
      <c r="AE6014">
        <v>179.59286735209329</v>
      </c>
    </row>
    <row r="6015" spans="1:31" x14ac:dyDescent="0.25">
      <c r="A6015">
        <v>1658619</v>
      </c>
      <c r="B6015">
        <v>1</v>
      </c>
      <c r="C6015" t="s">
        <v>81</v>
      </c>
      <c r="D6015" t="s">
        <v>123</v>
      </c>
      <c r="E6015" t="s">
        <v>178</v>
      </c>
      <c r="F6015" t="s">
        <v>17188</v>
      </c>
      <c r="G6015" t="s">
        <v>227</v>
      </c>
      <c r="H6015" t="s">
        <v>149</v>
      </c>
      <c r="I6015" t="s">
        <v>135</v>
      </c>
      <c r="J6015" t="s">
        <v>136</v>
      </c>
      <c r="K6015" t="s">
        <v>137</v>
      </c>
      <c r="L6015" t="s">
        <v>17189</v>
      </c>
      <c r="M6015" t="s">
        <v>17190</v>
      </c>
      <c r="N6015">
        <v>1.8194444439999999</v>
      </c>
      <c r="O6015">
        <v>0</v>
      </c>
      <c r="P6015">
        <v>236</v>
      </c>
      <c r="Q6015">
        <v>0</v>
      </c>
      <c r="R6015">
        <v>1</v>
      </c>
      <c r="S6015">
        <v>0</v>
      </c>
      <c r="T6015">
        <v>16</v>
      </c>
      <c r="U6015">
        <v>0</v>
      </c>
      <c r="V6015">
        <v>0</v>
      </c>
      <c r="W6015">
        <v>0</v>
      </c>
      <c r="X6015">
        <v>144.20956953480032</v>
      </c>
      <c r="Y6015">
        <v>0</v>
      </c>
      <c r="Z6015">
        <v>4.2547626633088337E-2</v>
      </c>
      <c r="AA6015">
        <v>0</v>
      </c>
      <c r="AB6015">
        <v>12.002868925389631</v>
      </c>
      <c r="AC6015">
        <v>0</v>
      </c>
      <c r="AD6015">
        <v>0</v>
      </c>
      <c r="AE6015">
        <v>156.25498608682304</v>
      </c>
    </row>
    <row r="6016" spans="1:31" x14ac:dyDescent="0.25">
      <c r="A6016">
        <v>1658227</v>
      </c>
      <c r="B6016">
        <v>1</v>
      </c>
      <c r="C6016" t="s">
        <v>80</v>
      </c>
      <c r="D6016" t="s">
        <v>96</v>
      </c>
      <c r="E6016" t="s">
        <v>152</v>
      </c>
      <c r="F6016" t="s">
        <v>17191</v>
      </c>
      <c r="G6016" t="s">
        <v>154</v>
      </c>
      <c r="H6016" t="s">
        <v>149</v>
      </c>
      <c r="I6016" t="s">
        <v>135</v>
      </c>
      <c r="J6016" t="s">
        <v>136</v>
      </c>
      <c r="K6016" t="s">
        <v>137</v>
      </c>
      <c r="L6016" t="s">
        <v>17192</v>
      </c>
      <c r="M6016" t="s">
        <v>17193</v>
      </c>
      <c r="N6016">
        <v>2.2427777770000001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1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8.6112176865421759</v>
      </c>
      <c r="AC6016">
        <v>0</v>
      </c>
      <c r="AD6016">
        <v>0</v>
      </c>
      <c r="AE6016">
        <v>8.6112176865421759</v>
      </c>
    </row>
    <row r="6017" spans="1:31" x14ac:dyDescent="0.25">
      <c r="A6017">
        <v>1658187</v>
      </c>
      <c r="B6017">
        <v>1</v>
      </c>
      <c r="C6017" t="s">
        <v>80</v>
      </c>
      <c r="D6017" t="s">
        <v>90</v>
      </c>
      <c r="E6017" t="s">
        <v>178</v>
      </c>
      <c r="F6017" t="s">
        <v>11100</v>
      </c>
      <c r="G6017" t="s">
        <v>227</v>
      </c>
      <c r="H6017" t="s">
        <v>149</v>
      </c>
      <c r="I6017" t="s">
        <v>135</v>
      </c>
      <c r="J6017" t="s">
        <v>136</v>
      </c>
      <c r="K6017" t="s">
        <v>137</v>
      </c>
      <c r="L6017" t="s">
        <v>17194</v>
      </c>
      <c r="M6017" t="s">
        <v>17195</v>
      </c>
      <c r="N6017">
        <v>10.203611111000001</v>
      </c>
      <c r="O6017">
        <v>0</v>
      </c>
      <c r="P6017">
        <v>15</v>
      </c>
      <c r="Q6017">
        <v>0</v>
      </c>
      <c r="R6017">
        <v>0</v>
      </c>
      <c r="S6017">
        <v>0</v>
      </c>
      <c r="T6017">
        <v>10</v>
      </c>
      <c r="U6017">
        <v>0</v>
      </c>
      <c r="V6017">
        <v>0</v>
      </c>
      <c r="W6017">
        <v>0</v>
      </c>
      <c r="X6017">
        <v>60.177742720533629</v>
      </c>
      <c r="Y6017">
        <v>0</v>
      </c>
      <c r="Z6017">
        <v>0</v>
      </c>
      <c r="AA6017">
        <v>0</v>
      </c>
      <c r="AB6017">
        <v>315.97280371473443</v>
      </c>
      <c r="AC6017">
        <v>0</v>
      </c>
      <c r="AD6017">
        <v>0</v>
      </c>
      <c r="AE6017">
        <v>376.15054643526804</v>
      </c>
    </row>
    <row r="6018" spans="1:31" x14ac:dyDescent="0.25">
      <c r="A6018">
        <v>1658479</v>
      </c>
      <c r="B6018">
        <v>1</v>
      </c>
      <c r="C6018" t="s">
        <v>80</v>
      </c>
      <c r="D6018" t="s">
        <v>83</v>
      </c>
      <c r="E6018" t="s">
        <v>178</v>
      </c>
      <c r="F6018" t="s">
        <v>15825</v>
      </c>
      <c r="G6018" t="s">
        <v>464</v>
      </c>
      <c r="H6018" t="s">
        <v>149</v>
      </c>
      <c r="I6018" t="s">
        <v>135</v>
      </c>
      <c r="J6018" t="s">
        <v>136</v>
      </c>
      <c r="K6018" t="s">
        <v>137</v>
      </c>
      <c r="L6018" t="s">
        <v>17196</v>
      </c>
      <c r="M6018" t="s">
        <v>17197</v>
      </c>
      <c r="N6018">
        <v>3.145277777</v>
      </c>
      <c r="O6018">
        <v>0</v>
      </c>
      <c r="P6018">
        <v>4</v>
      </c>
      <c r="Q6018">
        <v>0</v>
      </c>
      <c r="R6018">
        <v>0</v>
      </c>
      <c r="S6018">
        <v>0</v>
      </c>
      <c r="T6018">
        <v>3</v>
      </c>
      <c r="U6018">
        <v>0</v>
      </c>
      <c r="V6018">
        <v>1</v>
      </c>
      <c r="W6018">
        <v>0</v>
      </c>
      <c r="X6018">
        <v>0.67796600293134301</v>
      </c>
      <c r="Y6018">
        <v>0</v>
      </c>
      <c r="Z6018">
        <v>0</v>
      </c>
      <c r="AA6018">
        <v>0</v>
      </c>
      <c r="AB6018">
        <v>7.705546947551424</v>
      </c>
      <c r="AC6018">
        <v>0</v>
      </c>
      <c r="AD6018">
        <v>52.91523310195393</v>
      </c>
      <c r="AE6018">
        <v>61.298746052436698</v>
      </c>
    </row>
    <row r="6019" spans="1:31" x14ac:dyDescent="0.25">
      <c r="A6019">
        <v>1658599</v>
      </c>
      <c r="B6019">
        <v>1</v>
      </c>
      <c r="C6019" t="s">
        <v>81</v>
      </c>
      <c r="D6019" t="s">
        <v>114</v>
      </c>
      <c r="E6019" t="s">
        <v>178</v>
      </c>
      <c r="F6019" t="s">
        <v>17198</v>
      </c>
      <c r="G6019" t="s">
        <v>227</v>
      </c>
      <c r="H6019" t="s">
        <v>149</v>
      </c>
      <c r="I6019" t="s">
        <v>135</v>
      </c>
      <c r="J6019" t="s">
        <v>136</v>
      </c>
      <c r="K6019" t="s">
        <v>137</v>
      </c>
      <c r="L6019" t="s">
        <v>17199</v>
      </c>
      <c r="M6019" t="s">
        <v>17200</v>
      </c>
      <c r="N6019">
        <v>1.464444444</v>
      </c>
      <c r="O6019">
        <v>0</v>
      </c>
      <c r="P6019">
        <v>12</v>
      </c>
      <c r="Q6019">
        <v>0</v>
      </c>
      <c r="R6019">
        <v>3</v>
      </c>
      <c r="S6019">
        <v>0</v>
      </c>
      <c r="T6019">
        <v>6</v>
      </c>
      <c r="U6019">
        <v>0</v>
      </c>
      <c r="V6019">
        <v>0</v>
      </c>
      <c r="W6019">
        <v>0</v>
      </c>
      <c r="X6019">
        <v>3.453070563176166</v>
      </c>
      <c r="Y6019">
        <v>0</v>
      </c>
      <c r="Z6019">
        <v>0.83451768055069719</v>
      </c>
      <c r="AA6019">
        <v>0</v>
      </c>
      <c r="AB6019">
        <v>4.743433508285853</v>
      </c>
      <c r="AC6019">
        <v>0</v>
      </c>
      <c r="AD6019">
        <v>0</v>
      </c>
      <c r="AE6019">
        <v>9.0310217520127161</v>
      </c>
    </row>
    <row r="6020" spans="1:31" x14ac:dyDescent="0.25">
      <c r="A6020">
        <v>1658313</v>
      </c>
      <c r="B6020">
        <v>1</v>
      </c>
      <c r="C6020" t="s">
        <v>81</v>
      </c>
      <c r="D6020" t="s">
        <v>121</v>
      </c>
      <c r="E6020" t="s">
        <v>146</v>
      </c>
      <c r="F6020" t="s">
        <v>17201</v>
      </c>
      <c r="G6020" t="s">
        <v>260</v>
      </c>
      <c r="H6020" t="s">
        <v>149</v>
      </c>
      <c r="I6020" t="s">
        <v>135</v>
      </c>
      <c r="J6020" t="s">
        <v>136</v>
      </c>
      <c r="K6020" t="s">
        <v>137</v>
      </c>
      <c r="L6020" t="s">
        <v>17202</v>
      </c>
      <c r="M6020" t="s">
        <v>17203</v>
      </c>
      <c r="N6020">
        <v>0.80361111100000004</v>
      </c>
      <c r="O6020">
        <v>0</v>
      </c>
      <c r="P6020">
        <v>17</v>
      </c>
      <c r="Q6020">
        <v>0</v>
      </c>
      <c r="R6020">
        <v>3</v>
      </c>
      <c r="S6020">
        <v>0</v>
      </c>
      <c r="T6020">
        <v>1</v>
      </c>
      <c r="U6020">
        <v>0</v>
      </c>
      <c r="V6020">
        <v>0</v>
      </c>
      <c r="W6020">
        <v>0</v>
      </c>
      <c r="X6020">
        <v>3.1873493560850337</v>
      </c>
      <c r="Y6020">
        <v>0</v>
      </c>
      <c r="Z6020">
        <v>0.10751635501218029</v>
      </c>
      <c r="AA6020">
        <v>0</v>
      </c>
      <c r="AB6020">
        <v>7.3383450313891679E-2</v>
      </c>
      <c r="AC6020">
        <v>0</v>
      </c>
      <c r="AD6020">
        <v>0</v>
      </c>
      <c r="AE6020">
        <v>3.3682491614111059</v>
      </c>
    </row>
    <row r="6021" spans="1:31" x14ac:dyDescent="0.25">
      <c r="A6021">
        <v>1658768</v>
      </c>
      <c r="B6021">
        <v>1</v>
      </c>
      <c r="C6021" t="s">
        <v>80</v>
      </c>
      <c r="D6021" t="s">
        <v>110</v>
      </c>
      <c r="E6021" t="s">
        <v>178</v>
      </c>
      <c r="F6021" t="s">
        <v>17204</v>
      </c>
      <c r="G6021" t="s">
        <v>227</v>
      </c>
      <c r="H6021" t="s">
        <v>149</v>
      </c>
      <c r="I6021" t="s">
        <v>135</v>
      </c>
      <c r="J6021" t="s">
        <v>136</v>
      </c>
      <c r="K6021" t="s">
        <v>137</v>
      </c>
      <c r="L6021" t="s">
        <v>17205</v>
      </c>
      <c r="M6021" t="s">
        <v>17206</v>
      </c>
      <c r="N6021">
        <v>1.4724999999999999</v>
      </c>
      <c r="O6021">
        <v>0</v>
      </c>
      <c r="P6021">
        <v>209</v>
      </c>
      <c r="Q6021">
        <v>0</v>
      </c>
      <c r="R6021">
        <v>0</v>
      </c>
      <c r="S6021">
        <v>0</v>
      </c>
      <c r="T6021">
        <v>17</v>
      </c>
      <c r="U6021">
        <v>0</v>
      </c>
      <c r="V6021">
        <v>0</v>
      </c>
      <c r="W6021">
        <v>0</v>
      </c>
      <c r="X6021">
        <v>98.376002639827718</v>
      </c>
      <c r="Y6021">
        <v>0</v>
      </c>
      <c r="Z6021">
        <v>0</v>
      </c>
      <c r="AA6021">
        <v>0</v>
      </c>
      <c r="AB6021">
        <v>26.932978529309128</v>
      </c>
      <c r="AC6021">
        <v>0</v>
      </c>
      <c r="AD6021">
        <v>0</v>
      </c>
      <c r="AE6021">
        <v>125.30898116913684</v>
      </c>
    </row>
    <row r="6022" spans="1:31" x14ac:dyDescent="0.25">
      <c r="A6022">
        <v>1658668</v>
      </c>
      <c r="B6022">
        <v>1</v>
      </c>
      <c r="C6022" t="s">
        <v>81</v>
      </c>
      <c r="D6022" t="s">
        <v>115</v>
      </c>
      <c r="E6022" t="s">
        <v>140</v>
      </c>
      <c r="F6022" t="s">
        <v>17207</v>
      </c>
      <c r="G6022" t="s">
        <v>161</v>
      </c>
      <c r="H6022" t="s">
        <v>134</v>
      </c>
      <c r="I6022" t="s">
        <v>135</v>
      </c>
      <c r="J6022" t="s">
        <v>136</v>
      </c>
      <c r="K6022" t="s">
        <v>137</v>
      </c>
      <c r="L6022" t="s">
        <v>17208</v>
      </c>
      <c r="M6022" t="s">
        <v>17135</v>
      </c>
      <c r="N6022">
        <v>0.12666666600000001</v>
      </c>
      <c r="O6022">
        <v>0</v>
      </c>
      <c r="P6022">
        <v>2825</v>
      </c>
      <c r="Q6022">
        <v>4</v>
      </c>
      <c r="R6022">
        <v>203</v>
      </c>
      <c r="S6022">
        <v>13</v>
      </c>
      <c r="T6022">
        <v>200</v>
      </c>
      <c r="U6022">
        <v>1</v>
      </c>
      <c r="V6022">
        <v>0</v>
      </c>
      <c r="W6022">
        <v>0</v>
      </c>
      <c r="X6022">
        <v>33.177781680898988</v>
      </c>
      <c r="Y6022">
        <v>0.67208963361280005</v>
      </c>
      <c r="Z6022">
        <v>4.2997776523775579</v>
      </c>
      <c r="AA6022">
        <v>7.4577774312783083</v>
      </c>
      <c r="AB6022">
        <v>6.0249332301051002</v>
      </c>
      <c r="AC6022">
        <v>5.5060232430000015E-2</v>
      </c>
      <c r="AD6022">
        <v>0</v>
      </c>
      <c r="AE6022">
        <v>51.687419860702754</v>
      </c>
    </row>
    <row r="6023" spans="1:31" x14ac:dyDescent="0.25">
      <c r="A6023">
        <v>1658413</v>
      </c>
      <c r="B6023">
        <v>1</v>
      </c>
      <c r="C6023" t="s">
        <v>80</v>
      </c>
      <c r="D6023" t="s">
        <v>96</v>
      </c>
      <c r="E6023" t="s">
        <v>178</v>
      </c>
      <c r="F6023" t="s">
        <v>15243</v>
      </c>
      <c r="G6023" t="s">
        <v>180</v>
      </c>
      <c r="H6023" t="s">
        <v>149</v>
      </c>
      <c r="I6023" t="s">
        <v>135</v>
      </c>
      <c r="J6023" t="s">
        <v>136</v>
      </c>
      <c r="K6023" t="s">
        <v>137</v>
      </c>
      <c r="L6023" t="s">
        <v>17209</v>
      </c>
      <c r="M6023" t="s">
        <v>17210</v>
      </c>
      <c r="N6023">
        <v>6.3247222220000001</v>
      </c>
      <c r="O6023">
        <v>0</v>
      </c>
      <c r="P6023">
        <v>90</v>
      </c>
      <c r="Q6023">
        <v>0</v>
      </c>
      <c r="R6023">
        <v>0</v>
      </c>
      <c r="S6023">
        <v>0</v>
      </c>
      <c r="T6023">
        <v>7</v>
      </c>
      <c r="U6023">
        <v>0</v>
      </c>
      <c r="V6023">
        <v>0</v>
      </c>
      <c r="W6023">
        <v>0</v>
      </c>
      <c r="X6023">
        <v>241.49052207834964</v>
      </c>
      <c r="Y6023">
        <v>0</v>
      </c>
      <c r="Z6023">
        <v>0</v>
      </c>
      <c r="AA6023">
        <v>0</v>
      </c>
      <c r="AB6023">
        <v>80.751006014313845</v>
      </c>
      <c r="AC6023">
        <v>0</v>
      </c>
      <c r="AD6023">
        <v>0</v>
      </c>
      <c r="AE6023">
        <v>322.24152809266349</v>
      </c>
    </row>
    <row r="6024" spans="1:31" x14ac:dyDescent="0.25">
      <c r="A6024">
        <v>1658499</v>
      </c>
      <c r="B6024">
        <v>1</v>
      </c>
      <c r="C6024" t="s">
        <v>80</v>
      </c>
      <c r="D6024" t="s">
        <v>82</v>
      </c>
      <c r="E6024" t="s">
        <v>146</v>
      </c>
      <c r="F6024" t="s">
        <v>13934</v>
      </c>
      <c r="G6024" t="s">
        <v>260</v>
      </c>
      <c r="H6024" t="s">
        <v>149</v>
      </c>
      <c r="I6024" t="s">
        <v>135</v>
      </c>
      <c r="J6024" t="s">
        <v>136</v>
      </c>
      <c r="K6024" t="s">
        <v>137</v>
      </c>
      <c r="L6024" t="s">
        <v>17211</v>
      </c>
      <c r="M6024" t="s">
        <v>17212</v>
      </c>
      <c r="N6024">
        <v>3.4391666660000002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358</v>
      </c>
      <c r="U6024">
        <v>0</v>
      </c>
      <c r="V6024">
        <v>6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1232.4112340038839</v>
      </c>
      <c r="AC6024">
        <v>0</v>
      </c>
      <c r="AD6024">
        <v>1752.8249612808693</v>
      </c>
      <c r="AE6024">
        <v>2985.2361952847532</v>
      </c>
    </row>
    <row r="6025" spans="1:31" x14ac:dyDescent="0.25">
      <c r="A6025">
        <v>1658748</v>
      </c>
      <c r="B6025">
        <v>1</v>
      </c>
      <c r="C6025" t="s">
        <v>81</v>
      </c>
      <c r="D6025" t="s">
        <v>118</v>
      </c>
      <c r="E6025" t="s">
        <v>152</v>
      </c>
      <c r="F6025" t="s">
        <v>17213</v>
      </c>
      <c r="G6025" t="s">
        <v>507</v>
      </c>
      <c r="H6025" t="s">
        <v>149</v>
      </c>
      <c r="I6025" t="s">
        <v>135</v>
      </c>
      <c r="J6025" t="s">
        <v>136</v>
      </c>
      <c r="K6025" t="s">
        <v>137</v>
      </c>
      <c r="L6025" t="s">
        <v>17214</v>
      </c>
      <c r="M6025" t="s">
        <v>17215</v>
      </c>
      <c r="N6025">
        <v>0.52749999999999997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1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0.57271287479639998</v>
      </c>
      <c r="AC6025">
        <v>0</v>
      </c>
      <c r="AD6025">
        <v>0</v>
      </c>
      <c r="AE6025">
        <v>0.57271287479639998</v>
      </c>
    </row>
    <row r="6026" spans="1:31" x14ac:dyDescent="0.25">
      <c r="A6026">
        <v>1658207</v>
      </c>
      <c r="B6026">
        <v>1</v>
      </c>
      <c r="C6026" t="s">
        <v>80</v>
      </c>
      <c r="D6026" t="s">
        <v>98</v>
      </c>
      <c r="E6026" t="s">
        <v>146</v>
      </c>
      <c r="F6026" t="s">
        <v>6308</v>
      </c>
      <c r="G6026" t="s">
        <v>148</v>
      </c>
      <c r="H6026" t="s">
        <v>149</v>
      </c>
      <c r="I6026" t="s">
        <v>135</v>
      </c>
      <c r="J6026" t="s">
        <v>136</v>
      </c>
      <c r="K6026" t="s">
        <v>143</v>
      </c>
      <c r="L6026" t="s">
        <v>17216</v>
      </c>
      <c r="M6026" t="s">
        <v>17217</v>
      </c>
      <c r="N6026">
        <v>7.8109111110000002</v>
      </c>
      <c r="O6026">
        <v>0</v>
      </c>
      <c r="P6026">
        <v>212</v>
      </c>
      <c r="Q6026">
        <v>0</v>
      </c>
      <c r="R6026">
        <v>7</v>
      </c>
      <c r="S6026">
        <v>0</v>
      </c>
      <c r="T6026">
        <v>37</v>
      </c>
      <c r="U6026">
        <v>0</v>
      </c>
      <c r="V6026">
        <v>0</v>
      </c>
      <c r="W6026">
        <v>0</v>
      </c>
      <c r="X6026">
        <v>248.8311265581514</v>
      </c>
      <c r="Y6026">
        <v>0</v>
      </c>
      <c r="Z6026">
        <v>5.3307101873725733</v>
      </c>
      <c r="AA6026">
        <v>0</v>
      </c>
      <c r="AB6026">
        <v>147.5007792965323</v>
      </c>
      <c r="AC6026">
        <v>0</v>
      </c>
      <c r="AD6026">
        <v>0</v>
      </c>
      <c r="AE6026">
        <v>401.66261604205624</v>
      </c>
    </row>
    <row r="6027" spans="1:31" x14ac:dyDescent="0.25">
      <c r="A6027">
        <v>1658708</v>
      </c>
      <c r="B6027">
        <v>1</v>
      </c>
      <c r="C6027" t="s">
        <v>80</v>
      </c>
      <c r="D6027" t="s">
        <v>97</v>
      </c>
      <c r="E6027" t="s">
        <v>178</v>
      </c>
      <c r="F6027" t="s">
        <v>17218</v>
      </c>
      <c r="G6027" t="s">
        <v>227</v>
      </c>
      <c r="H6027" t="s">
        <v>149</v>
      </c>
      <c r="I6027" t="s">
        <v>135</v>
      </c>
      <c r="J6027" t="s">
        <v>136</v>
      </c>
      <c r="K6027" t="s">
        <v>137</v>
      </c>
      <c r="L6027" t="s">
        <v>17219</v>
      </c>
      <c r="M6027" t="s">
        <v>17220</v>
      </c>
      <c r="N6027">
        <v>1.8625</v>
      </c>
      <c r="O6027">
        <v>0</v>
      </c>
      <c r="P6027">
        <v>2</v>
      </c>
      <c r="Q6027">
        <v>0</v>
      </c>
      <c r="R6027">
        <v>5</v>
      </c>
      <c r="S6027">
        <v>0</v>
      </c>
      <c r="T6027">
        <v>3</v>
      </c>
      <c r="U6027">
        <v>0</v>
      </c>
      <c r="V6027">
        <v>0</v>
      </c>
      <c r="W6027">
        <v>0</v>
      </c>
      <c r="X6027">
        <v>3.4693489696786601</v>
      </c>
      <c r="Y6027">
        <v>0</v>
      </c>
      <c r="Z6027">
        <v>4.4457294975413477</v>
      </c>
      <c r="AA6027">
        <v>0</v>
      </c>
      <c r="AB6027">
        <v>11.377437234976567</v>
      </c>
      <c r="AC6027">
        <v>0</v>
      </c>
      <c r="AD6027">
        <v>0</v>
      </c>
      <c r="AE6027">
        <v>19.292515702196575</v>
      </c>
    </row>
    <row r="6028" spans="1:31" x14ac:dyDescent="0.25">
      <c r="A6028">
        <v>1658662</v>
      </c>
      <c r="B6028">
        <v>1</v>
      </c>
      <c r="C6028" t="s">
        <v>80</v>
      </c>
      <c r="D6028" t="s">
        <v>110</v>
      </c>
      <c r="E6028" t="s">
        <v>178</v>
      </c>
      <c r="F6028" t="s">
        <v>14317</v>
      </c>
      <c r="G6028" t="s">
        <v>227</v>
      </c>
      <c r="H6028" t="s">
        <v>149</v>
      </c>
      <c r="I6028" t="s">
        <v>135</v>
      </c>
      <c r="J6028" t="s">
        <v>136</v>
      </c>
      <c r="K6028" t="s">
        <v>137</v>
      </c>
      <c r="L6028" t="s">
        <v>17221</v>
      </c>
      <c r="M6028" t="s">
        <v>17222</v>
      </c>
      <c r="N6028">
        <v>1.4850000000000001</v>
      </c>
      <c r="O6028">
        <v>0</v>
      </c>
      <c r="P6028">
        <v>186</v>
      </c>
      <c r="Q6028">
        <v>0</v>
      </c>
      <c r="R6028">
        <v>0</v>
      </c>
      <c r="S6028">
        <v>0</v>
      </c>
      <c r="T6028">
        <v>8</v>
      </c>
      <c r="U6028">
        <v>0</v>
      </c>
      <c r="V6028">
        <v>0</v>
      </c>
      <c r="W6028">
        <v>0</v>
      </c>
      <c r="X6028">
        <v>148.56282405953917</v>
      </c>
      <c r="Y6028">
        <v>0</v>
      </c>
      <c r="Z6028">
        <v>0</v>
      </c>
      <c r="AA6028">
        <v>0</v>
      </c>
      <c r="AB6028">
        <v>11.343529055749537</v>
      </c>
      <c r="AC6028">
        <v>0</v>
      </c>
      <c r="AD6028">
        <v>0</v>
      </c>
      <c r="AE6028">
        <v>159.90635311528871</v>
      </c>
    </row>
    <row r="6029" spans="1:31" x14ac:dyDescent="0.25">
      <c r="A6029">
        <v>1658562</v>
      </c>
      <c r="B6029">
        <v>1</v>
      </c>
      <c r="C6029" t="s">
        <v>80</v>
      </c>
      <c r="D6029" t="s">
        <v>97</v>
      </c>
      <c r="E6029" t="s">
        <v>140</v>
      </c>
      <c r="F6029" t="s">
        <v>17084</v>
      </c>
      <c r="G6029" t="s">
        <v>148</v>
      </c>
      <c r="H6029" t="s">
        <v>134</v>
      </c>
      <c r="I6029" t="s">
        <v>135</v>
      </c>
      <c r="J6029" t="s">
        <v>136</v>
      </c>
      <c r="K6029" t="s">
        <v>143</v>
      </c>
      <c r="L6029" t="s">
        <v>17223</v>
      </c>
      <c r="M6029" t="s">
        <v>17224</v>
      </c>
      <c r="N6029">
        <v>0.47527777700000001</v>
      </c>
      <c r="O6029">
        <v>0</v>
      </c>
      <c r="P6029">
        <v>3823</v>
      </c>
      <c r="Q6029">
        <v>0</v>
      </c>
      <c r="R6029">
        <v>122</v>
      </c>
      <c r="S6029">
        <v>4</v>
      </c>
      <c r="T6029">
        <v>431</v>
      </c>
      <c r="U6029">
        <v>1</v>
      </c>
      <c r="V6029">
        <v>0</v>
      </c>
      <c r="W6029">
        <v>0</v>
      </c>
      <c r="X6029">
        <v>571.78951482154014</v>
      </c>
      <c r="Y6029">
        <v>0</v>
      </c>
      <c r="Z6029">
        <v>14.071348776318601</v>
      </c>
      <c r="AA6029">
        <v>26.538926048509758</v>
      </c>
      <c r="AB6029">
        <v>163.4973267449258</v>
      </c>
      <c r="AC6029">
        <v>25.989416597062771</v>
      </c>
      <c r="AD6029">
        <v>0</v>
      </c>
      <c r="AE6029">
        <v>801.88653298835709</v>
      </c>
    </row>
    <row r="6030" spans="1:31" x14ac:dyDescent="0.25">
      <c r="A6030">
        <v>1658685</v>
      </c>
      <c r="B6030">
        <v>1</v>
      </c>
      <c r="C6030" t="s">
        <v>80</v>
      </c>
      <c r="D6030" t="s">
        <v>107</v>
      </c>
      <c r="E6030" t="s">
        <v>178</v>
      </c>
      <c r="F6030" t="s">
        <v>1659</v>
      </c>
      <c r="G6030" t="s">
        <v>227</v>
      </c>
      <c r="H6030" t="s">
        <v>149</v>
      </c>
      <c r="I6030" t="s">
        <v>135</v>
      </c>
      <c r="J6030" t="s">
        <v>136</v>
      </c>
      <c r="K6030" t="s">
        <v>137</v>
      </c>
      <c r="L6030" t="s">
        <v>17225</v>
      </c>
      <c r="M6030" t="s">
        <v>17226</v>
      </c>
      <c r="N6030">
        <v>2.4288888879999999</v>
      </c>
      <c r="O6030">
        <v>0</v>
      </c>
      <c r="P6030">
        <v>14</v>
      </c>
      <c r="Q6030">
        <v>0</v>
      </c>
      <c r="R6030">
        <v>0</v>
      </c>
      <c r="S6030">
        <v>0</v>
      </c>
      <c r="T6030">
        <v>1</v>
      </c>
      <c r="U6030">
        <v>0</v>
      </c>
      <c r="V6030">
        <v>0</v>
      </c>
      <c r="W6030">
        <v>0</v>
      </c>
      <c r="X6030">
        <v>8.5469892435124848</v>
      </c>
      <c r="Y6030">
        <v>0</v>
      </c>
      <c r="Z6030">
        <v>0</v>
      </c>
      <c r="AA6030">
        <v>0</v>
      </c>
      <c r="AB6030">
        <v>5.4329881554333326E-2</v>
      </c>
      <c r="AC6030">
        <v>0</v>
      </c>
      <c r="AD6030">
        <v>0</v>
      </c>
      <c r="AE6030">
        <v>8.6013191250668175</v>
      </c>
    </row>
    <row r="6031" spans="1:31" x14ac:dyDescent="0.25">
      <c r="A6031">
        <v>1658476</v>
      </c>
      <c r="B6031">
        <v>1</v>
      </c>
      <c r="C6031" t="s">
        <v>80</v>
      </c>
      <c r="D6031" t="s">
        <v>101</v>
      </c>
      <c r="E6031" t="s">
        <v>152</v>
      </c>
      <c r="F6031" t="s">
        <v>17227</v>
      </c>
      <c r="G6031" t="s">
        <v>154</v>
      </c>
      <c r="H6031" t="s">
        <v>149</v>
      </c>
      <c r="I6031" t="s">
        <v>135</v>
      </c>
      <c r="J6031" t="s">
        <v>136</v>
      </c>
      <c r="K6031" t="s">
        <v>137</v>
      </c>
      <c r="L6031" t="s">
        <v>17228</v>
      </c>
      <c r="M6031" t="s">
        <v>17229</v>
      </c>
      <c r="N6031">
        <v>3.7063888880000002</v>
      </c>
      <c r="O6031">
        <v>0</v>
      </c>
      <c r="P6031">
        <v>15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15.786276815626122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15.786276815626122</v>
      </c>
    </row>
    <row r="6032" spans="1:31" x14ac:dyDescent="0.25">
      <c r="A6032">
        <v>1658439</v>
      </c>
      <c r="B6032">
        <v>1</v>
      </c>
      <c r="C6032" t="s">
        <v>80</v>
      </c>
      <c r="D6032" t="s">
        <v>89</v>
      </c>
      <c r="E6032" t="s">
        <v>152</v>
      </c>
      <c r="F6032" t="s">
        <v>15556</v>
      </c>
      <c r="G6032" t="s">
        <v>172</v>
      </c>
      <c r="H6032" t="s">
        <v>149</v>
      </c>
      <c r="I6032" t="s">
        <v>135</v>
      </c>
      <c r="J6032" t="s">
        <v>3</v>
      </c>
      <c r="K6032" t="s">
        <v>137</v>
      </c>
      <c r="L6032" t="s">
        <v>17230</v>
      </c>
      <c r="M6032" t="s">
        <v>17231</v>
      </c>
      <c r="N6032">
        <v>5.8991666660000002</v>
      </c>
      <c r="O6032">
        <v>0</v>
      </c>
      <c r="P6032">
        <v>6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22.560854544808048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22.560854544808048</v>
      </c>
    </row>
    <row r="6033" spans="1:31" x14ac:dyDescent="0.25">
      <c r="A6033">
        <v>1658579</v>
      </c>
      <c r="B6033">
        <v>1</v>
      </c>
      <c r="C6033" t="s">
        <v>80</v>
      </c>
      <c r="D6033" t="s">
        <v>106</v>
      </c>
      <c r="E6033" t="s">
        <v>146</v>
      </c>
      <c r="F6033" t="s">
        <v>17232</v>
      </c>
      <c r="G6033" t="s">
        <v>359</v>
      </c>
      <c r="H6033" t="s">
        <v>149</v>
      </c>
      <c r="I6033" t="s">
        <v>135</v>
      </c>
      <c r="J6033" t="s">
        <v>136</v>
      </c>
      <c r="K6033" t="s">
        <v>137</v>
      </c>
      <c r="L6033" t="s">
        <v>17233</v>
      </c>
      <c r="M6033" t="s">
        <v>17234</v>
      </c>
      <c r="N6033">
        <v>1.5594444439999999</v>
      </c>
      <c r="O6033">
        <v>0</v>
      </c>
      <c r="P6033">
        <v>11</v>
      </c>
      <c r="Q6033">
        <v>0</v>
      </c>
      <c r="R6033">
        <v>10</v>
      </c>
      <c r="S6033">
        <v>0</v>
      </c>
      <c r="T6033">
        <v>7</v>
      </c>
      <c r="U6033">
        <v>0</v>
      </c>
      <c r="V6033">
        <v>0</v>
      </c>
      <c r="W6033">
        <v>0</v>
      </c>
      <c r="X6033">
        <v>10.815751406500782</v>
      </c>
      <c r="Y6033">
        <v>0</v>
      </c>
      <c r="Z6033">
        <v>20.84298247921059</v>
      </c>
      <c r="AA6033">
        <v>0</v>
      </c>
      <c r="AB6033">
        <v>35.04839462721965</v>
      </c>
      <c r="AC6033">
        <v>0</v>
      </c>
      <c r="AD6033">
        <v>0</v>
      </c>
      <c r="AE6033">
        <v>66.707128512931021</v>
      </c>
    </row>
    <row r="6034" spans="1:31" x14ac:dyDescent="0.25">
      <c r="A6034">
        <v>1658184</v>
      </c>
      <c r="B6034">
        <v>1</v>
      </c>
      <c r="C6034" t="s">
        <v>80</v>
      </c>
      <c r="D6034" t="s">
        <v>110</v>
      </c>
      <c r="E6034" t="s">
        <v>146</v>
      </c>
      <c r="F6034" t="s">
        <v>15521</v>
      </c>
      <c r="G6034" t="s">
        <v>187</v>
      </c>
      <c r="H6034" t="s">
        <v>149</v>
      </c>
      <c r="I6034" t="s">
        <v>135</v>
      </c>
      <c r="J6034" t="s">
        <v>136</v>
      </c>
      <c r="K6034" t="s">
        <v>137</v>
      </c>
      <c r="L6034" t="s">
        <v>17235</v>
      </c>
      <c r="M6034" t="s">
        <v>17236</v>
      </c>
      <c r="N6034">
        <v>6.2466666660000003</v>
      </c>
      <c r="O6034">
        <v>0</v>
      </c>
      <c r="P6034">
        <v>66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184.54914933309806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184.54914933309806</v>
      </c>
    </row>
    <row r="6035" spans="1:31" x14ac:dyDescent="0.25">
      <c r="A6035">
        <v>1658765</v>
      </c>
      <c r="B6035">
        <v>1</v>
      </c>
      <c r="C6035" t="s">
        <v>80</v>
      </c>
      <c r="D6035" t="s">
        <v>82</v>
      </c>
      <c r="E6035" t="s">
        <v>178</v>
      </c>
      <c r="F6035" t="s">
        <v>16388</v>
      </c>
      <c r="G6035" t="s">
        <v>227</v>
      </c>
      <c r="H6035" t="s">
        <v>149</v>
      </c>
      <c r="I6035" t="s">
        <v>135</v>
      </c>
      <c r="J6035" t="s">
        <v>136</v>
      </c>
      <c r="K6035" t="s">
        <v>137</v>
      </c>
      <c r="L6035" t="s">
        <v>17237</v>
      </c>
      <c r="M6035" t="s">
        <v>17238</v>
      </c>
      <c r="N6035">
        <v>6.6155555550000003</v>
      </c>
      <c r="O6035">
        <v>0</v>
      </c>
      <c r="P6035">
        <v>21</v>
      </c>
      <c r="Q6035">
        <v>0</v>
      </c>
      <c r="R6035">
        <v>0</v>
      </c>
      <c r="S6035">
        <v>0</v>
      </c>
      <c r="T6035">
        <v>20</v>
      </c>
      <c r="U6035">
        <v>0</v>
      </c>
      <c r="V6035">
        <v>0</v>
      </c>
      <c r="W6035">
        <v>0</v>
      </c>
      <c r="X6035">
        <v>28.783441256297465</v>
      </c>
      <c r="Y6035">
        <v>0</v>
      </c>
      <c r="Z6035">
        <v>0</v>
      </c>
      <c r="AA6035">
        <v>0</v>
      </c>
      <c r="AB6035">
        <v>145.563395140224</v>
      </c>
      <c r="AC6035">
        <v>0</v>
      </c>
      <c r="AD6035">
        <v>0</v>
      </c>
      <c r="AE6035">
        <v>174.34683639652147</v>
      </c>
    </row>
    <row r="6036" spans="1:31" x14ac:dyDescent="0.25">
      <c r="A6036">
        <v>1658267</v>
      </c>
      <c r="B6036">
        <v>1</v>
      </c>
      <c r="C6036" t="s">
        <v>81</v>
      </c>
      <c r="D6036" t="s">
        <v>119</v>
      </c>
      <c r="E6036" t="s">
        <v>131</v>
      </c>
      <c r="F6036" t="s">
        <v>17239</v>
      </c>
      <c r="G6036" t="s">
        <v>142</v>
      </c>
      <c r="H6036" t="s">
        <v>134</v>
      </c>
      <c r="I6036" t="s">
        <v>135</v>
      </c>
      <c r="J6036" t="s">
        <v>136</v>
      </c>
      <c r="K6036" t="s">
        <v>143</v>
      </c>
      <c r="L6036" t="s">
        <v>17240</v>
      </c>
      <c r="M6036" t="s">
        <v>17241</v>
      </c>
      <c r="N6036">
        <v>4.9555555550000001</v>
      </c>
      <c r="O6036">
        <v>0</v>
      </c>
      <c r="P6036">
        <v>94</v>
      </c>
      <c r="Q6036">
        <v>28</v>
      </c>
      <c r="R6036">
        <v>35</v>
      </c>
      <c r="S6036">
        <v>1</v>
      </c>
      <c r="T6036">
        <v>1</v>
      </c>
      <c r="U6036">
        <v>0</v>
      </c>
      <c r="V6036">
        <v>0</v>
      </c>
      <c r="W6036">
        <v>0</v>
      </c>
      <c r="X6036">
        <v>46.621262106433221</v>
      </c>
      <c r="Y6036">
        <v>86.897560738039445</v>
      </c>
      <c r="Z6036">
        <v>51.863528680799782</v>
      </c>
      <c r="AA6036">
        <v>0</v>
      </c>
      <c r="AB6036">
        <v>52.732404042549682</v>
      </c>
      <c r="AC6036">
        <v>0</v>
      </c>
      <c r="AD6036">
        <v>0</v>
      </c>
      <c r="AE6036">
        <v>238.11475556782213</v>
      </c>
    </row>
    <row r="6037" spans="1:31" x14ac:dyDescent="0.25">
      <c r="A6037">
        <v>1658622</v>
      </c>
      <c r="B6037">
        <v>1</v>
      </c>
      <c r="C6037" t="s">
        <v>80</v>
      </c>
      <c r="D6037" t="s">
        <v>88</v>
      </c>
      <c r="E6037" t="s">
        <v>362</v>
      </c>
      <c r="F6037" t="s">
        <v>17242</v>
      </c>
      <c r="G6037" t="s">
        <v>227</v>
      </c>
      <c r="H6037" t="s">
        <v>149</v>
      </c>
      <c r="I6037" t="s">
        <v>135</v>
      </c>
      <c r="J6037" t="s">
        <v>136</v>
      </c>
      <c r="K6037" t="s">
        <v>137</v>
      </c>
      <c r="L6037" t="s">
        <v>17243</v>
      </c>
      <c r="M6037" t="s">
        <v>17244</v>
      </c>
      <c r="N6037">
        <v>1.8897222220000001</v>
      </c>
      <c r="O6037">
        <v>0</v>
      </c>
      <c r="P6037">
        <v>85</v>
      </c>
      <c r="Q6037">
        <v>0</v>
      </c>
      <c r="R6037">
        <v>0</v>
      </c>
      <c r="S6037">
        <v>0</v>
      </c>
      <c r="T6037">
        <v>5</v>
      </c>
      <c r="U6037">
        <v>0</v>
      </c>
      <c r="V6037">
        <v>0</v>
      </c>
      <c r="W6037">
        <v>0</v>
      </c>
      <c r="X6037">
        <v>57.210988828685387</v>
      </c>
      <c r="Y6037">
        <v>0</v>
      </c>
      <c r="Z6037">
        <v>0</v>
      </c>
      <c r="AA6037">
        <v>0</v>
      </c>
      <c r="AB6037">
        <v>8.4172137345930338</v>
      </c>
      <c r="AC6037">
        <v>0</v>
      </c>
      <c r="AD6037">
        <v>0</v>
      </c>
      <c r="AE6037">
        <v>65.628202563278421</v>
      </c>
    </row>
    <row r="6038" spans="1:31" x14ac:dyDescent="0.25">
      <c r="A6038">
        <v>1658645</v>
      </c>
      <c r="B6038">
        <v>1</v>
      </c>
      <c r="C6038" t="s">
        <v>80</v>
      </c>
      <c r="D6038" t="s">
        <v>97</v>
      </c>
      <c r="E6038" t="s">
        <v>178</v>
      </c>
      <c r="F6038" t="s">
        <v>14320</v>
      </c>
      <c r="G6038" t="s">
        <v>227</v>
      </c>
      <c r="H6038" t="s">
        <v>149</v>
      </c>
      <c r="I6038" t="s">
        <v>135</v>
      </c>
      <c r="J6038" t="s">
        <v>136</v>
      </c>
      <c r="K6038" t="s">
        <v>137</v>
      </c>
      <c r="L6038" t="s">
        <v>17245</v>
      </c>
      <c r="M6038" t="s">
        <v>17246</v>
      </c>
      <c r="N6038">
        <v>3.889444444</v>
      </c>
      <c r="O6038">
        <v>0</v>
      </c>
      <c r="P6038">
        <v>8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14.993360241191551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14.993360241191551</v>
      </c>
    </row>
    <row r="6039" spans="1:31" x14ac:dyDescent="0.25">
      <c r="A6039">
        <v>1658247</v>
      </c>
      <c r="B6039">
        <v>1</v>
      </c>
      <c r="C6039" t="s">
        <v>80</v>
      </c>
      <c r="D6039" t="s">
        <v>87</v>
      </c>
      <c r="E6039" t="s">
        <v>362</v>
      </c>
      <c r="F6039" t="s">
        <v>17247</v>
      </c>
      <c r="G6039" t="s">
        <v>227</v>
      </c>
      <c r="H6039" t="s">
        <v>149</v>
      </c>
      <c r="I6039" t="s">
        <v>135</v>
      </c>
      <c r="J6039" t="s">
        <v>136</v>
      </c>
      <c r="K6039" t="s">
        <v>137</v>
      </c>
      <c r="L6039" t="s">
        <v>17248</v>
      </c>
      <c r="M6039" t="s">
        <v>17249</v>
      </c>
      <c r="N6039">
        <v>6.0324999999999998</v>
      </c>
      <c r="O6039">
        <v>0</v>
      </c>
      <c r="P6039">
        <v>9</v>
      </c>
      <c r="Q6039">
        <v>0</v>
      </c>
      <c r="R6039">
        <v>0</v>
      </c>
      <c r="S6039">
        <v>0</v>
      </c>
      <c r="T6039">
        <v>8</v>
      </c>
      <c r="U6039">
        <v>0</v>
      </c>
      <c r="V6039">
        <v>4</v>
      </c>
      <c r="W6039">
        <v>0</v>
      </c>
      <c r="X6039">
        <v>25.269685037909181</v>
      </c>
      <c r="Y6039">
        <v>0</v>
      </c>
      <c r="Z6039">
        <v>0</v>
      </c>
      <c r="AA6039">
        <v>0</v>
      </c>
      <c r="AB6039">
        <v>312.16923887554208</v>
      </c>
      <c r="AC6039">
        <v>0</v>
      </c>
      <c r="AD6039">
        <v>484.67073058683519</v>
      </c>
      <c r="AE6039">
        <v>822.10965450028652</v>
      </c>
    </row>
    <row r="6040" spans="1:31" x14ac:dyDescent="0.25">
      <c r="A6040">
        <v>1658224</v>
      </c>
      <c r="B6040">
        <v>1</v>
      </c>
      <c r="C6040" t="s">
        <v>80</v>
      </c>
      <c r="D6040" t="s">
        <v>97</v>
      </c>
      <c r="E6040" t="s">
        <v>131</v>
      </c>
      <c r="F6040" t="s">
        <v>17250</v>
      </c>
      <c r="G6040" t="s">
        <v>148</v>
      </c>
      <c r="H6040" t="s">
        <v>134</v>
      </c>
      <c r="I6040" t="s">
        <v>135</v>
      </c>
      <c r="J6040" t="s">
        <v>136</v>
      </c>
      <c r="K6040" t="s">
        <v>143</v>
      </c>
      <c r="L6040" t="s">
        <v>17251</v>
      </c>
      <c r="M6040" t="s">
        <v>17252</v>
      </c>
      <c r="N6040">
        <v>8.5952777769999997</v>
      </c>
      <c r="O6040">
        <v>0</v>
      </c>
      <c r="P6040">
        <v>185</v>
      </c>
      <c r="Q6040">
        <v>0</v>
      </c>
      <c r="R6040">
        <v>30</v>
      </c>
      <c r="S6040">
        <v>0</v>
      </c>
      <c r="T6040">
        <v>17</v>
      </c>
      <c r="U6040">
        <v>0</v>
      </c>
      <c r="V6040">
        <v>0</v>
      </c>
      <c r="W6040">
        <v>0</v>
      </c>
      <c r="X6040">
        <v>327.56350392728149</v>
      </c>
      <c r="Y6040">
        <v>0</v>
      </c>
      <c r="Z6040">
        <v>20.919077853698973</v>
      </c>
      <c r="AA6040">
        <v>0</v>
      </c>
      <c r="AB6040">
        <v>319.59554079870486</v>
      </c>
      <c r="AC6040">
        <v>0</v>
      </c>
      <c r="AD6040">
        <v>0</v>
      </c>
      <c r="AE6040">
        <v>668.07812257968533</v>
      </c>
    </row>
    <row r="6041" spans="1:31" x14ac:dyDescent="0.25">
      <c r="A6041">
        <v>1658390</v>
      </c>
      <c r="B6041">
        <v>1</v>
      </c>
      <c r="C6041" t="s">
        <v>80</v>
      </c>
      <c r="D6041" t="s">
        <v>92</v>
      </c>
      <c r="E6041" t="s">
        <v>362</v>
      </c>
      <c r="F6041" t="s">
        <v>17253</v>
      </c>
      <c r="G6041" t="s">
        <v>227</v>
      </c>
      <c r="H6041" t="s">
        <v>149</v>
      </c>
      <c r="I6041" t="s">
        <v>135</v>
      </c>
      <c r="J6041" t="s">
        <v>136</v>
      </c>
      <c r="K6041" t="s">
        <v>137</v>
      </c>
      <c r="L6041" t="s">
        <v>17254</v>
      </c>
      <c r="M6041" t="s">
        <v>17255</v>
      </c>
      <c r="N6041">
        <v>0.91333333299999997</v>
      </c>
      <c r="O6041">
        <v>0</v>
      </c>
      <c r="P6041">
        <v>204</v>
      </c>
      <c r="Q6041">
        <v>0</v>
      </c>
      <c r="R6041">
        <v>0</v>
      </c>
      <c r="S6041">
        <v>0</v>
      </c>
      <c r="T6041">
        <v>32</v>
      </c>
      <c r="U6041">
        <v>0</v>
      </c>
      <c r="V6041">
        <v>0</v>
      </c>
      <c r="W6041">
        <v>0</v>
      </c>
      <c r="X6041">
        <v>48.478743033385371</v>
      </c>
      <c r="Y6041">
        <v>0</v>
      </c>
      <c r="Z6041">
        <v>0</v>
      </c>
      <c r="AA6041">
        <v>0</v>
      </c>
      <c r="AB6041">
        <v>36.608307199919096</v>
      </c>
      <c r="AC6041">
        <v>0</v>
      </c>
      <c r="AD6041">
        <v>0</v>
      </c>
      <c r="AE6041">
        <v>85.087050233304467</v>
      </c>
    </row>
    <row r="6042" spans="1:31" x14ac:dyDescent="0.25">
      <c r="A6042">
        <v>1658167</v>
      </c>
      <c r="B6042">
        <v>1</v>
      </c>
      <c r="C6042" t="s">
        <v>80</v>
      </c>
      <c r="D6042" t="s">
        <v>97</v>
      </c>
      <c r="E6042" t="s">
        <v>131</v>
      </c>
      <c r="F6042" t="s">
        <v>15497</v>
      </c>
      <c r="G6042" t="s">
        <v>161</v>
      </c>
      <c r="H6042" t="s">
        <v>134</v>
      </c>
      <c r="I6042" t="s">
        <v>135</v>
      </c>
      <c r="J6042" t="s">
        <v>136</v>
      </c>
      <c r="K6042" t="s">
        <v>137</v>
      </c>
      <c r="L6042" t="s">
        <v>17256</v>
      </c>
      <c r="M6042" t="s">
        <v>17257</v>
      </c>
      <c r="N6042">
        <v>1.328333333</v>
      </c>
      <c r="O6042">
        <v>0</v>
      </c>
      <c r="P6042">
        <v>1058</v>
      </c>
      <c r="Q6042">
        <v>0</v>
      </c>
      <c r="R6042">
        <v>6</v>
      </c>
      <c r="S6042">
        <v>0</v>
      </c>
      <c r="T6042">
        <v>94</v>
      </c>
      <c r="U6042">
        <v>0</v>
      </c>
      <c r="V6042">
        <v>0</v>
      </c>
      <c r="W6042">
        <v>0</v>
      </c>
      <c r="X6042">
        <v>529.34666852583041</v>
      </c>
      <c r="Y6042">
        <v>0</v>
      </c>
      <c r="Z6042">
        <v>0.91042430212872016</v>
      </c>
      <c r="AA6042">
        <v>0</v>
      </c>
      <c r="AB6042">
        <v>103.08056842852417</v>
      </c>
      <c r="AC6042">
        <v>0</v>
      </c>
      <c r="AD6042">
        <v>0</v>
      </c>
      <c r="AE6042">
        <v>633.33766125648333</v>
      </c>
    </row>
    <row r="6043" spans="1:31" x14ac:dyDescent="0.25">
      <c r="A6043">
        <v>1658204</v>
      </c>
      <c r="B6043">
        <v>1</v>
      </c>
      <c r="C6043" t="s">
        <v>80</v>
      </c>
      <c r="D6043" t="s">
        <v>104</v>
      </c>
      <c r="E6043" t="s">
        <v>131</v>
      </c>
      <c r="F6043" t="s">
        <v>17258</v>
      </c>
      <c r="G6043" t="s">
        <v>148</v>
      </c>
      <c r="H6043" t="s">
        <v>134</v>
      </c>
      <c r="I6043" t="s">
        <v>135</v>
      </c>
      <c r="J6043" t="s">
        <v>136</v>
      </c>
      <c r="K6043" t="s">
        <v>143</v>
      </c>
      <c r="L6043" t="s">
        <v>17259</v>
      </c>
      <c r="M6043" t="s">
        <v>17260</v>
      </c>
      <c r="N6043">
        <v>9.1233472219999996</v>
      </c>
      <c r="O6043">
        <v>0</v>
      </c>
      <c r="P6043">
        <v>531</v>
      </c>
      <c r="Q6043">
        <v>0</v>
      </c>
      <c r="R6043">
        <v>0</v>
      </c>
      <c r="S6043">
        <v>0</v>
      </c>
      <c r="T6043">
        <v>35</v>
      </c>
      <c r="U6043">
        <v>0</v>
      </c>
      <c r="V6043">
        <v>0</v>
      </c>
      <c r="W6043">
        <v>0</v>
      </c>
      <c r="X6043">
        <v>1080.7043909630927</v>
      </c>
      <c r="Y6043">
        <v>0</v>
      </c>
      <c r="Z6043">
        <v>0</v>
      </c>
      <c r="AA6043">
        <v>0</v>
      </c>
      <c r="AB6043">
        <v>344.13628390169214</v>
      </c>
      <c r="AC6043">
        <v>0</v>
      </c>
      <c r="AD6043">
        <v>0</v>
      </c>
      <c r="AE6043">
        <v>1424.8406748647849</v>
      </c>
    </row>
    <row r="6044" spans="1:31" x14ac:dyDescent="0.25">
      <c r="A6044">
        <v>1658745</v>
      </c>
      <c r="B6044">
        <v>1</v>
      </c>
      <c r="C6044" t="s">
        <v>80</v>
      </c>
      <c r="D6044" t="s">
        <v>105</v>
      </c>
      <c r="E6044" t="s">
        <v>178</v>
      </c>
      <c r="F6044" t="s">
        <v>16274</v>
      </c>
      <c r="G6044" t="s">
        <v>227</v>
      </c>
      <c r="H6044" t="s">
        <v>149</v>
      </c>
      <c r="I6044" t="s">
        <v>135</v>
      </c>
      <c r="J6044" t="s">
        <v>136</v>
      </c>
      <c r="K6044" t="s">
        <v>137</v>
      </c>
      <c r="L6044" t="s">
        <v>17168</v>
      </c>
      <c r="M6044" t="s">
        <v>17261</v>
      </c>
      <c r="N6044">
        <v>0.55305555500000003</v>
      </c>
      <c r="O6044">
        <v>0</v>
      </c>
      <c r="P6044">
        <v>92</v>
      </c>
      <c r="Q6044">
        <v>0</v>
      </c>
      <c r="R6044">
        <v>0</v>
      </c>
      <c r="S6044">
        <v>0</v>
      </c>
      <c r="T6044">
        <v>7</v>
      </c>
      <c r="U6044">
        <v>0</v>
      </c>
      <c r="V6044">
        <v>0</v>
      </c>
      <c r="W6044">
        <v>0</v>
      </c>
      <c r="X6044">
        <v>11.477499566733417</v>
      </c>
      <c r="Y6044">
        <v>0</v>
      </c>
      <c r="Z6044">
        <v>0</v>
      </c>
      <c r="AA6044">
        <v>0</v>
      </c>
      <c r="AB6044">
        <v>1.4265282091567049</v>
      </c>
      <c r="AC6044">
        <v>0</v>
      </c>
      <c r="AD6044">
        <v>0</v>
      </c>
      <c r="AE6044">
        <v>12.904027775890123</v>
      </c>
    </row>
    <row r="6045" spans="1:31" x14ac:dyDescent="0.25">
      <c r="A6045">
        <v>1658210</v>
      </c>
      <c r="B6045">
        <v>1</v>
      </c>
      <c r="C6045" t="s">
        <v>80</v>
      </c>
      <c r="D6045" t="s">
        <v>103</v>
      </c>
      <c r="E6045" t="s">
        <v>131</v>
      </c>
      <c r="F6045" t="s">
        <v>17262</v>
      </c>
      <c r="G6045" t="s">
        <v>148</v>
      </c>
      <c r="H6045" t="s">
        <v>134</v>
      </c>
      <c r="I6045" t="s">
        <v>135</v>
      </c>
      <c r="J6045" t="s">
        <v>136</v>
      </c>
      <c r="K6045" t="s">
        <v>143</v>
      </c>
      <c r="L6045" t="s">
        <v>17263</v>
      </c>
      <c r="M6045" t="s">
        <v>17254</v>
      </c>
      <c r="N6045">
        <v>4.2595877770000001</v>
      </c>
      <c r="O6045">
        <v>0</v>
      </c>
      <c r="P6045">
        <v>846</v>
      </c>
      <c r="Q6045">
        <v>0</v>
      </c>
      <c r="R6045">
        <v>0</v>
      </c>
      <c r="S6045">
        <v>0</v>
      </c>
      <c r="T6045">
        <v>24</v>
      </c>
      <c r="U6045">
        <v>0</v>
      </c>
      <c r="V6045">
        <v>0</v>
      </c>
      <c r="W6045">
        <v>0</v>
      </c>
      <c r="X6045">
        <v>859.62653118388084</v>
      </c>
      <c r="Y6045">
        <v>0</v>
      </c>
      <c r="Z6045">
        <v>0</v>
      </c>
      <c r="AA6045">
        <v>0</v>
      </c>
      <c r="AB6045">
        <v>330.91592118978616</v>
      </c>
      <c r="AC6045">
        <v>0</v>
      </c>
      <c r="AD6045">
        <v>0</v>
      </c>
      <c r="AE6045">
        <v>1190.5424523736669</v>
      </c>
    </row>
    <row r="6046" spans="1:31" x14ac:dyDescent="0.25">
      <c r="A6046">
        <v>1658602</v>
      </c>
      <c r="B6046">
        <v>1</v>
      </c>
      <c r="C6046" t="s">
        <v>80</v>
      </c>
      <c r="D6046" t="s">
        <v>100</v>
      </c>
      <c r="E6046" t="s">
        <v>178</v>
      </c>
      <c r="F6046" t="s">
        <v>8201</v>
      </c>
      <c r="G6046" t="s">
        <v>227</v>
      </c>
      <c r="H6046" t="s">
        <v>149</v>
      </c>
      <c r="I6046" t="s">
        <v>135</v>
      </c>
      <c r="J6046" t="s">
        <v>136</v>
      </c>
      <c r="K6046" t="s">
        <v>137</v>
      </c>
      <c r="L6046" t="s">
        <v>17264</v>
      </c>
      <c r="M6046" t="s">
        <v>17265</v>
      </c>
      <c r="N6046">
        <v>1.3519444439999999</v>
      </c>
      <c r="O6046">
        <v>0</v>
      </c>
      <c r="P6046">
        <v>7</v>
      </c>
      <c r="Q6046">
        <v>0</v>
      </c>
      <c r="R6046">
        <v>9</v>
      </c>
      <c r="S6046">
        <v>0</v>
      </c>
      <c r="T6046">
        <v>1</v>
      </c>
      <c r="U6046">
        <v>0</v>
      </c>
      <c r="V6046">
        <v>0</v>
      </c>
      <c r="W6046">
        <v>0</v>
      </c>
      <c r="X6046">
        <v>2.3107748775894215</v>
      </c>
      <c r="Y6046">
        <v>0</v>
      </c>
      <c r="Z6046">
        <v>5.8451027632125294</v>
      </c>
      <c r="AA6046">
        <v>0</v>
      </c>
      <c r="AB6046">
        <v>9.5374177113241684E-2</v>
      </c>
      <c r="AC6046">
        <v>0</v>
      </c>
      <c r="AD6046">
        <v>0</v>
      </c>
      <c r="AE6046">
        <v>8.2512518179151915</v>
      </c>
    </row>
    <row r="6047" spans="1:31" x14ac:dyDescent="0.25">
      <c r="A6047">
        <v>1658943</v>
      </c>
      <c r="B6047">
        <v>1</v>
      </c>
      <c r="C6047" t="s">
        <v>80</v>
      </c>
      <c r="D6047" t="s">
        <v>88</v>
      </c>
      <c r="E6047" t="s">
        <v>178</v>
      </c>
      <c r="F6047" t="s">
        <v>17266</v>
      </c>
      <c r="G6047" t="s">
        <v>231</v>
      </c>
      <c r="H6047" t="s">
        <v>149</v>
      </c>
      <c r="I6047" t="s">
        <v>135</v>
      </c>
      <c r="J6047" t="s">
        <v>136</v>
      </c>
      <c r="K6047" t="s">
        <v>137</v>
      </c>
      <c r="L6047" t="s">
        <v>17267</v>
      </c>
      <c r="M6047" t="s">
        <v>17268</v>
      </c>
      <c r="N6047">
        <v>2.1872222219999999</v>
      </c>
      <c r="O6047">
        <v>0</v>
      </c>
      <c r="P6047">
        <v>46</v>
      </c>
      <c r="Q6047">
        <v>0</v>
      </c>
      <c r="R6047">
        <v>0</v>
      </c>
      <c r="S6047">
        <v>0</v>
      </c>
      <c r="T6047">
        <v>6</v>
      </c>
      <c r="U6047">
        <v>0</v>
      </c>
      <c r="V6047">
        <v>0</v>
      </c>
      <c r="W6047">
        <v>0</v>
      </c>
      <c r="X6047">
        <v>26.978657637614798</v>
      </c>
      <c r="Y6047">
        <v>0</v>
      </c>
      <c r="Z6047">
        <v>0</v>
      </c>
      <c r="AA6047">
        <v>0</v>
      </c>
      <c r="AB6047">
        <v>33.910077875463735</v>
      </c>
      <c r="AC6047">
        <v>0</v>
      </c>
      <c r="AD6047">
        <v>0</v>
      </c>
      <c r="AE6047">
        <v>60.888735513078529</v>
      </c>
    </row>
    <row r="6048" spans="1:31" x14ac:dyDescent="0.25">
      <c r="A6048">
        <v>1659321</v>
      </c>
      <c r="B6048">
        <v>1</v>
      </c>
      <c r="C6048" t="s">
        <v>80</v>
      </c>
      <c r="D6048" t="s">
        <v>82</v>
      </c>
      <c r="E6048" t="s">
        <v>146</v>
      </c>
      <c r="F6048" t="s">
        <v>16781</v>
      </c>
      <c r="G6048" t="s">
        <v>260</v>
      </c>
      <c r="H6048" t="s">
        <v>149</v>
      </c>
      <c r="I6048" t="s">
        <v>135</v>
      </c>
      <c r="J6048" t="s">
        <v>136</v>
      </c>
      <c r="K6048" t="s">
        <v>137</v>
      </c>
      <c r="L6048" t="s">
        <v>17269</v>
      </c>
      <c r="M6048" t="s">
        <v>17270</v>
      </c>
      <c r="N6048">
        <v>0.75416666600000004</v>
      </c>
      <c r="O6048">
        <v>0</v>
      </c>
      <c r="P6048">
        <v>480</v>
      </c>
      <c r="Q6048">
        <v>0</v>
      </c>
      <c r="R6048">
        <v>0</v>
      </c>
      <c r="S6048">
        <v>0</v>
      </c>
      <c r="T6048">
        <v>58</v>
      </c>
      <c r="U6048">
        <v>0</v>
      </c>
      <c r="V6048">
        <v>0</v>
      </c>
      <c r="W6048">
        <v>0</v>
      </c>
      <c r="X6048">
        <v>200.47042782156416</v>
      </c>
      <c r="Y6048">
        <v>0</v>
      </c>
      <c r="Z6048">
        <v>0</v>
      </c>
      <c r="AA6048">
        <v>0</v>
      </c>
      <c r="AB6048">
        <v>21.7304694616126</v>
      </c>
      <c r="AC6048">
        <v>0</v>
      </c>
      <c r="AD6048">
        <v>0</v>
      </c>
      <c r="AE6048">
        <v>222.20089728317674</v>
      </c>
    </row>
    <row r="6049" spans="1:31" x14ac:dyDescent="0.25">
      <c r="A6049">
        <v>1658966</v>
      </c>
      <c r="B6049">
        <v>1</v>
      </c>
      <c r="C6049" t="s">
        <v>80</v>
      </c>
      <c r="D6049" t="s">
        <v>84</v>
      </c>
      <c r="E6049" t="s">
        <v>642</v>
      </c>
      <c r="F6049" t="s">
        <v>17271</v>
      </c>
      <c r="G6049" t="s">
        <v>918</v>
      </c>
      <c r="H6049" t="s">
        <v>967</v>
      </c>
      <c r="I6049" t="s">
        <v>135</v>
      </c>
      <c r="J6049" t="s">
        <v>136</v>
      </c>
      <c r="K6049" t="s">
        <v>137</v>
      </c>
      <c r="L6049" t="s">
        <v>17272</v>
      </c>
      <c r="M6049" t="s">
        <v>17273</v>
      </c>
      <c r="N6049">
        <v>6.9166666000000002E-2</v>
      </c>
      <c r="O6049">
        <v>0</v>
      </c>
      <c r="P6049">
        <v>4447</v>
      </c>
      <c r="Q6049">
        <v>0</v>
      </c>
      <c r="R6049">
        <v>0</v>
      </c>
      <c r="S6049">
        <v>2</v>
      </c>
      <c r="T6049">
        <v>245</v>
      </c>
      <c r="U6049">
        <v>0</v>
      </c>
      <c r="V6049">
        <v>0</v>
      </c>
      <c r="W6049">
        <v>0</v>
      </c>
      <c r="X6049">
        <v>76.659238287628739</v>
      </c>
      <c r="Y6049">
        <v>0</v>
      </c>
      <c r="Z6049">
        <v>0</v>
      </c>
      <c r="AA6049">
        <v>36.524856123193118</v>
      </c>
      <c r="AB6049">
        <v>26.13000571733906</v>
      </c>
      <c r="AC6049">
        <v>0</v>
      </c>
      <c r="AD6049">
        <v>0</v>
      </c>
      <c r="AE6049">
        <v>139.31410012816093</v>
      </c>
    </row>
    <row r="6050" spans="1:31" x14ac:dyDescent="0.25">
      <c r="A6050">
        <v>1659298</v>
      </c>
      <c r="B6050">
        <v>1</v>
      </c>
      <c r="C6050" t="s">
        <v>81</v>
      </c>
      <c r="D6050" t="s">
        <v>119</v>
      </c>
      <c r="E6050" t="s">
        <v>152</v>
      </c>
      <c r="F6050" t="s">
        <v>17274</v>
      </c>
      <c r="G6050" t="s">
        <v>154</v>
      </c>
      <c r="H6050" t="s">
        <v>149</v>
      </c>
      <c r="I6050" t="s">
        <v>135</v>
      </c>
      <c r="J6050" t="s">
        <v>136</v>
      </c>
      <c r="K6050" t="s">
        <v>137</v>
      </c>
      <c r="L6050" t="s">
        <v>17275</v>
      </c>
      <c r="M6050" t="s">
        <v>17276</v>
      </c>
      <c r="N6050">
        <v>2.1608333329999998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0.34589787774676384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0.34589787774676384</v>
      </c>
    </row>
    <row r="6051" spans="1:31" x14ac:dyDescent="0.25">
      <c r="A6051">
        <v>1659112</v>
      </c>
      <c r="B6051">
        <v>1</v>
      </c>
      <c r="C6051" t="s">
        <v>80</v>
      </c>
      <c r="D6051" t="s">
        <v>84</v>
      </c>
      <c r="E6051" t="s">
        <v>642</v>
      </c>
      <c r="F6051" t="s">
        <v>17271</v>
      </c>
      <c r="G6051" t="s">
        <v>918</v>
      </c>
      <c r="H6051" t="s">
        <v>967</v>
      </c>
      <c r="I6051" t="s">
        <v>135</v>
      </c>
      <c r="J6051" t="s">
        <v>136</v>
      </c>
      <c r="K6051" t="s">
        <v>137</v>
      </c>
      <c r="L6051" t="s">
        <v>17277</v>
      </c>
      <c r="M6051" t="s">
        <v>17278</v>
      </c>
      <c r="N6051">
        <v>0.106388888</v>
      </c>
      <c r="O6051">
        <v>0</v>
      </c>
      <c r="P6051">
        <v>4447</v>
      </c>
      <c r="Q6051">
        <v>0</v>
      </c>
      <c r="R6051">
        <v>0</v>
      </c>
      <c r="S6051">
        <v>2</v>
      </c>
      <c r="T6051">
        <v>245</v>
      </c>
      <c r="U6051">
        <v>0</v>
      </c>
      <c r="V6051">
        <v>0</v>
      </c>
      <c r="W6051">
        <v>0</v>
      </c>
      <c r="X6051">
        <v>105.4750957475576</v>
      </c>
      <c r="Y6051">
        <v>0</v>
      </c>
      <c r="Z6051">
        <v>0</v>
      </c>
      <c r="AA6051">
        <v>53.598075460827609</v>
      </c>
      <c r="AB6051">
        <v>37.022242692346808</v>
      </c>
      <c r="AC6051">
        <v>0</v>
      </c>
      <c r="AD6051">
        <v>0</v>
      </c>
      <c r="AE6051">
        <v>196.09541390073201</v>
      </c>
    </row>
    <row r="6052" spans="1:31" x14ac:dyDescent="0.25">
      <c r="A6052">
        <v>1659258</v>
      </c>
      <c r="B6052">
        <v>1</v>
      </c>
      <c r="C6052" t="s">
        <v>80</v>
      </c>
      <c r="D6052" t="s">
        <v>101</v>
      </c>
      <c r="E6052" t="s">
        <v>152</v>
      </c>
      <c r="F6052" t="s">
        <v>17279</v>
      </c>
      <c r="G6052" t="s">
        <v>168</v>
      </c>
      <c r="H6052" t="s">
        <v>149</v>
      </c>
      <c r="I6052" t="s">
        <v>135</v>
      </c>
      <c r="J6052" t="s">
        <v>136</v>
      </c>
      <c r="K6052" t="s">
        <v>137</v>
      </c>
      <c r="L6052" t="s">
        <v>17280</v>
      </c>
      <c r="M6052" t="s">
        <v>17281</v>
      </c>
      <c r="N6052">
        <v>1.2975000000000001</v>
      </c>
      <c r="O6052">
        <v>0</v>
      </c>
      <c r="P6052">
        <v>6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2.2367001447541495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2.2367001447541495</v>
      </c>
    </row>
    <row r="6053" spans="1:31" x14ac:dyDescent="0.25">
      <c r="A6053">
        <v>1658820</v>
      </c>
      <c r="B6053">
        <v>1</v>
      </c>
      <c r="C6053" t="s">
        <v>80</v>
      </c>
      <c r="D6053" t="s">
        <v>85</v>
      </c>
      <c r="E6053" t="s">
        <v>178</v>
      </c>
      <c r="F6053" t="s">
        <v>17282</v>
      </c>
      <c r="G6053" t="s">
        <v>227</v>
      </c>
      <c r="H6053" t="s">
        <v>149</v>
      </c>
      <c r="I6053" t="s">
        <v>135</v>
      </c>
      <c r="J6053" t="s">
        <v>136</v>
      </c>
      <c r="K6053" t="s">
        <v>137</v>
      </c>
      <c r="L6053" t="s">
        <v>17283</v>
      </c>
      <c r="M6053" t="s">
        <v>17284</v>
      </c>
      <c r="N6053">
        <v>1.8616666660000001</v>
      </c>
      <c r="O6053">
        <v>0</v>
      </c>
      <c r="P6053">
        <v>411</v>
      </c>
      <c r="Q6053">
        <v>0</v>
      </c>
      <c r="R6053">
        <v>0</v>
      </c>
      <c r="S6053">
        <v>0</v>
      </c>
      <c r="T6053">
        <v>13</v>
      </c>
      <c r="U6053">
        <v>0</v>
      </c>
      <c r="V6053">
        <v>0</v>
      </c>
      <c r="W6053">
        <v>0</v>
      </c>
      <c r="X6053">
        <v>213.37536089243324</v>
      </c>
      <c r="Y6053">
        <v>0</v>
      </c>
      <c r="Z6053">
        <v>0</v>
      </c>
      <c r="AA6053">
        <v>0</v>
      </c>
      <c r="AB6053">
        <v>6.2115528738490697</v>
      </c>
      <c r="AC6053">
        <v>0</v>
      </c>
      <c r="AD6053">
        <v>0</v>
      </c>
      <c r="AE6053">
        <v>219.58691376628229</v>
      </c>
    </row>
    <row r="6054" spans="1:31" x14ac:dyDescent="0.25">
      <c r="A6054">
        <v>1659212</v>
      </c>
      <c r="B6054">
        <v>1</v>
      </c>
      <c r="C6054" t="s">
        <v>81</v>
      </c>
      <c r="D6054" t="s">
        <v>127</v>
      </c>
      <c r="E6054" t="s">
        <v>131</v>
      </c>
      <c r="F6054" t="s">
        <v>17285</v>
      </c>
      <c r="G6054" t="s">
        <v>142</v>
      </c>
      <c r="H6054" t="s">
        <v>134</v>
      </c>
      <c r="I6054" t="s">
        <v>135</v>
      </c>
      <c r="J6054" t="s">
        <v>136</v>
      </c>
      <c r="K6054" t="s">
        <v>143</v>
      </c>
      <c r="L6054" t="s">
        <v>17286</v>
      </c>
      <c r="M6054" t="s">
        <v>17287</v>
      </c>
      <c r="N6054">
        <v>1.359444444</v>
      </c>
      <c r="O6054">
        <v>0</v>
      </c>
      <c r="P6054">
        <v>270</v>
      </c>
      <c r="Q6054">
        <v>0</v>
      </c>
      <c r="R6054">
        <v>0</v>
      </c>
      <c r="S6054">
        <v>0</v>
      </c>
      <c r="T6054">
        <v>19</v>
      </c>
      <c r="U6054">
        <v>0</v>
      </c>
      <c r="V6054">
        <v>0</v>
      </c>
      <c r="W6054">
        <v>0</v>
      </c>
      <c r="X6054">
        <v>80.888753619751483</v>
      </c>
      <c r="Y6054">
        <v>0</v>
      </c>
      <c r="Z6054">
        <v>0</v>
      </c>
      <c r="AA6054">
        <v>0</v>
      </c>
      <c r="AB6054">
        <v>11.313344750608593</v>
      </c>
      <c r="AC6054">
        <v>0</v>
      </c>
      <c r="AD6054">
        <v>0</v>
      </c>
      <c r="AE6054">
        <v>92.202098370360076</v>
      </c>
    </row>
    <row r="6055" spans="1:31" x14ac:dyDescent="0.25">
      <c r="A6055">
        <v>1659175</v>
      </c>
      <c r="B6055">
        <v>1</v>
      </c>
      <c r="C6055" t="s">
        <v>80</v>
      </c>
      <c r="D6055" t="s">
        <v>108</v>
      </c>
      <c r="E6055" t="s">
        <v>152</v>
      </c>
      <c r="F6055" t="s">
        <v>17288</v>
      </c>
      <c r="G6055" t="s">
        <v>154</v>
      </c>
      <c r="H6055" t="s">
        <v>149</v>
      </c>
      <c r="I6055" t="s">
        <v>135</v>
      </c>
      <c r="J6055" t="s">
        <v>136</v>
      </c>
      <c r="K6055" t="s">
        <v>137</v>
      </c>
      <c r="L6055" t="s">
        <v>17289</v>
      </c>
      <c r="M6055" t="s">
        <v>17290</v>
      </c>
      <c r="N6055">
        <v>0.99027777699999997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9.1631821040806388E-2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9.1631821040806388E-2</v>
      </c>
    </row>
    <row r="6056" spans="1:31" x14ac:dyDescent="0.25">
      <c r="A6056">
        <v>1659507</v>
      </c>
      <c r="B6056">
        <v>1</v>
      </c>
      <c r="C6056" t="s">
        <v>80</v>
      </c>
      <c r="D6056" t="s">
        <v>82</v>
      </c>
      <c r="E6056" t="s">
        <v>178</v>
      </c>
      <c r="F6056" t="s">
        <v>14751</v>
      </c>
      <c r="G6056" t="s">
        <v>227</v>
      </c>
      <c r="H6056" t="s">
        <v>149</v>
      </c>
      <c r="I6056" t="s">
        <v>135</v>
      </c>
      <c r="J6056" t="s">
        <v>136</v>
      </c>
      <c r="K6056" t="s">
        <v>137</v>
      </c>
      <c r="L6056" t="s">
        <v>17291</v>
      </c>
      <c r="M6056" t="s">
        <v>17292</v>
      </c>
      <c r="N6056">
        <v>6.096666666</v>
      </c>
      <c r="O6056">
        <v>0</v>
      </c>
      <c r="P6056">
        <v>269</v>
      </c>
      <c r="Q6056">
        <v>0</v>
      </c>
      <c r="R6056">
        <v>0</v>
      </c>
      <c r="S6056">
        <v>0</v>
      </c>
      <c r="T6056">
        <v>6</v>
      </c>
      <c r="U6056">
        <v>0</v>
      </c>
      <c r="V6056">
        <v>0</v>
      </c>
      <c r="W6056">
        <v>0</v>
      </c>
      <c r="X6056">
        <v>556.64642119772509</v>
      </c>
      <c r="Y6056">
        <v>0</v>
      </c>
      <c r="Z6056">
        <v>0</v>
      </c>
      <c r="AA6056">
        <v>0</v>
      </c>
      <c r="AB6056">
        <v>4.0443971453392003</v>
      </c>
      <c r="AC6056">
        <v>0</v>
      </c>
      <c r="AD6056">
        <v>0</v>
      </c>
      <c r="AE6056">
        <v>560.69081834306428</v>
      </c>
    </row>
    <row r="6057" spans="1:31" x14ac:dyDescent="0.25">
      <c r="A6057">
        <v>1659361</v>
      </c>
      <c r="B6057">
        <v>1</v>
      </c>
      <c r="C6057" t="s">
        <v>80</v>
      </c>
      <c r="D6057" t="s">
        <v>93</v>
      </c>
      <c r="E6057" t="s">
        <v>178</v>
      </c>
      <c r="F6057" t="s">
        <v>17293</v>
      </c>
      <c r="G6057" t="s">
        <v>227</v>
      </c>
      <c r="H6057" t="s">
        <v>149</v>
      </c>
      <c r="I6057" t="s">
        <v>135</v>
      </c>
      <c r="J6057" t="s">
        <v>136</v>
      </c>
      <c r="K6057" t="s">
        <v>137</v>
      </c>
      <c r="L6057" t="s">
        <v>17294</v>
      </c>
      <c r="M6057" t="s">
        <v>17295</v>
      </c>
      <c r="N6057">
        <v>1.1130555550000001</v>
      </c>
      <c r="O6057">
        <v>0</v>
      </c>
      <c r="P6057">
        <v>2</v>
      </c>
      <c r="Q6057">
        <v>0</v>
      </c>
      <c r="R6057">
        <v>4</v>
      </c>
      <c r="S6057">
        <v>0</v>
      </c>
      <c r="T6057">
        <v>1</v>
      </c>
      <c r="U6057">
        <v>0</v>
      </c>
      <c r="V6057">
        <v>0</v>
      </c>
      <c r="W6057">
        <v>0</v>
      </c>
      <c r="X6057">
        <v>0.40973864390279247</v>
      </c>
      <c r="Y6057">
        <v>0</v>
      </c>
      <c r="Z6057">
        <v>2.0124177794907512</v>
      </c>
      <c r="AA6057">
        <v>0</v>
      </c>
      <c r="AB6057">
        <v>1.6734794274180667</v>
      </c>
      <c r="AC6057">
        <v>0</v>
      </c>
      <c r="AD6057">
        <v>0</v>
      </c>
      <c r="AE6057">
        <v>4.0956358508116102</v>
      </c>
    </row>
    <row r="6058" spans="1:31" x14ac:dyDescent="0.25">
      <c r="A6058">
        <v>1658780</v>
      </c>
      <c r="B6058">
        <v>1</v>
      </c>
      <c r="C6058" t="s">
        <v>80</v>
      </c>
      <c r="D6058" t="s">
        <v>93</v>
      </c>
      <c r="E6058" t="s">
        <v>152</v>
      </c>
      <c r="F6058" t="s">
        <v>17296</v>
      </c>
      <c r="G6058" t="s">
        <v>154</v>
      </c>
      <c r="H6058" t="s">
        <v>149</v>
      </c>
      <c r="I6058" t="s">
        <v>135</v>
      </c>
      <c r="J6058" t="s">
        <v>136</v>
      </c>
      <c r="K6058" t="s">
        <v>137</v>
      </c>
      <c r="L6058" t="s">
        <v>17297</v>
      </c>
      <c r="M6058" t="s">
        <v>17298</v>
      </c>
      <c r="N6058">
        <v>2.4872222220000002</v>
      </c>
      <c r="O6058">
        <v>0</v>
      </c>
      <c r="P6058">
        <v>1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4.8911850341416666E-2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4.8911850341416666E-2</v>
      </c>
    </row>
    <row r="6059" spans="1:31" x14ac:dyDescent="0.25">
      <c r="A6059">
        <v>1659461</v>
      </c>
      <c r="B6059">
        <v>1</v>
      </c>
      <c r="C6059" t="s">
        <v>80</v>
      </c>
      <c r="D6059" t="s">
        <v>96</v>
      </c>
      <c r="E6059" t="s">
        <v>178</v>
      </c>
      <c r="F6059" t="s">
        <v>15506</v>
      </c>
      <c r="G6059" t="s">
        <v>227</v>
      </c>
      <c r="H6059" t="s">
        <v>149</v>
      </c>
      <c r="I6059" t="s">
        <v>135</v>
      </c>
      <c r="J6059" t="s">
        <v>136</v>
      </c>
      <c r="K6059" t="s">
        <v>137</v>
      </c>
      <c r="L6059" t="s">
        <v>17299</v>
      </c>
      <c r="M6059" t="s">
        <v>17300</v>
      </c>
      <c r="N6059">
        <v>1.660555555</v>
      </c>
      <c r="O6059">
        <v>0</v>
      </c>
      <c r="P6059">
        <v>67</v>
      </c>
      <c r="Q6059">
        <v>0</v>
      </c>
      <c r="R6059">
        <v>7</v>
      </c>
      <c r="S6059">
        <v>0</v>
      </c>
      <c r="T6059">
        <v>26</v>
      </c>
      <c r="U6059">
        <v>0</v>
      </c>
      <c r="V6059">
        <v>0</v>
      </c>
      <c r="W6059">
        <v>0</v>
      </c>
      <c r="X6059">
        <v>64.426140516582265</v>
      </c>
      <c r="Y6059">
        <v>0</v>
      </c>
      <c r="Z6059">
        <v>3.3301516287078243</v>
      </c>
      <c r="AA6059">
        <v>0</v>
      </c>
      <c r="AB6059">
        <v>21.242986904828179</v>
      </c>
      <c r="AC6059">
        <v>0</v>
      </c>
      <c r="AD6059">
        <v>0</v>
      </c>
      <c r="AE6059">
        <v>88.999279050118275</v>
      </c>
    </row>
    <row r="6060" spans="1:31" x14ac:dyDescent="0.25">
      <c r="A6060">
        <v>1659358</v>
      </c>
      <c r="B6060">
        <v>1</v>
      </c>
      <c r="C6060" t="s">
        <v>80</v>
      </c>
      <c r="D6060" t="s">
        <v>82</v>
      </c>
      <c r="E6060" t="s">
        <v>178</v>
      </c>
      <c r="F6060" t="s">
        <v>17301</v>
      </c>
      <c r="G6060" t="s">
        <v>227</v>
      </c>
      <c r="H6060" t="s">
        <v>149</v>
      </c>
      <c r="I6060" t="s">
        <v>135</v>
      </c>
      <c r="J6060" t="s">
        <v>136</v>
      </c>
      <c r="K6060" t="s">
        <v>137</v>
      </c>
      <c r="L6060" t="s">
        <v>17302</v>
      </c>
      <c r="M6060" t="s">
        <v>17303</v>
      </c>
      <c r="N6060">
        <v>3.8933333330000002</v>
      </c>
      <c r="O6060">
        <v>0</v>
      </c>
      <c r="P6060">
        <v>280</v>
      </c>
      <c r="Q6060">
        <v>0</v>
      </c>
      <c r="R6060">
        <v>0</v>
      </c>
      <c r="S6060">
        <v>0</v>
      </c>
      <c r="T6060">
        <v>38</v>
      </c>
      <c r="U6060">
        <v>0</v>
      </c>
      <c r="V6060">
        <v>0</v>
      </c>
      <c r="W6060">
        <v>0</v>
      </c>
      <c r="X6060">
        <v>605.36438747754698</v>
      </c>
      <c r="Y6060">
        <v>0</v>
      </c>
      <c r="Z6060">
        <v>0</v>
      </c>
      <c r="AA6060">
        <v>0</v>
      </c>
      <c r="AB6060">
        <v>41.682146371280723</v>
      </c>
      <c r="AC6060">
        <v>0</v>
      </c>
      <c r="AD6060">
        <v>0</v>
      </c>
      <c r="AE6060">
        <v>647.04653384882772</v>
      </c>
    </row>
    <row r="6061" spans="1:31" x14ac:dyDescent="0.25">
      <c r="A6061">
        <v>1659381</v>
      </c>
      <c r="B6061">
        <v>1</v>
      </c>
      <c r="C6061" t="s">
        <v>80</v>
      </c>
      <c r="D6061" t="s">
        <v>97</v>
      </c>
      <c r="E6061" t="s">
        <v>178</v>
      </c>
      <c r="F6061" t="s">
        <v>17304</v>
      </c>
      <c r="G6061" t="s">
        <v>227</v>
      </c>
      <c r="H6061" t="s">
        <v>149</v>
      </c>
      <c r="I6061" t="s">
        <v>135</v>
      </c>
      <c r="J6061" t="s">
        <v>136</v>
      </c>
      <c r="K6061" t="s">
        <v>137</v>
      </c>
      <c r="L6061" t="s">
        <v>17305</v>
      </c>
      <c r="M6061" t="s">
        <v>17306</v>
      </c>
      <c r="N6061">
        <v>6.261666666</v>
      </c>
      <c r="O6061">
        <v>0</v>
      </c>
      <c r="P6061">
        <v>48</v>
      </c>
      <c r="Q6061">
        <v>0</v>
      </c>
      <c r="R6061">
        <v>1</v>
      </c>
      <c r="S6061">
        <v>0</v>
      </c>
      <c r="T6061">
        <v>2</v>
      </c>
      <c r="U6061">
        <v>0</v>
      </c>
      <c r="V6061">
        <v>0</v>
      </c>
      <c r="W6061">
        <v>0</v>
      </c>
      <c r="X6061">
        <v>206.56799281512903</v>
      </c>
      <c r="Y6061">
        <v>0</v>
      </c>
      <c r="Z6061">
        <v>4.5964865100900001E-3</v>
      </c>
      <c r="AA6061">
        <v>0</v>
      </c>
      <c r="AB6061">
        <v>4.0198593738266664E-3</v>
      </c>
      <c r="AC6061">
        <v>0</v>
      </c>
      <c r="AD6061">
        <v>0</v>
      </c>
      <c r="AE6061">
        <v>206.57660916101293</v>
      </c>
    </row>
    <row r="6062" spans="1:31" x14ac:dyDescent="0.25">
      <c r="A6062">
        <v>1658983</v>
      </c>
      <c r="B6062">
        <v>1</v>
      </c>
      <c r="C6062" t="s">
        <v>81</v>
      </c>
      <c r="D6062" t="s">
        <v>128</v>
      </c>
      <c r="E6062" t="s">
        <v>204</v>
      </c>
      <c r="F6062" t="s">
        <v>3282</v>
      </c>
      <c r="G6062" t="s">
        <v>161</v>
      </c>
      <c r="H6062" t="s">
        <v>134</v>
      </c>
      <c r="I6062" t="s">
        <v>135</v>
      </c>
      <c r="J6062" t="s">
        <v>136</v>
      </c>
      <c r="K6062" t="s">
        <v>137</v>
      </c>
      <c r="L6062" t="s">
        <v>17307</v>
      </c>
      <c r="M6062" t="s">
        <v>17308</v>
      </c>
      <c r="N6062">
        <v>0.29138888800000001</v>
      </c>
      <c r="O6062">
        <v>0</v>
      </c>
      <c r="P6062">
        <v>0</v>
      </c>
      <c r="Q6062">
        <v>0</v>
      </c>
      <c r="R6062">
        <v>0</v>
      </c>
      <c r="S6062">
        <v>4</v>
      </c>
      <c r="T6062">
        <v>0</v>
      </c>
      <c r="U6062">
        <v>8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10.516283079997192</v>
      </c>
      <c r="AB6062">
        <v>0</v>
      </c>
      <c r="AC6062">
        <v>333.93470736668706</v>
      </c>
      <c r="AD6062">
        <v>0</v>
      </c>
      <c r="AE6062">
        <v>344.45099044668427</v>
      </c>
    </row>
    <row r="6063" spans="1:31" x14ac:dyDescent="0.25">
      <c r="A6063">
        <v>1659401</v>
      </c>
      <c r="B6063">
        <v>1</v>
      </c>
      <c r="C6063" t="s">
        <v>80</v>
      </c>
      <c r="D6063" t="s">
        <v>107</v>
      </c>
      <c r="E6063" t="s">
        <v>131</v>
      </c>
      <c r="F6063" t="s">
        <v>17309</v>
      </c>
      <c r="G6063" t="s">
        <v>2147</v>
      </c>
      <c r="H6063" t="s">
        <v>134</v>
      </c>
      <c r="I6063" t="s">
        <v>135</v>
      </c>
      <c r="J6063" t="s">
        <v>136</v>
      </c>
      <c r="K6063" t="s">
        <v>137</v>
      </c>
      <c r="L6063" t="s">
        <v>17310</v>
      </c>
      <c r="M6063" t="s">
        <v>17311</v>
      </c>
      <c r="N6063">
        <v>8.8466666660000008</v>
      </c>
      <c r="O6063">
        <v>0</v>
      </c>
      <c r="P6063">
        <v>662</v>
      </c>
      <c r="Q6063">
        <v>0</v>
      </c>
      <c r="R6063">
        <v>0</v>
      </c>
      <c r="S6063">
        <v>0</v>
      </c>
      <c r="T6063">
        <v>57</v>
      </c>
      <c r="U6063">
        <v>0</v>
      </c>
      <c r="V6063">
        <v>0</v>
      </c>
      <c r="W6063">
        <v>0</v>
      </c>
      <c r="X6063">
        <v>1695.0610905728495</v>
      </c>
      <c r="Y6063">
        <v>0</v>
      </c>
      <c r="Z6063">
        <v>0</v>
      </c>
      <c r="AA6063">
        <v>0</v>
      </c>
      <c r="AB6063">
        <v>136.89994763604761</v>
      </c>
      <c r="AC6063">
        <v>0</v>
      </c>
      <c r="AD6063">
        <v>0</v>
      </c>
      <c r="AE6063">
        <v>1831.9610382088972</v>
      </c>
    </row>
    <row r="6064" spans="1:31" x14ac:dyDescent="0.25">
      <c r="A6064">
        <v>1658960</v>
      </c>
      <c r="B6064">
        <v>1</v>
      </c>
      <c r="C6064" t="s">
        <v>80</v>
      </c>
      <c r="D6064" t="s">
        <v>100</v>
      </c>
      <c r="E6064" t="s">
        <v>178</v>
      </c>
      <c r="F6064" t="s">
        <v>17312</v>
      </c>
      <c r="G6064" t="s">
        <v>148</v>
      </c>
      <c r="H6064" t="s">
        <v>149</v>
      </c>
      <c r="I6064" t="s">
        <v>135</v>
      </c>
      <c r="J6064" t="s">
        <v>136</v>
      </c>
      <c r="K6064" t="s">
        <v>143</v>
      </c>
      <c r="L6064" t="s">
        <v>17313</v>
      </c>
      <c r="M6064" t="s">
        <v>17314</v>
      </c>
      <c r="N6064">
        <v>6.974818333</v>
      </c>
      <c r="O6064">
        <v>0</v>
      </c>
      <c r="P6064">
        <v>122</v>
      </c>
      <c r="Q6064">
        <v>0</v>
      </c>
      <c r="R6064">
        <v>1</v>
      </c>
      <c r="S6064">
        <v>0</v>
      </c>
      <c r="T6064">
        <v>1</v>
      </c>
      <c r="U6064">
        <v>0</v>
      </c>
      <c r="V6064">
        <v>0</v>
      </c>
      <c r="W6064">
        <v>0</v>
      </c>
      <c r="X6064">
        <v>127.21980830447761</v>
      </c>
      <c r="Y6064">
        <v>0</v>
      </c>
      <c r="Z6064">
        <v>0.46632953439491248</v>
      </c>
      <c r="AA6064">
        <v>0</v>
      </c>
      <c r="AB6064">
        <v>0.70771804101258762</v>
      </c>
      <c r="AC6064">
        <v>0</v>
      </c>
      <c r="AD6064">
        <v>0</v>
      </c>
      <c r="AE6064">
        <v>128.39385587988511</v>
      </c>
    </row>
    <row r="6065" spans="1:31" x14ac:dyDescent="0.25">
      <c r="A6065">
        <v>1659444</v>
      </c>
      <c r="B6065">
        <v>1</v>
      </c>
      <c r="C6065" t="s">
        <v>80</v>
      </c>
      <c r="D6065" t="s">
        <v>101</v>
      </c>
      <c r="E6065" t="s">
        <v>131</v>
      </c>
      <c r="F6065" t="s">
        <v>17315</v>
      </c>
      <c r="G6065" t="s">
        <v>161</v>
      </c>
      <c r="H6065" t="s">
        <v>134</v>
      </c>
      <c r="I6065" t="s">
        <v>135</v>
      </c>
      <c r="J6065" t="s">
        <v>136</v>
      </c>
      <c r="K6065" t="s">
        <v>137</v>
      </c>
      <c r="L6065" t="s">
        <v>17316</v>
      </c>
      <c r="M6065" t="s">
        <v>17317</v>
      </c>
      <c r="N6065">
        <v>0.90944444400000002</v>
      </c>
      <c r="O6065">
        <v>0</v>
      </c>
      <c r="P6065">
        <v>3586</v>
      </c>
      <c r="Q6065">
        <v>0</v>
      </c>
      <c r="R6065">
        <v>3</v>
      </c>
      <c r="S6065">
        <v>2</v>
      </c>
      <c r="T6065">
        <v>173</v>
      </c>
      <c r="U6065">
        <v>0</v>
      </c>
      <c r="V6065">
        <v>0</v>
      </c>
      <c r="W6065">
        <v>0</v>
      </c>
      <c r="X6065">
        <v>1172.289296071634</v>
      </c>
      <c r="Y6065">
        <v>0</v>
      </c>
      <c r="Z6065">
        <v>0.17386651632782252</v>
      </c>
      <c r="AA6065">
        <v>206.19584461208623</v>
      </c>
      <c r="AB6065">
        <v>148.92506880286956</v>
      </c>
      <c r="AC6065">
        <v>0</v>
      </c>
      <c r="AD6065">
        <v>0</v>
      </c>
      <c r="AE6065">
        <v>1527.5840760029175</v>
      </c>
    </row>
    <row r="6066" spans="1:31" x14ac:dyDescent="0.25">
      <c r="A6066">
        <v>1659195</v>
      </c>
      <c r="B6066">
        <v>1</v>
      </c>
      <c r="C6066" t="s">
        <v>80</v>
      </c>
      <c r="D6066" t="s">
        <v>103</v>
      </c>
      <c r="E6066" t="s">
        <v>152</v>
      </c>
      <c r="F6066" t="s">
        <v>17318</v>
      </c>
      <c r="G6066" t="s">
        <v>154</v>
      </c>
      <c r="H6066" t="s">
        <v>149</v>
      </c>
      <c r="I6066" t="s">
        <v>135</v>
      </c>
      <c r="J6066" t="s">
        <v>136</v>
      </c>
      <c r="K6066" t="s">
        <v>137</v>
      </c>
      <c r="L6066" t="s">
        <v>17319</v>
      </c>
      <c r="M6066" t="s">
        <v>17320</v>
      </c>
      <c r="N6066">
        <v>0.60388888799999996</v>
      </c>
      <c r="O6066">
        <v>0</v>
      </c>
      <c r="P6066">
        <v>1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0.17141362212405445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0.17141362212405445</v>
      </c>
    </row>
    <row r="6067" spans="1:31" x14ac:dyDescent="0.25">
      <c r="A6067">
        <v>1659189</v>
      </c>
      <c r="B6067">
        <v>1</v>
      </c>
      <c r="C6067" t="s">
        <v>80</v>
      </c>
      <c r="D6067" t="s">
        <v>84</v>
      </c>
      <c r="E6067" t="s">
        <v>178</v>
      </c>
      <c r="F6067" t="s">
        <v>17321</v>
      </c>
      <c r="G6067" t="s">
        <v>227</v>
      </c>
      <c r="H6067" t="s">
        <v>149</v>
      </c>
      <c r="I6067" t="s">
        <v>135</v>
      </c>
      <c r="J6067" t="s">
        <v>136</v>
      </c>
      <c r="K6067" t="s">
        <v>137</v>
      </c>
      <c r="L6067" t="s">
        <v>17322</v>
      </c>
      <c r="M6067" t="s">
        <v>17323</v>
      </c>
      <c r="N6067">
        <v>3.1072222219999999</v>
      </c>
      <c r="O6067">
        <v>0</v>
      </c>
      <c r="P6067">
        <v>155</v>
      </c>
      <c r="Q6067">
        <v>0</v>
      </c>
      <c r="R6067">
        <v>0</v>
      </c>
      <c r="S6067">
        <v>0</v>
      </c>
      <c r="T6067">
        <v>25</v>
      </c>
      <c r="U6067">
        <v>0</v>
      </c>
      <c r="V6067">
        <v>0</v>
      </c>
      <c r="W6067">
        <v>0</v>
      </c>
      <c r="X6067">
        <v>117.89303005465278</v>
      </c>
      <c r="Y6067">
        <v>0</v>
      </c>
      <c r="Z6067">
        <v>0</v>
      </c>
      <c r="AA6067">
        <v>0</v>
      </c>
      <c r="AB6067">
        <v>177.30227560280818</v>
      </c>
      <c r="AC6067">
        <v>0</v>
      </c>
      <c r="AD6067">
        <v>0</v>
      </c>
      <c r="AE6067">
        <v>295.19530565746095</v>
      </c>
    </row>
    <row r="6068" spans="1:31" x14ac:dyDescent="0.25">
      <c r="A6068">
        <v>1659338</v>
      </c>
      <c r="B6068">
        <v>1</v>
      </c>
      <c r="C6068" t="s">
        <v>80</v>
      </c>
      <c r="D6068" t="s">
        <v>82</v>
      </c>
      <c r="E6068" t="s">
        <v>178</v>
      </c>
      <c r="F6068" t="s">
        <v>251</v>
      </c>
      <c r="G6068" t="s">
        <v>227</v>
      </c>
      <c r="H6068" t="s">
        <v>149</v>
      </c>
      <c r="I6068" t="s">
        <v>135</v>
      </c>
      <c r="J6068" t="s">
        <v>136</v>
      </c>
      <c r="K6068" t="s">
        <v>137</v>
      </c>
      <c r="L6068" t="s">
        <v>17324</v>
      </c>
      <c r="M6068" t="s">
        <v>17325</v>
      </c>
      <c r="N6068">
        <v>3.7619444440000001</v>
      </c>
      <c r="O6068">
        <v>0</v>
      </c>
      <c r="P6068">
        <v>112</v>
      </c>
      <c r="Q6068">
        <v>0</v>
      </c>
      <c r="R6068">
        <v>0</v>
      </c>
      <c r="S6068">
        <v>0</v>
      </c>
      <c r="T6068">
        <v>8</v>
      </c>
      <c r="U6068">
        <v>0</v>
      </c>
      <c r="V6068">
        <v>0</v>
      </c>
      <c r="W6068">
        <v>0</v>
      </c>
      <c r="X6068">
        <v>153.47763755475273</v>
      </c>
      <c r="Y6068">
        <v>0</v>
      </c>
      <c r="Z6068">
        <v>0</v>
      </c>
      <c r="AA6068">
        <v>0</v>
      </c>
      <c r="AB6068">
        <v>2.6815714641422281</v>
      </c>
      <c r="AC6068">
        <v>0</v>
      </c>
      <c r="AD6068">
        <v>0</v>
      </c>
      <c r="AE6068">
        <v>156.15920901889496</v>
      </c>
    </row>
    <row r="6069" spans="1:31" x14ac:dyDescent="0.25">
      <c r="A6069">
        <v>1658797</v>
      </c>
      <c r="B6069">
        <v>1</v>
      </c>
      <c r="C6069" t="s">
        <v>80</v>
      </c>
      <c r="D6069" t="s">
        <v>85</v>
      </c>
      <c r="E6069" t="s">
        <v>178</v>
      </c>
      <c r="F6069" t="s">
        <v>17282</v>
      </c>
      <c r="G6069" t="s">
        <v>227</v>
      </c>
      <c r="H6069" t="s">
        <v>149</v>
      </c>
      <c r="I6069" t="s">
        <v>135</v>
      </c>
      <c r="J6069" t="s">
        <v>136</v>
      </c>
      <c r="K6069" t="s">
        <v>137</v>
      </c>
      <c r="L6069" t="s">
        <v>17326</v>
      </c>
      <c r="M6069" t="s">
        <v>17327</v>
      </c>
      <c r="N6069">
        <v>0.70027777700000005</v>
      </c>
      <c r="O6069">
        <v>0</v>
      </c>
      <c r="P6069">
        <v>411</v>
      </c>
      <c r="Q6069">
        <v>0</v>
      </c>
      <c r="R6069">
        <v>0</v>
      </c>
      <c r="S6069">
        <v>0</v>
      </c>
      <c r="T6069">
        <v>13</v>
      </c>
      <c r="U6069">
        <v>0</v>
      </c>
      <c r="V6069">
        <v>0</v>
      </c>
      <c r="W6069">
        <v>0</v>
      </c>
      <c r="X6069">
        <v>66.494705048215138</v>
      </c>
      <c r="Y6069">
        <v>0</v>
      </c>
      <c r="Z6069">
        <v>0</v>
      </c>
      <c r="AA6069">
        <v>0</v>
      </c>
      <c r="AB6069">
        <v>1.0403540555388384</v>
      </c>
      <c r="AC6069">
        <v>0</v>
      </c>
      <c r="AD6069">
        <v>0</v>
      </c>
      <c r="AE6069">
        <v>67.53505910375398</v>
      </c>
    </row>
    <row r="6070" spans="1:31" x14ac:dyDescent="0.25">
      <c r="A6070">
        <v>1659418</v>
      </c>
      <c r="B6070">
        <v>1</v>
      </c>
      <c r="C6070" t="s">
        <v>81</v>
      </c>
      <c r="D6070" t="s">
        <v>119</v>
      </c>
      <c r="E6070" t="s">
        <v>152</v>
      </c>
      <c r="F6070" t="s">
        <v>17328</v>
      </c>
      <c r="G6070" t="s">
        <v>154</v>
      </c>
      <c r="H6070" t="s">
        <v>149</v>
      </c>
      <c r="I6070" t="s">
        <v>135</v>
      </c>
      <c r="J6070" t="s">
        <v>136</v>
      </c>
      <c r="K6070" t="s">
        <v>137</v>
      </c>
      <c r="L6070" t="s">
        <v>17329</v>
      </c>
      <c r="M6070" t="s">
        <v>17330</v>
      </c>
      <c r="N6070">
        <v>1.707222222</v>
      </c>
      <c r="O6070">
        <v>0</v>
      </c>
      <c r="P6070">
        <v>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0.23021235955663832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0.23021235955663832</v>
      </c>
    </row>
    <row r="6071" spans="1:31" x14ac:dyDescent="0.25">
      <c r="A6071">
        <v>1658940</v>
      </c>
      <c r="B6071">
        <v>1</v>
      </c>
      <c r="C6071" t="s">
        <v>80</v>
      </c>
      <c r="D6071" t="s">
        <v>83</v>
      </c>
      <c r="E6071" t="s">
        <v>178</v>
      </c>
      <c r="F6071" t="s">
        <v>17331</v>
      </c>
      <c r="G6071" t="s">
        <v>227</v>
      </c>
      <c r="H6071" t="s">
        <v>149</v>
      </c>
      <c r="I6071" t="s">
        <v>135</v>
      </c>
      <c r="J6071" t="s">
        <v>136</v>
      </c>
      <c r="K6071" t="s">
        <v>137</v>
      </c>
      <c r="L6071" t="s">
        <v>17332</v>
      </c>
      <c r="M6071" t="s">
        <v>17333</v>
      </c>
      <c r="N6071">
        <v>1.8891666659999999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96</v>
      </c>
      <c r="U6071">
        <v>0</v>
      </c>
      <c r="V6071">
        <v>3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144.7146521432947</v>
      </c>
      <c r="AC6071">
        <v>0</v>
      </c>
      <c r="AD6071">
        <v>383.9326172262837</v>
      </c>
      <c r="AE6071">
        <v>528.64726936957845</v>
      </c>
    </row>
    <row r="6072" spans="1:31" x14ac:dyDescent="0.25">
      <c r="A6072">
        <v>1659278</v>
      </c>
      <c r="B6072">
        <v>1</v>
      </c>
      <c r="C6072" t="s">
        <v>80</v>
      </c>
      <c r="D6072" t="s">
        <v>85</v>
      </c>
      <c r="E6072" t="s">
        <v>152</v>
      </c>
      <c r="F6072" t="s">
        <v>17334</v>
      </c>
      <c r="G6072" t="s">
        <v>168</v>
      </c>
      <c r="H6072" t="s">
        <v>149</v>
      </c>
      <c r="I6072" t="s">
        <v>135</v>
      </c>
      <c r="J6072" t="s">
        <v>136</v>
      </c>
      <c r="K6072" t="s">
        <v>137</v>
      </c>
      <c r="L6072" t="s">
        <v>17335</v>
      </c>
      <c r="M6072" t="s">
        <v>17336</v>
      </c>
      <c r="N6072">
        <v>5.9933333329999998</v>
      </c>
      <c r="O6072">
        <v>0</v>
      </c>
      <c r="P6072">
        <v>8</v>
      </c>
      <c r="Q6072">
        <v>0</v>
      </c>
      <c r="R6072">
        <v>0</v>
      </c>
      <c r="S6072">
        <v>0</v>
      </c>
      <c r="T6072">
        <v>2</v>
      </c>
      <c r="U6072">
        <v>0</v>
      </c>
      <c r="V6072">
        <v>0</v>
      </c>
      <c r="W6072">
        <v>0</v>
      </c>
      <c r="X6072">
        <v>22.794611265015249</v>
      </c>
      <c r="Y6072">
        <v>0</v>
      </c>
      <c r="Z6072">
        <v>0</v>
      </c>
      <c r="AA6072">
        <v>0</v>
      </c>
      <c r="AB6072">
        <v>1.1082891096217</v>
      </c>
      <c r="AC6072">
        <v>0</v>
      </c>
      <c r="AD6072">
        <v>0</v>
      </c>
      <c r="AE6072">
        <v>23.90290037463695</v>
      </c>
    </row>
    <row r="6073" spans="1:31" x14ac:dyDescent="0.25">
      <c r="A6073">
        <v>1658986</v>
      </c>
      <c r="B6073">
        <v>1</v>
      </c>
      <c r="C6073" t="s">
        <v>80</v>
      </c>
      <c r="D6073" t="s">
        <v>96</v>
      </c>
      <c r="E6073" t="s">
        <v>178</v>
      </c>
      <c r="F6073" t="s">
        <v>1623</v>
      </c>
      <c r="G6073" t="s">
        <v>770</v>
      </c>
      <c r="H6073" t="s">
        <v>149</v>
      </c>
      <c r="I6073" t="s">
        <v>135</v>
      </c>
      <c r="J6073" t="s">
        <v>136</v>
      </c>
      <c r="K6073" t="s">
        <v>137</v>
      </c>
      <c r="L6073" t="s">
        <v>17337</v>
      </c>
      <c r="M6073" t="s">
        <v>17338</v>
      </c>
      <c r="N6073">
        <v>2.7583333329999999</v>
      </c>
      <c r="O6073">
        <v>0</v>
      </c>
      <c r="P6073">
        <v>21</v>
      </c>
      <c r="Q6073">
        <v>0</v>
      </c>
      <c r="R6073">
        <v>0</v>
      </c>
      <c r="S6073">
        <v>0</v>
      </c>
      <c r="T6073">
        <v>12</v>
      </c>
      <c r="U6073">
        <v>0</v>
      </c>
      <c r="V6073">
        <v>0</v>
      </c>
      <c r="W6073">
        <v>0</v>
      </c>
      <c r="X6073">
        <v>21.640209950149327</v>
      </c>
      <c r="Y6073">
        <v>0</v>
      </c>
      <c r="Z6073">
        <v>0</v>
      </c>
      <c r="AA6073">
        <v>0</v>
      </c>
      <c r="AB6073">
        <v>22.06462361747538</v>
      </c>
      <c r="AC6073">
        <v>0</v>
      </c>
      <c r="AD6073">
        <v>0</v>
      </c>
      <c r="AE6073">
        <v>43.704833567624704</v>
      </c>
    </row>
    <row r="6074" spans="1:31" x14ac:dyDescent="0.25">
      <c r="A6074">
        <v>1659318</v>
      </c>
      <c r="B6074">
        <v>1</v>
      </c>
      <c r="C6074" t="s">
        <v>81</v>
      </c>
      <c r="D6074" t="s">
        <v>118</v>
      </c>
      <c r="E6074" t="s">
        <v>178</v>
      </c>
      <c r="F6074" t="s">
        <v>17339</v>
      </c>
      <c r="G6074" t="s">
        <v>227</v>
      </c>
      <c r="H6074" t="s">
        <v>149</v>
      </c>
      <c r="I6074" t="s">
        <v>135</v>
      </c>
      <c r="J6074" t="s">
        <v>136</v>
      </c>
      <c r="K6074" t="s">
        <v>137</v>
      </c>
      <c r="L6074" t="s">
        <v>17340</v>
      </c>
      <c r="M6074" t="s">
        <v>17341</v>
      </c>
      <c r="N6074">
        <v>0.63416666600000005</v>
      </c>
      <c r="O6074">
        <v>0</v>
      </c>
      <c r="P6074">
        <v>175</v>
      </c>
      <c r="Q6074">
        <v>0</v>
      </c>
      <c r="R6074">
        <v>0</v>
      </c>
      <c r="S6074">
        <v>0</v>
      </c>
      <c r="T6074">
        <v>17</v>
      </c>
      <c r="U6074">
        <v>0</v>
      </c>
      <c r="V6074">
        <v>0</v>
      </c>
      <c r="W6074">
        <v>0</v>
      </c>
      <c r="X6074">
        <v>29.639824167659498</v>
      </c>
      <c r="Y6074">
        <v>0</v>
      </c>
      <c r="Z6074">
        <v>0</v>
      </c>
      <c r="AA6074">
        <v>0</v>
      </c>
      <c r="AB6074">
        <v>7.5415922378955997</v>
      </c>
      <c r="AC6074">
        <v>0</v>
      </c>
      <c r="AD6074">
        <v>0</v>
      </c>
      <c r="AE6074">
        <v>37.181416405555098</v>
      </c>
    </row>
    <row r="6075" spans="1:31" x14ac:dyDescent="0.25">
      <c r="A6075">
        <v>1659464</v>
      </c>
      <c r="B6075">
        <v>1</v>
      </c>
      <c r="C6075" t="s">
        <v>80</v>
      </c>
      <c r="D6075" t="s">
        <v>103</v>
      </c>
      <c r="E6075" t="s">
        <v>152</v>
      </c>
      <c r="F6075" t="s">
        <v>17342</v>
      </c>
      <c r="G6075" t="s">
        <v>154</v>
      </c>
      <c r="H6075" t="s">
        <v>149</v>
      </c>
      <c r="I6075" t="s">
        <v>135</v>
      </c>
      <c r="J6075" t="s">
        <v>136</v>
      </c>
      <c r="K6075" t="s">
        <v>137</v>
      </c>
      <c r="L6075" t="s">
        <v>17343</v>
      </c>
      <c r="M6075" t="s">
        <v>17344</v>
      </c>
      <c r="N6075">
        <v>0.23722222200000001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1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9.4035099863183882E-2</v>
      </c>
      <c r="AC6075">
        <v>0</v>
      </c>
      <c r="AD6075">
        <v>0</v>
      </c>
      <c r="AE6075">
        <v>9.4035099863183882E-2</v>
      </c>
    </row>
    <row r="6076" spans="1:31" x14ac:dyDescent="0.25">
      <c r="A6076">
        <v>1659192</v>
      </c>
      <c r="B6076">
        <v>1</v>
      </c>
      <c r="C6076" t="s">
        <v>80</v>
      </c>
      <c r="D6076" t="s">
        <v>88</v>
      </c>
      <c r="E6076" t="s">
        <v>362</v>
      </c>
      <c r="F6076" t="s">
        <v>17345</v>
      </c>
      <c r="G6076" t="s">
        <v>187</v>
      </c>
      <c r="H6076" t="s">
        <v>149</v>
      </c>
      <c r="I6076" t="s">
        <v>135</v>
      </c>
      <c r="J6076" t="s">
        <v>136</v>
      </c>
      <c r="K6076" t="s">
        <v>137</v>
      </c>
      <c r="L6076" t="s">
        <v>17346</v>
      </c>
      <c r="M6076" t="s">
        <v>17347</v>
      </c>
      <c r="N6076">
        <v>6.9672222220000002</v>
      </c>
      <c r="O6076">
        <v>0</v>
      </c>
      <c r="P6076">
        <v>15</v>
      </c>
      <c r="Q6076">
        <v>0</v>
      </c>
      <c r="R6076">
        <v>0</v>
      </c>
      <c r="S6076">
        <v>0</v>
      </c>
      <c r="T6076">
        <v>1</v>
      </c>
      <c r="U6076">
        <v>0</v>
      </c>
      <c r="V6076">
        <v>0</v>
      </c>
      <c r="W6076">
        <v>0</v>
      </c>
      <c r="X6076">
        <v>57.636947093747551</v>
      </c>
      <c r="Y6076">
        <v>0</v>
      </c>
      <c r="Z6076">
        <v>0</v>
      </c>
      <c r="AA6076">
        <v>0</v>
      </c>
      <c r="AB6076">
        <v>11.667852699974466</v>
      </c>
      <c r="AC6076">
        <v>0</v>
      </c>
      <c r="AD6076">
        <v>0</v>
      </c>
      <c r="AE6076">
        <v>69.304799793722012</v>
      </c>
    </row>
    <row r="6077" spans="1:31" x14ac:dyDescent="0.25">
      <c r="A6077">
        <v>1659049</v>
      </c>
      <c r="B6077">
        <v>1</v>
      </c>
      <c r="C6077" t="s">
        <v>80</v>
      </c>
      <c r="D6077" t="s">
        <v>110</v>
      </c>
      <c r="E6077" t="s">
        <v>152</v>
      </c>
      <c r="F6077" t="s">
        <v>14810</v>
      </c>
      <c r="G6077" t="s">
        <v>168</v>
      </c>
      <c r="H6077" t="s">
        <v>149</v>
      </c>
      <c r="I6077" t="s">
        <v>135</v>
      </c>
      <c r="J6077" t="s">
        <v>136</v>
      </c>
      <c r="K6077" t="s">
        <v>137</v>
      </c>
      <c r="L6077" t="s">
        <v>17348</v>
      </c>
      <c r="M6077" t="s">
        <v>17349</v>
      </c>
      <c r="N6077">
        <v>2.5980555550000002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2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53.971199586005291</v>
      </c>
      <c r="AC6077">
        <v>0</v>
      </c>
      <c r="AD6077">
        <v>0</v>
      </c>
      <c r="AE6077">
        <v>53.971199586005291</v>
      </c>
    </row>
    <row r="6078" spans="1:31" x14ac:dyDescent="0.25">
      <c r="A6078">
        <v>1659335</v>
      </c>
      <c r="B6078">
        <v>1</v>
      </c>
      <c r="C6078" t="s">
        <v>80</v>
      </c>
      <c r="D6078" t="s">
        <v>101</v>
      </c>
      <c r="E6078" t="s">
        <v>178</v>
      </c>
      <c r="F6078" t="s">
        <v>14793</v>
      </c>
      <c r="G6078" t="s">
        <v>227</v>
      </c>
      <c r="H6078" t="s">
        <v>149</v>
      </c>
      <c r="I6078" t="s">
        <v>135</v>
      </c>
      <c r="J6078" t="s">
        <v>136</v>
      </c>
      <c r="K6078" t="s">
        <v>137</v>
      </c>
      <c r="L6078" t="s">
        <v>17350</v>
      </c>
      <c r="M6078" t="s">
        <v>17351</v>
      </c>
      <c r="N6078">
        <v>0.56333333299999999</v>
      </c>
      <c r="O6078">
        <v>0</v>
      </c>
      <c r="P6078">
        <v>246</v>
      </c>
      <c r="Q6078">
        <v>0</v>
      </c>
      <c r="R6078">
        <v>0</v>
      </c>
      <c r="S6078">
        <v>0</v>
      </c>
      <c r="T6078">
        <v>3</v>
      </c>
      <c r="U6078">
        <v>0</v>
      </c>
      <c r="V6078">
        <v>0</v>
      </c>
      <c r="W6078">
        <v>0</v>
      </c>
      <c r="X6078">
        <v>47.397749545368839</v>
      </c>
      <c r="Y6078">
        <v>0</v>
      </c>
      <c r="Z6078">
        <v>0</v>
      </c>
      <c r="AA6078">
        <v>0</v>
      </c>
      <c r="AB6078">
        <v>2.924724444491309</v>
      </c>
      <c r="AC6078">
        <v>0</v>
      </c>
      <c r="AD6078">
        <v>0</v>
      </c>
      <c r="AE6078">
        <v>50.32247398986015</v>
      </c>
    </row>
    <row r="6079" spans="1:31" x14ac:dyDescent="0.25">
      <c r="A6079">
        <v>1658863</v>
      </c>
      <c r="B6079">
        <v>1</v>
      </c>
      <c r="C6079" t="s">
        <v>80</v>
      </c>
      <c r="D6079" t="s">
        <v>103</v>
      </c>
      <c r="E6079" t="s">
        <v>140</v>
      </c>
      <c r="F6079" t="s">
        <v>16623</v>
      </c>
      <c r="G6079" t="s">
        <v>918</v>
      </c>
      <c r="H6079" t="s">
        <v>134</v>
      </c>
      <c r="I6079" t="s">
        <v>191</v>
      </c>
      <c r="J6079" t="s">
        <v>136</v>
      </c>
      <c r="K6079" t="s">
        <v>137</v>
      </c>
      <c r="L6079" t="s">
        <v>17352</v>
      </c>
      <c r="M6079" t="s">
        <v>17353</v>
      </c>
      <c r="N6079">
        <v>1.2777777000000001E-2</v>
      </c>
      <c r="O6079">
        <v>1</v>
      </c>
      <c r="P6079">
        <v>103</v>
      </c>
      <c r="Q6079">
        <v>23</v>
      </c>
      <c r="R6079">
        <v>15</v>
      </c>
      <c r="S6079">
        <v>7</v>
      </c>
      <c r="T6079">
        <v>16</v>
      </c>
      <c r="U6079">
        <v>0</v>
      </c>
      <c r="V6079">
        <v>0</v>
      </c>
      <c r="W6079">
        <v>4.4533216495833334E-4</v>
      </c>
      <c r="X6079">
        <v>0.30628732657075508</v>
      </c>
      <c r="Y6079">
        <v>0.69578931646138253</v>
      </c>
      <c r="Z6079">
        <v>8.820534270113721E-2</v>
      </c>
      <c r="AA6079">
        <v>0.47676330939447009</v>
      </c>
      <c r="AB6079">
        <v>0.31394822298523162</v>
      </c>
      <c r="AC6079">
        <v>0</v>
      </c>
      <c r="AD6079">
        <v>0</v>
      </c>
      <c r="AE6079">
        <v>1.8814388502779349</v>
      </c>
    </row>
    <row r="6080" spans="1:31" x14ac:dyDescent="0.25">
      <c r="A6080">
        <v>1659404</v>
      </c>
      <c r="B6080">
        <v>1</v>
      </c>
      <c r="C6080" t="s">
        <v>80</v>
      </c>
      <c r="D6080" t="s">
        <v>101</v>
      </c>
      <c r="E6080" t="s">
        <v>178</v>
      </c>
      <c r="F6080" t="s">
        <v>13707</v>
      </c>
      <c r="G6080" t="s">
        <v>227</v>
      </c>
      <c r="H6080" t="s">
        <v>149</v>
      </c>
      <c r="I6080" t="s">
        <v>135</v>
      </c>
      <c r="J6080" t="s">
        <v>136</v>
      </c>
      <c r="K6080" t="s">
        <v>137</v>
      </c>
      <c r="L6080" t="s">
        <v>17354</v>
      </c>
      <c r="M6080" t="s">
        <v>17355</v>
      </c>
      <c r="N6080">
        <v>2.0347222220000001</v>
      </c>
      <c r="O6080">
        <v>0</v>
      </c>
      <c r="P6080">
        <v>188</v>
      </c>
      <c r="Q6080">
        <v>0</v>
      </c>
      <c r="R6080">
        <v>0</v>
      </c>
      <c r="S6080">
        <v>0</v>
      </c>
      <c r="T6080">
        <v>11</v>
      </c>
      <c r="U6080">
        <v>0</v>
      </c>
      <c r="V6080">
        <v>0</v>
      </c>
      <c r="W6080">
        <v>0</v>
      </c>
      <c r="X6080">
        <v>144.40746051696834</v>
      </c>
      <c r="Y6080">
        <v>0</v>
      </c>
      <c r="Z6080">
        <v>0</v>
      </c>
      <c r="AA6080">
        <v>0</v>
      </c>
      <c r="AB6080">
        <v>16.60514103948595</v>
      </c>
      <c r="AC6080">
        <v>0</v>
      </c>
      <c r="AD6080">
        <v>0</v>
      </c>
      <c r="AE6080">
        <v>161.01260155645429</v>
      </c>
    </row>
    <row r="6081" spans="1:31" x14ac:dyDescent="0.25">
      <c r="A6081">
        <v>1658814</v>
      </c>
      <c r="B6081">
        <v>1</v>
      </c>
      <c r="C6081" t="s">
        <v>80</v>
      </c>
      <c r="D6081" t="s">
        <v>88</v>
      </c>
      <c r="E6081" t="s">
        <v>152</v>
      </c>
      <c r="F6081" t="s">
        <v>17356</v>
      </c>
      <c r="G6081" t="s">
        <v>227</v>
      </c>
      <c r="H6081" t="s">
        <v>149</v>
      </c>
      <c r="I6081" t="s">
        <v>135</v>
      </c>
      <c r="J6081" t="s">
        <v>136</v>
      </c>
      <c r="K6081" t="s">
        <v>137</v>
      </c>
      <c r="L6081" t="s">
        <v>17357</v>
      </c>
      <c r="M6081" t="s">
        <v>17358</v>
      </c>
      <c r="N6081">
        <v>2.1625000000000001</v>
      </c>
      <c r="O6081">
        <v>0</v>
      </c>
      <c r="P6081">
        <v>16</v>
      </c>
      <c r="Q6081">
        <v>0</v>
      </c>
      <c r="R6081">
        <v>0</v>
      </c>
      <c r="S6081">
        <v>0</v>
      </c>
      <c r="T6081">
        <v>2</v>
      </c>
      <c r="U6081">
        <v>0</v>
      </c>
      <c r="V6081">
        <v>0</v>
      </c>
      <c r="W6081">
        <v>0</v>
      </c>
      <c r="X6081">
        <v>12.682502635233543</v>
      </c>
      <c r="Y6081">
        <v>0</v>
      </c>
      <c r="Z6081">
        <v>0</v>
      </c>
      <c r="AA6081">
        <v>0</v>
      </c>
      <c r="AB6081">
        <v>8.3798001207440258</v>
      </c>
      <c r="AC6081">
        <v>0</v>
      </c>
      <c r="AD6081">
        <v>0</v>
      </c>
      <c r="AE6081">
        <v>21.062302755977569</v>
      </c>
    </row>
    <row r="6082" spans="1:31" x14ac:dyDescent="0.25">
      <c r="A6082">
        <v>1658837</v>
      </c>
      <c r="B6082">
        <v>1</v>
      </c>
      <c r="C6082" t="s">
        <v>80</v>
      </c>
      <c r="D6082" t="s">
        <v>90</v>
      </c>
      <c r="E6082" t="s">
        <v>178</v>
      </c>
      <c r="F6082" t="s">
        <v>17359</v>
      </c>
      <c r="G6082" t="s">
        <v>227</v>
      </c>
      <c r="H6082" t="s">
        <v>149</v>
      </c>
      <c r="I6082" t="s">
        <v>135</v>
      </c>
      <c r="J6082" t="s">
        <v>136</v>
      </c>
      <c r="K6082" t="s">
        <v>137</v>
      </c>
      <c r="L6082" t="s">
        <v>17360</v>
      </c>
      <c r="M6082" t="s">
        <v>17361</v>
      </c>
      <c r="N6082">
        <v>3.5238888880000001</v>
      </c>
      <c r="O6082">
        <v>0</v>
      </c>
      <c r="P6082">
        <v>1</v>
      </c>
      <c r="Q6082">
        <v>0</v>
      </c>
      <c r="R6082">
        <v>0</v>
      </c>
      <c r="S6082">
        <v>0</v>
      </c>
      <c r="T6082">
        <v>40</v>
      </c>
      <c r="U6082">
        <v>0</v>
      </c>
      <c r="V6082">
        <v>1</v>
      </c>
      <c r="W6082">
        <v>0</v>
      </c>
      <c r="X6082">
        <v>0.11666042804278334</v>
      </c>
      <c r="Y6082">
        <v>0</v>
      </c>
      <c r="Z6082">
        <v>0</v>
      </c>
      <c r="AA6082">
        <v>0</v>
      </c>
      <c r="AB6082">
        <v>118.80233245378214</v>
      </c>
      <c r="AC6082">
        <v>0</v>
      </c>
      <c r="AD6082">
        <v>0</v>
      </c>
      <c r="AE6082">
        <v>118.91899288182492</v>
      </c>
    </row>
    <row r="6083" spans="1:31" x14ac:dyDescent="0.25">
      <c r="A6083">
        <v>1659092</v>
      </c>
      <c r="B6083">
        <v>1</v>
      </c>
      <c r="C6083" t="s">
        <v>80</v>
      </c>
      <c r="D6083" t="s">
        <v>93</v>
      </c>
      <c r="E6083" t="s">
        <v>140</v>
      </c>
      <c r="F6083" t="s">
        <v>17362</v>
      </c>
      <c r="G6083" t="s">
        <v>161</v>
      </c>
      <c r="H6083" t="s">
        <v>134</v>
      </c>
      <c r="I6083" t="s">
        <v>135</v>
      </c>
      <c r="J6083" t="s">
        <v>136</v>
      </c>
      <c r="K6083" t="s">
        <v>137</v>
      </c>
      <c r="L6083" t="s">
        <v>17363</v>
      </c>
      <c r="M6083" t="s">
        <v>17364</v>
      </c>
      <c r="N6083">
        <v>1.5652777769999999</v>
      </c>
      <c r="O6083">
        <v>0</v>
      </c>
      <c r="P6083">
        <v>8</v>
      </c>
      <c r="Q6083">
        <v>33</v>
      </c>
      <c r="R6083">
        <v>106</v>
      </c>
      <c r="S6083">
        <v>7</v>
      </c>
      <c r="T6083">
        <v>19</v>
      </c>
      <c r="U6083">
        <v>0</v>
      </c>
      <c r="V6083">
        <v>0</v>
      </c>
      <c r="W6083">
        <v>0</v>
      </c>
      <c r="X6083">
        <v>2.7159486497537242</v>
      </c>
      <c r="Y6083">
        <v>7.2543929353649013</v>
      </c>
      <c r="Z6083">
        <v>79.365820202419144</v>
      </c>
      <c r="AA6083">
        <v>117.59082251762567</v>
      </c>
      <c r="AB6083">
        <v>39.608581847214332</v>
      </c>
      <c r="AC6083">
        <v>0</v>
      </c>
      <c r="AD6083">
        <v>0</v>
      </c>
      <c r="AE6083">
        <v>246.53556615237778</v>
      </c>
    </row>
    <row r="6084" spans="1:31" x14ac:dyDescent="0.25">
      <c r="A6084">
        <v>1659398</v>
      </c>
      <c r="B6084">
        <v>1</v>
      </c>
      <c r="C6084" t="s">
        <v>80</v>
      </c>
      <c r="D6084" t="s">
        <v>84</v>
      </c>
      <c r="E6084" t="s">
        <v>178</v>
      </c>
      <c r="F6084" t="s">
        <v>16382</v>
      </c>
      <c r="G6084" t="s">
        <v>227</v>
      </c>
      <c r="H6084" t="s">
        <v>149</v>
      </c>
      <c r="I6084" t="s">
        <v>135</v>
      </c>
      <c r="J6084" t="s">
        <v>136</v>
      </c>
      <c r="K6084" t="s">
        <v>137</v>
      </c>
      <c r="L6084" t="s">
        <v>17365</v>
      </c>
      <c r="M6084" t="s">
        <v>17366</v>
      </c>
      <c r="N6084">
        <v>0.98888888799999997</v>
      </c>
      <c r="O6084">
        <v>0</v>
      </c>
      <c r="P6084">
        <v>127</v>
      </c>
      <c r="Q6084">
        <v>0</v>
      </c>
      <c r="R6084">
        <v>0</v>
      </c>
      <c r="S6084">
        <v>0</v>
      </c>
      <c r="T6084">
        <v>10</v>
      </c>
      <c r="U6084">
        <v>0</v>
      </c>
      <c r="V6084">
        <v>0</v>
      </c>
      <c r="W6084">
        <v>0</v>
      </c>
      <c r="X6084">
        <v>35.617771684623584</v>
      </c>
      <c r="Y6084">
        <v>0</v>
      </c>
      <c r="Z6084">
        <v>0</v>
      </c>
      <c r="AA6084">
        <v>0</v>
      </c>
      <c r="AB6084">
        <v>5.8633130877048636</v>
      </c>
      <c r="AC6084">
        <v>0</v>
      </c>
      <c r="AD6084">
        <v>0</v>
      </c>
      <c r="AE6084">
        <v>41.481084772328444</v>
      </c>
    </row>
    <row r="6085" spans="1:31" x14ac:dyDescent="0.25">
      <c r="A6085">
        <v>1658794</v>
      </c>
      <c r="B6085">
        <v>1</v>
      </c>
      <c r="C6085" t="s">
        <v>80</v>
      </c>
      <c r="D6085" t="s">
        <v>90</v>
      </c>
      <c r="E6085" t="s">
        <v>152</v>
      </c>
      <c r="F6085" t="s">
        <v>17367</v>
      </c>
      <c r="G6085" t="s">
        <v>154</v>
      </c>
      <c r="H6085" t="s">
        <v>149</v>
      </c>
      <c r="I6085" t="s">
        <v>135</v>
      </c>
      <c r="J6085" t="s">
        <v>136</v>
      </c>
      <c r="K6085" t="s">
        <v>137</v>
      </c>
      <c r="L6085" t="s">
        <v>17368</v>
      </c>
      <c r="M6085" t="s">
        <v>17369</v>
      </c>
      <c r="N6085">
        <v>2.5</v>
      </c>
      <c r="O6085">
        <v>0</v>
      </c>
      <c r="P6085">
        <v>4</v>
      </c>
      <c r="Q6085">
        <v>0</v>
      </c>
      <c r="R6085">
        <v>0</v>
      </c>
      <c r="S6085">
        <v>0</v>
      </c>
      <c r="T6085">
        <v>1</v>
      </c>
      <c r="U6085">
        <v>0</v>
      </c>
      <c r="V6085">
        <v>0</v>
      </c>
      <c r="W6085">
        <v>0</v>
      </c>
      <c r="X6085">
        <v>2.7819572326220503</v>
      </c>
      <c r="Y6085">
        <v>0</v>
      </c>
      <c r="Z6085">
        <v>0</v>
      </c>
      <c r="AA6085">
        <v>0</v>
      </c>
      <c r="AB6085">
        <v>2.4743384219500001E-3</v>
      </c>
      <c r="AC6085">
        <v>0</v>
      </c>
      <c r="AD6085">
        <v>0</v>
      </c>
      <c r="AE6085">
        <v>2.7844315710440002</v>
      </c>
    </row>
    <row r="6086" spans="1:31" x14ac:dyDescent="0.25">
      <c r="A6086">
        <v>1659341</v>
      </c>
      <c r="B6086">
        <v>1</v>
      </c>
      <c r="C6086" t="s">
        <v>80</v>
      </c>
      <c r="D6086" t="s">
        <v>82</v>
      </c>
      <c r="E6086" t="s">
        <v>146</v>
      </c>
      <c r="F6086" t="s">
        <v>15275</v>
      </c>
      <c r="G6086" t="s">
        <v>3669</v>
      </c>
      <c r="H6086" t="s">
        <v>149</v>
      </c>
      <c r="I6086" t="s">
        <v>135</v>
      </c>
      <c r="J6086" t="s">
        <v>136</v>
      </c>
      <c r="K6086" t="s">
        <v>137</v>
      </c>
      <c r="L6086" t="s">
        <v>17370</v>
      </c>
      <c r="M6086" t="s">
        <v>17371</v>
      </c>
      <c r="N6086">
        <v>9.6013888880000007</v>
      </c>
      <c r="O6086">
        <v>0</v>
      </c>
      <c r="P6086">
        <v>219</v>
      </c>
      <c r="Q6086">
        <v>0</v>
      </c>
      <c r="R6086">
        <v>0</v>
      </c>
      <c r="S6086">
        <v>0</v>
      </c>
      <c r="T6086">
        <v>62</v>
      </c>
      <c r="U6086">
        <v>0</v>
      </c>
      <c r="V6086">
        <v>0</v>
      </c>
      <c r="W6086">
        <v>0</v>
      </c>
      <c r="X6086">
        <v>448.5656378352611</v>
      </c>
      <c r="Y6086">
        <v>0</v>
      </c>
      <c r="Z6086">
        <v>0</v>
      </c>
      <c r="AA6086">
        <v>0</v>
      </c>
      <c r="AB6086">
        <v>346.33652964140759</v>
      </c>
      <c r="AC6086">
        <v>0</v>
      </c>
      <c r="AD6086">
        <v>0</v>
      </c>
      <c r="AE6086">
        <v>794.90216747666864</v>
      </c>
    </row>
    <row r="6087" spans="1:31" x14ac:dyDescent="0.25">
      <c r="A6087">
        <v>1659327</v>
      </c>
      <c r="B6087">
        <v>1</v>
      </c>
      <c r="C6087" t="s">
        <v>80</v>
      </c>
      <c r="D6087" t="s">
        <v>94</v>
      </c>
      <c r="E6087" t="s">
        <v>178</v>
      </c>
      <c r="F6087" t="s">
        <v>15947</v>
      </c>
      <c r="G6087" t="s">
        <v>187</v>
      </c>
      <c r="H6087" t="s">
        <v>149</v>
      </c>
      <c r="I6087" t="s">
        <v>135</v>
      </c>
      <c r="J6087" t="s">
        <v>136</v>
      </c>
      <c r="K6087" t="s">
        <v>137</v>
      </c>
      <c r="L6087" t="s">
        <v>17372</v>
      </c>
      <c r="M6087" t="s">
        <v>17373</v>
      </c>
      <c r="N6087">
        <v>3.173611111</v>
      </c>
      <c r="O6087">
        <v>0</v>
      </c>
      <c r="P6087">
        <v>145</v>
      </c>
      <c r="Q6087">
        <v>0</v>
      </c>
      <c r="R6087">
        <v>0</v>
      </c>
      <c r="S6087">
        <v>0</v>
      </c>
      <c r="T6087">
        <v>33</v>
      </c>
      <c r="U6087">
        <v>0</v>
      </c>
      <c r="V6087">
        <v>0</v>
      </c>
      <c r="W6087">
        <v>0</v>
      </c>
      <c r="X6087">
        <v>202.19175423982594</v>
      </c>
      <c r="Y6087">
        <v>0</v>
      </c>
      <c r="Z6087">
        <v>0</v>
      </c>
      <c r="AA6087">
        <v>0</v>
      </c>
      <c r="AB6087">
        <v>133.71339852497385</v>
      </c>
      <c r="AC6087">
        <v>0</v>
      </c>
      <c r="AD6087">
        <v>0</v>
      </c>
      <c r="AE6087">
        <v>335.90515276479982</v>
      </c>
    </row>
    <row r="6088" spans="1:31" x14ac:dyDescent="0.25">
      <c r="A6088">
        <v>1659158</v>
      </c>
      <c r="B6088">
        <v>1</v>
      </c>
      <c r="C6088" t="s">
        <v>80</v>
      </c>
      <c r="D6088" t="s">
        <v>105</v>
      </c>
      <c r="E6088" t="s">
        <v>178</v>
      </c>
      <c r="F6088" t="s">
        <v>3645</v>
      </c>
      <c r="G6088" t="s">
        <v>227</v>
      </c>
      <c r="H6088" t="s">
        <v>149</v>
      </c>
      <c r="I6088" t="s">
        <v>135</v>
      </c>
      <c r="J6088" t="s">
        <v>136</v>
      </c>
      <c r="K6088" t="s">
        <v>137</v>
      </c>
      <c r="L6088" t="s">
        <v>17374</v>
      </c>
      <c r="M6088" t="s">
        <v>17375</v>
      </c>
      <c r="N6088">
        <v>1.4386111109999999</v>
      </c>
      <c r="O6088">
        <v>0</v>
      </c>
      <c r="P6088">
        <v>234</v>
      </c>
      <c r="Q6088">
        <v>0</v>
      </c>
      <c r="R6088">
        <v>0</v>
      </c>
      <c r="S6088">
        <v>0</v>
      </c>
      <c r="T6088">
        <v>10</v>
      </c>
      <c r="U6088">
        <v>0</v>
      </c>
      <c r="V6088">
        <v>0</v>
      </c>
      <c r="W6088">
        <v>0</v>
      </c>
      <c r="X6088">
        <v>76.890915445396033</v>
      </c>
      <c r="Y6088">
        <v>0</v>
      </c>
      <c r="Z6088">
        <v>0</v>
      </c>
      <c r="AA6088">
        <v>0</v>
      </c>
      <c r="AB6088">
        <v>21.330274283495601</v>
      </c>
      <c r="AC6088">
        <v>0</v>
      </c>
      <c r="AD6088">
        <v>0</v>
      </c>
      <c r="AE6088">
        <v>98.22118972889163</v>
      </c>
    </row>
    <row r="6089" spans="1:31" x14ac:dyDescent="0.25">
      <c r="A6089">
        <v>1659304</v>
      </c>
      <c r="B6089">
        <v>1</v>
      </c>
      <c r="C6089" t="s">
        <v>80</v>
      </c>
      <c r="D6089" t="s">
        <v>98</v>
      </c>
      <c r="E6089" t="s">
        <v>152</v>
      </c>
      <c r="F6089" t="s">
        <v>17376</v>
      </c>
      <c r="G6089" t="s">
        <v>154</v>
      </c>
      <c r="H6089" t="s">
        <v>149</v>
      </c>
      <c r="I6089" t="s">
        <v>135</v>
      </c>
      <c r="J6089" t="s">
        <v>136</v>
      </c>
      <c r="K6089" t="s">
        <v>137</v>
      </c>
      <c r="L6089" t="s">
        <v>17377</v>
      </c>
      <c r="M6089" t="s">
        <v>17378</v>
      </c>
      <c r="N6089">
        <v>4.5588888880000003</v>
      </c>
      <c r="O6089">
        <v>0</v>
      </c>
      <c r="P6089">
        <v>1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1.7867105896363229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1.7867105896363229</v>
      </c>
    </row>
    <row r="6090" spans="1:31" x14ac:dyDescent="0.25">
      <c r="A6090">
        <v>1659058</v>
      </c>
      <c r="B6090">
        <v>1</v>
      </c>
      <c r="C6090" t="s">
        <v>80</v>
      </c>
      <c r="D6090" t="s">
        <v>97</v>
      </c>
      <c r="E6090" t="s">
        <v>152</v>
      </c>
      <c r="F6090" t="s">
        <v>17379</v>
      </c>
      <c r="G6090" t="s">
        <v>154</v>
      </c>
      <c r="H6090" t="s">
        <v>149</v>
      </c>
      <c r="I6090" t="s">
        <v>135</v>
      </c>
      <c r="J6090" t="s">
        <v>136</v>
      </c>
      <c r="K6090" t="s">
        <v>137</v>
      </c>
      <c r="L6090" t="s">
        <v>17380</v>
      </c>
      <c r="M6090" t="s">
        <v>17381</v>
      </c>
      <c r="N6090">
        <v>6.4044444440000001</v>
      </c>
      <c r="O6090">
        <v>0</v>
      </c>
      <c r="P6090">
        <v>2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4.8964915872995425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4.8964915872995425</v>
      </c>
    </row>
    <row r="6091" spans="1:31" x14ac:dyDescent="0.25">
      <c r="A6091">
        <v>1658866</v>
      </c>
      <c r="B6091">
        <v>1</v>
      </c>
      <c r="C6091" t="s">
        <v>80</v>
      </c>
      <c r="D6091" t="s">
        <v>90</v>
      </c>
      <c r="E6091" t="s">
        <v>178</v>
      </c>
      <c r="F6091" t="s">
        <v>17382</v>
      </c>
      <c r="G6091" t="s">
        <v>227</v>
      </c>
      <c r="H6091" t="s">
        <v>149</v>
      </c>
      <c r="I6091" t="s">
        <v>135</v>
      </c>
      <c r="J6091" t="s">
        <v>136</v>
      </c>
      <c r="K6091" t="s">
        <v>137</v>
      </c>
      <c r="L6091" t="s">
        <v>17383</v>
      </c>
      <c r="M6091" t="s">
        <v>17384</v>
      </c>
      <c r="N6091">
        <v>3.1386111109999999</v>
      </c>
      <c r="O6091">
        <v>0</v>
      </c>
      <c r="P6091">
        <v>100</v>
      </c>
      <c r="Q6091">
        <v>0</v>
      </c>
      <c r="R6091">
        <v>0</v>
      </c>
      <c r="S6091">
        <v>0</v>
      </c>
      <c r="T6091">
        <v>7</v>
      </c>
      <c r="U6091">
        <v>0</v>
      </c>
      <c r="V6091">
        <v>0</v>
      </c>
      <c r="W6091">
        <v>0</v>
      </c>
      <c r="X6091">
        <v>83.679638088212272</v>
      </c>
      <c r="Y6091">
        <v>0</v>
      </c>
      <c r="Z6091">
        <v>0</v>
      </c>
      <c r="AA6091">
        <v>0</v>
      </c>
      <c r="AB6091">
        <v>10.44065180121239</v>
      </c>
      <c r="AC6091">
        <v>0</v>
      </c>
      <c r="AD6091">
        <v>0</v>
      </c>
      <c r="AE6091">
        <v>94.120289889424669</v>
      </c>
    </row>
    <row r="6092" spans="1:31" x14ac:dyDescent="0.25">
      <c r="A6092">
        <v>1658926</v>
      </c>
      <c r="B6092">
        <v>1</v>
      </c>
      <c r="C6092" t="s">
        <v>80</v>
      </c>
      <c r="D6092" t="s">
        <v>83</v>
      </c>
      <c r="E6092" t="s">
        <v>131</v>
      </c>
      <c r="F6092" t="s">
        <v>17385</v>
      </c>
      <c r="G6092" t="s">
        <v>431</v>
      </c>
      <c r="H6092" t="s">
        <v>134</v>
      </c>
      <c r="I6092" t="s">
        <v>135</v>
      </c>
      <c r="J6092" t="s">
        <v>136</v>
      </c>
      <c r="K6092" t="s">
        <v>137</v>
      </c>
      <c r="L6092" t="s">
        <v>17386</v>
      </c>
      <c r="M6092" t="s">
        <v>17387</v>
      </c>
      <c r="N6092">
        <v>4.6733333330000004</v>
      </c>
      <c r="O6092">
        <v>0</v>
      </c>
      <c r="P6092">
        <v>224</v>
      </c>
      <c r="Q6092">
        <v>0</v>
      </c>
      <c r="R6092">
        <v>0</v>
      </c>
      <c r="S6092">
        <v>0</v>
      </c>
      <c r="T6092">
        <v>17</v>
      </c>
      <c r="U6092">
        <v>0</v>
      </c>
      <c r="V6092">
        <v>0</v>
      </c>
      <c r="W6092">
        <v>0</v>
      </c>
      <c r="X6092">
        <v>409.40965915959282</v>
      </c>
      <c r="Y6092">
        <v>0</v>
      </c>
      <c r="Z6092">
        <v>0</v>
      </c>
      <c r="AA6092">
        <v>0</v>
      </c>
      <c r="AB6092">
        <v>72.46374374928196</v>
      </c>
      <c r="AC6092">
        <v>0</v>
      </c>
      <c r="AD6092">
        <v>0</v>
      </c>
      <c r="AE6092">
        <v>481.87340290887477</v>
      </c>
    </row>
    <row r="6093" spans="1:31" x14ac:dyDescent="0.25">
      <c r="A6093">
        <v>1659367</v>
      </c>
      <c r="B6093">
        <v>1</v>
      </c>
      <c r="C6093" t="s">
        <v>81</v>
      </c>
      <c r="D6093" t="s">
        <v>123</v>
      </c>
      <c r="E6093" t="s">
        <v>178</v>
      </c>
      <c r="F6093" t="s">
        <v>17388</v>
      </c>
      <c r="G6093" t="s">
        <v>227</v>
      </c>
      <c r="H6093" t="s">
        <v>149</v>
      </c>
      <c r="I6093" t="s">
        <v>135</v>
      </c>
      <c r="J6093" t="s">
        <v>136</v>
      </c>
      <c r="K6093" t="s">
        <v>137</v>
      </c>
      <c r="L6093" t="s">
        <v>17389</v>
      </c>
      <c r="M6093" t="s">
        <v>17390</v>
      </c>
      <c r="N6093">
        <v>1.7947222220000001</v>
      </c>
      <c r="O6093">
        <v>0</v>
      </c>
      <c r="P6093">
        <v>54</v>
      </c>
      <c r="Q6093">
        <v>0</v>
      </c>
      <c r="R6093">
        <v>0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27.526035508526462</v>
      </c>
      <c r="Y6093">
        <v>0</v>
      </c>
      <c r="Z6093">
        <v>0</v>
      </c>
      <c r="AA6093">
        <v>0</v>
      </c>
      <c r="AB6093">
        <v>7.0117206339180005E-2</v>
      </c>
      <c r="AC6093">
        <v>0</v>
      </c>
      <c r="AD6093">
        <v>0</v>
      </c>
      <c r="AE6093">
        <v>27.596152714865642</v>
      </c>
    </row>
    <row r="6094" spans="1:31" x14ac:dyDescent="0.25">
      <c r="A6094">
        <v>1659430</v>
      </c>
      <c r="B6094">
        <v>1</v>
      </c>
      <c r="C6094" t="s">
        <v>80</v>
      </c>
      <c r="D6094" t="s">
        <v>110</v>
      </c>
      <c r="E6094" t="s">
        <v>146</v>
      </c>
      <c r="F6094" t="s">
        <v>17391</v>
      </c>
      <c r="G6094" t="s">
        <v>3003</v>
      </c>
      <c r="H6094" t="s">
        <v>149</v>
      </c>
      <c r="I6094" t="s">
        <v>135</v>
      </c>
      <c r="J6094" t="s">
        <v>136</v>
      </c>
      <c r="K6094" t="s">
        <v>137</v>
      </c>
      <c r="L6094" t="s">
        <v>17392</v>
      </c>
      <c r="M6094" t="s">
        <v>17393</v>
      </c>
      <c r="N6094">
        <v>6.823611111</v>
      </c>
      <c r="O6094">
        <v>0</v>
      </c>
      <c r="P6094">
        <v>293</v>
      </c>
      <c r="Q6094">
        <v>0</v>
      </c>
      <c r="R6094">
        <v>0</v>
      </c>
      <c r="S6094">
        <v>0</v>
      </c>
      <c r="T6094">
        <v>169</v>
      </c>
      <c r="U6094">
        <v>0</v>
      </c>
      <c r="V6094">
        <v>0</v>
      </c>
      <c r="W6094">
        <v>0</v>
      </c>
      <c r="X6094">
        <v>898.99472817500816</v>
      </c>
      <c r="Y6094">
        <v>0</v>
      </c>
      <c r="Z6094">
        <v>0</v>
      </c>
      <c r="AA6094">
        <v>0</v>
      </c>
      <c r="AB6094">
        <v>698.48894610649745</v>
      </c>
      <c r="AC6094">
        <v>0</v>
      </c>
      <c r="AD6094">
        <v>0</v>
      </c>
      <c r="AE6094">
        <v>1597.4836742815055</v>
      </c>
    </row>
    <row r="6095" spans="1:31" x14ac:dyDescent="0.25">
      <c r="A6095">
        <v>1659264</v>
      </c>
      <c r="B6095">
        <v>1</v>
      </c>
      <c r="C6095" t="s">
        <v>81</v>
      </c>
      <c r="D6095" t="s">
        <v>112</v>
      </c>
      <c r="E6095" t="s">
        <v>152</v>
      </c>
      <c r="F6095" t="s">
        <v>17394</v>
      </c>
      <c r="G6095" t="s">
        <v>154</v>
      </c>
      <c r="H6095" t="s">
        <v>149</v>
      </c>
      <c r="I6095" t="s">
        <v>135</v>
      </c>
      <c r="J6095" t="s">
        <v>136</v>
      </c>
      <c r="K6095" t="s">
        <v>137</v>
      </c>
      <c r="L6095" t="s">
        <v>17395</v>
      </c>
      <c r="M6095" t="s">
        <v>17396</v>
      </c>
      <c r="N6095">
        <v>3.5733333329999999</v>
      </c>
      <c r="O6095">
        <v>0</v>
      </c>
      <c r="P6095">
        <v>1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6.3756993656044437E-3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6.3756993656044437E-3</v>
      </c>
    </row>
    <row r="6096" spans="1:31" x14ac:dyDescent="0.25">
      <c r="A6096">
        <v>1658932</v>
      </c>
      <c r="B6096">
        <v>1</v>
      </c>
      <c r="C6096" t="s">
        <v>80</v>
      </c>
      <c r="D6096" t="s">
        <v>90</v>
      </c>
      <c r="E6096" t="s">
        <v>152</v>
      </c>
      <c r="F6096" t="s">
        <v>17397</v>
      </c>
      <c r="G6096" t="s">
        <v>154</v>
      </c>
      <c r="H6096" t="s">
        <v>149</v>
      </c>
      <c r="I6096" t="s">
        <v>135</v>
      </c>
      <c r="J6096" t="s">
        <v>136</v>
      </c>
      <c r="K6096" t="s">
        <v>137</v>
      </c>
      <c r="L6096" t="s">
        <v>17398</v>
      </c>
      <c r="M6096" t="s">
        <v>17399</v>
      </c>
      <c r="N6096">
        <v>3.6461111110000002</v>
      </c>
      <c r="O6096">
        <v>0</v>
      </c>
      <c r="P6096">
        <v>1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2.3471510342293871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2.3471510342293871</v>
      </c>
    </row>
    <row r="6097" spans="1:31" x14ac:dyDescent="0.25">
      <c r="A6097">
        <v>1659407</v>
      </c>
      <c r="B6097">
        <v>1</v>
      </c>
      <c r="C6097" t="s">
        <v>81</v>
      </c>
      <c r="D6097" t="s">
        <v>118</v>
      </c>
      <c r="E6097" t="s">
        <v>146</v>
      </c>
      <c r="F6097" t="s">
        <v>8877</v>
      </c>
      <c r="G6097" t="s">
        <v>260</v>
      </c>
      <c r="H6097" t="s">
        <v>149</v>
      </c>
      <c r="I6097" t="s">
        <v>135</v>
      </c>
      <c r="J6097" t="s">
        <v>136</v>
      </c>
      <c r="K6097" t="s">
        <v>137</v>
      </c>
      <c r="L6097" t="s">
        <v>17400</v>
      </c>
      <c r="M6097" t="s">
        <v>17401</v>
      </c>
      <c r="N6097">
        <v>0.58694444400000001</v>
      </c>
      <c r="O6097">
        <v>0</v>
      </c>
      <c r="P6097">
        <v>903</v>
      </c>
      <c r="Q6097">
        <v>0</v>
      </c>
      <c r="R6097">
        <v>1</v>
      </c>
      <c r="S6097">
        <v>0</v>
      </c>
      <c r="T6097">
        <v>60</v>
      </c>
      <c r="U6097">
        <v>0</v>
      </c>
      <c r="V6097">
        <v>0</v>
      </c>
      <c r="W6097">
        <v>0</v>
      </c>
      <c r="X6097">
        <v>166.37018777421312</v>
      </c>
      <c r="Y6097">
        <v>0</v>
      </c>
      <c r="Z6097">
        <v>3.5347150863077506E-2</v>
      </c>
      <c r="AA6097">
        <v>0</v>
      </c>
      <c r="AB6097">
        <v>24.242971809269182</v>
      </c>
      <c r="AC6097">
        <v>0</v>
      </c>
      <c r="AD6097">
        <v>0</v>
      </c>
      <c r="AE6097">
        <v>190.6485067343454</v>
      </c>
    </row>
    <row r="6098" spans="1:31" x14ac:dyDescent="0.25">
      <c r="A6098">
        <v>1659238</v>
      </c>
      <c r="B6098">
        <v>1</v>
      </c>
      <c r="C6098" t="s">
        <v>81</v>
      </c>
      <c r="D6098" t="s">
        <v>128</v>
      </c>
      <c r="E6098" t="s">
        <v>152</v>
      </c>
      <c r="F6098" t="s">
        <v>17402</v>
      </c>
      <c r="G6098" t="s">
        <v>154</v>
      </c>
      <c r="H6098" t="s">
        <v>149</v>
      </c>
      <c r="I6098" t="s">
        <v>135</v>
      </c>
      <c r="J6098" t="s">
        <v>136</v>
      </c>
      <c r="K6098" t="s">
        <v>137</v>
      </c>
      <c r="L6098" t="s">
        <v>17403</v>
      </c>
      <c r="M6098" t="s">
        <v>17404</v>
      </c>
      <c r="N6098">
        <v>8.0833333330000006</v>
      </c>
      <c r="O6098">
        <v>0</v>
      </c>
      <c r="P6098">
        <v>1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</row>
    <row r="6099" spans="1:31" x14ac:dyDescent="0.25">
      <c r="A6099">
        <v>1659052</v>
      </c>
      <c r="B6099">
        <v>1</v>
      </c>
      <c r="C6099" t="s">
        <v>80</v>
      </c>
      <c r="D6099" t="s">
        <v>85</v>
      </c>
      <c r="E6099" t="s">
        <v>152</v>
      </c>
      <c r="F6099" t="s">
        <v>17405</v>
      </c>
      <c r="G6099" t="s">
        <v>507</v>
      </c>
      <c r="H6099" t="s">
        <v>149</v>
      </c>
      <c r="I6099" t="s">
        <v>135</v>
      </c>
      <c r="J6099" t="s">
        <v>136</v>
      </c>
      <c r="K6099" t="s">
        <v>137</v>
      </c>
      <c r="L6099" t="s">
        <v>17406</v>
      </c>
      <c r="M6099" t="s">
        <v>17407</v>
      </c>
      <c r="N6099">
        <v>5.3505555549999997</v>
      </c>
      <c r="O6099">
        <v>0</v>
      </c>
      <c r="P6099">
        <v>9</v>
      </c>
      <c r="Q6099">
        <v>0</v>
      </c>
      <c r="R6099">
        <v>0</v>
      </c>
      <c r="S6099">
        <v>0</v>
      </c>
      <c r="T6099">
        <v>2</v>
      </c>
      <c r="U6099">
        <v>0</v>
      </c>
      <c r="V6099">
        <v>0</v>
      </c>
      <c r="W6099">
        <v>0</v>
      </c>
      <c r="X6099">
        <v>13.146544163860572</v>
      </c>
      <c r="Y6099">
        <v>0</v>
      </c>
      <c r="Z6099">
        <v>0</v>
      </c>
      <c r="AA6099">
        <v>0</v>
      </c>
      <c r="AB6099">
        <v>86.287044198238689</v>
      </c>
      <c r="AC6099">
        <v>0</v>
      </c>
      <c r="AD6099">
        <v>0</v>
      </c>
      <c r="AE6099">
        <v>99.433588362099258</v>
      </c>
    </row>
    <row r="6100" spans="1:31" x14ac:dyDescent="0.25">
      <c r="A6100">
        <v>1659473</v>
      </c>
      <c r="B6100">
        <v>1</v>
      </c>
      <c r="C6100" t="s">
        <v>80</v>
      </c>
      <c r="D6100" t="s">
        <v>82</v>
      </c>
      <c r="E6100" t="s">
        <v>146</v>
      </c>
      <c r="F6100" t="s">
        <v>17408</v>
      </c>
      <c r="G6100" t="s">
        <v>187</v>
      </c>
      <c r="H6100" t="s">
        <v>149</v>
      </c>
      <c r="I6100" t="s">
        <v>135</v>
      </c>
      <c r="J6100" t="s">
        <v>136</v>
      </c>
      <c r="K6100" t="s">
        <v>137</v>
      </c>
      <c r="L6100" t="s">
        <v>17409</v>
      </c>
      <c r="M6100" t="s">
        <v>17410</v>
      </c>
      <c r="N6100">
        <v>4.2480555549999997</v>
      </c>
      <c r="O6100">
        <v>0</v>
      </c>
      <c r="P6100">
        <v>430</v>
      </c>
      <c r="Q6100">
        <v>0</v>
      </c>
      <c r="R6100">
        <v>0</v>
      </c>
      <c r="S6100">
        <v>0</v>
      </c>
      <c r="T6100">
        <v>11</v>
      </c>
      <c r="U6100">
        <v>0</v>
      </c>
      <c r="V6100">
        <v>0</v>
      </c>
      <c r="W6100">
        <v>0</v>
      </c>
      <c r="X6100">
        <v>623.9745620943379</v>
      </c>
      <c r="Y6100">
        <v>0</v>
      </c>
      <c r="Z6100">
        <v>0</v>
      </c>
      <c r="AA6100">
        <v>0</v>
      </c>
      <c r="AB6100">
        <v>7.2336489612228556</v>
      </c>
      <c r="AC6100">
        <v>0</v>
      </c>
      <c r="AD6100">
        <v>0</v>
      </c>
      <c r="AE6100">
        <v>631.20821105556081</v>
      </c>
    </row>
    <row r="6101" spans="1:31" x14ac:dyDescent="0.25">
      <c r="A6101">
        <v>1658909</v>
      </c>
      <c r="B6101">
        <v>1</v>
      </c>
      <c r="C6101" t="s">
        <v>80</v>
      </c>
      <c r="D6101" t="s">
        <v>82</v>
      </c>
      <c r="E6101" t="s">
        <v>152</v>
      </c>
      <c r="F6101" t="s">
        <v>17411</v>
      </c>
      <c r="G6101" t="s">
        <v>507</v>
      </c>
      <c r="H6101" t="s">
        <v>149</v>
      </c>
      <c r="I6101" t="s">
        <v>135</v>
      </c>
      <c r="J6101" t="s">
        <v>136</v>
      </c>
      <c r="K6101" t="s">
        <v>137</v>
      </c>
      <c r="L6101" t="s">
        <v>17412</v>
      </c>
      <c r="M6101" t="s">
        <v>17413</v>
      </c>
      <c r="N6101">
        <v>1.0961111109999999</v>
      </c>
      <c r="O6101">
        <v>0</v>
      </c>
      <c r="P6101">
        <v>14</v>
      </c>
      <c r="Q6101">
        <v>0</v>
      </c>
      <c r="R6101">
        <v>0</v>
      </c>
      <c r="S6101">
        <v>0</v>
      </c>
      <c r="T6101">
        <v>8</v>
      </c>
      <c r="U6101">
        <v>0</v>
      </c>
      <c r="V6101">
        <v>0</v>
      </c>
      <c r="W6101">
        <v>0</v>
      </c>
      <c r="X6101">
        <v>3.6048566329500997</v>
      </c>
      <c r="Y6101">
        <v>0</v>
      </c>
      <c r="Z6101">
        <v>0</v>
      </c>
      <c r="AA6101">
        <v>0</v>
      </c>
      <c r="AB6101">
        <v>4.6235787808365041</v>
      </c>
      <c r="AC6101">
        <v>0</v>
      </c>
      <c r="AD6101">
        <v>0</v>
      </c>
      <c r="AE6101">
        <v>8.2284354137866043</v>
      </c>
    </row>
    <row r="6102" spans="1:31" x14ac:dyDescent="0.25">
      <c r="A6102">
        <v>1659387</v>
      </c>
      <c r="B6102">
        <v>1</v>
      </c>
      <c r="C6102" t="s">
        <v>80</v>
      </c>
      <c r="D6102" t="s">
        <v>103</v>
      </c>
      <c r="E6102" t="s">
        <v>146</v>
      </c>
      <c r="F6102" t="s">
        <v>17414</v>
      </c>
      <c r="G6102" t="s">
        <v>260</v>
      </c>
      <c r="H6102" t="s">
        <v>149</v>
      </c>
      <c r="I6102" t="s">
        <v>135</v>
      </c>
      <c r="J6102" t="s">
        <v>136</v>
      </c>
      <c r="K6102" t="s">
        <v>137</v>
      </c>
      <c r="L6102" t="s">
        <v>17415</v>
      </c>
      <c r="M6102" t="s">
        <v>17416</v>
      </c>
      <c r="N6102">
        <v>0.515833333</v>
      </c>
      <c r="O6102">
        <v>0</v>
      </c>
      <c r="P6102">
        <v>196</v>
      </c>
      <c r="Q6102">
        <v>0</v>
      </c>
      <c r="R6102">
        <v>3</v>
      </c>
      <c r="S6102">
        <v>0</v>
      </c>
      <c r="T6102">
        <v>11</v>
      </c>
      <c r="U6102">
        <v>0</v>
      </c>
      <c r="V6102">
        <v>0</v>
      </c>
      <c r="W6102">
        <v>0</v>
      </c>
      <c r="X6102">
        <v>29.290169653406494</v>
      </c>
      <c r="Y6102">
        <v>0</v>
      </c>
      <c r="Z6102">
        <v>0.15959970452502334</v>
      </c>
      <c r="AA6102">
        <v>0</v>
      </c>
      <c r="AB6102">
        <v>1.5418777631323066</v>
      </c>
      <c r="AC6102">
        <v>0</v>
      </c>
      <c r="AD6102">
        <v>0</v>
      </c>
      <c r="AE6102">
        <v>30.991647121063824</v>
      </c>
    </row>
    <row r="6103" spans="1:31" x14ac:dyDescent="0.25">
      <c r="A6103">
        <v>1658889</v>
      </c>
      <c r="B6103">
        <v>1</v>
      </c>
      <c r="C6103" t="s">
        <v>80</v>
      </c>
      <c r="D6103" t="s">
        <v>97</v>
      </c>
      <c r="E6103" t="s">
        <v>178</v>
      </c>
      <c r="F6103" t="s">
        <v>17417</v>
      </c>
      <c r="G6103" t="s">
        <v>148</v>
      </c>
      <c r="H6103" t="s">
        <v>149</v>
      </c>
      <c r="I6103" t="s">
        <v>135</v>
      </c>
      <c r="J6103" t="s">
        <v>136</v>
      </c>
      <c r="K6103" t="s">
        <v>143</v>
      </c>
      <c r="L6103" t="s">
        <v>17418</v>
      </c>
      <c r="M6103" t="s">
        <v>17419</v>
      </c>
      <c r="N6103">
        <v>7.689883333</v>
      </c>
      <c r="O6103">
        <v>0</v>
      </c>
      <c r="P6103">
        <v>39</v>
      </c>
      <c r="Q6103">
        <v>0</v>
      </c>
      <c r="R6103">
        <v>19</v>
      </c>
      <c r="S6103">
        <v>0</v>
      </c>
      <c r="T6103">
        <v>4</v>
      </c>
      <c r="U6103">
        <v>0</v>
      </c>
      <c r="V6103">
        <v>0</v>
      </c>
      <c r="W6103">
        <v>0</v>
      </c>
      <c r="X6103">
        <v>92.122438649560536</v>
      </c>
      <c r="Y6103">
        <v>0</v>
      </c>
      <c r="Z6103">
        <v>14.006775500458014</v>
      </c>
      <c r="AA6103">
        <v>0</v>
      </c>
      <c r="AB6103">
        <v>5.7198495152272493</v>
      </c>
      <c r="AC6103">
        <v>0</v>
      </c>
      <c r="AD6103">
        <v>0</v>
      </c>
      <c r="AE6103">
        <v>111.84906366524581</v>
      </c>
    </row>
    <row r="6104" spans="1:31" x14ac:dyDescent="0.25">
      <c r="A6104">
        <v>1659138</v>
      </c>
      <c r="B6104">
        <v>1</v>
      </c>
      <c r="C6104" t="s">
        <v>80</v>
      </c>
      <c r="D6104" t="s">
        <v>105</v>
      </c>
      <c r="E6104" t="s">
        <v>178</v>
      </c>
      <c r="F6104" t="s">
        <v>17420</v>
      </c>
      <c r="G6104" t="s">
        <v>227</v>
      </c>
      <c r="H6104" t="s">
        <v>149</v>
      </c>
      <c r="I6104" t="s">
        <v>135</v>
      </c>
      <c r="J6104" t="s">
        <v>136</v>
      </c>
      <c r="K6104" t="s">
        <v>137</v>
      </c>
      <c r="L6104" t="s">
        <v>17421</v>
      </c>
      <c r="M6104" t="s">
        <v>17422</v>
      </c>
      <c r="N6104">
        <v>1.433611111</v>
      </c>
      <c r="O6104">
        <v>0</v>
      </c>
      <c r="P6104">
        <v>18</v>
      </c>
      <c r="Q6104">
        <v>0</v>
      </c>
      <c r="R6104">
        <v>4</v>
      </c>
      <c r="S6104">
        <v>0</v>
      </c>
      <c r="T6104">
        <v>5</v>
      </c>
      <c r="U6104">
        <v>0</v>
      </c>
      <c r="V6104">
        <v>0</v>
      </c>
      <c r="W6104">
        <v>0</v>
      </c>
      <c r="X6104">
        <v>6.343707779632564</v>
      </c>
      <c r="Y6104">
        <v>0</v>
      </c>
      <c r="Z6104">
        <v>1.7802632003971346</v>
      </c>
      <c r="AA6104">
        <v>0</v>
      </c>
      <c r="AB6104">
        <v>3.0349090918695056</v>
      </c>
      <c r="AC6104">
        <v>0</v>
      </c>
      <c r="AD6104">
        <v>0</v>
      </c>
      <c r="AE6104">
        <v>11.158880071899205</v>
      </c>
    </row>
    <row r="6105" spans="1:31" x14ac:dyDescent="0.25">
      <c r="A6105">
        <v>1658952</v>
      </c>
      <c r="B6105">
        <v>1</v>
      </c>
      <c r="C6105" t="s">
        <v>80</v>
      </c>
      <c r="D6105" t="s">
        <v>84</v>
      </c>
      <c r="E6105" t="s">
        <v>642</v>
      </c>
      <c r="F6105" t="s">
        <v>11484</v>
      </c>
      <c r="G6105" t="s">
        <v>918</v>
      </c>
      <c r="H6105" t="s">
        <v>967</v>
      </c>
      <c r="I6105" t="s">
        <v>135</v>
      </c>
      <c r="J6105" t="s">
        <v>136</v>
      </c>
      <c r="K6105" t="s">
        <v>137</v>
      </c>
      <c r="L6105" t="s">
        <v>17423</v>
      </c>
      <c r="M6105" t="s">
        <v>17424</v>
      </c>
      <c r="N6105">
        <v>8.5277776999999999E-2</v>
      </c>
      <c r="O6105">
        <v>0</v>
      </c>
      <c r="P6105">
        <v>3683</v>
      </c>
      <c r="Q6105">
        <v>0</v>
      </c>
      <c r="R6105">
        <v>0</v>
      </c>
      <c r="S6105">
        <v>1</v>
      </c>
      <c r="T6105">
        <v>238</v>
      </c>
      <c r="U6105">
        <v>0</v>
      </c>
      <c r="V6105">
        <v>0</v>
      </c>
      <c r="W6105">
        <v>0</v>
      </c>
      <c r="X6105">
        <v>87.568793871923802</v>
      </c>
      <c r="Y6105">
        <v>0</v>
      </c>
      <c r="Z6105">
        <v>0</v>
      </c>
      <c r="AA6105">
        <v>96.643752631137971</v>
      </c>
      <c r="AB6105">
        <v>32.582820620500321</v>
      </c>
      <c r="AC6105">
        <v>0</v>
      </c>
      <c r="AD6105">
        <v>0</v>
      </c>
      <c r="AE6105">
        <v>216.7953671235621</v>
      </c>
    </row>
    <row r="6106" spans="1:31" x14ac:dyDescent="0.25">
      <c r="A6106">
        <v>1659344</v>
      </c>
      <c r="B6106">
        <v>1</v>
      </c>
      <c r="C6106" t="s">
        <v>80</v>
      </c>
      <c r="D6106" t="s">
        <v>82</v>
      </c>
      <c r="E6106" t="s">
        <v>146</v>
      </c>
      <c r="F6106" t="s">
        <v>17425</v>
      </c>
      <c r="G6106" t="s">
        <v>227</v>
      </c>
      <c r="H6106" t="s">
        <v>149</v>
      </c>
      <c r="I6106" t="s">
        <v>135</v>
      </c>
      <c r="J6106" t="s">
        <v>136</v>
      </c>
      <c r="K6106" t="s">
        <v>137</v>
      </c>
      <c r="L6106" t="s">
        <v>17426</v>
      </c>
      <c r="M6106" t="s">
        <v>17427</v>
      </c>
      <c r="N6106">
        <v>2.7038888879999998</v>
      </c>
      <c r="O6106">
        <v>0</v>
      </c>
      <c r="P6106">
        <v>287</v>
      </c>
      <c r="Q6106">
        <v>0</v>
      </c>
      <c r="R6106">
        <v>0</v>
      </c>
      <c r="S6106">
        <v>0</v>
      </c>
      <c r="T6106">
        <v>27</v>
      </c>
      <c r="U6106">
        <v>0</v>
      </c>
      <c r="V6106">
        <v>1</v>
      </c>
      <c r="W6106">
        <v>0</v>
      </c>
      <c r="X6106">
        <v>123.10446161735568</v>
      </c>
      <c r="Y6106">
        <v>0</v>
      </c>
      <c r="Z6106">
        <v>0</v>
      </c>
      <c r="AA6106">
        <v>0</v>
      </c>
      <c r="AB6106">
        <v>12.186758179187496</v>
      </c>
      <c r="AC6106">
        <v>0</v>
      </c>
      <c r="AD6106">
        <v>6.3620842316413331</v>
      </c>
      <c r="AE6106">
        <v>141.65330402818449</v>
      </c>
    </row>
    <row r="6107" spans="1:31" x14ac:dyDescent="0.25">
      <c r="A6107">
        <v>1659370</v>
      </c>
      <c r="B6107">
        <v>1</v>
      </c>
      <c r="C6107" t="s">
        <v>80</v>
      </c>
      <c r="D6107" t="s">
        <v>97</v>
      </c>
      <c r="E6107" t="s">
        <v>178</v>
      </c>
      <c r="F6107" t="s">
        <v>13795</v>
      </c>
      <c r="G6107" t="s">
        <v>227</v>
      </c>
      <c r="H6107" t="s">
        <v>149</v>
      </c>
      <c r="I6107" t="s">
        <v>135</v>
      </c>
      <c r="J6107" t="s">
        <v>136</v>
      </c>
      <c r="K6107" t="s">
        <v>137</v>
      </c>
      <c r="L6107" t="s">
        <v>17428</v>
      </c>
      <c r="M6107" t="s">
        <v>17429</v>
      </c>
      <c r="N6107">
        <v>6.1436111110000002</v>
      </c>
      <c r="O6107">
        <v>0</v>
      </c>
      <c r="P6107">
        <v>85</v>
      </c>
      <c r="Q6107">
        <v>0</v>
      </c>
      <c r="R6107">
        <v>0</v>
      </c>
      <c r="S6107">
        <v>0</v>
      </c>
      <c r="T6107">
        <v>5</v>
      </c>
      <c r="U6107">
        <v>0</v>
      </c>
      <c r="V6107">
        <v>0</v>
      </c>
      <c r="W6107">
        <v>0</v>
      </c>
      <c r="X6107">
        <v>315.16427827835577</v>
      </c>
      <c r="Y6107">
        <v>0</v>
      </c>
      <c r="Z6107">
        <v>0</v>
      </c>
      <c r="AA6107">
        <v>0</v>
      </c>
      <c r="AB6107">
        <v>11.025676435402167</v>
      </c>
      <c r="AC6107">
        <v>0</v>
      </c>
      <c r="AD6107">
        <v>0</v>
      </c>
      <c r="AE6107">
        <v>326.18995471375791</v>
      </c>
    </row>
    <row r="6108" spans="1:31" x14ac:dyDescent="0.25">
      <c r="A6108">
        <v>1658992</v>
      </c>
      <c r="B6108">
        <v>1</v>
      </c>
      <c r="C6108" t="s">
        <v>81</v>
      </c>
      <c r="D6108" t="s">
        <v>127</v>
      </c>
      <c r="E6108" t="s">
        <v>140</v>
      </c>
      <c r="F6108" t="s">
        <v>751</v>
      </c>
      <c r="G6108" t="s">
        <v>161</v>
      </c>
      <c r="H6108" t="s">
        <v>134</v>
      </c>
      <c r="I6108" t="s">
        <v>135</v>
      </c>
      <c r="J6108" t="s">
        <v>136</v>
      </c>
      <c r="K6108" t="s">
        <v>137</v>
      </c>
      <c r="L6108" t="s">
        <v>17430</v>
      </c>
      <c r="M6108" t="s">
        <v>17431</v>
      </c>
      <c r="N6108">
        <v>1.0925</v>
      </c>
      <c r="O6108">
        <v>0</v>
      </c>
      <c r="P6108">
        <v>0</v>
      </c>
      <c r="Q6108">
        <v>0</v>
      </c>
      <c r="R6108">
        <v>0</v>
      </c>
      <c r="S6108">
        <v>2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3552.3938885369321</v>
      </c>
      <c r="AB6108">
        <v>0</v>
      </c>
      <c r="AC6108">
        <v>0</v>
      </c>
      <c r="AD6108">
        <v>0</v>
      </c>
      <c r="AE6108">
        <v>3552.3938885369321</v>
      </c>
    </row>
    <row r="6109" spans="1:31" x14ac:dyDescent="0.25">
      <c r="A6109">
        <v>1659301</v>
      </c>
      <c r="B6109">
        <v>1</v>
      </c>
      <c r="C6109" t="s">
        <v>80</v>
      </c>
      <c r="D6109" t="s">
        <v>95</v>
      </c>
      <c r="E6109" t="s">
        <v>178</v>
      </c>
      <c r="F6109" t="s">
        <v>17432</v>
      </c>
      <c r="G6109" t="s">
        <v>227</v>
      </c>
      <c r="H6109" t="s">
        <v>149</v>
      </c>
      <c r="I6109" t="s">
        <v>135</v>
      </c>
      <c r="J6109" t="s">
        <v>136</v>
      </c>
      <c r="K6109" t="s">
        <v>137</v>
      </c>
      <c r="L6109" t="s">
        <v>17433</v>
      </c>
      <c r="M6109" t="s">
        <v>17434</v>
      </c>
      <c r="N6109">
        <v>1.74</v>
      </c>
      <c r="O6109">
        <v>0</v>
      </c>
      <c r="P6109">
        <v>85</v>
      </c>
      <c r="Q6109">
        <v>0</v>
      </c>
      <c r="R6109">
        <v>0</v>
      </c>
      <c r="S6109">
        <v>0</v>
      </c>
      <c r="T6109">
        <v>6</v>
      </c>
      <c r="U6109">
        <v>0</v>
      </c>
      <c r="V6109">
        <v>0</v>
      </c>
      <c r="W6109">
        <v>0</v>
      </c>
      <c r="X6109">
        <v>60.702813953482782</v>
      </c>
      <c r="Y6109">
        <v>0</v>
      </c>
      <c r="Z6109">
        <v>0</v>
      </c>
      <c r="AA6109">
        <v>0</v>
      </c>
      <c r="AB6109">
        <v>17.673220207187821</v>
      </c>
      <c r="AC6109">
        <v>0</v>
      </c>
      <c r="AD6109">
        <v>0</v>
      </c>
      <c r="AE6109">
        <v>78.376034160670599</v>
      </c>
    </row>
    <row r="6110" spans="1:31" x14ac:dyDescent="0.25">
      <c r="A6110">
        <v>1659178</v>
      </c>
      <c r="B6110">
        <v>1</v>
      </c>
      <c r="C6110" t="s">
        <v>80</v>
      </c>
      <c r="D6110" t="s">
        <v>82</v>
      </c>
      <c r="E6110" t="s">
        <v>362</v>
      </c>
      <c r="F6110" t="s">
        <v>17435</v>
      </c>
      <c r="G6110" t="s">
        <v>900</v>
      </c>
      <c r="H6110" t="s">
        <v>149</v>
      </c>
      <c r="I6110" t="s">
        <v>135</v>
      </c>
      <c r="J6110" t="s">
        <v>136</v>
      </c>
      <c r="K6110" t="s">
        <v>137</v>
      </c>
      <c r="L6110" t="s">
        <v>17436</v>
      </c>
      <c r="M6110" t="s">
        <v>17437</v>
      </c>
      <c r="N6110">
        <v>2.6463888880000002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59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159.23746786098224</v>
      </c>
      <c r="AC6110">
        <v>0</v>
      </c>
      <c r="AD6110">
        <v>0</v>
      </c>
      <c r="AE6110">
        <v>159.23746786098224</v>
      </c>
    </row>
    <row r="6111" spans="1:31" x14ac:dyDescent="0.25">
      <c r="A6111">
        <v>1659155</v>
      </c>
      <c r="B6111">
        <v>1</v>
      </c>
      <c r="C6111" t="s">
        <v>80</v>
      </c>
      <c r="D6111" t="s">
        <v>107</v>
      </c>
      <c r="E6111" t="s">
        <v>152</v>
      </c>
      <c r="F6111" t="s">
        <v>17438</v>
      </c>
      <c r="G6111" t="s">
        <v>168</v>
      </c>
      <c r="H6111" t="s">
        <v>149</v>
      </c>
      <c r="I6111" t="s">
        <v>135</v>
      </c>
      <c r="J6111" t="s">
        <v>136</v>
      </c>
      <c r="K6111" t="s">
        <v>137</v>
      </c>
      <c r="L6111" t="s">
        <v>17439</v>
      </c>
      <c r="M6111" t="s">
        <v>17440</v>
      </c>
      <c r="N6111">
        <v>1.785555555</v>
      </c>
      <c r="O6111">
        <v>0</v>
      </c>
      <c r="P6111">
        <v>9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3.6066553925086664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3.6066553925086664</v>
      </c>
    </row>
    <row r="6112" spans="1:31" x14ac:dyDescent="0.25">
      <c r="A6112">
        <v>1659032</v>
      </c>
      <c r="B6112">
        <v>1</v>
      </c>
      <c r="C6112" t="s">
        <v>80</v>
      </c>
      <c r="D6112" t="s">
        <v>108</v>
      </c>
      <c r="E6112" t="s">
        <v>178</v>
      </c>
      <c r="F6112" t="s">
        <v>17441</v>
      </c>
      <c r="G6112" t="s">
        <v>227</v>
      </c>
      <c r="H6112" t="s">
        <v>149</v>
      </c>
      <c r="I6112" t="s">
        <v>135</v>
      </c>
      <c r="J6112" t="s">
        <v>136</v>
      </c>
      <c r="K6112" t="s">
        <v>137</v>
      </c>
      <c r="L6112" t="s">
        <v>17442</v>
      </c>
      <c r="M6112" t="s">
        <v>17443</v>
      </c>
      <c r="N6112">
        <v>1.5605555550000001</v>
      </c>
      <c r="O6112">
        <v>0</v>
      </c>
      <c r="P6112">
        <v>192</v>
      </c>
      <c r="Q6112">
        <v>0</v>
      </c>
      <c r="R6112">
        <v>1</v>
      </c>
      <c r="S6112">
        <v>0</v>
      </c>
      <c r="T6112">
        <v>14</v>
      </c>
      <c r="U6112">
        <v>0</v>
      </c>
      <c r="V6112">
        <v>0</v>
      </c>
      <c r="W6112">
        <v>0</v>
      </c>
      <c r="X6112">
        <v>69.368970773791474</v>
      </c>
      <c r="Y6112">
        <v>0</v>
      </c>
      <c r="Z6112">
        <v>9.7905562036666683E-4</v>
      </c>
      <c r="AA6112">
        <v>0</v>
      </c>
      <c r="AB6112">
        <v>24.245043447956398</v>
      </c>
      <c r="AC6112">
        <v>0</v>
      </c>
      <c r="AD6112">
        <v>0</v>
      </c>
      <c r="AE6112">
        <v>93.614993277368228</v>
      </c>
    </row>
    <row r="6113" spans="1:31" x14ac:dyDescent="0.25">
      <c r="A6113">
        <v>1659364</v>
      </c>
      <c r="B6113">
        <v>1</v>
      </c>
      <c r="C6113" t="s">
        <v>80</v>
      </c>
      <c r="D6113" t="s">
        <v>82</v>
      </c>
      <c r="E6113" t="s">
        <v>146</v>
      </c>
      <c r="F6113" t="s">
        <v>16781</v>
      </c>
      <c r="G6113" t="s">
        <v>260</v>
      </c>
      <c r="H6113" t="s">
        <v>149</v>
      </c>
      <c r="I6113" t="s">
        <v>135</v>
      </c>
      <c r="J6113" t="s">
        <v>136</v>
      </c>
      <c r="K6113" t="s">
        <v>137</v>
      </c>
      <c r="L6113" t="s">
        <v>17444</v>
      </c>
      <c r="M6113" t="s">
        <v>17445</v>
      </c>
      <c r="N6113">
        <v>0.40111111100000002</v>
      </c>
      <c r="O6113">
        <v>0</v>
      </c>
      <c r="P6113">
        <v>480</v>
      </c>
      <c r="Q6113">
        <v>0</v>
      </c>
      <c r="R6113">
        <v>0</v>
      </c>
      <c r="S6113">
        <v>0</v>
      </c>
      <c r="T6113">
        <v>58</v>
      </c>
      <c r="U6113">
        <v>0</v>
      </c>
      <c r="V6113">
        <v>0</v>
      </c>
      <c r="W6113">
        <v>0</v>
      </c>
      <c r="X6113">
        <v>108.00694175855259</v>
      </c>
      <c r="Y6113">
        <v>0</v>
      </c>
      <c r="Z6113">
        <v>0</v>
      </c>
      <c r="AA6113">
        <v>0</v>
      </c>
      <c r="AB6113">
        <v>10.825037875056346</v>
      </c>
      <c r="AC6113">
        <v>0</v>
      </c>
      <c r="AD6113">
        <v>0</v>
      </c>
      <c r="AE6113">
        <v>118.83197963360894</v>
      </c>
    </row>
    <row r="6114" spans="1:31" x14ac:dyDescent="0.25">
      <c r="A6114">
        <v>1659115</v>
      </c>
      <c r="B6114">
        <v>1</v>
      </c>
      <c r="C6114" t="s">
        <v>80</v>
      </c>
      <c r="D6114" t="s">
        <v>99</v>
      </c>
      <c r="E6114" t="s">
        <v>152</v>
      </c>
      <c r="F6114" t="s">
        <v>17446</v>
      </c>
      <c r="G6114" t="s">
        <v>154</v>
      </c>
      <c r="H6114" t="s">
        <v>149</v>
      </c>
      <c r="I6114" t="s">
        <v>135</v>
      </c>
      <c r="J6114" t="s">
        <v>136</v>
      </c>
      <c r="K6114" t="s">
        <v>137</v>
      </c>
      <c r="L6114" t="s">
        <v>17447</v>
      </c>
      <c r="M6114" t="s">
        <v>17448</v>
      </c>
      <c r="N6114">
        <v>1.655</v>
      </c>
      <c r="O6114">
        <v>0</v>
      </c>
      <c r="P6114">
        <v>2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0.94542832167527668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0.94542832167527668</v>
      </c>
    </row>
    <row r="6115" spans="1:31" x14ac:dyDescent="0.25">
      <c r="A6115">
        <v>1659078</v>
      </c>
      <c r="B6115">
        <v>1</v>
      </c>
      <c r="C6115" t="s">
        <v>80</v>
      </c>
      <c r="D6115" t="s">
        <v>92</v>
      </c>
      <c r="E6115" t="s">
        <v>146</v>
      </c>
      <c r="F6115" t="s">
        <v>17449</v>
      </c>
      <c r="G6115" t="s">
        <v>172</v>
      </c>
      <c r="H6115" t="s">
        <v>149</v>
      </c>
      <c r="I6115" t="s">
        <v>135</v>
      </c>
      <c r="J6115" t="s">
        <v>136</v>
      </c>
      <c r="K6115" t="s">
        <v>137</v>
      </c>
      <c r="L6115" t="s">
        <v>17450</v>
      </c>
      <c r="M6115" t="s">
        <v>17451</v>
      </c>
      <c r="N6115">
        <v>0.89694444399999995</v>
      </c>
      <c r="O6115">
        <v>0</v>
      </c>
      <c r="P6115">
        <v>46</v>
      </c>
      <c r="Q6115">
        <v>0</v>
      </c>
      <c r="R6115">
        <v>9</v>
      </c>
      <c r="S6115">
        <v>0</v>
      </c>
      <c r="T6115">
        <v>11</v>
      </c>
      <c r="U6115">
        <v>0</v>
      </c>
      <c r="V6115">
        <v>0</v>
      </c>
      <c r="W6115">
        <v>0</v>
      </c>
      <c r="X6115">
        <v>18.221089102705808</v>
      </c>
      <c r="Y6115">
        <v>0</v>
      </c>
      <c r="Z6115">
        <v>2.9663272945440657</v>
      </c>
      <c r="AA6115">
        <v>0</v>
      </c>
      <c r="AB6115">
        <v>7.7925849014756663</v>
      </c>
      <c r="AC6115">
        <v>0</v>
      </c>
      <c r="AD6115">
        <v>0</v>
      </c>
      <c r="AE6115">
        <v>28.98000129872554</v>
      </c>
    </row>
    <row r="6116" spans="1:31" x14ac:dyDescent="0.25">
      <c r="A6116">
        <v>1659470</v>
      </c>
      <c r="B6116">
        <v>1</v>
      </c>
      <c r="C6116" t="s">
        <v>80</v>
      </c>
      <c r="D6116" t="s">
        <v>101</v>
      </c>
      <c r="E6116" t="s">
        <v>178</v>
      </c>
      <c r="F6116" t="s">
        <v>17452</v>
      </c>
      <c r="G6116" t="s">
        <v>227</v>
      </c>
      <c r="H6116" t="s">
        <v>149</v>
      </c>
      <c r="I6116" t="s">
        <v>135</v>
      </c>
      <c r="J6116" t="s">
        <v>136</v>
      </c>
      <c r="K6116" t="s">
        <v>137</v>
      </c>
      <c r="L6116" t="s">
        <v>17453</v>
      </c>
      <c r="M6116" t="s">
        <v>17454</v>
      </c>
      <c r="N6116">
        <v>2.298888888</v>
      </c>
      <c r="O6116">
        <v>0</v>
      </c>
      <c r="P6116">
        <v>18</v>
      </c>
      <c r="Q6116">
        <v>0</v>
      </c>
      <c r="R6116">
        <v>0</v>
      </c>
      <c r="S6116">
        <v>0</v>
      </c>
      <c r="T6116">
        <v>3</v>
      </c>
      <c r="U6116">
        <v>0</v>
      </c>
      <c r="V6116">
        <v>0</v>
      </c>
      <c r="W6116">
        <v>0</v>
      </c>
      <c r="X6116">
        <v>13.539433663603056</v>
      </c>
      <c r="Y6116">
        <v>0</v>
      </c>
      <c r="Z6116">
        <v>0</v>
      </c>
      <c r="AA6116">
        <v>0</v>
      </c>
      <c r="AB6116">
        <v>3.9484079474843816</v>
      </c>
      <c r="AC6116">
        <v>0</v>
      </c>
      <c r="AD6116">
        <v>0</v>
      </c>
      <c r="AE6116">
        <v>17.487841611087436</v>
      </c>
    </row>
    <row r="6117" spans="1:31" x14ac:dyDescent="0.25">
      <c r="A6117">
        <v>1659224</v>
      </c>
      <c r="B6117">
        <v>1</v>
      </c>
      <c r="C6117" t="s">
        <v>80</v>
      </c>
      <c r="D6117" t="s">
        <v>96</v>
      </c>
      <c r="E6117" t="s">
        <v>152</v>
      </c>
      <c r="F6117" t="s">
        <v>17455</v>
      </c>
      <c r="G6117" t="s">
        <v>154</v>
      </c>
      <c r="H6117" t="s">
        <v>149</v>
      </c>
      <c r="I6117" t="s">
        <v>135</v>
      </c>
      <c r="J6117" t="s">
        <v>136</v>
      </c>
      <c r="K6117" t="s">
        <v>137</v>
      </c>
      <c r="L6117" t="s">
        <v>17456</v>
      </c>
      <c r="M6117" t="s">
        <v>17457</v>
      </c>
      <c r="N6117">
        <v>7.3480555550000002</v>
      </c>
      <c r="O6117">
        <v>0</v>
      </c>
      <c r="P6117">
        <v>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10.89997397010668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10.89997397010668</v>
      </c>
    </row>
    <row r="6118" spans="1:31" x14ac:dyDescent="0.25">
      <c r="A6118">
        <v>1658969</v>
      </c>
      <c r="B6118">
        <v>1</v>
      </c>
      <c r="C6118" t="s">
        <v>81</v>
      </c>
      <c r="D6118" t="s">
        <v>128</v>
      </c>
      <c r="E6118" t="s">
        <v>178</v>
      </c>
      <c r="F6118" t="s">
        <v>17458</v>
      </c>
      <c r="G6118" t="s">
        <v>148</v>
      </c>
      <c r="H6118" t="s">
        <v>149</v>
      </c>
      <c r="I6118" t="s">
        <v>135</v>
      </c>
      <c r="J6118" t="s">
        <v>136</v>
      </c>
      <c r="K6118" t="s">
        <v>143</v>
      </c>
      <c r="L6118" t="s">
        <v>17459</v>
      </c>
      <c r="M6118" t="s">
        <v>17460</v>
      </c>
      <c r="N6118">
        <v>7.1883333330000001</v>
      </c>
      <c r="O6118">
        <v>0</v>
      </c>
      <c r="P6118">
        <v>121</v>
      </c>
      <c r="Q6118">
        <v>0</v>
      </c>
      <c r="R6118">
        <v>0</v>
      </c>
      <c r="S6118">
        <v>0</v>
      </c>
      <c r="T6118">
        <v>11</v>
      </c>
      <c r="U6118">
        <v>0</v>
      </c>
      <c r="V6118">
        <v>0</v>
      </c>
      <c r="W6118">
        <v>0</v>
      </c>
      <c r="X6118">
        <v>219.5295456921223</v>
      </c>
      <c r="Y6118">
        <v>0</v>
      </c>
      <c r="Z6118">
        <v>0</v>
      </c>
      <c r="AA6118">
        <v>0</v>
      </c>
      <c r="AB6118">
        <v>337.57451581876893</v>
      </c>
      <c r="AC6118">
        <v>0</v>
      </c>
      <c r="AD6118">
        <v>0</v>
      </c>
      <c r="AE6118">
        <v>557.10406151089126</v>
      </c>
    </row>
    <row r="6119" spans="1:31" x14ac:dyDescent="0.25">
      <c r="A6119">
        <v>1658823</v>
      </c>
      <c r="B6119">
        <v>1</v>
      </c>
      <c r="C6119" t="s">
        <v>80</v>
      </c>
      <c r="D6119" t="s">
        <v>96</v>
      </c>
      <c r="E6119" t="s">
        <v>178</v>
      </c>
      <c r="F6119" t="s">
        <v>17461</v>
      </c>
      <c r="G6119" t="s">
        <v>187</v>
      </c>
      <c r="H6119" t="s">
        <v>149</v>
      </c>
      <c r="I6119" t="s">
        <v>135</v>
      </c>
      <c r="J6119" t="s">
        <v>136</v>
      </c>
      <c r="K6119" t="s">
        <v>137</v>
      </c>
      <c r="L6119" t="s">
        <v>17462</v>
      </c>
      <c r="M6119" t="s">
        <v>17463</v>
      </c>
      <c r="N6119">
        <v>2.7205555549999998</v>
      </c>
      <c r="O6119">
        <v>0</v>
      </c>
      <c r="P6119">
        <v>30</v>
      </c>
      <c r="Q6119">
        <v>0</v>
      </c>
      <c r="R6119">
        <v>2</v>
      </c>
      <c r="S6119">
        <v>0</v>
      </c>
      <c r="T6119">
        <v>2</v>
      </c>
      <c r="U6119">
        <v>0</v>
      </c>
      <c r="V6119">
        <v>0</v>
      </c>
      <c r="W6119">
        <v>0</v>
      </c>
      <c r="X6119">
        <v>12.812154099049508</v>
      </c>
      <c r="Y6119">
        <v>0</v>
      </c>
      <c r="Z6119">
        <v>2.472430915216381</v>
      </c>
      <c r="AA6119">
        <v>0</v>
      </c>
      <c r="AB6119">
        <v>1.6678101159949168</v>
      </c>
      <c r="AC6119">
        <v>0</v>
      </c>
      <c r="AD6119">
        <v>0</v>
      </c>
      <c r="AE6119">
        <v>16.952395130260808</v>
      </c>
    </row>
    <row r="6120" spans="1:31" x14ac:dyDescent="0.25">
      <c r="A6120">
        <v>1659218</v>
      </c>
      <c r="B6120">
        <v>1</v>
      </c>
      <c r="C6120" t="s">
        <v>81</v>
      </c>
      <c r="D6120" t="s">
        <v>128</v>
      </c>
      <c r="E6120" t="s">
        <v>204</v>
      </c>
      <c r="F6120" t="s">
        <v>3282</v>
      </c>
      <c r="G6120" t="s">
        <v>161</v>
      </c>
      <c r="H6120" t="s">
        <v>134</v>
      </c>
      <c r="I6120" t="s">
        <v>135</v>
      </c>
      <c r="J6120" t="s">
        <v>136</v>
      </c>
      <c r="K6120" t="s">
        <v>137</v>
      </c>
      <c r="L6120" t="s">
        <v>17464</v>
      </c>
      <c r="M6120" t="s">
        <v>17465</v>
      </c>
      <c r="N6120">
        <v>0.102222222</v>
      </c>
      <c r="O6120">
        <v>0</v>
      </c>
      <c r="P6120">
        <v>0</v>
      </c>
      <c r="Q6120">
        <v>0</v>
      </c>
      <c r="R6120">
        <v>0</v>
      </c>
      <c r="S6120">
        <v>4</v>
      </c>
      <c r="T6120">
        <v>0</v>
      </c>
      <c r="U6120">
        <v>8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3.3606045102916493</v>
      </c>
      <c r="AB6120">
        <v>0</v>
      </c>
      <c r="AC6120">
        <v>110.41987391560194</v>
      </c>
      <c r="AD6120">
        <v>0</v>
      </c>
      <c r="AE6120">
        <v>113.78047842589359</v>
      </c>
    </row>
    <row r="6121" spans="1:31" x14ac:dyDescent="0.25">
      <c r="A6121">
        <v>1658906</v>
      </c>
      <c r="B6121">
        <v>1</v>
      </c>
      <c r="C6121" t="s">
        <v>80</v>
      </c>
      <c r="D6121" t="s">
        <v>84</v>
      </c>
      <c r="E6121" t="s">
        <v>178</v>
      </c>
      <c r="F6121" t="s">
        <v>11247</v>
      </c>
      <c r="G6121" t="s">
        <v>227</v>
      </c>
      <c r="H6121" t="s">
        <v>149</v>
      </c>
      <c r="I6121" t="s">
        <v>135</v>
      </c>
      <c r="J6121" t="s">
        <v>136</v>
      </c>
      <c r="K6121" t="s">
        <v>137</v>
      </c>
      <c r="L6121" t="s">
        <v>17466</v>
      </c>
      <c r="M6121" t="s">
        <v>17467</v>
      </c>
      <c r="N6121">
        <v>1.291111111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4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5.756975618933506</v>
      </c>
      <c r="AC6121">
        <v>0</v>
      </c>
      <c r="AD6121">
        <v>0</v>
      </c>
      <c r="AE6121">
        <v>5.756975618933506</v>
      </c>
    </row>
    <row r="6122" spans="1:31" x14ac:dyDescent="0.25">
      <c r="A6122">
        <v>1659384</v>
      </c>
      <c r="B6122">
        <v>1</v>
      </c>
      <c r="C6122" t="s">
        <v>80</v>
      </c>
      <c r="D6122" t="s">
        <v>91</v>
      </c>
      <c r="E6122" t="s">
        <v>362</v>
      </c>
      <c r="F6122" t="s">
        <v>17468</v>
      </c>
      <c r="G6122" t="s">
        <v>900</v>
      </c>
      <c r="H6122" t="s">
        <v>149</v>
      </c>
      <c r="I6122" t="s">
        <v>135</v>
      </c>
      <c r="J6122" t="s">
        <v>136</v>
      </c>
      <c r="K6122" t="s">
        <v>137</v>
      </c>
      <c r="L6122" t="s">
        <v>17469</v>
      </c>
      <c r="M6122" t="s">
        <v>17470</v>
      </c>
      <c r="N6122">
        <v>0.59555555500000001</v>
      </c>
      <c r="O6122">
        <v>0</v>
      </c>
      <c r="P6122">
        <v>165</v>
      </c>
      <c r="Q6122">
        <v>0</v>
      </c>
      <c r="R6122">
        <v>0</v>
      </c>
      <c r="S6122">
        <v>0</v>
      </c>
      <c r="T6122">
        <v>8</v>
      </c>
      <c r="U6122">
        <v>0</v>
      </c>
      <c r="V6122">
        <v>0</v>
      </c>
      <c r="W6122">
        <v>0</v>
      </c>
      <c r="X6122">
        <v>38.101228806005672</v>
      </c>
      <c r="Y6122">
        <v>0</v>
      </c>
      <c r="Z6122">
        <v>0</v>
      </c>
      <c r="AA6122">
        <v>0</v>
      </c>
      <c r="AB6122">
        <v>2.9456571136521181</v>
      </c>
      <c r="AC6122">
        <v>0</v>
      </c>
      <c r="AD6122">
        <v>0</v>
      </c>
      <c r="AE6122">
        <v>41.04688591965779</v>
      </c>
    </row>
    <row r="6123" spans="1:31" x14ac:dyDescent="0.25">
      <c r="A6123">
        <v>1658929</v>
      </c>
      <c r="B6123">
        <v>1</v>
      </c>
      <c r="C6123" t="s">
        <v>80</v>
      </c>
      <c r="D6123" t="s">
        <v>83</v>
      </c>
      <c r="E6123" t="s">
        <v>146</v>
      </c>
      <c r="F6123" t="s">
        <v>15995</v>
      </c>
      <c r="G6123" t="s">
        <v>260</v>
      </c>
      <c r="H6123" t="s">
        <v>149</v>
      </c>
      <c r="I6123" t="s">
        <v>135</v>
      </c>
      <c r="J6123" t="s">
        <v>136</v>
      </c>
      <c r="K6123" t="s">
        <v>137</v>
      </c>
      <c r="L6123" t="s">
        <v>17471</v>
      </c>
      <c r="M6123" t="s">
        <v>17472</v>
      </c>
      <c r="N6123">
        <v>1.9980555550000001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28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121.45553565183236</v>
      </c>
      <c r="AC6123">
        <v>0</v>
      </c>
      <c r="AD6123">
        <v>0</v>
      </c>
      <c r="AE6123">
        <v>121.45553565183236</v>
      </c>
    </row>
    <row r="6124" spans="1:31" x14ac:dyDescent="0.25">
      <c r="A6124">
        <v>1659261</v>
      </c>
      <c r="B6124">
        <v>1</v>
      </c>
      <c r="C6124" t="s">
        <v>81</v>
      </c>
      <c r="D6124" t="s">
        <v>120</v>
      </c>
      <c r="E6124" t="s">
        <v>131</v>
      </c>
      <c r="F6124" t="s">
        <v>17473</v>
      </c>
      <c r="G6124" t="s">
        <v>256</v>
      </c>
      <c r="H6124" t="s">
        <v>134</v>
      </c>
      <c r="I6124" t="s">
        <v>135</v>
      </c>
      <c r="J6124" t="s">
        <v>136</v>
      </c>
      <c r="K6124" t="s">
        <v>137</v>
      </c>
      <c r="L6124" t="s">
        <v>17474</v>
      </c>
      <c r="M6124" t="s">
        <v>17475</v>
      </c>
      <c r="N6124">
        <v>0.10666666599999999</v>
      </c>
      <c r="O6124">
        <v>0</v>
      </c>
      <c r="P6124">
        <v>297</v>
      </c>
      <c r="Q6124">
        <v>0</v>
      </c>
      <c r="R6124">
        <v>1</v>
      </c>
      <c r="S6124">
        <v>0</v>
      </c>
      <c r="T6124">
        <v>30</v>
      </c>
      <c r="U6124">
        <v>0</v>
      </c>
      <c r="V6124">
        <v>0</v>
      </c>
      <c r="W6124">
        <v>0</v>
      </c>
      <c r="X6124">
        <v>8.2752656926365926</v>
      </c>
      <c r="Y6124">
        <v>0</v>
      </c>
      <c r="Z6124">
        <v>7.3147553872000004E-3</v>
      </c>
      <c r="AA6124">
        <v>0</v>
      </c>
      <c r="AB6124">
        <v>3.935775241352534</v>
      </c>
      <c r="AC6124">
        <v>0</v>
      </c>
      <c r="AD6124">
        <v>0</v>
      </c>
      <c r="AE6124">
        <v>12.218355689376327</v>
      </c>
    </row>
    <row r="6125" spans="1:31" x14ac:dyDescent="0.25">
      <c r="A6125">
        <v>1658786</v>
      </c>
      <c r="B6125">
        <v>1</v>
      </c>
      <c r="C6125" t="s">
        <v>80</v>
      </c>
      <c r="D6125" t="s">
        <v>82</v>
      </c>
      <c r="E6125" t="s">
        <v>178</v>
      </c>
      <c r="F6125" t="s">
        <v>17476</v>
      </c>
      <c r="G6125" t="s">
        <v>227</v>
      </c>
      <c r="H6125" t="s">
        <v>149</v>
      </c>
      <c r="I6125" t="s">
        <v>135</v>
      </c>
      <c r="J6125" t="s">
        <v>136</v>
      </c>
      <c r="K6125" t="s">
        <v>137</v>
      </c>
      <c r="L6125" t="s">
        <v>17477</v>
      </c>
      <c r="M6125" t="s">
        <v>17478</v>
      </c>
      <c r="N6125">
        <v>2.1974999999999998</v>
      </c>
      <c r="O6125">
        <v>0</v>
      </c>
      <c r="P6125">
        <v>45</v>
      </c>
      <c r="Q6125">
        <v>0</v>
      </c>
      <c r="R6125">
        <v>0</v>
      </c>
      <c r="S6125">
        <v>0</v>
      </c>
      <c r="T6125">
        <v>2</v>
      </c>
      <c r="U6125">
        <v>0</v>
      </c>
      <c r="V6125">
        <v>0</v>
      </c>
      <c r="W6125">
        <v>0</v>
      </c>
      <c r="X6125">
        <v>15.178990969526025</v>
      </c>
      <c r="Y6125">
        <v>0</v>
      </c>
      <c r="Z6125">
        <v>0</v>
      </c>
      <c r="AA6125">
        <v>0</v>
      </c>
      <c r="AB6125">
        <v>0.15236794100704501</v>
      </c>
      <c r="AC6125">
        <v>0</v>
      </c>
      <c r="AD6125">
        <v>0</v>
      </c>
      <c r="AE6125">
        <v>15.331358910533069</v>
      </c>
    </row>
    <row r="6126" spans="1:31" x14ac:dyDescent="0.25">
      <c r="A6126">
        <v>1659427</v>
      </c>
      <c r="B6126">
        <v>1</v>
      </c>
      <c r="C6126" t="s">
        <v>81</v>
      </c>
      <c r="D6126" t="s">
        <v>122</v>
      </c>
      <c r="E6126" t="s">
        <v>140</v>
      </c>
      <c r="F6126" t="s">
        <v>3210</v>
      </c>
      <c r="G6126" t="s">
        <v>161</v>
      </c>
      <c r="H6126" t="s">
        <v>134</v>
      </c>
      <c r="I6126" t="s">
        <v>135</v>
      </c>
      <c r="J6126" t="s">
        <v>136</v>
      </c>
      <c r="K6126" t="s">
        <v>137</v>
      </c>
      <c r="L6126" t="s">
        <v>17479</v>
      </c>
      <c r="M6126" t="s">
        <v>17480</v>
      </c>
      <c r="N6126">
        <v>0.36305555499999997</v>
      </c>
      <c r="O6126">
        <v>14</v>
      </c>
      <c r="P6126">
        <v>900</v>
      </c>
      <c r="Q6126">
        <v>1</v>
      </c>
      <c r="R6126">
        <v>20</v>
      </c>
      <c r="S6126">
        <v>6</v>
      </c>
      <c r="T6126">
        <v>69</v>
      </c>
      <c r="U6126">
        <v>1</v>
      </c>
      <c r="V6126">
        <v>0</v>
      </c>
      <c r="W6126">
        <v>0.60621500703942333</v>
      </c>
      <c r="X6126">
        <v>34.359472979008515</v>
      </c>
      <c r="Y6126">
        <v>9.4224584190316669E-3</v>
      </c>
      <c r="Z6126">
        <v>0.66512574574353356</v>
      </c>
      <c r="AA6126">
        <v>27.372508362741982</v>
      </c>
      <c r="AB6126">
        <v>4.352458404887031</v>
      </c>
      <c r="AC6126">
        <v>0.46315611388783334</v>
      </c>
      <c r="AD6126">
        <v>0</v>
      </c>
      <c r="AE6126">
        <v>67.828359071727348</v>
      </c>
    </row>
    <row r="6127" spans="1:31" x14ac:dyDescent="0.25">
      <c r="A6127">
        <v>1658886</v>
      </c>
      <c r="B6127">
        <v>1</v>
      </c>
      <c r="C6127" t="s">
        <v>80</v>
      </c>
      <c r="D6127" t="s">
        <v>84</v>
      </c>
      <c r="E6127" t="s">
        <v>152</v>
      </c>
      <c r="F6127" t="s">
        <v>17481</v>
      </c>
      <c r="G6127" t="s">
        <v>507</v>
      </c>
      <c r="H6127" t="s">
        <v>149</v>
      </c>
      <c r="I6127" t="s">
        <v>135</v>
      </c>
      <c r="J6127" t="s">
        <v>136</v>
      </c>
      <c r="K6127" t="s">
        <v>137</v>
      </c>
      <c r="L6127" t="s">
        <v>17482</v>
      </c>
      <c r="M6127" t="s">
        <v>17483</v>
      </c>
      <c r="N6127">
        <v>1.706111111</v>
      </c>
      <c r="O6127">
        <v>0</v>
      </c>
      <c r="P6127">
        <v>1</v>
      </c>
      <c r="Q6127">
        <v>0</v>
      </c>
      <c r="R6127">
        <v>0</v>
      </c>
      <c r="S6127">
        <v>0</v>
      </c>
      <c r="T6127">
        <v>1</v>
      </c>
      <c r="U6127">
        <v>0</v>
      </c>
      <c r="V6127">
        <v>0</v>
      </c>
      <c r="W6127">
        <v>0</v>
      </c>
      <c r="X6127">
        <v>0.16241543050826723</v>
      </c>
      <c r="Y6127">
        <v>0</v>
      </c>
      <c r="Z6127">
        <v>0</v>
      </c>
      <c r="AA6127">
        <v>0</v>
      </c>
      <c r="AB6127">
        <v>1.4321662141036249</v>
      </c>
      <c r="AC6127">
        <v>0</v>
      </c>
      <c r="AD6127">
        <v>0</v>
      </c>
      <c r="AE6127">
        <v>1.5945816446118921</v>
      </c>
    </row>
    <row r="6128" spans="1:31" x14ac:dyDescent="0.25">
      <c r="A6128">
        <v>1659198</v>
      </c>
      <c r="B6128">
        <v>1</v>
      </c>
      <c r="C6128" t="s">
        <v>80</v>
      </c>
      <c r="D6128" t="s">
        <v>98</v>
      </c>
      <c r="E6128" t="s">
        <v>131</v>
      </c>
      <c r="F6128" t="s">
        <v>17484</v>
      </c>
      <c r="G6128" t="s">
        <v>195</v>
      </c>
      <c r="H6128" t="s">
        <v>134</v>
      </c>
      <c r="I6128" t="s">
        <v>135</v>
      </c>
      <c r="J6128" t="s">
        <v>136</v>
      </c>
      <c r="K6128" t="s">
        <v>137</v>
      </c>
      <c r="L6128" t="s">
        <v>17485</v>
      </c>
      <c r="M6128" t="s">
        <v>17486</v>
      </c>
      <c r="N6128">
        <v>4.5955555549999998</v>
      </c>
      <c r="O6128">
        <v>0</v>
      </c>
      <c r="P6128">
        <v>0</v>
      </c>
      <c r="Q6128">
        <v>0</v>
      </c>
      <c r="R6128">
        <v>7</v>
      </c>
      <c r="S6128">
        <v>0</v>
      </c>
      <c r="T6128">
        <v>4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4.6546013611093944</v>
      </c>
      <c r="AA6128">
        <v>0</v>
      </c>
      <c r="AB6128">
        <v>11.313140402533914</v>
      </c>
      <c r="AC6128">
        <v>0</v>
      </c>
      <c r="AD6128">
        <v>0</v>
      </c>
      <c r="AE6128">
        <v>15.967741763643309</v>
      </c>
    </row>
    <row r="6129" spans="1:31" x14ac:dyDescent="0.25">
      <c r="A6129">
        <v>1659055</v>
      </c>
      <c r="B6129">
        <v>1</v>
      </c>
      <c r="C6129" t="s">
        <v>81</v>
      </c>
      <c r="D6129" t="s">
        <v>118</v>
      </c>
      <c r="E6129" t="s">
        <v>362</v>
      </c>
      <c r="F6129" t="s">
        <v>17487</v>
      </c>
      <c r="G6129" t="s">
        <v>900</v>
      </c>
      <c r="H6129" t="s">
        <v>149</v>
      </c>
      <c r="I6129" t="s">
        <v>135</v>
      </c>
      <c r="J6129" t="s">
        <v>136</v>
      </c>
      <c r="K6129" t="s">
        <v>137</v>
      </c>
      <c r="L6129" t="s">
        <v>17488</v>
      </c>
      <c r="M6129" t="s">
        <v>17489</v>
      </c>
      <c r="N6129">
        <v>0.52555555499999995</v>
      </c>
      <c r="O6129">
        <v>0</v>
      </c>
      <c r="P6129">
        <v>61</v>
      </c>
      <c r="Q6129">
        <v>0</v>
      </c>
      <c r="R6129">
        <v>0</v>
      </c>
      <c r="S6129">
        <v>0</v>
      </c>
      <c r="T6129">
        <v>10</v>
      </c>
      <c r="U6129">
        <v>0</v>
      </c>
      <c r="V6129">
        <v>0</v>
      </c>
      <c r="W6129">
        <v>0</v>
      </c>
      <c r="X6129">
        <v>7.647531124441171</v>
      </c>
      <c r="Y6129">
        <v>0</v>
      </c>
      <c r="Z6129">
        <v>0</v>
      </c>
      <c r="AA6129">
        <v>0</v>
      </c>
      <c r="AB6129">
        <v>12.086272907652877</v>
      </c>
      <c r="AC6129">
        <v>0</v>
      </c>
      <c r="AD6129">
        <v>0</v>
      </c>
      <c r="AE6129">
        <v>19.733804032094049</v>
      </c>
    </row>
    <row r="6130" spans="1:31" x14ac:dyDescent="0.25">
      <c r="A6130">
        <v>1658806</v>
      </c>
      <c r="B6130">
        <v>1</v>
      </c>
      <c r="C6130" t="s">
        <v>80</v>
      </c>
      <c r="D6130" t="s">
        <v>82</v>
      </c>
      <c r="E6130" t="s">
        <v>178</v>
      </c>
      <c r="F6130" t="s">
        <v>17490</v>
      </c>
      <c r="G6130" t="s">
        <v>227</v>
      </c>
      <c r="H6130" t="s">
        <v>149</v>
      </c>
      <c r="I6130" t="s">
        <v>135</v>
      </c>
      <c r="J6130" t="s">
        <v>136</v>
      </c>
      <c r="K6130" t="s">
        <v>137</v>
      </c>
      <c r="L6130" t="s">
        <v>17491</v>
      </c>
      <c r="M6130" t="s">
        <v>17492</v>
      </c>
      <c r="N6130">
        <v>1.5066666660000001</v>
      </c>
      <c r="O6130">
        <v>0</v>
      </c>
      <c r="P6130">
        <v>64</v>
      </c>
      <c r="Q6130">
        <v>0</v>
      </c>
      <c r="R6130">
        <v>0</v>
      </c>
      <c r="S6130">
        <v>0</v>
      </c>
      <c r="T6130">
        <v>4</v>
      </c>
      <c r="U6130">
        <v>0</v>
      </c>
      <c r="V6130">
        <v>0</v>
      </c>
      <c r="W6130">
        <v>0</v>
      </c>
      <c r="X6130">
        <v>28.773452521356308</v>
      </c>
      <c r="Y6130">
        <v>0</v>
      </c>
      <c r="Z6130">
        <v>0</v>
      </c>
      <c r="AA6130">
        <v>0</v>
      </c>
      <c r="AB6130">
        <v>4.6602939356400003E-2</v>
      </c>
      <c r="AC6130">
        <v>0</v>
      </c>
      <c r="AD6130">
        <v>0</v>
      </c>
      <c r="AE6130">
        <v>28.820055460712709</v>
      </c>
    </row>
    <row r="6131" spans="1:31" x14ac:dyDescent="0.25">
      <c r="A6131">
        <v>1659141</v>
      </c>
      <c r="B6131">
        <v>1</v>
      </c>
      <c r="C6131" t="s">
        <v>81</v>
      </c>
      <c r="D6131" t="s">
        <v>115</v>
      </c>
      <c r="E6131" t="s">
        <v>204</v>
      </c>
      <c r="F6131" t="s">
        <v>2249</v>
      </c>
      <c r="G6131" t="s">
        <v>161</v>
      </c>
      <c r="H6131" t="s">
        <v>134</v>
      </c>
      <c r="I6131" t="s">
        <v>135</v>
      </c>
      <c r="J6131" t="s">
        <v>136</v>
      </c>
      <c r="K6131" t="s">
        <v>137</v>
      </c>
      <c r="L6131" t="s">
        <v>17493</v>
      </c>
      <c r="M6131" t="s">
        <v>17494</v>
      </c>
      <c r="N6131">
        <v>1.603888888</v>
      </c>
      <c r="O6131">
        <v>0</v>
      </c>
      <c r="P6131">
        <v>407</v>
      </c>
      <c r="Q6131">
        <v>2</v>
      </c>
      <c r="R6131">
        <v>17</v>
      </c>
      <c r="S6131">
        <v>1</v>
      </c>
      <c r="T6131">
        <v>24</v>
      </c>
      <c r="U6131">
        <v>0</v>
      </c>
      <c r="V6131">
        <v>0</v>
      </c>
      <c r="W6131">
        <v>0</v>
      </c>
      <c r="X6131">
        <v>42.213525544113878</v>
      </c>
      <c r="Y6131">
        <v>7.7934384328722048</v>
      </c>
      <c r="Z6131">
        <v>5.0674117626061577</v>
      </c>
      <c r="AA6131">
        <v>39.335897448656084</v>
      </c>
      <c r="AB6131">
        <v>9.0960559223160899</v>
      </c>
      <c r="AC6131">
        <v>0</v>
      </c>
      <c r="AD6131">
        <v>0</v>
      </c>
      <c r="AE6131">
        <v>103.50632911056442</v>
      </c>
    </row>
    <row r="6132" spans="1:31" x14ac:dyDescent="0.25">
      <c r="A6132">
        <v>1659241</v>
      </c>
      <c r="B6132">
        <v>1</v>
      </c>
      <c r="C6132" t="s">
        <v>81</v>
      </c>
      <c r="D6132" t="s">
        <v>128</v>
      </c>
      <c r="E6132" t="s">
        <v>178</v>
      </c>
      <c r="F6132" t="s">
        <v>17495</v>
      </c>
      <c r="G6132" t="s">
        <v>227</v>
      </c>
      <c r="H6132" t="s">
        <v>149</v>
      </c>
      <c r="I6132" t="s">
        <v>135</v>
      </c>
      <c r="J6132" t="s">
        <v>136</v>
      </c>
      <c r="K6132" t="s">
        <v>137</v>
      </c>
      <c r="L6132" t="s">
        <v>17496</v>
      </c>
      <c r="M6132" t="s">
        <v>17497</v>
      </c>
      <c r="N6132">
        <v>2.1655555550000001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5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23.351963219914648</v>
      </c>
      <c r="AC6132">
        <v>0</v>
      </c>
      <c r="AD6132">
        <v>0</v>
      </c>
      <c r="AE6132">
        <v>23.351963219914648</v>
      </c>
    </row>
    <row r="6133" spans="1:31" x14ac:dyDescent="0.25">
      <c r="A6133">
        <v>1659390</v>
      </c>
      <c r="B6133">
        <v>1</v>
      </c>
      <c r="C6133" t="s">
        <v>80</v>
      </c>
      <c r="D6133" t="s">
        <v>90</v>
      </c>
      <c r="E6133" t="s">
        <v>178</v>
      </c>
      <c r="F6133" t="s">
        <v>17498</v>
      </c>
      <c r="G6133" t="s">
        <v>227</v>
      </c>
      <c r="H6133" t="s">
        <v>149</v>
      </c>
      <c r="I6133" t="s">
        <v>135</v>
      </c>
      <c r="J6133" t="s">
        <v>136</v>
      </c>
      <c r="K6133" t="s">
        <v>137</v>
      </c>
      <c r="L6133" t="s">
        <v>17499</v>
      </c>
      <c r="M6133" t="s">
        <v>17500</v>
      </c>
      <c r="N6133">
        <v>2.196388888</v>
      </c>
      <c r="O6133">
        <v>0</v>
      </c>
      <c r="P6133">
        <v>49</v>
      </c>
      <c r="Q6133">
        <v>0</v>
      </c>
      <c r="R6133">
        <v>0</v>
      </c>
      <c r="S6133">
        <v>0</v>
      </c>
      <c r="T6133">
        <v>2</v>
      </c>
      <c r="U6133">
        <v>0</v>
      </c>
      <c r="V6133">
        <v>0</v>
      </c>
      <c r="W6133">
        <v>0</v>
      </c>
      <c r="X6133">
        <v>44.954077986872214</v>
      </c>
      <c r="Y6133">
        <v>0</v>
      </c>
      <c r="Z6133">
        <v>0</v>
      </c>
      <c r="AA6133">
        <v>0</v>
      </c>
      <c r="AB6133">
        <v>3.2975159115469523</v>
      </c>
      <c r="AC6133">
        <v>0</v>
      </c>
      <c r="AD6133">
        <v>0</v>
      </c>
      <c r="AE6133">
        <v>48.251593898419166</v>
      </c>
    </row>
    <row r="6134" spans="1:31" x14ac:dyDescent="0.25">
      <c r="A6134">
        <v>1658849</v>
      </c>
      <c r="B6134">
        <v>1</v>
      </c>
      <c r="C6134" t="s">
        <v>80</v>
      </c>
      <c r="D6134" t="s">
        <v>89</v>
      </c>
      <c r="E6134" t="s">
        <v>362</v>
      </c>
      <c r="F6134" t="s">
        <v>17501</v>
      </c>
      <c r="G6134" t="s">
        <v>507</v>
      </c>
      <c r="H6134" t="s">
        <v>149</v>
      </c>
      <c r="I6134" t="s">
        <v>135</v>
      </c>
      <c r="J6134" t="s">
        <v>136</v>
      </c>
      <c r="K6134" t="s">
        <v>137</v>
      </c>
      <c r="L6134" t="s">
        <v>17502</v>
      </c>
      <c r="M6134" t="s">
        <v>17503</v>
      </c>
      <c r="N6134">
        <v>0.64583333300000001</v>
      </c>
      <c r="O6134">
        <v>0</v>
      </c>
      <c r="P6134">
        <v>1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2.2683444477305277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2.2683444477305277</v>
      </c>
    </row>
    <row r="6135" spans="1:31" x14ac:dyDescent="0.25">
      <c r="A6135">
        <v>1659227</v>
      </c>
      <c r="B6135">
        <v>1</v>
      </c>
      <c r="C6135" t="s">
        <v>80</v>
      </c>
      <c r="D6135" t="s">
        <v>84</v>
      </c>
      <c r="E6135" t="s">
        <v>178</v>
      </c>
      <c r="F6135" t="s">
        <v>17504</v>
      </c>
      <c r="G6135" t="s">
        <v>172</v>
      </c>
      <c r="H6135" t="s">
        <v>149</v>
      </c>
      <c r="I6135" t="s">
        <v>135</v>
      </c>
      <c r="J6135" t="s">
        <v>136</v>
      </c>
      <c r="K6135" t="s">
        <v>137</v>
      </c>
      <c r="L6135" t="s">
        <v>17505</v>
      </c>
      <c r="M6135" t="s">
        <v>17506</v>
      </c>
      <c r="N6135">
        <v>2.429166666</v>
      </c>
      <c r="O6135">
        <v>0</v>
      </c>
      <c r="P6135">
        <v>250</v>
      </c>
      <c r="Q6135">
        <v>0</v>
      </c>
      <c r="R6135">
        <v>0</v>
      </c>
      <c r="S6135">
        <v>0</v>
      </c>
      <c r="T6135">
        <v>32</v>
      </c>
      <c r="U6135">
        <v>0</v>
      </c>
      <c r="V6135">
        <v>0</v>
      </c>
      <c r="W6135">
        <v>0</v>
      </c>
      <c r="X6135">
        <v>156.08855982381041</v>
      </c>
      <c r="Y6135">
        <v>0</v>
      </c>
      <c r="Z6135">
        <v>0</v>
      </c>
      <c r="AA6135">
        <v>0</v>
      </c>
      <c r="AB6135">
        <v>51.306838267114884</v>
      </c>
      <c r="AC6135">
        <v>0</v>
      </c>
      <c r="AD6135">
        <v>0</v>
      </c>
      <c r="AE6135">
        <v>207.39539809092531</v>
      </c>
    </row>
    <row r="6136" spans="1:31" x14ac:dyDescent="0.25">
      <c r="A6136">
        <v>1658918</v>
      </c>
      <c r="B6136">
        <v>1</v>
      </c>
      <c r="C6136" t="s">
        <v>80</v>
      </c>
      <c r="D6136" t="s">
        <v>97</v>
      </c>
      <c r="E6136" t="s">
        <v>178</v>
      </c>
      <c r="F6136" t="s">
        <v>6886</v>
      </c>
      <c r="G6136" t="s">
        <v>187</v>
      </c>
      <c r="H6136" t="s">
        <v>149</v>
      </c>
      <c r="I6136" t="s">
        <v>135</v>
      </c>
      <c r="J6136" t="s">
        <v>136</v>
      </c>
      <c r="K6136" t="s">
        <v>137</v>
      </c>
      <c r="L6136" t="s">
        <v>17507</v>
      </c>
      <c r="M6136" t="s">
        <v>17508</v>
      </c>
      <c r="N6136">
        <v>1.9527777770000001</v>
      </c>
      <c r="O6136">
        <v>0</v>
      </c>
      <c r="P6136">
        <v>22</v>
      </c>
      <c r="Q6136">
        <v>0</v>
      </c>
      <c r="R6136">
        <v>59</v>
      </c>
      <c r="S6136">
        <v>0</v>
      </c>
      <c r="T6136">
        <v>8</v>
      </c>
      <c r="U6136">
        <v>0</v>
      </c>
      <c r="V6136">
        <v>0</v>
      </c>
      <c r="W6136">
        <v>0</v>
      </c>
      <c r="X6136">
        <v>22.66848395459272</v>
      </c>
      <c r="Y6136">
        <v>0</v>
      </c>
      <c r="Z6136">
        <v>50.667666053145552</v>
      </c>
      <c r="AA6136">
        <v>0</v>
      </c>
      <c r="AB6136">
        <v>16.361879469401064</v>
      </c>
      <c r="AC6136">
        <v>0</v>
      </c>
      <c r="AD6136">
        <v>0</v>
      </c>
      <c r="AE6136">
        <v>89.698029477139329</v>
      </c>
    </row>
    <row r="6137" spans="1:31" x14ac:dyDescent="0.25">
      <c r="A6137">
        <v>1659087</v>
      </c>
      <c r="B6137">
        <v>1</v>
      </c>
      <c r="C6137" t="s">
        <v>80</v>
      </c>
      <c r="D6137" t="s">
        <v>82</v>
      </c>
      <c r="E6137" t="s">
        <v>152</v>
      </c>
      <c r="F6137" t="s">
        <v>17509</v>
      </c>
      <c r="G6137" t="s">
        <v>154</v>
      </c>
      <c r="H6137" t="s">
        <v>149</v>
      </c>
      <c r="I6137" t="s">
        <v>135</v>
      </c>
      <c r="J6137" t="s">
        <v>136</v>
      </c>
      <c r="K6137" t="s">
        <v>137</v>
      </c>
      <c r="L6137" t="s">
        <v>17510</v>
      </c>
      <c r="M6137" t="s">
        <v>17511</v>
      </c>
      <c r="N6137">
        <v>3.5677777769999999</v>
      </c>
      <c r="O6137">
        <v>0</v>
      </c>
      <c r="P6137">
        <v>1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2.7867092302023253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2.7867092302023253</v>
      </c>
    </row>
    <row r="6138" spans="1:31" x14ac:dyDescent="0.25">
      <c r="A6138">
        <v>1659064</v>
      </c>
      <c r="B6138">
        <v>1</v>
      </c>
      <c r="C6138" t="s">
        <v>81</v>
      </c>
      <c r="D6138" t="s">
        <v>118</v>
      </c>
      <c r="E6138" t="s">
        <v>362</v>
      </c>
      <c r="F6138" t="s">
        <v>17512</v>
      </c>
      <c r="G6138" t="s">
        <v>900</v>
      </c>
      <c r="H6138" t="s">
        <v>149</v>
      </c>
      <c r="I6138" t="s">
        <v>135</v>
      </c>
      <c r="J6138" t="s">
        <v>136</v>
      </c>
      <c r="K6138" t="s">
        <v>137</v>
      </c>
      <c r="L6138" t="s">
        <v>17513</v>
      </c>
      <c r="M6138" t="s">
        <v>17514</v>
      </c>
      <c r="N6138">
        <v>1.0152777770000001</v>
      </c>
      <c r="O6138">
        <v>0</v>
      </c>
      <c r="P6138">
        <v>3</v>
      </c>
      <c r="Q6138">
        <v>0</v>
      </c>
      <c r="R6138">
        <v>0</v>
      </c>
      <c r="S6138">
        <v>0</v>
      </c>
      <c r="T6138">
        <v>16</v>
      </c>
      <c r="U6138">
        <v>0</v>
      </c>
      <c r="V6138">
        <v>0</v>
      </c>
      <c r="W6138">
        <v>0</v>
      </c>
      <c r="X6138">
        <v>0.76940331315042998</v>
      </c>
      <c r="Y6138">
        <v>0</v>
      </c>
      <c r="Z6138">
        <v>0</v>
      </c>
      <c r="AA6138">
        <v>0</v>
      </c>
      <c r="AB6138">
        <v>13.202444154080364</v>
      </c>
      <c r="AC6138">
        <v>0</v>
      </c>
      <c r="AD6138">
        <v>0</v>
      </c>
      <c r="AE6138">
        <v>13.971847467230795</v>
      </c>
    </row>
    <row r="6139" spans="1:31" x14ac:dyDescent="0.25">
      <c r="A6139">
        <v>1659396</v>
      </c>
      <c r="B6139">
        <v>1</v>
      </c>
      <c r="C6139" t="s">
        <v>81</v>
      </c>
      <c r="D6139" t="s">
        <v>118</v>
      </c>
      <c r="E6139" t="s">
        <v>178</v>
      </c>
      <c r="F6139" t="s">
        <v>17515</v>
      </c>
      <c r="G6139" t="s">
        <v>227</v>
      </c>
      <c r="H6139" t="s">
        <v>149</v>
      </c>
      <c r="I6139" t="s">
        <v>135</v>
      </c>
      <c r="J6139" t="s">
        <v>136</v>
      </c>
      <c r="K6139" t="s">
        <v>137</v>
      </c>
      <c r="L6139" t="s">
        <v>17516</v>
      </c>
      <c r="M6139" t="s">
        <v>17517</v>
      </c>
      <c r="N6139">
        <v>0.41694444400000003</v>
      </c>
      <c r="O6139">
        <v>0</v>
      </c>
      <c r="P6139">
        <v>105</v>
      </c>
      <c r="Q6139">
        <v>0</v>
      </c>
      <c r="R6139">
        <v>0</v>
      </c>
      <c r="S6139">
        <v>0</v>
      </c>
      <c r="T6139">
        <v>7</v>
      </c>
      <c r="U6139">
        <v>0</v>
      </c>
      <c r="V6139">
        <v>0</v>
      </c>
      <c r="W6139">
        <v>0</v>
      </c>
      <c r="X6139">
        <v>11.921046305653279</v>
      </c>
      <c r="Y6139">
        <v>0</v>
      </c>
      <c r="Z6139">
        <v>0</v>
      </c>
      <c r="AA6139">
        <v>0</v>
      </c>
      <c r="AB6139">
        <v>2.3836881687596834</v>
      </c>
      <c r="AC6139">
        <v>0</v>
      </c>
      <c r="AD6139">
        <v>0</v>
      </c>
      <c r="AE6139">
        <v>14.304734474412962</v>
      </c>
    </row>
    <row r="6140" spans="1:31" x14ac:dyDescent="0.25">
      <c r="A6140">
        <v>1658941</v>
      </c>
      <c r="B6140">
        <v>1</v>
      </c>
      <c r="C6140" t="s">
        <v>80</v>
      </c>
      <c r="D6140" t="s">
        <v>92</v>
      </c>
      <c r="E6140" t="s">
        <v>178</v>
      </c>
      <c r="F6140" t="s">
        <v>16563</v>
      </c>
      <c r="G6140" t="s">
        <v>148</v>
      </c>
      <c r="H6140" t="s">
        <v>149</v>
      </c>
      <c r="I6140" t="s">
        <v>135</v>
      </c>
      <c r="J6140" t="s">
        <v>136</v>
      </c>
      <c r="K6140" t="s">
        <v>143</v>
      </c>
      <c r="L6140" t="s">
        <v>17518</v>
      </c>
      <c r="M6140" t="s">
        <v>17519</v>
      </c>
      <c r="N6140">
        <v>2.8633036110000001</v>
      </c>
      <c r="O6140">
        <v>0</v>
      </c>
      <c r="P6140">
        <v>19</v>
      </c>
      <c r="Q6140">
        <v>0</v>
      </c>
      <c r="R6140">
        <v>0</v>
      </c>
      <c r="S6140">
        <v>0</v>
      </c>
      <c r="T6140">
        <v>3</v>
      </c>
      <c r="U6140">
        <v>0</v>
      </c>
      <c r="V6140">
        <v>0</v>
      </c>
      <c r="W6140">
        <v>0</v>
      </c>
      <c r="X6140">
        <v>20.24561481486408</v>
      </c>
      <c r="Y6140">
        <v>0</v>
      </c>
      <c r="Z6140">
        <v>0</v>
      </c>
      <c r="AA6140">
        <v>0</v>
      </c>
      <c r="AB6140">
        <v>16.428328965876847</v>
      </c>
      <c r="AC6140">
        <v>0</v>
      </c>
      <c r="AD6140">
        <v>0</v>
      </c>
      <c r="AE6140">
        <v>36.673943780740927</v>
      </c>
    </row>
    <row r="6141" spans="1:31" x14ac:dyDescent="0.25">
      <c r="A6141">
        <v>1659373</v>
      </c>
      <c r="B6141">
        <v>1</v>
      </c>
      <c r="C6141" t="s">
        <v>81</v>
      </c>
      <c r="D6141" t="s">
        <v>112</v>
      </c>
      <c r="E6141" t="s">
        <v>152</v>
      </c>
      <c r="F6141" t="s">
        <v>17520</v>
      </c>
      <c r="G6141" t="s">
        <v>154</v>
      </c>
      <c r="H6141" t="s">
        <v>149</v>
      </c>
      <c r="I6141" t="s">
        <v>135</v>
      </c>
      <c r="J6141" t="s">
        <v>136</v>
      </c>
      <c r="K6141" t="s">
        <v>137</v>
      </c>
      <c r="L6141" t="s">
        <v>17521</v>
      </c>
      <c r="M6141" t="s">
        <v>17522</v>
      </c>
      <c r="N6141">
        <v>0.64416666600000005</v>
      </c>
      <c r="O6141">
        <v>0</v>
      </c>
      <c r="P6141">
        <v>1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9.1561869240037508E-2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9.1561869240037508E-2</v>
      </c>
    </row>
    <row r="6142" spans="1:31" x14ac:dyDescent="0.25">
      <c r="A6142">
        <v>1659350</v>
      </c>
      <c r="B6142">
        <v>1</v>
      </c>
      <c r="C6142" t="s">
        <v>80</v>
      </c>
      <c r="D6142" t="s">
        <v>94</v>
      </c>
      <c r="E6142" t="s">
        <v>178</v>
      </c>
      <c r="F6142" t="s">
        <v>10777</v>
      </c>
      <c r="G6142" t="s">
        <v>227</v>
      </c>
      <c r="H6142" t="s">
        <v>149</v>
      </c>
      <c r="I6142" t="s">
        <v>135</v>
      </c>
      <c r="J6142" t="s">
        <v>136</v>
      </c>
      <c r="K6142" t="s">
        <v>137</v>
      </c>
      <c r="L6142" t="s">
        <v>17523</v>
      </c>
      <c r="M6142" t="s">
        <v>17524</v>
      </c>
      <c r="N6142">
        <v>1.3108333329999999</v>
      </c>
      <c r="O6142">
        <v>0</v>
      </c>
      <c r="P6142">
        <v>31</v>
      </c>
      <c r="Q6142">
        <v>0</v>
      </c>
      <c r="R6142">
        <v>0</v>
      </c>
      <c r="S6142">
        <v>0</v>
      </c>
      <c r="T6142">
        <v>5</v>
      </c>
      <c r="U6142">
        <v>0</v>
      </c>
      <c r="V6142">
        <v>0</v>
      </c>
      <c r="W6142">
        <v>0</v>
      </c>
      <c r="X6142">
        <v>8.7164750198660155</v>
      </c>
      <c r="Y6142">
        <v>0</v>
      </c>
      <c r="Z6142">
        <v>0</v>
      </c>
      <c r="AA6142">
        <v>0</v>
      </c>
      <c r="AB6142">
        <v>0.81532813591260922</v>
      </c>
      <c r="AC6142">
        <v>0</v>
      </c>
      <c r="AD6142">
        <v>0</v>
      </c>
      <c r="AE6142">
        <v>9.5318031557786256</v>
      </c>
    </row>
    <row r="6143" spans="1:31" x14ac:dyDescent="0.25">
      <c r="A6143">
        <v>1659081</v>
      </c>
      <c r="B6143">
        <v>1</v>
      </c>
      <c r="C6143" t="s">
        <v>80</v>
      </c>
      <c r="D6143" t="s">
        <v>100</v>
      </c>
      <c r="E6143" t="s">
        <v>204</v>
      </c>
      <c r="F6143" t="s">
        <v>2336</v>
      </c>
      <c r="G6143" t="s">
        <v>161</v>
      </c>
      <c r="H6143" t="s">
        <v>134</v>
      </c>
      <c r="I6143" t="s">
        <v>135</v>
      </c>
      <c r="J6143" t="s">
        <v>136</v>
      </c>
      <c r="K6143" t="s">
        <v>137</v>
      </c>
      <c r="L6143" t="s">
        <v>17525</v>
      </c>
      <c r="M6143" t="s">
        <v>17526</v>
      </c>
      <c r="N6143">
        <v>0.50805555499999999</v>
      </c>
      <c r="O6143">
        <v>5</v>
      </c>
      <c r="P6143">
        <v>154</v>
      </c>
      <c r="Q6143">
        <v>8</v>
      </c>
      <c r="R6143">
        <v>74</v>
      </c>
      <c r="S6143">
        <v>15</v>
      </c>
      <c r="T6143">
        <v>62</v>
      </c>
      <c r="U6143">
        <v>6</v>
      </c>
      <c r="V6143">
        <v>0</v>
      </c>
      <c r="W6143">
        <v>0.51177815960736006</v>
      </c>
      <c r="X6143">
        <v>17.549913507548517</v>
      </c>
      <c r="Y6143">
        <v>12.087855065889773</v>
      </c>
      <c r="Z6143">
        <v>6.0684442584353935</v>
      </c>
      <c r="AA6143">
        <v>52.517257447133019</v>
      </c>
      <c r="AB6143">
        <v>31.632003243962519</v>
      </c>
      <c r="AC6143">
        <v>237.97744890783423</v>
      </c>
      <c r="AD6143">
        <v>0</v>
      </c>
      <c r="AE6143">
        <v>358.34470059041081</v>
      </c>
    </row>
    <row r="6144" spans="1:31" x14ac:dyDescent="0.25">
      <c r="A6144">
        <v>1659459</v>
      </c>
      <c r="B6144">
        <v>1</v>
      </c>
      <c r="C6144" t="s">
        <v>80</v>
      </c>
      <c r="D6144" t="s">
        <v>82</v>
      </c>
      <c r="E6144" t="s">
        <v>146</v>
      </c>
      <c r="F6144" t="s">
        <v>16936</v>
      </c>
      <c r="G6144" t="s">
        <v>260</v>
      </c>
      <c r="H6144" t="s">
        <v>149</v>
      </c>
      <c r="I6144" t="s">
        <v>135</v>
      </c>
      <c r="J6144" t="s">
        <v>136</v>
      </c>
      <c r="K6144" t="s">
        <v>137</v>
      </c>
      <c r="L6144" t="s">
        <v>17527</v>
      </c>
      <c r="M6144" t="s">
        <v>17528</v>
      </c>
      <c r="N6144">
        <v>0.41166666600000001</v>
      </c>
      <c r="O6144">
        <v>0</v>
      </c>
      <c r="P6144">
        <v>379</v>
      </c>
      <c r="Q6144">
        <v>0</v>
      </c>
      <c r="R6144">
        <v>0</v>
      </c>
      <c r="S6144">
        <v>0</v>
      </c>
      <c r="T6144">
        <v>12</v>
      </c>
      <c r="U6144">
        <v>0</v>
      </c>
      <c r="V6144">
        <v>0</v>
      </c>
      <c r="W6144">
        <v>0</v>
      </c>
      <c r="X6144">
        <v>58.282091753275168</v>
      </c>
      <c r="Y6144">
        <v>0</v>
      </c>
      <c r="Z6144">
        <v>0</v>
      </c>
      <c r="AA6144">
        <v>0</v>
      </c>
      <c r="AB6144">
        <v>0.99254032582388663</v>
      </c>
      <c r="AC6144">
        <v>0</v>
      </c>
      <c r="AD6144">
        <v>0</v>
      </c>
      <c r="AE6144">
        <v>59.274632079099057</v>
      </c>
    </row>
    <row r="6145" spans="1:31" x14ac:dyDescent="0.25">
      <c r="A6145">
        <v>1659210</v>
      </c>
      <c r="B6145">
        <v>1</v>
      </c>
      <c r="C6145" t="s">
        <v>80</v>
      </c>
      <c r="D6145" t="s">
        <v>93</v>
      </c>
      <c r="E6145" t="s">
        <v>152</v>
      </c>
      <c r="F6145" t="s">
        <v>17529</v>
      </c>
      <c r="G6145" t="s">
        <v>154</v>
      </c>
      <c r="H6145" t="s">
        <v>149</v>
      </c>
      <c r="I6145" t="s">
        <v>135</v>
      </c>
      <c r="J6145" t="s">
        <v>136</v>
      </c>
      <c r="K6145" t="s">
        <v>137</v>
      </c>
      <c r="L6145" t="s">
        <v>17530</v>
      </c>
      <c r="M6145" t="s">
        <v>17531</v>
      </c>
      <c r="N6145">
        <v>2.7922222219999999</v>
      </c>
      <c r="O6145">
        <v>0</v>
      </c>
      <c r="P6145">
        <v>1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0.74608103864499997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0.74608103864499997</v>
      </c>
    </row>
    <row r="6146" spans="1:31" x14ac:dyDescent="0.25">
      <c r="A6146">
        <v>1659313</v>
      </c>
      <c r="B6146">
        <v>1</v>
      </c>
      <c r="C6146" t="s">
        <v>81</v>
      </c>
      <c r="D6146" t="s">
        <v>123</v>
      </c>
      <c r="E6146" t="s">
        <v>178</v>
      </c>
      <c r="F6146" t="s">
        <v>15166</v>
      </c>
      <c r="G6146" t="s">
        <v>227</v>
      </c>
      <c r="H6146" t="s">
        <v>149</v>
      </c>
      <c r="I6146" t="s">
        <v>135</v>
      </c>
      <c r="J6146" t="s">
        <v>136</v>
      </c>
      <c r="K6146" t="s">
        <v>137</v>
      </c>
      <c r="L6146" t="s">
        <v>17532</v>
      </c>
      <c r="M6146" t="s">
        <v>17533</v>
      </c>
      <c r="N6146">
        <v>0.45166666599999999</v>
      </c>
      <c r="O6146">
        <v>0</v>
      </c>
      <c r="P6146">
        <v>77</v>
      </c>
      <c r="Q6146">
        <v>0</v>
      </c>
      <c r="R6146">
        <v>0</v>
      </c>
      <c r="S6146">
        <v>0</v>
      </c>
      <c r="T6146">
        <v>5</v>
      </c>
      <c r="U6146">
        <v>0</v>
      </c>
      <c r="V6146">
        <v>0</v>
      </c>
      <c r="W6146">
        <v>0</v>
      </c>
      <c r="X6146">
        <v>13.770093133133377</v>
      </c>
      <c r="Y6146">
        <v>0</v>
      </c>
      <c r="Z6146">
        <v>0</v>
      </c>
      <c r="AA6146">
        <v>0</v>
      </c>
      <c r="AB6146">
        <v>2.1234587003876397</v>
      </c>
      <c r="AC6146">
        <v>0</v>
      </c>
      <c r="AD6146">
        <v>0</v>
      </c>
      <c r="AE6146">
        <v>15.893551833521016</v>
      </c>
    </row>
    <row r="6147" spans="1:31" x14ac:dyDescent="0.25">
      <c r="A6147">
        <v>1659018</v>
      </c>
      <c r="B6147">
        <v>1</v>
      </c>
      <c r="C6147" t="s">
        <v>80</v>
      </c>
      <c r="D6147" t="s">
        <v>99</v>
      </c>
      <c r="E6147" t="s">
        <v>178</v>
      </c>
      <c r="F6147" t="s">
        <v>17534</v>
      </c>
      <c r="G6147" t="s">
        <v>231</v>
      </c>
      <c r="H6147" t="s">
        <v>149</v>
      </c>
      <c r="I6147" t="s">
        <v>135</v>
      </c>
      <c r="J6147" t="s">
        <v>136</v>
      </c>
      <c r="K6147" t="s">
        <v>137</v>
      </c>
      <c r="L6147" t="s">
        <v>17535</v>
      </c>
      <c r="M6147" t="s">
        <v>17536</v>
      </c>
      <c r="N6147">
        <v>4.7136111109999996</v>
      </c>
      <c r="O6147">
        <v>0</v>
      </c>
      <c r="P6147">
        <v>36</v>
      </c>
      <c r="Q6147">
        <v>0</v>
      </c>
      <c r="R6147">
        <v>0</v>
      </c>
      <c r="S6147">
        <v>0</v>
      </c>
      <c r="T6147">
        <v>3</v>
      </c>
      <c r="U6147">
        <v>0</v>
      </c>
      <c r="V6147">
        <v>0</v>
      </c>
      <c r="W6147">
        <v>0</v>
      </c>
      <c r="X6147">
        <v>50.78368211580797</v>
      </c>
      <c r="Y6147">
        <v>0</v>
      </c>
      <c r="Z6147">
        <v>0</v>
      </c>
      <c r="AA6147">
        <v>0</v>
      </c>
      <c r="AB6147">
        <v>4.2150181489034493</v>
      </c>
      <c r="AC6147">
        <v>0</v>
      </c>
      <c r="AD6147">
        <v>0</v>
      </c>
      <c r="AE6147">
        <v>54.998700264711417</v>
      </c>
    </row>
    <row r="6148" spans="1:31" x14ac:dyDescent="0.25">
      <c r="A6148">
        <v>1658789</v>
      </c>
      <c r="B6148">
        <v>1</v>
      </c>
      <c r="C6148" t="s">
        <v>80</v>
      </c>
      <c r="D6148" t="s">
        <v>106</v>
      </c>
      <c r="E6148" t="s">
        <v>178</v>
      </c>
      <c r="F6148" t="s">
        <v>17537</v>
      </c>
      <c r="G6148" t="s">
        <v>227</v>
      </c>
      <c r="H6148" t="s">
        <v>149</v>
      </c>
      <c r="I6148" t="s">
        <v>135</v>
      </c>
      <c r="J6148" t="s">
        <v>136</v>
      </c>
      <c r="K6148" t="s">
        <v>137</v>
      </c>
      <c r="L6148" t="s">
        <v>17538</v>
      </c>
      <c r="M6148" t="s">
        <v>17539</v>
      </c>
      <c r="N6148">
        <v>2.0055555549999999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2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1.8892878350589701</v>
      </c>
      <c r="AC6148">
        <v>0</v>
      </c>
      <c r="AD6148">
        <v>0</v>
      </c>
      <c r="AE6148">
        <v>1.8892878350589701</v>
      </c>
    </row>
    <row r="6149" spans="1:31" x14ac:dyDescent="0.25">
      <c r="A6149">
        <v>1659001</v>
      </c>
      <c r="B6149">
        <v>1</v>
      </c>
      <c r="C6149" t="s">
        <v>80</v>
      </c>
      <c r="D6149" t="s">
        <v>85</v>
      </c>
      <c r="E6149" t="s">
        <v>152</v>
      </c>
      <c r="F6149" t="s">
        <v>17540</v>
      </c>
      <c r="G6149" t="s">
        <v>154</v>
      </c>
      <c r="H6149" t="s">
        <v>149</v>
      </c>
      <c r="I6149" t="s">
        <v>135</v>
      </c>
      <c r="J6149" t="s">
        <v>136</v>
      </c>
      <c r="K6149" t="s">
        <v>137</v>
      </c>
      <c r="L6149" t="s">
        <v>17541</v>
      </c>
      <c r="M6149" t="s">
        <v>17542</v>
      </c>
      <c r="N6149">
        <v>2.0322222220000001</v>
      </c>
      <c r="O6149">
        <v>0</v>
      </c>
      <c r="P6149">
        <v>4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2.3821331065463558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2.3821331065463558</v>
      </c>
    </row>
    <row r="6150" spans="1:31" x14ac:dyDescent="0.25">
      <c r="A6150">
        <v>1658958</v>
      </c>
      <c r="B6150">
        <v>1</v>
      </c>
      <c r="C6150" t="s">
        <v>80</v>
      </c>
      <c r="D6150" t="s">
        <v>93</v>
      </c>
      <c r="E6150" t="s">
        <v>140</v>
      </c>
      <c r="F6150" t="s">
        <v>7279</v>
      </c>
      <c r="G6150" t="s">
        <v>235</v>
      </c>
      <c r="H6150" t="s">
        <v>134</v>
      </c>
      <c r="I6150" t="s">
        <v>135</v>
      </c>
      <c r="J6150" t="s">
        <v>136</v>
      </c>
      <c r="K6150" t="s">
        <v>143</v>
      </c>
      <c r="L6150" t="s">
        <v>17543</v>
      </c>
      <c r="M6150" t="s">
        <v>17544</v>
      </c>
      <c r="N6150">
        <v>0.34555555500000001</v>
      </c>
      <c r="O6150">
        <v>4</v>
      </c>
      <c r="P6150">
        <v>3563</v>
      </c>
      <c r="Q6150">
        <v>114</v>
      </c>
      <c r="R6150">
        <v>934</v>
      </c>
      <c r="S6150">
        <v>56</v>
      </c>
      <c r="T6150">
        <v>777</v>
      </c>
      <c r="U6150">
        <v>2</v>
      </c>
      <c r="V6150">
        <v>1</v>
      </c>
      <c r="W6150">
        <v>0.64063106676015225</v>
      </c>
      <c r="X6150">
        <v>213.24382191025418</v>
      </c>
      <c r="Y6150">
        <v>88.793659295522247</v>
      </c>
      <c r="Z6150">
        <v>202.2985257458175</v>
      </c>
      <c r="AA6150">
        <v>158.35320831166916</v>
      </c>
      <c r="AB6150">
        <v>320.66593770769168</v>
      </c>
      <c r="AC6150">
        <v>53.559742493497502</v>
      </c>
      <c r="AD6150">
        <v>17.895591657768602</v>
      </c>
      <c r="AE6150">
        <v>1055.4511181889811</v>
      </c>
    </row>
    <row r="6151" spans="1:31" x14ac:dyDescent="0.25">
      <c r="A6151">
        <v>1659456</v>
      </c>
      <c r="B6151">
        <v>1</v>
      </c>
      <c r="C6151" t="s">
        <v>80</v>
      </c>
      <c r="D6151" t="s">
        <v>96</v>
      </c>
      <c r="E6151" t="s">
        <v>178</v>
      </c>
      <c r="F6151" t="s">
        <v>16900</v>
      </c>
      <c r="G6151" t="s">
        <v>227</v>
      </c>
      <c r="H6151" t="s">
        <v>149</v>
      </c>
      <c r="I6151" t="s">
        <v>135</v>
      </c>
      <c r="J6151" t="s">
        <v>136</v>
      </c>
      <c r="K6151" t="s">
        <v>137</v>
      </c>
      <c r="L6151" t="s">
        <v>17545</v>
      </c>
      <c r="M6151" t="s">
        <v>17546</v>
      </c>
      <c r="N6151">
        <v>0.66638888799999996</v>
      </c>
      <c r="O6151">
        <v>0</v>
      </c>
      <c r="P6151">
        <v>35</v>
      </c>
      <c r="Q6151">
        <v>0</v>
      </c>
      <c r="R6151">
        <v>0</v>
      </c>
      <c r="S6151">
        <v>0</v>
      </c>
      <c r="T6151">
        <v>14</v>
      </c>
      <c r="U6151">
        <v>0</v>
      </c>
      <c r="V6151">
        <v>0</v>
      </c>
      <c r="W6151">
        <v>0</v>
      </c>
      <c r="X6151">
        <v>7.7676185962845272</v>
      </c>
      <c r="Y6151">
        <v>0</v>
      </c>
      <c r="Z6151">
        <v>0</v>
      </c>
      <c r="AA6151">
        <v>0</v>
      </c>
      <c r="AB6151">
        <v>10.698238215958781</v>
      </c>
      <c r="AC6151">
        <v>0</v>
      </c>
      <c r="AD6151">
        <v>0</v>
      </c>
      <c r="AE6151">
        <v>18.46585681224331</v>
      </c>
    </row>
    <row r="6152" spans="1:31" x14ac:dyDescent="0.25">
      <c r="A6152">
        <v>1659479</v>
      </c>
      <c r="B6152">
        <v>1</v>
      </c>
      <c r="C6152" t="s">
        <v>80</v>
      </c>
      <c r="D6152" t="s">
        <v>82</v>
      </c>
      <c r="E6152" t="s">
        <v>178</v>
      </c>
      <c r="F6152" t="s">
        <v>10326</v>
      </c>
      <c r="G6152" t="s">
        <v>3669</v>
      </c>
      <c r="H6152" t="s">
        <v>149</v>
      </c>
      <c r="I6152" t="s">
        <v>135</v>
      </c>
      <c r="J6152" t="s">
        <v>136</v>
      </c>
      <c r="K6152" t="s">
        <v>137</v>
      </c>
      <c r="L6152" t="s">
        <v>17547</v>
      </c>
      <c r="M6152" t="s">
        <v>17548</v>
      </c>
      <c r="N6152">
        <v>3.0024999999999999</v>
      </c>
      <c r="O6152">
        <v>0</v>
      </c>
      <c r="P6152">
        <v>17</v>
      </c>
      <c r="Q6152">
        <v>0</v>
      </c>
      <c r="R6152">
        <v>0</v>
      </c>
      <c r="S6152">
        <v>0</v>
      </c>
      <c r="T6152">
        <v>2</v>
      </c>
      <c r="U6152">
        <v>0</v>
      </c>
      <c r="V6152">
        <v>0</v>
      </c>
      <c r="W6152">
        <v>0</v>
      </c>
      <c r="X6152">
        <v>4.0887411547792194</v>
      </c>
      <c r="Y6152">
        <v>0</v>
      </c>
      <c r="Z6152">
        <v>0</v>
      </c>
      <c r="AA6152">
        <v>0</v>
      </c>
      <c r="AB6152">
        <v>3.7554551082370624</v>
      </c>
      <c r="AC6152">
        <v>0</v>
      </c>
      <c r="AD6152">
        <v>0</v>
      </c>
      <c r="AE6152">
        <v>7.8441962630162818</v>
      </c>
    </row>
    <row r="6153" spans="1:31" x14ac:dyDescent="0.25">
      <c r="A6153">
        <v>1658858</v>
      </c>
      <c r="B6153">
        <v>1</v>
      </c>
      <c r="C6153" t="s">
        <v>80</v>
      </c>
      <c r="D6153" t="s">
        <v>89</v>
      </c>
      <c r="E6153" t="s">
        <v>146</v>
      </c>
      <c r="F6153" t="s">
        <v>17549</v>
      </c>
      <c r="G6153" t="s">
        <v>260</v>
      </c>
      <c r="H6153" t="s">
        <v>149</v>
      </c>
      <c r="I6153" t="s">
        <v>135</v>
      </c>
      <c r="J6153" t="s">
        <v>136</v>
      </c>
      <c r="K6153" t="s">
        <v>137</v>
      </c>
      <c r="L6153" t="s">
        <v>17550</v>
      </c>
      <c r="M6153" t="s">
        <v>17551</v>
      </c>
      <c r="N6153">
        <v>0.68083333300000004</v>
      </c>
      <c r="O6153">
        <v>0</v>
      </c>
      <c r="P6153">
        <v>365</v>
      </c>
      <c r="Q6153">
        <v>0</v>
      </c>
      <c r="R6153">
        <v>0</v>
      </c>
      <c r="S6153">
        <v>0</v>
      </c>
      <c r="T6153">
        <v>11</v>
      </c>
      <c r="U6153">
        <v>0</v>
      </c>
      <c r="V6153">
        <v>0</v>
      </c>
      <c r="W6153">
        <v>0</v>
      </c>
      <c r="X6153">
        <v>100.7567916581458</v>
      </c>
      <c r="Y6153">
        <v>0</v>
      </c>
      <c r="Z6153">
        <v>0</v>
      </c>
      <c r="AA6153">
        <v>0</v>
      </c>
      <c r="AB6153">
        <v>11.159665817227438</v>
      </c>
      <c r="AC6153">
        <v>0</v>
      </c>
      <c r="AD6153">
        <v>0</v>
      </c>
      <c r="AE6153">
        <v>111.91645747537324</v>
      </c>
    </row>
    <row r="6154" spans="1:31" x14ac:dyDescent="0.25">
      <c r="A6154">
        <v>1658981</v>
      </c>
      <c r="B6154">
        <v>1</v>
      </c>
      <c r="C6154" t="s">
        <v>80</v>
      </c>
      <c r="D6154" t="s">
        <v>96</v>
      </c>
      <c r="E6154" t="s">
        <v>152</v>
      </c>
      <c r="F6154" t="s">
        <v>17552</v>
      </c>
      <c r="G6154" t="s">
        <v>168</v>
      </c>
      <c r="H6154" t="s">
        <v>149</v>
      </c>
      <c r="I6154" t="s">
        <v>135</v>
      </c>
      <c r="J6154" t="s">
        <v>136</v>
      </c>
      <c r="K6154" t="s">
        <v>137</v>
      </c>
      <c r="L6154" t="s">
        <v>17553</v>
      </c>
      <c r="M6154" t="s">
        <v>17554</v>
      </c>
      <c r="N6154">
        <v>7.4569444440000003</v>
      </c>
      <c r="O6154">
        <v>0</v>
      </c>
      <c r="P6154">
        <v>1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1.9276966139296664E-2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1.9276966139296664E-2</v>
      </c>
    </row>
    <row r="6155" spans="1:31" x14ac:dyDescent="0.25">
      <c r="A6155">
        <v>1659293</v>
      </c>
      <c r="B6155">
        <v>1</v>
      </c>
      <c r="C6155" t="s">
        <v>80</v>
      </c>
      <c r="D6155" t="s">
        <v>96</v>
      </c>
      <c r="E6155" t="s">
        <v>146</v>
      </c>
      <c r="F6155" t="s">
        <v>16439</v>
      </c>
      <c r="G6155" t="s">
        <v>260</v>
      </c>
      <c r="H6155" t="s">
        <v>149</v>
      </c>
      <c r="I6155" t="s">
        <v>135</v>
      </c>
      <c r="J6155" t="s">
        <v>136</v>
      </c>
      <c r="K6155" t="s">
        <v>137</v>
      </c>
      <c r="L6155" t="s">
        <v>17555</v>
      </c>
      <c r="M6155" t="s">
        <v>17556</v>
      </c>
      <c r="N6155">
        <v>1.43</v>
      </c>
      <c r="O6155">
        <v>0</v>
      </c>
      <c r="P6155">
        <v>522</v>
      </c>
      <c r="Q6155">
        <v>0</v>
      </c>
      <c r="R6155">
        <v>6</v>
      </c>
      <c r="S6155">
        <v>0</v>
      </c>
      <c r="T6155">
        <v>86</v>
      </c>
      <c r="U6155">
        <v>0</v>
      </c>
      <c r="V6155">
        <v>0</v>
      </c>
      <c r="W6155">
        <v>0</v>
      </c>
      <c r="X6155">
        <v>387.15863118682648</v>
      </c>
      <c r="Y6155">
        <v>0</v>
      </c>
      <c r="Z6155">
        <v>5.1114834863346914</v>
      </c>
      <c r="AA6155">
        <v>0</v>
      </c>
      <c r="AB6155">
        <v>73.873670545482852</v>
      </c>
      <c r="AC6155">
        <v>0</v>
      </c>
      <c r="AD6155">
        <v>0</v>
      </c>
      <c r="AE6155">
        <v>466.14378521864404</v>
      </c>
    </row>
    <row r="6156" spans="1:31" x14ac:dyDescent="0.25">
      <c r="A6156">
        <v>1658795</v>
      </c>
      <c r="B6156">
        <v>1</v>
      </c>
      <c r="C6156" t="s">
        <v>80</v>
      </c>
      <c r="D6156" t="s">
        <v>107</v>
      </c>
      <c r="E6156" t="s">
        <v>140</v>
      </c>
      <c r="F6156" t="s">
        <v>2450</v>
      </c>
      <c r="G6156" t="s">
        <v>161</v>
      </c>
      <c r="H6156" t="s">
        <v>134</v>
      </c>
      <c r="I6156" t="s">
        <v>135</v>
      </c>
      <c r="J6156" t="s">
        <v>136</v>
      </c>
      <c r="K6156" t="s">
        <v>137</v>
      </c>
      <c r="L6156" t="s">
        <v>17557</v>
      </c>
      <c r="M6156" t="s">
        <v>17558</v>
      </c>
      <c r="N6156">
        <v>0.16277777700000001</v>
      </c>
      <c r="O6156">
        <v>21</v>
      </c>
      <c r="P6156">
        <v>8520</v>
      </c>
      <c r="Q6156">
        <v>24</v>
      </c>
      <c r="R6156">
        <v>92</v>
      </c>
      <c r="S6156">
        <v>36</v>
      </c>
      <c r="T6156">
        <v>501</v>
      </c>
      <c r="U6156">
        <v>0</v>
      </c>
      <c r="V6156">
        <v>11</v>
      </c>
      <c r="W6156">
        <v>10.006408802602996</v>
      </c>
      <c r="X6156">
        <v>118.83994455423857</v>
      </c>
      <c r="Y6156">
        <v>4.0371090365390483</v>
      </c>
      <c r="Z6156">
        <v>6.0089021168903685</v>
      </c>
      <c r="AA6156">
        <v>52.199324508287546</v>
      </c>
      <c r="AB6156">
        <v>33.326046503749282</v>
      </c>
      <c r="AC6156">
        <v>0</v>
      </c>
      <c r="AD6156">
        <v>1.773446977497309</v>
      </c>
      <c r="AE6156">
        <v>226.19118249980517</v>
      </c>
    </row>
    <row r="6157" spans="1:31" x14ac:dyDescent="0.25">
      <c r="A6157">
        <v>1658938</v>
      </c>
      <c r="B6157">
        <v>1</v>
      </c>
      <c r="C6157" t="s">
        <v>80</v>
      </c>
      <c r="D6157" t="s">
        <v>100</v>
      </c>
      <c r="E6157" t="s">
        <v>178</v>
      </c>
      <c r="F6157" t="s">
        <v>17559</v>
      </c>
      <c r="G6157" t="s">
        <v>187</v>
      </c>
      <c r="H6157" t="s">
        <v>149</v>
      </c>
      <c r="I6157" t="s">
        <v>135</v>
      </c>
      <c r="J6157" t="s">
        <v>136</v>
      </c>
      <c r="K6157" t="s">
        <v>137</v>
      </c>
      <c r="L6157" t="s">
        <v>17560</v>
      </c>
      <c r="M6157" t="s">
        <v>17561</v>
      </c>
      <c r="N6157">
        <v>3.1666666659999998</v>
      </c>
      <c r="O6157">
        <v>0</v>
      </c>
      <c r="P6157">
        <v>70</v>
      </c>
      <c r="Q6157">
        <v>0</v>
      </c>
      <c r="R6157">
        <v>10</v>
      </c>
      <c r="S6157">
        <v>0</v>
      </c>
      <c r="T6157">
        <v>21</v>
      </c>
      <c r="U6157">
        <v>0</v>
      </c>
      <c r="V6157">
        <v>0</v>
      </c>
      <c r="W6157">
        <v>0</v>
      </c>
      <c r="X6157">
        <v>87.269994669495318</v>
      </c>
      <c r="Y6157">
        <v>0</v>
      </c>
      <c r="Z6157">
        <v>5.9009296279410579</v>
      </c>
      <c r="AA6157">
        <v>0</v>
      </c>
      <c r="AB6157">
        <v>78.75120921939444</v>
      </c>
      <c r="AC6157">
        <v>0</v>
      </c>
      <c r="AD6157">
        <v>0</v>
      </c>
      <c r="AE6157">
        <v>171.9221335168308</v>
      </c>
    </row>
    <row r="6158" spans="1:31" x14ac:dyDescent="0.25">
      <c r="A6158">
        <v>1659399</v>
      </c>
      <c r="B6158">
        <v>1</v>
      </c>
      <c r="C6158" t="s">
        <v>80</v>
      </c>
      <c r="D6158" t="s">
        <v>83</v>
      </c>
      <c r="E6158" t="s">
        <v>146</v>
      </c>
      <c r="F6158" t="s">
        <v>14802</v>
      </c>
      <c r="G6158" t="s">
        <v>260</v>
      </c>
      <c r="H6158" t="s">
        <v>149</v>
      </c>
      <c r="I6158" t="s">
        <v>135</v>
      </c>
      <c r="J6158" t="s">
        <v>136</v>
      </c>
      <c r="K6158" t="s">
        <v>137</v>
      </c>
      <c r="L6158" t="s">
        <v>17562</v>
      </c>
      <c r="M6158" t="s">
        <v>17563</v>
      </c>
      <c r="N6158">
        <v>1.0805555549999999</v>
      </c>
      <c r="O6158">
        <v>0</v>
      </c>
      <c r="P6158">
        <v>329</v>
      </c>
      <c r="Q6158">
        <v>0</v>
      </c>
      <c r="R6158">
        <v>0</v>
      </c>
      <c r="S6158">
        <v>0</v>
      </c>
      <c r="T6158">
        <v>22</v>
      </c>
      <c r="U6158">
        <v>0</v>
      </c>
      <c r="V6158">
        <v>0</v>
      </c>
      <c r="W6158">
        <v>0</v>
      </c>
      <c r="X6158">
        <v>176.46982418968398</v>
      </c>
      <c r="Y6158">
        <v>0</v>
      </c>
      <c r="Z6158">
        <v>0</v>
      </c>
      <c r="AA6158">
        <v>0</v>
      </c>
      <c r="AB6158">
        <v>49.683546994055646</v>
      </c>
      <c r="AC6158">
        <v>0</v>
      </c>
      <c r="AD6158">
        <v>0</v>
      </c>
      <c r="AE6158">
        <v>226.15337118373964</v>
      </c>
    </row>
    <row r="6159" spans="1:31" x14ac:dyDescent="0.25">
      <c r="A6159">
        <v>1659436</v>
      </c>
      <c r="B6159">
        <v>1</v>
      </c>
      <c r="C6159" t="s">
        <v>80</v>
      </c>
      <c r="D6159" t="s">
        <v>86</v>
      </c>
      <c r="E6159" t="s">
        <v>362</v>
      </c>
      <c r="F6159" t="s">
        <v>17564</v>
      </c>
      <c r="G6159" t="s">
        <v>900</v>
      </c>
      <c r="H6159" t="s">
        <v>149</v>
      </c>
      <c r="I6159" t="s">
        <v>135</v>
      </c>
      <c r="J6159" t="s">
        <v>136</v>
      </c>
      <c r="K6159" t="s">
        <v>137</v>
      </c>
      <c r="L6159" t="s">
        <v>17565</v>
      </c>
      <c r="M6159" t="s">
        <v>17566</v>
      </c>
      <c r="N6159">
        <v>1.4824999999999999</v>
      </c>
      <c r="O6159">
        <v>0</v>
      </c>
      <c r="P6159">
        <v>10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27.113731343405675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27.113731343405675</v>
      </c>
    </row>
    <row r="6160" spans="1:31" x14ac:dyDescent="0.25">
      <c r="A6160">
        <v>1659187</v>
      </c>
      <c r="B6160">
        <v>1</v>
      </c>
      <c r="C6160" t="s">
        <v>80</v>
      </c>
      <c r="D6160" t="s">
        <v>83</v>
      </c>
      <c r="E6160" t="s">
        <v>146</v>
      </c>
      <c r="F6160" t="s">
        <v>15995</v>
      </c>
      <c r="G6160" t="s">
        <v>260</v>
      </c>
      <c r="H6160" t="s">
        <v>149</v>
      </c>
      <c r="I6160" t="s">
        <v>135</v>
      </c>
      <c r="J6160" t="s">
        <v>136</v>
      </c>
      <c r="K6160" t="s">
        <v>137</v>
      </c>
      <c r="L6160" t="s">
        <v>17567</v>
      </c>
      <c r="M6160" t="s">
        <v>17568</v>
      </c>
      <c r="N6160">
        <v>2.3916666659999999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28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124.27881754729793</v>
      </c>
      <c r="AC6160">
        <v>0</v>
      </c>
      <c r="AD6160">
        <v>0</v>
      </c>
      <c r="AE6160">
        <v>124.27881754729793</v>
      </c>
    </row>
    <row r="6161" spans="1:31" x14ac:dyDescent="0.25">
      <c r="A6161">
        <v>1658852</v>
      </c>
      <c r="B6161">
        <v>1</v>
      </c>
      <c r="C6161" t="s">
        <v>80</v>
      </c>
      <c r="D6161" t="s">
        <v>93</v>
      </c>
      <c r="E6161" t="s">
        <v>146</v>
      </c>
      <c r="F6161" t="s">
        <v>17569</v>
      </c>
      <c r="G6161" t="s">
        <v>260</v>
      </c>
      <c r="H6161" t="s">
        <v>149</v>
      </c>
      <c r="I6161" t="s">
        <v>135</v>
      </c>
      <c r="J6161" t="s">
        <v>136</v>
      </c>
      <c r="K6161" t="s">
        <v>137</v>
      </c>
      <c r="L6161" t="s">
        <v>17570</v>
      </c>
      <c r="M6161" t="s">
        <v>17571</v>
      </c>
      <c r="N6161">
        <v>2.4852777769999999</v>
      </c>
      <c r="O6161">
        <v>0</v>
      </c>
      <c r="P6161">
        <v>72</v>
      </c>
      <c r="Q6161">
        <v>0</v>
      </c>
      <c r="R6161">
        <v>1</v>
      </c>
      <c r="S6161">
        <v>0</v>
      </c>
      <c r="T6161">
        <v>3</v>
      </c>
      <c r="U6161">
        <v>0</v>
      </c>
      <c r="V6161">
        <v>0</v>
      </c>
      <c r="W6161">
        <v>0</v>
      </c>
      <c r="X6161">
        <v>31.056828260865192</v>
      </c>
      <c r="Y6161">
        <v>0</v>
      </c>
      <c r="Z6161">
        <v>0</v>
      </c>
      <c r="AA6161">
        <v>0</v>
      </c>
      <c r="AB6161">
        <v>2.4645959169212333</v>
      </c>
      <c r="AC6161">
        <v>0</v>
      </c>
      <c r="AD6161">
        <v>0</v>
      </c>
      <c r="AE6161">
        <v>33.521424177786429</v>
      </c>
    </row>
    <row r="6162" spans="1:31" x14ac:dyDescent="0.25">
      <c r="A6162">
        <v>1659393</v>
      </c>
      <c r="B6162">
        <v>1</v>
      </c>
      <c r="C6162" t="s">
        <v>80</v>
      </c>
      <c r="D6162" t="s">
        <v>82</v>
      </c>
      <c r="E6162" t="s">
        <v>146</v>
      </c>
      <c r="F6162" t="s">
        <v>16781</v>
      </c>
      <c r="G6162" t="s">
        <v>260</v>
      </c>
      <c r="H6162" t="s">
        <v>149</v>
      </c>
      <c r="I6162" t="s">
        <v>135</v>
      </c>
      <c r="J6162" t="s">
        <v>136</v>
      </c>
      <c r="K6162" t="s">
        <v>137</v>
      </c>
      <c r="L6162" t="s">
        <v>17572</v>
      </c>
      <c r="M6162" t="s">
        <v>17573</v>
      </c>
      <c r="N6162">
        <v>3.5772222220000001</v>
      </c>
      <c r="O6162">
        <v>0</v>
      </c>
      <c r="P6162">
        <v>480</v>
      </c>
      <c r="Q6162">
        <v>0</v>
      </c>
      <c r="R6162">
        <v>0</v>
      </c>
      <c r="S6162">
        <v>0</v>
      </c>
      <c r="T6162">
        <v>58</v>
      </c>
      <c r="U6162">
        <v>0</v>
      </c>
      <c r="V6162">
        <v>0</v>
      </c>
      <c r="W6162">
        <v>0</v>
      </c>
      <c r="X6162">
        <v>850.88844461183385</v>
      </c>
      <c r="Y6162">
        <v>0</v>
      </c>
      <c r="Z6162">
        <v>0</v>
      </c>
      <c r="AA6162">
        <v>0</v>
      </c>
      <c r="AB6162">
        <v>74.362308276635943</v>
      </c>
      <c r="AC6162">
        <v>0</v>
      </c>
      <c r="AD6162">
        <v>0</v>
      </c>
      <c r="AE6162">
        <v>925.25075288846983</v>
      </c>
    </row>
    <row r="6163" spans="1:31" x14ac:dyDescent="0.25">
      <c r="A6163">
        <v>1659061</v>
      </c>
      <c r="B6163">
        <v>1</v>
      </c>
      <c r="C6163" t="s">
        <v>80</v>
      </c>
      <c r="D6163" t="s">
        <v>100</v>
      </c>
      <c r="E6163" t="s">
        <v>152</v>
      </c>
      <c r="F6163" t="s">
        <v>17574</v>
      </c>
      <c r="G6163" t="s">
        <v>168</v>
      </c>
      <c r="H6163" t="s">
        <v>149</v>
      </c>
      <c r="I6163" t="s">
        <v>135</v>
      </c>
      <c r="J6163" t="s">
        <v>136</v>
      </c>
      <c r="K6163" t="s">
        <v>137</v>
      </c>
      <c r="L6163" t="s">
        <v>17575</v>
      </c>
      <c r="M6163" t="s">
        <v>17576</v>
      </c>
      <c r="N6163">
        <v>5.6383333330000003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1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2.105995107672967</v>
      </c>
      <c r="AC6163">
        <v>0</v>
      </c>
      <c r="AD6163">
        <v>0</v>
      </c>
      <c r="AE6163">
        <v>2.105995107672967</v>
      </c>
    </row>
    <row r="6164" spans="1:31" x14ac:dyDescent="0.25">
      <c r="A6164">
        <v>1659207</v>
      </c>
      <c r="B6164">
        <v>1</v>
      </c>
      <c r="C6164" t="s">
        <v>80</v>
      </c>
      <c r="D6164" t="s">
        <v>105</v>
      </c>
      <c r="E6164" t="s">
        <v>178</v>
      </c>
      <c r="F6164" t="s">
        <v>16274</v>
      </c>
      <c r="G6164" t="s">
        <v>227</v>
      </c>
      <c r="H6164" t="s">
        <v>149</v>
      </c>
      <c r="I6164" t="s">
        <v>135</v>
      </c>
      <c r="J6164" t="s">
        <v>136</v>
      </c>
      <c r="K6164" t="s">
        <v>137</v>
      </c>
      <c r="L6164" t="s">
        <v>17577</v>
      </c>
      <c r="M6164" t="s">
        <v>17578</v>
      </c>
      <c r="N6164">
        <v>1.8119444440000001</v>
      </c>
      <c r="O6164">
        <v>0</v>
      </c>
      <c r="P6164">
        <v>92</v>
      </c>
      <c r="Q6164">
        <v>0</v>
      </c>
      <c r="R6164">
        <v>0</v>
      </c>
      <c r="S6164">
        <v>0</v>
      </c>
      <c r="T6164">
        <v>7</v>
      </c>
      <c r="U6164">
        <v>0</v>
      </c>
      <c r="V6164">
        <v>0</v>
      </c>
      <c r="W6164">
        <v>0</v>
      </c>
      <c r="X6164">
        <v>31.099247539140201</v>
      </c>
      <c r="Y6164">
        <v>0</v>
      </c>
      <c r="Z6164">
        <v>0</v>
      </c>
      <c r="AA6164">
        <v>0</v>
      </c>
      <c r="AB6164">
        <v>8.4238901391927392</v>
      </c>
      <c r="AC6164">
        <v>0</v>
      </c>
      <c r="AD6164">
        <v>0</v>
      </c>
      <c r="AE6164">
        <v>39.523137678332944</v>
      </c>
    </row>
    <row r="6165" spans="1:31" x14ac:dyDescent="0.25">
      <c r="A6165">
        <v>1659230</v>
      </c>
      <c r="B6165">
        <v>1</v>
      </c>
      <c r="C6165" t="s">
        <v>80</v>
      </c>
      <c r="D6165" t="s">
        <v>82</v>
      </c>
      <c r="E6165" t="s">
        <v>146</v>
      </c>
      <c r="F6165" t="s">
        <v>13649</v>
      </c>
      <c r="G6165" t="s">
        <v>260</v>
      </c>
      <c r="H6165" t="s">
        <v>149</v>
      </c>
      <c r="I6165" t="s">
        <v>135</v>
      </c>
      <c r="J6165" t="s">
        <v>136</v>
      </c>
      <c r="K6165" t="s">
        <v>137</v>
      </c>
      <c r="L6165" t="s">
        <v>17579</v>
      </c>
      <c r="M6165" t="s">
        <v>17580</v>
      </c>
      <c r="N6165">
        <v>1.205833333</v>
      </c>
      <c r="O6165">
        <v>0</v>
      </c>
      <c r="P6165">
        <v>213</v>
      </c>
      <c r="Q6165">
        <v>0</v>
      </c>
      <c r="R6165">
        <v>0</v>
      </c>
      <c r="S6165">
        <v>0</v>
      </c>
      <c r="T6165">
        <v>10</v>
      </c>
      <c r="U6165">
        <v>0</v>
      </c>
      <c r="V6165">
        <v>0</v>
      </c>
      <c r="W6165">
        <v>0</v>
      </c>
      <c r="X6165">
        <v>73.749439310951288</v>
      </c>
      <c r="Y6165">
        <v>0</v>
      </c>
      <c r="Z6165">
        <v>0</v>
      </c>
      <c r="AA6165">
        <v>0</v>
      </c>
      <c r="AB6165">
        <v>7.1031992677928582</v>
      </c>
      <c r="AC6165">
        <v>0</v>
      </c>
      <c r="AD6165">
        <v>0</v>
      </c>
      <c r="AE6165">
        <v>80.852638578744148</v>
      </c>
    </row>
    <row r="6166" spans="1:31" x14ac:dyDescent="0.25">
      <c r="A6166">
        <v>1659107</v>
      </c>
      <c r="B6166">
        <v>1</v>
      </c>
      <c r="C6166" t="s">
        <v>81</v>
      </c>
      <c r="D6166" t="s">
        <v>118</v>
      </c>
      <c r="E6166" t="s">
        <v>152</v>
      </c>
      <c r="F6166" t="s">
        <v>17581</v>
      </c>
      <c r="G6166" t="s">
        <v>507</v>
      </c>
      <c r="H6166" t="s">
        <v>149</v>
      </c>
      <c r="I6166" t="s">
        <v>135</v>
      </c>
      <c r="J6166" t="s">
        <v>136</v>
      </c>
      <c r="K6166" t="s">
        <v>137</v>
      </c>
      <c r="L6166" t="s">
        <v>17582</v>
      </c>
      <c r="M6166" t="s">
        <v>17583</v>
      </c>
      <c r="N6166">
        <v>0.716388888</v>
      </c>
      <c r="O6166">
        <v>0</v>
      </c>
      <c r="P6166">
        <v>1</v>
      </c>
      <c r="Q6166">
        <v>0</v>
      </c>
      <c r="R6166">
        <v>0</v>
      </c>
      <c r="S6166">
        <v>0</v>
      </c>
      <c r="T6166">
        <v>3</v>
      </c>
      <c r="U6166">
        <v>0</v>
      </c>
      <c r="V6166">
        <v>0</v>
      </c>
      <c r="W6166">
        <v>0</v>
      </c>
      <c r="X6166">
        <v>7.5770646891479165E-2</v>
      </c>
      <c r="Y6166">
        <v>0</v>
      </c>
      <c r="Z6166">
        <v>0</v>
      </c>
      <c r="AA6166">
        <v>0</v>
      </c>
      <c r="AB6166">
        <v>6.1455199947422226E-2</v>
      </c>
      <c r="AC6166">
        <v>0</v>
      </c>
      <c r="AD6166">
        <v>0</v>
      </c>
      <c r="AE6166">
        <v>0.13722584683890138</v>
      </c>
    </row>
    <row r="6167" spans="1:31" x14ac:dyDescent="0.25">
      <c r="A6167">
        <v>1659376</v>
      </c>
      <c r="B6167">
        <v>1</v>
      </c>
      <c r="C6167" t="s">
        <v>80</v>
      </c>
      <c r="D6167" t="s">
        <v>83</v>
      </c>
      <c r="E6167" t="s">
        <v>178</v>
      </c>
      <c r="F6167" t="s">
        <v>17584</v>
      </c>
      <c r="G6167" t="s">
        <v>187</v>
      </c>
      <c r="H6167" t="s">
        <v>149</v>
      </c>
      <c r="I6167" t="s">
        <v>135</v>
      </c>
      <c r="J6167" t="s">
        <v>136</v>
      </c>
      <c r="K6167" t="s">
        <v>137</v>
      </c>
      <c r="L6167" t="s">
        <v>17585</v>
      </c>
      <c r="M6167" t="s">
        <v>17586</v>
      </c>
      <c r="N6167">
        <v>2.2572222219999998</v>
      </c>
      <c r="O6167">
        <v>0</v>
      </c>
      <c r="P6167">
        <v>174</v>
      </c>
      <c r="Q6167">
        <v>0</v>
      </c>
      <c r="R6167">
        <v>0</v>
      </c>
      <c r="S6167">
        <v>0</v>
      </c>
      <c r="T6167">
        <v>5</v>
      </c>
      <c r="U6167">
        <v>0</v>
      </c>
      <c r="V6167">
        <v>0</v>
      </c>
      <c r="W6167">
        <v>0</v>
      </c>
      <c r="X6167">
        <v>167.38664634634389</v>
      </c>
      <c r="Y6167">
        <v>0</v>
      </c>
      <c r="Z6167">
        <v>0</v>
      </c>
      <c r="AA6167">
        <v>0</v>
      </c>
      <c r="AB6167">
        <v>8.1290173792298486</v>
      </c>
      <c r="AC6167">
        <v>0</v>
      </c>
      <c r="AD6167">
        <v>0</v>
      </c>
      <c r="AE6167">
        <v>175.51566372557375</v>
      </c>
    </row>
    <row r="6168" spans="1:31" x14ac:dyDescent="0.25">
      <c r="A6168">
        <v>1658961</v>
      </c>
      <c r="B6168">
        <v>1</v>
      </c>
      <c r="C6168" t="s">
        <v>81</v>
      </c>
      <c r="D6168" t="s">
        <v>112</v>
      </c>
      <c r="E6168" t="s">
        <v>152</v>
      </c>
      <c r="F6168" t="s">
        <v>11572</v>
      </c>
      <c r="G6168" t="s">
        <v>507</v>
      </c>
      <c r="H6168" t="s">
        <v>149</v>
      </c>
      <c r="I6168" t="s">
        <v>135</v>
      </c>
      <c r="J6168" t="s">
        <v>136</v>
      </c>
      <c r="K6168" t="s">
        <v>137</v>
      </c>
      <c r="L6168" t="s">
        <v>17587</v>
      </c>
      <c r="M6168" t="s">
        <v>17588</v>
      </c>
      <c r="N6168">
        <v>0.83694444400000001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1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0.24787703852508419</v>
      </c>
      <c r="AC6168">
        <v>0</v>
      </c>
      <c r="AD6168">
        <v>0</v>
      </c>
      <c r="AE6168">
        <v>0.24787703852508419</v>
      </c>
    </row>
    <row r="6169" spans="1:31" x14ac:dyDescent="0.25">
      <c r="A6169">
        <v>1659270</v>
      </c>
      <c r="B6169">
        <v>1</v>
      </c>
      <c r="C6169" t="s">
        <v>81</v>
      </c>
      <c r="D6169" t="s">
        <v>123</v>
      </c>
      <c r="E6169" t="s">
        <v>152</v>
      </c>
      <c r="F6169" t="s">
        <v>17589</v>
      </c>
      <c r="G6169" t="s">
        <v>154</v>
      </c>
      <c r="H6169" t="s">
        <v>149</v>
      </c>
      <c r="I6169" t="s">
        <v>135</v>
      </c>
      <c r="J6169" t="s">
        <v>136</v>
      </c>
      <c r="K6169" t="s">
        <v>137</v>
      </c>
      <c r="L6169" t="s">
        <v>17590</v>
      </c>
      <c r="M6169" t="s">
        <v>17591</v>
      </c>
      <c r="N6169">
        <v>1.131388888</v>
      </c>
      <c r="O6169">
        <v>0</v>
      </c>
      <c r="P6169">
        <v>4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1.2715482825482307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1.2715482825482307</v>
      </c>
    </row>
    <row r="6170" spans="1:31" x14ac:dyDescent="0.25">
      <c r="A6170">
        <v>1659416</v>
      </c>
      <c r="B6170">
        <v>1</v>
      </c>
      <c r="C6170" t="s">
        <v>80</v>
      </c>
      <c r="D6170" t="s">
        <v>97</v>
      </c>
      <c r="E6170" t="s">
        <v>140</v>
      </c>
      <c r="F6170" t="s">
        <v>16592</v>
      </c>
      <c r="G6170" t="s">
        <v>918</v>
      </c>
      <c r="H6170" t="s">
        <v>134</v>
      </c>
      <c r="I6170" t="s">
        <v>135</v>
      </c>
      <c r="J6170" t="s">
        <v>136</v>
      </c>
      <c r="K6170" t="s">
        <v>137</v>
      </c>
      <c r="L6170" t="s">
        <v>17592</v>
      </c>
      <c r="M6170" t="s">
        <v>17593</v>
      </c>
      <c r="N6170">
        <v>0.123055555</v>
      </c>
      <c r="O6170">
        <v>0</v>
      </c>
      <c r="P6170">
        <v>999</v>
      </c>
      <c r="Q6170">
        <v>0</v>
      </c>
      <c r="R6170">
        <v>0</v>
      </c>
      <c r="S6170">
        <v>1</v>
      </c>
      <c r="T6170">
        <v>52</v>
      </c>
      <c r="U6170">
        <v>0</v>
      </c>
      <c r="V6170">
        <v>0</v>
      </c>
      <c r="W6170">
        <v>0</v>
      </c>
      <c r="X6170">
        <v>72.331027941026477</v>
      </c>
      <c r="Y6170">
        <v>0</v>
      </c>
      <c r="Z6170">
        <v>0</v>
      </c>
      <c r="AA6170">
        <v>3.0533264920570837</v>
      </c>
      <c r="AB6170">
        <v>7.3747047339729361</v>
      </c>
      <c r="AC6170">
        <v>0</v>
      </c>
      <c r="AD6170">
        <v>0</v>
      </c>
      <c r="AE6170">
        <v>82.759059167056492</v>
      </c>
    </row>
    <row r="6171" spans="1:31" x14ac:dyDescent="0.25">
      <c r="A6171">
        <v>1659021</v>
      </c>
      <c r="B6171">
        <v>1</v>
      </c>
      <c r="C6171" t="s">
        <v>80</v>
      </c>
      <c r="D6171" t="s">
        <v>96</v>
      </c>
      <c r="E6171" t="s">
        <v>152</v>
      </c>
      <c r="F6171" t="s">
        <v>17594</v>
      </c>
      <c r="G6171" t="s">
        <v>507</v>
      </c>
      <c r="H6171" t="s">
        <v>149</v>
      </c>
      <c r="I6171" t="s">
        <v>135</v>
      </c>
      <c r="J6171" t="s">
        <v>136</v>
      </c>
      <c r="K6171" t="s">
        <v>137</v>
      </c>
      <c r="L6171" t="s">
        <v>17595</v>
      </c>
      <c r="M6171" t="s">
        <v>17596</v>
      </c>
      <c r="N6171">
        <v>4.54</v>
      </c>
      <c r="O6171">
        <v>0</v>
      </c>
      <c r="P6171">
        <v>7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13.179402425708018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13.179402425708018</v>
      </c>
    </row>
    <row r="6172" spans="1:31" x14ac:dyDescent="0.25">
      <c r="A6172">
        <v>1658955</v>
      </c>
      <c r="B6172">
        <v>1</v>
      </c>
      <c r="C6172" t="s">
        <v>81</v>
      </c>
      <c r="D6172" t="s">
        <v>122</v>
      </c>
      <c r="E6172" t="s">
        <v>131</v>
      </c>
      <c r="F6172" t="s">
        <v>17597</v>
      </c>
      <c r="G6172" t="s">
        <v>918</v>
      </c>
      <c r="H6172" t="s">
        <v>134</v>
      </c>
      <c r="I6172" t="s">
        <v>191</v>
      </c>
      <c r="J6172" t="s">
        <v>136</v>
      </c>
      <c r="K6172" t="s">
        <v>137</v>
      </c>
      <c r="L6172" t="s">
        <v>17598</v>
      </c>
      <c r="M6172" t="s">
        <v>17599</v>
      </c>
      <c r="N6172">
        <v>4.5555554999999998E-2</v>
      </c>
      <c r="O6172">
        <v>0</v>
      </c>
      <c r="P6172">
        <v>3981</v>
      </c>
      <c r="Q6172">
        <v>0</v>
      </c>
      <c r="R6172">
        <v>31</v>
      </c>
      <c r="S6172">
        <v>1</v>
      </c>
      <c r="T6172">
        <v>180</v>
      </c>
      <c r="U6172">
        <v>0</v>
      </c>
      <c r="V6172">
        <v>0</v>
      </c>
      <c r="W6172">
        <v>0</v>
      </c>
      <c r="X6172">
        <v>37.397441823828288</v>
      </c>
      <c r="Y6172">
        <v>0</v>
      </c>
      <c r="Z6172">
        <v>0.32640671668999671</v>
      </c>
      <c r="AA6172">
        <v>1.1937107892159955</v>
      </c>
      <c r="AB6172">
        <v>6.89954017184896</v>
      </c>
      <c r="AC6172">
        <v>0</v>
      </c>
      <c r="AD6172">
        <v>0</v>
      </c>
      <c r="AE6172">
        <v>45.817099501583243</v>
      </c>
    </row>
    <row r="6173" spans="1:31" x14ac:dyDescent="0.25">
      <c r="A6173">
        <v>1659121</v>
      </c>
      <c r="B6173">
        <v>1</v>
      </c>
      <c r="C6173" t="s">
        <v>81</v>
      </c>
      <c r="D6173" t="s">
        <v>128</v>
      </c>
      <c r="E6173" t="s">
        <v>152</v>
      </c>
      <c r="F6173" t="s">
        <v>17600</v>
      </c>
      <c r="G6173" t="s">
        <v>168</v>
      </c>
      <c r="H6173" t="s">
        <v>149</v>
      </c>
      <c r="I6173" t="s">
        <v>135</v>
      </c>
      <c r="J6173" t="s">
        <v>136</v>
      </c>
      <c r="K6173" t="s">
        <v>137</v>
      </c>
      <c r="L6173" t="s">
        <v>17601</v>
      </c>
      <c r="M6173" t="s">
        <v>17602</v>
      </c>
      <c r="N6173">
        <v>1.528333333</v>
      </c>
      <c r="O6173">
        <v>0</v>
      </c>
      <c r="P6173">
        <v>15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6.645465855275444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6.645465855275444</v>
      </c>
    </row>
    <row r="6174" spans="1:31" x14ac:dyDescent="0.25">
      <c r="A6174">
        <v>1658978</v>
      </c>
      <c r="B6174">
        <v>1</v>
      </c>
      <c r="C6174" t="s">
        <v>80</v>
      </c>
      <c r="D6174" t="s">
        <v>84</v>
      </c>
      <c r="E6174" t="s">
        <v>146</v>
      </c>
      <c r="F6174" t="s">
        <v>17603</v>
      </c>
      <c r="G6174" t="s">
        <v>142</v>
      </c>
      <c r="H6174" t="s">
        <v>149</v>
      </c>
      <c r="I6174" t="s">
        <v>135</v>
      </c>
      <c r="J6174" t="s">
        <v>136</v>
      </c>
      <c r="K6174" t="s">
        <v>143</v>
      </c>
      <c r="L6174" t="s">
        <v>17604</v>
      </c>
      <c r="M6174" t="s">
        <v>17605</v>
      </c>
      <c r="N6174">
        <v>4.3666666660000004</v>
      </c>
      <c r="O6174">
        <v>0</v>
      </c>
      <c r="P6174">
        <v>617</v>
      </c>
      <c r="Q6174">
        <v>0</v>
      </c>
      <c r="R6174">
        <v>0</v>
      </c>
      <c r="S6174">
        <v>0</v>
      </c>
      <c r="T6174">
        <v>53</v>
      </c>
      <c r="U6174">
        <v>0</v>
      </c>
      <c r="V6174">
        <v>0</v>
      </c>
      <c r="W6174">
        <v>0</v>
      </c>
      <c r="X6174">
        <v>884.27840810791008</v>
      </c>
      <c r="Y6174">
        <v>0</v>
      </c>
      <c r="Z6174">
        <v>0</v>
      </c>
      <c r="AA6174">
        <v>0</v>
      </c>
      <c r="AB6174">
        <v>306.68004768928097</v>
      </c>
      <c r="AC6174">
        <v>0</v>
      </c>
      <c r="AD6174">
        <v>0</v>
      </c>
      <c r="AE6174">
        <v>1190.9584557971912</v>
      </c>
    </row>
    <row r="6175" spans="1:31" x14ac:dyDescent="0.25">
      <c r="A6175">
        <v>1658792</v>
      </c>
      <c r="B6175">
        <v>1</v>
      </c>
      <c r="C6175" t="s">
        <v>80</v>
      </c>
      <c r="D6175" t="s">
        <v>101</v>
      </c>
      <c r="E6175" t="s">
        <v>178</v>
      </c>
      <c r="F6175" t="s">
        <v>15196</v>
      </c>
      <c r="G6175" t="s">
        <v>227</v>
      </c>
      <c r="H6175" t="s">
        <v>149</v>
      </c>
      <c r="I6175" t="s">
        <v>135</v>
      </c>
      <c r="J6175" t="s">
        <v>136</v>
      </c>
      <c r="K6175" t="s">
        <v>137</v>
      </c>
      <c r="L6175" t="s">
        <v>17606</v>
      </c>
      <c r="M6175" t="s">
        <v>17607</v>
      </c>
      <c r="N6175">
        <v>0.390555555</v>
      </c>
      <c r="O6175">
        <v>0</v>
      </c>
      <c r="P6175">
        <v>87</v>
      </c>
      <c r="Q6175">
        <v>0</v>
      </c>
      <c r="R6175">
        <v>0</v>
      </c>
      <c r="S6175">
        <v>0</v>
      </c>
      <c r="T6175">
        <v>7</v>
      </c>
      <c r="U6175">
        <v>0</v>
      </c>
      <c r="V6175">
        <v>0</v>
      </c>
      <c r="W6175">
        <v>0</v>
      </c>
      <c r="X6175">
        <v>11.259799623086126</v>
      </c>
      <c r="Y6175">
        <v>0</v>
      </c>
      <c r="Z6175">
        <v>0</v>
      </c>
      <c r="AA6175">
        <v>0</v>
      </c>
      <c r="AB6175">
        <v>1.6671186974912169</v>
      </c>
      <c r="AC6175">
        <v>0</v>
      </c>
      <c r="AD6175">
        <v>0</v>
      </c>
      <c r="AE6175">
        <v>12.926918320577343</v>
      </c>
    </row>
    <row r="6176" spans="1:31" x14ac:dyDescent="0.25">
      <c r="A6176">
        <v>1659502</v>
      </c>
      <c r="B6176">
        <v>1</v>
      </c>
      <c r="C6176" t="s">
        <v>80</v>
      </c>
      <c r="D6176" t="s">
        <v>90</v>
      </c>
      <c r="E6176" t="s">
        <v>362</v>
      </c>
      <c r="F6176" t="s">
        <v>2140</v>
      </c>
      <c r="G6176" t="s">
        <v>900</v>
      </c>
      <c r="H6176" t="s">
        <v>149</v>
      </c>
      <c r="I6176" t="s">
        <v>135</v>
      </c>
      <c r="J6176" t="s">
        <v>136</v>
      </c>
      <c r="K6176" t="s">
        <v>137</v>
      </c>
      <c r="L6176" t="s">
        <v>17608</v>
      </c>
      <c r="M6176" t="s">
        <v>17609</v>
      </c>
      <c r="N6176">
        <v>2.6274999999999999</v>
      </c>
      <c r="O6176">
        <v>0</v>
      </c>
      <c r="P6176">
        <v>39</v>
      </c>
      <c r="Q6176">
        <v>0</v>
      </c>
      <c r="R6176">
        <v>0</v>
      </c>
      <c r="S6176">
        <v>0</v>
      </c>
      <c r="T6176">
        <v>4</v>
      </c>
      <c r="U6176">
        <v>0</v>
      </c>
      <c r="V6176">
        <v>0</v>
      </c>
      <c r="W6176">
        <v>0</v>
      </c>
      <c r="X6176">
        <v>30.161089933460705</v>
      </c>
      <c r="Y6176">
        <v>0</v>
      </c>
      <c r="Z6176">
        <v>0</v>
      </c>
      <c r="AA6176">
        <v>0</v>
      </c>
      <c r="AB6176">
        <v>4.0179116809534206</v>
      </c>
      <c r="AC6176">
        <v>0</v>
      </c>
      <c r="AD6176">
        <v>0</v>
      </c>
      <c r="AE6176">
        <v>34.179001614414126</v>
      </c>
    </row>
    <row r="6177" spans="1:31" x14ac:dyDescent="0.25">
      <c r="A6177">
        <v>1659476</v>
      </c>
      <c r="B6177">
        <v>1</v>
      </c>
      <c r="C6177" t="s">
        <v>80</v>
      </c>
      <c r="D6177" t="s">
        <v>97</v>
      </c>
      <c r="E6177" t="s">
        <v>140</v>
      </c>
      <c r="F6177" t="s">
        <v>16592</v>
      </c>
      <c r="G6177" t="s">
        <v>918</v>
      </c>
      <c r="H6177" t="s">
        <v>134</v>
      </c>
      <c r="I6177" t="s">
        <v>135</v>
      </c>
      <c r="J6177" t="s">
        <v>136</v>
      </c>
      <c r="K6177" t="s">
        <v>137</v>
      </c>
      <c r="L6177" t="s">
        <v>17610</v>
      </c>
      <c r="M6177" t="s">
        <v>17611</v>
      </c>
      <c r="N6177">
        <v>0.27833333300000002</v>
      </c>
      <c r="O6177">
        <v>0</v>
      </c>
      <c r="P6177">
        <v>999</v>
      </c>
      <c r="Q6177">
        <v>0</v>
      </c>
      <c r="R6177">
        <v>0</v>
      </c>
      <c r="S6177">
        <v>1</v>
      </c>
      <c r="T6177">
        <v>52</v>
      </c>
      <c r="U6177">
        <v>0</v>
      </c>
      <c r="V6177">
        <v>0</v>
      </c>
      <c r="W6177">
        <v>0</v>
      </c>
      <c r="X6177">
        <v>140.90530883666105</v>
      </c>
      <c r="Y6177">
        <v>0</v>
      </c>
      <c r="Z6177">
        <v>0</v>
      </c>
      <c r="AA6177">
        <v>6.2826606003024992</v>
      </c>
      <c r="AB6177">
        <v>14.084774112334285</v>
      </c>
      <c r="AC6177">
        <v>0</v>
      </c>
      <c r="AD6177">
        <v>0</v>
      </c>
      <c r="AE6177">
        <v>161.27274354929784</v>
      </c>
    </row>
    <row r="6178" spans="1:31" x14ac:dyDescent="0.25">
      <c r="A6178">
        <v>1658812</v>
      </c>
      <c r="B6178">
        <v>1</v>
      </c>
      <c r="C6178" t="s">
        <v>80</v>
      </c>
      <c r="D6178" t="s">
        <v>90</v>
      </c>
      <c r="E6178" t="s">
        <v>178</v>
      </c>
      <c r="F6178" t="s">
        <v>17612</v>
      </c>
      <c r="G6178" t="s">
        <v>227</v>
      </c>
      <c r="H6178" t="s">
        <v>149</v>
      </c>
      <c r="I6178" t="s">
        <v>135</v>
      </c>
      <c r="J6178" t="s">
        <v>136</v>
      </c>
      <c r="K6178" t="s">
        <v>137</v>
      </c>
      <c r="L6178" t="s">
        <v>17613</v>
      </c>
      <c r="M6178" t="s">
        <v>17614</v>
      </c>
      <c r="N6178">
        <v>2.048888888</v>
      </c>
      <c r="O6178">
        <v>0</v>
      </c>
      <c r="P6178">
        <v>43</v>
      </c>
      <c r="Q6178">
        <v>0</v>
      </c>
      <c r="R6178">
        <v>0</v>
      </c>
      <c r="S6178">
        <v>0</v>
      </c>
      <c r="T6178">
        <v>4</v>
      </c>
      <c r="U6178">
        <v>0</v>
      </c>
      <c r="V6178">
        <v>0</v>
      </c>
      <c r="W6178">
        <v>0</v>
      </c>
      <c r="X6178">
        <v>28.774302192380507</v>
      </c>
      <c r="Y6178">
        <v>0</v>
      </c>
      <c r="Z6178">
        <v>0</v>
      </c>
      <c r="AA6178">
        <v>0</v>
      </c>
      <c r="AB6178">
        <v>6.306396760067928</v>
      </c>
      <c r="AC6178">
        <v>0</v>
      </c>
      <c r="AD6178">
        <v>0</v>
      </c>
      <c r="AE6178">
        <v>35.080698952448437</v>
      </c>
    </row>
    <row r="6179" spans="1:31" x14ac:dyDescent="0.25">
      <c r="A6179">
        <v>1659353</v>
      </c>
      <c r="B6179">
        <v>1</v>
      </c>
      <c r="C6179" t="s">
        <v>80</v>
      </c>
      <c r="D6179" t="s">
        <v>103</v>
      </c>
      <c r="E6179" t="s">
        <v>146</v>
      </c>
      <c r="F6179" t="s">
        <v>17414</v>
      </c>
      <c r="G6179" t="s">
        <v>260</v>
      </c>
      <c r="H6179" t="s">
        <v>149</v>
      </c>
      <c r="I6179" t="s">
        <v>135</v>
      </c>
      <c r="J6179" t="s">
        <v>136</v>
      </c>
      <c r="K6179" t="s">
        <v>137</v>
      </c>
      <c r="L6179" t="s">
        <v>17615</v>
      </c>
      <c r="M6179" t="s">
        <v>17616</v>
      </c>
      <c r="N6179">
        <v>0.43416666599999998</v>
      </c>
      <c r="O6179">
        <v>0</v>
      </c>
      <c r="P6179">
        <v>196</v>
      </c>
      <c r="Q6179">
        <v>0</v>
      </c>
      <c r="R6179">
        <v>3</v>
      </c>
      <c r="S6179">
        <v>0</v>
      </c>
      <c r="T6179">
        <v>11</v>
      </c>
      <c r="U6179">
        <v>0</v>
      </c>
      <c r="V6179">
        <v>0</v>
      </c>
      <c r="W6179">
        <v>0</v>
      </c>
      <c r="X6179">
        <v>25.077377089637057</v>
      </c>
      <c r="Y6179">
        <v>0</v>
      </c>
      <c r="Z6179">
        <v>0.13764190237255666</v>
      </c>
      <c r="AA6179">
        <v>0</v>
      </c>
      <c r="AB6179">
        <v>1.3908129130432136</v>
      </c>
      <c r="AC6179">
        <v>0</v>
      </c>
      <c r="AD6179">
        <v>0</v>
      </c>
      <c r="AE6179">
        <v>26.605831905052828</v>
      </c>
    </row>
    <row r="6180" spans="1:31" x14ac:dyDescent="0.25">
      <c r="A6180">
        <v>1659104</v>
      </c>
      <c r="B6180">
        <v>1</v>
      </c>
      <c r="C6180" t="s">
        <v>81</v>
      </c>
      <c r="D6180" t="s">
        <v>117</v>
      </c>
      <c r="E6180" t="s">
        <v>131</v>
      </c>
      <c r="F6180" t="s">
        <v>17617</v>
      </c>
      <c r="G6180" t="s">
        <v>142</v>
      </c>
      <c r="H6180" t="s">
        <v>134</v>
      </c>
      <c r="I6180" t="s">
        <v>135</v>
      </c>
      <c r="J6180" t="s">
        <v>136</v>
      </c>
      <c r="K6180" t="s">
        <v>143</v>
      </c>
      <c r="L6180" t="s">
        <v>17618</v>
      </c>
      <c r="M6180" t="s">
        <v>17619</v>
      </c>
      <c r="N6180">
        <v>1.1130555550000001</v>
      </c>
      <c r="O6180">
        <v>0</v>
      </c>
      <c r="P6180">
        <v>52</v>
      </c>
      <c r="Q6180">
        <v>0</v>
      </c>
      <c r="R6180">
        <v>0</v>
      </c>
      <c r="S6180">
        <v>0</v>
      </c>
      <c r="T6180">
        <v>8</v>
      </c>
      <c r="U6180">
        <v>0</v>
      </c>
      <c r="V6180">
        <v>0</v>
      </c>
      <c r="W6180">
        <v>0</v>
      </c>
      <c r="X6180">
        <v>7.3990199047479903</v>
      </c>
      <c r="Y6180">
        <v>0</v>
      </c>
      <c r="Z6180">
        <v>0</v>
      </c>
      <c r="AA6180">
        <v>0</v>
      </c>
      <c r="AB6180">
        <v>5.6864182569864807</v>
      </c>
      <c r="AC6180">
        <v>0</v>
      </c>
      <c r="AD6180">
        <v>0</v>
      </c>
      <c r="AE6180">
        <v>13.085438161734471</v>
      </c>
    </row>
    <row r="6181" spans="1:31" x14ac:dyDescent="0.25">
      <c r="A6181">
        <v>1658892</v>
      </c>
      <c r="B6181">
        <v>1</v>
      </c>
      <c r="C6181" t="s">
        <v>81</v>
      </c>
      <c r="D6181" t="s">
        <v>113</v>
      </c>
      <c r="E6181" t="s">
        <v>146</v>
      </c>
      <c r="F6181" t="s">
        <v>9949</v>
      </c>
      <c r="G6181" t="s">
        <v>260</v>
      </c>
      <c r="H6181" t="s">
        <v>149</v>
      </c>
      <c r="I6181" t="s">
        <v>135</v>
      </c>
      <c r="J6181" t="s">
        <v>136</v>
      </c>
      <c r="K6181" t="s">
        <v>137</v>
      </c>
      <c r="L6181" t="s">
        <v>17620</v>
      </c>
      <c r="M6181" t="s">
        <v>17621</v>
      </c>
      <c r="N6181">
        <v>0.98472222200000004</v>
      </c>
      <c r="O6181">
        <v>0</v>
      </c>
      <c r="P6181">
        <v>99</v>
      </c>
      <c r="Q6181">
        <v>0</v>
      </c>
      <c r="R6181">
        <v>10</v>
      </c>
      <c r="S6181">
        <v>0</v>
      </c>
      <c r="T6181">
        <v>5</v>
      </c>
      <c r="U6181">
        <v>0</v>
      </c>
      <c r="V6181">
        <v>0</v>
      </c>
      <c r="W6181">
        <v>0</v>
      </c>
      <c r="X6181">
        <v>8.8340751796893127</v>
      </c>
      <c r="Y6181">
        <v>0</v>
      </c>
      <c r="Z6181">
        <v>0.84465388134915154</v>
      </c>
      <c r="AA6181">
        <v>0</v>
      </c>
      <c r="AB6181">
        <v>0.4966260183608131</v>
      </c>
      <c r="AC6181">
        <v>0</v>
      </c>
      <c r="AD6181">
        <v>0</v>
      </c>
      <c r="AE6181">
        <v>10.175355079399276</v>
      </c>
    </row>
    <row r="6182" spans="1:31" x14ac:dyDescent="0.25">
      <c r="A6182">
        <v>1659482</v>
      </c>
      <c r="B6182">
        <v>1</v>
      </c>
      <c r="C6182" t="s">
        <v>80</v>
      </c>
      <c r="D6182" t="s">
        <v>85</v>
      </c>
      <c r="E6182" t="s">
        <v>178</v>
      </c>
      <c r="F6182" t="s">
        <v>17282</v>
      </c>
      <c r="G6182" t="s">
        <v>227</v>
      </c>
      <c r="H6182" t="s">
        <v>149</v>
      </c>
      <c r="I6182" t="s">
        <v>135</v>
      </c>
      <c r="J6182" t="s">
        <v>136</v>
      </c>
      <c r="K6182" t="s">
        <v>137</v>
      </c>
      <c r="L6182" t="s">
        <v>17622</v>
      </c>
      <c r="M6182" t="s">
        <v>17623</v>
      </c>
      <c r="N6182">
        <v>3.4622222219999998</v>
      </c>
      <c r="O6182">
        <v>0</v>
      </c>
      <c r="P6182">
        <v>411</v>
      </c>
      <c r="Q6182">
        <v>0</v>
      </c>
      <c r="R6182">
        <v>0</v>
      </c>
      <c r="S6182">
        <v>0</v>
      </c>
      <c r="T6182">
        <v>13</v>
      </c>
      <c r="U6182">
        <v>0</v>
      </c>
      <c r="V6182">
        <v>0</v>
      </c>
      <c r="W6182">
        <v>0</v>
      </c>
      <c r="X6182">
        <v>335.30261076683007</v>
      </c>
      <c r="Y6182">
        <v>0</v>
      </c>
      <c r="Z6182">
        <v>0</v>
      </c>
      <c r="AA6182">
        <v>0</v>
      </c>
      <c r="AB6182">
        <v>5.1414988786229747</v>
      </c>
      <c r="AC6182">
        <v>0</v>
      </c>
      <c r="AD6182">
        <v>0</v>
      </c>
      <c r="AE6182">
        <v>340.44410964545307</v>
      </c>
    </row>
    <row r="6183" spans="1:31" x14ac:dyDescent="0.25">
      <c r="A6183">
        <v>1659290</v>
      </c>
      <c r="B6183">
        <v>1</v>
      </c>
      <c r="C6183" t="s">
        <v>80</v>
      </c>
      <c r="D6183" t="s">
        <v>99</v>
      </c>
      <c r="E6183" t="s">
        <v>152</v>
      </c>
      <c r="F6183" t="s">
        <v>17624</v>
      </c>
      <c r="G6183" t="s">
        <v>154</v>
      </c>
      <c r="H6183" t="s">
        <v>149</v>
      </c>
      <c r="I6183" t="s">
        <v>135</v>
      </c>
      <c r="J6183" t="s">
        <v>136</v>
      </c>
      <c r="K6183" t="s">
        <v>137</v>
      </c>
      <c r="L6183" t="s">
        <v>17625</v>
      </c>
      <c r="M6183" t="s">
        <v>17626</v>
      </c>
      <c r="N6183">
        <v>1.726388888</v>
      </c>
      <c r="O6183">
        <v>0</v>
      </c>
      <c r="P6183">
        <v>1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0.37976220372815001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0.37976220372815001</v>
      </c>
    </row>
    <row r="6184" spans="1:31" x14ac:dyDescent="0.25">
      <c r="A6184">
        <v>1659147</v>
      </c>
      <c r="B6184">
        <v>1</v>
      </c>
      <c r="C6184" t="s">
        <v>81</v>
      </c>
      <c r="D6184" t="s">
        <v>127</v>
      </c>
      <c r="E6184" t="s">
        <v>152</v>
      </c>
      <c r="F6184" t="s">
        <v>17627</v>
      </c>
      <c r="G6184" t="s">
        <v>507</v>
      </c>
      <c r="H6184" t="s">
        <v>149</v>
      </c>
      <c r="I6184" t="s">
        <v>135</v>
      </c>
      <c r="J6184" t="s">
        <v>136</v>
      </c>
      <c r="K6184" t="s">
        <v>137</v>
      </c>
      <c r="L6184" t="s">
        <v>17628</v>
      </c>
      <c r="M6184" t="s">
        <v>17629</v>
      </c>
      <c r="N6184">
        <v>1.224444444</v>
      </c>
      <c r="O6184">
        <v>0</v>
      </c>
      <c r="P6184">
        <v>19</v>
      </c>
      <c r="Q6184">
        <v>0</v>
      </c>
      <c r="R6184">
        <v>0</v>
      </c>
      <c r="S6184">
        <v>0</v>
      </c>
      <c r="T6184">
        <v>1</v>
      </c>
      <c r="U6184">
        <v>0</v>
      </c>
      <c r="V6184">
        <v>0</v>
      </c>
      <c r="W6184">
        <v>0</v>
      </c>
      <c r="X6184">
        <v>5.6254054619638811</v>
      </c>
      <c r="Y6184">
        <v>0</v>
      </c>
      <c r="Z6184">
        <v>0</v>
      </c>
      <c r="AA6184">
        <v>0</v>
      </c>
      <c r="AB6184">
        <v>0.10591019807936</v>
      </c>
      <c r="AC6184">
        <v>0</v>
      </c>
      <c r="AD6184">
        <v>0</v>
      </c>
      <c r="AE6184">
        <v>5.7313156600432409</v>
      </c>
    </row>
    <row r="6185" spans="1:31" x14ac:dyDescent="0.25">
      <c r="A6185">
        <v>1659439</v>
      </c>
      <c r="B6185">
        <v>1</v>
      </c>
      <c r="C6185" t="s">
        <v>80</v>
      </c>
      <c r="D6185" t="s">
        <v>83</v>
      </c>
      <c r="E6185" t="s">
        <v>1154</v>
      </c>
      <c r="F6185" t="s">
        <v>17630</v>
      </c>
      <c r="G6185" t="s">
        <v>2147</v>
      </c>
      <c r="H6185" t="s">
        <v>134</v>
      </c>
      <c r="I6185" t="s">
        <v>135</v>
      </c>
      <c r="J6185" t="s">
        <v>136</v>
      </c>
      <c r="K6185" t="s">
        <v>137</v>
      </c>
      <c r="L6185" t="s">
        <v>17631</v>
      </c>
      <c r="M6185" t="s">
        <v>17632</v>
      </c>
      <c r="N6185">
        <v>16.903055555000002</v>
      </c>
      <c r="O6185">
        <v>0</v>
      </c>
      <c r="P6185">
        <v>700</v>
      </c>
      <c r="Q6185">
        <v>0</v>
      </c>
      <c r="R6185">
        <v>0</v>
      </c>
      <c r="S6185">
        <v>0</v>
      </c>
      <c r="T6185">
        <v>36</v>
      </c>
      <c r="U6185">
        <v>0</v>
      </c>
      <c r="V6185">
        <v>0</v>
      </c>
      <c r="W6185">
        <v>0</v>
      </c>
      <c r="X6185">
        <v>4612.315940758479</v>
      </c>
      <c r="Y6185">
        <v>0</v>
      </c>
      <c r="Z6185">
        <v>0</v>
      </c>
      <c r="AA6185">
        <v>0</v>
      </c>
      <c r="AB6185">
        <v>430.03428613040154</v>
      </c>
      <c r="AC6185">
        <v>0</v>
      </c>
      <c r="AD6185">
        <v>0</v>
      </c>
      <c r="AE6185">
        <v>5042.3502268888806</v>
      </c>
    </row>
    <row r="6186" spans="1:31" x14ac:dyDescent="0.25">
      <c r="A6186">
        <v>1659110</v>
      </c>
      <c r="B6186">
        <v>1</v>
      </c>
      <c r="C6186" t="s">
        <v>80</v>
      </c>
      <c r="D6186" t="s">
        <v>82</v>
      </c>
      <c r="E6186" t="s">
        <v>146</v>
      </c>
      <c r="F6186" t="s">
        <v>16781</v>
      </c>
      <c r="G6186" t="s">
        <v>260</v>
      </c>
      <c r="H6186" t="s">
        <v>149</v>
      </c>
      <c r="I6186" t="s">
        <v>135</v>
      </c>
      <c r="J6186" t="s">
        <v>136</v>
      </c>
      <c r="K6186" t="s">
        <v>137</v>
      </c>
      <c r="L6186" t="s">
        <v>17633</v>
      </c>
      <c r="M6186" t="s">
        <v>17634</v>
      </c>
      <c r="N6186">
        <v>1.7608333329999999</v>
      </c>
      <c r="O6186">
        <v>0</v>
      </c>
      <c r="P6186">
        <v>480</v>
      </c>
      <c r="Q6186">
        <v>0</v>
      </c>
      <c r="R6186">
        <v>0</v>
      </c>
      <c r="S6186">
        <v>0</v>
      </c>
      <c r="T6186">
        <v>58</v>
      </c>
      <c r="U6186">
        <v>0</v>
      </c>
      <c r="V6186">
        <v>0</v>
      </c>
      <c r="W6186">
        <v>0</v>
      </c>
      <c r="X6186">
        <v>343.76152492881863</v>
      </c>
      <c r="Y6186">
        <v>0</v>
      </c>
      <c r="Z6186">
        <v>0</v>
      </c>
      <c r="AA6186">
        <v>0</v>
      </c>
      <c r="AB6186">
        <v>64.453080507762948</v>
      </c>
      <c r="AC6186">
        <v>0</v>
      </c>
      <c r="AD6186">
        <v>0</v>
      </c>
      <c r="AE6186">
        <v>408.21460543658156</v>
      </c>
    </row>
    <row r="6187" spans="1:31" x14ac:dyDescent="0.25">
      <c r="A6187">
        <v>1659302</v>
      </c>
      <c r="B6187">
        <v>1</v>
      </c>
      <c r="C6187" t="s">
        <v>81</v>
      </c>
      <c r="D6187" t="s">
        <v>117</v>
      </c>
      <c r="E6187" t="s">
        <v>178</v>
      </c>
      <c r="F6187" t="s">
        <v>17635</v>
      </c>
      <c r="G6187" t="s">
        <v>252</v>
      </c>
      <c r="H6187" t="s">
        <v>149</v>
      </c>
      <c r="I6187" t="s">
        <v>135</v>
      </c>
      <c r="J6187" t="s">
        <v>136</v>
      </c>
      <c r="K6187" t="s">
        <v>137</v>
      </c>
      <c r="L6187" t="s">
        <v>17636</v>
      </c>
      <c r="M6187" t="s">
        <v>17637</v>
      </c>
      <c r="N6187">
        <v>2.060277777</v>
      </c>
      <c r="O6187">
        <v>0</v>
      </c>
      <c r="P6187">
        <v>9</v>
      </c>
      <c r="Q6187">
        <v>0</v>
      </c>
      <c r="R6187">
        <v>2</v>
      </c>
      <c r="S6187">
        <v>0</v>
      </c>
      <c r="T6187">
        <v>1</v>
      </c>
      <c r="U6187">
        <v>0</v>
      </c>
      <c r="V6187">
        <v>0</v>
      </c>
      <c r="W6187">
        <v>0</v>
      </c>
      <c r="X6187">
        <v>2.0126275113917957</v>
      </c>
      <c r="Y6187">
        <v>0</v>
      </c>
      <c r="Z6187">
        <v>0.17743169916765666</v>
      </c>
      <c r="AA6187">
        <v>0</v>
      </c>
      <c r="AB6187">
        <v>5.4299182345438884E-3</v>
      </c>
      <c r="AC6187">
        <v>0</v>
      </c>
      <c r="AD6187">
        <v>0</v>
      </c>
      <c r="AE6187">
        <v>2.1954891287939962</v>
      </c>
    </row>
    <row r="6188" spans="1:31" x14ac:dyDescent="0.25">
      <c r="A6188">
        <v>1658987</v>
      </c>
      <c r="B6188">
        <v>1</v>
      </c>
      <c r="C6188" t="s">
        <v>80</v>
      </c>
      <c r="D6188" t="s">
        <v>107</v>
      </c>
      <c r="E6188" t="s">
        <v>146</v>
      </c>
      <c r="F6188" t="s">
        <v>16607</v>
      </c>
      <c r="G6188" t="s">
        <v>231</v>
      </c>
      <c r="H6188" t="s">
        <v>149</v>
      </c>
      <c r="I6188" t="s">
        <v>135</v>
      </c>
      <c r="J6188" t="s">
        <v>136</v>
      </c>
      <c r="K6188" t="s">
        <v>137</v>
      </c>
      <c r="L6188" t="s">
        <v>17638</v>
      </c>
      <c r="M6188" t="s">
        <v>17639</v>
      </c>
      <c r="N6188">
        <v>3.628333333</v>
      </c>
      <c r="O6188">
        <v>0</v>
      </c>
      <c r="P6188">
        <v>217</v>
      </c>
      <c r="Q6188">
        <v>0</v>
      </c>
      <c r="R6188">
        <v>1</v>
      </c>
      <c r="S6188">
        <v>0</v>
      </c>
      <c r="T6188">
        <v>14</v>
      </c>
      <c r="U6188">
        <v>0</v>
      </c>
      <c r="V6188">
        <v>0</v>
      </c>
      <c r="W6188">
        <v>0</v>
      </c>
      <c r="X6188">
        <v>195.19319093741487</v>
      </c>
      <c r="Y6188">
        <v>0</v>
      </c>
      <c r="Z6188">
        <v>1.4890159977122501E-2</v>
      </c>
      <c r="AA6188">
        <v>0</v>
      </c>
      <c r="AB6188">
        <v>64.53491070857379</v>
      </c>
      <c r="AC6188">
        <v>0</v>
      </c>
      <c r="AD6188">
        <v>0</v>
      </c>
      <c r="AE6188">
        <v>259.74299180596574</v>
      </c>
    </row>
    <row r="6189" spans="1:31" x14ac:dyDescent="0.25">
      <c r="A6189">
        <v>1659256</v>
      </c>
      <c r="B6189">
        <v>1</v>
      </c>
      <c r="C6189" t="s">
        <v>80</v>
      </c>
      <c r="D6189" t="s">
        <v>93</v>
      </c>
      <c r="E6189" t="s">
        <v>152</v>
      </c>
      <c r="F6189" t="s">
        <v>17640</v>
      </c>
      <c r="G6189" t="s">
        <v>168</v>
      </c>
      <c r="H6189" t="s">
        <v>149</v>
      </c>
      <c r="I6189" t="s">
        <v>135</v>
      </c>
      <c r="J6189" t="s">
        <v>136</v>
      </c>
      <c r="K6189" t="s">
        <v>137</v>
      </c>
      <c r="L6189" t="s">
        <v>17641</v>
      </c>
      <c r="M6189" t="s">
        <v>17642</v>
      </c>
      <c r="N6189">
        <v>1.488888888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1</v>
      </c>
      <c r="U6189">
        <v>0</v>
      </c>
      <c r="V6189">
        <v>0</v>
      </c>
      <c r="W6189">
        <v>0</v>
      </c>
      <c r="X6189">
        <v>0.13515270828682946</v>
      </c>
      <c r="Y6189">
        <v>0</v>
      </c>
      <c r="Z6189">
        <v>0</v>
      </c>
      <c r="AA6189">
        <v>0</v>
      </c>
      <c r="AB6189">
        <v>0.17629256997352</v>
      </c>
      <c r="AC6189">
        <v>0</v>
      </c>
      <c r="AD6189">
        <v>0</v>
      </c>
      <c r="AE6189">
        <v>0.31144527826034946</v>
      </c>
    </row>
    <row r="6190" spans="1:31" x14ac:dyDescent="0.25">
      <c r="A6190">
        <v>1659505</v>
      </c>
      <c r="B6190">
        <v>1</v>
      </c>
      <c r="C6190" t="s">
        <v>80</v>
      </c>
      <c r="D6190" t="s">
        <v>90</v>
      </c>
      <c r="E6190" t="s">
        <v>178</v>
      </c>
      <c r="F6190" t="s">
        <v>17643</v>
      </c>
      <c r="G6190" t="s">
        <v>227</v>
      </c>
      <c r="H6190" t="s">
        <v>149</v>
      </c>
      <c r="I6190" t="s">
        <v>135</v>
      </c>
      <c r="J6190" t="s">
        <v>136</v>
      </c>
      <c r="K6190" t="s">
        <v>137</v>
      </c>
      <c r="L6190" t="s">
        <v>17644</v>
      </c>
      <c r="M6190" t="s">
        <v>17645</v>
      </c>
      <c r="N6190">
        <v>5.0308333330000004</v>
      </c>
      <c r="O6190">
        <v>0</v>
      </c>
      <c r="P6190">
        <v>302</v>
      </c>
      <c r="Q6190">
        <v>0</v>
      </c>
      <c r="R6190">
        <v>0</v>
      </c>
      <c r="S6190">
        <v>0</v>
      </c>
      <c r="T6190">
        <v>4</v>
      </c>
      <c r="U6190">
        <v>0</v>
      </c>
      <c r="V6190">
        <v>0</v>
      </c>
      <c r="W6190">
        <v>0</v>
      </c>
      <c r="X6190">
        <v>436.78077273927499</v>
      </c>
      <c r="Y6190">
        <v>0</v>
      </c>
      <c r="Z6190">
        <v>0</v>
      </c>
      <c r="AA6190">
        <v>0</v>
      </c>
      <c r="AB6190">
        <v>7.0196459991423037</v>
      </c>
      <c r="AC6190">
        <v>0</v>
      </c>
      <c r="AD6190">
        <v>0</v>
      </c>
      <c r="AE6190">
        <v>443.80041873841731</v>
      </c>
    </row>
    <row r="6191" spans="1:31" x14ac:dyDescent="0.25">
      <c r="A6191">
        <v>1659219</v>
      </c>
      <c r="B6191">
        <v>1</v>
      </c>
      <c r="C6191" t="s">
        <v>80</v>
      </c>
      <c r="D6191" t="s">
        <v>84</v>
      </c>
      <c r="E6191" t="s">
        <v>178</v>
      </c>
      <c r="F6191" t="s">
        <v>17646</v>
      </c>
      <c r="G6191" t="s">
        <v>227</v>
      </c>
      <c r="H6191" t="s">
        <v>149</v>
      </c>
      <c r="I6191" t="s">
        <v>135</v>
      </c>
      <c r="J6191" t="s">
        <v>136</v>
      </c>
      <c r="K6191" t="s">
        <v>137</v>
      </c>
      <c r="L6191" t="s">
        <v>17647</v>
      </c>
      <c r="M6191" t="s">
        <v>17648</v>
      </c>
      <c r="N6191">
        <v>3.6266666660000002</v>
      </c>
      <c r="O6191">
        <v>0</v>
      </c>
      <c r="P6191">
        <v>261</v>
      </c>
      <c r="Q6191">
        <v>0</v>
      </c>
      <c r="R6191">
        <v>0</v>
      </c>
      <c r="S6191">
        <v>0</v>
      </c>
      <c r="T6191">
        <v>48</v>
      </c>
      <c r="U6191">
        <v>0</v>
      </c>
      <c r="V6191">
        <v>0</v>
      </c>
      <c r="W6191">
        <v>0</v>
      </c>
      <c r="X6191">
        <v>282.34642700614654</v>
      </c>
      <c r="Y6191">
        <v>0</v>
      </c>
      <c r="Z6191">
        <v>0</v>
      </c>
      <c r="AA6191">
        <v>0</v>
      </c>
      <c r="AB6191">
        <v>134.41899677954294</v>
      </c>
      <c r="AC6191">
        <v>0</v>
      </c>
      <c r="AD6191">
        <v>0</v>
      </c>
      <c r="AE6191">
        <v>416.76542378568945</v>
      </c>
    </row>
    <row r="6192" spans="1:31" x14ac:dyDescent="0.25">
      <c r="A6192">
        <v>1659319</v>
      </c>
      <c r="B6192">
        <v>1</v>
      </c>
      <c r="C6192" t="s">
        <v>80</v>
      </c>
      <c r="D6192" t="s">
        <v>103</v>
      </c>
      <c r="E6192" t="s">
        <v>178</v>
      </c>
      <c r="F6192" t="s">
        <v>17649</v>
      </c>
      <c r="G6192" t="s">
        <v>227</v>
      </c>
      <c r="H6192" t="s">
        <v>149</v>
      </c>
      <c r="I6192" t="s">
        <v>135</v>
      </c>
      <c r="J6192" t="s">
        <v>136</v>
      </c>
      <c r="K6192" t="s">
        <v>137</v>
      </c>
      <c r="L6192" t="s">
        <v>17650</v>
      </c>
      <c r="M6192" t="s">
        <v>17651</v>
      </c>
      <c r="N6192">
        <v>0.74694444400000004</v>
      </c>
      <c r="O6192">
        <v>0</v>
      </c>
      <c r="P6192">
        <v>163</v>
      </c>
      <c r="Q6192">
        <v>0</v>
      </c>
      <c r="R6192">
        <v>3</v>
      </c>
      <c r="S6192">
        <v>0</v>
      </c>
      <c r="T6192">
        <v>14</v>
      </c>
      <c r="U6192">
        <v>0</v>
      </c>
      <c r="V6192">
        <v>0</v>
      </c>
      <c r="W6192">
        <v>0</v>
      </c>
      <c r="X6192">
        <v>41.947687388913764</v>
      </c>
      <c r="Y6192">
        <v>0</v>
      </c>
      <c r="Z6192">
        <v>0.57634989027485006</v>
      </c>
      <c r="AA6192">
        <v>0</v>
      </c>
      <c r="AB6192">
        <v>5.6705010401012368</v>
      </c>
      <c r="AC6192">
        <v>0</v>
      </c>
      <c r="AD6192">
        <v>0</v>
      </c>
      <c r="AE6192">
        <v>48.194538319289848</v>
      </c>
    </row>
    <row r="6193" spans="1:31" x14ac:dyDescent="0.25">
      <c r="A6193">
        <v>1658924</v>
      </c>
      <c r="B6193">
        <v>1</v>
      </c>
      <c r="C6193" t="s">
        <v>80</v>
      </c>
      <c r="D6193" t="s">
        <v>83</v>
      </c>
      <c r="E6193" t="s">
        <v>131</v>
      </c>
      <c r="F6193" t="s">
        <v>17652</v>
      </c>
      <c r="G6193" t="s">
        <v>431</v>
      </c>
      <c r="H6193" t="s">
        <v>134</v>
      </c>
      <c r="I6193" t="s">
        <v>135</v>
      </c>
      <c r="J6193" t="s">
        <v>136</v>
      </c>
      <c r="K6193" t="s">
        <v>137</v>
      </c>
      <c r="L6193" t="s">
        <v>17653</v>
      </c>
      <c r="M6193" t="s">
        <v>17654</v>
      </c>
      <c r="N6193">
        <v>4.6836111110000003</v>
      </c>
      <c r="O6193">
        <v>0</v>
      </c>
      <c r="P6193">
        <v>0</v>
      </c>
      <c r="Q6193">
        <v>0</v>
      </c>
      <c r="R6193">
        <v>0</v>
      </c>
      <c r="S6193">
        <v>1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239.53976300967972</v>
      </c>
      <c r="AB6193">
        <v>0</v>
      </c>
      <c r="AC6193">
        <v>0</v>
      </c>
      <c r="AD6193">
        <v>0</v>
      </c>
      <c r="AE6193">
        <v>239.53976300967972</v>
      </c>
    </row>
    <row r="6194" spans="1:31" x14ac:dyDescent="0.25">
      <c r="A6194">
        <v>1659070</v>
      </c>
      <c r="B6194">
        <v>1</v>
      </c>
      <c r="C6194" t="s">
        <v>81</v>
      </c>
      <c r="D6194" t="s">
        <v>119</v>
      </c>
      <c r="E6194" t="s">
        <v>140</v>
      </c>
      <c r="F6194" t="s">
        <v>7323</v>
      </c>
      <c r="G6194" t="s">
        <v>161</v>
      </c>
      <c r="H6194" t="s">
        <v>134</v>
      </c>
      <c r="I6194" t="s">
        <v>135</v>
      </c>
      <c r="J6194" t="s">
        <v>136</v>
      </c>
      <c r="K6194" t="s">
        <v>137</v>
      </c>
      <c r="L6194" t="s">
        <v>17655</v>
      </c>
      <c r="M6194" t="s">
        <v>17656</v>
      </c>
      <c r="N6194">
        <v>7.3888888E-2</v>
      </c>
      <c r="O6194">
        <v>0</v>
      </c>
      <c r="P6194">
        <v>2605</v>
      </c>
      <c r="Q6194">
        <v>155</v>
      </c>
      <c r="R6194">
        <v>321</v>
      </c>
      <c r="S6194">
        <v>9</v>
      </c>
      <c r="T6194">
        <v>202</v>
      </c>
      <c r="U6194">
        <v>0</v>
      </c>
      <c r="V6194">
        <v>2</v>
      </c>
      <c r="W6194">
        <v>0</v>
      </c>
      <c r="X6194">
        <v>41.082349414203179</v>
      </c>
      <c r="Y6194">
        <v>19.931095760862945</v>
      </c>
      <c r="Z6194">
        <v>8.3203755550667573</v>
      </c>
      <c r="AA6194">
        <v>5.4104504853638558</v>
      </c>
      <c r="AB6194">
        <v>6.7745005678239218</v>
      </c>
      <c r="AC6194">
        <v>0</v>
      </c>
      <c r="AD6194">
        <v>3.0639075403530809</v>
      </c>
      <c r="AE6194">
        <v>84.582679323673744</v>
      </c>
    </row>
    <row r="6195" spans="1:31" x14ac:dyDescent="0.25">
      <c r="A6195">
        <v>1658824</v>
      </c>
      <c r="B6195">
        <v>1</v>
      </c>
      <c r="C6195" t="s">
        <v>80</v>
      </c>
      <c r="D6195" t="s">
        <v>90</v>
      </c>
      <c r="E6195" t="s">
        <v>146</v>
      </c>
      <c r="F6195" t="s">
        <v>17657</v>
      </c>
      <c r="G6195" t="s">
        <v>227</v>
      </c>
      <c r="H6195" t="s">
        <v>149</v>
      </c>
      <c r="I6195" t="s">
        <v>135</v>
      </c>
      <c r="J6195" t="s">
        <v>136</v>
      </c>
      <c r="K6195" t="s">
        <v>137</v>
      </c>
      <c r="L6195" t="s">
        <v>17658</v>
      </c>
      <c r="M6195" t="s">
        <v>17659</v>
      </c>
      <c r="N6195">
        <v>1.5308333329999999</v>
      </c>
      <c r="O6195">
        <v>0</v>
      </c>
      <c r="P6195">
        <v>526</v>
      </c>
      <c r="Q6195">
        <v>0</v>
      </c>
      <c r="R6195">
        <v>0</v>
      </c>
      <c r="S6195">
        <v>0</v>
      </c>
      <c r="T6195">
        <v>26</v>
      </c>
      <c r="U6195">
        <v>0</v>
      </c>
      <c r="V6195">
        <v>0</v>
      </c>
      <c r="W6195">
        <v>0</v>
      </c>
      <c r="X6195">
        <v>260.35939035409189</v>
      </c>
      <c r="Y6195">
        <v>0</v>
      </c>
      <c r="Z6195">
        <v>0</v>
      </c>
      <c r="AA6195">
        <v>0</v>
      </c>
      <c r="AB6195">
        <v>22.602998109714481</v>
      </c>
      <c r="AC6195">
        <v>0</v>
      </c>
      <c r="AD6195">
        <v>0</v>
      </c>
      <c r="AE6195">
        <v>282.96238846380635</v>
      </c>
    </row>
    <row r="6196" spans="1:31" x14ac:dyDescent="0.25">
      <c r="A6196">
        <v>1659050</v>
      </c>
      <c r="B6196">
        <v>1</v>
      </c>
      <c r="C6196" t="s">
        <v>80</v>
      </c>
      <c r="D6196" t="s">
        <v>100</v>
      </c>
      <c r="E6196" t="s">
        <v>178</v>
      </c>
      <c r="F6196" t="s">
        <v>17660</v>
      </c>
      <c r="G6196" t="s">
        <v>231</v>
      </c>
      <c r="H6196" t="s">
        <v>149</v>
      </c>
      <c r="I6196" t="s">
        <v>135</v>
      </c>
      <c r="J6196" t="s">
        <v>136</v>
      </c>
      <c r="K6196" t="s">
        <v>137</v>
      </c>
      <c r="L6196" t="s">
        <v>17661</v>
      </c>
      <c r="M6196" t="s">
        <v>17662</v>
      </c>
      <c r="N6196">
        <v>0.80694444399999998</v>
      </c>
      <c r="O6196">
        <v>0</v>
      </c>
      <c r="P6196">
        <v>49</v>
      </c>
      <c r="Q6196">
        <v>0</v>
      </c>
      <c r="R6196">
        <v>4</v>
      </c>
      <c r="S6196">
        <v>0</v>
      </c>
      <c r="T6196">
        <v>3</v>
      </c>
      <c r="U6196">
        <v>0</v>
      </c>
      <c r="V6196">
        <v>0</v>
      </c>
      <c r="W6196">
        <v>0</v>
      </c>
      <c r="X6196">
        <v>14.319753133497633</v>
      </c>
      <c r="Y6196">
        <v>0</v>
      </c>
      <c r="Z6196">
        <v>0.70434224214150221</v>
      </c>
      <c r="AA6196">
        <v>0</v>
      </c>
      <c r="AB6196">
        <v>2.836669486491167</v>
      </c>
      <c r="AC6196">
        <v>0</v>
      </c>
      <c r="AD6196">
        <v>0</v>
      </c>
      <c r="AE6196">
        <v>17.860764862130303</v>
      </c>
    </row>
    <row r="6197" spans="1:31" x14ac:dyDescent="0.25">
      <c r="A6197">
        <v>1658907</v>
      </c>
      <c r="B6197">
        <v>1</v>
      </c>
      <c r="C6197" t="s">
        <v>80</v>
      </c>
      <c r="D6197" t="s">
        <v>83</v>
      </c>
      <c r="E6197" t="s">
        <v>178</v>
      </c>
      <c r="F6197" t="s">
        <v>16338</v>
      </c>
      <c r="G6197" t="s">
        <v>288</v>
      </c>
      <c r="H6197" t="s">
        <v>149</v>
      </c>
      <c r="I6197" t="s">
        <v>135</v>
      </c>
      <c r="J6197" t="s">
        <v>136</v>
      </c>
      <c r="K6197" t="s">
        <v>137</v>
      </c>
      <c r="L6197" t="s">
        <v>17663</v>
      </c>
      <c r="M6197" t="s">
        <v>17664</v>
      </c>
      <c r="N6197">
        <v>5.3691666659999999</v>
      </c>
      <c r="O6197">
        <v>0</v>
      </c>
      <c r="P6197">
        <v>164</v>
      </c>
      <c r="Q6197">
        <v>0</v>
      </c>
      <c r="R6197">
        <v>0</v>
      </c>
      <c r="S6197">
        <v>0</v>
      </c>
      <c r="T6197">
        <v>3</v>
      </c>
      <c r="U6197">
        <v>0</v>
      </c>
      <c r="V6197">
        <v>0</v>
      </c>
      <c r="W6197">
        <v>0</v>
      </c>
      <c r="X6197">
        <v>315.21798981228636</v>
      </c>
      <c r="Y6197">
        <v>0</v>
      </c>
      <c r="Z6197">
        <v>0</v>
      </c>
      <c r="AA6197">
        <v>0</v>
      </c>
      <c r="AB6197">
        <v>6.6436019936463344</v>
      </c>
      <c r="AC6197">
        <v>0</v>
      </c>
      <c r="AD6197">
        <v>0</v>
      </c>
      <c r="AE6197">
        <v>321.86159180593268</v>
      </c>
    </row>
    <row r="6198" spans="1:31" x14ac:dyDescent="0.25">
      <c r="A6198">
        <v>1659379</v>
      </c>
      <c r="B6198">
        <v>1</v>
      </c>
      <c r="C6198" t="s">
        <v>80</v>
      </c>
      <c r="D6198" t="s">
        <v>95</v>
      </c>
      <c r="E6198" t="s">
        <v>178</v>
      </c>
      <c r="F6198" t="s">
        <v>17665</v>
      </c>
      <c r="G6198" t="s">
        <v>227</v>
      </c>
      <c r="H6198" t="s">
        <v>149</v>
      </c>
      <c r="I6198" t="s">
        <v>135</v>
      </c>
      <c r="J6198" t="s">
        <v>136</v>
      </c>
      <c r="K6198" t="s">
        <v>137</v>
      </c>
      <c r="L6198" t="s">
        <v>17666</v>
      </c>
      <c r="M6198" t="s">
        <v>17667</v>
      </c>
      <c r="N6198">
        <v>2.2355555549999999</v>
      </c>
      <c r="O6198">
        <v>0</v>
      </c>
      <c r="P6198">
        <v>245</v>
      </c>
      <c r="Q6198">
        <v>0</v>
      </c>
      <c r="R6198">
        <v>0</v>
      </c>
      <c r="S6198">
        <v>0</v>
      </c>
      <c r="T6198">
        <v>18</v>
      </c>
      <c r="U6198">
        <v>0</v>
      </c>
      <c r="V6198">
        <v>0</v>
      </c>
      <c r="W6198">
        <v>0</v>
      </c>
      <c r="X6198">
        <v>194.14488748387271</v>
      </c>
      <c r="Y6198">
        <v>0</v>
      </c>
      <c r="Z6198">
        <v>0</v>
      </c>
      <c r="AA6198">
        <v>0</v>
      </c>
      <c r="AB6198">
        <v>22.539962940278667</v>
      </c>
      <c r="AC6198">
        <v>0</v>
      </c>
      <c r="AD6198">
        <v>0</v>
      </c>
      <c r="AE6198">
        <v>216.68485042415136</v>
      </c>
    </row>
    <row r="6199" spans="1:31" x14ac:dyDescent="0.25">
      <c r="A6199">
        <v>1658864</v>
      </c>
      <c r="B6199">
        <v>1</v>
      </c>
      <c r="C6199" t="s">
        <v>80</v>
      </c>
      <c r="D6199" t="s">
        <v>106</v>
      </c>
      <c r="E6199" t="s">
        <v>131</v>
      </c>
      <c r="F6199" t="s">
        <v>17668</v>
      </c>
      <c r="G6199" t="s">
        <v>195</v>
      </c>
      <c r="H6199" t="s">
        <v>134</v>
      </c>
      <c r="I6199" t="s">
        <v>135</v>
      </c>
      <c r="J6199" t="s">
        <v>136</v>
      </c>
      <c r="K6199" t="s">
        <v>137</v>
      </c>
      <c r="L6199" t="s">
        <v>17669</v>
      </c>
      <c r="M6199" t="s">
        <v>17670</v>
      </c>
      <c r="N6199">
        <v>1.665277777</v>
      </c>
      <c r="O6199">
        <v>0</v>
      </c>
      <c r="P6199">
        <v>102</v>
      </c>
      <c r="Q6199">
        <v>0</v>
      </c>
      <c r="R6199">
        <v>0</v>
      </c>
      <c r="S6199">
        <v>0</v>
      </c>
      <c r="T6199">
        <v>23</v>
      </c>
      <c r="U6199">
        <v>0</v>
      </c>
      <c r="V6199">
        <v>0</v>
      </c>
      <c r="W6199">
        <v>0</v>
      </c>
      <c r="X6199">
        <v>34.169861595129845</v>
      </c>
      <c r="Y6199">
        <v>0</v>
      </c>
      <c r="Z6199">
        <v>0</v>
      </c>
      <c r="AA6199">
        <v>0</v>
      </c>
      <c r="AB6199">
        <v>18.401896082892677</v>
      </c>
      <c r="AC6199">
        <v>0</v>
      </c>
      <c r="AD6199">
        <v>0</v>
      </c>
      <c r="AE6199">
        <v>52.571757678022522</v>
      </c>
    </row>
    <row r="6200" spans="1:31" x14ac:dyDescent="0.25">
      <c r="A6200">
        <v>1659030</v>
      </c>
      <c r="B6200">
        <v>1</v>
      </c>
      <c r="C6200" t="s">
        <v>80</v>
      </c>
      <c r="D6200" t="s">
        <v>100</v>
      </c>
      <c r="E6200" t="s">
        <v>178</v>
      </c>
      <c r="F6200" t="s">
        <v>17671</v>
      </c>
      <c r="G6200" t="s">
        <v>227</v>
      </c>
      <c r="H6200" t="s">
        <v>149</v>
      </c>
      <c r="I6200" t="s">
        <v>135</v>
      </c>
      <c r="J6200" t="s">
        <v>136</v>
      </c>
      <c r="K6200" t="s">
        <v>137</v>
      </c>
      <c r="L6200" t="s">
        <v>17672</v>
      </c>
      <c r="M6200" t="s">
        <v>17673</v>
      </c>
      <c r="N6200">
        <v>1.889444444</v>
      </c>
      <c r="O6200">
        <v>0</v>
      </c>
      <c r="P6200">
        <v>9</v>
      </c>
      <c r="Q6200">
        <v>0</v>
      </c>
      <c r="R6200">
        <v>11</v>
      </c>
      <c r="S6200">
        <v>0</v>
      </c>
      <c r="T6200">
        <v>2</v>
      </c>
      <c r="U6200">
        <v>0</v>
      </c>
      <c r="V6200">
        <v>0</v>
      </c>
      <c r="W6200">
        <v>0</v>
      </c>
      <c r="X6200">
        <v>2.3597502127520027</v>
      </c>
      <c r="Y6200">
        <v>0</v>
      </c>
      <c r="Z6200">
        <v>4.718409539983222</v>
      </c>
      <c r="AA6200">
        <v>0</v>
      </c>
      <c r="AB6200">
        <v>0.27515052862637662</v>
      </c>
      <c r="AC6200">
        <v>0</v>
      </c>
      <c r="AD6200">
        <v>0</v>
      </c>
      <c r="AE6200">
        <v>7.3533102813616011</v>
      </c>
    </row>
    <row r="6201" spans="1:31" x14ac:dyDescent="0.25">
      <c r="A6201">
        <v>1658838</v>
      </c>
      <c r="B6201">
        <v>1</v>
      </c>
      <c r="C6201" t="s">
        <v>80</v>
      </c>
      <c r="D6201" t="s">
        <v>97</v>
      </c>
      <c r="E6201" t="s">
        <v>131</v>
      </c>
      <c r="F6201" t="s">
        <v>17674</v>
      </c>
      <c r="G6201" t="s">
        <v>195</v>
      </c>
      <c r="H6201" t="s">
        <v>134</v>
      </c>
      <c r="I6201" t="s">
        <v>135</v>
      </c>
      <c r="J6201" t="s">
        <v>136</v>
      </c>
      <c r="K6201" t="s">
        <v>137</v>
      </c>
      <c r="L6201" t="s">
        <v>17675</v>
      </c>
      <c r="M6201" t="s">
        <v>17676</v>
      </c>
      <c r="N6201">
        <v>1.665277777</v>
      </c>
      <c r="O6201">
        <v>1</v>
      </c>
      <c r="P6201">
        <v>0</v>
      </c>
      <c r="Q6201">
        <v>1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19.350428900423502</v>
      </c>
      <c r="X6201">
        <v>0</v>
      </c>
      <c r="Y6201">
        <v>62.936649505973314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82.287078406396816</v>
      </c>
    </row>
    <row r="6202" spans="1:31" x14ac:dyDescent="0.25">
      <c r="A6202">
        <v>1658844</v>
      </c>
      <c r="B6202">
        <v>1</v>
      </c>
      <c r="C6202" t="s">
        <v>81</v>
      </c>
      <c r="D6202" t="s">
        <v>118</v>
      </c>
      <c r="E6202" t="s">
        <v>131</v>
      </c>
      <c r="F6202" t="s">
        <v>17677</v>
      </c>
      <c r="G6202" t="s">
        <v>195</v>
      </c>
      <c r="H6202" t="s">
        <v>134</v>
      </c>
      <c r="I6202" t="s">
        <v>135</v>
      </c>
      <c r="J6202" t="s">
        <v>136</v>
      </c>
      <c r="K6202" t="s">
        <v>137</v>
      </c>
      <c r="L6202" t="s">
        <v>17678</v>
      </c>
      <c r="M6202" t="s">
        <v>17679</v>
      </c>
      <c r="N6202">
        <v>1.6077777769999999</v>
      </c>
      <c r="O6202">
        <v>0</v>
      </c>
      <c r="P6202">
        <v>0</v>
      </c>
      <c r="Q6202">
        <v>5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3.2321884559622598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3.2321884559622598</v>
      </c>
    </row>
    <row r="6203" spans="1:31" x14ac:dyDescent="0.25">
      <c r="A6203">
        <v>1659236</v>
      </c>
      <c r="B6203">
        <v>1</v>
      </c>
      <c r="C6203" t="s">
        <v>80</v>
      </c>
      <c r="D6203" t="s">
        <v>94</v>
      </c>
      <c r="E6203" t="s">
        <v>131</v>
      </c>
      <c r="F6203" t="s">
        <v>17680</v>
      </c>
      <c r="G6203" t="s">
        <v>161</v>
      </c>
      <c r="H6203" t="s">
        <v>134</v>
      </c>
      <c r="I6203" t="s">
        <v>135</v>
      </c>
      <c r="J6203" t="s">
        <v>136</v>
      </c>
      <c r="K6203" t="s">
        <v>137</v>
      </c>
      <c r="L6203" t="s">
        <v>17681</v>
      </c>
      <c r="M6203" t="s">
        <v>17682</v>
      </c>
      <c r="N6203">
        <v>1.0319444440000001</v>
      </c>
      <c r="O6203">
        <v>0</v>
      </c>
      <c r="P6203">
        <v>509</v>
      </c>
      <c r="Q6203">
        <v>3</v>
      </c>
      <c r="R6203">
        <v>295</v>
      </c>
      <c r="S6203">
        <v>2</v>
      </c>
      <c r="T6203">
        <v>47</v>
      </c>
      <c r="U6203">
        <v>0</v>
      </c>
      <c r="V6203">
        <v>0</v>
      </c>
      <c r="W6203">
        <v>0</v>
      </c>
      <c r="X6203">
        <v>93.916179952580023</v>
      </c>
      <c r="Y6203">
        <v>0.92177186751133333</v>
      </c>
      <c r="Z6203">
        <v>78.546224719919422</v>
      </c>
      <c r="AA6203">
        <v>11.428246473912314</v>
      </c>
      <c r="AB6203">
        <v>34.596895425341259</v>
      </c>
      <c r="AC6203">
        <v>0</v>
      </c>
      <c r="AD6203">
        <v>0</v>
      </c>
      <c r="AE6203">
        <v>219.40931843926438</v>
      </c>
    </row>
    <row r="6204" spans="1:31" x14ac:dyDescent="0.25">
      <c r="A6204">
        <v>1659385</v>
      </c>
      <c r="B6204">
        <v>1</v>
      </c>
      <c r="C6204" t="s">
        <v>80</v>
      </c>
      <c r="D6204" t="s">
        <v>96</v>
      </c>
      <c r="E6204" t="s">
        <v>146</v>
      </c>
      <c r="F6204" t="s">
        <v>14700</v>
      </c>
      <c r="G6204" t="s">
        <v>260</v>
      </c>
      <c r="H6204" t="s">
        <v>149</v>
      </c>
      <c r="I6204" t="s">
        <v>135</v>
      </c>
      <c r="J6204" t="s">
        <v>136</v>
      </c>
      <c r="K6204" t="s">
        <v>137</v>
      </c>
      <c r="L6204" t="s">
        <v>17683</v>
      </c>
      <c r="M6204" t="s">
        <v>17684</v>
      </c>
      <c r="N6204">
        <v>1.094166666</v>
      </c>
      <c r="O6204">
        <v>0</v>
      </c>
      <c r="P6204">
        <v>173</v>
      </c>
      <c r="Q6204">
        <v>0</v>
      </c>
      <c r="R6204">
        <v>0</v>
      </c>
      <c r="S6204">
        <v>0</v>
      </c>
      <c r="T6204">
        <v>16</v>
      </c>
      <c r="U6204">
        <v>0</v>
      </c>
      <c r="V6204">
        <v>0</v>
      </c>
      <c r="W6204">
        <v>0</v>
      </c>
      <c r="X6204">
        <v>98.021797334972334</v>
      </c>
      <c r="Y6204">
        <v>0</v>
      </c>
      <c r="Z6204">
        <v>0</v>
      </c>
      <c r="AA6204">
        <v>0</v>
      </c>
      <c r="AB6204">
        <v>2.8637257531501601</v>
      </c>
      <c r="AC6204">
        <v>0</v>
      </c>
      <c r="AD6204">
        <v>0</v>
      </c>
      <c r="AE6204">
        <v>100.8855230881225</v>
      </c>
    </row>
    <row r="6205" spans="1:31" x14ac:dyDescent="0.25">
      <c r="A6205">
        <v>1659093</v>
      </c>
      <c r="B6205">
        <v>1</v>
      </c>
      <c r="C6205" t="s">
        <v>81</v>
      </c>
      <c r="D6205" t="s">
        <v>112</v>
      </c>
      <c r="E6205" t="s">
        <v>152</v>
      </c>
      <c r="F6205" t="s">
        <v>17685</v>
      </c>
      <c r="G6205" t="s">
        <v>3010</v>
      </c>
      <c r="H6205" t="s">
        <v>149</v>
      </c>
      <c r="I6205" t="s">
        <v>135</v>
      </c>
      <c r="J6205" t="s">
        <v>136</v>
      </c>
      <c r="K6205" t="s">
        <v>137</v>
      </c>
      <c r="L6205" t="s">
        <v>17686</v>
      </c>
      <c r="M6205" t="s">
        <v>17687</v>
      </c>
      <c r="N6205">
        <v>6.1458333329999997</v>
      </c>
      <c r="O6205">
        <v>0</v>
      </c>
      <c r="P6205">
        <v>7</v>
      </c>
      <c r="Q6205">
        <v>0</v>
      </c>
      <c r="R6205">
        <v>0</v>
      </c>
      <c r="S6205">
        <v>0</v>
      </c>
      <c r="T6205">
        <v>4</v>
      </c>
      <c r="U6205">
        <v>0</v>
      </c>
      <c r="V6205">
        <v>0</v>
      </c>
      <c r="W6205">
        <v>0</v>
      </c>
      <c r="X6205">
        <v>13.317234658516439</v>
      </c>
      <c r="Y6205">
        <v>0</v>
      </c>
      <c r="Z6205">
        <v>0</v>
      </c>
      <c r="AA6205">
        <v>0</v>
      </c>
      <c r="AB6205">
        <v>42.72445616801361</v>
      </c>
      <c r="AC6205">
        <v>0</v>
      </c>
      <c r="AD6205">
        <v>0</v>
      </c>
      <c r="AE6205">
        <v>56.041690826530051</v>
      </c>
    </row>
    <row r="6206" spans="1:31" x14ac:dyDescent="0.25">
      <c r="A6206">
        <v>1658967</v>
      </c>
      <c r="B6206">
        <v>1</v>
      </c>
      <c r="C6206" t="s">
        <v>81</v>
      </c>
      <c r="D6206" t="s">
        <v>117</v>
      </c>
      <c r="E6206" t="s">
        <v>204</v>
      </c>
      <c r="F6206" t="s">
        <v>17688</v>
      </c>
      <c r="G6206" t="s">
        <v>142</v>
      </c>
      <c r="H6206" t="s">
        <v>134</v>
      </c>
      <c r="I6206" t="s">
        <v>135</v>
      </c>
      <c r="J6206" t="s">
        <v>136</v>
      </c>
      <c r="K6206" t="s">
        <v>143</v>
      </c>
      <c r="L6206" t="s">
        <v>17689</v>
      </c>
      <c r="M6206" t="s">
        <v>17690</v>
      </c>
      <c r="N6206">
        <v>0.82888888800000005</v>
      </c>
      <c r="O6206">
        <v>0</v>
      </c>
      <c r="P6206">
        <v>557</v>
      </c>
      <c r="Q6206">
        <v>0</v>
      </c>
      <c r="R6206">
        <v>3</v>
      </c>
      <c r="S6206">
        <v>0</v>
      </c>
      <c r="T6206">
        <v>57</v>
      </c>
      <c r="U6206">
        <v>0</v>
      </c>
      <c r="V6206">
        <v>0</v>
      </c>
      <c r="W6206">
        <v>0</v>
      </c>
      <c r="X6206">
        <v>51.50988447295633</v>
      </c>
      <c r="Y6206">
        <v>0</v>
      </c>
      <c r="Z6206">
        <v>0.13218341556347557</v>
      </c>
      <c r="AA6206">
        <v>0</v>
      </c>
      <c r="AB6206">
        <v>26.576459509979522</v>
      </c>
      <c r="AC6206">
        <v>0</v>
      </c>
      <c r="AD6206">
        <v>0</v>
      </c>
      <c r="AE6206">
        <v>78.218527398499333</v>
      </c>
    </row>
    <row r="6207" spans="1:31" x14ac:dyDescent="0.25">
      <c r="A6207">
        <v>1659276</v>
      </c>
      <c r="B6207">
        <v>1</v>
      </c>
      <c r="C6207" t="s">
        <v>80</v>
      </c>
      <c r="D6207" t="s">
        <v>110</v>
      </c>
      <c r="E6207" t="s">
        <v>178</v>
      </c>
      <c r="F6207" t="s">
        <v>17691</v>
      </c>
      <c r="G6207" t="s">
        <v>288</v>
      </c>
      <c r="H6207" t="s">
        <v>149</v>
      </c>
      <c r="I6207" t="s">
        <v>135</v>
      </c>
      <c r="J6207" t="s">
        <v>136</v>
      </c>
      <c r="K6207" t="s">
        <v>137</v>
      </c>
      <c r="L6207" t="s">
        <v>17692</v>
      </c>
      <c r="M6207" t="s">
        <v>17693</v>
      </c>
      <c r="N6207">
        <v>4.2258333329999997</v>
      </c>
      <c r="O6207">
        <v>0</v>
      </c>
      <c r="P6207">
        <v>359</v>
      </c>
      <c r="Q6207">
        <v>0</v>
      </c>
      <c r="R6207">
        <v>0</v>
      </c>
      <c r="S6207">
        <v>0</v>
      </c>
      <c r="T6207">
        <v>25</v>
      </c>
      <c r="U6207">
        <v>0</v>
      </c>
      <c r="V6207">
        <v>0</v>
      </c>
      <c r="W6207">
        <v>0</v>
      </c>
      <c r="X6207">
        <v>796.68203082326545</v>
      </c>
      <c r="Y6207">
        <v>0</v>
      </c>
      <c r="Z6207">
        <v>0</v>
      </c>
      <c r="AA6207">
        <v>0</v>
      </c>
      <c r="AB6207">
        <v>42.730003247233697</v>
      </c>
      <c r="AC6207">
        <v>0</v>
      </c>
      <c r="AD6207">
        <v>0</v>
      </c>
      <c r="AE6207">
        <v>839.4120340704992</v>
      </c>
    </row>
    <row r="6208" spans="1:31" x14ac:dyDescent="0.25">
      <c r="A6208">
        <v>1658944</v>
      </c>
      <c r="B6208">
        <v>1</v>
      </c>
      <c r="C6208" t="s">
        <v>80</v>
      </c>
      <c r="D6208" t="s">
        <v>93</v>
      </c>
      <c r="E6208" t="s">
        <v>152</v>
      </c>
      <c r="F6208" t="s">
        <v>17694</v>
      </c>
      <c r="G6208" t="s">
        <v>154</v>
      </c>
      <c r="H6208" t="s">
        <v>149</v>
      </c>
      <c r="I6208" t="s">
        <v>135</v>
      </c>
      <c r="J6208" t="s">
        <v>136</v>
      </c>
      <c r="K6208" t="s">
        <v>137</v>
      </c>
      <c r="L6208" t="s">
        <v>17695</v>
      </c>
      <c r="M6208" t="s">
        <v>17696</v>
      </c>
      <c r="N6208">
        <v>2.6611111109999999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0.19017422755285501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0.19017422755285501</v>
      </c>
    </row>
    <row r="6209" spans="1:31" x14ac:dyDescent="0.25">
      <c r="A6209">
        <v>1659153</v>
      </c>
      <c r="B6209">
        <v>1</v>
      </c>
      <c r="C6209" t="s">
        <v>81</v>
      </c>
      <c r="D6209" t="s">
        <v>128</v>
      </c>
      <c r="E6209" t="s">
        <v>204</v>
      </c>
      <c r="F6209" t="s">
        <v>3282</v>
      </c>
      <c r="G6209" t="s">
        <v>161</v>
      </c>
      <c r="H6209" t="s">
        <v>134</v>
      </c>
      <c r="I6209" t="s">
        <v>135</v>
      </c>
      <c r="J6209" t="s">
        <v>136</v>
      </c>
      <c r="K6209" t="s">
        <v>137</v>
      </c>
      <c r="L6209" t="s">
        <v>17697</v>
      </c>
      <c r="M6209" t="s">
        <v>17698</v>
      </c>
      <c r="N6209">
        <v>0.54583333300000003</v>
      </c>
      <c r="O6209">
        <v>0</v>
      </c>
      <c r="P6209">
        <v>0</v>
      </c>
      <c r="Q6209">
        <v>0</v>
      </c>
      <c r="R6209">
        <v>0</v>
      </c>
      <c r="S6209">
        <v>4</v>
      </c>
      <c r="T6209">
        <v>0</v>
      </c>
      <c r="U6209">
        <v>8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18.800688487355991</v>
      </c>
      <c r="AB6209">
        <v>0</v>
      </c>
      <c r="AC6209">
        <v>622.91140101020085</v>
      </c>
      <c r="AD6209">
        <v>0</v>
      </c>
      <c r="AE6209">
        <v>641.7120894975568</v>
      </c>
    </row>
    <row r="6210" spans="1:31" x14ac:dyDescent="0.25">
      <c r="A6210">
        <v>1659259</v>
      </c>
      <c r="B6210">
        <v>1</v>
      </c>
      <c r="C6210" t="s">
        <v>81</v>
      </c>
      <c r="D6210" t="s">
        <v>127</v>
      </c>
      <c r="E6210" t="s">
        <v>204</v>
      </c>
      <c r="F6210" t="s">
        <v>748</v>
      </c>
      <c r="G6210" t="s">
        <v>161</v>
      </c>
      <c r="H6210" t="s">
        <v>134</v>
      </c>
      <c r="I6210" t="s">
        <v>135</v>
      </c>
      <c r="J6210" t="s">
        <v>136</v>
      </c>
      <c r="K6210" t="s">
        <v>137</v>
      </c>
      <c r="L6210" t="s">
        <v>17699</v>
      </c>
      <c r="M6210" t="s">
        <v>17700</v>
      </c>
      <c r="N6210">
        <v>7.687777777</v>
      </c>
      <c r="O6210">
        <v>2</v>
      </c>
      <c r="P6210">
        <v>11</v>
      </c>
      <c r="Q6210">
        <v>202</v>
      </c>
      <c r="R6210">
        <v>106</v>
      </c>
      <c r="S6210">
        <v>17</v>
      </c>
      <c r="T6210">
        <v>4</v>
      </c>
      <c r="U6210">
        <v>2</v>
      </c>
      <c r="V6210">
        <v>0</v>
      </c>
      <c r="W6210">
        <v>16.931436046868139</v>
      </c>
      <c r="X6210">
        <v>2.9147142521207758</v>
      </c>
      <c r="Y6210">
        <v>440.61789674546486</v>
      </c>
      <c r="Z6210">
        <v>177.36793345317946</v>
      </c>
      <c r="AA6210">
        <v>727.86577894102766</v>
      </c>
      <c r="AB6210">
        <v>34.225272986162594</v>
      </c>
      <c r="AC6210">
        <v>188.2676334458435</v>
      </c>
      <c r="AD6210">
        <v>0</v>
      </c>
      <c r="AE6210">
        <v>1588.1906658706669</v>
      </c>
    </row>
    <row r="6211" spans="1:31" x14ac:dyDescent="0.25">
      <c r="A6211">
        <v>1659422</v>
      </c>
      <c r="B6211">
        <v>1</v>
      </c>
      <c r="C6211" t="s">
        <v>80</v>
      </c>
      <c r="D6211" t="s">
        <v>96</v>
      </c>
      <c r="E6211" t="s">
        <v>178</v>
      </c>
      <c r="F6211" t="s">
        <v>2182</v>
      </c>
      <c r="G6211" t="s">
        <v>227</v>
      </c>
      <c r="H6211" t="s">
        <v>149</v>
      </c>
      <c r="I6211" t="s">
        <v>135</v>
      </c>
      <c r="J6211" t="s">
        <v>136</v>
      </c>
      <c r="K6211" t="s">
        <v>137</v>
      </c>
      <c r="L6211" t="s">
        <v>17701</v>
      </c>
      <c r="M6211" t="s">
        <v>17702</v>
      </c>
      <c r="N6211">
        <v>2.304444444</v>
      </c>
      <c r="O6211">
        <v>0</v>
      </c>
      <c r="P6211">
        <v>84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96.907507826314486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96.907507826314486</v>
      </c>
    </row>
    <row r="6212" spans="1:31" x14ac:dyDescent="0.25">
      <c r="A6212">
        <v>1659213</v>
      </c>
      <c r="B6212">
        <v>1</v>
      </c>
      <c r="C6212" t="s">
        <v>80</v>
      </c>
      <c r="D6212" t="s">
        <v>85</v>
      </c>
      <c r="E6212" t="s">
        <v>146</v>
      </c>
      <c r="F6212" t="s">
        <v>17703</v>
      </c>
      <c r="G6212" t="s">
        <v>231</v>
      </c>
      <c r="H6212" t="s">
        <v>149</v>
      </c>
      <c r="I6212" t="s">
        <v>135</v>
      </c>
      <c r="J6212" t="s">
        <v>136</v>
      </c>
      <c r="K6212" t="s">
        <v>137</v>
      </c>
      <c r="L6212" t="s">
        <v>17704</v>
      </c>
      <c r="M6212" t="s">
        <v>17705</v>
      </c>
      <c r="N6212">
        <v>0.2225</v>
      </c>
      <c r="O6212">
        <v>0</v>
      </c>
      <c r="P6212">
        <v>513</v>
      </c>
      <c r="Q6212">
        <v>0</v>
      </c>
      <c r="R6212">
        <v>0</v>
      </c>
      <c r="S6212">
        <v>0</v>
      </c>
      <c r="T6212">
        <v>59</v>
      </c>
      <c r="U6212">
        <v>0</v>
      </c>
      <c r="V6212">
        <v>0</v>
      </c>
      <c r="W6212">
        <v>0</v>
      </c>
      <c r="X6212">
        <v>27.261427351496089</v>
      </c>
      <c r="Y6212">
        <v>0</v>
      </c>
      <c r="Z6212">
        <v>0</v>
      </c>
      <c r="AA6212">
        <v>0</v>
      </c>
      <c r="AB6212">
        <v>14.550068158674138</v>
      </c>
      <c r="AC6212">
        <v>0</v>
      </c>
      <c r="AD6212">
        <v>0</v>
      </c>
      <c r="AE6212">
        <v>41.811495510170225</v>
      </c>
    </row>
    <row r="6213" spans="1:31" x14ac:dyDescent="0.25">
      <c r="A6213">
        <v>1659362</v>
      </c>
      <c r="B6213">
        <v>1</v>
      </c>
      <c r="C6213" t="s">
        <v>80</v>
      </c>
      <c r="D6213" t="s">
        <v>90</v>
      </c>
      <c r="E6213" t="s">
        <v>178</v>
      </c>
      <c r="F6213" t="s">
        <v>17706</v>
      </c>
      <c r="G6213" t="s">
        <v>227</v>
      </c>
      <c r="H6213" t="s">
        <v>149</v>
      </c>
      <c r="I6213" t="s">
        <v>135</v>
      </c>
      <c r="J6213" t="s">
        <v>136</v>
      </c>
      <c r="K6213" t="s">
        <v>137</v>
      </c>
      <c r="L6213" t="s">
        <v>17707</v>
      </c>
      <c r="M6213" t="s">
        <v>17708</v>
      </c>
      <c r="N6213">
        <v>1.2027777770000001</v>
      </c>
      <c r="O6213">
        <v>0</v>
      </c>
      <c r="P6213">
        <v>96</v>
      </c>
      <c r="Q6213">
        <v>0</v>
      </c>
      <c r="R6213">
        <v>0</v>
      </c>
      <c r="S6213">
        <v>0</v>
      </c>
      <c r="T6213">
        <v>4</v>
      </c>
      <c r="U6213">
        <v>0</v>
      </c>
      <c r="V6213">
        <v>0</v>
      </c>
      <c r="W6213">
        <v>0</v>
      </c>
      <c r="X6213">
        <v>47.115085641968484</v>
      </c>
      <c r="Y6213">
        <v>0</v>
      </c>
      <c r="Z6213">
        <v>0</v>
      </c>
      <c r="AA6213">
        <v>0</v>
      </c>
      <c r="AB6213">
        <v>6.976379694266667E-2</v>
      </c>
      <c r="AC6213">
        <v>0</v>
      </c>
      <c r="AD6213">
        <v>0</v>
      </c>
      <c r="AE6213">
        <v>47.184849438911151</v>
      </c>
    </row>
    <row r="6214" spans="1:31" x14ac:dyDescent="0.25">
      <c r="A6214">
        <v>1659316</v>
      </c>
      <c r="B6214">
        <v>1</v>
      </c>
      <c r="C6214" t="s">
        <v>80</v>
      </c>
      <c r="D6214" t="s">
        <v>83</v>
      </c>
      <c r="E6214" t="s">
        <v>152</v>
      </c>
      <c r="F6214" t="s">
        <v>17709</v>
      </c>
      <c r="G6214" t="s">
        <v>154</v>
      </c>
      <c r="H6214" t="s">
        <v>149</v>
      </c>
      <c r="I6214" t="s">
        <v>135</v>
      </c>
      <c r="J6214" t="s">
        <v>136</v>
      </c>
      <c r="K6214" t="s">
        <v>137</v>
      </c>
      <c r="L6214" t="s">
        <v>17710</v>
      </c>
      <c r="M6214" t="s">
        <v>17711</v>
      </c>
      <c r="N6214">
        <v>2.7322222219999999</v>
      </c>
      <c r="O6214">
        <v>0</v>
      </c>
      <c r="P6214">
        <v>3</v>
      </c>
      <c r="Q6214">
        <v>0</v>
      </c>
      <c r="R6214">
        <v>0</v>
      </c>
      <c r="S6214">
        <v>0</v>
      </c>
      <c r="T6214">
        <v>1</v>
      </c>
      <c r="U6214">
        <v>0</v>
      </c>
      <c r="V6214">
        <v>0</v>
      </c>
      <c r="W6214">
        <v>0</v>
      </c>
      <c r="X6214">
        <v>4.1351544178059401</v>
      </c>
      <c r="Y6214">
        <v>0</v>
      </c>
      <c r="Z6214">
        <v>0</v>
      </c>
      <c r="AA6214">
        <v>0</v>
      </c>
      <c r="AB6214">
        <v>1.771985464048055</v>
      </c>
      <c r="AC6214">
        <v>0</v>
      </c>
      <c r="AD6214">
        <v>0</v>
      </c>
      <c r="AE6214">
        <v>5.9071398818539951</v>
      </c>
    </row>
    <row r="6215" spans="1:31" x14ac:dyDescent="0.25">
      <c r="A6215">
        <v>1659216</v>
      </c>
      <c r="B6215">
        <v>1</v>
      </c>
      <c r="C6215" t="s">
        <v>81</v>
      </c>
      <c r="D6215" t="s">
        <v>115</v>
      </c>
      <c r="E6215" t="s">
        <v>140</v>
      </c>
      <c r="F6215" t="s">
        <v>17712</v>
      </c>
      <c r="G6215" t="s">
        <v>161</v>
      </c>
      <c r="H6215" t="s">
        <v>134</v>
      </c>
      <c r="I6215" t="s">
        <v>191</v>
      </c>
      <c r="J6215" t="s">
        <v>136</v>
      </c>
      <c r="K6215" t="s">
        <v>137</v>
      </c>
      <c r="L6215" t="s">
        <v>17713</v>
      </c>
      <c r="M6215" t="s">
        <v>17714</v>
      </c>
      <c r="N6215">
        <v>1.1111111E-2</v>
      </c>
      <c r="O6215">
        <v>0</v>
      </c>
      <c r="P6215">
        <v>665</v>
      </c>
      <c r="Q6215">
        <v>18</v>
      </c>
      <c r="R6215">
        <v>214</v>
      </c>
      <c r="S6215">
        <v>3</v>
      </c>
      <c r="T6215">
        <v>42</v>
      </c>
      <c r="U6215">
        <v>1</v>
      </c>
      <c r="V6215">
        <v>0</v>
      </c>
      <c r="W6215">
        <v>0</v>
      </c>
      <c r="X6215">
        <v>0.74509922533991091</v>
      </c>
      <c r="Y6215">
        <v>0.31906888609257783</v>
      </c>
      <c r="Z6215">
        <v>0.54700363919461115</v>
      </c>
      <c r="AA6215">
        <v>5.2596707356233341E-2</v>
      </c>
      <c r="AB6215">
        <v>0.23571914966353338</v>
      </c>
      <c r="AC6215">
        <v>0.49500093194488898</v>
      </c>
      <c r="AD6215">
        <v>0</v>
      </c>
      <c r="AE6215">
        <v>2.3944885395917557</v>
      </c>
    </row>
    <row r="6216" spans="1:31" x14ac:dyDescent="0.25">
      <c r="A6216">
        <v>1659382</v>
      </c>
      <c r="B6216">
        <v>1</v>
      </c>
      <c r="C6216" t="s">
        <v>80</v>
      </c>
      <c r="D6216" t="s">
        <v>95</v>
      </c>
      <c r="E6216" t="s">
        <v>152</v>
      </c>
      <c r="F6216" t="s">
        <v>17715</v>
      </c>
      <c r="G6216" t="s">
        <v>154</v>
      </c>
      <c r="H6216" t="s">
        <v>149</v>
      </c>
      <c r="I6216" t="s">
        <v>135</v>
      </c>
      <c r="J6216" t="s">
        <v>136</v>
      </c>
      <c r="K6216" t="s">
        <v>137</v>
      </c>
      <c r="L6216" t="s">
        <v>17716</v>
      </c>
      <c r="M6216" t="s">
        <v>17717</v>
      </c>
      <c r="N6216">
        <v>46.253055555000003</v>
      </c>
      <c r="O6216">
        <v>0</v>
      </c>
      <c r="P6216">
        <v>1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19.813340146789912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19.813340146789912</v>
      </c>
    </row>
    <row r="6217" spans="1:31" x14ac:dyDescent="0.25">
      <c r="A6217">
        <v>1659004</v>
      </c>
      <c r="B6217">
        <v>1</v>
      </c>
      <c r="C6217" t="s">
        <v>80</v>
      </c>
      <c r="D6217" t="s">
        <v>96</v>
      </c>
      <c r="E6217" t="s">
        <v>152</v>
      </c>
      <c r="F6217" t="s">
        <v>17718</v>
      </c>
      <c r="G6217" t="s">
        <v>154</v>
      </c>
      <c r="H6217" t="s">
        <v>149</v>
      </c>
      <c r="I6217" t="s">
        <v>135</v>
      </c>
      <c r="J6217" t="s">
        <v>136</v>
      </c>
      <c r="K6217" t="s">
        <v>137</v>
      </c>
      <c r="L6217" t="s">
        <v>17719</v>
      </c>
      <c r="M6217" t="s">
        <v>17720</v>
      </c>
      <c r="N6217">
        <v>7.5163888879999998</v>
      </c>
      <c r="O6217">
        <v>0</v>
      </c>
      <c r="P6217">
        <v>1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17.674543861026184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17.674543861026184</v>
      </c>
    </row>
    <row r="6218" spans="1:31" x14ac:dyDescent="0.25">
      <c r="A6218">
        <v>1658984</v>
      </c>
      <c r="B6218">
        <v>1</v>
      </c>
      <c r="C6218" t="s">
        <v>80</v>
      </c>
      <c r="D6218" t="s">
        <v>93</v>
      </c>
      <c r="E6218" t="s">
        <v>140</v>
      </c>
      <c r="F6218" t="s">
        <v>3303</v>
      </c>
      <c r="G6218" t="s">
        <v>585</v>
      </c>
      <c r="H6218" t="s">
        <v>134</v>
      </c>
      <c r="I6218" t="s">
        <v>135</v>
      </c>
      <c r="J6218" t="s">
        <v>136</v>
      </c>
      <c r="K6218" t="s">
        <v>137</v>
      </c>
      <c r="L6218" t="s">
        <v>17721</v>
      </c>
      <c r="M6218" t="s">
        <v>17722</v>
      </c>
      <c r="N6218">
        <v>0.66027777700000001</v>
      </c>
      <c r="O6218">
        <v>3</v>
      </c>
      <c r="P6218">
        <v>259</v>
      </c>
      <c r="Q6218">
        <v>41</v>
      </c>
      <c r="R6218">
        <v>28</v>
      </c>
      <c r="S6218">
        <v>6</v>
      </c>
      <c r="T6218">
        <v>34</v>
      </c>
      <c r="U6218">
        <v>0</v>
      </c>
      <c r="V6218">
        <v>0</v>
      </c>
      <c r="W6218">
        <v>1.602236852148897</v>
      </c>
      <c r="X6218">
        <v>26.362899399569603</v>
      </c>
      <c r="Y6218">
        <v>9.1192613387568979</v>
      </c>
      <c r="Z6218">
        <v>16.316658829152406</v>
      </c>
      <c r="AA6218">
        <v>13.472407864894608</v>
      </c>
      <c r="AB6218">
        <v>24.529446563088992</v>
      </c>
      <c r="AC6218">
        <v>0</v>
      </c>
      <c r="AD6218">
        <v>0</v>
      </c>
      <c r="AE6218">
        <v>91.402910847611409</v>
      </c>
    </row>
    <row r="6219" spans="1:31" x14ac:dyDescent="0.25">
      <c r="A6219">
        <v>1659282</v>
      </c>
      <c r="B6219">
        <v>1</v>
      </c>
      <c r="C6219" t="s">
        <v>81</v>
      </c>
      <c r="D6219" t="s">
        <v>113</v>
      </c>
      <c r="E6219" t="s">
        <v>178</v>
      </c>
      <c r="F6219" t="s">
        <v>17723</v>
      </c>
      <c r="G6219" t="s">
        <v>403</v>
      </c>
      <c r="H6219" t="s">
        <v>149</v>
      </c>
      <c r="I6219" t="s">
        <v>135</v>
      </c>
      <c r="J6219" t="s">
        <v>136</v>
      </c>
      <c r="K6219" t="s">
        <v>137</v>
      </c>
      <c r="L6219" t="s">
        <v>17724</v>
      </c>
      <c r="M6219" t="s">
        <v>17725</v>
      </c>
      <c r="N6219">
        <v>1.034166666</v>
      </c>
      <c r="O6219">
        <v>0</v>
      </c>
      <c r="P6219">
        <v>7</v>
      </c>
      <c r="Q6219">
        <v>0</v>
      </c>
      <c r="R6219">
        <v>3</v>
      </c>
      <c r="S6219">
        <v>0</v>
      </c>
      <c r="T6219">
        <v>2</v>
      </c>
      <c r="U6219">
        <v>0</v>
      </c>
      <c r="V6219">
        <v>0</v>
      </c>
      <c r="W6219">
        <v>0</v>
      </c>
      <c r="X6219">
        <v>1.0749164429041158</v>
      </c>
      <c r="Y6219">
        <v>0</v>
      </c>
      <c r="Z6219">
        <v>4.9806835733777781E-4</v>
      </c>
      <c r="AA6219">
        <v>0</v>
      </c>
      <c r="AB6219">
        <v>0.2129898218676006</v>
      </c>
      <c r="AC6219">
        <v>0</v>
      </c>
      <c r="AD6219">
        <v>0</v>
      </c>
      <c r="AE6219">
        <v>1.288404333129054</v>
      </c>
    </row>
    <row r="6220" spans="1:31" x14ac:dyDescent="0.25">
      <c r="A6220">
        <v>1658904</v>
      </c>
      <c r="B6220">
        <v>1</v>
      </c>
      <c r="C6220" t="s">
        <v>81</v>
      </c>
      <c r="D6220" t="s">
        <v>117</v>
      </c>
      <c r="E6220" t="s">
        <v>146</v>
      </c>
      <c r="F6220" t="s">
        <v>1145</v>
      </c>
      <c r="G6220" t="s">
        <v>260</v>
      </c>
      <c r="H6220" t="s">
        <v>149</v>
      </c>
      <c r="I6220" t="s">
        <v>135</v>
      </c>
      <c r="J6220" t="s">
        <v>136</v>
      </c>
      <c r="K6220" t="s">
        <v>137</v>
      </c>
      <c r="L6220" t="s">
        <v>17726</v>
      </c>
      <c r="M6220" t="s">
        <v>17727</v>
      </c>
      <c r="N6220">
        <v>1.763055555</v>
      </c>
      <c r="O6220">
        <v>0</v>
      </c>
      <c r="P6220">
        <v>45</v>
      </c>
      <c r="Q6220">
        <v>0</v>
      </c>
      <c r="R6220">
        <v>0</v>
      </c>
      <c r="S6220">
        <v>0</v>
      </c>
      <c r="T6220">
        <v>2</v>
      </c>
      <c r="U6220">
        <v>0</v>
      </c>
      <c r="V6220">
        <v>0</v>
      </c>
      <c r="W6220">
        <v>0</v>
      </c>
      <c r="X6220">
        <v>7.124761335570355</v>
      </c>
      <c r="Y6220">
        <v>0</v>
      </c>
      <c r="Z6220">
        <v>0</v>
      </c>
      <c r="AA6220">
        <v>0</v>
      </c>
      <c r="AB6220">
        <v>3.3677917259059771</v>
      </c>
      <c r="AC6220">
        <v>0</v>
      </c>
      <c r="AD6220">
        <v>0</v>
      </c>
      <c r="AE6220">
        <v>10.492553061476332</v>
      </c>
    </row>
    <row r="6221" spans="1:31" x14ac:dyDescent="0.25">
      <c r="A6221">
        <v>1658798</v>
      </c>
      <c r="B6221">
        <v>1</v>
      </c>
      <c r="C6221" t="s">
        <v>80</v>
      </c>
      <c r="D6221" t="s">
        <v>83</v>
      </c>
      <c r="E6221" t="s">
        <v>178</v>
      </c>
      <c r="F6221" t="s">
        <v>16261</v>
      </c>
      <c r="G6221" t="s">
        <v>227</v>
      </c>
      <c r="H6221" t="s">
        <v>149</v>
      </c>
      <c r="I6221" t="s">
        <v>135</v>
      </c>
      <c r="J6221" t="s">
        <v>136</v>
      </c>
      <c r="K6221" t="s">
        <v>137</v>
      </c>
      <c r="L6221" t="s">
        <v>17728</v>
      </c>
      <c r="M6221" t="s">
        <v>17729</v>
      </c>
      <c r="N6221">
        <v>2.1797222220000001</v>
      </c>
      <c r="O6221">
        <v>0</v>
      </c>
      <c r="P6221">
        <v>143</v>
      </c>
      <c r="Q6221">
        <v>0</v>
      </c>
      <c r="R6221">
        <v>0</v>
      </c>
      <c r="S6221">
        <v>0</v>
      </c>
      <c r="T6221">
        <v>17</v>
      </c>
      <c r="U6221">
        <v>0</v>
      </c>
      <c r="V6221">
        <v>0</v>
      </c>
      <c r="W6221">
        <v>0</v>
      </c>
      <c r="X6221">
        <v>120.13563119274197</v>
      </c>
      <c r="Y6221">
        <v>0</v>
      </c>
      <c r="Z6221">
        <v>0</v>
      </c>
      <c r="AA6221">
        <v>0</v>
      </c>
      <c r="AB6221">
        <v>72.909266223053251</v>
      </c>
      <c r="AC6221">
        <v>0</v>
      </c>
      <c r="AD6221">
        <v>0</v>
      </c>
      <c r="AE6221">
        <v>193.04489741579522</v>
      </c>
    </row>
    <row r="6222" spans="1:31" x14ac:dyDescent="0.25">
      <c r="A6222">
        <v>1659296</v>
      </c>
      <c r="B6222">
        <v>1</v>
      </c>
      <c r="C6222" t="s">
        <v>80</v>
      </c>
      <c r="D6222" t="s">
        <v>110</v>
      </c>
      <c r="E6222" t="s">
        <v>178</v>
      </c>
      <c r="F6222" t="s">
        <v>17019</v>
      </c>
      <c r="G6222" t="s">
        <v>403</v>
      </c>
      <c r="H6222" t="s">
        <v>149</v>
      </c>
      <c r="I6222" t="s">
        <v>135</v>
      </c>
      <c r="J6222" t="s">
        <v>136</v>
      </c>
      <c r="K6222" t="s">
        <v>137</v>
      </c>
      <c r="L6222" t="s">
        <v>17730</v>
      </c>
      <c r="M6222" t="s">
        <v>17731</v>
      </c>
      <c r="N6222">
        <v>3.6513888880000001</v>
      </c>
      <c r="O6222">
        <v>0</v>
      </c>
      <c r="P6222">
        <v>25</v>
      </c>
      <c r="Q6222">
        <v>0</v>
      </c>
      <c r="R6222">
        <v>0</v>
      </c>
      <c r="S6222">
        <v>0</v>
      </c>
      <c r="T6222">
        <v>31</v>
      </c>
      <c r="U6222">
        <v>0</v>
      </c>
      <c r="V6222">
        <v>0</v>
      </c>
      <c r="W6222">
        <v>0</v>
      </c>
      <c r="X6222">
        <v>60.799262154593258</v>
      </c>
      <c r="Y6222">
        <v>0</v>
      </c>
      <c r="Z6222">
        <v>0</v>
      </c>
      <c r="AA6222">
        <v>0</v>
      </c>
      <c r="AB6222">
        <v>182.49046179652402</v>
      </c>
      <c r="AC6222">
        <v>0</v>
      </c>
      <c r="AD6222">
        <v>0</v>
      </c>
      <c r="AE6222">
        <v>243.28972395111728</v>
      </c>
    </row>
    <row r="6223" spans="1:31" x14ac:dyDescent="0.25">
      <c r="A6223">
        <v>1659047</v>
      </c>
      <c r="B6223">
        <v>1</v>
      </c>
      <c r="C6223" t="s">
        <v>80</v>
      </c>
      <c r="D6223" t="s">
        <v>96</v>
      </c>
      <c r="E6223" t="s">
        <v>152</v>
      </c>
      <c r="F6223" t="s">
        <v>17732</v>
      </c>
      <c r="G6223" t="s">
        <v>154</v>
      </c>
      <c r="H6223" t="s">
        <v>149</v>
      </c>
      <c r="I6223" t="s">
        <v>135</v>
      </c>
      <c r="J6223" t="s">
        <v>136</v>
      </c>
      <c r="K6223" t="s">
        <v>137</v>
      </c>
      <c r="L6223" t="s">
        <v>17733</v>
      </c>
      <c r="M6223" t="s">
        <v>17734</v>
      </c>
      <c r="N6223">
        <v>10.404166666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1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1.3535405525454585</v>
      </c>
      <c r="AC6223">
        <v>0</v>
      </c>
      <c r="AD6223">
        <v>0</v>
      </c>
      <c r="AE6223">
        <v>1.3535405525454585</v>
      </c>
    </row>
    <row r="6224" spans="1:31" x14ac:dyDescent="0.25">
      <c r="A6224">
        <v>1659339</v>
      </c>
      <c r="B6224">
        <v>1</v>
      </c>
      <c r="C6224" t="s">
        <v>81</v>
      </c>
      <c r="D6224" t="s">
        <v>123</v>
      </c>
      <c r="E6224" t="s">
        <v>146</v>
      </c>
      <c r="F6224" t="s">
        <v>17735</v>
      </c>
      <c r="G6224" t="s">
        <v>260</v>
      </c>
      <c r="H6224" t="s">
        <v>149</v>
      </c>
      <c r="I6224" t="s">
        <v>135</v>
      </c>
      <c r="J6224" t="s">
        <v>136</v>
      </c>
      <c r="K6224" t="s">
        <v>137</v>
      </c>
      <c r="L6224" t="s">
        <v>17736</v>
      </c>
      <c r="M6224" t="s">
        <v>17737</v>
      </c>
      <c r="N6224">
        <v>1.122222222</v>
      </c>
      <c r="O6224">
        <v>0</v>
      </c>
      <c r="P6224">
        <v>182</v>
      </c>
      <c r="Q6224">
        <v>0</v>
      </c>
      <c r="R6224">
        <v>2</v>
      </c>
      <c r="S6224">
        <v>0</v>
      </c>
      <c r="T6224">
        <v>9</v>
      </c>
      <c r="U6224">
        <v>0</v>
      </c>
      <c r="V6224">
        <v>0</v>
      </c>
      <c r="W6224">
        <v>0</v>
      </c>
      <c r="X6224">
        <v>58.872566476421433</v>
      </c>
      <c r="Y6224">
        <v>0</v>
      </c>
      <c r="Z6224">
        <v>9.0756310966400008E-2</v>
      </c>
      <c r="AA6224">
        <v>0</v>
      </c>
      <c r="AB6224">
        <v>10.175330026000841</v>
      </c>
      <c r="AC6224">
        <v>0</v>
      </c>
      <c r="AD6224">
        <v>0</v>
      </c>
      <c r="AE6224">
        <v>69.138652813388674</v>
      </c>
    </row>
    <row r="6225" spans="1:31" x14ac:dyDescent="0.25">
      <c r="A6225">
        <v>1658947</v>
      </c>
      <c r="B6225">
        <v>1</v>
      </c>
      <c r="C6225" t="s">
        <v>81</v>
      </c>
      <c r="D6225" t="s">
        <v>120</v>
      </c>
      <c r="E6225" t="s">
        <v>152</v>
      </c>
      <c r="F6225" t="s">
        <v>17738</v>
      </c>
      <c r="G6225" t="s">
        <v>154</v>
      </c>
      <c r="H6225" t="s">
        <v>149</v>
      </c>
      <c r="I6225" t="s">
        <v>135</v>
      </c>
      <c r="J6225" t="s">
        <v>136</v>
      </c>
      <c r="K6225" t="s">
        <v>137</v>
      </c>
      <c r="L6225" t="s">
        <v>17739</v>
      </c>
      <c r="M6225" t="s">
        <v>17740</v>
      </c>
      <c r="N6225">
        <v>1.549722222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1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1.877837780902718</v>
      </c>
      <c r="AC6225">
        <v>0</v>
      </c>
      <c r="AD6225">
        <v>0</v>
      </c>
      <c r="AE6225">
        <v>1.877837780902718</v>
      </c>
    </row>
    <row r="6226" spans="1:31" x14ac:dyDescent="0.25">
      <c r="A6226">
        <v>1659039</v>
      </c>
      <c r="B6226">
        <v>1</v>
      </c>
      <c r="C6226" t="s">
        <v>80</v>
      </c>
      <c r="D6226" t="s">
        <v>85</v>
      </c>
      <c r="E6226" t="s">
        <v>146</v>
      </c>
      <c r="F6226" t="s">
        <v>16371</v>
      </c>
      <c r="G6226" t="s">
        <v>231</v>
      </c>
      <c r="H6226" t="s">
        <v>149</v>
      </c>
      <c r="I6226" t="s">
        <v>135</v>
      </c>
      <c r="J6226" t="s">
        <v>136</v>
      </c>
      <c r="K6226" t="s">
        <v>137</v>
      </c>
      <c r="L6226" t="s">
        <v>17741</v>
      </c>
      <c r="M6226" t="s">
        <v>17742</v>
      </c>
      <c r="N6226">
        <v>0.58666666599999995</v>
      </c>
      <c r="O6226">
        <v>0</v>
      </c>
      <c r="P6226">
        <v>277</v>
      </c>
      <c r="Q6226">
        <v>0</v>
      </c>
      <c r="R6226">
        <v>0</v>
      </c>
      <c r="S6226">
        <v>0</v>
      </c>
      <c r="T6226">
        <v>24</v>
      </c>
      <c r="U6226">
        <v>0</v>
      </c>
      <c r="V6226">
        <v>0</v>
      </c>
      <c r="W6226">
        <v>0</v>
      </c>
      <c r="X6226">
        <v>64.908906182409339</v>
      </c>
      <c r="Y6226">
        <v>0</v>
      </c>
      <c r="Z6226">
        <v>0</v>
      </c>
      <c r="AA6226">
        <v>0</v>
      </c>
      <c r="AB6226">
        <v>91.526493846985133</v>
      </c>
      <c r="AC6226">
        <v>0</v>
      </c>
      <c r="AD6226">
        <v>0</v>
      </c>
      <c r="AE6226">
        <v>156.43540002939449</v>
      </c>
    </row>
    <row r="6227" spans="1:31" x14ac:dyDescent="0.25">
      <c r="A6227">
        <v>1659325</v>
      </c>
      <c r="B6227">
        <v>1</v>
      </c>
      <c r="C6227" t="s">
        <v>80</v>
      </c>
      <c r="D6227" t="s">
        <v>86</v>
      </c>
      <c r="E6227" t="s">
        <v>152</v>
      </c>
      <c r="F6227" t="s">
        <v>17743</v>
      </c>
      <c r="G6227" t="s">
        <v>154</v>
      </c>
      <c r="H6227" t="s">
        <v>149</v>
      </c>
      <c r="I6227" t="s">
        <v>135</v>
      </c>
      <c r="J6227" t="s">
        <v>136</v>
      </c>
      <c r="K6227" t="s">
        <v>137</v>
      </c>
      <c r="L6227" t="s">
        <v>17744</v>
      </c>
      <c r="M6227" t="s">
        <v>17745</v>
      </c>
      <c r="N6227">
        <v>0.57861111099999996</v>
      </c>
      <c r="O6227">
        <v>0</v>
      </c>
      <c r="P6227">
        <v>2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1.0774075231940825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1.0774075231940825</v>
      </c>
    </row>
    <row r="6228" spans="1:31" x14ac:dyDescent="0.25">
      <c r="A6228">
        <v>1659033</v>
      </c>
      <c r="B6228">
        <v>1</v>
      </c>
      <c r="C6228" t="s">
        <v>80</v>
      </c>
      <c r="D6228" t="s">
        <v>92</v>
      </c>
      <c r="E6228" t="s">
        <v>131</v>
      </c>
      <c r="F6228" t="s">
        <v>17746</v>
      </c>
      <c r="G6228" t="s">
        <v>195</v>
      </c>
      <c r="H6228" t="s">
        <v>134</v>
      </c>
      <c r="I6228" t="s">
        <v>135</v>
      </c>
      <c r="J6228" t="s">
        <v>136</v>
      </c>
      <c r="K6228" t="s">
        <v>137</v>
      </c>
      <c r="L6228" t="s">
        <v>17747</v>
      </c>
      <c r="M6228" t="s">
        <v>17748</v>
      </c>
      <c r="N6228">
        <v>3.176111111</v>
      </c>
      <c r="O6228">
        <v>0</v>
      </c>
      <c r="P6228">
        <v>256</v>
      </c>
      <c r="Q6228">
        <v>0</v>
      </c>
      <c r="R6228">
        <v>0</v>
      </c>
      <c r="S6228">
        <v>0</v>
      </c>
      <c r="T6228">
        <v>25</v>
      </c>
      <c r="U6228">
        <v>0</v>
      </c>
      <c r="V6228">
        <v>0</v>
      </c>
      <c r="W6228">
        <v>0</v>
      </c>
      <c r="X6228">
        <v>110.86261954401293</v>
      </c>
      <c r="Y6228">
        <v>0</v>
      </c>
      <c r="Z6228">
        <v>0</v>
      </c>
      <c r="AA6228">
        <v>0</v>
      </c>
      <c r="AB6228">
        <v>62.438884214931285</v>
      </c>
      <c r="AC6228">
        <v>0</v>
      </c>
      <c r="AD6228">
        <v>0</v>
      </c>
      <c r="AE6228">
        <v>173.30150375894422</v>
      </c>
    </row>
    <row r="6229" spans="1:31" x14ac:dyDescent="0.25">
      <c r="A6229">
        <v>1659079</v>
      </c>
      <c r="B6229">
        <v>1</v>
      </c>
      <c r="C6229" t="s">
        <v>80</v>
      </c>
      <c r="D6229" t="s">
        <v>82</v>
      </c>
      <c r="E6229" t="s">
        <v>362</v>
      </c>
      <c r="F6229" t="s">
        <v>17749</v>
      </c>
      <c r="G6229" t="s">
        <v>6628</v>
      </c>
      <c r="H6229" t="s">
        <v>149</v>
      </c>
      <c r="I6229" t="s">
        <v>135</v>
      </c>
      <c r="J6229" t="s">
        <v>136</v>
      </c>
      <c r="K6229" t="s">
        <v>137</v>
      </c>
      <c r="L6229" t="s">
        <v>17750</v>
      </c>
      <c r="M6229" t="s">
        <v>17751</v>
      </c>
      <c r="N6229">
        <v>1.3883333330000001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56</v>
      </c>
      <c r="U6229">
        <v>0</v>
      </c>
      <c r="V6229">
        <v>2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118.90073046750331</v>
      </c>
      <c r="AC6229">
        <v>0</v>
      </c>
      <c r="AD6229">
        <v>22.541034144416869</v>
      </c>
      <c r="AE6229">
        <v>141.44176461192018</v>
      </c>
    </row>
    <row r="6230" spans="1:31" x14ac:dyDescent="0.25">
      <c r="A6230">
        <v>1659411</v>
      </c>
      <c r="B6230">
        <v>1</v>
      </c>
      <c r="C6230" t="s">
        <v>80</v>
      </c>
      <c r="D6230" t="s">
        <v>106</v>
      </c>
      <c r="E6230" t="s">
        <v>146</v>
      </c>
      <c r="F6230" t="s">
        <v>17752</v>
      </c>
      <c r="G6230" t="s">
        <v>260</v>
      </c>
      <c r="H6230" t="s">
        <v>149</v>
      </c>
      <c r="I6230" t="s">
        <v>135</v>
      </c>
      <c r="J6230" t="s">
        <v>136</v>
      </c>
      <c r="K6230" t="s">
        <v>137</v>
      </c>
      <c r="L6230" t="s">
        <v>17753</v>
      </c>
      <c r="M6230" t="s">
        <v>17754</v>
      </c>
      <c r="N6230">
        <v>1.696111111</v>
      </c>
      <c r="O6230">
        <v>0</v>
      </c>
      <c r="P6230">
        <v>240</v>
      </c>
      <c r="Q6230">
        <v>0</v>
      </c>
      <c r="R6230">
        <v>0</v>
      </c>
      <c r="S6230">
        <v>0</v>
      </c>
      <c r="T6230">
        <v>5</v>
      </c>
      <c r="U6230">
        <v>0</v>
      </c>
      <c r="V6230">
        <v>0</v>
      </c>
      <c r="W6230">
        <v>0</v>
      </c>
      <c r="X6230">
        <v>79.556436611083228</v>
      </c>
      <c r="Y6230">
        <v>0</v>
      </c>
      <c r="Z6230">
        <v>0</v>
      </c>
      <c r="AA6230">
        <v>0</v>
      </c>
      <c r="AB6230">
        <v>6.8804423227991602</v>
      </c>
      <c r="AC6230">
        <v>0</v>
      </c>
      <c r="AD6230">
        <v>0</v>
      </c>
      <c r="AE6230">
        <v>86.436878933882383</v>
      </c>
    </row>
    <row r="6231" spans="1:31" x14ac:dyDescent="0.25">
      <c r="A6231">
        <v>1658784</v>
      </c>
      <c r="B6231">
        <v>1</v>
      </c>
      <c r="C6231" t="s">
        <v>80</v>
      </c>
      <c r="D6231" t="s">
        <v>82</v>
      </c>
      <c r="E6231" t="s">
        <v>178</v>
      </c>
      <c r="F6231" t="s">
        <v>16680</v>
      </c>
      <c r="G6231" t="s">
        <v>1115</v>
      </c>
      <c r="H6231" t="s">
        <v>149</v>
      </c>
      <c r="I6231" t="s">
        <v>135</v>
      </c>
      <c r="J6231" t="s">
        <v>136</v>
      </c>
      <c r="K6231" t="s">
        <v>137</v>
      </c>
      <c r="L6231" t="s">
        <v>17755</v>
      </c>
      <c r="M6231" t="s">
        <v>17756</v>
      </c>
      <c r="N6231">
        <v>2.0508333329999999</v>
      </c>
      <c r="O6231">
        <v>0</v>
      </c>
      <c r="P6231">
        <v>76</v>
      </c>
      <c r="Q6231">
        <v>0</v>
      </c>
      <c r="R6231">
        <v>0</v>
      </c>
      <c r="S6231">
        <v>0</v>
      </c>
      <c r="T6231">
        <v>25</v>
      </c>
      <c r="U6231">
        <v>0</v>
      </c>
      <c r="V6231">
        <v>0</v>
      </c>
      <c r="W6231">
        <v>0</v>
      </c>
      <c r="X6231">
        <v>32.482500376648005</v>
      </c>
      <c r="Y6231">
        <v>0</v>
      </c>
      <c r="Z6231">
        <v>0</v>
      </c>
      <c r="AA6231">
        <v>0</v>
      </c>
      <c r="AB6231">
        <v>17.508275258922883</v>
      </c>
      <c r="AC6231">
        <v>0</v>
      </c>
      <c r="AD6231">
        <v>0</v>
      </c>
      <c r="AE6231">
        <v>49.990775635570884</v>
      </c>
    </row>
    <row r="6232" spans="1:31" x14ac:dyDescent="0.25">
      <c r="A6232">
        <v>1658956</v>
      </c>
      <c r="B6232">
        <v>1</v>
      </c>
      <c r="C6232" t="s">
        <v>81</v>
      </c>
      <c r="D6232" t="s">
        <v>122</v>
      </c>
      <c r="E6232" t="s">
        <v>140</v>
      </c>
      <c r="F6232" t="s">
        <v>5171</v>
      </c>
      <c r="G6232" t="s">
        <v>161</v>
      </c>
      <c r="H6232" t="s">
        <v>134</v>
      </c>
      <c r="I6232" t="s">
        <v>191</v>
      </c>
      <c r="J6232" t="s">
        <v>136</v>
      </c>
      <c r="K6232" t="s">
        <v>137</v>
      </c>
      <c r="L6232" t="s">
        <v>17757</v>
      </c>
      <c r="M6232" t="s">
        <v>17758</v>
      </c>
      <c r="N6232">
        <v>8.8888879999999993E-3</v>
      </c>
      <c r="O6232">
        <v>0</v>
      </c>
      <c r="P6232">
        <v>596</v>
      </c>
      <c r="Q6232">
        <v>0</v>
      </c>
      <c r="R6232">
        <v>7</v>
      </c>
      <c r="S6232">
        <v>0</v>
      </c>
      <c r="T6232">
        <v>25</v>
      </c>
      <c r="U6232">
        <v>0</v>
      </c>
      <c r="V6232">
        <v>0</v>
      </c>
      <c r="W6232">
        <v>0</v>
      </c>
      <c r="X6232">
        <v>1.0488056617901076</v>
      </c>
      <c r="Y6232">
        <v>0</v>
      </c>
      <c r="Z6232">
        <v>2.7055507589333334E-3</v>
      </c>
      <c r="AA6232">
        <v>0</v>
      </c>
      <c r="AB6232">
        <v>0.20539302558184891</v>
      </c>
      <c r="AC6232">
        <v>0</v>
      </c>
      <c r="AD6232">
        <v>0</v>
      </c>
      <c r="AE6232">
        <v>1.2569042381308897</v>
      </c>
    </row>
    <row r="6233" spans="1:31" x14ac:dyDescent="0.25">
      <c r="A6233">
        <v>1659262</v>
      </c>
      <c r="B6233">
        <v>1</v>
      </c>
      <c r="C6233" t="s">
        <v>81</v>
      </c>
      <c r="D6233" t="s">
        <v>127</v>
      </c>
      <c r="E6233" t="s">
        <v>204</v>
      </c>
      <c r="F6233" t="s">
        <v>17759</v>
      </c>
      <c r="G6233" t="s">
        <v>161</v>
      </c>
      <c r="H6233" t="s">
        <v>134</v>
      </c>
      <c r="I6233" t="s">
        <v>135</v>
      </c>
      <c r="J6233" t="s">
        <v>136</v>
      </c>
      <c r="K6233" t="s">
        <v>137</v>
      </c>
      <c r="L6233" t="s">
        <v>17760</v>
      </c>
      <c r="M6233" t="s">
        <v>17761</v>
      </c>
      <c r="N6233">
        <v>1.1955555550000001</v>
      </c>
      <c r="O6233">
        <v>0</v>
      </c>
      <c r="P6233">
        <v>359</v>
      </c>
      <c r="Q6233">
        <v>0</v>
      </c>
      <c r="R6233">
        <v>20</v>
      </c>
      <c r="S6233">
        <v>0</v>
      </c>
      <c r="T6233">
        <v>45</v>
      </c>
      <c r="U6233">
        <v>0</v>
      </c>
      <c r="V6233">
        <v>0</v>
      </c>
      <c r="W6233">
        <v>0</v>
      </c>
      <c r="X6233">
        <v>75.390158148337051</v>
      </c>
      <c r="Y6233">
        <v>0</v>
      </c>
      <c r="Z6233">
        <v>7.3243970674430559</v>
      </c>
      <c r="AA6233">
        <v>0</v>
      </c>
      <c r="AB6233">
        <v>43.831643809631217</v>
      </c>
      <c r="AC6233">
        <v>0</v>
      </c>
      <c r="AD6233">
        <v>0</v>
      </c>
      <c r="AE6233">
        <v>126.54619902541133</v>
      </c>
    </row>
    <row r="6234" spans="1:31" x14ac:dyDescent="0.25">
      <c r="A6234">
        <v>1658930</v>
      </c>
      <c r="B6234">
        <v>1</v>
      </c>
      <c r="C6234" t="s">
        <v>80</v>
      </c>
      <c r="D6234" t="s">
        <v>82</v>
      </c>
      <c r="E6234" t="s">
        <v>178</v>
      </c>
      <c r="F6234" t="s">
        <v>17762</v>
      </c>
      <c r="G6234" t="s">
        <v>900</v>
      </c>
      <c r="H6234" t="s">
        <v>149</v>
      </c>
      <c r="I6234" t="s">
        <v>135</v>
      </c>
      <c r="J6234" t="s">
        <v>136</v>
      </c>
      <c r="K6234" t="s">
        <v>137</v>
      </c>
      <c r="L6234" t="s">
        <v>17763</v>
      </c>
      <c r="M6234" t="s">
        <v>17764</v>
      </c>
      <c r="N6234">
        <v>4.2847222220000001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36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518.69937872358764</v>
      </c>
      <c r="AC6234">
        <v>0</v>
      </c>
      <c r="AD6234">
        <v>0</v>
      </c>
      <c r="AE6234">
        <v>518.69937872358764</v>
      </c>
    </row>
    <row r="6235" spans="1:31" x14ac:dyDescent="0.25">
      <c r="A6235">
        <v>1659099</v>
      </c>
      <c r="B6235">
        <v>1</v>
      </c>
      <c r="C6235" t="s">
        <v>80</v>
      </c>
      <c r="D6235" t="s">
        <v>92</v>
      </c>
      <c r="E6235" t="s">
        <v>131</v>
      </c>
      <c r="F6235" t="s">
        <v>17765</v>
      </c>
      <c r="G6235" t="s">
        <v>195</v>
      </c>
      <c r="H6235" t="s">
        <v>134</v>
      </c>
      <c r="I6235" t="s">
        <v>135</v>
      </c>
      <c r="J6235" t="s">
        <v>136</v>
      </c>
      <c r="K6235" t="s">
        <v>137</v>
      </c>
      <c r="L6235" t="s">
        <v>17766</v>
      </c>
      <c r="M6235" t="s">
        <v>17767</v>
      </c>
      <c r="N6235">
        <v>4.2291666660000002</v>
      </c>
      <c r="O6235">
        <v>0</v>
      </c>
      <c r="P6235">
        <v>85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45.704720403308855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45.704720403308855</v>
      </c>
    </row>
    <row r="6236" spans="1:31" x14ac:dyDescent="0.25">
      <c r="A6236">
        <v>1659497</v>
      </c>
      <c r="B6236">
        <v>1</v>
      </c>
      <c r="C6236" t="s">
        <v>80</v>
      </c>
      <c r="D6236" t="s">
        <v>82</v>
      </c>
      <c r="E6236" t="s">
        <v>178</v>
      </c>
      <c r="F6236" t="s">
        <v>17768</v>
      </c>
      <c r="G6236" t="s">
        <v>227</v>
      </c>
      <c r="H6236" t="s">
        <v>149</v>
      </c>
      <c r="I6236" t="s">
        <v>135</v>
      </c>
      <c r="J6236" t="s">
        <v>136</v>
      </c>
      <c r="K6236" t="s">
        <v>137</v>
      </c>
      <c r="L6236" t="s">
        <v>17769</v>
      </c>
      <c r="M6236" t="s">
        <v>17770</v>
      </c>
      <c r="N6236">
        <v>6.2747222220000003</v>
      </c>
      <c r="O6236">
        <v>0</v>
      </c>
      <c r="P6236">
        <v>29</v>
      </c>
      <c r="Q6236">
        <v>0</v>
      </c>
      <c r="R6236">
        <v>0</v>
      </c>
      <c r="S6236">
        <v>0</v>
      </c>
      <c r="T6236">
        <v>3</v>
      </c>
      <c r="U6236">
        <v>0</v>
      </c>
      <c r="V6236">
        <v>0</v>
      </c>
      <c r="W6236">
        <v>0</v>
      </c>
      <c r="X6236">
        <v>17.668123123402573</v>
      </c>
      <c r="Y6236">
        <v>0</v>
      </c>
      <c r="Z6236">
        <v>0</v>
      </c>
      <c r="AA6236">
        <v>0</v>
      </c>
      <c r="AB6236">
        <v>1.2921378106844903</v>
      </c>
      <c r="AC6236">
        <v>0</v>
      </c>
      <c r="AD6236">
        <v>0</v>
      </c>
      <c r="AE6236">
        <v>18.960260934087064</v>
      </c>
    </row>
    <row r="6237" spans="1:31" x14ac:dyDescent="0.25">
      <c r="A6237">
        <v>1658936</v>
      </c>
      <c r="B6237">
        <v>1</v>
      </c>
      <c r="C6237" t="s">
        <v>80</v>
      </c>
      <c r="D6237" t="s">
        <v>83</v>
      </c>
      <c r="E6237" t="s">
        <v>178</v>
      </c>
      <c r="F6237" t="s">
        <v>17771</v>
      </c>
      <c r="G6237" t="s">
        <v>227</v>
      </c>
      <c r="H6237" t="s">
        <v>149</v>
      </c>
      <c r="I6237" t="s">
        <v>135</v>
      </c>
      <c r="J6237" t="s">
        <v>136</v>
      </c>
      <c r="K6237" t="s">
        <v>137</v>
      </c>
      <c r="L6237" t="s">
        <v>17772</v>
      </c>
      <c r="M6237" t="s">
        <v>17773</v>
      </c>
      <c r="N6237">
        <v>2.5622222219999999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11</v>
      </c>
      <c r="U6237">
        <v>0</v>
      </c>
      <c r="V6237">
        <v>1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45.568901865319908</v>
      </c>
      <c r="AC6237">
        <v>0</v>
      </c>
      <c r="AD6237">
        <v>484.49440907281939</v>
      </c>
      <c r="AE6237">
        <v>530.06331093813935</v>
      </c>
    </row>
    <row r="6238" spans="1:31" x14ac:dyDescent="0.25">
      <c r="A6238">
        <v>1659428</v>
      </c>
      <c r="B6238">
        <v>1</v>
      </c>
      <c r="C6238" t="s">
        <v>80</v>
      </c>
      <c r="D6238" t="s">
        <v>93</v>
      </c>
      <c r="E6238" t="s">
        <v>178</v>
      </c>
      <c r="F6238" t="s">
        <v>17774</v>
      </c>
      <c r="G6238" t="s">
        <v>227</v>
      </c>
      <c r="H6238" t="s">
        <v>149</v>
      </c>
      <c r="I6238" t="s">
        <v>135</v>
      </c>
      <c r="J6238" t="s">
        <v>136</v>
      </c>
      <c r="K6238" t="s">
        <v>137</v>
      </c>
      <c r="L6238" t="s">
        <v>17775</v>
      </c>
      <c r="M6238" t="s">
        <v>17776</v>
      </c>
      <c r="N6238">
        <v>1.2652777770000001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1</v>
      </c>
      <c r="U6238">
        <v>0</v>
      </c>
      <c r="V6238">
        <v>0</v>
      </c>
      <c r="W6238">
        <v>0</v>
      </c>
      <c r="X6238">
        <v>0.26473611237008332</v>
      </c>
      <c r="Y6238">
        <v>0</v>
      </c>
      <c r="Z6238">
        <v>0</v>
      </c>
      <c r="AA6238">
        <v>0</v>
      </c>
      <c r="AB6238">
        <v>0.54784281173766447</v>
      </c>
      <c r="AC6238">
        <v>0</v>
      </c>
      <c r="AD6238">
        <v>0</v>
      </c>
      <c r="AE6238">
        <v>0.81257892410774779</v>
      </c>
    </row>
    <row r="6239" spans="1:31" x14ac:dyDescent="0.25">
      <c r="A6239">
        <v>1658807</v>
      </c>
      <c r="B6239">
        <v>1</v>
      </c>
      <c r="C6239" t="s">
        <v>80</v>
      </c>
      <c r="D6239" t="s">
        <v>100</v>
      </c>
      <c r="E6239" t="s">
        <v>178</v>
      </c>
      <c r="F6239" t="s">
        <v>17777</v>
      </c>
      <c r="G6239" t="s">
        <v>227</v>
      </c>
      <c r="H6239" t="s">
        <v>149</v>
      </c>
      <c r="I6239" t="s">
        <v>135</v>
      </c>
      <c r="J6239" t="s">
        <v>136</v>
      </c>
      <c r="K6239" t="s">
        <v>137</v>
      </c>
      <c r="L6239" t="s">
        <v>17778</v>
      </c>
      <c r="M6239" t="s">
        <v>17779</v>
      </c>
      <c r="N6239">
        <v>2.0474999999999999</v>
      </c>
      <c r="O6239">
        <v>0</v>
      </c>
      <c r="P6239">
        <v>50</v>
      </c>
      <c r="Q6239">
        <v>0</v>
      </c>
      <c r="R6239">
        <v>3</v>
      </c>
      <c r="S6239">
        <v>0</v>
      </c>
      <c r="T6239">
        <v>1</v>
      </c>
      <c r="U6239">
        <v>0</v>
      </c>
      <c r="V6239">
        <v>0</v>
      </c>
      <c r="W6239">
        <v>0</v>
      </c>
      <c r="X6239">
        <v>54.469945462030928</v>
      </c>
      <c r="Y6239">
        <v>0</v>
      </c>
      <c r="Z6239">
        <v>8.3077623678197998</v>
      </c>
      <c r="AA6239">
        <v>0</v>
      </c>
      <c r="AB6239">
        <v>0.75370453075894583</v>
      </c>
      <c r="AC6239">
        <v>0</v>
      </c>
      <c r="AD6239">
        <v>0</v>
      </c>
      <c r="AE6239">
        <v>63.531412360609671</v>
      </c>
    </row>
    <row r="6240" spans="1:31" x14ac:dyDescent="0.25">
      <c r="A6240">
        <v>1659056</v>
      </c>
      <c r="B6240">
        <v>1</v>
      </c>
      <c r="C6240" t="s">
        <v>81</v>
      </c>
      <c r="D6240" t="s">
        <v>128</v>
      </c>
      <c r="E6240" t="s">
        <v>152</v>
      </c>
      <c r="F6240" t="s">
        <v>17780</v>
      </c>
      <c r="G6240" t="s">
        <v>172</v>
      </c>
      <c r="H6240" t="s">
        <v>149</v>
      </c>
      <c r="I6240" t="s">
        <v>135</v>
      </c>
      <c r="J6240" t="s">
        <v>136</v>
      </c>
      <c r="K6240" t="s">
        <v>137</v>
      </c>
      <c r="L6240" t="s">
        <v>17781</v>
      </c>
      <c r="M6240" t="s">
        <v>17782</v>
      </c>
      <c r="N6240">
        <v>5.4430555549999999</v>
      </c>
      <c r="O6240">
        <v>0</v>
      </c>
      <c r="P6240">
        <v>1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0.35183715162201923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0.35183715162201923</v>
      </c>
    </row>
    <row r="6241" spans="1:31" x14ac:dyDescent="0.25">
      <c r="A6241">
        <v>1659434</v>
      </c>
      <c r="B6241">
        <v>1</v>
      </c>
      <c r="C6241" t="s">
        <v>80</v>
      </c>
      <c r="D6241" t="s">
        <v>90</v>
      </c>
      <c r="E6241" t="s">
        <v>146</v>
      </c>
      <c r="F6241" t="s">
        <v>17783</v>
      </c>
      <c r="G6241" t="s">
        <v>187</v>
      </c>
      <c r="H6241" t="s">
        <v>149</v>
      </c>
      <c r="I6241" t="s">
        <v>135</v>
      </c>
      <c r="J6241" t="s">
        <v>136</v>
      </c>
      <c r="K6241" t="s">
        <v>137</v>
      </c>
      <c r="L6241" t="s">
        <v>17784</v>
      </c>
      <c r="M6241" t="s">
        <v>17785</v>
      </c>
      <c r="N6241">
        <v>6.0025000000000004</v>
      </c>
      <c r="O6241">
        <v>0</v>
      </c>
      <c r="P6241">
        <v>810</v>
      </c>
      <c r="Q6241">
        <v>0</v>
      </c>
      <c r="R6241">
        <v>0</v>
      </c>
      <c r="S6241">
        <v>0</v>
      </c>
      <c r="T6241">
        <v>36</v>
      </c>
      <c r="U6241">
        <v>0</v>
      </c>
      <c r="V6241">
        <v>0</v>
      </c>
      <c r="W6241">
        <v>0</v>
      </c>
      <c r="X6241">
        <v>1370.5080686367835</v>
      </c>
      <c r="Y6241">
        <v>0</v>
      </c>
      <c r="Z6241">
        <v>0</v>
      </c>
      <c r="AA6241">
        <v>0</v>
      </c>
      <c r="AB6241">
        <v>69.320631937977382</v>
      </c>
      <c r="AC6241">
        <v>0</v>
      </c>
      <c r="AD6241">
        <v>0</v>
      </c>
      <c r="AE6241">
        <v>1439.8287005747609</v>
      </c>
    </row>
    <row r="6242" spans="1:31" x14ac:dyDescent="0.25">
      <c r="A6242">
        <v>1659185</v>
      </c>
      <c r="B6242">
        <v>1</v>
      </c>
      <c r="C6242" t="s">
        <v>80</v>
      </c>
      <c r="D6242" t="s">
        <v>101</v>
      </c>
      <c r="E6242" t="s">
        <v>152</v>
      </c>
      <c r="F6242" t="s">
        <v>17786</v>
      </c>
      <c r="G6242" t="s">
        <v>168</v>
      </c>
      <c r="H6242" t="s">
        <v>149</v>
      </c>
      <c r="I6242" t="s">
        <v>135</v>
      </c>
      <c r="J6242" t="s">
        <v>136</v>
      </c>
      <c r="K6242" t="s">
        <v>137</v>
      </c>
      <c r="L6242" t="s">
        <v>17787</v>
      </c>
      <c r="M6242" t="s">
        <v>17788</v>
      </c>
      <c r="N6242">
        <v>1.740555555</v>
      </c>
      <c r="O6242">
        <v>0</v>
      </c>
      <c r="P6242">
        <v>1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</row>
    <row r="6243" spans="1:31" x14ac:dyDescent="0.25">
      <c r="A6243">
        <v>1658993</v>
      </c>
      <c r="B6243">
        <v>1</v>
      </c>
      <c r="C6243" t="s">
        <v>80</v>
      </c>
      <c r="D6243" t="s">
        <v>85</v>
      </c>
      <c r="E6243" t="s">
        <v>152</v>
      </c>
      <c r="F6243" t="s">
        <v>17334</v>
      </c>
      <c r="G6243" t="s">
        <v>154</v>
      </c>
      <c r="H6243" t="s">
        <v>149</v>
      </c>
      <c r="I6243" t="s">
        <v>135</v>
      </c>
      <c r="J6243" t="s">
        <v>136</v>
      </c>
      <c r="K6243" t="s">
        <v>137</v>
      </c>
      <c r="L6243" t="s">
        <v>17789</v>
      </c>
      <c r="M6243" t="s">
        <v>17790</v>
      </c>
      <c r="N6243">
        <v>3.0466666660000001</v>
      </c>
      <c r="O6243">
        <v>0</v>
      </c>
      <c r="P6243">
        <v>8</v>
      </c>
      <c r="Q6243">
        <v>0</v>
      </c>
      <c r="R6243">
        <v>0</v>
      </c>
      <c r="S6243">
        <v>0</v>
      </c>
      <c r="T6243">
        <v>2</v>
      </c>
      <c r="U6243">
        <v>0</v>
      </c>
      <c r="V6243">
        <v>0</v>
      </c>
      <c r="W6243">
        <v>0</v>
      </c>
      <c r="X6243">
        <v>9.8500714088112797</v>
      </c>
      <c r="Y6243">
        <v>0</v>
      </c>
      <c r="Z6243">
        <v>0</v>
      </c>
      <c r="AA6243">
        <v>0</v>
      </c>
      <c r="AB6243">
        <v>0.84432763793402665</v>
      </c>
      <c r="AC6243">
        <v>0</v>
      </c>
      <c r="AD6243">
        <v>0</v>
      </c>
      <c r="AE6243">
        <v>10.694399046745307</v>
      </c>
    </row>
    <row r="6244" spans="1:31" x14ac:dyDescent="0.25">
      <c r="A6244">
        <v>1659242</v>
      </c>
      <c r="B6244">
        <v>1</v>
      </c>
      <c r="C6244" t="s">
        <v>80</v>
      </c>
      <c r="D6244" t="s">
        <v>93</v>
      </c>
      <c r="E6244" t="s">
        <v>152</v>
      </c>
      <c r="F6244" t="s">
        <v>17791</v>
      </c>
      <c r="G6244" t="s">
        <v>154</v>
      </c>
      <c r="H6244" t="s">
        <v>149</v>
      </c>
      <c r="I6244" t="s">
        <v>135</v>
      </c>
      <c r="J6244" t="s">
        <v>136</v>
      </c>
      <c r="K6244" t="s">
        <v>137</v>
      </c>
      <c r="L6244" t="s">
        <v>17792</v>
      </c>
      <c r="M6244" t="s">
        <v>17793</v>
      </c>
      <c r="N6244">
        <v>2.2791666660000001</v>
      </c>
      <c r="O6244">
        <v>0</v>
      </c>
      <c r="P6244">
        <v>1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0.34362071187432003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0.34362071187432003</v>
      </c>
    </row>
    <row r="6245" spans="1:31" x14ac:dyDescent="0.25">
      <c r="A6245">
        <v>1659345</v>
      </c>
      <c r="B6245">
        <v>1</v>
      </c>
      <c r="C6245" t="s">
        <v>80</v>
      </c>
      <c r="D6245" t="s">
        <v>83</v>
      </c>
      <c r="E6245" t="s">
        <v>178</v>
      </c>
      <c r="F6245" t="s">
        <v>17794</v>
      </c>
      <c r="G6245" t="s">
        <v>288</v>
      </c>
      <c r="H6245" t="s">
        <v>149</v>
      </c>
      <c r="I6245" t="s">
        <v>135</v>
      </c>
      <c r="J6245" t="s">
        <v>136</v>
      </c>
      <c r="K6245" t="s">
        <v>137</v>
      </c>
      <c r="L6245" t="s">
        <v>17795</v>
      </c>
      <c r="M6245" t="s">
        <v>17796</v>
      </c>
      <c r="N6245">
        <v>8.5083333329999995</v>
      </c>
      <c r="O6245">
        <v>0</v>
      </c>
      <c r="P6245">
        <v>78</v>
      </c>
      <c r="Q6245">
        <v>0</v>
      </c>
      <c r="R6245">
        <v>0</v>
      </c>
      <c r="S6245">
        <v>0</v>
      </c>
      <c r="T6245">
        <v>3</v>
      </c>
      <c r="U6245">
        <v>0</v>
      </c>
      <c r="V6245">
        <v>0</v>
      </c>
      <c r="W6245">
        <v>0</v>
      </c>
      <c r="X6245">
        <v>230.32875955370409</v>
      </c>
      <c r="Y6245">
        <v>0</v>
      </c>
      <c r="Z6245">
        <v>0</v>
      </c>
      <c r="AA6245">
        <v>0</v>
      </c>
      <c r="AB6245">
        <v>12.139335340076098</v>
      </c>
      <c r="AC6245">
        <v>0</v>
      </c>
      <c r="AD6245">
        <v>0</v>
      </c>
      <c r="AE6245">
        <v>242.46809489378018</v>
      </c>
    </row>
    <row r="6246" spans="1:31" x14ac:dyDescent="0.25">
      <c r="A6246">
        <v>1659036</v>
      </c>
      <c r="B6246">
        <v>1</v>
      </c>
      <c r="C6246" t="s">
        <v>80</v>
      </c>
      <c r="D6246" t="s">
        <v>82</v>
      </c>
      <c r="E6246" t="s">
        <v>152</v>
      </c>
      <c r="F6246" t="s">
        <v>17797</v>
      </c>
      <c r="G6246" t="s">
        <v>154</v>
      </c>
      <c r="H6246" t="s">
        <v>149</v>
      </c>
      <c r="I6246" t="s">
        <v>135</v>
      </c>
      <c r="J6246" t="s">
        <v>136</v>
      </c>
      <c r="K6246" t="s">
        <v>137</v>
      </c>
      <c r="L6246" t="s">
        <v>17798</v>
      </c>
      <c r="M6246" t="s">
        <v>17799</v>
      </c>
      <c r="N6246">
        <v>2.613611111</v>
      </c>
      <c r="O6246">
        <v>0</v>
      </c>
      <c r="P6246">
        <v>1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0.39191564668056889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0.39191564668056889</v>
      </c>
    </row>
    <row r="6247" spans="1:31" x14ac:dyDescent="0.25">
      <c r="A6247">
        <v>1659182</v>
      </c>
      <c r="B6247">
        <v>1</v>
      </c>
      <c r="C6247" t="s">
        <v>80</v>
      </c>
      <c r="D6247" t="s">
        <v>103</v>
      </c>
      <c r="E6247" t="s">
        <v>204</v>
      </c>
      <c r="F6247" t="s">
        <v>17800</v>
      </c>
      <c r="G6247" t="s">
        <v>161</v>
      </c>
      <c r="H6247" t="s">
        <v>134</v>
      </c>
      <c r="I6247" t="s">
        <v>135</v>
      </c>
      <c r="J6247" t="s">
        <v>136</v>
      </c>
      <c r="K6247" t="s">
        <v>137</v>
      </c>
      <c r="L6247" t="s">
        <v>17801</v>
      </c>
      <c r="M6247" t="s">
        <v>17802</v>
      </c>
      <c r="N6247">
        <v>0.48611111099999998</v>
      </c>
      <c r="O6247">
        <v>0</v>
      </c>
      <c r="P6247">
        <v>54</v>
      </c>
      <c r="Q6247">
        <v>1</v>
      </c>
      <c r="R6247">
        <v>65</v>
      </c>
      <c r="S6247">
        <v>16</v>
      </c>
      <c r="T6247">
        <v>50</v>
      </c>
      <c r="U6247">
        <v>20</v>
      </c>
      <c r="V6247">
        <v>0</v>
      </c>
      <c r="W6247">
        <v>0</v>
      </c>
      <c r="X6247">
        <v>5.2061343577410426</v>
      </c>
      <c r="Y6247">
        <v>0.15800289877749998</v>
      </c>
      <c r="Z6247">
        <v>6.1508324980754185</v>
      </c>
      <c r="AA6247">
        <v>81.389075907051108</v>
      </c>
      <c r="AB6247">
        <v>17.523306197537291</v>
      </c>
      <c r="AC6247">
        <v>1460.566212693627</v>
      </c>
      <c r="AD6247">
        <v>0</v>
      </c>
      <c r="AE6247">
        <v>1570.9935645528094</v>
      </c>
    </row>
    <row r="6248" spans="1:31" x14ac:dyDescent="0.25">
      <c r="A6248">
        <v>1659351</v>
      </c>
      <c r="B6248">
        <v>1</v>
      </c>
      <c r="C6248" t="s">
        <v>80</v>
      </c>
      <c r="D6248" t="s">
        <v>103</v>
      </c>
      <c r="E6248" t="s">
        <v>178</v>
      </c>
      <c r="F6248" t="s">
        <v>14838</v>
      </c>
      <c r="G6248" t="s">
        <v>227</v>
      </c>
      <c r="H6248" t="s">
        <v>149</v>
      </c>
      <c r="I6248" t="s">
        <v>135</v>
      </c>
      <c r="J6248" t="s">
        <v>136</v>
      </c>
      <c r="K6248" t="s">
        <v>137</v>
      </c>
      <c r="L6248" t="s">
        <v>17803</v>
      </c>
      <c r="M6248" t="s">
        <v>17804</v>
      </c>
      <c r="N6248">
        <v>0.99583333299999999</v>
      </c>
      <c r="O6248">
        <v>0</v>
      </c>
      <c r="P6248">
        <v>34</v>
      </c>
      <c r="Q6248">
        <v>0</v>
      </c>
      <c r="R6248">
        <v>0</v>
      </c>
      <c r="S6248">
        <v>0</v>
      </c>
      <c r="T6248">
        <v>1</v>
      </c>
      <c r="U6248">
        <v>0</v>
      </c>
      <c r="V6248">
        <v>0</v>
      </c>
      <c r="W6248">
        <v>0</v>
      </c>
      <c r="X6248">
        <v>11.528097833298252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11.528097833298252</v>
      </c>
    </row>
    <row r="6249" spans="1:31" x14ac:dyDescent="0.25">
      <c r="A6249">
        <v>1659328</v>
      </c>
      <c r="B6249">
        <v>1</v>
      </c>
      <c r="C6249" t="s">
        <v>80</v>
      </c>
      <c r="D6249" t="s">
        <v>82</v>
      </c>
      <c r="E6249" t="s">
        <v>146</v>
      </c>
      <c r="F6249" t="s">
        <v>13649</v>
      </c>
      <c r="G6249" t="s">
        <v>260</v>
      </c>
      <c r="H6249" t="s">
        <v>149</v>
      </c>
      <c r="I6249" t="s">
        <v>135</v>
      </c>
      <c r="J6249" t="s">
        <v>136</v>
      </c>
      <c r="K6249" t="s">
        <v>137</v>
      </c>
      <c r="L6249" t="s">
        <v>17805</v>
      </c>
      <c r="M6249" t="s">
        <v>17806</v>
      </c>
      <c r="N6249">
        <v>1.8502777770000001</v>
      </c>
      <c r="O6249">
        <v>0</v>
      </c>
      <c r="P6249">
        <v>213</v>
      </c>
      <c r="Q6249">
        <v>0</v>
      </c>
      <c r="R6249">
        <v>0</v>
      </c>
      <c r="S6249">
        <v>0</v>
      </c>
      <c r="T6249">
        <v>10</v>
      </c>
      <c r="U6249">
        <v>0</v>
      </c>
      <c r="V6249">
        <v>0</v>
      </c>
      <c r="W6249">
        <v>0</v>
      </c>
      <c r="X6249">
        <v>147.00059622353359</v>
      </c>
      <c r="Y6249">
        <v>0</v>
      </c>
      <c r="Z6249">
        <v>0</v>
      </c>
      <c r="AA6249">
        <v>0</v>
      </c>
      <c r="AB6249">
        <v>8.8618434284240379</v>
      </c>
      <c r="AC6249">
        <v>0</v>
      </c>
      <c r="AD6249">
        <v>0</v>
      </c>
      <c r="AE6249">
        <v>155.86243965195763</v>
      </c>
    </row>
    <row r="6250" spans="1:31" x14ac:dyDescent="0.25">
      <c r="A6250">
        <v>1659305</v>
      </c>
      <c r="B6250">
        <v>1</v>
      </c>
      <c r="C6250" t="s">
        <v>80</v>
      </c>
      <c r="D6250" t="s">
        <v>93</v>
      </c>
      <c r="E6250" t="s">
        <v>146</v>
      </c>
      <c r="F6250" t="s">
        <v>17807</v>
      </c>
      <c r="G6250" t="s">
        <v>288</v>
      </c>
      <c r="H6250" t="s">
        <v>149</v>
      </c>
      <c r="I6250" t="s">
        <v>135</v>
      </c>
      <c r="J6250" t="s">
        <v>136</v>
      </c>
      <c r="K6250" t="s">
        <v>137</v>
      </c>
      <c r="L6250" t="s">
        <v>17808</v>
      </c>
      <c r="M6250" t="s">
        <v>17809</v>
      </c>
      <c r="N6250">
        <v>0.94583333300000005</v>
      </c>
      <c r="O6250">
        <v>0</v>
      </c>
      <c r="P6250">
        <v>52</v>
      </c>
      <c r="Q6250">
        <v>0</v>
      </c>
      <c r="R6250">
        <v>3</v>
      </c>
      <c r="S6250">
        <v>0</v>
      </c>
      <c r="T6250">
        <v>13</v>
      </c>
      <c r="U6250">
        <v>0</v>
      </c>
      <c r="V6250">
        <v>0</v>
      </c>
      <c r="W6250">
        <v>0</v>
      </c>
      <c r="X6250">
        <v>11.0827371748201</v>
      </c>
      <c r="Y6250">
        <v>0</v>
      </c>
      <c r="Z6250">
        <v>1.6940238159106251</v>
      </c>
      <c r="AA6250">
        <v>0</v>
      </c>
      <c r="AB6250">
        <v>6.3687703175605241</v>
      </c>
      <c r="AC6250">
        <v>0</v>
      </c>
      <c r="AD6250">
        <v>0</v>
      </c>
      <c r="AE6250">
        <v>19.14553130829125</v>
      </c>
    </row>
    <row r="6251" spans="1:31" x14ac:dyDescent="0.25">
      <c r="A6251">
        <v>1659222</v>
      </c>
      <c r="B6251">
        <v>1</v>
      </c>
      <c r="C6251" t="s">
        <v>80</v>
      </c>
      <c r="D6251" t="s">
        <v>98</v>
      </c>
      <c r="E6251" t="s">
        <v>152</v>
      </c>
      <c r="F6251" t="s">
        <v>17810</v>
      </c>
      <c r="G6251" t="s">
        <v>154</v>
      </c>
      <c r="H6251" t="s">
        <v>149</v>
      </c>
      <c r="I6251" t="s">
        <v>135</v>
      </c>
      <c r="J6251" t="s">
        <v>136</v>
      </c>
      <c r="K6251" t="s">
        <v>137</v>
      </c>
      <c r="L6251" t="s">
        <v>17811</v>
      </c>
      <c r="M6251" t="s">
        <v>17812</v>
      </c>
      <c r="N6251">
        <v>1.805555555</v>
      </c>
      <c r="O6251">
        <v>0</v>
      </c>
      <c r="P6251">
        <v>1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0.43761942816681665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0.43761942816681665</v>
      </c>
    </row>
    <row r="6252" spans="1:31" x14ac:dyDescent="0.25">
      <c r="A6252">
        <v>1658913</v>
      </c>
      <c r="B6252">
        <v>1</v>
      </c>
      <c r="C6252" t="s">
        <v>80</v>
      </c>
      <c r="D6252" t="s">
        <v>82</v>
      </c>
      <c r="E6252" t="s">
        <v>152</v>
      </c>
      <c r="F6252" t="s">
        <v>17813</v>
      </c>
      <c r="G6252" t="s">
        <v>154</v>
      </c>
      <c r="H6252" t="s">
        <v>149</v>
      </c>
      <c r="I6252" t="s">
        <v>135</v>
      </c>
      <c r="J6252" t="s">
        <v>136</v>
      </c>
      <c r="K6252" t="s">
        <v>137</v>
      </c>
      <c r="L6252" t="s">
        <v>17814</v>
      </c>
      <c r="M6252" t="s">
        <v>17815</v>
      </c>
      <c r="N6252">
        <v>3.1602777770000001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0.63413357302229667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0.63413357302229667</v>
      </c>
    </row>
    <row r="6253" spans="1:31" x14ac:dyDescent="0.25">
      <c r="A6253">
        <v>1659019</v>
      </c>
      <c r="B6253">
        <v>1</v>
      </c>
      <c r="C6253" t="s">
        <v>80</v>
      </c>
      <c r="D6253" t="s">
        <v>96</v>
      </c>
      <c r="E6253" t="s">
        <v>146</v>
      </c>
      <c r="F6253" t="s">
        <v>17816</v>
      </c>
      <c r="G6253" t="s">
        <v>288</v>
      </c>
      <c r="H6253" t="s">
        <v>149</v>
      </c>
      <c r="I6253" t="s">
        <v>135</v>
      </c>
      <c r="J6253" t="s">
        <v>136</v>
      </c>
      <c r="K6253" t="s">
        <v>137</v>
      </c>
      <c r="L6253" t="s">
        <v>17817</v>
      </c>
      <c r="M6253" t="s">
        <v>17818</v>
      </c>
      <c r="N6253">
        <v>3.9994444439999999</v>
      </c>
      <c r="O6253">
        <v>0</v>
      </c>
      <c r="P6253">
        <v>331</v>
      </c>
      <c r="Q6253">
        <v>0</v>
      </c>
      <c r="R6253">
        <v>0</v>
      </c>
      <c r="S6253">
        <v>0</v>
      </c>
      <c r="T6253">
        <v>22</v>
      </c>
      <c r="U6253">
        <v>0</v>
      </c>
      <c r="V6253">
        <v>0</v>
      </c>
      <c r="W6253">
        <v>0</v>
      </c>
      <c r="X6253">
        <v>460.48163657489789</v>
      </c>
      <c r="Y6253">
        <v>0</v>
      </c>
      <c r="Z6253">
        <v>0</v>
      </c>
      <c r="AA6253">
        <v>0</v>
      </c>
      <c r="AB6253">
        <v>116.73784901796286</v>
      </c>
      <c r="AC6253">
        <v>0</v>
      </c>
      <c r="AD6253">
        <v>0</v>
      </c>
      <c r="AE6253">
        <v>577.21948559286079</v>
      </c>
    </row>
    <row r="6254" spans="1:31" x14ac:dyDescent="0.25">
      <c r="A6254">
        <v>1659268</v>
      </c>
      <c r="B6254">
        <v>1</v>
      </c>
      <c r="C6254" t="s">
        <v>80</v>
      </c>
      <c r="D6254" t="s">
        <v>83</v>
      </c>
      <c r="E6254" t="s">
        <v>152</v>
      </c>
      <c r="F6254" t="s">
        <v>17819</v>
      </c>
      <c r="G6254" t="s">
        <v>168</v>
      </c>
      <c r="H6254" t="s">
        <v>149</v>
      </c>
      <c r="I6254" t="s">
        <v>135</v>
      </c>
      <c r="J6254" t="s">
        <v>136</v>
      </c>
      <c r="K6254" t="s">
        <v>137</v>
      </c>
      <c r="L6254" t="s">
        <v>17820</v>
      </c>
      <c r="M6254" t="s">
        <v>17821</v>
      </c>
      <c r="N6254">
        <v>2.0761111109999999</v>
      </c>
      <c r="O6254">
        <v>0</v>
      </c>
      <c r="P6254">
        <v>3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3.4566310157085973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3.4566310157085973</v>
      </c>
    </row>
    <row r="6255" spans="1:31" x14ac:dyDescent="0.25">
      <c r="A6255">
        <v>1658873</v>
      </c>
      <c r="B6255">
        <v>1</v>
      </c>
      <c r="C6255" t="s">
        <v>80</v>
      </c>
      <c r="D6255" t="s">
        <v>100</v>
      </c>
      <c r="E6255" t="s">
        <v>146</v>
      </c>
      <c r="F6255" t="s">
        <v>17822</v>
      </c>
      <c r="G6255" t="s">
        <v>187</v>
      </c>
      <c r="H6255" t="s">
        <v>149</v>
      </c>
      <c r="I6255" t="s">
        <v>135</v>
      </c>
      <c r="J6255" t="s">
        <v>136</v>
      </c>
      <c r="K6255" t="s">
        <v>137</v>
      </c>
      <c r="L6255" t="s">
        <v>17823</v>
      </c>
      <c r="M6255" t="s">
        <v>17824</v>
      </c>
      <c r="N6255">
        <v>0.64805555500000001</v>
      </c>
      <c r="O6255">
        <v>0</v>
      </c>
      <c r="P6255">
        <v>85</v>
      </c>
      <c r="Q6255">
        <v>0</v>
      </c>
      <c r="R6255">
        <v>22</v>
      </c>
      <c r="S6255">
        <v>0</v>
      </c>
      <c r="T6255">
        <v>2</v>
      </c>
      <c r="U6255">
        <v>0</v>
      </c>
      <c r="V6255">
        <v>0</v>
      </c>
      <c r="W6255">
        <v>0</v>
      </c>
      <c r="X6255">
        <v>19.356214910750833</v>
      </c>
      <c r="Y6255">
        <v>0</v>
      </c>
      <c r="Z6255">
        <v>4.8038401252072989</v>
      </c>
      <c r="AA6255">
        <v>0</v>
      </c>
      <c r="AB6255">
        <v>1.5959181316245894</v>
      </c>
      <c r="AC6255">
        <v>0</v>
      </c>
      <c r="AD6255">
        <v>0</v>
      </c>
      <c r="AE6255">
        <v>25.75597316758272</v>
      </c>
    </row>
    <row r="6256" spans="1:31" x14ac:dyDescent="0.25">
      <c r="A6256">
        <v>1659414</v>
      </c>
      <c r="B6256">
        <v>1</v>
      </c>
      <c r="C6256" t="s">
        <v>80</v>
      </c>
      <c r="D6256" t="s">
        <v>103</v>
      </c>
      <c r="E6256" t="s">
        <v>178</v>
      </c>
      <c r="F6256" t="s">
        <v>17825</v>
      </c>
      <c r="G6256" t="s">
        <v>227</v>
      </c>
      <c r="H6256" t="s">
        <v>149</v>
      </c>
      <c r="I6256" t="s">
        <v>135</v>
      </c>
      <c r="J6256" t="s">
        <v>136</v>
      </c>
      <c r="K6256" t="s">
        <v>137</v>
      </c>
      <c r="L6256" t="s">
        <v>17826</v>
      </c>
      <c r="M6256" t="s">
        <v>17827</v>
      </c>
      <c r="N6256">
        <v>0.75444444399999999</v>
      </c>
      <c r="O6256">
        <v>0</v>
      </c>
      <c r="P6256">
        <v>75</v>
      </c>
      <c r="Q6256">
        <v>0</v>
      </c>
      <c r="R6256">
        <v>0</v>
      </c>
      <c r="S6256">
        <v>0</v>
      </c>
      <c r="T6256">
        <v>6</v>
      </c>
      <c r="U6256">
        <v>0</v>
      </c>
      <c r="V6256">
        <v>0</v>
      </c>
      <c r="W6256">
        <v>0</v>
      </c>
      <c r="X6256">
        <v>19.466668447880227</v>
      </c>
      <c r="Y6256">
        <v>0</v>
      </c>
      <c r="Z6256">
        <v>0</v>
      </c>
      <c r="AA6256">
        <v>0</v>
      </c>
      <c r="AB6256">
        <v>1.0157345405391389</v>
      </c>
      <c r="AC6256">
        <v>0</v>
      </c>
      <c r="AD6256">
        <v>0</v>
      </c>
      <c r="AE6256">
        <v>20.482402988419366</v>
      </c>
    </row>
    <row r="6257" spans="1:31" x14ac:dyDescent="0.25">
      <c r="A6257">
        <v>1658953</v>
      </c>
      <c r="B6257">
        <v>1</v>
      </c>
      <c r="C6257" t="s">
        <v>80</v>
      </c>
      <c r="D6257" t="s">
        <v>101</v>
      </c>
      <c r="E6257" t="s">
        <v>178</v>
      </c>
      <c r="F6257" t="s">
        <v>15196</v>
      </c>
      <c r="G6257" t="s">
        <v>227</v>
      </c>
      <c r="H6257" t="s">
        <v>149</v>
      </c>
      <c r="I6257" t="s">
        <v>135</v>
      </c>
      <c r="J6257" t="s">
        <v>136</v>
      </c>
      <c r="K6257" t="s">
        <v>137</v>
      </c>
      <c r="L6257" t="s">
        <v>17828</v>
      </c>
      <c r="M6257" t="s">
        <v>17829</v>
      </c>
      <c r="N6257">
        <v>1.3025</v>
      </c>
      <c r="O6257">
        <v>0</v>
      </c>
      <c r="P6257">
        <v>87</v>
      </c>
      <c r="Q6257">
        <v>0</v>
      </c>
      <c r="R6257">
        <v>0</v>
      </c>
      <c r="S6257">
        <v>0</v>
      </c>
      <c r="T6257">
        <v>7</v>
      </c>
      <c r="U6257">
        <v>0</v>
      </c>
      <c r="V6257">
        <v>0</v>
      </c>
      <c r="W6257">
        <v>0</v>
      </c>
      <c r="X6257">
        <v>42.089189703340026</v>
      </c>
      <c r="Y6257">
        <v>0</v>
      </c>
      <c r="Z6257">
        <v>0</v>
      </c>
      <c r="AA6257">
        <v>0</v>
      </c>
      <c r="AB6257">
        <v>13.666436503293056</v>
      </c>
      <c r="AC6257">
        <v>0</v>
      </c>
      <c r="AD6257">
        <v>0</v>
      </c>
      <c r="AE6257">
        <v>55.755626206633082</v>
      </c>
    </row>
    <row r="6258" spans="1:31" x14ac:dyDescent="0.25">
      <c r="A6258">
        <v>1659408</v>
      </c>
      <c r="B6258">
        <v>1</v>
      </c>
      <c r="C6258" t="s">
        <v>80</v>
      </c>
      <c r="D6258" t="s">
        <v>90</v>
      </c>
      <c r="E6258" t="s">
        <v>178</v>
      </c>
      <c r="F6258" t="s">
        <v>1408</v>
      </c>
      <c r="G6258" t="s">
        <v>227</v>
      </c>
      <c r="H6258" t="s">
        <v>149</v>
      </c>
      <c r="I6258" t="s">
        <v>135</v>
      </c>
      <c r="J6258" t="s">
        <v>136</v>
      </c>
      <c r="K6258" t="s">
        <v>137</v>
      </c>
      <c r="L6258" t="s">
        <v>17830</v>
      </c>
      <c r="M6258" t="s">
        <v>17831</v>
      </c>
      <c r="N6258">
        <v>2.6272222219999999</v>
      </c>
      <c r="O6258">
        <v>0</v>
      </c>
      <c r="P6258">
        <v>30</v>
      </c>
      <c r="Q6258">
        <v>0</v>
      </c>
      <c r="R6258">
        <v>0</v>
      </c>
      <c r="S6258">
        <v>0</v>
      </c>
      <c r="T6258">
        <v>39</v>
      </c>
      <c r="U6258">
        <v>0</v>
      </c>
      <c r="V6258">
        <v>1</v>
      </c>
      <c r="W6258">
        <v>0</v>
      </c>
      <c r="X6258">
        <v>21.345850185106816</v>
      </c>
      <c r="Y6258">
        <v>0</v>
      </c>
      <c r="Z6258">
        <v>0</v>
      </c>
      <c r="AA6258">
        <v>0</v>
      </c>
      <c r="AB6258">
        <v>70.192346547536872</v>
      </c>
      <c r="AC6258">
        <v>0</v>
      </c>
      <c r="AD6258">
        <v>21.67500633375262</v>
      </c>
      <c r="AE6258">
        <v>113.2132030663963</v>
      </c>
    </row>
    <row r="6259" spans="1:31" x14ac:dyDescent="0.25">
      <c r="A6259">
        <v>1659308</v>
      </c>
      <c r="B6259">
        <v>1</v>
      </c>
      <c r="C6259" t="s">
        <v>80</v>
      </c>
      <c r="D6259" t="s">
        <v>82</v>
      </c>
      <c r="E6259" t="s">
        <v>146</v>
      </c>
      <c r="F6259" t="s">
        <v>17832</v>
      </c>
      <c r="G6259" t="s">
        <v>239</v>
      </c>
      <c r="H6259" t="s">
        <v>149</v>
      </c>
      <c r="I6259" t="s">
        <v>135</v>
      </c>
      <c r="J6259" t="s">
        <v>136</v>
      </c>
      <c r="K6259" t="s">
        <v>137</v>
      </c>
      <c r="L6259" t="s">
        <v>17833</v>
      </c>
      <c r="M6259" t="s">
        <v>17834</v>
      </c>
      <c r="N6259">
        <v>0.59416666600000001</v>
      </c>
      <c r="O6259">
        <v>0</v>
      </c>
      <c r="P6259">
        <v>163</v>
      </c>
      <c r="Q6259">
        <v>0</v>
      </c>
      <c r="R6259">
        <v>0</v>
      </c>
      <c r="S6259">
        <v>0</v>
      </c>
      <c r="T6259">
        <v>10</v>
      </c>
      <c r="U6259">
        <v>0</v>
      </c>
      <c r="V6259">
        <v>0</v>
      </c>
      <c r="W6259">
        <v>0</v>
      </c>
      <c r="X6259">
        <v>25.278106505936464</v>
      </c>
      <c r="Y6259">
        <v>0</v>
      </c>
      <c r="Z6259">
        <v>0</v>
      </c>
      <c r="AA6259">
        <v>0</v>
      </c>
      <c r="AB6259">
        <v>3.725271003386609</v>
      </c>
      <c r="AC6259">
        <v>0</v>
      </c>
      <c r="AD6259">
        <v>0</v>
      </c>
      <c r="AE6259">
        <v>29.003377509323073</v>
      </c>
    </row>
    <row r="6260" spans="1:31" x14ac:dyDescent="0.25">
      <c r="A6260">
        <v>1659474</v>
      </c>
      <c r="B6260">
        <v>1</v>
      </c>
      <c r="C6260" t="s">
        <v>80</v>
      </c>
      <c r="D6260" t="s">
        <v>88</v>
      </c>
      <c r="E6260" t="s">
        <v>152</v>
      </c>
      <c r="F6260" t="s">
        <v>17835</v>
      </c>
      <c r="G6260" t="s">
        <v>227</v>
      </c>
      <c r="H6260" t="s">
        <v>149</v>
      </c>
      <c r="I6260" t="s">
        <v>135</v>
      </c>
      <c r="J6260" t="s">
        <v>136</v>
      </c>
      <c r="K6260" t="s">
        <v>137</v>
      </c>
      <c r="L6260" t="s">
        <v>17836</v>
      </c>
      <c r="M6260" t="s">
        <v>17837</v>
      </c>
      <c r="N6260">
        <v>4.7508333330000001</v>
      </c>
      <c r="O6260">
        <v>0</v>
      </c>
      <c r="P6260">
        <v>22</v>
      </c>
      <c r="Q6260">
        <v>0</v>
      </c>
      <c r="R6260">
        <v>0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26.188215096343114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26.188215096343114</v>
      </c>
    </row>
    <row r="6261" spans="1:31" x14ac:dyDescent="0.25">
      <c r="A6261">
        <v>1659451</v>
      </c>
      <c r="B6261">
        <v>1</v>
      </c>
      <c r="C6261" t="s">
        <v>80</v>
      </c>
      <c r="D6261" t="s">
        <v>89</v>
      </c>
      <c r="E6261" t="s">
        <v>146</v>
      </c>
      <c r="F6261" t="s">
        <v>17838</v>
      </c>
      <c r="G6261" t="s">
        <v>227</v>
      </c>
      <c r="H6261" t="s">
        <v>149</v>
      </c>
      <c r="I6261" t="s">
        <v>135</v>
      </c>
      <c r="J6261" t="s">
        <v>136</v>
      </c>
      <c r="K6261" t="s">
        <v>137</v>
      </c>
      <c r="L6261" t="s">
        <v>17839</v>
      </c>
      <c r="M6261" t="s">
        <v>17840</v>
      </c>
      <c r="N6261">
        <v>0.97</v>
      </c>
      <c r="O6261">
        <v>0</v>
      </c>
      <c r="P6261">
        <v>133</v>
      </c>
      <c r="Q6261">
        <v>0</v>
      </c>
      <c r="R6261">
        <v>0</v>
      </c>
      <c r="S6261">
        <v>0</v>
      </c>
      <c r="T6261">
        <v>50</v>
      </c>
      <c r="U6261">
        <v>0</v>
      </c>
      <c r="V6261">
        <v>0</v>
      </c>
      <c r="W6261">
        <v>0</v>
      </c>
      <c r="X6261">
        <v>209.97993410524253</v>
      </c>
      <c r="Y6261">
        <v>0</v>
      </c>
      <c r="Z6261">
        <v>0</v>
      </c>
      <c r="AA6261">
        <v>0</v>
      </c>
      <c r="AB6261">
        <v>157.62562015892723</v>
      </c>
      <c r="AC6261">
        <v>0</v>
      </c>
      <c r="AD6261">
        <v>0</v>
      </c>
      <c r="AE6261">
        <v>367.60555426416977</v>
      </c>
    </row>
    <row r="6262" spans="1:31" x14ac:dyDescent="0.25">
      <c r="A6262">
        <v>1659388</v>
      </c>
      <c r="B6262">
        <v>1</v>
      </c>
      <c r="C6262" t="s">
        <v>80</v>
      </c>
      <c r="D6262" t="s">
        <v>105</v>
      </c>
      <c r="E6262" t="s">
        <v>178</v>
      </c>
      <c r="F6262" t="s">
        <v>14829</v>
      </c>
      <c r="G6262" t="s">
        <v>227</v>
      </c>
      <c r="H6262" t="s">
        <v>149</v>
      </c>
      <c r="I6262" t="s">
        <v>135</v>
      </c>
      <c r="J6262" t="s">
        <v>136</v>
      </c>
      <c r="K6262" t="s">
        <v>137</v>
      </c>
      <c r="L6262" t="s">
        <v>17841</v>
      </c>
      <c r="M6262" t="s">
        <v>17842</v>
      </c>
      <c r="N6262">
        <v>0.9425</v>
      </c>
      <c r="O6262">
        <v>0</v>
      </c>
      <c r="P6262">
        <v>187</v>
      </c>
      <c r="Q6262">
        <v>0</v>
      </c>
      <c r="R6262">
        <v>0</v>
      </c>
      <c r="S6262">
        <v>0</v>
      </c>
      <c r="T6262">
        <v>17</v>
      </c>
      <c r="U6262">
        <v>0</v>
      </c>
      <c r="V6262">
        <v>0</v>
      </c>
      <c r="W6262">
        <v>0</v>
      </c>
      <c r="X6262">
        <v>54.82096774965251</v>
      </c>
      <c r="Y6262">
        <v>0</v>
      </c>
      <c r="Z6262">
        <v>0</v>
      </c>
      <c r="AA6262">
        <v>0</v>
      </c>
      <c r="AB6262">
        <v>8.6057671416723505</v>
      </c>
      <c r="AC6262">
        <v>0</v>
      </c>
      <c r="AD6262">
        <v>0</v>
      </c>
      <c r="AE6262">
        <v>63.426734891324863</v>
      </c>
    </row>
    <row r="6263" spans="1:31" x14ac:dyDescent="0.25">
      <c r="A6263">
        <v>1658890</v>
      </c>
      <c r="B6263">
        <v>1</v>
      </c>
      <c r="C6263" t="s">
        <v>81</v>
      </c>
      <c r="D6263" t="s">
        <v>114</v>
      </c>
      <c r="E6263" t="s">
        <v>152</v>
      </c>
      <c r="F6263" t="s">
        <v>17843</v>
      </c>
      <c r="G6263" t="s">
        <v>154</v>
      </c>
      <c r="H6263" t="s">
        <v>149</v>
      </c>
      <c r="I6263" t="s">
        <v>135</v>
      </c>
      <c r="J6263" t="s">
        <v>136</v>
      </c>
      <c r="K6263" t="s">
        <v>137</v>
      </c>
      <c r="L6263" t="s">
        <v>17844</v>
      </c>
      <c r="M6263" t="s">
        <v>17845</v>
      </c>
      <c r="N6263">
        <v>2.2666666659999999</v>
      </c>
      <c r="O6263">
        <v>0</v>
      </c>
      <c r="P6263">
        <v>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0.21356772086254666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0.21356772086254666</v>
      </c>
    </row>
    <row r="6264" spans="1:31" x14ac:dyDescent="0.25">
      <c r="A6264">
        <v>1658804</v>
      </c>
      <c r="B6264">
        <v>1</v>
      </c>
      <c r="C6264" t="s">
        <v>80</v>
      </c>
      <c r="D6264" t="s">
        <v>104</v>
      </c>
      <c r="E6264" t="s">
        <v>146</v>
      </c>
      <c r="F6264" t="s">
        <v>17846</v>
      </c>
      <c r="G6264" t="s">
        <v>231</v>
      </c>
      <c r="H6264" t="s">
        <v>149</v>
      </c>
      <c r="I6264" t="s">
        <v>135</v>
      </c>
      <c r="J6264" t="s">
        <v>136</v>
      </c>
      <c r="K6264" t="s">
        <v>137</v>
      </c>
      <c r="L6264" t="s">
        <v>17847</v>
      </c>
      <c r="M6264" t="s">
        <v>17848</v>
      </c>
      <c r="N6264">
        <v>0.462777777</v>
      </c>
      <c r="O6264">
        <v>0</v>
      </c>
      <c r="P6264">
        <v>444</v>
      </c>
      <c r="Q6264">
        <v>0</v>
      </c>
      <c r="R6264">
        <v>0</v>
      </c>
      <c r="S6264">
        <v>0</v>
      </c>
      <c r="T6264">
        <v>34</v>
      </c>
      <c r="U6264">
        <v>0</v>
      </c>
      <c r="V6264">
        <v>0</v>
      </c>
      <c r="W6264">
        <v>0</v>
      </c>
      <c r="X6264">
        <v>42.626746108159843</v>
      </c>
      <c r="Y6264">
        <v>0</v>
      </c>
      <c r="Z6264">
        <v>0</v>
      </c>
      <c r="AA6264">
        <v>0</v>
      </c>
      <c r="AB6264">
        <v>4.5325543061610016</v>
      </c>
      <c r="AC6264">
        <v>0</v>
      </c>
      <c r="AD6264">
        <v>0</v>
      </c>
      <c r="AE6264">
        <v>47.159300414320846</v>
      </c>
    </row>
    <row r="6265" spans="1:31" x14ac:dyDescent="0.25">
      <c r="A6265">
        <v>1659062</v>
      </c>
      <c r="B6265">
        <v>1</v>
      </c>
      <c r="C6265" t="s">
        <v>80</v>
      </c>
      <c r="D6265" t="s">
        <v>82</v>
      </c>
      <c r="E6265" t="s">
        <v>146</v>
      </c>
      <c r="F6265" t="s">
        <v>17849</v>
      </c>
      <c r="G6265" t="s">
        <v>231</v>
      </c>
      <c r="H6265" t="s">
        <v>149</v>
      </c>
      <c r="I6265" t="s">
        <v>135</v>
      </c>
      <c r="J6265" t="s">
        <v>136</v>
      </c>
      <c r="K6265" t="s">
        <v>137</v>
      </c>
      <c r="L6265" t="s">
        <v>17850</v>
      </c>
      <c r="M6265" t="s">
        <v>17851</v>
      </c>
      <c r="N6265">
        <v>0.44305555499999999</v>
      </c>
      <c r="O6265">
        <v>0</v>
      </c>
      <c r="P6265">
        <v>1115</v>
      </c>
      <c r="Q6265">
        <v>0</v>
      </c>
      <c r="R6265">
        <v>0</v>
      </c>
      <c r="S6265">
        <v>0</v>
      </c>
      <c r="T6265">
        <v>31</v>
      </c>
      <c r="U6265">
        <v>0</v>
      </c>
      <c r="V6265">
        <v>0</v>
      </c>
      <c r="W6265">
        <v>0</v>
      </c>
      <c r="X6265">
        <v>141.48431440222024</v>
      </c>
      <c r="Y6265">
        <v>0</v>
      </c>
      <c r="Z6265">
        <v>0</v>
      </c>
      <c r="AA6265">
        <v>0</v>
      </c>
      <c r="AB6265">
        <v>9.6955757512292102</v>
      </c>
      <c r="AC6265">
        <v>0</v>
      </c>
      <c r="AD6265">
        <v>0</v>
      </c>
      <c r="AE6265">
        <v>151.17989015344943</v>
      </c>
    </row>
    <row r="6266" spans="1:31" x14ac:dyDescent="0.25">
      <c r="A6266">
        <v>1659394</v>
      </c>
      <c r="B6266">
        <v>1</v>
      </c>
      <c r="C6266" t="s">
        <v>80</v>
      </c>
      <c r="D6266" t="s">
        <v>101</v>
      </c>
      <c r="E6266" t="s">
        <v>178</v>
      </c>
      <c r="F6266" t="s">
        <v>17852</v>
      </c>
      <c r="G6266" t="s">
        <v>227</v>
      </c>
      <c r="H6266" t="s">
        <v>149</v>
      </c>
      <c r="I6266" t="s">
        <v>135</v>
      </c>
      <c r="J6266" t="s">
        <v>136</v>
      </c>
      <c r="K6266" t="s">
        <v>137</v>
      </c>
      <c r="L6266" t="s">
        <v>17853</v>
      </c>
      <c r="M6266" t="s">
        <v>17854</v>
      </c>
      <c r="N6266">
        <v>2.153888888</v>
      </c>
      <c r="O6266">
        <v>0</v>
      </c>
      <c r="P6266">
        <v>244</v>
      </c>
      <c r="Q6266">
        <v>0</v>
      </c>
      <c r="R6266">
        <v>0</v>
      </c>
      <c r="S6266">
        <v>0</v>
      </c>
      <c r="T6266">
        <v>3</v>
      </c>
      <c r="U6266">
        <v>0</v>
      </c>
      <c r="V6266">
        <v>0</v>
      </c>
      <c r="W6266">
        <v>0</v>
      </c>
      <c r="X6266">
        <v>163.17893997357527</v>
      </c>
      <c r="Y6266">
        <v>0</v>
      </c>
      <c r="Z6266">
        <v>0</v>
      </c>
      <c r="AA6266">
        <v>0</v>
      </c>
      <c r="AB6266">
        <v>3.4833844928460875</v>
      </c>
      <c r="AC6266">
        <v>0</v>
      </c>
      <c r="AD6266">
        <v>0</v>
      </c>
      <c r="AE6266">
        <v>166.66232446642135</v>
      </c>
    </row>
    <row r="6267" spans="1:31" x14ac:dyDescent="0.25">
      <c r="A6267">
        <v>1659085</v>
      </c>
      <c r="B6267">
        <v>1</v>
      </c>
      <c r="C6267" t="s">
        <v>80</v>
      </c>
      <c r="D6267" t="s">
        <v>82</v>
      </c>
      <c r="E6267" t="s">
        <v>178</v>
      </c>
      <c r="F6267" t="s">
        <v>251</v>
      </c>
      <c r="G6267" t="s">
        <v>227</v>
      </c>
      <c r="H6267" t="s">
        <v>149</v>
      </c>
      <c r="I6267" t="s">
        <v>135</v>
      </c>
      <c r="J6267" t="s">
        <v>136</v>
      </c>
      <c r="K6267" t="s">
        <v>137</v>
      </c>
      <c r="L6267" t="s">
        <v>17855</v>
      </c>
      <c r="M6267" t="s">
        <v>17856</v>
      </c>
      <c r="N6267">
        <v>3.8227777770000002</v>
      </c>
      <c r="O6267">
        <v>0</v>
      </c>
      <c r="P6267">
        <v>112</v>
      </c>
      <c r="Q6267">
        <v>0</v>
      </c>
      <c r="R6267">
        <v>0</v>
      </c>
      <c r="S6267">
        <v>0</v>
      </c>
      <c r="T6267">
        <v>8</v>
      </c>
      <c r="U6267">
        <v>0</v>
      </c>
      <c r="V6267">
        <v>0</v>
      </c>
      <c r="W6267">
        <v>0</v>
      </c>
      <c r="X6267">
        <v>122.75976612174648</v>
      </c>
      <c r="Y6267">
        <v>0</v>
      </c>
      <c r="Z6267">
        <v>0</v>
      </c>
      <c r="AA6267">
        <v>0</v>
      </c>
      <c r="AB6267">
        <v>4.2196132443321117</v>
      </c>
      <c r="AC6267">
        <v>0</v>
      </c>
      <c r="AD6267">
        <v>0</v>
      </c>
      <c r="AE6267">
        <v>126.97937936607859</v>
      </c>
    </row>
    <row r="6268" spans="1:31" x14ac:dyDescent="0.25">
      <c r="A6268">
        <v>1659108</v>
      </c>
      <c r="B6268">
        <v>1</v>
      </c>
      <c r="C6268" t="s">
        <v>80</v>
      </c>
      <c r="D6268" t="s">
        <v>108</v>
      </c>
      <c r="E6268" t="s">
        <v>178</v>
      </c>
      <c r="F6268" t="s">
        <v>17857</v>
      </c>
      <c r="G6268" t="s">
        <v>227</v>
      </c>
      <c r="H6268" t="s">
        <v>149</v>
      </c>
      <c r="I6268" t="s">
        <v>135</v>
      </c>
      <c r="J6268" t="s">
        <v>136</v>
      </c>
      <c r="K6268" t="s">
        <v>137</v>
      </c>
      <c r="L6268" t="s">
        <v>17858</v>
      </c>
      <c r="M6268" t="s">
        <v>17859</v>
      </c>
      <c r="N6268">
        <v>2.8988888880000001</v>
      </c>
      <c r="O6268">
        <v>0</v>
      </c>
      <c r="P6268">
        <v>52</v>
      </c>
      <c r="Q6268">
        <v>0</v>
      </c>
      <c r="R6268">
        <v>1</v>
      </c>
      <c r="S6268">
        <v>0</v>
      </c>
      <c r="T6268">
        <v>8</v>
      </c>
      <c r="U6268">
        <v>0</v>
      </c>
      <c r="V6268">
        <v>0</v>
      </c>
      <c r="W6268">
        <v>0</v>
      </c>
      <c r="X6268">
        <v>16.99101458964158</v>
      </c>
      <c r="Y6268">
        <v>0</v>
      </c>
      <c r="Z6268">
        <v>0.68451587101233002</v>
      </c>
      <c r="AA6268">
        <v>0</v>
      </c>
      <c r="AB6268">
        <v>9.6647873782213303</v>
      </c>
      <c r="AC6268">
        <v>0</v>
      </c>
      <c r="AD6268">
        <v>0</v>
      </c>
      <c r="AE6268">
        <v>27.34031783887524</v>
      </c>
    </row>
    <row r="6269" spans="1:31" x14ac:dyDescent="0.25">
      <c r="A6269">
        <v>1659317</v>
      </c>
      <c r="B6269">
        <v>1</v>
      </c>
      <c r="C6269" t="s">
        <v>80</v>
      </c>
      <c r="D6269" t="s">
        <v>96</v>
      </c>
      <c r="E6269" t="s">
        <v>178</v>
      </c>
      <c r="F6269" t="s">
        <v>16900</v>
      </c>
      <c r="G6269" t="s">
        <v>227</v>
      </c>
      <c r="H6269" t="s">
        <v>149</v>
      </c>
      <c r="I6269" t="s">
        <v>135</v>
      </c>
      <c r="J6269" t="s">
        <v>136</v>
      </c>
      <c r="K6269" t="s">
        <v>137</v>
      </c>
      <c r="L6269" t="s">
        <v>17860</v>
      </c>
      <c r="M6269" t="s">
        <v>17861</v>
      </c>
      <c r="N6269">
        <v>3.4841666660000001</v>
      </c>
      <c r="O6269">
        <v>0</v>
      </c>
      <c r="P6269">
        <v>35</v>
      </c>
      <c r="Q6269">
        <v>0</v>
      </c>
      <c r="R6269">
        <v>0</v>
      </c>
      <c r="S6269">
        <v>0</v>
      </c>
      <c r="T6269">
        <v>14</v>
      </c>
      <c r="U6269">
        <v>0</v>
      </c>
      <c r="V6269">
        <v>0</v>
      </c>
      <c r="W6269">
        <v>0</v>
      </c>
      <c r="X6269">
        <v>44.562729325595498</v>
      </c>
      <c r="Y6269">
        <v>0</v>
      </c>
      <c r="Z6269">
        <v>0</v>
      </c>
      <c r="AA6269">
        <v>0</v>
      </c>
      <c r="AB6269">
        <v>73.862818182293964</v>
      </c>
      <c r="AC6269">
        <v>0</v>
      </c>
      <c r="AD6269">
        <v>0</v>
      </c>
      <c r="AE6269">
        <v>118.42554750788946</v>
      </c>
    </row>
    <row r="6270" spans="1:31" x14ac:dyDescent="0.25">
      <c r="A6270">
        <v>1659068</v>
      </c>
      <c r="B6270">
        <v>1</v>
      </c>
      <c r="C6270" t="s">
        <v>81</v>
      </c>
      <c r="D6270" t="s">
        <v>115</v>
      </c>
      <c r="E6270" t="s">
        <v>204</v>
      </c>
      <c r="F6270" t="s">
        <v>736</v>
      </c>
      <c r="G6270" t="s">
        <v>161</v>
      </c>
      <c r="H6270" t="s">
        <v>134</v>
      </c>
      <c r="I6270" t="s">
        <v>135</v>
      </c>
      <c r="J6270" t="s">
        <v>136</v>
      </c>
      <c r="K6270" t="s">
        <v>137</v>
      </c>
      <c r="L6270" t="s">
        <v>17862</v>
      </c>
      <c r="M6270" t="s">
        <v>17863</v>
      </c>
      <c r="N6270">
        <v>1.081111111</v>
      </c>
      <c r="O6270">
        <v>0</v>
      </c>
      <c r="P6270">
        <v>0</v>
      </c>
      <c r="Q6270">
        <v>0</v>
      </c>
      <c r="R6270">
        <v>0</v>
      </c>
      <c r="S6270">
        <v>2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8.4384773428708364</v>
      </c>
      <c r="AB6270">
        <v>0</v>
      </c>
      <c r="AC6270">
        <v>0</v>
      </c>
      <c r="AD6270">
        <v>0</v>
      </c>
      <c r="AE6270">
        <v>8.4384773428708364</v>
      </c>
    </row>
    <row r="6271" spans="1:31" x14ac:dyDescent="0.25">
      <c r="A6271">
        <v>1658962</v>
      </c>
      <c r="B6271">
        <v>1</v>
      </c>
      <c r="C6271" t="s">
        <v>80</v>
      </c>
      <c r="D6271" t="s">
        <v>82</v>
      </c>
      <c r="E6271" t="s">
        <v>146</v>
      </c>
      <c r="F6271" t="s">
        <v>17864</v>
      </c>
      <c r="G6271" t="s">
        <v>260</v>
      </c>
      <c r="H6271" t="s">
        <v>149</v>
      </c>
      <c r="I6271" t="s">
        <v>135</v>
      </c>
      <c r="J6271" t="s">
        <v>136</v>
      </c>
      <c r="K6271" t="s">
        <v>137</v>
      </c>
      <c r="L6271" t="s">
        <v>17865</v>
      </c>
      <c r="M6271" t="s">
        <v>17866</v>
      </c>
      <c r="N6271">
        <v>1.6072222220000001</v>
      </c>
      <c r="O6271">
        <v>0</v>
      </c>
      <c r="P6271">
        <v>397</v>
      </c>
      <c r="Q6271">
        <v>0</v>
      </c>
      <c r="R6271">
        <v>0</v>
      </c>
      <c r="S6271">
        <v>0</v>
      </c>
      <c r="T6271">
        <v>74</v>
      </c>
      <c r="U6271">
        <v>0</v>
      </c>
      <c r="V6271">
        <v>0</v>
      </c>
      <c r="W6271">
        <v>0</v>
      </c>
      <c r="X6271">
        <v>213.4888896154084</v>
      </c>
      <c r="Y6271">
        <v>0</v>
      </c>
      <c r="Z6271">
        <v>0</v>
      </c>
      <c r="AA6271">
        <v>0</v>
      </c>
      <c r="AB6271">
        <v>108.6478853370309</v>
      </c>
      <c r="AC6271">
        <v>0</v>
      </c>
      <c r="AD6271">
        <v>0</v>
      </c>
      <c r="AE6271">
        <v>322.13677495243928</v>
      </c>
    </row>
    <row r="6272" spans="1:31" x14ac:dyDescent="0.25">
      <c r="A6272">
        <v>1659214</v>
      </c>
      <c r="B6272">
        <v>1</v>
      </c>
      <c r="C6272" t="s">
        <v>80</v>
      </c>
      <c r="D6272" t="s">
        <v>100</v>
      </c>
      <c r="E6272" t="s">
        <v>204</v>
      </c>
      <c r="F6272" t="s">
        <v>2336</v>
      </c>
      <c r="G6272" t="s">
        <v>161</v>
      </c>
      <c r="H6272" t="s">
        <v>134</v>
      </c>
      <c r="I6272" t="s">
        <v>135</v>
      </c>
      <c r="J6272" t="s">
        <v>136</v>
      </c>
      <c r="K6272" t="s">
        <v>137</v>
      </c>
      <c r="L6272" t="s">
        <v>17867</v>
      </c>
      <c r="M6272" t="s">
        <v>17868</v>
      </c>
      <c r="N6272">
        <v>0.40500000000000003</v>
      </c>
      <c r="O6272">
        <v>5</v>
      </c>
      <c r="P6272">
        <v>154</v>
      </c>
      <c r="Q6272">
        <v>8</v>
      </c>
      <c r="R6272">
        <v>74</v>
      </c>
      <c r="S6272">
        <v>15</v>
      </c>
      <c r="T6272">
        <v>62</v>
      </c>
      <c r="U6272">
        <v>6</v>
      </c>
      <c r="V6272">
        <v>0</v>
      </c>
      <c r="W6272">
        <v>0.38070182822831999</v>
      </c>
      <c r="X6272">
        <v>13.055047006707891</v>
      </c>
      <c r="Y6272">
        <v>9.5478680061149408</v>
      </c>
      <c r="Z6272">
        <v>5.3998441583354992</v>
      </c>
      <c r="AA6272">
        <v>39.195475576467715</v>
      </c>
      <c r="AB6272">
        <v>23.312666005087632</v>
      </c>
      <c r="AC6272">
        <v>182.17772515755939</v>
      </c>
      <c r="AD6272">
        <v>0</v>
      </c>
      <c r="AE6272">
        <v>273.06932773850139</v>
      </c>
    </row>
    <row r="6273" spans="1:31" x14ac:dyDescent="0.25">
      <c r="A6273">
        <v>1658876</v>
      </c>
      <c r="B6273">
        <v>1</v>
      </c>
      <c r="C6273" t="s">
        <v>80</v>
      </c>
      <c r="D6273" t="s">
        <v>95</v>
      </c>
      <c r="E6273" t="s">
        <v>140</v>
      </c>
      <c r="F6273" t="s">
        <v>17869</v>
      </c>
      <c r="G6273" t="s">
        <v>148</v>
      </c>
      <c r="H6273" t="s">
        <v>134</v>
      </c>
      <c r="I6273" t="s">
        <v>135</v>
      </c>
      <c r="J6273" t="s">
        <v>136</v>
      </c>
      <c r="K6273" t="s">
        <v>143</v>
      </c>
      <c r="L6273" t="s">
        <v>17870</v>
      </c>
      <c r="M6273" t="s">
        <v>17871</v>
      </c>
      <c r="N6273">
        <v>7.9713888879999999</v>
      </c>
      <c r="O6273">
        <v>0</v>
      </c>
      <c r="P6273">
        <v>1949</v>
      </c>
      <c r="Q6273">
        <v>0</v>
      </c>
      <c r="R6273">
        <v>1</v>
      </c>
      <c r="S6273">
        <v>1</v>
      </c>
      <c r="T6273">
        <v>178</v>
      </c>
      <c r="U6273">
        <v>0</v>
      </c>
      <c r="V6273">
        <v>2</v>
      </c>
      <c r="W6273">
        <v>0</v>
      </c>
      <c r="X6273">
        <v>4762.3911624563698</v>
      </c>
      <c r="Y6273">
        <v>0</v>
      </c>
      <c r="Z6273">
        <v>4.6892196201890659</v>
      </c>
      <c r="AA6273">
        <v>6.5545314500513454</v>
      </c>
      <c r="AB6273">
        <v>1662.0194655154887</v>
      </c>
      <c r="AC6273">
        <v>0</v>
      </c>
      <c r="AD6273">
        <v>1527.2386794085694</v>
      </c>
      <c r="AE6273">
        <v>7962.8930584506679</v>
      </c>
    </row>
    <row r="6274" spans="1:31" x14ac:dyDescent="0.25">
      <c r="A6274">
        <v>1659171</v>
      </c>
      <c r="B6274">
        <v>1</v>
      </c>
      <c r="C6274" t="s">
        <v>80</v>
      </c>
      <c r="D6274" t="s">
        <v>83</v>
      </c>
      <c r="E6274" t="s">
        <v>178</v>
      </c>
      <c r="F6274" t="s">
        <v>17872</v>
      </c>
      <c r="G6274" t="s">
        <v>227</v>
      </c>
      <c r="H6274" t="s">
        <v>149</v>
      </c>
      <c r="I6274" t="s">
        <v>135</v>
      </c>
      <c r="J6274" t="s">
        <v>136</v>
      </c>
      <c r="K6274" t="s">
        <v>137</v>
      </c>
      <c r="L6274" t="s">
        <v>17873</v>
      </c>
      <c r="M6274" t="s">
        <v>17874</v>
      </c>
      <c r="N6274">
        <v>5.9313888879999999</v>
      </c>
      <c r="O6274">
        <v>0</v>
      </c>
      <c r="P6274">
        <v>194</v>
      </c>
      <c r="Q6274">
        <v>0</v>
      </c>
      <c r="R6274">
        <v>0</v>
      </c>
      <c r="S6274">
        <v>0</v>
      </c>
      <c r="T6274">
        <v>23</v>
      </c>
      <c r="U6274">
        <v>0</v>
      </c>
      <c r="V6274">
        <v>0</v>
      </c>
      <c r="W6274">
        <v>0</v>
      </c>
      <c r="X6274">
        <v>508.74321751367484</v>
      </c>
      <c r="Y6274">
        <v>0</v>
      </c>
      <c r="Z6274">
        <v>0</v>
      </c>
      <c r="AA6274">
        <v>0</v>
      </c>
      <c r="AB6274">
        <v>57.874034647279984</v>
      </c>
      <c r="AC6274">
        <v>0</v>
      </c>
      <c r="AD6274">
        <v>0</v>
      </c>
      <c r="AE6274">
        <v>566.61725216095488</v>
      </c>
    </row>
    <row r="6275" spans="1:31" x14ac:dyDescent="0.25">
      <c r="A6275">
        <v>1659168</v>
      </c>
      <c r="B6275">
        <v>1</v>
      </c>
      <c r="C6275" t="s">
        <v>80</v>
      </c>
      <c r="D6275" t="s">
        <v>111</v>
      </c>
      <c r="E6275" t="s">
        <v>178</v>
      </c>
      <c r="F6275" t="s">
        <v>12099</v>
      </c>
      <c r="G6275" t="s">
        <v>180</v>
      </c>
      <c r="H6275" t="s">
        <v>149</v>
      </c>
      <c r="I6275" t="s">
        <v>135</v>
      </c>
      <c r="J6275" t="s">
        <v>136</v>
      </c>
      <c r="K6275" t="s">
        <v>137</v>
      </c>
      <c r="L6275" t="s">
        <v>17875</v>
      </c>
      <c r="M6275" t="s">
        <v>17876</v>
      </c>
      <c r="N6275">
        <v>1.72</v>
      </c>
      <c r="O6275">
        <v>0</v>
      </c>
      <c r="P6275">
        <v>55</v>
      </c>
      <c r="Q6275">
        <v>0</v>
      </c>
      <c r="R6275">
        <v>0</v>
      </c>
      <c r="S6275">
        <v>0</v>
      </c>
      <c r="T6275">
        <v>8</v>
      </c>
      <c r="U6275">
        <v>0</v>
      </c>
      <c r="V6275">
        <v>0</v>
      </c>
      <c r="W6275">
        <v>0</v>
      </c>
      <c r="X6275">
        <v>49.833498148135519</v>
      </c>
      <c r="Y6275">
        <v>0</v>
      </c>
      <c r="Z6275">
        <v>0</v>
      </c>
      <c r="AA6275">
        <v>0</v>
      </c>
      <c r="AB6275">
        <v>17.952965219175997</v>
      </c>
      <c r="AC6275">
        <v>0</v>
      </c>
      <c r="AD6275">
        <v>0</v>
      </c>
      <c r="AE6275">
        <v>67.786463367311512</v>
      </c>
    </row>
    <row r="6276" spans="1:31" x14ac:dyDescent="0.25">
      <c r="A6276">
        <v>1658979</v>
      </c>
      <c r="B6276">
        <v>1</v>
      </c>
      <c r="C6276" t="s">
        <v>80</v>
      </c>
      <c r="D6276" t="s">
        <v>105</v>
      </c>
      <c r="E6276" t="s">
        <v>131</v>
      </c>
      <c r="F6276" t="s">
        <v>17877</v>
      </c>
      <c r="G6276" t="s">
        <v>195</v>
      </c>
      <c r="H6276" t="s">
        <v>134</v>
      </c>
      <c r="I6276" t="s">
        <v>135</v>
      </c>
      <c r="J6276" t="s">
        <v>136</v>
      </c>
      <c r="K6276" t="s">
        <v>137</v>
      </c>
      <c r="L6276" t="s">
        <v>17878</v>
      </c>
      <c r="M6276" t="s">
        <v>17879</v>
      </c>
      <c r="N6276">
        <v>2.2636111109999999</v>
      </c>
      <c r="O6276">
        <v>11</v>
      </c>
      <c r="P6276">
        <v>0</v>
      </c>
      <c r="Q6276">
        <v>2</v>
      </c>
      <c r="R6276">
        <v>0</v>
      </c>
      <c r="S6276">
        <v>1</v>
      </c>
      <c r="T6276">
        <v>0</v>
      </c>
      <c r="U6276">
        <v>0</v>
      </c>
      <c r="V6276">
        <v>0</v>
      </c>
      <c r="W6276">
        <v>13.95572165311885</v>
      </c>
      <c r="X6276">
        <v>0</v>
      </c>
      <c r="Y6276">
        <v>1.5059111450038936</v>
      </c>
      <c r="Z6276">
        <v>0</v>
      </c>
      <c r="AA6276">
        <v>0.61774144580244028</v>
      </c>
      <c r="AB6276">
        <v>0</v>
      </c>
      <c r="AC6276">
        <v>0</v>
      </c>
      <c r="AD6276">
        <v>0</v>
      </c>
      <c r="AE6276">
        <v>16.079374243925184</v>
      </c>
    </row>
    <row r="6277" spans="1:31" x14ac:dyDescent="0.25">
      <c r="A6277">
        <v>1658813</v>
      </c>
      <c r="B6277">
        <v>1</v>
      </c>
      <c r="C6277" t="s">
        <v>80</v>
      </c>
      <c r="D6277" t="s">
        <v>82</v>
      </c>
      <c r="E6277" t="s">
        <v>178</v>
      </c>
      <c r="F6277" t="s">
        <v>17880</v>
      </c>
      <c r="G6277" t="s">
        <v>227</v>
      </c>
      <c r="H6277" t="s">
        <v>149</v>
      </c>
      <c r="I6277" t="s">
        <v>135</v>
      </c>
      <c r="J6277" t="s">
        <v>136</v>
      </c>
      <c r="K6277" t="s">
        <v>137</v>
      </c>
      <c r="L6277" t="s">
        <v>17881</v>
      </c>
      <c r="M6277" t="s">
        <v>17882</v>
      </c>
      <c r="N6277">
        <v>1.402222222</v>
      </c>
      <c r="O6277">
        <v>0</v>
      </c>
      <c r="P6277">
        <v>334</v>
      </c>
      <c r="Q6277">
        <v>0</v>
      </c>
      <c r="R6277">
        <v>0</v>
      </c>
      <c r="S6277">
        <v>0</v>
      </c>
      <c r="T6277">
        <v>1</v>
      </c>
      <c r="U6277">
        <v>0</v>
      </c>
      <c r="V6277">
        <v>0</v>
      </c>
      <c r="W6277">
        <v>0</v>
      </c>
      <c r="X6277">
        <v>138.25103785859253</v>
      </c>
      <c r="Y6277">
        <v>0</v>
      </c>
      <c r="Z6277">
        <v>0</v>
      </c>
      <c r="AA6277">
        <v>0</v>
      </c>
      <c r="AB6277">
        <v>4.4768222558222231E-4</v>
      </c>
      <c r="AC6277">
        <v>0</v>
      </c>
      <c r="AD6277">
        <v>0</v>
      </c>
      <c r="AE6277">
        <v>138.25148554081809</v>
      </c>
    </row>
    <row r="6278" spans="1:31" x14ac:dyDescent="0.25">
      <c r="A6278">
        <v>1659311</v>
      </c>
      <c r="B6278">
        <v>1</v>
      </c>
      <c r="C6278" t="s">
        <v>80</v>
      </c>
      <c r="D6278" t="s">
        <v>88</v>
      </c>
      <c r="E6278" t="s">
        <v>178</v>
      </c>
      <c r="F6278" t="s">
        <v>17883</v>
      </c>
      <c r="G6278" t="s">
        <v>227</v>
      </c>
      <c r="H6278" t="s">
        <v>149</v>
      </c>
      <c r="I6278" t="s">
        <v>135</v>
      </c>
      <c r="J6278" t="s">
        <v>136</v>
      </c>
      <c r="K6278" t="s">
        <v>137</v>
      </c>
      <c r="L6278" t="s">
        <v>17884</v>
      </c>
      <c r="M6278" t="s">
        <v>17885</v>
      </c>
      <c r="N6278">
        <v>2.0722222220000002</v>
      </c>
      <c r="O6278">
        <v>0</v>
      </c>
      <c r="P6278">
        <v>102</v>
      </c>
      <c r="Q6278">
        <v>0</v>
      </c>
      <c r="R6278">
        <v>0</v>
      </c>
      <c r="S6278">
        <v>0</v>
      </c>
      <c r="T6278">
        <v>5</v>
      </c>
      <c r="U6278">
        <v>0</v>
      </c>
      <c r="V6278">
        <v>0</v>
      </c>
      <c r="W6278">
        <v>0</v>
      </c>
      <c r="X6278">
        <v>92.73966479610975</v>
      </c>
      <c r="Y6278">
        <v>0</v>
      </c>
      <c r="Z6278">
        <v>0</v>
      </c>
      <c r="AA6278">
        <v>0</v>
      </c>
      <c r="AB6278">
        <v>5.7521024297149959</v>
      </c>
      <c r="AC6278">
        <v>0</v>
      </c>
      <c r="AD6278">
        <v>0</v>
      </c>
      <c r="AE6278">
        <v>98.491767225824745</v>
      </c>
    </row>
    <row r="6279" spans="1:31" x14ac:dyDescent="0.25">
      <c r="A6279">
        <v>1659360</v>
      </c>
      <c r="B6279">
        <v>1</v>
      </c>
      <c r="C6279" t="s">
        <v>81</v>
      </c>
      <c r="D6279" t="s">
        <v>128</v>
      </c>
      <c r="E6279" t="s">
        <v>152</v>
      </c>
      <c r="F6279" t="s">
        <v>17886</v>
      </c>
      <c r="G6279" t="s">
        <v>507</v>
      </c>
      <c r="H6279" t="s">
        <v>149</v>
      </c>
      <c r="I6279" t="s">
        <v>135</v>
      </c>
      <c r="J6279" t="s">
        <v>136</v>
      </c>
      <c r="K6279" t="s">
        <v>137</v>
      </c>
      <c r="L6279" t="s">
        <v>17887</v>
      </c>
      <c r="M6279" t="s">
        <v>17888</v>
      </c>
      <c r="N6279">
        <v>1.606666666</v>
      </c>
      <c r="O6279">
        <v>0</v>
      </c>
      <c r="P6279">
        <v>6</v>
      </c>
      <c r="Q6279">
        <v>0</v>
      </c>
      <c r="R6279">
        <v>0</v>
      </c>
      <c r="S6279">
        <v>0</v>
      </c>
      <c r="T6279">
        <v>1</v>
      </c>
      <c r="U6279">
        <v>0</v>
      </c>
      <c r="V6279">
        <v>0</v>
      </c>
      <c r="W6279">
        <v>0</v>
      </c>
      <c r="X6279">
        <v>2.2776538317106647</v>
      </c>
      <c r="Y6279">
        <v>0</v>
      </c>
      <c r="Z6279">
        <v>0</v>
      </c>
      <c r="AA6279">
        <v>0</v>
      </c>
      <c r="AB6279">
        <v>0.44607225634716891</v>
      </c>
      <c r="AC6279">
        <v>0</v>
      </c>
      <c r="AD6279">
        <v>0</v>
      </c>
      <c r="AE6279">
        <v>2.7237260880578336</v>
      </c>
    </row>
    <row r="6280" spans="1:31" x14ac:dyDescent="0.25">
      <c r="A6280">
        <v>1659354</v>
      </c>
      <c r="B6280">
        <v>1</v>
      </c>
      <c r="C6280" t="s">
        <v>80</v>
      </c>
      <c r="D6280" t="s">
        <v>97</v>
      </c>
      <c r="E6280" t="s">
        <v>178</v>
      </c>
      <c r="F6280" t="s">
        <v>14706</v>
      </c>
      <c r="G6280" t="s">
        <v>227</v>
      </c>
      <c r="H6280" t="s">
        <v>149</v>
      </c>
      <c r="I6280" t="s">
        <v>135</v>
      </c>
      <c r="J6280" t="s">
        <v>136</v>
      </c>
      <c r="K6280" t="s">
        <v>137</v>
      </c>
      <c r="L6280" t="s">
        <v>17889</v>
      </c>
      <c r="M6280" t="s">
        <v>17890</v>
      </c>
      <c r="N6280">
        <v>1.163611111</v>
      </c>
      <c r="O6280">
        <v>0</v>
      </c>
      <c r="P6280">
        <v>154</v>
      </c>
      <c r="Q6280">
        <v>0</v>
      </c>
      <c r="R6280">
        <v>3</v>
      </c>
      <c r="S6280">
        <v>0</v>
      </c>
      <c r="T6280">
        <v>13</v>
      </c>
      <c r="U6280">
        <v>0</v>
      </c>
      <c r="V6280">
        <v>0</v>
      </c>
      <c r="W6280">
        <v>0</v>
      </c>
      <c r="X6280">
        <v>104.9831338134012</v>
      </c>
      <c r="Y6280">
        <v>0</v>
      </c>
      <c r="Z6280">
        <v>0.98718384826244743</v>
      </c>
      <c r="AA6280">
        <v>0</v>
      </c>
      <c r="AB6280">
        <v>12.77491421408835</v>
      </c>
      <c r="AC6280">
        <v>0</v>
      </c>
      <c r="AD6280">
        <v>0</v>
      </c>
      <c r="AE6280">
        <v>118.745231875752</v>
      </c>
    </row>
    <row r="6281" spans="1:31" x14ac:dyDescent="0.25">
      <c r="A6281">
        <v>1659483</v>
      </c>
      <c r="B6281">
        <v>1</v>
      </c>
      <c r="C6281" t="s">
        <v>80</v>
      </c>
      <c r="D6281" t="s">
        <v>90</v>
      </c>
      <c r="E6281" t="s">
        <v>178</v>
      </c>
      <c r="F6281" t="s">
        <v>17891</v>
      </c>
      <c r="G6281" t="s">
        <v>227</v>
      </c>
      <c r="H6281" t="s">
        <v>149</v>
      </c>
      <c r="I6281" t="s">
        <v>135</v>
      </c>
      <c r="J6281" t="s">
        <v>136</v>
      </c>
      <c r="K6281" t="s">
        <v>137</v>
      </c>
      <c r="L6281" t="s">
        <v>17892</v>
      </c>
      <c r="M6281" t="s">
        <v>17893</v>
      </c>
      <c r="N6281">
        <v>1.4727777769999999</v>
      </c>
      <c r="O6281">
        <v>0</v>
      </c>
      <c r="P6281">
        <v>182</v>
      </c>
      <c r="Q6281">
        <v>0</v>
      </c>
      <c r="R6281">
        <v>0</v>
      </c>
      <c r="S6281">
        <v>0</v>
      </c>
      <c r="T6281">
        <v>16</v>
      </c>
      <c r="U6281">
        <v>0</v>
      </c>
      <c r="V6281">
        <v>0</v>
      </c>
      <c r="W6281">
        <v>0</v>
      </c>
      <c r="X6281">
        <v>99.474539716760916</v>
      </c>
      <c r="Y6281">
        <v>0</v>
      </c>
      <c r="Z6281">
        <v>0</v>
      </c>
      <c r="AA6281">
        <v>0</v>
      </c>
      <c r="AB6281">
        <v>7.0077552146507278</v>
      </c>
      <c r="AC6281">
        <v>0</v>
      </c>
      <c r="AD6281">
        <v>0</v>
      </c>
      <c r="AE6281">
        <v>106.48229493141164</v>
      </c>
    </row>
    <row r="6282" spans="1:31" x14ac:dyDescent="0.25">
      <c r="A6282">
        <v>1658985</v>
      </c>
      <c r="B6282">
        <v>1</v>
      </c>
      <c r="C6282" t="s">
        <v>80</v>
      </c>
      <c r="D6282" t="s">
        <v>107</v>
      </c>
      <c r="E6282" t="s">
        <v>146</v>
      </c>
      <c r="F6282" t="s">
        <v>17894</v>
      </c>
      <c r="G6282" t="s">
        <v>227</v>
      </c>
      <c r="H6282" t="s">
        <v>149</v>
      </c>
      <c r="I6282" t="s">
        <v>135</v>
      </c>
      <c r="J6282" t="s">
        <v>136</v>
      </c>
      <c r="K6282" t="s">
        <v>137</v>
      </c>
      <c r="L6282" t="s">
        <v>17337</v>
      </c>
      <c r="M6282" t="s">
        <v>17895</v>
      </c>
      <c r="N6282">
        <v>0.59027777699999995</v>
      </c>
      <c r="O6282">
        <v>0</v>
      </c>
      <c r="P6282">
        <v>0</v>
      </c>
      <c r="Q6282">
        <v>2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0.56063628495246665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0.56063628495246665</v>
      </c>
    </row>
    <row r="6283" spans="1:31" x14ac:dyDescent="0.25">
      <c r="A6283">
        <v>1659234</v>
      </c>
      <c r="B6283">
        <v>1</v>
      </c>
      <c r="C6283" t="s">
        <v>80</v>
      </c>
      <c r="D6283" t="s">
        <v>82</v>
      </c>
      <c r="E6283" t="s">
        <v>178</v>
      </c>
      <c r="F6283" t="s">
        <v>15042</v>
      </c>
      <c r="G6283" t="s">
        <v>187</v>
      </c>
      <c r="H6283" t="s">
        <v>149</v>
      </c>
      <c r="I6283" t="s">
        <v>135</v>
      </c>
      <c r="J6283" t="s">
        <v>136</v>
      </c>
      <c r="K6283" t="s">
        <v>137</v>
      </c>
      <c r="L6283" t="s">
        <v>17896</v>
      </c>
      <c r="M6283" t="s">
        <v>17897</v>
      </c>
      <c r="N6283">
        <v>2.2625000000000002</v>
      </c>
      <c r="O6283">
        <v>0</v>
      </c>
      <c r="P6283">
        <v>76</v>
      </c>
      <c r="Q6283">
        <v>0</v>
      </c>
      <c r="R6283">
        <v>0</v>
      </c>
      <c r="S6283">
        <v>0</v>
      </c>
      <c r="T6283">
        <v>3</v>
      </c>
      <c r="U6283">
        <v>0</v>
      </c>
      <c r="V6283">
        <v>0</v>
      </c>
      <c r="W6283">
        <v>0</v>
      </c>
      <c r="X6283">
        <v>36.401834650651473</v>
      </c>
      <c r="Y6283">
        <v>0</v>
      </c>
      <c r="Z6283">
        <v>0</v>
      </c>
      <c r="AA6283">
        <v>0</v>
      </c>
      <c r="AB6283">
        <v>3.7573827393816726</v>
      </c>
      <c r="AC6283">
        <v>0</v>
      </c>
      <c r="AD6283">
        <v>0</v>
      </c>
      <c r="AE6283">
        <v>40.159217390033149</v>
      </c>
    </row>
    <row r="6284" spans="1:31" x14ac:dyDescent="0.25">
      <c r="A6284">
        <v>1658856</v>
      </c>
      <c r="B6284">
        <v>1</v>
      </c>
      <c r="C6284" t="s">
        <v>81</v>
      </c>
      <c r="D6284" t="s">
        <v>128</v>
      </c>
      <c r="E6284" t="s">
        <v>204</v>
      </c>
      <c r="F6284" t="s">
        <v>3282</v>
      </c>
      <c r="G6284" t="s">
        <v>161</v>
      </c>
      <c r="H6284" t="s">
        <v>134</v>
      </c>
      <c r="I6284" t="s">
        <v>135</v>
      </c>
      <c r="J6284" t="s">
        <v>136</v>
      </c>
      <c r="K6284" t="s">
        <v>137</v>
      </c>
      <c r="L6284" t="s">
        <v>17898</v>
      </c>
      <c r="M6284" t="s">
        <v>17899</v>
      </c>
      <c r="N6284">
        <v>0.36333333299999998</v>
      </c>
      <c r="O6284">
        <v>0</v>
      </c>
      <c r="P6284">
        <v>0</v>
      </c>
      <c r="Q6284">
        <v>0</v>
      </c>
      <c r="R6284">
        <v>0</v>
      </c>
      <c r="S6284">
        <v>4</v>
      </c>
      <c r="T6284">
        <v>0</v>
      </c>
      <c r="U6284">
        <v>8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13.237977657725088</v>
      </c>
      <c r="AB6284">
        <v>0</v>
      </c>
      <c r="AC6284">
        <v>438.50776017461283</v>
      </c>
      <c r="AD6284">
        <v>0</v>
      </c>
      <c r="AE6284">
        <v>451.74573783233791</v>
      </c>
    </row>
    <row r="6285" spans="1:31" x14ac:dyDescent="0.25">
      <c r="A6285">
        <v>1658793</v>
      </c>
      <c r="B6285">
        <v>1</v>
      </c>
      <c r="C6285" t="s">
        <v>80</v>
      </c>
      <c r="D6285" t="s">
        <v>83</v>
      </c>
      <c r="E6285" t="s">
        <v>152</v>
      </c>
      <c r="F6285" t="s">
        <v>17900</v>
      </c>
      <c r="G6285" t="s">
        <v>227</v>
      </c>
      <c r="H6285" t="s">
        <v>149</v>
      </c>
      <c r="I6285" t="s">
        <v>135</v>
      </c>
      <c r="J6285" t="s">
        <v>136</v>
      </c>
      <c r="K6285" t="s">
        <v>137</v>
      </c>
      <c r="L6285" t="s">
        <v>17901</v>
      </c>
      <c r="M6285" t="s">
        <v>17902</v>
      </c>
      <c r="N6285">
        <v>1.029722222</v>
      </c>
      <c r="O6285">
        <v>0</v>
      </c>
      <c r="P6285">
        <v>1</v>
      </c>
      <c r="Q6285">
        <v>0</v>
      </c>
      <c r="R6285">
        <v>0</v>
      </c>
      <c r="S6285">
        <v>0</v>
      </c>
      <c r="T6285">
        <v>1</v>
      </c>
      <c r="U6285">
        <v>0</v>
      </c>
      <c r="V6285">
        <v>0</v>
      </c>
      <c r="W6285">
        <v>0</v>
      </c>
      <c r="X6285">
        <v>2.2348432280655732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2.2348432280655732</v>
      </c>
    </row>
    <row r="6286" spans="1:31" x14ac:dyDescent="0.25">
      <c r="A6286">
        <v>1658899</v>
      </c>
      <c r="B6286">
        <v>1</v>
      </c>
      <c r="C6286" t="s">
        <v>80</v>
      </c>
      <c r="D6286" t="s">
        <v>84</v>
      </c>
      <c r="E6286" t="s">
        <v>642</v>
      </c>
      <c r="F6286" t="s">
        <v>17903</v>
      </c>
      <c r="G6286" t="s">
        <v>17904</v>
      </c>
      <c r="H6286" t="s">
        <v>967</v>
      </c>
      <c r="I6286" t="s">
        <v>135</v>
      </c>
      <c r="J6286" t="s">
        <v>136</v>
      </c>
      <c r="K6286" t="s">
        <v>137</v>
      </c>
      <c r="L6286" t="s">
        <v>17905</v>
      </c>
      <c r="M6286" t="s">
        <v>17906</v>
      </c>
      <c r="N6286">
        <v>0.21916666600000001</v>
      </c>
      <c r="O6286">
        <v>1</v>
      </c>
      <c r="P6286">
        <v>24058</v>
      </c>
      <c r="Q6286">
        <v>0</v>
      </c>
      <c r="R6286">
        <v>0</v>
      </c>
      <c r="S6286">
        <v>6</v>
      </c>
      <c r="T6286">
        <v>1737</v>
      </c>
      <c r="U6286">
        <v>0</v>
      </c>
      <c r="V6286">
        <v>3</v>
      </c>
      <c r="W6286">
        <v>5.8777953362783428</v>
      </c>
      <c r="X6286">
        <v>1460.1389706578507</v>
      </c>
      <c r="Y6286">
        <v>0</v>
      </c>
      <c r="Z6286">
        <v>0</v>
      </c>
      <c r="AA6286">
        <v>165.68587387602801</v>
      </c>
      <c r="AB6286">
        <v>605.431233779482</v>
      </c>
      <c r="AC6286">
        <v>0</v>
      </c>
      <c r="AD6286">
        <v>46.427222082503974</v>
      </c>
      <c r="AE6286">
        <v>2283.5610957321433</v>
      </c>
    </row>
    <row r="6287" spans="1:31" x14ac:dyDescent="0.25">
      <c r="A6287">
        <v>1659148</v>
      </c>
      <c r="B6287">
        <v>1</v>
      </c>
      <c r="C6287" t="s">
        <v>80</v>
      </c>
      <c r="D6287" t="s">
        <v>83</v>
      </c>
      <c r="E6287" t="s">
        <v>131</v>
      </c>
      <c r="F6287" t="s">
        <v>8308</v>
      </c>
      <c r="G6287" t="s">
        <v>161</v>
      </c>
      <c r="H6287" t="s">
        <v>134</v>
      </c>
      <c r="I6287" t="s">
        <v>135</v>
      </c>
      <c r="J6287" t="s">
        <v>136</v>
      </c>
      <c r="K6287" t="s">
        <v>137</v>
      </c>
      <c r="L6287" t="s">
        <v>17907</v>
      </c>
      <c r="M6287" t="s">
        <v>17908</v>
      </c>
      <c r="N6287">
        <v>0.25194444399999999</v>
      </c>
      <c r="O6287">
        <v>0</v>
      </c>
      <c r="P6287">
        <v>1701</v>
      </c>
      <c r="Q6287">
        <v>0</v>
      </c>
      <c r="R6287">
        <v>0</v>
      </c>
      <c r="S6287">
        <v>7</v>
      </c>
      <c r="T6287">
        <v>74</v>
      </c>
      <c r="U6287">
        <v>6</v>
      </c>
      <c r="V6287">
        <v>1</v>
      </c>
      <c r="W6287">
        <v>0</v>
      </c>
      <c r="X6287">
        <v>123.19728743779797</v>
      </c>
      <c r="Y6287">
        <v>0</v>
      </c>
      <c r="Z6287">
        <v>0</v>
      </c>
      <c r="AA6287">
        <v>90.350607700573448</v>
      </c>
      <c r="AB6287">
        <v>16.009232802820282</v>
      </c>
      <c r="AC6287">
        <v>453.04081674671636</v>
      </c>
      <c r="AD6287">
        <v>6.686451923025218</v>
      </c>
      <c r="AE6287">
        <v>689.28439661093319</v>
      </c>
    </row>
    <row r="6288" spans="1:31" x14ac:dyDescent="0.25">
      <c r="A6288">
        <v>1659042</v>
      </c>
      <c r="B6288">
        <v>1</v>
      </c>
      <c r="C6288" t="s">
        <v>80</v>
      </c>
      <c r="D6288" t="s">
        <v>96</v>
      </c>
      <c r="E6288" t="s">
        <v>152</v>
      </c>
      <c r="F6288" t="s">
        <v>17909</v>
      </c>
      <c r="G6288" t="s">
        <v>154</v>
      </c>
      <c r="H6288" t="s">
        <v>149</v>
      </c>
      <c r="I6288" t="s">
        <v>135</v>
      </c>
      <c r="J6288" t="s">
        <v>136</v>
      </c>
      <c r="K6288" t="s">
        <v>137</v>
      </c>
      <c r="L6288" t="s">
        <v>17910</v>
      </c>
      <c r="M6288" t="s">
        <v>17911</v>
      </c>
      <c r="N6288">
        <v>9.4183333329999996</v>
      </c>
      <c r="O6288">
        <v>0</v>
      </c>
      <c r="P6288">
        <v>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0.90786718500031682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0.90786718500031682</v>
      </c>
    </row>
    <row r="6289" spans="1:31" x14ac:dyDescent="0.25">
      <c r="A6289">
        <v>1659191</v>
      </c>
      <c r="B6289">
        <v>1</v>
      </c>
      <c r="C6289" t="s">
        <v>81</v>
      </c>
      <c r="D6289" t="s">
        <v>112</v>
      </c>
      <c r="E6289" t="s">
        <v>178</v>
      </c>
      <c r="F6289" t="s">
        <v>14048</v>
      </c>
      <c r="G6289" t="s">
        <v>187</v>
      </c>
      <c r="H6289" t="s">
        <v>149</v>
      </c>
      <c r="I6289" t="s">
        <v>135</v>
      </c>
      <c r="J6289" t="s">
        <v>136</v>
      </c>
      <c r="K6289" t="s">
        <v>137</v>
      </c>
      <c r="L6289" t="s">
        <v>17912</v>
      </c>
      <c r="M6289" t="s">
        <v>17913</v>
      </c>
      <c r="N6289">
        <v>3.43</v>
      </c>
      <c r="O6289">
        <v>0</v>
      </c>
      <c r="P6289">
        <v>5</v>
      </c>
      <c r="Q6289">
        <v>0</v>
      </c>
      <c r="R6289">
        <v>14</v>
      </c>
      <c r="S6289">
        <v>0</v>
      </c>
      <c r="T6289">
        <v>1</v>
      </c>
      <c r="U6289">
        <v>0</v>
      </c>
      <c r="V6289">
        <v>0</v>
      </c>
      <c r="W6289">
        <v>0</v>
      </c>
      <c r="X6289">
        <v>2.2239432465735804</v>
      </c>
      <c r="Y6289">
        <v>0</v>
      </c>
      <c r="Z6289">
        <v>7.2092156250314794</v>
      </c>
      <c r="AA6289">
        <v>0</v>
      </c>
      <c r="AB6289">
        <v>6.4681713552923998</v>
      </c>
      <c r="AC6289">
        <v>0</v>
      </c>
      <c r="AD6289">
        <v>0</v>
      </c>
      <c r="AE6289">
        <v>15.901330226897459</v>
      </c>
    </row>
    <row r="6290" spans="1:31" x14ac:dyDescent="0.25">
      <c r="A6290">
        <v>1659440</v>
      </c>
      <c r="B6290">
        <v>1</v>
      </c>
      <c r="C6290" t="s">
        <v>80</v>
      </c>
      <c r="D6290" t="s">
        <v>82</v>
      </c>
      <c r="E6290" t="s">
        <v>178</v>
      </c>
      <c r="F6290" t="s">
        <v>15304</v>
      </c>
      <c r="G6290" t="s">
        <v>227</v>
      </c>
      <c r="H6290" t="s">
        <v>149</v>
      </c>
      <c r="I6290" t="s">
        <v>135</v>
      </c>
      <c r="J6290" t="s">
        <v>136</v>
      </c>
      <c r="K6290" t="s">
        <v>137</v>
      </c>
      <c r="L6290" t="s">
        <v>17914</v>
      </c>
      <c r="M6290" t="s">
        <v>17915</v>
      </c>
      <c r="N6290">
        <v>8.2833333329999999</v>
      </c>
      <c r="O6290">
        <v>0</v>
      </c>
      <c r="P6290">
        <v>215</v>
      </c>
      <c r="Q6290">
        <v>0</v>
      </c>
      <c r="R6290">
        <v>0</v>
      </c>
      <c r="S6290">
        <v>0</v>
      </c>
      <c r="T6290">
        <v>6</v>
      </c>
      <c r="U6290">
        <v>0</v>
      </c>
      <c r="V6290">
        <v>0</v>
      </c>
      <c r="W6290">
        <v>0</v>
      </c>
      <c r="X6290">
        <v>607.32982197081992</v>
      </c>
      <c r="Y6290">
        <v>0</v>
      </c>
      <c r="Z6290">
        <v>0</v>
      </c>
      <c r="AA6290">
        <v>0</v>
      </c>
      <c r="AB6290">
        <v>20.411455597673093</v>
      </c>
      <c r="AC6290">
        <v>0</v>
      </c>
      <c r="AD6290">
        <v>0</v>
      </c>
      <c r="AE6290">
        <v>627.74127756849305</v>
      </c>
    </row>
    <row r="6291" spans="1:31" x14ac:dyDescent="0.25">
      <c r="A6291">
        <v>1659291</v>
      </c>
      <c r="B6291">
        <v>1</v>
      </c>
      <c r="C6291" t="s">
        <v>81</v>
      </c>
      <c r="D6291" t="s">
        <v>128</v>
      </c>
      <c r="E6291" t="s">
        <v>178</v>
      </c>
      <c r="F6291" t="s">
        <v>17916</v>
      </c>
      <c r="G6291" t="s">
        <v>227</v>
      </c>
      <c r="H6291" t="s">
        <v>149</v>
      </c>
      <c r="I6291" t="s">
        <v>135</v>
      </c>
      <c r="J6291" t="s">
        <v>136</v>
      </c>
      <c r="K6291" t="s">
        <v>137</v>
      </c>
      <c r="L6291" t="s">
        <v>17917</v>
      </c>
      <c r="M6291" t="s">
        <v>17918</v>
      </c>
      <c r="N6291">
        <v>1.6475</v>
      </c>
      <c r="O6291">
        <v>0</v>
      </c>
      <c r="P6291">
        <v>60</v>
      </c>
      <c r="Q6291">
        <v>0</v>
      </c>
      <c r="R6291">
        <v>0</v>
      </c>
      <c r="S6291">
        <v>0</v>
      </c>
      <c r="T6291">
        <v>4</v>
      </c>
      <c r="U6291">
        <v>0</v>
      </c>
      <c r="V6291">
        <v>0</v>
      </c>
      <c r="W6291">
        <v>0</v>
      </c>
      <c r="X6291">
        <v>19.6963003518626</v>
      </c>
      <c r="Y6291">
        <v>0</v>
      </c>
      <c r="Z6291">
        <v>0</v>
      </c>
      <c r="AA6291">
        <v>0</v>
      </c>
      <c r="AB6291">
        <v>37.541113712710143</v>
      </c>
      <c r="AC6291">
        <v>0</v>
      </c>
      <c r="AD6291">
        <v>0</v>
      </c>
      <c r="AE6291">
        <v>57.237414064572746</v>
      </c>
    </row>
    <row r="6292" spans="1:31" x14ac:dyDescent="0.25">
      <c r="A6292">
        <v>1659228</v>
      </c>
      <c r="B6292">
        <v>1</v>
      </c>
      <c r="C6292" t="s">
        <v>81</v>
      </c>
      <c r="D6292" t="s">
        <v>113</v>
      </c>
      <c r="E6292" t="s">
        <v>178</v>
      </c>
      <c r="F6292" t="s">
        <v>17919</v>
      </c>
      <c r="G6292" t="s">
        <v>359</v>
      </c>
      <c r="H6292" t="s">
        <v>149</v>
      </c>
      <c r="I6292" t="s">
        <v>135</v>
      </c>
      <c r="J6292" t="s">
        <v>136</v>
      </c>
      <c r="K6292" t="s">
        <v>137</v>
      </c>
      <c r="L6292" t="s">
        <v>17920</v>
      </c>
      <c r="M6292" t="s">
        <v>17921</v>
      </c>
      <c r="N6292">
        <v>1.119722222</v>
      </c>
      <c r="O6292">
        <v>0</v>
      </c>
      <c r="P6292">
        <v>17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2.0906868735913755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2.0906868735913755</v>
      </c>
    </row>
    <row r="6293" spans="1:31" x14ac:dyDescent="0.25">
      <c r="A6293">
        <v>1658919</v>
      </c>
      <c r="B6293">
        <v>1</v>
      </c>
      <c r="C6293" t="s">
        <v>80</v>
      </c>
      <c r="D6293" t="s">
        <v>100</v>
      </c>
      <c r="E6293" t="s">
        <v>178</v>
      </c>
      <c r="F6293" t="s">
        <v>17922</v>
      </c>
      <c r="G6293" t="s">
        <v>227</v>
      </c>
      <c r="H6293" t="s">
        <v>149</v>
      </c>
      <c r="I6293" t="s">
        <v>135</v>
      </c>
      <c r="J6293" t="s">
        <v>136</v>
      </c>
      <c r="K6293" t="s">
        <v>137</v>
      </c>
      <c r="L6293" t="s">
        <v>17923</v>
      </c>
      <c r="M6293" t="s">
        <v>17924</v>
      </c>
      <c r="N6293">
        <v>1.5075000000000001</v>
      </c>
      <c r="O6293">
        <v>0</v>
      </c>
      <c r="P6293">
        <v>346</v>
      </c>
      <c r="Q6293">
        <v>0</v>
      </c>
      <c r="R6293">
        <v>2</v>
      </c>
      <c r="S6293">
        <v>0</v>
      </c>
      <c r="T6293">
        <v>45</v>
      </c>
      <c r="U6293">
        <v>0</v>
      </c>
      <c r="V6293">
        <v>0</v>
      </c>
      <c r="W6293">
        <v>0</v>
      </c>
      <c r="X6293">
        <v>137.57887211428184</v>
      </c>
      <c r="Y6293">
        <v>0</v>
      </c>
      <c r="Z6293">
        <v>0.31792073006053251</v>
      </c>
      <c r="AA6293">
        <v>0</v>
      </c>
      <c r="AB6293">
        <v>28.566847606698307</v>
      </c>
      <c r="AC6293">
        <v>0</v>
      </c>
      <c r="AD6293">
        <v>0</v>
      </c>
      <c r="AE6293">
        <v>166.46364045104067</v>
      </c>
    </row>
    <row r="6294" spans="1:31" x14ac:dyDescent="0.25">
      <c r="A6294">
        <v>1659297</v>
      </c>
      <c r="B6294">
        <v>1</v>
      </c>
      <c r="C6294" t="s">
        <v>80</v>
      </c>
      <c r="D6294" t="s">
        <v>92</v>
      </c>
      <c r="E6294" t="s">
        <v>152</v>
      </c>
      <c r="F6294" t="s">
        <v>17925</v>
      </c>
      <c r="G6294" t="s">
        <v>154</v>
      </c>
      <c r="H6294" t="s">
        <v>149</v>
      </c>
      <c r="I6294" t="s">
        <v>135</v>
      </c>
      <c r="J6294" t="s">
        <v>136</v>
      </c>
      <c r="K6294" t="s">
        <v>137</v>
      </c>
      <c r="L6294" t="s">
        <v>17926</v>
      </c>
      <c r="M6294" t="s">
        <v>17927</v>
      </c>
      <c r="N6294">
        <v>0.98777777700000002</v>
      </c>
      <c r="O6294">
        <v>0</v>
      </c>
      <c r="P6294">
        <v>1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0.16002855548872835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0.16002855548872835</v>
      </c>
    </row>
    <row r="6295" spans="1:31" x14ac:dyDescent="0.25">
      <c r="A6295">
        <v>1659397</v>
      </c>
      <c r="B6295">
        <v>1</v>
      </c>
      <c r="C6295" t="s">
        <v>80</v>
      </c>
      <c r="D6295" t="s">
        <v>98</v>
      </c>
      <c r="E6295" t="s">
        <v>204</v>
      </c>
      <c r="F6295" t="s">
        <v>4581</v>
      </c>
      <c r="G6295" t="s">
        <v>161</v>
      </c>
      <c r="H6295" t="s">
        <v>134</v>
      </c>
      <c r="I6295" t="s">
        <v>135</v>
      </c>
      <c r="J6295" t="s">
        <v>136</v>
      </c>
      <c r="K6295" t="s">
        <v>137</v>
      </c>
      <c r="L6295" t="s">
        <v>17928</v>
      </c>
      <c r="M6295" t="s">
        <v>17929</v>
      </c>
      <c r="N6295">
        <v>0.90916666599999996</v>
      </c>
      <c r="O6295">
        <v>0</v>
      </c>
      <c r="P6295">
        <v>547</v>
      </c>
      <c r="Q6295">
        <v>16</v>
      </c>
      <c r="R6295">
        <v>33</v>
      </c>
      <c r="S6295">
        <v>5</v>
      </c>
      <c r="T6295">
        <v>90</v>
      </c>
      <c r="U6295">
        <v>0</v>
      </c>
      <c r="V6295">
        <v>0</v>
      </c>
      <c r="W6295">
        <v>0</v>
      </c>
      <c r="X6295">
        <v>69.891564653649354</v>
      </c>
      <c r="Y6295">
        <v>2.8797274493921399</v>
      </c>
      <c r="Z6295">
        <v>0.80159956833253498</v>
      </c>
      <c r="AA6295">
        <v>3.6815659601335478</v>
      </c>
      <c r="AB6295">
        <v>23.074973518575934</v>
      </c>
      <c r="AC6295">
        <v>0</v>
      </c>
      <c r="AD6295">
        <v>0</v>
      </c>
      <c r="AE6295">
        <v>100.32943115008351</v>
      </c>
    </row>
    <row r="6296" spans="1:31" x14ac:dyDescent="0.25">
      <c r="A6296">
        <v>1659374</v>
      </c>
      <c r="B6296">
        <v>1</v>
      </c>
      <c r="C6296" t="s">
        <v>80</v>
      </c>
      <c r="D6296" t="s">
        <v>110</v>
      </c>
      <c r="E6296" t="s">
        <v>146</v>
      </c>
      <c r="F6296" t="s">
        <v>16179</v>
      </c>
      <c r="G6296" t="s">
        <v>260</v>
      </c>
      <c r="H6296" t="s">
        <v>149</v>
      </c>
      <c r="I6296" t="s">
        <v>135</v>
      </c>
      <c r="J6296" t="s">
        <v>136</v>
      </c>
      <c r="K6296" t="s">
        <v>137</v>
      </c>
      <c r="L6296" t="s">
        <v>17930</v>
      </c>
      <c r="M6296" t="s">
        <v>17931</v>
      </c>
      <c r="N6296">
        <v>4.2488888879999998</v>
      </c>
      <c r="O6296">
        <v>0</v>
      </c>
      <c r="P6296">
        <v>384</v>
      </c>
      <c r="Q6296">
        <v>0</v>
      </c>
      <c r="R6296">
        <v>0</v>
      </c>
      <c r="S6296">
        <v>0</v>
      </c>
      <c r="T6296">
        <v>38</v>
      </c>
      <c r="U6296">
        <v>0</v>
      </c>
      <c r="V6296">
        <v>0</v>
      </c>
      <c r="W6296">
        <v>0</v>
      </c>
      <c r="X6296">
        <v>641.36703868439906</v>
      </c>
      <c r="Y6296">
        <v>0</v>
      </c>
      <c r="Z6296">
        <v>0</v>
      </c>
      <c r="AA6296">
        <v>0</v>
      </c>
      <c r="AB6296">
        <v>86.000490351534125</v>
      </c>
      <c r="AC6296">
        <v>0</v>
      </c>
      <c r="AD6296">
        <v>0</v>
      </c>
      <c r="AE6296">
        <v>727.36752903593322</v>
      </c>
    </row>
    <row r="6297" spans="1:31" x14ac:dyDescent="0.25">
      <c r="A6297">
        <v>1659105</v>
      </c>
      <c r="B6297">
        <v>1</v>
      </c>
      <c r="C6297" t="s">
        <v>80</v>
      </c>
      <c r="D6297" t="s">
        <v>83</v>
      </c>
      <c r="E6297" t="s">
        <v>204</v>
      </c>
      <c r="F6297" t="s">
        <v>1795</v>
      </c>
      <c r="G6297" t="s">
        <v>4692</v>
      </c>
      <c r="H6297" t="s">
        <v>134</v>
      </c>
      <c r="I6297" t="s">
        <v>135</v>
      </c>
      <c r="J6297" t="s">
        <v>136</v>
      </c>
      <c r="K6297" t="s">
        <v>143</v>
      </c>
      <c r="L6297" t="s">
        <v>17932</v>
      </c>
      <c r="M6297" t="s">
        <v>17933</v>
      </c>
      <c r="N6297">
        <v>0.403204444</v>
      </c>
      <c r="O6297">
        <v>0</v>
      </c>
      <c r="P6297">
        <v>0</v>
      </c>
      <c r="Q6297">
        <v>0</v>
      </c>
      <c r="R6297">
        <v>0</v>
      </c>
      <c r="S6297">
        <v>19</v>
      </c>
      <c r="T6297">
        <v>22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141.40818079342455</v>
      </c>
      <c r="AB6297">
        <v>105.97837845358984</v>
      </c>
      <c r="AC6297">
        <v>0</v>
      </c>
      <c r="AD6297">
        <v>0</v>
      </c>
      <c r="AE6297">
        <v>247.38655924701439</v>
      </c>
    </row>
    <row r="6298" spans="1:31" x14ac:dyDescent="0.25">
      <c r="A6298">
        <v>1659082</v>
      </c>
      <c r="B6298">
        <v>1</v>
      </c>
      <c r="C6298" t="s">
        <v>80</v>
      </c>
      <c r="D6298" t="s">
        <v>82</v>
      </c>
      <c r="E6298" t="s">
        <v>178</v>
      </c>
      <c r="F6298" t="s">
        <v>14720</v>
      </c>
      <c r="G6298" t="s">
        <v>675</v>
      </c>
      <c r="H6298" t="s">
        <v>149</v>
      </c>
      <c r="I6298" t="s">
        <v>135</v>
      </c>
      <c r="J6298" t="s">
        <v>136</v>
      </c>
      <c r="K6298" t="s">
        <v>137</v>
      </c>
      <c r="L6298" t="s">
        <v>17934</v>
      </c>
      <c r="M6298" t="s">
        <v>17935</v>
      </c>
      <c r="N6298">
        <v>0.71888888799999995</v>
      </c>
      <c r="O6298">
        <v>0</v>
      </c>
      <c r="P6298">
        <v>143</v>
      </c>
      <c r="Q6298">
        <v>0</v>
      </c>
      <c r="R6298">
        <v>0</v>
      </c>
      <c r="S6298">
        <v>0</v>
      </c>
      <c r="T6298">
        <v>11</v>
      </c>
      <c r="U6298">
        <v>0</v>
      </c>
      <c r="V6298">
        <v>0</v>
      </c>
      <c r="W6298">
        <v>0</v>
      </c>
      <c r="X6298">
        <v>36.973547743311656</v>
      </c>
      <c r="Y6298">
        <v>0</v>
      </c>
      <c r="Z6298">
        <v>0</v>
      </c>
      <c r="AA6298">
        <v>0</v>
      </c>
      <c r="AB6298">
        <v>2.7001033116720299</v>
      </c>
      <c r="AC6298">
        <v>0</v>
      </c>
      <c r="AD6298">
        <v>0</v>
      </c>
      <c r="AE6298">
        <v>39.673651054983686</v>
      </c>
    </row>
    <row r="6299" spans="1:31" x14ac:dyDescent="0.25">
      <c r="A6299">
        <v>1659460</v>
      </c>
      <c r="B6299">
        <v>1</v>
      </c>
      <c r="C6299" t="s">
        <v>80</v>
      </c>
      <c r="D6299" t="s">
        <v>82</v>
      </c>
      <c r="E6299" t="s">
        <v>178</v>
      </c>
      <c r="F6299" t="s">
        <v>15062</v>
      </c>
      <c r="G6299" t="s">
        <v>227</v>
      </c>
      <c r="H6299" t="s">
        <v>149</v>
      </c>
      <c r="I6299" t="s">
        <v>135</v>
      </c>
      <c r="J6299" t="s">
        <v>136</v>
      </c>
      <c r="K6299" t="s">
        <v>137</v>
      </c>
      <c r="L6299" t="s">
        <v>17936</v>
      </c>
      <c r="M6299" t="s">
        <v>17937</v>
      </c>
      <c r="N6299">
        <v>0.32527777699999999</v>
      </c>
      <c r="O6299">
        <v>0</v>
      </c>
      <c r="P6299">
        <v>65</v>
      </c>
      <c r="Q6299">
        <v>0</v>
      </c>
      <c r="R6299">
        <v>0</v>
      </c>
      <c r="S6299">
        <v>0</v>
      </c>
      <c r="T6299">
        <v>6</v>
      </c>
      <c r="U6299">
        <v>0</v>
      </c>
      <c r="V6299">
        <v>0</v>
      </c>
      <c r="W6299">
        <v>0</v>
      </c>
      <c r="X6299">
        <v>5.7927720929569713</v>
      </c>
      <c r="Y6299">
        <v>0</v>
      </c>
      <c r="Z6299">
        <v>0</v>
      </c>
      <c r="AA6299">
        <v>0</v>
      </c>
      <c r="AB6299">
        <v>1.9133712715280256</v>
      </c>
      <c r="AC6299">
        <v>0</v>
      </c>
      <c r="AD6299">
        <v>0</v>
      </c>
      <c r="AE6299">
        <v>7.7061433644849968</v>
      </c>
    </row>
    <row r="6300" spans="1:31" x14ac:dyDescent="0.25">
      <c r="A6300">
        <v>1659211</v>
      </c>
      <c r="B6300">
        <v>1</v>
      </c>
      <c r="C6300" t="s">
        <v>80</v>
      </c>
      <c r="D6300" t="s">
        <v>90</v>
      </c>
      <c r="E6300" t="s">
        <v>152</v>
      </c>
      <c r="F6300" t="s">
        <v>17938</v>
      </c>
      <c r="G6300" t="s">
        <v>507</v>
      </c>
      <c r="H6300" t="s">
        <v>149</v>
      </c>
      <c r="I6300" t="s">
        <v>135</v>
      </c>
      <c r="J6300" t="s">
        <v>136</v>
      </c>
      <c r="K6300" t="s">
        <v>137</v>
      </c>
      <c r="L6300" t="s">
        <v>17939</v>
      </c>
      <c r="M6300" t="s">
        <v>17940</v>
      </c>
      <c r="N6300">
        <v>19.045277776999999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1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11.827701263341472</v>
      </c>
      <c r="AC6300">
        <v>0</v>
      </c>
      <c r="AD6300">
        <v>0</v>
      </c>
      <c r="AE6300">
        <v>11.827701263341472</v>
      </c>
    </row>
    <row r="6301" spans="1:31" x14ac:dyDescent="0.25">
      <c r="A6301">
        <v>1659314</v>
      </c>
      <c r="B6301">
        <v>1</v>
      </c>
      <c r="C6301" t="s">
        <v>80</v>
      </c>
      <c r="D6301" t="s">
        <v>83</v>
      </c>
      <c r="E6301" t="s">
        <v>178</v>
      </c>
      <c r="F6301" t="s">
        <v>668</v>
      </c>
      <c r="G6301" t="s">
        <v>288</v>
      </c>
      <c r="H6301" t="s">
        <v>149</v>
      </c>
      <c r="I6301" t="s">
        <v>135</v>
      </c>
      <c r="J6301" t="s">
        <v>136</v>
      </c>
      <c r="K6301" t="s">
        <v>137</v>
      </c>
      <c r="L6301" t="s">
        <v>17941</v>
      </c>
      <c r="M6301" t="s">
        <v>17942</v>
      </c>
      <c r="N6301">
        <v>2.613611111</v>
      </c>
      <c r="O6301">
        <v>0</v>
      </c>
      <c r="P6301">
        <v>1</v>
      </c>
      <c r="Q6301">
        <v>0</v>
      </c>
      <c r="R6301">
        <v>0</v>
      </c>
      <c r="S6301">
        <v>0</v>
      </c>
      <c r="T6301">
        <v>27</v>
      </c>
      <c r="U6301">
        <v>0</v>
      </c>
      <c r="V6301">
        <v>9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196.53883083162427</v>
      </c>
      <c r="AC6301">
        <v>0</v>
      </c>
      <c r="AD6301">
        <v>240.03782372844424</v>
      </c>
      <c r="AE6301">
        <v>436.5766545600685</v>
      </c>
    </row>
    <row r="6302" spans="1:31" x14ac:dyDescent="0.25">
      <c r="A6302">
        <v>1658773</v>
      </c>
      <c r="B6302">
        <v>1</v>
      </c>
      <c r="C6302" t="s">
        <v>80</v>
      </c>
      <c r="D6302" t="s">
        <v>109</v>
      </c>
      <c r="E6302" t="s">
        <v>178</v>
      </c>
      <c r="F6302" t="s">
        <v>17943</v>
      </c>
      <c r="G6302" t="s">
        <v>675</v>
      </c>
      <c r="H6302" t="s">
        <v>149</v>
      </c>
      <c r="I6302" t="s">
        <v>135</v>
      </c>
      <c r="J6302" t="s">
        <v>136</v>
      </c>
      <c r="K6302" t="s">
        <v>137</v>
      </c>
      <c r="L6302" t="s">
        <v>17944</v>
      </c>
      <c r="M6302" t="s">
        <v>17945</v>
      </c>
      <c r="N6302">
        <v>4.0433333329999996</v>
      </c>
      <c r="O6302">
        <v>0</v>
      </c>
      <c r="P6302">
        <v>8</v>
      </c>
      <c r="Q6302">
        <v>0</v>
      </c>
      <c r="R6302">
        <v>1</v>
      </c>
      <c r="S6302">
        <v>0</v>
      </c>
      <c r="T6302">
        <v>2</v>
      </c>
      <c r="U6302">
        <v>0</v>
      </c>
      <c r="V6302">
        <v>0</v>
      </c>
      <c r="W6302">
        <v>0</v>
      </c>
      <c r="X6302">
        <v>3.6235656327387651</v>
      </c>
      <c r="Y6302">
        <v>0</v>
      </c>
      <c r="Z6302">
        <v>0</v>
      </c>
      <c r="AA6302">
        <v>0</v>
      </c>
      <c r="AB6302">
        <v>0.10837997495515139</v>
      </c>
      <c r="AC6302">
        <v>0</v>
      </c>
      <c r="AD6302">
        <v>0</v>
      </c>
      <c r="AE6302">
        <v>3.7319456076939166</v>
      </c>
    </row>
    <row r="6303" spans="1:31" x14ac:dyDescent="0.25">
      <c r="A6303">
        <v>1659145</v>
      </c>
      <c r="B6303">
        <v>1</v>
      </c>
      <c r="C6303" t="s">
        <v>80</v>
      </c>
      <c r="D6303" t="s">
        <v>97</v>
      </c>
      <c r="E6303" t="s">
        <v>362</v>
      </c>
      <c r="F6303" t="s">
        <v>17946</v>
      </c>
      <c r="G6303" t="s">
        <v>900</v>
      </c>
      <c r="H6303" t="s">
        <v>149</v>
      </c>
      <c r="I6303" t="s">
        <v>135</v>
      </c>
      <c r="J6303" t="s">
        <v>136</v>
      </c>
      <c r="K6303" t="s">
        <v>137</v>
      </c>
      <c r="L6303" t="s">
        <v>17947</v>
      </c>
      <c r="M6303" t="s">
        <v>17948</v>
      </c>
      <c r="N6303">
        <v>7.1224999999999996</v>
      </c>
      <c r="O6303">
        <v>0</v>
      </c>
      <c r="P6303">
        <v>2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27.550425736501623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27.550425736501623</v>
      </c>
    </row>
    <row r="6304" spans="1:31" x14ac:dyDescent="0.25">
      <c r="A6304">
        <v>1659357</v>
      </c>
      <c r="B6304">
        <v>1</v>
      </c>
      <c r="C6304" t="s">
        <v>80</v>
      </c>
      <c r="D6304" t="s">
        <v>96</v>
      </c>
      <c r="E6304" t="s">
        <v>178</v>
      </c>
      <c r="F6304" t="s">
        <v>17949</v>
      </c>
      <c r="G6304" t="s">
        <v>227</v>
      </c>
      <c r="H6304" t="s">
        <v>149</v>
      </c>
      <c r="I6304" t="s">
        <v>135</v>
      </c>
      <c r="J6304" t="s">
        <v>136</v>
      </c>
      <c r="K6304" t="s">
        <v>137</v>
      </c>
      <c r="L6304" t="s">
        <v>17950</v>
      </c>
      <c r="M6304" t="s">
        <v>17951</v>
      </c>
      <c r="N6304">
        <v>3.2061111109999998</v>
      </c>
      <c r="O6304">
        <v>0</v>
      </c>
      <c r="P6304">
        <v>207</v>
      </c>
      <c r="Q6304">
        <v>0</v>
      </c>
      <c r="R6304">
        <v>0</v>
      </c>
      <c r="S6304">
        <v>0</v>
      </c>
      <c r="T6304">
        <v>1</v>
      </c>
      <c r="U6304">
        <v>0</v>
      </c>
      <c r="V6304">
        <v>0</v>
      </c>
      <c r="W6304">
        <v>0</v>
      </c>
      <c r="X6304">
        <v>339.21320697504109</v>
      </c>
      <c r="Y6304">
        <v>0</v>
      </c>
      <c r="Z6304">
        <v>0</v>
      </c>
      <c r="AA6304">
        <v>0</v>
      </c>
      <c r="AB6304">
        <v>21.632974465042057</v>
      </c>
      <c r="AC6304">
        <v>0</v>
      </c>
      <c r="AD6304">
        <v>0</v>
      </c>
      <c r="AE6304">
        <v>360.84618144008317</v>
      </c>
    </row>
    <row r="6305" spans="1:31" x14ac:dyDescent="0.25">
      <c r="A6305">
        <v>1659025</v>
      </c>
      <c r="B6305">
        <v>1</v>
      </c>
      <c r="C6305" t="s">
        <v>80</v>
      </c>
      <c r="D6305" t="s">
        <v>83</v>
      </c>
      <c r="E6305" t="s">
        <v>146</v>
      </c>
      <c r="F6305" t="s">
        <v>15843</v>
      </c>
      <c r="G6305" t="s">
        <v>260</v>
      </c>
      <c r="H6305" t="s">
        <v>149</v>
      </c>
      <c r="I6305" t="s">
        <v>135</v>
      </c>
      <c r="J6305" t="s">
        <v>136</v>
      </c>
      <c r="K6305" t="s">
        <v>137</v>
      </c>
      <c r="L6305" t="s">
        <v>17952</v>
      </c>
      <c r="M6305" t="s">
        <v>17953</v>
      </c>
      <c r="N6305">
        <v>1.400833333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9</v>
      </c>
      <c r="U6305">
        <v>0</v>
      </c>
      <c r="V6305">
        <v>5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68.111932491373452</v>
      </c>
      <c r="AC6305">
        <v>0</v>
      </c>
      <c r="AD6305">
        <v>344.66475179726626</v>
      </c>
      <c r="AE6305">
        <v>412.77668428863973</v>
      </c>
    </row>
    <row r="6306" spans="1:31" x14ac:dyDescent="0.25">
      <c r="A6306">
        <v>1658816</v>
      </c>
      <c r="B6306">
        <v>1</v>
      </c>
      <c r="C6306" t="s">
        <v>80</v>
      </c>
      <c r="D6306" t="s">
        <v>82</v>
      </c>
      <c r="E6306" t="s">
        <v>178</v>
      </c>
      <c r="F6306" t="s">
        <v>878</v>
      </c>
      <c r="G6306" t="s">
        <v>227</v>
      </c>
      <c r="H6306" t="s">
        <v>149</v>
      </c>
      <c r="I6306" t="s">
        <v>135</v>
      </c>
      <c r="J6306" t="s">
        <v>136</v>
      </c>
      <c r="K6306" t="s">
        <v>137</v>
      </c>
      <c r="L6306" t="s">
        <v>17954</v>
      </c>
      <c r="M6306" t="s">
        <v>17955</v>
      </c>
      <c r="N6306">
        <v>2.7883333330000002</v>
      </c>
      <c r="O6306">
        <v>0</v>
      </c>
      <c r="P6306">
        <v>81</v>
      </c>
      <c r="Q6306">
        <v>0</v>
      </c>
      <c r="R6306">
        <v>0</v>
      </c>
      <c r="S6306">
        <v>0</v>
      </c>
      <c r="T6306">
        <v>9</v>
      </c>
      <c r="U6306">
        <v>0</v>
      </c>
      <c r="V6306">
        <v>0</v>
      </c>
      <c r="W6306">
        <v>0</v>
      </c>
      <c r="X6306">
        <v>60.168115004928218</v>
      </c>
      <c r="Y6306">
        <v>0</v>
      </c>
      <c r="Z6306">
        <v>0</v>
      </c>
      <c r="AA6306">
        <v>0</v>
      </c>
      <c r="AB6306">
        <v>9.5401292667204274</v>
      </c>
      <c r="AC6306">
        <v>0</v>
      </c>
      <c r="AD6306">
        <v>0</v>
      </c>
      <c r="AE6306">
        <v>69.708244271648653</v>
      </c>
    </row>
    <row r="6307" spans="1:31" x14ac:dyDescent="0.25">
      <c r="A6307">
        <v>1659380</v>
      </c>
      <c r="B6307">
        <v>1</v>
      </c>
      <c r="C6307" t="s">
        <v>81</v>
      </c>
      <c r="D6307" t="s">
        <v>114</v>
      </c>
      <c r="E6307" t="s">
        <v>178</v>
      </c>
      <c r="F6307" t="s">
        <v>17956</v>
      </c>
      <c r="G6307" t="s">
        <v>227</v>
      </c>
      <c r="H6307" t="s">
        <v>149</v>
      </c>
      <c r="I6307" t="s">
        <v>135</v>
      </c>
      <c r="J6307" t="s">
        <v>136</v>
      </c>
      <c r="K6307" t="s">
        <v>137</v>
      </c>
      <c r="L6307" t="s">
        <v>17957</v>
      </c>
      <c r="M6307" t="s">
        <v>17958</v>
      </c>
      <c r="N6307">
        <v>1.205833333</v>
      </c>
      <c r="O6307">
        <v>0</v>
      </c>
      <c r="P6307">
        <v>47</v>
      </c>
      <c r="Q6307">
        <v>0</v>
      </c>
      <c r="R6307">
        <v>0</v>
      </c>
      <c r="S6307">
        <v>0</v>
      </c>
      <c r="T6307">
        <v>3</v>
      </c>
      <c r="U6307">
        <v>0</v>
      </c>
      <c r="V6307">
        <v>0</v>
      </c>
      <c r="W6307">
        <v>0</v>
      </c>
      <c r="X6307">
        <v>6.0023387037919971</v>
      </c>
      <c r="Y6307">
        <v>0</v>
      </c>
      <c r="Z6307">
        <v>0</v>
      </c>
      <c r="AA6307">
        <v>0</v>
      </c>
      <c r="AB6307">
        <v>7.3738241285286679E-2</v>
      </c>
      <c r="AC6307">
        <v>0</v>
      </c>
      <c r="AD6307">
        <v>0</v>
      </c>
      <c r="AE6307">
        <v>6.0760769450772836</v>
      </c>
    </row>
    <row r="6308" spans="1:31" x14ac:dyDescent="0.25">
      <c r="A6308">
        <v>1658833</v>
      </c>
      <c r="B6308">
        <v>1</v>
      </c>
      <c r="C6308" t="s">
        <v>81</v>
      </c>
      <c r="D6308" t="s">
        <v>128</v>
      </c>
      <c r="E6308" t="s">
        <v>152</v>
      </c>
      <c r="F6308" t="s">
        <v>17959</v>
      </c>
      <c r="G6308" t="s">
        <v>507</v>
      </c>
      <c r="H6308" t="s">
        <v>149</v>
      </c>
      <c r="I6308" t="s">
        <v>135</v>
      </c>
      <c r="J6308" t="s">
        <v>136</v>
      </c>
      <c r="K6308" t="s">
        <v>137</v>
      </c>
      <c r="L6308" t="s">
        <v>17960</v>
      </c>
      <c r="M6308" t="s">
        <v>17961</v>
      </c>
      <c r="N6308">
        <v>2.261111111</v>
      </c>
      <c r="O6308">
        <v>0</v>
      </c>
      <c r="P6308">
        <v>24</v>
      </c>
      <c r="Q6308">
        <v>0</v>
      </c>
      <c r="R6308">
        <v>0</v>
      </c>
      <c r="S6308">
        <v>0</v>
      </c>
      <c r="T6308">
        <v>2</v>
      </c>
      <c r="U6308">
        <v>0</v>
      </c>
      <c r="V6308">
        <v>0</v>
      </c>
      <c r="W6308">
        <v>0</v>
      </c>
      <c r="X6308">
        <v>16.459184048352014</v>
      </c>
      <c r="Y6308">
        <v>0</v>
      </c>
      <c r="Z6308">
        <v>0</v>
      </c>
      <c r="AA6308">
        <v>0</v>
      </c>
      <c r="AB6308">
        <v>10.285079218053466</v>
      </c>
      <c r="AC6308">
        <v>0</v>
      </c>
      <c r="AD6308">
        <v>0</v>
      </c>
      <c r="AE6308">
        <v>26.744263266405483</v>
      </c>
    </row>
    <row r="6309" spans="1:31" x14ac:dyDescent="0.25">
      <c r="A6309">
        <v>1659500</v>
      </c>
      <c r="B6309">
        <v>1</v>
      </c>
      <c r="C6309" t="s">
        <v>80</v>
      </c>
      <c r="D6309" t="s">
        <v>110</v>
      </c>
      <c r="E6309" t="s">
        <v>178</v>
      </c>
      <c r="F6309" t="s">
        <v>17962</v>
      </c>
      <c r="G6309" t="s">
        <v>227</v>
      </c>
      <c r="H6309" t="s">
        <v>149</v>
      </c>
      <c r="I6309" t="s">
        <v>135</v>
      </c>
      <c r="J6309" t="s">
        <v>136</v>
      </c>
      <c r="K6309" t="s">
        <v>137</v>
      </c>
      <c r="L6309" t="s">
        <v>17963</v>
      </c>
      <c r="M6309" t="s">
        <v>17964</v>
      </c>
      <c r="N6309">
        <v>4.2675000000000001</v>
      </c>
      <c r="O6309">
        <v>0</v>
      </c>
      <c r="P6309">
        <v>160</v>
      </c>
      <c r="Q6309">
        <v>0</v>
      </c>
      <c r="R6309">
        <v>0</v>
      </c>
      <c r="S6309">
        <v>0</v>
      </c>
      <c r="T6309">
        <v>16</v>
      </c>
      <c r="U6309">
        <v>0</v>
      </c>
      <c r="V6309">
        <v>0</v>
      </c>
      <c r="W6309">
        <v>0</v>
      </c>
      <c r="X6309">
        <v>307.40608087643375</v>
      </c>
      <c r="Y6309">
        <v>0</v>
      </c>
      <c r="Z6309">
        <v>0</v>
      </c>
      <c r="AA6309">
        <v>0</v>
      </c>
      <c r="AB6309">
        <v>35.516932625079818</v>
      </c>
      <c r="AC6309">
        <v>0</v>
      </c>
      <c r="AD6309">
        <v>0</v>
      </c>
      <c r="AE6309">
        <v>342.92301350151354</v>
      </c>
    </row>
    <row r="6310" spans="1:31" x14ac:dyDescent="0.25">
      <c r="A6310">
        <v>1659151</v>
      </c>
      <c r="B6310">
        <v>1</v>
      </c>
      <c r="C6310" t="s">
        <v>80</v>
      </c>
      <c r="D6310" t="s">
        <v>89</v>
      </c>
      <c r="E6310" t="s">
        <v>152</v>
      </c>
      <c r="F6310" t="s">
        <v>17965</v>
      </c>
      <c r="G6310" t="s">
        <v>154</v>
      </c>
      <c r="H6310" t="s">
        <v>149</v>
      </c>
      <c r="I6310" t="s">
        <v>135</v>
      </c>
      <c r="J6310" t="s">
        <v>136</v>
      </c>
      <c r="K6310" t="s">
        <v>137</v>
      </c>
      <c r="L6310" t="s">
        <v>17966</v>
      </c>
      <c r="M6310" t="s">
        <v>17967</v>
      </c>
      <c r="N6310">
        <v>1.0708333329999999</v>
      </c>
      <c r="O6310">
        <v>0</v>
      </c>
      <c r="P6310">
        <v>1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0.57126586135932444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0.57126586135932444</v>
      </c>
    </row>
    <row r="6311" spans="1:31" x14ac:dyDescent="0.25">
      <c r="A6311">
        <v>1659400</v>
      </c>
      <c r="B6311">
        <v>1</v>
      </c>
      <c r="C6311" t="s">
        <v>81</v>
      </c>
      <c r="D6311" t="s">
        <v>113</v>
      </c>
      <c r="E6311" t="s">
        <v>178</v>
      </c>
      <c r="F6311" t="s">
        <v>17968</v>
      </c>
      <c r="G6311" t="s">
        <v>227</v>
      </c>
      <c r="H6311" t="s">
        <v>149</v>
      </c>
      <c r="I6311" t="s">
        <v>135</v>
      </c>
      <c r="J6311" t="s">
        <v>136</v>
      </c>
      <c r="K6311" t="s">
        <v>137</v>
      </c>
      <c r="L6311" t="s">
        <v>17969</v>
      </c>
      <c r="M6311" t="s">
        <v>17970</v>
      </c>
      <c r="N6311">
        <v>0.99166666599999997</v>
      </c>
      <c r="O6311">
        <v>0</v>
      </c>
      <c r="P6311">
        <v>66</v>
      </c>
      <c r="Q6311">
        <v>0</v>
      </c>
      <c r="R6311">
        <v>0</v>
      </c>
      <c r="S6311">
        <v>0</v>
      </c>
      <c r="T6311">
        <v>4</v>
      </c>
      <c r="U6311">
        <v>0</v>
      </c>
      <c r="V6311">
        <v>0</v>
      </c>
      <c r="W6311">
        <v>0</v>
      </c>
      <c r="X6311">
        <v>19.045271349969219</v>
      </c>
      <c r="Y6311">
        <v>0</v>
      </c>
      <c r="Z6311">
        <v>0</v>
      </c>
      <c r="AA6311">
        <v>0</v>
      </c>
      <c r="AB6311">
        <v>3.0545964842169449</v>
      </c>
      <c r="AC6311">
        <v>0</v>
      </c>
      <c r="AD6311">
        <v>0</v>
      </c>
      <c r="AE6311">
        <v>22.099867834186163</v>
      </c>
    </row>
    <row r="6312" spans="1:31" x14ac:dyDescent="0.25">
      <c r="A6312">
        <v>1659294</v>
      </c>
      <c r="B6312">
        <v>1</v>
      </c>
      <c r="C6312" t="s">
        <v>81</v>
      </c>
      <c r="D6312" t="s">
        <v>118</v>
      </c>
      <c r="E6312" t="s">
        <v>152</v>
      </c>
      <c r="F6312" t="s">
        <v>17971</v>
      </c>
      <c r="G6312" t="s">
        <v>507</v>
      </c>
      <c r="H6312" t="s">
        <v>149</v>
      </c>
      <c r="I6312" t="s">
        <v>135</v>
      </c>
      <c r="J6312" t="s">
        <v>136</v>
      </c>
      <c r="K6312" t="s">
        <v>137</v>
      </c>
      <c r="L6312" t="s">
        <v>17972</v>
      </c>
      <c r="M6312" t="s">
        <v>17973</v>
      </c>
      <c r="N6312">
        <v>0.63333333300000005</v>
      </c>
      <c r="O6312">
        <v>0</v>
      </c>
      <c r="P6312">
        <v>8</v>
      </c>
      <c r="Q6312">
        <v>0</v>
      </c>
      <c r="R6312">
        <v>0</v>
      </c>
      <c r="S6312">
        <v>0</v>
      </c>
      <c r="T6312">
        <v>2</v>
      </c>
      <c r="U6312">
        <v>0</v>
      </c>
      <c r="V6312">
        <v>0</v>
      </c>
      <c r="W6312">
        <v>0</v>
      </c>
      <c r="X6312">
        <v>1.5549826112159997</v>
      </c>
      <c r="Y6312">
        <v>0</v>
      </c>
      <c r="Z6312">
        <v>0</v>
      </c>
      <c r="AA6312">
        <v>0</v>
      </c>
      <c r="AB6312">
        <v>2.2402633753760002</v>
      </c>
      <c r="AC6312">
        <v>0</v>
      </c>
      <c r="AD6312">
        <v>0</v>
      </c>
      <c r="AE6312">
        <v>3.7952459865919996</v>
      </c>
    </row>
    <row r="6313" spans="1:31" x14ac:dyDescent="0.25">
      <c r="A6313">
        <v>1659188</v>
      </c>
      <c r="B6313">
        <v>1</v>
      </c>
      <c r="C6313" t="s">
        <v>81</v>
      </c>
      <c r="D6313" t="s">
        <v>120</v>
      </c>
      <c r="E6313" t="s">
        <v>131</v>
      </c>
      <c r="F6313" t="s">
        <v>17974</v>
      </c>
      <c r="G6313" t="s">
        <v>256</v>
      </c>
      <c r="H6313" t="s">
        <v>134</v>
      </c>
      <c r="I6313" t="s">
        <v>135</v>
      </c>
      <c r="J6313" t="s">
        <v>136</v>
      </c>
      <c r="K6313" t="s">
        <v>137</v>
      </c>
      <c r="L6313" t="s">
        <v>17975</v>
      </c>
      <c r="M6313" t="s">
        <v>17976</v>
      </c>
      <c r="N6313">
        <v>9.1666665999999994E-2</v>
      </c>
      <c r="O6313">
        <v>0</v>
      </c>
      <c r="P6313">
        <v>301</v>
      </c>
      <c r="Q6313">
        <v>0</v>
      </c>
      <c r="R6313">
        <v>0</v>
      </c>
      <c r="S6313">
        <v>0</v>
      </c>
      <c r="T6313">
        <v>54</v>
      </c>
      <c r="U6313">
        <v>0</v>
      </c>
      <c r="V6313">
        <v>0</v>
      </c>
      <c r="W6313">
        <v>0</v>
      </c>
      <c r="X6313">
        <v>6.7532656294319224</v>
      </c>
      <c r="Y6313">
        <v>0</v>
      </c>
      <c r="Z6313">
        <v>0</v>
      </c>
      <c r="AA6313">
        <v>0</v>
      </c>
      <c r="AB6313">
        <v>3.554449684211892</v>
      </c>
      <c r="AC6313">
        <v>0</v>
      </c>
      <c r="AD6313">
        <v>0</v>
      </c>
      <c r="AE6313">
        <v>10.307715313643815</v>
      </c>
    </row>
    <row r="6314" spans="1:31" x14ac:dyDescent="0.25">
      <c r="A6314">
        <v>1659323</v>
      </c>
      <c r="B6314">
        <v>1</v>
      </c>
      <c r="C6314" t="s">
        <v>80</v>
      </c>
      <c r="D6314" t="s">
        <v>83</v>
      </c>
      <c r="E6314" t="s">
        <v>146</v>
      </c>
      <c r="F6314" t="s">
        <v>17977</v>
      </c>
      <c r="G6314" t="s">
        <v>231</v>
      </c>
      <c r="H6314" t="s">
        <v>149</v>
      </c>
      <c r="I6314" t="s">
        <v>135</v>
      </c>
      <c r="J6314" t="s">
        <v>136</v>
      </c>
      <c r="K6314" t="s">
        <v>137</v>
      </c>
      <c r="L6314" t="s">
        <v>17978</v>
      </c>
      <c r="M6314" t="s">
        <v>17979</v>
      </c>
      <c r="N6314">
        <v>0.88277777700000004</v>
      </c>
      <c r="O6314">
        <v>0</v>
      </c>
      <c r="P6314">
        <v>794</v>
      </c>
      <c r="Q6314">
        <v>0</v>
      </c>
      <c r="R6314">
        <v>0</v>
      </c>
      <c r="S6314">
        <v>0</v>
      </c>
      <c r="T6314">
        <v>51</v>
      </c>
      <c r="U6314">
        <v>0</v>
      </c>
      <c r="V6314">
        <v>0</v>
      </c>
      <c r="W6314">
        <v>0</v>
      </c>
      <c r="X6314">
        <v>348.11484263883926</v>
      </c>
      <c r="Y6314">
        <v>0</v>
      </c>
      <c r="Z6314">
        <v>0</v>
      </c>
      <c r="AA6314">
        <v>0</v>
      </c>
      <c r="AB6314">
        <v>31.732652395065188</v>
      </c>
      <c r="AC6314">
        <v>0</v>
      </c>
      <c r="AD6314">
        <v>0</v>
      </c>
      <c r="AE6314">
        <v>379.84749503390447</v>
      </c>
    </row>
    <row r="6315" spans="1:31" x14ac:dyDescent="0.25">
      <c r="A6315">
        <v>1658991</v>
      </c>
      <c r="B6315">
        <v>1</v>
      </c>
      <c r="C6315" t="s">
        <v>80</v>
      </c>
      <c r="D6315" t="s">
        <v>108</v>
      </c>
      <c r="E6315" t="s">
        <v>178</v>
      </c>
      <c r="F6315" t="s">
        <v>16076</v>
      </c>
      <c r="G6315" t="s">
        <v>227</v>
      </c>
      <c r="H6315" t="s">
        <v>149</v>
      </c>
      <c r="I6315" t="s">
        <v>135</v>
      </c>
      <c r="J6315" t="s">
        <v>136</v>
      </c>
      <c r="K6315" t="s">
        <v>137</v>
      </c>
      <c r="L6315" t="s">
        <v>17980</v>
      </c>
      <c r="M6315" t="s">
        <v>17981</v>
      </c>
      <c r="N6315">
        <v>1.5249999999999999</v>
      </c>
      <c r="O6315">
        <v>0</v>
      </c>
      <c r="P6315">
        <v>3</v>
      </c>
      <c r="Q6315">
        <v>0</v>
      </c>
      <c r="R6315">
        <v>0</v>
      </c>
      <c r="S6315">
        <v>0</v>
      </c>
      <c r="T6315">
        <v>3</v>
      </c>
      <c r="U6315">
        <v>0</v>
      </c>
      <c r="V6315">
        <v>0</v>
      </c>
      <c r="W6315">
        <v>0</v>
      </c>
      <c r="X6315">
        <v>0.55813564300238883</v>
      </c>
      <c r="Y6315">
        <v>0</v>
      </c>
      <c r="Z6315">
        <v>0</v>
      </c>
      <c r="AA6315">
        <v>0</v>
      </c>
      <c r="AB6315">
        <v>3.7515758543489746</v>
      </c>
      <c r="AC6315">
        <v>0</v>
      </c>
      <c r="AD6315">
        <v>0</v>
      </c>
      <c r="AE6315">
        <v>4.3097114973513637</v>
      </c>
    </row>
    <row r="6316" spans="1:31" x14ac:dyDescent="0.25">
      <c r="A6316">
        <v>1659300</v>
      </c>
      <c r="B6316">
        <v>1</v>
      </c>
      <c r="C6316" t="s">
        <v>80</v>
      </c>
      <c r="D6316" t="s">
        <v>93</v>
      </c>
      <c r="E6316" t="s">
        <v>178</v>
      </c>
      <c r="F6316" t="s">
        <v>17982</v>
      </c>
      <c r="G6316" t="s">
        <v>675</v>
      </c>
      <c r="H6316" t="s">
        <v>149</v>
      </c>
      <c r="I6316" t="s">
        <v>135</v>
      </c>
      <c r="J6316" t="s">
        <v>136</v>
      </c>
      <c r="K6316" t="s">
        <v>137</v>
      </c>
      <c r="L6316" t="s">
        <v>17983</v>
      </c>
      <c r="M6316" t="s">
        <v>17984</v>
      </c>
      <c r="N6316">
        <v>2.3144444439999998</v>
      </c>
      <c r="O6316">
        <v>0</v>
      </c>
      <c r="P6316">
        <v>53</v>
      </c>
      <c r="Q6316">
        <v>0</v>
      </c>
      <c r="R6316">
        <v>3</v>
      </c>
      <c r="S6316">
        <v>0</v>
      </c>
      <c r="T6316">
        <v>17</v>
      </c>
      <c r="U6316">
        <v>0</v>
      </c>
      <c r="V6316">
        <v>0</v>
      </c>
      <c r="W6316">
        <v>0</v>
      </c>
      <c r="X6316">
        <v>41.339614780473752</v>
      </c>
      <c r="Y6316">
        <v>0</v>
      </c>
      <c r="Z6316">
        <v>4.9870180088477412</v>
      </c>
      <c r="AA6316">
        <v>0</v>
      </c>
      <c r="AB6316">
        <v>19.678876085233718</v>
      </c>
      <c r="AC6316">
        <v>0</v>
      </c>
      <c r="AD6316">
        <v>0</v>
      </c>
      <c r="AE6316">
        <v>66.005508874555204</v>
      </c>
    </row>
    <row r="6317" spans="1:31" x14ac:dyDescent="0.25">
      <c r="A6317">
        <v>1659346</v>
      </c>
      <c r="B6317">
        <v>1</v>
      </c>
      <c r="C6317" t="s">
        <v>80</v>
      </c>
      <c r="D6317" t="s">
        <v>105</v>
      </c>
      <c r="E6317" t="s">
        <v>178</v>
      </c>
      <c r="F6317" t="s">
        <v>16274</v>
      </c>
      <c r="G6317" t="s">
        <v>227</v>
      </c>
      <c r="H6317" t="s">
        <v>149</v>
      </c>
      <c r="I6317" t="s">
        <v>135</v>
      </c>
      <c r="J6317" t="s">
        <v>136</v>
      </c>
      <c r="K6317" t="s">
        <v>137</v>
      </c>
      <c r="L6317" t="s">
        <v>17985</v>
      </c>
      <c r="M6317" t="s">
        <v>17986</v>
      </c>
      <c r="N6317">
        <v>0.90611111099999997</v>
      </c>
      <c r="O6317">
        <v>0</v>
      </c>
      <c r="P6317">
        <v>92</v>
      </c>
      <c r="Q6317">
        <v>0</v>
      </c>
      <c r="R6317">
        <v>0</v>
      </c>
      <c r="S6317">
        <v>0</v>
      </c>
      <c r="T6317">
        <v>7</v>
      </c>
      <c r="U6317">
        <v>0</v>
      </c>
      <c r="V6317">
        <v>0</v>
      </c>
      <c r="W6317">
        <v>0</v>
      </c>
      <c r="X6317">
        <v>20.871473796351061</v>
      </c>
      <c r="Y6317">
        <v>0</v>
      </c>
      <c r="Z6317">
        <v>0</v>
      </c>
      <c r="AA6317">
        <v>0</v>
      </c>
      <c r="AB6317">
        <v>3.3563190264384373</v>
      </c>
      <c r="AC6317">
        <v>0</v>
      </c>
      <c r="AD6317">
        <v>0</v>
      </c>
      <c r="AE6317">
        <v>24.2277928227895</v>
      </c>
    </row>
    <row r="6318" spans="1:31" x14ac:dyDescent="0.25">
      <c r="A6318">
        <v>1659177</v>
      </c>
      <c r="B6318">
        <v>1</v>
      </c>
      <c r="C6318" t="s">
        <v>81</v>
      </c>
      <c r="D6318" t="s">
        <v>119</v>
      </c>
      <c r="E6318" t="s">
        <v>204</v>
      </c>
      <c r="F6318" t="s">
        <v>205</v>
      </c>
      <c r="G6318" t="s">
        <v>161</v>
      </c>
      <c r="H6318" t="s">
        <v>134</v>
      </c>
      <c r="I6318" t="s">
        <v>191</v>
      </c>
      <c r="J6318" t="s">
        <v>136</v>
      </c>
      <c r="K6318" t="s">
        <v>137</v>
      </c>
      <c r="L6318" t="s">
        <v>17987</v>
      </c>
      <c r="M6318" t="s">
        <v>17988</v>
      </c>
      <c r="N6318">
        <v>7.2222220000000004E-3</v>
      </c>
      <c r="O6318">
        <v>0</v>
      </c>
      <c r="P6318">
        <v>1650</v>
      </c>
      <c r="Q6318">
        <v>102</v>
      </c>
      <c r="R6318">
        <v>359</v>
      </c>
      <c r="S6318">
        <v>7</v>
      </c>
      <c r="T6318">
        <v>88</v>
      </c>
      <c r="U6318">
        <v>0</v>
      </c>
      <c r="V6318">
        <v>0</v>
      </c>
      <c r="W6318">
        <v>0</v>
      </c>
      <c r="X6318">
        <v>1.5588410618545157</v>
      </c>
      <c r="Y6318">
        <v>0.31280729842289051</v>
      </c>
      <c r="Z6318">
        <v>0.69715352697245669</v>
      </c>
      <c r="AA6318">
        <v>0.38689147194397555</v>
      </c>
      <c r="AB6318">
        <v>0.41339197140036593</v>
      </c>
      <c r="AC6318">
        <v>0</v>
      </c>
      <c r="AD6318">
        <v>0</v>
      </c>
      <c r="AE6318">
        <v>3.3690853305942041</v>
      </c>
    </row>
    <row r="6319" spans="1:31" x14ac:dyDescent="0.25">
      <c r="A6319">
        <v>1659277</v>
      </c>
      <c r="B6319">
        <v>1</v>
      </c>
      <c r="C6319" t="s">
        <v>80</v>
      </c>
      <c r="D6319" t="s">
        <v>84</v>
      </c>
      <c r="E6319" t="s">
        <v>152</v>
      </c>
      <c r="F6319" t="s">
        <v>17989</v>
      </c>
      <c r="G6319" t="s">
        <v>154</v>
      </c>
      <c r="H6319" t="s">
        <v>149</v>
      </c>
      <c r="I6319" t="s">
        <v>135</v>
      </c>
      <c r="J6319" t="s">
        <v>136</v>
      </c>
      <c r="K6319" t="s">
        <v>137</v>
      </c>
      <c r="L6319" t="s">
        <v>17990</v>
      </c>
      <c r="M6319" t="s">
        <v>17991</v>
      </c>
      <c r="N6319">
        <v>2.7680555550000001</v>
      </c>
      <c r="O6319">
        <v>0</v>
      </c>
      <c r="P6319">
        <v>2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2.2294556594071984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2.2294556594071984</v>
      </c>
    </row>
    <row r="6320" spans="1:31" x14ac:dyDescent="0.25">
      <c r="A6320">
        <v>1659423</v>
      </c>
      <c r="B6320">
        <v>1</v>
      </c>
      <c r="C6320" t="s">
        <v>80</v>
      </c>
      <c r="D6320" t="s">
        <v>101</v>
      </c>
      <c r="E6320" t="s">
        <v>178</v>
      </c>
      <c r="F6320" t="s">
        <v>17992</v>
      </c>
      <c r="G6320" t="s">
        <v>227</v>
      </c>
      <c r="H6320" t="s">
        <v>149</v>
      </c>
      <c r="I6320" t="s">
        <v>135</v>
      </c>
      <c r="J6320" t="s">
        <v>136</v>
      </c>
      <c r="K6320" t="s">
        <v>137</v>
      </c>
      <c r="L6320" t="s">
        <v>17993</v>
      </c>
      <c r="M6320" t="s">
        <v>17994</v>
      </c>
      <c r="N6320">
        <v>3.7413888879999999</v>
      </c>
      <c r="O6320">
        <v>0</v>
      </c>
      <c r="P6320">
        <v>127</v>
      </c>
      <c r="Q6320">
        <v>0</v>
      </c>
      <c r="R6320">
        <v>0</v>
      </c>
      <c r="S6320">
        <v>0</v>
      </c>
      <c r="T6320">
        <v>22</v>
      </c>
      <c r="U6320">
        <v>0</v>
      </c>
      <c r="V6320">
        <v>0</v>
      </c>
      <c r="W6320">
        <v>0</v>
      </c>
      <c r="X6320">
        <v>193.0061207166419</v>
      </c>
      <c r="Y6320">
        <v>0</v>
      </c>
      <c r="Z6320">
        <v>0</v>
      </c>
      <c r="AA6320">
        <v>0</v>
      </c>
      <c r="AB6320">
        <v>31.959839843087988</v>
      </c>
      <c r="AC6320">
        <v>0</v>
      </c>
      <c r="AD6320">
        <v>0</v>
      </c>
      <c r="AE6320">
        <v>224.96596055972989</v>
      </c>
    </row>
    <row r="6321" spans="1:31" x14ac:dyDescent="0.25">
      <c r="A6321">
        <v>1658868</v>
      </c>
      <c r="B6321">
        <v>1</v>
      </c>
      <c r="C6321" t="s">
        <v>80</v>
      </c>
      <c r="D6321" t="s">
        <v>103</v>
      </c>
      <c r="E6321" t="s">
        <v>131</v>
      </c>
      <c r="F6321" t="s">
        <v>17995</v>
      </c>
      <c r="G6321" t="s">
        <v>148</v>
      </c>
      <c r="H6321" t="s">
        <v>134</v>
      </c>
      <c r="I6321" t="s">
        <v>135</v>
      </c>
      <c r="J6321" t="s">
        <v>136</v>
      </c>
      <c r="K6321" t="s">
        <v>143</v>
      </c>
      <c r="L6321" t="s">
        <v>17996</v>
      </c>
      <c r="M6321" t="s">
        <v>17997</v>
      </c>
      <c r="N6321">
        <v>9.318333333</v>
      </c>
      <c r="O6321">
        <v>0</v>
      </c>
      <c r="P6321">
        <v>103</v>
      </c>
      <c r="Q6321">
        <v>0</v>
      </c>
      <c r="R6321">
        <v>10</v>
      </c>
      <c r="S6321">
        <v>0</v>
      </c>
      <c r="T6321">
        <v>12</v>
      </c>
      <c r="U6321">
        <v>0</v>
      </c>
      <c r="V6321">
        <v>0</v>
      </c>
      <c r="W6321">
        <v>0</v>
      </c>
      <c r="X6321">
        <v>204.91884655166936</v>
      </c>
      <c r="Y6321">
        <v>0</v>
      </c>
      <c r="Z6321">
        <v>10.022786505370116</v>
      </c>
      <c r="AA6321">
        <v>0</v>
      </c>
      <c r="AB6321">
        <v>164.75154578673374</v>
      </c>
      <c r="AC6321">
        <v>0</v>
      </c>
      <c r="AD6321">
        <v>0</v>
      </c>
      <c r="AE6321">
        <v>379.69317884377324</v>
      </c>
    </row>
    <row r="6322" spans="1:31" x14ac:dyDescent="0.25">
      <c r="A6322">
        <v>1658928</v>
      </c>
      <c r="B6322">
        <v>1</v>
      </c>
      <c r="C6322" t="s">
        <v>80</v>
      </c>
      <c r="D6322" t="s">
        <v>82</v>
      </c>
      <c r="E6322" t="s">
        <v>152</v>
      </c>
      <c r="F6322" t="s">
        <v>17998</v>
      </c>
      <c r="G6322" t="s">
        <v>507</v>
      </c>
      <c r="H6322" t="s">
        <v>149</v>
      </c>
      <c r="I6322" t="s">
        <v>135</v>
      </c>
      <c r="J6322" t="s">
        <v>136</v>
      </c>
      <c r="K6322" t="s">
        <v>137</v>
      </c>
      <c r="L6322" t="s">
        <v>17999</v>
      </c>
      <c r="M6322" t="s">
        <v>18000</v>
      </c>
      <c r="N6322">
        <v>2.4980555550000001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1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0.38893140842504059</v>
      </c>
      <c r="AC6322">
        <v>0</v>
      </c>
      <c r="AD6322">
        <v>0</v>
      </c>
      <c r="AE6322">
        <v>0.38893140842504059</v>
      </c>
    </row>
    <row r="6323" spans="1:31" x14ac:dyDescent="0.25">
      <c r="A6323">
        <v>1658822</v>
      </c>
      <c r="B6323">
        <v>1</v>
      </c>
      <c r="C6323" t="s">
        <v>80</v>
      </c>
      <c r="D6323" t="s">
        <v>103</v>
      </c>
      <c r="E6323" t="s">
        <v>140</v>
      </c>
      <c r="F6323" t="s">
        <v>18001</v>
      </c>
      <c r="G6323" t="s">
        <v>161</v>
      </c>
      <c r="H6323" t="s">
        <v>134</v>
      </c>
      <c r="I6323" t="s">
        <v>135</v>
      </c>
      <c r="J6323" t="s">
        <v>136</v>
      </c>
      <c r="K6323" t="s">
        <v>137</v>
      </c>
      <c r="L6323" t="s">
        <v>18002</v>
      </c>
      <c r="M6323" t="s">
        <v>18003</v>
      </c>
      <c r="N6323">
        <v>0.63972222199999995</v>
      </c>
      <c r="O6323">
        <v>4</v>
      </c>
      <c r="P6323">
        <v>2842</v>
      </c>
      <c r="Q6323">
        <v>42</v>
      </c>
      <c r="R6323">
        <v>161</v>
      </c>
      <c r="S6323">
        <v>19</v>
      </c>
      <c r="T6323">
        <v>373</v>
      </c>
      <c r="U6323">
        <v>10</v>
      </c>
      <c r="V6323">
        <v>7</v>
      </c>
      <c r="W6323">
        <v>10.185043870778815</v>
      </c>
      <c r="X6323">
        <v>679.59586979885</v>
      </c>
      <c r="Y6323">
        <v>53.395326420838266</v>
      </c>
      <c r="Z6323">
        <v>57.26158325636321</v>
      </c>
      <c r="AA6323">
        <v>144.51949415037788</v>
      </c>
      <c r="AB6323">
        <v>274.12207786090624</v>
      </c>
      <c r="AC6323">
        <v>1065.4805656324475</v>
      </c>
      <c r="AD6323">
        <v>192.99860505754563</v>
      </c>
      <c r="AE6323">
        <v>2477.5585660481079</v>
      </c>
    </row>
    <row r="6324" spans="1:31" x14ac:dyDescent="0.25">
      <c r="A6324">
        <v>1659409</v>
      </c>
      <c r="B6324">
        <v>1</v>
      </c>
      <c r="C6324" t="s">
        <v>80</v>
      </c>
      <c r="D6324" t="s">
        <v>96</v>
      </c>
      <c r="E6324" t="s">
        <v>178</v>
      </c>
      <c r="F6324" t="s">
        <v>14279</v>
      </c>
      <c r="G6324" t="s">
        <v>227</v>
      </c>
      <c r="H6324" t="s">
        <v>149</v>
      </c>
      <c r="I6324" t="s">
        <v>135</v>
      </c>
      <c r="J6324" t="s">
        <v>136</v>
      </c>
      <c r="K6324" t="s">
        <v>137</v>
      </c>
      <c r="L6324" t="s">
        <v>18004</v>
      </c>
      <c r="M6324" t="s">
        <v>18005</v>
      </c>
      <c r="N6324">
        <v>3.2261111109999998</v>
      </c>
      <c r="O6324">
        <v>0</v>
      </c>
      <c r="P6324">
        <v>95</v>
      </c>
      <c r="Q6324">
        <v>0</v>
      </c>
      <c r="R6324">
        <v>0</v>
      </c>
      <c r="S6324">
        <v>0</v>
      </c>
      <c r="T6324">
        <v>13</v>
      </c>
      <c r="U6324">
        <v>0</v>
      </c>
      <c r="V6324">
        <v>0</v>
      </c>
      <c r="W6324">
        <v>0</v>
      </c>
      <c r="X6324">
        <v>214.52603050343285</v>
      </c>
      <c r="Y6324">
        <v>0</v>
      </c>
      <c r="Z6324">
        <v>0</v>
      </c>
      <c r="AA6324">
        <v>0</v>
      </c>
      <c r="AB6324">
        <v>35.934233174687108</v>
      </c>
      <c r="AC6324">
        <v>0</v>
      </c>
      <c r="AD6324">
        <v>0</v>
      </c>
      <c r="AE6324">
        <v>250.46026367811996</v>
      </c>
    </row>
    <row r="6325" spans="1:31" x14ac:dyDescent="0.25">
      <c r="A6325">
        <v>1659028</v>
      </c>
      <c r="B6325">
        <v>1</v>
      </c>
      <c r="C6325" t="s">
        <v>80</v>
      </c>
      <c r="D6325" t="s">
        <v>88</v>
      </c>
      <c r="E6325" t="s">
        <v>152</v>
      </c>
      <c r="F6325" t="s">
        <v>18006</v>
      </c>
      <c r="G6325" t="s">
        <v>154</v>
      </c>
      <c r="H6325" t="s">
        <v>149</v>
      </c>
      <c r="I6325" t="s">
        <v>135</v>
      </c>
      <c r="J6325" t="s">
        <v>136</v>
      </c>
      <c r="K6325" t="s">
        <v>137</v>
      </c>
      <c r="L6325" t="s">
        <v>18007</v>
      </c>
      <c r="M6325" t="s">
        <v>18008</v>
      </c>
      <c r="N6325">
        <v>2.198611111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1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</row>
    <row r="6326" spans="1:31" x14ac:dyDescent="0.25">
      <c r="A6326">
        <v>1659403</v>
      </c>
      <c r="B6326">
        <v>1</v>
      </c>
      <c r="C6326" t="s">
        <v>80</v>
      </c>
      <c r="D6326" t="s">
        <v>110</v>
      </c>
      <c r="E6326" t="s">
        <v>178</v>
      </c>
      <c r="F6326" t="s">
        <v>5545</v>
      </c>
      <c r="G6326" t="s">
        <v>252</v>
      </c>
      <c r="H6326" t="s">
        <v>149</v>
      </c>
      <c r="I6326" t="s">
        <v>135</v>
      </c>
      <c r="J6326" t="s">
        <v>136</v>
      </c>
      <c r="K6326" t="s">
        <v>137</v>
      </c>
      <c r="L6326" t="s">
        <v>18009</v>
      </c>
      <c r="M6326" t="s">
        <v>18010</v>
      </c>
      <c r="N6326">
        <v>3.7122222219999998</v>
      </c>
      <c r="O6326">
        <v>0</v>
      </c>
      <c r="P6326">
        <v>155</v>
      </c>
      <c r="Q6326">
        <v>0</v>
      </c>
      <c r="R6326">
        <v>0</v>
      </c>
      <c r="S6326">
        <v>0</v>
      </c>
      <c r="T6326">
        <v>5</v>
      </c>
      <c r="U6326">
        <v>0</v>
      </c>
      <c r="V6326">
        <v>0</v>
      </c>
      <c r="W6326">
        <v>0</v>
      </c>
      <c r="X6326">
        <v>325.06445374154652</v>
      </c>
      <c r="Y6326">
        <v>0</v>
      </c>
      <c r="Z6326">
        <v>0</v>
      </c>
      <c r="AA6326">
        <v>0</v>
      </c>
      <c r="AB6326">
        <v>5.8935468627773506</v>
      </c>
      <c r="AC6326">
        <v>0</v>
      </c>
      <c r="AD6326">
        <v>0</v>
      </c>
      <c r="AE6326">
        <v>330.95800060432384</v>
      </c>
    </row>
    <row r="6327" spans="1:31" x14ac:dyDescent="0.25">
      <c r="A6327">
        <v>1658905</v>
      </c>
      <c r="B6327">
        <v>1</v>
      </c>
      <c r="C6327" t="s">
        <v>80</v>
      </c>
      <c r="D6327" t="s">
        <v>97</v>
      </c>
      <c r="E6327" t="s">
        <v>152</v>
      </c>
      <c r="F6327" t="s">
        <v>18011</v>
      </c>
      <c r="G6327" t="s">
        <v>507</v>
      </c>
      <c r="H6327" t="s">
        <v>149</v>
      </c>
      <c r="I6327" t="s">
        <v>135</v>
      </c>
      <c r="J6327" t="s">
        <v>136</v>
      </c>
      <c r="K6327" t="s">
        <v>137</v>
      </c>
      <c r="L6327" t="s">
        <v>18012</v>
      </c>
      <c r="M6327" t="s">
        <v>18013</v>
      </c>
      <c r="N6327">
        <v>2.133888888</v>
      </c>
      <c r="O6327">
        <v>0</v>
      </c>
      <c r="P6327">
        <v>2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4.121833820000333</v>
      </c>
      <c r="Y6327">
        <v>0</v>
      </c>
      <c r="Z6327">
        <v>0</v>
      </c>
      <c r="AA6327">
        <v>0</v>
      </c>
      <c r="AB6327">
        <v>18.01186424907187</v>
      </c>
      <c r="AC6327">
        <v>0</v>
      </c>
      <c r="AD6327">
        <v>0</v>
      </c>
      <c r="AE6327">
        <v>22.133698069072203</v>
      </c>
    </row>
    <row r="6328" spans="1:31" x14ac:dyDescent="0.25">
      <c r="A6328">
        <v>1658885</v>
      </c>
      <c r="B6328">
        <v>1</v>
      </c>
      <c r="C6328" t="s">
        <v>81</v>
      </c>
      <c r="D6328" t="s">
        <v>128</v>
      </c>
      <c r="E6328" t="s">
        <v>131</v>
      </c>
      <c r="F6328" t="s">
        <v>18014</v>
      </c>
      <c r="G6328" t="s">
        <v>148</v>
      </c>
      <c r="H6328" t="s">
        <v>134</v>
      </c>
      <c r="I6328" t="s">
        <v>135</v>
      </c>
      <c r="J6328" t="s">
        <v>136</v>
      </c>
      <c r="K6328" t="s">
        <v>143</v>
      </c>
      <c r="L6328" t="s">
        <v>18015</v>
      </c>
      <c r="M6328" t="s">
        <v>18016</v>
      </c>
      <c r="N6328">
        <v>7.2159544440000003</v>
      </c>
      <c r="O6328">
        <v>0</v>
      </c>
      <c r="P6328">
        <v>1</v>
      </c>
      <c r="Q6328">
        <v>0</v>
      </c>
      <c r="R6328">
        <v>0</v>
      </c>
      <c r="S6328">
        <v>0</v>
      </c>
      <c r="T6328">
        <v>176</v>
      </c>
      <c r="U6328">
        <v>0</v>
      </c>
      <c r="V6328">
        <v>6</v>
      </c>
      <c r="W6328">
        <v>0</v>
      </c>
      <c r="X6328">
        <v>28.957872670694442</v>
      </c>
      <c r="Y6328">
        <v>0</v>
      </c>
      <c r="Z6328">
        <v>0</v>
      </c>
      <c r="AA6328">
        <v>0</v>
      </c>
      <c r="AB6328">
        <v>1536.6567444476523</v>
      </c>
      <c r="AC6328">
        <v>0</v>
      </c>
      <c r="AD6328">
        <v>279.12304734791127</v>
      </c>
      <c r="AE6328">
        <v>1844.7376644662581</v>
      </c>
    </row>
    <row r="6329" spans="1:31" x14ac:dyDescent="0.25">
      <c r="A6329">
        <v>1659091</v>
      </c>
      <c r="B6329">
        <v>1</v>
      </c>
      <c r="C6329" t="s">
        <v>80</v>
      </c>
      <c r="D6329" t="s">
        <v>82</v>
      </c>
      <c r="E6329" t="s">
        <v>152</v>
      </c>
      <c r="F6329" t="s">
        <v>18017</v>
      </c>
      <c r="G6329" t="s">
        <v>507</v>
      </c>
      <c r="H6329" t="s">
        <v>149</v>
      </c>
      <c r="I6329" t="s">
        <v>135</v>
      </c>
      <c r="J6329" t="s">
        <v>136</v>
      </c>
      <c r="K6329" t="s">
        <v>137</v>
      </c>
      <c r="L6329" t="s">
        <v>18018</v>
      </c>
      <c r="M6329" t="s">
        <v>18019</v>
      </c>
      <c r="N6329">
        <v>1.551111111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1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0.17127136711217</v>
      </c>
      <c r="AC6329">
        <v>0</v>
      </c>
      <c r="AD6329">
        <v>0</v>
      </c>
      <c r="AE6329">
        <v>0.17127136711217</v>
      </c>
    </row>
    <row r="6330" spans="1:31" x14ac:dyDescent="0.25">
      <c r="A6330">
        <v>1659197</v>
      </c>
      <c r="B6330">
        <v>1</v>
      </c>
      <c r="C6330" t="s">
        <v>80</v>
      </c>
      <c r="D6330" t="s">
        <v>96</v>
      </c>
      <c r="E6330" t="s">
        <v>362</v>
      </c>
      <c r="F6330" t="s">
        <v>18020</v>
      </c>
      <c r="G6330" t="s">
        <v>900</v>
      </c>
      <c r="H6330" t="s">
        <v>149</v>
      </c>
      <c r="I6330" t="s">
        <v>135</v>
      </c>
      <c r="J6330" t="s">
        <v>136</v>
      </c>
      <c r="K6330" t="s">
        <v>137</v>
      </c>
      <c r="L6330" t="s">
        <v>18021</v>
      </c>
      <c r="M6330" t="s">
        <v>18022</v>
      </c>
      <c r="N6330">
        <v>0.98</v>
      </c>
      <c r="O6330">
        <v>0</v>
      </c>
      <c r="P6330">
        <v>32</v>
      </c>
      <c r="Q6330">
        <v>0</v>
      </c>
      <c r="R6330">
        <v>0</v>
      </c>
      <c r="S6330">
        <v>0</v>
      </c>
      <c r="T6330">
        <v>3</v>
      </c>
      <c r="U6330">
        <v>0</v>
      </c>
      <c r="V6330">
        <v>0</v>
      </c>
      <c r="W6330">
        <v>0</v>
      </c>
      <c r="X6330">
        <v>14.27604438433376</v>
      </c>
      <c r="Y6330">
        <v>0</v>
      </c>
      <c r="Z6330">
        <v>0</v>
      </c>
      <c r="AA6330">
        <v>0</v>
      </c>
      <c r="AB6330">
        <v>2.4896745540112604</v>
      </c>
      <c r="AC6330">
        <v>0</v>
      </c>
      <c r="AD6330">
        <v>0</v>
      </c>
      <c r="AE6330">
        <v>16.765718938345021</v>
      </c>
    </row>
    <row r="6331" spans="1:31" x14ac:dyDescent="0.25">
      <c r="A6331">
        <v>1659446</v>
      </c>
      <c r="B6331">
        <v>1</v>
      </c>
      <c r="C6331" t="s">
        <v>80</v>
      </c>
      <c r="D6331" t="s">
        <v>103</v>
      </c>
      <c r="E6331" t="s">
        <v>178</v>
      </c>
      <c r="F6331" t="s">
        <v>14838</v>
      </c>
      <c r="G6331" t="s">
        <v>227</v>
      </c>
      <c r="H6331" t="s">
        <v>149</v>
      </c>
      <c r="I6331" t="s">
        <v>135</v>
      </c>
      <c r="J6331" t="s">
        <v>136</v>
      </c>
      <c r="K6331" t="s">
        <v>137</v>
      </c>
      <c r="L6331" t="s">
        <v>18023</v>
      </c>
      <c r="M6331" t="s">
        <v>18024</v>
      </c>
      <c r="N6331">
        <v>0.72777777700000001</v>
      </c>
      <c r="O6331">
        <v>0</v>
      </c>
      <c r="P6331">
        <v>34</v>
      </c>
      <c r="Q6331">
        <v>0</v>
      </c>
      <c r="R6331">
        <v>0</v>
      </c>
      <c r="S6331">
        <v>0</v>
      </c>
      <c r="T6331">
        <v>1</v>
      </c>
      <c r="U6331">
        <v>0</v>
      </c>
      <c r="V6331">
        <v>0</v>
      </c>
      <c r="W6331">
        <v>0</v>
      </c>
      <c r="X6331">
        <v>7.7476252706744733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7.7476252706744733</v>
      </c>
    </row>
    <row r="6332" spans="1:31" x14ac:dyDescent="0.25">
      <c r="A6332">
        <v>1658842</v>
      </c>
      <c r="B6332">
        <v>1</v>
      </c>
      <c r="C6332" t="s">
        <v>80</v>
      </c>
      <c r="D6332" t="s">
        <v>107</v>
      </c>
      <c r="E6332" t="s">
        <v>178</v>
      </c>
      <c r="F6332" t="s">
        <v>18025</v>
      </c>
      <c r="G6332" t="s">
        <v>187</v>
      </c>
      <c r="H6332" t="s">
        <v>149</v>
      </c>
      <c r="I6332" t="s">
        <v>135</v>
      </c>
      <c r="J6332" t="s">
        <v>136</v>
      </c>
      <c r="K6332" t="s">
        <v>137</v>
      </c>
      <c r="L6332" t="s">
        <v>18026</v>
      </c>
      <c r="M6332" t="s">
        <v>18027</v>
      </c>
      <c r="N6332">
        <v>2.4477777770000002</v>
      </c>
      <c r="O6332">
        <v>0</v>
      </c>
      <c r="P6332">
        <v>22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9.1995020183458305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9.1995020183458305</v>
      </c>
    </row>
    <row r="6333" spans="1:31" x14ac:dyDescent="0.25">
      <c r="A6333">
        <v>1658805</v>
      </c>
      <c r="B6333">
        <v>1</v>
      </c>
      <c r="C6333" t="s">
        <v>80</v>
      </c>
      <c r="D6333" t="s">
        <v>83</v>
      </c>
      <c r="E6333" t="s">
        <v>152</v>
      </c>
      <c r="F6333" t="s">
        <v>17900</v>
      </c>
      <c r="G6333" t="s">
        <v>168</v>
      </c>
      <c r="H6333" t="s">
        <v>149</v>
      </c>
      <c r="I6333" t="s">
        <v>135</v>
      </c>
      <c r="J6333" t="s">
        <v>136</v>
      </c>
      <c r="K6333" t="s">
        <v>137</v>
      </c>
      <c r="L6333" t="s">
        <v>18028</v>
      </c>
      <c r="M6333" t="s">
        <v>18029</v>
      </c>
      <c r="N6333">
        <v>7.5738888879999999</v>
      </c>
      <c r="O6333">
        <v>0</v>
      </c>
      <c r="P6333">
        <v>1</v>
      </c>
      <c r="Q6333">
        <v>0</v>
      </c>
      <c r="R6333">
        <v>0</v>
      </c>
      <c r="S6333">
        <v>0</v>
      </c>
      <c r="T6333">
        <v>1</v>
      </c>
      <c r="U6333">
        <v>0</v>
      </c>
      <c r="V6333">
        <v>0</v>
      </c>
      <c r="W6333">
        <v>0</v>
      </c>
      <c r="X6333">
        <v>18.544514631183411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18.544514631183411</v>
      </c>
    </row>
    <row r="6334" spans="1:31" x14ac:dyDescent="0.25">
      <c r="A6334">
        <v>1658948</v>
      </c>
      <c r="B6334">
        <v>1</v>
      </c>
      <c r="C6334" t="s">
        <v>80</v>
      </c>
      <c r="D6334" t="s">
        <v>83</v>
      </c>
      <c r="E6334" t="s">
        <v>178</v>
      </c>
      <c r="F6334" t="s">
        <v>18030</v>
      </c>
      <c r="G6334" t="s">
        <v>142</v>
      </c>
      <c r="H6334" t="s">
        <v>149</v>
      </c>
      <c r="I6334" t="s">
        <v>135</v>
      </c>
      <c r="J6334" t="s">
        <v>136</v>
      </c>
      <c r="K6334" t="s">
        <v>143</v>
      </c>
      <c r="L6334" t="s">
        <v>18031</v>
      </c>
      <c r="M6334" t="s">
        <v>18032</v>
      </c>
      <c r="N6334">
        <v>0.21071472199999999</v>
      </c>
      <c r="O6334">
        <v>0</v>
      </c>
      <c r="P6334">
        <v>79</v>
      </c>
      <c r="Q6334">
        <v>0</v>
      </c>
      <c r="R6334">
        <v>0</v>
      </c>
      <c r="S6334">
        <v>0</v>
      </c>
      <c r="T6334">
        <v>9</v>
      </c>
      <c r="U6334">
        <v>0</v>
      </c>
      <c r="V6334">
        <v>0</v>
      </c>
      <c r="W6334">
        <v>0</v>
      </c>
      <c r="X6334">
        <v>3.9555374999346351</v>
      </c>
      <c r="Y6334">
        <v>0</v>
      </c>
      <c r="Z6334">
        <v>0</v>
      </c>
      <c r="AA6334">
        <v>0</v>
      </c>
      <c r="AB6334">
        <v>2.2414897763797001</v>
      </c>
      <c r="AC6334">
        <v>0</v>
      </c>
      <c r="AD6334">
        <v>0</v>
      </c>
      <c r="AE6334">
        <v>6.1970272763143353</v>
      </c>
    </row>
    <row r="6335" spans="1:31" x14ac:dyDescent="0.25">
      <c r="A6335">
        <v>1658799</v>
      </c>
      <c r="B6335">
        <v>1</v>
      </c>
      <c r="C6335" t="s">
        <v>80</v>
      </c>
      <c r="D6335" t="s">
        <v>100</v>
      </c>
      <c r="E6335" t="s">
        <v>152</v>
      </c>
      <c r="F6335" t="s">
        <v>18033</v>
      </c>
      <c r="G6335" t="s">
        <v>507</v>
      </c>
      <c r="H6335" t="s">
        <v>149</v>
      </c>
      <c r="I6335" t="s">
        <v>135</v>
      </c>
      <c r="J6335" t="s">
        <v>136</v>
      </c>
      <c r="K6335" t="s">
        <v>137</v>
      </c>
      <c r="L6335" t="s">
        <v>18034</v>
      </c>
      <c r="M6335" t="s">
        <v>18035</v>
      </c>
      <c r="N6335">
        <v>1.915</v>
      </c>
      <c r="O6335">
        <v>0</v>
      </c>
      <c r="P6335">
        <v>1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9.3996143563247231E-2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9.3996143563247231E-2</v>
      </c>
    </row>
    <row r="6336" spans="1:31" x14ac:dyDescent="0.25">
      <c r="A6336">
        <v>1659157</v>
      </c>
      <c r="B6336">
        <v>1</v>
      </c>
      <c r="C6336" t="s">
        <v>80</v>
      </c>
      <c r="D6336" t="s">
        <v>111</v>
      </c>
      <c r="E6336" t="s">
        <v>152</v>
      </c>
      <c r="F6336" t="s">
        <v>18036</v>
      </c>
      <c r="G6336" t="s">
        <v>154</v>
      </c>
      <c r="H6336" t="s">
        <v>149</v>
      </c>
      <c r="I6336" t="s">
        <v>135</v>
      </c>
      <c r="J6336" t="s">
        <v>136</v>
      </c>
      <c r="K6336" t="s">
        <v>137</v>
      </c>
      <c r="L6336" t="s">
        <v>18037</v>
      </c>
      <c r="M6336" t="s">
        <v>18038</v>
      </c>
      <c r="N6336">
        <v>4.108333333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2.3056038943954467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2.3056038943954467</v>
      </c>
    </row>
    <row r="6337" spans="1:31" x14ac:dyDescent="0.25">
      <c r="A6337">
        <v>1658825</v>
      </c>
      <c r="B6337">
        <v>1</v>
      </c>
      <c r="C6337" t="s">
        <v>80</v>
      </c>
      <c r="D6337" t="s">
        <v>96</v>
      </c>
      <c r="E6337" t="s">
        <v>178</v>
      </c>
      <c r="F6337" t="s">
        <v>18039</v>
      </c>
      <c r="G6337" t="s">
        <v>227</v>
      </c>
      <c r="H6337" t="s">
        <v>149</v>
      </c>
      <c r="I6337" t="s">
        <v>135</v>
      </c>
      <c r="J6337" t="s">
        <v>136</v>
      </c>
      <c r="K6337" t="s">
        <v>137</v>
      </c>
      <c r="L6337" t="s">
        <v>18040</v>
      </c>
      <c r="M6337" t="s">
        <v>18041</v>
      </c>
      <c r="N6337">
        <v>3.3541666659999998</v>
      </c>
      <c r="O6337">
        <v>0</v>
      </c>
      <c r="P6337">
        <v>26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50.972887283975453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50.972887283975453</v>
      </c>
    </row>
    <row r="6338" spans="1:31" x14ac:dyDescent="0.25">
      <c r="A6338">
        <v>1659489</v>
      </c>
      <c r="B6338">
        <v>1</v>
      </c>
      <c r="C6338" t="s">
        <v>80</v>
      </c>
      <c r="D6338" t="s">
        <v>96</v>
      </c>
      <c r="E6338" t="s">
        <v>152</v>
      </c>
      <c r="F6338" t="s">
        <v>18042</v>
      </c>
      <c r="G6338" t="s">
        <v>507</v>
      </c>
      <c r="H6338" t="s">
        <v>149</v>
      </c>
      <c r="I6338" t="s">
        <v>135</v>
      </c>
      <c r="J6338" t="s">
        <v>136</v>
      </c>
      <c r="K6338" t="s">
        <v>137</v>
      </c>
      <c r="L6338" t="s">
        <v>18043</v>
      </c>
      <c r="M6338" t="s">
        <v>18044</v>
      </c>
      <c r="N6338">
        <v>1.860833333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5.0413856653358931</v>
      </c>
      <c r="AC6338">
        <v>0</v>
      </c>
      <c r="AD6338">
        <v>0</v>
      </c>
      <c r="AE6338">
        <v>5.0413856653358931</v>
      </c>
    </row>
    <row r="6339" spans="1:31" x14ac:dyDescent="0.25">
      <c r="A6339">
        <v>1659466</v>
      </c>
      <c r="B6339">
        <v>1</v>
      </c>
      <c r="C6339" t="s">
        <v>80</v>
      </c>
      <c r="D6339" t="s">
        <v>101</v>
      </c>
      <c r="E6339" t="s">
        <v>178</v>
      </c>
      <c r="F6339" t="s">
        <v>17852</v>
      </c>
      <c r="G6339" t="s">
        <v>227</v>
      </c>
      <c r="H6339" t="s">
        <v>149</v>
      </c>
      <c r="I6339" t="s">
        <v>135</v>
      </c>
      <c r="J6339" t="s">
        <v>136</v>
      </c>
      <c r="K6339" t="s">
        <v>137</v>
      </c>
      <c r="L6339" t="s">
        <v>18045</v>
      </c>
      <c r="M6339" t="s">
        <v>18046</v>
      </c>
      <c r="N6339">
        <v>1.9158333329999999</v>
      </c>
      <c r="O6339">
        <v>0</v>
      </c>
      <c r="P6339">
        <v>244</v>
      </c>
      <c r="Q6339">
        <v>0</v>
      </c>
      <c r="R6339">
        <v>0</v>
      </c>
      <c r="S6339">
        <v>0</v>
      </c>
      <c r="T6339">
        <v>3</v>
      </c>
      <c r="U6339">
        <v>0</v>
      </c>
      <c r="V6339">
        <v>0</v>
      </c>
      <c r="W6339">
        <v>0</v>
      </c>
      <c r="X6339">
        <v>125.4439852031813</v>
      </c>
      <c r="Y6339">
        <v>0</v>
      </c>
      <c r="Z6339">
        <v>0</v>
      </c>
      <c r="AA6339">
        <v>0</v>
      </c>
      <c r="AB6339">
        <v>2.5216707588078604</v>
      </c>
      <c r="AC6339">
        <v>0</v>
      </c>
      <c r="AD6339">
        <v>0</v>
      </c>
      <c r="AE6339">
        <v>127.96565596198916</v>
      </c>
    </row>
    <row r="6340" spans="1:31" x14ac:dyDescent="0.25">
      <c r="A6340">
        <v>1659111</v>
      </c>
      <c r="B6340">
        <v>1</v>
      </c>
      <c r="C6340" t="s">
        <v>80</v>
      </c>
      <c r="D6340" t="s">
        <v>97</v>
      </c>
      <c r="E6340" t="s">
        <v>152</v>
      </c>
      <c r="F6340" t="s">
        <v>18047</v>
      </c>
      <c r="G6340" t="s">
        <v>168</v>
      </c>
      <c r="H6340" t="s">
        <v>149</v>
      </c>
      <c r="I6340" t="s">
        <v>135</v>
      </c>
      <c r="J6340" t="s">
        <v>136</v>
      </c>
      <c r="K6340" t="s">
        <v>137</v>
      </c>
      <c r="L6340" t="s">
        <v>18048</v>
      </c>
      <c r="M6340" t="s">
        <v>18049</v>
      </c>
      <c r="N6340">
        <v>2.594166666</v>
      </c>
      <c r="O6340">
        <v>0</v>
      </c>
      <c r="P6340">
        <v>1</v>
      </c>
      <c r="Q6340">
        <v>0</v>
      </c>
      <c r="R6340">
        <v>0</v>
      </c>
      <c r="S6340">
        <v>0</v>
      </c>
      <c r="T6340">
        <v>2</v>
      </c>
      <c r="U6340">
        <v>0</v>
      </c>
      <c r="V6340">
        <v>0</v>
      </c>
      <c r="W6340">
        <v>0</v>
      </c>
      <c r="X6340">
        <v>1.506552416918771</v>
      </c>
      <c r="Y6340">
        <v>0</v>
      </c>
      <c r="Z6340">
        <v>0</v>
      </c>
      <c r="AA6340">
        <v>0</v>
      </c>
      <c r="AB6340">
        <v>8.5567109169212081</v>
      </c>
      <c r="AC6340">
        <v>0</v>
      </c>
      <c r="AD6340">
        <v>0</v>
      </c>
      <c r="AE6340">
        <v>10.063263333839979</v>
      </c>
    </row>
    <row r="6341" spans="1:31" x14ac:dyDescent="0.25">
      <c r="A6341">
        <v>1658965</v>
      </c>
      <c r="B6341">
        <v>1</v>
      </c>
      <c r="C6341" t="s">
        <v>80</v>
      </c>
      <c r="D6341" t="s">
        <v>84</v>
      </c>
      <c r="E6341" t="s">
        <v>642</v>
      </c>
      <c r="F6341" t="s">
        <v>18050</v>
      </c>
      <c r="G6341" t="s">
        <v>918</v>
      </c>
      <c r="H6341" t="s">
        <v>967</v>
      </c>
      <c r="I6341" t="s">
        <v>135</v>
      </c>
      <c r="J6341" t="s">
        <v>136</v>
      </c>
      <c r="K6341" t="s">
        <v>137</v>
      </c>
      <c r="L6341" t="s">
        <v>18051</v>
      </c>
      <c r="M6341" t="s">
        <v>18052</v>
      </c>
      <c r="N6341">
        <v>9.1111110999999995E-2</v>
      </c>
      <c r="O6341">
        <v>0</v>
      </c>
      <c r="P6341">
        <v>1641</v>
      </c>
      <c r="Q6341">
        <v>0</v>
      </c>
      <c r="R6341">
        <v>0</v>
      </c>
      <c r="S6341">
        <v>2</v>
      </c>
      <c r="T6341">
        <v>210</v>
      </c>
      <c r="U6341">
        <v>0</v>
      </c>
      <c r="V6341">
        <v>1</v>
      </c>
      <c r="W6341">
        <v>0</v>
      </c>
      <c r="X6341">
        <v>40.652244786746834</v>
      </c>
      <c r="Y6341">
        <v>0</v>
      </c>
      <c r="Z6341">
        <v>0</v>
      </c>
      <c r="AA6341">
        <v>28.186257718828479</v>
      </c>
      <c r="AB6341">
        <v>54.16818910545198</v>
      </c>
      <c r="AC6341">
        <v>0</v>
      </c>
      <c r="AD6341">
        <v>0.43626621404390226</v>
      </c>
      <c r="AE6341">
        <v>123.44295782507119</v>
      </c>
    </row>
    <row r="6342" spans="1:31" x14ac:dyDescent="0.25">
      <c r="A6342">
        <v>1659034</v>
      </c>
      <c r="B6342">
        <v>1</v>
      </c>
      <c r="C6342" t="s">
        <v>80</v>
      </c>
      <c r="D6342" t="s">
        <v>90</v>
      </c>
      <c r="E6342" t="s">
        <v>178</v>
      </c>
      <c r="F6342" t="s">
        <v>15840</v>
      </c>
      <c r="G6342" t="s">
        <v>227</v>
      </c>
      <c r="H6342" t="s">
        <v>149</v>
      </c>
      <c r="I6342" t="s">
        <v>135</v>
      </c>
      <c r="J6342" t="s">
        <v>136</v>
      </c>
      <c r="K6342" t="s">
        <v>137</v>
      </c>
      <c r="L6342" t="s">
        <v>18053</v>
      </c>
      <c r="M6342" t="s">
        <v>18054</v>
      </c>
      <c r="N6342">
        <v>2.2452777770000001</v>
      </c>
      <c r="O6342">
        <v>0</v>
      </c>
      <c r="P6342">
        <v>29</v>
      </c>
      <c r="Q6342">
        <v>0</v>
      </c>
      <c r="R6342">
        <v>0</v>
      </c>
      <c r="S6342">
        <v>0</v>
      </c>
      <c r="T6342">
        <v>66</v>
      </c>
      <c r="U6342">
        <v>0</v>
      </c>
      <c r="V6342">
        <v>1</v>
      </c>
      <c r="W6342">
        <v>0</v>
      </c>
      <c r="X6342">
        <v>13.041290177624234</v>
      </c>
      <c r="Y6342">
        <v>0</v>
      </c>
      <c r="Z6342">
        <v>0</v>
      </c>
      <c r="AA6342">
        <v>0</v>
      </c>
      <c r="AB6342">
        <v>195.850965565422</v>
      </c>
      <c r="AC6342">
        <v>0</v>
      </c>
      <c r="AD6342">
        <v>165.07147657916727</v>
      </c>
      <c r="AE6342">
        <v>373.9637323222135</v>
      </c>
    </row>
    <row r="6343" spans="1:31" x14ac:dyDescent="0.25">
      <c r="A6343">
        <v>1659280</v>
      </c>
      <c r="B6343">
        <v>1</v>
      </c>
      <c r="C6343" t="s">
        <v>81</v>
      </c>
      <c r="D6343" t="s">
        <v>127</v>
      </c>
      <c r="E6343" t="s">
        <v>362</v>
      </c>
      <c r="F6343" t="s">
        <v>18055</v>
      </c>
      <c r="G6343" t="s">
        <v>6628</v>
      </c>
      <c r="H6343" t="s">
        <v>149</v>
      </c>
      <c r="I6343" t="s">
        <v>135</v>
      </c>
      <c r="J6343" t="s">
        <v>136</v>
      </c>
      <c r="K6343" t="s">
        <v>137</v>
      </c>
      <c r="L6343" t="s">
        <v>18056</v>
      </c>
      <c r="M6343" t="s">
        <v>18057</v>
      </c>
      <c r="N6343">
        <v>2.7894444439999999</v>
      </c>
      <c r="O6343">
        <v>0</v>
      </c>
      <c r="P6343">
        <v>79</v>
      </c>
      <c r="Q6343">
        <v>0</v>
      </c>
      <c r="R6343">
        <v>0</v>
      </c>
      <c r="S6343">
        <v>0</v>
      </c>
      <c r="T6343">
        <v>18</v>
      </c>
      <c r="U6343">
        <v>0</v>
      </c>
      <c r="V6343">
        <v>0</v>
      </c>
      <c r="W6343">
        <v>0</v>
      </c>
      <c r="X6343">
        <v>69.245253472720194</v>
      </c>
      <c r="Y6343">
        <v>0</v>
      </c>
      <c r="Z6343">
        <v>0</v>
      </c>
      <c r="AA6343">
        <v>0</v>
      </c>
      <c r="AB6343">
        <v>68.605835039549831</v>
      </c>
      <c r="AC6343">
        <v>0</v>
      </c>
      <c r="AD6343">
        <v>0</v>
      </c>
      <c r="AE6343">
        <v>137.85108851227002</v>
      </c>
    </row>
    <row r="6344" spans="1:31" x14ac:dyDescent="0.25">
      <c r="A6344">
        <v>1659303</v>
      </c>
      <c r="B6344">
        <v>1</v>
      </c>
      <c r="C6344" t="s">
        <v>80</v>
      </c>
      <c r="D6344" t="s">
        <v>92</v>
      </c>
      <c r="E6344" t="s">
        <v>152</v>
      </c>
      <c r="F6344" t="s">
        <v>18058</v>
      </c>
      <c r="G6344" t="s">
        <v>154</v>
      </c>
      <c r="H6344" t="s">
        <v>149</v>
      </c>
      <c r="I6344" t="s">
        <v>135</v>
      </c>
      <c r="J6344" t="s">
        <v>136</v>
      </c>
      <c r="K6344" t="s">
        <v>137</v>
      </c>
      <c r="L6344" t="s">
        <v>18059</v>
      </c>
      <c r="M6344" t="s">
        <v>18060</v>
      </c>
      <c r="N6344">
        <v>3.8705555550000001</v>
      </c>
      <c r="O6344">
        <v>0</v>
      </c>
      <c r="P6344">
        <v>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2.6466103514666665E-2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2.6466103514666665E-2</v>
      </c>
    </row>
    <row r="6345" spans="1:31" x14ac:dyDescent="0.25">
      <c r="A6345">
        <v>1659472</v>
      </c>
      <c r="B6345">
        <v>1</v>
      </c>
      <c r="C6345" t="s">
        <v>80</v>
      </c>
      <c r="D6345" t="s">
        <v>82</v>
      </c>
      <c r="E6345" t="s">
        <v>146</v>
      </c>
      <c r="F6345" t="s">
        <v>18061</v>
      </c>
      <c r="G6345" t="s">
        <v>187</v>
      </c>
      <c r="H6345" t="s">
        <v>149</v>
      </c>
      <c r="I6345" t="s">
        <v>135</v>
      </c>
      <c r="J6345" t="s">
        <v>136</v>
      </c>
      <c r="K6345" t="s">
        <v>137</v>
      </c>
      <c r="L6345" t="s">
        <v>18062</v>
      </c>
      <c r="M6345" t="s">
        <v>18063</v>
      </c>
      <c r="N6345">
        <v>1.775555555</v>
      </c>
      <c r="O6345">
        <v>0</v>
      </c>
      <c r="P6345">
        <v>648</v>
      </c>
      <c r="Q6345">
        <v>0</v>
      </c>
      <c r="R6345">
        <v>0</v>
      </c>
      <c r="S6345">
        <v>0</v>
      </c>
      <c r="T6345">
        <v>76</v>
      </c>
      <c r="U6345">
        <v>0</v>
      </c>
      <c r="V6345">
        <v>0</v>
      </c>
      <c r="W6345">
        <v>0</v>
      </c>
      <c r="X6345">
        <v>417.47040275489871</v>
      </c>
      <c r="Y6345">
        <v>0</v>
      </c>
      <c r="Z6345">
        <v>0</v>
      </c>
      <c r="AA6345">
        <v>0</v>
      </c>
      <c r="AB6345">
        <v>57.234012195975417</v>
      </c>
      <c r="AC6345">
        <v>0</v>
      </c>
      <c r="AD6345">
        <v>0</v>
      </c>
      <c r="AE6345">
        <v>474.70441495087414</v>
      </c>
    </row>
    <row r="6346" spans="1:31" x14ac:dyDescent="0.25">
      <c r="A6346">
        <v>1658925</v>
      </c>
      <c r="B6346">
        <v>1</v>
      </c>
      <c r="C6346" t="s">
        <v>80</v>
      </c>
      <c r="D6346" t="s">
        <v>106</v>
      </c>
      <c r="E6346" t="s">
        <v>146</v>
      </c>
      <c r="F6346" t="s">
        <v>18064</v>
      </c>
      <c r="G6346" t="s">
        <v>142</v>
      </c>
      <c r="H6346" t="s">
        <v>149</v>
      </c>
      <c r="I6346" t="s">
        <v>135</v>
      </c>
      <c r="J6346" t="s">
        <v>136</v>
      </c>
      <c r="K6346" t="s">
        <v>143</v>
      </c>
      <c r="L6346" t="s">
        <v>18065</v>
      </c>
      <c r="M6346" t="s">
        <v>18066</v>
      </c>
      <c r="N6346">
        <v>5.0360063879999997</v>
      </c>
      <c r="O6346">
        <v>0</v>
      </c>
      <c r="P6346">
        <v>58</v>
      </c>
      <c r="Q6346">
        <v>0</v>
      </c>
      <c r="R6346">
        <v>0</v>
      </c>
      <c r="S6346">
        <v>0</v>
      </c>
      <c r="T6346">
        <v>14</v>
      </c>
      <c r="U6346">
        <v>0</v>
      </c>
      <c r="V6346">
        <v>0</v>
      </c>
      <c r="W6346">
        <v>0</v>
      </c>
      <c r="X6346">
        <v>29.393885852806029</v>
      </c>
      <c r="Y6346">
        <v>0</v>
      </c>
      <c r="Z6346">
        <v>0</v>
      </c>
      <c r="AA6346">
        <v>0</v>
      </c>
      <c r="AB6346">
        <v>61.777385666068518</v>
      </c>
      <c r="AC6346">
        <v>0</v>
      </c>
      <c r="AD6346">
        <v>0</v>
      </c>
      <c r="AE6346">
        <v>91.171271518874548</v>
      </c>
    </row>
    <row r="6347" spans="1:31" x14ac:dyDescent="0.25">
      <c r="A6347">
        <v>1659320</v>
      </c>
      <c r="B6347">
        <v>1</v>
      </c>
      <c r="C6347" t="s">
        <v>80</v>
      </c>
      <c r="D6347" t="s">
        <v>101</v>
      </c>
      <c r="E6347" t="s">
        <v>152</v>
      </c>
      <c r="F6347" t="s">
        <v>18067</v>
      </c>
      <c r="G6347" t="s">
        <v>154</v>
      </c>
      <c r="H6347" t="s">
        <v>149</v>
      </c>
      <c r="I6347" t="s">
        <v>135</v>
      </c>
      <c r="J6347" t="s">
        <v>136</v>
      </c>
      <c r="K6347" t="s">
        <v>137</v>
      </c>
      <c r="L6347" t="s">
        <v>18068</v>
      </c>
      <c r="M6347" t="s">
        <v>18069</v>
      </c>
      <c r="N6347">
        <v>2.7402777770000002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8.4160300207283351E-2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8.4160300207283351E-2</v>
      </c>
    </row>
    <row r="6348" spans="1:31" x14ac:dyDescent="0.25">
      <c r="A6348">
        <v>1659366</v>
      </c>
      <c r="B6348">
        <v>1</v>
      </c>
      <c r="C6348" t="s">
        <v>80</v>
      </c>
      <c r="D6348" t="s">
        <v>107</v>
      </c>
      <c r="E6348" t="s">
        <v>178</v>
      </c>
      <c r="F6348" t="s">
        <v>18070</v>
      </c>
      <c r="G6348" t="s">
        <v>227</v>
      </c>
      <c r="H6348" t="s">
        <v>149</v>
      </c>
      <c r="I6348" t="s">
        <v>135</v>
      </c>
      <c r="J6348" t="s">
        <v>136</v>
      </c>
      <c r="K6348" t="s">
        <v>137</v>
      </c>
      <c r="L6348" t="s">
        <v>18071</v>
      </c>
      <c r="M6348" t="s">
        <v>18072</v>
      </c>
      <c r="N6348">
        <v>0.91500000000000004</v>
      </c>
      <c r="O6348">
        <v>0</v>
      </c>
      <c r="P6348">
        <v>238</v>
      </c>
      <c r="Q6348">
        <v>0</v>
      </c>
      <c r="R6348">
        <v>0</v>
      </c>
      <c r="S6348">
        <v>0</v>
      </c>
      <c r="T6348">
        <v>16</v>
      </c>
      <c r="U6348">
        <v>0</v>
      </c>
      <c r="V6348">
        <v>0</v>
      </c>
      <c r="W6348">
        <v>0</v>
      </c>
      <c r="X6348">
        <v>76.080259255183066</v>
      </c>
      <c r="Y6348">
        <v>0</v>
      </c>
      <c r="Z6348">
        <v>0</v>
      </c>
      <c r="AA6348">
        <v>0</v>
      </c>
      <c r="AB6348">
        <v>3.7669251369859205</v>
      </c>
      <c r="AC6348">
        <v>0</v>
      </c>
      <c r="AD6348">
        <v>0</v>
      </c>
      <c r="AE6348">
        <v>79.847184392168984</v>
      </c>
    </row>
    <row r="6349" spans="1:31" x14ac:dyDescent="0.25">
      <c r="A6349">
        <v>1658971</v>
      </c>
      <c r="B6349">
        <v>1</v>
      </c>
      <c r="C6349" t="s">
        <v>80</v>
      </c>
      <c r="D6349" t="s">
        <v>100</v>
      </c>
      <c r="E6349" t="s">
        <v>131</v>
      </c>
      <c r="F6349" t="s">
        <v>18073</v>
      </c>
      <c r="G6349" t="s">
        <v>195</v>
      </c>
      <c r="H6349" t="s">
        <v>134</v>
      </c>
      <c r="I6349" t="s">
        <v>135</v>
      </c>
      <c r="J6349" t="s">
        <v>136</v>
      </c>
      <c r="K6349" t="s">
        <v>137</v>
      </c>
      <c r="L6349" t="s">
        <v>18074</v>
      </c>
      <c r="M6349" t="s">
        <v>18075</v>
      </c>
      <c r="N6349">
        <v>1.579722222</v>
      </c>
      <c r="O6349">
        <v>0</v>
      </c>
      <c r="P6349">
        <v>139</v>
      </c>
      <c r="Q6349">
        <v>0</v>
      </c>
      <c r="R6349">
        <v>7</v>
      </c>
      <c r="S6349">
        <v>0</v>
      </c>
      <c r="T6349">
        <v>3</v>
      </c>
      <c r="U6349">
        <v>0</v>
      </c>
      <c r="V6349">
        <v>0</v>
      </c>
      <c r="W6349">
        <v>0</v>
      </c>
      <c r="X6349">
        <v>73.012845290726077</v>
      </c>
      <c r="Y6349">
        <v>0</v>
      </c>
      <c r="Z6349">
        <v>9.4307126274022171</v>
      </c>
      <c r="AA6349">
        <v>0</v>
      </c>
      <c r="AB6349">
        <v>0.78596429051486028</v>
      </c>
      <c r="AC6349">
        <v>0</v>
      </c>
      <c r="AD6349">
        <v>0</v>
      </c>
      <c r="AE6349">
        <v>83.229522208643147</v>
      </c>
    </row>
    <row r="6350" spans="1:31" x14ac:dyDescent="0.25">
      <c r="A6350">
        <v>1659406</v>
      </c>
      <c r="B6350">
        <v>1</v>
      </c>
      <c r="C6350" t="s">
        <v>80</v>
      </c>
      <c r="D6350" t="s">
        <v>110</v>
      </c>
      <c r="E6350" t="s">
        <v>146</v>
      </c>
      <c r="F6350" t="s">
        <v>15521</v>
      </c>
      <c r="G6350" t="s">
        <v>187</v>
      </c>
      <c r="H6350" t="s">
        <v>149</v>
      </c>
      <c r="I6350" t="s">
        <v>135</v>
      </c>
      <c r="J6350" t="s">
        <v>136</v>
      </c>
      <c r="K6350" t="s">
        <v>137</v>
      </c>
      <c r="L6350" t="s">
        <v>18076</v>
      </c>
      <c r="M6350" t="s">
        <v>18077</v>
      </c>
      <c r="N6350">
        <v>4.4852777770000003</v>
      </c>
      <c r="O6350">
        <v>0</v>
      </c>
      <c r="P6350">
        <v>66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139.21880848997401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139.21880848997401</v>
      </c>
    </row>
    <row r="6351" spans="1:31" x14ac:dyDescent="0.25">
      <c r="A6351">
        <v>1658908</v>
      </c>
      <c r="B6351">
        <v>1</v>
      </c>
      <c r="C6351" t="s">
        <v>80</v>
      </c>
      <c r="D6351" t="s">
        <v>84</v>
      </c>
      <c r="E6351" t="s">
        <v>642</v>
      </c>
      <c r="F6351" t="s">
        <v>18078</v>
      </c>
      <c r="G6351" t="s">
        <v>161</v>
      </c>
      <c r="H6351" t="s">
        <v>967</v>
      </c>
      <c r="I6351" t="s">
        <v>135</v>
      </c>
      <c r="J6351" t="s">
        <v>136</v>
      </c>
      <c r="K6351" t="s">
        <v>137</v>
      </c>
      <c r="L6351" t="s">
        <v>18079</v>
      </c>
      <c r="M6351" t="s">
        <v>18080</v>
      </c>
      <c r="N6351">
        <v>0.32936944400000001</v>
      </c>
      <c r="O6351">
        <v>0</v>
      </c>
      <c r="P6351">
        <v>3987</v>
      </c>
      <c r="Q6351">
        <v>0</v>
      </c>
      <c r="R6351">
        <v>0</v>
      </c>
      <c r="S6351">
        <v>0</v>
      </c>
      <c r="T6351">
        <v>340</v>
      </c>
      <c r="U6351">
        <v>0</v>
      </c>
      <c r="V6351">
        <v>1</v>
      </c>
      <c r="W6351">
        <v>0</v>
      </c>
      <c r="X6351">
        <v>378.03195420964732</v>
      </c>
      <c r="Y6351">
        <v>0</v>
      </c>
      <c r="Z6351">
        <v>0</v>
      </c>
      <c r="AA6351">
        <v>0</v>
      </c>
      <c r="AB6351">
        <v>180.50848573806013</v>
      </c>
      <c r="AC6351">
        <v>0</v>
      </c>
      <c r="AD6351">
        <v>5.4837589301102714</v>
      </c>
      <c r="AE6351">
        <v>564.02419887781775</v>
      </c>
    </row>
    <row r="6352" spans="1:31" x14ac:dyDescent="0.25">
      <c r="A6352">
        <v>1659008</v>
      </c>
      <c r="B6352">
        <v>1</v>
      </c>
      <c r="C6352" t="s">
        <v>80</v>
      </c>
      <c r="D6352" t="s">
        <v>104</v>
      </c>
      <c r="E6352" t="s">
        <v>178</v>
      </c>
      <c r="F6352" t="s">
        <v>18081</v>
      </c>
      <c r="G6352" t="s">
        <v>227</v>
      </c>
      <c r="H6352" t="s">
        <v>149</v>
      </c>
      <c r="I6352" t="s">
        <v>135</v>
      </c>
      <c r="J6352" t="s">
        <v>136</v>
      </c>
      <c r="K6352" t="s">
        <v>137</v>
      </c>
      <c r="L6352" t="s">
        <v>18082</v>
      </c>
      <c r="M6352" t="s">
        <v>18083</v>
      </c>
      <c r="N6352">
        <v>6.9652777769999998</v>
      </c>
      <c r="O6352">
        <v>0</v>
      </c>
      <c r="P6352">
        <v>0</v>
      </c>
      <c r="Q6352">
        <v>0</v>
      </c>
      <c r="R6352">
        <v>2</v>
      </c>
      <c r="S6352">
        <v>0</v>
      </c>
      <c r="T6352">
        <v>1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18.491711911714638</v>
      </c>
      <c r="AA6352">
        <v>0</v>
      </c>
      <c r="AB6352">
        <v>1.4265882048930555E-2</v>
      </c>
      <c r="AC6352">
        <v>0</v>
      </c>
      <c r="AD6352">
        <v>0</v>
      </c>
      <c r="AE6352">
        <v>18.50597779376357</v>
      </c>
    </row>
    <row r="6353" spans="1:31" x14ac:dyDescent="0.25">
      <c r="A6353">
        <v>1659200</v>
      </c>
      <c r="B6353">
        <v>1</v>
      </c>
      <c r="C6353" t="s">
        <v>80</v>
      </c>
      <c r="D6353" t="s">
        <v>92</v>
      </c>
      <c r="E6353" t="s">
        <v>152</v>
      </c>
      <c r="F6353" t="s">
        <v>18084</v>
      </c>
      <c r="G6353" t="s">
        <v>154</v>
      </c>
      <c r="H6353" t="s">
        <v>149</v>
      </c>
      <c r="I6353" t="s">
        <v>135</v>
      </c>
      <c r="J6353" t="s">
        <v>136</v>
      </c>
      <c r="K6353" t="s">
        <v>137</v>
      </c>
      <c r="L6353" t="s">
        <v>18085</v>
      </c>
      <c r="M6353" t="s">
        <v>18086</v>
      </c>
      <c r="N6353">
        <v>2.8258333329999998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0.38703229718550225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0.38703229718550225</v>
      </c>
    </row>
    <row r="6354" spans="1:31" x14ac:dyDescent="0.25">
      <c r="A6354">
        <v>1659137</v>
      </c>
      <c r="B6354">
        <v>1</v>
      </c>
      <c r="C6354" t="s">
        <v>80</v>
      </c>
      <c r="D6354" t="s">
        <v>96</v>
      </c>
      <c r="E6354" t="s">
        <v>152</v>
      </c>
      <c r="F6354" t="s">
        <v>18087</v>
      </c>
      <c r="G6354" t="s">
        <v>154</v>
      </c>
      <c r="H6354" t="s">
        <v>149</v>
      </c>
      <c r="I6354" t="s">
        <v>135</v>
      </c>
      <c r="J6354" t="s">
        <v>136</v>
      </c>
      <c r="K6354" t="s">
        <v>137</v>
      </c>
      <c r="L6354" t="s">
        <v>18088</v>
      </c>
      <c r="M6354" t="s">
        <v>18089</v>
      </c>
      <c r="N6354">
        <v>9.068888888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1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84.333440771597139</v>
      </c>
      <c r="AC6354">
        <v>0</v>
      </c>
      <c r="AD6354">
        <v>0</v>
      </c>
      <c r="AE6354">
        <v>84.333440771597139</v>
      </c>
    </row>
    <row r="6355" spans="1:31" x14ac:dyDescent="0.25">
      <c r="A6355">
        <v>1659492</v>
      </c>
      <c r="B6355">
        <v>1</v>
      </c>
      <c r="C6355" t="s">
        <v>81</v>
      </c>
      <c r="D6355" t="s">
        <v>127</v>
      </c>
      <c r="E6355" t="s">
        <v>152</v>
      </c>
      <c r="F6355" t="s">
        <v>18090</v>
      </c>
      <c r="G6355" t="s">
        <v>168</v>
      </c>
      <c r="H6355" t="s">
        <v>149</v>
      </c>
      <c r="I6355" t="s">
        <v>135</v>
      </c>
      <c r="J6355" t="s">
        <v>136</v>
      </c>
      <c r="K6355" t="s">
        <v>137</v>
      </c>
      <c r="L6355" t="s">
        <v>18091</v>
      </c>
      <c r="M6355" t="s">
        <v>18092</v>
      </c>
      <c r="N6355">
        <v>11.350833333000001</v>
      </c>
      <c r="O6355">
        <v>0</v>
      </c>
      <c r="P6355">
        <v>18</v>
      </c>
      <c r="Q6355">
        <v>0</v>
      </c>
      <c r="R6355">
        <v>0</v>
      </c>
      <c r="S6355">
        <v>0</v>
      </c>
      <c r="T6355">
        <v>2</v>
      </c>
      <c r="U6355">
        <v>0</v>
      </c>
      <c r="V6355">
        <v>0</v>
      </c>
      <c r="W6355">
        <v>0</v>
      </c>
      <c r="X6355">
        <v>47.776674007619391</v>
      </c>
      <c r="Y6355">
        <v>0</v>
      </c>
      <c r="Z6355">
        <v>0</v>
      </c>
      <c r="AA6355">
        <v>0</v>
      </c>
      <c r="AB6355">
        <v>16.778913511036279</v>
      </c>
      <c r="AC6355">
        <v>0</v>
      </c>
      <c r="AD6355">
        <v>0</v>
      </c>
      <c r="AE6355">
        <v>64.55558751865567</v>
      </c>
    </row>
    <row r="6356" spans="1:31" x14ac:dyDescent="0.25">
      <c r="A6356">
        <v>1659343</v>
      </c>
      <c r="B6356">
        <v>1</v>
      </c>
      <c r="C6356" t="s">
        <v>80</v>
      </c>
      <c r="D6356" t="s">
        <v>82</v>
      </c>
      <c r="E6356" t="s">
        <v>152</v>
      </c>
      <c r="F6356" t="s">
        <v>18093</v>
      </c>
      <c r="G6356" t="s">
        <v>154</v>
      </c>
      <c r="H6356" t="s">
        <v>149</v>
      </c>
      <c r="I6356" t="s">
        <v>135</v>
      </c>
      <c r="J6356" t="s">
        <v>136</v>
      </c>
      <c r="K6356" t="s">
        <v>137</v>
      </c>
      <c r="L6356" t="s">
        <v>18094</v>
      </c>
      <c r="M6356" t="s">
        <v>18095</v>
      </c>
      <c r="N6356">
        <v>1.885277777</v>
      </c>
      <c r="O6356">
        <v>0</v>
      </c>
      <c r="P6356">
        <v>6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3.2609503645458138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3.2609503645458138</v>
      </c>
    </row>
    <row r="6357" spans="1:31" x14ac:dyDescent="0.25">
      <c r="A6357">
        <v>1659386</v>
      </c>
      <c r="B6357">
        <v>1</v>
      </c>
      <c r="C6357" t="s">
        <v>80</v>
      </c>
      <c r="D6357" t="s">
        <v>107</v>
      </c>
      <c r="E6357" t="s">
        <v>178</v>
      </c>
      <c r="F6357" t="s">
        <v>18096</v>
      </c>
      <c r="G6357" t="s">
        <v>227</v>
      </c>
      <c r="H6357" t="s">
        <v>149</v>
      </c>
      <c r="I6357" t="s">
        <v>135</v>
      </c>
      <c r="J6357" t="s">
        <v>136</v>
      </c>
      <c r="K6357" t="s">
        <v>137</v>
      </c>
      <c r="L6357" t="s">
        <v>18097</v>
      </c>
      <c r="M6357" t="s">
        <v>18098</v>
      </c>
      <c r="N6357">
        <v>4.0472222220000003</v>
      </c>
      <c r="O6357">
        <v>0</v>
      </c>
      <c r="P6357">
        <v>62</v>
      </c>
      <c r="Q6357">
        <v>0</v>
      </c>
      <c r="R6357">
        <v>0</v>
      </c>
      <c r="S6357">
        <v>0</v>
      </c>
      <c r="T6357">
        <v>3</v>
      </c>
      <c r="U6357">
        <v>0</v>
      </c>
      <c r="V6357">
        <v>0</v>
      </c>
      <c r="W6357">
        <v>0</v>
      </c>
      <c r="X6357">
        <v>97.846202321645222</v>
      </c>
      <c r="Y6357">
        <v>0</v>
      </c>
      <c r="Z6357">
        <v>0</v>
      </c>
      <c r="AA6357">
        <v>0</v>
      </c>
      <c r="AB6357">
        <v>17.434753589211187</v>
      </c>
      <c r="AC6357">
        <v>0</v>
      </c>
      <c r="AD6357">
        <v>0</v>
      </c>
      <c r="AE6357">
        <v>115.28095591085641</v>
      </c>
    </row>
    <row r="6358" spans="1:31" x14ac:dyDescent="0.25">
      <c r="A6358">
        <v>1659194</v>
      </c>
      <c r="B6358">
        <v>1</v>
      </c>
      <c r="C6358" t="s">
        <v>81</v>
      </c>
      <c r="D6358" t="s">
        <v>112</v>
      </c>
      <c r="E6358" t="s">
        <v>146</v>
      </c>
      <c r="F6358" t="s">
        <v>18099</v>
      </c>
      <c r="G6358" t="s">
        <v>260</v>
      </c>
      <c r="H6358" t="s">
        <v>149</v>
      </c>
      <c r="I6358" t="s">
        <v>135</v>
      </c>
      <c r="J6358" t="s">
        <v>136</v>
      </c>
      <c r="K6358" t="s">
        <v>137</v>
      </c>
      <c r="L6358" t="s">
        <v>18100</v>
      </c>
      <c r="M6358" t="s">
        <v>18101</v>
      </c>
      <c r="N6358">
        <v>6.8713888880000003</v>
      </c>
      <c r="O6358">
        <v>0</v>
      </c>
      <c r="P6358">
        <v>0</v>
      </c>
      <c r="Q6358">
        <v>0</v>
      </c>
      <c r="R6358">
        <v>5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25.989102195401614</v>
      </c>
      <c r="AA6358">
        <v>0</v>
      </c>
      <c r="AB6358">
        <v>0</v>
      </c>
      <c r="AC6358">
        <v>0</v>
      </c>
      <c r="AD6358">
        <v>0</v>
      </c>
      <c r="AE6358">
        <v>25.989102195401614</v>
      </c>
    </row>
    <row r="6359" spans="1:31" x14ac:dyDescent="0.25">
      <c r="A6359">
        <v>1659369</v>
      </c>
      <c r="B6359">
        <v>1</v>
      </c>
      <c r="C6359" t="s">
        <v>81</v>
      </c>
      <c r="D6359" t="s">
        <v>112</v>
      </c>
      <c r="E6359" t="s">
        <v>178</v>
      </c>
      <c r="F6359" t="s">
        <v>18102</v>
      </c>
      <c r="G6359" t="s">
        <v>227</v>
      </c>
      <c r="H6359" t="s">
        <v>149</v>
      </c>
      <c r="I6359" t="s">
        <v>135</v>
      </c>
      <c r="J6359" t="s">
        <v>136</v>
      </c>
      <c r="K6359" t="s">
        <v>137</v>
      </c>
      <c r="L6359" t="s">
        <v>18103</v>
      </c>
      <c r="M6359" t="s">
        <v>18104</v>
      </c>
      <c r="N6359">
        <v>4.2572222220000002</v>
      </c>
      <c r="O6359">
        <v>0</v>
      </c>
      <c r="P6359">
        <v>4</v>
      </c>
      <c r="Q6359">
        <v>0</v>
      </c>
      <c r="R6359">
        <v>3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0.19217775913654167</v>
      </c>
      <c r="Y6359">
        <v>0</v>
      </c>
      <c r="Z6359">
        <v>1.4907013834E-4</v>
      </c>
      <c r="AA6359">
        <v>0</v>
      </c>
      <c r="AB6359">
        <v>0</v>
      </c>
      <c r="AC6359">
        <v>0</v>
      </c>
      <c r="AD6359">
        <v>0</v>
      </c>
      <c r="AE6359">
        <v>0.19232682927488168</v>
      </c>
    </row>
    <row r="6360" spans="1:31" x14ac:dyDescent="0.25">
      <c r="A6360">
        <v>1659037</v>
      </c>
      <c r="B6360">
        <v>1</v>
      </c>
      <c r="C6360" t="s">
        <v>80</v>
      </c>
      <c r="D6360" t="s">
        <v>92</v>
      </c>
      <c r="E6360" t="s">
        <v>178</v>
      </c>
      <c r="F6360" t="s">
        <v>18105</v>
      </c>
      <c r="G6360" t="s">
        <v>231</v>
      </c>
      <c r="H6360" t="s">
        <v>149</v>
      </c>
      <c r="I6360" t="s">
        <v>135</v>
      </c>
      <c r="J6360" t="s">
        <v>136</v>
      </c>
      <c r="K6360" t="s">
        <v>137</v>
      </c>
      <c r="L6360" t="s">
        <v>18106</v>
      </c>
      <c r="M6360" t="s">
        <v>18107</v>
      </c>
      <c r="N6360">
        <v>0.85305555499999997</v>
      </c>
      <c r="O6360">
        <v>0</v>
      </c>
      <c r="P6360">
        <v>172</v>
      </c>
      <c r="Q6360">
        <v>0</v>
      </c>
      <c r="R6360">
        <v>1</v>
      </c>
      <c r="S6360">
        <v>0</v>
      </c>
      <c r="T6360">
        <v>25</v>
      </c>
      <c r="U6360">
        <v>0</v>
      </c>
      <c r="V6360">
        <v>0</v>
      </c>
      <c r="W6360">
        <v>0</v>
      </c>
      <c r="X6360">
        <v>52.851704900824039</v>
      </c>
      <c r="Y6360">
        <v>0</v>
      </c>
      <c r="Z6360">
        <v>0</v>
      </c>
      <c r="AA6360">
        <v>0</v>
      </c>
      <c r="AB6360">
        <v>32.361420354259131</v>
      </c>
      <c r="AC6360">
        <v>0</v>
      </c>
      <c r="AD6360">
        <v>0</v>
      </c>
      <c r="AE6360">
        <v>85.21312525508317</v>
      </c>
    </row>
    <row r="6361" spans="1:31" x14ac:dyDescent="0.25">
      <c r="A6361">
        <v>1659083</v>
      </c>
      <c r="B6361">
        <v>1</v>
      </c>
      <c r="C6361" t="s">
        <v>80</v>
      </c>
      <c r="D6361" t="s">
        <v>83</v>
      </c>
      <c r="E6361" t="s">
        <v>178</v>
      </c>
      <c r="F6361" t="s">
        <v>668</v>
      </c>
      <c r="G6361" t="s">
        <v>227</v>
      </c>
      <c r="H6361" t="s">
        <v>149</v>
      </c>
      <c r="I6361" t="s">
        <v>135</v>
      </c>
      <c r="J6361" t="s">
        <v>136</v>
      </c>
      <c r="K6361" t="s">
        <v>137</v>
      </c>
      <c r="L6361" t="s">
        <v>17686</v>
      </c>
      <c r="M6361" t="s">
        <v>18108</v>
      </c>
      <c r="N6361">
        <v>2.0277777769999998</v>
      </c>
      <c r="O6361">
        <v>0</v>
      </c>
      <c r="P6361">
        <v>1</v>
      </c>
      <c r="Q6361">
        <v>0</v>
      </c>
      <c r="R6361">
        <v>0</v>
      </c>
      <c r="S6361">
        <v>0</v>
      </c>
      <c r="T6361">
        <v>27</v>
      </c>
      <c r="U6361">
        <v>0</v>
      </c>
      <c r="V6361">
        <v>9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210.45098204426276</v>
      </c>
      <c r="AC6361">
        <v>0</v>
      </c>
      <c r="AD6361">
        <v>405.79451356276604</v>
      </c>
      <c r="AE6361">
        <v>616.24549560702883</v>
      </c>
    </row>
    <row r="6362" spans="1:31" x14ac:dyDescent="0.25">
      <c r="A6362">
        <v>1659183</v>
      </c>
      <c r="B6362">
        <v>1</v>
      </c>
      <c r="C6362" t="s">
        <v>80</v>
      </c>
      <c r="D6362" t="s">
        <v>90</v>
      </c>
      <c r="E6362" t="s">
        <v>152</v>
      </c>
      <c r="F6362" t="s">
        <v>18109</v>
      </c>
      <c r="G6362" t="s">
        <v>168</v>
      </c>
      <c r="H6362" t="s">
        <v>149</v>
      </c>
      <c r="I6362" t="s">
        <v>135</v>
      </c>
      <c r="J6362" t="s">
        <v>136</v>
      </c>
      <c r="K6362" t="s">
        <v>137</v>
      </c>
      <c r="L6362" t="s">
        <v>18110</v>
      </c>
      <c r="M6362" t="s">
        <v>18111</v>
      </c>
      <c r="N6362">
        <v>8.3797222219999998</v>
      </c>
      <c r="O6362">
        <v>0</v>
      </c>
      <c r="P6362">
        <v>4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23.865912276440238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23.865912276440238</v>
      </c>
    </row>
    <row r="6363" spans="1:31" x14ac:dyDescent="0.25">
      <c r="A6363">
        <v>1659352</v>
      </c>
      <c r="B6363">
        <v>1</v>
      </c>
      <c r="C6363" t="s">
        <v>80</v>
      </c>
      <c r="D6363" t="s">
        <v>88</v>
      </c>
      <c r="E6363" t="s">
        <v>146</v>
      </c>
      <c r="F6363" t="s">
        <v>18112</v>
      </c>
      <c r="G6363" t="s">
        <v>260</v>
      </c>
      <c r="H6363" t="s">
        <v>149</v>
      </c>
      <c r="I6363" t="s">
        <v>135</v>
      </c>
      <c r="J6363" t="s">
        <v>136</v>
      </c>
      <c r="K6363" t="s">
        <v>137</v>
      </c>
      <c r="L6363" t="s">
        <v>18113</v>
      </c>
      <c r="M6363" t="s">
        <v>18114</v>
      </c>
      <c r="N6363">
        <v>1.043055555</v>
      </c>
      <c r="O6363">
        <v>0</v>
      </c>
      <c r="P6363">
        <v>456</v>
      </c>
      <c r="Q6363">
        <v>0</v>
      </c>
      <c r="R6363">
        <v>0</v>
      </c>
      <c r="S6363">
        <v>0</v>
      </c>
      <c r="T6363">
        <v>20</v>
      </c>
      <c r="U6363">
        <v>0</v>
      </c>
      <c r="V6363">
        <v>0</v>
      </c>
      <c r="W6363">
        <v>0</v>
      </c>
      <c r="X6363">
        <v>156.19153045678956</v>
      </c>
      <c r="Y6363">
        <v>0</v>
      </c>
      <c r="Z6363">
        <v>0</v>
      </c>
      <c r="AA6363">
        <v>0</v>
      </c>
      <c r="AB6363">
        <v>8.8468331847135993</v>
      </c>
      <c r="AC6363">
        <v>0</v>
      </c>
      <c r="AD6363">
        <v>0</v>
      </c>
      <c r="AE6363">
        <v>165.03836364150317</v>
      </c>
    </row>
    <row r="6364" spans="1:31" x14ac:dyDescent="0.25">
      <c r="A6364">
        <v>1658914</v>
      </c>
      <c r="B6364">
        <v>1</v>
      </c>
      <c r="C6364" t="s">
        <v>80</v>
      </c>
      <c r="D6364" t="s">
        <v>84</v>
      </c>
      <c r="E6364" t="s">
        <v>642</v>
      </c>
      <c r="F6364" t="s">
        <v>18115</v>
      </c>
      <c r="G6364" t="s">
        <v>161</v>
      </c>
      <c r="H6364" t="s">
        <v>967</v>
      </c>
      <c r="I6364" t="s">
        <v>135</v>
      </c>
      <c r="J6364" t="s">
        <v>136</v>
      </c>
      <c r="K6364" t="s">
        <v>137</v>
      </c>
      <c r="L6364" t="s">
        <v>18116</v>
      </c>
      <c r="M6364" t="s">
        <v>18117</v>
      </c>
      <c r="N6364">
        <v>0.59833333300000002</v>
      </c>
      <c r="O6364">
        <v>0</v>
      </c>
      <c r="P6364">
        <v>4283</v>
      </c>
      <c r="Q6364">
        <v>0</v>
      </c>
      <c r="R6364">
        <v>0</v>
      </c>
      <c r="S6364">
        <v>3</v>
      </c>
      <c r="T6364">
        <v>738</v>
      </c>
      <c r="U6364">
        <v>0</v>
      </c>
      <c r="V6364">
        <v>1</v>
      </c>
      <c r="W6364">
        <v>0</v>
      </c>
      <c r="X6364">
        <v>694.67609635404915</v>
      </c>
      <c r="Y6364">
        <v>0</v>
      </c>
      <c r="Z6364">
        <v>0</v>
      </c>
      <c r="AA6364">
        <v>504.20901664577849</v>
      </c>
      <c r="AB6364">
        <v>796.68657749861745</v>
      </c>
      <c r="AC6364">
        <v>0</v>
      </c>
      <c r="AD6364">
        <v>8.8909488070084279</v>
      </c>
      <c r="AE6364">
        <v>2004.4626393054536</v>
      </c>
    </row>
    <row r="6365" spans="1:31" x14ac:dyDescent="0.25">
      <c r="A6365">
        <v>1658974</v>
      </c>
      <c r="B6365">
        <v>1</v>
      </c>
      <c r="C6365" t="s">
        <v>80</v>
      </c>
      <c r="D6365" t="s">
        <v>110</v>
      </c>
      <c r="E6365" t="s">
        <v>178</v>
      </c>
      <c r="F6365" t="s">
        <v>18118</v>
      </c>
      <c r="G6365" t="s">
        <v>359</v>
      </c>
      <c r="H6365" t="s">
        <v>149</v>
      </c>
      <c r="I6365" t="s">
        <v>135</v>
      </c>
      <c r="J6365" t="s">
        <v>136</v>
      </c>
      <c r="K6365" t="s">
        <v>137</v>
      </c>
      <c r="L6365" t="s">
        <v>18119</v>
      </c>
      <c r="M6365" t="s">
        <v>18120</v>
      </c>
      <c r="N6365">
        <v>0.51638888800000005</v>
      </c>
      <c r="O6365">
        <v>0</v>
      </c>
      <c r="P6365">
        <v>134</v>
      </c>
      <c r="Q6365">
        <v>0</v>
      </c>
      <c r="R6365">
        <v>0</v>
      </c>
      <c r="S6365">
        <v>0</v>
      </c>
      <c r="T6365">
        <v>22</v>
      </c>
      <c r="U6365">
        <v>0</v>
      </c>
      <c r="V6365">
        <v>0</v>
      </c>
      <c r="W6365">
        <v>0</v>
      </c>
      <c r="X6365">
        <v>16.51010290252658</v>
      </c>
      <c r="Y6365">
        <v>0</v>
      </c>
      <c r="Z6365">
        <v>0</v>
      </c>
      <c r="AA6365">
        <v>0</v>
      </c>
      <c r="AB6365">
        <v>46.944307247491977</v>
      </c>
      <c r="AC6365">
        <v>0</v>
      </c>
      <c r="AD6365">
        <v>0</v>
      </c>
      <c r="AE6365">
        <v>63.45441015001856</v>
      </c>
    </row>
    <row r="6366" spans="1:31" x14ac:dyDescent="0.25">
      <c r="A6366">
        <v>1659166</v>
      </c>
      <c r="B6366">
        <v>1</v>
      </c>
      <c r="C6366" t="s">
        <v>80</v>
      </c>
      <c r="D6366" t="s">
        <v>101</v>
      </c>
      <c r="E6366" t="s">
        <v>152</v>
      </c>
      <c r="F6366" t="s">
        <v>18121</v>
      </c>
      <c r="G6366" t="s">
        <v>154</v>
      </c>
      <c r="H6366" t="s">
        <v>149</v>
      </c>
      <c r="I6366" t="s">
        <v>135</v>
      </c>
      <c r="J6366" t="s">
        <v>136</v>
      </c>
      <c r="K6366" t="s">
        <v>137</v>
      </c>
      <c r="L6366" t="s">
        <v>18122</v>
      </c>
      <c r="M6366" t="s">
        <v>18123</v>
      </c>
      <c r="N6366">
        <v>2.2166666660000001</v>
      </c>
      <c r="O6366">
        <v>0</v>
      </c>
      <c r="P6366">
        <v>1</v>
      </c>
      <c r="Q6366">
        <v>0</v>
      </c>
      <c r="R6366">
        <v>0</v>
      </c>
      <c r="S6366">
        <v>0</v>
      </c>
      <c r="T6366">
        <v>1</v>
      </c>
      <c r="U6366">
        <v>0</v>
      </c>
      <c r="V6366">
        <v>0</v>
      </c>
      <c r="W6366">
        <v>0</v>
      </c>
      <c r="X6366">
        <v>6.0090082439444451E-3</v>
      </c>
      <c r="Y6366">
        <v>0</v>
      </c>
      <c r="Z6366">
        <v>0</v>
      </c>
      <c r="AA6366">
        <v>0</v>
      </c>
      <c r="AB6366">
        <v>4.6477666914900002</v>
      </c>
      <c r="AC6366">
        <v>0</v>
      </c>
      <c r="AD6366">
        <v>0</v>
      </c>
      <c r="AE6366">
        <v>4.653775699733945</v>
      </c>
    </row>
    <row r="6367" spans="1:31" x14ac:dyDescent="0.25">
      <c r="A6367">
        <v>1659415</v>
      </c>
      <c r="B6367">
        <v>1</v>
      </c>
      <c r="C6367" t="s">
        <v>81</v>
      </c>
      <c r="D6367" t="s">
        <v>118</v>
      </c>
      <c r="E6367" t="s">
        <v>178</v>
      </c>
      <c r="F6367" t="s">
        <v>17515</v>
      </c>
      <c r="G6367" t="s">
        <v>227</v>
      </c>
      <c r="H6367" t="s">
        <v>149</v>
      </c>
      <c r="I6367" t="s">
        <v>135</v>
      </c>
      <c r="J6367" t="s">
        <v>136</v>
      </c>
      <c r="K6367" t="s">
        <v>137</v>
      </c>
      <c r="L6367" t="s">
        <v>18124</v>
      </c>
      <c r="M6367" t="s">
        <v>18125</v>
      </c>
      <c r="N6367">
        <v>1.1388888880000001</v>
      </c>
      <c r="O6367">
        <v>0</v>
      </c>
      <c r="P6367">
        <v>105</v>
      </c>
      <c r="Q6367">
        <v>0</v>
      </c>
      <c r="R6367">
        <v>0</v>
      </c>
      <c r="S6367">
        <v>0</v>
      </c>
      <c r="T6367">
        <v>7</v>
      </c>
      <c r="U6367">
        <v>0</v>
      </c>
      <c r="V6367">
        <v>0</v>
      </c>
      <c r="W6367">
        <v>0</v>
      </c>
      <c r="X6367">
        <v>31.692789994626871</v>
      </c>
      <c r="Y6367">
        <v>0</v>
      </c>
      <c r="Z6367">
        <v>0</v>
      </c>
      <c r="AA6367">
        <v>0</v>
      </c>
      <c r="AB6367">
        <v>5.7627450018093676</v>
      </c>
      <c r="AC6367">
        <v>0</v>
      </c>
      <c r="AD6367">
        <v>0</v>
      </c>
      <c r="AE6367">
        <v>37.455534996436242</v>
      </c>
    </row>
    <row r="6368" spans="1:31" x14ac:dyDescent="0.25">
      <c r="A6368">
        <v>1659146</v>
      </c>
      <c r="B6368">
        <v>1</v>
      </c>
      <c r="C6368" t="s">
        <v>80</v>
      </c>
      <c r="D6368" t="s">
        <v>89</v>
      </c>
      <c r="E6368" t="s">
        <v>152</v>
      </c>
      <c r="F6368" t="s">
        <v>18126</v>
      </c>
      <c r="G6368" t="s">
        <v>507</v>
      </c>
      <c r="H6368" t="s">
        <v>149</v>
      </c>
      <c r="I6368" t="s">
        <v>135</v>
      </c>
      <c r="J6368" t="s">
        <v>136</v>
      </c>
      <c r="K6368" t="s">
        <v>137</v>
      </c>
      <c r="L6368" t="s">
        <v>18127</v>
      </c>
      <c r="M6368" t="s">
        <v>18128</v>
      </c>
      <c r="N6368">
        <v>0.64027777699999999</v>
      </c>
      <c r="O6368">
        <v>0</v>
      </c>
      <c r="P6368">
        <v>1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1.0058617894843709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1.0058617894843709</v>
      </c>
    </row>
    <row r="6369" spans="1:31" x14ac:dyDescent="0.25">
      <c r="A6369">
        <v>1659432</v>
      </c>
      <c r="B6369">
        <v>1</v>
      </c>
      <c r="C6369" t="s">
        <v>81</v>
      </c>
      <c r="D6369" t="s">
        <v>123</v>
      </c>
      <c r="E6369" t="s">
        <v>178</v>
      </c>
      <c r="F6369" t="s">
        <v>18129</v>
      </c>
      <c r="G6369" t="s">
        <v>227</v>
      </c>
      <c r="H6369" t="s">
        <v>149</v>
      </c>
      <c r="I6369" t="s">
        <v>135</v>
      </c>
      <c r="J6369" t="s">
        <v>136</v>
      </c>
      <c r="K6369" t="s">
        <v>137</v>
      </c>
      <c r="L6369" t="s">
        <v>18130</v>
      </c>
      <c r="M6369" t="s">
        <v>18131</v>
      </c>
      <c r="N6369">
        <v>1.341388888</v>
      </c>
      <c r="O6369">
        <v>0</v>
      </c>
      <c r="P6369">
        <v>24</v>
      </c>
      <c r="Q6369">
        <v>0</v>
      </c>
      <c r="R6369">
        <v>4</v>
      </c>
      <c r="S6369">
        <v>0</v>
      </c>
      <c r="T6369">
        <v>4</v>
      </c>
      <c r="U6369">
        <v>0</v>
      </c>
      <c r="V6369">
        <v>0</v>
      </c>
      <c r="W6369">
        <v>0</v>
      </c>
      <c r="X6369">
        <v>8.8112018166118542</v>
      </c>
      <c r="Y6369">
        <v>0</v>
      </c>
      <c r="Z6369">
        <v>0.36222400612202504</v>
      </c>
      <c r="AA6369">
        <v>0</v>
      </c>
      <c r="AB6369">
        <v>5.502230390735277</v>
      </c>
      <c r="AC6369">
        <v>0</v>
      </c>
      <c r="AD6369">
        <v>0</v>
      </c>
      <c r="AE6369">
        <v>14.675656213469157</v>
      </c>
    </row>
    <row r="6370" spans="1:31" x14ac:dyDescent="0.25">
      <c r="A6370">
        <v>1659309</v>
      </c>
      <c r="B6370">
        <v>1</v>
      </c>
      <c r="C6370" t="s">
        <v>80</v>
      </c>
      <c r="D6370" t="s">
        <v>99</v>
      </c>
      <c r="E6370" t="s">
        <v>152</v>
      </c>
      <c r="F6370" t="s">
        <v>18132</v>
      </c>
      <c r="G6370" t="s">
        <v>154</v>
      </c>
      <c r="H6370" t="s">
        <v>149</v>
      </c>
      <c r="I6370" t="s">
        <v>135</v>
      </c>
      <c r="J6370" t="s">
        <v>136</v>
      </c>
      <c r="K6370" t="s">
        <v>137</v>
      </c>
      <c r="L6370" t="s">
        <v>18133</v>
      </c>
      <c r="M6370" t="s">
        <v>18134</v>
      </c>
      <c r="N6370">
        <v>2.4647222219999998</v>
      </c>
      <c r="O6370">
        <v>0</v>
      </c>
      <c r="P6370">
        <v>3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0.2856356915737967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0.2856356915737967</v>
      </c>
    </row>
    <row r="6371" spans="1:31" x14ac:dyDescent="0.25">
      <c r="A6371">
        <v>1658977</v>
      </c>
      <c r="B6371">
        <v>1</v>
      </c>
      <c r="C6371" t="s">
        <v>81</v>
      </c>
      <c r="D6371" t="s">
        <v>128</v>
      </c>
      <c r="E6371" t="s">
        <v>178</v>
      </c>
      <c r="F6371" t="s">
        <v>18135</v>
      </c>
      <c r="G6371" t="s">
        <v>675</v>
      </c>
      <c r="H6371" t="s">
        <v>149</v>
      </c>
      <c r="I6371" t="s">
        <v>135</v>
      </c>
      <c r="J6371" t="s">
        <v>136</v>
      </c>
      <c r="K6371" t="s">
        <v>137</v>
      </c>
      <c r="L6371" t="s">
        <v>18136</v>
      </c>
      <c r="M6371" t="s">
        <v>18137</v>
      </c>
      <c r="N6371">
        <v>0.80583333300000004</v>
      </c>
      <c r="O6371">
        <v>0</v>
      </c>
      <c r="P6371">
        <v>63</v>
      </c>
      <c r="Q6371">
        <v>0</v>
      </c>
      <c r="R6371">
        <v>0</v>
      </c>
      <c r="S6371">
        <v>0</v>
      </c>
      <c r="T6371">
        <v>2</v>
      </c>
      <c r="U6371">
        <v>0</v>
      </c>
      <c r="V6371">
        <v>0</v>
      </c>
      <c r="W6371">
        <v>0</v>
      </c>
      <c r="X6371">
        <v>11.82227075877196</v>
      </c>
      <c r="Y6371">
        <v>0</v>
      </c>
      <c r="Z6371">
        <v>0</v>
      </c>
      <c r="AA6371">
        <v>0</v>
      </c>
      <c r="AB6371">
        <v>2.6693358449260143</v>
      </c>
      <c r="AC6371">
        <v>0</v>
      </c>
      <c r="AD6371">
        <v>0</v>
      </c>
      <c r="AE6371">
        <v>14.491606603697974</v>
      </c>
    </row>
    <row r="6372" spans="1:31" x14ac:dyDescent="0.25">
      <c r="A6372">
        <v>1658834</v>
      </c>
      <c r="B6372">
        <v>1</v>
      </c>
      <c r="C6372" t="s">
        <v>80</v>
      </c>
      <c r="D6372" t="s">
        <v>96</v>
      </c>
      <c r="E6372" t="s">
        <v>178</v>
      </c>
      <c r="F6372" t="s">
        <v>6877</v>
      </c>
      <c r="G6372" t="s">
        <v>231</v>
      </c>
      <c r="H6372" t="s">
        <v>149</v>
      </c>
      <c r="I6372" t="s">
        <v>135</v>
      </c>
      <c r="J6372" t="s">
        <v>136</v>
      </c>
      <c r="K6372" t="s">
        <v>137</v>
      </c>
      <c r="L6372" t="s">
        <v>18138</v>
      </c>
      <c r="M6372" t="s">
        <v>18139</v>
      </c>
      <c r="N6372">
        <v>7.3105555549999997</v>
      </c>
      <c r="O6372">
        <v>0</v>
      </c>
      <c r="P6372">
        <v>275</v>
      </c>
      <c r="Q6372">
        <v>0</v>
      </c>
      <c r="R6372">
        <v>0</v>
      </c>
      <c r="S6372">
        <v>0</v>
      </c>
      <c r="T6372">
        <v>37</v>
      </c>
      <c r="U6372">
        <v>0</v>
      </c>
      <c r="V6372">
        <v>0</v>
      </c>
      <c r="W6372">
        <v>0</v>
      </c>
      <c r="X6372">
        <v>779.27705115430706</v>
      </c>
      <c r="Y6372">
        <v>0</v>
      </c>
      <c r="Z6372">
        <v>0</v>
      </c>
      <c r="AA6372">
        <v>0</v>
      </c>
      <c r="AB6372">
        <v>224.33333279010157</v>
      </c>
      <c r="AC6372">
        <v>0</v>
      </c>
      <c r="AD6372">
        <v>0</v>
      </c>
      <c r="AE6372">
        <v>1003.6103839444086</v>
      </c>
    </row>
    <row r="6373" spans="1:31" x14ac:dyDescent="0.25">
      <c r="A6373">
        <v>1659452</v>
      </c>
      <c r="B6373">
        <v>1</v>
      </c>
      <c r="C6373" t="s">
        <v>80</v>
      </c>
      <c r="D6373" t="s">
        <v>83</v>
      </c>
      <c r="E6373" t="s">
        <v>140</v>
      </c>
      <c r="F6373" t="s">
        <v>18140</v>
      </c>
      <c r="G6373" t="s">
        <v>161</v>
      </c>
      <c r="H6373" t="s">
        <v>134</v>
      </c>
      <c r="I6373" t="s">
        <v>135</v>
      </c>
      <c r="J6373" t="s">
        <v>136</v>
      </c>
      <c r="K6373" t="s">
        <v>137</v>
      </c>
      <c r="L6373" t="s">
        <v>18141</v>
      </c>
      <c r="M6373" t="s">
        <v>18142</v>
      </c>
      <c r="N6373">
        <v>1.149444444</v>
      </c>
      <c r="O6373">
        <v>0</v>
      </c>
      <c r="P6373">
        <v>4610</v>
      </c>
      <c r="Q6373">
        <v>0</v>
      </c>
      <c r="R6373">
        <v>0</v>
      </c>
      <c r="S6373">
        <v>3</v>
      </c>
      <c r="T6373">
        <v>317</v>
      </c>
      <c r="U6373">
        <v>0</v>
      </c>
      <c r="V6373">
        <v>1</v>
      </c>
      <c r="W6373">
        <v>0</v>
      </c>
      <c r="X6373">
        <v>1524.0884744689772</v>
      </c>
      <c r="Y6373">
        <v>0</v>
      </c>
      <c r="Z6373">
        <v>0</v>
      </c>
      <c r="AA6373">
        <v>302.51019902328267</v>
      </c>
      <c r="AB6373">
        <v>246.77156377592721</v>
      </c>
      <c r="AC6373">
        <v>0</v>
      </c>
      <c r="AD6373">
        <v>13.236608683090745</v>
      </c>
      <c r="AE6373">
        <v>2086.6068459512776</v>
      </c>
    </row>
    <row r="6374" spans="1:31" x14ac:dyDescent="0.25">
      <c r="A6374">
        <v>1659475</v>
      </c>
      <c r="B6374">
        <v>1</v>
      </c>
      <c r="C6374" t="s">
        <v>80</v>
      </c>
      <c r="D6374" t="s">
        <v>104</v>
      </c>
      <c r="E6374" t="s">
        <v>178</v>
      </c>
      <c r="F6374" t="s">
        <v>18143</v>
      </c>
      <c r="G6374" t="s">
        <v>252</v>
      </c>
      <c r="H6374" t="s">
        <v>149</v>
      </c>
      <c r="I6374" t="s">
        <v>135</v>
      </c>
      <c r="J6374" t="s">
        <v>136</v>
      </c>
      <c r="K6374" t="s">
        <v>137</v>
      </c>
      <c r="L6374" t="s">
        <v>18144</v>
      </c>
      <c r="M6374" t="s">
        <v>18145</v>
      </c>
      <c r="N6374">
        <v>1.7583333329999999</v>
      </c>
      <c r="O6374">
        <v>0</v>
      </c>
      <c r="P6374">
        <v>177</v>
      </c>
      <c r="Q6374">
        <v>0</v>
      </c>
      <c r="R6374">
        <v>0</v>
      </c>
      <c r="S6374">
        <v>0</v>
      </c>
      <c r="T6374">
        <v>17</v>
      </c>
      <c r="U6374">
        <v>0</v>
      </c>
      <c r="V6374">
        <v>0</v>
      </c>
      <c r="W6374">
        <v>0</v>
      </c>
      <c r="X6374">
        <v>107.29957941610805</v>
      </c>
      <c r="Y6374">
        <v>0</v>
      </c>
      <c r="Z6374">
        <v>0</v>
      </c>
      <c r="AA6374">
        <v>0</v>
      </c>
      <c r="AB6374">
        <v>12.35419078138967</v>
      </c>
      <c r="AC6374">
        <v>0</v>
      </c>
      <c r="AD6374">
        <v>0</v>
      </c>
      <c r="AE6374">
        <v>119.65377019749772</v>
      </c>
    </row>
    <row r="6375" spans="1:31" x14ac:dyDescent="0.25">
      <c r="A6375">
        <v>1658811</v>
      </c>
      <c r="B6375">
        <v>1</v>
      </c>
      <c r="C6375" t="s">
        <v>80</v>
      </c>
      <c r="D6375" t="s">
        <v>97</v>
      </c>
      <c r="E6375" t="s">
        <v>140</v>
      </c>
      <c r="F6375" t="s">
        <v>275</v>
      </c>
      <c r="G6375" t="s">
        <v>161</v>
      </c>
      <c r="H6375" t="s">
        <v>134</v>
      </c>
      <c r="I6375" t="s">
        <v>135</v>
      </c>
      <c r="J6375" t="s">
        <v>136</v>
      </c>
      <c r="K6375" t="s">
        <v>137</v>
      </c>
      <c r="L6375" t="s">
        <v>18146</v>
      </c>
      <c r="M6375" t="s">
        <v>18147</v>
      </c>
      <c r="N6375">
        <v>0.6</v>
      </c>
      <c r="O6375">
        <v>7</v>
      </c>
      <c r="P6375">
        <v>860</v>
      </c>
      <c r="Q6375">
        <v>13</v>
      </c>
      <c r="R6375">
        <v>708</v>
      </c>
      <c r="S6375">
        <v>21</v>
      </c>
      <c r="T6375">
        <v>257</v>
      </c>
      <c r="U6375">
        <v>3</v>
      </c>
      <c r="V6375">
        <v>1</v>
      </c>
      <c r="W6375">
        <v>60.782059677921609</v>
      </c>
      <c r="X6375">
        <v>292.37756633273881</v>
      </c>
      <c r="Y6375">
        <v>33.258040024911594</v>
      </c>
      <c r="Z6375">
        <v>191.5801903025928</v>
      </c>
      <c r="AA6375">
        <v>109.84408084790461</v>
      </c>
      <c r="AB6375">
        <v>132.27044217979682</v>
      </c>
      <c r="AC6375">
        <v>29.493569034258005</v>
      </c>
      <c r="AD6375">
        <v>0.45639247805579997</v>
      </c>
      <c r="AE6375">
        <v>850.06234087818007</v>
      </c>
    </row>
    <row r="6376" spans="1:31" x14ac:dyDescent="0.25">
      <c r="A6376">
        <v>1658997</v>
      </c>
      <c r="B6376">
        <v>1</v>
      </c>
      <c r="C6376" t="s">
        <v>81</v>
      </c>
      <c r="D6376" t="s">
        <v>128</v>
      </c>
      <c r="E6376" t="s">
        <v>204</v>
      </c>
      <c r="F6376" t="s">
        <v>18148</v>
      </c>
      <c r="G6376" t="s">
        <v>161</v>
      </c>
      <c r="H6376" t="s">
        <v>134</v>
      </c>
      <c r="I6376" t="s">
        <v>135</v>
      </c>
      <c r="J6376" t="s">
        <v>136</v>
      </c>
      <c r="K6376" t="s">
        <v>137</v>
      </c>
      <c r="L6376" t="s">
        <v>18149</v>
      </c>
      <c r="M6376" t="s">
        <v>18150</v>
      </c>
      <c r="N6376">
        <v>0.78777777699999996</v>
      </c>
      <c r="O6376">
        <v>0</v>
      </c>
      <c r="P6376">
        <v>0</v>
      </c>
      <c r="Q6376">
        <v>0</v>
      </c>
      <c r="R6376">
        <v>0</v>
      </c>
      <c r="S6376">
        <v>9</v>
      </c>
      <c r="T6376">
        <v>1</v>
      </c>
      <c r="U6376">
        <v>5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81.224373327368298</v>
      </c>
      <c r="AB6376">
        <v>2.3731805638816854</v>
      </c>
      <c r="AC6376">
        <v>231.94551087921414</v>
      </c>
      <c r="AD6376">
        <v>0</v>
      </c>
      <c r="AE6376">
        <v>315.54306477046413</v>
      </c>
    </row>
    <row r="6377" spans="1:31" x14ac:dyDescent="0.25">
      <c r="A6377">
        <v>1659140</v>
      </c>
      <c r="B6377">
        <v>1</v>
      </c>
      <c r="C6377" t="s">
        <v>80</v>
      </c>
      <c r="D6377" t="s">
        <v>111</v>
      </c>
      <c r="E6377" t="s">
        <v>146</v>
      </c>
      <c r="F6377" t="s">
        <v>18151</v>
      </c>
      <c r="G6377" t="s">
        <v>239</v>
      </c>
      <c r="H6377" t="s">
        <v>149</v>
      </c>
      <c r="I6377" t="s">
        <v>135</v>
      </c>
      <c r="J6377" t="s">
        <v>136</v>
      </c>
      <c r="K6377" t="s">
        <v>137</v>
      </c>
      <c r="L6377" t="s">
        <v>18152</v>
      </c>
      <c r="M6377" t="s">
        <v>18153</v>
      </c>
      <c r="N6377">
        <v>0.39944444400000001</v>
      </c>
      <c r="O6377">
        <v>0</v>
      </c>
      <c r="P6377">
        <v>20</v>
      </c>
      <c r="Q6377">
        <v>0</v>
      </c>
      <c r="R6377">
        <v>4</v>
      </c>
      <c r="S6377">
        <v>0</v>
      </c>
      <c r="T6377">
        <v>3</v>
      </c>
      <c r="U6377">
        <v>0</v>
      </c>
      <c r="V6377">
        <v>0</v>
      </c>
      <c r="W6377">
        <v>0</v>
      </c>
      <c r="X6377">
        <v>16.837443649273812</v>
      </c>
      <c r="Y6377">
        <v>0</v>
      </c>
      <c r="Z6377">
        <v>0.25382712481798886</v>
      </c>
      <c r="AA6377">
        <v>0</v>
      </c>
      <c r="AB6377">
        <v>0.79759300493976004</v>
      </c>
      <c r="AC6377">
        <v>0</v>
      </c>
      <c r="AD6377">
        <v>0</v>
      </c>
      <c r="AE6377">
        <v>17.88886377903156</v>
      </c>
    </row>
    <row r="6378" spans="1:31" x14ac:dyDescent="0.25">
      <c r="A6378">
        <v>1659103</v>
      </c>
      <c r="B6378">
        <v>1</v>
      </c>
      <c r="C6378" t="s">
        <v>80</v>
      </c>
      <c r="D6378" t="s">
        <v>84</v>
      </c>
      <c r="E6378" t="s">
        <v>152</v>
      </c>
      <c r="F6378" t="s">
        <v>18154</v>
      </c>
      <c r="G6378" t="s">
        <v>154</v>
      </c>
      <c r="H6378" t="s">
        <v>149</v>
      </c>
      <c r="I6378" t="s">
        <v>135</v>
      </c>
      <c r="J6378" t="s">
        <v>136</v>
      </c>
      <c r="K6378" t="s">
        <v>137</v>
      </c>
      <c r="L6378" t="s">
        <v>18155</v>
      </c>
      <c r="M6378" t="s">
        <v>18156</v>
      </c>
      <c r="N6378">
        <v>7.2358333330000004</v>
      </c>
      <c r="O6378">
        <v>0</v>
      </c>
      <c r="P6378">
        <v>10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21.108035462556018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21.108035462556018</v>
      </c>
    </row>
    <row r="6379" spans="1:31" x14ac:dyDescent="0.25">
      <c r="A6379">
        <v>1658891</v>
      </c>
      <c r="B6379">
        <v>1</v>
      </c>
      <c r="C6379" t="s">
        <v>80</v>
      </c>
      <c r="D6379" t="s">
        <v>110</v>
      </c>
      <c r="E6379" t="s">
        <v>178</v>
      </c>
      <c r="F6379" t="s">
        <v>18157</v>
      </c>
      <c r="G6379" t="s">
        <v>359</v>
      </c>
      <c r="H6379" t="s">
        <v>149</v>
      </c>
      <c r="I6379" t="s">
        <v>135</v>
      </c>
      <c r="J6379" t="s">
        <v>136</v>
      </c>
      <c r="K6379" t="s">
        <v>137</v>
      </c>
      <c r="L6379" t="s">
        <v>18158</v>
      </c>
      <c r="M6379" t="s">
        <v>18159</v>
      </c>
      <c r="N6379">
        <v>0.78</v>
      </c>
      <c r="O6379">
        <v>0</v>
      </c>
      <c r="P6379">
        <v>90</v>
      </c>
      <c r="Q6379">
        <v>0</v>
      </c>
      <c r="R6379">
        <v>0</v>
      </c>
      <c r="S6379">
        <v>0</v>
      </c>
      <c r="T6379">
        <v>10</v>
      </c>
      <c r="U6379">
        <v>0</v>
      </c>
      <c r="V6379">
        <v>0</v>
      </c>
      <c r="W6379">
        <v>0</v>
      </c>
      <c r="X6379">
        <v>44.843649331467788</v>
      </c>
      <c r="Y6379">
        <v>0</v>
      </c>
      <c r="Z6379">
        <v>0</v>
      </c>
      <c r="AA6379">
        <v>0</v>
      </c>
      <c r="AB6379">
        <v>1.8868995550684535</v>
      </c>
      <c r="AC6379">
        <v>0</v>
      </c>
      <c r="AD6379">
        <v>0</v>
      </c>
      <c r="AE6379">
        <v>46.730548886536241</v>
      </c>
    </row>
    <row r="6380" spans="1:31" x14ac:dyDescent="0.25">
      <c r="A6380">
        <v>1658848</v>
      </c>
      <c r="B6380">
        <v>1</v>
      </c>
      <c r="C6380" t="s">
        <v>80</v>
      </c>
      <c r="D6380" t="s">
        <v>82</v>
      </c>
      <c r="E6380" t="s">
        <v>146</v>
      </c>
      <c r="F6380" t="s">
        <v>18160</v>
      </c>
      <c r="G6380" t="s">
        <v>231</v>
      </c>
      <c r="H6380" t="s">
        <v>149</v>
      </c>
      <c r="I6380" t="s">
        <v>135</v>
      </c>
      <c r="J6380" t="s">
        <v>136</v>
      </c>
      <c r="K6380" t="s">
        <v>137</v>
      </c>
      <c r="L6380" t="s">
        <v>18161</v>
      </c>
      <c r="M6380" t="s">
        <v>18162</v>
      </c>
      <c r="N6380">
        <v>0.80638888799999997</v>
      </c>
      <c r="O6380">
        <v>0</v>
      </c>
      <c r="P6380">
        <v>392</v>
      </c>
      <c r="Q6380">
        <v>0</v>
      </c>
      <c r="R6380">
        <v>0</v>
      </c>
      <c r="S6380">
        <v>0</v>
      </c>
      <c r="T6380">
        <v>19</v>
      </c>
      <c r="U6380">
        <v>0</v>
      </c>
      <c r="V6380">
        <v>0</v>
      </c>
      <c r="W6380">
        <v>0</v>
      </c>
      <c r="X6380">
        <v>103.77755903332871</v>
      </c>
      <c r="Y6380">
        <v>0</v>
      </c>
      <c r="Z6380">
        <v>0</v>
      </c>
      <c r="AA6380">
        <v>0</v>
      </c>
      <c r="AB6380">
        <v>11.005437091546678</v>
      </c>
      <c r="AC6380">
        <v>0</v>
      </c>
      <c r="AD6380">
        <v>0</v>
      </c>
      <c r="AE6380">
        <v>114.7829961248754</v>
      </c>
    </row>
    <row r="6381" spans="1:31" x14ac:dyDescent="0.25">
      <c r="A6381">
        <v>1658897</v>
      </c>
      <c r="B6381">
        <v>1</v>
      </c>
      <c r="C6381" t="s">
        <v>80</v>
      </c>
      <c r="D6381" t="s">
        <v>97</v>
      </c>
      <c r="E6381" t="s">
        <v>178</v>
      </c>
      <c r="F6381" t="s">
        <v>18163</v>
      </c>
      <c r="G6381" t="s">
        <v>148</v>
      </c>
      <c r="H6381" t="s">
        <v>149</v>
      </c>
      <c r="I6381" t="s">
        <v>135</v>
      </c>
      <c r="J6381" t="s">
        <v>136</v>
      </c>
      <c r="K6381" t="s">
        <v>143</v>
      </c>
      <c r="L6381" t="s">
        <v>18164</v>
      </c>
      <c r="M6381" t="s">
        <v>18165</v>
      </c>
      <c r="N6381">
        <v>7.5796730549999998</v>
      </c>
      <c r="O6381">
        <v>0</v>
      </c>
      <c r="P6381">
        <v>50</v>
      </c>
      <c r="Q6381">
        <v>0</v>
      </c>
      <c r="R6381">
        <v>0</v>
      </c>
      <c r="S6381">
        <v>0</v>
      </c>
      <c r="T6381">
        <v>8</v>
      </c>
      <c r="U6381">
        <v>0</v>
      </c>
      <c r="V6381">
        <v>0</v>
      </c>
      <c r="W6381">
        <v>0</v>
      </c>
      <c r="X6381">
        <v>59.753865684778589</v>
      </c>
      <c r="Y6381">
        <v>0</v>
      </c>
      <c r="Z6381">
        <v>0</v>
      </c>
      <c r="AA6381">
        <v>0</v>
      </c>
      <c r="AB6381">
        <v>56.459626673194727</v>
      </c>
      <c r="AC6381">
        <v>0</v>
      </c>
      <c r="AD6381">
        <v>0</v>
      </c>
      <c r="AE6381">
        <v>116.21349235797331</v>
      </c>
    </row>
    <row r="6382" spans="1:31" x14ac:dyDescent="0.25">
      <c r="A6382">
        <v>1659438</v>
      </c>
      <c r="B6382">
        <v>1</v>
      </c>
      <c r="C6382" t="s">
        <v>80</v>
      </c>
      <c r="D6382" t="s">
        <v>97</v>
      </c>
      <c r="E6382" t="s">
        <v>178</v>
      </c>
      <c r="F6382" t="s">
        <v>18166</v>
      </c>
      <c r="G6382" t="s">
        <v>227</v>
      </c>
      <c r="H6382" t="s">
        <v>149</v>
      </c>
      <c r="I6382" t="s">
        <v>135</v>
      </c>
      <c r="J6382" t="s">
        <v>136</v>
      </c>
      <c r="K6382" t="s">
        <v>137</v>
      </c>
      <c r="L6382" t="s">
        <v>18167</v>
      </c>
      <c r="M6382" t="s">
        <v>18168</v>
      </c>
      <c r="N6382">
        <v>6.795833333</v>
      </c>
      <c r="O6382">
        <v>0</v>
      </c>
      <c r="P6382">
        <v>12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14.780407443930226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14.780407443930226</v>
      </c>
    </row>
    <row r="6383" spans="1:31" x14ac:dyDescent="0.25">
      <c r="A6383">
        <v>1659040</v>
      </c>
      <c r="B6383">
        <v>1</v>
      </c>
      <c r="C6383" t="s">
        <v>80</v>
      </c>
      <c r="D6383" t="s">
        <v>83</v>
      </c>
      <c r="E6383" t="s">
        <v>178</v>
      </c>
      <c r="F6383" t="s">
        <v>15825</v>
      </c>
      <c r="G6383" t="s">
        <v>227</v>
      </c>
      <c r="H6383" t="s">
        <v>149</v>
      </c>
      <c r="I6383" t="s">
        <v>135</v>
      </c>
      <c r="J6383" t="s">
        <v>136</v>
      </c>
      <c r="K6383" t="s">
        <v>137</v>
      </c>
      <c r="L6383" t="s">
        <v>18169</v>
      </c>
      <c r="M6383" t="s">
        <v>18170</v>
      </c>
      <c r="N6383">
        <v>2.2922222219999999</v>
      </c>
      <c r="O6383">
        <v>0</v>
      </c>
      <c r="P6383">
        <v>4</v>
      </c>
      <c r="Q6383">
        <v>0</v>
      </c>
      <c r="R6383">
        <v>0</v>
      </c>
      <c r="S6383">
        <v>0</v>
      </c>
      <c r="T6383">
        <v>3</v>
      </c>
      <c r="U6383">
        <v>0</v>
      </c>
      <c r="V6383">
        <v>1</v>
      </c>
      <c r="W6383">
        <v>0</v>
      </c>
      <c r="X6383">
        <v>0.45608995476100556</v>
      </c>
      <c r="Y6383">
        <v>0</v>
      </c>
      <c r="Z6383">
        <v>0</v>
      </c>
      <c r="AA6383">
        <v>0</v>
      </c>
      <c r="AB6383">
        <v>6.5611339270217304</v>
      </c>
      <c r="AC6383">
        <v>0</v>
      </c>
      <c r="AD6383">
        <v>47.190943277449279</v>
      </c>
      <c r="AE6383">
        <v>54.208167159232012</v>
      </c>
    </row>
    <row r="6384" spans="1:31" x14ac:dyDescent="0.25">
      <c r="A6384">
        <v>1659395</v>
      </c>
      <c r="B6384">
        <v>1</v>
      </c>
      <c r="C6384" t="s">
        <v>80</v>
      </c>
      <c r="D6384" t="s">
        <v>107</v>
      </c>
      <c r="E6384" t="s">
        <v>146</v>
      </c>
      <c r="F6384" t="s">
        <v>13675</v>
      </c>
      <c r="G6384" t="s">
        <v>3003</v>
      </c>
      <c r="H6384" t="s">
        <v>149</v>
      </c>
      <c r="I6384" t="s">
        <v>135</v>
      </c>
      <c r="J6384" t="s">
        <v>136</v>
      </c>
      <c r="K6384" t="s">
        <v>137</v>
      </c>
      <c r="L6384" t="s">
        <v>18171</v>
      </c>
      <c r="M6384" t="s">
        <v>18172</v>
      </c>
      <c r="N6384">
        <v>4.1391666660000004</v>
      </c>
      <c r="O6384">
        <v>0</v>
      </c>
      <c r="P6384">
        <v>1132</v>
      </c>
      <c r="Q6384">
        <v>0</v>
      </c>
      <c r="R6384">
        <v>0</v>
      </c>
      <c r="S6384">
        <v>0</v>
      </c>
      <c r="T6384">
        <v>40</v>
      </c>
      <c r="U6384">
        <v>0</v>
      </c>
      <c r="V6384">
        <v>0</v>
      </c>
      <c r="W6384">
        <v>0</v>
      </c>
      <c r="X6384">
        <v>1367.7484216181056</v>
      </c>
      <c r="Y6384">
        <v>0</v>
      </c>
      <c r="Z6384">
        <v>0</v>
      </c>
      <c r="AA6384">
        <v>0</v>
      </c>
      <c r="AB6384">
        <v>70.927531956763559</v>
      </c>
      <c r="AC6384">
        <v>0</v>
      </c>
      <c r="AD6384">
        <v>0</v>
      </c>
      <c r="AE6384">
        <v>1438.675953574869</v>
      </c>
    </row>
    <row r="6385" spans="1:31" x14ac:dyDescent="0.25">
      <c r="A6385">
        <v>1659349</v>
      </c>
      <c r="B6385">
        <v>1</v>
      </c>
      <c r="C6385" t="s">
        <v>80</v>
      </c>
      <c r="D6385" t="s">
        <v>96</v>
      </c>
      <c r="E6385" t="s">
        <v>152</v>
      </c>
      <c r="F6385" t="s">
        <v>18173</v>
      </c>
      <c r="G6385" t="s">
        <v>154</v>
      </c>
      <c r="H6385" t="s">
        <v>149</v>
      </c>
      <c r="I6385" t="s">
        <v>135</v>
      </c>
      <c r="J6385" t="s">
        <v>136</v>
      </c>
      <c r="K6385" t="s">
        <v>137</v>
      </c>
      <c r="L6385" t="s">
        <v>18174</v>
      </c>
      <c r="M6385" t="s">
        <v>18175</v>
      </c>
      <c r="N6385">
        <v>1.475833333</v>
      </c>
      <c r="O6385">
        <v>0</v>
      </c>
      <c r="P6385">
        <v>1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1.097049245446466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1.097049245446466</v>
      </c>
    </row>
    <row r="6386" spans="1:31" x14ac:dyDescent="0.25">
      <c r="A6386">
        <v>1659203</v>
      </c>
      <c r="B6386">
        <v>1</v>
      </c>
      <c r="C6386" t="s">
        <v>80</v>
      </c>
      <c r="D6386" t="s">
        <v>92</v>
      </c>
      <c r="E6386" t="s">
        <v>152</v>
      </c>
      <c r="F6386" t="s">
        <v>18176</v>
      </c>
      <c r="G6386" t="s">
        <v>154</v>
      </c>
      <c r="H6386" t="s">
        <v>149</v>
      </c>
      <c r="I6386" t="s">
        <v>135</v>
      </c>
      <c r="J6386" t="s">
        <v>136</v>
      </c>
      <c r="K6386" t="s">
        <v>137</v>
      </c>
      <c r="L6386" t="s">
        <v>18177</v>
      </c>
      <c r="M6386" t="s">
        <v>18178</v>
      </c>
      <c r="N6386">
        <v>0.76638888800000005</v>
      </c>
      <c r="O6386">
        <v>0</v>
      </c>
      <c r="P6386">
        <v>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0.19522020570859999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0.19522020570859999</v>
      </c>
    </row>
    <row r="6387" spans="1:31" x14ac:dyDescent="0.25">
      <c r="A6387">
        <v>1659412</v>
      </c>
      <c r="B6387">
        <v>1</v>
      </c>
      <c r="C6387" t="s">
        <v>80</v>
      </c>
      <c r="D6387" t="s">
        <v>97</v>
      </c>
      <c r="E6387" t="s">
        <v>131</v>
      </c>
      <c r="F6387" t="s">
        <v>16545</v>
      </c>
      <c r="G6387" t="s">
        <v>2147</v>
      </c>
      <c r="H6387" t="s">
        <v>134</v>
      </c>
      <c r="I6387" t="s">
        <v>135</v>
      </c>
      <c r="J6387" t="s">
        <v>136</v>
      </c>
      <c r="K6387" t="s">
        <v>137</v>
      </c>
      <c r="L6387" t="s">
        <v>18179</v>
      </c>
      <c r="M6387" t="s">
        <v>18180</v>
      </c>
      <c r="N6387">
        <v>5.0672222219999998</v>
      </c>
      <c r="O6387">
        <v>0</v>
      </c>
      <c r="P6387">
        <v>277</v>
      </c>
      <c r="Q6387">
        <v>0</v>
      </c>
      <c r="R6387">
        <v>0</v>
      </c>
      <c r="S6387">
        <v>0</v>
      </c>
      <c r="T6387">
        <v>6</v>
      </c>
      <c r="U6387">
        <v>0</v>
      </c>
      <c r="V6387">
        <v>0</v>
      </c>
      <c r="W6387">
        <v>0</v>
      </c>
      <c r="X6387">
        <v>847.0785611831509</v>
      </c>
      <c r="Y6387">
        <v>0</v>
      </c>
      <c r="Z6387">
        <v>0</v>
      </c>
      <c r="AA6387">
        <v>0</v>
      </c>
      <c r="AB6387">
        <v>22.877446284514821</v>
      </c>
      <c r="AC6387">
        <v>0</v>
      </c>
      <c r="AD6387">
        <v>0</v>
      </c>
      <c r="AE6387">
        <v>869.9560074676657</v>
      </c>
    </row>
    <row r="6388" spans="1:31" x14ac:dyDescent="0.25">
      <c r="A6388">
        <v>1659163</v>
      </c>
      <c r="B6388">
        <v>1</v>
      </c>
      <c r="C6388" t="s">
        <v>80</v>
      </c>
      <c r="D6388" t="s">
        <v>94</v>
      </c>
      <c r="E6388" t="s">
        <v>131</v>
      </c>
      <c r="F6388" t="s">
        <v>18181</v>
      </c>
      <c r="G6388" t="s">
        <v>1322</v>
      </c>
      <c r="H6388" t="s">
        <v>134</v>
      </c>
      <c r="I6388" t="s">
        <v>135</v>
      </c>
      <c r="J6388" t="s">
        <v>136</v>
      </c>
      <c r="K6388" t="s">
        <v>137</v>
      </c>
      <c r="L6388" t="s">
        <v>18182</v>
      </c>
      <c r="M6388" t="s">
        <v>18183</v>
      </c>
      <c r="N6388">
        <v>3.2794444440000001</v>
      </c>
      <c r="O6388">
        <v>0</v>
      </c>
      <c r="P6388">
        <v>49</v>
      </c>
      <c r="Q6388">
        <v>0</v>
      </c>
      <c r="R6388">
        <v>8</v>
      </c>
      <c r="S6388">
        <v>0</v>
      </c>
      <c r="T6388">
        <v>8</v>
      </c>
      <c r="U6388">
        <v>0</v>
      </c>
      <c r="V6388">
        <v>0</v>
      </c>
      <c r="W6388">
        <v>0</v>
      </c>
      <c r="X6388">
        <v>36.505568235209154</v>
      </c>
      <c r="Y6388">
        <v>0</v>
      </c>
      <c r="Z6388">
        <v>4.7746102068965639</v>
      </c>
      <c r="AA6388">
        <v>0</v>
      </c>
      <c r="AB6388">
        <v>16.691431514687292</v>
      </c>
      <c r="AC6388">
        <v>0</v>
      </c>
      <c r="AD6388">
        <v>0</v>
      </c>
      <c r="AE6388">
        <v>57.971609956793003</v>
      </c>
    </row>
    <row r="6389" spans="1:31" x14ac:dyDescent="0.25">
      <c r="A6389">
        <v>1658831</v>
      </c>
      <c r="B6389">
        <v>1</v>
      </c>
      <c r="C6389" t="s">
        <v>81</v>
      </c>
      <c r="D6389" t="s">
        <v>123</v>
      </c>
      <c r="E6389" t="s">
        <v>131</v>
      </c>
      <c r="F6389" t="s">
        <v>18184</v>
      </c>
      <c r="G6389" t="s">
        <v>195</v>
      </c>
      <c r="H6389" t="s">
        <v>134</v>
      </c>
      <c r="I6389" t="s">
        <v>135</v>
      </c>
      <c r="J6389" t="s">
        <v>136</v>
      </c>
      <c r="K6389" t="s">
        <v>137</v>
      </c>
      <c r="L6389" t="s">
        <v>18185</v>
      </c>
      <c r="M6389" t="s">
        <v>18186</v>
      </c>
      <c r="N6389">
        <v>1.5505555550000001</v>
      </c>
      <c r="O6389">
        <v>0</v>
      </c>
      <c r="P6389">
        <v>915</v>
      </c>
      <c r="Q6389">
        <v>0</v>
      </c>
      <c r="R6389">
        <v>0</v>
      </c>
      <c r="S6389">
        <v>0</v>
      </c>
      <c r="T6389">
        <v>25</v>
      </c>
      <c r="U6389">
        <v>0</v>
      </c>
      <c r="V6389">
        <v>0</v>
      </c>
      <c r="W6389">
        <v>0</v>
      </c>
      <c r="X6389">
        <v>307.62915904041989</v>
      </c>
      <c r="Y6389">
        <v>0</v>
      </c>
      <c r="Z6389">
        <v>0</v>
      </c>
      <c r="AA6389">
        <v>0</v>
      </c>
      <c r="AB6389">
        <v>10.445821509551637</v>
      </c>
      <c r="AC6389">
        <v>0</v>
      </c>
      <c r="AD6389">
        <v>0</v>
      </c>
      <c r="AE6389">
        <v>318.07498054997154</v>
      </c>
    </row>
    <row r="6390" spans="1:31" x14ac:dyDescent="0.25">
      <c r="A6390">
        <v>1659209</v>
      </c>
      <c r="B6390">
        <v>1</v>
      </c>
      <c r="C6390" t="s">
        <v>81</v>
      </c>
      <c r="D6390" t="s">
        <v>128</v>
      </c>
      <c r="E6390" t="s">
        <v>131</v>
      </c>
      <c r="F6390" t="s">
        <v>18187</v>
      </c>
      <c r="G6390" t="s">
        <v>142</v>
      </c>
      <c r="H6390" t="s">
        <v>134</v>
      </c>
      <c r="I6390" t="s">
        <v>135</v>
      </c>
      <c r="J6390" t="s">
        <v>136</v>
      </c>
      <c r="K6390" t="s">
        <v>143</v>
      </c>
      <c r="L6390" t="s">
        <v>18188</v>
      </c>
      <c r="M6390" t="s">
        <v>18189</v>
      </c>
      <c r="N6390">
        <v>0.18916666600000001</v>
      </c>
      <c r="O6390">
        <v>0</v>
      </c>
      <c r="P6390">
        <v>2592</v>
      </c>
      <c r="Q6390">
        <v>0</v>
      </c>
      <c r="R6390">
        <v>8</v>
      </c>
      <c r="S6390">
        <v>1</v>
      </c>
      <c r="T6390">
        <v>163</v>
      </c>
      <c r="U6390">
        <v>0</v>
      </c>
      <c r="V6390">
        <v>0</v>
      </c>
      <c r="W6390">
        <v>0</v>
      </c>
      <c r="X6390">
        <v>110.98934901842439</v>
      </c>
      <c r="Y6390">
        <v>0</v>
      </c>
      <c r="Z6390">
        <v>0.30416378857518833</v>
      </c>
      <c r="AA6390">
        <v>0.36250757801830003</v>
      </c>
      <c r="AB6390">
        <v>23.152158138134606</v>
      </c>
      <c r="AC6390">
        <v>0</v>
      </c>
      <c r="AD6390">
        <v>0</v>
      </c>
      <c r="AE6390">
        <v>134.80817852315249</v>
      </c>
    </row>
    <row r="6391" spans="1:31" x14ac:dyDescent="0.25">
      <c r="A6391">
        <v>1659017</v>
      </c>
      <c r="B6391">
        <v>1</v>
      </c>
      <c r="C6391" t="s">
        <v>81</v>
      </c>
      <c r="D6391" t="s">
        <v>115</v>
      </c>
      <c r="E6391" t="s">
        <v>152</v>
      </c>
      <c r="F6391" t="s">
        <v>16436</v>
      </c>
      <c r="G6391" t="s">
        <v>3010</v>
      </c>
      <c r="H6391" t="s">
        <v>149</v>
      </c>
      <c r="I6391" t="s">
        <v>135</v>
      </c>
      <c r="J6391" t="s">
        <v>136</v>
      </c>
      <c r="K6391" t="s">
        <v>137</v>
      </c>
      <c r="L6391" t="s">
        <v>17535</v>
      </c>
      <c r="M6391" t="s">
        <v>18190</v>
      </c>
      <c r="N6391">
        <v>0.81027777700000003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15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11.690486476228926</v>
      </c>
      <c r="AC6391">
        <v>0</v>
      </c>
      <c r="AD6391">
        <v>0</v>
      </c>
      <c r="AE6391">
        <v>11.690486476228926</v>
      </c>
    </row>
    <row r="6392" spans="1:31" x14ac:dyDescent="0.25">
      <c r="A6392">
        <v>1658871</v>
      </c>
      <c r="B6392">
        <v>1</v>
      </c>
      <c r="C6392" t="s">
        <v>80</v>
      </c>
      <c r="D6392" t="s">
        <v>103</v>
      </c>
      <c r="E6392" t="s">
        <v>204</v>
      </c>
      <c r="F6392" t="s">
        <v>18191</v>
      </c>
      <c r="G6392" t="s">
        <v>1322</v>
      </c>
      <c r="H6392" t="s">
        <v>134</v>
      </c>
      <c r="I6392" t="s">
        <v>135</v>
      </c>
      <c r="J6392" t="s">
        <v>136</v>
      </c>
      <c r="K6392" t="s">
        <v>137</v>
      </c>
      <c r="L6392" t="s">
        <v>18192</v>
      </c>
      <c r="M6392" t="s">
        <v>18193</v>
      </c>
      <c r="N6392">
        <v>2.7761111110000001</v>
      </c>
      <c r="O6392">
        <v>2</v>
      </c>
      <c r="P6392">
        <v>1240</v>
      </c>
      <c r="Q6392">
        <v>9</v>
      </c>
      <c r="R6392">
        <v>142</v>
      </c>
      <c r="S6392">
        <v>6</v>
      </c>
      <c r="T6392">
        <v>130</v>
      </c>
      <c r="U6392">
        <v>0</v>
      </c>
      <c r="V6392">
        <v>1</v>
      </c>
      <c r="W6392">
        <v>12.454169612685282</v>
      </c>
      <c r="X6392">
        <v>1301.1247958309075</v>
      </c>
      <c r="Y6392">
        <v>19.115254625448998</v>
      </c>
      <c r="Z6392">
        <v>176.57478303107254</v>
      </c>
      <c r="AA6392">
        <v>77.489080799691777</v>
      </c>
      <c r="AB6392">
        <v>598.16443641386707</v>
      </c>
      <c r="AC6392">
        <v>0</v>
      </c>
      <c r="AD6392">
        <v>265.66663519093242</v>
      </c>
      <c r="AE6392">
        <v>2450.5891555046055</v>
      </c>
    </row>
    <row r="6393" spans="1:31" x14ac:dyDescent="0.25">
      <c r="A6393">
        <v>1658980</v>
      </c>
      <c r="B6393">
        <v>1</v>
      </c>
      <c r="C6393" t="s">
        <v>80</v>
      </c>
      <c r="D6393" t="s">
        <v>108</v>
      </c>
      <c r="E6393" t="s">
        <v>146</v>
      </c>
      <c r="F6393" t="s">
        <v>18194</v>
      </c>
      <c r="G6393" t="s">
        <v>142</v>
      </c>
      <c r="H6393" t="s">
        <v>149</v>
      </c>
      <c r="I6393" t="s">
        <v>135</v>
      </c>
      <c r="J6393" t="s">
        <v>136</v>
      </c>
      <c r="K6393" t="s">
        <v>143</v>
      </c>
      <c r="L6393" t="s">
        <v>18195</v>
      </c>
      <c r="M6393" t="s">
        <v>18196</v>
      </c>
      <c r="N6393">
        <v>4.1677777770000004</v>
      </c>
      <c r="O6393">
        <v>0</v>
      </c>
      <c r="P6393">
        <v>22</v>
      </c>
      <c r="Q6393">
        <v>0</v>
      </c>
      <c r="R6393">
        <v>2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5.2225375618784167</v>
      </c>
      <c r="Y6393">
        <v>0</v>
      </c>
      <c r="Z6393">
        <v>0.32394895251726785</v>
      </c>
      <c r="AA6393">
        <v>0</v>
      </c>
      <c r="AB6393">
        <v>0</v>
      </c>
      <c r="AC6393">
        <v>0</v>
      </c>
      <c r="AD6393">
        <v>0</v>
      </c>
      <c r="AE6393">
        <v>5.546486514395685</v>
      </c>
    </row>
    <row r="6394" spans="1:31" x14ac:dyDescent="0.25">
      <c r="A6394">
        <v>1659455</v>
      </c>
      <c r="B6394">
        <v>1</v>
      </c>
      <c r="C6394" t="s">
        <v>80</v>
      </c>
      <c r="D6394" t="s">
        <v>103</v>
      </c>
      <c r="E6394" t="s">
        <v>178</v>
      </c>
      <c r="F6394" t="s">
        <v>16719</v>
      </c>
      <c r="G6394" t="s">
        <v>227</v>
      </c>
      <c r="H6394" t="s">
        <v>149</v>
      </c>
      <c r="I6394" t="s">
        <v>135</v>
      </c>
      <c r="J6394" t="s">
        <v>136</v>
      </c>
      <c r="K6394" t="s">
        <v>137</v>
      </c>
      <c r="L6394" t="s">
        <v>18197</v>
      </c>
      <c r="M6394" t="s">
        <v>18198</v>
      </c>
      <c r="N6394">
        <v>1.3425</v>
      </c>
      <c r="O6394">
        <v>0</v>
      </c>
      <c r="P6394">
        <v>264</v>
      </c>
      <c r="Q6394">
        <v>0</v>
      </c>
      <c r="R6394">
        <v>0</v>
      </c>
      <c r="S6394">
        <v>0</v>
      </c>
      <c r="T6394">
        <v>9</v>
      </c>
      <c r="U6394">
        <v>0</v>
      </c>
      <c r="V6394">
        <v>0</v>
      </c>
      <c r="W6394">
        <v>0</v>
      </c>
      <c r="X6394">
        <v>137.69195293278648</v>
      </c>
      <c r="Y6394">
        <v>0</v>
      </c>
      <c r="Z6394">
        <v>0</v>
      </c>
      <c r="AA6394">
        <v>0</v>
      </c>
      <c r="AB6394">
        <v>2.7396671724453374</v>
      </c>
      <c r="AC6394">
        <v>0</v>
      </c>
      <c r="AD6394">
        <v>0</v>
      </c>
      <c r="AE6394">
        <v>140.43162010523181</v>
      </c>
    </row>
    <row r="6395" spans="1:31" x14ac:dyDescent="0.25">
      <c r="A6395">
        <v>1658788</v>
      </c>
      <c r="B6395">
        <v>1</v>
      </c>
      <c r="C6395" t="s">
        <v>80</v>
      </c>
      <c r="D6395" t="s">
        <v>91</v>
      </c>
      <c r="E6395" t="s">
        <v>131</v>
      </c>
      <c r="F6395" t="s">
        <v>18199</v>
      </c>
      <c r="G6395" t="s">
        <v>161</v>
      </c>
      <c r="H6395" t="s">
        <v>134</v>
      </c>
      <c r="I6395" t="s">
        <v>135</v>
      </c>
      <c r="J6395" t="s">
        <v>136</v>
      </c>
      <c r="K6395" t="s">
        <v>137</v>
      </c>
      <c r="L6395" t="s">
        <v>18200</v>
      </c>
      <c r="M6395" t="s">
        <v>18201</v>
      </c>
      <c r="N6395">
        <v>0.75916666600000005</v>
      </c>
      <c r="O6395">
        <v>0</v>
      </c>
      <c r="P6395">
        <v>33</v>
      </c>
      <c r="Q6395">
        <v>0</v>
      </c>
      <c r="R6395">
        <v>16</v>
      </c>
      <c r="S6395">
        <v>0</v>
      </c>
      <c r="T6395">
        <v>9</v>
      </c>
      <c r="U6395">
        <v>0</v>
      </c>
      <c r="V6395">
        <v>0</v>
      </c>
      <c r="W6395">
        <v>0</v>
      </c>
      <c r="X6395">
        <v>5.8779655411135545</v>
      </c>
      <c r="Y6395">
        <v>0</v>
      </c>
      <c r="Z6395">
        <v>1.2914055888142086</v>
      </c>
      <c r="AA6395">
        <v>0</v>
      </c>
      <c r="AB6395">
        <v>13.0690981418029</v>
      </c>
      <c r="AC6395">
        <v>0</v>
      </c>
      <c r="AD6395">
        <v>0</v>
      </c>
      <c r="AE6395">
        <v>20.238469271730665</v>
      </c>
    </row>
    <row r="6396" spans="1:31" x14ac:dyDescent="0.25">
      <c r="A6396">
        <v>1659329</v>
      </c>
      <c r="B6396">
        <v>1</v>
      </c>
      <c r="C6396" t="s">
        <v>80</v>
      </c>
      <c r="D6396" t="s">
        <v>110</v>
      </c>
      <c r="E6396" t="s">
        <v>146</v>
      </c>
      <c r="F6396" t="s">
        <v>16385</v>
      </c>
      <c r="G6396" t="s">
        <v>260</v>
      </c>
      <c r="H6396" t="s">
        <v>149</v>
      </c>
      <c r="I6396" t="s">
        <v>135</v>
      </c>
      <c r="J6396" t="s">
        <v>136</v>
      </c>
      <c r="K6396" t="s">
        <v>137</v>
      </c>
      <c r="L6396" t="s">
        <v>18202</v>
      </c>
      <c r="M6396" t="s">
        <v>18203</v>
      </c>
      <c r="N6396">
        <v>1.8844444440000001</v>
      </c>
      <c r="O6396">
        <v>0</v>
      </c>
      <c r="P6396">
        <v>449</v>
      </c>
      <c r="Q6396">
        <v>0</v>
      </c>
      <c r="R6396">
        <v>0</v>
      </c>
      <c r="S6396">
        <v>0</v>
      </c>
      <c r="T6396">
        <v>49</v>
      </c>
      <c r="U6396">
        <v>0</v>
      </c>
      <c r="V6396">
        <v>1</v>
      </c>
      <c r="W6396">
        <v>0</v>
      </c>
      <c r="X6396">
        <v>400.66774386116714</v>
      </c>
      <c r="Y6396">
        <v>0</v>
      </c>
      <c r="Z6396">
        <v>0</v>
      </c>
      <c r="AA6396">
        <v>0</v>
      </c>
      <c r="AB6396">
        <v>62.41416908665137</v>
      </c>
      <c r="AC6396">
        <v>0</v>
      </c>
      <c r="AD6396">
        <v>5.1295775708101488</v>
      </c>
      <c r="AE6396">
        <v>468.21149051862869</v>
      </c>
    </row>
    <row r="6397" spans="1:31" x14ac:dyDescent="0.25">
      <c r="A6397">
        <v>1659435</v>
      </c>
      <c r="B6397">
        <v>1</v>
      </c>
      <c r="C6397" t="s">
        <v>80</v>
      </c>
      <c r="D6397" t="s">
        <v>82</v>
      </c>
      <c r="E6397" t="s">
        <v>178</v>
      </c>
      <c r="F6397" t="s">
        <v>16092</v>
      </c>
      <c r="G6397" t="s">
        <v>187</v>
      </c>
      <c r="H6397" t="s">
        <v>149</v>
      </c>
      <c r="I6397" t="s">
        <v>135</v>
      </c>
      <c r="J6397" t="s">
        <v>136</v>
      </c>
      <c r="K6397" t="s">
        <v>137</v>
      </c>
      <c r="L6397" t="s">
        <v>18204</v>
      </c>
      <c r="M6397" t="s">
        <v>18205</v>
      </c>
      <c r="N6397">
        <v>6.7980555550000004</v>
      </c>
      <c r="O6397">
        <v>0</v>
      </c>
      <c r="P6397">
        <v>24</v>
      </c>
      <c r="Q6397">
        <v>0</v>
      </c>
      <c r="R6397">
        <v>0</v>
      </c>
      <c r="S6397">
        <v>0</v>
      </c>
      <c r="T6397">
        <v>2</v>
      </c>
      <c r="U6397">
        <v>0</v>
      </c>
      <c r="V6397">
        <v>0</v>
      </c>
      <c r="W6397">
        <v>0</v>
      </c>
      <c r="X6397">
        <v>36.609645712574611</v>
      </c>
      <c r="Y6397">
        <v>0</v>
      </c>
      <c r="Z6397">
        <v>0</v>
      </c>
      <c r="AA6397">
        <v>0</v>
      </c>
      <c r="AB6397">
        <v>2.7542224656525072</v>
      </c>
      <c r="AC6397">
        <v>0</v>
      </c>
      <c r="AD6397">
        <v>0</v>
      </c>
      <c r="AE6397">
        <v>39.363868178227122</v>
      </c>
    </row>
    <row r="6398" spans="1:31" x14ac:dyDescent="0.25">
      <c r="A6398">
        <v>1659186</v>
      </c>
      <c r="B6398">
        <v>1</v>
      </c>
      <c r="C6398" t="s">
        <v>80</v>
      </c>
      <c r="D6398" t="s">
        <v>106</v>
      </c>
      <c r="E6398" t="s">
        <v>152</v>
      </c>
      <c r="F6398" t="s">
        <v>18206</v>
      </c>
      <c r="G6398" t="s">
        <v>168</v>
      </c>
      <c r="H6398" t="s">
        <v>149</v>
      </c>
      <c r="I6398" t="s">
        <v>135</v>
      </c>
      <c r="J6398" t="s">
        <v>136</v>
      </c>
      <c r="K6398" t="s">
        <v>137</v>
      </c>
      <c r="L6398" t="s">
        <v>18207</v>
      </c>
      <c r="M6398" t="s">
        <v>18208</v>
      </c>
      <c r="N6398">
        <v>5.8250000000000002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1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7.5069498185639123</v>
      </c>
      <c r="AC6398">
        <v>0</v>
      </c>
      <c r="AD6398">
        <v>0</v>
      </c>
      <c r="AE6398">
        <v>7.5069498185639123</v>
      </c>
    </row>
    <row r="6399" spans="1:31" x14ac:dyDescent="0.25">
      <c r="A6399">
        <v>1658851</v>
      </c>
      <c r="B6399">
        <v>1</v>
      </c>
      <c r="C6399" t="s">
        <v>80</v>
      </c>
      <c r="D6399" t="s">
        <v>85</v>
      </c>
      <c r="E6399" t="s">
        <v>146</v>
      </c>
      <c r="F6399" t="s">
        <v>18209</v>
      </c>
      <c r="G6399" t="s">
        <v>235</v>
      </c>
      <c r="H6399" t="s">
        <v>149</v>
      </c>
      <c r="I6399" t="s">
        <v>135</v>
      </c>
      <c r="J6399" t="s">
        <v>136</v>
      </c>
      <c r="K6399" t="s">
        <v>143</v>
      </c>
      <c r="L6399" t="s">
        <v>18210</v>
      </c>
      <c r="M6399" t="s">
        <v>18211</v>
      </c>
      <c r="N6399">
        <v>0.59750277699999998</v>
      </c>
      <c r="O6399">
        <v>0</v>
      </c>
      <c r="P6399">
        <v>99</v>
      </c>
      <c r="Q6399">
        <v>0</v>
      </c>
      <c r="R6399">
        <v>0</v>
      </c>
      <c r="S6399">
        <v>0</v>
      </c>
      <c r="T6399">
        <v>272</v>
      </c>
      <c r="U6399">
        <v>0</v>
      </c>
      <c r="V6399">
        <v>0</v>
      </c>
      <c r="W6399">
        <v>0</v>
      </c>
      <c r="X6399">
        <v>16.470012619418334</v>
      </c>
      <c r="Y6399">
        <v>0</v>
      </c>
      <c r="Z6399">
        <v>0</v>
      </c>
      <c r="AA6399">
        <v>0</v>
      </c>
      <c r="AB6399">
        <v>186.96104099773186</v>
      </c>
      <c r="AC6399">
        <v>0</v>
      </c>
      <c r="AD6399">
        <v>0</v>
      </c>
      <c r="AE6399">
        <v>203.43105361715018</v>
      </c>
    </row>
    <row r="6400" spans="1:31" x14ac:dyDescent="0.25">
      <c r="A6400">
        <v>1659392</v>
      </c>
      <c r="B6400">
        <v>1</v>
      </c>
      <c r="C6400" t="s">
        <v>80</v>
      </c>
      <c r="D6400" t="s">
        <v>90</v>
      </c>
      <c r="E6400" t="s">
        <v>178</v>
      </c>
      <c r="F6400" t="s">
        <v>18212</v>
      </c>
      <c r="G6400" t="s">
        <v>403</v>
      </c>
      <c r="H6400" t="s">
        <v>149</v>
      </c>
      <c r="I6400" t="s">
        <v>135</v>
      </c>
      <c r="J6400" t="s">
        <v>136</v>
      </c>
      <c r="K6400" t="s">
        <v>137</v>
      </c>
      <c r="L6400" t="s">
        <v>17351</v>
      </c>
      <c r="M6400" t="s">
        <v>18213</v>
      </c>
      <c r="N6400">
        <v>7.1019444439999999</v>
      </c>
      <c r="O6400">
        <v>0</v>
      </c>
      <c r="P6400">
        <v>132</v>
      </c>
      <c r="Q6400">
        <v>0</v>
      </c>
      <c r="R6400">
        <v>0</v>
      </c>
      <c r="S6400">
        <v>0</v>
      </c>
      <c r="T6400">
        <v>17</v>
      </c>
      <c r="U6400">
        <v>0</v>
      </c>
      <c r="V6400">
        <v>0</v>
      </c>
      <c r="W6400">
        <v>0</v>
      </c>
      <c r="X6400">
        <v>358.91730833088053</v>
      </c>
      <c r="Y6400">
        <v>0</v>
      </c>
      <c r="Z6400">
        <v>0</v>
      </c>
      <c r="AA6400">
        <v>0</v>
      </c>
      <c r="AB6400">
        <v>48.807501845270629</v>
      </c>
      <c r="AC6400">
        <v>0</v>
      </c>
      <c r="AD6400">
        <v>0</v>
      </c>
      <c r="AE6400">
        <v>407.72481017615115</v>
      </c>
    </row>
    <row r="6401" spans="1:31" x14ac:dyDescent="0.25">
      <c r="A6401">
        <v>1659143</v>
      </c>
      <c r="B6401">
        <v>1</v>
      </c>
      <c r="C6401" t="s">
        <v>81</v>
      </c>
      <c r="D6401" t="s">
        <v>123</v>
      </c>
      <c r="E6401" t="s">
        <v>152</v>
      </c>
      <c r="F6401" t="s">
        <v>18214</v>
      </c>
      <c r="G6401" t="s">
        <v>168</v>
      </c>
      <c r="H6401" t="s">
        <v>149</v>
      </c>
      <c r="I6401" t="s">
        <v>135</v>
      </c>
      <c r="J6401" t="s">
        <v>136</v>
      </c>
      <c r="K6401" t="s">
        <v>137</v>
      </c>
      <c r="L6401" t="s">
        <v>18215</v>
      </c>
      <c r="M6401" t="s">
        <v>18216</v>
      </c>
      <c r="N6401">
        <v>9.5433333329999996</v>
      </c>
      <c r="O6401">
        <v>0</v>
      </c>
      <c r="P6401">
        <v>5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4.9038307448344929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4.9038307448344929</v>
      </c>
    </row>
    <row r="6402" spans="1:31" x14ac:dyDescent="0.25">
      <c r="A6402">
        <v>1659607</v>
      </c>
      <c r="B6402">
        <v>1</v>
      </c>
      <c r="C6402" t="s">
        <v>80</v>
      </c>
      <c r="D6402" t="s">
        <v>88</v>
      </c>
      <c r="E6402" t="s">
        <v>152</v>
      </c>
      <c r="F6402" t="s">
        <v>18217</v>
      </c>
      <c r="G6402" t="s">
        <v>168</v>
      </c>
      <c r="H6402" t="s">
        <v>149</v>
      </c>
      <c r="I6402" t="s">
        <v>135</v>
      </c>
      <c r="J6402" t="s">
        <v>136</v>
      </c>
      <c r="K6402" t="s">
        <v>137</v>
      </c>
      <c r="L6402" t="s">
        <v>18218</v>
      </c>
      <c r="M6402" t="s">
        <v>18219</v>
      </c>
      <c r="N6402">
        <v>8.7466666659999994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1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2.4375022207152401</v>
      </c>
      <c r="AC6402">
        <v>0</v>
      </c>
      <c r="AD6402">
        <v>0</v>
      </c>
      <c r="AE6402">
        <v>2.4375022207152401</v>
      </c>
    </row>
    <row r="6403" spans="1:31" x14ac:dyDescent="0.25">
      <c r="A6403">
        <v>1659653</v>
      </c>
      <c r="B6403">
        <v>1</v>
      </c>
      <c r="C6403" t="s">
        <v>80</v>
      </c>
      <c r="D6403" t="s">
        <v>96</v>
      </c>
      <c r="E6403" t="s">
        <v>152</v>
      </c>
      <c r="F6403" t="s">
        <v>6655</v>
      </c>
      <c r="G6403" t="s">
        <v>168</v>
      </c>
      <c r="H6403" t="s">
        <v>149</v>
      </c>
      <c r="I6403" t="s">
        <v>135</v>
      </c>
      <c r="J6403" t="s">
        <v>136</v>
      </c>
      <c r="K6403" t="s">
        <v>137</v>
      </c>
      <c r="L6403" t="s">
        <v>18220</v>
      </c>
      <c r="M6403" t="s">
        <v>18221</v>
      </c>
      <c r="N6403">
        <v>2.6413888879999998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0.7480602436646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0.7480602436646</v>
      </c>
    </row>
    <row r="6404" spans="1:31" x14ac:dyDescent="0.25">
      <c r="A6404">
        <v>1659776</v>
      </c>
      <c r="B6404">
        <v>1</v>
      </c>
      <c r="C6404" t="s">
        <v>81</v>
      </c>
      <c r="D6404" t="s">
        <v>118</v>
      </c>
      <c r="E6404" t="s">
        <v>140</v>
      </c>
      <c r="F6404" t="s">
        <v>18222</v>
      </c>
      <c r="G6404" t="s">
        <v>142</v>
      </c>
      <c r="H6404" t="s">
        <v>134</v>
      </c>
      <c r="I6404" t="s">
        <v>135</v>
      </c>
      <c r="J6404" t="s">
        <v>136</v>
      </c>
      <c r="K6404" t="s">
        <v>143</v>
      </c>
      <c r="L6404" t="s">
        <v>18223</v>
      </c>
      <c r="M6404" t="s">
        <v>18224</v>
      </c>
      <c r="N6404">
        <v>0.47972222199999998</v>
      </c>
      <c r="O6404">
        <v>0</v>
      </c>
      <c r="P6404">
        <v>22196</v>
      </c>
      <c r="Q6404">
        <v>1</v>
      </c>
      <c r="R6404">
        <v>84</v>
      </c>
      <c r="S6404">
        <v>73</v>
      </c>
      <c r="T6404">
        <v>3015</v>
      </c>
      <c r="U6404">
        <v>2</v>
      </c>
      <c r="V6404">
        <v>8</v>
      </c>
      <c r="W6404">
        <v>0</v>
      </c>
      <c r="X6404">
        <v>2713.4349007640371</v>
      </c>
      <c r="Y6404">
        <v>0</v>
      </c>
      <c r="Z6404">
        <v>8.4106406240132507</v>
      </c>
      <c r="AA6404">
        <v>659.36093225040133</v>
      </c>
      <c r="AB6404">
        <v>1632.3767699255475</v>
      </c>
      <c r="AC6404">
        <v>73.428105397607425</v>
      </c>
      <c r="AD6404">
        <v>24.741121324930717</v>
      </c>
      <c r="AE6404">
        <v>5111.7524702865376</v>
      </c>
    </row>
    <row r="6405" spans="1:31" x14ac:dyDescent="0.25">
      <c r="A6405">
        <v>1659799</v>
      </c>
      <c r="B6405">
        <v>1</v>
      </c>
      <c r="C6405" t="s">
        <v>80</v>
      </c>
      <c r="D6405" t="s">
        <v>82</v>
      </c>
      <c r="E6405" t="s">
        <v>178</v>
      </c>
      <c r="F6405" t="s">
        <v>14535</v>
      </c>
      <c r="G6405" t="s">
        <v>227</v>
      </c>
      <c r="H6405" t="s">
        <v>149</v>
      </c>
      <c r="I6405" t="s">
        <v>135</v>
      </c>
      <c r="J6405" t="s">
        <v>136</v>
      </c>
      <c r="K6405" t="s">
        <v>137</v>
      </c>
      <c r="L6405" t="s">
        <v>18225</v>
      </c>
      <c r="M6405" t="s">
        <v>18226</v>
      </c>
      <c r="N6405">
        <v>1.105555555</v>
      </c>
      <c r="O6405">
        <v>0</v>
      </c>
      <c r="P6405">
        <v>40</v>
      </c>
      <c r="Q6405">
        <v>0</v>
      </c>
      <c r="R6405">
        <v>0</v>
      </c>
      <c r="S6405">
        <v>0</v>
      </c>
      <c r="T6405">
        <v>2</v>
      </c>
      <c r="U6405">
        <v>0</v>
      </c>
      <c r="V6405">
        <v>0</v>
      </c>
      <c r="W6405">
        <v>0</v>
      </c>
      <c r="X6405">
        <v>5.0769314417516958</v>
      </c>
      <c r="Y6405">
        <v>0</v>
      </c>
      <c r="Z6405">
        <v>0</v>
      </c>
      <c r="AA6405">
        <v>0</v>
      </c>
      <c r="AB6405">
        <v>1.7612081571875556E-2</v>
      </c>
      <c r="AC6405">
        <v>0</v>
      </c>
      <c r="AD6405">
        <v>0</v>
      </c>
      <c r="AE6405">
        <v>5.094543523323571</v>
      </c>
    </row>
    <row r="6406" spans="1:31" x14ac:dyDescent="0.25">
      <c r="A6406">
        <v>1659793</v>
      </c>
      <c r="B6406">
        <v>1</v>
      </c>
      <c r="C6406" t="s">
        <v>80</v>
      </c>
      <c r="D6406" t="s">
        <v>97</v>
      </c>
      <c r="E6406" t="s">
        <v>152</v>
      </c>
      <c r="F6406" t="s">
        <v>18227</v>
      </c>
      <c r="G6406" t="s">
        <v>154</v>
      </c>
      <c r="H6406" t="s">
        <v>149</v>
      </c>
      <c r="I6406" t="s">
        <v>135</v>
      </c>
      <c r="J6406" t="s">
        <v>136</v>
      </c>
      <c r="K6406" t="s">
        <v>137</v>
      </c>
      <c r="L6406" t="s">
        <v>18228</v>
      </c>
      <c r="M6406" t="s">
        <v>18229</v>
      </c>
      <c r="N6406">
        <v>2.2294444439999999</v>
      </c>
      <c r="O6406">
        <v>0</v>
      </c>
      <c r="P6406">
        <v>1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0.59226054868840006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0.59226054868840006</v>
      </c>
    </row>
    <row r="6407" spans="1:31" x14ac:dyDescent="0.25">
      <c r="A6407">
        <v>1660148</v>
      </c>
      <c r="B6407">
        <v>1</v>
      </c>
      <c r="C6407" t="s">
        <v>80</v>
      </c>
      <c r="D6407" t="s">
        <v>82</v>
      </c>
      <c r="E6407" t="s">
        <v>642</v>
      </c>
      <c r="F6407" t="s">
        <v>18230</v>
      </c>
      <c r="G6407" t="s">
        <v>5216</v>
      </c>
      <c r="H6407" t="s">
        <v>134</v>
      </c>
      <c r="I6407" t="s">
        <v>135</v>
      </c>
      <c r="J6407" t="s">
        <v>136</v>
      </c>
      <c r="K6407" t="s">
        <v>137</v>
      </c>
      <c r="L6407" t="s">
        <v>18231</v>
      </c>
      <c r="M6407" t="s">
        <v>18232</v>
      </c>
      <c r="N6407">
        <v>1.106666666</v>
      </c>
      <c r="O6407">
        <v>0</v>
      </c>
      <c r="P6407">
        <v>248</v>
      </c>
      <c r="Q6407">
        <v>0</v>
      </c>
      <c r="R6407">
        <v>0</v>
      </c>
      <c r="S6407">
        <v>3</v>
      </c>
      <c r="T6407">
        <v>147</v>
      </c>
      <c r="U6407">
        <v>1</v>
      </c>
      <c r="V6407">
        <v>0</v>
      </c>
      <c r="W6407">
        <v>0</v>
      </c>
      <c r="X6407">
        <v>91.348277702625381</v>
      </c>
      <c r="Y6407">
        <v>0</v>
      </c>
      <c r="Z6407">
        <v>0</v>
      </c>
      <c r="AA6407">
        <v>447.54735363513248</v>
      </c>
      <c r="AB6407">
        <v>120.96372588005752</v>
      </c>
      <c r="AC6407">
        <v>8.6235198259264543</v>
      </c>
      <c r="AD6407">
        <v>0</v>
      </c>
      <c r="AE6407">
        <v>668.48287704374184</v>
      </c>
    </row>
    <row r="6408" spans="1:31" x14ac:dyDescent="0.25">
      <c r="A6408">
        <v>1659816</v>
      </c>
      <c r="B6408">
        <v>1</v>
      </c>
      <c r="C6408" t="s">
        <v>81</v>
      </c>
      <c r="D6408" t="s">
        <v>115</v>
      </c>
      <c r="E6408" t="s">
        <v>178</v>
      </c>
      <c r="F6408" t="s">
        <v>18233</v>
      </c>
      <c r="G6408" t="s">
        <v>227</v>
      </c>
      <c r="H6408" t="s">
        <v>149</v>
      </c>
      <c r="I6408" t="s">
        <v>135</v>
      </c>
      <c r="J6408" t="s">
        <v>136</v>
      </c>
      <c r="K6408" t="s">
        <v>137</v>
      </c>
      <c r="L6408" t="s">
        <v>18234</v>
      </c>
      <c r="M6408" t="s">
        <v>18235</v>
      </c>
      <c r="N6408">
        <v>0.89722222200000001</v>
      </c>
      <c r="O6408">
        <v>0</v>
      </c>
      <c r="P6408">
        <v>27</v>
      </c>
      <c r="Q6408">
        <v>0</v>
      </c>
      <c r="R6408">
        <v>1</v>
      </c>
      <c r="S6408">
        <v>0</v>
      </c>
      <c r="T6408">
        <v>24</v>
      </c>
      <c r="U6408">
        <v>0</v>
      </c>
      <c r="V6408">
        <v>1</v>
      </c>
      <c r="W6408">
        <v>0</v>
      </c>
      <c r="X6408">
        <v>2.1825896066968422</v>
      </c>
      <c r="Y6408">
        <v>0</v>
      </c>
      <c r="Z6408">
        <v>0.14328116119936501</v>
      </c>
      <c r="AA6408">
        <v>0</v>
      </c>
      <c r="AB6408">
        <v>6.9265133026058194</v>
      </c>
      <c r="AC6408">
        <v>0</v>
      </c>
      <c r="AD6408">
        <v>170.11948434677097</v>
      </c>
      <c r="AE6408">
        <v>179.37186841727299</v>
      </c>
    </row>
    <row r="6409" spans="1:31" x14ac:dyDescent="0.25">
      <c r="A6409">
        <v>1659567</v>
      </c>
      <c r="B6409">
        <v>1</v>
      </c>
      <c r="C6409" t="s">
        <v>80</v>
      </c>
      <c r="D6409" t="s">
        <v>82</v>
      </c>
      <c r="E6409" t="s">
        <v>146</v>
      </c>
      <c r="F6409" t="s">
        <v>13649</v>
      </c>
      <c r="G6409" t="s">
        <v>260</v>
      </c>
      <c r="H6409" t="s">
        <v>149</v>
      </c>
      <c r="I6409" t="s">
        <v>135</v>
      </c>
      <c r="J6409" t="s">
        <v>136</v>
      </c>
      <c r="K6409" t="s">
        <v>137</v>
      </c>
      <c r="L6409" t="s">
        <v>18236</v>
      </c>
      <c r="M6409" t="s">
        <v>18237</v>
      </c>
      <c r="N6409">
        <v>2.5605555550000001</v>
      </c>
      <c r="O6409">
        <v>0</v>
      </c>
      <c r="P6409">
        <v>213</v>
      </c>
      <c r="Q6409">
        <v>0</v>
      </c>
      <c r="R6409">
        <v>0</v>
      </c>
      <c r="S6409">
        <v>0</v>
      </c>
      <c r="T6409">
        <v>10</v>
      </c>
      <c r="U6409">
        <v>0</v>
      </c>
      <c r="V6409">
        <v>0</v>
      </c>
      <c r="W6409">
        <v>0</v>
      </c>
      <c r="X6409">
        <v>175.05597112211908</v>
      </c>
      <c r="Y6409">
        <v>0</v>
      </c>
      <c r="Z6409">
        <v>0</v>
      </c>
      <c r="AA6409">
        <v>0</v>
      </c>
      <c r="AB6409">
        <v>18.155752806953746</v>
      </c>
      <c r="AC6409">
        <v>0</v>
      </c>
      <c r="AD6409">
        <v>0</v>
      </c>
      <c r="AE6409">
        <v>193.21172392907283</v>
      </c>
    </row>
    <row r="6410" spans="1:31" x14ac:dyDescent="0.25">
      <c r="A6410">
        <v>1659899</v>
      </c>
      <c r="B6410">
        <v>1</v>
      </c>
      <c r="C6410" t="s">
        <v>80</v>
      </c>
      <c r="D6410" t="s">
        <v>96</v>
      </c>
      <c r="E6410" t="s">
        <v>152</v>
      </c>
      <c r="F6410" t="s">
        <v>16604</v>
      </c>
      <c r="G6410" t="s">
        <v>154</v>
      </c>
      <c r="H6410" t="s">
        <v>149</v>
      </c>
      <c r="I6410" t="s">
        <v>135</v>
      </c>
      <c r="J6410" t="s">
        <v>136</v>
      </c>
      <c r="K6410" t="s">
        <v>137</v>
      </c>
      <c r="L6410" t="s">
        <v>18238</v>
      </c>
      <c r="M6410" t="s">
        <v>18239</v>
      </c>
      <c r="N6410">
        <v>4.2919444440000003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1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</row>
    <row r="6411" spans="1:31" x14ac:dyDescent="0.25">
      <c r="A6411">
        <v>1659753</v>
      </c>
      <c r="B6411">
        <v>1</v>
      </c>
      <c r="C6411" t="s">
        <v>81</v>
      </c>
      <c r="D6411" t="s">
        <v>113</v>
      </c>
      <c r="E6411" t="s">
        <v>146</v>
      </c>
      <c r="F6411" t="s">
        <v>18240</v>
      </c>
      <c r="G6411" t="s">
        <v>260</v>
      </c>
      <c r="H6411" t="s">
        <v>149</v>
      </c>
      <c r="I6411" t="s">
        <v>135</v>
      </c>
      <c r="J6411" t="s">
        <v>136</v>
      </c>
      <c r="K6411" t="s">
        <v>137</v>
      </c>
      <c r="L6411" t="s">
        <v>18241</v>
      </c>
      <c r="M6411" t="s">
        <v>18242</v>
      </c>
      <c r="N6411">
        <v>0.72805555499999997</v>
      </c>
      <c r="O6411">
        <v>0</v>
      </c>
      <c r="P6411">
        <v>441</v>
      </c>
      <c r="Q6411">
        <v>0</v>
      </c>
      <c r="R6411">
        <v>0</v>
      </c>
      <c r="S6411">
        <v>0</v>
      </c>
      <c r="T6411">
        <v>104</v>
      </c>
      <c r="U6411">
        <v>0</v>
      </c>
      <c r="V6411">
        <v>0</v>
      </c>
      <c r="W6411">
        <v>0</v>
      </c>
      <c r="X6411">
        <v>88.589671600258754</v>
      </c>
      <c r="Y6411">
        <v>0</v>
      </c>
      <c r="Z6411">
        <v>0</v>
      </c>
      <c r="AA6411">
        <v>0</v>
      </c>
      <c r="AB6411">
        <v>46.274157108071229</v>
      </c>
      <c r="AC6411">
        <v>0</v>
      </c>
      <c r="AD6411">
        <v>0</v>
      </c>
      <c r="AE6411">
        <v>134.86382870832998</v>
      </c>
    </row>
    <row r="6412" spans="1:31" x14ac:dyDescent="0.25">
      <c r="A6412">
        <v>1660108</v>
      </c>
      <c r="B6412">
        <v>1</v>
      </c>
      <c r="C6412" t="s">
        <v>81</v>
      </c>
      <c r="D6412" t="s">
        <v>120</v>
      </c>
      <c r="E6412" t="s">
        <v>178</v>
      </c>
      <c r="F6412" t="s">
        <v>18243</v>
      </c>
      <c r="G6412" t="s">
        <v>227</v>
      </c>
      <c r="H6412" t="s">
        <v>149</v>
      </c>
      <c r="I6412" t="s">
        <v>135</v>
      </c>
      <c r="J6412" t="s">
        <v>136</v>
      </c>
      <c r="K6412" t="s">
        <v>137</v>
      </c>
      <c r="L6412" t="s">
        <v>18244</v>
      </c>
      <c r="M6412" t="s">
        <v>18245</v>
      </c>
      <c r="N6412">
        <v>0.86277777700000002</v>
      </c>
      <c r="O6412">
        <v>0</v>
      </c>
      <c r="P6412">
        <v>45</v>
      </c>
      <c r="Q6412">
        <v>0</v>
      </c>
      <c r="R6412">
        <v>0</v>
      </c>
      <c r="S6412">
        <v>0</v>
      </c>
      <c r="T6412">
        <v>3</v>
      </c>
      <c r="U6412">
        <v>0</v>
      </c>
      <c r="V6412">
        <v>0</v>
      </c>
      <c r="W6412">
        <v>0</v>
      </c>
      <c r="X6412">
        <v>12.828543505320688</v>
      </c>
      <c r="Y6412">
        <v>0</v>
      </c>
      <c r="Z6412">
        <v>0</v>
      </c>
      <c r="AA6412">
        <v>0</v>
      </c>
      <c r="AB6412">
        <v>0.34641202963391066</v>
      </c>
      <c r="AC6412">
        <v>0</v>
      </c>
      <c r="AD6412">
        <v>0</v>
      </c>
      <c r="AE6412">
        <v>13.174955534954599</v>
      </c>
    </row>
    <row r="6413" spans="1:31" x14ac:dyDescent="0.25">
      <c r="A6413">
        <v>1660048</v>
      </c>
      <c r="B6413">
        <v>1</v>
      </c>
      <c r="C6413" t="s">
        <v>80</v>
      </c>
      <c r="D6413" t="s">
        <v>83</v>
      </c>
      <c r="E6413" t="s">
        <v>146</v>
      </c>
      <c r="F6413" t="s">
        <v>18246</v>
      </c>
      <c r="G6413" t="s">
        <v>227</v>
      </c>
      <c r="H6413" t="s">
        <v>149</v>
      </c>
      <c r="I6413" t="s">
        <v>135</v>
      </c>
      <c r="J6413" t="s">
        <v>136</v>
      </c>
      <c r="K6413" t="s">
        <v>137</v>
      </c>
      <c r="L6413" t="s">
        <v>18247</v>
      </c>
      <c r="M6413" t="s">
        <v>18248</v>
      </c>
      <c r="N6413">
        <v>5.415277777</v>
      </c>
      <c r="O6413">
        <v>0</v>
      </c>
      <c r="P6413">
        <v>179</v>
      </c>
      <c r="Q6413">
        <v>0</v>
      </c>
      <c r="R6413">
        <v>0</v>
      </c>
      <c r="S6413">
        <v>0</v>
      </c>
      <c r="T6413">
        <v>51</v>
      </c>
      <c r="U6413">
        <v>0</v>
      </c>
      <c r="V6413">
        <v>8</v>
      </c>
      <c r="W6413">
        <v>0</v>
      </c>
      <c r="X6413">
        <v>442.01998937669703</v>
      </c>
      <c r="Y6413">
        <v>0</v>
      </c>
      <c r="Z6413">
        <v>0</v>
      </c>
      <c r="AA6413">
        <v>0</v>
      </c>
      <c r="AB6413">
        <v>514.66354306758819</v>
      </c>
      <c r="AC6413">
        <v>0</v>
      </c>
      <c r="AD6413">
        <v>983.60519573898819</v>
      </c>
      <c r="AE6413">
        <v>1940.2887281832734</v>
      </c>
    </row>
    <row r="6414" spans="1:31" x14ac:dyDescent="0.25">
      <c r="A6414">
        <v>1660191</v>
      </c>
      <c r="B6414">
        <v>1</v>
      </c>
      <c r="C6414" t="s">
        <v>80</v>
      </c>
      <c r="D6414" t="s">
        <v>88</v>
      </c>
      <c r="E6414" t="s">
        <v>152</v>
      </c>
      <c r="F6414" t="s">
        <v>18249</v>
      </c>
      <c r="G6414" t="s">
        <v>168</v>
      </c>
      <c r="H6414" t="s">
        <v>149</v>
      </c>
      <c r="I6414" t="s">
        <v>135</v>
      </c>
      <c r="J6414" t="s">
        <v>136</v>
      </c>
      <c r="K6414" t="s">
        <v>137</v>
      </c>
      <c r="L6414" t="s">
        <v>18250</v>
      </c>
      <c r="M6414" t="s">
        <v>18251</v>
      </c>
      <c r="N6414">
        <v>1.370833333</v>
      </c>
      <c r="O6414">
        <v>0</v>
      </c>
      <c r="P6414">
        <v>3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0.90887588633488758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0.90887588633488758</v>
      </c>
    </row>
    <row r="6415" spans="1:31" x14ac:dyDescent="0.25">
      <c r="A6415">
        <v>1659693</v>
      </c>
      <c r="B6415">
        <v>1</v>
      </c>
      <c r="C6415" t="s">
        <v>80</v>
      </c>
      <c r="D6415" t="s">
        <v>84</v>
      </c>
      <c r="E6415" t="s">
        <v>152</v>
      </c>
      <c r="F6415" t="s">
        <v>18252</v>
      </c>
      <c r="G6415" t="s">
        <v>507</v>
      </c>
      <c r="H6415" t="s">
        <v>149</v>
      </c>
      <c r="I6415" t="s">
        <v>135</v>
      </c>
      <c r="J6415" t="s">
        <v>136</v>
      </c>
      <c r="K6415" t="s">
        <v>137</v>
      </c>
      <c r="L6415" t="s">
        <v>18253</v>
      </c>
      <c r="M6415" t="s">
        <v>18254</v>
      </c>
      <c r="N6415">
        <v>5.0447222219999999</v>
      </c>
      <c r="O6415">
        <v>0</v>
      </c>
      <c r="P6415">
        <v>13</v>
      </c>
      <c r="Q6415">
        <v>0</v>
      </c>
      <c r="R6415">
        <v>0</v>
      </c>
      <c r="S6415">
        <v>0</v>
      </c>
      <c r="T6415">
        <v>1</v>
      </c>
      <c r="U6415">
        <v>0</v>
      </c>
      <c r="V6415">
        <v>0</v>
      </c>
      <c r="W6415">
        <v>0</v>
      </c>
      <c r="X6415">
        <v>25.070872451529677</v>
      </c>
      <c r="Y6415">
        <v>0</v>
      </c>
      <c r="Z6415">
        <v>0</v>
      </c>
      <c r="AA6415">
        <v>0</v>
      </c>
      <c r="AB6415">
        <v>26.225616915005805</v>
      </c>
      <c r="AC6415">
        <v>0</v>
      </c>
      <c r="AD6415">
        <v>0</v>
      </c>
      <c r="AE6415">
        <v>51.296489366535482</v>
      </c>
    </row>
    <row r="6416" spans="1:31" x14ac:dyDescent="0.25">
      <c r="A6416">
        <v>1660065</v>
      </c>
      <c r="B6416">
        <v>1</v>
      </c>
      <c r="C6416" t="s">
        <v>80</v>
      </c>
      <c r="D6416" t="s">
        <v>82</v>
      </c>
      <c r="E6416" t="s">
        <v>178</v>
      </c>
      <c r="F6416" t="s">
        <v>14935</v>
      </c>
      <c r="G6416" t="s">
        <v>227</v>
      </c>
      <c r="H6416" t="s">
        <v>149</v>
      </c>
      <c r="I6416" t="s">
        <v>135</v>
      </c>
      <c r="J6416" t="s">
        <v>136</v>
      </c>
      <c r="K6416" t="s">
        <v>137</v>
      </c>
      <c r="L6416" t="s">
        <v>18255</v>
      </c>
      <c r="M6416" t="s">
        <v>18256</v>
      </c>
      <c r="N6416">
        <v>2.0391666659999999</v>
      </c>
      <c r="O6416">
        <v>0</v>
      </c>
      <c r="P6416">
        <v>30</v>
      </c>
      <c r="Q6416">
        <v>0</v>
      </c>
      <c r="R6416">
        <v>0</v>
      </c>
      <c r="S6416">
        <v>0</v>
      </c>
      <c r="T6416">
        <v>4</v>
      </c>
      <c r="U6416">
        <v>0</v>
      </c>
      <c r="V6416">
        <v>0</v>
      </c>
      <c r="W6416">
        <v>0</v>
      </c>
      <c r="X6416">
        <v>7.2898495386758801</v>
      </c>
      <c r="Y6416">
        <v>0</v>
      </c>
      <c r="Z6416">
        <v>0</v>
      </c>
      <c r="AA6416">
        <v>0</v>
      </c>
      <c r="AB6416">
        <v>0.92683736792965066</v>
      </c>
      <c r="AC6416">
        <v>0</v>
      </c>
      <c r="AD6416">
        <v>0</v>
      </c>
      <c r="AE6416">
        <v>8.2166869066055312</v>
      </c>
    </row>
    <row r="6417" spans="1:31" x14ac:dyDescent="0.25">
      <c r="A6417">
        <v>1659501</v>
      </c>
      <c r="B6417">
        <v>1</v>
      </c>
      <c r="C6417" t="s">
        <v>80</v>
      </c>
      <c r="D6417" t="s">
        <v>95</v>
      </c>
      <c r="E6417" t="s">
        <v>204</v>
      </c>
      <c r="F6417" t="s">
        <v>5983</v>
      </c>
      <c r="G6417" t="s">
        <v>148</v>
      </c>
      <c r="H6417" t="s">
        <v>134</v>
      </c>
      <c r="I6417" t="s">
        <v>135</v>
      </c>
      <c r="J6417" t="s">
        <v>136</v>
      </c>
      <c r="K6417" t="s">
        <v>143</v>
      </c>
      <c r="L6417" t="s">
        <v>18257</v>
      </c>
      <c r="M6417" t="s">
        <v>18258</v>
      </c>
      <c r="N6417">
        <v>5.6444444440000003</v>
      </c>
      <c r="O6417">
        <v>1</v>
      </c>
      <c r="P6417">
        <v>0</v>
      </c>
      <c r="Q6417">
        <v>3</v>
      </c>
      <c r="R6417">
        <v>0</v>
      </c>
      <c r="S6417">
        <v>15</v>
      </c>
      <c r="T6417">
        <v>0</v>
      </c>
      <c r="U6417">
        <v>2</v>
      </c>
      <c r="V6417">
        <v>0</v>
      </c>
      <c r="W6417">
        <v>13.882893924405936</v>
      </c>
      <c r="X6417">
        <v>0</v>
      </c>
      <c r="Y6417">
        <v>63.60450249128602</v>
      </c>
      <c r="Z6417">
        <v>0</v>
      </c>
      <c r="AA6417">
        <v>466.32549713409617</v>
      </c>
      <c r="AB6417">
        <v>0</v>
      </c>
      <c r="AC6417">
        <v>395.7184286161077</v>
      </c>
      <c r="AD6417">
        <v>0</v>
      </c>
      <c r="AE6417">
        <v>939.53132216589574</v>
      </c>
    </row>
    <row r="6418" spans="1:31" x14ac:dyDescent="0.25">
      <c r="A6418">
        <v>1660042</v>
      </c>
      <c r="B6418">
        <v>1</v>
      </c>
      <c r="C6418" t="s">
        <v>80</v>
      </c>
      <c r="D6418" t="s">
        <v>103</v>
      </c>
      <c r="E6418" t="s">
        <v>146</v>
      </c>
      <c r="F6418" t="s">
        <v>18259</v>
      </c>
      <c r="G6418" t="s">
        <v>148</v>
      </c>
      <c r="H6418" t="s">
        <v>149</v>
      </c>
      <c r="I6418" t="s">
        <v>135</v>
      </c>
      <c r="J6418" t="s">
        <v>136</v>
      </c>
      <c r="K6418" t="s">
        <v>143</v>
      </c>
      <c r="L6418" t="s">
        <v>18260</v>
      </c>
      <c r="M6418" t="s">
        <v>18261</v>
      </c>
      <c r="N6418">
        <v>0.61694444400000004</v>
      </c>
      <c r="O6418">
        <v>0</v>
      </c>
      <c r="P6418">
        <v>198</v>
      </c>
      <c r="Q6418">
        <v>0</v>
      </c>
      <c r="R6418">
        <v>3</v>
      </c>
      <c r="S6418">
        <v>0</v>
      </c>
      <c r="T6418">
        <v>53</v>
      </c>
      <c r="U6418">
        <v>0</v>
      </c>
      <c r="V6418">
        <v>0</v>
      </c>
      <c r="W6418">
        <v>0</v>
      </c>
      <c r="X6418">
        <v>34.877656592647341</v>
      </c>
      <c r="Y6418">
        <v>0</v>
      </c>
      <c r="Z6418">
        <v>6.9971808598755549E-3</v>
      </c>
      <c r="AA6418">
        <v>0</v>
      </c>
      <c r="AB6418">
        <v>31.286112954264816</v>
      </c>
      <c r="AC6418">
        <v>0</v>
      </c>
      <c r="AD6418">
        <v>0</v>
      </c>
      <c r="AE6418">
        <v>66.170766727772033</v>
      </c>
    </row>
    <row r="6419" spans="1:31" x14ac:dyDescent="0.25">
      <c r="A6419">
        <v>1659550</v>
      </c>
      <c r="B6419">
        <v>1</v>
      </c>
      <c r="C6419" t="s">
        <v>80</v>
      </c>
      <c r="D6419" t="s">
        <v>97</v>
      </c>
      <c r="E6419" t="s">
        <v>152</v>
      </c>
      <c r="F6419" t="s">
        <v>18262</v>
      </c>
      <c r="G6419" t="s">
        <v>154</v>
      </c>
      <c r="H6419" t="s">
        <v>149</v>
      </c>
      <c r="I6419" t="s">
        <v>135</v>
      </c>
      <c r="J6419" t="s">
        <v>136</v>
      </c>
      <c r="K6419" t="s">
        <v>137</v>
      </c>
      <c r="L6419" t="s">
        <v>18263</v>
      </c>
      <c r="M6419" t="s">
        <v>18264</v>
      </c>
      <c r="N6419">
        <v>3.667777777</v>
      </c>
      <c r="O6419">
        <v>0</v>
      </c>
      <c r="P6419">
        <v>3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3.3997101006957973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3.3997101006957973</v>
      </c>
    </row>
    <row r="6420" spans="1:31" x14ac:dyDescent="0.25">
      <c r="A6420">
        <v>1659730</v>
      </c>
      <c r="B6420">
        <v>1</v>
      </c>
      <c r="C6420" t="s">
        <v>80</v>
      </c>
      <c r="D6420" t="s">
        <v>106</v>
      </c>
      <c r="E6420" t="s">
        <v>146</v>
      </c>
      <c r="F6420" t="s">
        <v>18265</v>
      </c>
      <c r="G6420" t="s">
        <v>180</v>
      </c>
      <c r="H6420" t="s">
        <v>149</v>
      </c>
      <c r="I6420" t="s">
        <v>135</v>
      </c>
      <c r="J6420" t="s">
        <v>136</v>
      </c>
      <c r="K6420" t="s">
        <v>137</v>
      </c>
      <c r="L6420" t="s">
        <v>18266</v>
      </c>
      <c r="M6420" t="s">
        <v>18267</v>
      </c>
      <c r="N6420">
        <v>1.893333333</v>
      </c>
      <c r="O6420">
        <v>0</v>
      </c>
      <c r="P6420">
        <v>85</v>
      </c>
      <c r="Q6420">
        <v>0</v>
      </c>
      <c r="R6420">
        <v>5</v>
      </c>
      <c r="S6420">
        <v>0</v>
      </c>
      <c r="T6420">
        <v>24</v>
      </c>
      <c r="U6420">
        <v>0</v>
      </c>
      <c r="V6420">
        <v>0</v>
      </c>
      <c r="W6420">
        <v>0</v>
      </c>
      <c r="X6420">
        <v>29.766608763405582</v>
      </c>
      <c r="Y6420">
        <v>0</v>
      </c>
      <c r="Z6420">
        <v>1.1155504454276</v>
      </c>
      <c r="AA6420">
        <v>0</v>
      </c>
      <c r="AB6420">
        <v>96.228707695705182</v>
      </c>
      <c r="AC6420">
        <v>0</v>
      </c>
      <c r="AD6420">
        <v>0</v>
      </c>
      <c r="AE6420">
        <v>127.11086690453837</v>
      </c>
    </row>
    <row r="6421" spans="1:31" x14ac:dyDescent="0.25">
      <c r="A6421">
        <v>1660128</v>
      </c>
      <c r="B6421">
        <v>1</v>
      </c>
      <c r="C6421" t="s">
        <v>80</v>
      </c>
      <c r="D6421" t="s">
        <v>96</v>
      </c>
      <c r="E6421" t="s">
        <v>146</v>
      </c>
      <c r="F6421" t="s">
        <v>16439</v>
      </c>
      <c r="G6421" t="s">
        <v>260</v>
      </c>
      <c r="H6421" t="s">
        <v>149</v>
      </c>
      <c r="I6421" t="s">
        <v>135</v>
      </c>
      <c r="J6421" t="s">
        <v>136</v>
      </c>
      <c r="K6421" t="s">
        <v>137</v>
      </c>
      <c r="L6421" t="s">
        <v>18268</v>
      </c>
      <c r="M6421" t="s">
        <v>18269</v>
      </c>
      <c r="N6421">
        <v>2.7269444439999999</v>
      </c>
      <c r="O6421">
        <v>0</v>
      </c>
      <c r="P6421">
        <v>522</v>
      </c>
      <c r="Q6421">
        <v>0</v>
      </c>
      <c r="R6421">
        <v>6</v>
      </c>
      <c r="S6421">
        <v>0</v>
      </c>
      <c r="T6421">
        <v>86</v>
      </c>
      <c r="U6421">
        <v>0</v>
      </c>
      <c r="V6421">
        <v>0</v>
      </c>
      <c r="W6421">
        <v>0</v>
      </c>
      <c r="X6421">
        <v>718.35907573564691</v>
      </c>
      <c r="Y6421">
        <v>0</v>
      </c>
      <c r="Z6421">
        <v>9.7223180194804169</v>
      </c>
      <c r="AA6421">
        <v>0</v>
      </c>
      <c r="AB6421">
        <v>121.00693110814896</v>
      </c>
      <c r="AC6421">
        <v>0</v>
      </c>
      <c r="AD6421">
        <v>0</v>
      </c>
      <c r="AE6421">
        <v>849.08832486327628</v>
      </c>
    </row>
    <row r="6422" spans="1:31" x14ac:dyDescent="0.25">
      <c r="A6422">
        <v>1660105</v>
      </c>
      <c r="B6422">
        <v>1</v>
      </c>
      <c r="C6422" t="s">
        <v>80</v>
      </c>
      <c r="D6422" t="s">
        <v>105</v>
      </c>
      <c r="E6422" t="s">
        <v>178</v>
      </c>
      <c r="F6422" t="s">
        <v>18270</v>
      </c>
      <c r="G6422" t="s">
        <v>227</v>
      </c>
      <c r="H6422" t="s">
        <v>149</v>
      </c>
      <c r="I6422" t="s">
        <v>135</v>
      </c>
      <c r="J6422" t="s">
        <v>136</v>
      </c>
      <c r="K6422" t="s">
        <v>137</v>
      </c>
      <c r="L6422" t="s">
        <v>18271</v>
      </c>
      <c r="M6422" t="s">
        <v>18272</v>
      </c>
      <c r="N6422">
        <v>1.149444444</v>
      </c>
      <c r="O6422">
        <v>0</v>
      </c>
      <c r="P6422">
        <v>42</v>
      </c>
      <c r="Q6422">
        <v>0</v>
      </c>
      <c r="R6422">
        <v>0</v>
      </c>
      <c r="S6422">
        <v>0</v>
      </c>
      <c r="T6422">
        <v>3</v>
      </c>
      <c r="U6422">
        <v>0</v>
      </c>
      <c r="V6422">
        <v>0</v>
      </c>
      <c r="W6422">
        <v>0</v>
      </c>
      <c r="X6422">
        <v>18.486310983750819</v>
      </c>
      <c r="Y6422">
        <v>0</v>
      </c>
      <c r="Z6422">
        <v>0</v>
      </c>
      <c r="AA6422">
        <v>0</v>
      </c>
      <c r="AB6422">
        <v>3.5303465940842669</v>
      </c>
      <c r="AC6422">
        <v>0</v>
      </c>
      <c r="AD6422">
        <v>0</v>
      </c>
      <c r="AE6422">
        <v>22.016657577835087</v>
      </c>
    </row>
    <row r="6423" spans="1:31" x14ac:dyDescent="0.25">
      <c r="A6423">
        <v>1659965</v>
      </c>
      <c r="B6423">
        <v>1</v>
      </c>
      <c r="C6423" t="s">
        <v>81</v>
      </c>
      <c r="D6423" t="s">
        <v>118</v>
      </c>
      <c r="E6423" t="s">
        <v>204</v>
      </c>
      <c r="F6423" t="s">
        <v>18273</v>
      </c>
      <c r="G6423" t="s">
        <v>161</v>
      </c>
      <c r="H6423" t="s">
        <v>134</v>
      </c>
      <c r="I6423" t="s">
        <v>191</v>
      </c>
      <c r="J6423" t="s">
        <v>136</v>
      </c>
      <c r="K6423" t="s">
        <v>137</v>
      </c>
      <c r="L6423" t="s">
        <v>18274</v>
      </c>
      <c r="M6423" t="s">
        <v>18275</v>
      </c>
      <c r="N6423">
        <v>8.0555550000000007E-3</v>
      </c>
      <c r="O6423">
        <v>0</v>
      </c>
      <c r="P6423">
        <v>1844</v>
      </c>
      <c r="Q6423">
        <v>57</v>
      </c>
      <c r="R6423">
        <v>68</v>
      </c>
      <c r="S6423">
        <v>7</v>
      </c>
      <c r="T6423">
        <v>155</v>
      </c>
      <c r="U6423">
        <v>0</v>
      </c>
      <c r="V6423">
        <v>0</v>
      </c>
      <c r="W6423">
        <v>0</v>
      </c>
      <c r="X6423">
        <v>1.9591791819593987</v>
      </c>
      <c r="Y6423">
        <v>0.29706660215846775</v>
      </c>
      <c r="Z6423">
        <v>0.10805283950739472</v>
      </c>
      <c r="AA6423">
        <v>0.20478193516905441</v>
      </c>
      <c r="AB6423">
        <v>0.68119839873989407</v>
      </c>
      <c r="AC6423">
        <v>0</v>
      </c>
      <c r="AD6423">
        <v>0</v>
      </c>
      <c r="AE6423">
        <v>3.2502789575342095</v>
      </c>
    </row>
    <row r="6424" spans="1:31" x14ac:dyDescent="0.25">
      <c r="A6424">
        <v>1659627</v>
      </c>
      <c r="B6424">
        <v>1</v>
      </c>
      <c r="C6424" t="s">
        <v>80</v>
      </c>
      <c r="D6424" t="s">
        <v>85</v>
      </c>
      <c r="E6424" t="s">
        <v>362</v>
      </c>
      <c r="F6424" t="s">
        <v>18276</v>
      </c>
      <c r="G6424" t="s">
        <v>180</v>
      </c>
      <c r="H6424" t="s">
        <v>149</v>
      </c>
      <c r="I6424" t="s">
        <v>135</v>
      </c>
      <c r="J6424" t="s">
        <v>136</v>
      </c>
      <c r="K6424" t="s">
        <v>137</v>
      </c>
      <c r="L6424" t="s">
        <v>18277</v>
      </c>
      <c r="M6424" t="s">
        <v>18278</v>
      </c>
      <c r="N6424">
        <v>8.0902777770000007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2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20.348914225094742</v>
      </c>
      <c r="AC6424">
        <v>0</v>
      </c>
      <c r="AD6424">
        <v>0</v>
      </c>
      <c r="AE6424">
        <v>20.348914225094742</v>
      </c>
    </row>
    <row r="6425" spans="1:31" x14ac:dyDescent="0.25">
      <c r="A6425">
        <v>1659673</v>
      </c>
      <c r="B6425">
        <v>1</v>
      </c>
      <c r="C6425" t="s">
        <v>80</v>
      </c>
      <c r="D6425" t="s">
        <v>96</v>
      </c>
      <c r="E6425" t="s">
        <v>131</v>
      </c>
      <c r="F6425" t="s">
        <v>17145</v>
      </c>
      <c r="G6425" t="s">
        <v>148</v>
      </c>
      <c r="H6425" t="s">
        <v>134</v>
      </c>
      <c r="I6425" t="s">
        <v>135</v>
      </c>
      <c r="J6425" t="s">
        <v>136</v>
      </c>
      <c r="K6425" t="s">
        <v>143</v>
      </c>
      <c r="L6425" t="s">
        <v>18279</v>
      </c>
      <c r="M6425" t="s">
        <v>18280</v>
      </c>
      <c r="N6425">
        <v>10.98</v>
      </c>
      <c r="O6425">
        <v>0</v>
      </c>
      <c r="P6425">
        <v>750</v>
      </c>
      <c r="Q6425">
        <v>0</v>
      </c>
      <c r="R6425">
        <v>5</v>
      </c>
      <c r="S6425">
        <v>0</v>
      </c>
      <c r="T6425">
        <v>82</v>
      </c>
      <c r="U6425">
        <v>0</v>
      </c>
      <c r="V6425">
        <v>0</v>
      </c>
      <c r="W6425">
        <v>0</v>
      </c>
      <c r="X6425">
        <v>1897.1744647658768</v>
      </c>
      <c r="Y6425">
        <v>0</v>
      </c>
      <c r="Z6425">
        <v>6.7907928279794616</v>
      </c>
      <c r="AA6425">
        <v>0</v>
      </c>
      <c r="AB6425">
        <v>598.14609881585375</v>
      </c>
      <c r="AC6425">
        <v>0</v>
      </c>
      <c r="AD6425">
        <v>0</v>
      </c>
      <c r="AE6425">
        <v>2502.11135640971</v>
      </c>
    </row>
    <row r="6426" spans="1:31" x14ac:dyDescent="0.25">
      <c r="A6426">
        <v>1659919</v>
      </c>
      <c r="B6426">
        <v>1</v>
      </c>
      <c r="C6426" t="s">
        <v>80</v>
      </c>
      <c r="D6426" t="s">
        <v>100</v>
      </c>
      <c r="E6426" t="s">
        <v>140</v>
      </c>
      <c r="F6426" t="s">
        <v>3465</v>
      </c>
      <c r="G6426" t="s">
        <v>161</v>
      </c>
      <c r="H6426" t="s">
        <v>134</v>
      </c>
      <c r="I6426" t="s">
        <v>135</v>
      </c>
      <c r="J6426" t="s">
        <v>136</v>
      </c>
      <c r="K6426" t="s">
        <v>137</v>
      </c>
      <c r="L6426" t="s">
        <v>18281</v>
      </c>
      <c r="M6426" t="s">
        <v>18282</v>
      </c>
      <c r="N6426">
        <v>0.15333333299999999</v>
      </c>
      <c r="O6426">
        <v>3</v>
      </c>
      <c r="P6426">
        <v>1352</v>
      </c>
      <c r="Q6426">
        <v>17</v>
      </c>
      <c r="R6426">
        <v>167</v>
      </c>
      <c r="S6426">
        <v>30</v>
      </c>
      <c r="T6426">
        <v>128</v>
      </c>
      <c r="U6426">
        <v>2</v>
      </c>
      <c r="V6426">
        <v>0</v>
      </c>
      <c r="W6426">
        <v>4.2842372232293327E-2</v>
      </c>
      <c r="X6426">
        <v>61.30133264728105</v>
      </c>
      <c r="Y6426">
        <v>3.7094425117981071</v>
      </c>
      <c r="Z6426">
        <v>11.892666580757322</v>
      </c>
      <c r="AA6426">
        <v>27.460890276634</v>
      </c>
      <c r="AB6426">
        <v>19.038933150806997</v>
      </c>
      <c r="AC6426">
        <v>24.629755624767437</v>
      </c>
      <c r="AD6426">
        <v>0</v>
      </c>
      <c r="AE6426">
        <v>148.07586316427719</v>
      </c>
    </row>
    <row r="6427" spans="1:31" x14ac:dyDescent="0.25">
      <c r="A6427">
        <v>1659796</v>
      </c>
      <c r="B6427">
        <v>1</v>
      </c>
      <c r="C6427" t="s">
        <v>80</v>
      </c>
      <c r="D6427" t="s">
        <v>90</v>
      </c>
      <c r="E6427" t="s">
        <v>146</v>
      </c>
      <c r="F6427" t="s">
        <v>18283</v>
      </c>
      <c r="G6427" t="s">
        <v>239</v>
      </c>
      <c r="H6427" t="s">
        <v>149</v>
      </c>
      <c r="I6427" t="s">
        <v>135</v>
      </c>
      <c r="J6427" t="s">
        <v>136</v>
      </c>
      <c r="K6427" t="s">
        <v>137</v>
      </c>
      <c r="L6427" t="s">
        <v>18284</v>
      </c>
      <c r="M6427" t="s">
        <v>18285</v>
      </c>
      <c r="N6427">
        <v>0.63277777700000004</v>
      </c>
      <c r="O6427">
        <v>0</v>
      </c>
      <c r="P6427">
        <v>585</v>
      </c>
      <c r="Q6427">
        <v>0</v>
      </c>
      <c r="R6427">
        <v>0</v>
      </c>
      <c r="S6427">
        <v>0</v>
      </c>
      <c r="T6427">
        <v>26</v>
      </c>
      <c r="U6427">
        <v>0</v>
      </c>
      <c r="V6427">
        <v>0</v>
      </c>
      <c r="W6427">
        <v>0</v>
      </c>
      <c r="X6427">
        <v>105.23421122246464</v>
      </c>
      <c r="Y6427">
        <v>0</v>
      </c>
      <c r="Z6427">
        <v>0</v>
      </c>
      <c r="AA6427">
        <v>0</v>
      </c>
      <c r="AB6427">
        <v>15.379652945060466</v>
      </c>
      <c r="AC6427">
        <v>0</v>
      </c>
      <c r="AD6427">
        <v>0</v>
      </c>
      <c r="AE6427">
        <v>120.61386416752511</v>
      </c>
    </row>
    <row r="6428" spans="1:31" x14ac:dyDescent="0.25">
      <c r="A6428">
        <v>1660111</v>
      </c>
      <c r="B6428">
        <v>1</v>
      </c>
      <c r="C6428" t="s">
        <v>80</v>
      </c>
      <c r="D6428" t="s">
        <v>92</v>
      </c>
      <c r="E6428" t="s">
        <v>152</v>
      </c>
      <c r="F6428" t="s">
        <v>16308</v>
      </c>
      <c r="G6428" t="s">
        <v>507</v>
      </c>
      <c r="H6428" t="s">
        <v>149</v>
      </c>
      <c r="I6428" t="s">
        <v>135</v>
      </c>
      <c r="J6428" t="s">
        <v>136</v>
      </c>
      <c r="K6428" t="s">
        <v>137</v>
      </c>
      <c r="L6428" t="s">
        <v>18286</v>
      </c>
      <c r="M6428" t="s">
        <v>18287</v>
      </c>
      <c r="N6428">
        <v>2.1719444440000002</v>
      </c>
      <c r="O6428">
        <v>0</v>
      </c>
      <c r="P6428">
        <v>2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1.52074585327775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1.52074585327775</v>
      </c>
    </row>
    <row r="6429" spans="1:31" x14ac:dyDescent="0.25">
      <c r="A6429">
        <v>1659859</v>
      </c>
      <c r="B6429">
        <v>1</v>
      </c>
      <c r="C6429" t="s">
        <v>80</v>
      </c>
      <c r="D6429" t="s">
        <v>93</v>
      </c>
      <c r="E6429" t="s">
        <v>152</v>
      </c>
      <c r="F6429" t="s">
        <v>18288</v>
      </c>
      <c r="G6429" t="s">
        <v>154</v>
      </c>
      <c r="H6429" t="s">
        <v>149</v>
      </c>
      <c r="I6429" t="s">
        <v>135</v>
      </c>
      <c r="J6429" t="s">
        <v>136</v>
      </c>
      <c r="K6429" t="s">
        <v>137</v>
      </c>
      <c r="L6429" t="s">
        <v>18289</v>
      </c>
      <c r="M6429" t="s">
        <v>18290</v>
      </c>
      <c r="N6429">
        <v>4.3961111109999997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1.0690041739667646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1.0690041739667646</v>
      </c>
    </row>
    <row r="6430" spans="1:31" x14ac:dyDescent="0.25">
      <c r="A6430">
        <v>1659610</v>
      </c>
      <c r="B6430">
        <v>1</v>
      </c>
      <c r="C6430" t="s">
        <v>80</v>
      </c>
      <c r="D6430" t="s">
        <v>87</v>
      </c>
      <c r="E6430" t="s">
        <v>146</v>
      </c>
      <c r="F6430" t="s">
        <v>18291</v>
      </c>
      <c r="G6430" t="s">
        <v>235</v>
      </c>
      <c r="H6430" t="s">
        <v>149</v>
      </c>
      <c r="I6430" t="s">
        <v>135</v>
      </c>
      <c r="J6430" t="s">
        <v>136</v>
      </c>
      <c r="K6430" t="s">
        <v>143</v>
      </c>
      <c r="L6430" t="s">
        <v>18292</v>
      </c>
      <c r="M6430" t="s">
        <v>18293</v>
      </c>
      <c r="N6430">
        <v>0.68694444399999999</v>
      </c>
      <c r="O6430">
        <v>0</v>
      </c>
      <c r="P6430">
        <v>197</v>
      </c>
      <c r="Q6430">
        <v>0</v>
      </c>
      <c r="R6430">
        <v>0</v>
      </c>
      <c r="S6430">
        <v>0</v>
      </c>
      <c r="T6430">
        <v>22</v>
      </c>
      <c r="U6430">
        <v>0</v>
      </c>
      <c r="V6430">
        <v>0</v>
      </c>
      <c r="W6430">
        <v>0</v>
      </c>
      <c r="X6430">
        <v>37.590179221011532</v>
      </c>
      <c r="Y6430">
        <v>0</v>
      </c>
      <c r="Z6430">
        <v>0</v>
      </c>
      <c r="AA6430">
        <v>0</v>
      </c>
      <c r="AB6430">
        <v>40.021533758078306</v>
      </c>
      <c r="AC6430">
        <v>0</v>
      </c>
      <c r="AD6430">
        <v>0</v>
      </c>
      <c r="AE6430">
        <v>77.611712979089845</v>
      </c>
    </row>
    <row r="6431" spans="1:31" x14ac:dyDescent="0.25">
      <c r="A6431">
        <v>1660151</v>
      </c>
      <c r="B6431">
        <v>1</v>
      </c>
      <c r="C6431" t="s">
        <v>80</v>
      </c>
      <c r="D6431" t="s">
        <v>95</v>
      </c>
      <c r="E6431" t="s">
        <v>152</v>
      </c>
      <c r="F6431" t="s">
        <v>18294</v>
      </c>
      <c r="G6431" t="s">
        <v>3010</v>
      </c>
      <c r="H6431" t="s">
        <v>149</v>
      </c>
      <c r="I6431" t="s">
        <v>135</v>
      </c>
      <c r="J6431" t="s">
        <v>136</v>
      </c>
      <c r="K6431" t="s">
        <v>137</v>
      </c>
      <c r="L6431" t="s">
        <v>18295</v>
      </c>
      <c r="M6431" t="s">
        <v>18296</v>
      </c>
      <c r="N6431">
        <v>1.104166666</v>
      </c>
      <c r="O6431">
        <v>0</v>
      </c>
      <c r="P6431">
        <v>0</v>
      </c>
      <c r="Q6431">
        <v>0</v>
      </c>
      <c r="R6431">
        <v>1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2.6989044554026211</v>
      </c>
      <c r="AA6431">
        <v>0</v>
      </c>
      <c r="AB6431">
        <v>0</v>
      </c>
      <c r="AC6431">
        <v>0</v>
      </c>
      <c r="AD6431">
        <v>0</v>
      </c>
      <c r="AE6431">
        <v>2.6989044554026211</v>
      </c>
    </row>
    <row r="6432" spans="1:31" x14ac:dyDescent="0.25">
      <c r="A6432">
        <v>1659564</v>
      </c>
      <c r="B6432">
        <v>1</v>
      </c>
      <c r="C6432" t="s">
        <v>81</v>
      </c>
      <c r="D6432" t="s">
        <v>120</v>
      </c>
      <c r="E6432" t="s">
        <v>131</v>
      </c>
      <c r="F6432" t="s">
        <v>15743</v>
      </c>
      <c r="G6432" t="s">
        <v>148</v>
      </c>
      <c r="H6432" t="s">
        <v>134</v>
      </c>
      <c r="I6432" t="s">
        <v>135</v>
      </c>
      <c r="J6432" t="s">
        <v>136</v>
      </c>
      <c r="K6432" t="s">
        <v>143</v>
      </c>
      <c r="L6432" t="s">
        <v>18297</v>
      </c>
      <c r="M6432" t="s">
        <v>18298</v>
      </c>
      <c r="N6432">
        <v>8.5867916659999999</v>
      </c>
      <c r="O6432">
        <v>0</v>
      </c>
      <c r="P6432">
        <v>346</v>
      </c>
      <c r="Q6432">
        <v>14</v>
      </c>
      <c r="R6432">
        <v>7</v>
      </c>
      <c r="S6432">
        <v>0</v>
      </c>
      <c r="T6432">
        <v>52</v>
      </c>
      <c r="U6432">
        <v>0</v>
      </c>
      <c r="V6432">
        <v>0</v>
      </c>
      <c r="W6432">
        <v>0</v>
      </c>
      <c r="X6432">
        <v>439.03484026069577</v>
      </c>
      <c r="Y6432">
        <v>209.99416422692704</v>
      </c>
      <c r="Z6432">
        <v>9.7921275851580649</v>
      </c>
      <c r="AA6432">
        <v>0</v>
      </c>
      <c r="AB6432">
        <v>577.70984930381496</v>
      </c>
      <c r="AC6432">
        <v>0</v>
      </c>
      <c r="AD6432">
        <v>0</v>
      </c>
      <c r="AE6432">
        <v>1236.5309813765957</v>
      </c>
    </row>
    <row r="6433" spans="1:31" x14ac:dyDescent="0.25">
      <c r="A6433">
        <v>1660188</v>
      </c>
      <c r="B6433">
        <v>1</v>
      </c>
      <c r="C6433" t="s">
        <v>80</v>
      </c>
      <c r="D6433" t="s">
        <v>96</v>
      </c>
      <c r="E6433" t="s">
        <v>178</v>
      </c>
      <c r="F6433" t="s">
        <v>18299</v>
      </c>
      <c r="G6433" t="s">
        <v>227</v>
      </c>
      <c r="H6433" t="s">
        <v>149</v>
      </c>
      <c r="I6433" t="s">
        <v>135</v>
      </c>
      <c r="J6433" t="s">
        <v>136</v>
      </c>
      <c r="K6433" t="s">
        <v>137</v>
      </c>
      <c r="L6433" t="s">
        <v>18300</v>
      </c>
      <c r="M6433" t="s">
        <v>18301</v>
      </c>
      <c r="N6433">
        <v>1.1091666659999999</v>
      </c>
      <c r="O6433">
        <v>0</v>
      </c>
      <c r="P6433">
        <v>33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14.564281657747754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14.564281657747754</v>
      </c>
    </row>
    <row r="6434" spans="1:31" x14ac:dyDescent="0.25">
      <c r="A6434">
        <v>1660045</v>
      </c>
      <c r="B6434">
        <v>1</v>
      </c>
      <c r="C6434" t="s">
        <v>80</v>
      </c>
      <c r="D6434" t="s">
        <v>100</v>
      </c>
      <c r="E6434" t="s">
        <v>131</v>
      </c>
      <c r="F6434" t="s">
        <v>18302</v>
      </c>
      <c r="G6434" t="s">
        <v>172</v>
      </c>
      <c r="H6434" t="s">
        <v>134</v>
      </c>
      <c r="I6434" t="s">
        <v>135</v>
      </c>
      <c r="J6434" t="s">
        <v>3</v>
      </c>
      <c r="K6434" t="s">
        <v>137</v>
      </c>
      <c r="L6434" t="s">
        <v>18303</v>
      </c>
      <c r="M6434" t="s">
        <v>18304</v>
      </c>
      <c r="N6434">
        <v>1.925277777</v>
      </c>
      <c r="O6434">
        <v>0</v>
      </c>
      <c r="P6434">
        <v>107</v>
      </c>
      <c r="Q6434">
        <v>0</v>
      </c>
      <c r="R6434">
        <v>0</v>
      </c>
      <c r="S6434">
        <v>0</v>
      </c>
      <c r="T6434">
        <v>11</v>
      </c>
      <c r="U6434">
        <v>0</v>
      </c>
      <c r="V6434">
        <v>0</v>
      </c>
      <c r="W6434">
        <v>0</v>
      </c>
      <c r="X6434">
        <v>79.851096968071488</v>
      </c>
      <c r="Y6434">
        <v>0</v>
      </c>
      <c r="Z6434">
        <v>0</v>
      </c>
      <c r="AA6434">
        <v>0</v>
      </c>
      <c r="AB6434">
        <v>0.79716874701689622</v>
      </c>
      <c r="AC6434">
        <v>0</v>
      </c>
      <c r="AD6434">
        <v>0</v>
      </c>
      <c r="AE6434">
        <v>80.648265715088385</v>
      </c>
    </row>
    <row r="6435" spans="1:31" x14ac:dyDescent="0.25">
      <c r="A6435">
        <v>1659547</v>
      </c>
      <c r="B6435">
        <v>1</v>
      </c>
      <c r="C6435" t="s">
        <v>80</v>
      </c>
      <c r="D6435" t="s">
        <v>85</v>
      </c>
      <c r="E6435" t="s">
        <v>152</v>
      </c>
      <c r="F6435" t="s">
        <v>18305</v>
      </c>
      <c r="G6435" t="s">
        <v>168</v>
      </c>
      <c r="H6435" t="s">
        <v>149</v>
      </c>
      <c r="I6435" t="s">
        <v>135</v>
      </c>
      <c r="J6435" t="s">
        <v>136</v>
      </c>
      <c r="K6435" t="s">
        <v>137</v>
      </c>
      <c r="L6435" t="s">
        <v>18306</v>
      </c>
      <c r="M6435" t="s">
        <v>18307</v>
      </c>
      <c r="N6435">
        <v>10.410555555</v>
      </c>
      <c r="O6435">
        <v>0</v>
      </c>
      <c r="P6435">
        <v>11</v>
      </c>
      <c r="Q6435">
        <v>0</v>
      </c>
      <c r="R6435">
        <v>0</v>
      </c>
      <c r="S6435">
        <v>0</v>
      </c>
      <c r="T6435">
        <v>2</v>
      </c>
      <c r="U6435">
        <v>0</v>
      </c>
      <c r="V6435">
        <v>0</v>
      </c>
      <c r="W6435">
        <v>0</v>
      </c>
      <c r="X6435">
        <v>32.201861357806493</v>
      </c>
      <c r="Y6435">
        <v>0</v>
      </c>
      <c r="Z6435">
        <v>0</v>
      </c>
      <c r="AA6435">
        <v>0</v>
      </c>
      <c r="AB6435">
        <v>34.651146311382256</v>
      </c>
      <c r="AC6435">
        <v>0</v>
      </c>
      <c r="AD6435">
        <v>0</v>
      </c>
      <c r="AE6435">
        <v>66.853007669188742</v>
      </c>
    </row>
    <row r="6436" spans="1:31" x14ac:dyDescent="0.25">
      <c r="A6436">
        <v>1659570</v>
      </c>
      <c r="B6436">
        <v>1</v>
      </c>
      <c r="C6436" t="s">
        <v>81</v>
      </c>
      <c r="D6436" t="s">
        <v>118</v>
      </c>
      <c r="E6436" t="s">
        <v>131</v>
      </c>
      <c r="F6436" t="s">
        <v>18308</v>
      </c>
      <c r="G6436" t="s">
        <v>148</v>
      </c>
      <c r="H6436" t="s">
        <v>134</v>
      </c>
      <c r="I6436" t="s">
        <v>135</v>
      </c>
      <c r="J6436" t="s">
        <v>136</v>
      </c>
      <c r="K6436" t="s">
        <v>143</v>
      </c>
      <c r="L6436" t="s">
        <v>18309</v>
      </c>
      <c r="M6436" t="s">
        <v>18310</v>
      </c>
      <c r="N6436">
        <v>9.4747416659999999</v>
      </c>
      <c r="O6436">
        <v>0</v>
      </c>
      <c r="P6436">
        <v>245</v>
      </c>
      <c r="Q6436">
        <v>0</v>
      </c>
      <c r="R6436">
        <v>6</v>
      </c>
      <c r="S6436">
        <v>0</v>
      </c>
      <c r="T6436">
        <v>13</v>
      </c>
      <c r="U6436">
        <v>0</v>
      </c>
      <c r="V6436">
        <v>0</v>
      </c>
      <c r="W6436">
        <v>0</v>
      </c>
      <c r="X6436">
        <v>383.92738833774729</v>
      </c>
      <c r="Y6436">
        <v>0</v>
      </c>
      <c r="Z6436">
        <v>22.373791442100778</v>
      </c>
      <c r="AA6436">
        <v>0</v>
      </c>
      <c r="AB6436">
        <v>74.111229452713218</v>
      </c>
      <c r="AC6436">
        <v>0</v>
      </c>
      <c r="AD6436">
        <v>0</v>
      </c>
      <c r="AE6436">
        <v>480.41240923256123</v>
      </c>
    </row>
    <row r="6437" spans="1:31" x14ac:dyDescent="0.25">
      <c r="A6437">
        <v>1659527</v>
      </c>
      <c r="B6437">
        <v>1</v>
      </c>
      <c r="C6437" t="s">
        <v>80</v>
      </c>
      <c r="D6437" t="s">
        <v>95</v>
      </c>
      <c r="E6437" t="s">
        <v>178</v>
      </c>
      <c r="F6437" t="s">
        <v>18311</v>
      </c>
      <c r="G6437" t="s">
        <v>227</v>
      </c>
      <c r="H6437" t="s">
        <v>149</v>
      </c>
      <c r="I6437" t="s">
        <v>135</v>
      </c>
      <c r="J6437" t="s">
        <v>136</v>
      </c>
      <c r="K6437" t="s">
        <v>137</v>
      </c>
      <c r="L6437" t="s">
        <v>18312</v>
      </c>
      <c r="M6437" t="s">
        <v>18313</v>
      </c>
      <c r="N6437">
        <v>0.73805555499999997</v>
      </c>
      <c r="O6437">
        <v>0</v>
      </c>
      <c r="P6437">
        <v>476</v>
      </c>
      <c r="Q6437">
        <v>0</v>
      </c>
      <c r="R6437">
        <v>0</v>
      </c>
      <c r="S6437">
        <v>0</v>
      </c>
      <c r="T6437">
        <v>38</v>
      </c>
      <c r="U6437">
        <v>0</v>
      </c>
      <c r="V6437">
        <v>0</v>
      </c>
      <c r="W6437">
        <v>0</v>
      </c>
      <c r="X6437">
        <v>93.781131277064574</v>
      </c>
      <c r="Y6437">
        <v>0</v>
      </c>
      <c r="Z6437">
        <v>0</v>
      </c>
      <c r="AA6437">
        <v>0</v>
      </c>
      <c r="AB6437">
        <v>21.540274371371737</v>
      </c>
      <c r="AC6437">
        <v>0</v>
      </c>
      <c r="AD6437">
        <v>0</v>
      </c>
      <c r="AE6437">
        <v>115.32140564843631</v>
      </c>
    </row>
    <row r="6438" spans="1:31" x14ac:dyDescent="0.25">
      <c r="A6438">
        <v>1660168</v>
      </c>
      <c r="B6438">
        <v>1</v>
      </c>
      <c r="C6438" t="s">
        <v>80</v>
      </c>
      <c r="D6438" t="s">
        <v>107</v>
      </c>
      <c r="E6438" t="s">
        <v>178</v>
      </c>
      <c r="F6438" t="s">
        <v>15188</v>
      </c>
      <c r="G6438" t="s">
        <v>227</v>
      </c>
      <c r="H6438" t="s">
        <v>149</v>
      </c>
      <c r="I6438" t="s">
        <v>135</v>
      </c>
      <c r="J6438" t="s">
        <v>136</v>
      </c>
      <c r="K6438" t="s">
        <v>137</v>
      </c>
      <c r="L6438" t="s">
        <v>18314</v>
      </c>
      <c r="M6438" t="s">
        <v>18315</v>
      </c>
      <c r="N6438">
        <v>2.0205555550000001</v>
      </c>
      <c r="O6438">
        <v>0</v>
      </c>
      <c r="P6438">
        <v>316</v>
      </c>
      <c r="Q6438">
        <v>0</v>
      </c>
      <c r="R6438">
        <v>0</v>
      </c>
      <c r="S6438">
        <v>0</v>
      </c>
      <c r="T6438">
        <v>6</v>
      </c>
      <c r="U6438">
        <v>0</v>
      </c>
      <c r="V6438">
        <v>0</v>
      </c>
      <c r="W6438">
        <v>0</v>
      </c>
      <c r="X6438">
        <v>209.04688537362176</v>
      </c>
      <c r="Y6438">
        <v>0</v>
      </c>
      <c r="Z6438">
        <v>0</v>
      </c>
      <c r="AA6438">
        <v>0</v>
      </c>
      <c r="AB6438">
        <v>1.114964579954496</v>
      </c>
      <c r="AC6438">
        <v>0</v>
      </c>
      <c r="AD6438">
        <v>0</v>
      </c>
      <c r="AE6438">
        <v>210.16184995357625</v>
      </c>
    </row>
    <row r="6439" spans="1:31" x14ac:dyDescent="0.25">
      <c r="A6439">
        <v>1659504</v>
      </c>
      <c r="B6439">
        <v>1</v>
      </c>
      <c r="C6439" t="s">
        <v>80</v>
      </c>
      <c r="D6439" t="s">
        <v>94</v>
      </c>
      <c r="E6439" t="s">
        <v>146</v>
      </c>
      <c r="F6439" t="s">
        <v>18316</v>
      </c>
      <c r="G6439" t="s">
        <v>252</v>
      </c>
      <c r="H6439" t="s">
        <v>149</v>
      </c>
      <c r="I6439" t="s">
        <v>135</v>
      </c>
      <c r="J6439" t="s">
        <v>136</v>
      </c>
      <c r="K6439" t="s">
        <v>137</v>
      </c>
      <c r="L6439" t="s">
        <v>18317</v>
      </c>
      <c r="M6439" t="s">
        <v>18318</v>
      </c>
      <c r="N6439">
        <v>0.58972222200000002</v>
      </c>
      <c r="O6439">
        <v>0</v>
      </c>
      <c r="P6439">
        <v>782</v>
      </c>
      <c r="Q6439">
        <v>0</v>
      </c>
      <c r="R6439">
        <v>0</v>
      </c>
      <c r="S6439">
        <v>0</v>
      </c>
      <c r="T6439">
        <v>92</v>
      </c>
      <c r="U6439">
        <v>0</v>
      </c>
      <c r="V6439">
        <v>0</v>
      </c>
      <c r="W6439">
        <v>0</v>
      </c>
      <c r="X6439">
        <v>127.44289490072971</v>
      </c>
      <c r="Y6439">
        <v>0</v>
      </c>
      <c r="Z6439">
        <v>0</v>
      </c>
      <c r="AA6439">
        <v>0</v>
      </c>
      <c r="AB6439">
        <v>22.721026582163329</v>
      </c>
      <c r="AC6439">
        <v>0</v>
      </c>
      <c r="AD6439">
        <v>0</v>
      </c>
      <c r="AE6439">
        <v>150.16392148289304</v>
      </c>
    </row>
    <row r="6440" spans="1:31" x14ac:dyDescent="0.25">
      <c r="A6440">
        <v>1659670</v>
      </c>
      <c r="B6440">
        <v>1</v>
      </c>
      <c r="C6440" t="s">
        <v>80</v>
      </c>
      <c r="D6440" t="s">
        <v>103</v>
      </c>
      <c r="E6440" t="s">
        <v>152</v>
      </c>
      <c r="F6440" t="s">
        <v>18319</v>
      </c>
      <c r="G6440" t="s">
        <v>507</v>
      </c>
      <c r="H6440" t="s">
        <v>149</v>
      </c>
      <c r="I6440" t="s">
        <v>135</v>
      </c>
      <c r="J6440" t="s">
        <v>136</v>
      </c>
      <c r="K6440" t="s">
        <v>137</v>
      </c>
      <c r="L6440" t="s">
        <v>18320</v>
      </c>
      <c r="M6440" t="s">
        <v>18321</v>
      </c>
      <c r="N6440">
        <v>0.954166666</v>
      </c>
      <c r="O6440">
        <v>0</v>
      </c>
      <c r="P6440">
        <v>3</v>
      </c>
      <c r="Q6440">
        <v>0</v>
      </c>
      <c r="R6440">
        <v>0</v>
      </c>
      <c r="S6440">
        <v>0</v>
      </c>
      <c r="T6440">
        <v>1</v>
      </c>
      <c r="U6440">
        <v>0</v>
      </c>
      <c r="V6440">
        <v>0</v>
      </c>
      <c r="W6440">
        <v>0</v>
      </c>
      <c r="X6440">
        <v>0.90561177162349682</v>
      </c>
      <c r="Y6440">
        <v>0</v>
      </c>
      <c r="Z6440">
        <v>0</v>
      </c>
      <c r="AA6440">
        <v>0</v>
      </c>
      <c r="AB6440">
        <v>1.9279308171575001E-3</v>
      </c>
      <c r="AC6440">
        <v>0</v>
      </c>
      <c r="AD6440">
        <v>0</v>
      </c>
      <c r="AE6440">
        <v>0.90753970244065429</v>
      </c>
    </row>
    <row r="6441" spans="1:31" x14ac:dyDescent="0.25">
      <c r="A6441">
        <v>1660068</v>
      </c>
      <c r="B6441">
        <v>1</v>
      </c>
      <c r="C6441" t="s">
        <v>80</v>
      </c>
      <c r="D6441" t="s">
        <v>83</v>
      </c>
      <c r="E6441" t="s">
        <v>152</v>
      </c>
      <c r="F6441" t="s">
        <v>18322</v>
      </c>
      <c r="G6441" t="s">
        <v>168</v>
      </c>
      <c r="H6441" t="s">
        <v>149</v>
      </c>
      <c r="I6441" t="s">
        <v>135</v>
      </c>
      <c r="J6441" t="s">
        <v>136</v>
      </c>
      <c r="K6441" t="s">
        <v>137</v>
      </c>
      <c r="L6441" t="s">
        <v>18323</v>
      </c>
      <c r="M6441" t="s">
        <v>18324</v>
      </c>
      <c r="N6441">
        <v>2.3883333329999998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1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5.8042410913146449</v>
      </c>
      <c r="AC6441">
        <v>0</v>
      </c>
      <c r="AD6441">
        <v>0</v>
      </c>
      <c r="AE6441">
        <v>5.8042410913146449</v>
      </c>
    </row>
    <row r="6442" spans="1:31" x14ac:dyDescent="0.25">
      <c r="A6442">
        <v>1659590</v>
      </c>
      <c r="B6442">
        <v>1</v>
      </c>
      <c r="C6442" t="s">
        <v>80</v>
      </c>
      <c r="D6442" t="s">
        <v>101</v>
      </c>
      <c r="E6442" t="s">
        <v>131</v>
      </c>
      <c r="F6442" t="s">
        <v>18325</v>
      </c>
      <c r="G6442" t="s">
        <v>235</v>
      </c>
      <c r="H6442" t="s">
        <v>134</v>
      </c>
      <c r="I6442" t="s">
        <v>135</v>
      </c>
      <c r="J6442" t="s">
        <v>136</v>
      </c>
      <c r="K6442" t="s">
        <v>143</v>
      </c>
      <c r="L6442" t="s">
        <v>18326</v>
      </c>
      <c r="M6442" t="s">
        <v>18327</v>
      </c>
      <c r="N6442">
        <v>2.2298341659999998</v>
      </c>
      <c r="O6442">
        <v>0</v>
      </c>
      <c r="P6442">
        <v>454</v>
      </c>
      <c r="Q6442">
        <v>0</v>
      </c>
      <c r="R6442">
        <v>1</v>
      </c>
      <c r="S6442">
        <v>0</v>
      </c>
      <c r="T6442">
        <v>14</v>
      </c>
      <c r="U6442">
        <v>0</v>
      </c>
      <c r="V6442">
        <v>0</v>
      </c>
      <c r="W6442">
        <v>0</v>
      </c>
      <c r="X6442">
        <v>319.2900810251594</v>
      </c>
      <c r="Y6442">
        <v>0</v>
      </c>
      <c r="Z6442">
        <v>1.5361022582198614E-2</v>
      </c>
      <c r="AA6442">
        <v>0</v>
      </c>
      <c r="AB6442">
        <v>27.411800410486819</v>
      </c>
      <c r="AC6442">
        <v>0</v>
      </c>
      <c r="AD6442">
        <v>0</v>
      </c>
      <c r="AE6442">
        <v>346.71724245822844</v>
      </c>
    </row>
    <row r="6443" spans="1:31" x14ac:dyDescent="0.25">
      <c r="A6443">
        <v>1660088</v>
      </c>
      <c r="B6443">
        <v>1</v>
      </c>
      <c r="C6443" t="s">
        <v>80</v>
      </c>
      <c r="D6443" t="s">
        <v>106</v>
      </c>
      <c r="E6443" t="s">
        <v>152</v>
      </c>
      <c r="F6443" t="s">
        <v>18328</v>
      </c>
      <c r="G6443" t="s">
        <v>154</v>
      </c>
      <c r="H6443" t="s">
        <v>149</v>
      </c>
      <c r="I6443" t="s">
        <v>135</v>
      </c>
      <c r="J6443" t="s">
        <v>136</v>
      </c>
      <c r="K6443" t="s">
        <v>137</v>
      </c>
      <c r="L6443" t="s">
        <v>18329</v>
      </c>
      <c r="M6443" t="s">
        <v>18330</v>
      </c>
      <c r="N6443">
        <v>2.4188888880000001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5.8342553699955559E-3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5.8342553699955559E-3</v>
      </c>
    </row>
    <row r="6444" spans="1:31" x14ac:dyDescent="0.25">
      <c r="A6444">
        <v>1659876</v>
      </c>
      <c r="B6444">
        <v>1</v>
      </c>
      <c r="C6444" t="s">
        <v>80</v>
      </c>
      <c r="D6444" t="s">
        <v>92</v>
      </c>
      <c r="E6444" t="s">
        <v>152</v>
      </c>
      <c r="F6444" t="s">
        <v>18331</v>
      </c>
      <c r="G6444" t="s">
        <v>154</v>
      </c>
      <c r="H6444" t="s">
        <v>149</v>
      </c>
      <c r="I6444" t="s">
        <v>135</v>
      </c>
      <c r="J6444" t="s">
        <v>136</v>
      </c>
      <c r="K6444" t="s">
        <v>137</v>
      </c>
      <c r="L6444" t="s">
        <v>18332</v>
      </c>
      <c r="M6444" t="s">
        <v>18333</v>
      </c>
      <c r="N6444">
        <v>2.159444444</v>
      </c>
      <c r="O6444">
        <v>0</v>
      </c>
      <c r="P6444">
        <v>0</v>
      </c>
      <c r="Q6444">
        <v>0</v>
      </c>
      <c r="R6444">
        <v>1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</row>
    <row r="6445" spans="1:31" x14ac:dyDescent="0.25">
      <c r="A6445">
        <v>1659839</v>
      </c>
      <c r="B6445">
        <v>1</v>
      </c>
      <c r="C6445" t="s">
        <v>81</v>
      </c>
      <c r="D6445" t="s">
        <v>112</v>
      </c>
      <c r="E6445" t="s">
        <v>178</v>
      </c>
      <c r="F6445" t="s">
        <v>17165</v>
      </c>
      <c r="G6445" t="s">
        <v>227</v>
      </c>
      <c r="H6445" t="s">
        <v>149</v>
      </c>
      <c r="I6445" t="s">
        <v>135</v>
      </c>
      <c r="J6445" t="s">
        <v>136</v>
      </c>
      <c r="K6445" t="s">
        <v>137</v>
      </c>
      <c r="L6445" t="s">
        <v>18334</v>
      </c>
      <c r="M6445" t="s">
        <v>18335</v>
      </c>
      <c r="N6445">
        <v>5.4966666660000003</v>
      </c>
      <c r="O6445">
        <v>0</v>
      </c>
      <c r="P6445">
        <v>11</v>
      </c>
      <c r="Q6445">
        <v>0</v>
      </c>
      <c r="R6445">
        <v>1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4.1448594315662497</v>
      </c>
      <c r="Y6445">
        <v>0</v>
      </c>
      <c r="Z6445">
        <v>5.2111275304800003E-2</v>
      </c>
      <c r="AA6445">
        <v>0</v>
      </c>
      <c r="AB6445">
        <v>0</v>
      </c>
      <c r="AC6445">
        <v>0</v>
      </c>
      <c r="AD6445">
        <v>0</v>
      </c>
      <c r="AE6445">
        <v>4.19697070687105</v>
      </c>
    </row>
    <row r="6446" spans="1:31" x14ac:dyDescent="0.25">
      <c r="A6446">
        <v>1660025</v>
      </c>
      <c r="B6446">
        <v>1</v>
      </c>
      <c r="C6446" t="s">
        <v>81</v>
      </c>
      <c r="D6446" t="s">
        <v>127</v>
      </c>
      <c r="E6446" t="s">
        <v>140</v>
      </c>
      <c r="F6446" t="s">
        <v>8921</v>
      </c>
      <c r="G6446" t="s">
        <v>161</v>
      </c>
      <c r="H6446" t="s">
        <v>134</v>
      </c>
      <c r="I6446" t="s">
        <v>135</v>
      </c>
      <c r="J6446" t="s">
        <v>136</v>
      </c>
      <c r="K6446" t="s">
        <v>137</v>
      </c>
      <c r="L6446" t="s">
        <v>18336</v>
      </c>
      <c r="M6446" t="s">
        <v>18337</v>
      </c>
      <c r="N6446">
        <v>0.47</v>
      </c>
      <c r="O6446">
        <v>0</v>
      </c>
      <c r="P6446">
        <v>17</v>
      </c>
      <c r="Q6446">
        <v>0</v>
      </c>
      <c r="R6446">
        <v>3</v>
      </c>
      <c r="S6446">
        <v>5</v>
      </c>
      <c r="T6446">
        <v>12</v>
      </c>
      <c r="U6446">
        <v>0</v>
      </c>
      <c r="V6446">
        <v>0</v>
      </c>
      <c r="W6446">
        <v>0</v>
      </c>
      <c r="X6446">
        <v>2.0201520188544801</v>
      </c>
      <c r="Y6446">
        <v>0</v>
      </c>
      <c r="Z6446">
        <v>0.39206435553461</v>
      </c>
      <c r="AA6446">
        <v>15.959445878012913</v>
      </c>
      <c r="AB6446">
        <v>12.40204544430175</v>
      </c>
      <c r="AC6446">
        <v>0</v>
      </c>
      <c r="AD6446">
        <v>0</v>
      </c>
      <c r="AE6446">
        <v>30.773707696703752</v>
      </c>
    </row>
    <row r="6447" spans="1:31" x14ac:dyDescent="0.25">
      <c r="A6447">
        <v>1659633</v>
      </c>
      <c r="B6447">
        <v>1</v>
      </c>
      <c r="C6447" t="s">
        <v>81</v>
      </c>
      <c r="D6447" t="s">
        <v>113</v>
      </c>
      <c r="E6447" t="s">
        <v>140</v>
      </c>
      <c r="F6447" t="s">
        <v>13305</v>
      </c>
      <c r="G6447" t="s">
        <v>142</v>
      </c>
      <c r="H6447" t="s">
        <v>134</v>
      </c>
      <c r="I6447" t="s">
        <v>135</v>
      </c>
      <c r="J6447" t="s">
        <v>136</v>
      </c>
      <c r="K6447" t="s">
        <v>143</v>
      </c>
      <c r="L6447" t="s">
        <v>18338</v>
      </c>
      <c r="M6447" t="s">
        <v>18339</v>
      </c>
      <c r="N6447">
        <v>3.1997222220000001</v>
      </c>
      <c r="O6447">
        <v>0</v>
      </c>
      <c r="P6447">
        <v>632</v>
      </c>
      <c r="Q6447">
        <v>43</v>
      </c>
      <c r="R6447">
        <v>253</v>
      </c>
      <c r="S6447">
        <v>3</v>
      </c>
      <c r="T6447">
        <v>39</v>
      </c>
      <c r="U6447">
        <v>0</v>
      </c>
      <c r="V6447">
        <v>0</v>
      </c>
      <c r="W6447">
        <v>0</v>
      </c>
      <c r="X6447">
        <v>330.29525307349206</v>
      </c>
      <c r="Y6447">
        <v>88.10193239883165</v>
      </c>
      <c r="Z6447">
        <v>442.44301198768653</v>
      </c>
      <c r="AA6447">
        <v>63.0222277333758</v>
      </c>
      <c r="AB6447">
        <v>87.059437674708008</v>
      </c>
      <c r="AC6447">
        <v>0</v>
      </c>
      <c r="AD6447">
        <v>0</v>
      </c>
      <c r="AE6447">
        <v>1010.921862868094</v>
      </c>
    </row>
    <row r="6448" spans="1:31" x14ac:dyDescent="0.25">
      <c r="A6448">
        <v>1660131</v>
      </c>
      <c r="B6448">
        <v>1</v>
      </c>
      <c r="C6448" t="s">
        <v>80</v>
      </c>
      <c r="D6448" t="s">
        <v>84</v>
      </c>
      <c r="E6448" t="s">
        <v>178</v>
      </c>
      <c r="F6448" t="s">
        <v>18340</v>
      </c>
      <c r="G6448" t="s">
        <v>227</v>
      </c>
      <c r="H6448" t="s">
        <v>149</v>
      </c>
      <c r="I6448" t="s">
        <v>135</v>
      </c>
      <c r="J6448" t="s">
        <v>136</v>
      </c>
      <c r="K6448" t="s">
        <v>137</v>
      </c>
      <c r="L6448" t="s">
        <v>18341</v>
      </c>
      <c r="M6448" t="s">
        <v>18342</v>
      </c>
      <c r="N6448">
        <v>2.1074999999999999</v>
      </c>
      <c r="O6448">
        <v>0</v>
      </c>
      <c r="P6448">
        <v>245</v>
      </c>
      <c r="Q6448">
        <v>0</v>
      </c>
      <c r="R6448">
        <v>0</v>
      </c>
      <c r="S6448">
        <v>0</v>
      </c>
      <c r="T6448">
        <v>10</v>
      </c>
      <c r="U6448">
        <v>0</v>
      </c>
      <c r="V6448">
        <v>0</v>
      </c>
      <c r="W6448">
        <v>0</v>
      </c>
      <c r="X6448">
        <v>143.79739733466451</v>
      </c>
      <c r="Y6448">
        <v>0</v>
      </c>
      <c r="Z6448">
        <v>0</v>
      </c>
      <c r="AA6448">
        <v>0</v>
      </c>
      <c r="AB6448">
        <v>22.932387084395813</v>
      </c>
      <c r="AC6448">
        <v>0</v>
      </c>
      <c r="AD6448">
        <v>0</v>
      </c>
      <c r="AE6448">
        <v>166.72978441906031</v>
      </c>
    </row>
    <row r="6449" spans="1:31" x14ac:dyDescent="0.25">
      <c r="A6449">
        <v>1659982</v>
      </c>
      <c r="B6449">
        <v>1</v>
      </c>
      <c r="C6449" t="s">
        <v>80</v>
      </c>
      <c r="D6449" t="s">
        <v>101</v>
      </c>
      <c r="E6449" t="s">
        <v>178</v>
      </c>
      <c r="F6449" t="s">
        <v>18343</v>
      </c>
      <c r="G6449" t="s">
        <v>227</v>
      </c>
      <c r="H6449" t="s">
        <v>149</v>
      </c>
      <c r="I6449" t="s">
        <v>135</v>
      </c>
      <c r="J6449" t="s">
        <v>136</v>
      </c>
      <c r="K6449" t="s">
        <v>137</v>
      </c>
      <c r="L6449" t="s">
        <v>18344</v>
      </c>
      <c r="M6449" t="s">
        <v>18345</v>
      </c>
      <c r="N6449">
        <v>2.321388888</v>
      </c>
      <c r="O6449">
        <v>0</v>
      </c>
      <c r="P6449">
        <v>3</v>
      </c>
      <c r="Q6449">
        <v>0</v>
      </c>
      <c r="R6449">
        <v>0</v>
      </c>
      <c r="S6449">
        <v>0</v>
      </c>
      <c r="T6449">
        <v>3</v>
      </c>
      <c r="U6449">
        <v>0</v>
      </c>
      <c r="V6449">
        <v>0</v>
      </c>
      <c r="W6449">
        <v>0</v>
      </c>
      <c r="X6449">
        <v>2.0021370491970472</v>
      </c>
      <c r="Y6449">
        <v>0</v>
      </c>
      <c r="Z6449">
        <v>0</v>
      </c>
      <c r="AA6449">
        <v>0</v>
      </c>
      <c r="AB6449">
        <v>16.831614531142684</v>
      </c>
      <c r="AC6449">
        <v>0</v>
      </c>
      <c r="AD6449">
        <v>0</v>
      </c>
      <c r="AE6449">
        <v>18.83375158033973</v>
      </c>
    </row>
    <row r="6450" spans="1:31" x14ac:dyDescent="0.25">
      <c r="A6450">
        <v>1659536</v>
      </c>
      <c r="B6450">
        <v>1</v>
      </c>
      <c r="C6450" t="s">
        <v>80</v>
      </c>
      <c r="D6450" t="s">
        <v>83</v>
      </c>
      <c r="E6450" t="s">
        <v>146</v>
      </c>
      <c r="F6450" t="s">
        <v>18346</v>
      </c>
      <c r="G6450" t="s">
        <v>260</v>
      </c>
      <c r="H6450" t="s">
        <v>149</v>
      </c>
      <c r="I6450" t="s">
        <v>135</v>
      </c>
      <c r="J6450" t="s">
        <v>136</v>
      </c>
      <c r="K6450" t="s">
        <v>137</v>
      </c>
      <c r="L6450" t="s">
        <v>18347</v>
      </c>
      <c r="M6450" t="s">
        <v>18348</v>
      </c>
      <c r="N6450">
        <v>1.824166666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28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172.61183207020665</v>
      </c>
      <c r="AC6450">
        <v>0</v>
      </c>
      <c r="AD6450">
        <v>0</v>
      </c>
      <c r="AE6450">
        <v>172.61183207020665</v>
      </c>
    </row>
    <row r="6451" spans="1:31" x14ac:dyDescent="0.25">
      <c r="A6451">
        <v>1659868</v>
      </c>
      <c r="B6451">
        <v>1</v>
      </c>
      <c r="C6451" t="s">
        <v>80</v>
      </c>
      <c r="D6451" t="s">
        <v>94</v>
      </c>
      <c r="E6451" t="s">
        <v>152</v>
      </c>
      <c r="F6451" t="s">
        <v>18349</v>
      </c>
      <c r="G6451" t="s">
        <v>154</v>
      </c>
      <c r="H6451" t="s">
        <v>149</v>
      </c>
      <c r="I6451" t="s">
        <v>135</v>
      </c>
      <c r="J6451" t="s">
        <v>136</v>
      </c>
      <c r="K6451" t="s">
        <v>137</v>
      </c>
      <c r="L6451" t="s">
        <v>18350</v>
      </c>
      <c r="M6451" t="s">
        <v>18351</v>
      </c>
      <c r="N6451">
        <v>0.96388888800000005</v>
      </c>
      <c r="O6451">
        <v>0</v>
      </c>
      <c r="P6451">
        <v>1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0.2058650924856717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0.2058650924856717</v>
      </c>
    </row>
    <row r="6452" spans="1:31" x14ac:dyDescent="0.25">
      <c r="A6452">
        <v>1660014</v>
      </c>
      <c r="B6452">
        <v>1</v>
      </c>
      <c r="C6452" t="s">
        <v>80</v>
      </c>
      <c r="D6452" t="s">
        <v>91</v>
      </c>
      <c r="E6452" t="s">
        <v>152</v>
      </c>
      <c r="F6452" t="s">
        <v>18352</v>
      </c>
      <c r="G6452" t="s">
        <v>154</v>
      </c>
      <c r="H6452" t="s">
        <v>149</v>
      </c>
      <c r="I6452" t="s">
        <v>135</v>
      </c>
      <c r="J6452" t="s">
        <v>136</v>
      </c>
      <c r="K6452" t="s">
        <v>137</v>
      </c>
      <c r="L6452" t="s">
        <v>18353</v>
      </c>
      <c r="M6452" t="s">
        <v>18354</v>
      </c>
      <c r="N6452">
        <v>0.8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1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0.50755572456391329</v>
      </c>
      <c r="AC6452">
        <v>0</v>
      </c>
      <c r="AD6452">
        <v>0</v>
      </c>
      <c r="AE6452">
        <v>0.50755572456391329</v>
      </c>
    </row>
    <row r="6453" spans="1:31" x14ac:dyDescent="0.25">
      <c r="A6453">
        <v>1659968</v>
      </c>
      <c r="B6453">
        <v>1</v>
      </c>
      <c r="C6453" t="s">
        <v>80</v>
      </c>
      <c r="D6453" t="s">
        <v>90</v>
      </c>
      <c r="E6453" t="s">
        <v>146</v>
      </c>
      <c r="F6453" t="s">
        <v>3246</v>
      </c>
      <c r="G6453" t="s">
        <v>3003</v>
      </c>
      <c r="H6453" t="s">
        <v>149</v>
      </c>
      <c r="I6453" t="s">
        <v>135</v>
      </c>
      <c r="J6453" t="s">
        <v>136</v>
      </c>
      <c r="K6453" t="s">
        <v>137</v>
      </c>
      <c r="L6453" t="s">
        <v>18355</v>
      </c>
      <c r="M6453" t="s">
        <v>18356</v>
      </c>
      <c r="N6453">
        <v>2.679166666</v>
      </c>
      <c r="O6453">
        <v>0</v>
      </c>
      <c r="P6453">
        <v>15</v>
      </c>
      <c r="Q6453">
        <v>0</v>
      </c>
      <c r="R6453">
        <v>0</v>
      </c>
      <c r="S6453">
        <v>0</v>
      </c>
      <c r="T6453">
        <v>206</v>
      </c>
      <c r="U6453">
        <v>0</v>
      </c>
      <c r="V6453">
        <v>3</v>
      </c>
      <c r="W6453">
        <v>0</v>
      </c>
      <c r="X6453">
        <v>10.675528100318843</v>
      </c>
      <c r="Y6453">
        <v>0</v>
      </c>
      <c r="Z6453">
        <v>0</v>
      </c>
      <c r="AA6453">
        <v>0</v>
      </c>
      <c r="AB6453">
        <v>461.95685938026281</v>
      </c>
      <c r="AC6453">
        <v>0</v>
      </c>
      <c r="AD6453">
        <v>407.27163900692915</v>
      </c>
      <c r="AE6453">
        <v>879.90402648751081</v>
      </c>
    </row>
    <row r="6454" spans="1:31" x14ac:dyDescent="0.25">
      <c r="A6454">
        <v>1659613</v>
      </c>
      <c r="B6454">
        <v>1</v>
      </c>
      <c r="C6454" t="s">
        <v>80</v>
      </c>
      <c r="D6454" t="s">
        <v>106</v>
      </c>
      <c r="E6454" t="s">
        <v>140</v>
      </c>
      <c r="F6454" t="s">
        <v>18357</v>
      </c>
      <c r="G6454" t="s">
        <v>918</v>
      </c>
      <c r="H6454" t="s">
        <v>134</v>
      </c>
      <c r="I6454" t="s">
        <v>135</v>
      </c>
      <c r="J6454" t="s">
        <v>136</v>
      </c>
      <c r="K6454" t="s">
        <v>137</v>
      </c>
      <c r="L6454" t="s">
        <v>18358</v>
      </c>
      <c r="M6454" t="s">
        <v>18359</v>
      </c>
      <c r="N6454">
        <v>0.37888888799999998</v>
      </c>
      <c r="O6454">
        <v>0</v>
      </c>
      <c r="P6454">
        <v>600</v>
      </c>
      <c r="Q6454">
        <v>24</v>
      </c>
      <c r="R6454">
        <v>180</v>
      </c>
      <c r="S6454">
        <v>9</v>
      </c>
      <c r="T6454">
        <v>127</v>
      </c>
      <c r="U6454">
        <v>0</v>
      </c>
      <c r="V6454">
        <v>0</v>
      </c>
      <c r="W6454">
        <v>0</v>
      </c>
      <c r="X6454">
        <v>53.243683164349257</v>
      </c>
      <c r="Y6454">
        <v>36.845020618946073</v>
      </c>
      <c r="Z6454">
        <v>25.149512755571578</v>
      </c>
      <c r="AA6454">
        <v>6.9811127673935536</v>
      </c>
      <c r="AB6454">
        <v>43.351410279562209</v>
      </c>
      <c r="AC6454">
        <v>0</v>
      </c>
      <c r="AD6454">
        <v>0</v>
      </c>
      <c r="AE6454">
        <v>165.57073958582268</v>
      </c>
    </row>
    <row r="6455" spans="1:31" x14ac:dyDescent="0.25">
      <c r="A6455">
        <v>1659805</v>
      </c>
      <c r="B6455">
        <v>1</v>
      </c>
      <c r="C6455" t="s">
        <v>80</v>
      </c>
      <c r="D6455" t="s">
        <v>96</v>
      </c>
      <c r="E6455" t="s">
        <v>146</v>
      </c>
      <c r="F6455" t="s">
        <v>18360</v>
      </c>
      <c r="G6455" t="s">
        <v>231</v>
      </c>
      <c r="H6455" t="s">
        <v>149</v>
      </c>
      <c r="I6455" t="s">
        <v>135</v>
      </c>
      <c r="J6455" t="s">
        <v>136</v>
      </c>
      <c r="K6455" t="s">
        <v>137</v>
      </c>
      <c r="L6455" t="s">
        <v>18361</v>
      </c>
      <c r="M6455" t="s">
        <v>18362</v>
      </c>
      <c r="N6455">
        <v>3.3222222220000002</v>
      </c>
      <c r="O6455">
        <v>0</v>
      </c>
      <c r="P6455">
        <v>305</v>
      </c>
      <c r="Q6455">
        <v>0</v>
      </c>
      <c r="R6455">
        <v>1</v>
      </c>
      <c r="S6455">
        <v>0</v>
      </c>
      <c r="T6455">
        <v>11</v>
      </c>
      <c r="U6455">
        <v>0</v>
      </c>
      <c r="V6455">
        <v>0</v>
      </c>
      <c r="W6455">
        <v>0</v>
      </c>
      <c r="X6455">
        <v>377.55609271965062</v>
      </c>
      <c r="Y6455">
        <v>0</v>
      </c>
      <c r="Z6455">
        <v>1.1927377336805555E-2</v>
      </c>
      <c r="AA6455">
        <v>0</v>
      </c>
      <c r="AB6455">
        <v>155.62097737871727</v>
      </c>
      <c r="AC6455">
        <v>0</v>
      </c>
      <c r="AD6455">
        <v>0</v>
      </c>
      <c r="AE6455">
        <v>533.1889974757047</v>
      </c>
    </row>
    <row r="6456" spans="1:31" x14ac:dyDescent="0.25">
      <c r="A6456">
        <v>1659908</v>
      </c>
      <c r="B6456">
        <v>1</v>
      </c>
      <c r="C6456" t="s">
        <v>80</v>
      </c>
      <c r="D6456" t="s">
        <v>83</v>
      </c>
      <c r="E6456" t="s">
        <v>642</v>
      </c>
      <c r="F6456" t="s">
        <v>10294</v>
      </c>
      <c r="G6456" t="s">
        <v>161</v>
      </c>
      <c r="H6456" t="s">
        <v>134</v>
      </c>
      <c r="I6456" t="s">
        <v>135</v>
      </c>
      <c r="J6456" t="s">
        <v>136</v>
      </c>
      <c r="K6456" t="s">
        <v>137</v>
      </c>
      <c r="L6456" t="s">
        <v>18363</v>
      </c>
      <c r="M6456" t="s">
        <v>18364</v>
      </c>
      <c r="N6456">
        <v>0.43361111099999999</v>
      </c>
      <c r="O6456">
        <v>2</v>
      </c>
      <c r="P6456">
        <v>4027</v>
      </c>
      <c r="Q6456">
        <v>5</v>
      </c>
      <c r="R6456">
        <v>6</v>
      </c>
      <c r="S6456">
        <v>28</v>
      </c>
      <c r="T6456">
        <v>1812</v>
      </c>
      <c r="U6456">
        <v>17</v>
      </c>
      <c r="V6456">
        <v>64</v>
      </c>
      <c r="W6456">
        <v>1.8176451034804999E-2</v>
      </c>
      <c r="X6456">
        <v>490.37552208150606</v>
      </c>
      <c r="Y6456">
        <v>76.043880365138648</v>
      </c>
      <c r="Z6456">
        <v>0.93626081417347518</v>
      </c>
      <c r="AA6456">
        <v>138.2132733784118</v>
      </c>
      <c r="AB6456">
        <v>1101.5327469042338</v>
      </c>
      <c r="AC6456">
        <v>472.01851298817598</v>
      </c>
      <c r="AD6456">
        <v>1047.4375070823078</v>
      </c>
      <c r="AE6456">
        <v>3326.5758800649828</v>
      </c>
    </row>
    <row r="6457" spans="1:31" x14ac:dyDescent="0.25">
      <c r="A6457">
        <v>1659659</v>
      </c>
      <c r="B6457">
        <v>1</v>
      </c>
      <c r="C6457" t="s">
        <v>80</v>
      </c>
      <c r="D6457" t="s">
        <v>111</v>
      </c>
      <c r="E6457" t="s">
        <v>152</v>
      </c>
      <c r="F6457" t="s">
        <v>18365</v>
      </c>
      <c r="G6457" t="s">
        <v>507</v>
      </c>
      <c r="H6457" t="s">
        <v>149</v>
      </c>
      <c r="I6457" t="s">
        <v>135</v>
      </c>
      <c r="J6457" t="s">
        <v>136</v>
      </c>
      <c r="K6457" t="s">
        <v>137</v>
      </c>
      <c r="L6457" t="s">
        <v>18366</v>
      </c>
      <c r="M6457" t="s">
        <v>18367</v>
      </c>
      <c r="N6457">
        <v>0.78972222199999997</v>
      </c>
      <c r="O6457">
        <v>0</v>
      </c>
      <c r="P6457">
        <v>11</v>
      </c>
      <c r="Q6457">
        <v>0</v>
      </c>
      <c r="R6457">
        <v>0</v>
      </c>
      <c r="S6457">
        <v>0</v>
      </c>
      <c r="T6457">
        <v>3</v>
      </c>
      <c r="U6457">
        <v>0</v>
      </c>
      <c r="V6457">
        <v>0</v>
      </c>
      <c r="W6457">
        <v>0</v>
      </c>
      <c r="X6457">
        <v>3.1613118335571815</v>
      </c>
      <c r="Y6457">
        <v>0</v>
      </c>
      <c r="Z6457">
        <v>0</v>
      </c>
      <c r="AA6457">
        <v>0</v>
      </c>
      <c r="AB6457">
        <v>1.4355767239665669</v>
      </c>
      <c r="AC6457">
        <v>0</v>
      </c>
      <c r="AD6457">
        <v>0</v>
      </c>
      <c r="AE6457">
        <v>4.5968885575237479</v>
      </c>
    </row>
    <row r="6458" spans="1:31" x14ac:dyDescent="0.25">
      <c r="A6458">
        <v>1659593</v>
      </c>
      <c r="B6458">
        <v>1</v>
      </c>
      <c r="C6458" t="s">
        <v>80</v>
      </c>
      <c r="D6458" t="s">
        <v>100</v>
      </c>
      <c r="E6458" t="s">
        <v>178</v>
      </c>
      <c r="F6458" t="s">
        <v>18368</v>
      </c>
      <c r="G6458" t="s">
        <v>148</v>
      </c>
      <c r="H6458" t="s">
        <v>149</v>
      </c>
      <c r="I6458" t="s">
        <v>135</v>
      </c>
      <c r="J6458" t="s">
        <v>136</v>
      </c>
      <c r="K6458" t="s">
        <v>143</v>
      </c>
      <c r="L6458" t="s">
        <v>18369</v>
      </c>
      <c r="M6458" t="s">
        <v>18370</v>
      </c>
      <c r="N6458">
        <v>1.6977925</v>
      </c>
      <c r="O6458">
        <v>0</v>
      </c>
      <c r="P6458">
        <v>131</v>
      </c>
      <c r="Q6458">
        <v>0</v>
      </c>
      <c r="R6458">
        <v>0</v>
      </c>
      <c r="S6458">
        <v>0</v>
      </c>
      <c r="T6458">
        <v>10</v>
      </c>
      <c r="U6458">
        <v>0</v>
      </c>
      <c r="V6458">
        <v>0</v>
      </c>
      <c r="W6458">
        <v>0</v>
      </c>
      <c r="X6458">
        <v>29.647371647512138</v>
      </c>
      <c r="Y6458">
        <v>0</v>
      </c>
      <c r="Z6458">
        <v>0</v>
      </c>
      <c r="AA6458">
        <v>0</v>
      </c>
      <c r="AB6458">
        <v>13.638964120225598</v>
      </c>
      <c r="AC6458">
        <v>0</v>
      </c>
      <c r="AD6458">
        <v>0</v>
      </c>
      <c r="AE6458">
        <v>43.286335767737739</v>
      </c>
    </row>
    <row r="6459" spans="1:31" x14ac:dyDescent="0.25">
      <c r="A6459">
        <v>1659971</v>
      </c>
      <c r="B6459">
        <v>1</v>
      </c>
      <c r="C6459" t="s">
        <v>80</v>
      </c>
      <c r="D6459" t="s">
        <v>83</v>
      </c>
      <c r="E6459" t="s">
        <v>178</v>
      </c>
      <c r="F6459" t="s">
        <v>18371</v>
      </c>
      <c r="G6459" t="s">
        <v>227</v>
      </c>
      <c r="H6459" t="s">
        <v>149</v>
      </c>
      <c r="I6459" t="s">
        <v>135</v>
      </c>
      <c r="J6459" t="s">
        <v>136</v>
      </c>
      <c r="K6459" t="s">
        <v>137</v>
      </c>
      <c r="L6459" t="s">
        <v>18372</v>
      </c>
      <c r="M6459" t="s">
        <v>18373</v>
      </c>
      <c r="N6459">
        <v>2.7705555550000001</v>
      </c>
      <c r="O6459">
        <v>0</v>
      </c>
      <c r="P6459">
        <v>10</v>
      </c>
      <c r="Q6459">
        <v>0</v>
      </c>
      <c r="R6459">
        <v>0</v>
      </c>
      <c r="S6459">
        <v>0</v>
      </c>
      <c r="T6459">
        <v>87</v>
      </c>
      <c r="U6459">
        <v>0</v>
      </c>
      <c r="V6459">
        <v>1</v>
      </c>
      <c r="W6459">
        <v>0</v>
      </c>
      <c r="X6459">
        <v>18.619189519521253</v>
      </c>
      <c r="Y6459">
        <v>0</v>
      </c>
      <c r="Z6459">
        <v>0</v>
      </c>
      <c r="AA6459">
        <v>0</v>
      </c>
      <c r="AB6459">
        <v>280.39913720587685</v>
      </c>
      <c r="AC6459">
        <v>0</v>
      </c>
      <c r="AD6459">
        <v>37.950096487412836</v>
      </c>
      <c r="AE6459">
        <v>336.96842321281093</v>
      </c>
    </row>
    <row r="6460" spans="1:31" x14ac:dyDescent="0.25">
      <c r="A6460">
        <v>1659573</v>
      </c>
      <c r="B6460">
        <v>1</v>
      </c>
      <c r="C6460" t="s">
        <v>81</v>
      </c>
      <c r="D6460" t="s">
        <v>123</v>
      </c>
      <c r="E6460" t="s">
        <v>131</v>
      </c>
      <c r="F6460" t="s">
        <v>18374</v>
      </c>
      <c r="G6460" t="s">
        <v>148</v>
      </c>
      <c r="H6460" t="s">
        <v>134</v>
      </c>
      <c r="I6460" t="s">
        <v>135</v>
      </c>
      <c r="J6460" t="s">
        <v>136</v>
      </c>
      <c r="K6460" t="s">
        <v>143</v>
      </c>
      <c r="L6460" t="s">
        <v>18375</v>
      </c>
      <c r="M6460" t="s">
        <v>18376</v>
      </c>
      <c r="N6460">
        <v>8.3205555550000003</v>
      </c>
      <c r="O6460">
        <v>0</v>
      </c>
      <c r="P6460">
        <v>2</v>
      </c>
      <c r="Q6460">
        <v>0</v>
      </c>
      <c r="R6460">
        <v>0</v>
      </c>
      <c r="S6460">
        <v>4</v>
      </c>
      <c r="T6460">
        <v>36</v>
      </c>
      <c r="U6460">
        <v>1</v>
      </c>
      <c r="V6460">
        <v>1</v>
      </c>
      <c r="W6460">
        <v>0</v>
      </c>
      <c r="X6460">
        <v>6.3423615228749144</v>
      </c>
      <c r="Y6460">
        <v>0</v>
      </c>
      <c r="Z6460">
        <v>0</v>
      </c>
      <c r="AA6460">
        <v>995.42684094745471</v>
      </c>
      <c r="AB6460">
        <v>661.28982109735352</v>
      </c>
      <c r="AC6460">
        <v>0</v>
      </c>
      <c r="AD6460">
        <v>96.026904917478731</v>
      </c>
      <c r="AE6460">
        <v>1759.085928485162</v>
      </c>
    </row>
    <row r="6461" spans="1:31" x14ac:dyDescent="0.25">
      <c r="A6461">
        <v>1659885</v>
      </c>
      <c r="B6461">
        <v>1</v>
      </c>
      <c r="C6461" t="s">
        <v>80</v>
      </c>
      <c r="D6461" t="s">
        <v>98</v>
      </c>
      <c r="E6461" t="s">
        <v>152</v>
      </c>
      <c r="F6461" t="s">
        <v>18377</v>
      </c>
      <c r="G6461" t="s">
        <v>154</v>
      </c>
      <c r="H6461" t="s">
        <v>149</v>
      </c>
      <c r="I6461" t="s">
        <v>135</v>
      </c>
      <c r="J6461" t="s">
        <v>136</v>
      </c>
      <c r="K6461" t="s">
        <v>137</v>
      </c>
      <c r="L6461" t="s">
        <v>18378</v>
      </c>
      <c r="M6461" t="s">
        <v>18379</v>
      </c>
      <c r="N6461">
        <v>2.0497222220000002</v>
      </c>
      <c r="O6461">
        <v>0</v>
      </c>
      <c r="P6461">
        <v>1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2.1661697516051667E-2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2.1661697516051667E-2</v>
      </c>
    </row>
    <row r="6462" spans="1:31" x14ac:dyDescent="0.25">
      <c r="A6462">
        <v>1659742</v>
      </c>
      <c r="B6462">
        <v>1</v>
      </c>
      <c r="C6462" t="s">
        <v>80</v>
      </c>
      <c r="D6462" t="s">
        <v>101</v>
      </c>
      <c r="E6462" t="s">
        <v>204</v>
      </c>
      <c r="F6462" t="s">
        <v>12171</v>
      </c>
      <c r="G6462" t="s">
        <v>235</v>
      </c>
      <c r="H6462" t="s">
        <v>134</v>
      </c>
      <c r="I6462" t="s">
        <v>135</v>
      </c>
      <c r="J6462" t="s">
        <v>136</v>
      </c>
      <c r="K6462" t="s">
        <v>143</v>
      </c>
      <c r="L6462" t="s">
        <v>18380</v>
      </c>
      <c r="M6462" t="s">
        <v>18381</v>
      </c>
      <c r="N6462">
        <v>3.7099972220000001</v>
      </c>
      <c r="O6462">
        <v>5</v>
      </c>
      <c r="P6462">
        <v>104</v>
      </c>
      <c r="Q6462">
        <v>2</v>
      </c>
      <c r="R6462">
        <v>0</v>
      </c>
      <c r="S6462">
        <v>8</v>
      </c>
      <c r="T6462">
        <v>27</v>
      </c>
      <c r="U6462">
        <v>0</v>
      </c>
      <c r="V6462">
        <v>0</v>
      </c>
      <c r="W6462">
        <v>14.457828776846668</v>
      </c>
      <c r="X6462">
        <v>197.91570244123025</v>
      </c>
      <c r="Y6462">
        <v>0.41047104795162664</v>
      </c>
      <c r="Z6462">
        <v>0</v>
      </c>
      <c r="AA6462">
        <v>105.94047604283323</v>
      </c>
      <c r="AB6462">
        <v>84.725490047958061</v>
      </c>
      <c r="AC6462">
        <v>0</v>
      </c>
      <c r="AD6462">
        <v>0</v>
      </c>
      <c r="AE6462">
        <v>403.4499683568198</v>
      </c>
    </row>
    <row r="6463" spans="1:31" x14ac:dyDescent="0.25">
      <c r="A6463">
        <v>1660134</v>
      </c>
      <c r="B6463">
        <v>1</v>
      </c>
      <c r="C6463" t="s">
        <v>80</v>
      </c>
      <c r="D6463" t="s">
        <v>95</v>
      </c>
      <c r="E6463" t="s">
        <v>131</v>
      </c>
      <c r="F6463" t="s">
        <v>18382</v>
      </c>
      <c r="G6463" t="s">
        <v>585</v>
      </c>
      <c r="H6463" t="s">
        <v>134</v>
      </c>
      <c r="I6463" t="s">
        <v>135</v>
      </c>
      <c r="J6463" t="s">
        <v>136</v>
      </c>
      <c r="K6463" t="s">
        <v>137</v>
      </c>
      <c r="L6463" t="s">
        <v>18383</v>
      </c>
      <c r="M6463" t="s">
        <v>18384</v>
      </c>
      <c r="N6463">
        <v>1.7322222220000001</v>
      </c>
      <c r="O6463">
        <v>0</v>
      </c>
      <c r="P6463">
        <v>31</v>
      </c>
      <c r="Q6463">
        <v>0</v>
      </c>
      <c r="R6463">
        <v>1</v>
      </c>
      <c r="S6463">
        <v>0</v>
      </c>
      <c r="T6463">
        <v>10</v>
      </c>
      <c r="U6463">
        <v>0</v>
      </c>
      <c r="V6463">
        <v>0</v>
      </c>
      <c r="W6463">
        <v>0</v>
      </c>
      <c r="X6463">
        <v>3.8831560662641551</v>
      </c>
      <c r="Y6463">
        <v>0</v>
      </c>
      <c r="Z6463">
        <v>6.5596118907182227E-2</v>
      </c>
      <c r="AA6463">
        <v>0</v>
      </c>
      <c r="AB6463">
        <v>10.486570785856996</v>
      </c>
      <c r="AC6463">
        <v>0</v>
      </c>
      <c r="AD6463">
        <v>0</v>
      </c>
      <c r="AE6463">
        <v>14.435322971028333</v>
      </c>
    </row>
    <row r="6464" spans="1:31" x14ac:dyDescent="0.25">
      <c r="A6464">
        <v>1660177</v>
      </c>
      <c r="B6464">
        <v>1</v>
      </c>
      <c r="C6464" t="s">
        <v>80</v>
      </c>
      <c r="D6464" t="s">
        <v>82</v>
      </c>
      <c r="E6464" t="s">
        <v>178</v>
      </c>
      <c r="F6464" t="s">
        <v>18385</v>
      </c>
      <c r="G6464" t="s">
        <v>227</v>
      </c>
      <c r="H6464" t="s">
        <v>149</v>
      </c>
      <c r="I6464" t="s">
        <v>135</v>
      </c>
      <c r="J6464" t="s">
        <v>136</v>
      </c>
      <c r="K6464" t="s">
        <v>137</v>
      </c>
      <c r="L6464" t="s">
        <v>18386</v>
      </c>
      <c r="M6464" t="s">
        <v>18387</v>
      </c>
      <c r="N6464">
        <v>5.4855555550000004</v>
      </c>
      <c r="O6464">
        <v>0</v>
      </c>
      <c r="P6464">
        <v>124</v>
      </c>
      <c r="Q6464">
        <v>0</v>
      </c>
      <c r="R6464">
        <v>0</v>
      </c>
      <c r="S6464">
        <v>0</v>
      </c>
      <c r="T6464">
        <v>6</v>
      </c>
      <c r="U6464">
        <v>0</v>
      </c>
      <c r="V6464">
        <v>0</v>
      </c>
      <c r="W6464">
        <v>0</v>
      </c>
      <c r="X6464">
        <v>262.07760018500062</v>
      </c>
      <c r="Y6464">
        <v>0</v>
      </c>
      <c r="Z6464">
        <v>0</v>
      </c>
      <c r="AA6464">
        <v>0</v>
      </c>
      <c r="AB6464">
        <v>11.419306921009605</v>
      </c>
      <c r="AC6464">
        <v>0</v>
      </c>
      <c r="AD6464">
        <v>0</v>
      </c>
      <c r="AE6464">
        <v>273.49690710601021</v>
      </c>
    </row>
    <row r="6465" spans="1:31" x14ac:dyDescent="0.25">
      <c r="A6465">
        <v>1660034</v>
      </c>
      <c r="B6465">
        <v>1</v>
      </c>
      <c r="C6465" t="s">
        <v>80</v>
      </c>
      <c r="D6465" t="s">
        <v>95</v>
      </c>
      <c r="E6465" t="s">
        <v>152</v>
      </c>
      <c r="F6465" t="s">
        <v>18388</v>
      </c>
      <c r="G6465" t="s">
        <v>154</v>
      </c>
      <c r="H6465" t="s">
        <v>149</v>
      </c>
      <c r="I6465" t="s">
        <v>135</v>
      </c>
      <c r="J6465" t="s">
        <v>136</v>
      </c>
      <c r="K6465" t="s">
        <v>137</v>
      </c>
      <c r="L6465" t="s">
        <v>18389</v>
      </c>
      <c r="M6465" t="s">
        <v>18390</v>
      </c>
      <c r="N6465">
        <v>0.696944444</v>
      </c>
      <c r="O6465">
        <v>0</v>
      </c>
      <c r="P6465">
        <v>5</v>
      </c>
      <c r="Q6465">
        <v>0</v>
      </c>
      <c r="R6465">
        <v>0</v>
      </c>
      <c r="S6465">
        <v>0</v>
      </c>
      <c r="T6465">
        <v>1</v>
      </c>
      <c r="U6465">
        <v>0</v>
      </c>
      <c r="V6465">
        <v>0</v>
      </c>
      <c r="W6465">
        <v>0</v>
      </c>
      <c r="X6465">
        <v>1.3501606345467607</v>
      </c>
      <c r="Y6465">
        <v>0</v>
      </c>
      <c r="Z6465">
        <v>0</v>
      </c>
      <c r="AA6465">
        <v>0</v>
      </c>
      <c r="AB6465">
        <v>6.2213192154464733E-2</v>
      </c>
      <c r="AC6465">
        <v>0</v>
      </c>
      <c r="AD6465">
        <v>0</v>
      </c>
      <c r="AE6465">
        <v>1.4123738267012254</v>
      </c>
    </row>
    <row r="6466" spans="1:31" x14ac:dyDescent="0.25">
      <c r="A6466">
        <v>1659702</v>
      </c>
      <c r="B6466">
        <v>1</v>
      </c>
      <c r="C6466" t="s">
        <v>80</v>
      </c>
      <c r="D6466" t="s">
        <v>96</v>
      </c>
      <c r="E6466" t="s">
        <v>152</v>
      </c>
      <c r="F6466" t="s">
        <v>18391</v>
      </c>
      <c r="G6466" t="s">
        <v>168</v>
      </c>
      <c r="H6466" t="s">
        <v>149</v>
      </c>
      <c r="I6466" t="s">
        <v>135</v>
      </c>
      <c r="J6466" t="s">
        <v>136</v>
      </c>
      <c r="K6466" t="s">
        <v>137</v>
      </c>
      <c r="L6466" t="s">
        <v>18392</v>
      </c>
      <c r="M6466" t="s">
        <v>18393</v>
      </c>
      <c r="N6466">
        <v>7.7091666659999998</v>
      </c>
      <c r="O6466">
        <v>0</v>
      </c>
      <c r="P6466">
        <v>1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3.397280181005673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3.397280181005673</v>
      </c>
    </row>
    <row r="6467" spans="1:31" x14ac:dyDescent="0.25">
      <c r="A6467">
        <v>1659988</v>
      </c>
      <c r="B6467">
        <v>1</v>
      </c>
      <c r="C6467" t="s">
        <v>81</v>
      </c>
      <c r="D6467" t="s">
        <v>128</v>
      </c>
      <c r="E6467" t="s">
        <v>204</v>
      </c>
      <c r="F6467" t="s">
        <v>18394</v>
      </c>
      <c r="G6467" t="s">
        <v>133</v>
      </c>
      <c r="H6467" t="s">
        <v>134</v>
      </c>
      <c r="I6467" t="s">
        <v>135</v>
      </c>
      <c r="J6467" t="s">
        <v>136</v>
      </c>
      <c r="K6467" t="s">
        <v>137</v>
      </c>
      <c r="L6467" t="s">
        <v>18395</v>
      </c>
      <c r="M6467" t="s">
        <v>18396</v>
      </c>
      <c r="N6467">
        <v>0.90138888800000005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3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454.09074109329703</v>
      </c>
      <c r="AD6467">
        <v>0</v>
      </c>
      <c r="AE6467">
        <v>454.09074109329703</v>
      </c>
    </row>
    <row r="6468" spans="1:31" x14ac:dyDescent="0.25">
      <c r="A6468">
        <v>1660051</v>
      </c>
      <c r="B6468">
        <v>1</v>
      </c>
      <c r="C6468" t="s">
        <v>81</v>
      </c>
      <c r="D6468" t="s">
        <v>112</v>
      </c>
      <c r="E6468" t="s">
        <v>642</v>
      </c>
      <c r="F6468" t="s">
        <v>18397</v>
      </c>
      <c r="G6468" t="s">
        <v>161</v>
      </c>
      <c r="H6468" t="s">
        <v>134</v>
      </c>
      <c r="I6468" t="s">
        <v>135</v>
      </c>
      <c r="J6468" t="s">
        <v>136</v>
      </c>
      <c r="K6468" t="s">
        <v>137</v>
      </c>
      <c r="L6468" t="s">
        <v>18398</v>
      </c>
      <c r="M6468" t="s">
        <v>18399</v>
      </c>
      <c r="N6468">
        <v>0.54222222200000003</v>
      </c>
      <c r="O6468">
        <v>4</v>
      </c>
      <c r="P6468">
        <v>4375</v>
      </c>
      <c r="Q6468">
        <v>622</v>
      </c>
      <c r="R6468">
        <v>642</v>
      </c>
      <c r="S6468">
        <v>88</v>
      </c>
      <c r="T6468">
        <v>548</v>
      </c>
      <c r="U6468">
        <v>17</v>
      </c>
      <c r="V6468">
        <v>5</v>
      </c>
      <c r="W6468">
        <v>0.48708921212970668</v>
      </c>
      <c r="X6468">
        <v>527.76102731143726</v>
      </c>
      <c r="Y6468">
        <v>445.44371620891002</v>
      </c>
      <c r="Z6468">
        <v>173.74585965410614</v>
      </c>
      <c r="AA6468">
        <v>479.82729763651764</v>
      </c>
      <c r="AB6468">
        <v>129.34336442138698</v>
      </c>
      <c r="AC6468">
        <v>551.94017037769117</v>
      </c>
      <c r="AD6468">
        <v>74.257948395853475</v>
      </c>
      <c r="AE6468">
        <v>2382.8064732180324</v>
      </c>
    </row>
    <row r="6469" spans="1:31" x14ac:dyDescent="0.25">
      <c r="A6469">
        <v>1659911</v>
      </c>
      <c r="B6469">
        <v>1</v>
      </c>
      <c r="C6469" t="s">
        <v>80</v>
      </c>
      <c r="D6469" t="s">
        <v>85</v>
      </c>
      <c r="E6469" t="s">
        <v>152</v>
      </c>
      <c r="F6469" t="s">
        <v>18400</v>
      </c>
      <c r="G6469" t="s">
        <v>154</v>
      </c>
      <c r="H6469" t="s">
        <v>149</v>
      </c>
      <c r="I6469" t="s">
        <v>135</v>
      </c>
      <c r="J6469" t="s">
        <v>136</v>
      </c>
      <c r="K6469" t="s">
        <v>137</v>
      </c>
      <c r="L6469" t="s">
        <v>18401</v>
      </c>
      <c r="M6469" t="s">
        <v>18402</v>
      </c>
      <c r="N6469">
        <v>1.7766666659999999</v>
      </c>
      <c r="O6469">
        <v>0</v>
      </c>
      <c r="P6469">
        <v>6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2.8887511127843113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2.8887511127843113</v>
      </c>
    </row>
    <row r="6470" spans="1:31" x14ac:dyDescent="0.25">
      <c r="A6470">
        <v>1659802</v>
      </c>
      <c r="B6470">
        <v>1</v>
      </c>
      <c r="C6470" t="s">
        <v>80</v>
      </c>
      <c r="D6470" t="s">
        <v>82</v>
      </c>
      <c r="E6470" t="s">
        <v>152</v>
      </c>
      <c r="F6470" t="s">
        <v>18403</v>
      </c>
      <c r="G6470" t="s">
        <v>3010</v>
      </c>
      <c r="H6470" t="s">
        <v>149</v>
      </c>
      <c r="I6470" t="s">
        <v>135</v>
      </c>
      <c r="J6470" t="s">
        <v>136</v>
      </c>
      <c r="K6470" t="s">
        <v>137</v>
      </c>
      <c r="L6470" t="s">
        <v>18404</v>
      </c>
      <c r="M6470" t="s">
        <v>18405</v>
      </c>
      <c r="N6470">
        <v>0.88555555500000005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10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13.340456298291903</v>
      </c>
      <c r="AC6470">
        <v>0</v>
      </c>
      <c r="AD6470">
        <v>0</v>
      </c>
      <c r="AE6470">
        <v>13.340456298291903</v>
      </c>
    </row>
    <row r="6471" spans="1:31" x14ac:dyDescent="0.25">
      <c r="A6471">
        <v>1660097</v>
      </c>
      <c r="B6471">
        <v>1</v>
      </c>
      <c r="C6471" t="s">
        <v>80</v>
      </c>
      <c r="D6471" t="s">
        <v>82</v>
      </c>
      <c r="E6471" t="s">
        <v>146</v>
      </c>
      <c r="F6471" t="s">
        <v>2302</v>
      </c>
      <c r="G6471" t="s">
        <v>187</v>
      </c>
      <c r="H6471" t="s">
        <v>149</v>
      </c>
      <c r="I6471" t="s">
        <v>135</v>
      </c>
      <c r="J6471" t="s">
        <v>136</v>
      </c>
      <c r="K6471" t="s">
        <v>137</v>
      </c>
      <c r="L6471" t="s">
        <v>18406</v>
      </c>
      <c r="M6471" t="s">
        <v>18407</v>
      </c>
      <c r="N6471">
        <v>0.98111111100000004</v>
      </c>
      <c r="O6471">
        <v>0</v>
      </c>
      <c r="P6471">
        <v>547</v>
      </c>
      <c r="Q6471">
        <v>0</v>
      </c>
      <c r="R6471">
        <v>0</v>
      </c>
      <c r="S6471">
        <v>0</v>
      </c>
      <c r="T6471">
        <v>165</v>
      </c>
      <c r="U6471">
        <v>0</v>
      </c>
      <c r="V6471">
        <v>0</v>
      </c>
      <c r="W6471">
        <v>0</v>
      </c>
      <c r="X6471">
        <v>195.0672535428333</v>
      </c>
      <c r="Y6471">
        <v>0</v>
      </c>
      <c r="Z6471">
        <v>0</v>
      </c>
      <c r="AA6471">
        <v>0</v>
      </c>
      <c r="AB6471">
        <v>119.42666323443923</v>
      </c>
      <c r="AC6471">
        <v>0</v>
      </c>
      <c r="AD6471">
        <v>0</v>
      </c>
      <c r="AE6471">
        <v>314.49391677727255</v>
      </c>
    </row>
    <row r="6472" spans="1:31" x14ac:dyDescent="0.25">
      <c r="A6472">
        <v>1659765</v>
      </c>
      <c r="B6472">
        <v>1</v>
      </c>
      <c r="C6472" t="s">
        <v>80</v>
      </c>
      <c r="D6472" t="s">
        <v>101</v>
      </c>
      <c r="E6472" t="s">
        <v>152</v>
      </c>
      <c r="F6472" t="s">
        <v>18408</v>
      </c>
      <c r="G6472" t="s">
        <v>168</v>
      </c>
      <c r="H6472" t="s">
        <v>149</v>
      </c>
      <c r="I6472" t="s">
        <v>135</v>
      </c>
      <c r="J6472" t="s">
        <v>136</v>
      </c>
      <c r="K6472" t="s">
        <v>137</v>
      </c>
      <c r="L6472" t="s">
        <v>18409</v>
      </c>
      <c r="M6472" t="s">
        <v>18410</v>
      </c>
      <c r="N6472">
        <v>47.759444444000003</v>
      </c>
      <c r="O6472">
        <v>0</v>
      </c>
      <c r="P6472">
        <v>4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35.634278708139234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35.634278708139234</v>
      </c>
    </row>
    <row r="6473" spans="1:31" x14ac:dyDescent="0.25">
      <c r="A6473">
        <v>1659616</v>
      </c>
      <c r="B6473">
        <v>1</v>
      </c>
      <c r="C6473" t="s">
        <v>80</v>
      </c>
      <c r="D6473" t="s">
        <v>106</v>
      </c>
      <c r="E6473" t="s">
        <v>146</v>
      </c>
      <c r="F6473" t="s">
        <v>18411</v>
      </c>
      <c r="G6473" t="s">
        <v>142</v>
      </c>
      <c r="H6473" t="s">
        <v>149</v>
      </c>
      <c r="I6473" t="s">
        <v>135</v>
      </c>
      <c r="J6473" t="s">
        <v>136</v>
      </c>
      <c r="K6473" t="s">
        <v>143</v>
      </c>
      <c r="L6473" t="s">
        <v>18412</v>
      </c>
      <c r="M6473" t="s">
        <v>18413</v>
      </c>
      <c r="N6473">
        <v>2.3418627769999998</v>
      </c>
      <c r="O6473">
        <v>0</v>
      </c>
      <c r="P6473">
        <v>99</v>
      </c>
      <c r="Q6473">
        <v>0</v>
      </c>
      <c r="R6473">
        <v>0</v>
      </c>
      <c r="S6473">
        <v>0</v>
      </c>
      <c r="T6473">
        <v>11</v>
      </c>
      <c r="U6473">
        <v>0</v>
      </c>
      <c r="V6473">
        <v>0</v>
      </c>
      <c r="W6473">
        <v>0</v>
      </c>
      <c r="X6473">
        <v>31.765441394057994</v>
      </c>
      <c r="Y6473">
        <v>0</v>
      </c>
      <c r="Z6473">
        <v>0</v>
      </c>
      <c r="AA6473">
        <v>0</v>
      </c>
      <c r="AB6473">
        <v>2.7156251094900505</v>
      </c>
      <c r="AC6473">
        <v>0</v>
      </c>
      <c r="AD6473">
        <v>0</v>
      </c>
      <c r="AE6473">
        <v>34.481066503548043</v>
      </c>
    </row>
    <row r="6474" spans="1:31" x14ac:dyDescent="0.25">
      <c r="A6474">
        <v>1659510</v>
      </c>
      <c r="B6474">
        <v>1</v>
      </c>
      <c r="C6474" t="s">
        <v>80</v>
      </c>
      <c r="D6474" t="s">
        <v>96</v>
      </c>
      <c r="E6474" t="s">
        <v>131</v>
      </c>
      <c r="F6474" t="s">
        <v>18414</v>
      </c>
      <c r="G6474" t="s">
        <v>256</v>
      </c>
      <c r="H6474" t="s">
        <v>134</v>
      </c>
      <c r="I6474" t="s">
        <v>135</v>
      </c>
      <c r="J6474" t="s">
        <v>136</v>
      </c>
      <c r="K6474" t="s">
        <v>137</v>
      </c>
      <c r="L6474" t="s">
        <v>18415</v>
      </c>
      <c r="M6474" t="s">
        <v>18416</v>
      </c>
      <c r="N6474">
        <v>0.63555555500000005</v>
      </c>
      <c r="O6474">
        <v>0</v>
      </c>
      <c r="P6474">
        <v>963</v>
      </c>
      <c r="Q6474">
        <v>0</v>
      </c>
      <c r="R6474">
        <v>0</v>
      </c>
      <c r="S6474">
        <v>0</v>
      </c>
      <c r="T6474">
        <v>107</v>
      </c>
      <c r="U6474">
        <v>0</v>
      </c>
      <c r="V6474">
        <v>0</v>
      </c>
      <c r="W6474">
        <v>0</v>
      </c>
      <c r="X6474">
        <v>219.4401412430214</v>
      </c>
      <c r="Y6474">
        <v>0</v>
      </c>
      <c r="Z6474">
        <v>0</v>
      </c>
      <c r="AA6474">
        <v>0</v>
      </c>
      <c r="AB6474">
        <v>25.179968874789619</v>
      </c>
      <c r="AC6474">
        <v>0</v>
      </c>
      <c r="AD6474">
        <v>0</v>
      </c>
      <c r="AE6474">
        <v>244.62011011781101</v>
      </c>
    </row>
    <row r="6475" spans="1:31" x14ac:dyDescent="0.25">
      <c r="A6475">
        <v>1659905</v>
      </c>
      <c r="B6475">
        <v>1</v>
      </c>
      <c r="C6475" t="s">
        <v>80</v>
      </c>
      <c r="D6475" t="s">
        <v>102</v>
      </c>
      <c r="E6475" t="s">
        <v>178</v>
      </c>
      <c r="F6475" t="s">
        <v>18417</v>
      </c>
      <c r="G6475" t="s">
        <v>227</v>
      </c>
      <c r="H6475" t="s">
        <v>149</v>
      </c>
      <c r="I6475" t="s">
        <v>135</v>
      </c>
      <c r="J6475" t="s">
        <v>136</v>
      </c>
      <c r="K6475" t="s">
        <v>137</v>
      </c>
      <c r="L6475" t="s">
        <v>18418</v>
      </c>
      <c r="M6475" t="s">
        <v>18419</v>
      </c>
      <c r="N6475">
        <v>1.507777777</v>
      </c>
      <c r="O6475">
        <v>0</v>
      </c>
      <c r="P6475">
        <v>0</v>
      </c>
      <c r="Q6475">
        <v>0</v>
      </c>
      <c r="R6475">
        <v>10</v>
      </c>
      <c r="S6475">
        <v>0</v>
      </c>
      <c r="T6475">
        <v>1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1.2582755980007336</v>
      </c>
      <c r="AA6475">
        <v>0</v>
      </c>
      <c r="AB6475">
        <v>3.1474381844195332</v>
      </c>
      <c r="AC6475">
        <v>0</v>
      </c>
      <c r="AD6475">
        <v>0</v>
      </c>
      <c r="AE6475">
        <v>4.4057137824202668</v>
      </c>
    </row>
    <row r="6476" spans="1:31" x14ac:dyDescent="0.25">
      <c r="A6476">
        <v>1660117</v>
      </c>
      <c r="B6476">
        <v>1</v>
      </c>
      <c r="C6476" t="s">
        <v>80</v>
      </c>
      <c r="D6476" t="s">
        <v>103</v>
      </c>
      <c r="E6476" t="s">
        <v>146</v>
      </c>
      <c r="F6476" t="s">
        <v>17414</v>
      </c>
      <c r="G6476" t="s">
        <v>260</v>
      </c>
      <c r="H6476" t="s">
        <v>149</v>
      </c>
      <c r="I6476" t="s">
        <v>135</v>
      </c>
      <c r="J6476" t="s">
        <v>136</v>
      </c>
      <c r="K6476" t="s">
        <v>137</v>
      </c>
      <c r="L6476" t="s">
        <v>18420</v>
      </c>
      <c r="M6476" t="s">
        <v>18421</v>
      </c>
      <c r="N6476">
        <v>2.210555555</v>
      </c>
      <c r="O6476">
        <v>0</v>
      </c>
      <c r="P6476">
        <v>196</v>
      </c>
      <c r="Q6476">
        <v>0</v>
      </c>
      <c r="R6476">
        <v>3</v>
      </c>
      <c r="S6476">
        <v>0</v>
      </c>
      <c r="T6476">
        <v>11</v>
      </c>
      <c r="U6476">
        <v>0</v>
      </c>
      <c r="V6476">
        <v>0</v>
      </c>
      <c r="W6476">
        <v>0</v>
      </c>
      <c r="X6476">
        <v>124.90050506420125</v>
      </c>
      <c r="Y6476">
        <v>0</v>
      </c>
      <c r="Z6476">
        <v>0.69439006471541564</v>
      </c>
      <c r="AA6476">
        <v>0</v>
      </c>
      <c r="AB6476">
        <v>6.0954554577412745</v>
      </c>
      <c r="AC6476">
        <v>0</v>
      </c>
      <c r="AD6476">
        <v>0</v>
      </c>
      <c r="AE6476">
        <v>131.69035058665796</v>
      </c>
    </row>
    <row r="6477" spans="1:31" x14ac:dyDescent="0.25">
      <c r="A6477">
        <v>1659619</v>
      </c>
      <c r="B6477">
        <v>1</v>
      </c>
      <c r="C6477" t="s">
        <v>81</v>
      </c>
      <c r="D6477" t="s">
        <v>128</v>
      </c>
      <c r="E6477" t="s">
        <v>178</v>
      </c>
      <c r="F6477" t="s">
        <v>17916</v>
      </c>
      <c r="G6477" t="s">
        <v>227</v>
      </c>
      <c r="H6477" t="s">
        <v>149</v>
      </c>
      <c r="I6477" t="s">
        <v>135</v>
      </c>
      <c r="J6477" t="s">
        <v>136</v>
      </c>
      <c r="K6477" t="s">
        <v>137</v>
      </c>
      <c r="L6477" t="s">
        <v>18422</v>
      </c>
      <c r="M6477" t="s">
        <v>18423</v>
      </c>
      <c r="N6477">
        <v>2.0877777769999999</v>
      </c>
      <c r="O6477">
        <v>0</v>
      </c>
      <c r="P6477">
        <v>60</v>
      </c>
      <c r="Q6477">
        <v>0</v>
      </c>
      <c r="R6477">
        <v>0</v>
      </c>
      <c r="S6477">
        <v>0</v>
      </c>
      <c r="T6477">
        <v>4</v>
      </c>
      <c r="U6477">
        <v>0</v>
      </c>
      <c r="V6477">
        <v>0</v>
      </c>
      <c r="W6477">
        <v>0</v>
      </c>
      <c r="X6477">
        <v>21.378781812715143</v>
      </c>
      <c r="Y6477">
        <v>0</v>
      </c>
      <c r="Z6477">
        <v>0</v>
      </c>
      <c r="AA6477">
        <v>0</v>
      </c>
      <c r="AB6477">
        <v>65.057227779699645</v>
      </c>
      <c r="AC6477">
        <v>0</v>
      </c>
      <c r="AD6477">
        <v>0</v>
      </c>
      <c r="AE6477">
        <v>86.436009592414791</v>
      </c>
    </row>
    <row r="6478" spans="1:31" x14ac:dyDescent="0.25">
      <c r="A6478">
        <v>1659951</v>
      </c>
      <c r="B6478">
        <v>1</v>
      </c>
      <c r="C6478" t="s">
        <v>80</v>
      </c>
      <c r="D6478" t="s">
        <v>84</v>
      </c>
      <c r="E6478" t="s">
        <v>152</v>
      </c>
      <c r="F6478" t="s">
        <v>18424</v>
      </c>
      <c r="G6478" t="s">
        <v>154</v>
      </c>
      <c r="H6478" t="s">
        <v>149</v>
      </c>
      <c r="I6478" t="s">
        <v>135</v>
      </c>
      <c r="J6478" t="s">
        <v>136</v>
      </c>
      <c r="K6478" t="s">
        <v>137</v>
      </c>
      <c r="L6478" t="s">
        <v>18425</v>
      </c>
      <c r="M6478" t="s">
        <v>18426</v>
      </c>
      <c r="N6478">
        <v>0.89583333300000001</v>
      </c>
      <c r="O6478">
        <v>0</v>
      </c>
      <c r="P6478">
        <v>8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2.1190109431263853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2.1190109431263853</v>
      </c>
    </row>
    <row r="6479" spans="1:31" x14ac:dyDescent="0.25">
      <c r="A6479">
        <v>1659596</v>
      </c>
      <c r="B6479">
        <v>1</v>
      </c>
      <c r="C6479" t="s">
        <v>80</v>
      </c>
      <c r="D6479" t="s">
        <v>97</v>
      </c>
      <c r="E6479" t="s">
        <v>131</v>
      </c>
      <c r="F6479" t="s">
        <v>18427</v>
      </c>
      <c r="G6479" t="s">
        <v>148</v>
      </c>
      <c r="H6479" t="s">
        <v>134</v>
      </c>
      <c r="I6479" t="s">
        <v>135</v>
      </c>
      <c r="J6479" t="s">
        <v>136</v>
      </c>
      <c r="K6479" t="s">
        <v>143</v>
      </c>
      <c r="L6479" t="s">
        <v>18428</v>
      </c>
      <c r="M6479" t="s">
        <v>18429</v>
      </c>
      <c r="N6479">
        <v>9.3898138880000008</v>
      </c>
      <c r="O6479">
        <v>0</v>
      </c>
      <c r="P6479">
        <v>0</v>
      </c>
      <c r="Q6479">
        <v>0</v>
      </c>
      <c r="R6479">
        <v>0</v>
      </c>
      <c r="S6479">
        <v>1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22.389873496521247</v>
      </c>
      <c r="AB6479">
        <v>0</v>
      </c>
      <c r="AC6479">
        <v>0</v>
      </c>
      <c r="AD6479">
        <v>0</v>
      </c>
      <c r="AE6479">
        <v>22.389873496521247</v>
      </c>
    </row>
    <row r="6480" spans="1:31" x14ac:dyDescent="0.25">
      <c r="A6480">
        <v>1659974</v>
      </c>
      <c r="B6480">
        <v>1</v>
      </c>
      <c r="C6480" t="s">
        <v>80</v>
      </c>
      <c r="D6480" t="s">
        <v>101</v>
      </c>
      <c r="E6480" t="s">
        <v>131</v>
      </c>
      <c r="F6480" t="s">
        <v>18430</v>
      </c>
      <c r="G6480" t="s">
        <v>235</v>
      </c>
      <c r="H6480" t="s">
        <v>134</v>
      </c>
      <c r="I6480" t="s">
        <v>135</v>
      </c>
      <c r="J6480" t="s">
        <v>136</v>
      </c>
      <c r="K6480" t="s">
        <v>143</v>
      </c>
      <c r="L6480" t="s">
        <v>18431</v>
      </c>
      <c r="M6480" t="s">
        <v>18432</v>
      </c>
      <c r="N6480">
        <v>0.414686944</v>
      </c>
      <c r="O6480">
        <v>0</v>
      </c>
      <c r="P6480">
        <v>258</v>
      </c>
      <c r="Q6480">
        <v>2</v>
      </c>
      <c r="R6480">
        <v>10</v>
      </c>
      <c r="S6480">
        <v>3</v>
      </c>
      <c r="T6480">
        <v>59</v>
      </c>
      <c r="U6480">
        <v>2</v>
      </c>
      <c r="V6480">
        <v>0</v>
      </c>
      <c r="W6480">
        <v>0</v>
      </c>
      <c r="X6480">
        <v>44.47588116091115</v>
      </c>
      <c r="Y6480">
        <v>0.27838031779376171</v>
      </c>
      <c r="Z6480">
        <v>1.0381464328694341</v>
      </c>
      <c r="AA6480">
        <v>10.386968651742004</v>
      </c>
      <c r="AB6480">
        <v>28.073634938459836</v>
      </c>
      <c r="AC6480">
        <v>6.9496982893367827</v>
      </c>
      <c r="AD6480">
        <v>0</v>
      </c>
      <c r="AE6480">
        <v>91.202709791112966</v>
      </c>
    </row>
    <row r="6481" spans="1:31" x14ac:dyDescent="0.25">
      <c r="A6481">
        <v>1659994</v>
      </c>
      <c r="B6481">
        <v>1</v>
      </c>
      <c r="C6481" t="s">
        <v>81</v>
      </c>
      <c r="D6481" t="s">
        <v>112</v>
      </c>
      <c r="E6481" t="s">
        <v>178</v>
      </c>
      <c r="F6481" t="s">
        <v>18433</v>
      </c>
      <c r="G6481" t="s">
        <v>227</v>
      </c>
      <c r="H6481" t="s">
        <v>149</v>
      </c>
      <c r="I6481" t="s">
        <v>135</v>
      </c>
      <c r="J6481" t="s">
        <v>136</v>
      </c>
      <c r="K6481" t="s">
        <v>137</v>
      </c>
      <c r="L6481" t="s">
        <v>18434</v>
      </c>
      <c r="M6481" t="s">
        <v>18435</v>
      </c>
      <c r="N6481">
        <v>1.4269444440000001</v>
      </c>
      <c r="O6481">
        <v>0</v>
      </c>
      <c r="P6481">
        <v>14</v>
      </c>
      <c r="Q6481">
        <v>0</v>
      </c>
      <c r="R6481">
        <v>1</v>
      </c>
      <c r="S6481">
        <v>0</v>
      </c>
      <c r="T6481">
        <v>1</v>
      </c>
      <c r="U6481">
        <v>0</v>
      </c>
      <c r="V6481">
        <v>0</v>
      </c>
      <c r="W6481">
        <v>0</v>
      </c>
      <c r="X6481">
        <v>1.2717683567273059</v>
      </c>
      <c r="Y6481">
        <v>0</v>
      </c>
      <c r="Z6481">
        <v>0.24261282530867251</v>
      </c>
      <c r="AA6481">
        <v>0</v>
      </c>
      <c r="AB6481">
        <v>0</v>
      </c>
      <c r="AC6481">
        <v>0</v>
      </c>
      <c r="AD6481">
        <v>0</v>
      </c>
      <c r="AE6481">
        <v>1.5143811820359785</v>
      </c>
    </row>
    <row r="6482" spans="1:31" x14ac:dyDescent="0.25">
      <c r="A6482">
        <v>1659576</v>
      </c>
      <c r="B6482">
        <v>1</v>
      </c>
      <c r="C6482" t="s">
        <v>80</v>
      </c>
      <c r="D6482" t="s">
        <v>105</v>
      </c>
      <c r="E6482" t="s">
        <v>140</v>
      </c>
      <c r="F6482" t="s">
        <v>18436</v>
      </c>
      <c r="G6482" t="s">
        <v>148</v>
      </c>
      <c r="H6482" t="s">
        <v>134</v>
      </c>
      <c r="I6482" t="s">
        <v>135</v>
      </c>
      <c r="J6482" t="s">
        <v>136</v>
      </c>
      <c r="K6482" t="s">
        <v>143</v>
      </c>
      <c r="L6482" t="s">
        <v>18437</v>
      </c>
      <c r="M6482" t="s">
        <v>18438</v>
      </c>
      <c r="N6482">
        <v>8.3294444439999999</v>
      </c>
      <c r="O6482">
        <v>1</v>
      </c>
      <c r="P6482">
        <v>7000</v>
      </c>
      <c r="Q6482">
        <v>0</v>
      </c>
      <c r="R6482">
        <v>58</v>
      </c>
      <c r="S6482">
        <v>3</v>
      </c>
      <c r="T6482">
        <v>1951</v>
      </c>
      <c r="U6482">
        <v>2</v>
      </c>
      <c r="V6482">
        <v>2</v>
      </c>
      <c r="W6482">
        <v>11.278389822144492</v>
      </c>
      <c r="X6482">
        <v>16830.277346001636</v>
      </c>
      <c r="Y6482">
        <v>0</v>
      </c>
      <c r="Z6482">
        <v>73.97539932258303</v>
      </c>
      <c r="AA6482">
        <v>1927.0477135247688</v>
      </c>
      <c r="AB6482">
        <v>26521.470024891907</v>
      </c>
      <c r="AC6482">
        <v>3696.6971076166074</v>
      </c>
      <c r="AD6482">
        <v>258.75074361978557</v>
      </c>
      <c r="AE6482">
        <v>49319.496724799428</v>
      </c>
    </row>
    <row r="6483" spans="1:31" x14ac:dyDescent="0.25">
      <c r="A6483">
        <v>1659696</v>
      </c>
      <c r="B6483">
        <v>1</v>
      </c>
      <c r="C6483" t="s">
        <v>80</v>
      </c>
      <c r="D6483" t="s">
        <v>90</v>
      </c>
      <c r="E6483" t="s">
        <v>146</v>
      </c>
      <c r="F6483" t="s">
        <v>18439</v>
      </c>
      <c r="G6483" t="s">
        <v>239</v>
      </c>
      <c r="H6483" t="s">
        <v>149</v>
      </c>
      <c r="I6483" t="s">
        <v>135</v>
      </c>
      <c r="J6483" t="s">
        <v>136</v>
      </c>
      <c r="K6483" t="s">
        <v>137</v>
      </c>
      <c r="L6483" t="s">
        <v>18440</v>
      </c>
      <c r="M6483" t="s">
        <v>18441</v>
      </c>
      <c r="N6483">
        <v>0.54500000000000004</v>
      </c>
      <c r="O6483">
        <v>0</v>
      </c>
      <c r="P6483">
        <v>337</v>
      </c>
      <c r="Q6483">
        <v>0</v>
      </c>
      <c r="R6483">
        <v>0</v>
      </c>
      <c r="S6483">
        <v>0</v>
      </c>
      <c r="T6483">
        <v>7</v>
      </c>
      <c r="U6483">
        <v>0</v>
      </c>
      <c r="V6483">
        <v>0</v>
      </c>
      <c r="W6483">
        <v>0</v>
      </c>
      <c r="X6483">
        <v>64.907136776296809</v>
      </c>
      <c r="Y6483">
        <v>0</v>
      </c>
      <c r="Z6483">
        <v>0</v>
      </c>
      <c r="AA6483">
        <v>0</v>
      </c>
      <c r="AB6483">
        <v>4.0004162741333156</v>
      </c>
      <c r="AC6483">
        <v>0</v>
      </c>
      <c r="AD6483">
        <v>0</v>
      </c>
      <c r="AE6483">
        <v>68.907553050430124</v>
      </c>
    </row>
    <row r="6484" spans="1:31" x14ac:dyDescent="0.25">
      <c r="A6484">
        <v>1659888</v>
      </c>
      <c r="B6484">
        <v>1</v>
      </c>
      <c r="C6484" t="s">
        <v>80</v>
      </c>
      <c r="D6484" t="s">
        <v>93</v>
      </c>
      <c r="E6484" t="s">
        <v>152</v>
      </c>
      <c r="F6484" t="s">
        <v>18442</v>
      </c>
      <c r="G6484" t="s">
        <v>154</v>
      </c>
      <c r="H6484" t="s">
        <v>149</v>
      </c>
      <c r="I6484" t="s">
        <v>135</v>
      </c>
      <c r="J6484" t="s">
        <v>136</v>
      </c>
      <c r="K6484" t="s">
        <v>137</v>
      </c>
      <c r="L6484" t="s">
        <v>18443</v>
      </c>
      <c r="M6484" t="s">
        <v>18444</v>
      </c>
      <c r="N6484">
        <v>4.960555555</v>
      </c>
      <c r="O6484">
        <v>0</v>
      </c>
      <c r="P6484">
        <v>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4.2637982402166666E-4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4.2637982402166666E-4</v>
      </c>
    </row>
    <row r="6485" spans="1:31" x14ac:dyDescent="0.25">
      <c r="A6485">
        <v>1660031</v>
      </c>
      <c r="B6485">
        <v>1</v>
      </c>
      <c r="C6485" t="s">
        <v>80</v>
      </c>
      <c r="D6485" t="s">
        <v>85</v>
      </c>
      <c r="E6485" t="s">
        <v>146</v>
      </c>
      <c r="F6485" t="s">
        <v>18445</v>
      </c>
      <c r="G6485" t="s">
        <v>231</v>
      </c>
      <c r="H6485" t="s">
        <v>149</v>
      </c>
      <c r="I6485" t="s">
        <v>135</v>
      </c>
      <c r="J6485" t="s">
        <v>136</v>
      </c>
      <c r="K6485" t="s">
        <v>137</v>
      </c>
      <c r="L6485" t="s">
        <v>18446</v>
      </c>
      <c r="M6485" t="s">
        <v>18447</v>
      </c>
      <c r="N6485">
        <v>0.61416666600000003</v>
      </c>
      <c r="O6485">
        <v>0</v>
      </c>
      <c r="P6485">
        <v>460</v>
      </c>
      <c r="Q6485">
        <v>0</v>
      </c>
      <c r="R6485">
        <v>1</v>
      </c>
      <c r="S6485">
        <v>0</v>
      </c>
      <c r="T6485">
        <v>70</v>
      </c>
      <c r="U6485">
        <v>0</v>
      </c>
      <c r="V6485">
        <v>0</v>
      </c>
      <c r="W6485">
        <v>0</v>
      </c>
      <c r="X6485">
        <v>94.689717363532253</v>
      </c>
      <c r="Y6485">
        <v>0</v>
      </c>
      <c r="Z6485">
        <v>4.74420041502275E-2</v>
      </c>
      <c r="AA6485">
        <v>0</v>
      </c>
      <c r="AB6485">
        <v>52.960201440686788</v>
      </c>
      <c r="AC6485">
        <v>0</v>
      </c>
      <c r="AD6485">
        <v>0</v>
      </c>
      <c r="AE6485">
        <v>147.69736080836927</v>
      </c>
    </row>
    <row r="6486" spans="1:31" x14ac:dyDescent="0.25">
      <c r="A6486">
        <v>1659782</v>
      </c>
      <c r="B6486">
        <v>1</v>
      </c>
      <c r="C6486" t="s">
        <v>81</v>
      </c>
      <c r="D6486" t="s">
        <v>112</v>
      </c>
      <c r="E6486" t="s">
        <v>131</v>
      </c>
      <c r="F6486" t="s">
        <v>18448</v>
      </c>
      <c r="G6486" t="s">
        <v>235</v>
      </c>
      <c r="H6486" t="s">
        <v>134</v>
      </c>
      <c r="I6486" t="s">
        <v>135</v>
      </c>
      <c r="J6486" t="s">
        <v>136</v>
      </c>
      <c r="K6486" t="s">
        <v>143</v>
      </c>
      <c r="L6486" t="s">
        <v>18449</v>
      </c>
      <c r="M6486" t="s">
        <v>18450</v>
      </c>
      <c r="N6486">
        <v>0.64662666599999996</v>
      </c>
      <c r="O6486">
        <v>0</v>
      </c>
      <c r="P6486">
        <v>7317</v>
      </c>
      <c r="Q6486">
        <v>0</v>
      </c>
      <c r="R6486">
        <v>143</v>
      </c>
      <c r="S6486">
        <v>0</v>
      </c>
      <c r="T6486">
        <v>677</v>
      </c>
      <c r="U6486">
        <v>0</v>
      </c>
      <c r="V6486">
        <v>2</v>
      </c>
      <c r="W6486">
        <v>0</v>
      </c>
      <c r="X6486">
        <v>872.47769452071987</v>
      </c>
      <c r="Y6486">
        <v>0</v>
      </c>
      <c r="Z6486">
        <v>4.362578803644185</v>
      </c>
      <c r="AA6486">
        <v>0</v>
      </c>
      <c r="AB6486">
        <v>370.88945914398909</v>
      </c>
      <c r="AC6486">
        <v>0</v>
      </c>
      <c r="AD6486">
        <v>13.651091525118245</v>
      </c>
      <c r="AE6486">
        <v>1261.3808239934715</v>
      </c>
    </row>
    <row r="6487" spans="1:31" x14ac:dyDescent="0.25">
      <c r="A6487">
        <v>1660180</v>
      </c>
      <c r="B6487">
        <v>1</v>
      </c>
      <c r="C6487" t="s">
        <v>81</v>
      </c>
      <c r="D6487" t="s">
        <v>123</v>
      </c>
      <c r="E6487" t="s">
        <v>146</v>
      </c>
      <c r="F6487" t="s">
        <v>17735</v>
      </c>
      <c r="G6487" t="s">
        <v>260</v>
      </c>
      <c r="H6487" t="s">
        <v>149</v>
      </c>
      <c r="I6487" t="s">
        <v>135</v>
      </c>
      <c r="J6487" t="s">
        <v>136</v>
      </c>
      <c r="K6487" t="s">
        <v>137</v>
      </c>
      <c r="L6487" t="s">
        <v>18451</v>
      </c>
      <c r="M6487" t="s">
        <v>18452</v>
      </c>
      <c r="N6487">
        <v>1.751666666</v>
      </c>
      <c r="O6487">
        <v>0</v>
      </c>
      <c r="P6487">
        <v>182</v>
      </c>
      <c r="Q6487">
        <v>0</v>
      </c>
      <c r="R6487">
        <v>2</v>
      </c>
      <c r="S6487">
        <v>0</v>
      </c>
      <c r="T6487">
        <v>9</v>
      </c>
      <c r="U6487">
        <v>0</v>
      </c>
      <c r="V6487">
        <v>0</v>
      </c>
      <c r="W6487">
        <v>0</v>
      </c>
      <c r="X6487">
        <v>79.25630038503833</v>
      </c>
      <c r="Y6487">
        <v>0</v>
      </c>
      <c r="Z6487">
        <v>0.12048541592000002</v>
      </c>
      <c r="AA6487">
        <v>0</v>
      </c>
      <c r="AB6487">
        <v>10.18820266697012</v>
      </c>
      <c r="AC6487">
        <v>0</v>
      </c>
      <c r="AD6487">
        <v>0</v>
      </c>
      <c r="AE6487">
        <v>89.564988467928458</v>
      </c>
    </row>
    <row r="6488" spans="1:31" x14ac:dyDescent="0.25">
      <c r="A6488">
        <v>1660106</v>
      </c>
      <c r="B6488">
        <v>1</v>
      </c>
      <c r="C6488" t="s">
        <v>80</v>
      </c>
      <c r="D6488" t="s">
        <v>89</v>
      </c>
      <c r="E6488" t="s">
        <v>152</v>
      </c>
      <c r="F6488" t="s">
        <v>18453</v>
      </c>
      <c r="G6488" t="s">
        <v>507</v>
      </c>
      <c r="H6488" t="s">
        <v>149</v>
      </c>
      <c r="I6488" t="s">
        <v>135</v>
      </c>
      <c r="J6488" t="s">
        <v>136</v>
      </c>
      <c r="K6488" t="s">
        <v>137</v>
      </c>
      <c r="L6488" t="s">
        <v>18454</v>
      </c>
      <c r="M6488" t="s">
        <v>18455</v>
      </c>
      <c r="N6488">
        <v>1.2013888880000001</v>
      </c>
      <c r="O6488">
        <v>0</v>
      </c>
      <c r="P6488">
        <v>6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1.7983038754001328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1.7983038754001328</v>
      </c>
    </row>
    <row r="6489" spans="1:31" x14ac:dyDescent="0.25">
      <c r="A6489">
        <v>1659582</v>
      </c>
      <c r="B6489">
        <v>1</v>
      </c>
      <c r="C6489" t="s">
        <v>81</v>
      </c>
      <c r="D6489" t="s">
        <v>114</v>
      </c>
      <c r="E6489" t="s">
        <v>131</v>
      </c>
      <c r="F6489" t="s">
        <v>4341</v>
      </c>
      <c r="G6489" t="s">
        <v>148</v>
      </c>
      <c r="H6489" t="s">
        <v>134</v>
      </c>
      <c r="I6489" t="s">
        <v>135</v>
      </c>
      <c r="J6489" t="s">
        <v>136</v>
      </c>
      <c r="K6489" t="s">
        <v>143</v>
      </c>
      <c r="L6489" t="s">
        <v>18456</v>
      </c>
      <c r="M6489" t="s">
        <v>18457</v>
      </c>
      <c r="N6489">
        <v>7.148439722</v>
      </c>
      <c r="O6489">
        <v>0</v>
      </c>
      <c r="P6489">
        <v>169</v>
      </c>
      <c r="Q6489">
        <v>0</v>
      </c>
      <c r="R6489">
        <v>0</v>
      </c>
      <c r="S6489">
        <v>0</v>
      </c>
      <c r="T6489">
        <v>29</v>
      </c>
      <c r="U6489">
        <v>0</v>
      </c>
      <c r="V6489">
        <v>0</v>
      </c>
      <c r="W6489">
        <v>0</v>
      </c>
      <c r="X6489">
        <v>139.59839682468305</v>
      </c>
      <c r="Y6489">
        <v>0</v>
      </c>
      <c r="Z6489">
        <v>0</v>
      </c>
      <c r="AA6489">
        <v>0</v>
      </c>
      <c r="AB6489">
        <v>120.9091136703607</v>
      </c>
      <c r="AC6489">
        <v>0</v>
      </c>
      <c r="AD6489">
        <v>0</v>
      </c>
      <c r="AE6489">
        <v>260.50751049504373</v>
      </c>
    </row>
    <row r="6490" spans="1:31" x14ac:dyDescent="0.25">
      <c r="A6490">
        <v>1659728</v>
      </c>
      <c r="B6490">
        <v>1</v>
      </c>
      <c r="C6490" t="s">
        <v>80</v>
      </c>
      <c r="D6490" t="s">
        <v>93</v>
      </c>
      <c r="E6490" t="s">
        <v>152</v>
      </c>
      <c r="F6490" t="s">
        <v>18458</v>
      </c>
      <c r="G6490" t="s">
        <v>154</v>
      </c>
      <c r="H6490" t="s">
        <v>149</v>
      </c>
      <c r="I6490" t="s">
        <v>135</v>
      </c>
      <c r="J6490" t="s">
        <v>136</v>
      </c>
      <c r="K6490" t="s">
        <v>137</v>
      </c>
      <c r="L6490" t="s">
        <v>18459</v>
      </c>
      <c r="M6490" t="s">
        <v>18460</v>
      </c>
      <c r="N6490">
        <v>4.1055555549999996</v>
      </c>
      <c r="O6490">
        <v>0</v>
      </c>
      <c r="P6490">
        <v>1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1.0771138744791669E-2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1.0771138744791669E-2</v>
      </c>
    </row>
    <row r="6491" spans="1:31" x14ac:dyDescent="0.25">
      <c r="A6491">
        <v>1659628</v>
      </c>
      <c r="B6491">
        <v>1</v>
      </c>
      <c r="C6491" t="s">
        <v>81</v>
      </c>
      <c r="D6491" t="s">
        <v>112</v>
      </c>
      <c r="E6491" t="s">
        <v>152</v>
      </c>
      <c r="F6491" t="s">
        <v>18461</v>
      </c>
      <c r="G6491" t="s">
        <v>154</v>
      </c>
      <c r="H6491" t="s">
        <v>149</v>
      </c>
      <c r="I6491" t="s">
        <v>135</v>
      </c>
      <c r="J6491" t="s">
        <v>136</v>
      </c>
      <c r="K6491" t="s">
        <v>137</v>
      </c>
      <c r="L6491" t="s">
        <v>18462</v>
      </c>
      <c r="M6491" t="s">
        <v>18463</v>
      </c>
      <c r="N6491">
        <v>10.175555555000001</v>
      </c>
      <c r="O6491">
        <v>0</v>
      </c>
      <c r="P6491">
        <v>1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0.49223196434550837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0.49223196434550837</v>
      </c>
    </row>
    <row r="6492" spans="1:31" x14ac:dyDescent="0.25">
      <c r="A6492">
        <v>1660100</v>
      </c>
      <c r="B6492">
        <v>1</v>
      </c>
      <c r="C6492" t="s">
        <v>80</v>
      </c>
      <c r="D6492" t="s">
        <v>97</v>
      </c>
      <c r="E6492" t="s">
        <v>146</v>
      </c>
      <c r="F6492" t="s">
        <v>18464</v>
      </c>
      <c r="G6492" t="s">
        <v>227</v>
      </c>
      <c r="H6492" t="s">
        <v>149</v>
      </c>
      <c r="I6492" t="s">
        <v>135</v>
      </c>
      <c r="J6492" t="s">
        <v>136</v>
      </c>
      <c r="K6492" t="s">
        <v>137</v>
      </c>
      <c r="L6492" t="s">
        <v>18465</v>
      </c>
      <c r="M6492" t="s">
        <v>18466</v>
      </c>
      <c r="N6492">
        <v>1.906666666</v>
      </c>
      <c r="O6492">
        <v>0</v>
      </c>
      <c r="P6492">
        <v>222</v>
      </c>
      <c r="Q6492">
        <v>0</v>
      </c>
      <c r="R6492">
        <v>0</v>
      </c>
      <c r="S6492">
        <v>0</v>
      </c>
      <c r="T6492">
        <v>34</v>
      </c>
      <c r="U6492">
        <v>0</v>
      </c>
      <c r="V6492">
        <v>0</v>
      </c>
      <c r="W6492">
        <v>0</v>
      </c>
      <c r="X6492">
        <v>205.37274226653204</v>
      </c>
      <c r="Y6492">
        <v>0</v>
      </c>
      <c r="Z6492">
        <v>0</v>
      </c>
      <c r="AA6492">
        <v>0</v>
      </c>
      <c r="AB6492">
        <v>58.930006679246461</v>
      </c>
      <c r="AC6492">
        <v>0</v>
      </c>
      <c r="AD6492">
        <v>0</v>
      </c>
      <c r="AE6492">
        <v>264.30274894577849</v>
      </c>
    </row>
    <row r="6493" spans="1:31" x14ac:dyDescent="0.25">
      <c r="A6493">
        <v>1659565</v>
      </c>
      <c r="B6493">
        <v>1</v>
      </c>
      <c r="C6493" t="s">
        <v>81</v>
      </c>
      <c r="D6493" t="s">
        <v>112</v>
      </c>
      <c r="E6493" t="s">
        <v>178</v>
      </c>
      <c r="F6493" t="s">
        <v>18467</v>
      </c>
      <c r="G6493" t="s">
        <v>148</v>
      </c>
      <c r="H6493" t="s">
        <v>149</v>
      </c>
      <c r="I6493" t="s">
        <v>135</v>
      </c>
      <c r="J6493" t="s">
        <v>136</v>
      </c>
      <c r="K6493" t="s">
        <v>143</v>
      </c>
      <c r="L6493" t="s">
        <v>18468</v>
      </c>
      <c r="M6493" t="s">
        <v>18469</v>
      </c>
      <c r="N6493">
        <v>7.5775341660000004</v>
      </c>
      <c r="O6493">
        <v>0</v>
      </c>
      <c r="P6493">
        <v>176</v>
      </c>
      <c r="Q6493">
        <v>0</v>
      </c>
      <c r="R6493">
        <v>4</v>
      </c>
      <c r="S6493">
        <v>0</v>
      </c>
      <c r="T6493">
        <v>4</v>
      </c>
      <c r="U6493">
        <v>0</v>
      </c>
      <c r="V6493">
        <v>0</v>
      </c>
      <c r="W6493">
        <v>0</v>
      </c>
      <c r="X6493">
        <v>246.36954123047127</v>
      </c>
      <c r="Y6493">
        <v>0</v>
      </c>
      <c r="Z6493">
        <v>0.28698469980960001</v>
      </c>
      <c r="AA6493">
        <v>0</v>
      </c>
      <c r="AB6493">
        <v>20.921418503169171</v>
      </c>
      <c r="AC6493">
        <v>0</v>
      </c>
      <c r="AD6493">
        <v>0</v>
      </c>
      <c r="AE6493">
        <v>267.57794443345006</v>
      </c>
    </row>
    <row r="6494" spans="1:31" x14ac:dyDescent="0.25">
      <c r="A6494">
        <v>1659519</v>
      </c>
      <c r="B6494">
        <v>1</v>
      </c>
      <c r="C6494" t="s">
        <v>80</v>
      </c>
      <c r="D6494" t="s">
        <v>110</v>
      </c>
      <c r="E6494" t="s">
        <v>178</v>
      </c>
      <c r="F6494" t="s">
        <v>15078</v>
      </c>
      <c r="G6494" t="s">
        <v>6610</v>
      </c>
      <c r="H6494" t="s">
        <v>149</v>
      </c>
      <c r="I6494" t="s">
        <v>135</v>
      </c>
      <c r="J6494" t="s">
        <v>136</v>
      </c>
      <c r="K6494" t="s">
        <v>137</v>
      </c>
      <c r="L6494" t="s">
        <v>18470</v>
      </c>
      <c r="M6494" t="s">
        <v>18471</v>
      </c>
      <c r="N6494">
        <v>3.0552777770000001</v>
      </c>
      <c r="O6494">
        <v>0</v>
      </c>
      <c r="P6494">
        <v>214</v>
      </c>
      <c r="Q6494">
        <v>0</v>
      </c>
      <c r="R6494">
        <v>0</v>
      </c>
      <c r="S6494">
        <v>0</v>
      </c>
      <c r="T6494">
        <v>15</v>
      </c>
      <c r="U6494">
        <v>0</v>
      </c>
      <c r="V6494">
        <v>0</v>
      </c>
      <c r="W6494">
        <v>0</v>
      </c>
      <c r="X6494">
        <v>234.57844788150155</v>
      </c>
      <c r="Y6494">
        <v>0</v>
      </c>
      <c r="Z6494">
        <v>0</v>
      </c>
      <c r="AA6494">
        <v>0</v>
      </c>
      <c r="AB6494">
        <v>29.634172265197883</v>
      </c>
      <c r="AC6494">
        <v>0</v>
      </c>
      <c r="AD6494">
        <v>0</v>
      </c>
      <c r="AE6494">
        <v>264.21262014669941</v>
      </c>
    </row>
    <row r="6495" spans="1:31" x14ac:dyDescent="0.25">
      <c r="A6495">
        <v>1659954</v>
      </c>
      <c r="B6495">
        <v>1</v>
      </c>
      <c r="C6495" t="s">
        <v>80</v>
      </c>
      <c r="D6495" t="s">
        <v>106</v>
      </c>
      <c r="E6495" t="s">
        <v>131</v>
      </c>
      <c r="F6495" t="s">
        <v>18472</v>
      </c>
      <c r="G6495" t="s">
        <v>161</v>
      </c>
      <c r="H6495" t="s">
        <v>134</v>
      </c>
      <c r="I6495" t="s">
        <v>135</v>
      </c>
      <c r="J6495" t="s">
        <v>136</v>
      </c>
      <c r="K6495" t="s">
        <v>137</v>
      </c>
      <c r="L6495" t="s">
        <v>18473</v>
      </c>
      <c r="M6495" t="s">
        <v>18474</v>
      </c>
      <c r="N6495">
        <v>1.9738888880000001</v>
      </c>
      <c r="O6495">
        <v>0</v>
      </c>
      <c r="P6495">
        <v>0</v>
      </c>
      <c r="Q6495">
        <v>0</v>
      </c>
      <c r="R6495">
        <v>24</v>
      </c>
      <c r="S6495">
        <v>1</v>
      </c>
      <c r="T6495">
        <v>2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25.038529112198049</v>
      </c>
      <c r="AA6495">
        <v>14.838718236629411</v>
      </c>
      <c r="AB6495">
        <v>3.8662507293323332</v>
      </c>
      <c r="AC6495">
        <v>0</v>
      </c>
      <c r="AD6495">
        <v>0</v>
      </c>
      <c r="AE6495">
        <v>43.743498078159796</v>
      </c>
    </row>
    <row r="6496" spans="1:31" x14ac:dyDescent="0.25">
      <c r="A6496">
        <v>1659705</v>
      </c>
      <c r="B6496">
        <v>1</v>
      </c>
      <c r="C6496" t="s">
        <v>80</v>
      </c>
      <c r="D6496" t="s">
        <v>87</v>
      </c>
      <c r="E6496" t="s">
        <v>178</v>
      </c>
      <c r="F6496" t="s">
        <v>18475</v>
      </c>
      <c r="G6496" t="s">
        <v>142</v>
      </c>
      <c r="H6496" t="s">
        <v>149</v>
      </c>
      <c r="I6496" t="s">
        <v>135</v>
      </c>
      <c r="J6496" t="s">
        <v>136</v>
      </c>
      <c r="K6496" t="s">
        <v>143</v>
      </c>
      <c r="L6496" t="s">
        <v>18476</v>
      </c>
      <c r="M6496" t="s">
        <v>18477</v>
      </c>
      <c r="N6496">
        <v>3.8794444440000002</v>
      </c>
      <c r="O6496">
        <v>0</v>
      </c>
      <c r="P6496">
        <v>48</v>
      </c>
      <c r="Q6496">
        <v>0</v>
      </c>
      <c r="R6496">
        <v>0</v>
      </c>
      <c r="S6496">
        <v>0</v>
      </c>
      <c r="T6496">
        <v>6</v>
      </c>
      <c r="U6496">
        <v>0</v>
      </c>
      <c r="V6496">
        <v>0</v>
      </c>
      <c r="W6496">
        <v>0</v>
      </c>
      <c r="X6496">
        <v>49.399739439696667</v>
      </c>
      <c r="Y6496">
        <v>0</v>
      </c>
      <c r="Z6496">
        <v>0</v>
      </c>
      <c r="AA6496">
        <v>0</v>
      </c>
      <c r="AB6496">
        <v>22.700448772443906</v>
      </c>
      <c r="AC6496">
        <v>0</v>
      </c>
      <c r="AD6496">
        <v>0</v>
      </c>
      <c r="AE6496">
        <v>72.10018821214058</v>
      </c>
    </row>
    <row r="6497" spans="1:31" x14ac:dyDescent="0.25">
      <c r="A6497">
        <v>1659711</v>
      </c>
      <c r="B6497">
        <v>1</v>
      </c>
      <c r="C6497" t="s">
        <v>80</v>
      </c>
      <c r="D6497" t="s">
        <v>96</v>
      </c>
      <c r="E6497" t="s">
        <v>152</v>
      </c>
      <c r="F6497" t="s">
        <v>18478</v>
      </c>
      <c r="G6497" t="s">
        <v>507</v>
      </c>
      <c r="H6497" t="s">
        <v>149</v>
      </c>
      <c r="I6497" t="s">
        <v>135</v>
      </c>
      <c r="J6497" t="s">
        <v>136</v>
      </c>
      <c r="K6497" t="s">
        <v>137</v>
      </c>
      <c r="L6497" t="s">
        <v>18479</v>
      </c>
      <c r="M6497" t="s">
        <v>18480</v>
      </c>
      <c r="N6497">
        <v>7.926111111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1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15.339048221544703</v>
      </c>
      <c r="AC6497">
        <v>0</v>
      </c>
      <c r="AD6497">
        <v>0</v>
      </c>
      <c r="AE6497">
        <v>15.339048221544703</v>
      </c>
    </row>
    <row r="6498" spans="1:31" x14ac:dyDescent="0.25">
      <c r="A6498">
        <v>1659642</v>
      </c>
      <c r="B6498">
        <v>1</v>
      </c>
      <c r="C6498" t="s">
        <v>80</v>
      </c>
      <c r="D6498" t="s">
        <v>83</v>
      </c>
      <c r="E6498" t="s">
        <v>178</v>
      </c>
      <c r="F6498" t="s">
        <v>18481</v>
      </c>
      <c r="G6498" t="s">
        <v>227</v>
      </c>
      <c r="H6498" t="s">
        <v>149</v>
      </c>
      <c r="I6498" t="s">
        <v>135</v>
      </c>
      <c r="J6498" t="s">
        <v>136</v>
      </c>
      <c r="K6498" t="s">
        <v>137</v>
      </c>
      <c r="L6498" t="s">
        <v>18482</v>
      </c>
      <c r="M6498" t="s">
        <v>18483</v>
      </c>
      <c r="N6498">
        <v>3.1941666660000001</v>
      </c>
      <c r="O6498">
        <v>0</v>
      </c>
      <c r="P6498">
        <v>2</v>
      </c>
      <c r="Q6498">
        <v>0</v>
      </c>
      <c r="R6498">
        <v>0</v>
      </c>
      <c r="S6498">
        <v>0</v>
      </c>
      <c r="T6498">
        <v>62</v>
      </c>
      <c r="U6498">
        <v>0</v>
      </c>
      <c r="V6498">
        <v>0</v>
      </c>
      <c r="W6498">
        <v>0</v>
      </c>
      <c r="X6498">
        <v>1.6969979430378017</v>
      </c>
      <c r="Y6498">
        <v>0</v>
      </c>
      <c r="Z6498">
        <v>0</v>
      </c>
      <c r="AA6498">
        <v>0</v>
      </c>
      <c r="AB6498">
        <v>215.47997700050581</v>
      </c>
      <c r="AC6498">
        <v>0</v>
      </c>
      <c r="AD6498">
        <v>0</v>
      </c>
      <c r="AE6498">
        <v>217.17697494354363</v>
      </c>
    </row>
    <row r="6499" spans="1:31" x14ac:dyDescent="0.25">
      <c r="A6499">
        <v>1659622</v>
      </c>
      <c r="B6499">
        <v>1</v>
      </c>
      <c r="C6499" t="s">
        <v>81</v>
      </c>
      <c r="D6499" t="s">
        <v>128</v>
      </c>
      <c r="E6499" t="s">
        <v>204</v>
      </c>
      <c r="F6499" t="s">
        <v>18484</v>
      </c>
      <c r="G6499" t="s">
        <v>161</v>
      </c>
      <c r="H6499" t="s">
        <v>134</v>
      </c>
      <c r="I6499" t="s">
        <v>135</v>
      </c>
      <c r="J6499" t="s">
        <v>136</v>
      </c>
      <c r="K6499" t="s">
        <v>137</v>
      </c>
      <c r="L6499" t="s">
        <v>18485</v>
      </c>
      <c r="M6499" t="s">
        <v>18486</v>
      </c>
      <c r="N6499">
        <v>0.194722222</v>
      </c>
      <c r="O6499">
        <v>0</v>
      </c>
      <c r="P6499">
        <v>0</v>
      </c>
      <c r="Q6499">
        <v>1</v>
      </c>
      <c r="R6499">
        <v>0</v>
      </c>
      <c r="S6499">
        <v>24</v>
      </c>
      <c r="T6499">
        <v>43</v>
      </c>
      <c r="U6499">
        <v>24</v>
      </c>
      <c r="V6499">
        <v>43</v>
      </c>
      <c r="W6499">
        <v>0</v>
      </c>
      <c r="X6499">
        <v>0</v>
      </c>
      <c r="Y6499">
        <v>0.22991068398143724</v>
      </c>
      <c r="Z6499">
        <v>0</v>
      </c>
      <c r="AA6499">
        <v>82.318140759475668</v>
      </c>
      <c r="AB6499">
        <v>144.77922656500942</v>
      </c>
      <c r="AC6499">
        <v>776.29621702349391</v>
      </c>
      <c r="AD6499">
        <v>545.92800983604354</v>
      </c>
      <c r="AE6499">
        <v>1549.551504868004</v>
      </c>
    </row>
    <row r="6500" spans="1:31" x14ac:dyDescent="0.25">
      <c r="A6500">
        <v>1660120</v>
      </c>
      <c r="B6500">
        <v>1</v>
      </c>
      <c r="C6500" t="s">
        <v>80</v>
      </c>
      <c r="D6500" t="s">
        <v>92</v>
      </c>
      <c r="E6500" t="s">
        <v>152</v>
      </c>
      <c r="F6500" t="s">
        <v>18487</v>
      </c>
      <c r="G6500" t="s">
        <v>154</v>
      </c>
      <c r="H6500" t="s">
        <v>149</v>
      </c>
      <c r="I6500" t="s">
        <v>135</v>
      </c>
      <c r="J6500" t="s">
        <v>136</v>
      </c>
      <c r="K6500" t="s">
        <v>137</v>
      </c>
      <c r="L6500" t="s">
        <v>18488</v>
      </c>
      <c r="M6500" t="s">
        <v>18489</v>
      </c>
      <c r="N6500">
        <v>2.6813888879999999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2.1388346639374007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2.1388346639374007</v>
      </c>
    </row>
    <row r="6501" spans="1:31" x14ac:dyDescent="0.25">
      <c r="A6501">
        <v>1660163</v>
      </c>
      <c r="B6501">
        <v>1</v>
      </c>
      <c r="C6501" t="s">
        <v>80</v>
      </c>
      <c r="D6501" t="s">
        <v>82</v>
      </c>
      <c r="E6501" t="s">
        <v>178</v>
      </c>
      <c r="F6501" t="s">
        <v>16288</v>
      </c>
      <c r="G6501" t="s">
        <v>227</v>
      </c>
      <c r="H6501" t="s">
        <v>149</v>
      </c>
      <c r="I6501" t="s">
        <v>135</v>
      </c>
      <c r="J6501" t="s">
        <v>136</v>
      </c>
      <c r="K6501" t="s">
        <v>137</v>
      </c>
      <c r="L6501" t="s">
        <v>18490</v>
      </c>
      <c r="M6501" t="s">
        <v>18491</v>
      </c>
      <c r="N6501">
        <v>5.5958333329999999</v>
      </c>
      <c r="O6501">
        <v>0</v>
      </c>
      <c r="P6501">
        <v>28</v>
      </c>
      <c r="Q6501">
        <v>0</v>
      </c>
      <c r="R6501">
        <v>0</v>
      </c>
      <c r="S6501">
        <v>0</v>
      </c>
      <c r="T6501">
        <v>1</v>
      </c>
      <c r="U6501">
        <v>0</v>
      </c>
      <c r="V6501">
        <v>0</v>
      </c>
      <c r="W6501">
        <v>0</v>
      </c>
      <c r="X6501">
        <v>46.274415104974437</v>
      </c>
      <c r="Y6501">
        <v>0</v>
      </c>
      <c r="Z6501">
        <v>0</v>
      </c>
      <c r="AA6501">
        <v>0</v>
      </c>
      <c r="AB6501">
        <v>7.3664471807917886</v>
      </c>
      <c r="AC6501">
        <v>0</v>
      </c>
      <c r="AD6501">
        <v>0</v>
      </c>
      <c r="AE6501">
        <v>53.640862285766225</v>
      </c>
    </row>
    <row r="6502" spans="1:31" x14ac:dyDescent="0.25">
      <c r="A6502">
        <v>1659499</v>
      </c>
      <c r="B6502">
        <v>1</v>
      </c>
      <c r="C6502" t="s">
        <v>80</v>
      </c>
      <c r="D6502" t="s">
        <v>110</v>
      </c>
      <c r="E6502" t="s">
        <v>146</v>
      </c>
      <c r="F6502" t="s">
        <v>18492</v>
      </c>
      <c r="G6502" t="s">
        <v>260</v>
      </c>
      <c r="H6502" t="s">
        <v>149</v>
      </c>
      <c r="I6502" t="s">
        <v>135</v>
      </c>
      <c r="J6502" t="s">
        <v>136</v>
      </c>
      <c r="K6502" t="s">
        <v>137</v>
      </c>
      <c r="L6502" t="s">
        <v>18493</v>
      </c>
      <c r="M6502" t="s">
        <v>18494</v>
      </c>
      <c r="N6502">
        <v>1.5361111110000001</v>
      </c>
      <c r="O6502">
        <v>0</v>
      </c>
      <c r="P6502">
        <v>269</v>
      </c>
      <c r="Q6502">
        <v>0</v>
      </c>
      <c r="R6502">
        <v>0</v>
      </c>
      <c r="S6502">
        <v>0</v>
      </c>
      <c r="T6502">
        <v>17</v>
      </c>
      <c r="U6502">
        <v>0</v>
      </c>
      <c r="V6502">
        <v>0</v>
      </c>
      <c r="W6502">
        <v>0</v>
      </c>
      <c r="X6502">
        <v>149.46067893108545</v>
      </c>
      <c r="Y6502">
        <v>0</v>
      </c>
      <c r="Z6502">
        <v>0</v>
      </c>
      <c r="AA6502">
        <v>0</v>
      </c>
      <c r="AB6502">
        <v>16.298889167002471</v>
      </c>
      <c r="AC6502">
        <v>0</v>
      </c>
      <c r="AD6502">
        <v>0</v>
      </c>
      <c r="AE6502">
        <v>165.75956809808793</v>
      </c>
    </row>
    <row r="6503" spans="1:31" x14ac:dyDescent="0.25">
      <c r="A6503">
        <v>1659648</v>
      </c>
      <c r="B6503">
        <v>1</v>
      </c>
      <c r="C6503" t="s">
        <v>80</v>
      </c>
      <c r="D6503" t="s">
        <v>109</v>
      </c>
      <c r="E6503" t="s">
        <v>140</v>
      </c>
      <c r="F6503" t="s">
        <v>9460</v>
      </c>
      <c r="G6503" t="s">
        <v>142</v>
      </c>
      <c r="H6503" t="s">
        <v>134</v>
      </c>
      <c r="I6503" t="s">
        <v>135</v>
      </c>
      <c r="J6503" t="s">
        <v>136</v>
      </c>
      <c r="K6503" t="s">
        <v>143</v>
      </c>
      <c r="L6503" t="s">
        <v>18495</v>
      </c>
      <c r="M6503" t="s">
        <v>18496</v>
      </c>
      <c r="N6503">
        <v>3.420997222</v>
      </c>
      <c r="O6503">
        <v>0</v>
      </c>
      <c r="P6503">
        <v>109</v>
      </c>
      <c r="Q6503">
        <v>5</v>
      </c>
      <c r="R6503">
        <v>85</v>
      </c>
      <c r="S6503">
        <v>1</v>
      </c>
      <c r="T6503">
        <v>58</v>
      </c>
      <c r="U6503">
        <v>2</v>
      </c>
      <c r="V6503">
        <v>0</v>
      </c>
      <c r="W6503">
        <v>0</v>
      </c>
      <c r="X6503">
        <v>76.510935629935332</v>
      </c>
      <c r="Y6503">
        <v>5.11940799011915</v>
      </c>
      <c r="Z6503">
        <v>110.08455035997268</v>
      </c>
      <c r="AA6503">
        <v>0</v>
      </c>
      <c r="AB6503">
        <v>123.63006572051489</v>
      </c>
      <c r="AC6503">
        <v>646.12009431551201</v>
      </c>
      <c r="AD6503">
        <v>0</v>
      </c>
      <c r="AE6503">
        <v>961.46505401605407</v>
      </c>
    </row>
    <row r="6504" spans="1:31" x14ac:dyDescent="0.25">
      <c r="A6504">
        <v>1659542</v>
      </c>
      <c r="B6504">
        <v>1</v>
      </c>
      <c r="C6504" t="s">
        <v>80</v>
      </c>
      <c r="D6504" t="s">
        <v>105</v>
      </c>
      <c r="E6504" t="s">
        <v>140</v>
      </c>
      <c r="F6504" t="s">
        <v>18436</v>
      </c>
      <c r="G6504" t="s">
        <v>142</v>
      </c>
      <c r="H6504" t="s">
        <v>134</v>
      </c>
      <c r="I6504" t="s">
        <v>135</v>
      </c>
      <c r="J6504" t="s">
        <v>136</v>
      </c>
      <c r="K6504" t="s">
        <v>143</v>
      </c>
      <c r="L6504" t="s">
        <v>18497</v>
      </c>
      <c r="M6504" t="s">
        <v>18498</v>
      </c>
      <c r="N6504">
        <v>0.60292027699999995</v>
      </c>
      <c r="O6504">
        <v>1</v>
      </c>
      <c r="P6504">
        <v>7000</v>
      </c>
      <c r="Q6504">
        <v>0</v>
      </c>
      <c r="R6504">
        <v>58</v>
      </c>
      <c r="S6504">
        <v>3</v>
      </c>
      <c r="T6504">
        <v>1951</v>
      </c>
      <c r="U6504">
        <v>2</v>
      </c>
      <c r="V6504">
        <v>2</v>
      </c>
      <c r="W6504">
        <v>0.89839887136397667</v>
      </c>
      <c r="X6504">
        <v>1340.4626487708013</v>
      </c>
      <c r="Y6504">
        <v>0</v>
      </c>
      <c r="Z6504">
        <v>5.4321164671498723</v>
      </c>
      <c r="AA6504">
        <v>148.48520136740677</v>
      </c>
      <c r="AB6504">
        <v>2012.0761970307688</v>
      </c>
      <c r="AC6504">
        <v>293.70831064545155</v>
      </c>
      <c r="AD6504">
        <v>20.439667465014459</v>
      </c>
      <c r="AE6504">
        <v>3821.5025406179561</v>
      </c>
    </row>
    <row r="6505" spans="1:31" x14ac:dyDescent="0.25">
      <c r="A6505">
        <v>1659585</v>
      </c>
      <c r="B6505">
        <v>1</v>
      </c>
      <c r="C6505" t="s">
        <v>80</v>
      </c>
      <c r="D6505" t="s">
        <v>97</v>
      </c>
      <c r="E6505" t="s">
        <v>178</v>
      </c>
      <c r="F6505" t="s">
        <v>18499</v>
      </c>
      <c r="G6505" t="s">
        <v>148</v>
      </c>
      <c r="H6505" t="s">
        <v>149</v>
      </c>
      <c r="I6505" t="s">
        <v>135</v>
      </c>
      <c r="J6505" t="s">
        <v>136</v>
      </c>
      <c r="K6505" t="s">
        <v>143</v>
      </c>
      <c r="L6505" t="s">
        <v>18500</v>
      </c>
      <c r="M6505" t="s">
        <v>18501</v>
      </c>
      <c r="N6505">
        <v>8.4507397219999998</v>
      </c>
      <c r="O6505">
        <v>0</v>
      </c>
      <c r="P6505">
        <v>18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33.443707921437642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33.443707921437642</v>
      </c>
    </row>
    <row r="6506" spans="1:31" x14ac:dyDescent="0.25">
      <c r="A6506">
        <v>1659940</v>
      </c>
      <c r="B6506">
        <v>1</v>
      </c>
      <c r="C6506" t="s">
        <v>80</v>
      </c>
      <c r="D6506" t="s">
        <v>90</v>
      </c>
      <c r="E6506" t="s">
        <v>642</v>
      </c>
      <c r="F6506" t="s">
        <v>16402</v>
      </c>
      <c r="G6506" t="s">
        <v>161</v>
      </c>
      <c r="H6506" t="s">
        <v>134</v>
      </c>
      <c r="I6506" t="s">
        <v>135</v>
      </c>
      <c r="J6506" t="s">
        <v>136</v>
      </c>
      <c r="K6506" t="s">
        <v>137</v>
      </c>
      <c r="L6506" t="s">
        <v>18502</v>
      </c>
      <c r="M6506" t="s">
        <v>18503</v>
      </c>
      <c r="N6506">
        <v>0.34333333300000002</v>
      </c>
      <c r="O6506">
        <v>0</v>
      </c>
      <c r="P6506">
        <v>70</v>
      </c>
      <c r="Q6506">
        <v>0</v>
      </c>
      <c r="R6506">
        <v>0</v>
      </c>
      <c r="S6506">
        <v>0</v>
      </c>
      <c r="T6506">
        <v>1029</v>
      </c>
      <c r="U6506">
        <v>0</v>
      </c>
      <c r="V6506">
        <v>18</v>
      </c>
      <c r="W6506">
        <v>0</v>
      </c>
      <c r="X6506">
        <v>6.5907402852353698</v>
      </c>
      <c r="Y6506">
        <v>0</v>
      </c>
      <c r="Z6506">
        <v>0</v>
      </c>
      <c r="AA6506">
        <v>0</v>
      </c>
      <c r="AB6506">
        <v>380.69867302247627</v>
      </c>
      <c r="AC6506">
        <v>0</v>
      </c>
      <c r="AD6506">
        <v>234.1237110041034</v>
      </c>
      <c r="AE6506">
        <v>621.41312431181507</v>
      </c>
    </row>
    <row r="6507" spans="1:31" x14ac:dyDescent="0.25">
      <c r="A6507">
        <v>1659725</v>
      </c>
      <c r="B6507">
        <v>1</v>
      </c>
      <c r="C6507" t="s">
        <v>80</v>
      </c>
      <c r="D6507" t="s">
        <v>94</v>
      </c>
      <c r="E6507" t="s">
        <v>152</v>
      </c>
      <c r="F6507" t="s">
        <v>18504</v>
      </c>
      <c r="G6507" t="s">
        <v>154</v>
      </c>
      <c r="H6507" t="s">
        <v>149</v>
      </c>
      <c r="I6507" t="s">
        <v>135</v>
      </c>
      <c r="J6507" t="s">
        <v>136</v>
      </c>
      <c r="K6507" t="s">
        <v>137</v>
      </c>
      <c r="L6507" t="s">
        <v>18505</v>
      </c>
      <c r="M6507" t="s">
        <v>18506</v>
      </c>
      <c r="N6507">
        <v>8.8097222219999995</v>
      </c>
      <c r="O6507">
        <v>0</v>
      </c>
      <c r="P6507">
        <v>1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0.33078830965809891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0.33078830965809891</v>
      </c>
    </row>
    <row r="6508" spans="1:31" x14ac:dyDescent="0.25">
      <c r="A6508">
        <v>1659871</v>
      </c>
      <c r="B6508">
        <v>1</v>
      </c>
      <c r="C6508" t="s">
        <v>81</v>
      </c>
      <c r="D6508" t="s">
        <v>127</v>
      </c>
      <c r="E6508" t="s">
        <v>204</v>
      </c>
      <c r="F6508" t="s">
        <v>748</v>
      </c>
      <c r="G6508" t="s">
        <v>161</v>
      </c>
      <c r="H6508" t="s">
        <v>134</v>
      </c>
      <c r="I6508" t="s">
        <v>135</v>
      </c>
      <c r="J6508" t="s">
        <v>136</v>
      </c>
      <c r="K6508" t="s">
        <v>137</v>
      </c>
      <c r="L6508" t="s">
        <v>18507</v>
      </c>
      <c r="M6508" t="s">
        <v>18508</v>
      </c>
      <c r="N6508">
        <v>1.246388888</v>
      </c>
      <c r="O6508">
        <v>2</v>
      </c>
      <c r="P6508">
        <v>11</v>
      </c>
      <c r="Q6508">
        <v>202</v>
      </c>
      <c r="R6508">
        <v>106</v>
      </c>
      <c r="S6508">
        <v>17</v>
      </c>
      <c r="T6508">
        <v>4</v>
      </c>
      <c r="U6508">
        <v>2</v>
      </c>
      <c r="V6508">
        <v>0</v>
      </c>
      <c r="W6508">
        <v>1.3344994129793235</v>
      </c>
      <c r="X6508">
        <v>0.37496122459090003</v>
      </c>
      <c r="Y6508">
        <v>76.084179050532157</v>
      </c>
      <c r="Z6508">
        <v>29.736268063876818</v>
      </c>
      <c r="AA6508">
        <v>156.81657885109382</v>
      </c>
      <c r="AB6508">
        <v>8.195243701347529</v>
      </c>
      <c r="AC6508">
        <v>49.596784527903303</v>
      </c>
      <c r="AD6508">
        <v>0</v>
      </c>
      <c r="AE6508">
        <v>322.13851483232384</v>
      </c>
    </row>
    <row r="6509" spans="1:31" x14ac:dyDescent="0.25">
      <c r="A6509">
        <v>1659894</v>
      </c>
      <c r="B6509">
        <v>1</v>
      </c>
      <c r="C6509" t="s">
        <v>81</v>
      </c>
      <c r="D6509" t="s">
        <v>122</v>
      </c>
      <c r="E6509" t="s">
        <v>140</v>
      </c>
      <c r="F6509" t="s">
        <v>18509</v>
      </c>
      <c r="G6509" t="s">
        <v>161</v>
      </c>
      <c r="H6509" t="s">
        <v>967</v>
      </c>
      <c r="I6509" t="s">
        <v>135</v>
      </c>
      <c r="J6509" t="s">
        <v>136</v>
      </c>
      <c r="K6509" t="s">
        <v>137</v>
      </c>
      <c r="L6509" t="s">
        <v>18510</v>
      </c>
      <c r="M6509" t="s">
        <v>18511</v>
      </c>
      <c r="N6509">
        <v>0.36638888800000002</v>
      </c>
      <c r="O6509">
        <v>17</v>
      </c>
      <c r="P6509">
        <v>17203</v>
      </c>
      <c r="Q6509">
        <v>776</v>
      </c>
      <c r="R6509">
        <v>711</v>
      </c>
      <c r="S6509">
        <v>81</v>
      </c>
      <c r="T6509">
        <v>2436</v>
      </c>
      <c r="U6509">
        <v>12</v>
      </c>
      <c r="V6509">
        <v>2</v>
      </c>
      <c r="W6509">
        <v>0.94841357411845961</v>
      </c>
      <c r="X6509">
        <v>986.10193563911332</v>
      </c>
      <c r="Y6509">
        <v>75.043187700932592</v>
      </c>
      <c r="Z6509">
        <v>25.553873002041282</v>
      </c>
      <c r="AA6509">
        <v>397.28794537647684</v>
      </c>
      <c r="AB6509">
        <v>611.11814520455971</v>
      </c>
      <c r="AC6509">
        <v>179.6401932954887</v>
      </c>
      <c r="AD6509">
        <v>1.8597623276438</v>
      </c>
      <c r="AE6509">
        <v>2277.5534561203744</v>
      </c>
    </row>
    <row r="6510" spans="1:31" x14ac:dyDescent="0.25">
      <c r="A6510">
        <v>1659957</v>
      </c>
      <c r="B6510">
        <v>1</v>
      </c>
      <c r="C6510" t="s">
        <v>81</v>
      </c>
      <c r="D6510" t="s">
        <v>112</v>
      </c>
      <c r="E6510" t="s">
        <v>152</v>
      </c>
      <c r="F6510" t="s">
        <v>18512</v>
      </c>
      <c r="G6510" t="s">
        <v>154</v>
      </c>
      <c r="H6510" t="s">
        <v>149</v>
      </c>
      <c r="I6510" t="s">
        <v>135</v>
      </c>
      <c r="J6510" t="s">
        <v>136</v>
      </c>
      <c r="K6510" t="s">
        <v>137</v>
      </c>
      <c r="L6510" t="s">
        <v>18513</v>
      </c>
      <c r="M6510" t="s">
        <v>18514</v>
      </c>
      <c r="N6510">
        <v>2.0366666659999999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0.11755864488141335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0.11755864488141335</v>
      </c>
    </row>
    <row r="6511" spans="1:31" x14ac:dyDescent="0.25">
      <c r="A6511">
        <v>1659602</v>
      </c>
      <c r="B6511">
        <v>1</v>
      </c>
      <c r="C6511" t="s">
        <v>80</v>
      </c>
      <c r="D6511" t="s">
        <v>90</v>
      </c>
      <c r="E6511" t="s">
        <v>178</v>
      </c>
      <c r="F6511" t="s">
        <v>18515</v>
      </c>
      <c r="G6511" t="s">
        <v>148</v>
      </c>
      <c r="H6511" t="s">
        <v>149</v>
      </c>
      <c r="I6511" t="s">
        <v>135</v>
      </c>
      <c r="J6511" t="s">
        <v>136</v>
      </c>
      <c r="K6511" t="s">
        <v>143</v>
      </c>
      <c r="L6511" t="s">
        <v>18516</v>
      </c>
      <c r="M6511" t="s">
        <v>18517</v>
      </c>
      <c r="N6511">
        <v>6.9213888880000001</v>
      </c>
      <c r="O6511">
        <v>0</v>
      </c>
      <c r="P6511">
        <v>58</v>
      </c>
      <c r="Q6511">
        <v>0</v>
      </c>
      <c r="R6511">
        <v>0</v>
      </c>
      <c r="S6511">
        <v>0</v>
      </c>
      <c r="T6511">
        <v>12</v>
      </c>
      <c r="U6511">
        <v>0</v>
      </c>
      <c r="V6511">
        <v>0</v>
      </c>
      <c r="W6511">
        <v>0</v>
      </c>
      <c r="X6511">
        <v>163.45905821240251</v>
      </c>
      <c r="Y6511">
        <v>0</v>
      </c>
      <c r="Z6511">
        <v>0</v>
      </c>
      <c r="AA6511">
        <v>0</v>
      </c>
      <c r="AB6511">
        <v>78.212642190206608</v>
      </c>
      <c r="AC6511">
        <v>0</v>
      </c>
      <c r="AD6511">
        <v>0</v>
      </c>
      <c r="AE6511">
        <v>241.67170040260913</v>
      </c>
    </row>
    <row r="6512" spans="1:31" x14ac:dyDescent="0.25">
      <c r="A6512">
        <v>1659811</v>
      </c>
      <c r="B6512">
        <v>1</v>
      </c>
      <c r="C6512" t="s">
        <v>80</v>
      </c>
      <c r="D6512" t="s">
        <v>82</v>
      </c>
      <c r="E6512" t="s">
        <v>152</v>
      </c>
      <c r="F6512" t="s">
        <v>18518</v>
      </c>
      <c r="G6512" t="s">
        <v>507</v>
      </c>
      <c r="H6512" t="s">
        <v>149</v>
      </c>
      <c r="I6512" t="s">
        <v>135</v>
      </c>
      <c r="J6512" t="s">
        <v>136</v>
      </c>
      <c r="K6512" t="s">
        <v>137</v>
      </c>
      <c r="L6512" t="s">
        <v>18519</v>
      </c>
      <c r="M6512" t="s">
        <v>18520</v>
      </c>
      <c r="N6512">
        <v>1.1983333329999999</v>
      </c>
      <c r="O6512">
        <v>0</v>
      </c>
      <c r="P6512">
        <v>4</v>
      </c>
      <c r="Q6512">
        <v>0</v>
      </c>
      <c r="R6512">
        <v>0</v>
      </c>
      <c r="S6512">
        <v>0</v>
      </c>
      <c r="T6512">
        <v>1</v>
      </c>
      <c r="U6512">
        <v>0</v>
      </c>
      <c r="V6512">
        <v>0</v>
      </c>
      <c r="W6512">
        <v>0</v>
      </c>
      <c r="X6512">
        <v>3.6412180185255902</v>
      </c>
      <c r="Y6512">
        <v>0</v>
      </c>
      <c r="Z6512">
        <v>0</v>
      </c>
      <c r="AA6512">
        <v>0</v>
      </c>
      <c r="AB6512">
        <v>46.205506857041904</v>
      </c>
      <c r="AC6512">
        <v>0</v>
      </c>
      <c r="AD6512">
        <v>0</v>
      </c>
      <c r="AE6512">
        <v>49.846724875567496</v>
      </c>
    </row>
    <row r="6513" spans="1:31" x14ac:dyDescent="0.25">
      <c r="A6513">
        <v>1659662</v>
      </c>
      <c r="B6513">
        <v>1</v>
      </c>
      <c r="C6513" t="s">
        <v>81</v>
      </c>
      <c r="D6513" t="s">
        <v>115</v>
      </c>
      <c r="E6513" t="s">
        <v>204</v>
      </c>
      <c r="F6513" t="s">
        <v>18521</v>
      </c>
      <c r="G6513" t="s">
        <v>431</v>
      </c>
      <c r="H6513" t="s">
        <v>134</v>
      </c>
      <c r="I6513" t="s">
        <v>135</v>
      </c>
      <c r="J6513" t="s">
        <v>136</v>
      </c>
      <c r="K6513" t="s">
        <v>137</v>
      </c>
      <c r="L6513" t="s">
        <v>18522</v>
      </c>
      <c r="M6513" t="s">
        <v>18523</v>
      </c>
      <c r="N6513">
        <v>4.5241666660000002</v>
      </c>
      <c r="O6513">
        <v>0</v>
      </c>
      <c r="P6513">
        <v>1302</v>
      </c>
      <c r="Q6513">
        <v>1</v>
      </c>
      <c r="R6513">
        <v>21</v>
      </c>
      <c r="S6513">
        <v>9</v>
      </c>
      <c r="T6513">
        <v>109</v>
      </c>
      <c r="U6513">
        <v>2</v>
      </c>
      <c r="V6513">
        <v>0</v>
      </c>
      <c r="W6513">
        <v>0</v>
      </c>
      <c r="X6513">
        <v>454.24492806133622</v>
      </c>
      <c r="Y6513">
        <v>2.6072720391174724</v>
      </c>
      <c r="Z6513">
        <v>1.8665768102684495</v>
      </c>
      <c r="AA6513">
        <v>228.45667841250201</v>
      </c>
      <c r="AB6513">
        <v>162.83779742321258</v>
      </c>
      <c r="AC6513">
        <v>143.65974558149239</v>
      </c>
      <c r="AD6513">
        <v>0</v>
      </c>
      <c r="AE6513">
        <v>993.67299832792912</v>
      </c>
    </row>
    <row r="6514" spans="1:31" x14ac:dyDescent="0.25">
      <c r="A6514">
        <v>1659857</v>
      </c>
      <c r="B6514">
        <v>1</v>
      </c>
      <c r="C6514" t="s">
        <v>80</v>
      </c>
      <c r="D6514" t="s">
        <v>88</v>
      </c>
      <c r="E6514" t="s">
        <v>131</v>
      </c>
      <c r="F6514" t="s">
        <v>18524</v>
      </c>
      <c r="G6514" t="s">
        <v>172</v>
      </c>
      <c r="H6514" t="s">
        <v>134</v>
      </c>
      <c r="I6514" t="s">
        <v>135</v>
      </c>
      <c r="J6514" t="s">
        <v>3</v>
      </c>
      <c r="K6514" t="s">
        <v>137</v>
      </c>
      <c r="L6514" t="s">
        <v>18525</v>
      </c>
      <c r="M6514" t="s">
        <v>18526</v>
      </c>
      <c r="N6514">
        <v>1.4350000000000001</v>
      </c>
      <c r="O6514">
        <v>0</v>
      </c>
      <c r="P6514">
        <v>0</v>
      </c>
      <c r="Q6514">
        <v>0</v>
      </c>
      <c r="R6514">
        <v>0</v>
      </c>
      <c r="S6514">
        <v>1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643.89970278858914</v>
      </c>
      <c r="AB6514">
        <v>0</v>
      </c>
      <c r="AC6514">
        <v>0</v>
      </c>
      <c r="AD6514">
        <v>0</v>
      </c>
      <c r="AE6514">
        <v>643.89970278858914</v>
      </c>
    </row>
    <row r="6515" spans="1:31" x14ac:dyDescent="0.25">
      <c r="A6515">
        <v>1660043</v>
      </c>
      <c r="B6515">
        <v>1</v>
      </c>
      <c r="C6515" t="s">
        <v>80</v>
      </c>
      <c r="D6515" t="s">
        <v>105</v>
      </c>
      <c r="E6515" t="s">
        <v>152</v>
      </c>
      <c r="F6515" t="s">
        <v>18527</v>
      </c>
      <c r="G6515" t="s">
        <v>507</v>
      </c>
      <c r="H6515" t="s">
        <v>149</v>
      </c>
      <c r="I6515" t="s">
        <v>135</v>
      </c>
      <c r="J6515" t="s">
        <v>136</v>
      </c>
      <c r="K6515" t="s">
        <v>137</v>
      </c>
      <c r="L6515" t="s">
        <v>18528</v>
      </c>
      <c r="M6515" t="s">
        <v>18529</v>
      </c>
      <c r="N6515">
        <v>3.8461111109999999</v>
      </c>
      <c r="O6515">
        <v>0</v>
      </c>
      <c r="P6515">
        <v>25</v>
      </c>
      <c r="Q6515">
        <v>0</v>
      </c>
      <c r="R6515">
        <v>0</v>
      </c>
      <c r="S6515">
        <v>0</v>
      </c>
      <c r="T6515">
        <v>1</v>
      </c>
      <c r="U6515">
        <v>0</v>
      </c>
      <c r="V6515">
        <v>0</v>
      </c>
      <c r="W6515">
        <v>0</v>
      </c>
      <c r="X6515">
        <v>38.767313914611279</v>
      </c>
      <c r="Y6515">
        <v>0</v>
      </c>
      <c r="Z6515">
        <v>0</v>
      </c>
      <c r="AA6515">
        <v>0</v>
      </c>
      <c r="AB6515">
        <v>6.0801829937488894E-2</v>
      </c>
      <c r="AC6515">
        <v>0</v>
      </c>
      <c r="AD6515">
        <v>0</v>
      </c>
      <c r="AE6515">
        <v>38.828115744548768</v>
      </c>
    </row>
    <row r="6516" spans="1:31" x14ac:dyDescent="0.25">
      <c r="A6516">
        <v>1660186</v>
      </c>
      <c r="B6516">
        <v>1</v>
      </c>
      <c r="C6516" t="s">
        <v>80</v>
      </c>
      <c r="D6516" t="s">
        <v>85</v>
      </c>
      <c r="E6516" t="s">
        <v>146</v>
      </c>
      <c r="F6516" t="s">
        <v>18530</v>
      </c>
      <c r="G6516" t="s">
        <v>231</v>
      </c>
      <c r="H6516" t="s">
        <v>149</v>
      </c>
      <c r="I6516" t="s">
        <v>135</v>
      </c>
      <c r="J6516" t="s">
        <v>136</v>
      </c>
      <c r="K6516" t="s">
        <v>137</v>
      </c>
      <c r="L6516" t="s">
        <v>18531</v>
      </c>
      <c r="M6516" t="s">
        <v>18532</v>
      </c>
      <c r="N6516">
        <v>0.49083333299999998</v>
      </c>
      <c r="O6516">
        <v>0</v>
      </c>
      <c r="P6516">
        <v>608</v>
      </c>
      <c r="Q6516">
        <v>0</v>
      </c>
      <c r="R6516">
        <v>0</v>
      </c>
      <c r="S6516">
        <v>0</v>
      </c>
      <c r="T6516">
        <v>68</v>
      </c>
      <c r="U6516">
        <v>0</v>
      </c>
      <c r="V6516">
        <v>0</v>
      </c>
      <c r="W6516">
        <v>0</v>
      </c>
      <c r="X6516">
        <v>140.41774866165846</v>
      </c>
      <c r="Y6516">
        <v>0</v>
      </c>
      <c r="Z6516">
        <v>0</v>
      </c>
      <c r="AA6516">
        <v>0</v>
      </c>
      <c r="AB6516">
        <v>16.824282964360727</v>
      </c>
      <c r="AC6516">
        <v>0</v>
      </c>
      <c r="AD6516">
        <v>0</v>
      </c>
      <c r="AE6516">
        <v>157.24203162601918</v>
      </c>
    </row>
    <row r="6517" spans="1:31" x14ac:dyDescent="0.25">
      <c r="A6517">
        <v>1660143</v>
      </c>
      <c r="B6517">
        <v>1</v>
      </c>
      <c r="C6517" t="s">
        <v>80</v>
      </c>
      <c r="D6517" t="s">
        <v>83</v>
      </c>
      <c r="E6517" t="s">
        <v>146</v>
      </c>
      <c r="F6517" t="s">
        <v>14802</v>
      </c>
      <c r="G6517" t="s">
        <v>260</v>
      </c>
      <c r="H6517" t="s">
        <v>149</v>
      </c>
      <c r="I6517" t="s">
        <v>135</v>
      </c>
      <c r="J6517" t="s">
        <v>136</v>
      </c>
      <c r="K6517" t="s">
        <v>137</v>
      </c>
      <c r="L6517" t="s">
        <v>18533</v>
      </c>
      <c r="M6517" t="s">
        <v>18534</v>
      </c>
      <c r="N6517">
        <v>1.6744444439999999</v>
      </c>
      <c r="O6517">
        <v>0</v>
      </c>
      <c r="P6517">
        <v>329</v>
      </c>
      <c r="Q6517">
        <v>0</v>
      </c>
      <c r="R6517">
        <v>0</v>
      </c>
      <c r="S6517">
        <v>0</v>
      </c>
      <c r="T6517">
        <v>22</v>
      </c>
      <c r="U6517">
        <v>0</v>
      </c>
      <c r="V6517">
        <v>0</v>
      </c>
      <c r="W6517">
        <v>0</v>
      </c>
      <c r="X6517">
        <v>271.3088407275639</v>
      </c>
      <c r="Y6517">
        <v>0</v>
      </c>
      <c r="Z6517">
        <v>0</v>
      </c>
      <c r="AA6517">
        <v>0</v>
      </c>
      <c r="AB6517">
        <v>71.271772299069752</v>
      </c>
      <c r="AC6517">
        <v>0</v>
      </c>
      <c r="AD6517">
        <v>0</v>
      </c>
      <c r="AE6517">
        <v>342.58061302663367</v>
      </c>
    </row>
    <row r="6518" spans="1:31" x14ac:dyDescent="0.25">
      <c r="A6518">
        <v>1659625</v>
      </c>
      <c r="B6518">
        <v>1</v>
      </c>
      <c r="C6518" t="s">
        <v>80</v>
      </c>
      <c r="D6518" t="s">
        <v>82</v>
      </c>
      <c r="E6518" t="s">
        <v>152</v>
      </c>
      <c r="F6518" t="s">
        <v>18535</v>
      </c>
      <c r="G6518" t="s">
        <v>507</v>
      </c>
      <c r="H6518" t="s">
        <v>149</v>
      </c>
      <c r="I6518" t="s">
        <v>135</v>
      </c>
      <c r="J6518" t="s">
        <v>136</v>
      </c>
      <c r="K6518" t="s">
        <v>137</v>
      </c>
      <c r="L6518" t="s">
        <v>18536</v>
      </c>
      <c r="M6518" t="s">
        <v>18537</v>
      </c>
      <c r="N6518">
        <v>1.792777777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0.64045583432274777</v>
      </c>
      <c r="AC6518">
        <v>0</v>
      </c>
      <c r="AD6518">
        <v>0</v>
      </c>
      <c r="AE6518">
        <v>0.64045583432274777</v>
      </c>
    </row>
    <row r="6519" spans="1:31" x14ac:dyDescent="0.25">
      <c r="A6519">
        <v>1660123</v>
      </c>
      <c r="B6519">
        <v>1</v>
      </c>
      <c r="C6519" t="s">
        <v>80</v>
      </c>
      <c r="D6519" t="s">
        <v>110</v>
      </c>
      <c r="E6519" t="s">
        <v>178</v>
      </c>
      <c r="F6519" t="s">
        <v>18538</v>
      </c>
      <c r="G6519" t="s">
        <v>227</v>
      </c>
      <c r="H6519" t="s">
        <v>149</v>
      </c>
      <c r="I6519" t="s">
        <v>135</v>
      </c>
      <c r="J6519" t="s">
        <v>136</v>
      </c>
      <c r="K6519" t="s">
        <v>137</v>
      </c>
      <c r="L6519" t="s">
        <v>18539</v>
      </c>
      <c r="M6519" t="s">
        <v>18540</v>
      </c>
      <c r="N6519">
        <v>1.1030555550000001</v>
      </c>
      <c r="O6519">
        <v>0</v>
      </c>
      <c r="P6519">
        <v>226</v>
      </c>
      <c r="Q6519">
        <v>0</v>
      </c>
      <c r="R6519">
        <v>0</v>
      </c>
      <c r="S6519">
        <v>0</v>
      </c>
      <c r="T6519">
        <v>25</v>
      </c>
      <c r="U6519">
        <v>0</v>
      </c>
      <c r="V6519">
        <v>0</v>
      </c>
      <c r="W6519">
        <v>0</v>
      </c>
      <c r="X6519">
        <v>128.97253172733045</v>
      </c>
      <c r="Y6519">
        <v>0</v>
      </c>
      <c r="Z6519">
        <v>0</v>
      </c>
      <c r="AA6519">
        <v>0</v>
      </c>
      <c r="AB6519">
        <v>18.625359351788749</v>
      </c>
      <c r="AC6519">
        <v>0</v>
      </c>
      <c r="AD6519">
        <v>0</v>
      </c>
      <c r="AE6519">
        <v>147.59789107911919</v>
      </c>
    </row>
    <row r="6520" spans="1:31" x14ac:dyDescent="0.25">
      <c r="A6520">
        <v>1659874</v>
      </c>
      <c r="B6520">
        <v>1</v>
      </c>
      <c r="C6520" t="s">
        <v>80</v>
      </c>
      <c r="D6520" t="s">
        <v>109</v>
      </c>
      <c r="E6520" t="s">
        <v>152</v>
      </c>
      <c r="F6520" t="s">
        <v>18541</v>
      </c>
      <c r="G6520" t="s">
        <v>154</v>
      </c>
      <c r="H6520" t="s">
        <v>149</v>
      </c>
      <c r="I6520" t="s">
        <v>135</v>
      </c>
      <c r="J6520" t="s">
        <v>136</v>
      </c>
      <c r="K6520" t="s">
        <v>137</v>
      </c>
      <c r="L6520" t="s">
        <v>18542</v>
      </c>
      <c r="M6520" t="s">
        <v>18543</v>
      </c>
      <c r="N6520">
        <v>0.83472222200000001</v>
      </c>
      <c r="O6520">
        <v>0</v>
      </c>
      <c r="P6520">
        <v>0</v>
      </c>
      <c r="Q6520">
        <v>0</v>
      </c>
      <c r="R6520">
        <v>1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0.46847032098758334</v>
      </c>
      <c r="AA6520">
        <v>0</v>
      </c>
      <c r="AB6520">
        <v>0</v>
      </c>
      <c r="AC6520">
        <v>0</v>
      </c>
      <c r="AD6520">
        <v>0</v>
      </c>
      <c r="AE6520">
        <v>0.46847032098758334</v>
      </c>
    </row>
    <row r="6521" spans="1:31" x14ac:dyDescent="0.25">
      <c r="A6521">
        <v>1659731</v>
      </c>
      <c r="B6521">
        <v>1</v>
      </c>
      <c r="C6521" t="s">
        <v>80</v>
      </c>
      <c r="D6521" t="s">
        <v>107</v>
      </c>
      <c r="E6521" t="s">
        <v>146</v>
      </c>
      <c r="F6521" t="s">
        <v>16138</v>
      </c>
      <c r="G6521" t="s">
        <v>770</v>
      </c>
      <c r="H6521" t="s">
        <v>149</v>
      </c>
      <c r="I6521" t="s">
        <v>135</v>
      </c>
      <c r="J6521" t="s">
        <v>136</v>
      </c>
      <c r="K6521" t="s">
        <v>137</v>
      </c>
      <c r="L6521" t="s">
        <v>18544</v>
      </c>
      <c r="M6521" t="s">
        <v>18545</v>
      </c>
      <c r="N6521">
        <v>2.79</v>
      </c>
      <c r="O6521">
        <v>0</v>
      </c>
      <c r="P6521">
        <v>662</v>
      </c>
      <c r="Q6521">
        <v>0</v>
      </c>
      <c r="R6521">
        <v>0</v>
      </c>
      <c r="S6521">
        <v>0</v>
      </c>
      <c r="T6521">
        <v>57</v>
      </c>
      <c r="U6521">
        <v>0</v>
      </c>
      <c r="V6521">
        <v>0</v>
      </c>
      <c r="W6521">
        <v>0</v>
      </c>
      <c r="X6521">
        <v>511.55269253369534</v>
      </c>
      <c r="Y6521">
        <v>0</v>
      </c>
      <c r="Z6521">
        <v>0</v>
      </c>
      <c r="AA6521">
        <v>0</v>
      </c>
      <c r="AB6521">
        <v>92.175055244922817</v>
      </c>
      <c r="AC6521">
        <v>0</v>
      </c>
      <c r="AD6521">
        <v>0</v>
      </c>
      <c r="AE6521">
        <v>603.7277477786181</v>
      </c>
    </row>
    <row r="6522" spans="1:31" x14ac:dyDescent="0.25">
      <c r="A6522">
        <v>1659496</v>
      </c>
      <c r="B6522">
        <v>1</v>
      </c>
      <c r="C6522" t="s">
        <v>80</v>
      </c>
      <c r="D6522" t="s">
        <v>82</v>
      </c>
      <c r="E6522" t="s">
        <v>642</v>
      </c>
      <c r="F6522" t="s">
        <v>18230</v>
      </c>
      <c r="G6522" t="s">
        <v>161</v>
      </c>
      <c r="H6522" t="s">
        <v>134</v>
      </c>
      <c r="I6522" t="s">
        <v>135</v>
      </c>
      <c r="J6522" t="s">
        <v>136</v>
      </c>
      <c r="K6522" t="s">
        <v>137</v>
      </c>
      <c r="L6522" t="s">
        <v>18546</v>
      </c>
      <c r="M6522" t="s">
        <v>18547</v>
      </c>
      <c r="N6522">
        <v>0.60370166599999997</v>
      </c>
      <c r="O6522">
        <v>0</v>
      </c>
      <c r="P6522">
        <v>795</v>
      </c>
      <c r="Q6522">
        <v>0</v>
      </c>
      <c r="R6522">
        <v>0</v>
      </c>
      <c r="S6522">
        <v>3</v>
      </c>
      <c r="T6522">
        <v>312</v>
      </c>
      <c r="U6522">
        <v>1</v>
      </c>
      <c r="V6522">
        <v>0</v>
      </c>
      <c r="W6522">
        <v>0</v>
      </c>
      <c r="X6522">
        <v>133.69464156677429</v>
      </c>
      <c r="Y6522">
        <v>0</v>
      </c>
      <c r="Z6522">
        <v>0</v>
      </c>
      <c r="AA6522">
        <v>202.2446990162716</v>
      </c>
      <c r="AB6522">
        <v>105.76523981181425</v>
      </c>
      <c r="AC6522">
        <v>225.84008525488059</v>
      </c>
      <c r="AD6522">
        <v>0</v>
      </c>
      <c r="AE6522">
        <v>667.54466564974075</v>
      </c>
    </row>
    <row r="6523" spans="1:31" x14ac:dyDescent="0.25">
      <c r="A6523">
        <v>1659688</v>
      </c>
      <c r="B6523">
        <v>1</v>
      </c>
      <c r="C6523" t="s">
        <v>80</v>
      </c>
      <c r="D6523" t="s">
        <v>90</v>
      </c>
      <c r="E6523" t="s">
        <v>642</v>
      </c>
      <c r="F6523" t="s">
        <v>18548</v>
      </c>
      <c r="G6523" t="s">
        <v>172</v>
      </c>
      <c r="H6523" t="s">
        <v>134</v>
      </c>
      <c r="I6523" t="s">
        <v>135</v>
      </c>
      <c r="J6523" t="s">
        <v>3</v>
      </c>
      <c r="K6523" t="s">
        <v>137</v>
      </c>
      <c r="L6523" t="s">
        <v>18549</v>
      </c>
      <c r="M6523" t="s">
        <v>18550</v>
      </c>
      <c r="N6523">
        <v>1.4736111110000001</v>
      </c>
      <c r="O6523">
        <v>0</v>
      </c>
      <c r="P6523">
        <v>4295</v>
      </c>
      <c r="Q6523">
        <v>0</v>
      </c>
      <c r="R6523">
        <v>0</v>
      </c>
      <c r="S6523">
        <v>2</v>
      </c>
      <c r="T6523">
        <v>66</v>
      </c>
      <c r="U6523">
        <v>0</v>
      </c>
      <c r="V6523">
        <v>0</v>
      </c>
      <c r="W6523">
        <v>0</v>
      </c>
      <c r="X6523">
        <v>1741.4620561536249</v>
      </c>
      <c r="Y6523">
        <v>0</v>
      </c>
      <c r="Z6523">
        <v>0</v>
      </c>
      <c r="AA6523">
        <v>98.308272255412319</v>
      </c>
      <c r="AB6523">
        <v>197.00548842120384</v>
      </c>
      <c r="AC6523">
        <v>0</v>
      </c>
      <c r="AD6523">
        <v>0</v>
      </c>
      <c r="AE6523">
        <v>2036.775816830241</v>
      </c>
    </row>
    <row r="6524" spans="1:31" x14ac:dyDescent="0.25">
      <c r="A6524">
        <v>1660080</v>
      </c>
      <c r="B6524">
        <v>1</v>
      </c>
      <c r="C6524" t="s">
        <v>80</v>
      </c>
      <c r="D6524" t="s">
        <v>90</v>
      </c>
      <c r="E6524" t="s">
        <v>131</v>
      </c>
      <c r="F6524" t="s">
        <v>18551</v>
      </c>
      <c r="G6524" t="s">
        <v>172</v>
      </c>
      <c r="H6524" t="s">
        <v>134</v>
      </c>
      <c r="I6524" t="s">
        <v>135</v>
      </c>
      <c r="J6524" t="s">
        <v>3</v>
      </c>
      <c r="K6524" t="s">
        <v>137</v>
      </c>
      <c r="L6524" t="s">
        <v>18552</v>
      </c>
      <c r="M6524" t="s">
        <v>18553</v>
      </c>
      <c r="N6524">
        <v>1.915</v>
      </c>
      <c r="O6524">
        <v>0</v>
      </c>
      <c r="P6524">
        <v>3285</v>
      </c>
      <c r="Q6524">
        <v>0</v>
      </c>
      <c r="R6524">
        <v>0</v>
      </c>
      <c r="S6524">
        <v>0</v>
      </c>
      <c r="T6524">
        <v>225</v>
      </c>
      <c r="U6524">
        <v>0</v>
      </c>
      <c r="V6524">
        <v>0</v>
      </c>
      <c r="W6524">
        <v>0</v>
      </c>
      <c r="X6524">
        <v>2630.195677739142</v>
      </c>
      <c r="Y6524">
        <v>0</v>
      </c>
      <c r="Z6524">
        <v>0</v>
      </c>
      <c r="AA6524">
        <v>0</v>
      </c>
      <c r="AB6524">
        <v>461.97026884243877</v>
      </c>
      <c r="AC6524">
        <v>0</v>
      </c>
      <c r="AD6524">
        <v>0</v>
      </c>
      <c r="AE6524">
        <v>3092.1659465815806</v>
      </c>
    </row>
    <row r="6525" spans="1:31" x14ac:dyDescent="0.25">
      <c r="A6525">
        <v>1659980</v>
      </c>
      <c r="B6525">
        <v>1</v>
      </c>
      <c r="C6525" t="s">
        <v>80</v>
      </c>
      <c r="D6525" t="s">
        <v>101</v>
      </c>
      <c r="E6525" t="s">
        <v>152</v>
      </c>
      <c r="F6525" t="s">
        <v>18554</v>
      </c>
      <c r="G6525" t="s">
        <v>168</v>
      </c>
      <c r="H6525" t="s">
        <v>149</v>
      </c>
      <c r="I6525" t="s">
        <v>135</v>
      </c>
      <c r="J6525" t="s">
        <v>136</v>
      </c>
      <c r="K6525" t="s">
        <v>137</v>
      </c>
      <c r="L6525" t="s">
        <v>18555</v>
      </c>
      <c r="M6525" t="s">
        <v>18556</v>
      </c>
      <c r="N6525">
        <v>4.0519444440000001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3.0349637886904159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3.0349637886904159</v>
      </c>
    </row>
    <row r="6526" spans="1:31" x14ac:dyDescent="0.25">
      <c r="A6526">
        <v>1660129</v>
      </c>
      <c r="B6526">
        <v>1</v>
      </c>
      <c r="C6526" t="s">
        <v>80</v>
      </c>
      <c r="D6526" t="s">
        <v>94</v>
      </c>
      <c r="E6526" t="s">
        <v>152</v>
      </c>
      <c r="F6526" t="s">
        <v>18557</v>
      </c>
      <c r="G6526" t="s">
        <v>154</v>
      </c>
      <c r="H6526" t="s">
        <v>149</v>
      </c>
      <c r="I6526" t="s">
        <v>135</v>
      </c>
      <c r="J6526" t="s">
        <v>136</v>
      </c>
      <c r="K6526" t="s">
        <v>137</v>
      </c>
      <c r="L6526" t="s">
        <v>18558</v>
      </c>
      <c r="M6526" t="s">
        <v>18559</v>
      </c>
      <c r="N6526">
        <v>0.90666666600000001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0.46897803465117505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0.46897803465117505</v>
      </c>
    </row>
    <row r="6527" spans="1:31" x14ac:dyDescent="0.25">
      <c r="A6527">
        <v>1659651</v>
      </c>
      <c r="B6527">
        <v>1</v>
      </c>
      <c r="C6527" t="s">
        <v>80</v>
      </c>
      <c r="D6527" t="s">
        <v>85</v>
      </c>
      <c r="E6527" t="s">
        <v>178</v>
      </c>
      <c r="F6527" t="s">
        <v>18560</v>
      </c>
      <c r="G6527" t="s">
        <v>187</v>
      </c>
      <c r="H6527" t="s">
        <v>149</v>
      </c>
      <c r="I6527" t="s">
        <v>135</v>
      </c>
      <c r="J6527" t="s">
        <v>136</v>
      </c>
      <c r="K6527" t="s">
        <v>137</v>
      </c>
      <c r="L6527" t="s">
        <v>18561</v>
      </c>
      <c r="M6527" t="s">
        <v>18562</v>
      </c>
      <c r="N6527">
        <v>1.4550000000000001</v>
      </c>
      <c r="O6527">
        <v>0</v>
      </c>
      <c r="P6527">
        <v>113</v>
      </c>
      <c r="Q6527">
        <v>0</v>
      </c>
      <c r="R6527">
        <v>0</v>
      </c>
      <c r="S6527">
        <v>0</v>
      </c>
      <c r="T6527">
        <v>16</v>
      </c>
      <c r="U6527">
        <v>0</v>
      </c>
      <c r="V6527">
        <v>0</v>
      </c>
      <c r="W6527">
        <v>0</v>
      </c>
      <c r="X6527">
        <v>66.982969720982766</v>
      </c>
      <c r="Y6527">
        <v>0</v>
      </c>
      <c r="Z6527">
        <v>0</v>
      </c>
      <c r="AA6527">
        <v>0</v>
      </c>
      <c r="AB6527">
        <v>53.33731524209739</v>
      </c>
      <c r="AC6527">
        <v>0</v>
      </c>
      <c r="AD6527">
        <v>0</v>
      </c>
      <c r="AE6527">
        <v>120.32028496308016</v>
      </c>
    </row>
    <row r="6528" spans="1:31" x14ac:dyDescent="0.25">
      <c r="A6528">
        <v>1659843</v>
      </c>
      <c r="B6528">
        <v>1</v>
      </c>
      <c r="C6528" t="s">
        <v>80</v>
      </c>
      <c r="D6528" t="s">
        <v>82</v>
      </c>
      <c r="E6528" t="s">
        <v>178</v>
      </c>
      <c r="F6528" t="s">
        <v>15062</v>
      </c>
      <c r="G6528" t="s">
        <v>227</v>
      </c>
      <c r="H6528" t="s">
        <v>149</v>
      </c>
      <c r="I6528" t="s">
        <v>135</v>
      </c>
      <c r="J6528" t="s">
        <v>136</v>
      </c>
      <c r="K6528" t="s">
        <v>137</v>
      </c>
      <c r="L6528" t="s">
        <v>18563</v>
      </c>
      <c r="M6528" t="s">
        <v>18564</v>
      </c>
      <c r="N6528">
        <v>3.1722222219999998</v>
      </c>
      <c r="O6528">
        <v>0</v>
      </c>
      <c r="P6528">
        <v>65</v>
      </c>
      <c r="Q6528">
        <v>0</v>
      </c>
      <c r="R6528">
        <v>0</v>
      </c>
      <c r="S6528">
        <v>0</v>
      </c>
      <c r="T6528">
        <v>6</v>
      </c>
      <c r="U6528">
        <v>0</v>
      </c>
      <c r="V6528">
        <v>0</v>
      </c>
      <c r="W6528">
        <v>0</v>
      </c>
      <c r="X6528">
        <v>49.133822877733451</v>
      </c>
      <c r="Y6528">
        <v>0</v>
      </c>
      <c r="Z6528">
        <v>0</v>
      </c>
      <c r="AA6528">
        <v>0</v>
      </c>
      <c r="AB6528">
        <v>35.205199698648613</v>
      </c>
      <c r="AC6528">
        <v>0</v>
      </c>
      <c r="AD6528">
        <v>0</v>
      </c>
      <c r="AE6528">
        <v>84.339022576382064</v>
      </c>
    </row>
    <row r="6529" spans="1:31" x14ac:dyDescent="0.25">
      <c r="A6529">
        <v>1659943</v>
      </c>
      <c r="B6529">
        <v>1</v>
      </c>
      <c r="C6529" t="s">
        <v>81</v>
      </c>
      <c r="D6529" t="s">
        <v>115</v>
      </c>
      <c r="E6529" t="s">
        <v>204</v>
      </c>
      <c r="F6529" t="s">
        <v>2249</v>
      </c>
      <c r="G6529" t="s">
        <v>161</v>
      </c>
      <c r="H6529" t="s">
        <v>134</v>
      </c>
      <c r="I6529" t="s">
        <v>135</v>
      </c>
      <c r="J6529" t="s">
        <v>136</v>
      </c>
      <c r="K6529" t="s">
        <v>137</v>
      </c>
      <c r="L6529" t="s">
        <v>18565</v>
      </c>
      <c r="M6529" t="s">
        <v>18566</v>
      </c>
      <c r="N6529">
        <v>2.0858333330000001</v>
      </c>
      <c r="O6529">
        <v>0</v>
      </c>
      <c r="P6529">
        <v>407</v>
      </c>
      <c r="Q6529">
        <v>2</v>
      </c>
      <c r="R6529">
        <v>17</v>
      </c>
      <c r="S6529">
        <v>1</v>
      </c>
      <c r="T6529">
        <v>24</v>
      </c>
      <c r="U6529">
        <v>0</v>
      </c>
      <c r="V6529">
        <v>0</v>
      </c>
      <c r="W6529">
        <v>0</v>
      </c>
      <c r="X6529">
        <v>58.001243220327687</v>
      </c>
      <c r="Y6529">
        <v>9.8665649447446864</v>
      </c>
      <c r="Z6529">
        <v>7.0229452444270448</v>
      </c>
      <c r="AA6529">
        <v>45.442252954923944</v>
      </c>
      <c r="AB6529">
        <v>10.801009499519266</v>
      </c>
      <c r="AC6529">
        <v>0</v>
      </c>
      <c r="AD6529">
        <v>0</v>
      </c>
      <c r="AE6529">
        <v>131.13401586394264</v>
      </c>
    </row>
    <row r="6530" spans="1:31" x14ac:dyDescent="0.25">
      <c r="A6530">
        <v>1659697</v>
      </c>
      <c r="B6530">
        <v>1</v>
      </c>
      <c r="C6530" t="s">
        <v>80</v>
      </c>
      <c r="D6530" t="s">
        <v>96</v>
      </c>
      <c r="E6530" t="s">
        <v>178</v>
      </c>
      <c r="F6530" t="s">
        <v>6877</v>
      </c>
      <c r="G6530" t="s">
        <v>187</v>
      </c>
      <c r="H6530" t="s">
        <v>149</v>
      </c>
      <c r="I6530" t="s">
        <v>135</v>
      </c>
      <c r="J6530" t="s">
        <v>136</v>
      </c>
      <c r="K6530" t="s">
        <v>137</v>
      </c>
      <c r="L6530" t="s">
        <v>18567</v>
      </c>
      <c r="M6530" t="s">
        <v>18568</v>
      </c>
      <c r="N6530">
        <v>3.0747222220000001</v>
      </c>
      <c r="O6530">
        <v>0</v>
      </c>
      <c r="P6530">
        <v>275</v>
      </c>
      <c r="Q6530">
        <v>0</v>
      </c>
      <c r="R6530">
        <v>0</v>
      </c>
      <c r="S6530">
        <v>0</v>
      </c>
      <c r="T6530">
        <v>37</v>
      </c>
      <c r="U6530">
        <v>0</v>
      </c>
      <c r="V6530">
        <v>0</v>
      </c>
      <c r="W6530">
        <v>0</v>
      </c>
      <c r="X6530">
        <v>316.21639352996493</v>
      </c>
      <c r="Y6530">
        <v>0</v>
      </c>
      <c r="Z6530">
        <v>0</v>
      </c>
      <c r="AA6530">
        <v>0</v>
      </c>
      <c r="AB6530">
        <v>93.751940105875391</v>
      </c>
      <c r="AC6530">
        <v>0</v>
      </c>
      <c r="AD6530">
        <v>0</v>
      </c>
      <c r="AE6530">
        <v>409.96833363584034</v>
      </c>
    </row>
    <row r="6531" spans="1:31" x14ac:dyDescent="0.25">
      <c r="A6531">
        <v>1660052</v>
      </c>
      <c r="B6531">
        <v>1</v>
      </c>
      <c r="C6531" t="s">
        <v>81</v>
      </c>
      <c r="D6531" t="s">
        <v>112</v>
      </c>
      <c r="E6531" t="s">
        <v>140</v>
      </c>
      <c r="F6531" t="s">
        <v>18569</v>
      </c>
      <c r="G6531" t="s">
        <v>161</v>
      </c>
      <c r="H6531" t="s">
        <v>134</v>
      </c>
      <c r="I6531" t="s">
        <v>135</v>
      </c>
      <c r="J6531" t="s">
        <v>136</v>
      </c>
      <c r="K6531" t="s">
        <v>137</v>
      </c>
      <c r="L6531" t="s">
        <v>18570</v>
      </c>
      <c r="M6531" t="s">
        <v>18571</v>
      </c>
      <c r="N6531">
        <v>0.34611111100000003</v>
      </c>
      <c r="O6531">
        <v>1</v>
      </c>
      <c r="P6531">
        <v>4854</v>
      </c>
      <c r="Q6531">
        <v>604</v>
      </c>
      <c r="R6531">
        <v>630</v>
      </c>
      <c r="S6531">
        <v>72</v>
      </c>
      <c r="T6531">
        <v>888</v>
      </c>
      <c r="U6531">
        <v>9</v>
      </c>
      <c r="V6531">
        <v>7</v>
      </c>
      <c r="W6531">
        <v>2.6610093526163892E-2</v>
      </c>
      <c r="X6531">
        <v>318.33807228164522</v>
      </c>
      <c r="Y6531">
        <v>22.693286264122104</v>
      </c>
      <c r="Z6531">
        <v>18.92424944778729</v>
      </c>
      <c r="AA6531">
        <v>94.424689928676926</v>
      </c>
      <c r="AB6531">
        <v>136.67776617795366</v>
      </c>
      <c r="AC6531">
        <v>78.178084579142791</v>
      </c>
      <c r="AD6531">
        <v>12.897667683272154</v>
      </c>
      <c r="AE6531">
        <v>682.1604264561264</v>
      </c>
    </row>
    <row r="6532" spans="1:31" x14ac:dyDescent="0.25">
      <c r="A6532">
        <v>1660112</v>
      </c>
      <c r="B6532">
        <v>1</v>
      </c>
      <c r="C6532" t="s">
        <v>81</v>
      </c>
      <c r="D6532" t="s">
        <v>123</v>
      </c>
      <c r="E6532" t="s">
        <v>178</v>
      </c>
      <c r="F6532" t="s">
        <v>18572</v>
      </c>
      <c r="G6532" t="s">
        <v>227</v>
      </c>
      <c r="H6532" t="s">
        <v>149</v>
      </c>
      <c r="I6532" t="s">
        <v>135</v>
      </c>
      <c r="J6532" t="s">
        <v>136</v>
      </c>
      <c r="K6532" t="s">
        <v>137</v>
      </c>
      <c r="L6532" t="s">
        <v>18573</v>
      </c>
      <c r="M6532" t="s">
        <v>18574</v>
      </c>
      <c r="N6532">
        <v>1.166111111</v>
      </c>
      <c r="O6532">
        <v>0</v>
      </c>
      <c r="P6532">
        <v>87</v>
      </c>
      <c r="Q6532">
        <v>0</v>
      </c>
      <c r="R6532">
        <v>1</v>
      </c>
      <c r="S6532">
        <v>0</v>
      </c>
      <c r="T6532">
        <v>2</v>
      </c>
      <c r="U6532">
        <v>0</v>
      </c>
      <c r="V6532">
        <v>0</v>
      </c>
      <c r="W6532">
        <v>0</v>
      </c>
      <c r="X6532">
        <v>29.682697516618546</v>
      </c>
      <c r="Y6532">
        <v>0</v>
      </c>
      <c r="Z6532">
        <v>5.2701601503787499E-2</v>
      </c>
      <c r="AA6532">
        <v>0</v>
      </c>
      <c r="AB6532">
        <v>0.12423269078093191</v>
      </c>
      <c r="AC6532">
        <v>0</v>
      </c>
      <c r="AD6532">
        <v>0</v>
      </c>
      <c r="AE6532">
        <v>29.859631808903266</v>
      </c>
    </row>
    <row r="6533" spans="1:31" x14ac:dyDescent="0.25">
      <c r="A6533">
        <v>1659860</v>
      </c>
      <c r="B6533">
        <v>1</v>
      </c>
      <c r="C6533" t="s">
        <v>80</v>
      </c>
      <c r="D6533" t="s">
        <v>107</v>
      </c>
      <c r="E6533" t="s">
        <v>178</v>
      </c>
      <c r="F6533" t="s">
        <v>18575</v>
      </c>
      <c r="G6533" t="s">
        <v>231</v>
      </c>
      <c r="H6533" t="s">
        <v>149</v>
      </c>
      <c r="I6533" t="s">
        <v>135</v>
      </c>
      <c r="J6533" t="s">
        <v>136</v>
      </c>
      <c r="K6533" t="s">
        <v>137</v>
      </c>
      <c r="L6533" t="s">
        <v>18576</v>
      </c>
      <c r="M6533" t="s">
        <v>18577</v>
      </c>
      <c r="N6533">
        <v>0.39833333300000001</v>
      </c>
      <c r="O6533">
        <v>0</v>
      </c>
      <c r="P6533">
        <v>24</v>
      </c>
      <c r="Q6533">
        <v>0</v>
      </c>
      <c r="R6533">
        <v>0</v>
      </c>
      <c r="S6533">
        <v>0</v>
      </c>
      <c r="T6533">
        <v>2</v>
      </c>
      <c r="U6533">
        <v>0</v>
      </c>
      <c r="V6533">
        <v>0</v>
      </c>
      <c r="W6533">
        <v>0</v>
      </c>
      <c r="X6533">
        <v>3.1222299921927483</v>
      </c>
      <c r="Y6533">
        <v>0</v>
      </c>
      <c r="Z6533">
        <v>0</v>
      </c>
      <c r="AA6533">
        <v>0</v>
      </c>
      <c r="AB6533">
        <v>0.45593004048779667</v>
      </c>
      <c r="AC6533">
        <v>0</v>
      </c>
      <c r="AD6533">
        <v>0</v>
      </c>
      <c r="AE6533">
        <v>3.5781600326805449</v>
      </c>
    </row>
    <row r="6534" spans="1:31" x14ac:dyDescent="0.25">
      <c r="A6534">
        <v>1660152</v>
      </c>
      <c r="B6534">
        <v>1</v>
      </c>
      <c r="C6534" t="s">
        <v>80</v>
      </c>
      <c r="D6534" t="s">
        <v>82</v>
      </c>
      <c r="E6534" t="s">
        <v>146</v>
      </c>
      <c r="F6534" t="s">
        <v>18061</v>
      </c>
      <c r="G6534" t="s">
        <v>260</v>
      </c>
      <c r="H6534" t="s">
        <v>149</v>
      </c>
      <c r="I6534" t="s">
        <v>135</v>
      </c>
      <c r="J6534" t="s">
        <v>136</v>
      </c>
      <c r="K6534" t="s">
        <v>137</v>
      </c>
      <c r="L6534" t="s">
        <v>18578</v>
      </c>
      <c r="M6534" t="s">
        <v>18579</v>
      </c>
      <c r="N6534">
        <v>1.5919444439999999</v>
      </c>
      <c r="O6534">
        <v>0</v>
      </c>
      <c r="P6534">
        <v>648</v>
      </c>
      <c r="Q6534">
        <v>0</v>
      </c>
      <c r="R6534">
        <v>0</v>
      </c>
      <c r="S6534">
        <v>0</v>
      </c>
      <c r="T6534">
        <v>76</v>
      </c>
      <c r="U6534">
        <v>0</v>
      </c>
      <c r="V6534">
        <v>0</v>
      </c>
      <c r="W6534">
        <v>0</v>
      </c>
      <c r="X6534">
        <v>477.86106373985507</v>
      </c>
      <c r="Y6534">
        <v>0</v>
      </c>
      <c r="Z6534">
        <v>0</v>
      </c>
      <c r="AA6534">
        <v>0</v>
      </c>
      <c r="AB6534">
        <v>67.759764079211934</v>
      </c>
      <c r="AC6534">
        <v>0</v>
      </c>
      <c r="AD6534">
        <v>0</v>
      </c>
      <c r="AE6534">
        <v>545.62082781906702</v>
      </c>
    </row>
    <row r="6535" spans="1:31" x14ac:dyDescent="0.25">
      <c r="A6535">
        <v>1659611</v>
      </c>
      <c r="B6535">
        <v>1</v>
      </c>
      <c r="C6535" t="s">
        <v>80</v>
      </c>
      <c r="D6535" t="s">
        <v>98</v>
      </c>
      <c r="E6535" t="s">
        <v>204</v>
      </c>
      <c r="F6535" t="s">
        <v>18580</v>
      </c>
      <c r="G6535" t="s">
        <v>148</v>
      </c>
      <c r="H6535" t="s">
        <v>134</v>
      </c>
      <c r="I6535" t="s">
        <v>135</v>
      </c>
      <c r="J6535" t="s">
        <v>136</v>
      </c>
      <c r="K6535" t="s">
        <v>143</v>
      </c>
      <c r="L6535" t="s">
        <v>18581</v>
      </c>
      <c r="M6535" t="s">
        <v>18582</v>
      </c>
      <c r="N6535">
        <v>7.8222222219999997</v>
      </c>
      <c r="O6535">
        <v>0</v>
      </c>
      <c r="P6535">
        <v>125</v>
      </c>
      <c r="Q6535">
        <v>0</v>
      </c>
      <c r="R6535">
        <v>132</v>
      </c>
      <c r="S6535">
        <v>2</v>
      </c>
      <c r="T6535">
        <v>48</v>
      </c>
      <c r="U6535">
        <v>0</v>
      </c>
      <c r="V6535">
        <v>0</v>
      </c>
      <c r="W6535">
        <v>0</v>
      </c>
      <c r="X6535">
        <v>238.07505995619485</v>
      </c>
      <c r="Y6535">
        <v>0</v>
      </c>
      <c r="Z6535">
        <v>361.85198755890661</v>
      </c>
      <c r="AA6535">
        <v>297.27802062133276</v>
      </c>
      <c r="AB6535">
        <v>550.9204434009622</v>
      </c>
      <c r="AC6535">
        <v>0</v>
      </c>
      <c r="AD6535">
        <v>0</v>
      </c>
      <c r="AE6535">
        <v>1448.1255115373965</v>
      </c>
    </row>
    <row r="6536" spans="1:31" x14ac:dyDescent="0.25">
      <c r="A6536">
        <v>1660046</v>
      </c>
      <c r="B6536">
        <v>1</v>
      </c>
      <c r="C6536" t="s">
        <v>81</v>
      </c>
      <c r="D6536" t="s">
        <v>120</v>
      </c>
      <c r="E6536" t="s">
        <v>178</v>
      </c>
      <c r="F6536" t="s">
        <v>18583</v>
      </c>
      <c r="G6536" t="s">
        <v>227</v>
      </c>
      <c r="H6536" t="s">
        <v>149</v>
      </c>
      <c r="I6536" t="s">
        <v>135</v>
      </c>
      <c r="J6536" t="s">
        <v>136</v>
      </c>
      <c r="K6536" t="s">
        <v>137</v>
      </c>
      <c r="L6536" t="s">
        <v>18584</v>
      </c>
      <c r="M6536" t="s">
        <v>18585</v>
      </c>
      <c r="N6536">
        <v>1.0575000000000001</v>
      </c>
      <c r="O6536">
        <v>0</v>
      </c>
      <c r="P6536">
        <v>38</v>
      </c>
      <c r="Q6536">
        <v>0</v>
      </c>
      <c r="R6536">
        <v>0</v>
      </c>
      <c r="S6536">
        <v>0</v>
      </c>
      <c r="T6536">
        <v>5</v>
      </c>
      <c r="U6536">
        <v>0</v>
      </c>
      <c r="V6536">
        <v>0</v>
      </c>
      <c r="W6536">
        <v>0</v>
      </c>
      <c r="X6536">
        <v>8.5063269412636604</v>
      </c>
      <c r="Y6536">
        <v>0</v>
      </c>
      <c r="Z6536">
        <v>0</v>
      </c>
      <c r="AA6536">
        <v>0</v>
      </c>
      <c r="AB6536">
        <v>1.7973206303199991</v>
      </c>
      <c r="AC6536">
        <v>0</v>
      </c>
      <c r="AD6536">
        <v>0</v>
      </c>
      <c r="AE6536">
        <v>10.30364757158366</v>
      </c>
    </row>
    <row r="6537" spans="1:31" x14ac:dyDescent="0.25">
      <c r="A6537">
        <v>1659548</v>
      </c>
      <c r="B6537">
        <v>1</v>
      </c>
      <c r="C6537" t="s">
        <v>81</v>
      </c>
      <c r="D6537" t="s">
        <v>112</v>
      </c>
      <c r="E6537" t="s">
        <v>178</v>
      </c>
      <c r="F6537" t="s">
        <v>18586</v>
      </c>
      <c r="G6537" t="s">
        <v>227</v>
      </c>
      <c r="H6537" t="s">
        <v>149</v>
      </c>
      <c r="I6537" t="s">
        <v>135</v>
      </c>
      <c r="J6537" t="s">
        <v>136</v>
      </c>
      <c r="K6537" t="s">
        <v>137</v>
      </c>
      <c r="L6537" t="s">
        <v>18587</v>
      </c>
      <c r="M6537" t="s">
        <v>18588</v>
      </c>
      <c r="N6537">
        <v>3.9133333330000002</v>
      </c>
      <c r="O6537">
        <v>0</v>
      </c>
      <c r="P6537">
        <v>6</v>
      </c>
      <c r="Q6537">
        <v>0</v>
      </c>
      <c r="R6537">
        <v>9</v>
      </c>
      <c r="S6537">
        <v>0</v>
      </c>
      <c r="T6537">
        <v>3</v>
      </c>
      <c r="U6537">
        <v>0</v>
      </c>
      <c r="V6537">
        <v>4</v>
      </c>
      <c r="W6537">
        <v>0</v>
      </c>
      <c r="X6537">
        <v>3.8427520527800922</v>
      </c>
      <c r="Y6537">
        <v>0</v>
      </c>
      <c r="Z6537">
        <v>19.330219044387309</v>
      </c>
      <c r="AA6537">
        <v>0</v>
      </c>
      <c r="AB6537">
        <v>38.852629427540869</v>
      </c>
      <c r="AC6537">
        <v>0</v>
      </c>
      <c r="AD6537">
        <v>176.50826262576041</v>
      </c>
      <c r="AE6537">
        <v>238.53386315046868</v>
      </c>
    </row>
    <row r="6538" spans="1:31" x14ac:dyDescent="0.25">
      <c r="A6538">
        <v>1659903</v>
      </c>
      <c r="B6538">
        <v>1</v>
      </c>
      <c r="C6538" t="s">
        <v>80</v>
      </c>
      <c r="D6538" t="s">
        <v>82</v>
      </c>
      <c r="E6538" t="s">
        <v>178</v>
      </c>
      <c r="F6538" t="s">
        <v>18589</v>
      </c>
      <c r="G6538" t="s">
        <v>227</v>
      </c>
      <c r="H6538" t="s">
        <v>149</v>
      </c>
      <c r="I6538" t="s">
        <v>135</v>
      </c>
      <c r="J6538" t="s">
        <v>136</v>
      </c>
      <c r="K6538" t="s">
        <v>137</v>
      </c>
      <c r="L6538" t="s">
        <v>18590</v>
      </c>
      <c r="M6538" t="s">
        <v>18591</v>
      </c>
      <c r="N6538">
        <v>1.573055555</v>
      </c>
      <c r="O6538">
        <v>0</v>
      </c>
      <c r="P6538">
        <v>181</v>
      </c>
      <c r="Q6538">
        <v>0</v>
      </c>
      <c r="R6538">
        <v>0</v>
      </c>
      <c r="S6538">
        <v>0</v>
      </c>
      <c r="T6538">
        <v>19</v>
      </c>
      <c r="U6538">
        <v>0</v>
      </c>
      <c r="V6538">
        <v>0</v>
      </c>
      <c r="W6538">
        <v>0</v>
      </c>
      <c r="X6538">
        <v>115.32742540963561</v>
      </c>
      <c r="Y6538">
        <v>0</v>
      </c>
      <c r="Z6538">
        <v>0</v>
      </c>
      <c r="AA6538">
        <v>0</v>
      </c>
      <c r="AB6538">
        <v>11.334900943962751</v>
      </c>
      <c r="AC6538">
        <v>0</v>
      </c>
      <c r="AD6538">
        <v>0</v>
      </c>
      <c r="AE6538">
        <v>126.66232635359836</v>
      </c>
    </row>
    <row r="6539" spans="1:31" x14ac:dyDescent="0.25">
      <c r="A6539">
        <v>1659571</v>
      </c>
      <c r="B6539">
        <v>1</v>
      </c>
      <c r="C6539" t="s">
        <v>81</v>
      </c>
      <c r="D6539" t="s">
        <v>128</v>
      </c>
      <c r="E6539" t="s">
        <v>178</v>
      </c>
      <c r="F6539" t="s">
        <v>1862</v>
      </c>
      <c r="G6539" t="s">
        <v>148</v>
      </c>
      <c r="H6539" t="s">
        <v>149</v>
      </c>
      <c r="I6539" t="s">
        <v>135</v>
      </c>
      <c r="J6539" t="s">
        <v>136</v>
      </c>
      <c r="K6539" t="s">
        <v>143</v>
      </c>
      <c r="L6539" t="s">
        <v>18592</v>
      </c>
      <c r="M6539" t="s">
        <v>18593</v>
      </c>
      <c r="N6539">
        <v>6.4802777770000004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54</v>
      </c>
      <c r="U6539">
        <v>0</v>
      </c>
      <c r="V6539">
        <v>2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501.68389933235738</v>
      </c>
      <c r="AC6539">
        <v>0</v>
      </c>
      <c r="AD6539">
        <v>1229.2019942254788</v>
      </c>
      <c r="AE6539">
        <v>1730.8858935578362</v>
      </c>
    </row>
    <row r="6540" spans="1:31" x14ac:dyDescent="0.25">
      <c r="A6540">
        <v>1659926</v>
      </c>
      <c r="B6540">
        <v>1</v>
      </c>
      <c r="C6540" t="s">
        <v>81</v>
      </c>
      <c r="D6540" t="s">
        <v>118</v>
      </c>
      <c r="E6540" t="s">
        <v>178</v>
      </c>
      <c r="F6540" t="s">
        <v>18594</v>
      </c>
      <c r="G6540" t="s">
        <v>227</v>
      </c>
      <c r="H6540" t="s">
        <v>149</v>
      </c>
      <c r="I6540" t="s">
        <v>135</v>
      </c>
      <c r="J6540" t="s">
        <v>136</v>
      </c>
      <c r="K6540" t="s">
        <v>137</v>
      </c>
      <c r="L6540" t="s">
        <v>18595</v>
      </c>
      <c r="M6540" t="s">
        <v>18596</v>
      </c>
      <c r="N6540">
        <v>0.61833333300000004</v>
      </c>
      <c r="O6540">
        <v>0</v>
      </c>
      <c r="P6540">
        <v>191</v>
      </c>
      <c r="Q6540">
        <v>0</v>
      </c>
      <c r="R6540">
        <v>0</v>
      </c>
      <c r="S6540">
        <v>0</v>
      </c>
      <c r="T6540">
        <v>10</v>
      </c>
      <c r="U6540">
        <v>0</v>
      </c>
      <c r="V6540">
        <v>0</v>
      </c>
      <c r="W6540">
        <v>0</v>
      </c>
      <c r="X6540">
        <v>26.488404165376355</v>
      </c>
      <c r="Y6540">
        <v>0</v>
      </c>
      <c r="Z6540">
        <v>0</v>
      </c>
      <c r="AA6540">
        <v>0</v>
      </c>
      <c r="AB6540">
        <v>4.9537265484895547</v>
      </c>
      <c r="AC6540">
        <v>0</v>
      </c>
      <c r="AD6540">
        <v>0</v>
      </c>
      <c r="AE6540">
        <v>31.442130713865911</v>
      </c>
    </row>
    <row r="6541" spans="1:31" x14ac:dyDescent="0.25">
      <c r="A6541">
        <v>1659691</v>
      </c>
      <c r="B6541">
        <v>1</v>
      </c>
      <c r="C6541" t="s">
        <v>80</v>
      </c>
      <c r="D6541" t="s">
        <v>101</v>
      </c>
      <c r="E6541" t="s">
        <v>152</v>
      </c>
      <c r="F6541" t="s">
        <v>18597</v>
      </c>
      <c r="G6541" t="s">
        <v>172</v>
      </c>
      <c r="H6541" t="s">
        <v>149</v>
      </c>
      <c r="I6541" t="s">
        <v>135</v>
      </c>
      <c r="J6541" t="s">
        <v>136</v>
      </c>
      <c r="K6541" t="s">
        <v>137</v>
      </c>
      <c r="L6541" t="s">
        <v>18598</v>
      </c>
      <c r="M6541" t="s">
        <v>18599</v>
      </c>
      <c r="N6541">
        <v>1.0322222219999999</v>
      </c>
      <c r="O6541">
        <v>0</v>
      </c>
      <c r="P6541">
        <v>2</v>
      </c>
      <c r="Q6541">
        <v>0</v>
      </c>
      <c r="R6541">
        <v>0</v>
      </c>
      <c r="S6541">
        <v>0</v>
      </c>
      <c r="T6541">
        <v>1</v>
      </c>
      <c r="U6541">
        <v>0</v>
      </c>
      <c r="V6541">
        <v>0</v>
      </c>
      <c r="W6541">
        <v>0</v>
      </c>
      <c r="X6541">
        <v>0.5889567409699501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0.5889567409699501</v>
      </c>
    </row>
    <row r="6542" spans="1:31" x14ac:dyDescent="0.25">
      <c r="A6542">
        <v>1659528</v>
      </c>
      <c r="B6542">
        <v>1</v>
      </c>
      <c r="C6542" t="s">
        <v>80</v>
      </c>
      <c r="D6542" t="s">
        <v>82</v>
      </c>
      <c r="E6542" t="s">
        <v>178</v>
      </c>
      <c r="F6542" t="s">
        <v>18600</v>
      </c>
      <c r="G6542" t="s">
        <v>227</v>
      </c>
      <c r="H6542" t="s">
        <v>149</v>
      </c>
      <c r="I6542" t="s">
        <v>135</v>
      </c>
      <c r="J6542" t="s">
        <v>136</v>
      </c>
      <c r="K6542" t="s">
        <v>137</v>
      </c>
      <c r="L6542" t="s">
        <v>18601</v>
      </c>
      <c r="M6542" t="s">
        <v>18602</v>
      </c>
      <c r="N6542">
        <v>1.5638888879999999</v>
      </c>
      <c r="O6542">
        <v>0</v>
      </c>
      <c r="P6542">
        <v>191</v>
      </c>
      <c r="Q6542">
        <v>0</v>
      </c>
      <c r="R6542">
        <v>0</v>
      </c>
      <c r="S6542">
        <v>0</v>
      </c>
      <c r="T6542">
        <v>11</v>
      </c>
      <c r="U6542">
        <v>0</v>
      </c>
      <c r="V6542">
        <v>0</v>
      </c>
      <c r="W6542">
        <v>0</v>
      </c>
      <c r="X6542">
        <v>91.158340442268127</v>
      </c>
      <c r="Y6542">
        <v>0</v>
      </c>
      <c r="Z6542">
        <v>0</v>
      </c>
      <c r="AA6542">
        <v>0</v>
      </c>
      <c r="AB6542">
        <v>4.3942427933904575</v>
      </c>
      <c r="AC6542">
        <v>0</v>
      </c>
      <c r="AD6542">
        <v>0</v>
      </c>
      <c r="AE6542">
        <v>95.552583235658588</v>
      </c>
    </row>
    <row r="6543" spans="1:31" x14ac:dyDescent="0.25">
      <c r="A6543">
        <v>1660089</v>
      </c>
      <c r="B6543">
        <v>1</v>
      </c>
      <c r="C6543" t="s">
        <v>80</v>
      </c>
      <c r="D6543" t="s">
        <v>90</v>
      </c>
      <c r="E6543" t="s">
        <v>131</v>
      </c>
      <c r="F6543" t="s">
        <v>18603</v>
      </c>
      <c r="G6543" t="s">
        <v>161</v>
      </c>
      <c r="H6543" t="s">
        <v>134</v>
      </c>
      <c r="I6543" t="s">
        <v>135</v>
      </c>
      <c r="J6543" t="s">
        <v>136</v>
      </c>
      <c r="K6543" t="s">
        <v>137</v>
      </c>
      <c r="L6543" t="s">
        <v>18604</v>
      </c>
      <c r="M6543" t="s">
        <v>18605</v>
      </c>
      <c r="N6543">
        <v>0.80527777700000003</v>
      </c>
      <c r="O6543">
        <v>0</v>
      </c>
      <c r="P6543">
        <v>427</v>
      </c>
      <c r="Q6543">
        <v>0</v>
      </c>
      <c r="R6543">
        <v>0</v>
      </c>
      <c r="S6543">
        <v>0</v>
      </c>
      <c r="T6543">
        <v>56</v>
      </c>
      <c r="U6543">
        <v>0</v>
      </c>
      <c r="V6543">
        <v>0</v>
      </c>
      <c r="W6543">
        <v>0</v>
      </c>
      <c r="X6543">
        <v>173.04230130580382</v>
      </c>
      <c r="Y6543">
        <v>0</v>
      </c>
      <c r="Z6543">
        <v>0</v>
      </c>
      <c r="AA6543">
        <v>0</v>
      </c>
      <c r="AB6543">
        <v>26.149671239686363</v>
      </c>
      <c r="AC6543">
        <v>0</v>
      </c>
      <c r="AD6543">
        <v>0</v>
      </c>
      <c r="AE6543">
        <v>199.19197254549019</v>
      </c>
    </row>
    <row r="6544" spans="1:31" x14ac:dyDescent="0.25">
      <c r="A6544">
        <v>1659634</v>
      </c>
      <c r="B6544">
        <v>1</v>
      </c>
      <c r="C6544" t="s">
        <v>80</v>
      </c>
      <c r="D6544" t="s">
        <v>95</v>
      </c>
      <c r="E6544" t="s">
        <v>204</v>
      </c>
      <c r="F6544" t="s">
        <v>9315</v>
      </c>
      <c r="G6544" t="s">
        <v>918</v>
      </c>
      <c r="H6544" t="s">
        <v>134</v>
      </c>
      <c r="I6544" t="s">
        <v>135</v>
      </c>
      <c r="J6544" t="s">
        <v>136</v>
      </c>
      <c r="K6544" t="s">
        <v>143</v>
      </c>
      <c r="L6544" t="s">
        <v>18606</v>
      </c>
      <c r="M6544" t="s">
        <v>18607</v>
      </c>
      <c r="N6544">
        <v>7.0840554999999999E-2</v>
      </c>
      <c r="O6544">
        <v>1</v>
      </c>
      <c r="P6544">
        <v>279</v>
      </c>
      <c r="Q6544">
        <v>3</v>
      </c>
      <c r="R6544">
        <v>1</v>
      </c>
      <c r="S6544">
        <v>26</v>
      </c>
      <c r="T6544">
        <v>12</v>
      </c>
      <c r="U6544">
        <v>3</v>
      </c>
      <c r="V6544">
        <v>0</v>
      </c>
      <c r="W6544">
        <v>0.19529560291370665</v>
      </c>
      <c r="X6544">
        <v>4.8575224932695455</v>
      </c>
      <c r="Y6544">
        <v>0.93184013861688875</v>
      </c>
      <c r="Z6544">
        <v>7.8567513297351121E-2</v>
      </c>
      <c r="AA6544">
        <v>19.959302273916659</v>
      </c>
      <c r="AB6544">
        <v>1.4597971257873066</v>
      </c>
      <c r="AC6544">
        <v>20.380606501110119</v>
      </c>
      <c r="AD6544">
        <v>0</v>
      </c>
      <c r="AE6544">
        <v>47.862931648911577</v>
      </c>
    </row>
    <row r="6545" spans="1:31" x14ac:dyDescent="0.25">
      <c r="A6545">
        <v>1660132</v>
      </c>
      <c r="B6545">
        <v>1</v>
      </c>
      <c r="C6545" t="s">
        <v>80</v>
      </c>
      <c r="D6545" t="s">
        <v>90</v>
      </c>
      <c r="E6545" t="s">
        <v>178</v>
      </c>
      <c r="F6545" t="s">
        <v>18608</v>
      </c>
      <c r="G6545" t="s">
        <v>227</v>
      </c>
      <c r="H6545" t="s">
        <v>149</v>
      </c>
      <c r="I6545" t="s">
        <v>135</v>
      </c>
      <c r="J6545" t="s">
        <v>136</v>
      </c>
      <c r="K6545" t="s">
        <v>137</v>
      </c>
      <c r="L6545" t="s">
        <v>18609</v>
      </c>
      <c r="M6545" t="s">
        <v>18610</v>
      </c>
      <c r="N6545">
        <v>1.83</v>
      </c>
      <c r="O6545">
        <v>0</v>
      </c>
      <c r="P6545">
        <v>154</v>
      </c>
      <c r="Q6545">
        <v>0</v>
      </c>
      <c r="R6545">
        <v>0</v>
      </c>
      <c r="S6545">
        <v>0</v>
      </c>
      <c r="T6545">
        <v>5</v>
      </c>
      <c r="U6545">
        <v>0</v>
      </c>
      <c r="V6545">
        <v>0</v>
      </c>
      <c r="W6545">
        <v>0</v>
      </c>
      <c r="X6545">
        <v>130.33186030325055</v>
      </c>
      <c r="Y6545">
        <v>0</v>
      </c>
      <c r="Z6545">
        <v>0</v>
      </c>
      <c r="AA6545">
        <v>0</v>
      </c>
      <c r="AB6545">
        <v>1.4683224733146671</v>
      </c>
      <c r="AC6545">
        <v>0</v>
      </c>
      <c r="AD6545">
        <v>0</v>
      </c>
      <c r="AE6545">
        <v>131.80018277656521</v>
      </c>
    </row>
    <row r="6546" spans="1:31" x14ac:dyDescent="0.25">
      <c r="A6546">
        <v>1659883</v>
      </c>
      <c r="B6546">
        <v>1</v>
      </c>
      <c r="C6546" t="s">
        <v>80</v>
      </c>
      <c r="D6546" t="s">
        <v>97</v>
      </c>
      <c r="E6546" t="s">
        <v>152</v>
      </c>
      <c r="F6546" t="s">
        <v>18611</v>
      </c>
      <c r="G6546" t="s">
        <v>172</v>
      </c>
      <c r="H6546" t="s">
        <v>149</v>
      </c>
      <c r="I6546" t="s">
        <v>135</v>
      </c>
      <c r="J6546" t="s">
        <v>136</v>
      </c>
      <c r="K6546" t="s">
        <v>137</v>
      </c>
      <c r="L6546" t="s">
        <v>18612</v>
      </c>
      <c r="M6546" t="s">
        <v>18613</v>
      </c>
      <c r="N6546">
        <v>4.3577777769999999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6.146719342795512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6.146719342795512</v>
      </c>
    </row>
    <row r="6547" spans="1:31" x14ac:dyDescent="0.25">
      <c r="A6547">
        <v>1660026</v>
      </c>
      <c r="B6547">
        <v>1</v>
      </c>
      <c r="C6547" t="s">
        <v>80</v>
      </c>
      <c r="D6547" t="s">
        <v>105</v>
      </c>
      <c r="E6547" t="s">
        <v>152</v>
      </c>
      <c r="F6547" t="s">
        <v>18614</v>
      </c>
      <c r="G6547" t="s">
        <v>154</v>
      </c>
      <c r="H6547" t="s">
        <v>149</v>
      </c>
      <c r="I6547" t="s">
        <v>135</v>
      </c>
      <c r="J6547" t="s">
        <v>136</v>
      </c>
      <c r="K6547" t="s">
        <v>137</v>
      </c>
      <c r="L6547" t="s">
        <v>18615</v>
      </c>
      <c r="M6547" t="s">
        <v>18616</v>
      </c>
      <c r="N6547">
        <v>6.2352777770000003</v>
      </c>
      <c r="O6547">
        <v>0</v>
      </c>
      <c r="P6547">
        <v>1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2.894137479636667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2.894137479636667</v>
      </c>
    </row>
    <row r="6548" spans="1:31" x14ac:dyDescent="0.25">
      <c r="A6548">
        <v>1660175</v>
      </c>
      <c r="B6548">
        <v>1</v>
      </c>
      <c r="C6548" t="s">
        <v>81</v>
      </c>
      <c r="D6548" t="s">
        <v>118</v>
      </c>
      <c r="E6548" t="s">
        <v>152</v>
      </c>
      <c r="F6548" t="s">
        <v>18617</v>
      </c>
      <c r="G6548" t="s">
        <v>154</v>
      </c>
      <c r="H6548" t="s">
        <v>149</v>
      </c>
      <c r="I6548" t="s">
        <v>135</v>
      </c>
      <c r="J6548" t="s">
        <v>136</v>
      </c>
      <c r="K6548" t="s">
        <v>137</v>
      </c>
      <c r="L6548" t="s">
        <v>18618</v>
      </c>
      <c r="M6548" t="s">
        <v>18619</v>
      </c>
      <c r="N6548">
        <v>3.5213888880000002</v>
      </c>
      <c r="O6548">
        <v>0</v>
      </c>
      <c r="P6548">
        <v>1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0.45584138030112498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0.45584138030112498</v>
      </c>
    </row>
    <row r="6549" spans="1:31" x14ac:dyDescent="0.25">
      <c r="A6549">
        <v>1659734</v>
      </c>
      <c r="B6549">
        <v>1</v>
      </c>
      <c r="C6549" t="s">
        <v>80</v>
      </c>
      <c r="D6549" t="s">
        <v>83</v>
      </c>
      <c r="E6549" t="s">
        <v>178</v>
      </c>
      <c r="F6549" t="s">
        <v>15825</v>
      </c>
      <c r="G6549" t="s">
        <v>227</v>
      </c>
      <c r="H6549" t="s">
        <v>149</v>
      </c>
      <c r="I6549" t="s">
        <v>135</v>
      </c>
      <c r="J6549" t="s">
        <v>136</v>
      </c>
      <c r="K6549" t="s">
        <v>137</v>
      </c>
      <c r="L6549" t="s">
        <v>18620</v>
      </c>
      <c r="M6549" t="s">
        <v>18621</v>
      </c>
      <c r="N6549">
        <v>3.4555555550000001</v>
      </c>
      <c r="O6549">
        <v>0</v>
      </c>
      <c r="P6549">
        <v>4</v>
      </c>
      <c r="Q6549">
        <v>0</v>
      </c>
      <c r="R6549">
        <v>0</v>
      </c>
      <c r="S6549">
        <v>0</v>
      </c>
      <c r="T6549">
        <v>3</v>
      </c>
      <c r="U6549">
        <v>0</v>
      </c>
      <c r="V6549">
        <v>1</v>
      </c>
      <c r="W6549">
        <v>0</v>
      </c>
      <c r="X6549">
        <v>0.67986045883769308</v>
      </c>
      <c r="Y6549">
        <v>0</v>
      </c>
      <c r="Z6549">
        <v>0</v>
      </c>
      <c r="AA6549">
        <v>0</v>
      </c>
      <c r="AB6549">
        <v>9.8290908350556432</v>
      </c>
      <c r="AC6549">
        <v>0</v>
      </c>
      <c r="AD6549">
        <v>70.676738974177113</v>
      </c>
      <c r="AE6549">
        <v>81.185690268070445</v>
      </c>
    </row>
    <row r="6550" spans="1:31" x14ac:dyDescent="0.25">
      <c r="A6550">
        <v>1659631</v>
      </c>
      <c r="B6550">
        <v>1</v>
      </c>
      <c r="C6550" t="s">
        <v>80</v>
      </c>
      <c r="D6550" t="s">
        <v>106</v>
      </c>
      <c r="E6550" t="s">
        <v>140</v>
      </c>
      <c r="F6550" t="s">
        <v>18622</v>
      </c>
      <c r="G6550" t="s">
        <v>148</v>
      </c>
      <c r="H6550" t="s">
        <v>134</v>
      </c>
      <c r="I6550" t="s">
        <v>135</v>
      </c>
      <c r="J6550" t="s">
        <v>136</v>
      </c>
      <c r="K6550" t="s">
        <v>143</v>
      </c>
      <c r="L6550" t="s">
        <v>18623</v>
      </c>
      <c r="M6550" t="s">
        <v>18624</v>
      </c>
      <c r="N6550">
        <v>1.0491666660000001</v>
      </c>
      <c r="O6550">
        <v>0</v>
      </c>
      <c r="P6550">
        <v>588</v>
      </c>
      <c r="Q6550">
        <v>24</v>
      </c>
      <c r="R6550">
        <v>170</v>
      </c>
      <c r="S6550">
        <v>9</v>
      </c>
      <c r="T6550">
        <v>119</v>
      </c>
      <c r="U6550">
        <v>0</v>
      </c>
      <c r="V6550">
        <v>0</v>
      </c>
      <c r="W6550">
        <v>0</v>
      </c>
      <c r="X6550">
        <v>140.42910776141741</v>
      </c>
      <c r="Y6550">
        <v>100.57776398942978</v>
      </c>
      <c r="Z6550">
        <v>63.583196111744321</v>
      </c>
      <c r="AA6550">
        <v>19.251192166879253</v>
      </c>
      <c r="AB6550">
        <v>114.78987605640232</v>
      </c>
      <c r="AC6550">
        <v>0</v>
      </c>
      <c r="AD6550">
        <v>0</v>
      </c>
      <c r="AE6550">
        <v>438.63113608587309</v>
      </c>
    </row>
    <row r="6551" spans="1:31" x14ac:dyDescent="0.25">
      <c r="A6551">
        <v>1659677</v>
      </c>
      <c r="B6551">
        <v>1</v>
      </c>
      <c r="C6551" t="s">
        <v>80</v>
      </c>
      <c r="D6551" t="s">
        <v>92</v>
      </c>
      <c r="E6551" t="s">
        <v>178</v>
      </c>
      <c r="F6551" t="s">
        <v>18625</v>
      </c>
      <c r="G6551" t="s">
        <v>142</v>
      </c>
      <c r="H6551" t="s">
        <v>149</v>
      </c>
      <c r="I6551" t="s">
        <v>135</v>
      </c>
      <c r="J6551" t="s">
        <v>136</v>
      </c>
      <c r="K6551" t="s">
        <v>143</v>
      </c>
      <c r="L6551" t="s">
        <v>18626</v>
      </c>
      <c r="M6551" t="s">
        <v>18627</v>
      </c>
      <c r="N6551">
        <v>3.8288888879999998</v>
      </c>
      <c r="O6551">
        <v>0</v>
      </c>
      <c r="P6551">
        <v>159</v>
      </c>
      <c r="Q6551">
        <v>0</v>
      </c>
      <c r="R6551">
        <v>0</v>
      </c>
      <c r="S6551">
        <v>0</v>
      </c>
      <c r="T6551">
        <v>13</v>
      </c>
      <c r="U6551">
        <v>0</v>
      </c>
      <c r="V6551">
        <v>0</v>
      </c>
      <c r="W6551">
        <v>0</v>
      </c>
      <c r="X6551">
        <v>132.50890904050351</v>
      </c>
      <c r="Y6551">
        <v>0</v>
      </c>
      <c r="Z6551">
        <v>0</v>
      </c>
      <c r="AA6551">
        <v>0</v>
      </c>
      <c r="AB6551">
        <v>27.473523682448452</v>
      </c>
      <c r="AC6551">
        <v>0</v>
      </c>
      <c r="AD6551">
        <v>0</v>
      </c>
      <c r="AE6551">
        <v>159.98243272295196</v>
      </c>
    </row>
    <row r="6552" spans="1:31" x14ac:dyDescent="0.25">
      <c r="A6552">
        <v>1659654</v>
      </c>
      <c r="B6552">
        <v>1</v>
      </c>
      <c r="C6552" t="s">
        <v>80</v>
      </c>
      <c r="D6552" t="s">
        <v>93</v>
      </c>
      <c r="E6552" t="s">
        <v>140</v>
      </c>
      <c r="F6552" t="s">
        <v>6741</v>
      </c>
      <c r="G6552" t="s">
        <v>142</v>
      </c>
      <c r="H6552" t="s">
        <v>134</v>
      </c>
      <c r="I6552" t="s">
        <v>135</v>
      </c>
      <c r="J6552" t="s">
        <v>136</v>
      </c>
      <c r="K6552" t="s">
        <v>143</v>
      </c>
      <c r="L6552" t="s">
        <v>18628</v>
      </c>
      <c r="M6552" t="s">
        <v>18629</v>
      </c>
      <c r="N6552">
        <v>1.021111111</v>
      </c>
      <c r="O6552">
        <v>5</v>
      </c>
      <c r="P6552">
        <v>4675</v>
      </c>
      <c r="Q6552">
        <v>164</v>
      </c>
      <c r="R6552">
        <v>998</v>
      </c>
      <c r="S6552">
        <v>33</v>
      </c>
      <c r="T6552">
        <v>1112</v>
      </c>
      <c r="U6552">
        <v>7</v>
      </c>
      <c r="V6552">
        <v>0</v>
      </c>
      <c r="W6552">
        <v>3.1591114946829189</v>
      </c>
      <c r="X6552">
        <v>796.7935324204517</v>
      </c>
      <c r="Y6552">
        <v>368.31450247473595</v>
      </c>
      <c r="Z6552">
        <v>327.90546784462856</v>
      </c>
      <c r="AA6552">
        <v>266.36168829425088</v>
      </c>
      <c r="AB6552">
        <v>2696.5175845910767</v>
      </c>
      <c r="AC6552">
        <v>645.43723386894283</v>
      </c>
      <c r="AD6552">
        <v>0</v>
      </c>
      <c r="AE6552">
        <v>5104.4891209887692</v>
      </c>
    </row>
    <row r="6553" spans="1:31" x14ac:dyDescent="0.25">
      <c r="A6553">
        <v>1659817</v>
      </c>
      <c r="B6553">
        <v>1</v>
      </c>
      <c r="C6553" t="s">
        <v>81</v>
      </c>
      <c r="D6553" t="s">
        <v>120</v>
      </c>
      <c r="E6553" t="s">
        <v>152</v>
      </c>
      <c r="F6553" t="s">
        <v>18630</v>
      </c>
      <c r="G6553" t="s">
        <v>507</v>
      </c>
      <c r="H6553" t="s">
        <v>149</v>
      </c>
      <c r="I6553" t="s">
        <v>135</v>
      </c>
      <c r="J6553" t="s">
        <v>136</v>
      </c>
      <c r="K6553" t="s">
        <v>137</v>
      </c>
      <c r="L6553" t="s">
        <v>18631</v>
      </c>
      <c r="M6553" t="s">
        <v>18632</v>
      </c>
      <c r="N6553">
        <v>0.49805555499999998</v>
      </c>
      <c r="O6553">
        <v>0</v>
      </c>
      <c r="P6553">
        <v>5</v>
      </c>
      <c r="Q6553">
        <v>0</v>
      </c>
      <c r="R6553">
        <v>0</v>
      </c>
      <c r="S6553">
        <v>0</v>
      </c>
      <c r="T6553">
        <v>1</v>
      </c>
      <c r="U6553">
        <v>0</v>
      </c>
      <c r="V6553">
        <v>0</v>
      </c>
      <c r="W6553">
        <v>0</v>
      </c>
      <c r="X6553">
        <v>0.39853684181705551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0.39853684181705551</v>
      </c>
    </row>
    <row r="6554" spans="1:31" x14ac:dyDescent="0.25">
      <c r="A6554">
        <v>1659946</v>
      </c>
      <c r="B6554">
        <v>1</v>
      </c>
      <c r="C6554" t="s">
        <v>81</v>
      </c>
      <c r="D6554" t="s">
        <v>128</v>
      </c>
      <c r="E6554" t="s">
        <v>204</v>
      </c>
      <c r="F6554" t="s">
        <v>18633</v>
      </c>
      <c r="G6554" t="s">
        <v>133</v>
      </c>
      <c r="H6554" t="s">
        <v>134</v>
      </c>
      <c r="I6554" t="s">
        <v>135</v>
      </c>
      <c r="J6554" t="s">
        <v>136</v>
      </c>
      <c r="K6554" t="s">
        <v>137</v>
      </c>
      <c r="L6554" t="s">
        <v>18634</v>
      </c>
      <c r="M6554" t="s">
        <v>18635</v>
      </c>
      <c r="N6554">
        <v>0.97166666599999996</v>
      </c>
      <c r="O6554">
        <v>0</v>
      </c>
      <c r="P6554">
        <v>0</v>
      </c>
      <c r="Q6554">
        <v>0</v>
      </c>
      <c r="R6554">
        <v>0</v>
      </c>
      <c r="S6554">
        <v>1</v>
      </c>
      <c r="T6554">
        <v>0</v>
      </c>
      <c r="U6554">
        <v>1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23.066647745096493</v>
      </c>
      <c r="AB6554">
        <v>0</v>
      </c>
      <c r="AC6554">
        <v>31.573439229890276</v>
      </c>
      <c r="AD6554">
        <v>0</v>
      </c>
      <c r="AE6554">
        <v>54.640086974986772</v>
      </c>
    </row>
    <row r="6555" spans="1:31" x14ac:dyDescent="0.25">
      <c r="A6555">
        <v>1660109</v>
      </c>
      <c r="B6555">
        <v>1</v>
      </c>
      <c r="C6555" t="s">
        <v>81</v>
      </c>
      <c r="D6555" t="s">
        <v>122</v>
      </c>
      <c r="E6555" t="s">
        <v>140</v>
      </c>
      <c r="F6555" t="s">
        <v>18636</v>
      </c>
      <c r="G6555" t="s">
        <v>161</v>
      </c>
      <c r="H6555" t="s">
        <v>134</v>
      </c>
      <c r="I6555" t="s">
        <v>135</v>
      </c>
      <c r="J6555" t="s">
        <v>136</v>
      </c>
      <c r="K6555" t="s">
        <v>137</v>
      </c>
      <c r="L6555" t="s">
        <v>18637</v>
      </c>
      <c r="M6555" t="s">
        <v>18638</v>
      </c>
      <c r="N6555">
        <v>1.0377777770000001</v>
      </c>
      <c r="O6555">
        <v>0</v>
      </c>
      <c r="P6555">
        <v>0</v>
      </c>
      <c r="Q6555">
        <v>0</v>
      </c>
      <c r="R6555">
        <v>0</v>
      </c>
      <c r="S6555">
        <v>1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708.85570528872722</v>
      </c>
      <c r="AB6555">
        <v>0</v>
      </c>
      <c r="AC6555">
        <v>0</v>
      </c>
      <c r="AD6555">
        <v>0</v>
      </c>
      <c r="AE6555">
        <v>708.85570528872722</v>
      </c>
    </row>
    <row r="6556" spans="1:31" x14ac:dyDescent="0.25">
      <c r="A6556">
        <v>1659900</v>
      </c>
      <c r="B6556">
        <v>1</v>
      </c>
      <c r="C6556" t="s">
        <v>80</v>
      </c>
      <c r="D6556" t="s">
        <v>97</v>
      </c>
      <c r="E6556" t="s">
        <v>152</v>
      </c>
      <c r="F6556" t="s">
        <v>18639</v>
      </c>
      <c r="G6556" t="s">
        <v>154</v>
      </c>
      <c r="H6556" t="s">
        <v>149</v>
      </c>
      <c r="I6556" t="s">
        <v>135</v>
      </c>
      <c r="J6556" t="s">
        <v>136</v>
      </c>
      <c r="K6556" t="s">
        <v>137</v>
      </c>
      <c r="L6556" t="s">
        <v>18640</v>
      </c>
      <c r="M6556" t="s">
        <v>18641</v>
      </c>
      <c r="N6556">
        <v>5.4983333329999997</v>
      </c>
      <c r="O6556">
        <v>0</v>
      </c>
      <c r="P6556">
        <v>2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9.1566242108370925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9.1566242108370925</v>
      </c>
    </row>
    <row r="6557" spans="1:31" x14ac:dyDescent="0.25">
      <c r="A6557">
        <v>1660049</v>
      </c>
      <c r="B6557">
        <v>1</v>
      </c>
      <c r="C6557" t="s">
        <v>80</v>
      </c>
      <c r="D6557" t="s">
        <v>92</v>
      </c>
      <c r="E6557" t="s">
        <v>204</v>
      </c>
      <c r="F6557" t="s">
        <v>18642</v>
      </c>
      <c r="G6557" t="s">
        <v>161</v>
      </c>
      <c r="H6557" t="s">
        <v>134</v>
      </c>
      <c r="I6557" t="s">
        <v>135</v>
      </c>
      <c r="J6557" t="s">
        <v>136</v>
      </c>
      <c r="K6557" t="s">
        <v>137</v>
      </c>
      <c r="L6557" t="s">
        <v>18643</v>
      </c>
      <c r="M6557" t="s">
        <v>18644</v>
      </c>
      <c r="N6557">
        <v>1.8075000000000001</v>
      </c>
      <c r="O6557">
        <v>18</v>
      </c>
      <c r="P6557">
        <v>2</v>
      </c>
      <c r="Q6557">
        <v>1</v>
      </c>
      <c r="R6557">
        <v>0</v>
      </c>
      <c r="S6557">
        <v>13</v>
      </c>
      <c r="T6557">
        <v>0</v>
      </c>
      <c r="U6557">
        <v>0</v>
      </c>
      <c r="V6557">
        <v>0</v>
      </c>
      <c r="W6557">
        <v>191.07382654124126</v>
      </c>
      <c r="X6557">
        <v>2.1032767507104677</v>
      </c>
      <c r="Y6557">
        <v>7.9948194831600841</v>
      </c>
      <c r="Z6557">
        <v>0</v>
      </c>
      <c r="AA6557">
        <v>63.984450035873067</v>
      </c>
      <c r="AB6557">
        <v>0</v>
      </c>
      <c r="AC6557">
        <v>0</v>
      </c>
      <c r="AD6557">
        <v>0</v>
      </c>
      <c r="AE6557">
        <v>265.15637281098486</v>
      </c>
    </row>
    <row r="6558" spans="1:31" x14ac:dyDescent="0.25">
      <c r="A6558">
        <v>1660155</v>
      </c>
      <c r="B6558">
        <v>1</v>
      </c>
      <c r="C6558" t="s">
        <v>80</v>
      </c>
      <c r="D6558" t="s">
        <v>84</v>
      </c>
      <c r="E6558" t="s">
        <v>178</v>
      </c>
      <c r="F6558" t="s">
        <v>18645</v>
      </c>
      <c r="G6558" t="s">
        <v>227</v>
      </c>
      <c r="H6558" t="s">
        <v>149</v>
      </c>
      <c r="I6558" t="s">
        <v>135</v>
      </c>
      <c r="J6558" t="s">
        <v>136</v>
      </c>
      <c r="K6558" t="s">
        <v>137</v>
      </c>
      <c r="L6558" t="s">
        <v>18646</v>
      </c>
      <c r="M6558" t="s">
        <v>18647</v>
      </c>
      <c r="N6558">
        <v>0.90222222200000002</v>
      </c>
      <c r="O6558">
        <v>0</v>
      </c>
      <c r="P6558">
        <v>37</v>
      </c>
      <c r="Q6558">
        <v>0</v>
      </c>
      <c r="R6558">
        <v>0</v>
      </c>
      <c r="S6558">
        <v>0</v>
      </c>
      <c r="T6558">
        <v>40</v>
      </c>
      <c r="U6558">
        <v>0</v>
      </c>
      <c r="V6558">
        <v>0</v>
      </c>
      <c r="W6558">
        <v>0</v>
      </c>
      <c r="X6558">
        <v>20.279020832097864</v>
      </c>
      <c r="Y6558">
        <v>0</v>
      </c>
      <c r="Z6558">
        <v>0</v>
      </c>
      <c r="AA6558">
        <v>0</v>
      </c>
      <c r="AB6558">
        <v>47.104673799035467</v>
      </c>
      <c r="AC6558">
        <v>0</v>
      </c>
      <c r="AD6558">
        <v>0</v>
      </c>
      <c r="AE6558">
        <v>67.383694631133324</v>
      </c>
    </row>
    <row r="6559" spans="1:31" x14ac:dyDescent="0.25">
      <c r="A6559">
        <v>1660003</v>
      </c>
      <c r="B6559">
        <v>1</v>
      </c>
      <c r="C6559" t="s">
        <v>80</v>
      </c>
      <c r="D6559" t="s">
        <v>100</v>
      </c>
      <c r="E6559" t="s">
        <v>131</v>
      </c>
      <c r="F6559" t="s">
        <v>18648</v>
      </c>
      <c r="G6559" t="s">
        <v>172</v>
      </c>
      <c r="H6559" t="s">
        <v>134</v>
      </c>
      <c r="I6559" t="s">
        <v>135</v>
      </c>
      <c r="J6559" t="s">
        <v>3</v>
      </c>
      <c r="K6559" t="s">
        <v>137</v>
      </c>
      <c r="L6559" t="s">
        <v>18649</v>
      </c>
      <c r="M6559" t="s">
        <v>18650</v>
      </c>
      <c r="N6559">
        <v>0.83027777700000005</v>
      </c>
      <c r="O6559">
        <v>0</v>
      </c>
      <c r="P6559">
        <v>107</v>
      </c>
      <c r="Q6559">
        <v>0</v>
      </c>
      <c r="R6559">
        <v>0</v>
      </c>
      <c r="S6559">
        <v>0</v>
      </c>
      <c r="T6559">
        <v>11</v>
      </c>
      <c r="U6559">
        <v>0</v>
      </c>
      <c r="V6559">
        <v>0</v>
      </c>
      <c r="W6559">
        <v>0</v>
      </c>
      <c r="X6559">
        <v>30.469867401902135</v>
      </c>
      <c r="Y6559">
        <v>0</v>
      </c>
      <c r="Z6559">
        <v>0</v>
      </c>
      <c r="AA6559">
        <v>0</v>
      </c>
      <c r="AB6559">
        <v>0.36999915321583282</v>
      </c>
      <c r="AC6559">
        <v>0</v>
      </c>
      <c r="AD6559">
        <v>0</v>
      </c>
      <c r="AE6559">
        <v>30.839866555117968</v>
      </c>
    </row>
    <row r="6560" spans="1:31" x14ac:dyDescent="0.25">
      <c r="A6560">
        <v>1659880</v>
      </c>
      <c r="B6560">
        <v>1</v>
      </c>
      <c r="C6560" t="s">
        <v>80</v>
      </c>
      <c r="D6560" t="s">
        <v>101</v>
      </c>
      <c r="E6560" t="s">
        <v>152</v>
      </c>
      <c r="F6560" t="s">
        <v>17227</v>
      </c>
      <c r="G6560" t="s">
        <v>168</v>
      </c>
      <c r="H6560" t="s">
        <v>149</v>
      </c>
      <c r="I6560" t="s">
        <v>135</v>
      </c>
      <c r="J6560" t="s">
        <v>136</v>
      </c>
      <c r="K6560" t="s">
        <v>137</v>
      </c>
      <c r="L6560" t="s">
        <v>18651</v>
      </c>
      <c r="M6560" t="s">
        <v>18652</v>
      </c>
      <c r="N6560">
        <v>1.285555555</v>
      </c>
      <c r="O6560">
        <v>0</v>
      </c>
      <c r="P6560">
        <v>15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5.0275487616573793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5.0275487616573793</v>
      </c>
    </row>
    <row r="6561" spans="1:31" x14ac:dyDescent="0.25">
      <c r="A6561">
        <v>1659737</v>
      </c>
      <c r="B6561">
        <v>1</v>
      </c>
      <c r="C6561" t="s">
        <v>80</v>
      </c>
      <c r="D6561" t="s">
        <v>105</v>
      </c>
      <c r="E6561" t="s">
        <v>131</v>
      </c>
      <c r="F6561" t="s">
        <v>18653</v>
      </c>
      <c r="G6561" t="s">
        <v>133</v>
      </c>
      <c r="H6561" t="s">
        <v>134</v>
      </c>
      <c r="I6561" t="s">
        <v>135</v>
      </c>
      <c r="J6561" t="s">
        <v>136</v>
      </c>
      <c r="K6561" t="s">
        <v>137</v>
      </c>
      <c r="L6561" t="s">
        <v>18654</v>
      </c>
      <c r="M6561" t="s">
        <v>18655</v>
      </c>
      <c r="N6561">
        <v>0.89972222199999996</v>
      </c>
      <c r="O6561">
        <v>1</v>
      </c>
      <c r="P6561">
        <v>3362</v>
      </c>
      <c r="Q6561">
        <v>0</v>
      </c>
      <c r="R6561">
        <v>58</v>
      </c>
      <c r="S6561">
        <v>1</v>
      </c>
      <c r="T6561">
        <v>959</v>
      </c>
      <c r="U6561">
        <v>2</v>
      </c>
      <c r="V6561">
        <v>0</v>
      </c>
      <c r="W6561">
        <v>1.2061295353702837</v>
      </c>
      <c r="X6561">
        <v>879.00429059763565</v>
      </c>
      <c r="Y6561">
        <v>0</v>
      </c>
      <c r="Z6561">
        <v>7.6917964868071644</v>
      </c>
      <c r="AA6561">
        <v>104.96162402988563</v>
      </c>
      <c r="AB6561">
        <v>1403.7577616596266</v>
      </c>
      <c r="AC6561">
        <v>401.0568295190505</v>
      </c>
      <c r="AD6561">
        <v>0</v>
      </c>
      <c r="AE6561">
        <v>2797.6784318283762</v>
      </c>
    </row>
    <row r="6562" spans="1:31" x14ac:dyDescent="0.25">
      <c r="A6562">
        <v>1659717</v>
      </c>
      <c r="B6562">
        <v>1</v>
      </c>
      <c r="C6562" t="s">
        <v>80</v>
      </c>
      <c r="D6562" t="s">
        <v>89</v>
      </c>
      <c r="E6562" t="s">
        <v>152</v>
      </c>
      <c r="F6562" t="s">
        <v>18453</v>
      </c>
      <c r="G6562" t="s">
        <v>507</v>
      </c>
      <c r="H6562" t="s">
        <v>149</v>
      </c>
      <c r="I6562" t="s">
        <v>135</v>
      </c>
      <c r="J6562" t="s">
        <v>136</v>
      </c>
      <c r="K6562" t="s">
        <v>137</v>
      </c>
      <c r="L6562" t="s">
        <v>18656</v>
      </c>
      <c r="M6562" t="s">
        <v>18657</v>
      </c>
      <c r="N6562">
        <v>0.63</v>
      </c>
      <c r="O6562">
        <v>0</v>
      </c>
      <c r="P6562">
        <v>6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0.75136894393364995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0.75136894393364995</v>
      </c>
    </row>
    <row r="6563" spans="1:31" x14ac:dyDescent="0.25">
      <c r="A6563">
        <v>1660092</v>
      </c>
      <c r="B6563">
        <v>1</v>
      </c>
      <c r="C6563" t="s">
        <v>81</v>
      </c>
      <c r="D6563" t="s">
        <v>118</v>
      </c>
      <c r="E6563" t="s">
        <v>146</v>
      </c>
      <c r="F6563" t="s">
        <v>18658</v>
      </c>
      <c r="G6563" t="s">
        <v>227</v>
      </c>
      <c r="H6563" t="s">
        <v>149</v>
      </c>
      <c r="I6563" t="s">
        <v>135</v>
      </c>
      <c r="J6563" t="s">
        <v>136</v>
      </c>
      <c r="K6563" t="s">
        <v>137</v>
      </c>
      <c r="L6563" t="s">
        <v>18659</v>
      </c>
      <c r="M6563" t="s">
        <v>18660</v>
      </c>
      <c r="N6563">
        <v>0.96750000000000003</v>
      </c>
      <c r="O6563">
        <v>0</v>
      </c>
      <c r="P6563">
        <v>819</v>
      </c>
      <c r="Q6563">
        <v>0</v>
      </c>
      <c r="R6563">
        <v>0</v>
      </c>
      <c r="S6563">
        <v>0</v>
      </c>
      <c r="T6563">
        <v>321</v>
      </c>
      <c r="U6563">
        <v>0</v>
      </c>
      <c r="V6563">
        <v>0</v>
      </c>
      <c r="W6563">
        <v>0</v>
      </c>
      <c r="X6563">
        <v>257.62951022449738</v>
      </c>
      <c r="Y6563">
        <v>0</v>
      </c>
      <c r="Z6563">
        <v>0</v>
      </c>
      <c r="AA6563">
        <v>0</v>
      </c>
      <c r="AB6563">
        <v>255.49704357461846</v>
      </c>
      <c r="AC6563">
        <v>0</v>
      </c>
      <c r="AD6563">
        <v>0</v>
      </c>
      <c r="AE6563">
        <v>513.12655379911587</v>
      </c>
    </row>
    <row r="6564" spans="1:31" x14ac:dyDescent="0.25">
      <c r="A6564">
        <v>1659525</v>
      </c>
      <c r="B6564">
        <v>1</v>
      </c>
      <c r="C6564" t="s">
        <v>80</v>
      </c>
      <c r="D6564" t="s">
        <v>82</v>
      </c>
      <c r="E6564" t="s">
        <v>642</v>
      </c>
      <c r="F6564" t="s">
        <v>18230</v>
      </c>
      <c r="G6564" t="s">
        <v>161</v>
      </c>
      <c r="H6564" t="s">
        <v>134</v>
      </c>
      <c r="I6564" t="s">
        <v>135</v>
      </c>
      <c r="J6564" t="s">
        <v>136</v>
      </c>
      <c r="K6564" t="s">
        <v>137</v>
      </c>
      <c r="L6564" t="s">
        <v>18661</v>
      </c>
      <c r="M6564" t="s">
        <v>18662</v>
      </c>
      <c r="N6564">
        <v>0.16295916599999999</v>
      </c>
      <c r="O6564">
        <v>0</v>
      </c>
      <c r="P6564">
        <v>248</v>
      </c>
      <c r="Q6564">
        <v>0</v>
      </c>
      <c r="R6564">
        <v>0</v>
      </c>
      <c r="S6564">
        <v>3</v>
      </c>
      <c r="T6564">
        <v>147</v>
      </c>
      <c r="U6564">
        <v>1</v>
      </c>
      <c r="V6564">
        <v>0</v>
      </c>
      <c r="W6564">
        <v>0</v>
      </c>
      <c r="X6564">
        <v>10.133212343992906</v>
      </c>
      <c r="Y6564">
        <v>0</v>
      </c>
      <c r="Z6564">
        <v>0</v>
      </c>
      <c r="AA6564">
        <v>55.156524117964629</v>
      </c>
      <c r="AB6564">
        <v>12.869346442304987</v>
      </c>
      <c r="AC6564">
        <v>59.17330611994597</v>
      </c>
      <c r="AD6564">
        <v>0</v>
      </c>
      <c r="AE6564">
        <v>137.33238902420848</v>
      </c>
    </row>
    <row r="6565" spans="1:31" x14ac:dyDescent="0.25">
      <c r="A6565">
        <v>1660135</v>
      </c>
      <c r="B6565">
        <v>1</v>
      </c>
      <c r="C6565" t="s">
        <v>80</v>
      </c>
      <c r="D6565" t="s">
        <v>82</v>
      </c>
      <c r="E6565" t="s">
        <v>146</v>
      </c>
      <c r="F6565" t="s">
        <v>3736</v>
      </c>
      <c r="G6565" t="s">
        <v>3003</v>
      </c>
      <c r="H6565" t="s">
        <v>149</v>
      </c>
      <c r="I6565" t="s">
        <v>135</v>
      </c>
      <c r="J6565" t="s">
        <v>136</v>
      </c>
      <c r="K6565" t="s">
        <v>137</v>
      </c>
      <c r="L6565" t="s">
        <v>18663</v>
      </c>
      <c r="M6565" t="s">
        <v>18664</v>
      </c>
      <c r="N6565">
        <v>2.7825000000000002</v>
      </c>
      <c r="O6565">
        <v>0</v>
      </c>
      <c r="P6565">
        <v>972</v>
      </c>
      <c r="Q6565">
        <v>0</v>
      </c>
      <c r="R6565">
        <v>0</v>
      </c>
      <c r="S6565">
        <v>0</v>
      </c>
      <c r="T6565">
        <v>55</v>
      </c>
      <c r="U6565">
        <v>0</v>
      </c>
      <c r="V6565">
        <v>0</v>
      </c>
      <c r="W6565">
        <v>0</v>
      </c>
      <c r="X6565">
        <v>1091.4178271895382</v>
      </c>
      <c r="Y6565">
        <v>0</v>
      </c>
      <c r="Z6565">
        <v>0</v>
      </c>
      <c r="AA6565">
        <v>0</v>
      </c>
      <c r="AB6565">
        <v>51.18218923069967</v>
      </c>
      <c r="AC6565">
        <v>0</v>
      </c>
      <c r="AD6565">
        <v>0</v>
      </c>
      <c r="AE6565">
        <v>1142.6000164202378</v>
      </c>
    </row>
    <row r="6566" spans="1:31" x14ac:dyDescent="0.25">
      <c r="A6566">
        <v>1659923</v>
      </c>
      <c r="B6566">
        <v>1</v>
      </c>
      <c r="C6566" t="s">
        <v>80</v>
      </c>
      <c r="D6566" t="s">
        <v>83</v>
      </c>
      <c r="E6566" t="s">
        <v>152</v>
      </c>
      <c r="F6566" t="s">
        <v>18665</v>
      </c>
      <c r="G6566" t="s">
        <v>154</v>
      </c>
      <c r="H6566" t="s">
        <v>149</v>
      </c>
      <c r="I6566" t="s">
        <v>135</v>
      </c>
      <c r="J6566" t="s">
        <v>136</v>
      </c>
      <c r="K6566" t="s">
        <v>137</v>
      </c>
      <c r="L6566" t="s">
        <v>18666</v>
      </c>
      <c r="M6566" t="s">
        <v>18667</v>
      </c>
      <c r="N6566">
        <v>3.0924999999999998</v>
      </c>
      <c r="O6566">
        <v>0</v>
      </c>
      <c r="P6566">
        <v>1</v>
      </c>
      <c r="Q6566">
        <v>0</v>
      </c>
      <c r="R6566">
        <v>0</v>
      </c>
      <c r="S6566">
        <v>0</v>
      </c>
      <c r="T6566">
        <v>1</v>
      </c>
      <c r="U6566">
        <v>0</v>
      </c>
      <c r="V6566">
        <v>0</v>
      </c>
      <c r="W6566">
        <v>0</v>
      </c>
      <c r="X6566">
        <v>3.2376580561221622</v>
      </c>
      <c r="Y6566">
        <v>0</v>
      </c>
      <c r="Z6566">
        <v>0</v>
      </c>
      <c r="AA6566">
        <v>0</v>
      </c>
      <c r="AB6566">
        <v>3.0987010044449024</v>
      </c>
      <c r="AC6566">
        <v>0</v>
      </c>
      <c r="AD6566">
        <v>0</v>
      </c>
      <c r="AE6566">
        <v>6.3363590605670641</v>
      </c>
    </row>
    <row r="6567" spans="1:31" x14ac:dyDescent="0.25">
      <c r="A6567">
        <v>1659837</v>
      </c>
      <c r="B6567">
        <v>1</v>
      </c>
      <c r="C6567" t="s">
        <v>80</v>
      </c>
      <c r="D6567" t="s">
        <v>86</v>
      </c>
      <c r="E6567" t="s">
        <v>178</v>
      </c>
      <c r="F6567" t="s">
        <v>18668</v>
      </c>
      <c r="G6567" t="s">
        <v>180</v>
      </c>
      <c r="H6567" t="s">
        <v>149</v>
      </c>
      <c r="I6567" t="s">
        <v>135</v>
      </c>
      <c r="J6567" t="s">
        <v>136</v>
      </c>
      <c r="K6567" t="s">
        <v>137</v>
      </c>
      <c r="L6567" t="s">
        <v>18669</v>
      </c>
      <c r="M6567" t="s">
        <v>18670</v>
      </c>
      <c r="N6567">
        <v>2.6</v>
      </c>
      <c r="O6567">
        <v>0</v>
      </c>
      <c r="P6567">
        <v>30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33.813812144046921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33.813812144046921</v>
      </c>
    </row>
    <row r="6568" spans="1:31" x14ac:dyDescent="0.25">
      <c r="A6568">
        <v>1659531</v>
      </c>
      <c r="B6568">
        <v>1</v>
      </c>
      <c r="C6568" t="s">
        <v>80</v>
      </c>
      <c r="D6568" t="s">
        <v>88</v>
      </c>
      <c r="E6568" t="s">
        <v>178</v>
      </c>
      <c r="F6568" t="s">
        <v>18671</v>
      </c>
      <c r="G6568" t="s">
        <v>227</v>
      </c>
      <c r="H6568" t="s">
        <v>149</v>
      </c>
      <c r="I6568" t="s">
        <v>135</v>
      </c>
      <c r="J6568" t="s">
        <v>136</v>
      </c>
      <c r="K6568" t="s">
        <v>137</v>
      </c>
      <c r="L6568" t="s">
        <v>18672</v>
      </c>
      <c r="M6568" t="s">
        <v>18673</v>
      </c>
      <c r="N6568">
        <v>2.3224999999999998</v>
      </c>
      <c r="O6568">
        <v>0</v>
      </c>
      <c r="P6568">
        <v>247</v>
      </c>
      <c r="Q6568">
        <v>0</v>
      </c>
      <c r="R6568">
        <v>0</v>
      </c>
      <c r="S6568">
        <v>0</v>
      </c>
      <c r="T6568">
        <v>41</v>
      </c>
      <c r="U6568">
        <v>0</v>
      </c>
      <c r="V6568">
        <v>0</v>
      </c>
      <c r="W6568">
        <v>0</v>
      </c>
      <c r="X6568">
        <v>184.04887804882381</v>
      </c>
      <c r="Y6568">
        <v>0</v>
      </c>
      <c r="Z6568">
        <v>0</v>
      </c>
      <c r="AA6568">
        <v>0</v>
      </c>
      <c r="AB6568">
        <v>106.11236733783672</v>
      </c>
      <c r="AC6568">
        <v>0</v>
      </c>
      <c r="AD6568">
        <v>0</v>
      </c>
      <c r="AE6568">
        <v>290.16124538666054</v>
      </c>
    </row>
    <row r="6569" spans="1:31" x14ac:dyDescent="0.25">
      <c r="A6569">
        <v>1659588</v>
      </c>
      <c r="B6569">
        <v>1</v>
      </c>
      <c r="C6569" t="s">
        <v>80</v>
      </c>
      <c r="D6569" t="s">
        <v>96</v>
      </c>
      <c r="E6569" t="s">
        <v>152</v>
      </c>
      <c r="F6569" t="s">
        <v>18674</v>
      </c>
      <c r="G6569" t="s">
        <v>507</v>
      </c>
      <c r="H6569" t="s">
        <v>149</v>
      </c>
      <c r="I6569" t="s">
        <v>135</v>
      </c>
      <c r="J6569" t="s">
        <v>136</v>
      </c>
      <c r="K6569" t="s">
        <v>137</v>
      </c>
      <c r="L6569" t="s">
        <v>18675</v>
      </c>
      <c r="M6569" t="s">
        <v>18676</v>
      </c>
      <c r="N6569">
        <v>1.3830555550000001</v>
      </c>
      <c r="O6569">
        <v>0</v>
      </c>
      <c r="P6569">
        <v>5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2.2607883856533029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2.2607883856533029</v>
      </c>
    </row>
    <row r="6570" spans="1:31" x14ac:dyDescent="0.25">
      <c r="A6570">
        <v>1660058</v>
      </c>
      <c r="B6570">
        <v>1</v>
      </c>
      <c r="C6570" t="s">
        <v>80</v>
      </c>
      <c r="D6570" t="s">
        <v>110</v>
      </c>
      <c r="E6570" t="s">
        <v>146</v>
      </c>
      <c r="F6570" t="s">
        <v>16179</v>
      </c>
      <c r="G6570" t="s">
        <v>288</v>
      </c>
      <c r="H6570" t="s">
        <v>149</v>
      </c>
      <c r="I6570" t="s">
        <v>135</v>
      </c>
      <c r="J6570" t="s">
        <v>136</v>
      </c>
      <c r="K6570" t="s">
        <v>137</v>
      </c>
      <c r="L6570" t="s">
        <v>18677</v>
      </c>
      <c r="M6570" t="s">
        <v>18678</v>
      </c>
      <c r="N6570">
        <v>1.2691666660000001</v>
      </c>
      <c r="O6570">
        <v>0</v>
      </c>
      <c r="P6570">
        <v>384</v>
      </c>
      <c r="Q6570">
        <v>0</v>
      </c>
      <c r="R6570">
        <v>0</v>
      </c>
      <c r="S6570">
        <v>0</v>
      </c>
      <c r="T6570">
        <v>38</v>
      </c>
      <c r="U6570">
        <v>0</v>
      </c>
      <c r="V6570">
        <v>0</v>
      </c>
      <c r="W6570">
        <v>0</v>
      </c>
      <c r="X6570">
        <v>220.06125512586658</v>
      </c>
      <c r="Y6570">
        <v>0</v>
      </c>
      <c r="Z6570">
        <v>0</v>
      </c>
      <c r="AA6570">
        <v>0</v>
      </c>
      <c r="AB6570">
        <v>34.853175773641311</v>
      </c>
      <c r="AC6570">
        <v>0</v>
      </c>
      <c r="AD6570">
        <v>0</v>
      </c>
      <c r="AE6570">
        <v>254.91443089950789</v>
      </c>
    </row>
    <row r="6571" spans="1:31" x14ac:dyDescent="0.25">
      <c r="A6571">
        <v>1659726</v>
      </c>
      <c r="B6571">
        <v>1</v>
      </c>
      <c r="C6571" t="s">
        <v>80</v>
      </c>
      <c r="D6571" t="s">
        <v>104</v>
      </c>
      <c r="E6571" t="s">
        <v>178</v>
      </c>
      <c r="F6571" t="s">
        <v>18679</v>
      </c>
      <c r="G6571" t="s">
        <v>231</v>
      </c>
      <c r="H6571" t="s">
        <v>149</v>
      </c>
      <c r="I6571" t="s">
        <v>135</v>
      </c>
      <c r="J6571" t="s">
        <v>136</v>
      </c>
      <c r="K6571" t="s">
        <v>137</v>
      </c>
      <c r="L6571" t="s">
        <v>18680</v>
      </c>
      <c r="M6571" t="s">
        <v>18681</v>
      </c>
      <c r="N6571">
        <v>4.4783333330000001</v>
      </c>
      <c r="O6571">
        <v>0</v>
      </c>
      <c r="P6571">
        <v>35</v>
      </c>
      <c r="Q6571">
        <v>0</v>
      </c>
      <c r="R6571">
        <v>3</v>
      </c>
      <c r="S6571">
        <v>0</v>
      </c>
      <c r="T6571">
        <v>12</v>
      </c>
      <c r="U6571">
        <v>0</v>
      </c>
      <c r="V6571">
        <v>0</v>
      </c>
      <c r="W6571">
        <v>0</v>
      </c>
      <c r="X6571">
        <v>69.579175400895323</v>
      </c>
      <c r="Y6571">
        <v>0</v>
      </c>
      <c r="Z6571">
        <v>14.314199981183027</v>
      </c>
      <c r="AA6571">
        <v>0</v>
      </c>
      <c r="AB6571">
        <v>62.690422721838566</v>
      </c>
      <c r="AC6571">
        <v>0</v>
      </c>
      <c r="AD6571">
        <v>0</v>
      </c>
      <c r="AE6571">
        <v>146.58379810391691</v>
      </c>
    </row>
    <row r="6572" spans="1:31" x14ac:dyDescent="0.25">
      <c r="A6572">
        <v>1660012</v>
      </c>
      <c r="B6572">
        <v>1</v>
      </c>
      <c r="C6572" t="s">
        <v>80</v>
      </c>
      <c r="D6572" t="s">
        <v>83</v>
      </c>
      <c r="E6572" t="s">
        <v>178</v>
      </c>
      <c r="F6572" t="s">
        <v>668</v>
      </c>
      <c r="G6572" t="s">
        <v>227</v>
      </c>
      <c r="H6572" t="s">
        <v>149</v>
      </c>
      <c r="I6572" t="s">
        <v>135</v>
      </c>
      <c r="J6572" t="s">
        <v>136</v>
      </c>
      <c r="K6572" t="s">
        <v>137</v>
      </c>
      <c r="L6572" t="s">
        <v>18682</v>
      </c>
      <c r="M6572" t="s">
        <v>18683</v>
      </c>
      <c r="N6572">
        <v>2.2269444439999999</v>
      </c>
      <c r="O6572">
        <v>0</v>
      </c>
      <c r="P6572">
        <v>1</v>
      </c>
      <c r="Q6572">
        <v>0</v>
      </c>
      <c r="R6572">
        <v>0</v>
      </c>
      <c r="S6572">
        <v>0</v>
      </c>
      <c r="T6572">
        <v>27</v>
      </c>
      <c r="U6572">
        <v>0</v>
      </c>
      <c r="V6572">
        <v>9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187.76229079201048</v>
      </c>
      <c r="AC6572">
        <v>0</v>
      </c>
      <c r="AD6572">
        <v>262.65083575068593</v>
      </c>
      <c r="AE6572">
        <v>450.41312654269643</v>
      </c>
    </row>
    <row r="6573" spans="1:31" x14ac:dyDescent="0.25">
      <c r="A6573">
        <v>1659680</v>
      </c>
      <c r="B6573">
        <v>1</v>
      </c>
      <c r="C6573" t="s">
        <v>80</v>
      </c>
      <c r="D6573" t="s">
        <v>88</v>
      </c>
      <c r="E6573" t="s">
        <v>642</v>
      </c>
      <c r="F6573" t="s">
        <v>18684</v>
      </c>
      <c r="G6573" t="s">
        <v>172</v>
      </c>
      <c r="H6573" t="s">
        <v>134</v>
      </c>
      <c r="I6573" t="s">
        <v>135</v>
      </c>
      <c r="J6573" t="s">
        <v>3</v>
      </c>
      <c r="K6573" t="s">
        <v>137</v>
      </c>
      <c r="L6573" t="s">
        <v>18685</v>
      </c>
      <c r="M6573" t="s">
        <v>18686</v>
      </c>
      <c r="N6573">
        <v>3.0666666660000002</v>
      </c>
      <c r="O6573">
        <v>0</v>
      </c>
      <c r="P6573">
        <v>3191</v>
      </c>
      <c r="Q6573">
        <v>0</v>
      </c>
      <c r="R6573">
        <v>0</v>
      </c>
      <c r="S6573">
        <v>7</v>
      </c>
      <c r="T6573">
        <v>275</v>
      </c>
      <c r="U6573">
        <v>0</v>
      </c>
      <c r="V6573">
        <v>0</v>
      </c>
      <c r="W6573">
        <v>0</v>
      </c>
      <c r="X6573">
        <v>2014.859554082155</v>
      </c>
      <c r="Y6573">
        <v>0</v>
      </c>
      <c r="Z6573">
        <v>0</v>
      </c>
      <c r="AA6573">
        <v>15813.965008385987</v>
      </c>
      <c r="AB6573">
        <v>1241.3586461371774</v>
      </c>
      <c r="AC6573">
        <v>0</v>
      </c>
      <c r="AD6573">
        <v>0</v>
      </c>
      <c r="AE6573">
        <v>19070.183208605318</v>
      </c>
    </row>
    <row r="6574" spans="1:31" x14ac:dyDescent="0.25">
      <c r="A6574">
        <v>1659889</v>
      </c>
      <c r="B6574">
        <v>1</v>
      </c>
      <c r="C6574" t="s">
        <v>80</v>
      </c>
      <c r="D6574" t="s">
        <v>106</v>
      </c>
      <c r="E6574" t="s">
        <v>178</v>
      </c>
      <c r="F6574" t="s">
        <v>18687</v>
      </c>
      <c r="G6574" t="s">
        <v>227</v>
      </c>
      <c r="H6574" t="s">
        <v>149</v>
      </c>
      <c r="I6574" t="s">
        <v>135</v>
      </c>
      <c r="J6574" t="s">
        <v>136</v>
      </c>
      <c r="K6574" t="s">
        <v>137</v>
      </c>
      <c r="L6574" t="s">
        <v>18688</v>
      </c>
      <c r="M6574" t="s">
        <v>18689</v>
      </c>
      <c r="N6574">
        <v>7.6449999999999996</v>
      </c>
      <c r="O6574">
        <v>0</v>
      </c>
      <c r="P6574">
        <v>0</v>
      </c>
      <c r="Q6574">
        <v>0</v>
      </c>
      <c r="R6574">
        <v>2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1.7753671614736848</v>
      </c>
      <c r="AA6574">
        <v>0</v>
      </c>
      <c r="AB6574">
        <v>0</v>
      </c>
      <c r="AC6574">
        <v>0</v>
      </c>
      <c r="AD6574">
        <v>0</v>
      </c>
      <c r="AE6574">
        <v>1.7753671614736848</v>
      </c>
    </row>
    <row r="6575" spans="1:31" x14ac:dyDescent="0.25">
      <c r="A6575">
        <v>1659866</v>
      </c>
      <c r="B6575">
        <v>1</v>
      </c>
      <c r="C6575" t="s">
        <v>80</v>
      </c>
      <c r="D6575" t="s">
        <v>83</v>
      </c>
      <c r="E6575" t="s">
        <v>131</v>
      </c>
      <c r="F6575" t="s">
        <v>18690</v>
      </c>
      <c r="G6575" t="s">
        <v>195</v>
      </c>
      <c r="H6575" t="s">
        <v>134</v>
      </c>
      <c r="I6575" t="s">
        <v>135</v>
      </c>
      <c r="J6575" t="s">
        <v>136</v>
      </c>
      <c r="K6575" t="s">
        <v>137</v>
      </c>
      <c r="L6575" t="s">
        <v>18691</v>
      </c>
      <c r="M6575" t="s">
        <v>18692</v>
      </c>
      <c r="N6575">
        <v>1.7975000000000001</v>
      </c>
      <c r="O6575">
        <v>0</v>
      </c>
      <c r="P6575">
        <v>0</v>
      </c>
      <c r="Q6575">
        <v>0</v>
      </c>
      <c r="R6575">
        <v>0</v>
      </c>
      <c r="S6575">
        <v>4</v>
      </c>
      <c r="T6575">
        <v>1</v>
      </c>
      <c r="U6575">
        <v>1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290.61946806906479</v>
      </c>
      <c r="AB6575">
        <v>9.0136672764217352</v>
      </c>
      <c r="AC6575">
        <v>195.29994959675105</v>
      </c>
      <c r="AD6575">
        <v>0</v>
      </c>
      <c r="AE6575">
        <v>494.9330849422376</v>
      </c>
    </row>
    <row r="6576" spans="1:31" x14ac:dyDescent="0.25">
      <c r="A6576">
        <v>1659720</v>
      </c>
      <c r="B6576">
        <v>1</v>
      </c>
      <c r="C6576" t="s">
        <v>80</v>
      </c>
      <c r="D6576" t="s">
        <v>95</v>
      </c>
      <c r="E6576" t="s">
        <v>204</v>
      </c>
      <c r="F6576" t="s">
        <v>5983</v>
      </c>
      <c r="G6576" t="s">
        <v>1261</v>
      </c>
      <c r="H6576" t="s">
        <v>134</v>
      </c>
      <c r="I6576" t="s">
        <v>135</v>
      </c>
      <c r="J6576" t="s">
        <v>136</v>
      </c>
      <c r="K6576" t="s">
        <v>137</v>
      </c>
      <c r="L6576" t="s">
        <v>18693</v>
      </c>
      <c r="M6576" t="s">
        <v>18694</v>
      </c>
      <c r="N6576">
        <v>2.6369444440000001</v>
      </c>
      <c r="O6576">
        <v>1</v>
      </c>
      <c r="P6576">
        <v>0</v>
      </c>
      <c r="Q6576">
        <v>3</v>
      </c>
      <c r="R6576">
        <v>0</v>
      </c>
      <c r="S6576">
        <v>15</v>
      </c>
      <c r="T6576">
        <v>0</v>
      </c>
      <c r="U6576">
        <v>2</v>
      </c>
      <c r="V6576">
        <v>0</v>
      </c>
      <c r="W6576">
        <v>6.7412943629968956</v>
      </c>
      <c r="X6576">
        <v>0</v>
      </c>
      <c r="Y6576">
        <v>32.922258892360638</v>
      </c>
      <c r="Z6576">
        <v>0</v>
      </c>
      <c r="AA6576">
        <v>360.53888165202699</v>
      </c>
      <c r="AB6576">
        <v>0</v>
      </c>
      <c r="AC6576">
        <v>366.90181956044603</v>
      </c>
      <c r="AD6576">
        <v>0</v>
      </c>
      <c r="AE6576">
        <v>767.10425446783051</v>
      </c>
    </row>
    <row r="6577" spans="1:31" x14ac:dyDescent="0.25">
      <c r="A6577">
        <v>1659803</v>
      </c>
      <c r="B6577">
        <v>1</v>
      </c>
      <c r="C6577" t="s">
        <v>80</v>
      </c>
      <c r="D6577" t="s">
        <v>88</v>
      </c>
      <c r="E6577" t="s">
        <v>152</v>
      </c>
      <c r="F6577" t="s">
        <v>18695</v>
      </c>
      <c r="G6577" t="s">
        <v>168</v>
      </c>
      <c r="H6577" t="s">
        <v>149</v>
      </c>
      <c r="I6577" t="s">
        <v>135</v>
      </c>
      <c r="J6577" t="s">
        <v>136</v>
      </c>
      <c r="K6577" t="s">
        <v>137</v>
      </c>
      <c r="L6577" t="s">
        <v>18696</v>
      </c>
      <c r="M6577" t="s">
        <v>18697</v>
      </c>
      <c r="N6577">
        <v>7.1152777770000002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2.088005912499125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2.088005912499125</v>
      </c>
    </row>
    <row r="6578" spans="1:31" x14ac:dyDescent="0.25">
      <c r="A6578">
        <v>1660098</v>
      </c>
      <c r="B6578">
        <v>1</v>
      </c>
      <c r="C6578" t="s">
        <v>80</v>
      </c>
      <c r="D6578" t="s">
        <v>110</v>
      </c>
      <c r="E6578" t="s">
        <v>152</v>
      </c>
      <c r="F6578" t="s">
        <v>18698</v>
      </c>
      <c r="G6578" t="s">
        <v>227</v>
      </c>
      <c r="H6578" t="s">
        <v>149</v>
      </c>
      <c r="I6578" t="s">
        <v>135</v>
      </c>
      <c r="J6578" t="s">
        <v>136</v>
      </c>
      <c r="K6578" t="s">
        <v>137</v>
      </c>
      <c r="L6578" t="s">
        <v>18699</v>
      </c>
      <c r="M6578" t="s">
        <v>18700</v>
      </c>
      <c r="N6578">
        <v>1.0433333330000001</v>
      </c>
      <c r="O6578">
        <v>0</v>
      </c>
      <c r="P6578">
        <v>16</v>
      </c>
      <c r="Q6578">
        <v>0</v>
      </c>
      <c r="R6578">
        <v>0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5.3278960364803165</v>
      </c>
      <c r="Y6578">
        <v>0</v>
      </c>
      <c r="Z6578">
        <v>0</v>
      </c>
      <c r="AA6578">
        <v>0</v>
      </c>
      <c r="AB6578">
        <v>0.37256936764404502</v>
      </c>
      <c r="AC6578">
        <v>0</v>
      </c>
      <c r="AD6578">
        <v>0</v>
      </c>
      <c r="AE6578">
        <v>5.7004654041243619</v>
      </c>
    </row>
    <row r="6579" spans="1:31" x14ac:dyDescent="0.25">
      <c r="A6579">
        <v>1660204</v>
      </c>
      <c r="B6579">
        <v>1</v>
      </c>
      <c r="C6579" t="s">
        <v>80</v>
      </c>
      <c r="D6579" t="s">
        <v>106</v>
      </c>
      <c r="E6579" t="s">
        <v>178</v>
      </c>
      <c r="F6579" t="s">
        <v>18701</v>
      </c>
      <c r="G6579" t="s">
        <v>227</v>
      </c>
      <c r="H6579" t="s">
        <v>149</v>
      </c>
      <c r="I6579" t="s">
        <v>135</v>
      </c>
      <c r="J6579" t="s">
        <v>136</v>
      </c>
      <c r="K6579" t="s">
        <v>137</v>
      </c>
      <c r="L6579" t="s">
        <v>18702</v>
      </c>
      <c r="M6579" t="s">
        <v>18703</v>
      </c>
      <c r="N6579">
        <v>6.4597222219999999</v>
      </c>
      <c r="O6579">
        <v>0</v>
      </c>
      <c r="P6579">
        <v>3</v>
      </c>
      <c r="Q6579">
        <v>0</v>
      </c>
      <c r="R6579">
        <v>1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2.5626326078122785</v>
      </c>
      <c r="Y6579">
        <v>0</v>
      </c>
      <c r="Z6579">
        <v>5.5660653388000005E-3</v>
      </c>
      <c r="AA6579">
        <v>0</v>
      </c>
      <c r="AB6579">
        <v>0</v>
      </c>
      <c r="AC6579">
        <v>0</v>
      </c>
      <c r="AD6579">
        <v>0</v>
      </c>
      <c r="AE6579">
        <v>2.5681986731510786</v>
      </c>
    </row>
    <row r="6580" spans="1:31" x14ac:dyDescent="0.25">
      <c r="A6580">
        <v>1659975</v>
      </c>
      <c r="B6580">
        <v>1</v>
      </c>
      <c r="C6580" t="s">
        <v>80</v>
      </c>
      <c r="D6580" t="s">
        <v>105</v>
      </c>
      <c r="E6580" t="s">
        <v>362</v>
      </c>
      <c r="F6580" t="s">
        <v>18704</v>
      </c>
      <c r="G6580" t="s">
        <v>227</v>
      </c>
      <c r="H6580" t="s">
        <v>149</v>
      </c>
      <c r="I6580" t="s">
        <v>135</v>
      </c>
      <c r="J6580" t="s">
        <v>136</v>
      </c>
      <c r="K6580" t="s">
        <v>137</v>
      </c>
      <c r="L6580" t="s">
        <v>18705</v>
      </c>
      <c r="M6580" t="s">
        <v>18706</v>
      </c>
      <c r="N6580">
        <v>2.3330555550000001</v>
      </c>
      <c r="O6580">
        <v>0</v>
      </c>
      <c r="P6580">
        <v>2</v>
      </c>
      <c r="Q6580">
        <v>0</v>
      </c>
      <c r="R6580">
        <v>0</v>
      </c>
      <c r="S6580">
        <v>0</v>
      </c>
      <c r="T6580">
        <v>41</v>
      </c>
      <c r="U6580">
        <v>0</v>
      </c>
      <c r="V6580">
        <v>0</v>
      </c>
      <c r="W6580">
        <v>0</v>
      </c>
      <c r="X6580">
        <v>2.6404439273932225</v>
      </c>
      <c r="Y6580">
        <v>0</v>
      </c>
      <c r="Z6580">
        <v>0</v>
      </c>
      <c r="AA6580">
        <v>0</v>
      </c>
      <c r="AB6580">
        <v>63.602252700114761</v>
      </c>
      <c r="AC6580">
        <v>0</v>
      </c>
      <c r="AD6580">
        <v>0</v>
      </c>
      <c r="AE6580">
        <v>66.242696627507982</v>
      </c>
    </row>
    <row r="6581" spans="1:31" x14ac:dyDescent="0.25">
      <c r="A6581">
        <v>1660118</v>
      </c>
      <c r="B6581">
        <v>1</v>
      </c>
      <c r="C6581" t="s">
        <v>80</v>
      </c>
      <c r="D6581" t="s">
        <v>105</v>
      </c>
      <c r="E6581" t="s">
        <v>178</v>
      </c>
      <c r="F6581" t="s">
        <v>3645</v>
      </c>
      <c r="G6581" t="s">
        <v>227</v>
      </c>
      <c r="H6581" t="s">
        <v>149</v>
      </c>
      <c r="I6581" t="s">
        <v>135</v>
      </c>
      <c r="J6581" t="s">
        <v>136</v>
      </c>
      <c r="K6581" t="s">
        <v>137</v>
      </c>
      <c r="L6581" t="s">
        <v>18707</v>
      </c>
      <c r="M6581" t="s">
        <v>18708</v>
      </c>
      <c r="N6581">
        <v>1.38</v>
      </c>
      <c r="O6581">
        <v>0</v>
      </c>
      <c r="P6581">
        <v>234</v>
      </c>
      <c r="Q6581">
        <v>0</v>
      </c>
      <c r="R6581">
        <v>0</v>
      </c>
      <c r="S6581">
        <v>0</v>
      </c>
      <c r="T6581">
        <v>10</v>
      </c>
      <c r="U6581">
        <v>0</v>
      </c>
      <c r="V6581">
        <v>0</v>
      </c>
      <c r="W6581">
        <v>0</v>
      </c>
      <c r="X6581">
        <v>98.967418517668207</v>
      </c>
      <c r="Y6581">
        <v>0</v>
      </c>
      <c r="Z6581">
        <v>0</v>
      </c>
      <c r="AA6581">
        <v>0</v>
      </c>
      <c r="AB6581">
        <v>13.426801298994615</v>
      </c>
      <c r="AC6581">
        <v>0</v>
      </c>
      <c r="AD6581">
        <v>0</v>
      </c>
      <c r="AE6581">
        <v>112.39421981666283</v>
      </c>
    </row>
    <row r="6582" spans="1:31" x14ac:dyDescent="0.25">
      <c r="A6582">
        <v>1659620</v>
      </c>
      <c r="B6582">
        <v>1</v>
      </c>
      <c r="C6582" t="s">
        <v>80</v>
      </c>
      <c r="D6582" t="s">
        <v>97</v>
      </c>
      <c r="E6582" t="s">
        <v>178</v>
      </c>
      <c r="F6582" t="s">
        <v>18709</v>
      </c>
      <c r="G6582" t="s">
        <v>172</v>
      </c>
      <c r="H6582" t="s">
        <v>149</v>
      </c>
      <c r="I6582" t="s">
        <v>135</v>
      </c>
      <c r="J6582" t="s">
        <v>136</v>
      </c>
      <c r="K6582" t="s">
        <v>137</v>
      </c>
      <c r="L6582" t="s">
        <v>18710</v>
      </c>
      <c r="M6582" t="s">
        <v>18711</v>
      </c>
      <c r="N6582">
        <v>1.841388888</v>
      </c>
      <c r="O6582">
        <v>0</v>
      </c>
      <c r="P6582">
        <v>10</v>
      </c>
      <c r="Q6582">
        <v>0</v>
      </c>
      <c r="R6582">
        <v>0</v>
      </c>
      <c r="S6582">
        <v>0</v>
      </c>
      <c r="T6582">
        <v>2</v>
      </c>
      <c r="U6582">
        <v>0</v>
      </c>
      <c r="V6582">
        <v>0</v>
      </c>
      <c r="W6582">
        <v>0</v>
      </c>
      <c r="X6582">
        <v>1.856748574210124</v>
      </c>
      <c r="Y6582">
        <v>0</v>
      </c>
      <c r="Z6582">
        <v>0</v>
      </c>
      <c r="AA6582">
        <v>0</v>
      </c>
      <c r="AB6582">
        <v>2.2924274139899303</v>
      </c>
      <c r="AC6582">
        <v>0</v>
      </c>
      <c r="AD6582">
        <v>0</v>
      </c>
      <c r="AE6582">
        <v>4.1491759882000547</v>
      </c>
    </row>
    <row r="6583" spans="1:31" x14ac:dyDescent="0.25">
      <c r="A6583">
        <v>1659763</v>
      </c>
      <c r="B6583">
        <v>1</v>
      </c>
      <c r="C6583" t="s">
        <v>80</v>
      </c>
      <c r="D6583" t="s">
        <v>82</v>
      </c>
      <c r="E6583" t="s">
        <v>146</v>
      </c>
      <c r="F6583" t="s">
        <v>13649</v>
      </c>
      <c r="G6583" t="s">
        <v>260</v>
      </c>
      <c r="H6583" t="s">
        <v>149</v>
      </c>
      <c r="I6583" t="s">
        <v>135</v>
      </c>
      <c r="J6583" t="s">
        <v>136</v>
      </c>
      <c r="K6583" t="s">
        <v>137</v>
      </c>
      <c r="L6583" t="s">
        <v>18712</v>
      </c>
      <c r="M6583" t="s">
        <v>18713</v>
      </c>
      <c r="N6583">
        <v>2.72</v>
      </c>
      <c r="O6583">
        <v>0</v>
      </c>
      <c r="P6583">
        <v>213</v>
      </c>
      <c r="Q6583">
        <v>0</v>
      </c>
      <c r="R6583">
        <v>0</v>
      </c>
      <c r="S6583">
        <v>0</v>
      </c>
      <c r="T6583">
        <v>10</v>
      </c>
      <c r="U6583">
        <v>0</v>
      </c>
      <c r="V6583">
        <v>0</v>
      </c>
      <c r="W6583">
        <v>0</v>
      </c>
      <c r="X6583">
        <v>167.42286536274295</v>
      </c>
      <c r="Y6583">
        <v>0</v>
      </c>
      <c r="Z6583">
        <v>0</v>
      </c>
      <c r="AA6583">
        <v>0</v>
      </c>
      <c r="AB6583">
        <v>18.215993587748898</v>
      </c>
      <c r="AC6583">
        <v>0</v>
      </c>
      <c r="AD6583">
        <v>0</v>
      </c>
      <c r="AE6583">
        <v>185.63885895049185</v>
      </c>
    </row>
    <row r="6584" spans="1:31" x14ac:dyDescent="0.25">
      <c r="A6584">
        <v>1659740</v>
      </c>
      <c r="B6584">
        <v>1</v>
      </c>
      <c r="C6584" t="s">
        <v>80</v>
      </c>
      <c r="D6584" t="s">
        <v>102</v>
      </c>
      <c r="E6584" t="s">
        <v>178</v>
      </c>
      <c r="F6584" t="s">
        <v>18714</v>
      </c>
      <c r="G6584" t="s">
        <v>148</v>
      </c>
      <c r="H6584" t="s">
        <v>149</v>
      </c>
      <c r="I6584" t="s">
        <v>135</v>
      </c>
      <c r="J6584" t="s">
        <v>136</v>
      </c>
      <c r="K6584" t="s">
        <v>143</v>
      </c>
      <c r="L6584" t="s">
        <v>18715</v>
      </c>
      <c r="M6584" t="s">
        <v>18716</v>
      </c>
      <c r="N6584">
        <v>1.2631869440000001</v>
      </c>
      <c r="O6584">
        <v>0</v>
      </c>
      <c r="P6584">
        <v>51</v>
      </c>
      <c r="Q6584">
        <v>0</v>
      </c>
      <c r="R6584">
        <v>2</v>
      </c>
      <c r="S6584">
        <v>0</v>
      </c>
      <c r="T6584">
        <v>9</v>
      </c>
      <c r="U6584">
        <v>0</v>
      </c>
      <c r="V6584">
        <v>0</v>
      </c>
      <c r="W6584">
        <v>0</v>
      </c>
      <c r="X6584">
        <v>15.786052964922872</v>
      </c>
      <c r="Y6584">
        <v>0</v>
      </c>
      <c r="Z6584">
        <v>3.4650195825777774E-2</v>
      </c>
      <c r="AA6584">
        <v>0</v>
      </c>
      <c r="AB6584">
        <v>7.6268897636499204</v>
      </c>
      <c r="AC6584">
        <v>0</v>
      </c>
      <c r="AD6584">
        <v>0</v>
      </c>
      <c r="AE6584">
        <v>23.44759292439857</v>
      </c>
    </row>
    <row r="6585" spans="1:31" x14ac:dyDescent="0.25">
      <c r="A6585">
        <v>1660138</v>
      </c>
      <c r="B6585">
        <v>1</v>
      </c>
      <c r="C6585" t="s">
        <v>80</v>
      </c>
      <c r="D6585" t="s">
        <v>101</v>
      </c>
      <c r="E6585" t="s">
        <v>178</v>
      </c>
      <c r="F6585" t="s">
        <v>18717</v>
      </c>
      <c r="G6585" t="s">
        <v>227</v>
      </c>
      <c r="H6585" t="s">
        <v>149</v>
      </c>
      <c r="I6585" t="s">
        <v>135</v>
      </c>
      <c r="J6585" t="s">
        <v>136</v>
      </c>
      <c r="K6585" t="s">
        <v>137</v>
      </c>
      <c r="L6585" t="s">
        <v>18718</v>
      </c>
      <c r="M6585" t="s">
        <v>18719</v>
      </c>
      <c r="N6585">
        <v>2.3875000000000002</v>
      </c>
      <c r="O6585">
        <v>0</v>
      </c>
      <c r="P6585">
        <v>100</v>
      </c>
      <c r="Q6585">
        <v>0</v>
      </c>
      <c r="R6585">
        <v>0</v>
      </c>
      <c r="S6585">
        <v>0</v>
      </c>
      <c r="T6585">
        <v>6</v>
      </c>
      <c r="U6585">
        <v>0</v>
      </c>
      <c r="V6585">
        <v>0</v>
      </c>
      <c r="W6585">
        <v>0</v>
      </c>
      <c r="X6585">
        <v>93.189743134348348</v>
      </c>
      <c r="Y6585">
        <v>0</v>
      </c>
      <c r="Z6585">
        <v>0</v>
      </c>
      <c r="AA6585">
        <v>0</v>
      </c>
      <c r="AB6585">
        <v>4.3091084789007628</v>
      </c>
      <c r="AC6585">
        <v>0</v>
      </c>
      <c r="AD6585">
        <v>0</v>
      </c>
      <c r="AE6585">
        <v>97.498851613249116</v>
      </c>
    </row>
    <row r="6586" spans="1:31" x14ac:dyDescent="0.25">
      <c r="A6586">
        <v>1659597</v>
      </c>
      <c r="B6586">
        <v>1</v>
      </c>
      <c r="C6586" t="s">
        <v>81</v>
      </c>
      <c r="D6586" t="s">
        <v>128</v>
      </c>
      <c r="E6586" t="s">
        <v>204</v>
      </c>
      <c r="F6586" t="s">
        <v>3282</v>
      </c>
      <c r="G6586" t="s">
        <v>161</v>
      </c>
      <c r="H6586" t="s">
        <v>134</v>
      </c>
      <c r="I6586" t="s">
        <v>135</v>
      </c>
      <c r="J6586" t="s">
        <v>136</v>
      </c>
      <c r="K6586" t="s">
        <v>137</v>
      </c>
      <c r="L6586" t="s">
        <v>18720</v>
      </c>
      <c r="M6586" t="s">
        <v>18721</v>
      </c>
      <c r="N6586">
        <v>0.25305555499999999</v>
      </c>
      <c r="O6586">
        <v>0</v>
      </c>
      <c r="P6586">
        <v>0</v>
      </c>
      <c r="Q6586">
        <v>0</v>
      </c>
      <c r="R6586">
        <v>0</v>
      </c>
      <c r="S6586">
        <v>4</v>
      </c>
      <c r="T6586">
        <v>0</v>
      </c>
      <c r="U6586">
        <v>8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9.3342964669049273</v>
      </c>
      <c r="AB6586">
        <v>0</v>
      </c>
      <c r="AC6586">
        <v>291.74691166336413</v>
      </c>
      <c r="AD6586">
        <v>0</v>
      </c>
      <c r="AE6586">
        <v>301.08120813026903</v>
      </c>
    </row>
    <row r="6587" spans="1:31" x14ac:dyDescent="0.25">
      <c r="A6587">
        <v>1659789</v>
      </c>
      <c r="B6587">
        <v>1</v>
      </c>
      <c r="C6587" t="s">
        <v>81</v>
      </c>
      <c r="D6587" t="s">
        <v>122</v>
      </c>
      <c r="E6587" t="s">
        <v>146</v>
      </c>
      <c r="F6587" t="s">
        <v>18722</v>
      </c>
      <c r="G6587" t="s">
        <v>260</v>
      </c>
      <c r="H6587" t="s">
        <v>149</v>
      </c>
      <c r="I6587" t="s">
        <v>135</v>
      </c>
      <c r="J6587" t="s">
        <v>136</v>
      </c>
      <c r="K6587" t="s">
        <v>137</v>
      </c>
      <c r="L6587" t="s">
        <v>18723</v>
      </c>
      <c r="M6587" t="s">
        <v>18724</v>
      </c>
      <c r="N6587">
        <v>1.7324999999999999</v>
      </c>
      <c r="O6587">
        <v>0</v>
      </c>
      <c r="P6587">
        <v>85</v>
      </c>
      <c r="Q6587">
        <v>0</v>
      </c>
      <c r="R6587">
        <v>0</v>
      </c>
      <c r="S6587">
        <v>0</v>
      </c>
      <c r="T6587">
        <v>3</v>
      </c>
      <c r="U6587">
        <v>0</v>
      </c>
      <c r="V6587">
        <v>0</v>
      </c>
      <c r="W6587">
        <v>0</v>
      </c>
      <c r="X6587">
        <v>11.650409091707871</v>
      </c>
      <c r="Y6587">
        <v>0</v>
      </c>
      <c r="Z6587">
        <v>0</v>
      </c>
      <c r="AA6587">
        <v>0</v>
      </c>
      <c r="AB6587">
        <v>0.43279692505170009</v>
      </c>
      <c r="AC6587">
        <v>0</v>
      </c>
      <c r="AD6587">
        <v>0</v>
      </c>
      <c r="AE6587">
        <v>12.083206016759572</v>
      </c>
    </row>
    <row r="6588" spans="1:31" x14ac:dyDescent="0.25">
      <c r="A6588">
        <v>1659640</v>
      </c>
      <c r="B6588">
        <v>1</v>
      </c>
      <c r="C6588" t="s">
        <v>80</v>
      </c>
      <c r="D6588" t="s">
        <v>102</v>
      </c>
      <c r="E6588" t="s">
        <v>178</v>
      </c>
      <c r="F6588" t="s">
        <v>18725</v>
      </c>
      <c r="G6588" t="s">
        <v>148</v>
      </c>
      <c r="H6588" t="s">
        <v>149</v>
      </c>
      <c r="I6588" t="s">
        <v>135</v>
      </c>
      <c r="J6588" t="s">
        <v>136</v>
      </c>
      <c r="K6588" t="s">
        <v>143</v>
      </c>
      <c r="L6588" t="s">
        <v>18726</v>
      </c>
      <c r="M6588" t="s">
        <v>18727</v>
      </c>
      <c r="N6588">
        <v>1.3611666659999999</v>
      </c>
      <c r="O6588">
        <v>0</v>
      </c>
      <c r="P6588">
        <v>108</v>
      </c>
      <c r="Q6588">
        <v>0</v>
      </c>
      <c r="R6588">
        <v>1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37.679914119822989</v>
      </c>
      <c r="Y6588">
        <v>0</v>
      </c>
      <c r="Z6588">
        <v>4.4161450572011108E-3</v>
      </c>
      <c r="AA6588">
        <v>0</v>
      </c>
      <c r="AB6588">
        <v>0</v>
      </c>
      <c r="AC6588">
        <v>0</v>
      </c>
      <c r="AD6588">
        <v>0</v>
      </c>
      <c r="AE6588">
        <v>37.684330264880188</v>
      </c>
    </row>
    <row r="6589" spans="1:31" x14ac:dyDescent="0.25">
      <c r="A6589">
        <v>1659534</v>
      </c>
      <c r="B6589">
        <v>1</v>
      </c>
      <c r="C6589" t="s">
        <v>80</v>
      </c>
      <c r="D6589" t="s">
        <v>95</v>
      </c>
      <c r="E6589" t="s">
        <v>204</v>
      </c>
      <c r="F6589" t="s">
        <v>5983</v>
      </c>
      <c r="G6589" t="s">
        <v>161</v>
      </c>
      <c r="H6589" t="s">
        <v>134</v>
      </c>
      <c r="I6589" t="s">
        <v>135</v>
      </c>
      <c r="J6589" t="s">
        <v>136</v>
      </c>
      <c r="K6589" t="s">
        <v>137</v>
      </c>
      <c r="L6589" t="s">
        <v>18728</v>
      </c>
      <c r="M6589" t="s">
        <v>18729</v>
      </c>
      <c r="N6589">
        <v>2.6036111110000002</v>
      </c>
      <c r="O6589">
        <v>1</v>
      </c>
      <c r="P6589">
        <v>0</v>
      </c>
      <c r="Q6589">
        <v>3</v>
      </c>
      <c r="R6589">
        <v>0</v>
      </c>
      <c r="S6589">
        <v>15</v>
      </c>
      <c r="T6589">
        <v>0</v>
      </c>
      <c r="U6589">
        <v>2</v>
      </c>
      <c r="V6589">
        <v>0</v>
      </c>
      <c r="W6589">
        <v>7.3593516399702912</v>
      </c>
      <c r="X6589">
        <v>0</v>
      </c>
      <c r="Y6589">
        <v>36.337608460163111</v>
      </c>
      <c r="Z6589">
        <v>0</v>
      </c>
      <c r="AA6589">
        <v>344.67830816026463</v>
      </c>
      <c r="AB6589">
        <v>0</v>
      </c>
      <c r="AC6589">
        <v>354.39495643152139</v>
      </c>
      <c r="AD6589">
        <v>0</v>
      </c>
      <c r="AE6589">
        <v>742.77022469191945</v>
      </c>
    </row>
    <row r="6590" spans="1:31" x14ac:dyDescent="0.25">
      <c r="A6590">
        <v>1659932</v>
      </c>
      <c r="B6590">
        <v>1</v>
      </c>
      <c r="C6590" t="s">
        <v>80</v>
      </c>
      <c r="D6590" t="s">
        <v>107</v>
      </c>
      <c r="E6590" t="s">
        <v>146</v>
      </c>
      <c r="F6590" t="s">
        <v>16138</v>
      </c>
      <c r="G6590" t="s">
        <v>260</v>
      </c>
      <c r="H6590" t="s">
        <v>149</v>
      </c>
      <c r="I6590" t="s">
        <v>135</v>
      </c>
      <c r="J6590" t="s">
        <v>136</v>
      </c>
      <c r="K6590" t="s">
        <v>137</v>
      </c>
      <c r="L6590" t="s">
        <v>18730</v>
      </c>
      <c r="M6590" t="s">
        <v>18731</v>
      </c>
      <c r="N6590">
        <v>7.369444444</v>
      </c>
      <c r="O6590">
        <v>0</v>
      </c>
      <c r="P6590">
        <v>662</v>
      </c>
      <c r="Q6590">
        <v>0</v>
      </c>
      <c r="R6590">
        <v>0</v>
      </c>
      <c r="S6590">
        <v>0</v>
      </c>
      <c r="T6590">
        <v>57</v>
      </c>
      <c r="U6590">
        <v>0</v>
      </c>
      <c r="V6590">
        <v>0</v>
      </c>
      <c r="W6590">
        <v>0</v>
      </c>
      <c r="X6590">
        <v>1591.4869281164415</v>
      </c>
      <c r="Y6590">
        <v>0</v>
      </c>
      <c r="Z6590">
        <v>0</v>
      </c>
      <c r="AA6590">
        <v>0</v>
      </c>
      <c r="AB6590">
        <v>181.31238384358903</v>
      </c>
      <c r="AC6590">
        <v>0</v>
      </c>
      <c r="AD6590">
        <v>0</v>
      </c>
      <c r="AE6590">
        <v>1772.7993119600305</v>
      </c>
    </row>
    <row r="6591" spans="1:31" x14ac:dyDescent="0.25">
      <c r="A6591">
        <v>1659560</v>
      </c>
      <c r="B6591">
        <v>1</v>
      </c>
      <c r="C6591" t="s">
        <v>81</v>
      </c>
      <c r="D6591" t="s">
        <v>120</v>
      </c>
      <c r="E6591" t="s">
        <v>204</v>
      </c>
      <c r="F6591" t="s">
        <v>10062</v>
      </c>
      <c r="G6591" t="s">
        <v>148</v>
      </c>
      <c r="H6591" t="s">
        <v>134</v>
      </c>
      <c r="I6591" t="s">
        <v>135</v>
      </c>
      <c r="J6591" t="s">
        <v>136</v>
      </c>
      <c r="K6591" t="s">
        <v>143</v>
      </c>
      <c r="L6591" t="s">
        <v>18732</v>
      </c>
      <c r="M6591" t="s">
        <v>18733</v>
      </c>
      <c r="N6591">
        <v>8.8622433330000003</v>
      </c>
      <c r="O6591">
        <v>0</v>
      </c>
      <c r="P6591">
        <v>488</v>
      </c>
      <c r="Q6591">
        <v>28</v>
      </c>
      <c r="R6591">
        <v>53</v>
      </c>
      <c r="S6591">
        <v>3</v>
      </c>
      <c r="T6591">
        <v>32</v>
      </c>
      <c r="U6591">
        <v>0</v>
      </c>
      <c r="V6591">
        <v>1</v>
      </c>
      <c r="W6591">
        <v>0</v>
      </c>
      <c r="X6591">
        <v>1010.9587265164546</v>
      </c>
      <c r="Y6591">
        <v>126.75419590894275</v>
      </c>
      <c r="Z6591">
        <v>115.56717610522084</v>
      </c>
      <c r="AA6591">
        <v>343.11866303758308</v>
      </c>
      <c r="AB6591">
        <v>235.1327289401234</v>
      </c>
      <c r="AC6591">
        <v>0</v>
      </c>
      <c r="AD6591">
        <v>1.9880835243348467</v>
      </c>
      <c r="AE6591">
        <v>1833.5195740326594</v>
      </c>
    </row>
    <row r="6592" spans="1:31" x14ac:dyDescent="0.25">
      <c r="A6592">
        <v>1659892</v>
      </c>
      <c r="B6592">
        <v>1</v>
      </c>
      <c r="C6592" t="s">
        <v>80</v>
      </c>
      <c r="D6592" t="s">
        <v>99</v>
      </c>
      <c r="E6592" t="s">
        <v>131</v>
      </c>
      <c r="F6592" t="s">
        <v>18734</v>
      </c>
      <c r="G6592" t="s">
        <v>2930</v>
      </c>
      <c r="H6592" t="s">
        <v>134</v>
      </c>
      <c r="I6592" t="s">
        <v>135</v>
      </c>
      <c r="J6592" t="s">
        <v>136</v>
      </c>
      <c r="K6592" t="s">
        <v>137</v>
      </c>
      <c r="L6592" t="s">
        <v>18735</v>
      </c>
      <c r="M6592" t="s">
        <v>18736</v>
      </c>
      <c r="N6592">
        <v>1.0377777770000001</v>
      </c>
      <c r="O6592">
        <v>0</v>
      </c>
      <c r="P6592">
        <v>15</v>
      </c>
      <c r="Q6592">
        <v>0</v>
      </c>
      <c r="R6592">
        <v>0</v>
      </c>
      <c r="S6592">
        <v>0</v>
      </c>
      <c r="T6592">
        <v>1</v>
      </c>
      <c r="U6592">
        <v>0</v>
      </c>
      <c r="V6592">
        <v>0</v>
      </c>
      <c r="W6592">
        <v>0</v>
      </c>
      <c r="X6592">
        <v>0.75739627034196666</v>
      </c>
      <c r="Y6592">
        <v>0</v>
      </c>
      <c r="Z6592">
        <v>0</v>
      </c>
      <c r="AA6592">
        <v>0</v>
      </c>
      <c r="AB6592">
        <v>2.1870942967029001</v>
      </c>
      <c r="AC6592">
        <v>0</v>
      </c>
      <c r="AD6592">
        <v>0</v>
      </c>
      <c r="AE6592">
        <v>2.9444905670448667</v>
      </c>
    </row>
    <row r="6593" spans="1:31" x14ac:dyDescent="0.25">
      <c r="A6593">
        <v>1660038</v>
      </c>
      <c r="B6593">
        <v>1</v>
      </c>
      <c r="C6593" t="s">
        <v>80</v>
      </c>
      <c r="D6593" t="s">
        <v>97</v>
      </c>
      <c r="E6593" t="s">
        <v>140</v>
      </c>
      <c r="F6593" t="s">
        <v>18737</v>
      </c>
      <c r="G6593" t="s">
        <v>148</v>
      </c>
      <c r="H6593" t="s">
        <v>134</v>
      </c>
      <c r="I6593" t="s">
        <v>135</v>
      </c>
      <c r="J6593" t="s">
        <v>136</v>
      </c>
      <c r="K6593" t="s">
        <v>143</v>
      </c>
      <c r="L6593" t="s">
        <v>18738</v>
      </c>
      <c r="M6593" t="s">
        <v>18739</v>
      </c>
      <c r="N6593">
        <v>1.1724619439999999</v>
      </c>
      <c r="O6593">
        <v>0</v>
      </c>
      <c r="P6593">
        <v>549</v>
      </c>
      <c r="Q6593">
        <v>0</v>
      </c>
      <c r="R6593">
        <v>75</v>
      </c>
      <c r="S6593">
        <v>1</v>
      </c>
      <c r="T6593">
        <v>81</v>
      </c>
      <c r="U6593">
        <v>1</v>
      </c>
      <c r="V6593">
        <v>0</v>
      </c>
      <c r="W6593">
        <v>0</v>
      </c>
      <c r="X6593">
        <v>152.48639154971968</v>
      </c>
      <c r="Y6593">
        <v>0</v>
      </c>
      <c r="Z6593">
        <v>12.049098263686396</v>
      </c>
      <c r="AA6593">
        <v>50.513726359040007</v>
      </c>
      <c r="AB6593">
        <v>72.388204212950527</v>
      </c>
      <c r="AC6593">
        <v>59.570686489587004</v>
      </c>
      <c r="AD6593">
        <v>0</v>
      </c>
      <c r="AE6593">
        <v>347.00810687498364</v>
      </c>
    </row>
    <row r="6594" spans="1:31" x14ac:dyDescent="0.25">
      <c r="A6594">
        <v>1659700</v>
      </c>
      <c r="B6594">
        <v>1</v>
      </c>
      <c r="C6594" t="s">
        <v>81</v>
      </c>
      <c r="D6594" t="s">
        <v>113</v>
      </c>
      <c r="E6594" t="s">
        <v>146</v>
      </c>
      <c r="F6594" t="s">
        <v>18740</v>
      </c>
      <c r="G6594" t="s">
        <v>260</v>
      </c>
      <c r="H6594" t="s">
        <v>149</v>
      </c>
      <c r="I6594" t="s">
        <v>135</v>
      </c>
      <c r="J6594" t="s">
        <v>136</v>
      </c>
      <c r="K6594" t="s">
        <v>137</v>
      </c>
      <c r="L6594" t="s">
        <v>18741</v>
      </c>
      <c r="M6594" t="s">
        <v>18742</v>
      </c>
      <c r="N6594">
        <v>0.55888888800000003</v>
      </c>
      <c r="O6594">
        <v>0</v>
      </c>
      <c r="P6594">
        <v>855</v>
      </c>
      <c r="Q6594">
        <v>0</v>
      </c>
      <c r="R6594">
        <v>0</v>
      </c>
      <c r="S6594">
        <v>0</v>
      </c>
      <c r="T6594">
        <v>83</v>
      </c>
      <c r="U6594">
        <v>0</v>
      </c>
      <c r="V6594">
        <v>0</v>
      </c>
      <c r="W6594">
        <v>0</v>
      </c>
      <c r="X6594">
        <v>135.73926532734345</v>
      </c>
      <c r="Y6594">
        <v>0</v>
      </c>
      <c r="Z6594">
        <v>0</v>
      </c>
      <c r="AA6594">
        <v>0</v>
      </c>
      <c r="AB6594">
        <v>125.0004781352301</v>
      </c>
      <c r="AC6594">
        <v>0</v>
      </c>
      <c r="AD6594">
        <v>0</v>
      </c>
      <c r="AE6594">
        <v>260.73974346257353</v>
      </c>
    </row>
    <row r="6595" spans="1:31" x14ac:dyDescent="0.25">
      <c r="A6595">
        <v>1659846</v>
      </c>
      <c r="B6595">
        <v>1</v>
      </c>
      <c r="C6595" t="s">
        <v>81</v>
      </c>
      <c r="D6595" t="s">
        <v>112</v>
      </c>
      <c r="E6595" t="s">
        <v>178</v>
      </c>
      <c r="F6595" t="s">
        <v>18743</v>
      </c>
      <c r="G6595" t="s">
        <v>227</v>
      </c>
      <c r="H6595" t="s">
        <v>149</v>
      </c>
      <c r="I6595" t="s">
        <v>135</v>
      </c>
      <c r="J6595" t="s">
        <v>136</v>
      </c>
      <c r="K6595" t="s">
        <v>137</v>
      </c>
      <c r="L6595" t="s">
        <v>18744</v>
      </c>
      <c r="M6595" t="s">
        <v>18745</v>
      </c>
      <c r="N6595">
        <v>1.9416666659999999</v>
      </c>
      <c r="O6595">
        <v>0</v>
      </c>
      <c r="P6595">
        <v>4</v>
      </c>
      <c r="Q6595">
        <v>0</v>
      </c>
      <c r="R6595">
        <v>6</v>
      </c>
      <c r="S6595">
        <v>0</v>
      </c>
      <c r="T6595">
        <v>39</v>
      </c>
      <c r="U6595">
        <v>0</v>
      </c>
      <c r="V6595">
        <v>0</v>
      </c>
      <c r="W6595">
        <v>0</v>
      </c>
      <c r="X6595">
        <v>1.9802566599660543</v>
      </c>
      <c r="Y6595">
        <v>0</v>
      </c>
      <c r="Z6595">
        <v>4.4317141570421246</v>
      </c>
      <c r="AA6595">
        <v>0</v>
      </c>
      <c r="AB6595">
        <v>112.59652935827648</v>
      </c>
      <c r="AC6595">
        <v>0</v>
      </c>
      <c r="AD6595">
        <v>0</v>
      </c>
      <c r="AE6595">
        <v>119.00850017528467</v>
      </c>
    </row>
    <row r="6596" spans="1:31" x14ac:dyDescent="0.25">
      <c r="A6596">
        <v>1659869</v>
      </c>
      <c r="B6596">
        <v>1</v>
      </c>
      <c r="C6596" t="s">
        <v>80</v>
      </c>
      <c r="D6596" t="s">
        <v>85</v>
      </c>
      <c r="E6596" t="s">
        <v>152</v>
      </c>
      <c r="F6596" t="s">
        <v>18746</v>
      </c>
      <c r="G6596" t="s">
        <v>507</v>
      </c>
      <c r="H6596" t="s">
        <v>149</v>
      </c>
      <c r="I6596" t="s">
        <v>135</v>
      </c>
      <c r="J6596" t="s">
        <v>136</v>
      </c>
      <c r="K6596" t="s">
        <v>137</v>
      </c>
      <c r="L6596" t="s">
        <v>18747</v>
      </c>
      <c r="M6596" t="s">
        <v>18748</v>
      </c>
      <c r="N6596">
        <v>3.3794444440000002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1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47.296996415366493</v>
      </c>
      <c r="AC6596">
        <v>0</v>
      </c>
      <c r="AD6596">
        <v>0</v>
      </c>
      <c r="AE6596">
        <v>47.296996415366493</v>
      </c>
    </row>
    <row r="6597" spans="1:31" x14ac:dyDescent="0.25">
      <c r="A6597">
        <v>1659992</v>
      </c>
      <c r="B6597">
        <v>1</v>
      </c>
      <c r="C6597" t="s">
        <v>80</v>
      </c>
      <c r="D6597" t="s">
        <v>98</v>
      </c>
      <c r="E6597" t="s">
        <v>140</v>
      </c>
      <c r="F6597" t="s">
        <v>9103</v>
      </c>
      <c r="G6597" t="s">
        <v>148</v>
      </c>
      <c r="H6597" t="s">
        <v>134</v>
      </c>
      <c r="I6597" t="s">
        <v>135</v>
      </c>
      <c r="J6597" t="s">
        <v>136</v>
      </c>
      <c r="K6597" t="s">
        <v>143</v>
      </c>
      <c r="L6597" t="s">
        <v>18749</v>
      </c>
      <c r="M6597" t="s">
        <v>18750</v>
      </c>
      <c r="N6597">
        <v>0.36699166599999999</v>
      </c>
      <c r="O6597">
        <v>0</v>
      </c>
      <c r="P6597">
        <v>2821</v>
      </c>
      <c r="Q6597">
        <v>13</v>
      </c>
      <c r="R6597">
        <v>597</v>
      </c>
      <c r="S6597">
        <v>22</v>
      </c>
      <c r="T6597">
        <v>646</v>
      </c>
      <c r="U6597">
        <v>3</v>
      </c>
      <c r="V6597">
        <v>0</v>
      </c>
      <c r="W6597">
        <v>0</v>
      </c>
      <c r="X6597">
        <v>157.16350687150458</v>
      </c>
      <c r="Y6597">
        <v>5.3357999539545755</v>
      </c>
      <c r="Z6597">
        <v>58.090185373029144</v>
      </c>
      <c r="AA6597">
        <v>90.662346095994977</v>
      </c>
      <c r="AB6597">
        <v>183.57832406815174</v>
      </c>
      <c r="AC6597">
        <v>66.378633603441202</v>
      </c>
      <c r="AD6597">
        <v>0</v>
      </c>
      <c r="AE6597">
        <v>561.2087959660762</v>
      </c>
    </row>
    <row r="6598" spans="1:31" x14ac:dyDescent="0.25">
      <c r="A6598">
        <v>1659909</v>
      </c>
      <c r="B6598">
        <v>1</v>
      </c>
      <c r="C6598" t="s">
        <v>80</v>
      </c>
      <c r="D6598" t="s">
        <v>97</v>
      </c>
      <c r="E6598" t="s">
        <v>152</v>
      </c>
      <c r="F6598" t="s">
        <v>18751</v>
      </c>
      <c r="G6598" t="s">
        <v>172</v>
      </c>
      <c r="H6598" t="s">
        <v>149</v>
      </c>
      <c r="I6598" t="s">
        <v>135</v>
      </c>
      <c r="J6598" t="s">
        <v>136</v>
      </c>
      <c r="K6598" t="s">
        <v>137</v>
      </c>
      <c r="L6598" t="s">
        <v>18752</v>
      </c>
      <c r="M6598" t="s">
        <v>18753</v>
      </c>
      <c r="N6598">
        <v>5.1180555549999998</v>
      </c>
      <c r="O6598">
        <v>0</v>
      </c>
      <c r="P6598">
        <v>1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0.75048905744149674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0.75048905744149674</v>
      </c>
    </row>
    <row r="6599" spans="1:31" x14ac:dyDescent="0.25">
      <c r="A6599">
        <v>1660055</v>
      </c>
      <c r="B6599">
        <v>1</v>
      </c>
      <c r="C6599" t="s">
        <v>80</v>
      </c>
      <c r="D6599" t="s">
        <v>88</v>
      </c>
      <c r="E6599" t="s">
        <v>152</v>
      </c>
      <c r="F6599" t="s">
        <v>18754</v>
      </c>
      <c r="G6599" t="s">
        <v>507</v>
      </c>
      <c r="H6599" t="s">
        <v>149</v>
      </c>
      <c r="I6599" t="s">
        <v>135</v>
      </c>
      <c r="J6599" t="s">
        <v>136</v>
      </c>
      <c r="K6599" t="s">
        <v>137</v>
      </c>
      <c r="L6599" t="s">
        <v>18755</v>
      </c>
      <c r="M6599" t="s">
        <v>18756</v>
      </c>
      <c r="N6599">
        <v>1.611388888</v>
      </c>
      <c r="O6599">
        <v>0</v>
      </c>
      <c r="P6599">
        <v>2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1.665441288408142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1.665441288408142</v>
      </c>
    </row>
    <row r="6600" spans="1:31" x14ac:dyDescent="0.25">
      <c r="A6600">
        <v>1659806</v>
      </c>
      <c r="B6600">
        <v>1</v>
      </c>
      <c r="C6600" t="s">
        <v>80</v>
      </c>
      <c r="D6600" t="s">
        <v>89</v>
      </c>
      <c r="E6600" t="s">
        <v>152</v>
      </c>
      <c r="F6600" t="s">
        <v>18757</v>
      </c>
      <c r="G6600" t="s">
        <v>154</v>
      </c>
      <c r="H6600" t="s">
        <v>149</v>
      </c>
      <c r="I6600" t="s">
        <v>135</v>
      </c>
      <c r="J6600" t="s">
        <v>136</v>
      </c>
      <c r="K6600" t="s">
        <v>137</v>
      </c>
      <c r="L6600" t="s">
        <v>18758</v>
      </c>
      <c r="M6600" t="s">
        <v>18759</v>
      </c>
      <c r="N6600">
        <v>2.2349999999999999</v>
      </c>
      <c r="O6600">
        <v>0</v>
      </c>
      <c r="P6600">
        <v>1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0.39243125229368503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0.39243125229368503</v>
      </c>
    </row>
    <row r="6601" spans="1:31" x14ac:dyDescent="0.25">
      <c r="A6601">
        <v>1659514</v>
      </c>
      <c r="B6601">
        <v>1</v>
      </c>
      <c r="C6601" t="s">
        <v>80</v>
      </c>
      <c r="D6601" t="s">
        <v>86</v>
      </c>
      <c r="E6601" t="s">
        <v>131</v>
      </c>
      <c r="F6601" t="s">
        <v>18760</v>
      </c>
      <c r="G6601" t="s">
        <v>770</v>
      </c>
      <c r="H6601" t="s">
        <v>134</v>
      </c>
      <c r="I6601" t="s">
        <v>135</v>
      </c>
      <c r="J6601" t="s">
        <v>136</v>
      </c>
      <c r="K6601" t="s">
        <v>143</v>
      </c>
      <c r="L6601" t="s">
        <v>18761</v>
      </c>
      <c r="M6601" t="s">
        <v>18762</v>
      </c>
      <c r="N6601">
        <v>0.156111111</v>
      </c>
      <c r="O6601">
        <v>0</v>
      </c>
      <c r="P6601">
        <v>275</v>
      </c>
      <c r="Q6601">
        <v>0</v>
      </c>
      <c r="R6601">
        <v>0</v>
      </c>
      <c r="S6601">
        <v>0</v>
      </c>
      <c r="T6601">
        <v>147</v>
      </c>
      <c r="U6601">
        <v>0</v>
      </c>
      <c r="V6601">
        <v>1</v>
      </c>
      <c r="W6601">
        <v>0</v>
      </c>
      <c r="X6601">
        <v>9.8004080239731302</v>
      </c>
      <c r="Y6601">
        <v>0</v>
      </c>
      <c r="Z6601">
        <v>0</v>
      </c>
      <c r="AA6601">
        <v>0</v>
      </c>
      <c r="AB6601">
        <v>16.494803842639566</v>
      </c>
      <c r="AC6601">
        <v>0</v>
      </c>
      <c r="AD6601">
        <v>1.3647478564631021</v>
      </c>
      <c r="AE6601">
        <v>27.659959723075797</v>
      </c>
    </row>
    <row r="6602" spans="1:31" x14ac:dyDescent="0.25">
      <c r="A6602">
        <v>1659660</v>
      </c>
      <c r="B6602">
        <v>1</v>
      </c>
      <c r="C6602" t="s">
        <v>80</v>
      </c>
      <c r="D6602" t="s">
        <v>105</v>
      </c>
      <c r="E6602" t="s">
        <v>178</v>
      </c>
      <c r="F6602" t="s">
        <v>18763</v>
      </c>
      <c r="G6602" t="s">
        <v>231</v>
      </c>
      <c r="H6602" t="s">
        <v>149</v>
      </c>
      <c r="I6602" t="s">
        <v>135</v>
      </c>
      <c r="J6602" t="s">
        <v>136</v>
      </c>
      <c r="K6602" t="s">
        <v>137</v>
      </c>
      <c r="L6602" t="s">
        <v>18764</v>
      </c>
      <c r="M6602" t="s">
        <v>18765</v>
      </c>
      <c r="N6602">
        <v>0.78305555500000001</v>
      </c>
      <c r="O6602">
        <v>0</v>
      </c>
      <c r="P6602">
        <v>105</v>
      </c>
      <c r="Q6602">
        <v>0</v>
      </c>
      <c r="R6602">
        <v>0</v>
      </c>
      <c r="S6602">
        <v>0</v>
      </c>
      <c r="T6602">
        <v>15</v>
      </c>
      <c r="U6602">
        <v>0</v>
      </c>
      <c r="V6602">
        <v>0</v>
      </c>
      <c r="W6602">
        <v>0</v>
      </c>
      <c r="X6602">
        <v>26.708098642622293</v>
      </c>
      <c r="Y6602">
        <v>0</v>
      </c>
      <c r="Z6602">
        <v>0</v>
      </c>
      <c r="AA6602">
        <v>0</v>
      </c>
      <c r="AB6602">
        <v>12.908684876919114</v>
      </c>
      <c r="AC6602">
        <v>0</v>
      </c>
      <c r="AD6602">
        <v>0</v>
      </c>
      <c r="AE6602">
        <v>39.616783519541407</v>
      </c>
    </row>
    <row r="6603" spans="1:31" x14ac:dyDescent="0.25">
      <c r="A6603">
        <v>1659955</v>
      </c>
      <c r="B6603">
        <v>1</v>
      </c>
      <c r="C6603" t="s">
        <v>80</v>
      </c>
      <c r="D6603" t="s">
        <v>83</v>
      </c>
      <c r="E6603" t="s">
        <v>178</v>
      </c>
      <c r="F6603" t="s">
        <v>18766</v>
      </c>
      <c r="G6603" t="s">
        <v>227</v>
      </c>
      <c r="H6603" t="s">
        <v>149</v>
      </c>
      <c r="I6603" t="s">
        <v>135</v>
      </c>
      <c r="J6603" t="s">
        <v>136</v>
      </c>
      <c r="K6603" t="s">
        <v>137</v>
      </c>
      <c r="L6603" t="s">
        <v>18767</v>
      </c>
      <c r="M6603" t="s">
        <v>18768</v>
      </c>
      <c r="N6603">
        <v>1.121388888</v>
      </c>
      <c r="O6603">
        <v>0</v>
      </c>
      <c r="P6603">
        <v>203</v>
      </c>
      <c r="Q6603">
        <v>0</v>
      </c>
      <c r="R6603">
        <v>0</v>
      </c>
      <c r="S6603">
        <v>0</v>
      </c>
      <c r="T6603">
        <v>10</v>
      </c>
      <c r="U6603">
        <v>0</v>
      </c>
      <c r="V6603">
        <v>0</v>
      </c>
      <c r="W6603">
        <v>0</v>
      </c>
      <c r="X6603">
        <v>73.804961926942724</v>
      </c>
      <c r="Y6603">
        <v>0</v>
      </c>
      <c r="Z6603">
        <v>0</v>
      </c>
      <c r="AA6603">
        <v>0</v>
      </c>
      <c r="AB6603">
        <v>18.093635081472847</v>
      </c>
      <c r="AC6603">
        <v>0</v>
      </c>
      <c r="AD6603">
        <v>0</v>
      </c>
      <c r="AE6603">
        <v>91.898597008415578</v>
      </c>
    </row>
    <row r="6604" spans="1:31" x14ac:dyDescent="0.25">
      <c r="A6604">
        <v>1660141</v>
      </c>
      <c r="B6604">
        <v>1</v>
      </c>
      <c r="C6604" t="s">
        <v>80</v>
      </c>
      <c r="D6604" t="s">
        <v>110</v>
      </c>
      <c r="E6604" t="s">
        <v>178</v>
      </c>
      <c r="F6604" t="s">
        <v>17204</v>
      </c>
      <c r="G6604" t="s">
        <v>227</v>
      </c>
      <c r="H6604" t="s">
        <v>149</v>
      </c>
      <c r="I6604" t="s">
        <v>135</v>
      </c>
      <c r="J6604" t="s">
        <v>136</v>
      </c>
      <c r="K6604" t="s">
        <v>137</v>
      </c>
      <c r="L6604" t="s">
        <v>18769</v>
      </c>
      <c r="M6604" t="s">
        <v>18770</v>
      </c>
      <c r="N6604">
        <v>0.91444444400000002</v>
      </c>
      <c r="O6604">
        <v>0</v>
      </c>
      <c r="P6604">
        <v>209</v>
      </c>
      <c r="Q6604">
        <v>0</v>
      </c>
      <c r="R6604">
        <v>0</v>
      </c>
      <c r="S6604">
        <v>0</v>
      </c>
      <c r="T6604">
        <v>17</v>
      </c>
      <c r="U6604">
        <v>0</v>
      </c>
      <c r="V6604">
        <v>0</v>
      </c>
      <c r="W6604">
        <v>0</v>
      </c>
      <c r="X6604">
        <v>79.767218036842962</v>
      </c>
      <c r="Y6604">
        <v>0</v>
      </c>
      <c r="Z6604">
        <v>0</v>
      </c>
      <c r="AA6604">
        <v>0</v>
      </c>
      <c r="AB6604">
        <v>22.783211288789058</v>
      </c>
      <c r="AC6604">
        <v>0</v>
      </c>
      <c r="AD6604">
        <v>0</v>
      </c>
      <c r="AE6604">
        <v>102.55042932563202</v>
      </c>
    </row>
    <row r="6605" spans="1:31" x14ac:dyDescent="0.25">
      <c r="A6605">
        <v>1659643</v>
      </c>
      <c r="B6605">
        <v>1</v>
      </c>
      <c r="C6605" t="s">
        <v>80</v>
      </c>
      <c r="D6605" t="s">
        <v>96</v>
      </c>
      <c r="E6605" t="s">
        <v>152</v>
      </c>
      <c r="F6605" t="s">
        <v>18771</v>
      </c>
      <c r="G6605" t="s">
        <v>154</v>
      </c>
      <c r="H6605" t="s">
        <v>149</v>
      </c>
      <c r="I6605" t="s">
        <v>135</v>
      </c>
      <c r="J6605" t="s">
        <v>136</v>
      </c>
      <c r="K6605" t="s">
        <v>137</v>
      </c>
      <c r="L6605" t="s">
        <v>18772</v>
      </c>
      <c r="M6605" t="s">
        <v>18773</v>
      </c>
      <c r="N6605">
        <v>0.61916666600000003</v>
      </c>
      <c r="O6605">
        <v>0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7.6718443081500007E-4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7.6718443081500007E-4</v>
      </c>
    </row>
    <row r="6606" spans="1:31" x14ac:dyDescent="0.25">
      <c r="A6606">
        <v>1659786</v>
      </c>
      <c r="B6606">
        <v>1</v>
      </c>
      <c r="C6606" t="s">
        <v>80</v>
      </c>
      <c r="D6606" t="s">
        <v>96</v>
      </c>
      <c r="E6606" t="s">
        <v>152</v>
      </c>
      <c r="F6606" t="s">
        <v>18774</v>
      </c>
      <c r="G6606" t="s">
        <v>168</v>
      </c>
      <c r="H6606" t="s">
        <v>149</v>
      </c>
      <c r="I6606" t="s">
        <v>135</v>
      </c>
      <c r="J6606" t="s">
        <v>136</v>
      </c>
      <c r="K6606" t="s">
        <v>137</v>
      </c>
      <c r="L6606" t="s">
        <v>18775</v>
      </c>
      <c r="M6606" t="s">
        <v>18776</v>
      </c>
      <c r="N6606">
        <v>3.5619444439999999</v>
      </c>
      <c r="O6606">
        <v>0</v>
      </c>
      <c r="P6606">
        <v>1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0.23686192415176893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0.23686192415176893</v>
      </c>
    </row>
    <row r="6607" spans="1:31" x14ac:dyDescent="0.25">
      <c r="A6607">
        <v>1659972</v>
      </c>
      <c r="B6607">
        <v>1</v>
      </c>
      <c r="C6607" t="s">
        <v>80</v>
      </c>
      <c r="D6607" t="s">
        <v>83</v>
      </c>
      <c r="E6607" t="s">
        <v>152</v>
      </c>
      <c r="F6607" t="s">
        <v>18777</v>
      </c>
      <c r="G6607" t="s">
        <v>154</v>
      </c>
      <c r="H6607" t="s">
        <v>149</v>
      </c>
      <c r="I6607" t="s">
        <v>135</v>
      </c>
      <c r="J6607" t="s">
        <v>136</v>
      </c>
      <c r="K6607" t="s">
        <v>137</v>
      </c>
      <c r="L6607" t="s">
        <v>18778</v>
      </c>
      <c r="M6607" t="s">
        <v>18779</v>
      </c>
      <c r="N6607">
        <v>3.0013888880000001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1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16.940298981174234</v>
      </c>
      <c r="AC6607">
        <v>0</v>
      </c>
      <c r="AD6607">
        <v>0</v>
      </c>
      <c r="AE6607">
        <v>16.940298981174234</v>
      </c>
    </row>
    <row r="6608" spans="1:31" x14ac:dyDescent="0.25">
      <c r="A6608">
        <v>1660115</v>
      </c>
      <c r="B6608">
        <v>1</v>
      </c>
      <c r="C6608" t="s">
        <v>80</v>
      </c>
      <c r="D6608" t="s">
        <v>101</v>
      </c>
      <c r="E6608" t="s">
        <v>178</v>
      </c>
      <c r="F6608" t="s">
        <v>18780</v>
      </c>
      <c r="G6608" t="s">
        <v>227</v>
      </c>
      <c r="H6608" t="s">
        <v>149</v>
      </c>
      <c r="I6608" t="s">
        <v>135</v>
      </c>
      <c r="J6608" t="s">
        <v>136</v>
      </c>
      <c r="K6608" t="s">
        <v>137</v>
      </c>
      <c r="L6608" t="s">
        <v>18781</v>
      </c>
      <c r="M6608" t="s">
        <v>18782</v>
      </c>
      <c r="N6608">
        <v>1.050277777</v>
      </c>
      <c r="O6608">
        <v>0</v>
      </c>
      <c r="P6608">
        <v>375</v>
      </c>
      <c r="Q6608">
        <v>0</v>
      </c>
      <c r="R6608">
        <v>0</v>
      </c>
      <c r="S6608">
        <v>0</v>
      </c>
      <c r="T6608">
        <v>6</v>
      </c>
      <c r="U6608">
        <v>0</v>
      </c>
      <c r="V6608">
        <v>0</v>
      </c>
      <c r="W6608">
        <v>0</v>
      </c>
      <c r="X6608">
        <v>119.98772939399542</v>
      </c>
      <c r="Y6608">
        <v>0</v>
      </c>
      <c r="Z6608">
        <v>0</v>
      </c>
      <c r="AA6608">
        <v>0</v>
      </c>
      <c r="AB6608">
        <v>1.6161625408312179</v>
      </c>
      <c r="AC6608">
        <v>0</v>
      </c>
      <c r="AD6608">
        <v>0</v>
      </c>
      <c r="AE6608">
        <v>121.60389193482663</v>
      </c>
    </row>
    <row r="6609" spans="1:31" x14ac:dyDescent="0.25">
      <c r="A6609">
        <v>1659494</v>
      </c>
      <c r="B6609">
        <v>1</v>
      </c>
      <c r="C6609" t="s">
        <v>80</v>
      </c>
      <c r="D6609" t="s">
        <v>110</v>
      </c>
      <c r="E6609" t="s">
        <v>146</v>
      </c>
      <c r="F6609" t="s">
        <v>18783</v>
      </c>
      <c r="G6609" t="s">
        <v>260</v>
      </c>
      <c r="H6609" t="s">
        <v>149</v>
      </c>
      <c r="I6609" t="s">
        <v>135</v>
      </c>
      <c r="J6609" t="s">
        <v>136</v>
      </c>
      <c r="K6609" t="s">
        <v>137</v>
      </c>
      <c r="L6609" t="s">
        <v>18784</v>
      </c>
      <c r="M6609" t="s">
        <v>18785</v>
      </c>
      <c r="N6609">
        <v>1.816944444</v>
      </c>
      <c r="O6609">
        <v>0</v>
      </c>
      <c r="P6609">
        <v>263</v>
      </c>
      <c r="Q6609">
        <v>0</v>
      </c>
      <c r="R6609">
        <v>0</v>
      </c>
      <c r="S6609">
        <v>0</v>
      </c>
      <c r="T6609">
        <v>11</v>
      </c>
      <c r="U6609">
        <v>0</v>
      </c>
      <c r="V6609">
        <v>0</v>
      </c>
      <c r="W6609">
        <v>0</v>
      </c>
      <c r="X6609">
        <v>166.7531694854635</v>
      </c>
      <c r="Y6609">
        <v>0</v>
      </c>
      <c r="Z6609">
        <v>0</v>
      </c>
      <c r="AA6609">
        <v>0</v>
      </c>
      <c r="AB6609">
        <v>20.031518175244873</v>
      </c>
      <c r="AC6609">
        <v>0</v>
      </c>
      <c r="AD6609">
        <v>0</v>
      </c>
      <c r="AE6609">
        <v>186.78468766070839</v>
      </c>
    </row>
    <row r="6610" spans="1:31" x14ac:dyDescent="0.25">
      <c r="A6610">
        <v>1660121</v>
      </c>
      <c r="B6610">
        <v>1</v>
      </c>
      <c r="C6610" t="s">
        <v>80</v>
      </c>
      <c r="D6610" t="s">
        <v>83</v>
      </c>
      <c r="E6610" t="s">
        <v>152</v>
      </c>
      <c r="F6610" t="s">
        <v>18786</v>
      </c>
      <c r="G6610" t="s">
        <v>154</v>
      </c>
      <c r="H6610" t="s">
        <v>149</v>
      </c>
      <c r="I6610" t="s">
        <v>135</v>
      </c>
      <c r="J6610" t="s">
        <v>136</v>
      </c>
      <c r="K6610" t="s">
        <v>137</v>
      </c>
      <c r="L6610" t="s">
        <v>18787</v>
      </c>
      <c r="M6610" t="s">
        <v>18788</v>
      </c>
      <c r="N6610">
        <v>3.0758333329999998</v>
      </c>
      <c r="O6610">
        <v>0</v>
      </c>
      <c r="P6610">
        <v>4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4.3457560773912638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4.3457560773912638</v>
      </c>
    </row>
    <row r="6611" spans="1:31" x14ac:dyDescent="0.25">
      <c r="A6611">
        <v>1659829</v>
      </c>
      <c r="B6611">
        <v>1</v>
      </c>
      <c r="C6611" t="s">
        <v>81</v>
      </c>
      <c r="D6611" t="s">
        <v>127</v>
      </c>
      <c r="E6611" t="s">
        <v>140</v>
      </c>
      <c r="F6611" t="s">
        <v>372</v>
      </c>
      <c r="G6611" t="s">
        <v>161</v>
      </c>
      <c r="H6611" t="s">
        <v>134</v>
      </c>
      <c r="I6611" t="s">
        <v>135</v>
      </c>
      <c r="J6611" t="s">
        <v>136</v>
      </c>
      <c r="K6611" t="s">
        <v>137</v>
      </c>
      <c r="L6611" t="s">
        <v>18789</v>
      </c>
      <c r="M6611" t="s">
        <v>18790</v>
      </c>
      <c r="N6611">
        <v>0.83444444399999995</v>
      </c>
      <c r="O6611">
        <v>0</v>
      </c>
      <c r="P6611">
        <v>0</v>
      </c>
      <c r="Q6611">
        <v>0</v>
      </c>
      <c r="R6611">
        <v>0</v>
      </c>
      <c r="S6611">
        <v>2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2662.1045812458497</v>
      </c>
      <c r="AB6611">
        <v>0</v>
      </c>
      <c r="AC6611">
        <v>0</v>
      </c>
      <c r="AD6611">
        <v>0</v>
      </c>
      <c r="AE6611">
        <v>2662.1045812458497</v>
      </c>
    </row>
    <row r="6612" spans="1:31" x14ac:dyDescent="0.25">
      <c r="A6612">
        <v>1660178</v>
      </c>
      <c r="B6612">
        <v>1</v>
      </c>
      <c r="C6612" t="s">
        <v>80</v>
      </c>
      <c r="D6612" t="s">
        <v>107</v>
      </c>
      <c r="E6612" t="s">
        <v>178</v>
      </c>
      <c r="F6612" t="s">
        <v>18791</v>
      </c>
      <c r="G6612" t="s">
        <v>227</v>
      </c>
      <c r="H6612" t="s">
        <v>149</v>
      </c>
      <c r="I6612" t="s">
        <v>135</v>
      </c>
      <c r="J6612" t="s">
        <v>136</v>
      </c>
      <c r="K6612" t="s">
        <v>137</v>
      </c>
      <c r="L6612" t="s">
        <v>18792</v>
      </c>
      <c r="M6612" t="s">
        <v>18793</v>
      </c>
      <c r="N6612">
        <v>1.3344444440000001</v>
      </c>
      <c r="O6612">
        <v>0</v>
      </c>
      <c r="P6612">
        <v>137</v>
      </c>
      <c r="Q6612">
        <v>0</v>
      </c>
      <c r="R6612">
        <v>0</v>
      </c>
      <c r="S6612">
        <v>0</v>
      </c>
      <c r="T6612">
        <v>4</v>
      </c>
      <c r="U6612">
        <v>0</v>
      </c>
      <c r="V6612">
        <v>0</v>
      </c>
      <c r="W6612">
        <v>0</v>
      </c>
      <c r="X6612">
        <v>23.692212466710149</v>
      </c>
      <c r="Y6612">
        <v>0</v>
      </c>
      <c r="Z6612">
        <v>0</v>
      </c>
      <c r="AA6612">
        <v>0</v>
      </c>
      <c r="AB6612">
        <v>3.9801699205213342E-2</v>
      </c>
      <c r="AC6612">
        <v>0</v>
      </c>
      <c r="AD6612">
        <v>0</v>
      </c>
      <c r="AE6612">
        <v>23.732014165915363</v>
      </c>
    </row>
    <row r="6613" spans="1:31" x14ac:dyDescent="0.25">
      <c r="A6613">
        <v>1659929</v>
      </c>
      <c r="B6613">
        <v>1</v>
      </c>
      <c r="C6613" t="s">
        <v>80</v>
      </c>
      <c r="D6613" t="s">
        <v>90</v>
      </c>
      <c r="E6613" t="s">
        <v>152</v>
      </c>
      <c r="F6613" t="s">
        <v>18794</v>
      </c>
      <c r="G6613" t="s">
        <v>154</v>
      </c>
      <c r="H6613" t="s">
        <v>149</v>
      </c>
      <c r="I6613" t="s">
        <v>135</v>
      </c>
      <c r="J6613" t="s">
        <v>136</v>
      </c>
      <c r="K6613" t="s">
        <v>137</v>
      </c>
      <c r="L6613" t="s">
        <v>18795</v>
      </c>
      <c r="M6613" t="s">
        <v>18796</v>
      </c>
      <c r="N6613">
        <v>5.335</v>
      </c>
      <c r="O6613">
        <v>0</v>
      </c>
      <c r="P6613">
        <v>1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1.662531363575775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1.662531363575775</v>
      </c>
    </row>
    <row r="6614" spans="1:31" x14ac:dyDescent="0.25">
      <c r="A6614">
        <v>1660078</v>
      </c>
      <c r="B6614">
        <v>1</v>
      </c>
      <c r="C6614" t="s">
        <v>80</v>
      </c>
      <c r="D6614" t="s">
        <v>82</v>
      </c>
      <c r="E6614" t="s">
        <v>146</v>
      </c>
      <c r="F6614" t="s">
        <v>13649</v>
      </c>
      <c r="G6614" t="s">
        <v>260</v>
      </c>
      <c r="H6614" t="s">
        <v>149</v>
      </c>
      <c r="I6614" t="s">
        <v>135</v>
      </c>
      <c r="J6614" t="s">
        <v>136</v>
      </c>
      <c r="K6614" t="s">
        <v>137</v>
      </c>
      <c r="L6614" t="s">
        <v>18797</v>
      </c>
      <c r="M6614" t="s">
        <v>18798</v>
      </c>
      <c r="N6614">
        <v>1.5141666659999999</v>
      </c>
      <c r="O6614">
        <v>0</v>
      </c>
      <c r="P6614">
        <v>213</v>
      </c>
      <c r="Q6614">
        <v>0</v>
      </c>
      <c r="R6614">
        <v>0</v>
      </c>
      <c r="S6614">
        <v>0</v>
      </c>
      <c r="T6614">
        <v>10</v>
      </c>
      <c r="U6614">
        <v>0</v>
      </c>
      <c r="V6614">
        <v>0</v>
      </c>
      <c r="W6614">
        <v>0</v>
      </c>
      <c r="X6614">
        <v>123.01583551917759</v>
      </c>
      <c r="Y6614">
        <v>0</v>
      </c>
      <c r="Z6614">
        <v>0</v>
      </c>
      <c r="AA6614">
        <v>0</v>
      </c>
      <c r="AB6614">
        <v>7.6217938291970722</v>
      </c>
      <c r="AC6614">
        <v>0</v>
      </c>
      <c r="AD6614">
        <v>0</v>
      </c>
      <c r="AE6614">
        <v>130.63762934837465</v>
      </c>
    </row>
    <row r="6615" spans="1:31" x14ac:dyDescent="0.25">
      <c r="A6615">
        <v>1659537</v>
      </c>
      <c r="B6615">
        <v>1</v>
      </c>
      <c r="C6615" t="s">
        <v>80</v>
      </c>
      <c r="D6615" t="s">
        <v>83</v>
      </c>
      <c r="E6615" t="s">
        <v>152</v>
      </c>
      <c r="F6615" t="s">
        <v>18799</v>
      </c>
      <c r="G6615" t="s">
        <v>154</v>
      </c>
      <c r="H6615" t="s">
        <v>149</v>
      </c>
      <c r="I6615" t="s">
        <v>135</v>
      </c>
      <c r="J6615" t="s">
        <v>136</v>
      </c>
      <c r="K6615" t="s">
        <v>137</v>
      </c>
      <c r="L6615" t="s">
        <v>18800</v>
      </c>
      <c r="M6615" t="s">
        <v>18801</v>
      </c>
      <c r="N6615">
        <v>2.1475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4.9207045548925334</v>
      </c>
      <c r="AC6615">
        <v>0</v>
      </c>
      <c r="AD6615">
        <v>0</v>
      </c>
      <c r="AE6615">
        <v>4.9207045548925334</v>
      </c>
    </row>
    <row r="6616" spans="1:31" x14ac:dyDescent="0.25">
      <c r="A6616">
        <v>1660081</v>
      </c>
      <c r="B6616">
        <v>1</v>
      </c>
      <c r="C6616" t="s">
        <v>81</v>
      </c>
      <c r="D6616" t="s">
        <v>123</v>
      </c>
      <c r="E6616" t="s">
        <v>178</v>
      </c>
      <c r="F6616" t="s">
        <v>18572</v>
      </c>
      <c r="G6616" t="s">
        <v>227</v>
      </c>
      <c r="H6616" t="s">
        <v>149</v>
      </c>
      <c r="I6616" t="s">
        <v>135</v>
      </c>
      <c r="J6616" t="s">
        <v>136</v>
      </c>
      <c r="K6616" t="s">
        <v>137</v>
      </c>
      <c r="L6616" t="s">
        <v>18802</v>
      </c>
      <c r="M6616" t="s">
        <v>18803</v>
      </c>
      <c r="N6616">
        <v>0.65833333299999997</v>
      </c>
      <c r="O6616">
        <v>0</v>
      </c>
      <c r="P6616">
        <v>87</v>
      </c>
      <c r="Q6616">
        <v>0</v>
      </c>
      <c r="R6616">
        <v>1</v>
      </c>
      <c r="S6616">
        <v>0</v>
      </c>
      <c r="T6616">
        <v>2</v>
      </c>
      <c r="U6616">
        <v>0</v>
      </c>
      <c r="V6616">
        <v>0</v>
      </c>
      <c r="W6616">
        <v>0</v>
      </c>
      <c r="X6616">
        <v>16.698233495036618</v>
      </c>
      <c r="Y6616">
        <v>0</v>
      </c>
      <c r="Z6616">
        <v>3.1241117975888893E-2</v>
      </c>
      <c r="AA6616">
        <v>0</v>
      </c>
      <c r="AB6616">
        <v>7.7680495557591669E-2</v>
      </c>
      <c r="AC6616">
        <v>0</v>
      </c>
      <c r="AD6616">
        <v>0</v>
      </c>
      <c r="AE6616">
        <v>16.807155108570097</v>
      </c>
    </row>
    <row r="6617" spans="1:31" x14ac:dyDescent="0.25">
      <c r="A6617">
        <v>1659895</v>
      </c>
      <c r="B6617">
        <v>1</v>
      </c>
      <c r="C6617" t="s">
        <v>81</v>
      </c>
      <c r="D6617" t="s">
        <v>112</v>
      </c>
      <c r="E6617" t="s">
        <v>178</v>
      </c>
      <c r="F6617" t="s">
        <v>18804</v>
      </c>
      <c r="G6617" t="s">
        <v>403</v>
      </c>
      <c r="H6617" t="s">
        <v>149</v>
      </c>
      <c r="I6617" t="s">
        <v>135</v>
      </c>
      <c r="J6617" t="s">
        <v>136</v>
      </c>
      <c r="K6617" t="s">
        <v>137</v>
      </c>
      <c r="L6617" t="s">
        <v>18805</v>
      </c>
      <c r="M6617" t="s">
        <v>18806</v>
      </c>
      <c r="N6617">
        <v>6.0730555549999998</v>
      </c>
      <c r="O6617">
        <v>0</v>
      </c>
      <c r="P6617">
        <v>18</v>
      </c>
      <c r="Q6617">
        <v>0</v>
      </c>
      <c r="R6617">
        <v>0</v>
      </c>
      <c r="S6617">
        <v>0</v>
      </c>
      <c r="T6617">
        <v>1</v>
      </c>
      <c r="U6617">
        <v>0</v>
      </c>
      <c r="V6617">
        <v>0</v>
      </c>
      <c r="W6617">
        <v>0</v>
      </c>
      <c r="X6617">
        <v>5.8208655158659832</v>
      </c>
      <c r="Y6617">
        <v>0</v>
      </c>
      <c r="Z6617">
        <v>0</v>
      </c>
      <c r="AA6617">
        <v>0</v>
      </c>
      <c r="AB6617">
        <v>0.11763659171248556</v>
      </c>
      <c r="AC6617">
        <v>0</v>
      </c>
      <c r="AD6617">
        <v>0</v>
      </c>
      <c r="AE6617">
        <v>5.9385021075784685</v>
      </c>
    </row>
    <row r="6618" spans="1:31" x14ac:dyDescent="0.25">
      <c r="A6618">
        <v>1659772</v>
      </c>
      <c r="B6618">
        <v>1</v>
      </c>
      <c r="C6618" t="s">
        <v>81</v>
      </c>
      <c r="D6618" t="s">
        <v>123</v>
      </c>
      <c r="E6618" t="s">
        <v>152</v>
      </c>
      <c r="F6618" t="s">
        <v>18807</v>
      </c>
      <c r="G6618" t="s">
        <v>172</v>
      </c>
      <c r="H6618" t="s">
        <v>149</v>
      </c>
      <c r="I6618" t="s">
        <v>135</v>
      </c>
      <c r="J6618" t="s">
        <v>3</v>
      </c>
      <c r="K6618" t="s">
        <v>137</v>
      </c>
      <c r="L6618" t="s">
        <v>18808</v>
      </c>
      <c r="M6618" t="s">
        <v>18809</v>
      </c>
      <c r="N6618">
        <v>1.2194444440000001</v>
      </c>
      <c r="O6618">
        <v>0</v>
      </c>
      <c r="P6618">
        <v>5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1.4328963861235691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1.4328963861235691</v>
      </c>
    </row>
    <row r="6619" spans="1:31" x14ac:dyDescent="0.25">
      <c r="A6619">
        <v>1659918</v>
      </c>
      <c r="B6619">
        <v>1</v>
      </c>
      <c r="C6619" t="s">
        <v>80</v>
      </c>
      <c r="D6619" t="s">
        <v>105</v>
      </c>
      <c r="E6619" t="s">
        <v>131</v>
      </c>
      <c r="F6619" t="s">
        <v>18810</v>
      </c>
      <c r="G6619" t="s">
        <v>133</v>
      </c>
      <c r="H6619" t="s">
        <v>134</v>
      </c>
      <c r="I6619" t="s">
        <v>135</v>
      </c>
      <c r="J6619" t="s">
        <v>136</v>
      </c>
      <c r="K6619" t="s">
        <v>137</v>
      </c>
      <c r="L6619" t="s">
        <v>18811</v>
      </c>
      <c r="M6619" t="s">
        <v>18812</v>
      </c>
      <c r="N6619">
        <v>1.3744444440000001</v>
      </c>
      <c r="O6619">
        <v>1</v>
      </c>
      <c r="P6619">
        <v>3362</v>
      </c>
      <c r="Q6619">
        <v>0</v>
      </c>
      <c r="R6619">
        <v>58</v>
      </c>
      <c r="S6619">
        <v>1</v>
      </c>
      <c r="T6619">
        <v>959</v>
      </c>
      <c r="U6619">
        <v>2</v>
      </c>
      <c r="V6619">
        <v>0</v>
      </c>
      <c r="W6619">
        <v>1.7490039752050992</v>
      </c>
      <c r="X6619">
        <v>1274.6408876448786</v>
      </c>
      <c r="Y6619">
        <v>0</v>
      </c>
      <c r="Z6619">
        <v>12.226848037987772</v>
      </c>
      <c r="AA6619">
        <v>150.03010142942992</v>
      </c>
      <c r="AB6619">
        <v>1975.4617178000544</v>
      </c>
      <c r="AC6619">
        <v>605.92560991162577</v>
      </c>
      <c r="AD6619">
        <v>0</v>
      </c>
      <c r="AE6619">
        <v>4020.0341687991813</v>
      </c>
    </row>
    <row r="6620" spans="1:31" x14ac:dyDescent="0.25">
      <c r="A6620">
        <v>1659795</v>
      </c>
      <c r="B6620">
        <v>1</v>
      </c>
      <c r="C6620" t="s">
        <v>80</v>
      </c>
      <c r="D6620" t="s">
        <v>110</v>
      </c>
      <c r="E6620" t="s">
        <v>178</v>
      </c>
      <c r="F6620" t="s">
        <v>18813</v>
      </c>
      <c r="G6620" t="s">
        <v>288</v>
      </c>
      <c r="H6620" t="s">
        <v>149</v>
      </c>
      <c r="I6620" t="s">
        <v>135</v>
      </c>
      <c r="J6620" t="s">
        <v>136</v>
      </c>
      <c r="K6620" t="s">
        <v>137</v>
      </c>
      <c r="L6620" t="s">
        <v>18814</v>
      </c>
      <c r="M6620" t="s">
        <v>18815</v>
      </c>
      <c r="N6620">
        <v>2.5313888879999999</v>
      </c>
      <c r="O6620">
        <v>0</v>
      </c>
      <c r="P6620">
        <v>101</v>
      </c>
      <c r="Q6620">
        <v>0</v>
      </c>
      <c r="R6620">
        <v>0</v>
      </c>
      <c r="S6620">
        <v>0</v>
      </c>
      <c r="T6620">
        <v>13</v>
      </c>
      <c r="U6620">
        <v>0</v>
      </c>
      <c r="V6620">
        <v>0</v>
      </c>
      <c r="W6620">
        <v>0</v>
      </c>
      <c r="X6620">
        <v>97.980804680967566</v>
      </c>
      <c r="Y6620">
        <v>0</v>
      </c>
      <c r="Z6620">
        <v>0</v>
      </c>
      <c r="AA6620">
        <v>0</v>
      </c>
      <c r="AB6620">
        <v>32.143799392366006</v>
      </c>
      <c r="AC6620">
        <v>0</v>
      </c>
      <c r="AD6620">
        <v>0</v>
      </c>
      <c r="AE6620">
        <v>130.12460407333356</v>
      </c>
    </row>
    <row r="6621" spans="1:31" x14ac:dyDescent="0.25">
      <c r="A6621">
        <v>1660064</v>
      </c>
      <c r="B6621">
        <v>1</v>
      </c>
      <c r="C6621" t="s">
        <v>80</v>
      </c>
      <c r="D6621" t="s">
        <v>82</v>
      </c>
      <c r="E6621" t="s">
        <v>178</v>
      </c>
      <c r="F6621" t="s">
        <v>15042</v>
      </c>
      <c r="G6621" t="s">
        <v>227</v>
      </c>
      <c r="H6621" t="s">
        <v>149</v>
      </c>
      <c r="I6621" t="s">
        <v>135</v>
      </c>
      <c r="J6621" t="s">
        <v>136</v>
      </c>
      <c r="K6621" t="s">
        <v>137</v>
      </c>
      <c r="L6621" t="s">
        <v>18816</v>
      </c>
      <c r="M6621" t="s">
        <v>18817</v>
      </c>
      <c r="N6621">
        <v>3.1369444440000001</v>
      </c>
      <c r="O6621">
        <v>0</v>
      </c>
      <c r="P6621">
        <v>76</v>
      </c>
      <c r="Q6621">
        <v>0</v>
      </c>
      <c r="R6621">
        <v>0</v>
      </c>
      <c r="S6621">
        <v>0</v>
      </c>
      <c r="T6621">
        <v>3</v>
      </c>
      <c r="U6621">
        <v>0</v>
      </c>
      <c r="V6621">
        <v>0</v>
      </c>
      <c r="W6621">
        <v>0</v>
      </c>
      <c r="X6621">
        <v>60.750649371565295</v>
      </c>
      <c r="Y6621">
        <v>0</v>
      </c>
      <c r="Z6621">
        <v>0</v>
      </c>
      <c r="AA6621">
        <v>0</v>
      </c>
      <c r="AB6621">
        <v>4.4693934002802695</v>
      </c>
      <c r="AC6621">
        <v>0</v>
      </c>
      <c r="AD6621">
        <v>0</v>
      </c>
      <c r="AE6621">
        <v>65.22004277184557</v>
      </c>
    </row>
    <row r="6622" spans="1:31" x14ac:dyDescent="0.25">
      <c r="A6622">
        <v>1659649</v>
      </c>
      <c r="B6622">
        <v>1</v>
      </c>
      <c r="C6622" t="s">
        <v>81</v>
      </c>
      <c r="D6622" t="s">
        <v>113</v>
      </c>
      <c r="E6622" t="s">
        <v>131</v>
      </c>
      <c r="F6622" t="s">
        <v>10941</v>
      </c>
      <c r="G6622" t="s">
        <v>148</v>
      </c>
      <c r="H6622" t="s">
        <v>134</v>
      </c>
      <c r="I6622" t="s">
        <v>135</v>
      </c>
      <c r="J6622" t="s">
        <v>136</v>
      </c>
      <c r="K6622" t="s">
        <v>143</v>
      </c>
      <c r="L6622" t="s">
        <v>18818</v>
      </c>
      <c r="M6622" t="s">
        <v>18819</v>
      </c>
      <c r="N6622">
        <v>3.9915444440000001</v>
      </c>
      <c r="O6622">
        <v>0</v>
      </c>
      <c r="P6622">
        <v>55</v>
      </c>
      <c r="Q6622">
        <v>8</v>
      </c>
      <c r="R6622">
        <v>2</v>
      </c>
      <c r="S6622">
        <v>5</v>
      </c>
      <c r="T6622">
        <v>0</v>
      </c>
      <c r="U6622">
        <v>1</v>
      </c>
      <c r="V6622">
        <v>0</v>
      </c>
      <c r="W6622">
        <v>0</v>
      </c>
      <c r="X6622">
        <v>23.225292260319453</v>
      </c>
      <c r="Y6622">
        <v>20.804400730957667</v>
      </c>
      <c r="Z6622">
        <v>0.13421996762651556</v>
      </c>
      <c r="AA6622">
        <v>445.21574008604415</v>
      </c>
      <c r="AB6622">
        <v>0</v>
      </c>
      <c r="AC6622">
        <v>108.37313985002889</v>
      </c>
      <c r="AD6622">
        <v>0</v>
      </c>
      <c r="AE6622">
        <v>597.75279289497666</v>
      </c>
    </row>
    <row r="6623" spans="1:31" x14ac:dyDescent="0.25">
      <c r="A6623">
        <v>1659958</v>
      </c>
      <c r="B6623">
        <v>1</v>
      </c>
      <c r="C6623" t="s">
        <v>81</v>
      </c>
      <c r="D6623" t="s">
        <v>124</v>
      </c>
      <c r="E6623" t="s">
        <v>178</v>
      </c>
      <c r="F6623" t="s">
        <v>10847</v>
      </c>
      <c r="G6623" t="s">
        <v>187</v>
      </c>
      <c r="H6623" t="s">
        <v>149</v>
      </c>
      <c r="I6623" t="s">
        <v>135</v>
      </c>
      <c r="J6623" t="s">
        <v>136</v>
      </c>
      <c r="K6623" t="s">
        <v>137</v>
      </c>
      <c r="L6623" t="s">
        <v>18820</v>
      </c>
      <c r="M6623" t="s">
        <v>18821</v>
      </c>
      <c r="N6623">
        <v>2.1402777770000001</v>
      </c>
      <c r="O6623">
        <v>0</v>
      </c>
      <c r="P6623">
        <v>23</v>
      </c>
      <c r="Q6623">
        <v>0</v>
      </c>
      <c r="R6623">
        <v>3</v>
      </c>
      <c r="S6623">
        <v>0</v>
      </c>
      <c r="T6623">
        <v>12</v>
      </c>
      <c r="U6623">
        <v>0</v>
      </c>
      <c r="V6623">
        <v>0</v>
      </c>
      <c r="W6623">
        <v>0</v>
      </c>
      <c r="X6623">
        <v>9.7726968218327617</v>
      </c>
      <c r="Y6623">
        <v>0</v>
      </c>
      <c r="Z6623">
        <v>1.0151503104485169</v>
      </c>
      <c r="AA6623">
        <v>0</v>
      </c>
      <c r="AB6623">
        <v>6.0397729407602565</v>
      </c>
      <c r="AC6623">
        <v>0</v>
      </c>
      <c r="AD6623">
        <v>0</v>
      </c>
      <c r="AE6623">
        <v>16.827620073041537</v>
      </c>
    </row>
    <row r="6624" spans="1:31" x14ac:dyDescent="0.25">
      <c r="A6624">
        <v>1659603</v>
      </c>
      <c r="B6624">
        <v>1</v>
      </c>
      <c r="C6624" t="s">
        <v>80</v>
      </c>
      <c r="D6624" t="s">
        <v>93</v>
      </c>
      <c r="E6624" t="s">
        <v>146</v>
      </c>
      <c r="F6624" t="s">
        <v>18822</v>
      </c>
      <c r="G6624" t="s">
        <v>359</v>
      </c>
      <c r="H6624" t="s">
        <v>149</v>
      </c>
      <c r="I6624" t="s">
        <v>135</v>
      </c>
      <c r="J6624" t="s">
        <v>136</v>
      </c>
      <c r="K6624" t="s">
        <v>137</v>
      </c>
      <c r="L6624" t="s">
        <v>18823</v>
      </c>
      <c r="M6624" t="s">
        <v>18824</v>
      </c>
      <c r="N6624">
        <v>4.1494444440000002</v>
      </c>
      <c r="O6624">
        <v>0</v>
      </c>
      <c r="P6624">
        <v>65</v>
      </c>
      <c r="Q6624">
        <v>0</v>
      </c>
      <c r="R6624">
        <v>15</v>
      </c>
      <c r="S6624">
        <v>0</v>
      </c>
      <c r="T6624">
        <v>8</v>
      </c>
      <c r="U6624">
        <v>0</v>
      </c>
      <c r="V6624">
        <v>0</v>
      </c>
      <c r="W6624">
        <v>0</v>
      </c>
      <c r="X6624">
        <v>53.326693880834952</v>
      </c>
      <c r="Y6624">
        <v>0</v>
      </c>
      <c r="Z6624">
        <v>70.779874392624464</v>
      </c>
      <c r="AA6624">
        <v>0</v>
      </c>
      <c r="AB6624">
        <v>17.706176460588019</v>
      </c>
      <c r="AC6624">
        <v>0</v>
      </c>
      <c r="AD6624">
        <v>0</v>
      </c>
      <c r="AE6624">
        <v>141.81274473404744</v>
      </c>
    </row>
    <row r="6625" spans="1:31" x14ac:dyDescent="0.25">
      <c r="A6625">
        <v>1659812</v>
      </c>
      <c r="B6625">
        <v>1</v>
      </c>
      <c r="C6625" t="s">
        <v>80</v>
      </c>
      <c r="D6625" t="s">
        <v>104</v>
      </c>
      <c r="E6625" t="s">
        <v>140</v>
      </c>
      <c r="F6625" t="s">
        <v>18825</v>
      </c>
      <c r="G6625" t="s">
        <v>161</v>
      </c>
      <c r="H6625" t="s">
        <v>134</v>
      </c>
      <c r="I6625" t="s">
        <v>135</v>
      </c>
      <c r="J6625" t="s">
        <v>136</v>
      </c>
      <c r="K6625" t="s">
        <v>137</v>
      </c>
      <c r="L6625" t="s">
        <v>18826</v>
      </c>
      <c r="M6625" t="s">
        <v>18827</v>
      </c>
      <c r="N6625">
        <v>0.578333333</v>
      </c>
      <c r="O6625">
        <v>1</v>
      </c>
      <c r="P6625">
        <v>456</v>
      </c>
      <c r="Q6625">
        <v>23</v>
      </c>
      <c r="R6625">
        <v>23</v>
      </c>
      <c r="S6625">
        <v>27</v>
      </c>
      <c r="T6625">
        <v>65</v>
      </c>
      <c r="U6625">
        <v>4</v>
      </c>
      <c r="V6625">
        <v>0</v>
      </c>
      <c r="W6625">
        <v>0.92499696768975992</v>
      </c>
      <c r="X6625">
        <v>53.049409808050484</v>
      </c>
      <c r="Y6625">
        <v>12.387736185500646</v>
      </c>
      <c r="Z6625">
        <v>1.9657177645480297</v>
      </c>
      <c r="AA6625">
        <v>168.09159122466286</v>
      </c>
      <c r="AB6625">
        <v>34.211869694810915</v>
      </c>
      <c r="AC6625">
        <v>69.318453018970146</v>
      </c>
      <c r="AD6625">
        <v>0</v>
      </c>
      <c r="AE6625">
        <v>339.94977466423285</v>
      </c>
    </row>
    <row r="6626" spans="1:31" x14ac:dyDescent="0.25">
      <c r="A6626">
        <v>1660150</v>
      </c>
      <c r="B6626">
        <v>1</v>
      </c>
      <c r="C6626" t="s">
        <v>80</v>
      </c>
      <c r="D6626" t="s">
        <v>86</v>
      </c>
      <c r="E6626" t="s">
        <v>178</v>
      </c>
      <c r="F6626" t="s">
        <v>18828</v>
      </c>
      <c r="G6626" t="s">
        <v>227</v>
      </c>
      <c r="H6626" t="s">
        <v>149</v>
      </c>
      <c r="I6626" t="s">
        <v>135</v>
      </c>
      <c r="J6626" t="s">
        <v>136</v>
      </c>
      <c r="K6626" t="s">
        <v>137</v>
      </c>
      <c r="L6626" t="s">
        <v>18829</v>
      </c>
      <c r="M6626" t="s">
        <v>18830</v>
      </c>
      <c r="N6626">
        <v>0.92638888799999997</v>
      </c>
      <c r="O6626">
        <v>0</v>
      </c>
      <c r="P6626">
        <v>128</v>
      </c>
      <c r="Q6626">
        <v>0</v>
      </c>
      <c r="R6626">
        <v>19</v>
      </c>
      <c r="S6626">
        <v>0</v>
      </c>
      <c r="T6626">
        <v>13</v>
      </c>
      <c r="U6626">
        <v>0</v>
      </c>
      <c r="V6626">
        <v>0</v>
      </c>
      <c r="W6626">
        <v>0</v>
      </c>
      <c r="X6626">
        <v>139.51763475456576</v>
      </c>
      <c r="Y6626">
        <v>0</v>
      </c>
      <c r="Z6626">
        <v>8.2479142661490634</v>
      </c>
      <c r="AA6626">
        <v>0</v>
      </c>
      <c r="AB6626">
        <v>15.461689100099591</v>
      </c>
      <c r="AC6626">
        <v>0</v>
      </c>
      <c r="AD6626">
        <v>0</v>
      </c>
      <c r="AE6626">
        <v>163.22723812081441</v>
      </c>
    </row>
    <row r="6627" spans="1:31" x14ac:dyDescent="0.25">
      <c r="A6627">
        <v>1659563</v>
      </c>
      <c r="B6627">
        <v>1</v>
      </c>
      <c r="C6627" t="s">
        <v>81</v>
      </c>
      <c r="D6627" t="s">
        <v>118</v>
      </c>
      <c r="E6627" t="s">
        <v>178</v>
      </c>
      <c r="F6627" t="s">
        <v>18831</v>
      </c>
      <c r="G6627" t="s">
        <v>148</v>
      </c>
      <c r="H6627" t="s">
        <v>149</v>
      </c>
      <c r="I6627" t="s">
        <v>135</v>
      </c>
      <c r="J6627" t="s">
        <v>136</v>
      </c>
      <c r="K6627" t="s">
        <v>143</v>
      </c>
      <c r="L6627" t="s">
        <v>18832</v>
      </c>
      <c r="M6627" t="s">
        <v>18833</v>
      </c>
      <c r="N6627">
        <v>6.7235638880000002</v>
      </c>
      <c r="O6627">
        <v>0</v>
      </c>
      <c r="P6627">
        <v>37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61.188880645584696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61.188880645584696</v>
      </c>
    </row>
    <row r="6628" spans="1:31" x14ac:dyDescent="0.25">
      <c r="A6628">
        <v>1659858</v>
      </c>
      <c r="B6628">
        <v>1</v>
      </c>
      <c r="C6628" t="s">
        <v>80</v>
      </c>
      <c r="D6628" t="s">
        <v>97</v>
      </c>
      <c r="E6628" t="s">
        <v>152</v>
      </c>
      <c r="F6628" t="s">
        <v>18834</v>
      </c>
      <c r="G6628" t="s">
        <v>168</v>
      </c>
      <c r="H6628" t="s">
        <v>149</v>
      </c>
      <c r="I6628" t="s">
        <v>135</v>
      </c>
      <c r="J6628" t="s">
        <v>136</v>
      </c>
      <c r="K6628" t="s">
        <v>137</v>
      </c>
      <c r="L6628" t="s">
        <v>18835</v>
      </c>
      <c r="M6628" t="s">
        <v>18836</v>
      </c>
      <c r="N6628">
        <v>3.2222222220000001</v>
      </c>
      <c r="O6628">
        <v>0</v>
      </c>
      <c r="P6628">
        <v>1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3.2006487520741254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3.2006487520741254</v>
      </c>
    </row>
    <row r="6629" spans="1:31" x14ac:dyDescent="0.25">
      <c r="A6629">
        <v>1660104</v>
      </c>
      <c r="B6629">
        <v>1</v>
      </c>
      <c r="C6629" t="s">
        <v>80</v>
      </c>
      <c r="D6629" t="s">
        <v>101</v>
      </c>
      <c r="E6629" t="s">
        <v>178</v>
      </c>
      <c r="F6629" t="s">
        <v>18837</v>
      </c>
      <c r="G6629" t="s">
        <v>227</v>
      </c>
      <c r="H6629" t="s">
        <v>149</v>
      </c>
      <c r="I6629" t="s">
        <v>135</v>
      </c>
      <c r="J6629" t="s">
        <v>136</v>
      </c>
      <c r="K6629" t="s">
        <v>137</v>
      </c>
      <c r="L6629" t="s">
        <v>18838</v>
      </c>
      <c r="M6629" t="s">
        <v>18839</v>
      </c>
      <c r="N6629">
        <v>3.0480555549999999</v>
      </c>
      <c r="O6629">
        <v>0</v>
      </c>
      <c r="P6629">
        <v>84</v>
      </c>
      <c r="Q6629">
        <v>0</v>
      </c>
      <c r="R6629">
        <v>0</v>
      </c>
      <c r="S6629">
        <v>0</v>
      </c>
      <c r="T6629">
        <v>3</v>
      </c>
      <c r="U6629">
        <v>0</v>
      </c>
      <c r="V6629">
        <v>0</v>
      </c>
      <c r="W6629">
        <v>0</v>
      </c>
      <c r="X6629">
        <v>87.982385552615014</v>
      </c>
      <c r="Y6629">
        <v>0</v>
      </c>
      <c r="Z6629">
        <v>0</v>
      </c>
      <c r="AA6629">
        <v>0</v>
      </c>
      <c r="AB6629">
        <v>41.340528640422932</v>
      </c>
      <c r="AC6629">
        <v>0</v>
      </c>
      <c r="AD6629">
        <v>0</v>
      </c>
      <c r="AE6629">
        <v>129.32291419303795</v>
      </c>
    </row>
    <row r="6630" spans="1:31" x14ac:dyDescent="0.25">
      <c r="A6630">
        <v>1659709</v>
      </c>
      <c r="B6630">
        <v>1</v>
      </c>
      <c r="C6630" t="s">
        <v>81</v>
      </c>
      <c r="D6630" t="s">
        <v>120</v>
      </c>
      <c r="E6630" t="s">
        <v>178</v>
      </c>
      <c r="F6630" t="s">
        <v>18840</v>
      </c>
      <c r="G6630" t="s">
        <v>227</v>
      </c>
      <c r="H6630" t="s">
        <v>149</v>
      </c>
      <c r="I6630" t="s">
        <v>135</v>
      </c>
      <c r="J6630" t="s">
        <v>136</v>
      </c>
      <c r="K6630" t="s">
        <v>137</v>
      </c>
      <c r="L6630" t="s">
        <v>18841</v>
      </c>
      <c r="M6630" t="s">
        <v>18842</v>
      </c>
      <c r="N6630">
        <v>0.65888888800000001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3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5.2034132616024547</v>
      </c>
      <c r="AC6630">
        <v>0</v>
      </c>
      <c r="AD6630">
        <v>0</v>
      </c>
      <c r="AE6630">
        <v>5.2034132616024547</v>
      </c>
    </row>
    <row r="6631" spans="1:31" x14ac:dyDescent="0.25">
      <c r="A6631">
        <v>1660144</v>
      </c>
      <c r="B6631">
        <v>1</v>
      </c>
      <c r="C6631" t="s">
        <v>81</v>
      </c>
      <c r="D6631" t="s">
        <v>123</v>
      </c>
      <c r="E6631" t="s">
        <v>146</v>
      </c>
      <c r="F6631" t="s">
        <v>17735</v>
      </c>
      <c r="G6631" t="s">
        <v>260</v>
      </c>
      <c r="H6631" t="s">
        <v>149</v>
      </c>
      <c r="I6631" t="s">
        <v>135</v>
      </c>
      <c r="J6631" t="s">
        <v>136</v>
      </c>
      <c r="K6631" t="s">
        <v>137</v>
      </c>
      <c r="L6631" t="s">
        <v>18843</v>
      </c>
      <c r="M6631" t="s">
        <v>18844</v>
      </c>
      <c r="N6631">
        <v>0.96916666600000001</v>
      </c>
      <c r="O6631">
        <v>0</v>
      </c>
      <c r="P6631">
        <v>182</v>
      </c>
      <c r="Q6631">
        <v>0</v>
      </c>
      <c r="R6631">
        <v>2</v>
      </c>
      <c r="S6631">
        <v>0</v>
      </c>
      <c r="T6631">
        <v>9</v>
      </c>
      <c r="U6631">
        <v>0</v>
      </c>
      <c r="V6631">
        <v>0</v>
      </c>
      <c r="W6631">
        <v>0</v>
      </c>
      <c r="X6631">
        <v>49.923013613793159</v>
      </c>
      <c r="Y6631">
        <v>0</v>
      </c>
      <c r="Z6631">
        <v>7.3811268972533331E-2</v>
      </c>
      <c r="AA6631">
        <v>0</v>
      </c>
      <c r="AB6631">
        <v>6.8509550762838662</v>
      </c>
      <c r="AC6631">
        <v>0</v>
      </c>
      <c r="AD6631">
        <v>0</v>
      </c>
      <c r="AE6631">
        <v>56.847779959049561</v>
      </c>
    </row>
    <row r="6632" spans="1:31" x14ac:dyDescent="0.25">
      <c r="A6632">
        <v>1659669</v>
      </c>
      <c r="B6632">
        <v>1</v>
      </c>
      <c r="C6632" t="s">
        <v>80</v>
      </c>
      <c r="D6632" t="s">
        <v>94</v>
      </c>
      <c r="E6632" t="s">
        <v>152</v>
      </c>
      <c r="F6632" t="s">
        <v>18845</v>
      </c>
      <c r="G6632" t="s">
        <v>154</v>
      </c>
      <c r="H6632" t="s">
        <v>149</v>
      </c>
      <c r="I6632" t="s">
        <v>135</v>
      </c>
      <c r="J6632" t="s">
        <v>136</v>
      </c>
      <c r="K6632" t="s">
        <v>137</v>
      </c>
      <c r="L6632" t="s">
        <v>18846</v>
      </c>
      <c r="M6632" t="s">
        <v>18847</v>
      </c>
      <c r="N6632">
        <v>9.1258333329999992</v>
      </c>
      <c r="O6632">
        <v>0</v>
      </c>
      <c r="P6632">
        <v>2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4.8497872645319999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4.8497872645319999</v>
      </c>
    </row>
    <row r="6633" spans="1:31" x14ac:dyDescent="0.25">
      <c r="A6633">
        <v>1659503</v>
      </c>
      <c r="B6633">
        <v>1</v>
      </c>
      <c r="C6633" t="s">
        <v>80</v>
      </c>
      <c r="D6633" t="s">
        <v>82</v>
      </c>
      <c r="E6633" t="s">
        <v>146</v>
      </c>
      <c r="F6633" t="s">
        <v>2302</v>
      </c>
      <c r="G6633" t="s">
        <v>3003</v>
      </c>
      <c r="H6633" t="s">
        <v>149</v>
      </c>
      <c r="I6633" t="s">
        <v>135</v>
      </c>
      <c r="J6633" t="s">
        <v>136</v>
      </c>
      <c r="K6633" t="s">
        <v>137</v>
      </c>
      <c r="L6633" t="s">
        <v>18848</v>
      </c>
      <c r="M6633" t="s">
        <v>18849</v>
      </c>
      <c r="N6633">
        <v>12.091111111</v>
      </c>
      <c r="O6633">
        <v>0</v>
      </c>
      <c r="P6633">
        <v>547</v>
      </c>
      <c r="Q6633">
        <v>0</v>
      </c>
      <c r="R6633">
        <v>0</v>
      </c>
      <c r="S6633">
        <v>0</v>
      </c>
      <c r="T6633">
        <v>165</v>
      </c>
      <c r="U6633">
        <v>0</v>
      </c>
      <c r="V6633">
        <v>0</v>
      </c>
      <c r="W6633">
        <v>0</v>
      </c>
      <c r="X6633">
        <v>1989.2242866984857</v>
      </c>
      <c r="Y6633">
        <v>0</v>
      </c>
      <c r="Z6633">
        <v>0</v>
      </c>
      <c r="AA6633">
        <v>0</v>
      </c>
      <c r="AB6633">
        <v>1937.0630675097639</v>
      </c>
      <c r="AC6633">
        <v>0</v>
      </c>
      <c r="AD6633">
        <v>0</v>
      </c>
      <c r="AE6633">
        <v>3926.2873542082498</v>
      </c>
    </row>
    <row r="6634" spans="1:31" x14ac:dyDescent="0.25">
      <c r="A6634">
        <v>1660167</v>
      </c>
      <c r="B6634">
        <v>1</v>
      </c>
      <c r="C6634" t="s">
        <v>80</v>
      </c>
      <c r="D6634" t="s">
        <v>85</v>
      </c>
      <c r="E6634" t="s">
        <v>152</v>
      </c>
      <c r="F6634" t="s">
        <v>18850</v>
      </c>
      <c r="G6634" t="s">
        <v>507</v>
      </c>
      <c r="H6634" t="s">
        <v>149</v>
      </c>
      <c r="I6634" t="s">
        <v>135</v>
      </c>
      <c r="J6634" t="s">
        <v>136</v>
      </c>
      <c r="K6634" t="s">
        <v>137</v>
      </c>
      <c r="L6634" t="s">
        <v>18851</v>
      </c>
      <c r="M6634" t="s">
        <v>18852</v>
      </c>
      <c r="N6634">
        <v>0.73055555500000002</v>
      </c>
      <c r="O6634">
        <v>0</v>
      </c>
      <c r="P6634">
        <v>1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0.54125179169324444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0.54125179169324444</v>
      </c>
    </row>
    <row r="6635" spans="1:31" x14ac:dyDescent="0.25">
      <c r="A6635">
        <v>1659526</v>
      </c>
      <c r="B6635">
        <v>1</v>
      </c>
      <c r="C6635" t="s">
        <v>80</v>
      </c>
      <c r="D6635" t="s">
        <v>110</v>
      </c>
      <c r="E6635" t="s">
        <v>146</v>
      </c>
      <c r="F6635" t="s">
        <v>16385</v>
      </c>
      <c r="G6635" t="s">
        <v>260</v>
      </c>
      <c r="H6635" t="s">
        <v>149</v>
      </c>
      <c r="I6635" t="s">
        <v>135</v>
      </c>
      <c r="J6635" t="s">
        <v>136</v>
      </c>
      <c r="K6635" t="s">
        <v>137</v>
      </c>
      <c r="L6635" t="s">
        <v>18853</v>
      </c>
      <c r="M6635" t="s">
        <v>18854</v>
      </c>
      <c r="N6635">
        <v>1.298611111</v>
      </c>
      <c r="O6635">
        <v>0</v>
      </c>
      <c r="P6635">
        <v>449</v>
      </c>
      <c r="Q6635">
        <v>0</v>
      </c>
      <c r="R6635">
        <v>0</v>
      </c>
      <c r="S6635">
        <v>0</v>
      </c>
      <c r="T6635">
        <v>49</v>
      </c>
      <c r="U6635">
        <v>0</v>
      </c>
      <c r="V6635">
        <v>1</v>
      </c>
      <c r="W6635">
        <v>0</v>
      </c>
      <c r="X6635">
        <v>224.39358234383084</v>
      </c>
      <c r="Y6635">
        <v>0</v>
      </c>
      <c r="Z6635">
        <v>0</v>
      </c>
      <c r="AA6635">
        <v>0</v>
      </c>
      <c r="AB6635">
        <v>35.031023564433092</v>
      </c>
      <c r="AC6635">
        <v>0</v>
      </c>
      <c r="AD6635">
        <v>3.4096213115217884</v>
      </c>
      <c r="AE6635">
        <v>262.8342272197857</v>
      </c>
    </row>
    <row r="6636" spans="1:31" x14ac:dyDescent="0.25">
      <c r="A6636">
        <v>1660187</v>
      </c>
      <c r="B6636">
        <v>1</v>
      </c>
      <c r="C6636" t="s">
        <v>80</v>
      </c>
      <c r="D6636" t="s">
        <v>82</v>
      </c>
      <c r="E6636" t="s">
        <v>146</v>
      </c>
      <c r="F6636" t="s">
        <v>13649</v>
      </c>
      <c r="G6636" t="s">
        <v>260</v>
      </c>
      <c r="H6636" t="s">
        <v>149</v>
      </c>
      <c r="I6636" t="s">
        <v>135</v>
      </c>
      <c r="J6636" t="s">
        <v>136</v>
      </c>
      <c r="K6636" t="s">
        <v>137</v>
      </c>
      <c r="L6636" t="s">
        <v>18855</v>
      </c>
      <c r="M6636" t="s">
        <v>18856</v>
      </c>
      <c r="N6636">
        <v>6.5080555550000003</v>
      </c>
      <c r="O6636">
        <v>0</v>
      </c>
      <c r="P6636">
        <v>213</v>
      </c>
      <c r="Q6636">
        <v>0</v>
      </c>
      <c r="R6636">
        <v>0</v>
      </c>
      <c r="S6636">
        <v>0</v>
      </c>
      <c r="T6636">
        <v>10</v>
      </c>
      <c r="U6636">
        <v>0</v>
      </c>
      <c r="V6636">
        <v>0</v>
      </c>
      <c r="W6636">
        <v>0</v>
      </c>
      <c r="X6636">
        <v>439.44835730016086</v>
      </c>
      <c r="Y6636">
        <v>0</v>
      </c>
      <c r="Z6636">
        <v>0</v>
      </c>
      <c r="AA6636">
        <v>0</v>
      </c>
      <c r="AB6636">
        <v>21.410937844725236</v>
      </c>
      <c r="AC6636">
        <v>0</v>
      </c>
      <c r="AD6636">
        <v>0</v>
      </c>
      <c r="AE6636">
        <v>460.85929514488612</v>
      </c>
    </row>
    <row r="6637" spans="1:31" x14ac:dyDescent="0.25">
      <c r="A6637">
        <v>1659732</v>
      </c>
      <c r="B6637">
        <v>1</v>
      </c>
      <c r="C6637" t="s">
        <v>81</v>
      </c>
      <c r="D6637" t="s">
        <v>112</v>
      </c>
      <c r="E6637" t="s">
        <v>140</v>
      </c>
      <c r="F6637" t="s">
        <v>18857</v>
      </c>
      <c r="G6637" t="s">
        <v>161</v>
      </c>
      <c r="H6637" t="s">
        <v>134</v>
      </c>
      <c r="I6637" t="s">
        <v>135</v>
      </c>
      <c r="J6637" t="s">
        <v>136</v>
      </c>
      <c r="K6637" t="s">
        <v>137</v>
      </c>
      <c r="L6637" t="s">
        <v>18858</v>
      </c>
      <c r="M6637" t="s">
        <v>18859</v>
      </c>
      <c r="N6637">
        <v>0.265833333</v>
      </c>
      <c r="O6637">
        <v>0</v>
      </c>
      <c r="P6637">
        <v>65</v>
      </c>
      <c r="Q6637">
        <v>2</v>
      </c>
      <c r="R6637">
        <v>53</v>
      </c>
      <c r="S6637">
        <v>2</v>
      </c>
      <c r="T6637">
        <v>104</v>
      </c>
      <c r="U6637">
        <v>2</v>
      </c>
      <c r="V6637">
        <v>7</v>
      </c>
      <c r="W6637">
        <v>0</v>
      </c>
      <c r="X6637">
        <v>2.6806386149338124</v>
      </c>
      <c r="Y6637">
        <v>0.81961545285651172</v>
      </c>
      <c r="Z6637">
        <v>3.8373088065019942</v>
      </c>
      <c r="AA6637">
        <v>0.11191530619779584</v>
      </c>
      <c r="AB6637">
        <v>70.73030027539032</v>
      </c>
      <c r="AC6637">
        <v>20.892486808540212</v>
      </c>
      <c r="AD6637">
        <v>33.333850946565434</v>
      </c>
      <c r="AE6637">
        <v>132.40611621098608</v>
      </c>
    </row>
    <row r="6638" spans="1:31" x14ac:dyDescent="0.25">
      <c r="A6638">
        <v>1660124</v>
      </c>
      <c r="B6638">
        <v>1</v>
      </c>
      <c r="C6638" t="s">
        <v>80</v>
      </c>
      <c r="D6638" t="s">
        <v>97</v>
      </c>
      <c r="E6638" t="s">
        <v>178</v>
      </c>
      <c r="F6638" t="s">
        <v>18860</v>
      </c>
      <c r="G6638" t="s">
        <v>227</v>
      </c>
      <c r="H6638" t="s">
        <v>149</v>
      </c>
      <c r="I6638" t="s">
        <v>135</v>
      </c>
      <c r="J6638" t="s">
        <v>136</v>
      </c>
      <c r="K6638" t="s">
        <v>137</v>
      </c>
      <c r="L6638" t="s">
        <v>18861</v>
      </c>
      <c r="M6638" t="s">
        <v>18862</v>
      </c>
      <c r="N6638">
        <v>5.7941666659999997</v>
      </c>
      <c r="O6638">
        <v>0</v>
      </c>
      <c r="P6638">
        <v>150</v>
      </c>
      <c r="Q6638">
        <v>0</v>
      </c>
      <c r="R6638">
        <v>1</v>
      </c>
      <c r="S6638">
        <v>0</v>
      </c>
      <c r="T6638">
        <v>2</v>
      </c>
      <c r="U6638">
        <v>0</v>
      </c>
      <c r="V6638">
        <v>0</v>
      </c>
      <c r="W6638">
        <v>0</v>
      </c>
      <c r="X6638">
        <v>159.97909313107658</v>
      </c>
      <c r="Y6638">
        <v>0</v>
      </c>
      <c r="Z6638">
        <v>1.8623221024945836E-2</v>
      </c>
      <c r="AA6638">
        <v>0</v>
      </c>
      <c r="AB6638">
        <v>4.8129483716224453</v>
      </c>
      <c r="AC6638">
        <v>0</v>
      </c>
      <c r="AD6638">
        <v>0</v>
      </c>
      <c r="AE6638">
        <v>164.81066472372396</v>
      </c>
    </row>
    <row r="6639" spans="1:31" x14ac:dyDescent="0.25">
      <c r="A6639">
        <v>1659626</v>
      </c>
      <c r="B6639">
        <v>1</v>
      </c>
      <c r="C6639" t="s">
        <v>81</v>
      </c>
      <c r="D6639" t="s">
        <v>122</v>
      </c>
      <c r="E6639" t="s">
        <v>178</v>
      </c>
      <c r="F6639" t="s">
        <v>18863</v>
      </c>
      <c r="G6639" t="s">
        <v>227</v>
      </c>
      <c r="H6639" t="s">
        <v>149</v>
      </c>
      <c r="I6639" t="s">
        <v>135</v>
      </c>
      <c r="J6639" t="s">
        <v>136</v>
      </c>
      <c r="K6639" t="s">
        <v>137</v>
      </c>
      <c r="L6639" t="s">
        <v>18864</v>
      </c>
      <c r="M6639" t="s">
        <v>18865</v>
      </c>
      <c r="N6639">
        <v>2.0125000000000002</v>
      </c>
      <c r="O6639">
        <v>0</v>
      </c>
      <c r="P6639">
        <v>3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0.9749140018271597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0.9749140018271597</v>
      </c>
    </row>
    <row r="6640" spans="1:31" x14ac:dyDescent="0.25">
      <c r="A6640">
        <v>1660107</v>
      </c>
      <c r="B6640">
        <v>1</v>
      </c>
      <c r="C6640" t="s">
        <v>81</v>
      </c>
      <c r="D6640" t="s">
        <v>126</v>
      </c>
      <c r="E6640" t="s">
        <v>178</v>
      </c>
      <c r="F6640" t="s">
        <v>18866</v>
      </c>
      <c r="G6640" t="s">
        <v>227</v>
      </c>
      <c r="H6640" t="s">
        <v>149</v>
      </c>
      <c r="I6640" t="s">
        <v>135</v>
      </c>
      <c r="J6640" t="s">
        <v>136</v>
      </c>
      <c r="K6640" t="s">
        <v>137</v>
      </c>
      <c r="L6640" t="s">
        <v>18867</v>
      </c>
      <c r="M6640" t="s">
        <v>18868</v>
      </c>
      <c r="N6640">
        <v>0.52944444400000001</v>
      </c>
      <c r="O6640">
        <v>0</v>
      </c>
      <c r="P6640">
        <v>17</v>
      </c>
      <c r="Q6640">
        <v>0</v>
      </c>
      <c r="R6640">
        <v>0</v>
      </c>
      <c r="S6640">
        <v>0</v>
      </c>
      <c r="T6640">
        <v>52</v>
      </c>
      <c r="U6640">
        <v>0</v>
      </c>
      <c r="V6640">
        <v>0</v>
      </c>
      <c r="W6640">
        <v>0</v>
      </c>
      <c r="X6640">
        <v>1.1657314945957877</v>
      </c>
      <c r="Y6640">
        <v>0</v>
      </c>
      <c r="Z6640">
        <v>0</v>
      </c>
      <c r="AA6640">
        <v>0</v>
      </c>
      <c r="AB6640">
        <v>4.0549953697099754</v>
      </c>
      <c r="AC6640">
        <v>0</v>
      </c>
      <c r="AD6640">
        <v>0</v>
      </c>
      <c r="AE6640">
        <v>5.2207268643057629</v>
      </c>
    </row>
    <row r="6641" spans="1:31" x14ac:dyDescent="0.25">
      <c r="A6641">
        <v>1659775</v>
      </c>
      <c r="B6641">
        <v>1</v>
      </c>
      <c r="C6641" t="s">
        <v>80</v>
      </c>
      <c r="D6641" t="s">
        <v>82</v>
      </c>
      <c r="E6641" t="s">
        <v>152</v>
      </c>
      <c r="F6641" t="s">
        <v>18869</v>
      </c>
      <c r="G6641" t="s">
        <v>3010</v>
      </c>
      <c r="H6641" t="s">
        <v>149</v>
      </c>
      <c r="I6641" t="s">
        <v>135</v>
      </c>
      <c r="J6641" t="s">
        <v>136</v>
      </c>
      <c r="K6641" t="s">
        <v>137</v>
      </c>
      <c r="L6641" t="s">
        <v>18870</v>
      </c>
      <c r="M6641" t="s">
        <v>18871</v>
      </c>
      <c r="N6641">
        <v>0.770277777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3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0.88434285446063565</v>
      </c>
      <c r="AC6641">
        <v>0</v>
      </c>
      <c r="AD6641">
        <v>0</v>
      </c>
      <c r="AE6641">
        <v>0.88434285446063565</v>
      </c>
    </row>
    <row r="6642" spans="1:31" x14ac:dyDescent="0.25">
      <c r="A6642">
        <v>1659629</v>
      </c>
      <c r="B6642">
        <v>1</v>
      </c>
      <c r="C6642" t="s">
        <v>80</v>
      </c>
      <c r="D6642" t="s">
        <v>106</v>
      </c>
      <c r="E6642" t="s">
        <v>131</v>
      </c>
      <c r="F6642" t="s">
        <v>18872</v>
      </c>
      <c r="G6642" t="s">
        <v>148</v>
      </c>
      <c r="H6642" t="s">
        <v>134</v>
      </c>
      <c r="I6642" t="s">
        <v>135</v>
      </c>
      <c r="J6642" t="s">
        <v>136</v>
      </c>
      <c r="K6642" t="s">
        <v>143</v>
      </c>
      <c r="L6642" t="s">
        <v>18873</v>
      </c>
      <c r="M6642" t="s">
        <v>18874</v>
      </c>
      <c r="N6642">
        <v>7.8435666660000001</v>
      </c>
      <c r="O6642">
        <v>0</v>
      </c>
      <c r="P6642">
        <v>12</v>
      </c>
      <c r="Q6642">
        <v>0</v>
      </c>
      <c r="R6642">
        <v>10</v>
      </c>
      <c r="S6642">
        <v>0</v>
      </c>
      <c r="T6642">
        <v>8</v>
      </c>
      <c r="U6642">
        <v>0</v>
      </c>
      <c r="V6642">
        <v>0</v>
      </c>
      <c r="W6642">
        <v>0</v>
      </c>
      <c r="X6642">
        <v>19.68712595680903</v>
      </c>
      <c r="Y6642">
        <v>0</v>
      </c>
      <c r="Z6642">
        <v>21.482763505268359</v>
      </c>
      <c r="AA6642">
        <v>0</v>
      </c>
      <c r="AB6642">
        <v>36.170466025639591</v>
      </c>
      <c r="AC6642">
        <v>0</v>
      </c>
      <c r="AD6642">
        <v>0</v>
      </c>
      <c r="AE6642">
        <v>77.340355487716977</v>
      </c>
    </row>
    <row r="6643" spans="1:31" x14ac:dyDescent="0.25">
      <c r="A6643">
        <v>1659769</v>
      </c>
      <c r="B6643">
        <v>1</v>
      </c>
      <c r="C6643" t="s">
        <v>80</v>
      </c>
      <c r="D6643" t="s">
        <v>89</v>
      </c>
      <c r="E6643" t="s">
        <v>362</v>
      </c>
      <c r="F6643" t="s">
        <v>18875</v>
      </c>
      <c r="G6643" t="s">
        <v>227</v>
      </c>
      <c r="H6643" t="s">
        <v>149</v>
      </c>
      <c r="I6643" t="s">
        <v>135</v>
      </c>
      <c r="J6643" t="s">
        <v>136</v>
      </c>
      <c r="K6643" t="s">
        <v>137</v>
      </c>
      <c r="L6643" t="s">
        <v>18876</v>
      </c>
      <c r="M6643" t="s">
        <v>18877</v>
      </c>
      <c r="N6643">
        <v>1.899444444</v>
      </c>
      <c r="O6643">
        <v>0</v>
      </c>
      <c r="P6643">
        <v>33</v>
      </c>
      <c r="Q6643">
        <v>0</v>
      </c>
      <c r="R6643">
        <v>0</v>
      </c>
      <c r="S6643">
        <v>0</v>
      </c>
      <c r="T6643">
        <v>5</v>
      </c>
      <c r="U6643">
        <v>0</v>
      </c>
      <c r="V6643">
        <v>0</v>
      </c>
      <c r="W6643">
        <v>0</v>
      </c>
      <c r="X6643">
        <v>110.31384018298117</v>
      </c>
      <c r="Y6643">
        <v>0</v>
      </c>
      <c r="Z6643">
        <v>0</v>
      </c>
      <c r="AA6643">
        <v>0</v>
      </c>
      <c r="AB6643">
        <v>413.77941620648721</v>
      </c>
      <c r="AC6643">
        <v>0</v>
      </c>
      <c r="AD6643">
        <v>0</v>
      </c>
      <c r="AE6643">
        <v>524.09325638946837</v>
      </c>
    </row>
    <row r="6644" spans="1:31" x14ac:dyDescent="0.25">
      <c r="A6644">
        <v>1659815</v>
      </c>
      <c r="B6644">
        <v>1</v>
      </c>
      <c r="C6644" t="s">
        <v>80</v>
      </c>
      <c r="D6644" t="s">
        <v>94</v>
      </c>
      <c r="E6644" t="s">
        <v>178</v>
      </c>
      <c r="F6644" t="s">
        <v>15947</v>
      </c>
      <c r="G6644" t="s">
        <v>227</v>
      </c>
      <c r="H6644" t="s">
        <v>149</v>
      </c>
      <c r="I6644" t="s">
        <v>135</v>
      </c>
      <c r="J6644" t="s">
        <v>136</v>
      </c>
      <c r="K6644" t="s">
        <v>137</v>
      </c>
      <c r="L6644" t="s">
        <v>18878</v>
      </c>
      <c r="M6644" t="s">
        <v>18879</v>
      </c>
      <c r="N6644">
        <v>0.73166666599999997</v>
      </c>
      <c r="O6644">
        <v>0</v>
      </c>
      <c r="P6644">
        <v>145</v>
      </c>
      <c r="Q6644">
        <v>0</v>
      </c>
      <c r="R6644">
        <v>0</v>
      </c>
      <c r="S6644">
        <v>0</v>
      </c>
      <c r="T6644">
        <v>33</v>
      </c>
      <c r="U6644">
        <v>0</v>
      </c>
      <c r="V6644">
        <v>0</v>
      </c>
      <c r="W6644">
        <v>0</v>
      </c>
      <c r="X6644">
        <v>36.442385107586702</v>
      </c>
      <c r="Y6644">
        <v>0</v>
      </c>
      <c r="Z6644">
        <v>0</v>
      </c>
      <c r="AA6644">
        <v>0</v>
      </c>
      <c r="AB6644">
        <v>46.848422078724766</v>
      </c>
      <c r="AC6644">
        <v>0</v>
      </c>
      <c r="AD6644">
        <v>0</v>
      </c>
      <c r="AE6644">
        <v>83.290807186311469</v>
      </c>
    </row>
    <row r="6645" spans="1:31" x14ac:dyDescent="0.25">
      <c r="A6645">
        <v>1659852</v>
      </c>
      <c r="B6645">
        <v>1</v>
      </c>
      <c r="C6645" t="s">
        <v>80</v>
      </c>
      <c r="D6645" t="s">
        <v>100</v>
      </c>
      <c r="E6645" t="s">
        <v>204</v>
      </c>
      <c r="F6645" t="s">
        <v>18880</v>
      </c>
      <c r="G6645" t="s">
        <v>142</v>
      </c>
      <c r="H6645" t="s">
        <v>134</v>
      </c>
      <c r="I6645" t="s">
        <v>135</v>
      </c>
      <c r="J6645" t="s">
        <v>136</v>
      </c>
      <c r="K6645" t="s">
        <v>143</v>
      </c>
      <c r="L6645" t="s">
        <v>18881</v>
      </c>
      <c r="M6645" t="s">
        <v>18882</v>
      </c>
      <c r="N6645">
        <v>1.150555555</v>
      </c>
      <c r="O6645">
        <v>0</v>
      </c>
      <c r="P6645">
        <v>1308</v>
      </c>
      <c r="Q6645">
        <v>0</v>
      </c>
      <c r="R6645">
        <v>1</v>
      </c>
      <c r="S6645">
        <v>0</v>
      </c>
      <c r="T6645">
        <v>359</v>
      </c>
      <c r="U6645">
        <v>0</v>
      </c>
      <c r="V6645">
        <v>0</v>
      </c>
      <c r="W6645">
        <v>0</v>
      </c>
      <c r="X6645">
        <v>372.9750793072929</v>
      </c>
      <c r="Y6645">
        <v>0</v>
      </c>
      <c r="Z6645">
        <v>1.2852772982198934</v>
      </c>
      <c r="AA6645">
        <v>0</v>
      </c>
      <c r="AB6645">
        <v>507.4039560522229</v>
      </c>
      <c r="AC6645">
        <v>0</v>
      </c>
      <c r="AD6645">
        <v>0</v>
      </c>
      <c r="AE6645">
        <v>881.66431265773576</v>
      </c>
    </row>
    <row r="6646" spans="1:31" x14ac:dyDescent="0.25">
      <c r="A6646">
        <v>1660001</v>
      </c>
      <c r="B6646">
        <v>1</v>
      </c>
      <c r="C6646" t="s">
        <v>81</v>
      </c>
      <c r="D6646" t="s">
        <v>117</v>
      </c>
      <c r="E6646" t="s">
        <v>146</v>
      </c>
      <c r="F6646" t="s">
        <v>18883</v>
      </c>
      <c r="G6646" t="s">
        <v>180</v>
      </c>
      <c r="H6646" t="s">
        <v>149</v>
      </c>
      <c r="I6646" t="s">
        <v>135</v>
      </c>
      <c r="J6646" t="s">
        <v>136</v>
      </c>
      <c r="K6646" t="s">
        <v>137</v>
      </c>
      <c r="L6646" t="s">
        <v>18884</v>
      </c>
      <c r="M6646" t="s">
        <v>18885</v>
      </c>
      <c r="N6646">
        <v>1.886666666</v>
      </c>
      <c r="O6646">
        <v>0</v>
      </c>
      <c r="P6646">
        <v>0</v>
      </c>
      <c r="Q6646">
        <v>0</v>
      </c>
      <c r="R6646">
        <v>0</v>
      </c>
      <c r="S6646">
        <v>1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2.0071659336382801</v>
      </c>
      <c r="AB6646">
        <v>0</v>
      </c>
      <c r="AC6646">
        <v>0</v>
      </c>
      <c r="AD6646">
        <v>0</v>
      </c>
      <c r="AE6646">
        <v>2.0071659336382801</v>
      </c>
    </row>
    <row r="6647" spans="1:31" x14ac:dyDescent="0.25">
      <c r="A6647">
        <v>1660021</v>
      </c>
      <c r="B6647">
        <v>1</v>
      </c>
      <c r="C6647" t="s">
        <v>81</v>
      </c>
      <c r="D6647" t="s">
        <v>116</v>
      </c>
      <c r="E6647" t="s">
        <v>178</v>
      </c>
      <c r="F6647" t="s">
        <v>18886</v>
      </c>
      <c r="G6647" t="s">
        <v>227</v>
      </c>
      <c r="H6647" t="s">
        <v>149</v>
      </c>
      <c r="I6647" t="s">
        <v>135</v>
      </c>
      <c r="J6647" t="s">
        <v>136</v>
      </c>
      <c r="K6647" t="s">
        <v>137</v>
      </c>
      <c r="L6647" t="s">
        <v>18887</v>
      </c>
      <c r="M6647" t="s">
        <v>18888</v>
      </c>
      <c r="N6647">
        <v>1.1530555549999999</v>
      </c>
      <c r="O6647">
        <v>0</v>
      </c>
      <c r="P6647">
        <v>1</v>
      </c>
      <c r="Q6647">
        <v>0</v>
      </c>
      <c r="R6647">
        <v>1</v>
      </c>
      <c r="S6647">
        <v>0</v>
      </c>
      <c r="T6647">
        <v>12</v>
      </c>
      <c r="U6647">
        <v>0</v>
      </c>
      <c r="V6647">
        <v>0</v>
      </c>
      <c r="W6647">
        <v>0</v>
      </c>
      <c r="X6647">
        <v>0.24016633797934001</v>
      </c>
      <c r="Y6647">
        <v>0</v>
      </c>
      <c r="Z6647">
        <v>2.6938609086125005E-3</v>
      </c>
      <c r="AA6647">
        <v>0</v>
      </c>
      <c r="AB6647">
        <v>3.5327692977624201</v>
      </c>
      <c r="AC6647">
        <v>0</v>
      </c>
      <c r="AD6647">
        <v>0</v>
      </c>
      <c r="AE6647">
        <v>3.7756294966503727</v>
      </c>
    </row>
    <row r="6648" spans="1:31" x14ac:dyDescent="0.25">
      <c r="A6648">
        <v>1659998</v>
      </c>
      <c r="B6648">
        <v>1</v>
      </c>
      <c r="C6648" t="s">
        <v>80</v>
      </c>
      <c r="D6648" t="s">
        <v>98</v>
      </c>
      <c r="E6648" t="s">
        <v>131</v>
      </c>
      <c r="F6648" t="s">
        <v>18889</v>
      </c>
      <c r="G6648" t="s">
        <v>161</v>
      </c>
      <c r="H6648" t="s">
        <v>134</v>
      </c>
      <c r="I6648" t="s">
        <v>135</v>
      </c>
      <c r="J6648" t="s">
        <v>136</v>
      </c>
      <c r="K6648" t="s">
        <v>137</v>
      </c>
      <c r="L6648" t="s">
        <v>18890</v>
      </c>
      <c r="M6648" t="s">
        <v>18891</v>
      </c>
      <c r="N6648">
        <v>2.0113888879999999</v>
      </c>
      <c r="O6648">
        <v>0</v>
      </c>
      <c r="P6648">
        <v>0</v>
      </c>
      <c r="Q6648">
        <v>0</v>
      </c>
      <c r="R6648">
        <v>0</v>
      </c>
      <c r="S6648">
        <v>1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8.7589143308601436</v>
      </c>
      <c r="AB6648">
        <v>0</v>
      </c>
      <c r="AC6648">
        <v>0</v>
      </c>
      <c r="AD6648">
        <v>0</v>
      </c>
      <c r="AE6648">
        <v>8.7589143308601436</v>
      </c>
    </row>
    <row r="6649" spans="1:31" x14ac:dyDescent="0.25">
      <c r="A6649">
        <v>1659672</v>
      </c>
      <c r="B6649">
        <v>1</v>
      </c>
      <c r="C6649" t="s">
        <v>80</v>
      </c>
      <c r="D6649" t="s">
        <v>89</v>
      </c>
      <c r="E6649" t="s">
        <v>152</v>
      </c>
      <c r="F6649" t="s">
        <v>18126</v>
      </c>
      <c r="G6649" t="s">
        <v>507</v>
      </c>
      <c r="H6649" t="s">
        <v>149</v>
      </c>
      <c r="I6649" t="s">
        <v>135</v>
      </c>
      <c r="J6649" t="s">
        <v>136</v>
      </c>
      <c r="K6649" t="s">
        <v>137</v>
      </c>
      <c r="L6649" t="s">
        <v>18892</v>
      </c>
      <c r="M6649" t="s">
        <v>18893</v>
      </c>
      <c r="N6649">
        <v>0.81305555500000004</v>
      </c>
      <c r="O6649">
        <v>0</v>
      </c>
      <c r="P6649">
        <v>1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1.4085458657738084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1.4085458657738084</v>
      </c>
    </row>
    <row r="6650" spans="1:31" x14ac:dyDescent="0.25">
      <c r="A6650">
        <v>1659623</v>
      </c>
      <c r="B6650">
        <v>1</v>
      </c>
      <c r="C6650" t="s">
        <v>80</v>
      </c>
      <c r="D6650" t="s">
        <v>103</v>
      </c>
      <c r="E6650" t="s">
        <v>140</v>
      </c>
      <c r="F6650" t="s">
        <v>18894</v>
      </c>
      <c r="G6650" t="s">
        <v>148</v>
      </c>
      <c r="H6650" t="s">
        <v>134</v>
      </c>
      <c r="I6650" t="s">
        <v>135</v>
      </c>
      <c r="J6650" t="s">
        <v>136</v>
      </c>
      <c r="K6650" t="s">
        <v>143</v>
      </c>
      <c r="L6650" t="s">
        <v>18895</v>
      </c>
      <c r="M6650" t="s">
        <v>18896</v>
      </c>
      <c r="N6650">
        <v>7.5363888880000003</v>
      </c>
      <c r="O6650">
        <v>0</v>
      </c>
      <c r="P6650">
        <v>848</v>
      </c>
      <c r="Q6650">
        <v>0</v>
      </c>
      <c r="R6650">
        <v>20</v>
      </c>
      <c r="S6650">
        <v>0</v>
      </c>
      <c r="T6650">
        <v>126</v>
      </c>
      <c r="U6650">
        <v>0</v>
      </c>
      <c r="V6650">
        <v>0</v>
      </c>
      <c r="W6650">
        <v>0</v>
      </c>
      <c r="X6650">
        <v>1757.3443222621024</v>
      </c>
      <c r="Y6650">
        <v>0</v>
      </c>
      <c r="Z6650">
        <v>43.008903600051148</v>
      </c>
      <c r="AA6650">
        <v>0</v>
      </c>
      <c r="AB6650">
        <v>990.3233076605394</v>
      </c>
      <c r="AC6650">
        <v>0</v>
      </c>
      <c r="AD6650">
        <v>0</v>
      </c>
      <c r="AE6650">
        <v>2790.6765335226928</v>
      </c>
    </row>
    <row r="6651" spans="1:31" x14ac:dyDescent="0.25">
      <c r="A6651">
        <v>1660164</v>
      </c>
      <c r="B6651">
        <v>1</v>
      </c>
      <c r="C6651" t="s">
        <v>80</v>
      </c>
      <c r="D6651" t="s">
        <v>83</v>
      </c>
      <c r="E6651" t="s">
        <v>178</v>
      </c>
      <c r="F6651" t="s">
        <v>18897</v>
      </c>
      <c r="G6651" t="s">
        <v>900</v>
      </c>
      <c r="H6651" t="s">
        <v>149</v>
      </c>
      <c r="I6651" t="s">
        <v>135</v>
      </c>
      <c r="J6651" t="s">
        <v>136</v>
      </c>
      <c r="K6651" t="s">
        <v>137</v>
      </c>
      <c r="L6651" t="s">
        <v>18898</v>
      </c>
      <c r="M6651" t="s">
        <v>18899</v>
      </c>
      <c r="N6651">
        <v>2.7891666659999999</v>
      </c>
      <c r="O6651">
        <v>0</v>
      </c>
      <c r="P6651">
        <v>21</v>
      </c>
      <c r="Q6651">
        <v>0</v>
      </c>
      <c r="R6651">
        <v>0</v>
      </c>
      <c r="S6651">
        <v>0</v>
      </c>
      <c r="T6651">
        <v>10</v>
      </c>
      <c r="U6651">
        <v>0</v>
      </c>
      <c r="V6651">
        <v>0</v>
      </c>
      <c r="W6651">
        <v>0</v>
      </c>
      <c r="X6651">
        <v>24.1368480650072</v>
      </c>
      <c r="Y6651">
        <v>0</v>
      </c>
      <c r="Z6651">
        <v>0</v>
      </c>
      <c r="AA6651">
        <v>0</v>
      </c>
      <c r="AB6651">
        <v>34.226402710410603</v>
      </c>
      <c r="AC6651">
        <v>0</v>
      </c>
      <c r="AD6651">
        <v>0</v>
      </c>
      <c r="AE6651">
        <v>58.363250775417804</v>
      </c>
    </row>
    <row r="6652" spans="1:31" x14ac:dyDescent="0.25">
      <c r="A6652">
        <v>1660170</v>
      </c>
      <c r="B6652">
        <v>1</v>
      </c>
      <c r="C6652" t="s">
        <v>80</v>
      </c>
      <c r="D6652" t="s">
        <v>94</v>
      </c>
      <c r="E6652" t="s">
        <v>140</v>
      </c>
      <c r="F6652" t="s">
        <v>18900</v>
      </c>
      <c r="G6652" t="s">
        <v>918</v>
      </c>
      <c r="H6652" t="s">
        <v>134</v>
      </c>
      <c r="I6652" t="s">
        <v>135</v>
      </c>
      <c r="J6652" t="s">
        <v>136</v>
      </c>
      <c r="K6652" t="s">
        <v>137</v>
      </c>
      <c r="L6652" t="s">
        <v>18901</v>
      </c>
      <c r="M6652" t="s">
        <v>18902</v>
      </c>
      <c r="N6652">
        <v>0.17833333300000001</v>
      </c>
      <c r="O6652">
        <v>0</v>
      </c>
      <c r="P6652">
        <v>133</v>
      </c>
      <c r="Q6652">
        <v>0</v>
      </c>
      <c r="R6652">
        <v>7</v>
      </c>
      <c r="S6652">
        <v>13</v>
      </c>
      <c r="T6652">
        <v>21</v>
      </c>
      <c r="U6652">
        <v>5</v>
      </c>
      <c r="V6652">
        <v>0</v>
      </c>
      <c r="W6652">
        <v>0</v>
      </c>
      <c r="X6652">
        <v>4.2996734666574126</v>
      </c>
      <c r="Y6652">
        <v>0</v>
      </c>
      <c r="Z6652">
        <v>0.29719179323503997</v>
      </c>
      <c r="AA6652">
        <v>7.7974725414214694</v>
      </c>
      <c r="AB6652">
        <v>2.1321881852577738</v>
      </c>
      <c r="AC6652">
        <v>164.3942642872384</v>
      </c>
      <c r="AD6652">
        <v>0</v>
      </c>
      <c r="AE6652">
        <v>178.9207902738101</v>
      </c>
    </row>
    <row r="6653" spans="1:31" x14ac:dyDescent="0.25">
      <c r="A6653">
        <v>1659543</v>
      </c>
      <c r="B6653">
        <v>1</v>
      </c>
      <c r="C6653" t="s">
        <v>81</v>
      </c>
      <c r="D6653" t="s">
        <v>115</v>
      </c>
      <c r="E6653" t="s">
        <v>140</v>
      </c>
      <c r="F6653" t="s">
        <v>6985</v>
      </c>
      <c r="G6653" t="s">
        <v>161</v>
      </c>
      <c r="H6653" t="s">
        <v>134</v>
      </c>
      <c r="I6653" t="s">
        <v>135</v>
      </c>
      <c r="J6653" t="s">
        <v>136</v>
      </c>
      <c r="K6653" t="s">
        <v>137</v>
      </c>
      <c r="L6653" t="s">
        <v>18903</v>
      </c>
      <c r="M6653" t="s">
        <v>18904</v>
      </c>
      <c r="N6653">
        <v>0.14222222200000001</v>
      </c>
      <c r="O6653">
        <v>0</v>
      </c>
      <c r="P6653">
        <v>697</v>
      </c>
      <c r="Q6653">
        <v>4</v>
      </c>
      <c r="R6653">
        <v>69</v>
      </c>
      <c r="S6653">
        <v>4</v>
      </c>
      <c r="T6653">
        <v>26</v>
      </c>
      <c r="U6653">
        <v>0</v>
      </c>
      <c r="V6653">
        <v>0</v>
      </c>
      <c r="W6653">
        <v>0</v>
      </c>
      <c r="X6653">
        <v>6.6199451551517798</v>
      </c>
      <c r="Y6653">
        <v>0.31992022520604446</v>
      </c>
      <c r="Z6653">
        <v>2.1287963812684807</v>
      </c>
      <c r="AA6653">
        <v>3.04693191875712</v>
      </c>
      <c r="AB6653">
        <v>2.0621824228873957</v>
      </c>
      <c r="AC6653">
        <v>0</v>
      </c>
      <c r="AD6653">
        <v>0</v>
      </c>
      <c r="AE6653">
        <v>14.177776103270823</v>
      </c>
    </row>
    <row r="6654" spans="1:31" x14ac:dyDescent="0.25">
      <c r="A6654">
        <v>1659984</v>
      </c>
      <c r="B6654">
        <v>1</v>
      </c>
      <c r="C6654" t="s">
        <v>80</v>
      </c>
      <c r="D6654" t="s">
        <v>100</v>
      </c>
      <c r="E6654" t="s">
        <v>131</v>
      </c>
      <c r="F6654" t="s">
        <v>18905</v>
      </c>
      <c r="G6654" t="s">
        <v>172</v>
      </c>
      <c r="H6654" t="s">
        <v>134</v>
      </c>
      <c r="I6654" t="s">
        <v>135</v>
      </c>
      <c r="J6654" t="s">
        <v>3</v>
      </c>
      <c r="K6654" t="s">
        <v>137</v>
      </c>
      <c r="L6654" t="s">
        <v>18906</v>
      </c>
      <c r="M6654" t="s">
        <v>18907</v>
      </c>
      <c r="N6654">
        <v>0.67777777699999997</v>
      </c>
      <c r="O6654">
        <v>1</v>
      </c>
      <c r="P6654">
        <v>1667</v>
      </c>
      <c r="Q6654">
        <v>0</v>
      </c>
      <c r="R6654">
        <v>83</v>
      </c>
      <c r="S6654">
        <v>0</v>
      </c>
      <c r="T6654">
        <v>174</v>
      </c>
      <c r="U6654">
        <v>0</v>
      </c>
      <c r="V6654">
        <v>1</v>
      </c>
      <c r="W6654">
        <v>0.18770395576900004</v>
      </c>
      <c r="X6654">
        <v>304.41477701767639</v>
      </c>
      <c r="Y6654">
        <v>0</v>
      </c>
      <c r="Z6654">
        <v>16.111824744127897</v>
      </c>
      <c r="AA6654">
        <v>0</v>
      </c>
      <c r="AB6654">
        <v>187.92481060869042</v>
      </c>
      <c r="AC6654">
        <v>0</v>
      </c>
      <c r="AD6654">
        <v>6.0085954587203894</v>
      </c>
      <c r="AE6654">
        <v>514.64771178498404</v>
      </c>
    </row>
    <row r="6655" spans="1:31" x14ac:dyDescent="0.25">
      <c r="A6655">
        <v>1659729</v>
      </c>
      <c r="B6655">
        <v>1</v>
      </c>
      <c r="C6655" t="s">
        <v>81</v>
      </c>
      <c r="D6655" t="s">
        <v>120</v>
      </c>
      <c r="E6655" t="s">
        <v>178</v>
      </c>
      <c r="F6655" t="s">
        <v>18908</v>
      </c>
      <c r="G6655" t="s">
        <v>231</v>
      </c>
      <c r="H6655" t="s">
        <v>149</v>
      </c>
      <c r="I6655" t="s">
        <v>135</v>
      </c>
      <c r="J6655" t="s">
        <v>136</v>
      </c>
      <c r="K6655" t="s">
        <v>137</v>
      </c>
      <c r="L6655" t="s">
        <v>18266</v>
      </c>
      <c r="M6655" t="s">
        <v>18909</v>
      </c>
      <c r="N6655">
        <v>0.65222222200000002</v>
      </c>
      <c r="O6655">
        <v>0</v>
      </c>
      <c r="P6655">
        <v>180</v>
      </c>
      <c r="Q6655">
        <v>0</v>
      </c>
      <c r="R6655">
        <v>0</v>
      </c>
      <c r="S6655">
        <v>0</v>
      </c>
      <c r="T6655">
        <v>15</v>
      </c>
      <c r="U6655">
        <v>0</v>
      </c>
      <c r="V6655">
        <v>0</v>
      </c>
      <c r="W6655">
        <v>0</v>
      </c>
      <c r="X6655">
        <v>30.74894760826534</v>
      </c>
      <c r="Y6655">
        <v>0</v>
      </c>
      <c r="Z6655">
        <v>0</v>
      </c>
      <c r="AA6655">
        <v>0</v>
      </c>
      <c r="AB6655">
        <v>11.807669106530222</v>
      </c>
      <c r="AC6655">
        <v>0</v>
      </c>
      <c r="AD6655">
        <v>0</v>
      </c>
      <c r="AE6655">
        <v>42.55661671479556</v>
      </c>
    </row>
    <row r="6656" spans="1:31" x14ac:dyDescent="0.25">
      <c r="A6656">
        <v>1659686</v>
      </c>
      <c r="B6656">
        <v>1</v>
      </c>
      <c r="C6656" t="s">
        <v>80</v>
      </c>
      <c r="D6656" t="s">
        <v>104</v>
      </c>
      <c r="E6656" t="s">
        <v>152</v>
      </c>
      <c r="F6656" t="s">
        <v>18910</v>
      </c>
      <c r="G6656" t="s">
        <v>154</v>
      </c>
      <c r="H6656" t="s">
        <v>149</v>
      </c>
      <c r="I6656" t="s">
        <v>135</v>
      </c>
      <c r="J6656" t="s">
        <v>136</v>
      </c>
      <c r="K6656" t="s">
        <v>137</v>
      </c>
      <c r="L6656" t="s">
        <v>18911</v>
      </c>
      <c r="M6656" t="s">
        <v>18912</v>
      </c>
      <c r="N6656">
        <v>1.9924999999999999</v>
      </c>
      <c r="O6656">
        <v>0</v>
      </c>
      <c r="P6656">
        <v>0</v>
      </c>
      <c r="Q6656">
        <v>0</v>
      </c>
      <c r="R6656">
        <v>1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0.51495282205816506</v>
      </c>
      <c r="AA6656">
        <v>0</v>
      </c>
      <c r="AB6656">
        <v>0</v>
      </c>
      <c r="AC6656">
        <v>0</v>
      </c>
      <c r="AD6656">
        <v>0</v>
      </c>
      <c r="AE6656">
        <v>0.51495282205816506</v>
      </c>
    </row>
    <row r="6657" spans="1:31" x14ac:dyDescent="0.25">
      <c r="A6657">
        <v>1660127</v>
      </c>
      <c r="B6657">
        <v>1</v>
      </c>
      <c r="C6657" t="s">
        <v>80</v>
      </c>
      <c r="D6657" t="s">
        <v>83</v>
      </c>
      <c r="E6657" t="s">
        <v>146</v>
      </c>
      <c r="F6657" t="s">
        <v>18913</v>
      </c>
      <c r="G6657" t="s">
        <v>187</v>
      </c>
      <c r="H6657" t="s">
        <v>149</v>
      </c>
      <c r="I6657" t="s">
        <v>135</v>
      </c>
      <c r="J6657" t="s">
        <v>136</v>
      </c>
      <c r="K6657" t="s">
        <v>137</v>
      </c>
      <c r="L6657" t="s">
        <v>18914</v>
      </c>
      <c r="M6657" t="s">
        <v>18915</v>
      </c>
      <c r="N6657">
        <v>2.3994444439999998</v>
      </c>
      <c r="O6657">
        <v>0</v>
      </c>
      <c r="P6657">
        <v>367</v>
      </c>
      <c r="Q6657">
        <v>0</v>
      </c>
      <c r="R6657">
        <v>0</v>
      </c>
      <c r="S6657">
        <v>0</v>
      </c>
      <c r="T6657">
        <v>76</v>
      </c>
      <c r="U6657">
        <v>0</v>
      </c>
      <c r="V6657">
        <v>0</v>
      </c>
      <c r="W6657">
        <v>0</v>
      </c>
      <c r="X6657">
        <v>446.90737026527898</v>
      </c>
      <c r="Y6657">
        <v>0</v>
      </c>
      <c r="Z6657">
        <v>0</v>
      </c>
      <c r="AA6657">
        <v>0</v>
      </c>
      <c r="AB6657">
        <v>87.236966060500137</v>
      </c>
      <c r="AC6657">
        <v>0</v>
      </c>
      <c r="AD6657">
        <v>0</v>
      </c>
      <c r="AE6657">
        <v>534.14433632577914</v>
      </c>
    </row>
    <row r="6658" spans="1:31" x14ac:dyDescent="0.25">
      <c r="A6658">
        <v>1659586</v>
      </c>
      <c r="B6658">
        <v>1</v>
      </c>
      <c r="C6658" t="s">
        <v>81</v>
      </c>
      <c r="D6658" t="s">
        <v>112</v>
      </c>
      <c r="E6658" t="s">
        <v>204</v>
      </c>
      <c r="F6658" t="s">
        <v>18916</v>
      </c>
      <c r="G6658" t="s">
        <v>142</v>
      </c>
      <c r="H6658" t="s">
        <v>134</v>
      </c>
      <c r="I6658" t="s">
        <v>135</v>
      </c>
      <c r="J6658" t="s">
        <v>136</v>
      </c>
      <c r="K6658" t="s">
        <v>143</v>
      </c>
      <c r="L6658" t="s">
        <v>18917</v>
      </c>
      <c r="M6658" t="s">
        <v>18918</v>
      </c>
      <c r="N6658">
        <v>5.1441666660000003</v>
      </c>
      <c r="O6658">
        <v>0</v>
      </c>
      <c r="P6658">
        <v>1919</v>
      </c>
      <c r="Q6658">
        <v>0</v>
      </c>
      <c r="R6658">
        <v>41</v>
      </c>
      <c r="S6658">
        <v>1</v>
      </c>
      <c r="T6658">
        <v>91</v>
      </c>
      <c r="U6658">
        <v>0</v>
      </c>
      <c r="V6658">
        <v>0</v>
      </c>
      <c r="W6658">
        <v>0</v>
      </c>
      <c r="X6658">
        <v>1887.7317565709768</v>
      </c>
      <c r="Y6658">
        <v>0</v>
      </c>
      <c r="Z6658">
        <v>17.732459156183975</v>
      </c>
      <c r="AA6658">
        <v>104.4129460759637</v>
      </c>
      <c r="AB6658">
        <v>530.37248920221668</v>
      </c>
      <c r="AC6658">
        <v>0</v>
      </c>
      <c r="AD6658">
        <v>0</v>
      </c>
      <c r="AE6658">
        <v>2540.2496510053411</v>
      </c>
    </row>
    <row r="6659" spans="1:31" x14ac:dyDescent="0.25">
      <c r="A6659">
        <v>1659632</v>
      </c>
      <c r="B6659">
        <v>1</v>
      </c>
      <c r="C6659" t="s">
        <v>80</v>
      </c>
      <c r="D6659" t="s">
        <v>108</v>
      </c>
      <c r="E6659" t="s">
        <v>204</v>
      </c>
      <c r="F6659" t="s">
        <v>18919</v>
      </c>
      <c r="G6659" t="s">
        <v>148</v>
      </c>
      <c r="H6659" t="s">
        <v>134</v>
      </c>
      <c r="I6659" t="s">
        <v>135</v>
      </c>
      <c r="J6659" t="s">
        <v>136</v>
      </c>
      <c r="K6659" t="s">
        <v>143</v>
      </c>
      <c r="L6659" t="s">
        <v>18920</v>
      </c>
      <c r="M6659" t="s">
        <v>18921</v>
      </c>
      <c r="N6659">
        <v>7.6004452770000004</v>
      </c>
      <c r="O6659">
        <v>0</v>
      </c>
      <c r="P6659">
        <v>673</v>
      </c>
      <c r="Q6659">
        <v>0</v>
      </c>
      <c r="R6659">
        <v>100</v>
      </c>
      <c r="S6659">
        <v>3</v>
      </c>
      <c r="T6659">
        <v>104</v>
      </c>
      <c r="U6659">
        <v>0</v>
      </c>
      <c r="V6659">
        <v>0</v>
      </c>
      <c r="W6659">
        <v>0</v>
      </c>
      <c r="X6659">
        <v>518.8414740899633</v>
      </c>
      <c r="Y6659">
        <v>0</v>
      </c>
      <c r="Z6659">
        <v>46.432471287068751</v>
      </c>
      <c r="AA6659">
        <v>49.182767870663326</v>
      </c>
      <c r="AB6659">
        <v>780.99172919104296</v>
      </c>
      <c r="AC6659">
        <v>0</v>
      </c>
      <c r="AD6659">
        <v>0</v>
      </c>
      <c r="AE6659">
        <v>1395.4484424387383</v>
      </c>
    </row>
    <row r="6660" spans="1:31" x14ac:dyDescent="0.25">
      <c r="A6660">
        <v>1659964</v>
      </c>
      <c r="B6660">
        <v>1</v>
      </c>
      <c r="C6660" t="s">
        <v>80</v>
      </c>
      <c r="D6660" t="s">
        <v>82</v>
      </c>
      <c r="E6660" t="s">
        <v>178</v>
      </c>
      <c r="F6660" t="s">
        <v>14935</v>
      </c>
      <c r="G6660" t="s">
        <v>227</v>
      </c>
      <c r="H6660" t="s">
        <v>149</v>
      </c>
      <c r="I6660" t="s">
        <v>135</v>
      </c>
      <c r="J6660" t="s">
        <v>136</v>
      </c>
      <c r="K6660" t="s">
        <v>137</v>
      </c>
      <c r="L6660" t="s">
        <v>18922</v>
      </c>
      <c r="M6660" t="s">
        <v>18923</v>
      </c>
      <c r="N6660">
        <v>1.4424999999999999</v>
      </c>
      <c r="O6660">
        <v>0</v>
      </c>
      <c r="P6660">
        <v>30</v>
      </c>
      <c r="Q6660">
        <v>0</v>
      </c>
      <c r="R6660">
        <v>0</v>
      </c>
      <c r="S6660">
        <v>0</v>
      </c>
      <c r="T6660">
        <v>4</v>
      </c>
      <c r="U6660">
        <v>0</v>
      </c>
      <c r="V6660">
        <v>0</v>
      </c>
      <c r="W6660">
        <v>0</v>
      </c>
      <c r="X6660">
        <v>4.008742029284373</v>
      </c>
      <c r="Y6660">
        <v>0</v>
      </c>
      <c r="Z6660">
        <v>0</v>
      </c>
      <c r="AA6660">
        <v>0</v>
      </c>
      <c r="AB6660">
        <v>0.78306296745989612</v>
      </c>
      <c r="AC6660">
        <v>0</v>
      </c>
      <c r="AD6660">
        <v>0</v>
      </c>
      <c r="AE6660">
        <v>4.7918049967442693</v>
      </c>
    </row>
    <row r="6661" spans="1:31" x14ac:dyDescent="0.25">
      <c r="A6661">
        <v>1659678</v>
      </c>
      <c r="B6661">
        <v>1</v>
      </c>
      <c r="C6661" t="s">
        <v>80</v>
      </c>
      <c r="D6661" t="s">
        <v>96</v>
      </c>
      <c r="E6661" t="s">
        <v>152</v>
      </c>
      <c r="F6661" t="s">
        <v>18924</v>
      </c>
      <c r="G6661" t="s">
        <v>154</v>
      </c>
      <c r="H6661" t="s">
        <v>149</v>
      </c>
      <c r="I6661" t="s">
        <v>135</v>
      </c>
      <c r="J6661" t="s">
        <v>136</v>
      </c>
      <c r="K6661" t="s">
        <v>137</v>
      </c>
      <c r="L6661" t="s">
        <v>18925</v>
      </c>
      <c r="M6661" t="s">
        <v>18926</v>
      </c>
      <c r="N6661">
        <v>1.8869444440000001</v>
      </c>
      <c r="O6661">
        <v>0</v>
      </c>
      <c r="P6661">
        <v>1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0.3760276544376312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0.3760276544376312</v>
      </c>
    </row>
    <row r="6662" spans="1:31" x14ac:dyDescent="0.25">
      <c r="A6662">
        <v>1659841</v>
      </c>
      <c r="B6662">
        <v>1</v>
      </c>
      <c r="C6662" t="s">
        <v>80</v>
      </c>
      <c r="D6662" t="s">
        <v>95</v>
      </c>
      <c r="E6662" t="s">
        <v>152</v>
      </c>
      <c r="F6662" t="s">
        <v>18927</v>
      </c>
      <c r="G6662" t="s">
        <v>154</v>
      </c>
      <c r="H6662" t="s">
        <v>149</v>
      </c>
      <c r="I6662" t="s">
        <v>135</v>
      </c>
      <c r="J6662" t="s">
        <v>136</v>
      </c>
      <c r="K6662" t="s">
        <v>137</v>
      </c>
      <c r="L6662" t="s">
        <v>18928</v>
      </c>
      <c r="M6662" t="s">
        <v>18929</v>
      </c>
      <c r="N6662">
        <v>2.6522222219999998</v>
      </c>
      <c r="O6662">
        <v>0</v>
      </c>
      <c r="P6662">
        <v>1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0.13933759910529447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0.13933759910529447</v>
      </c>
    </row>
    <row r="6663" spans="1:31" x14ac:dyDescent="0.25">
      <c r="A6663">
        <v>1659615</v>
      </c>
      <c r="B6663">
        <v>1</v>
      </c>
      <c r="C6663" t="s">
        <v>80</v>
      </c>
      <c r="D6663" t="s">
        <v>105</v>
      </c>
      <c r="E6663" t="s">
        <v>146</v>
      </c>
      <c r="F6663" t="s">
        <v>12829</v>
      </c>
      <c r="G6663" t="s">
        <v>148</v>
      </c>
      <c r="H6663" t="s">
        <v>149</v>
      </c>
      <c r="I6663" t="s">
        <v>135</v>
      </c>
      <c r="J6663" t="s">
        <v>136</v>
      </c>
      <c r="K6663" t="s">
        <v>143</v>
      </c>
      <c r="L6663" t="s">
        <v>18930</v>
      </c>
      <c r="M6663" t="s">
        <v>18931</v>
      </c>
      <c r="N6663">
        <v>8.1577833329999994</v>
      </c>
      <c r="O6663">
        <v>0</v>
      </c>
      <c r="P6663">
        <v>186</v>
      </c>
      <c r="Q6663">
        <v>0</v>
      </c>
      <c r="R6663">
        <v>0</v>
      </c>
      <c r="S6663">
        <v>0</v>
      </c>
      <c r="T6663">
        <v>14</v>
      </c>
      <c r="U6663">
        <v>0</v>
      </c>
      <c r="V6663">
        <v>1</v>
      </c>
      <c r="W6663">
        <v>0</v>
      </c>
      <c r="X6663">
        <v>484.84571168612223</v>
      </c>
      <c r="Y6663">
        <v>0</v>
      </c>
      <c r="Z6663">
        <v>0</v>
      </c>
      <c r="AA6663">
        <v>0</v>
      </c>
      <c r="AB6663">
        <v>187.59215672217726</v>
      </c>
      <c r="AC6663">
        <v>0</v>
      </c>
      <c r="AD6663">
        <v>1438.7141338403621</v>
      </c>
      <c r="AE6663">
        <v>2111.1520022486616</v>
      </c>
    </row>
    <row r="6664" spans="1:31" x14ac:dyDescent="0.25">
      <c r="A6664">
        <v>1659801</v>
      </c>
      <c r="B6664">
        <v>1</v>
      </c>
      <c r="C6664" t="s">
        <v>80</v>
      </c>
      <c r="D6664" t="s">
        <v>84</v>
      </c>
      <c r="E6664" t="s">
        <v>204</v>
      </c>
      <c r="F6664" t="s">
        <v>18932</v>
      </c>
      <c r="G6664" t="s">
        <v>161</v>
      </c>
      <c r="H6664" t="s">
        <v>134</v>
      </c>
      <c r="I6664" t="s">
        <v>135</v>
      </c>
      <c r="J6664" t="s">
        <v>136</v>
      </c>
      <c r="K6664" t="s">
        <v>137</v>
      </c>
      <c r="L6664" t="s">
        <v>18933</v>
      </c>
      <c r="M6664" t="s">
        <v>18934</v>
      </c>
      <c r="N6664">
        <v>0.73388888799999996</v>
      </c>
      <c r="O6664">
        <v>0</v>
      </c>
      <c r="P6664">
        <v>1</v>
      </c>
      <c r="Q6664">
        <v>0</v>
      </c>
      <c r="R6664">
        <v>0</v>
      </c>
      <c r="S6664">
        <v>3</v>
      </c>
      <c r="T6664">
        <v>59</v>
      </c>
      <c r="U6664">
        <v>1</v>
      </c>
      <c r="V6664">
        <v>0</v>
      </c>
      <c r="W6664">
        <v>0</v>
      </c>
      <c r="X6664">
        <v>1.0497276964222224E-4</v>
      </c>
      <c r="Y6664">
        <v>0</v>
      </c>
      <c r="Z6664">
        <v>0</v>
      </c>
      <c r="AA6664">
        <v>57.915901245204573</v>
      </c>
      <c r="AB6664">
        <v>141.99053214108122</v>
      </c>
      <c r="AC6664">
        <v>56.56161999722552</v>
      </c>
      <c r="AD6664">
        <v>0</v>
      </c>
      <c r="AE6664">
        <v>256.46815835628098</v>
      </c>
    </row>
    <row r="6665" spans="1:31" x14ac:dyDescent="0.25">
      <c r="A6665">
        <v>1660050</v>
      </c>
      <c r="B6665">
        <v>1</v>
      </c>
      <c r="C6665" t="s">
        <v>80</v>
      </c>
      <c r="D6665" t="s">
        <v>103</v>
      </c>
      <c r="E6665" t="s">
        <v>152</v>
      </c>
      <c r="F6665" t="s">
        <v>18935</v>
      </c>
      <c r="G6665" t="s">
        <v>154</v>
      </c>
      <c r="H6665" t="s">
        <v>149</v>
      </c>
      <c r="I6665" t="s">
        <v>135</v>
      </c>
      <c r="J6665" t="s">
        <v>136</v>
      </c>
      <c r="K6665" t="s">
        <v>137</v>
      </c>
      <c r="L6665" t="s">
        <v>18936</v>
      </c>
      <c r="M6665" t="s">
        <v>18937</v>
      </c>
      <c r="N6665">
        <v>3.3508333330000002</v>
      </c>
      <c r="O6665">
        <v>0</v>
      </c>
      <c r="P6665">
        <v>1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0.98678033175987501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0.98678033175987501</v>
      </c>
    </row>
    <row r="6666" spans="1:31" x14ac:dyDescent="0.25">
      <c r="A6666">
        <v>1659509</v>
      </c>
      <c r="B6666">
        <v>1</v>
      </c>
      <c r="C6666" t="s">
        <v>80</v>
      </c>
      <c r="D6666" t="s">
        <v>82</v>
      </c>
      <c r="E6666" t="s">
        <v>146</v>
      </c>
      <c r="F6666" t="s">
        <v>17425</v>
      </c>
      <c r="G6666" t="s">
        <v>260</v>
      </c>
      <c r="H6666" t="s">
        <v>149</v>
      </c>
      <c r="I6666" t="s">
        <v>135</v>
      </c>
      <c r="J6666" t="s">
        <v>136</v>
      </c>
      <c r="K6666" t="s">
        <v>137</v>
      </c>
      <c r="L6666" t="s">
        <v>18938</v>
      </c>
      <c r="M6666" t="s">
        <v>18939</v>
      </c>
      <c r="N6666">
        <v>5.7258333329999997</v>
      </c>
      <c r="O6666">
        <v>0</v>
      </c>
      <c r="P6666">
        <v>287</v>
      </c>
      <c r="Q6666">
        <v>0</v>
      </c>
      <c r="R6666">
        <v>0</v>
      </c>
      <c r="S6666">
        <v>0</v>
      </c>
      <c r="T6666">
        <v>27</v>
      </c>
      <c r="U6666">
        <v>0</v>
      </c>
      <c r="V6666">
        <v>1</v>
      </c>
      <c r="W6666">
        <v>0</v>
      </c>
      <c r="X6666">
        <v>201.41771574837622</v>
      </c>
      <c r="Y6666">
        <v>0</v>
      </c>
      <c r="Z6666">
        <v>0</v>
      </c>
      <c r="AA6666">
        <v>0</v>
      </c>
      <c r="AB6666">
        <v>18.036785682978174</v>
      </c>
      <c r="AC6666">
        <v>0</v>
      </c>
      <c r="AD6666">
        <v>10.581465974356</v>
      </c>
      <c r="AE6666">
        <v>230.03596740571041</v>
      </c>
    </row>
    <row r="6667" spans="1:31" x14ac:dyDescent="0.25">
      <c r="A6667">
        <v>1660093</v>
      </c>
      <c r="B6667">
        <v>1</v>
      </c>
      <c r="C6667" t="s">
        <v>80</v>
      </c>
      <c r="D6667" t="s">
        <v>103</v>
      </c>
      <c r="E6667" t="s">
        <v>146</v>
      </c>
      <c r="F6667" t="s">
        <v>17414</v>
      </c>
      <c r="G6667" t="s">
        <v>260</v>
      </c>
      <c r="H6667" t="s">
        <v>149</v>
      </c>
      <c r="I6667" t="s">
        <v>135</v>
      </c>
      <c r="J6667" t="s">
        <v>136</v>
      </c>
      <c r="K6667" t="s">
        <v>137</v>
      </c>
      <c r="L6667" t="s">
        <v>18940</v>
      </c>
      <c r="M6667" t="s">
        <v>18941</v>
      </c>
      <c r="N6667">
        <v>0.77222222200000001</v>
      </c>
      <c r="O6667">
        <v>0</v>
      </c>
      <c r="P6667">
        <v>196</v>
      </c>
      <c r="Q6667">
        <v>0</v>
      </c>
      <c r="R6667">
        <v>3</v>
      </c>
      <c r="S6667">
        <v>0</v>
      </c>
      <c r="T6667">
        <v>11</v>
      </c>
      <c r="U6667">
        <v>0</v>
      </c>
      <c r="V6667">
        <v>0</v>
      </c>
      <c r="W6667">
        <v>0</v>
      </c>
      <c r="X6667">
        <v>44.996899804648713</v>
      </c>
      <c r="Y6667">
        <v>0</v>
      </c>
      <c r="Z6667">
        <v>0.25163961012816111</v>
      </c>
      <c r="AA6667">
        <v>0</v>
      </c>
      <c r="AB6667">
        <v>2.5589284301397375</v>
      </c>
      <c r="AC6667">
        <v>0</v>
      </c>
      <c r="AD6667">
        <v>0</v>
      </c>
      <c r="AE6667">
        <v>47.807467844916609</v>
      </c>
    </row>
    <row r="6668" spans="1:31" x14ac:dyDescent="0.25">
      <c r="A6668">
        <v>1659761</v>
      </c>
      <c r="B6668">
        <v>1</v>
      </c>
      <c r="C6668" t="s">
        <v>80</v>
      </c>
      <c r="D6668" t="s">
        <v>106</v>
      </c>
      <c r="E6668" t="s">
        <v>131</v>
      </c>
      <c r="F6668" t="s">
        <v>18942</v>
      </c>
      <c r="G6668" t="s">
        <v>918</v>
      </c>
      <c r="H6668" t="s">
        <v>134</v>
      </c>
      <c r="I6668" t="s">
        <v>135</v>
      </c>
      <c r="J6668" t="s">
        <v>5</v>
      </c>
      <c r="K6668" t="s">
        <v>137</v>
      </c>
      <c r="L6668" t="s">
        <v>18943</v>
      </c>
      <c r="M6668" t="s">
        <v>18944</v>
      </c>
      <c r="N6668">
        <v>3.5558333329999998</v>
      </c>
      <c r="O6668">
        <v>0</v>
      </c>
      <c r="P6668">
        <v>63</v>
      </c>
      <c r="Q6668">
        <v>0</v>
      </c>
      <c r="R6668">
        <v>1</v>
      </c>
      <c r="S6668">
        <v>0</v>
      </c>
      <c r="T6668">
        <v>10</v>
      </c>
      <c r="U6668">
        <v>0</v>
      </c>
      <c r="V6668">
        <v>0</v>
      </c>
      <c r="W6668">
        <v>0</v>
      </c>
      <c r="X6668">
        <v>30.121433692512927</v>
      </c>
      <c r="Y6668">
        <v>0</v>
      </c>
      <c r="Z6668">
        <v>8.9477906464500013E-4</v>
      </c>
      <c r="AA6668">
        <v>0</v>
      </c>
      <c r="AB6668">
        <v>29.977958069661067</v>
      </c>
      <c r="AC6668">
        <v>0</v>
      </c>
      <c r="AD6668">
        <v>0</v>
      </c>
      <c r="AE6668">
        <v>60.100286541238638</v>
      </c>
    </row>
    <row r="6669" spans="1:31" x14ac:dyDescent="0.25">
      <c r="A6669">
        <v>1659950</v>
      </c>
      <c r="B6669">
        <v>1</v>
      </c>
      <c r="C6669" t="s">
        <v>80</v>
      </c>
      <c r="D6669" t="s">
        <v>82</v>
      </c>
      <c r="E6669" t="s">
        <v>146</v>
      </c>
      <c r="F6669" t="s">
        <v>13649</v>
      </c>
      <c r="G6669" t="s">
        <v>260</v>
      </c>
      <c r="H6669" t="s">
        <v>149</v>
      </c>
      <c r="I6669" t="s">
        <v>135</v>
      </c>
      <c r="J6669" t="s">
        <v>136</v>
      </c>
      <c r="K6669" t="s">
        <v>137</v>
      </c>
      <c r="L6669" t="s">
        <v>18945</v>
      </c>
      <c r="M6669" t="s">
        <v>18946</v>
      </c>
      <c r="N6669">
        <v>2.775833333</v>
      </c>
      <c r="O6669">
        <v>0</v>
      </c>
      <c r="P6669">
        <v>213</v>
      </c>
      <c r="Q6669">
        <v>0</v>
      </c>
      <c r="R6669">
        <v>0</v>
      </c>
      <c r="S6669">
        <v>0</v>
      </c>
      <c r="T6669">
        <v>10</v>
      </c>
      <c r="U6669">
        <v>0</v>
      </c>
      <c r="V6669">
        <v>0</v>
      </c>
      <c r="W6669">
        <v>0</v>
      </c>
      <c r="X6669">
        <v>182.14569774636206</v>
      </c>
      <c r="Y6669">
        <v>0</v>
      </c>
      <c r="Z6669">
        <v>0</v>
      </c>
      <c r="AA6669">
        <v>0</v>
      </c>
      <c r="AB6669">
        <v>16.200262550737211</v>
      </c>
      <c r="AC6669">
        <v>0</v>
      </c>
      <c r="AD6669">
        <v>0</v>
      </c>
      <c r="AE6669">
        <v>198.34596029709928</v>
      </c>
    </row>
    <row r="6670" spans="1:31" x14ac:dyDescent="0.25">
      <c r="A6670">
        <v>1659575</v>
      </c>
      <c r="B6670">
        <v>1</v>
      </c>
      <c r="C6670" t="s">
        <v>80</v>
      </c>
      <c r="D6670" t="s">
        <v>104</v>
      </c>
      <c r="E6670" t="s">
        <v>178</v>
      </c>
      <c r="F6670" t="s">
        <v>18947</v>
      </c>
      <c r="G6670" t="s">
        <v>227</v>
      </c>
      <c r="H6670" t="s">
        <v>149</v>
      </c>
      <c r="I6670" t="s">
        <v>135</v>
      </c>
      <c r="J6670" t="s">
        <v>136</v>
      </c>
      <c r="K6670" t="s">
        <v>137</v>
      </c>
      <c r="L6670" t="s">
        <v>18948</v>
      </c>
      <c r="M6670" t="s">
        <v>18949</v>
      </c>
      <c r="N6670">
        <v>1.6544444439999999</v>
      </c>
      <c r="O6670">
        <v>0</v>
      </c>
      <c r="P6670">
        <v>25</v>
      </c>
      <c r="Q6670">
        <v>0</v>
      </c>
      <c r="R6670">
        <v>0</v>
      </c>
      <c r="S6670">
        <v>0</v>
      </c>
      <c r="T6670">
        <v>1</v>
      </c>
      <c r="U6670">
        <v>0</v>
      </c>
      <c r="V6670">
        <v>0</v>
      </c>
      <c r="W6670">
        <v>0</v>
      </c>
      <c r="X6670">
        <v>51.303708992271162</v>
      </c>
      <c r="Y6670">
        <v>0</v>
      </c>
      <c r="Z6670">
        <v>0</v>
      </c>
      <c r="AA6670">
        <v>0</v>
      </c>
      <c r="AB6670">
        <v>3.8703639875471998</v>
      </c>
      <c r="AC6670">
        <v>0</v>
      </c>
      <c r="AD6670">
        <v>0</v>
      </c>
      <c r="AE6670">
        <v>55.174072979818362</v>
      </c>
    </row>
    <row r="6671" spans="1:31" x14ac:dyDescent="0.25">
      <c r="A6671">
        <v>1659718</v>
      </c>
      <c r="B6671">
        <v>1</v>
      </c>
      <c r="C6671" t="s">
        <v>80</v>
      </c>
      <c r="D6671" t="s">
        <v>99</v>
      </c>
      <c r="E6671" t="s">
        <v>152</v>
      </c>
      <c r="F6671" t="s">
        <v>18950</v>
      </c>
      <c r="G6671" t="s">
        <v>154</v>
      </c>
      <c r="H6671" t="s">
        <v>149</v>
      </c>
      <c r="I6671" t="s">
        <v>135</v>
      </c>
      <c r="J6671" t="s">
        <v>136</v>
      </c>
      <c r="K6671" t="s">
        <v>137</v>
      </c>
      <c r="L6671" t="s">
        <v>18951</v>
      </c>
      <c r="M6671" t="s">
        <v>18952</v>
      </c>
      <c r="N6671">
        <v>2.0305555549999998</v>
      </c>
      <c r="O6671">
        <v>0</v>
      </c>
      <c r="P6671">
        <v>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0.25359550428402783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0.25359550428402783</v>
      </c>
    </row>
    <row r="6672" spans="1:31" x14ac:dyDescent="0.25">
      <c r="A6672">
        <v>1660116</v>
      </c>
      <c r="B6672">
        <v>1</v>
      </c>
      <c r="C6672" t="s">
        <v>80</v>
      </c>
      <c r="D6672" t="s">
        <v>97</v>
      </c>
      <c r="E6672" t="s">
        <v>152</v>
      </c>
      <c r="F6672" t="s">
        <v>18953</v>
      </c>
      <c r="G6672" t="s">
        <v>154</v>
      </c>
      <c r="H6672" t="s">
        <v>149</v>
      </c>
      <c r="I6672" t="s">
        <v>135</v>
      </c>
      <c r="J6672" t="s">
        <v>136</v>
      </c>
      <c r="K6672" t="s">
        <v>137</v>
      </c>
      <c r="L6672" t="s">
        <v>18954</v>
      </c>
      <c r="M6672" t="s">
        <v>18955</v>
      </c>
      <c r="N6672">
        <v>4.1333333330000004</v>
      </c>
      <c r="O6672">
        <v>0</v>
      </c>
      <c r="P6672">
        <v>0</v>
      </c>
      <c r="Q6672">
        <v>0</v>
      </c>
      <c r="R6672">
        <v>1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4.0437387786630179</v>
      </c>
      <c r="AA6672">
        <v>0</v>
      </c>
      <c r="AB6672">
        <v>0</v>
      </c>
      <c r="AC6672">
        <v>0</v>
      </c>
      <c r="AD6672">
        <v>0</v>
      </c>
      <c r="AE6672">
        <v>4.0437387786630179</v>
      </c>
    </row>
    <row r="6673" spans="1:31" x14ac:dyDescent="0.25">
      <c r="A6673">
        <v>1659532</v>
      </c>
      <c r="B6673">
        <v>1</v>
      </c>
      <c r="C6673" t="s">
        <v>80</v>
      </c>
      <c r="D6673" t="s">
        <v>96</v>
      </c>
      <c r="E6673" t="s">
        <v>152</v>
      </c>
      <c r="F6673" t="s">
        <v>18956</v>
      </c>
      <c r="G6673" t="s">
        <v>154</v>
      </c>
      <c r="H6673" t="s">
        <v>149</v>
      </c>
      <c r="I6673" t="s">
        <v>135</v>
      </c>
      <c r="J6673" t="s">
        <v>136</v>
      </c>
      <c r="K6673" t="s">
        <v>137</v>
      </c>
      <c r="L6673" t="s">
        <v>18957</v>
      </c>
      <c r="M6673" t="s">
        <v>18958</v>
      </c>
      <c r="N6673">
        <v>2.6688888880000001</v>
      </c>
      <c r="O6673">
        <v>0</v>
      </c>
      <c r="P6673">
        <v>1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</row>
    <row r="6674" spans="1:31" x14ac:dyDescent="0.25">
      <c r="A6674">
        <v>1659924</v>
      </c>
      <c r="B6674">
        <v>1</v>
      </c>
      <c r="C6674" t="s">
        <v>80</v>
      </c>
      <c r="D6674" t="s">
        <v>82</v>
      </c>
      <c r="E6674" t="s">
        <v>178</v>
      </c>
      <c r="F6674" t="s">
        <v>16388</v>
      </c>
      <c r="G6674" t="s">
        <v>227</v>
      </c>
      <c r="H6674" t="s">
        <v>149</v>
      </c>
      <c r="I6674" t="s">
        <v>135</v>
      </c>
      <c r="J6674" t="s">
        <v>136</v>
      </c>
      <c r="K6674" t="s">
        <v>137</v>
      </c>
      <c r="L6674" t="s">
        <v>18959</v>
      </c>
      <c r="M6674" t="s">
        <v>18960</v>
      </c>
      <c r="N6674">
        <v>2.005833333</v>
      </c>
      <c r="O6674">
        <v>0</v>
      </c>
      <c r="P6674">
        <v>21</v>
      </c>
      <c r="Q6674">
        <v>0</v>
      </c>
      <c r="R6674">
        <v>0</v>
      </c>
      <c r="S6674">
        <v>0</v>
      </c>
      <c r="T6674">
        <v>20</v>
      </c>
      <c r="U6674">
        <v>0</v>
      </c>
      <c r="V6674">
        <v>0</v>
      </c>
      <c r="W6674">
        <v>0</v>
      </c>
      <c r="X6674">
        <v>8.7808056603811071</v>
      </c>
      <c r="Y6674">
        <v>0</v>
      </c>
      <c r="Z6674">
        <v>0</v>
      </c>
      <c r="AA6674">
        <v>0</v>
      </c>
      <c r="AB6674">
        <v>91.752610962494884</v>
      </c>
      <c r="AC6674">
        <v>0</v>
      </c>
      <c r="AD6674">
        <v>0</v>
      </c>
      <c r="AE6674">
        <v>100.53341662287599</v>
      </c>
    </row>
    <row r="6675" spans="1:31" x14ac:dyDescent="0.25">
      <c r="A6675">
        <v>1659887</v>
      </c>
      <c r="B6675">
        <v>1</v>
      </c>
      <c r="C6675" t="s">
        <v>80</v>
      </c>
      <c r="D6675" t="s">
        <v>102</v>
      </c>
      <c r="E6675" t="s">
        <v>131</v>
      </c>
      <c r="F6675" t="s">
        <v>18961</v>
      </c>
      <c r="G6675" t="s">
        <v>148</v>
      </c>
      <c r="H6675" t="s">
        <v>134</v>
      </c>
      <c r="I6675" t="s">
        <v>135</v>
      </c>
      <c r="J6675" t="s">
        <v>136</v>
      </c>
      <c r="K6675" t="s">
        <v>143</v>
      </c>
      <c r="L6675" t="s">
        <v>18962</v>
      </c>
      <c r="M6675" t="s">
        <v>18963</v>
      </c>
      <c r="N6675">
        <v>0.50136666600000002</v>
      </c>
      <c r="O6675">
        <v>0</v>
      </c>
      <c r="P6675">
        <v>202</v>
      </c>
      <c r="Q6675">
        <v>0</v>
      </c>
      <c r="R6675">
        <v>0</v>
      </c>
      <c r="S6675">
        <v>0</v>
      </c>
      <c r="T6675">
        <v>8</v>
      </c>
      <c r="U6675">
        <v>0</v>
      </c>
      <c r="V6675">
        <v>0</v>
      </c>
      <c r="W6675">
        <v>0</v>
      </c>
      <c r="X6675">
        <v>20.911963589036944</v>
      </c>
      <c r="Y6675">
        <v>0</v>
      </c>
      <c r="Z6675">
        <v>0</v>
      </c>
      <c r="AA6675">
        <v>0</v>
      </c>
      <c r="AB6675">
        <v>1.2052403174297557</v>
      </c>
      <c r="AC6675">
        <v>0</v>
      </c>
      <c r="AD6675">
        <v>0</v>
      </c>
      <c r="AE6675">
        <v>22.117203906466699</v>
      </c>
    </row>
    <row r="6676" spans="1:31" x14ac:dyDescent="0.25">
      <c r="A6676">
        <v>1660073</v>
      </c>
      <c r="B6676">
        <v>1</v>
      </c>
      <c r="C6676" t="s">
        <v>80</v>
      </c>
      <c r="D6676" t="s">
        <v>103</v>
      </c>
      <c r="E6676" t="s">
        <v>178</v>
      </c>
      <c r="F6676" t="s">
        <v>18964</v>
      </c>
      <c r="G6676" t="s">
        <v>227</v>
      </c>
      <c r="H6676" t="s">
        <v>149</v>
      </c>
      <c r="I6676" t="s">
        <v>135</v>
      </c>
      <c r="J6676" t="s">
        <v>136</v>
      </c>
      <c r="K6676" t="s">
        <v>137</v>
      </c>
      <c r="L6676" t="s">
        <v>18965</v>
      </c>
      <c r="M6676" t="s">
        <v>18966</v>
      </c>
      <c r="N6676">
        <v>1.1769444440000001</v>
      </c>
      <c r="O6676">
        <v>0</v>
      </c>
      <c r="P6676">
        <v>86</v>
      </c>
      <c r="Q6676">
        <v>0</v>
      </c>
      <c r="R6676">
        <v>0</v>
      </c>
      <c r="S6676">
        <v>0</v>
      </c>
      <c r="T6676">
        <v>7</v>
      </c>
      <c r="U6676">
        <v>0</v>
      </c>
      <c r="V6676">
        <v>0</v>
      </c>
      <c r="W6676">
        <v>0</v>
      </c>
      <c r="X6676">
        <v>30.002709606902169</v>
      </c>
      <c r="Y6676">
        <v>0</v>
      </c>
      <c r="Z6676">
        <v>0</v>
      </c>
      <c r="AA6676">
        <v>0</v>
      </c>
      <c r="AB6676">
        <v>2.3156454116805012</v>
      </c>
      <c r="AC6676">
        <v>0</v>
      </c>
      <c r="AD6676">
        <v>0</v>
      </c>
      <c r="AE6676">
        <v>32.318355018582672</v>
      </c>
    </row>
    <row r="6677" spans="1:31" x14ac:dyDescent="0.25">
      <c r="A6677">
        <v>1660179</v>
      </c>
      <c r="B6677">
        <v>1</v>
      </c>
      <c r="C6677" t="s">
        <v>80</v>
      </c>
      <c r="D6677" t="s">
        <v>103</v>
      </c>
      <c r="E6677" t="s">
        <v>146</v>
      </c>
      <c r="F6677" t="s">
        <v>17414</v>
      </c>
      <c r="G6677" t="s">
        <v>260</v>
      </c>
      <c r="H6677" t="s">
        <v>149</v>
      </c>
      <c r="I6677" t="s">
        <v>135</v>
      </c>
      <c r="J6677" t="s">
        <v>136</v>
      </c>
      <c r="K6677" t="s">
        <v>137</v>
      </c>
      <c r="L6677" t="s">
        <v>18967</v>
      </c>
      <c r="M6677" t="s">
        <v>18968</v>
      </c>
      <c r="N6677">
        <v>0.5625</v>
      </c>
      <c r="O6677">
        <v>0</v>
      </c>
      <c r="P6677">
        <v>196</v>
      </c>
      <c r="Q6677">
        <v>0</v>
      </c>
      <c r="R6677">
        <v>3</v>
      </c>
      <c r="S6677">
        <v>0</v>
      </c>
      <c r="T6677">
        <v>11</v>
      </c>
      <c r="U6677">
        <v>0</v>
      </c>
      <c r="V6677">
        <v>0</v>
      </c>
      <c r="W6677">
        <v>0</v>
      </c>
      <c r="X6677">
        <v>27.577761209727754</v>
      </c>
      <c r="Y6677">
        <v>0</v>
      </c>
      <c r="Z6677">
        <v>0.16627055108400002</v>
      </c>
      <c r="AA6677">
        <v>0</v>
      </c>
      <c r="AB6677">
        <v>1.265815616544</v>
      </c>
      <c r="AC6677">
        <v>0</v>
      </c>
      <c r="AD6677">
        <v>0</v>
      </c>
      <c r="AE6677">
        <v>29.009847377355754</v>
      </c>
    </row>
    <row r="6678" spans="1:31" x14ac:dyDescent="0.25">
      <c r="A6678">
        <v>1660173</v>
      </c>
      <c r="B6678">
        <v>1</v>
      </c>
      <c r="C6678" t="s">
        <v>80</v>
      </c>
      <c r="D6678" t="s">
        <v>110</v>
      </c>
      <c r="E6678" t="s">
        <v>178</v>
      </c>
      <c r="F6678" t="s">
        <v>15078</v>
      </c>
      <c r="G6678" t="s">
        <v>403</v>
      </c>
      <c r="H6678" t="s">
        <v>149</v>
      </c>
      <c r="I6678" t="s">
        <v>135</v>
      </c>
      <c r="J6678" t="s">
        <v>136</v>
      </c>
      <c r="K6678" t="s">
        <v>137</v>
      </c>
      <c r="L6678" t="s">
        <v>18969</v>
      </c>
      <c r="M6678" t="s">
        <v>18970</v>
      </c>
      <c r="N6678">
        <v>2.269722222</v>
      </c>
      <c r="O6678">
        <v>0</v>
      </c>
      <c r="P6678">
        <v>214</v>
      </c>
      <c r="Q6678">
        <v>0</v>
      </c>
      <c r="R6678">
        <v>0</v>
      </c>
      <c r="S6678">
        <v>0</v>
      </c>
      <c r="T6678">
        <v>15</v>
      </c>
      <c r="U6678">
        <v>0</v>
      </c>
      <c r="V6678">
        <v>0</v>
      </c>
      <c r="W6678">
        <v>0</v>
      </c>
      <c r="X6678">
        <v>209.18675522544081</v>
      </c>
      <c r="Y6678">
        <v>0</v>
      </c>
      <c r="Z6678">
        <v>0</v>
      </c>
      <c r="AA6678">
        <v>0</v>
      </c>
      <c r="AB6678">
        <v>24.807467303920841</v>
      </c>
      <c r="AC6678">
        <v>0</v>
      </c>
      <c r="AD6678">
        <v>0</v>
      </c>
      <c r="AE6678">
        <v>233.99422252936165</v>
      </c>
    </row>
    <row r="6679" spans="1:31" x14ac:dyDescent="0.25">
      <c r="A6679">
        <v>1660030</v>
      </c>
      <c r="B6679">
        <v>1</v>
      </c>
      <c r="C6679" t="s">
        <v>80</v>
      </c>
      <c r="D6679" t="s">
        <v>106</v>
      </c>
      <c r="E6679" t="s">
        <v>140</v>
      </c>
      <c r="F6679" t="s">
        <v>18622</v>
      </c>
      <c r="G6679" t="s">
        <v>148</v>
      </c>
      <c r="H6679" t="s">
        <v>134</v>
      </c>
      <c r="I6679" t="s">
        <v>135</v>
      </c>
      <c r="J6679" t="s">
        <v>136</v>
      </c>
      <c r="K6679" t="s">
        <v>143</v>
      </c>
      <c r="L6679" t="s">
        <v>18971</v>
      </c>
      <c r="M6679" t="s">
        <v>18972</v>
      </c>
      <c r="N6679">
        <v>0.55527777700000003</v>
      </c>
      <c r="O6679">
        <v>0</v>
      </c>
      <c r="P6679">
        <v>600</v>
      </c>
      <c r="Q6679">
        <v>24</v>
      </c>
      <c r="R6679">
        <v>180</v>
      </c>
      <c r="S6679">
        <v>9</v>
      </c>
      <c r="T6679">
        <v>127</v>
      </c>
      <c r="U6679">
        <v>0</v>
      </c>
      <c r="V6679">
        <v>0</v>
      </c>
      <c r="W6679">
        <v>0</v>
      </c>
      <c r="X6679">
        <v>80.269167045500154</v>
      </c>
      <c r="Y6679">
        <v>49.952198886804723</v>
      </c>
      <c r="Z6679">
        <v>35.71879560270154</v>
      </c>
      <c r="AA6679">
        <v>8.2404748525688731</v>
      </c>
      <c r="AB6679">
        <v>48.536782819959761</v>
      </c>
      <c r="AC6679">
        <v>0</v>
      </c>
      <c r="AD6679">
        <v>0</v>
      </c>
      <c r="AE6679">
        <v>222.71741920753504</v>
      </c>
    </row>
    <row r="6680" spans="1:31" x14ac:dyDescent="0.25">
      <c r="A6680">
        <v>1659821</v>
      </c>
      <c r="B6680">
        <v>1</v>
      </c>
      <c r="C6680" t="s">
        <v>81</v>
      </c>
      <c r="D6680" t="s">
        <v>127</v>
      </c>
      <c r="E6680" t="s">
        <v>204</v>
      </c>
      <c r="F6680" t="s">
        <v>18973</v>
      </c>
      <c r="G6680" t="s">
        <v>161</v>
      </c>
      <c r="H6680" t="s">
        <v>134</v>
      </c>
      <c r="I6680" t="s">
        <v>135</v>
      </c>
      <c r="J6680" t="s">
        <v>136</v>
      </c>
      <c r="K6680" t="s">
        <v>137</v>
      </c>
      <c r="L6680" t="s">
        <v>18974</v>
      </c>
      <c r="M6680" t="s">
        <v>18975</v>
      </c>
      <c r="N6680">
        <v>0.83111111100000001</v>
      </c>
      <c r="O6680">
        <v>0</v>
      </c>
      <c r="P6680">
        <v>505</v>
      </c>
      <c r="Q6680">
        <v>1</v>
      </c>
      <c r="R6680">
        <v>22</v>
      </c>
      <c r="S6680">
        <v>4</v>
      </c>
      <c r="T6680">
        <v>107</v>
      </c>
      <c r="U6680">
        <v>7</v>
      </c>
      <c r="V6680">
        <v>2</v>
      </c>
      <c r="W6680">
        <v>0</v>
      </c>
      <c r="X6680">
        <v>90.410839068069706</v>
      </c>
      <c r="Y6680">
        <v>0.37852540129985784</v>
      </c>
      <c r="Z6680">
        <v>4.8469398731837616</v>
      </c>
      <c r="AA6680">
        <v>106.52206551027732</v>
      </c>
      <c r="AB6680">
        <v>77.158940423981477</v>
      </c>
      <c r="AC6680">
        <v>578.276904061697</v>
      </c>
      <c r="AD6680">
        <v>5.6809874590472669</v>
      </c>
      <c r="AE6680">
        <v>863.27520179755641</v>
      </c>
    </row>
    <row r="6681" spans="1:31" x14ac:dyDescent="0.25">
      <c r="A6681">
        <v>1659990</v>
      </c>
      <c r="B6681">
        <v>1</v>
      </c>
      <c r="C6681" t="s">
        <v>80</v>
      </c>
      <c r="D6681" t="s">
        <v>82</v>
      </c>
      <c r="E6681" t="s">
        <v>178</v>
      </c>
      <c r="F6681" t="s">
        <v>16680</v>
      </c>
      <c r="G6681" t="s">
        <v>187</v>
      </c>
      <c r="H6681" t="s">
        <v>149</v>
      </c>
      <c r="I6681" t="s">
        <v>135</v>
      </c>
      <c r="J6681" t="s">
        <v>136</v>
      </c>
      <c r="K6681" t="s">
        <v>137</v>
      </c>
      <c r="L6681" t="s">
        <v>18976</v>
      </c>
      <c r="M6681" t="s">
        <v>18977</v>
      </c>
      <c r="N6681">
        <v>5.2619444440000001</v>
      </c>
      <c r="O6681">
        <v>0</v>
      </c>
      <c r="P6681">
        <v>76</v>
      </c>
      <c r="Q6681">
        <v>0</v>
      </c>
      <c r="R6681">
        <v>0</v>
      </c>
      <c r="S6681">
        <v>0</v>
      </c>
      <c r="T6681">
        <v>25</v>
      </c>
      <c r="U6681">
        <v>0</v>
      </c>
      <c r="V6681">
        <v>0</v>
      </c>
      <c r="W6681">
        <v>0</v>
      </c>
      <c r="X6681">
        <v>107.35421910957776</v>
      </c>
      <c r="Y6681">
        <v>0</v>
      </c>
      <c r="Z6681">
        <v>0</v>
      </c>
      <c r="AA6681">
        <v>0</v>
      </c>
      <c r="AB6681">
        <v>75.164198552011598</v>
      </c>
      <c r="AC6681">
        <v>0</v>
      </c>
      <c r="AD6681">
        <v>0</v>
      </c>
      <c r="AE6681">
        <v>182.51841766158935</v>
      </c>
    </row>
    <row r="6682" spans="1:31" x14ac:dyDescent="0.25">
      <c r="A6682">
        <v>1659652</v>
      </c>
      <c r="B6682">
        <v>1</v>
      </c>
      <c r="C6682" t="s">
        <v>81</v>
      </c>
      <c r="D6682" t="s">
        <v>128</v>
      </c>
      <c r="E6682" t="s">
        <v>152</v>
      </c>
      <c r="F6682" t="s">
        <v>18978</v>
      </c>
      <c r="G6682" t="s">
        <v>168</v>
      </c>
      <c r="H6682" t="s">
        <v>149</v>
      </c>
      <c r="I6682" t="s">
        <v>135</v>
      </c>
      <c r="J6682" t="s">
        <v>136</v>
      </c>
      <c r="K6682" t="s">
        <v>137</v>
      </c>
      <c r="L6682" t="s">
        <v>18979</v>
      </c>
      <c r="M6682" t="s">
        <v>18980</v>
      </c>
      <c r="N6682">
        <v>4.4394444440000003</v>
      </c>
      <c r="O6682">
        <v>0</v>
      </c>
      <c r="P6682">
        <v>1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2.9485660666262659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2.9485660666262659</v>
      </c>
    </row>
    <row r="6683" spans="1:31" x14ac:dyDescent="0.25">
      <c r="A6683">
        <v>1659867</v>
      </c>
      <c r="B6683">
        <v>1</v>
      </c>
      <c r="C6683" t="s">
        <v>80</v>
      </c>
      <c r="D6683" t="s">
        <v>96</v>
      </c>
      <c r="E6683" t="s">
        <v>178</v>
      </c>
      <c r="F6683" t="s">
        <v>16900</v>
      </c>
      <c r="G6683" t="s">
        <v>770</v>
      </c>
      <c r="H6683" t="s">
        <v>149</v>
      </c>
      <c r="I6683" t="s">
        <v>135</v>
      </c>
      <c r="J6683" t="s">
        <v>136</v>
      </c>
      <c r="K6683" t="s">
        <v>137</v>
      </c>
      <c r="L6683" t="s">
        <v>18981</v>
      </c>
      <c r="M6683" t="s">
        <v>18982</v>
      </c>
      <c r="N6683">
        <v>2.3036111109999999</v>
      </c>
      <c r="O6683">
        <v>0</v>
      </c>
      <c r="P6683">
        <v>35</v>
      </c>
      <c r="Q6683">
        <v>0</v>
      </c>
      <c r="R6683">
        <v>0</v>
      </c>
      <c r="S6683">
        <v>0</v>
      </c>
      <c r="T6683">
        <v>14</v>
      </c>
      <c r="U6683">
        <v>0</v>
      </c>
      <c r="V6683">
        <v>0</v>
      </c>
      <c r="W6683">
        <v>0</v>
      </c>
      <c r="X6683">
        <v>22.741923056391069</v>
      </c>
      <c r="Y6683">
        <v>0</v>
      </c>
      <c r="Z6683">
        <v>0</v>
      </c>
      <c r="AA6683">
        <v>0</v>
      </c>
      <c r="AB6683">
        <v>69.912889897374569</v>
      </c>
      <c r="AC6683">
        <v>0</v>
      </c>
      <c r="AD6683">
        <v>0</v>
      </c>
      <c r="AE6683">
        <v>92.654812953765642</v>
      </c>
    </row>
    <row r="6684" spans="1:31" x14ac:dyDescent="0.25">
      <c r="A6684">
        <v>1659944</v>
      </c>
      <c r="B6684">
        <v>1</v>
      </c>
      <c r="C6684" t="s">
        <v>80</v>
      </c>
      <c r="D6684" t="s">
        <v>83</v>
      </c>
      <c r="E6684" t="s">
        <v>152</v>
      </c>
      <c r="F6684" t="s">
        <v>15986</v>
      </c>
      <c r="G6684" t="s">
        <v>227</v>
      </c>
      <c r="H6684" t="s">
        <v>149</v>
      </c>
      <c r="I6684" t="s">
        <v>135</v>
      </c>
      <c r="J6684" t="s">
        <v>136</v>
      </c>
      <c r="K6684" t="s">
        <v>137</v>
      </c>
      <c r="L6684" t="s">
        <v>18983</v>
      </c>
      <c r="M6684" t="s">
        <v>18984</v>
      </c>
      <c r="N6684">
        <v>1.890833333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21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66.798176414614645</v>
      </c>
      <c r="AC6684">
        <v>0</v>
      </c>
      <c r="AD6684">
        <v>0</v>
      </c>
      <c r="AE6684">
        <v>66.798176414614645</v>
      </c>
    </row>
    <row r="6685" spans="1:31" x14ac:dyDescent="0.25">
      <c r="A6685">
        <v>1659844</v>
      </c>
      <c r="B6685">
        <v>1</v>
      </c>
      <c r="C6685" t="s">
        <v>80</v>
      </c>
      <c r="D6685" t="s">
        <v>109</v>
      </c>
      <c r="E6685" t="s">
        <v>178</v>
      </c>
      <c r="F6685" t="s">
        <v>18985</v>
      </c>
      <c r="G6685" t="s">
        <v>227</v>
      </c>
      <c r="H6685" t="s">
        <v>149</v>
      </c>
      <c r="I6685" t="s">
        <v>135</v>
      </c>
      <c r="J6685" t="s">
        <v>136</v>
      </c>
      <c r="K6685" t="s">
        <v>137</v>
      </c>
      <c r="L6685" t="s">
        <v>18986</v>
      </c>
      <c r="M6685" t="s">
        <v>18987</v>
      </c>
      <c r="N6685">
        <v>0.35333333300000003</v>
      </c>
      <c r="O6685">
        <v>0</v>
      </c>
      <c r="P6685">
        <v>150</v>
      </c>
      <c r="Q6685">
        <v>0</v>
      </c>
      <c r="R6685">
        <v>0</v>
      </c>
      <c r="S6685">
        <v>0</v>
      </c>
      <c r="T6685">
        <v>23</v>
      </c>
      <c r="U6685">
        <v>0</v>
      </c>
      <c r="V6685">
        <v>0</v>
      </c>
      <c r="W6685">
        <v>0</v>
      </c>
      <c r="X6685">
        <v>11.172229089247107</v>
      </c>
      <c r="Y6685">
        <v>0</v>
      </c>
      <c r="Z6685">
        <v>0</v>
      </c>
      <c r="AA6685">
        <v>0</v>
      </c>
      <c r="AB6685">
        <v>8.2545816432351344</v>
      </c>
      <c r="AC6685">
        <v>0</v>
      </c>
      <c r="AD6685">
        <v>0</v>
      </c>
      <c r="AE6685">
        <v>19.426810732482242</v>
      </c>
    </row>
    <row r="6686" spans="1:31" x14ac:dyDescent="0.25">
      <c r="A6686">
        <v>1659804</v>
      </c>
      <c r="B6686">
        <v>1</v>
      </c>
      <c r="C6686" t="s">
        <v>80</v>
      </c>
      <c r="D6686" t="s">
        <v>82</v>
      </c>
      <c r="E6686" t="s">
        <v>152</v>
      </c>
      <c r="F6686" t="s">
        <v>18988</v>
      </c>
      <c r="G6686" t="s">
        <v>154</v>
      </c>
      <c r="H6686" t="s">
        <v>149</v>
      </c>
      <c r="I6686" t="s">
        <v>135</v>
      </c>
      <c r="J6686" t="s">
        <v>136</v>
      </c>
      <c r="K6686" t="s">
        <v>137</v>
      </c>
      <c r="L6686" t="s">
        <v>18989</v>
      </c>
      <c r="M6686" t="s">
        <v>18990</v>
      </c>
      <c r="N6686">
        <v>2.4</v>
      </c>
      <c r="O6686">
        <v>0</v>
      </c>
      <c r="P6686">
        <v>8</v>
      </c>
      <c r="Q6686">
        <v>0</v>
      </c>
      <c r="R6686">
        <v>0</v>
      </c>
      <c r="S6686">
        <v>0</v>
      </c>
      <c r="T6686">
        <v>2</v>
      </c>
      <c r="U6686">
        <v>0</v>
      </c>
      <c r="V6686">
        <v>0</v>
      </c>
      <c r="W6686">
        <v>0</v>
      </c>
      <c r="X6686">
        <v>6.6313982135095326</v>
      </c>
      <c r="Y6686">
        <v>0</v>
      </c>
      <c r="Z6686">
        <v>0</v>
      </c>
      <c r="AA6686">
        <v>0</v>
      </c>
      <c r="AB6686">
        <v>17.70119198695004</v>
      </c>
      <c r="AC6686">
        <v>0</v>
      </c>
      <c r="AD6686">
        <v>0</v>
      </c>
      <c r="AE6686">
        <v>24.33259020045957</v>
      </c>
    </row>
    <row r="6687" spans="1:31" x14ac:dyDescent="0.25">
      <c r="A6687">
        <v>1659907</v>
      </c>
      <c r="B6687">
        <v>1</v>
      </c>
      <c r="C6687" t="s">
        <v>80</v>
      </c>
      <c r="D6687" t="s">
        <v>103</v>
      </c>
      <c r="E6687" t="s">
        <v>204</v>
      </c>
      <c r="F6687" t="s">
        <v>18991</v>
      </c>
      <c r="G6687" t="s">
        <v>195</v>
      </c>
      <c r="H6687" t="s">
        <v>134</v>
      </c>
      <c r="I6687" t="s">
        <v>135</v>
      </c>
      <c r="J6687" t="s">
        <v>136</v>
      </c>
      <c r="K6687" t="s">
        <v>137</v>
      </c>
      <c r="L6687" t="s">
        <v>18992</v>
      </c>
      <c r="M6687" t="s">
        <v>18993</v>
      </c>
      <c r="N6687">
        <v>1.0919444439999999</v>
      </c>
      <c r="O6687">
        <v>0</v>
      </c>
      <c r="P6687">
        <v>0</v>
      </c>
      <c r="Q6687">
        <v>6</v>
      </c>
      <c r="R6687">
        <v>21</v>
      </c>
      <c r="S6687">
        <v>8</v>
      </c>
      <c r="T6687">
        <v>6</v>
      </c>
      <c r="U6687">
        <v>4</v>
      </c>
      <c r="V6687">
        <v>0</v>
      </c>
      <c r="W6687">
        <v>0</v>
      </c>
      <c r="X6687">
        <v>0</v>
      </c>
      <c r="Y6687">
        <v>8.1083537093941995</v>
      </c>
      <c r="Z6687">
        <v>33.075965389508752</v>
      </c>
      <c r="AA6687">
        <v>44.209689535544399</v>
      </c>
      <c r="AB6687">
        <v>36.290039584973627</v>
      </c>
      <c r="AC6687">
        <v>252.26218419462865</v>
      </c>
      <c r="AD6687">
        <v>0</v>
      </c>
      <c r="AE6687">
        <v>373.94623241404963</v>
      </c>
    </row>
    <row r="6688" spans="1:31" x14ac:dyDescent="0.25">
      <c r="A6688">
        <v>1659612</v>
      </c>
      <c r="B6688">
        <v>1</v>
      </c>
      <c r="C6688" t="s">
        <v>80</v>
      </c>
      <c r="D6688" t="s">
        <v>98</v>
      </c>
      <c r="E6688" t="s">
        <v>140</v>
      </c>
      <c r="F6688" t="s">
        <v>9103</v>
      </c>
      <c r="G6688" t="s">
        <v>148</v>
      </c>
      <c r="H6688" t="s">
        <v>134</v>
      </c>
      <c r="I6688" t="s">
        <v>135</v>
      </c>
      <c r="J6688" t="s">
        <v>136</v>
      </c>
      <c r="K6688" t="s">
        <v>143</v>
      </c>
      <c r="L6688" t="s">
        <v>18994</v>
      </c>
      <c r="M6688" t="s">
        <v>18995</v>
      </c>
      <c r="N6688">
        <v>0.701944444</v>
      </c>
      <c r="O6688">
        <v>0</v>
      </c>
      <c r="P6688">
        <v>2946</v>
      </c>
      <c r="Q6688">
        <v>13</v>
      </c>
      <c r="R6688">
        <v>729</v>
      </c>
      <c r="S6688">
        <v>24</v>
      </c>
      <c r="T6688">
        <v>694</v>
      </c>
      <c r="U6688">
        <v>3</v>
      </c>
      <c r="V6688">
        <v>0</v>
      </c>
      <c r="W6688">
        <v>0</v>
      </c>
      <c r="X6688">
        <v>353.63686398152987</v>
      </c>
      <c r="Y6688">
        <v>11.3917680127356</v>
      </c>
      <c r="Z6688">
        <v>153.01991204264567</v>
      </c>
      <c r="AA6688">
        <v>243.792778582398</v>
      </c>
      <c r="AB6688">
        <v>483.30977803594857</v>
      </c>
      <c r="AC6688">
        <v>159.18613080228266</v>
      </c>
      <c r="AD6688">
        <v>0</v>
      </c>
      <c r="AE6688">
        <v>1404.3372314575404</v>
      </c>
    </row>
    <row r="6689" spans="1:31" x14ac:dyDescent="0.25">
      <c r="A6689">
        <v>1660070</v>
      </c>
      <c r="B6689">
        <v>1</v>
      </c>
      <c r="C6689" t="s">
        <v>81</v>
      </c>
      <c r="D6689" t="s">
        <v>122</v>
      </c>
      <c r="E6689" t="s">
        <v>178</v>
      </c>
      <c r="F6689" t="s">
        <v>16878</v>
      </c>
      <c r="G6689" t="s">
        <v>675</v>
      </c>
      <c r="H6689" t="s">
        <v>149</v>
      </c>
      <c r="I6689" t="s">
        <v>135</v>
      </c>
      <c r="J6689" t="s">
        <v>136</v>
      </c>
      <c r="K6689" t="s">
        <v>137</v>
      </c>
      <c r="L6689" t="s">
        <v>18996</v>
      </c>
      <c r="M6689" t="s">
        <v>18997</v>
      </c>
      <c r="N6689">
        <v>1.2547222220000001</v>
      </c>
      <c r="O6689">
        <v>0</v>
      </c>
      <c r="P6689">
        <v>273</v>
      </c>
      <c r="Q6689">
        <v>0</v>
      </c>
      <c r="R6689">
        <v>0</v>
      </c>
      <c r="S6689">
        <v>0</v>
      </c>
      <c r="T6689">
        <v>25</v>
      </c>
      <c r="U6689">
        <v>0</v>
      </c>
      <c r="V6689">
        <v>0</v>
      </c>
      <c r="W6689">
        <v>0</v>
      </c>
      <c r="X6689">
        <v>93.649908417120102</v>
      </c>
      <c r="Y6689">
        <v>0</v>
      </c>
      <c r="Z6689">
        <v>0</v>
      </c>
      <c r="AA6689">
        <v>0</v>
      </c>
      <c r="AB6689">
        <v>14.61117097121854</v>
      </c>
      <c r="AC6689">
        <v>0</v>
      </c>
      <c r="AD6689">
        <v>0</v>
      </c>
      <c r="AE6689">
        <v>108.26107938833864</v>
      </c>
    </row>
    <row r="6690" spans="1:31" x14ac:dyDescent="0.25">
      <c r="A6690">
        <v>1659572</v>
      </c>
      <c r="B6690">
        <v>1</v>
      </c>
      <c r="C6690" t="s">
        <v>80</v>
      </c>
      <c r="D6690" t="s">
        <v>107</v>
      </c>
      <c r="E6690" t="s">
        <v>152</v>
      </c>
      <c r="F6690" t="s">
        <v>18998</v>
      </c>
      <c r="G6690" t="s">
        <v>507</v>
      </c>
      <c r="H6690" t="s">
        <v>149</v>
      </c>
      <c r="I6690" t="s">
        <v>135</v>
      </c>
      <c r="J6690" t="s">
        <v>136</v>
      </c>
      <c r="K6690" t="s">
        <v>137</v>
      </c>
      <c r="L6690" t="s">
        <v>18999</v>
      </c>
      <c r="M6690" t="s">
        <v>19000</v>
      </c>
      <c r="N6690">
        <v>1.9016666659999999</v>
      </c>
      <c r="O6690">
        <v>0</v>
      </c>
      <c r="P6690">
        <v>13</v>
      </c>
      <c r="Q6690">
        <v>0</v>
      </c>
      <c r="R6690">
        <v>0</v>
      </c>
      <c r="S6690">
        <v>0</v>
      </c>
      <c r="T6690">
        <v>1</v>
      </c>
      <c r="U6690">
        <v>0</v>
      </c>
      <c r="V6690">
        <v>0</v>
      </c>
      <c r="W6690">
        <v>0</v>
      </c>
      <c r="X6690">
        <v>6.2520907748699415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6.2520907748699415</v>
      </c>
    </row>
    <row r="6691" spans="1:31" x14ac:dyDescent="0.25">
      <c r="A6691">
        <v>1659904</v>
      </c>
      <c r="B6691">
        <v>1</v>
      </c>
      <c r="C6691" t="s">
        <v>80</v>
      </c>
      <c r="D6691" t="s">
        <v>91</v>
      </c>
      <c r="E6691" t="s">
        <v>152</v>
      </c>
      <c r="F6691" t="s">
        <v>19001</v>
      </c>
      <c r="G6691" t="s">
        <v>172</v>
      </c>
      <c r="H6691" t="s">
        <v>149</v>
      </c>
      <c r="I6691" t="s">
        <v>135</v>
      </c>
      <c r="J6691" t="s">
        <v>136</v>
      </c>
      <c r="K6691" t="s">
        <v>137</v>
      </c>
      <c r="L6691" t="s">
        <v>19002</v>
      </c>
      <c r="M6691" t="s">
        <v>19003</v>
      </c>
      <c r="N6691">
        <v>3.7969444440000002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1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8.294871405560567</v>
      </c>
      <c r="AC6691">
        <v>0</v>
      </c>
      <c r="AD6691">
        <v>0</v>
      </c>
      <c r="AE6691">
        <v>8.294871405560567</v>
      </c>
    </row>
    <row r="6692" spans="1:31" x14ac:dyDescent="0.25">
      <c r="A6692">
        <v>1659927</v>
      </c>
      <c r="B6692">
        <v>1</v>
      </c>
      <c r="C6692" t="s">
        <v>80</v>
      </c>
      <c r="D6692" t="s">
        <v>89</v>
      </c>
      <c r="E6692" t="s">
        <v>152</v>
      </c>
      <c r="F6692" t="s">
        <v>19004</v>
      </c>
      <c r="G6692" t="s">
        <v>3010</v>
      </c>
      <c r="H6692" t="s">
        <v>149</v>
      </c>
      <c r="I6692" t="s">
        <v>135</v>
      </c>
      <c r="J6692" t="s">
        <v>136</v>
      </c>
      <c r="K6692" t="s">
        <v>137</v>
      </c>
      <c r="L6692" t="s">
        <v>19005</v>
      </c>
      <c r="M6692" t="s">
        <v>19006</v>
      </c>
      <c r="N6692">
        <v>1.078333333</v>
      </c>
      <c r="O6692">
        <v>0</v>
      </c>
      <c r="P6692">
        <v>1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2.1102788741307337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2.1102788741307337</v>
      </c>
    </row>
    <row r="6693" spans="1:31" x14ac:dyDescent="0.25">
      <c r="A6693">
        <v>1659741</v>
      </c>
      <c r="B6693">
        <v>1</v>
      </c>
      <c r="C6693" t="s">
        <v>81</v>
      </c>
      <c r="D6693" t="s">
        <v>128</v>
      </c>
      <c r="E6693" t="s">
        <v>146</v>
      </c>
      <c r="F6693" t="s">
        <v>19007</v>
      </c>
      <c r="G6693" t="s">
        <v>288</v>
      </c>
      <c r="H6693" t="s">
        <v>149</v>
      </c>
      <c r="I6693" t="s">
        <v>135</v>
      </c>
      <c r="J6693" t="s">
        <v>136</v>
      </c>
      <c r="K6693" t="s">
        <v>137</v>
      </c>
      <c r="L6693" t="s">
        <v>19008</v>
      </c>
      <c r="M6693" t="s">
        <v>19009</v>
      </c>
      <c r="N6693">
        <v>1.125555555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176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259.29606716786657</v>
      </c>
      <c r="AC6693">
        <v>0</v>
      </c>
      <c r="AD6693">
        <v>0</v>
      </c>
      <c r="AE6693">
        <v>259.29606716786657</v>
      </c>
    </row>
    <row r="6694" spans="1:31" x14ac:dyDescent="0.25">
      <c r="A6694">
        <v>1660113</v>
      </c>
      <c r="B6694">
        <v>1</v>
      </c>
      <c r="C6694" t="s">
        <v>80</v>
      </c>
      <c r="D6694" t="s">
        <v>107</v>
      </c>
      <c r="E6694" t="s">
        <v>178</v>
      </c>
      <c r="F6694" t="s">
        <v>18070</v>
      </c>
      <c r="G6694" t="s">
        <v>227</v>
      </c>
      <c r="H6694" t="s">
        <v>149</v>
      </c>
      <c r="I6694" t="s">
        <v>135</v>
      </c>
      <c r="J6694" t="s">
        <v>136</v>
      </c>
      <c r="K6694" t="s">
        <v>137</v>
      </c>
      <c r="L6694" t="s">
        <v>19010</v>
      </c>
      <c r="M6694" t="s">
        <v>19011</v>
      </c>
      <c r="N6694">
        <v>2.861111111</v>
      </c>
      <c r="O6694">
        <v>0</v>
      </c>
      <c r="P6694">
        <v>238</v>
      </c>
      <c r="Q6694">
        <v>0</v>
      </c>
      <c r="R6694">
        <v>0</v>
      </c>
      <c r="S6694">
        <v>0</v>
      </c>
      <c r="T6694">
        <v>16</v>
      </c>
      <c r="U6694">
        <v>0</v>
      </c>
      <c r="V6694">
        <v>0</v>
      </c>
      <c r="W6694">
        <v>0</v>
      </c>
      <c r="X6694">
        <v>234.25327673589229</v>
      </c>
      <c r="Y6694">
        <v>0</v>
      </c>
      <c r="Z6694">
        <v>0</v>
      </c>
      <c r="AA6694">
        <v>0</v>
      </c>
      <c r="AB6694">
        <v>10.500607008138241</v>
      </c>
      <c r="AC6694">
        <v>0</v>
      </c>
      <c r="AD6694">
        <v>0</v>
      </c>
      <c r="AE6694">
        <v>244.75388374403053</v>
      </c>
    </row>
    <row r="6695" spans="1:31" x14ac:dyDescent="0.25">
      <c r="A6695">
        <v>1660090</v>
      </c>
      <c r="B6695">
        <v>1</v>
      </c>
      <c r="C6695" t="s">
        <v>80</v>
      </c>
      <c r="D6695" t="s">
        <v>97</v>
      </c>
      <c r="E6695" t="s">
        <v>146</v>
      </c>
      <c r="F6695" t="s">
        <v>19012</v>
      </c>
      <c r="G6695" t="s">
        <v>231</v>
      </c>
      <c r="H6695" t="s">
        <v>149</v>
      </c>
      <c r="I6695" t="s">
        <v>135</v>
      </c>
      <c r="J6695" t="s">
        <v>136</v>
      </c>
      <c r="K6695" t="s">
        <v>137</v>
      </c>
      <c r="L6695" t="s">
        <v>19013</v>
      </c>
      <c r="M6695" t="s">
        <v>19014</v>
      </c>
      <c r="N6695">
        <v>0.41444444400000002</v>
      </c>
      <c r="O6695">
        <v>0</v>
      </c>
      <c r="P6695">
        <v>220</v>
      </c>
      <c r="Q6695">
        <v>0</v>
      </c>
      <c r="R6695">
        <v>0</v>
      </c>
      <c r="S6695">
        <v>0</v>
      </c>
      <c r="T6695">
        <v>27</v>
      </c>
      <c r="U6695">
        <v>0</v>
      </c>
      <c r="V6695">
        <v>0</v>
      </c>
      <c r="W6695">
        <v>0</v>
      </c>
      <c r="X6695">
        <v>43.729853107959315</v>
      </c>
      <c r="Y6695">
        <v>0</v>
      </c>
      <c r="Z6695">
        <v>0</v>
      </c>
      <c r="AA6695">
        <v>0</v>
      </c>
      <c r="AB6695">
        <v>15.847555783112982</v>
      </c>
      <c r="AC6695">
        <v>0</v>
      </c>
      <c r="AD6695">
        <v>0</v>
      </c>
      <c r="AE6695">
        <v>59.577408891072295</v>
      </c>
    </row>
    <row r="6696" spans="1:31" x14ac:dyDescent="0.25">
      <c r="A6696">
        <v>1659549</v>
      </c>
      <c r="B6696">
        <v>1</v>
      </c>
      <c r="C6696" t="s">
        <v>80</v>
      </c>
      <c r="D6696" t="s">
        <v>82</v>
      </c>
      <c r="E6696" t="s">
        <v>362</v>
      </c>
      <c r="F6696" t="s">
        <v>19015</v>
      </c>
      <c r="G6696" t="s">
        <v>6628</v>
      </c>
      <c r="H6696" t="s">
        <v>149</v>
      </c>
      <c r="I6696" t="s">
        <v>135</v>
      </c>
      <c r="J6696" t="s">
        <v>136</v>
      </c>
      <c r="K6696" t="s">
        <v>137</v>
      </c>
      <c r="L6696" t="s">
        <v>19016</v>
      </c>
      <c r="M6696" t="s">
        <v>19017</v>
      </c>
      <c r="N6696">
        <v>2.2494444439999999</v>
      </c>
      <c r="O6696">
        <v>0</v>
      </c>
      <c r="P6696">
        <v>54</v>
      </c>
      <c r="Q6696">
        <v>0</v>
      </c>
      <c r="R6696">
        <v>0</v>
      </c>
      <c r="S6696">
        <v>0</v>
      </c>
      <c r="T6696">
        <v>63</v>
      </c>
      <c r="U6696">
        <v>0</v>
      </c>
      <c r="V6696">
        <v>0</v>
      </c>
      <c r="W6696">
        <v>0</v>
      </c>
      <c r="X6696">
        <v>40.151942835299266</v>
      </c>
      <c r="Y6696">
        <v>0</v>
      </c>
      <c r="Z6696">
        <v>0</v>
      </c>
      <c r="AA6696">
        <v>0</v>
      </c>
      <c r="AB6696">
        <v>162.30783866696862</v>
      </c>
      <c r="AC6696">
        <v>0</v>
      </c>
      <c r="AD6696">
        <v>0</v>
      </c>
      <c r="AE6696">
        <v>202.4597815022679</v>
      </c>
    </row>
    <row r="6697" spans="1:31" x14ac:dyDescent="0.25">
      <c r="A6697">
        <v>1659529</v>
      </c>
      <c r="B6697">
        <v>1</v>
      </c>
      <c r="C6697" t="s">
        <v>80</v>
      </c>
      <c r="D6697" t="s">
        <v>82</v>
      </c>
      <c r="E6697" t="s">
        <v>178</v>
      </c>
      <c r="F6697" t="s">
        <v>18589</v>
      </c>
      <c r="G6697" t="s">
        <v>8943</v>
      </c>
      <c r="H6697" t="s">
        <v>149</v>
      </c>
      <c r="I6697" t="s">
        <v>135</v>
      </c>
      <c r="J6697" t="s">
        <v>136</v>
      </c>
      <c r="K6697" t="s">
        <v>137</v>
      </c>
      <c r="L6697" t="s">
        <v>19018</v>
      </c>
      <c r="M6697" t="s">
        <v>19019</v>
      </c>
      <c r="N6697">
        <v>2.0605555550000001</v>
      </c>
      <c r="O6697">
        <v>0</v>
      </c>
      <c r="P6697">
        <v>181</v>
      </c>
      <c r="Q6697">
        <v>0</v>
      </c>
      <c r="R6697">
        <v>0</v>
      </c>
      <c r="S6697">
        <v>0</v>
      </c>
      <c r="T6697">
        <v>19</v>
      </c>
      <c r="U6697">
        <v>0</v>
      </c>
      <c r="V6697">
        <v>0</v>
      </c>
      <c r="W6697">
        <v>0</v>
      </c>
      <c r="X6697">
        <v>172.38119936062091</v>
      </c>
      <c r="Y6697">
        <v>0</v>
      </c>
      <c r="Z6697">
        <v>0</v>
      </c>
      <c r="AA6697">
        <v>0</v>
      </c>
      <c r="AB6697">
        <v>12.343142183276626</v>
      </c>
      <c r="AC6697">
        <v>0</v>
      </c>
      <c r="AD6697">
        <v>0</v>
      </c>
      <c r="AE6697">
        <v>184.72434154389754</v>
      </c>
    </row>
    <row r="6698" spans="1:31" x14ac:dyDescent="0.25">
      <c r="A6698">
        <v>1659592</v>
      </c>
      <c r="B6698">
        <v>1</v>
      </c>
      <c r="C6698" t="s">
        <v>80</v>
      </c>
      <c r="D6698" t="s">
        <v>97</v>
      </c>
      <c r="E6698" t="s">
        <v>140</v>
      </c>
      <c r="F6698" t="s">
        <v>18737</v>
      </c>
      <c r="G6698" t="s">
        <v>148</v>
      </c>
      <c r="H6698" t="s">
        <v>134</v>
      </c>
      <c r="I6698" t="s">
        <v>135</v>
      </c>
      <c r="J6698" t="s">
        <v>136</v>
      </c>
      <c r="K6698" t="s">
        <v>143</v>
      </c>
      <c r="L6698" t="s">
        <v>19020</v>
      </c>
      <c r="M6698" t="s">
        <v>19021</v>
      </c>
      <c r="N6698">
        <v>3.0787527770000001</v>
      </c>
      <c r="O6698">
        <v>0</v>
      </c>
      <c r="P6698">
        <v>549</v>
      </c>
      <c r="Q6698">
        <v>0</v>
      </c>
      <c r="R6698">
        <v>75</v>
      </c>
      <c r="S6698">
        <v>1</v>
      </c>
      <c r="T6698">
        <v>81</v>
      </c>
      <c r="U6698">
        <v>1</v>
      </c>
      <c r="V6698">
        <v>0</v>
      </c>
      <c r="W6698">
        <v>0</v>
      </c>
      <c r="X6698">
        <v>350.64801432499041</v>
      </c>
      <c r="Y6698">
        <v>0</v>
      </c>
      <c r="Z6698">
        <v>34.102707950288888</v>
      </c>
      <c r="AA6698">
        <v>172.51139907472003</v>
      </c>
      <c r="AB6698">
        <v>250.85015533175218</v>
      </c>
      <c r="AC6698">
        <v>250.9564854551999</v>
      </c>
      <c r="AD6698">
        <v>0</v>
      </c>
      <c r="AE6698">
        <v>1059.0687621369514</v>
      </c>
    </row>
    <row r="6699" spans="1:31" x14ac:dyDescent="0.25">
      <c r="A6699">
        <v>1660133</v>
      </c>
      <c r="B6699">
        <v>1</v>
      </c>
      <c r="C6699" t="s">
        <v>80</v>
      </c>
      <c r="D6699" t="s">
        <v>96</v>
      </c>
      <c r="E6699" t="s">
        <v>178</v>
      </c>
      <c r="F6699" t="s">
        <v>19022</v>
      </c>
      <c r="G6699" t="s">
        <v>227</v>
      </c>
      <c r="H6699" t="s">
        <v>149</v>
      </c>
      <c r="I6699" t="s">
        <v>135</v>
      </c>
      <c r="J6699" t="s">
        <v>136</v>
      </c>
      <c r="K6699" t="s">
        <v>137</v>
      </c>
      <c r="L6699" t="s">
        <v>19023</v>
      </c>
      <c r="M6699" t="s">
        <v>19024</v>
      </c>
      <c r="N6699">
        <v>1.919166666</v>
      </c>
      <c r="O6699">
        <v>0</v>
      </c>
      <c r="P6699">
        <v>42</v>
      </c>
      <c r="Q6699">
        <v>0</v>
      </c>
      <c r="R6699">
        <v>0</v>
      </c>
      <c r="S6699">
        <v>0</v>
      </c>
      <c r="T6699">
        <v>7</v>
      </c>
      <c r="U6699">
        <v>0</v>
      </c>
      <c r="V6699">
        <v>0</v>
      </c>
      <c r="W6699">
        <v>0</v>
      </c>
      <c r="X6699">
        <v>20.223063708661321</v>
      </c>
      <c r="Y6699">
        <v>0</v>
      </c>
      <c r="Z6699">
        <v>0</v>
      </c>
      <c r="AA6699">
        <v>0</v>
      </c>
      <c r="AB6699">
        <v>5.7239931461150855</v>
      </c>
      <c r="AC6699">
        <v>0</v>
      </c>
      <c r="AD6699">
        <v>0</v>
      </c>
      <c r="AE6699">
        <v>25.947056854776406</v>
      </c>
    </row>
    <row r="6700" spans="1:31" x14ac:dyDescent="0.25">
      <c r="A6700">
        <v>1660219</v>
      </c>
      <c r="B6700">
        <v>1</v>
      </c>
      <c r="C6700" t="s">
        <v>80</v>
      </c>
      <c r="D6700" t="s">
        <v>82</v>
      </c>
      <c r="E6700" t="s">
        <v>178</v>
      </c>
      <c r="F6700" t="s">
        <v>878</v>
      </c>
      <c r="G6700" t="s">
        <v>3669</v>
      </c>
      <c r="H6700" t="s">
        <v>149</v>
      </c>
      <c r="I6700" t="s">
        <v>135</v>
      </c>
      <c r="J6700" t="s">
        <v>136</v>
      </c>
      <c r="K6700" t="s">
        <v>137</v>
      </c>
      <c r="L6700" t="s">
        <v>19025</v>
      </c>
      <c r="M6700" t="s">
        <v>19026</v>
      </c>
      <c r="N6700">
        <v>6.903333333</v>
      </c>
      <c r="O6700">
        <v>0</v>
      </c>
      <c r="P6700">
        <v>81</v>
      </c>
      <c r="Q6700">
        <v>0</v>
      </c>
      <c r="R6700">
        <v>0</v>
      </c>
      <c r="S6700">
        <v>0</v>
      </c>
      <c r="T6700">
        <v>9</v>
      </c>
      <c r="U6700">
        <v>0</v>
      </c>
      <c r="V6700">
        <v>0</v>
      </c>
      <c r="W6700">
        <v>0</v>
      </c>
      <c r="X6700">
        <v>134.75425151901572</v>
      </c>
      <c r="Y6700">
        <v>0</v>
      </c>
      <c r="Z6700">
        <v>0</v>
      </c>
      <c r="AA6700">
        <v>0</v>
      </c>
      <c r="AB6700">
        <v>10.628401571996385</v>
      </c>
      <c r="AC6700">
        <v>0</v>
      </c>
      <c r="AD6700">
        <v>0</v>
      </c>
      <c r="AE6700">
        <v>145.38265309101212</v>
      </c>
    </row>
    <row r="6701" spans="1:31" x14ac:dyDescent="0.25">
      <c r="A6701">
        <v>1659735</v>
      </c>
      <c r="B6701">
        <v>1</v>
      </c>
      <c r="C6701" t="s">
        <v>80</v>
      </c>
      <c r="D6701" t="s">
        <v>82</v>
      </c>
      <c r="E6701" t="s">
        <v>152</v>
      </c>
      <c r="F6701" t="s">
        <v>19027</v>
      </c>
      <c r="G6701" t="s">
        <v>168</v>
      </c>
      <c r="H6701" t="s">
        <v>149</v>
      </c>
      <c r="I6701" t="s">
        <v>135</v>
      </c>
      <c r="J6701" t="s">
        <v>136</v>
      </c>
      <c r="K6701" t="s">
        <v>137</v>
      </c>
      <c r="L6701" t="s">
        <v>19028</v>
      </c>
      <c r="M6701" t="s">
        <v>19029</v>
      </c>
      <c r="N6701">
        <v>4.6863888879999998</v>
      </c>
      <c r="O6701">
        <v>0</v>
      </c>
      <c r="P6701">
        <v>3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4.3693008117720336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4.3693008117720336</v>
      </c>
    </row>
    <row r="6702" spans="1:31" x14ac:dyDescent="0.25">
      <c r="A6702">
        <v>1659884</v>
      </c>
      <c r="B6702">
        <v>1</v>
      </c>
      <c r="C6702" t="s">
        <v>80</v>
      </c>
      <c r="D6702" t="s">
        <v>94</v>
      </c>
      <c r="E6702" t="s">
        <v>146</v>
      </c>
      <c r="F6702" t="s">
        <v>19030</v>
      </c>
      <c r="G6702" t="s">
        <v>227</v>
      </c>
      <c r="H6702" t="s">
        <v>149</v>
      </c>
      <c r="I6702" t="s">
        <v>135</v>
      </c>
      <c r="J6702" t="s">
        <v>136</v>
      </c>
      <c r="K6702" t="s">
        <v>137</v>
      </c>
      <c r="L6702" t="s">
        <v>19031</v>
      </c>
      <c r="M6702" t="s">
        <v>19032</v>
      </c>
      <c r="N6702">
        <v>3.7177777769999998</v>
      </c>
      <c r="O6702">
        <v>0</v>
      </c>
      <c r="P6702">
        <v>85</v>
      </c>
      <c r="Q6702">
        <v>0</v>
      </c>
      <c r="R6702">
        <v>1</v>
      </c>
      <c r="S6702">
        <v>0</v>
      </c>
      <c r="T6702">
        <v>5</v>
      </c>
      <c r="U6702">
        <v>0</v>
      </c>
      <c r="V6702">
        <v>0</v>
      </c>
      <c r="W6702">
        <v>0</v>
      </c>
      <c r="X6702">
        <v>26.032029210136816</v>
      </c>
      <c r="Y6702">
        <v>0</v>
      </c>
      <c r="Z6702">
        <v>0.38922523735428</v>
      </c>
      <c r="AA6702">
        <v>0</v>
      </c>
      <c r="AB6702">
        <v>8.3095642218763395</v>
      </c>
      <c r="AC6702">
        <v>0</v>
      </c>
      <c r="AD6702">
        <v>0</v>
      </c>
      <c r="AE6702">
        <v>34.730818669367437</v>
      </c>
    </row>
    <row r="6703" spans="1:31" x14ac:dyDescent="0.25">
      <c r="A6703">
        <v>1659784</v>
      </c>
      <c r="B6703">
        <v>1</v>
      </c>
      <c r="C6703" t="s">
        <v>80</v>
      </c>
      <c r="D6703" t="s">
        <v>93</v>
      </c>
      <c r="E6703" t="s">
        <v>140</v>
      </c>
      <c r="F6703" t="s">
        <v>19033</v>
      </c>
      <c r="G6703" t="s">
        <v>142</v>
      </c>
      <c r="H6703" t="s">
        <v>134</v>
      </c>
      <c r="I6703" t="s">
        <v>135</v>
      </c>
      <c r="J6703" t="s">
        <v>136</v>
      </c>
      <c r="K6703" t="s">
        <v>143</v>
      </c>
      <c r="L6703" t="s">
        <v>19034</v>
      </c>
      <c r="M6703" t="s">
        <v>19035</v>
      </c>
      <c r="N6703">
        <v>1.412222222</v>
      </c>
      <c r="O6703">
        <v>5</v>
      </c>
      <c r="P6703">
        <v>4675</v>
      </c>
      <c r="Q6703">
        <v>164</v>
      </c>
      <c r="R6703">
        <v>998</v>
      </c>
      <c r="S6703">
        <v>33</v>
      </c>
      <c r="T6703">
        <v>1112</v>
      </c>
      <c r="U6703">
        <v>7</v>
      </c>
      <c r="V6703">
        <v>0</v>
      </c>
      <c r="W6703">
        <v>4.1665636935883343</v>
      </c>
      <c r="X6703">
        <v>1050.8938943246656</v>
      </c>
      <c r="Y6703">
        <v>490.24315529318102</v>
      </c>
      <c r="Z6703">
        <v>435.44828199851793</v>
      </c>
      <c r="AA6703">
        <v>353.79051844272902</v>
      </c>
      <c r="AB6703">
        <v>3606.3576332105595</v>
      </c>
      <c r="AC6703">
        <v>829.41091301439428</v>
      </c>
      <c r="AD6703">
        <v>0</v>
      </c>
      <c r="AE6703">
        <v>6770.3109599776353</v>
      </c>
    </row>
    <row r="6704" spans="1:31" x14ac:dyDescent="0.25">
      <c r="A6704">
        <v>1660176</v>
      </c>
      <c r="B6704">
        <v>1</v>
      </c>
      <c r="C6704" t="s">
        <v>80</v>
      </c>
      <c r="D6704" t="s">
        <v>105</v>
      </c>
      <c r="E6704" t="s">
        <v>178</v>
      </c>
      <c r="F6704" t="s">
        <v>16166</v>
      </c>
      <c r="G6704" t="s">
        <v>227</v>
      </c>
      <c r="H6704" t="s">
        <v>149</v>
      </c>
      <c r="I6704" t="s">
        <v>135</v>
      </c>
      <c r="J6704" t="s">
        <v>136</v>
      </c>
      <c r="K6704" t="s">
        <v>137</v>
      </c>
      <c r="L6704" t="s">
        <v>19036</v>
      </c>
      <c r="M6704" t="s">
        <v>19037</v>
      </c>
      <c r="N6704">
        <v>0.53583333300000002</v>
      </c>
      <c r="O6704">
        <v>0</v>
      </c>
      <c r="P6704">
        <v>69</v>
      </c>
      <c r="Q6704">
        <v>0</v>
      </c>
      <c r="R6704">
        <v>0</v>
      </c>
      <c r="S6704">
        <v>0</v>
      </c>
      <c r="T6704">
        <v>1</v>
      </c>
      <c r="U6704">
        <v>0</v>
      </c>
      <c r="V6704">
        <v>0</v>
      </c>
      <c r="W6704">
        <v>0</v>
      </c>
      <c r="X6704">
        <v>11.446216094796251</v>
      </c>
      <c r="Y6704">
        <v>0</v>
      </c>
      <c r="Z6704">
        <v>0</v>
      </c>
      <c r="AA6704">
        <v>0</v>
      </c>
      <c r="AB6704">
        <v>0.16400477248208004</v>
      </c>
      <c r="AC6704">
        <v>0</v>
      </c>
      <c r="AD6704">
        <v>0</v>
      </c>
      <c r="AE6704">
        <v>11.610220867278331</v>
      </c>
    </row>
    <row r="6705" spans="1:31" x14ac:dyDescent="0.25">
      <c r="A6705">
        <v>1660062</v>
      </c>
      <c r="B6705">
        <v>1</v>
      </c>
      <c r="C6705" t="s">
        <v>80</v>
      </c>
      <c r="D6705" t="s">
        <v>82</v>
      </c>
      <c r="E6705" t="s">
        <v>178</v>
      </c>
      <c r="F6705" t="s">
        <v>19038</v>
      </c>
      <c r="G6705" t="s">
        <v>187</v>
      </c>
      <c r="H6705" t="s">
        <v>149</v>
      </c>
      <c r="I6705" t="s">
        <v>135</v>
      </c>
      <c r="J6705" t="s">
        <v>136</v>
      </c>
      <c r="K6705" t="s">
        <v>137</v>
      </c>
      <c r="L6705" t="s">
        <v>19039</v>
      </c>
      <c r="M6705" t="s">
        <v>19040</v>
      </c>
      <c r="N6705">
        <v>3.8050000000000002</v>
      </c>
      <c r="O6705">
        <v>0</v>
      </c>
      <c r="P6705">
        <v>65</v>
      </c>
      <c r="Q6705">
        <v>0</v>
      </c>
      <c r="R6705">
        <v>0</v>
      </c>
      <c r="S6705">
        <v>0</v>
      </c>
      <c r="T6705">
        <v>1</v>
      </c>
      <c r="U6705">
        <v>0</v>
      </c>
      <c r="V6705">
        <v>0</v>
      </c>
      <c r="W6705">
        <v>0</v>
      </c>
      <c r="X6705">
        <v>152.13082992442924</v>
      </c>
      <c r="Y6705">
        <v>0</v>
      </c>
      <c r="Z6705">
        <v>0</v>
      </c>
      <c r="AA6705">
        <v>0</v>
      </c>
      <c r="AB6705">
        <v>9.9102230342163296</v>
      </c>
      <c r="AC6705">
        <v>0</v>
      </c>
      <c r="AD6705">
        <v>0</v>
      </c>
      <c r="AE6705">
        <v>162.04105295864557</v>
      </c>
    </row>
    <row r="6706" spans="1:31" x14ac:dyDescent="0.25">
      <c r="A6706">
        <v>1659770</v>
      </c>
      <c r="B6706">
        <v>1</v>
      </c>
      <c r="C6706" t="s">
        <v>80</v>
      </c>
      <c r="D6706" t="s">
        <v>100</v>
      </c>
      <c r="E6706" t="s">
        <v>178</v>
      </c>
      <c r="F6706" t="s">
        <v>19041</v>
      </c>
      <c r="G6706" t="s">
        <v>187</v>
      </c>
      <c r="H6706" t="s">
        <v>149</v>
      </c>
      <c r="I6706" t="s">
        <v>135</v>
      </c>
      <c r="J6706" t="s">
        <v>136</v>
      </c>
      <c r="K6706" t="s">
        <v>137</v>
      </c>
      <c r="L6706" t="s">
        <v>19042</v>
      </c>
      <c r="M6706" t="s">
        <v>19043</v>
      </c>
      <c r="N6706">
        <v>1.673888888</v>
      </c>
      <c r="O6706">
        <v>0</v>
      </c>
      <c r="P6706">
        <v>5</v>
      </c>
      <c r="Q6706">
        <v>0</v>
      </c>
      <c r="R6706">
        <v>14</v>
      </c>
      <c r="S6706">
        <v>0</v>
      </c>
      <c r="T6706">
        <v>2</v>
      </c>
      <c r="U6706">
        <v>0</v>
      </c>
      <c r="V6706">
        <v>0</v>
      </c>
      <c r="W6706">
        <v>0</v>
      </c>
      <c r="X6706">
        <v>2.1744157975066258</v>
      </c>
      <c r="Y6706">
        <v>0</v>
      </c>
      <c r="Z6706">
        <v>4.0139163723432967</v>
      </c>
      <c r="AA6706">
        <v>0</v>
      </c>
      <c r="AB6706">
        <v>23.301015027325079</v>
      </c>
      <c r="AC6706">
        <v>0</v>
      </c>
      <c r="AD6706">
        <v>0</v>
      </c>
      <c r="AE6706">
        <v>29.489347197175</v>
      </c>
    </row>
    <row r="6707" spans="1:31" x14ac:dyDescent="0.25">
      <c r="A6707">
        <v>1659661</v>
      </c>
      <c r="B6707">
        <v>1</v>
      </c>
      <c r="C6707" t="s">
        <v>81</v>
      </c>
      <c r="D6707" t="s">
        <v>123</v>
      </c>
      <c r="E6707" t="s">
        <v>178</v>
      </c>
      <c r="F6707" t="s">
        <v>19044</v>
      </c>
      <c r="G6707" t="s">
        <v>227</v>
      </c>
      <c r="H6707" t="s">
        <v>149</v>
      </c>
      <c r="I6707" t="s">
        <v>135</v>
      </c>
      <c r="J6707" t="s">
        <v>136</v>
      </c>
      <c r="K6707" t="s">
        <v>137</v>
      </c>
      <c r="L6707" t="s">
        <v>19045</v>
      </c>
      <c r="M6707" t="s">
        <v>19046</v>
      </c>
      <c r="N6707">
        <v>1.810277777</v>
      </c>
      <c r="O6707">
        <v>0</v>
      </c>
      <c r="P6707">
        <v>66</v>
      </c>
      <c r="Q6707">
        <v>0</v>
      </c>
      <c r="R6707">
        <v>2</v>
      </c>
      <c r="S6707">
        <v>0</v>
      </c>
      <c r="T6707">
        <v>1</v>
      </c>
      <c r="U6707">
        <v>0</v>
      </c>
      <c r="V6707">
        <v>0</v>
      </c>
      <c r="W6707">
        <v>0</v>
      </c>
      <c r="X6707">
        <v>18.676829347850521</v>
      </c>
      <c r="Y6707">
        <v>0</v>
      </c>
      <c r="Z6707">
        <v>0.33721441627432946</v>
      </c>
      <c r="AA6707">
        <v>0</v>
      </c>
      <c r="AB6707">
        <v>0.74288813101646234</v>
      </c>
      <c r="AC6707">
        <v>0</v>
      </c>
      <c r="AD6707">
        <v>0</v>
      </c>
      <c r="AE6707">
        <v>19.756931895141314</v>
      </c>
    </row>
    <row r="6708" spans="1:31" x14ac:dyDescent="0.25">
      <c r="A6708">
        <v>1659993</v>
      </c>
      <c r="B6708">
        <v>1</v>
      </c>
      <c r="C6708" t="s">
        <v>80</v>
      </c>
      <c r="D6708" t="s">
        <v>97</v>
      </c>
      <c r="E6708" t="s">
        <v>152</v>
      </c>
      <c r="F6708" t="s">
        <v>19047</v>
      </c>
      <c r="G6708" t="s">
        <v>154</v>
      </c>
      <c r="H6708" t="s">
        <v>149</v>
      </c>
      <c r="I6708" t="s">
        <v>135</v>
      </c>
      <c r="J6708" t="s">
        <v>136</v>
      </c>
      <c r="K6708" t="s">
        <v>137</v>
      </c>
      <c r="L6708" t="s">
        <v>19048</v>
      </c>
      <c r="M6708" t="s">
        <v>19049</v>
      </c>
      <c r="N6708">
        <v>1.0625</v>
      </c>
      <c r="O6708">
        <v>0</v>
      </c>
      <c r="P6708">
        <v>2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3.373191912763889E-3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3.373191912763889E-3</v>
      </c>
    </row>
    <row r="6709" spans="1:31" x14ac:dyDescent="0.25">
      <c r="A6709">
        <v>1659601</v>
      </c>
      <c r="B6709">
        <v>1</v>
      </c>
      <c r="C6709" t="s">
        <v>80</v>
      </c>
      <c r="D6709" t="s">
        <v>86</v>
      </c>
      <c r="E6709" t="s">
        <v>131</v>
      </c>
      <c r="F6709" t="s">
        <v>19050</v>
      </c>
      <c r="G6709" t="s">
        <v>142</v>
      </c>
      <c r="H6709" t="s">
        <v>134</v>
      </c>
      <c r="I6709" t="s">
        <v>135</v>
      </c>
      <c r="J6709" t="s">
        <v>136</v>
      </c>
      <c r="K6709" t="s">
        <v>143</v>
      </c>
      <c r="L6709" t="s">
        <v>18581</v>
      </c>
      <c r="M6709" t="s">
        <v>19051</v>
      </c>
      <c r="N6709">
        <v>1.1972905549999999</v>
      </c>
      <c r="O6709">
        <v>0</v>
      </c>
      <c r="P6709">
        <v>234</v>
      </c>
      <c r="Q6709">
        <v>0</v>
      </c>
      <c r="R6709">
        <v>0</v>
      </c>
      <c r="S6709">
        <v>0</v>
      </c>
      <c r="T6709">
        <v>8</v>
      </c>
      <c r="U6709">
        <v>0</v>
      </c>
      <c r="V6709">
        <v>0</v>
      </c>
      <c r="W6709">
        <v>0</v>
      </c>
      <c r="X6709">
        <v>78.902316022804399</v>
      </c>
      <c r="Y6709">
        <v>0</v>
      </c>
      <c r="Z6709">
        <v>0</v>
      </c>
      <c r="AA6709">
        <v>0</v>
      </c>
      <c r="AB6709">
        <v>8.7214824268195041</v>
      </c>
      <c r="AC6709">
        <v>0</v>
      </c>
      <c r="AD6709">
        <v>0</v>
      </c>
      <c r="AE6709">
        <v>87.623798449623905</v>
      </c>
    </row>
    <row r="6710" spans="1:31" x14ac:dyDescent="0.25">
      <c r="A6710">
        <v>1660056</v>
      </c>
      <c r="B6710">
        <v>1</v>
      </c>
      <c r="C6710" t="s">
        <v>80</v>
      </c>
      <c r="D6710" t="s">
        <v>97</v>
      </c>
      <c r="E6710" t="s">
        <v>152</v>
      </c>
      <c r="F6710" t="s">
        <v>19052</v>
      </c>
      <c r="G6710" t="s">
        <v>168</v>
      </c>
      <c r="H6710" t="s">
        <v>149</v>
      </c>
      <c r="I6710" t="s">
        <v>135</v>
      </c>
      <c r="J6710" t="s">
        <v>136</v>
      </c>
      <c r="K6710" t="s">
        <v>137</v>
      </c>
      <c r="L6710" t="s">
        <v>19053</v>
      </c>
      <c r="M6710" t="s">
        <v>19054</v>
      </c>
      <c r="N6710">
        <v>2.0686111110000001</v>
      </c>
      <c r="O6710">
        <v>0</v>
      </c>
      <c r="P6710">
        <v>1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5.000513287968722E-2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5.000513287968722E-2</v>
      </c>
    </row>
    <row r="6711" spans="1:31" x14ac:dyDescent="0.25">
      <c r="A6711">
        <v>1659956</v>
      </c>
      <c r="B6711">
        <v>1</v>
      </c>
      <c r="C6711" t="s">
        <v>81</v>
      </c>
      <c r="D6711" t="s">
        <v>120</v>
      </c>
      <c r="E6711" t="s">
        <v>146</v>
      </c>
      <c r="F6711" t="s">
        <v>19055</v>
      </c>
      <c r="G6711" t="s">
        <v>260</v>
      </c>
      <c r="H6711" t="s">
        <v>149</v>
      </c>
      <c r="I6711" t="s">
        <v>135</v>
      </c>
      <c r="J6711" t="s">
        <v>136</v>
      </c>
      <c r="K6711" t="s">
        <v>137</v>
      </c>
      <c r="L6711" t="s">
        <v>19056</v>
      </c>
      <c r="M6711" t="s">
        <v>19057</v>
      </c>
      <c r="N6711">
        <v>0.89583333300000001</v>
      </c>
      <c r="O6711">
        <v>0</v>
      </c>
      <c r="P6711">
        <v>116</v>
      </c>
      <c r="Q6711">
        <v>0</v>
      </c>
      <c r="R6711">
        <v>2</v>
      </c>
      <c r="S6711">
        <v>0</v>
      </c>
      <c r="T6711">
        <v>7</v>
      </c>
      <c r="U6711">
        <v>0</v>
      </c>
      <c r="V6711">
        <v>0</v>
      </c>
      <c r="W6711">
        <v>0</v>
      </c>
      <c r="X6711">
        <v>11.530929043757254</v>
      </c>
      <c r="Y6711">
        <v>0</v>
      </c>
      <c r="Z6711">
        <v>0.2656306124117625</v>
      </c>
      <c r="AA6711">
        <v>0</v>
      </c>
      <c r="AB6711">
        <v>2.3711324808213754</v>
      </c>
      <c r="AC6711">
        <v>0</v>
      </c>
      <c r="AD6711">
        <v>0</v>
      </c>
      <c r="AE6711">
        <v>14.167692136990391</v>
      </c>
    </row>
    <row r="6712" spans="1:31" x14ac:dyDescent="0.25">
      <c r="A6712">
        <v>1659707</v>
      </c>
      <c r="B6712">
        <v>1</v>
      </c>
      <c r="C6712" t="s">
        <v>80</v>
      </c>
      <c r="D6712" t="s">
        <v>96</v>
      </c>
      <c r="E6712" t="s">
        <v>152</v>
      </c>
      <c r="F6712" t="s">
        <v>19058</v>
      </c>
      <c r="G6712" t="s">
        <v>172</v>
      </c>
      <c r="H6712" t="s">
        <v>149</v>
      </c>
      <c r="I6712" t="s">
        <v>135</v>
      </c>
      <c r="J6712" t="s">
        <v>136</v>
      </c>
      <c r="K6712" t="s">
        <v>137</v>
      </c>
      <c r="L6712" t="s">
        <v>19059</v>
      </c>
      <c r="M6712" t="s">
        <v>19060</v>
      </c>
      <c r="N6712">
        <v>3.1183333329999998</v>
      </c>
      <c r="O6712">
        <v>0</v>
      </c>
      <c r="P6712">
        <v>1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0.90167740728286683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0.90167740728286683</v>
      </c>
    </row>
    <row r="6713" spans="1:31" x14ac:dyDescent="0.25">
      <c r="A6713">
        <v>1660102</v>
      </c>
      <c r="B6713">
        <v>1</v>
      </c>
      <c r="C6713" t="s">
        <v>80</v>
      </c>
      <c r="D6713" t="s">
        <v>82</v>
      </c>
      <c r="E6713" t="s">
        <v>178</v>
      </c>
      <c r="F6713" t="s">
        <v>19061</v>
      </c>
      <c r="G6713" t="s">
        <v>231</v>
      </c>
      <c r="H6713" t="s">
        <v>149</v>
      </c>
      <c r="I6713" t="s">
        <v>135</v>
      </c>
      <c r="J6713" t="s">
        <v>136</v>
      </c>
      <c r="K6713" t="s">
        <v>137</v>
      </c>
      <c r="L6713" t="s">
        <v>19062</v>
      </c>
      <c r="M6713" t="s">
        <v>19063</v>
      </c>
      <c r="N6713">
        <v>2.9366666659999998</v>
      </c>
      <c r="O6713">
        <v>0</v>
      </c>
      <c r="P6713">
        <v>152</v>
      </c>
      <c r="Q6713">
        <v>0</v>
      </c>
      <c r="R6713">
        <v>0</v>
      </c>
      <c r="S6713">
        <v>0</v>
      </c>
      <c r="T6713">
        <v>12</v>
      </c>
      <c r="U6713">
        <v>0</v>
      </c>
      <c r="V6713">
        <v>0</v>
      </c>
      <c r="W6713">
        <v>0</v>
      </c>
      <c r="X6713">
        <v>209.85668117411873</v>
      </c>
      <c r="Y6713">
        <v>0</v>
      </c>
      <c r="Z6713">
        <v>0</v>
      </c>
      <c r="AA6713">
        <v>0</v>
      </c>
      <c r="AB6713">
        <v>3.3370071320793988</v>
      </c>
      <c r="AC6713">
        <v>0</v>
      </c>
      <c r="AD6713">
        <v>0</v>
      </c>
      <c r="AE6713">
        <v>213.19368830619814</v>
      </c>
    </row>
    <row r="6714" spans="1:31" x14ac:dyDescent="0.25">
      <c r="A6714">
        <v>1659999</v>
      </c>
      <c r="B6714">
        <v>1</v>
      </c>
      <c r="C6714" t="s">
        <v>81</v>
      </c>
      <c r="D6714" t="s">
        <v>127</v>
      </c>
      <c r="E6714" t="s">
        <v>152</v>
      </c>
      <c r="F6714" t="s">
        <v>19064</v>
      </c>
      <c r="G6714" t="s">
        <v>507</v>
      </c>
      <c r="H6714" t="s">
        <v>149</v>
      </c>
      <c r="I6714" t="s">
        <v>135</v>
      </c>
      <c r="J6714" t="s">
        <v>136</v>
      </c>
      <c r="K6714" t="s">
        <v>137</v>
      </c>
      <c r="L6714" t="s">
        <v>19065</v>
      </c>
      <c r="M6714" t="s">
        <v>19066</v>
      </c>
      <c r="N6714">
        <v>1.660833333</v>
      </c>
      <c r="O6714">
        <v>0</v>
      </c>
      <c r="P6714">
        <v>4</v>
      </c>
      <c r="Q6714">
        <v>0</v>
      </c>
      <c r="R6714">
        <v>0</v>
      </c>
      <c r="S6714">
        <v>0</v>
      </c>
      <c r="T6714">
        <v>1</v>
      </c>
      <c r="U6714">
        <v>0</v>
      </c>
      <c r="V6714">
        <v>0</v>
      </c>
      <c r="W6714">
        <v>0</v>
      </c>
      <c r="X6714">
        <v>3.664398072394584E-2</v>
      </c>
      <c r="Y6714">
        <v>0</v>
      </c>
      <c r="Z6714">
        <v>0</v>
      </c>
      <c r="AA6714">
        <v>0</v>
      </c>
      <c r="AB6714">
        <v>2.9709532141887003</v>
      </c>
      <c r="AC6714">
        <v>0</v>
      </c>
      <c r="AD6714">
        <v>0</v>
      </c>
      <c r="AE6714">
        <v>3.0075971949126461</v>
      </c>
    </row>
    <row r="6715" spans="1:31" x14ac:dyDescent="0.25">
      <c r="A6715">
        <v>1659667</v>
      </c>
      <c r="B6715">
        <v>1</v>
      </c>
      <c r="C6715" t="s">
        <v>81</v>
      </c>
      <c r="D6715" t="s">
        <v>127</v>
      </c>
      <c r="E6715" t="s">
        <v>152</v>
      </c>
      <c r="F6715" t="s">
        <v>19067</v>
      </c>
      <c r="G6715" t="s">
        <v>154</v>
      </c>
      <c r="H6715" t="s">
        <v>149</v>
      </c>
      <c r="I6715" t="s">
        <v>135</v>
      </c>
      <c r="J6715" t="s">
        <v>136</v>
      </c>
      <c r="K6715" t="s">
        <v>137</v>
      </c>
      <c r="L6715" t="s">
        <v>19068</v>
      </c>
      <c r="M6715" t="s">
        <v>19069</v>
      </c>
      <c r="N6715">
        <v>3.4961111109999998</v>
      </c>
      <c r="O6715">
        <v>0</v>
      </c>
      <c r="P6715">
        <v>1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1.3222785791514378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1.3222785791514378</v>
      </c>
    </row>
    <row r="6716" spans="1:31" x14ac:dyDescent="0.25">
      <c r="A6716">
        <v>1660165</v>
      </c>
      <c r="B6716">
        <v>1</v>
      </c>
      <c r="C6716" t="s">
        <v>80</v>
      </c>
      <c r="D6716" t="s">
        <v>97</v>
      </c>
      <c r="E6716" t="s">
        <v>178</v>
      </c>
      <c r="F6716" t="s">
        <v>16174</v>
      </c>
      <c r="G6716" t="s">
        <v>227</v>
      </c>
      <c r="H6716" t="s">
        <v>149</v>
      </c>
      <c r="I6716" t="s">
        <v>135</v>
      </c>
      <c r="J6716" t="s">
        <v>136</v>
      </c>
      <c r="K6716" t="s">
        <v>137</v>
      </c>
      <c r="L6716" t="s">
        <v>19070</v>
      </c>
      <c r="M6716" t="s">
        <v>19071</v>
      </c>
      <c r="N6716">
        <v>2.718611111</v>
      </c>
      <c r="O6716">
        <v>0</v>
      </c>
      <c r="P6716">
        <v>107</v>
      </c>
      <c r="Q6716">
        <v>0</v>
      </c>
      <c r="R6716">
        <v>0</v>
      </c>
      <c r="S6716">
        <v>0</v>
      </c>
      <c r="T6716">
        <v>4</v>
      </c>
      <c r="U6716">
        <v>0</v>
      </c>
      <c r="V6716">
        <v>0</v>
      </c>
      <c r="W6716">
        <v>0</v>
      </c>
      <c r="X6716">
        <v>136.17233746569963</v>
      </c>
      <c r="Y6716">
        <v>0</v>
      </c>
      <c r="Z6716">
        <v>0</v>
      </c>
      <c r="AA6716">
        <v>0</v>
      </c>
      <c r="AB6716">
        <v>7.4022976396542228</v>
      </c>
      <c r="AC6716">
        <v>0</v>
      </c>
      <c r="AD6716">
        <v>0</v>
      </c>
      <c r="AE6716">
        <v>143.57463510535385</v>
      </c>
    </row>
    <row r="6717" spans="1:31" x14ac:dyDescent="0.25">
      <c r="A6717">
        <v>1659644</v>
      </c>
      <c r="B6717">
        <v>1</v>
      </c>
      <c r="C6717" t="s">
        <v>80</v>
      </c>
      <c r="D6717" t="s">
        <v>100</v>
      </c>
      <c r="E6717" t="s">
        <v>131</v>
      </c>
      <c r="F6717" t="s">
        <v>19072</v>
      </c>
      <c r="G6717" t="s">
        <v>148</v>
      </c>
      <c r="H6717" t="s">
        <v>134</v>
      </c>
      <c r="I6717" t="s">
        <v>135</v>
      </c>
      <c r="J6717" t="s">
        <v>136</v>
      </c>
      <c r="K6717" t="s">
        <v>143</v>
      </c>
      <c r="L6717" t="s">
        <v>19073</v>
      </c>
      <c r="M6717" t="s">
        <v>19074</v>
      </c>
      <c r="N6717">
        <v>4.4627777770000003</v>
      </c>
      <c r="O6717">
        <v>0</v>
      </c>
      <c r="P6717">
        <v>0</v>
      </c>
      <c r="Q6717">
        <v>1</v>
      </c>
      <c r="R6717">
        <v>0</v>
      </c>
      <c r="S6717">
        <v>2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263.47530984539287</v>
      </c>
      <c r="Z6717">
        <v>0</v>
      </c>
      <c r="AA6717">
        <v>330.05746453076915</v>
      </c>
      <c r="AB6717">
        <v>0</v>
      </c>
      <c r="AC6717">
        <v>0</v>
      </c>
      <c r="AD6717">
        <v>0</v>
      </c>
      <c r="AE6717">
        <v>593.53277437616202</v>
      </c>
    </row>
    <row r="6718" spans="1:31" x14ac:dyDescent="0.25">
      <c r="A6718">
        <v>1659787</v>
      </c>
      <c r="B6718">
        <v>1</v>
      </c>
      <c r="C6718" t="s">
        <v>80</v>
      </c>
      <c r="D6718" t="s">
        <v>96</v>
      </c>
      <c r="E6718" t="s">
        <v>152</v>
      </c>
      <c r="F6718" t="s">
        <v>19075</v>
      </c>
      <c r="G6718" t="s">
        <v>154</v>
      </c>
      <c r="H6718" t="s">
        <v>149</v>
      </c>
      <c r="I6718" t="s">
        <v>135</v>
      </c>
      <c r="J6718" t="s">
        <v>136</v>
      </c>
      <c r="K6718" t="s">
        <v>137</v>
      </c>
      <c r="L6718" t="s">
        <v>19076</v>
      </c>
      <c r="M6718" t="s">
        <v>19077</v>
      </c>
      <c r="N6718">
        <v>9.5469444439999993</v>
      </c>
      <c r="O6718">
        <v>0</v>
      </c>
      <c r="P6718">
        <v>1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0.9896352552233989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0.9896352552233989</v>
      </c>
    </row>
    <row r="6719" spans="1:31" x14ac:dyDescent="0.25">
      <c r="A6719">
        <v>1659618</v>
      </c>
      <c r="B6719">
        <v>1</v>
      </c>
      <c r="C6719" t="s">
        <v>80</v>
      </c>
      <c r="D6719" t="s">
        <v>84</v>
      </c>
      <c r="E6719" t="s">
        <v>152</v>
      </c>
      <c r="F6719" t="s">
        <v>19078</v>
      </c>
      <c r="G6719" t="s">
        <v>154</v>
      </c>
      <c r="H6719" t="s">
        <v>149</v>
      </c>
      <c r="I6719" t="s">
        <v>135</v>
      </c>
      <c r="J6719" t="s">
        <v>136</v>
      </c>
      <c r="K6719" t="s">
        <v>137</v>
      </c>
      <c r="L6719" t="s">
        <v>19079</v>
      </c>
      <c r="M6719" t="s">
        <v>19080</v>
      </c>
      <c r="N6719">
        <v>4.4141666659999999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1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0.34615667175506337</v>
      </c>
      <c r="AC6719">
        <v>0</v>
      </c>
      <c r="AD6719">
        <v>0</v>
      </c>
      <c r="AE6719">
        <v>0.34615667175506337</v>
      </c>
    </row>
    <row r="6720" spans="1:31" x14ac:dyDescent="0.25">
      <c r="A6720">
        <v>1659624</v>
      </c>
      <c r="B6720">
        <v>1</v>
      </c>
      <c r="C6720" t="s">
        <v>80</v>
      </c>
      <c r="D6720" t="s">
        <v>88</v>
      </c>
      <c r="E6720" t="s">
        <v>152</v>
      </c>
      <c r="F6720" t="s">
        <v>18695</v>
      </c>
      <c r="G6720" t="s">
        <v>507</v>
      </c>
      <c r="H6720" t="s">
        <v>149</v>
      </c>
      <c r="I6720" t="s">
        <v>135</v>
      </c>
      <c r="J6720" t="s">
        <v>136</v>
      </c>
      <c r="K6720" t="s">
        <v>137</v>
      </c>
      <c r="L6720" t="s">
        <v>19081</v>
      </c>
      <c r="M6720" t="s">
        <v>19082</v>
      </c>
      <c r="N6720">
        <v>1.8052777769999999</v>
      </c>
      <c r="O6720">
        <v>0</v>
      </c>
      <c r="P6720">
        <v>1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0.52822384404137501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0.52822384404137501</v>
      </c>
    </row>
    <row r="6721" spans="1:31" x14ac:dyDescent="0.25">
      <c r="A6721">
        <v>1659873</v>
      </c>
      <c r="B6721">
        <v>1</v>
      </c>
      <c r="C6721" t="s">
        <v>80</v>
      </c>
      <c r="D6721" t="s">
        <v>106</v>
      </c>
      <c r="E6721" t="s">
        <v>152</v>
      </c>
      <c r="F6721" t="s">
        <v>19083</v>
      </c>
      <c r="G6721" t="s">
        <v>154</v>
      </c>
      <c r="H6721" t="s">
        <v>149</v>
      </c>
      <c r="I6721" t="s">
        <v>135</v>
      </c>
      <c r="J6721" t="s">
        <v>136</v>
      </c>
      <c r="K6721" t="s">
        <v>137</v>
      </c>
      <c r="L6721" t="s">
        <v>19084</v>
      </c>
      <c r="M6721" t="s">
        <v>19085</v>
      </c>
      <c r="N6721">
        <v>5.6272222220000003</v>
      </c>
      <c r="O6721">
        <v>0</v>
      </c>
      <c r="P6721">
        <v>1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1.208009869000592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1.208009869000592</v>
      </c>
    </row>
    <row r="6722" spans="1:31" x14ac:dyDescent="0.25">
      <c r="A6722">
        <v>1659936</v>
      </c>
      <c r="B6722">
        <v>1</v>
      </c>
      <c r="C6722" t="s">
        <v>80</v>
      </c>
      <c r="D6722" t="s">
        <v>96</v>
      </c>
      <c r="E6722" t="s">
        <v>152</v>
      </c>
      <c r="F6722" t="s">
        <v>19086</v>
      </c>
      <c r="G6722" t="s">
        <v>168</v>
      </c>
      <c r="H6722" t="s">
        <v>149</v>
      </c>
      <c r="I6722" t="s">
        <v>135</v>
      </c>
      <c r="J6722" t="s">
        <v>136</v>
      </c>
      <c r="K6722" t="s">
        <v>137</v>
      </c>
      <c r="L6722" t="s">
        <v>19087</v>
      </c>
      <c r="M6722" t="s">
        <v>19088</v>
      </c>
      <c r="N6722">
        <v>3.9988888880000002</v>
      </c>
      <c r="O6722">
        <v>0</v>
      </c>
      <c r="P6722">
        <v>1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4.3261790901052777E-3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4.3261790901052777E-3</v>
      </c>
    </row>
    <row r="6723" spans="1:31" x14ac:dyDescent="0.25">
      <c r="A6723">
        <v>1659830</v>
      </c>
      <c r="B6723">
        <v>1</v>
      </c>
      <c r="C6723" t="s">
        <v>80</v>
      </c>
      <c r="D6723" t="s">
        <v>82</v>
      </c>
      <c r="E6723" t="s">
        <v>152</v>
      </c>
      <c r="F6723" t="s">
        <v>19089</v>
      </c>
      <c r="G6723" t="s">
        <v>507</v>
      </c>
      <c r="H6723" t="s">
        <v>149</v>
      </c>
      <c r="I6723" t="s">
        <v>135</v>
      </c>
      <c r="J6723" t="s">
        <v>136</v>
      </c>
      <c r="K6723" t="s">
        <v>137</v>
      </c>
      <c r="L6723" t="s">
        <v>19090</v>
      </c>
      <c r="M6723" t="s">
        <v>19091</v>
      </c>
      <c r="N6723">
        <v>0.79638888799999996</v>
      </c>
      <c r="O6723">
        <v>0</v>
      </c>
      <c r="P6723">
        <v>8</v>
      </c>
      <c r="Q6723">
        <v>0</v>
      </c>
      <c r="R6723">
        <v>0</v>
      </c>
      <c r="S6723">
        <v>0</v>
      </c>
      <c r="T6723">
        <v>1</v>
      </c>
      <c r="U6723">
        <v>0</v>
      </c>
      <c r="V6723">
        <v>0</v>
      </c>
      <c r="W6723">
        <v>0</v>
      </c>
      <c r="X6723">
        <v>1.8699262821179237</v>
      </c>
      <c r="Y6723">
        <v>0</v>
      </c>
      <c r="Z6723">
        <v>0</v>
      </c>
      <c r="AA6723">
        <v>0</v>
      </c>
      <c r="AB6723">
        <v>3.0329187063000008E-4</v>
      </c>
      <c r="AC6723">
        <v>0</v>
      </c>
      <c r="AD6723">
        <v>0</v>
      </c>
      <c r="AE6723">
        <v>1.8702295739885537</v>
      </c>
    </row>
    <row r="6724" spans="1:31" x14ac:dyDescent="0.25">
      <c r="A6724">
        <v>1659681</v>
      </c>
      <c r="B6724">
        <v>1</v>
      </c>
      <c r="C6724" t="s">
        <v>80</v>
      </c>
      <c r="D6724" t="s">
        <v>107</v>
      </c>
      <c r="E6724" t="s">
        <v>178</v>
      </c>
      <c r="F6724" t="s">
        <v>19092</v>
      </c>
      <c r="G6724" t="s">
        <v>142</v>
      </c>
      <c r="H6724" t="s">
        <v>149</v>
      </c>
      <c r="I6724" t="s">
        <v>135</v>
      </c>
      <c r="J6724" t="s">
        <v>136</v>
      </c>
      <c r="K6724" t="s">
        <v>143</v>
      </c>
      <c r="L6724" t="s">
        <v>19093</v>
      </c>
      <c r="M6724" t="s">
        <v>19094</v>
      </c>
      <c r="N6724">
        <v>2.4483333329999999</v>
      </c>
      <c r="O6724">
        <v>0</v>
      </c>
      <c r="P6724">
        <v>112</v>
      </c>
      <c r="Q6724">
        <v>0</v>
      </c>
      <c r="R6724">
        <v>0</v>
      </c>
      <c r="S6724">
        <v>0</v>
      </c>
      <c r="T6724">
        <v>4</v>
      </c>
      <c r="U6724">
        <v>0</v>
      </c>
      <c r="V6724">
        <v>0</v>
      </c>
      <c r="W6724">
        <v>0</v>
      </c>
      <c r="X6724">
        <v>36.860552516754929</v>
      </c>
      <c r="Y6724">
        <v>0</v>
      </c>
      <c r="Z6724">
        <v>0</v>
      </c>
      <c r="AA6724">
        <v>0</v>
      </c>
      <c r="AB6724">
        <v>7.9164951753180333</v>
      </c>
      <c r="AC6724">
        <v>0</v>
      </c>
      <c r="AD6724">
        <v>0</v>
      </c>
      <c r="AE6724">
        <v>44.777047692072962</v>
      </c>
    </row>
    <row r="6725" spans="1:31" x14ac:dyDescent="0.25">
      <c r="A6725">
        <v>1659687</v>
      </c>
      <c r="B6725">
        <v>1</v>
      </c>
      <c r="C6725" t="s">
        <v>80</v>
      </c>
      <c r="D6725" t="s">
        <v>95</v>
      </c>
      <c r="E6725" t="s">
        <v>178</v>
      </c>
      <c r="F6725" t="s">
        <v>19095</v>
      </c>
      <c r="G6725" t="s">
        <v>231</v>
      </c>
      <c r="H6725" t="s">
        <v>149</v>
      </c>
      <c r="I6725" t="s">
        <v>135</v>
      </c>
      <c r="J6725" t="s">
        <v>136</v>
      </c>
      <c r="K6725" t="s">
        <v>137</v>
      </c>
      <c r="L6725" t="s">
        <v>19096</v>
      </c>
      <c r="M6725" t="s">
        <v>19097</v>
      </c>
      <c r="N6725">
        <v>0.52583333300000001</v>
      </c>
      <c r="O6725">
        <v>0</v>
      </c>
      <c r="P6725">
        <v>39</v>
      </c>
      <c r="Q6725">
        <v>0</v>
      </c>
      <c r="R6725">
        <v>0</v>
      </c>
      <c r="S6725">
        <v>0</v>
      </c>
      <c r="T6725">
        <v>1</v>
      </c>
      <c r="U6725">
        <v>0</v>
      </c>
      <c r="V6725">
        <v>0</v>
      </c>
      <c r="W6725">
        <v>0</v>
      </c>
      <c r="X6725">
        <v>5.2446899249483243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5.2446899249483243</v>
      </c>
    </row>
    <row r="6726" spans="1:31" x14ac:dyDescent="0.25">
      <c r="A6726">
        <v>1660036</v>
      </c>
      <c r="B6726">
        <v>1</v>
      </c>
      <c r="C6726" t="s">
        <v>80</v>
      </c>
      <c r="D6726" t="s">
        <v>90</v>
      </c>
      <c r="E6726" t="s">
        <v>642</v>
      </c>
      <c r="F6726" t="s">
        <v>19098</v>
      </c>
      <c r="G6726" t="s">
        <v>172</v>
      </c>
      <c r="H6726" t="s">
        <v>134</v>
      </c>
      <c r="I6726" t="s">
        <v>135</v>
      </c>
      <c r="J6726" t="s">
        <v>3</v>
      </c>
      <c r="K6726" t="s">
        <v>137</v>
      </c>
      <c r="L6726" t="s">
        <v>19099</v>
      </c>
      <c r="M6726" t="s">
        <v>19100</v>
      </c>
      <c r="N6726">
        <v>1.1061111109999999</v>
      </c>
      <c r="O6726">
        <v>0</v>
      </c>
      <c r="P6726">
        <v>2106</v>
      </c>
      <c r="Q6726">
        <v>0</v>
      </c>
      <c r="R6726">
        <v>0</v>
      </c>
      <c r="S6726">
        <v>1</v>
      </c>
      <c r="T6726">
        <v>147</v>
      </c>
      <c r="U6726">
        <v>0</v>
      </c>
      <c r="V6726">
        <v>0</v>
      </c>
      <c r="W6726">
        <v>0</v>
      </c>
      <c r="X6726">
        <v>834.4754157050894</v>
      </c>
      <c r="Y6726">
        <v>0</v>
      </c>
      <c r="Z6726">
        <v>0</v>
      </c>
      <c r="AA6726">
        <v>1.7804836667106669</v>
      </c>
      <c r="AB6726">
        <v>160.16035441732734</v>
      </c>
      <c r="AC6726">
        <v>0</v>
      </c>
      <c r="AD6726">
        <v>0</v>
      </c>
      <c r="AE6726">
        <v>996.41625378912738</v>
      </c>
    </row>
    <row r="6727" spans="1:31" x14ac:dyDescent="0.25">
      <c r="A6727">
        <v>1660059</v>
      </c>
      <c r="B6727">
        <v>1</v>
      </c>
      <c r="C6727" t="s">
        <v>81</v>
      </c>
      <c r="D6727" t="s">
        <v>116</v>
      </c>
      <c r="E6727" t="s">
        <v>131</v>
      </c>
      <c r="F6727" t="s">
        <v>19101</v>
      </c>
      <c r="G6727" t="s">
        <v>195</v>
      </c>
      <c r="H6727" t="s">
        <v>134</v>
      </c>
      <c r="I6727" t="s">
        <v>135</v>
      </c>
      <c r="J6727" t="s">
        <v>136</v>
      </c>
      <c r="K6727" t="s">
        <v>137</v>
      </c>
      <c r="L6727" t="s">
        <v>19102</v>
      </c>
      <c r="M6727" t="s">
        <v>19103</v>
      </c>
      <c r="N6727">
        <v>1.3091666660000001</v>
      </c>
      <c r="O6727">
        <v>0</v>
      </c>
      <c r="P6727">
        <v>100</v>
      </c>
      <c r="Q6727">
        <v>5</v>
      </c>
      <c r="R6727">
        <v>29</v>
      </c>
      <c r="S6727">
        <v>2</v>
      </c>
      <c r="T6727">
        <v>7</v>
      </c>
      <c r="U6727">
        <v>0</v>
      </c>
      <c r="V6727">
        <v>0</v>
      </c>
      <c r="W6727">
        <v>0</v>
      </c>
      <c r="X6727">
        <v>13.481604823279749</v>
      </c>
      <c r="Y6727">
        <v>5.6280775686853817</v>
      </c>
      <c r="Z6727">
        <v>6.6831914105705241</v>
      </c>
      <c r="AA6727">
        <v>7.8716288838623916</v>
      </c>
      <c r="AB6727">
        <v>13.833643702938939</v>
      </c>
      <c r="AC6727">
        <v>0</v>
      </c>
      <c r="AD6727">
        <v>0</v>
      </c>
      <c r="AE6727">
        <v>47.498146389336981</v>
      </c>
    </row>
    <row r="6728" spans="1:31" x14ac:dyDescent="0.25">
      <c r="A6728">
        <v>1659727</v>
      </c>
      <c r="B6728">
        <v>1</v>
      </c>
      <c r="C6728" t="s">
        <v>81</v>
      </c>
      <c r="D6728" t="s">
        <v>120</v>
      </c>
      <c r="E6728" t="s">
        <v>152</v>
      </c>
      <c r="F6728" t="s">
        <v>19104</v>
      </c>
      <c r="G6728" t="s">
        <v>154</v>
      </c>
      <c r="H6728" t="s">
        <v>149</v>
      </c>
      <c r="I6728" t="s">
        <v>135</v>
      </c>
      <c r="J6728" t="s">
        <v>136</v>
      </c>
      <c r="K6728" t="s">
        <v>137</v>
      </c>
      <c r="L6728" t="s">
        <v>19105</v>
      </c>
      <c r="M6728" t="s">
        <v>19106</v>
      </c>
      <c r="N6728">
        <v>1.1775</v>
      </c>
      <c r="O6728">
        <v>0</v>
      </c>
      <c r="P6728">
        <v>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0.45075023394172753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0.45075023394172753</v>
      </c>
    </row>
    <row r="6729" spans="1:31" x14ac:dyDescent="0.25">
      <c r="A6729">
        <v>1660159</v>
      </c>
      <c r="B6729">
        <v>1</v>
      </c>
      <c r="C6729" t="s">
        <v>80</v>
      </c>
      <c r="D6729" t="s">
        <v>88</v>
      </c>
      <c r="E6729" t="s">
        <v>362</v>
      </c>
      <c r="F6729" t="s">
        <v>17242</v>
      </c>
      <c r="G6729" t="s">
        <v>227</v>
      </c>
      <c r="H6729" t="s">
        <v>149</v>
      </c>
      <c r="I6729" t="s">
        <v>135</v>
      </c>
      <c r="J6729" t="s">
        <v>136</v>
      </c>
      <c r="K6729" t="s">
        <v>137</v>
      </c>
      <c r="L6729" t="s">
        <v>19107</v>
      </c>
      <c r="M6729" t="s">
        <v>19108</v>
      </c>
      <c r="N6729">
        <v>1.5241666659999999</v>
      </c>
      <c r="O6729">
        <v>0</v>
      </c>
      <c r="P6729">
        <v>85</v>
      </c>
      <c r="Q6729">
        <v>0</v>
      </c>
      <c r="R6729">
        <v>0</v>
      </c>
      <c r="S6729">
        <v>0</v>
      </c>
      <c r="T6729">
        <v>5</v>
      </c>
      <c r="U6729">
        <v>0</v>
      </c>
      <c r="V6729">
        <v>0</v>
      </c>
      <c r="W6729">
        <v>0</v>
      </c>
      <c r="X6729">
        <v>43.166708095364307</v>
      </c>
      <c r="Y6729">
        <v>0</v>
      </c>
      <c r="Z6729">
        <v>0</v>
      </c>
      <c r="AA6729">
        <v>0</v>
      </c>
      <c r="AB6729">
        <v>4.6867602865003093</v>
      </c>
      <c r="AC6729">
        <v>0</v>
      </c>
      <c r="AD6729">
        <v>0</v>
      </c>
      <c r="AE6729">
        <v>47.853468381864616</v>
      </c>
    </row>
    <row r="6730" spans="1:31" x14ac:dyDescent="0.25">
      <c r="A6730">
        <v>1659604</v>
      </c>
      <c r="B6730">
        <v>1</v>
      </c>
      <c r="C6730" t="s">
        <v>81</v>
      </c>
      <c r="D6730" t="s">
        <v>117</v>
      </c>
      <c r="E6730" t="s">
        <v>204</v>
      </c>
      <c r="F6730" t="s">
        <v>15240</v>
      </c>
      <c r="G6730" t="s">
        <v>142</v>
      </c>
      <c r="H6730" t="s">
        <v>134</v>
      </c>
      <c r="I6730" t="s">
        <v>135</v>
      </c>
      <c r="J6730" t="s">
        <v>136</v>
      </c>
      <c r="K6730" t="s">
        <v>143</v>
      </c>
      <c r="L6730" t="s">
        <v>19109</v>
      </c>
      <c r="M6730" t="s">
        <v>19110</v>
      </c>
      <c r="N6730">
        <v>3.4068111110000001</v>
      </c>
      <c r="O6730">
        <v>0</v>
      </c>
      <c r="P6730">
        <v>189</v>
      </c>
      <c r="Q6730">
        <v>13</v>
      </c>
      <c r="R6730">
        <v>95</v>
      </c>
      <c r="S6730">
        <v>0</v>
      </c>
      <c r="T6730">
        <v>7</v>
      </c>
      <c r="U6730">
        <v>0</v>
      </c>
      <c r="V6730">
        <v>0</v>
      </c>
      <c r="W6730">
        <v>0</v>
      </c>
      <c r="X6730">
        <v>100.90780350779153</v>
      </c>
      <c r="Y6730">
        <v>20.419178576128544</v>
      </c>
      <c r="Z6730">
        <v>57.60270972027601</v>
      </c>
      <c r="AA6730">
        <v>0</v>
      </c>
      <c r="AB6730">
        <v>5.8104281063751131</v>
      </c>
      <c r="AC6730">
        <v>0</v>
      </c>
      <c r="AD6730">
        <v>0</v>
      </c>
      <c r="AE6730">
        <v>184.7401199105712</v>
      </c>
    </row>
    <row r="6731" spans="1:31" x14ac:dyDescent="0.25">
      <c r="A6731">
        <v>1660145</v>
      </c>
      <c r="B6731">
        <v>1</v>
      </c>
      <c r="C6731" t="s">
        <v>80</v>
      </c>
      <c r="D6731" t="s">
        <v>90</v>
      </c>
      <c r="E6731" t="s">
        <v>178</v>
      </c>
      <c r="F6731" t="s">
        <v>19111</v>
      </c>
      <c r="G6731" t="s">
        <v>403</v>
      </c>
      <c r="H6731" t="s">
        <v>149</v>
      </c>
      <c r="I6731" t="s">
        <v>135</v>
      </c>
      <c r="J6731" t="s">
        <v>136</v>
      </c>
      <c r="K6731" t="s">
        <v>137</v>
      </c>
      <c r="L6731" t="s">
        <v>19112</v>
      </c>
      <c r="M6731" t="s">
        <v>19113</v>
      </c>
      <c r="N6731">
        <v>1.626944444</v>
      </c>
      <c r="O6731">
        <v>0</v>
      </c>
      <c r="P6731">
        <v>145</v>
      </c>
      <c r="Q6731">
        <v>0</v>
      </c>
      <c r="R6731">
        <v>0</v>
      </c>
      <c r="S6731">
        <v>0</v>
      </c>
      <c r="T6731">
        <v>12</v>
      </c>
      <c r="U6731">
        <v>0</v>
      </c>
      <c r="V6731">
        <v>0</v>
      </c>
      <c r="W6731">
        <v>0</v>
      </c>
      <c r="X6731">
        <v>108.54653445350786</v>
      </c>
      <c r="Y6731">
        <v>0</v>
      </c>
      <c r="Z6731">
        <v>0</v>
      </c>
      <c r="AA6731">
        <v>0</v>
      </c>
      <c r="AB6731">
        <v>5.8784037117929087</v>
      </c>
      <c r="AC6731">
        <v>0</v>
      </c>
      <c r="AD6731">
        <v>0</v>
      </c>
      <c r="AE6731">
        <v>114.42493816530077</v>
      </c>
    </row>
    <row r="6732" spans="1:31" x14ac:dyDescent="0.25">
      <c r="A6732">
        <v>1659953</v>
      </c>
      <c r="B6732">
        <v>1</v>
      </c>
      <c r="C6732" t="s">
        <v>80</v>
      </c>
      <c r="D6732" t="s">
        <v>106</v>
      </c>
      <c r="E6732" t="s">
        <v>204</v>
      </c>
      <c r="F6732" t="s">
        <v>19114</v>
      </c>
      <c r="G6732" t="s">
        <v>161</v>
      </c>
      <c r="H6732" t="s">
        <v>134</v>
      </c>
      <c r="I6732" t="s">
        <v>135</v>
      </c>
      <c r="J6732" t="s">
        <v>136</v>
      </c>
      <c r="K6732" t="s">
        <v>137</v>
      </c>
      <c r="L6732" t="s">
        <v>19115</v>
      </c>
      <c r="M6732" t="s">
        <v>19116</v>
      </c>
      <c r="N6732">
        <v>2.8288888879999998</v>
      </c>
      <c r="O6732">
        <v>0</v>
      </c>
      <c r="P6732">
        <v>196</v>
      </c>
      <c r="Q6732">
        <v>0</v>
      </c>
      <c r="R6732">
        <v>18</v>
      </c>
      <c r="S6732">
        <v>1</v>
      </c>
      <c r="T6732">
        <v>28</v>
      </c>
      <c r="U6732">
        <v>1</v>
      </c>
      <c r="V6732">
        <v>0</v>
      </c>
      <c r="W6732">
        <v>0</v>
      </c>
      <c r="X6732">
        <v>158.22735133858467</v>
      </c>
      <c r="Y6732">
        <v>0</v>
      </c>
      <c r="Z6732">
        <v>32.381511711256323</v>
      </c>
      <c r="AA6732">
        <v>323.10844092531761</v>
      </c>
      <c r="AB6732">
        <v>76.592703890311086</v>
      </c>
      <c r="AC6732">
        <v>13.305069133214024</v>
      </c>
      <c r="AD6732">
        <v>0</v>
      </c>
      <c r="AE6732">
        <v>603.61507699868366</v>
      </c>
    </row>
    <row r="6733" spans="1:31" x14ac:dyDescent="0.25">
      <c r="A6733">
        <v>1660119</v>
      </c>
      <c r="B6733">
        <v>1</v>
      </c>
      <c r="C6733" t="s">
        <v>80</v>
      </c>
      <c r="D6733" t="s">
        <v>82</v>
      </c>
      <c r="E6733" t="s">
        <v>146</v>
      </c>
      <c r="F6733" t="s">
        <v>17408</v>
      </c>
      <c r="G6733" t="s">
        <v>260</v>
      </c>
      <c r="H6733" t="s">
        <v>149</v>
      </c>
      <c r="I6733" t="s">
        <v>135</v>
      </c>
      <c r="J6733" t="s">
        <v>136</v>
      </c>
      <c r="K6733" t="s">
        <v>137</v>
      </c>
      <c r="L6733" t="s">
        <v>19117</v>
      </c>
      <c r="M6733" t="s">
        <v>19118</v>
      </c>
      <c r="N6733">
        <v>0.53611111099999997</v>
      </c>
      <c r="O6733">
        <v>0</v>
      </c>
      <c r="P6733">
        <v>430</v>
      </c>
      <c r="Q6733">
        <v>0</v>
      </c>
      <c r="R6733">
        <v>0</v>
      </c>
      <c r="S6733">
        <v>0</v>
      </c>
      <c r="T6733">
        <v>11</v>
      </c>
      <c r="U6733">
        <v>0</v>
      </c>
      <c r="V6733">
        <v>0</v>
      </c>
      <c r="W6733">
        <v>0</v>
      </c>
      <c r="X6733">
        <v>106.85820389285094</v>
      </c>
      <c r="Y6733">
        <v>0</v>
      </c>
      <c r="Z6733">
        <v>0</v>
      </c>
      <c r="AA6733">
        <v>0</v>
      </c>
      <c r="AB6733">
        <v>1.4500558378362873</v>
      </c>
      <c r="AC6733">
        <v>0</v>
      </c>
      <c r="AD6733">
        <v>0</v>
      </c>
      <c r="AE6733">
        <v>108.30825973068723</v>
      </c>
    </row>
    <row r="6734" spans="1:31" x14ac:dyDescent="0.25">
      <c r="A6734">
        <v>1659641</v>
      </c>
      <c r="B6734">
        <v>1</v>
      </c>
      <c r="C6734" t="s">
        <v>81</v>
      </c>
      <c r="D6734" t="s">
        <v>118</v>
      </c>
      <c r="E6734" t="s">
        <v>131</v>
      </c>
      <c r="F6734" t="s">
        <v>19119</v>
      </c>
      <c r="G6734" t="s">
        <v>142</v>
      </c>
      <c r="H6734" t="s">
        <v>134</v>
      </c>
      <c r="I6734" t="s">
        <v>135</v>
      </c>
      <c r="J6734" t="s">
        <v>136</v>
      </c>
      <c r="K6734" t="s">
        <v>143</v>
      </c>
      <c r="L6734" t="s">
        <v>19120</v>
      </c>
      <c r="M6734" t="s">
        <v>19121</v>
      </c>
      <c r="N6734">
        <v>5.2522222220000003</v>
      </c>
      <c r="O6734">
        <v>2</v>
      </c>
      <c r="P6734">
        <v>1946</v>
      </c>
      <c r="Q6734">
        <v>13</v>
      </c>
      <c r="R6734">
        <v>38</v>
      </c>
      <c r="S6734">
        <v>13</v>
      </c>
      <c r="T6734">
        <v>229</v>
      </c>
      <c r="U6734">
        <v>5</v>
      </c>
      <c r="V6734">
        <v>0</v>
      </c>
      <c r="W6734">
        <v>9.8263763166909808</v>
      </c>
      <c r="X6734">
        <v>2045.8086724006355</v>
      </c>
      <c r="Y6734">
        <v>31.2330457738639</v>
      </c>
      <c r="Z6734">
        <v>110.00526237985308</v>
      </c>
      <c r="AA6734">
        <v>1968.5608857357383</v>
      </c>
      <c r="AB6734">
        <v>1245.1468215008933</v>
      </c>
      <c r="AC6734">
        <v>4270.9267002078404</v>
      </c>
      <c r="AD6734">
        <v>0</v>
      </c>
      <c r="AE6734">
        <v>9681.5077643155164</v>
      </c>
    </row>
    <row r="6735" spans="1:31" x14ac:dyDescent="0.25">
      <c r="A6735">
        <v>1659764</v>
      </c>
      <c r="B6735">
        <v>1</v>
      </c>
      <c r="C6735" t="s">
        <v>80</v>
      </c>
      <c r="D6735" t="s">
        <v>92</v>
      </c>
      <c r="E6735" t="s">
        <v>131</v>
      </c>
      <c r="F6735" t="s">
        <v>19122</v>
      </c>
      <c r="G6735" t="s">
        <v>195</v>
      </c>
      <c r="H6735" t="s">
        <v>134</v>
      </c>
      <c r="I6735" t="s">
        <v>135</v>
      </c>
      <c r="J6735" t="s">
        <v>136</v>
      </c>
      <c r="K6735" t="s">
        <v>137</v>
      </c>
      <c r="L6735" t="s">
        <v>19123</v>
      </c>
      <c r="M6735" t="s">
        <v>19124</v>
      </c>
      <c r="N6735">
        <v>0.61805555499999998</v>
      </c>
      <c r="O6735">
        <v>0</v>
      </c>
      <c r="P6735">
        <v>5</v>
      </c>
      <c r="Q6735">
        <v>0</v>
      </c>
      <c r="R6735">
        <v>14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0.20029913608889724</v>
      </c>
      <c r="Y6735">
        <v>0</v>
      </c>
      <c r="Z6735">
        <v>3.7980033281723222</v>
      </c>
      <c r="AA6735">
        <v>0</v>
      </c>
      <c r="AB6735">
        <v>0</v>
      </c>
      <c r="AC6735">
        <v>0</v>
      </c>
      <c r="AD6735">
        <v>0</v>
      </c>
      <c r="AE6735">
        <v>3.9983024642612195</v>
      </c>
    </row>
    <row r="6736" spans="1:31" x14ac:dyDescent="0.25">
      <c r="A6736">
        <v>1660162</v>
      </c>
      <c r="B6736">
        <v>1</v>
      </c>
      <c r="C6736" t="s">
        <v>80</v>
      </c>
      <c r="D6736" t="s">
        <v>89</v>
      </c>
      <c r="E6736" t="s">
        <v>152</v>
      </c>
      <c r="F6736" t="s">
        <v>18453</v>
      </c>
      <c r="G6736" t="s">
        <v>168</v>
      </c>
      <c r="H6736" t="s">
        <v>149</v>
      </c>
      <c r="I6736" t="s">
        <v>135</v>
      </c>
      <c r="J6736" t="s">
        <v>136</v>
      </c>
      <c r="K6736" t="s">
        <v>137</v>
      </c>
      <c r="L6736" t="s">
        <v>19125</v>
      </c>
      <c r="M6736" t="s">
        <v>19126</v>
      </c>
      <c r="N6736">
        <v>5.7205555549999998</v>
      </c>
      <c r="O6736">
        <v>0</v>
      </c>
      <c r="P6736">
        <v>6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6.9198618405311692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6.9198618405311692</v>
      </c>
    </row>
    <row r="6737" spans="1:31" x14ac:dyDescent="0.25">
      <c r="A6737">
        <v>1659996</v>
      </c>
      <c r="B6737">
        <v>1</v>
      </c>
      <c r="C6737" t="s">
        <v>80</v>
      </c>
      <c r="D6737" t="s">
        <v>83</v>
      </c>
      <c r="E6737" t="s">
        <v>146</v>
      </c>
      <c r="F6737" t="s">
        <v>1850</v>
      </c>
      <c r="G6737" t="s">
        <v>231</v>
      </c>
      <c r="H6737" t="s">
        <v>149</v>
      </c>
      <c r="I6737" t="s">
        <v>135</v>
      </c>
      <c r="J6737" t="s">
        <v>136</v>
      </c>
      <c r="K6737" t="s">
        <v>137</v>
      </c>
      <c r="L6737" t="s">
        <v>19127</v>
      </c>
      <c r="M6737" t="s">
        <v>19128</v>
      </c>
      <c r="N6737">
        <v>0.90777777699999995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89</v>
      </c>
      <c r="U6737">
        <v>0</v>
      </c>
      <c r="V6737">
        <v>5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379.83137529520991</v>
      </c>
      <c r="AC6737">
        <v>0</v>
      </c>
      <c r="AD6737">
        <v>58.286810560698207</v>
      </c>
      <c r="AE6737">
        <v>438.11818585590811</v>
      </c>
    </row>
    <row r="6738" spans="1:31" x14ac:dyDescent="0.25">
      <c r="A6738">
        <v>1660139</v>
      </c>
      <c r="B6738">
        <v>1</v>
      </c>
      <c r="C6738" t="s">
        <v>80</v>
      </c>
      <c r="D6738" t="s">
        <v>90</v>
      </c>
      <c r="E6738" t="s">
        <v>146</v>
      </c>
      <c r="F6738" t="s">
        <v>17783</v>
      </c>
      <c r="G6738" t="s">
        <v>187</v>
      </c>
      <c r="H6738" t="s">
        <v>149</v>
      </c>
      <c r="I6738" t="s">
        <v>135</v>
      </c>
      <c r="J6738" t="s">
        <v>136</v>
      </c>
      <c r="K6738" t="s">
        <v>137</v>
      </c>
      <c r="L6738" t="s">
        <v>19129</v>
      </c>
      <c r="M6738" t="s">
        <v>19130</v>
      </c>
      <c r="N6738">
        <v>8.0380555549999997</v>
      </c>
      <c r="O6738">
        <v>0</v>
      </c>
      <c r="P6738">
        <v>810</v>
      </c>
      <c r="Q6738">
        <v>0</v>
      </c>
      <c r="R6738">
        <v>0</v>
      </c>
      <c r="S6738">
        <v>0</v>
      </c>
      <c r="T6738">
        <v>36</v>
      </c>
      <c r="U6738">
        <v>0</v>
      </c>
      <c r="V6738">
        <v>0</v>
      </c>
      <c r="W6738">
        <v>0</v>
      </c>
      <c r="X6738">
        <v>1885.6329816174996</v>
      </c>
      <c r="Y6738">
        <v>0</v>
      </c>
      <c r="Z6738">
        <v>0</v>
      </c>
      <c r="AA6738">
        <v>0</v>
      </c>
      <c r="AB6738">
        <v>96.252524401940462</v>
      </c>
      <c r="AC6738">
        <v>0</v>
      </c>
      <c r="AD6738">
        <v>0</v>
      </c>
      <c r="AE6738">
        <v>1981.8855060194401</v>
      </c>
    </row>
    <row r="6739" spans="1:31" x14ac:dyDescent="0.25">
      <c r="A6739">
        <v>1659578</v>
      </c>
      <c r="B6739">
        <v>1</v>
      </c>
      <c r="C6739" t="s">
        <v>80</v>
      </c>
      <c r="D6739" t="s">
        <v>92</v>
      </c>
      <c r="E6739" t="s">
        <v>178</v>
      </c>
      <c r="F6739" t="s">
        <v>19131</v>
      </c>
      <c r="G6739" t="s">
        <v>148</v>
      </c>
      <c r="H6739" t="s">
        <v>149</v>
      </c>
      <c r="I6739" t="s">
        <v>135</v>
      </c>
      <c r="J6739" t="s">
        <v>136</v>
      </c>
      <c r="K6739" t="s">
        <v>143</v>
      </c>
      <c r="L6739" t="s">
        <v>19132</v>
      </c>
      <c r="M6739" t="s">
        <v>19133</v>
      </c>
      <c r="N6739">
        <v>5.693333333</v>
      </c>
      <c r="O6739">
        <v>0</v>
      </c>
      <c r="P6739">
        <v>212</v>
      </c>
      <c r="Q6739">
        <v>0</v>
      </c>
      <c r="R6739">
        <v>5</v>
      </c>
      <c r="S6739">
        <v>0</v>
      </c>
      <c r="T6739">
        <v>18</v>
      </c>
      <c r="U6739">
        <v>0</v>
      </c>
      <c r="V6739">
        <v>0</v>
      </c>
      <c r="W6739">
        <v>0</v>
      </c>
      <c r="X6739">
        <v>372.42666481324284</v>
      </c>
      <c r="Y6739">
        <v>0</v>
      </c>
      <c r="Z6739">
        <v>3.4279029783540422</v>
      </c>
      <c r="AA6739">
        <v>0</v>
      </c>
      <c r="AB6739">
        <v>124.59942326430118</v>
      </c>
      <c r="AC6739">
        <v>0</v>
      </c>
      <c r="AD6739">
        <v>0</v>
      </c>
      <c r="AE6739">
        <v>500.45399105589809</v>
      </c>
    </row>
    <row r="6740" spans="1:31" x14ac:dyDescent="0.25">
      <c r="A6740">
        <v>1659933</v>
      </c>
      <c r="B6740">
        <v>1</v>
      </c>
      <c r="C6740" t="s">
        <v>80</v>
      </c>
      <c r="D6740" t="s">
        <v>88</v>
      </c>
      <c r="E6740" t="s">
        <v>152</v>
      </c>
      <c r="F6740" t="s">
        <v>17356</v>
      </c>
      <c r="G6740" t="s">
        <v>168</v>
      </c>
      <c r="H6740" t="s">
        <v>149</v>
      </c>
      <c r="I6740" t="s">
        <v>135</v>
      </c>
      <c r="J6740" t="s">
        <v>136</v>
      </c>
      <c r="K6740" t="s">
        <v>137</v>
      </c>
      <c r="L6740" t="s">
        <v>19134</v>
      </c>
      <c r="M6740" t="s">
        <v>19135</v>
      </c>
      <c r="N6740">
        <v>5.255833333</v>
      </c>
      <c r="O6740">
        <v>0</v>
      </c>
      <c r="P6740">
        <v>16</v>
      </c>
      <c r="Q6740">
        <v>0</v>
      </c>
      <c r="R6740">
        <v>0</v>
      </c>
      <c r="S6740">
        <v>0</v>
      </c>
      <c r="T6740">
        <v>2</v>
      </c>
      <c r="U6740">
        <v>0</v>
      </c>
      <c r="V6740">
        <v>0</v>
      </c>
      <c r="W6740">
        <v>0</v>
      </c>
      <c r="X6740">
        <v>32.028974309421713</v>
      </c>
      <c r="Y6740">
        <v>0</v>
      </c>
      <c r="Z6740">
        <v>0</v>
      </c>
      <c r="AA6740">
        <v>0</v>
      </c>
      <c r="AB6740">
        <v>17.229220151608605</v>
      </c>
      <c r="AC6740">
        <v>0</v>
      </c>
      <c r="AD6740">
        <v>0</v>
      </c>
      <c r="AE6740">
        <v>49.258194461030314</v>
      </c>
    </row>
    <row r="6741" spans="1:31" x14ac:dyDescent="0.25">
      <c r="A6741">
        <v>1659535</v>
      </c>
      <c r="B6741">
        <v>1</v>
      </c>
      <c r="C6741" t="s">
        <v>80</v>
      </c>
      <c r="D6741" t="s">
        <v>111</v>
      </c>
      <c r="E6741" t="s">
        <v>178</v>
      </c>
      <c r="F6741" t="s">
        <v>19136</v>
      </c>
      <c r="G6741" t="s">
        <v>227</v>
      </c>
      <c r="H6741" t="s">
        <v>149</v>
      </c>
      <c r="I6741" t="s">
        <v>135</v>
      </c>
      <c r="J6741" t="s">
        <v>136</v>
      </c>
      <c r="K6741" t="s">
        <v>137</v>
      </c>
      <c r="L6741" t="s">
        <v>19137</v>
      </c>
      <c r="M6741" t="s">
        <v>19138</v>
      </c>
      <c r="N6741">
        <v>1.750555555</v>
      </c>
      <c r="O6741">
        <v>0</v>
      </c>
      <c r="P6741">
        <v>122</v>
      </c>
      <c r="Q6741">
        <v>0</v>
      </c>
      <c r="R6741">
        <v>0</v>
      </c>
      <c r="S6741">
        <v>0</v>
      </c>
      <c r="T6741">
        <v>21</v>
      </c>
      <c r="U6741">
        <v>0</v>
      </c>
      <c r="V6741">
        <v>0</v>
      </c>
      <c r="W6741">
        <v>0</v>
      </c>
      <c r="X6741">
        <v>55.200739163752068</v>
      </c>
      <c r="Y6741">
        <v>0</v>
      </c>
      <c r="Z6741">
        <v>0</v>
      </c>
      <c r="AA6741">
        <v>0</v>
      </c>
      <c r="AB6741">
        <v>11.663275439911809</v>
      </c>
      <c r="AC6741">
        <v>0</v>
      </c>
      <c r="AD6741">
        <v>0</v>
      </c>
      <c r="AE6741">
        <v>66.864014603663875</v>
      </c>
    </row>
    <row r="6742" spans="1:31" x14ac:dyDescent="0.25">
      <c r="A6742">
        <v>1659684</v>
      </c>
      <c r="B6742">
        <v>1</v>
      </c>
      <c r="C6742" t="s">
        <v>80</v>
      </c>
      <c r="D6742" t="s">
        <v>91</v>
      </c>
      <c r="E6742" t="s">
        <v>362</v>
      </c>
      <c r="F6742" t="s">
        <v>19139</v>
      </c>
      <c r="G6742" t="s">
        <v>3669</v>
      </c>
      <c r="H6742" t="s">
        <v>149</v>
      </c>
      <c r="I6742" t="s">
        <v>135</v>
      </c>
      <c r="J6742" t="s">
        <v>136</v>
      </c>
      <c r="K6742" t="s">
        <v>137</v>
      </c>
      <c r="L6742" t="s">
        <v>19140</v>
      </c>
      <c r="M6742" t="s">
        <v>19141</v>
      </c>
      <c r="N6742">
        <v>0.66388888800000001</v>
      </c>
      <c r="O6742">
        <v>0</v>
      </c>
      <c r="P6742">
        <v>150</v>
      </c>
      <c r="Q6742">
        <v>0</v>
      </c>
      <c r="R6742">
        <v>0</v>
      </c>
      <c r="S6742">
        <v>0</v>
      </c>
      <c r="T6742">
        <v>6</v>
      </c>
      <c r="U6742">
        <v>0</v>
      </c>
      <c r="V6742">
        <v>0</v>
      </c>
      <c r="W6742">
        <v>0</v>
      </c>
      <c r="X6742">
        <v>33.814081163345989</v>
      </c>
      <c r="Y6742">
        <v>0</v>
      </c>
      <c r="Z6742">
        <v>0</v>
      </c>
      <c r="AA6742">
        <v>0</v>
      </c>
      <c r="AB6742">
        <v>1.8129341371758447</v>
      </c>
      <c r="AC6742">
        <v>0</v>
      </c>
      <c r="AD6742">
        <v>0</v>
      </c>
      <c r="AE6742">
        <v>35.627015300521833</v>
      </c>
    </row>
    <row r="6743" spans="1:31" x14ac:dyDescent="0.25">
      <c r="A6743">
        <v>1660271</v>
      </c>
      <c r="B6743">
        <v>1</v>
      </c>
      <c r="C6743" t="s">
        <v>80</v>
      </c>
      <c r="D6743" t="s">
        <v>106</v>
      </c>
      <c r="E6743" t="s">
        <v>178</v>
      </c>
      <c r="F6743" t="s">
        <v>19142</v>
      </c>
      <c r="G6743" t="s">
        <v>148</v>
      </c>
      <c r="H6743" t="s">
        <v>149</v>
      </c>
      <c r="I6743" t="s">
        <v>135</v>
      </c>
      <c r="J6743" t="s">
        <v>136</v>
      </c>
      <c r="K6743" t="s">
        <v>143</v>
      </c>
      <c r="L6743" t="s">
        <v>19143</v>
      </c>
      <c r="M6743" t="s">
        <v>19144</v>
      </c>
      <c r="N6743">
        <v>1.0192230550000001</v>
      </c>
      <c r="O6743">
        <v>0</v>
      </c>
      <c r="P6743">
        <v>6</v>
      </c>
      <c r="Q6743">
        <v>0</v>
      </c>
      <c r="R6743">
        <v>7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0.1644570101153644</v>
      </c>
      <c r="Y6743">
        <v>0</v>
      </c>
      <c r="Z6743">
        <v>0.49299080561529668</v>
      </c>
      <c r="AA6743">
        <v>0</v>
      </c>
      <c r="AB6743">
        <v>0</v>
      </c>
      <c r="AC6743">
        <v>0</v>
      </c>
      <c r="AD6743">
        <v>0</v>
      </c>
      <c r="AE6743">
        <v>0.65744781573066113</v>
      </c>
    </row>
    <row r="6744" spans="1:31" x14ac:dyDescent="0.25">
      <c r="A6744">
        <v>1660317</v>
      </c>
      <c r="B6744">
        <v>1</v>
      </c>
      <c r="C6744" t="s">
        <v>80</v>
      </c>
      <c r="D6744" t="s">
        <v>100</v>
      </c>
      <c r="E6744" t="s">
        <v>178</v>
      </c>
      <c r="F6744" t="s">
        <v>19145</v>
      </c>
      <c r="G6744" t="s">
        <v>148</v>
      </c>
      <c r="H6744" t="s">
        <v>149</v>
      </c>
      <c r="I6744" t="s">
        <v>135</v>
      </c>
      <c r="J6744" t="s">
        <v>136</v>
      </c>
      <c r="K6744" t="s">
        <v>143</v>
      </c>
      <c r="L6744" t="s">
        <v>19146</v>
      </c>
      <c r="M6744" t="s">
        <v>19147</v>
      </c>
      <c r="N6744">
        <v>6.9830786109999998</v>
      </c>
      <c r="O6744">
        <v>0</v>
      </c>
      <c r="P6744">
        <v>62</v>
      </c>
      <c r="Q6744">
        <v>0</v>
      </c>
      <c r="R6744">
        <v>0</v>
      </c>
      <c r="S6744">
        <v>0</v>
      </c>
      <c r="T6744">
        <v>5</v>
      </c>
      <c r="U6744">
        <v>0</v>
      </c>
      <c r="V6744">
        <v>0</v>
      </c>
      <c r="W6744">
        <v>0</v>
      </c>
      <c r="X6744">
        <v>145.85869734610355</v>
      </c>
      <c r="Y6744">
        <v>0</v>
      </c>
      <c r="Z6744">
        <v>0</v>
      </c>
      <c r="AA6744">
        <v>0</v>
      </c>
      <c r="AB6744">
        <v>4.8751553711132498</v>
      </c>
      <c r="AC6744">
        <v>0</v>
      </c>
      <c r="AD6744">
        <v>0</v>
      </c>
      <c r="AE6744">
        <v>150.73385271721679</v>
      </c>
    </row>
    <row r="6745" spans="1:31" x14ac:dyDescent="0.25">
      <c r="A6745">
        <v>1660626</v>
      </c>
      <c r="B6745">
        <v>1</v>
      </c>
      <c r="C6745" t="s">
        <v>80</v>
      </c>
      <c r="D6745" t="s">
        <v>103</v>
      </c>
      <c r="E6745" t="s">
        <v>146</v>
      </c>
      <c r="F6745" t="s">
        <v>19148</v>
      </c>
      <c r="G6745" t="s">
        <v>260</v>
      </c>
      <c r="H6745" t="s">
        <v>149</v>
      </c>
      <c r="I6745" t="s">
        <v>135</v>
      </c>
      <c r="J6745" t="s">
        <v>136</v>
      </c>
      <c r="K6745" t="s">
        <v>137</v>
      </c>
      <c r="L6745" t="s">
        <v>19149</v>
      </c>
      <c r="M6745" t="s">
        <v>19150</v>
      </c>
      <c r="N6745">
        <v>1.544444444</v>
      </c>
      <c r="O6745">
        <v>0</v>
      </c>
      <c r="P6745">
        <v>122</v>
      </c>
      <c r="Q6745">
        <v>0</v>
      </c>
      <c r="R6745">
        <v>3</v>
      </c>
      <c r="S6745">
        <v>0</v>
      </c>
      <c r="T6745">
        <v>7</v>
      </c>
      <c r="U6745">
        <v>0</v>
      </c>
      <c r="V6745">
        <v>0</v>
      </c>
      <c r="W6745">
        <v>0</v>
      </c>
      <c r="X6745">
        <v>28.338357924831694</v>
      </c>
      <c r="Y6745">
        <v>0</v>
      </c>
      <c r="Z6745">
        <v>0.76263072850590086</v>
      </c>
      <c r="AA6745">
        <v>0</v>
      </c>
      <c r="AB6745">
        <v>3.6150540351811662</v>
      </c>
      <c r="AC6745">
        <v>0</v>
      </c>
      <c r="AD6745">
        <v>0</v>
      </c>
      <c r="AE6745">
        <v>32.716042688518762</v>
      </c>
    </row>
    <row r="6746" spans="1:31" x14ac:dyDescent="0.25">
      <c r="A6746">
        <v>1660440</v>
      </c>
      <c r="B6746">
        <v>1</v>
      </c>
      <c r="C6746" t="s">
        <v>80</v>
      </c>
      <c r="D6746" t="s">
        <v>104</v>
      </c>
      <c r="E6746" t="s">
        <v>178</v>
      </c>
      <c r="F6746" t="s">
        <v>19151</v>
      </c>
      <c r="G6746" t="s">
        <v>231</v>
      </c>
      <c r="H6746" t="s">
        <v>149</v>
      </c>
      <c r="I6746" t="s">
        <v>135</v>
      </c>
      <c r="J6746" t="s">
        <v>136</v>
      </c>
      <c r="K6746" t="s">
        <v>137</v>
      </c>
      <c r="L6746" t="s">
        <v>19152</v>
      </c>
      <c r="M6746" t="s">
        <v>19153</v>
      </c>
      <c r="N6746">
        <v>1.5422222219999999</v>
      </c>
      <c r="O6746">
        <v>0</v>
      </c>
      <c r="P6746">
        <v>42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33.543292367969308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33.543292367969308</v>
      </c>
    </row>
    <row r="6747" spans="1:31" x14ac:dyDescent="0.25">
      <c r="A6747">
        <v>1660632</v>
      </c>
      <c r="B6747">
        <v>1</v>
      </c>
      <c r="C6747" t="s">
        <v>80</v>
      </c>
      <c r="D6747" t="s">
        <v>104</v>
      </c>
      <c r="E6747" t="s">
        <v>131</v>
      </c>
      <c r="F6747" t="s">
        <v>19154</v>
      </c>
      <c r="G6747" t="s">
        <v>148</v>
      </c>
      <c r="H6747" t="s">
        <v>134</v>
      </c>
      <c r="I6747" t="s">
        <v>135</v>
      </c>
      <c r="J6747" t="s">
        <v>136</v>
      </c>
      <c r="K6747" t="s">
        <v>143</v>
      </c>
      <c r="L6747" t="s">
        <v>19155</v>
      </c>
      <c r="M6747" t="s">
        <v>19156</v>
      </c>
      <c r="N6747">
        <v>2.0808333330000002</v>
      </c>
      <c r="O6747">
        <v>0</v>
      </c>
      <c r="P6747">
        <v>228</v>
      </c>
      <c r="Q6747">
        <v>0</v>
      </c>
      <c r="R6747">
        <v>0</v>
      </c>
      <c r="S6747">
        <v>0</v>
      </c>
      <c r="T6747">
        <v>19</v>
      </c>
      <c r="U6747">
        <v>0</v>
      </c>
      <c r="V6747">
        <v>0</v>
      </c>
      <c r="W6747">
        <v>0</v>
      </c>
      <c r="X6747">
        <v>104.99311550721677</v>
      </c>
      <c r="Y6747">
        <v>0</v>
      </c>
      <c r="Z6747">
        <v>0</v>
      </c>
      <c r="AA6747">
        <v>0</v>
      </c>
      <c r="AB6747">
        <v>127.9427679627855</v>
      </c>
      <c r="AC6747">
        <v>0</v>
      </c>
      <c r="AD6747">
        <v>0</v>
      </c>
      <c r="AE6747">
        <v>232.93588347000227</v>
      </c>
    </row>
    <row r="6748" spans="1:31" x14ac:dyDescent="0.25">
      <c r="A6748">
        <v>1660586</v>
      </c>
      <c r="B6748">
        <v>1</v>
      </c>
      <c r="C6748" t="s">
        <v>80</v>
      </c>
      <c r="D6748" t="s">
        <v>103</v>
      </c>
      <c r="E6748" t="s">
        <v>152</v>
      </c>
      <c r="F6748" t="s">
        <v>19157</v>
      </c>
      <c r="G6748" t="s">
        <v>507</v>
      </c>
      <c r="H6748" t="s">
        <v>149</v>
      </c>
      <c r="I6748" t="s">
        <v>135</v>
      </c>
      <c r="J6748" t="s">
        <v>136</v>
      </c>
      <c r="K6748" t="s">
        <v>137</v>
      </c>
      <c r="L6748" t="s">
        <v>19158</v>
      </c>
      <c r="M6748" t="s">
        <v>19159</v>
      </c>
      <c r="N6748">
        <v>0.70805555499999995</v>
      </c>
      <c r="O6748">
        <v>0</v>
      </c>
      <c r="P6748">
        <v>12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3.4619681550521428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3.4619681550521428</v>
      </c>
    </row>
    <row r="6749" spans="1:31" x14ac:dyDescent="0.25">
      <c r="A6749">
        <v>1660795</v>
      </c>
      <c r="B6749">
        <v>1</v>
      </c>
      <c r="C6749" t="s">
        <v>80</v>
      </c>
      <c r="D6749" t="s">
        <v>82</v>
      </c>
      <c r="E6749" t="s">
        <v>146</v>
      </c>
      <c r="F6749" t="s">
        <v>13649</v>
      </c>
      <c r="G6749" t="s">
        <v>227</v>
      </c>
      <c r="H6749" t="s">
        <v>149</v>
      </c>
      <c r="I6749" t="s">
        <v>135</v>
      </c>
      <c r="J6749" t="s">
        <v>136</v>
      </c>
      <c r="K6749" t="s">
        <v>137</v>
      </c>
      <c r="L6749" t="s">
        <v>19160</v>
      </c>
      <c r="M6749" t="s">
        <v>19161</v>
      </c>
      <c r="N6749">
        <v>3.0547222220000001</v>
      </c>
      <c r="O6749">
        <v>0</v>
      </c>
      <c r="P6749">
        <v>213</v>
      </c>
      <c r="Q6749">
        <v>0</v>
      </c>
      <c r="R6749">
        <v>0</v>
      </c>
      <c r="S6749">
        <v>0</v>
      </c>
      <c r="T6749">
        <v>10</v>
      </c>
      <c r="U6749">
        <v>0</v>
      </c>
      <c r="V6749">
        <v>0</v>
      </c>
      <c r="W6749">
        <v>0</v>
      </c>
      <c r="X6749">
        <v>210.90624140952622</v>
      </c>
      <c r="Y6749">
        <v>0</v>
      </c>
      <c r="Z6749">
        <v>0</v>
      </c>
      <c r="AA6749">
        <v>0</v>
      </c>
      <c r="AB6749">
        <v>9.5348346797228754</v>
      </c>
      <c r="AC6749">
        <v>0</v>
      </c>
      <c r="AD6749">
        <v>0</v>
      </c>
      <c r="AE6749">
        <v>220.44107608924909</v>
      </c>
    </row>
    <row r="6750" spans="1:31" x14ac:dyDescent="0.25">
      <c r="A6750">
        <v>1660400</v>
      </c>
      <c r="B6750">
        <v>1</v>
      </c>
      <c r="C6750" t="s">
        <v>80</v>
      </c>
      <c r="D6750" t="s">
        <v>99</v>
      </c>
      <c r="E6750" t="s">
        <v>152</v>
      </c>
      <c r="F6750" t="s">
        <v>19162</v>
      </c>
      <c r="G6750" t="s">
        <v>154</v>
      </c>
      <c r="H6750" t="s">
        <v>149</v>
      </c>
      <c r="I6750" t="s">
        <v>135</v>
      </c>
      <c r="J6750" t="s">
        <v>136</v>
      </c>
      <c r="K6750" t="s">
        <v>137</v>
      </c>
      <c r="L6750" t="s">
        <v>19163</v>
      </c>
      <c r="M6750" t="s">
        <v>19164</v>
      </c>
      <c r="N6750">
        <v>2.0738888879999999</v>
      </c>
      <c r="O6750">
        <v>0</v>
      </c>
      <c r="P6750">
        <v>1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1.0319088074462892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1.0319088074462892</v>
      </c>
    </row>
    <row r="6751" spans="1:31" x14ac:dyDescent="0.25">
      <c r="A6751">
        <v>1660234</v>
      </c>
      <c r="B6751">
        <v>1</v>
      </c>
      <c r="C6751" t="s">
        <v>80</v>
      </c>
      <c r="D6751" t="s">
        <v>85</v>
      </c>
      <c r="E6751" t="s">
        <v>146</v>
      </c>
      <c r="F6751" t="s">
        <v>19165</v>
      </c>
      <c r="G6751" t="s">
        <v>235</v>
      </c>
      <c r="H6751" t="s">
        <v>149</v>
      </c>
      <c r="I6751" t="s">
        <v>135</v>
      </c>
      <c r="J6751" t="s">
        <v>136</v>
      </c>
      <c r="K6751" t="s">
        <v>143</v>
      </c>
      <c r="L6751" t="s">
        <v>19166</v>
      </c>
      <c r="M6751" t="s">
        <v>19167</v>
      </c>
      <c r="N6751">
        <v>1.0525</v>
      </c>
      <c r="O6751">
        <v>0</v>
      </c>
      <c r="P6751">
        <v>310</v>
      </c>
      <c r="Q6751">
        <v>0</v>
      </c>
      <c r="R6751">
        <v>0</v>
      </c>
      <c r="S6751">
        <v>0</v>
      </c>
      <c r="T6751">
        <v>196</v>
      </c>
      <c r="U6751">
        <v>0</v>
      </c>
      <c r="V6751">
        <v>0</v>
      </c>
      <c r="W6751">
        <v>0</v>
      </c>
      <c r="X6751">
        <v>119.53160090921482</v>
      </c>
      <c r="Y6751">
        <v>0</v>
      </c>
      <c r="Z6751">
        <v>0</v>
      </c>
      <c r="AA6751">
        <v>0</v>
      </c>
      <c r="AB6751">
        <v>285.55989537908727</v>
      </c>
      <c r="AC6751">
        <v>0</v>
      </c>
      <c r="AD6751">
        <v>0</v>
      </c>
      <c r="AE6751">
        <v>405.0914962883021</v>
      </c>
    </row>
    <row r="6752" spans="1:31" x14ac:dyDescent="0.25">
      <c r="A6752">
        <v>1660257</v>
      </c>
      <c r="B6752">
        <v>1</v>
      </c>
      <c r="C6752" t="s">
        <v>80</v>
      </c>
      <c r="D6752" t="s">
        <v>97</v>
      </c>
      <c r="E6752" t="s">
        <v>152</v>
      </c>
      <c r="F6752" t="s">
        <v>9033</v>
      </c>
      <c r="G6752" t="s">
        <v>154</v>
      </c>
      <c r="H6752" t="s">
        <v>149</v>
      </c>
      <c r="I6752" t="s">
        <v>135</v>
      </c>
      <c r="J6752" t="s">
        <v>136</v>
      </c>
      <c r="K6752" t="s">
        <v>137</v>
      </c>
      <c r="L6752" t="s">
        <v>19168</v>
      </c>
      <c r="M6752" t="s">
        <v>19169</v>
      </c>
      <c r="N6752">
        <v>8.6291666659999997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1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8.1217960897293329E-2</v>
      </c>
      <c r="AC6752">
        <v>0</v>
      </c>
      <c r="AD6752">
        <v>0</v>
      </c>
      <c r="AE6752">
        <v>8.1217960897293329E-2</v>
      </c>
    </row>
    <row r="6753" spans="1:31" x14ac:dyDescent="0.25">
      <c r="A6753">
        <v>1660732</v>
      </c>
      <c r="B6753">
        <v>1</v>
      </c>
      <c r="C6753" t="s">
        <v>80</v>
      </c>
      <c r="D6753" t="s">
        <v>109</v>
      </c>
      <c r="E6753" t="s">
        <v>131</v>
      </c>
      <c r="F6753" t="s">
        <v>19170</v>
      </c>
      <c r="G6753" t="s">
        <v>585</v>
      </c>
      <c r="H6753" t="s">
        <v>134</v>
      </c>
      <c r="I6753" t="s">
        <v>135</v>
      </c>
      <c r="J6753" t="s">
        <v>136</v>
      </c>
      <c r="K6753" t="s">
        <v>137</v>
      </c>
      <c r="L6753" t="s">
        <v>19171</v>
      </c>
      <c r="M6753" t="s">
        <v>19172</v>
      </c>
      <c r="N6753">
        <v>1.76</v>
      </c>
      <c r="O6753">
        <v>0</v>
      </c>
      <c r="P6753">
        <v>4</v>
      </c>
      <c r="Q6753">
        <v>0</v>
      </c>
      <c r="R6753">
        <v>4</v>
      </c>
      <c r="S6753">
        <v>0</v>
      </c>
      <c r="T6753">
        <v>2</v>
      </c>
      <c r="U6753">
        <v>0</v>
      </c>
      <c r="V6753">
        <v>0</v>
      </c>
      <c r="W6753">
        <v>0</v>
      </c>
      <c r="X6753">
        <v>0.84927496788414003</v>
      </c>
      <c r="Y6753">
        <v>0</v>
      </c>
      <c r="Z6753">
        <v>1.8400781750465403</v>
      </c>
      <c r="AA6753">
        <v>0</v>
      </c>
      <c r="AB6753">
        <v>1.0110341408649299</v>
      </c>
      <c r="AC6753">
        <v>0</v>
      </c>
      <c r="AD6753">
        <v>0</v>
      </c>
      <c r="AE6753">
        <v>3.7003872837956102</v>
      </c>
    </row>
    <row r="6754" spans="1:31" x14ac:dyDescent="0.25">
      <c r="A6754">
        <v>1660214</v>
      </c>
      <c r="B6754">
        <v>1</v>
      </c>
      <c r="C6754" t="s">
        <v>81</v>
      </c>
      <c r="D6754" t="s">
        <v>114</v>
      </c>
      <c r="E6754" t="s">
        <v>140</v>
      </c>
      <c r="F6754" t="s">
        <v>19173</v>
      </c>
      <c r="G6754" t="s">
        <v>161</v>
      </c>
      <c r="H6754" t="s">
        <v>134</v>
      </c>
      <c r="I6754" t="s">
        <v>135</v>
      </c>
      <c r="J6754" t="s">
        <v>136</v>
      </c>
      <c r="K6754" t="s">
        <v>137</v>
      </c>
      <c r="L6754" t="s">
        <v>19174</v>
      </c>
      <c r="M6754" t="s">
        <v>19175</v>
      </c>
      <c r="N6754">
        <v>6.4166665999999997E-2</v>
      </c>
      <c r="O6754">
        <v>0</v>
      </c>
      <c r="P6754">
        <v>756</v>
      </c>
      <c r="Q6754">
        <v>1</v>
      </c>
      <c r="R6754">
        <v>17</v>
      </c>
      <c r="S6754">
        <v>8</v>
      </c>
      <c r="T6754">
        <v>86</v>
      </c>
      <c r="U6754">
        <v>1</v>
      </c>
      <c r="V6754">
        <v>0</v>
      </c>
      <c r="W6754">
        <v>0</v>
      </c>
      <c r="X6754">
        <v>3.2606136264410073</v>
      </c>
      <c r="Y6754">
        <v>2.4673232867873332E-2</v>
      </c>
      <c r="Z6754">
        <v>8.2171759027306668E-2</v>
      </c>
      <c r="AA6754">
        <v>1.3139977100278233</v>
      </c>
      <c r="AB6754">
        <v>0.56960803525754333</v>
      </c>
      <c r="AC6754">
        <v>0.24769766686202996</v>
      </c>
      <c r="AD6754">
        <v>0</v>
      </c>
      <c r="AE6754">
        <v>5.4987620304835838</v>
      </c>
    </row>
    <row r="6755" spans="1:31" x14ac:dyDescent="0.25">
      <c r="A6755">
        <v>1660755</v>
      </c>
      <c r="B6755">
        <v>1</v>
      </c>
      <c r="C6755" t="s">
        <v>80</v>
      </c>
      <c r="D6755" t="s">
        <v>96</v>
      </c>
      <c r="E6755" t="s">
        <v>152</v>
      </c>
      <c r="F6755" t="s">
        <v>19176</v>
      </c>
      <c r="G6755" t="s">
        <v>154</v>
      </c>
      <c r="H6755" t="s">
        <v>149</v>
      </c>
      <c r="I6755" t="s">
        <v>135</v>
      </c>
      <c r="J6755" t="s">
        <v>136</v>
      </c>
      <c r="K6755" t="s">
        <v>137</v>
      </c>
      <c r="L6755" t="s">
        <v>19177</v>
      </c>
      <c r="M6755" t="s">
        <v>19178</v>
      </c>
      <c r="N6755">
        <v>3.6297222219999998</v>
      </c>
      <c r="O6755">
        <v>0</v>
      </c>
      <c r="P6755">
        <v>1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0.15003498817970251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0.15003498817970251</v>
      </c>
    </row>
    <row r="6756" spans="1:31" x14ac:dyDescent="0.25">
      <c r="A6756">
        <v>1660775</v>
      </c>
      <c r="B6756">
        <v>1</v>
      </c>
      <c r="C6756" t="s">
        <v>81</v>
      </c>
      <c r="D6756" t="s">
        <v>112</v>
      </c>
      <c r="E6756" t="s">
        <v>146</v>
      </c>
      <c r="F6756" t="s">
        <v>19179</v>
      </c>
      <c r="G6756" t="s">
        <v>260</v>
      </c>
      <c r="H6756" t="s">
        <v>149</v>
      </c>
      <c r="I6756" t="s">
        <v>135</v>
      </c>
      <c r="J6756" t="s">
        <v>136</v>
      </c>
      <c r="K6756" t="s">
        <v>137</v>
      </c>
      <c r="L6756" t="s">
        <v>19180</v>
      </c>
      <c r="M6756" t="s">
        <v>19181</v>
      </c>
      <c r="N6756">
        <v>0.77611111099999996</v>
      </c>
      <c r="O6756">
        <v>0</v>
      </c>
      <c r="P6756">
        <v>21</v>
      </c>
      <c r="Q6756">
        <v>0</v>
      </c>
      <c r="R6756">
        <v>2</v>
      </c>
      <c r="S6756">
        <v>0</v>
      </c>
      <c r="T6756">
        <v>3</v>
      </c>
      <c r="U6756">
        <v>0</v>
      </c>
      <c r="V6756">
        <v>0</v>
      </c>
      <c r="W6756">
        <v>0</v>
      </c>
      <c r="X6756">
        <v>2.6603738224803499</v>
      </c>
      <c r="Y6756">
        <v>0</v>
      </c>
      <c r="Z6756">
        <v>0.76000957127754676</v>
      </c>
      <c r="AA6756">
        <v>0</v>
      </c>
      <c r="AB6756">
        <v>1.4204268753395812</v>
      </c>
      <c r="AC6756">
        <v>0</v>
      </c>
      <c r="AD6756">
        <v>0</v>
      </c>
      <c r="AE6756">
        <v>4.8408102690974779</v>
      </c>
    </row>
    <row r="6757" spans="1:31" x14ac:dyDescent="0.25">
      <c r="A6757">
        <v>1660526</v>
      </c>
      <c r="B6757">
        <v>1</v>
      </c>
      <c r="C6757" t="s">
        <v>80</v>
      </c>
      <c r="D6757" t="s">
        <v>104</v>
      </c>
      <c r="E6757" t="s">
        <v>146</v>
      </c>
      <c r="F6757" t="s">
        <v>19182</v>
      </c>
      <c r="G6757" t="s">
        <v>403</v>
      </c>
      <c r="H6757" t="s">
        <v>149</v>
      </c>
      <c r="I6757" t="s">
        <v>135</v>
      </c>
      <c r="J6757" t="s">
        <v>136</v>
      </c>
      <c r="K6757" t="s">
        <v>137</v>
      </c>
      <c r="L6757" t="s">
        <v>19183</v>
      </c>
      <c r="M6757" t="s">
        <v>19184</v>
      </c>
      <c r="N6757">
        <v>1.5780555549999999</v>
      </c>
      <c r="O6757">
        <v>0</v>
      </c>
      <c r="P6757">
        <v>0</v>
      </c>
      <c r="Q6757">
        <v>0</v>
      </c>
      <c r="R6757">
        <v>1</v>
      </c>
      <c r="S6757">
        <v>0</v>
      </c>
      <c r="T6757">
        <v>173</v>
      </c>
      <c r="U6757">
        <v>0</v>
      </c>
      <c r="V6757">
        <v>2</v>
      </c>
      <c r="W6757">
        <v>0</v>
      </c>
      <c r="X6757">
        <v>0</v>
      </c>
      <c r="Y6757">
        <v>0</v>
      </c>
      <c r="Z6757">
        <v>4.5012669388166671E-3</v>
      </c>
      <c r="AA6757">
        <v>0</v>
      </c>
      <c r="AB6757">
        <v>231.64616650274047</v>
      </c>
      <c r="AC6757">
        <v>0</v>
      </c>
      <c r="AD6757">
        <v>70.160662609208885</v>
      </c>
      <c r="AE6757">
        <v>301.81133037888816</v>
      </c>
    </row>
    <row r="6758" spans="1:31" x14ac:dyDescent="0.25">
      <c r="A6758">
        <v>1660563</v>
      </c>
      <c r="B6758">
        <v>1</v>
      </c>
      <c r="C6758" t="s">
        <v>80</v>
      </c>
      <c r="D6758" t="s">
        <v>105</v>
      </c>
      <c r="E6758" t="s">
        <v>204</v>
      </c>
      <c r="F6758" t="s">
        <v>19185</v>
      </c>
      <c r="G6758" t="s">
        <v>161</v>
      </c>
      <c r="H6758" t="s">
        <v>134</v>
      </c>
      <c r="I6758" t="s">
        <v>135</v>
      </c>
      <c r="J6758" t="s">
        <v>136</v>
      </c>
      <c r="K6758" t="s">
        <v>137</v>
      </c>
      <c r="L6758" t="s">
        <v>19186</v>
      </c>
      <c r="M6758" t="s">
        <v>19187</v>
      </c>
      <c r="N6758">
        <v>0.76249999999999996</v>
      </c>
      <c r="O6758">
        <v>4</v>
      </c>
      <c r="P6758">
        <v>43</v>
      </c>
      <c r="Q6758">
        <v>1</v>
      </c>
      <c r="R6758">
        <v>8</v>
      </c>
      <c r="S6758">
        <v>11</v>
      </c>
      <c r="T6758">
        <v>38</v>
      </c>
      <c r="U6758">
        <v>1</v>
      </c>
      <c r="V6758">
        <v>0</v>
      </c>
      <c r="W6758">
        <v>6.1022241569117401</v>
      </c>
      <c r="X6758">
        <v>6.684469520782697</v>
      </c>
      <c r="Y6758">
        <v>7.7569453157739199</v>
      </c>
      <c r="Z6758">
        <v>3.6484637426387501</v>
      </c>
      <c r="AA6758">
        <v>69.452091294801164</v>
      </c>
      <c r="AB6758">
        <v>41.452707200374896</v>
      </c>
      <c r="AC6758">
        <v>160.19891439499375</v>
      </c>
      <c r="AD6758">
        <v>0</v>
      </c>
      <c r="AE6758">
        <v>295.29581562627692</v>
      </c>
    </row>
    <row r="6759" spans="1:31" x14ac:dyDescent="0.25">
      <c r="A6759">
        <v>1660812</v>
      </c>
      <c r="B6759">
        <v>1</v>
      </c>
      <c r="C6759" t="s">
        <v>81</v>
      </c>
      <c r="D6759" t="s">
        <v>113</v>
      </c>
      <c r="E6759" t="s">
        <v>178</v>
      </c>
      <c r="F6759" t="s">
        <v>19188</v>
      </c>
      <c r="G6759" t="s">
        <v>227</v>
      </c>
      <c r="H6759" t="s">
        <v>149</v>
      </c>
      <c r="I6759" t="s">
        <v>135</v>
      </c>
      <c r="J6759" t="s">
        <v>136</v>
      </c>
      <c r="K6759" t="s">
        <v>137</v>
      </c>
      <c r="L6759" t="s">
        <v>19189</v>
      </c>
      <c r="M6759" t="s">
        <v>19190</v>
      </c>
      <c r="N6759">
        <v>0.574722222</v>
      </c>
      <c r="O6759">
        <v>0</v>
      </c>
      <c r="P6759">
        <v>12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1.1605543478690594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1.1605543478690594</v>
      </c>
    </row>
    <row r="6760" spans="1:31" x14ac:dyDescent="0.25">
      <c r="A6760">
        <v>1660569</v>
      </c>
      <c r="B6760">
        <v>1</v>
      </c>
      <c r="C6760" t="s">
        <v>80</v>
      </c>
      <c r="D6760" t="s">
        <v>82</v>
      </c>
      <c r="E6760" t="s">
        <v>146</v>
      </c>
      <c r="F6760" t="s">
        <v>16936</v>
      </c>
      <c r="G6760" t="s">
        <v>260</v>
      </c>
      <c r="H6760" t="s">
        <v>149</v>
      </c>
      <c r="I6760" t="s">
        <v>135</v>
      </c>
      <c r="J6760" t="s">
        <v>136</v>
      </c>
      <c r="K6760" t="s">
        <v>137</v>
      </c>
      <c r="L6760" t="s">
        <v>19191</v>
      </c>
      <c r="M6760" t="s">
        <v>19192</v>
      </c>
      <c r="N6760">
        <v>1.4680555550000001</v>
      </c>
      <c r="O6760">
        <v>0</v>
      </c>
      <c r="P6760">
        <v>379</v>
      </c>
      <c r="Q6760">
        <v>0</v>
      </c>
      <c r="R6760">
        <v>0</v>
      </c>
      <c r="S6760">
        <v>0</v>
      </c>
      <c r="T6760">
        <v>12</v>
      </c>
      <c r="U6760">
        <v>0</v>
      </c>
      <c r="V6760">
        <v>0</v>
      </c>
      <c r="W6760">
        <v>0</v>
      </c>
      <c r="X6760">
        <v>176.27814859337877</v>
      </c>
      <c r="Y6760">
        <v>0</v>
      </c>
      <c r="Z6760">
        <v>0</v>
      </c>
      <c r="AA6760">
        <v>0</v>
      </c>
      <c r="AB6760">
        <v>6.4974103620564652</v>
      </c>
      <c r="AC6760">
        <v>0</v>
      </c>
      <c r="AD6760">
        <v>0</v>
      </c>
      <c r="AE6760">
        <v>182.77555895543523</v>
      </c>
    </row>
    <row r="6761" spans="1:31" x14ac:dyDescent="0.25">
      <c r="A6761">
        <v>1660669</v>
      </c>
      <c r="B6761">
        <v>1</v>
      </c>
      <c r="C6761" t="s">
        <v>80</v>
      </c>
      <c r="D6761" t="s">
        <v>84</v>
      </c>
      <c r="E6761" t="s">
        <v>152</v>
      </c>
      <c r="F6761" t="s">
        <v>19193</v>
      </c>
      <c r="G6761" t="s">
        <v>172</v>
      </c>
      <c r="H6761" t="s">
        <v>149</v>
      </c>
      <c r="I6761" t="s">
        <v>135</v>
      </c>
      <c r="J6761" t="s">
        <v>136</v>
      </c>
      <c r="K6761" t="s">
        <v>137</v>
      </c>
      <c r="L6761" t="s">
        <v>19194</v>
      </c>
      <c r="M6761" t="s">
        <v>19195</v>
      </c>
      <c r="N6761">
        <v>1.6072222220000001</v>
      </c>
      <c r="O6761">
        <v>0</v>
      </c>
      <c r="P6761">
        <v>5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1.7665925889699414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1.7665925889699414</v>
      </c>
    </row>
    <row r="6762" spans="1:31" x14ac:dyDescent="0.25">
      <c r="A6762">
        <v>1660337</v>
      </c>
      <c r="B6762">
        <v>1</v>
      </c>
      <c r="C6762" t="s">
        <v>80</v>
      </c>
      <c r="D6762" t="s">
        <v>109</v>
      </c>
      <c r="E6762" t="s">
        <v>146</v>
      </c>
      <c r="F6762" t="s">
        <v>19196</v>
      </c>
      <c r="G6762" t="s">
        <v>148</v>
      </c>
      <c r="H6762" t="s">
        <v>149</v>
      </c>
      <c r="I6762" t="s">
        <v>135</v>
      </c>
      <c r="J6762" t="s">
        <v>136</v>
      </c>
      <c r="K6762" t="s">
        <v>143</v>
      </c>
      <c r="L6762" t="s">
        <v>19197</v>
      </c>
      <c r="M6762" t="s">
        <v>19198</v>
      </c>
      <c r="N6762">
        <v>6.9273758330000001</v>
      </c>
      <c r="O6762">
        <v>0</v>
      </c>
      <c r="P6762">
        <v>5</v>
      </c>
      <c r="Q6762">
        <v>0</v>
      </c>
      <c r="R6762">
        <v>16</v>
      </c>
      <c r="S6762">
        <v>0</v>
      </c>
      <c r="T6762">
        <v>11</v>
      </c>
      <c r="U6762">
        <v>0</v>
      </c>
      <c r="V6762">
        <v>0</v>
      </c>
      <c r="W6762">
        <v>0</v>
      </c>
      <c r="X6762">
        <v>8.2454699691770816</v>
      </c>
      <c r="Y6762">
        <v>0</v>
      </c>
      <c r="Z6762">
        <v>18.885180386681391</v>
      </c>
      <c r="AA6762">
        <v>0</v>
      </c>
      <c r="AB6762">
        <v>74.961539967851081</v>
      </c>
      <c r="AC6762">
        <v>0</v>
      </c>
      <c r="AD6762">
        <v>0</v>
      </c>
      <c r="AE6762">
        <v>102.09219032370956</v>
      </c>
    </row>
    <row r="6763" spans="1:31" x14ac:dyDescent="0.25">
      <c r="A6763">
        <v>1660752</v>
      </c>
      <c r="B6763">
        <v>1</v>
      </c>
      <c r="C6763" t="s">
        <v>80</v>
      </c>
      <c r="D6763" t="s">
        <v>104</v>
      </c>
      <c r="E6763" t="s">
        <v>152</v>
      </c>
      <c r="F6763" t="s">
        <v>19199</v>
      </c>
      <c r="G6763" t="s">
        <v>507</v>
      </c>
      <c r="H6763" t="s">
        <v>149</v>
      </c>
      <c r="I6763" t="s">
        <v>135</v>
      </c>
      <c r="J6763" t="s">
        <v>136</v>
      </c>
      <c r="K6763" t="s">
        <v>137</v>
      </c>
      <c r="L6763" t="s">
        <v>19200</v>
      </c>
      <c r="M6763" t="s">
        <v>19201</v>
      </c>
      <c r="N6763">
        <v>0.73972222200000004</v>
      </c>
      <c r="O6763">
        <v>0</v>
      </c>
      <c r="P6763">
        <v>2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0.85291073987901656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0.85291073987901656</v>
      </c>
    </row>
    <row r="6764" spans="1:31" x14ac:dyDescent="0.25">
      <c r="A6764">
        <v>1660546</v>
      </c>
      <c r="B6764">
        <v>1</v>
      </c>
      <c r="C6764" t="s">
        <v>80</v>
      </c>
      <c r="D6764" t="s">
        <v>90</v>
      </c>
      <c r="E6764" t="s">
        <v>152</v>
      </c>
      <c r="F6764" t="s">
        <v>19202</v>
      </c>
      <c r="G6764" t="s">
        <v>154</v>
      </c>
      <c r="H6764" t="s">
        <v>149</v>
      </c>
      <c r="I6764" t="s">
        <v>135</v>
      </c>
      <c r="J6764" t="s">
        <v>136</v>
      </c>
      <c r="K6764" t="s">
        <v>137</v>
      </c>
      <c r="L6764" t="s">
        <v>19203</v>
      </c>
      <c r="M6764" t="s">
        <v>19204</v>
      </c>
      <c r="N6764">
        <v>3.9244444440000001</v>
      </c>
      <c r="O6764">
        <v>0</v>
      </c>
      <c r="P6764">
        <v>1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2.241865616451225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2.241865616451225</v>
      </c>
    </row>
    <row r="6765" spans="1:31" x14ac:dyDescent="0.25">
      <c r="A6765">
        <v>1660354</v>
      </c>
      <c r="B6765">
        <v>1</v>
      </c>
      <c r="C6765" t="s">
        <v>81</v>
      </c>
      <c r="D6765" t="s">
        <v>123</v>
      </c>
      <c r="E6765" t="s">
        <v>178</v>
      </c>
      <c r="F6765" t="s">
        <v>19205</v>
      </c>
      <c r="G6765" t="s">
        <v>148</v>
      </c>
      <c r="H6765" t="s">
        <v>149</v>
      </c>
      <c r="I6765" t="s">
        <v>135</v>
      </c>
      <c r="J6765" t="s">
        <v>136</v>
      </c>
      <c r="K6765" t="s">
        <v>143</v>
      </c>
      <c r="L6765" t="s">
        <v>19206</v>
      </c>
      <c r="M6765" t="s">
        <v>19207</v>
      </c>
      <c r="N6765">
        <v>1.479975</v>
      </c>
      <c r="O6765">
        <v>0</v>
      </c>
      <c r="P6765">
        <v>5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0.49623313418993997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0.49623313418993997</v>
      </c>
    </row>
    <row r="6766" spans="1:31" x14ac:dyDescent="0.25">
      <c r="A6766">
        <v>1660211</v>
      </c>
      <c r="B6766">
        <v>1</v>
      </c>
      <c r="C6766" t="s">
        <v>80</v>
      </c>
      <c r="D6766" t="s">
        <v>110</v>
      </c>
      <c r="E6766" t="s">
        <v>146</v>
      </c>
      <c r="F6766" t="s">
        <v>19208</v>
      </c>
      <c r="G6766" t="s">
        <v>260</v>
      </c>
      <c r="H6766" t="s">
        <v>149</v>
      </c>
      <c r="I6766" t="s">
        <v>135</v>
      </c>
      <c r="J6766" t="s">
        <v>136</v>
      </c>
      <c r="K6766" t="s">
        <v>137</v>
      </c>
      <c r="L6766" t="s">
        <v>19209</v>
      </c>
      <c r="M6766" t="s">
        <v>19210</v>
      </c>
      <c r="N6766">
        <v>0.62638888800000003</v>
      </c>
      <c r="O6766">
        <v>0</v>
      </c>
      <c r="P6766">
        <v>311</v>
      </c>
      <c r="Q6766">
        <v>0</v>
      </c>
      <c r="R6766">
        <v>0</v>
      </c>
      <c r="S6766">
        <v>0</v>
      </c>
      <c r="T6766">
        <v>18</v>
      </c>
      <c r="U6766">
        <v>0</v>
      </c>
      <c r="V6766">
        <v>0</v>
      </c>
      <c r="W6766">
        <v>0</v>
      </c>
      <c r="X6766">
        <v>69.72297527418975</v>
      </c>
      <c r="Y6766">
        <v>0</v>
      </c>
      <c r="Z6766">
        <v>0</v>
      </c>
      <c r="AA6766">
        <v>0</v>
      </c>
      <c r="AB6766">
        <v>2.8682892915016835</v>
      </c>
      <c r="AC6766">
        <v>0</v>
      </c>
      <c r="AD6766">
        <v>0</v>
      </c>
      <c r="AE6766">
        <v>72.591264565691432</v>
      </c>
    </row>
    <row r="6767" spans="1:31" x14ac:dyDescent="0.25">
      <c r="A6767">
        <v>1660543</v>
      </c>
      <c r="B6767">
        <v>1</v>
      </c>
      <c r="C6767" t="s">
        <v>80</v>
      </c>
      <c r="D6767" t="s">
        <v>99</v>
      </c>
      <c r="E6767" t="s">
        <v>152</v>
      </c>
      <c r="F6767" t="s">
        <v>19211</v>
      </c>
      <c r="G6767" t="s">
        <v>154</v>
      </c>
      <c r="H6767" t="s">
        <v>149</v>
      </c>
      <c r="I6767" t="s">
        <v>135</v>
      </c>
      <c r="J6767" t="s">
        <v>136</v>
      </c>
      <c r="K6767" t="s">
        <v>137</v>
      </c>
      <c r="L6767" t="s">
        <v>19212</v>
      </c>
      <c r="M6767" t="s">
        <v>19213</v>
      </c>
      <c r="N6767">
        <v>1.263055555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1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1.0912321948605556E-3</v>
      </c>
      <c r="AC6767">
        <v>0</v>
      </c>
      <c r="AD6767">
        <v>0</v>
      </c>
      <c r="AE6767">
        <v>1.0912321948605556E-3</v>
      </c>
    </row>
    <row r="6768" spans="1:31" x14ac:dyDescent="0.25">
      <c r="A6768">
        <v>1660735</v>
      </c>
      <c r="B6768">
        <v>1</v>
      </c>
      <c r="C6768" t="s">
        <v>81</v>
      </c>
      <c r="D6768" t="s">
        <v>118</v>
      </c>
      <c r="E6768" t="s">
        <v>146</v>
      </c>
      <c r="F6768" t="s">
        <v>19214</v>
      </c>
      <c r="G6768" t="s">
        <v>260</v>
      </c>
      <c r="H6768" t="s">
        <v>149</v>
      </c>
      <c r="I6768" t="s">
        <v>135</v>
      </c>
      <c r="J6768" t="s">
        <v>136</v>
      </c>
      <c r="K6768" t="s">
        <v>137</v>
      </c>
      <c r="L6768" t="s">
        <v>19215</v>
      </c>
      <c r="M6768" t="s">
        <v>19216</v>
      </c>
      <c r="N6768">
        <v>0.84361111099999997</v>
      </c>
      <c r="O6768">
        <v>0</v>
      </c>
      <c r="P6768">
        <v>67</v>
      </c>
      <c r="Q6768">
        <v>0</v>
      </c>
      <c r="R6768">
        <v>6</v>
      </c>
      <c r="S6768">
        <v>0</v>
      </c>
      <c r="T6768">
        <v>40</v>
      </c>
      <c r="U6768">
        <v>0</v>
      </c>
      <c r="V6768">
        <v>0</v>
      </c>
      <c r="W6768">
        <v>0</v>
      </c>
      <c r="X6768">
        <v>13.57941414508868</v>
      </c>
      <c r="Y6768">
        <v>0</v>
      </c>
      <c r="Z6768">
        <v>0.4835893283333384</v>
      </c>
      <c r="AA6768">
        <v>0</v>
      </c>
      <c r="AB6768">
        <v>23.619985582554587</v>
      </c>
      <c r="AC6768">
        <v>0</v>
      </c>
      <c r="AD6768">
        <v>0</v>
      </c>
      <c r="AE6768">
        <v>37.682989055976606</v>
      </c>
    </row>
    <row r="6769" spans="1:31" x14ac:dyDescent="0.25">
      <c r="A6769">
        <v>1660380</v>
      </c>
      <c r="B6769">
        <v>1</v>
      </c>
      <c r="C6769" t="s">
        <v>80</v>
      </c>
      <c r="D6769" t="s">
        <v>83</v>
      </c>
      <c r="E6769" t="s">
        <v>146</v>
      </c>
      <c r="F6769" t="s">
        <v>15995</v>
      </c>
      <c r="G6769" t="s">
        <v>260</v>
      </c>
      <c r="H6769" t="s">
        <v>149</v>
      </c>
      <c r="I6769" t="s">
        <v>135</v>
      </c>
      <c r="J6769" t="s">
        <v>136</v>
      </c>
      <c r="K6769" t="s">
        <v>137</v>
      </c>
      <c r="L6769" t="s">
        <v>19217</v>
      </c>
      <c r="M6769" t="s">
        <v>19218</v>
      </c>
      <c r="N6769">
        <v>1.456111111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28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85.199900411491669</v>
      </c>
      <c r="AC6769">
        <v>0</v>
      </c>
      <c r="AD6769">
        <v>0</v>
      </c>
      <c r="AE6769">
        <v>85.199900411491669</v>
      </c>
    </row>
    <row r="6770" spans="1:31" x14ac:dyDescent="0.25">
      <c r="A6770">
        <v>1660274</v>
      </c>
      <c r="B6770">
        <v>1</v>
      </c>
      <c r="C6770" t="s">
        <v>80</v>
      </c>
      <c r="D6770" t="s">
        <v>106</v>
      </c>
      <c r="E6770" t="s">
        <v>131</v>
      </c>
      <c r="F6770" t="s">
        <v>19219</v>
      </c>
      <c r="G6770" t="s">
        <v>148</v>
      </c>
      <c r="H6770" t="s">
        <v>134</v>
      </c>
      <c r="I6770" t="s">
        <v>135</v>
      </c>
      <c r="J6770" t="s">
        <v>136</v>
      </c>
      <c r="K6770" t="s">
        <v>143</v>
      </c>
      <c r="L6770" t="s">
        <v>19220</v>
      </c>
      <c r="M6770" t="s">
        <v>19221</v>
      </c>
      <c r="N6770">
        <v>0.23722222200000001</v>
      </c>
      <c r="O6770">
        <v>0</v>
      </c>
      <c r="P6770">
        <v>11</v>
      </c>
      <c r="Q6770">
        <v>0</v>
      </c>
      <c r="R6770">
        <v>20</v>
      </c>
      <c r="S6770">
        <v>0</v>
      </c>
      <c r="T6770">
        <v>5</v>
      </c>
      <c r="U6770">
        <v>0</v>
      </c>
      <c r="V6770">
        <v>0</v>
      </c>
      <c r="W6770">
        <v>0</v>
      </c>
      <c r="X6770">
        <v>0.37126095583359997</v>
      </c>
      <c r="Y6770">
        <v>0</v>
      </c>
      <c r="Z6770">
        <v>1.7140614060433186</v>
      </c>
      <c r="AA6770">
        <v>0</v>
      </c>
      <c r="AB6770">
        <v>2.3741173441767134</v>
      </c>
      <c r="AC6770">
        <v>0</v>
      </c>
      <c r="AD6770">
        <v>0</v>
      </c>
      <c r="AE6770">
        <v>4.4594397060536313</v>
      </c>
    </row>
    <row r="6771" spans="1:31" x14ac:dyDescent="0.25">
      <c r="A6771">
        <v>1660672</v>
      </c>
      <c r="B6771">
        <v>1</v>
      </c>
      <c r="C6771" t="s">
        <v>80</v>
      </c>
      <c r="D6771" t="s">
        <v>107</v>
      </c>
      <c r="E6771" t="s">
        <v>152</v>
      </c>
      <c r="F6771" t="s">
        <v>19222</v>
      </c>
      <c r="G6771" t="s">
        <v>172</v>
      </c>
      <c r="H6771" t="s">
        <v>149</v>
      </c>
      <c r="I6771" t="s">
        <v>135</v>
      </c>
      <c r="J6771" t="s">
        <v>136</v>
      </c>
      <c r="K6771" t="s">
        <v>137</v>
      </c>
      <c r="L6771" t="s">
        <v>19223</v>
      </c>
      <c r="M6771" t="s">
        <v>19224</v>
      </c>
      <c r="N6771">
        <v>1.2324999999999999</v>
      </c>
      <c r="O6771">
        <v>0</v>
      </c>
      <c r="P6771">
        <v>1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7.3064929380187507E-2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7.3064929380187507E-2</v>
      </c>
    </row>
    <row r="6772" spans="1:31" x14ac:dyDescent="0.25">
      <c r="A6772">
        <v>1660815</v>
      </c>
      <c r="B6772">
        <v>1</v>
      </c>
      <c r="C6772" t="s">
        <v>81</v>
      </c>
      <c r="D6772" t="s">
        <v>123</v>
      </c>
      <c r="E6772" t="s">
        <v>178</v>
      </c>
      <c r="F6772" t="s">
        <v>19225</v>
      </c>
      <c r="G6772" t="s">
        <v>227</v>
      </c>
      <c r="H6772" t="s">
        <v>149</v>
      </c>
      <c r="I6772" t="s">
        <v>135</v>
      </c>
      <c r="J6772" t="s">
        <v>136</v>
      </c>
      <c r="K6772" t="s">
        <v>137</v>
      </c>
      <c r="L6772" t="s">
        <v>19226</v>
      </c>
      <c r="M6772" t="s">
        <v>19227</v>
      </c>
      <c r="N6772">
        <v>0.694722222</v>
      </c>
      <c r="O6772">
        <v>0</v>
      </c>
      <c r="P6772">
        <v>71</v>
      </c>
      <c r="Q6772">
        <v>0</v>
      </c>
      <c r="R6772">
        <v>4</v>
      </c>
      <c r="S6772">
        <v>0</v>
      </c>
      <c r="T6772">
        <v>5</v>
      </c>
      <c r="U6772">
        <v>0</v>
      </c>
      <c r="V6772">
        <v>0</v>
      </c>
      <c r="W6772">
        <v>0</v>
      </c>
      <c r="X6772">
        <v>8.400398964392668</v>
      </c>
      <c r="Y6772">
        <v>0</v>
      </c>
      <c r="Z6772">
        <v>1.3515631720551802</v>
      </c>
      <c r="AA6772">
        <v>0</v>
      </c>
      <c r="AB6772">
        <v>1.1610963657347393</v>
      </c>
      <c r="AC6772">
        <v>0</v>
      </c>
      <c r="AD6772">
        <v>0</v>
      </c>
      <c r="AE6772">
        <v>10.913058502182587</v>
      </c>
    </row>
    <row r="6773" spans="1:31" x14ac:dyDescent="0.25">
      <c r="A6773">
        <v>1660423</v>
      </c>
      <c r="B6773">
        <v>1</v>
      </c>
      <c r="C6773" t="s">
        <v>80</v>
      </c>
      <c r="D6773" t="s">
        <v>82</v>
      </c>
      <c r="E6773" t="s">
        <v>152</v>
      </c>
      <c r="F6773" t="s">
        <v>19228</v>
      </c>
      <c r="G6773" t="s">
        <v>507</v>
      </c>
      <c r="H6773" t="s">
        <v>149</v>
      </c>
      <c r="I6773" t="s">
        <v>135</v>
      </c>
      <c r="J6773" t="s">
        <v>136</v>
      </c>
      <c r="K6773" t="s">
        <v>137</v>
      </c>
      <c r="L6773" t="s">
        <v>19229</v>
      </c>
      <c r="M6773" t="s">
        <v>19230</v>
      </c>
      <c r="N6773">
        <v>6.0794444439999999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12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72.578880665381703</v>
      </c>
      <c r="AC6773">
        <v>0</v>
      </c>
      <c r="AD6773">
        <v>0</v>
      </c>
      <c r="AE6773">
        <v>72.578880665381703</v>
      </c>
    </row>
    <row r="6774" spans="1:31" x14ac:dyDescent="0.25">
      <c r="A6774">
        <v>1660200</v>
      </c>
      <c r="B6774">
        <v>1</v>
      </c>
      <c r="C6774" t="s">
        <v>80</v>
      </c>
      <c r="D6774" t="s">
        <v>110</v>
      </c>
      <c r="E6774" t="s">
        <v>178</v>
      </c>
      <c r="F6774" t="s">
        <v>7930</v>
      </c>
      <c r="G6774" t="s">
        <v>231</v>
      </c>
      <c r="H6774" t="s">
        <v>149</v>
      </c>
      <c r="I6774" t="s">
        <v>135</v>
      </c>
      <c r="J6774" t="s">
        <v>136</v>
      </c>
      <c r="K6774" t="s">
        <v>137</v>
      </c>
      <c r="L6774" t="s">
        <v>19231</v>
      </c>
      <c r="M6774" t="s">
        <v>19232</v>
      </c>
      <c r="N6774">
        <v>0.86138888800000002</v>
      </c>
      <c r="O6774">
        <v>0</v>
      </c>
      <c r="P6774">
        <v>125</v>
      </c>
      <c r="Q6774">
        <v>0</v>
      </c>
      <c r="R6774">
        <v>0</v>
      </c>
      <c r="S6774">
        <v>0</v>
      </c>
      <c r="T6774">
        <v>11</v>
      </c>
      <c r="U6774">
        <v>0</v>
      </c>
      <c r="V6774">
        <v>0</v>
      </c>
      <c r="W6774">
        <v>0</v>
      </c>
      <c r="X6774">
        <v>35.855254303564031</v>
      </c>
      <c r="Y6774">
        <v>0</v>
      </c>
      <c r="Z6774">
        <v>0</v>
      </c>
      <c r="AA6774">
        <v>0</v>
      </c>
      <c r="AB6774">
        <v>1.5065080713917576</v>
      </c>
      <c r="AC6774">
        <v>0</v>
      </c>
      <c r="AD6774">
        <v>0</v>
      </c>
      <c r="AE6774">
        <v>37.361762374955788</v>
      </c>
    </row>
    <row r="6775" spans="1:31" x14ac:dyDescent="0.25">
      <c r="A6775">
        <v>1660532</v>
      </c>
      <c r="B6775">
        <v>1</v>
      </c>
      <c r="C6775" t="s">
        <v>80</v>
      </c>
      <c r="D6775" t="s">
        <v>106</v>
      </c>
      <c r="E6775" t="s">
        <v>152</v>
      </c>
      <c r="F6775" t="s">
        <v>19233</v>
      </c>
      <c r="G6775" t="s">
        <v>154</v>
      </c>
      <c r="H6775" t="s">
        <v>149</v>
      </c>
      <c r="I6775" t="s">
        <v>135</v>
      </c>
      <c r="J6775" t="s">
        <v>136</v>
      </c>
      <c r="K6775" t="s">
        <v>137</v>
      </c>
      <c r="L6775" t="s">
        <v>19234</v>
      </c>
      <c r="M6775" t="s">
        <v>19235</v>
      </c>
      <c r="N6775">
        <v>2.2000000000000002</v>
      </c>
      <c r="O6775">
        <v>0</v>
      </c>
      <c r="P6775">
        <v>1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0.56577959862505012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0.56577959862505012</v>
      </c>
    </row>
    <row r="6776" spans="1:31" x14ac:dyDescent="0.25">
      <c r="A6776">
        <v>1660701</v>
      </c>
      <c r="B6776">
        <v>1</v>
      </c>
      <c r="C6776" t="s">
        <v>80</v>
      </c>
      <c r="D6776" t="s">
        <v>92</v>
      </c>
      <c r="E6776" t="s">
        <v>152</v>
      </c>
      <c r="F6776" t="s">
        <v>19236</v>
      </c>
      <c r="G6776" t="s">
        <v>154</v>
      </c>
      <c r="H6776" t="s">
        <v>149</v>
      </c>
      <c r="I6776" t="s">
        <v>135</v>
      </c>
      <c r="J6776" t="s">
        <v>136</v>
      </c>
      <c r="K6776" t="s">
        <v>137</v>
      </c>
      <c r="L6776" t="s">
        <v>19237</v>
      </c>
      <c r="M6776" t="s">
        <v>19238</v>
      </c>
      <c r="N6776">
        <v>1.1091666659999999</v>
      </c>
      <c r="O6776">
        <v>0</v>
      </c>
      <c r="P6776">
        <v>2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0.79082453850322498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0.79082453850322498</v>
      </c>
    </row>
    <row r="6777" spans="1:31" x14ac:dyDescent="0.25">
      <c r="A6777">
        <v>1660492</v>
      </c>
      <c r="B6777">
        <v>1</v>
      </c>
      <c r="C6777" t="s">
        <v>80</v>
      </c>
      <c r="D6777" t="s">
        <v>103</v>
      </c>
      <c r="E6777" t="s">
        <v>152</v>
      </c>
      <c r="F6777" t="s">
        <v>19239</v>
      </c>
      <c r="G6777" t="s">
        <v>172</v>
      </c>
      <c r="H6777" t="s">
        <v>149</v>
      </c>
      <c r="I6777" t="s">
        <v>135</v>
      </c>
      <c r="J6777" t="s">
        <v>136</v>
      </c>
      <c r="K6777" t="s">
        <v>137</v>
      </c>
      <c r="L6777" t="s">
        <v>19240</v>
      </c>
      <c r="M6777" t="s">
        <v>19241</v>
      </c>
      <c r="N6777">
        <v>1.758888888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1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3.7151040443053329</v>
      </c>
      <c r="AC6777">
        <v>0</v>
      </c>
      <c r="AD6777">
        <v>0</v>
      </c>
      <c r="AE6777">
        <v>3.7151040443053329</v>
      </c>
    </row>
    <row r="6778" spans="1:31" x14ac:dyDescent="0.25">
      <c r="A6778">
        <v>1660695</v>
      </c>
      <c r="B6778">
        <v>1</v>
      </c>
      <c r="C6778" t="s">
        <v>81</v>
      </c>
      <c r="D6778" t="s">
        <v>121</v>
      </c>
      <c r="E6778" t="s">
        <v>131</v>
      </c>
      <c r="F6778" t="s">
        <v>19242</v>
      </c>
      <c r="G6778" t="s">
        <v>195</v>
      </c>
      <c r="H6778" t="s">
        <v>134</v>
      </c>
      <c r="I6778" t="s">
        <v>135</v>
      </c>
      <c r="J6778" t="s">
        <v>136</v>
      </c>
      <c r="K6778" t="s">
        <v>137</v>
      </c>
      <c r="L6778" t="s">
        <v>19243</v>
      </c>
      <c r="M6778" t="s">
        <v>19244</v>
      </c>
      <c r="N6778">
        <v>2.360833333</v>
      </c>
      <c r="O6778">
        <v>0</v>
      </c>
      <c r="P6778">
        <v>18</v>
      </c>
      <c r="Q6778">
        <v>0</v>
      </c>
      <c r="R6778">
        <v>2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4.4605740962349225</v>
      </c>
      <c r="Y6778">
        <v>0</v>
      </c>
      <c r="Z6778">
        <v>1.44220729227859</v>
      </c>
      <c r="AA6778">
        <v>0</v>
      </c>
      <c r="AB6778">
        <v>0</v>
      </c>
      <c r="AC6778">
        <v>0</v>
      </c>
      <c r="AD6778">
        <v>0</v>
      </c>
      <c r="AE6778">
        <v>5.9027813885135121</v>
      </c>
    </row>
    <row r="6779" spans="1:31" x14ac:dyDescent="0.25">
      <c r="A6779">
        <v>1660346</v>
      </c>
      <c r="B6779">
        <v>1</v>
      </c>
      <c r="C6779" t="s">
        <v>80</v>
      </c>
      <c r="D6779" t="s">
        <v>108</v>
      </c>
      <c r="E6779" t="s">
        <v>204</v>
      </c>
      <c r="F6779" t="s">
        <v>11236</v>
      </c>
      <c r="G6779" t="s">
        <v>142</v>
      </c>
      <c r="H6779" t="s">
        <v>134</v>
      </c>
      <c r="I6779" t="s">
        <v>135</v>
      </c>
      <c r="J6779" t="s">
        <v>136</v>
      </c>
      <c r="K6779" t="s">
        <v>143</v>
      </c>
      <c r="L6779" t="s">
        <v>19245</v>
      </c>
      <c r="M6779" t="s">
        <v>19246</v>
      </c>
      <c r="N6779">
        <v>5.2077777770000004</v>
      </c>
      <c r="O6779">
        <v>0</v>
      </c>
      <c r="P6779">
        <v>352</v>
      </c>
      <c r="Q6779">
        <v>0</v>
      </c>
      <c r="R6779">
        <v>110</v>
      </c>
      <c r="S6779">
        <v>4</v>
      </c>
      <c r="T6779">
        <v>46</v>
      </c>
      <c r="U6779">
        <v>0</v>
      </c>
      <c r="V6779">
        <v>0</v>
      </c>
      <c r="W6779">
        <v>0</v>
      </c>
      <c r="X6779">
        <v>210.62222405289623</v>
      </c>
      <c r="Y6779">
        <v>0</v>
      </c>
      <c r="Z6779">
        <v>50.784598778677172</v>
      </c>
      <c r="AA6779">
        <v>136.92399180802985</v>
      </c>
      <c r="AB6779">
        <v>257.15640273384309</v>
      </c>
      <c r="AC6779">
        <v>0</v>
      </c>
      <c r="AD6779">
        <v>0</v>
      </c>
      <c r="AE6779">
        <v>655.48721737344636</v>
      </c>
    </row>
    <row r="6780" spans="1:31" x14ac:dyDescent="0.25">
      <c r="A6780">
        <v>1660741</v>
      </c>
      <c r="B6780">
        <v>1</v>
      </c>
      <c r="C6780" t="s">
        <v>80</v>
      </c>
      <c r="D6780" t="s">
        <v>90</v>
      </c>
      <c r="E6780" t="s">
        <v>152</v>
      </c>
      <c r="F6780" t="s">
        <v>19247</v>
      </c>
      <c r="G6780" t="s">
        <v>507</v>
      </c>
      <c r="H6780" t="s">
        <v>149</v>
      </c>
      <c r="I6780" t="s">
        <v>135</v>
      </c>
      <c r="J6780" t="s">
        <v>136</v>
      </c>
      <c r="K6780" t="s">
        <v>137</v>
      </c>
      <c r="L6780" t="s">
        <v>19248</v>
      </c>
      <c r="M6780" t="s">
        <v>19249</v>
      </c>
      <c r="N6780">
        <v>2.8433333329999999</v>
      </c>
      <c r="O6780">
        <v>0</v>
      </c>
      <c r="P6780">
        <v>4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10.67166935840446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10.67166935840446</v>
      </c>
    </row>
    <row r="6781" spans="1:31" x14ac:dyDescent="0.25">
      <c r="A6781">
        <v>1660300</v>
      </c>
      <c r="B6781">
        <v>1</v>
      </c>
      <c r="C6781" t="s">
        <v>81</v>
      </c>
      <c r="D6781" t="s">
        <v>113</v>
      </c>
      <c r="E6781" t="s">
        <v>178</v>
      </c>
      <c r="F6781" t="s">
        <v>19250</v>
      </c>
      <c r="G6781" t="s">
        <v>710</v>
      </c>
      <c r="H6781" t="s">
        <v>149</v>
      </c>
      <c r="I6781" t="s">
        <v>135</v>
      </c>
      <c r="J6781" t="s">
        <v>136</v>
      </c>
      <c r="K6781" t="s">
        <v>137</v>
      </c>
      <c r="L6781" t="s">
        <v>19251</v>
      </c>
      <c r="M6781" t="s">
        <v>19252</v>
      </c>
      <c r="N6781">
        <v>3.0977777770000001</v>
      </c>
      <c r="O6781">
        <v>0</v>
      </c>
      <c r="P6781">
        <v>52</v>
      </c>
      <c r="Q6781">
        <v>0</v>
      </c>
      <c r="R6781">
        <v>0</v>
      </c>
      <c r="S6781">
        <v>0</v>
      </c>
      <c r="T6781">
        <v>10</v>
      </c>
      <c r="U6781">
        <v>0</v>
      </c>
      <c r="V6781">
        <v>0</v>
      </c>
      <c r="W6781">
        <v>0</v>
      </c>
      <c r="X6781">
        <v>38.94658014612596</v>
      </c>
      <c r="Y6781">
        <v>0</v>
      </c>
      <c r="Z6781">
        <v>0</v>
      </c>
      <c r="AA6781">
        <v>0</v>
      </c>
      <c r="AB6781">
        <v>3.8432091459190332</v>
      </c>
      <c r="AC6781">
        <v>0</v>
      </c>
      <c r="AD6781">
        <v>0</v>
      </c>
      <c r="AE6781">
        <v>42.789789292044993</v>
      </c>
    </row>
    <row r="6782" spans="1:31" x14ac:dyDescent="0.25">
      <c r="A6782">
        <v>1660283</v>
      </c>
      <c r="B6782">
        <v>1</v>
      </c>
      <c r="C6782" t="s">
        <v>81</v>
      </c>
      <c r="D6782" t="s">
        <v>123</v>
      </c>
      <c r="E6782" t="s">
        <v>178</v>
      </c>
      <c r="F6782" t="s">
        <v>19253</v>
      </c>
      <c r="G6782" t="s">
        <v>148</v>
      </c>
      <c r="H6782" t="s">
        <v>149</v>
      </c>
      <c r="I6782" t="s">
        <v>135</v>
      </c>
      <c r="J6782" t="s">
        <v>136</v>
      </c>
      <c r="K6782" t="s">
        <v>143</v>
      </c>
      <c r="L6782" t="s">
        <v>19254</v>
      </c>
      <c r="M6782" t="s">
        <v>19255</v>
      </c>
      <c r="N6782">
        <v>4.2116666660000002</v>
      </c>
      <c r="O6782">
        <v>0</v>
      </c>
      <c r="P6782">
        <v>77</v>
      </c>
      <c r="Q6782">
        <v>0</v>
      </c>
      <c r="R6782">
        <v>3</v>
      </c>
      <c r="S6782">
        <v>0</v>
      </c>
      <c r="T6782">
        <v>13</v>
      </c>
      <c r="U6782">
        <v>0</v>
      </c>
      <c r="V6782">
        <v>0</v>
      </c>
      <c r="W6782">
        <v>0</v>
      </c>
      <c r="X6782">
        <v>73.43037806398776</v>
      </c>
      <c r="Y6782">
        <v>0</v>
      </c>
      <c r="Z6782">
        <v>5.2222795775658568</v>
      </c>
      <c r="AA6782">
        <v>0</v>
      </c>
      <c r="AB6782">
        <v>39.35477575984175</v>
      </c>
      <c r="AC6782">
        <v>0</v>
      </c>
      <c r="AD6782">
        <v>0</v>
      </c>
      <c r="AE6782">
        <v>118.00743340139536</v>
      </c>
    </row>
    <row r="6783" spans="1:31" x14ac:dyDescent="0.25">
      <c r="A6783">
        <v>1660449</v>
      </c>
      <c r="B6783">
        <v>1</v>
      </c>
      <c r="C6783" t="s">
        <v>80</v>
      </c>
      <c r="D6783" t="s">
        <v>106</v>
      </c>
      <c r="E6783" t="s">
        <v>146</v>
      </c>
      <c r="F6783" t="s">
        <v>16548</v>
      </c>
      <c r="G6783" t="s">
        <v>675</v>
      </c>
      <c r="H6783" t="s">
        <v>149</v>
      </c>
      <c r="I6783" t="s">
        <v>135</v>
      </c>
      <c r="J6783" t="s">
        <v>136</v>
      </c>
      <c r="K6783" t="s">
        <v>137</v>
      </c>
      <c r="L6783" t="s">
        <v>19256</v>
      </c>
      <c r="M6783" t="s">
        <v>19257</v>
      </c>
      <c r="N6783">
        <v>5.2688888880000002</v>
      </c>
      <c r="O6783">
        <v>0</v>
      </c>
      <c r="P6783">
        <v>32</v>
      </c>
      <c r="Q6783">
        <v>0</v>
      </c>
      <c r="R6783">
        <v>4</v>
      </c>
      <c r="S6783">
        <v>0</v>
      </c>
      <c r="T6783">
        <v>6</v>
      </c>
      <c r="U6783">
        <v>0</v>
      </c>
      <c r="V6783">
        <v>0</v>
      </c>
      <c r="W6783">
        <v>0</v>
      </c>
      <c r="X6783">
        <v>49.996429664122608</v>
      </c>
      <c r="Y6783">
        <v>0</v>
      </c>
      <c r="Z6783">
        <v>18.38413140446875</v>
      </c>
      <c r="AA6783">
        <v>0</v>
      </c>
      <c r="AB6783">
        <v>18.95851956779682</v>
      </c>
      <c r="AC6783">
        <v>0</v>
      </c>
      <c r="AD6783">
        <v>0</v>
      </c>
      <c r="AE6783">
        <v>87.339080636388189</v>
      </c>
    </row>
    <row r="6784" spans="1:31" x14ac:dyDescent="0.25">
      <c r="A6784">
        <v>1660383</v>
      </c>
      <c r="B6784">
        <v>1</v>
      </c>
      <c r="C6784" t="s">
        <v>80</v>
      </c>
      <c r="D6784" t="s">
        <v>104</v>
      </c>
      <c r="E6784" t="s">
        <v>131</v>
      </c>
      <c r="F6784" t="s">
        <v>19258</v>
      </c>
      <c r="G6784" t="s">
        <v>148</v>
      </c>
      <c r="H6784" t="s">
        <v>134</v>
      </c>
      <c r="I6784" t="s">
        <v>135</v>
      </c>
      <c r="J6784" t="s">
        <v>136</v>
      </c>
      <c r="K6784" t="s">
        <v>143</v>
      </c>
      <c r="L6784" t="s">
        <v>19259</v>
      </c>
      <c r="M6784" t="s">
        <v>19260</v>
      </c>
      <c r="N6784">
        <v>5.308988888</v>
      </c>
      <c r="O6784">
        <v>0</v>
      </c>
      <c r="P6784">
        <v>432</v>
      </c>
      <c r="Q6784">
        <v>0</v>
      </c>
      <c r="R6784">
        <v>0</v>
      </c>
      <c r="S6784">
        <v>0</v>
      </c>
      <c r="T6784">
        <v>67</v>
      </c>
      <c r="U6784">
        <v>0</v>
      </c>
      <c r="V6784">
        <v>0</v>
      </c>
      <c r="W6784">
        <v>0</v>
      </c>
      <c r="X6784">
        <v>513.58842181932255</v>
      </c>
      <c r="Y6784">
        <v>0</v>
      </c>
      <c r="Z6784">
        <v>0</v>
      </c>
      <c r="AA6784">
        <v>0</v>
      </c>
      <c r="AB6784">
        <v>525.02568432238058</v>
      </c>
      <c r="AC6784">
        <v>0</v>
      </c>
      <c r="AD6784">
        <v>0</v>
      </c>
      <c r="AE6784">
        <v>1038.6141061417031</v>
      </c>
    </row>
    <row r="6785" spans="1:31" x14ac:dyDescent="0.25">
      <c r="A6785">
        <v>1660575</v>
      </c>
      <c r="B6785">
        <v>1</v>
      </c>
      <c r="C6785" t="s">
        <v>80</v>
      </c>
      <c r="D6785" t="s">
        <v>96</v>
      </c>
      <c r="E6785" t="s">
        <v>152</v>
      </c>
      <c r="F6785" t="s">
        <v>19261</v>
      </c>
      <c r="G6785" t="s">
        <v>154</v>
      </c>
      <c r="H6785" t="s">
        <v>149</v>
      </c>
      <c r="I6785" t="s">
        <v>135</v>
      </c>
      <c r="J6785" t="s">
        <v>136</v>
      </c>
      <c r="K6785" t="s">
        <v>137</v>
      </c>
      <c r="L6785" t="s">
        <v>19262</v>
      </c>
      <c r="M6785" t="s">
        <v>19263</v>
      </c>
      <c r="N6785">
        <v>10.041111110999999</v>
      </c>
      <c r="O6785">
        <v>0</v>
      </c>
      <c r="P6785">
        <v>1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27.645431281138581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27.645431281138581</v>
      </c>
    </row>
    <row r="6786" spans="1:31" x14ac:dyDescent="0.25">
      <c r="A6786">
        <v>1660220</v>
      </c>
      <c r="B6786">
        <v>1</v>
      </c>
      <c r="C6786" t="s">
        <v>81</v>
      </c>
      <c r="D6786" t="s">
        <v>117</v>
      </c>
      <c r="E6786" t="s">
        <v>204</v>
      </c>
      <c r="F6786" t="s">
        <v>19264</v>
      </c>
      <c r="G6786" t="s">
        <v>161</v>
      </c>
      <c r="H6786" t="s">
        <v>134</v>
      </c>
      <c r="I6786" t="s">
        <v>191</v>
      </c>
      <c r="J6786" t="s">
        <v>136</v>
      </c>
      <c r="K6786" t="s">
        <v>137</v>
      </c>
      <c r="L6786" t="s">
        <v>19265</v>
      </c>
      <c r="M6786" t="s">
        <v>19266</v>
      </c>
      <c r="N6786">
        <v>5.5555550000000002E-3</v>
      </c>
      <c r="O6786">
        <v>0</v>
      </c>
      <c r="P6786">
        <v>325</v>
      </c>
      <c r="Q6786">
        <v>12</v>
      </c>
      <c r="R6786">
        <v>24</v>
      </c>
      <c r="S6786">
        <v>8</v>
      </c>
      <c r="T6786">
        <v>30</v>
      </c>
      <c r="U6786">
        <v>3</v>
      </c>
      <c r="V6786">
        <v>0</v>
      </c>
      <c r="W6786">
        <v>0</v>
      </c>
      <c r="X6786">
        <v>0.15694764219529994</v>
      </c>
      <c r="Y6786">
        <v>4.8674886800399997E-2</v>
      </c>
      <c r="Z6786">
        <v>2.871823125E-2</v>
      </c>
      <c r="AA6786">
        <v>8.3309927028416692E-2</v>
      </c>
      <c r="AB6786">
        <v>4.2784655462716675E-2</v>
      </c>
      <c r="AC6786">
        <v>0.59376410351556674</v>
      </c>
      <c r="AD6786">
        <v>0</v>
      </c>
      <c r="AE6786">
        <v>0.95419944625240005</v>
      </c>
    </row>
    <row r="6787" spans="1:31" x14ac:dyDescent="0.25">
      <c r="A6787">
        <v>1660618</v>
      </c>
      <c r="B6787">
        <v>1</v>
      </c>
      <c r="C6787" t="s">
        <v>80</v>
      </c>
      <c r="D6787" t="s">
        <v>96</v>
      </c>
      <c r="E6787" t="s">
        <v>152</v>
      </c>
      <c r="F6787" t="s">
        <v>19267</v>
      </c>
      <c r="G6787" t="s">
        <v>154</v>
      </c>
      <c r="H6787" t="s">
        <v>149</v>
      </c>
      <c r="I6787" t="s">
        <v>135</v>
      </c>
      <c r="J6787" t="s">
        <v>136</v>
      </c>
      <c r="K6787" t="s">
        <v>137</v>
      </c>
      <c r="L6787" t="s">
        <v>19268</v>
      </c>
      <c r="M6787" t="s">
        <v>19269</v>
      </c>
      <c r="N6787">
        <v>9.5469444439999993</v>
      </c>
      <c r="O6787">
        <v>0</v>
      </c>
      <c r="P6787">
        <v>2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14.128477376131414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14.128477376131414</v>
      </c>
    </row>
    <row r="6788" spans="1:31" x14ac:dyDescent="0.25">
      <c r="A6788">
        <v>1660718</v>
      </c>
      <c r="B6788">
        <v>1</v>
      </c>
      <c r="C6788" t="s">
        <v>81</v>
      </c>
      <c r="D6788" t="s">
        <v>127</v>
      </c>
      <c r="E6788" t="s">
        <v>178</v>
      </c>
      <c r="F6788" t="s">
        <v>19270</v>
      </c>
      <c r="G6788" t="s">
        <v>227</v>
      </c>
      <c r="H6788" t="s">
        <v>149</v>
      </c>
      <c r="I6788" t="s">
        <v>135</v>
      </c>
      <c r="J6788" t="s">
        <v>136</v>
      </c>
      <c r="K6788" t="s">
        <v>137</v>
      </c>
      <c r="L6788" t="s">
        <v>19271</v>
      </c>
      <c r="M6788" t="s">
        <v>19272</v>
      </c>
      <c r="N6788">
        <v>5.0691666660000001</v>
      </c>
      <c r="O6788">
        <v>0</v>
      </c>
      <c r="P6788">
        <v>173</v>
      </c>
      <c r="Q6788">
        <v>0</v>
      </c>
      <c r="R6788">
        <v>3</v>
      </c>
      <c r="S6788">
        <v>0</v>
      </c>
      <c r="T6788">
        <v>12</v>
      </c>
      <c r="U6788">
        <v>0</v>
      </c>
      <c r="V6788">
        <v>1</v>
      </c>
      <c r="W6788">
        <v>0</v>
      </c>
      <c r="X6788">
        <v>262.61474665364182</v>
      </c>
      <c r="Y6788">
        <v>0</v>
      </c>
      <c r="Z6788">
        <v>2.6384655382592503E-2</v>
      </c>
      <c r="AA6788">
        <v>0</v>
      </c>
      <c r="AB6788">
        <v>9.6293419607364026</v>
      </c>
      <c r="AC6788">
        <v>0</v>
      </c>
      <c r="AD6788">
        <v>18.12239369371753</v>
      </c>
      <c r="AE6788">
        <v>290.3928669634783</v>
      </c>
    </row>
    <row r="6789" spans="1:31" x14ac:dyDescent="0.25">
      <c r="A6789">
        <v>1660698</v>
      </c>
      <c r="B6789">
        <v>1</v>
      </c>
      <c r="C6789" t="s">
        <v>80</v>
      </c>
      <c r="D6789" t="s">
        <v>96</v>
      </c>
      <c r="E6789" t="s">
        <v>204</v>
      </c>
      <c r="F6789" t="s">
        <v>1081</v>
      </c>
      <c r="G6789" t="s">
        <v>161</v>
      </c>
      <c r="H6789" t="s">
        <v>134</v>
      </c>
      <c r="I6789" t="s">
        <v>135</v>
      </c>
      <c r="J6789" t="s">
        <v>136</v>
      </c>
      <c r="K6789" t="s">
        <v>137</v>
      </c>
      <c r="L6789" t="s">
        <v>19273</v>
      </c>
      <c r="M6789" t="s">
        <v>19274</v>
      </c>
      <c r="N6789">
        <v>1.164722222</v>
      </c>
      <c r="O6789">
        <v>2</v>
      </c>
      <c r="P6789">
        <v>112</v>
      </c>
      <c r="Q6789">
        <v>1</v>
      </c>
      <c r="R6789">
        <v>178</v>
      </c>
      <c r="S6789">
        <v>1</v>
      </c>
      <c r="T6789">
        <v>36</v>
      </c>
      <c r="U6789">
        <v>0</v>
      </c>
      <c r="V6789">
        <v>0</v>
      </c>
      <c r="W6789">
        <v>40.155289708272477</v>
      </c>
      <c r="X6789">
        <v>40.822673341820654</v>
      </c>
      <c r="Y6789">
        <v>0.64266839225259442</v>
      </c>
      <c r="Z6789">
        <v>142.5991648451151</v>
      </c>
      <c r="AA6789">
        <v>38.579786128556265</v>
      </c>
      <c r="AB6789">
        <v>45.287431770419957</v>
      </c>
      <c r="AC6789">
        <v>0</v>
      </c>
      <c r="AD6789">
        <v>0</v>
      </c>
      <c r="AE6789">
        <v>308.08701418643705</v>
      </c>
    </row>
    <row r="6790" spans="1:31" x14ac:dyDescent="0.25">
      <c r="A6790">
        <v>1660721</v>
      </c>
      <c r="B6790">
        <v>1</v>
      </c>
      <c r="C6790" t="s">
        <v>80</v>
      </c>
      <c r="D6790" t="s">
        <v>84</v>
      </c>
      <c r="E6790" t="s">
        <v>152</v>
      </c>
      <c r="F6790" t="s">
        <v>19275</v>
      </c>
      <c r="G6790" t="s">
        <v>154</v>
      </c>
      <c r="H6790" t="s">
        <v>149</v>
      </c>
      <c r="I6790" t="s">
        <v>135</v>
      </c>
      <c r="J6790" t="s">
        <v>136</v>
      </c>
      <c r="K6790" t="s">
        <v>137</v>
      </c>
      <c r="L6790" t="s">
        <v>19276</v>
      </c>
      <c r="M6790" t="s">
        <v>19277</v>
      </c>
      <c r="N6790">
        <v>2.4741666659999999</v>
      </c>
      <c r="O6790">
        <v>0</v>
      </c>
      <c r="P6790">
        <v>3</v>
      </c>
      <c r="Q6790">
        <v>0</v>
      </c>
      <c r="R6790">
        <v>0</v>
      </c>
      <c r="S6790">
        <v>0</v>
      </c>
      <c r="T6790">
        <v>1</v>
      </c>
      <c r="U6790">
        <v>0</v>
      </c>
      <c r="V6790">
        <v>0</v>
      </c>
      <c r="W6790">
        <v>0</v>
      </c>
      <c r="X6790">
        <v>3.1945017547790933</v>
      </c>
      <c r="Y6790">
        <v>0</v>
      </c>
      <c r="Z6790">
        <v>0</v>
      </c>
      <c r="AA6790">
        <v>0</v>
      </c>
      <c r="AB6790">
        <v>0.1331489682108</v>
      </c>
      <c r="AC6790">
        <v>0</v>
      </c>
      <c r="AD6790">
        <v>0</v>
      </c>
      <c r="AE6790">
        <v>3.3276507229898931</v>
      </c>
    </row>
    <row r="6791" spans="1:31" x14ac:dyDescent="0.25">
      <c r="A6791">
        <v>1660343</v>
      </c>
      <c r="B6791">
        <v>1</v>
      </c>
      <c r="C6791" t="s">
        <v>81</v>
      </c>
      <c r="D6791" t="s">
        <v>127</v>
      </c>
      <c r="E6791" t="s">
        <v>204</v>
      </c>
      <c r="F6791" t="s">
        <v>19278</v>
      </c>
      <c r="G6791" t="s">
        <v>161</v>
      </c>
      <c r="H6791" t="s">
        <v>134</v>
      </c>
      <c r="I6791" t="s">
        <v>135</v>
      </c>
      <c r="J6791" t="s">
        <v>136</v>
      </c>
      <c r="K6791" t="s">
        <v>137</v>
      </c>
      <c r="L6791" t="s">
        <v>19279</v>
      </c>
      <c r="M6791" t="s">
        <v>19280</v>
      </c>
      <c r="N6791">
        <v>3.3250000000000002</v>
      </c>
      <c r="O6791">
        <v>2</v>
      </c>
      <c r="P6791">
        <v>11</v>
      </c>
      <c r="Q6791">
        <v>202</v>
      </c>
      <c r="R6791">
        <v>106</v>
      </c>
      <c r="S6791">
        <v>17</v>
      </c>
      <c r="T6791">
        <v>4</v>
      </c>
      <c r="U6791">
        <v>2</v>
      </c>
      <c r="V6791">
        <v>0</v>
      </c>
      <c r="W6791">
        <v>3.9019993416927163</v>
      </c>
      <c r="X6791">
        <v>1.0963612604567139</v>
      </c>
      <c r="Y6791">
        <v>198.979005953193</v>
      </c>
      <c r="Z6791">
        <v>82.55695189423372</v>
      </c>
      <c r="AA6791">
        <v>433.19904865198669</v>
      </c>
      <c r="AB6791">
        <v>23.175561895209714</v>
      </c>
      <c r="AC6791">
        <v>130.42506909434317</v>
      </c>
      <c r="AD6791">
        <v>0</v>
      </c>
      <c r="AE6791">
        <v>873.33399809111575</v>
      </c>
    </row>
    <row r="6792" spans="1:31" x14ac:dyDescent="0.25">
      <c r="A6792">
        <v>1660512</v>
      </c>
      <c r="B6792">
        <v>1</v>
      </c>
      <c r="C6792" t="s">
        <v>81</v>
      </c>
      <c r="D6792" t="s">
        <v>128</v>
      </c>
      <c r="E6792" t="s">
        <v>178</v>
      </c>
      <c r="F6792" t="s">
        <v>19281</v>
      </c>
      <c r="G6792" t="s">
        <v>148</v>
      </c>
      <c r="H6792" t="s">
        <v>149</v>
      </c>
      <c r="I6792" t="s">
        <v>135</v>
      </c>
      <c r="J6792" t="s">
        <v>136</v>
      </c>
      <c r="K6792" t="s">
        <v>143</v>
      </c>
      <c r="L6792" t="s">
        <v>19282</v>
      </c>
      <c r="M6792" t="s">
        <v>19283</v>
      </c>
      <c r="N6792">
        <v>3.3333988880000001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35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115.72544426615424</v>
      </c>
      <c r="AC6792">
        <v>0</v>
      </c>
      <c r="AD6792">
        <v>0</v>
      </c>
      <c r="AE6792">
        <v>115.72544426615424</v>
      </c>
    </row>
    <row r="6793" spans="1:31" x14ac:dyDescent="0.25">
      <c r="A6793">
        <v>1660598</v>
      </c>
      <c r="B6793">
        <v>1</v>
      </c>
      <c r="C6793" t="s">
        <v>80</v>
      </c>
      <c r="D6793" t="s">
        <v>82</v>
      </c>
      <c r="E6793" t="s">
        <v>362</v>
      </c>
      <c r="F6793" t="s">
        <v>19284</v>
      </c>
      <c r="G6793" t="s">
        <v>227</v>
      </c>
      <c r="H6793" t="s">
        <v>149</v>
      </c>
      <c r="I6793" t="s">
        <v>135</v>
      </c>
      <c r="J6793" t="s">
        <v>136</v>
      </c>
      <c r="K6793" t="s">
        <v>137</v>
      </c>
      <c r="L6793" t="s">
        <v>19285</v>
      </c>
      <c r="M6793" t="s">
        <v>19286</v>
      </c>
      <c r="N6793">
        <v>1.9241666660000001</v>
      </c>
      <c r="O6793">
        <v>0</v>
      </c>
      <c r="P6793">
        <v>3</v>
      </c>
      <c r="Q6793">
        <v>0</v>
      </c>
      <c r="R6793">
        <v>0</v>
      </c>
      <c r="S6793">
        <v>0</v>
      </c>
      <c r="T6793">
        <v>26</v>
      </c>
      <c r="U6793">
        <v>0</v>
      </c>
      <c r="V6793">
        <v>0</v>
      </c>
      <c r="W6793">
        <v>0</v>
      </c>
      <c r="X6793">
        <v>4.2812991331348274</v>
      </c>
      <c r="Y6793">
        <v>0</v>
      </c>
      <c r="Z6793">
        <v>0</v>
      </c>
      <c r="AA6793">
        <v>0</v>
      </c>
      <c r="AB6793">
        <v>117.17013762762981</v>
      </c>
      <c r="AC6793">
        <v>0</v>
      </c>
      <c r="AD6793">
        <v>0</v>
      </c>
      <c r="AE6793">
        <v>121.45143676076464</v>
      </c>
    </row>
    <row r="6794" spans="1:31" x14ac:dyDescent="0.25">
      <c r="A6794">
        <v>1660738</v>
      </c>
      <c r="B6794">
        <v>1</v>
      </c>
      <c r="C6794" t="s">
        <v>80</v>
      </c>
      <c r="D6794" t="s">
        <v>94</v>
      </c>
      <c r="E6794" t="s">
        <v>642</v>
      </c>
      <c r="F6794" t="s">
        <v>19287</v>
      </c>
      <c r="G6794" t="s">
        <v>770</v>
      </c>
      <c r="H6794" t="s">
        <v>134</v>
      </c>
      <c r="I6794" t="s">
        <v>135</v>
      </c>
      <c r="J6794" t="s">
        <v>136</v>
      </c>
      <c r="K6794" t="s">
        <v>137</v>
      </c>
      <c r="L6794" t="s">
        <v>19288</v>
      </c>
      <c r="M6794" t="s">
        <v>19289</v>
      </c>
      <c r="N6794">
        <v>2.9130555550000001</v>
      </c>
      <c r="O6794">
        <v>5</v>
      </c>
      <c r="P6794">
        <v>15</v>
      </c>
      <c r="Q6794">
        <v>46</v>
      </c>
      <c r="R6794">
        <v>125</v>
      </c>
      <c r="S6794">
        <v>4</v>
      </c>
      <c r="T6794">
        <v>39</v>
      </c>
      <c r="U6794">
        <v>2</v>
      </c>
      <c r="V6794">
        <v>0</v>
      </c>
      <c r="W6794">
        <v>3.031962114076876</v>
      </c>
      <c r="X6794">
        <v>7.6706139120271697</v>
      </c>
      <c r="Y6794">
        <v>80.476447661475234</v>
      </c>
      <c r="Z6794">
        <v>134.44359962434319</v>
      </c>
      <c r="AA6794">
        <v>24.56984613733967</v>
      </c>
      <c r="AB6794">
        <v>63.315894724870219</v>
      </c>
      <c r="AC6794">
        <v>233.31999393528818</v>
      </c>
      <c r="AD6794">
        <v>0</v>
      </c>
      <c r="AE6794">
        <v>546.82835810942049</v>
      </c>
    </row>
    <row r="6795" spans="1:31" x14ac:dyDescent="0.25">
      <c r="A6795">
        <v>1660552</v>
      </c>
      <c r="B6795">
        <v>1</v>
      </c>
      <c r="C6795" t="s">
        <v>80</v>
      </c>
      <c r="D6795" t="s">
        <v>104</v>
      </c>
      <c r="E6795" t="s">
        <v>152</v>
      </c>
      <c r="F6795" t="s">
        <v>19290</v>
      </c>
      <c r="G6795" t="s">
        <v>154</v>
      </c>
      <c r="H6795" t="s">
        <v>149</v>
      </c>
      <c r="I6795" t="s">
        <v>135</v>
      </c>
      <c r="J6795" t="s">
        <v>136</v>
      </c>
      <c r="K6795" t="s">
        <v>137</v>
      </c>
      <c r="L6795" t="s">
        <v>19291</v>
      </c>
      <c r="M6795" t="s">
        <v>19292</v>
      </c>
      <c r="N6795">
        <v>2.872777777</v>
      </c>
      <c r="O6795">
        <v>0</v>
      </c>
      <c r="P6795">
        <v>0</v>
      </c>
      <c r="Q6795">
        <v>0</v>
      </c>
      <c r="R6795">
        <v>1</v>
      </c>
      <c r="S6795">
        <v>0</v>
      </c>
      <c r="T6795">
        <v>2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0.98270701978909292</v>
      </c>
      <c r="AA6795">
        <v>0</v>
      </c>
      <c r="AB6795">
        <v>0.29906907391444448</v>
      </c>
      <c r="AC6795">
        <v>0</v>
      </c>
      <c r="AD6795">
        <v>0</v>
      </c>
      <c r="AE6795">
        <v>1.2817760937035374</v>
      </c>
    </row>
    <row r="6796" spans="1:31" x14ac:dyDescent="0.25">
      <c r="A6796">
        <v>1660452</v>
      </c>
      <c r="B6796">
        <v>1</v>
      </c>
      <c r="C6796" t="s">
        <v>80</v>
      </c>
      <c r="D6796" t="s">
        <v>95</v>
      </c>
      <c r="E6796" t="s">
        <v>178</v>
      </c>
      <c r="F6796" t="s">
        <v>15284</v>
      </c>
      <c r="G6796" t="s">
        <v>252</v>
      </c>
      <c r="H6796" t="s">
        <v>149</v>
      </c>
      <c r="I6796" t="s">
        <v>135</v>
      </c>
      <c r="J6796" t="s">
        <v>136</v>
      </c>
      <c r="K6796" t="s">
        <v>137</v>
      </c>
      <c r="L6796" t="s">
        <v>19293</v>
      </c>
      <c r="M6796" t="s">
        <v>19294</v>
      </c>
      <c r="N6796">
        <v>2.539722222</v>
      </c>
      <c r="O6796">
        <v>0</v>
      </c>
      <c r="P6796">
        <v>36</v>
      </c>
      <c r="Q6796">
        <v>0</v>
      </c>
      <c r="R6796">
        <v>0</v>
      </c>
      <c r="S6796">
        <v>0</v>
      </c>
      <c r="T6796">
        <v>14</v>
      </c>
      <c r="U6796">
        <v>0</v>
      </c>
      <c r="V6796">
        <v>0</v>
      </c>
      <c r="W6796">
        <v>0</v>
      </c>
      <c r="X6796">
        <v>18.757656285870262</v>
      </c>
      <c r="Y6796">
        <v>0</v>
      </c>
      <c r="Z6796">
        <v>0</v>
      </c>
      <c r="AA6796">
        <v>0</v>
      </c>
      <c r="AB6796">
        <v>11.284619185736693</v>
      </c>
      <c r="AC6796">
        <v>0</v>
      </c>
      <c r="AD6796">
        <v>0</v>
      </c>
      <c r="AE6796">
        <v>30.042275471606956</v>
      </c>
    </row>
    <row r="6797" spans="1:31" x14ac:dyDescent="0.25">
      <c r="A6797">
        <v>1660303</v>
      </c>
      <c r="B6797">
        <v>1</v>
      </c>
      <c r="C6797" t="s">
        <v>80</v>
      </c>
      <c r="D6797" t="s">
        <v>110</v>
      </c>
      <c r="E6797" t="s">
        <v>362</v>
      </c>
      <c r="F6797" t="s">
        <v>19295</v>
      </c>
      <c r="G6797" t="s">
        <v>227</v>
      </c>
      <c r="H6797" t="s">
        <v>149</v>
      </c>
      <c r="I6797" t="s">
        <v>135</v>
      </c>
      <c r="J6797" t="s">
        <v>136</v>
      </c>
      <c r="K6797" t="s">
        <v>137</v>
      </c>
      <c r="L6797" t="s">
        <v>19296</v>
      </c>
      <c r="M6797" t="s">
        <v>19297</v>
      </c>
      <c r="N6797">
        <v>1.727222222</v>
      </c>
      <c r="O6797">
        <v>0</v>
      </c>
      <c r="P6797">
        <v>61</v>
      </c>
      <c r="Q6797">
        <v>0</v>
      </c>
      <c r="R6797">
        <v>0</v>
      </c>
      <c r="S6797">
        <v>0</v>
      </c>
      <c r="T6797">
        <v>26</v>
      </c>
      <c r="U6797">
        <v>0</v>
      </c>
      <c r="V6797">
        <v>0</v>
      </c>
      <c r="W6797">
        <v>0</v>
      </c>
      <c r="X6797">
        <v>31.603064191324805</v>
      </c>
      <c r="Y6797">
        <v>0</v>
      </c>
      <c r="Z6797">
        <v>0</v>
      </c>
      <c r="AA6797">
        <v>0</v>
      </c>
      <c r="AB6797">
        <v>55.989603663333533</v>
      </c>
      <c r="AC6797">
        <v>0</v>
      </c>
      <c r="AD6797">
        <v>0</v>
      </c>
      <c r="AE6797">
        <v>87.592667854658345</v>
      </c>
    </row>
    <row r="6798" spans="1:31" x14ac:dyDescent="0.25">
      <c r="A6798">
        <v>1660615</v>
      </c>
      <c r="B6798">
        <v>1</v>
      </c>
      <c r="C6798" t="s">
        <v>80</v>
      </c>
      <c r="D6798" t="s">
        <v>84</v>
      </c>
      <c r="E6798" t="s">
        <v>152</v>
      </c>
      <c r="F6798" t="s">
        <v>19298</v>
      </c>
      <c r="G6798" t="s">
        <v>154</v>
      </c>
      <c r="H6798" t="s">
        <v>149</v>
      </c>
      <c r="I6798" t="s">
        <v>135</v>
      </c>
      <c r="J6798" t="s">
        <v>136</v>
      </c>
      <c r="K6798" t="s">
        <v>137</v>
      </c>
      <c r="L6798" t="s">
        <v>19299</v>
      </c>
      <c r="M6798" t="s">
        <v>19300</v>
      </c>
      <c r="N6798">
        <v>2.0852777769999999</v>
      </c>
      <c r="O6798">
        <v>0</v>
      </c>
      <c r="P6798">
        <v>8</v>
      </c>
      <c r="Q6798">
        <v>0</v>
      </c>
      <c r="R6798">
        <v>0</v>
      </c>
      <c r="S6798">
        <v>0</v>
      </c>
      <c r="T6798">
        <v>1</v>
      </c>
      <c r="U6798">
        <v>0</v>
      </c>
      <c r="V6798">
        <v>0</v>
      </c>
      <c r="W6798">
        <v>0</v>
      </c>
      <c r="X6798">
        <v>2.9973022108768004</v>
      </c>
      <c r="Y6798">
        <v>0</v>
      </c>
      <c r="Z6798">
        <v>0</v>
      </c>
      <c r="AA6798">
        <v>0</v>
      </c>
      <c r="AB6798">
        <v>0.34661675640596501</v>
      </c>
      <c r="AC6798">
        <v>0</v>
      </c>
      <c r="AD6798">
        <v>0</v>
      </c>
      <c r="AE6798">
        <v>3.3439189672827654</v>
      </c>
    </row>
    <row r="6799" spans="1:31" x14ac:dyDescent="0.25">
      <c r="A6799">
        <v>1660778</v>
      </c>
      <c r="B6799">
        <v>1</v>
      </c>
      <c r="C6799" t="s">
        <v>80</v>
      </c>
      <c r="D6799" t="s">
        <v>105</v>
      </c>
      <c r="E6799" t="s">
        <v>362</v>
      </c>
      <c r="F6799" t="s">
        <v>14235</v>
      </c>
      <c r="G6799" t="s">
        <v>900</v>
      </c>
      <c r="H6799" t="s">
        <v>149</v>
      </c>
      <c r="I6799" t="s">
        <v>135</v>
      </c>
      <c r="J6799" t="s">
        <v>136</v>
      </c>
      <c r="K6799" t="s">
        <v>137</v>
      </c>
      <c r="L6799" t="s">
        <v>19301</v>
      </c>
      <c r="M6799" t="s">
        <v>19302</v>
      </c>
      <c r="N6799">
        <v>1.3325</v>
      </c>
      <c r="O6799">
        <v>0</v>
      </c>
      <c r="P6799">
        <v>8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2.6889848209976854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2.6889848209976854</v>
      </c>
    </row>
    <row r="6800" spans="1:31" x14ac:dyDescent="0.25">
      <c r="A6800">
        <v>1660784</v>
      </c>
      <c r="B6800">
        <v>1</v>
      </c>
      <c r="C6800" t="s">
        <v>80</v>
      </c>
      <c r="D6800" t="s">
        <v>96</v>
      </c>
      <c r="E6800" t="s">
        <v>152</v>
      </c>
      <c r="F6800" t="s">
        <v>19303</v>
      </c>
      <c r="G6800" t="s">
        <v>154</v>
      </c>
      <c r="H6800" t="s">
        <v>149</v>
      </c>
      <c r="I6800" t="s">
        <v>135</v>
      </c>
      <c r="J6800" t="s">
        <v>136</v>
      </c>
      <c r="K6800" t="s">
        <v>137</v>
      </c>
      <c r="L6800" t="s">
        <v>19304</v>
      </c>
      <c r="M6800" t="s">
        <v>19305</v>
      </c>
      <c r="N6800">
        <v>5.3125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2.2722688831349513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2.2722688831349513</v>
      </c>
    </row>
    <row r="6801" spans="1:31" x14ac:dyDescent="0.25">
      <c r="A6801">
        <v>1660635</v>
      </c>
      <c r="B6801">
        <v>1</v>
      </c>
      <c r="C6801" t="s">
        <v>80</v>
      </c>
      <c r="D6801" t="s">
        <v>82</v>
      </c>
      <c r="E6801" t="s">
        <v>178</v>
      </c>
      <c r="F6801" t="s">
        <v>19306</v>
      </c>
      <c r="G6801" t="s">
        <v>288</v>
      </c>
      <c r="H6801" t="s">
        <v>149</v>
      </c>
      <c r="I6801" t="s">
        <v>135</v>
      </c>
      <c r="J6801" t="s">
        <v>136</v>
      </c>
      <c r="K6801" t="s">
        <v>137</v>
      </c>
      <c r="L6801" t="s">
        <v>19307</v>
      </c>
      <c r="M6801" t="s">
        <v>19308</v>
      </c>
      <c r="N6801">
        <v>1.636666666</v>
      </c>
      <c r="O6801">
        <v>0</v>
      </c>
      <c r="P6801">
        <v>100</v>
      </c>
      <c r="Q6801">
        <v>0</v>
      </c>
      <c r="R6801">
        <v>0</v>
      </c>
      <c r="S6801">
        <v>0</v>
      </c>
      <c r="T6801">
        <v>15</v>
      </c>
      <c r="U6801">
        <v>0</v>
      </c>
      <c r="V6801">
        <v>0</v>
      </c>
      <c r="W6801">
        <v>0</v>
      </c>
      <c r="X6801">
        <v>70.817930935916536</v>
      </c>
      <c r="Y6801">
        <v>0</v>
      </c>
      <c r="Z6801">
        <v>0</v>
      </c>
      <c r="AA6801">
        <v>0</v>
      </c>
      <c r="AB6801">
        <v>21.872733777948632</v>
      </c>
      <c r="AC6801">
        <v>0</v>
      </c>
      <c r="AD6801">
        <v>0</v>
      </c>
      <c r="AE6801">
        <v>92.690664713865175</v>
      </c>
    </row>
    <row r="6802" spans="1:31" x14ac:dyDescent="0.25">
      <c r="A6802">
        <v>1660801</v>
      </c>
      <c r="B6802">
        <v>1</v>
      </c>
      <c r="C6802" t="s">
        <v>80</v>
      </c>
      <c r="D6802" t="s">
        <v>96</v>
      </c>
      <c r="E6802" t="s">
        <v>152</v>
      </c>
      <c r="F6802" t="s">
        <v>19309</v>
      </c>
      <c r="G6802" t="s">
        <v>507</v>
      </c>
      <c r="H6802" t="s">
        <v>149</v>
      </c>
      <c r="I6802" t="s">
        <v>135</v>
      </c>
      <c r="J6802" t="s">
        <v>136</v>
      </c>
      <c r="K6802" t="s">
        <v>137</v>
      </c>
      <c r="L6802" t="s">
        <v>19310</v>
      </c>
      <c r="M6802" t="s">
        <v>19311</v>
      </c>
      <c r="N6802">
        <v>4.0652777770000004</v>
      </c>
      <c r="O6802">
        <v>0</v>
      </c>
      <c r="P6802">
        <v>1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18.429717469184926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18.429717469184926</v>
      </c>
    </row>
    <row r="6803" spans="1:31" x14ac:dyDescent="0.25">
      <c r="A6803">
        <v>1660658</v>
      </c>
      <c r="B6803">
        <v>1</v>
      </c>
      <c r="C6803" t="s">
        <v>81</v>
      </c>
      <c r="D6803" t="s">
        <v>128</v>
      </c>
      <c r="E6803" t="s">
        <v>152</v>
      </c>
      <c r="F6803" t="s">
        <v>19312</v>
      </c>
      <c r="G6803" t="s">
        <v>154</v>
      </c>
      <c r="H6803" t="s">
        <v>149</v>
      </c>
      <c r="I6803" t="s">
        <v>135</v>
      </c>
      <c r="J6803" t="s">
        <v>136</v>
      </c>
      <c r="K6803" t="s">
        <v>137</v>
      </c>
      <c r="L6803" t="s">
        <v>19313</v>
      </c>
      <c r="M6803" t="s">
        <v>19314</v>
      </c>
      <c r="N6803">
        <v>2.9175</v>
      </c>
      <c r="O6803">
        <v>0</v>
      </c>
      <c r="P6803">
        <v>2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0.75157252004444342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0.75157252004444342</v>
      </c>
    </row>
    <row r="6804" spans="1:31" x14ac:dyDescent="0.25">
      <c r="A6804">
        <v>1660764</v>
      </c>
      <c r="B6804">
        <v>1</v>
      </c>
      <c r="C6804" t="s">
        <v>80</v>
      </c>
      <c r="D6804" t="s">
        <v>110</v>
      </c>
      <c r="E6804" t="s">
        <v>178</v>
      </c>
      <c r="F6804" t="s">
        <v>19315</v>
      </c>
      <c r="G6804" t="s">
        <v>187</v>
      </c>
      <c r="H6804" t="s">
        <v>149</v>
      </c>
      <c r="I6804" t="s">
        <v>135</v>
      </c>
      <c r="J6804" t="s">
        <v>136</v>
      </c>
      <c r="K6804" t="s">
        <v>137</v>
      </c>
      <c r="L6804" t="s">
        <v>19316</v>
      </c>
      <c r="M6804" t="s">
        <v>19317</v>
      </c>
      <c r="N6804">
        <v>2.5580555550000001</v>
      </c>
      <c r="O6804">
        <v>0</v>
      </c>
      <c r="P6804">
        <v>145</v>
      </c>
      <c r="Q6804">
        <v>0</v>
      </c>
      <c r="R6804">
        <v>0</v>
      </c>
      <c r="S6804">
        <v>0</v>
      </c>
      <c r="T6804">
        <v>6</v>
      </c>
      <c r="U6804">
        <v>0</v>
      </c>
      <c r="V6804">
        <v>0</v>
      </c>
      <c r="W6804">
        <v>0</v>
      </c>
      <c r="X6804">
        <v>154.95256592947189</v>
      </c>
      <c r="Y6804">
        <v>0</v>
      </c>
      <c r="Z6804">
        <v>0</v>
      </c>
      <c r="AA6804">
        <v>0</v>
      </c>
      <c r="AB6804">
        <v>4.6730080722459002</v>
      </c>
      <c r="AC6804">
        <v>0</v>
      </c>
      <c r="AD6804">
        <v>0</v>
      </c>
      <c r="AE6804">
        <v>159.62557400171778</v>
      </c>
    </row>
    <row r="6805" spans="1:31" x14ac:dyDescent="0.25">
      <c r="A6805">
        <v>1660821</v>
      </c>
      <c r="B6805">
        <v>1</v>
      </c>
      <c r="C6805" t="s">
        <v>80</v>
      </c>
      <c r="D6805" t="s">
        <v>103</v>
      </c>
      <c r="E6805" t="s">
        <v>178</v>
      </c>
      <c r="F6805" t="s">
        <v>19318</v>
      </c>
      <c r="G6805" t="s">
        <v>227</v>
      </c>
      <c r="H6805" t="s">
        <v>149</v>
      </c>
      <c r="I6805" t="s">
        <v>135</v>
      </c>
      <c r="J6805" t="s">
        <v>136</v>
      </c>
      <c r="K6805" t="s">
        <v>137</v>
      </c>
      <c r="L6805" t="s">
        <v>19319</v>
      </c>
      <c r="M6805" t="s">
        <v>19320</v>
      </c>
      <c r="N6805">
        <v>0.68111111099999999</v>
      </c>
      <c r="O6805">
        <v>0</v>
      </c>
      <c r="P6805">
        <v>51</v>
      </c>
      <c r="Q6805">
        <v>0</v>
      </c>
      <c r="R6805">
        <v>0</v>
      </c>
      <c r="S6805">
        <v>0</v>
      </c>
      <c r="T6805">
        <v>3</v>
      </c>
      <c r="U6805">
        <v>0</v>
      </c>
      <c r="V6805">
        <v>0</v>
      </c>
      <c r="W6805">
        <v>0</v>
      </c>
      <c r="X6805">
        <v>9.3653358538144005</v>
      </c>
      <c r="Y6805">
        <v>0</v>
      </c>
      <c r="Z6805">
        <v>0</v>
      </c>
      <c r="AA6805">
        <v>0</v>
      </c>
      <c r="AB6805">
        <v>0.99835624852231331</v>
      </c>
      <c r="AC6805">
        <v>0</v>
      </c>
      <c r="AD6805">
        <v>0</v>
      </c>
      <c r="AE6805">
        <v>10.363692102336714</v>
      </c>
    </row>
    <row r="6806" spans="1:31" x14ac:dyDescent="0.25">
      <c r="A6806">
        <v>1660515</v>
      </c>
      <c r="B6806">
        <v>1</v>
      </c>
      <c r="C6806" t="s">
        <v>80</v>
      </c>
      <c r="D6806" t="s">
        <v>108</v>
      </c>
      <c r="E6806" t="s">
        <v>146</v>
      </c>
      <c r="F6806" t="s">
        <v>19321</v>
      </c>
      <c r="G6806" t="s">
        <v>231</v>
      </c>
      <c r="H6806" t="s">
        <v>149</v>
      </c>
      <c r="I6806" t="s">
        <v>135</v>
      </c>
      <c r="J6806" t="s">
        <v>136</v>
      </c>
      <c r="K6806" t="s">
        <v>137</v>
      </c>
      <c r="L6806" t="s">
        <v>19322</v>
      </c>
      <c r="M6806" t="s">
        <v>19323</v>
      </c>
      <c r="N6806">
        <v>0.39750000000000002</v>
      </c>
      <c r="O6806">
        <v>0</v>
      </c>
      <c r="P6806">
        <v>8</v>
      </c>
      <c r="Q6806">
        <v>0</v>
      </c>
      <c r="R6806">
        <v>17</v>
      </c>
      <c r="S6806">
        <v>0</v>
      </c>
      <c r="T6806">
        <v>2</v>
      </c>
      <c r="U6806">
        <v>0</v>
      </c>
      <c r="V6806">
        <v>0</v>
      </c>
      <c r="W6806">
        <v>0</v>
      </c>
      <c r="X6806">
        <v>0.71381611123636501</v>
      </c>
      <c r="Y6806">
        <v>0</v>
      </c>
      <c r="Z6806">
        <v>1.765284416848</v>
      </c>
      <c r="AA6806">
        <v>0</v>
      </c>
      <c r="AB6806">
        <v>1.1990583427218748</v>
      </c>
      <c r="AC6806">
        <v>0</v>
      </c>
      <c r="AD6806">
        <v>0</v>
      </c>
      <c r="AE6806">
        <v>3.6781588708062398</v>
      </c>
    </row>
    <row r="6807" spans="1:31" x14ac:dyDescent="0.25">
      <c r="A6807">
        <v>1660466</v>
      </c>
      <c r="B6807">
        <v>1</v>
      </c>
      <c r="C6807" t="s">
        <v>80</v>
      </c>
      <c r="D6807" t="s">
        <v>99</v>
      </c>
      <c r="E6807" t="s">
        <v>152</v>
      </c>
      <c r="F6807" t="s">
        <v>19324</v>
      </c>
      <c r="G6807" t="s">
        <v>154</v>
      </c>
      <c r="H6807" t="s">
        <v>149</v>
      </c>
      <c r="I6807" t="s">
        <v>135</v>
      </c>
      <c r="J6807" t="s">
        <v>136</v>
      </c>
      <c r="K6807" t="s">
        <v>137</v>
      </c>
      <c r="L6807" t="s">
        <v>19325</v>
      </c>
      <c r="M6807" t="s">
        <v>19326</v>
      </c>
      <c r="N6807">
        <v>2.4824999999999999</v>
      </c>
      <c r="O6807">
        <v>0</v>
      </c>
      <c r="P6807">
        <v>1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1.3483554377127016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1.3483554377127016</v>
      </c>
    </row>
    <row r="6808" spans="1:31" x14ac:dyDescent="0.25">
      <c r="A6808">
        <v>1660429</v>
      </c>
      <c r="B6808">
        <v>1</v>
      </c>
      <c r="C6808" t="s">
        <v>80</v>
      </c>
      <c r="D6808" t="s">
        <v>100</v>
      </c>
      <c r="E6808" t="s">
        <v>152</v>
      </c>
      <c r="F6808" t="s">
        <v>15700</v>
      </c>
      <c r="G6808" t="s">
        <v>154</v>
      </c>
      <c r="H6808" t="s">
        <v>149</v>
      </c>
      <c r="I6808" t="s">
        <v>135</v>
      </c>
      <c r="J6808" t="s">
        <v>136</v>
      </c>
      <c r="K6808" t="s">
        <v>137</v>
      </c>
      <c r="L6808" t="s">
        <v>19327</v>
      </c>
      <c r="M6808" t="s">
        <v>19328</v>
      </c>
      <c r="N6808">
        <v>7.0558333329999998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0.93307425120586274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0.93307425120586274</v>
      </c>
    </row>
    <row r="6809" spans="1:31" x14ac:dyDescent="0.25">
      <c r="A6809">
        <v>1660280</v>
      </c>
      <c r="B6809">
        <v>1</v>
      </c>
      <c r="C6809" t="s">
        <v>80</v>
      </c>
      <c r="D6809" t="s">
        <v>97</v>
      </c>
      <c r="E6809" t="s">
        <v>146</v>
      </c>
      <c r="F6809" t="s">
        <v>19329</v>
      </c>
      <c r="G6809" t="s">
        <v>148</v>
      </c>
      <c r="H6809" t="s">
        <v>149</v>
      </c>
      <c r="I6809" t="s">
        <v>135</v>
      </c>
      <c r="J6809" t="s">
        <v>136</v>
      </c>
      <c r="K6809" t="s">
        <v>143</v>
      </c>
      <c r="L6809" t="s">
        <v>19330</v>
      </c>
      <c r="M6809" t="s">
        <v>19331</v>
      </c>
      <c r="N6809">
        <v>9.2870972219999999</v>
      </c>
      <c r="O6809">
        <v>0</v>
      </c>
      <c r="P6809">
        <v>185</v>
      </c>
      <c r="Q6809">
        <v>0</v>
      </c>
      <c r="R6809">
        <v>30</v>
      </c>
      <c r="S6809">
        <v>0</v>
      </c>
      <c r="T6809">
        <v>17</v>
      </c>
      <c r="U6809">
        <v>0</v>
      </c>
      <c r="V6809">
        <v>0</v>
      </c>
      <c r="W6809">
        <v>0</v>
      </c>
      <c r="X6809">
        <v>354.37264855027757</v>
      </c>
      <c r="Y6809">
        <v>0</v>
      </c>
      <c r="Z6809">
        <v>24.468410173485317</v>
      </c>
      <c r="AA6809">
        <v>0</v>
      </c>
      <c r="AB6809">
        <v>340.21571726928175</v>
      </c>
      <c r="AC6809">
        <v>0</v>
      </c>
      <c r="AD6809">
        <v>0</v>
      </c>
      <c r="AE6809">
        <v>719.05677599304465</v>
      </c>
    </row>
    <row r="6810" spans="1:31" x14ac:dyDescent="0.25">
      <c r="A6810">
        <v>1660572</v>
      </c>
      <c r="B6810">
        <v>1</v>
      </c>
      <c r="C6810" t="s">
        <v>81</v>
      </c>
      <c r="D6810" t="s">
        <v>122</v>
      </c>
      <c r="E6810" t="s">
        <v>204</v>
      </c>
      <c r="F6810" t="s">
        <v>14329</v>
      </c>
      <c r="G6810" t="s">
        <v>161</v>
      </c>
      <c r="H6810" t="s">
        <v>134</v>
      </c>
      <c r="I6810" t="s">
        <v>135</v>
      </c>
      <c r="J6810" t="s">
        <v>136</v>
      </c>
      <c r="K6810" t="s">
        <v>137</v>
      </c>
      <c r="L6810" t="s">
        <v>19332</v>
      </c>
      <c r="M6810" t="s">
        <v>19333</v>
      </c>
      <c r="N6810">
        <v>0.258611111</v>
      </c>
      <c r="O6810">
        <v>1</v>
      </c>
      <c r="P6810">
        <v>516</v>
      </c>
      <c r="Q6810">
        <v>4</v>
      </c>
      <c r="R6810">
        <v>0</v>
      </c>
      <c r="S6810">
        <v>3</v>
      </c>
      <c r="T6810">
        <v>22</v>
      </c>
      <c r="U6810">
        <v>1</v>
      </c>
      <c r="V6810">
        <v>0</v>
      </c>
      <c r="W6810">
        <v>1.1835930324516668E-2</v>
      </c>
      <c r="X6810">
        <v>8.9043459693507732</v>
      </c>
      <c r="Y6810">
        <v>0.39780499241470174</v>
      </c>
      <c r="Z6810">
        <v>0</v>
      </c>
      <c r="AA6810">
        <v>6.2075062679632325</v>
      </c>
      <c r="AB6810">
        <v>1.6330558997354878</v>
      </c>
      <c r="AC6810">
        <v>0.53344198390450337</v>
      </c>
      <c r="AD6810">
        <v>0</v>
      </c>
      <c r="AE6810">
        <v>17.687991043693216</v>
      </c>
    </row>
    <row r="6811" spans="1:31" x14ac:dyDescent="0.25">
      <c r="A6811">
        <v>1660323</v>
      </c>
      <c r="B6811">
        <v>1</v>
      </c>
      <c r="C6811" t="s">
        <v>80</v>
      </c>
      <c r="D6811" t="s">
        <v>97</v>
      </c>
      <c r="E6811" t="s">
        <v>140</v>
      </c>
      <c r="F6811" t="s">
        <v>6027</v>
      </c>
      <c r="G6811" t="s">
        <v>161</v>
      </c>
      <c r="H6811" t="s">
        <v>134</v>
      </c>
      <c r="I6811" t="s">
        <v>135</v>
      </c>
      <c r="J6811" t="s">
        <v>136</v>
      </c>
      <c r="K6811" t="s">
        <v>137</v>
      </c>
      <c r="L6811" t="s">
        <v>19334</v>
      </c>
      <c r="M6811" t="s">
        <v>19335</v>
      </c>
      <c r="N6811">
        <v>0.105277777</v>
      </c>
      <c r="O6811">
        <v>7</v>
      </c>
      <c r="P6811">
        <v>1137</v>
      </c>
      <c r="Q6811">
        <v>12</v>
      </c>
      <c r="R6811">
        <v>151</v>
      </c>
      <c r="S6811">
        <v>29</v>
      </c>
      <c r="T6811">
        <v>185</v>
      </c>
      <c r="U6811">
        <v>0</v>
      </c>
      <c r="V6811">
        <v>1</v>
      </c>
      <c r="W6811">
        <v>1.0845531487313469</v>
      </c>
      <c r="X6811">
        <v>35.144955607359243</v>
      </c>
      <c r="Y6811">
        <v>2.2378763461038371</v>
      </c>
      <c r="Z6811">
        <v>3.8962230930123383</v>
      </c>
      <c r="AA6811">
        <v>54.167863681042675</v>
      </c>
      <c r="AB6811">
        <v>17.579385250459424</v>
      </c>
      <c r="AC6811">
        <v>0</v>
      </c>
      <c r="AD6811">
        <v>0.57375663216812811</v>
      </c>
      <c r="AE6811">
        <v>114.68461375887699</v>
      </c>
    </row>
    <row r="6812" spans="1:31" x14ac:dyDescent="0.25">
      <c r="A6812">
        <v>1660472</v>
      </c>
      <c r="B6812">
        <v>1</v>
      </c>
      <c r="C6812" t="s">
        <v>80</v>
      </c>
      <c r="D6812" t="s">
        <v>91</v>
      </c>
      <c r="E6812" t="s">
        <v>152</v>
      </c>
      <c r="F6812" t="s">
        <v>19336</v>
      </c>
      <c r="G6812" t="s">
        <v>168</v>
      </c>
      <c r="H6812" t="s">
        <v>149</v>
      </c>
      <c r="I6812" t="s">
        <v>135</v>
      </c>
      <c r="J6812" t="s">
        <v>136</v>
      </c>
      <c r="K6812" t="s">
        <v>137</v>
      </c>
      <c r="L6812" t="s">
        <v>19337</v>
      </c>
      <c r="M6812" t="s">
        <v>19338</v>
      </c>
      <c r="N6812">
        <v>3.13</v>
      </c>
      <c r="O6812">
        <v>0</v>
      </c>
      <c r="P6812">
        <v>7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7.9872095957491211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7.9872095957491211</v>
      </c>
    </row>
    <row r="6813" spans="1:31" x14ac:dyDescent="0.25">
      <c r="A6813">
        <v>1660793</v>
      </c>
      <c r="B6813">
        <v>1</v>
      </c>
      <c r="C6813" t="s">
        <v>80</v>
      </c>
      <c r="D6813" t="s">
        <v>97</v>
      </c>
      <c r="E6813" t="s">
        <v>152</v>
      </c>
      <c r="F6813" t="s">
        <v>19339</v>
      </c>
      <c r="G6813" t="s">
        <v>154</v>
      </c>
      <c r="H6813" t="s">
        <v>149</v>
      </c>
      <c r="I6813" t="s">
        <v>135</v>
      </c>
      <c r="J6813" t="s">
        <v>136</v>
      </c>
      <c r="K6813" t="s">
        <v>137</v>
      </c>
      <c r="L6813" t="s">
        <v>19340</v>
      </c>
      <c r="M6813" t="s">
        <v>19341</v>
      </c>
      <c r="N6813">
        <v>1.271111111</v>
      </c>
      <c r="O6813">
        <v>0</v>
      </c>
      <c r="P6813">
        <v>0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</row>
    <row r="6814" spans="1:31" x14ac:dyDescent="0.25">
      <c r="A6814">
        <v>1660438</v>
      </c>
      <c r="B6814">
        <v>1</v>
      </c>
      <c r="C6814" t="s">
        <v>80</v>
      </c>
      <c r="D6814" t="s">
        <v>91</v>
      </c>
      <c r="E6814" t="s">
        <v>140</v>
      </c>
      <c r="F6814" t="s">
        <v>19342</v>
      </c>
      <c r="G6814" t="s">
        <v>2147</v>
      </c>
      <c r="H6814" t="s">
        <v>134</v>
      </c>
      <c r="I6814" t="s">
        <v>135</v>
      </c>
      <c r="J6814" t="s">
        <v>136</v>
      </c>
      <c r="K6814" t="s">
        <v>137</v>
      </c>
      <c r="L6814" t="s">
        <v>19343</v>
      </c>
      <c r="M6814" t="s">
        <v>19344</v>
      </c>
      <c r="N6814">
        <v>0.755833333</v>
      </c>
      <c r="O6814">
        <v>2</v>
      </c>
      <c r="P6814">
        <v>799</v>
      </c>
      <c r="Q6814">
        <v>53</v>
      </c>
      <c r="R6814">
        <v>45</v>
      </c>
      <c r="S6814">
        <v>30</v>
      </c>
      <c r="T6814">
        <v>144</v>
      </c>
      <c r="U6814">
        <v>2</v>
      </c>
      <c r="V6814">
        <v>0</v>
      </c>
      <c r="W6814">
        <v>1.1014209486262776</v>
      </c>
      <c r="X6814">
        <v>133.74455432707953</v>
      </c>
      <c r="Y6814">
        <v>83.560798692783862</v>
      </c>
      <c r="Z6814">
        <v>16.309513716572955</v>
      </c>
      <c r="AA6814">
        <v>197.03119226959438</v>
      </c>
      <c r="AB6814">
        <v>98.944499613447888</v>
      </c>
      <c r="AC6814">
        <v>2.6541910444198265</v>
      </c>
      <c r="AD6814">
        <v>0</v>
      </c>
      <c r="AE6814">
        <v>533.3461706125247</v>
      </c>
    </row>
    <row r="6815" spans="1:31" x14ac:dyDescent="0.25">
      <c r="A6815">
        <v>1660246</v>
      </c>
      <c r="B6815">
        <v>1</v>
      </c>
      <c r="C6815" t="s">
        <v>81</v>
      </c>
      <c r="D6815" t="s">
        <v>121</v>
      </c>
      <c r="E6815" t="s">
        <v>178</v>
      </c>
      <c r="F6815" t="s">
        <v>19345</v>
      </c>
      <c r="G6815" t="s">
        <v>187</v>
      </c>
      <c r="H6815" t="s">
        <v>149</v>
      </c>
      <c r="I6815" t="s">
        <v>135</v>
      </c>
      <c r="J6815" t="s">
        <v>136</v>
      </c>
      <c r="K6815" t="s">
        <v>137</v>
      </c>
      <c r="L6815" t="s">
        <v>19346</v>
      </c>
      <c r="M6815" t="s">
        <v>19347</v>
      </c>
      <c r="N6815">
        <v>4.8538888880000002</v>
      </c>
      <c r="O6815">
        <v>0</v>
      </c>
      <c r="P6815">
        <v>21</v>
      </c>
      <c r="Q6815">
        <v>0</v>
      </c>
      <c r="R6815">
        <v>6</v>
      </c>
      <c r="S6815">
        <v>0</v>
      </c>
      <c r="T6815">
        <v>2</v>
      </c>
      <c r="U6815">
        <v>0</v>
      </c>
      <c r="V6815">
        <v>0</v>
      </c>
      <c r="W6815">
        <v>0</v>
      </c>
      <c r="X6815">
        <v>15.913575884352667</v>
      </c>
      <c r="Y6815">
        <v>0</v>
      </c>
      <c r="Z6815">
        <v>3.6368274886359502</v>
      </c>
      <c r="AA6815">
        <v>0</v>
      </c>
      <c r="AB6815">
        <v>0</v>
      </c>
      <c r="AC6815">
        <v>0</v>
      </c>
      <c r="AD6815">
        <v>0</v>
      </c>
      <c r="AE6815">
        <v>19.550403372988619</v>
      </c>
    </row>
    <row r="6816" spans="1:31" x14ac:dyDescent="0.25">
      <c r="A6816">
        <v>1660747</v>
      </c>
      <c r="B6816">
        <v>1</v>
      </c>
      <c r="C6816" t="s">
        <v>80</v>
      </c>
      <c r="D6816" t="s">
        <v>96</v>
      </c>
      <c r="E6816" t="s">
        <v>146</v>
      </c>
      <c r="F6816" t="s">
        <v>19348</v>
      </c>
      <c r="G6816" t="s">
        <v>288</v>
      </c>
      <c r="H6816" t="s">
        <v>149</v>
      </c>
      <c r="I6816" t="s">
        <v>135</v>
      </c>
      <c r="J6816" t="s">
        <v>136</v>
      </c>
      <c r="K6816" t="s">
        <v>137</v>
      </c>
      <c r="L6816" t="s">
        <v>19349</v>
      </c>
      <c r="M6816" t="s">
        <v>19350</v>
      </c>
      <c r="N6816">
        <v>1.064166666</v>
      </c>
      <c r="O6816">
        <v>0</v>
      </c>
      <c r="P6816">
        <v>227</v>
      </c>
      <c r="Q6816">
        <v>0</v>
      </c>
      <c r="R6816">
        <v>0</v>
      </c>
      <c r="S6816">
        <v>0</v>
      </c>
      <c r="T6816">
        <v>36</v>
      </c>
      <c r="U6816">
        <v>0</v>
      </c>
      <c r="V6816">
        <v>0</v>
      </c>
      <c r="W6816">
        <v>0</v>
      </c>
      <c r="X6816">
        <v>103.73193883010434</v>
      </c>
      <c r="Y6816">
        <v>0</v>
      </c>
      <c r="Z6816">
        <v>0</v>
      </c>
      <c r="AA6816">
        <v>0</v>
      </c>
      <c r="AB6816">
        <v>33.838201325811276</v>
      </c>
      <c r="AC6816">
        <v>0</v>
      </c>
      <c r="AD6816">
        <v>0</v>
      </c>
      <c r="AE6816">
        <v>137.57014015591562</v>
      </c>
    </row>
    <row r="6817" spans="1:31" x14ac:dyDescent="0.25">
      <c r="A6817">
        <v>1660724</v>
      </c>
      <c r="B6817">
        <v>1</v>
      </c>
      <c r="C6817" t="s">
        <v>80</v>
      </c>
      <c r="D6817" t="s">
        <v>104</v>
      </c>
      <c r="E6817" t="s">
        <v>146</v>
      </c>
      <c r="F6817" t="s">
        <v>19351</v>
      </c>
      <c r="G6817" t="s">
        <v>231</v>
      </c>
      <c r="H6817" t="s">
        <v>149</v>
      </c>
      <c r="I6817" t="s">
        <v>135</v>
      </c>
      <c r="J6817" t="s">
        <v>136</v>
      </c>
      <c r="K6817" t="s">
        <v>137</v>
      </c>
      <c r="L6817" t="s">
        <v>19352</v>
      </c>
      <c r="M6817" t="s">
        <v>19353</v>
      </c>
      <c r="N6817">
        <v>0.70305555500000005</v>
      </c>
      <c r="O6817">
        <v>0</v>
      </c>
      <c r="P6817">
        <v>151</v>
      </c>
      <c r="Q6817">
        <v>0</v>
      </c>
      <c r="R6817">
        <v>6</v>
      </c>
      <c r="S6817">
        <v>0</v>
      </c>
      <c r="T6817">
        <v>15</v>
      </c>
      <c r="U6817">
        <v>0</v>
      </c>
      <c r="V6817">
        <v>0</v>
      </c>
      <c r="W6817">
        <v>0</v>
      </c>
      <c r="X6817">
        <v>34.008805539719667</v>
      </c>
      <c r="Y6817">
        <v>0</v>
      </c>
      <c r="Z6817">
        <v>0.95990892268313333</v>
      </c>
      <c r="AA6817">
        <v>0</v>
      </c>
      <c r="AB6817">
        <v>7.5121143952823601</v>
      </c>
      <c r="AC6817">
        <v>0</v>
      </c>
      <c r="AD6817">
        <v>0</v>
      </c>
      <c r="AE6817">
        <v>42.480828857685161</v>
      </c>
    </row>
    <row r="6818" spans="1:31" x14ac:dyDescent="0.25">
      <c r="A6818">
        <v>1660269</v>
      </c>
      <c r="B6818">
        <v>1</v>
      </c>
      <c r="C6818" t="s">
        <v>80</v>
      </c>
      <c r="D6818" t="s">
        <v>104</v>
      </c>
      <c r="E6818" t="s">
        <v>152</v>
      </c>
      <c r="F6818" t="s">
        <v>19354</v>
      </c>
      <c r="G6818" t="s">
        <v>154</v>
      </c>
      <c r="H6818" t="s">
        <v>149</v>
      </c>
      <c r="I6818" t="s">
        <v>135</v>
      </c>
      <c r="J6818" t="s">
        <v>136</v>
      </c>
      <c r="K6818" t="s">
        <v>137</v>
      </c>
      <c r="L6818" t="s">
        <v>19355</v>
      </c>
      <c r="M6818" t="s">
        <v>19356</v>
      </c>
      <c r="N6818">
        <v>1.599722222</v>
      </c>
      <c r="O6818">
        <v>0</v>
      </c>
      <c r="P6818">
        <v>1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0.26783434229953335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0.26783434229953335</v>
      </c>
    </row>
    <row r="6819" spans="1:31" x14ac:dyDescent="0.25">
      <c r="A6819">
        <v>1660292</v>
      </c>
      <c r="B6819">
        <v>1</v>
      </c>
      <c r="C6819" t="s">
        <v>81</v>
      </c>
      <c r="D6819" t="s">
        <v>118</v>
      </c>
      <c r="E6819" t="s">
        <v>131</v>
      </c>
      <c r="F6819" t="s">
        <v>19357</v>
      </c>
      <c r="G6819" t="s">
        <v>148</v>
      </c>
      <c r="H6819" t="s">
        <v>134</v>
      </c>
      <c r="I6819" t="s">
        <v>135</v>
      </c>
      <c r="J6819" t="s">
        <v>136</v>
      </c>
      <c r="K6819" t="s">
        <v>143</v>
      </c>
      <c r="L6819" t="s">
        <v>19358</v>
      </c>
      <c r="M6819" t="s">
        <v>19359</v>
      </c>
      <c r="N6819">
        <v>8.1888888879999993</v>
      </c>
      <c r="O6819">
        <v>2</v>
      </c>
      <c r="P6819">
        <v>1392</v>
      </c>
      <c r="Q6819">
        <v>167</v>
      </c>
      <c r="R6819">
        <v>160</v>
      </c>
      <c r="S6819">
        <v>24</v>
      </c>
      <c r="T6819">
        <v>126</v>
      </c>
      <c r="U6819">
        <v>1</v>
      </c>
      <c r="V6819">
        <v>0</v>
      </c>
      <c r="W6819">
        <v>2.6697741544027163</v>
      </c>
      <c r="X6819">
        <v>1050.651553973579</v>
      </c>
      <c r="Y6819">
        <v>1226.0362235844361</v>
      </c>
      <c r="Z6819">
        <v>335.90971045241093</v>
      </c>
      <c r="AA6819">
        <v>1091.6681962067248</v>
      </c>
      <c r="AB6819">
        <v>428.45865160611305</v>
      </c>
      <c r="AC6819">
        <v>6.6774980534497841</v>
      </c>
      <c r="AD6819">
        <v>0</v>
      </c>
      <c r="AE6819">
        <v>4142.0716080311158</v>
      </c>
    </row>
    <row r="6820" spans="1:31" x14ac:dyDescent="0.25">
      <c r="A6820">
        <v>1660538</v>
      </c>
      <c r="B6820">
        <v>1</v>
      </c>
      <c r="C6820" t="s">
        <v>80</v>
      </c>
      <c r="D6820" t="s">
        <v>82</v>
      </c>
      <c r="E6820" t="s">
        <v>146</v>
      </c>
      <c r="F6820" t="s">
        <v>16936</v>
      </c>
      <c r="G6820" t="s">
        <v>260</v>
      </c>
      <c r="H6820" t="s">
        <v>149</v>
      </c>
      <c r="I6820" t="s">
        <v>135</v>
      </c>
      <c r="J6820" t="s">
        <v>136</v>
      </c>
      <c r="K6820" t="s">
        <v>137</v>
      </c>
      <c r="L6820" t="s">
        <v>19360</v>
      </c>
      <c r="M6820" t="s">
        <v>19361</v>
      </c>
      <c r="N6820">
        <v>0.33111111100000001</v>
      </c>
      <c r="O6820">
        <v>0</v>
      </c>
      <c r="P6820">
        <v>379</v>
      </c>
      <c r="Q6820">
        <v>0</v>
      </c>
      <c r="R6820">
        <v>0</v>
      </c>
      <c r="S6820">
        <v>0</v>
      </c>
      <c r="T6820">
        <v>12</v>
      </c>
      <c r="U6820">
        <v>0</v>
      </c>
      <c r="V6820">
        <v>0</v>
      </c>
      <c r="W6820">
        <v>0</v>
      </c>
      <c r="X6820">
        <v>39.621992462976799</v>
      </c>
      <c r="Y6820">
        <v>0</v>
      </c>
      <c r="Z6820">
        <v>0</v>
      </c>
      <c r="AA6820">
        <v>0</v>
      </c>
      <c r="AB6820">
        <v>1.5188803750727113</v>
      </c>
      <c r="AC6820">
        <v>0</v>
      </c>
      <c r="AD6820">
        <v>0</v>
      </c>
      <c r="AE6820">
        <v>41.140872838049511</v>
      </c>
    </row>
    <row r="6821" spans="1:31" x14ac:dyDescent="0.25">
      <c r="A6821">
        <v>1660641</v>
      </c>
      <c r="B6821">
        <v>1</v>
      </c>
      <c r="C6821" t="s">
        <v>81</v>
      </c>
      <c r="D6821" t="s">
        <v>113</v>
      </c>
      <c r="E6821" t="s">
        <v>152</v>
      </c>
      <c r="F6821" t="s">
        <v>19362</v>
      </c>
      <c r="G6821" t="s">
        <v>154</v>
      </c>
      <c r="H6821" t="s">
        <v>149</v>
      </c>
      <c r="I6821" t="s">
        <v>135</v>
      </c>
      <c r="J6821" t="s">
        <v>136</v>
      </c>
      <c r="K6821" t="s">
        <v>137</v>
      </c>
      <c r="L6821" t="s">
        <v>19363</v>
      </c>
      <c r="M6821" t="s">
        <v>19364</v>
      </c>
      <c r="N6821">
        <v>2.1425000000000001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1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0.18653889274743057</v>
      </c>
      <c r="AC6821">
        <v>0</v>
      </c>
      <c r="AD6821">
        <v>0</v>
      </c>
      <c r="AE6821">
        <v>0.18653889274743057</v>
      </c>
    </row>
    <row r="6822" spans="1:31" x14ac:dyDescent="0.25">
      <c r="A6822">
        <v>1660647</v>
      </c>
      <c r="B6822">
        <v>1</v>
      </c>
      <c r="C6822" t="s">
        <v>81</v>
      </c>
      <c r="D6822" t="s">
        <v>112</v>
      </c>
      <c r="E6822" t="s">
        <v>152</v>
      </c>
      <c r="F6822" t="s">
        <v>19365</v>
      </c>
      <c r="G6822" t="s">
        <v>168</v>
      </c>
      <c r="H6822" t="s">
        <v>149</v>
      </c>
      <c r="I6822" t="s">
        <v>135</v>
      </c>
      <c r="J6822" t="s">
        <v>136</v>
      </c>
      <c r="K6822" t="s">
        <v>137</v>
      </c>
      <c r="L6822" t="s">
        <v>19366</v>
      </c>
      <c r="M6822" t="s">
        <v>19367</v>
      </c>
      <c r="N6822">
        <v>2.6444444439999999</v>
      </c>
      <c r="O6822">
        <v>0</v>
      </c>
      <c r="P6822">
        <v>4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1.5669153511838001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1.5669153511838001</v>
      </c>
    </row>
    <row r="6823" spans="1:31" x14ac:dyDescent="0.25">
      <c r="A6823">
        <v>1660710</v>
      </c>
      <c r="B6823">
        <v>1</v>
      </c>
      <c r="C6823" t="s">
        <v>80</v>
      </c>
      <c r="D6823" t="s">
        <v>101</v>
      </c>
      <c r="E6823" t="s">
        <v>152</v>
      </c>
      <c r="F6823" t="s">
        <v>19368</v>
      </c>
      <c r="G6823" t="s">
        <v>154</v>
      </c>
      <c r="H6823" t="s">
        <v>149</v>
      </c>
      <c r="I6823" t="s">
        <v>135</v>
      </c>
      <c r="J6823" t="s">
        <v>136</v>
      </c>
      <c r="K6823" t="s">
        <v>137</v>
      </c>
      <c r="L6823" t="s">
        <v>19369</v>
      </c>
      <c r="M6823" t="s">
        <v>19370</v>
      </c>
      <c r="N6823">
        <v>1.3761111109999999</v>
      </c>
      <c r="O6823">
        <v>0</v>
      </c>
      <c r="P6823">
        <v>1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0.19145341850245223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0.19145341850245223</v>
      </c>
    </row>
    <row r="6824" spans="1:31" x14ac:dyDescent="0.25">
      <c r="A6824">
        <v>1660661</v>
      </c>
      <c r="B6824">
        <v>1</v>
      </c>
      <c r="C6824" t="s">
        <v>80</v>
      </c>
      <c r="D6824" t="s">
        <v>101</v>
      </c>
      <c r="E6824" t="s">
        <v>178</v>
      </c>
      <c r="F6824" t="s">
        <v>19371</v>
      </c>
      <c r="G6824" t="s">
        <v>231</v>
      </c>
      <c r="H6824" t="s">
        <v>149</v>
      </c>
      <c r="I6824" t="s">
        <v>135</v>
      </c>
      <c r="J6824" t="s">
        <v>136</v>
      </c>
      <c r="K6824" t="s">
        <v>137</v>
      </c>
      <c r="L6824" t="s">
        <v>19372</v>
      </c>
      <c r="M6824" t="s">
        <v>19373</v>
      </c>
      <c r="N6824">
        <v>0.42277777700000002</v>
      </c>
      <c r="O6824">
        <v>0</v>
      </c>
      <c r="P6824">
        <v>8</v>
      </c>
      <c r="Q6824">
        <v>0</v>
      </c>
      <c r="R6824">
        <v>0</v>
      </c>
      <c r="S6824">
        <v>0</v>
      </c>
      <c r="T6824">
        <v>36</v>
      </c>
      <c r="U6824">
        <v>0</v>
      </c>
      <c r="V6824">
        <v>0</v>
      </c>
      <c r="W6824">
        <v>0</v>
      </c>
      <c r="X6824">
        <v>5.472450799280292</v>
      </c>
      <c r="Y6824">
        <v>0</v>
      </c>
      <c r="Z6824">
        <v>0</v>
      </c>
      <c r="AA6824">
        <v>0</v>
      </c>
      <c r="AB6824">
        <v>5.8657508401264176</v>
      </c>
      <c r="AC6824">
        <v>0</v>
      </c>
      <c r="AD6824">
        <v>0</v>
      </c>
      <c r="AE6824">
        <v>11.338201639406709</v>
      </c>
    </row>
    <row r="6825" spans="1:31" x14ac:dyDescent="0.25">
      <c r="A6825">
        <v>1660332</v>
      </c>
      <c r="B6825">
        <v>1</v>
      </c>
      <c r="C6825" t="s">
        <v>81</v>
      </c>
      <c r="D6825" t="s">
        <v>118</v>
      </c>
      <c r="E6825" t="s">
        <v>152</v>
      </c>
      <c r="F6825" t="s">
        <v>19374</v>
      </c>
      <c r="G6825" t="s">
        <v>507</v>
      </c>
      <c r="H6825" t="s">
        <v>149</v>
      </c>
      <c r="I6825" t="s">
        <v>135</v>
      </c>
      <c r="J6825" t="s">
        <v>136</v>
      </c>
      <c r="K6825" t="s">
        <v>137</v>
      </c>
      <c r="L6825" t="s">
        <v>19375</v>
      </c>
      <c r="M6825" t="s">
        <v>19376</v>
      </c>
      <c r="N6825">
        <v>0.65138888800000005</v>
      </c>
      <c r="O6825">
        <v>0</v>
      </c>
      <c r="P6825">
        <v>1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2.1855577282000002E-3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2.1855577282000002E-3</v>
      </c>
    </row>
    <row r="6826" spans="1:31" x14ac:dyDescent="0.25">
      <c r="A6826">
        <v>1660355</v>
      </c>
      <c r="B6826">
        <v>1</v>
      </c>
      <c r="C6826" t="s">
        <v>81</v>
      </c>
      <c r="D6826" t="s">
        <v>123</v>
      </c>
      <c r="E6826" t="s">
        <v>642</v>
      </c>
      <c r="F6826" t="s">
        <v>5768</v>
      </c>
      <c r="G6826" t="s">
        <v>161</v>
      </c>
      <c r="H6826" t="s">
        <v>134</v>
      </c>
      <c r="I6826" t="s">
        <v>135</v>
      </c>
      <c r="J6826" t="s">
        <v>136</v>
      </c>
      <c r="K6826" t="s">
        <v>137</v>
      </c>
      <c r="L6826" t="s">
        <v>19377</v>
      </c>
      <c r="M6826" t="s">
        <v>19378</v>
      </c>
      <c r="N6826">
        <v>0.49888888799999997</v>
      </c>
      <c r="O6826">
        <v>7</v>
      </c>
      <c r="P6826">
        <v>15</v>
      </c>
      <c r="Q6826">
        <v>210</v>
      </c>
      <c r="R6826">
        <v>303</v>
      </c>
      <c r="S6826">
        <v>47</v>
      </c>
      <c r="T6826">
        <v>68</v>
      </c>
      <c r="U6826">
        <v>20</v>
      </c>
      <c r="V6826">
        <v>0</v>
      </c>
      <c r="W6826">
        <v>0.91200159775119993</v>
      </c>
      <c r="X6826">
        <v>3.0418614495697569</v>
      </c>
      <c r="Y6826">
        <v>38.906001803151682</v>
      </c>
      <c r="Z6826">
        <v>48.626776070802421</v>
      </c>
      <c r="AA6826">
        <v>181.17360789583768</v>
      </c>
      <c r="AB6826">
        <v>66.19896487198794</v>
      </c>
      <c r="AC6826">
        <v>2565.5722294766056</v>
      </c>
      <c r="AD6826">
        <v>0</v>
      </c>
      <c r="AE6826">
        <v>2904.4314431657062</v>
      </c>
    </row>
    <row r="6827" spans="1:31" x14ac:dyDescent="0.25">
      <c r="A6827">
        <v>1660312</v>
      </c>
      <c r="B6827">
        <v>1</v>
      </c>
      <c r="C6827" t="s">
        <v>81</v>
      </c>
      <c r="D6827" t="s">
        <v>123</v>
      </c>
      <c r="E6827" t="s">
        <v>146</v>
      </c>
      <c r="F6827" t="s">
        <v>19379</v>
      </c>
      <c r="G6827" t="s">
        <v>148</v>
      </c>
      <c r="H6827" t="s">
        <v>149</v>
      </c>
      <c r="I6827" t="s">
        <v>135</v>
      </c>
      <c r="J6827" t="s">
        <v>136</v>
      </c>
      <c r="K6827" t="s">
        <v>143</v>
      </c>
      <c r="L6827" t="s">
        <v>19380</v>
      </c>
      <c r="M6827" t="s">
        <v>19381</v>
      </c>
      <c r="N6827">
        <v>2.58</v>
      </c>
      <c r="O6827">
        <v>0</v>
      </c>
      <c r="P6827">
        <v>2</v>
      </c>
      <c r="Q6827">
        <v>0</v>
      </c>
      <c r="R6827">
        <v>0</v>
      </c>
      <c r="S6827">
        <v>0</v>
      </c>
      <c r="T6827">
        <v>36</v>
      </c>
      <c r="U6827">
        <v>0</v>
      </c>
      <c r="V6827">
        <v>1</v>
      </c>
      <c r="W6827">
        <v>0</v>
      </c>
      <c r="X6827">
        <v>2.053006966315329</v>
      </c>
      <c r="Y6827">
        <v>0</v>
      </c>
      <c r="Z6827">
        <v>0</v>
      </c>
      <c r="AA6827">
        <v>0</v>
      </c>
      <c r="AB6827">
        <v>216.84832352756891</v>
      </c>
      <c r="AC6827">
        <v>0</v>
      </c>
      <c r="AD6827">
        <v>30.038980563870119</v>
      </c>
      <c r="AE6827">
        <v>248.94031105775437</v>
      </c>
    </row>
    <row r="6828" spans="1:31" x14ac:dyDescent="0.25">
      <c r="A6828">
        <v>1660730</v>
      </c>
      <c r="B6828">
        <v>1</v>
      </c>
      <c r="C6828" t="s">
        <v>80</v>
      </c>
      <c r="D6828" t="s">
        <v>82</v>
      </c>
      <c r="E6828" t="s">
        <v>178</v>
      </c>
      <c r="F6828" t="s">
        <v>16288</v>
      </c>
      <c r="G6828" t="s">
        <v>227</v>
      </c>
      <c r="H6828" t="s">
        <v>149</v>
      </c>
      <c r="I6828" t="s">
        <v>135</v>
      </c>
      <c r="J6828" t="s">
        <v>136</v>
      </c>
      <c r="K6828" t="s">
        <v>137</v>
      </c>
      <c r="L6828" t="s">
        <v>19382</v>
      </c>
      <c r="M6828" t="s">
        <v>19383</v>
      </c>
      <c r="N6828">
        <v>1.326944444</v>
      </c>
      <c r="O6828">
        <v>0</v>
      </c>
      <c r="P6828">
        <v>28</v>
      </c>
      <c r="Q6828">
        <v>0</v>
      </c>
      <c r="R6828">
        <v>0</v>
      </c>
      <c r="S6828">
        <v>0</v>
      </c>
      <c r="T6828">
        <v>1</v>
      </c>
      <c r="U6828">
        <v>0</v>
      </c>
      <c r="V6828">
        <v>0</v>
      </c>
      <c r="W6828">
        <v>0</v>
      </c>
      <c r="X6828">
        <v>12.90496514902096</v>
      </c>
      <c r="Y6828">
        <v>0</v>
      </c>
      <c r="Z6828">
        <v>0</v>
      </c>
      <c r="AA6828">
        <v>0</v>
      </c>
      <c r="AB6828">
        <v>2.4833637402163049</v>
      </c>
      <c r="AC6828">
        <v>0</v>
      </c>
      <c r="AD6828">
        <v>0</v>
      </c>
      <c r="AE6828">
        <v>15.388328889237265</v>
      </c>
    </row>
    <row r="6829" spans="1:31" x14ac:dyDescent="0.25">
      <c r="A6829">
        <v>1660624</v>
      </c>
      <c r="B6829">
        <v>1</v>
      </c>
      <c r="C6829" t="s">
        <v>80</v>
      </c>
      <c r="D6829" t="s">
        <v>84</v>
      </c>
      <c r="E6829" t="s">
        <v>152</v>
      </c>
      <c r="F6829" t="s">
        <v>19384</v>
      </c>
      <c r="G6829" t="s">
        <v>154</v>
      </c>
      <c r="H6829" t="s">
        <v>149</v>
      </c>
      <c r="I6829" t="s">
        <v>135</v>
      </c>
      <c r="J6829" t="s">
        <v>136</v>
      </c>
      <c r="K6829" t="s">
        <v>137</v>
      </c>
      <c r="L6829" t="s">
        <v>19385</v>
      </c>
      <c r="M6829" t="s">
        <v>19386</v>
      </c>
      <c r="N6829">
        <v>4.0308333330000004</v>
      </c>
      <c r="O6829">
        <v>0</v>
      </c>
      <c r="P6829">
        <v>5</v>
      </c>
      <c r="Q6829">
        <v>0</v>
      </c>
      <c r="R6829">
        <v>0</v>
      </c>
      <c r="S6829">
        <v>0</v>
      </c>
      <c r="T6829">
        <v>1</v>
      </c>
      <c r="U6829">
        <v>0</v>
      </c>
      <c r="V6829">
        <v>0</v>
      </c>
      <c r="W6829">
        <v>0</v>
      </c>
      <c r="X6829">
        <v>1.9439460870518344</v>
      </c>
      <c r="Y6829">
        <v>0</v>
      </c>
      <c r="Z6829">
        <v>0</v>
      </c>
      <c r="AA6829">
        <v>0</v>
      </c>
      <c r="AB6829">
        <v>7.0368832187385335</v>
      </c>
      <c r="AC6829">
        <v>0</v>
      </c>
      <c r="AD6829">
        <v>0</v>
      </c>
      <c r="AE6829">
        <v>8.9808293057903672</v>
      </c>
    </row>
    <row r="6830" spans="1:31" x14ac:dyDescent="0.25">
      <c r="A6830">
        <v>1660475</v>
      </c>
      <c r="B6830">
        <v>1</v>
      </c>
      <c r="C6830" t="s">
        <v>80</v>
      </c>
      <c r="D6830" t="s">
        <v>98</v>
      </c>
      <c r="E6830" t="s">
        <v>140</v>
      </c>
      <c r="F6830" t="s">
        <v>2395</v>
      </c>
      <c r="G6830" t="s">
        <v>918</v>
      </c>
      <c r="H6830" t="s">
        <v>134</v>
      </c>
      <c r="I6830" t="s">
        <v>135</v>
      </c>
      <c r="J6830" t="s">
        <v>136</v>
      </c>
      <c r="K6830" t="s">
        <v>137</v>
      </c>
      <c r="L6830" t="s">
        <v>19387</v>
      </c>
      <c r="M6830" t="s">
        <v>19388</v>
      </c>
      <c r="N6830">
        <v>0.18083333300000001</v>
      </c>
      <c r="O6830">
        <v>0</v>
      </c>
      <c r="P6830">
        <v>0</v>
      </c>
      <c r="Q6830">
        <v>10</v>
      </c>
      <c r="R6830">
        <v>98</v>
      </c>
      <c r="S6830">
        <v>4</v>
      </c>
      <c r="T6830">
        <v>22</v>
      </c>
      <c r="U6830">
        <v>0</v>
      </c>
      <c r="V6830">
        <v>0</v>
      </c>
      <c r="W6830">
        <v>0</v>
      </c>
      <c r="X6830">
        <v>0</v>
      </c>
      <c r="Y6830">
        <v>10.975104269709895</v>
      </c>
      <c r="Z6830">
        <v>14.110804807053642</v>
      </c>
      <c r="AA6830">
        <v>1.4383638576276203</v>
      </c>
      <c r="AB6830">
        <v>5.8159444126530824</v>
      </c>
      <c r="AC6830">
        <v>0</v>
      </c>
      <c r="AD6830">
        <v>0</v>
      </c>
      <c r="AE6830">
        <v>32.340217347044238</v>
      </c>
    </row>
    <row r="6831" spans="1:31" x14ac:dyDescent="0.25">
      <c r="A6831">
        <v>1660667</v>
      </c>
      <c r="B6831">
        <v>1</v>
      </c>
      <c r="C6831" t="s">
        <v>80</v>
      </c>
      <c r="D6831" t="s">
        <v>82</v>
      </c>
      <c r="E6831" t="s">
        <v>152</v>
      </c>
      <c r="F6831" t="s">
        <v>19389</v>
      </c>
      <c r="G6831" t="s">
        <v>154</v>
      </c>
      <c r="H6831" t="s">
        <v>149</v>
      </c>
      <c r="I6831" t="s">
        <v>135</v>
      </c>
      <c r="J6831" t="s">
        <v>136</v>
      </c>
      <c r="K6831" t="s">
        <v>137</v>
      </c>
      <c r="L6831" t="s">
        <v>19390</v>
      </c>
      <c r="M6831" t="s">
        <v>19391</v>
      </c>
      <c r="N6831">
        <v>2.2119444439999998</v>
      </c>
      <c r="O6831">
        <v>0</v>
      </c>
      <c r="P6831">
        <v>1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0.72685005008697501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0.72685005008697501</v>
      </c>
    </row>
    <row r="6832" spans="1:31" x14ac:dyDescent="0.25">
      <c r="A6832">
        <v>1660272</v>
      </c>
      <c r="B6832">
        <v>1</v>
      </c>
      <c r="C6832" t="s">
        <v>80</v>
      </c>
      <c r="D6832" t="s">
        <v>97</v>
      </c>
      <c r="E6832" t="s">
        <v>178</v>
      </c>
      <c r="F6832" t="s">
        <v>19392</v>
      </c>
      <c r="G6832" t="s">
        <v>148</v>
      </c>
      <c r="H6832" t="s">
        <v>149</v>
      </c>
      <c r="I6832" t="s">
        <v>135</v>
      </c>
      <c r="J6832" t="s">
        <v>136</v>
      </c>
      <c r="K6832" t="s">
        <v>143</v>
      </c>
      <c r="L6832" t="s">
        <v>19393</v>
      </c>
      <c r="M6832" t="s">
        <v>19394</v>
      </c>
      <c r="N6832">
        <v>3.4650508329999998</v>
      </c>
      <c r="O6832">
        <v>0</v>
      </c>
      <c r="P6832">
        <v>66</v>
      </c>
      <c r="Q6832">
        <v>0</v>
      </c>
      <c r="R6832">
        <v>0</v>
      </c>
      <c r="S6832">
        <v>0</v>
      </c>
      <c r="T6832">
        <v>3</v>
      </c>
      <c r="U6832">
        <v>0</v>
      </c>
      <c r="V6832">
        <v>0</v>
      </c>
      <c r="W6832">
        <v>0</v>
      </c>
      <c r="X6832">
        <v>100.55536977883925</v>
      </c>
      <c r="Y6832">
        <v>0</v>
      </c>
      <c r="Z6832">
        <v>0</v>
      </c>
      <c r="AA6832">
        <v>0</v>
      </c>
      <c r="AB6832">
        <v>8.2936964028180427</v>
      </c>
      <c r="AC6832">
        <v>0</v>
      </c>
      <c r="AD6832">
        <v>0</v>
      </c>
      <c r="AE6832">
        <v>108.84906618165729</v>
      </c>
    </row>
    <row r="6833" spans="1:31" x14ac:dyDescent="0.25">
      <c r="A6833">
        <v>1660481</v>
      </c>
      <c r="B6833">
        <v>1</v>
      </c>
      <c r="C6833" t="s">
        <v>80</v>
      </c>
      <c r="D6833" t="s">
        <v>90</v>
      </c>
      <c r="E6833" t="s">
        <v>152</v>
      </c>
      <c r="F6833" t="s">
        <v>19395</v>
      </c>
      <c r="G6833" t="s">
        <v>507</v>
      </c>
      <c r="H6833" t="s">
        <v>149</v>
      </c>
      <c r="I6833" t="s">
        <v>135</v>
      </c>
      <c r="J6833" t="s">
        <v>136</v>
      </c>
      <c r="K6833" t="s">
        <v>137</v>
      </c>
      <c r="L6833" t="s">
        <v>19396</v>
      </c>
      <c r="M6833" t="s">
        <v>19397</v>
      </c>
      <c r="N6833">
        <v>1.391388888</v>
      </c>
      <c r="O6833">
        <v>0</v>
      </c>
      <c r="P6833">
        <v>7</v>
      </c>
      <c r="Q6833">
        <v>0</v>
      </c>
      <c r="R6833">
        <v>0</v>
      </c>
      <c r="S6833">
        <v>0</v>
      </c>
      <c r="T6833">
        <v>1</v>
      </c>
      <c r="U6833">
        <v>0</v>
      </c>
      <c r="V6833">
        <v>0</v>
      </c>
      <c r="W6833">
        <v>0</v>
      </c>
      <c r="X6833">
        <v>2.8699802518429904</v>
      </c>
      <c r="Y6833">
        <v>0</v>
      </c>
      <c r="Z6833">
        <v>0</v>
      </c>
      <c r="AA6833">
        <v>0</v>
      </c>
      <c r="AB6833">
        <v>7.7114998162327364</v>
      </c>
      <c r="AC6833">
        <v>0</v>
      </c>
      <c r="AD6833">
        <v>0</v>
      </c>
      <c r="AE6833">
        <v>10.581480068075727</v>
      </c>
    </row>
    <row r="6834" spans="1:31" x14ac:dyDescent="0.25">
      <c r="A6834">
        <v>1660435</v>
      </c>
      <c r="B6834">
        <v>1</v>
      </c>
      <c r="C6834" t="s">
        <v>80</v>
      </c>
      <c r="D6834" t="s">
        <v>99</v>
      </c>
      <c r="E6834" t="s">
        <v>152</v>
      </c>
      <c r="F6834" t="s">
        <v>19398</v>
      </c>
      <c r="G6834" t="s">
        <v>154</v>
      </c>
      <c r="H6834" t="s">
        <v>149</v>
      </c>
      <c r="I6834" t="s">
        <v>135</v>
      </c>
      <c r="J6834" t="s">
        <v>136</v>
      </c>
      <c r="K6834" t="s">
        <v>137</v>
      </c>
      <c r="L6834" t="s">
        <v>19399</v>
      </c>
      <c r="M6834" t="s">
        <v>19400</v>
      </c>
      <c r="N6834">
        <v>2.3088888879999998</v>
      </c>
      <c r="O6834">
        <v>0</v>
      </c>
      <c r="P6834">
        <v>1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0.6673932183447675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0.6673932183447675</v>
      </c>
    </row>
    <row r="6835" spans="1:31" x14ac:dyDescent="0.25">
      <c r="A6835">
        <v>1660704</v>
      </c>
      <c r="B6835">
        <v>1</v>
      </c>
      <c r="C6835" t="s">
        <v>80</v>
      </c>
      <c r="D6835" t="s">
        <v>88</v>
      </c>
      <c r="E6835" t="s">
        <v>152</v>
      </c>
      <c r="F6835" t="s">
        <v>19401</v>
      </c>
      <c r="G6835" t="s">
        <v>507</v>
      </c>
      <c r="H6835" t="s">
        <v>149</v>
      </c>
      <c r="I6835" t="s">
        <v>135</v>
      </c>
      <c r="J6835" t="s">
        <v>136</v>
      </c>
      <c r="K6835" t="s">
        <v>137</v>
      </c>
      <c r="L6835" t="s">
        <v>19402</v>
      </c>
      <c r="M6835" t="s">
        <v>19403</v>
      </c>
      <c r="N6835">
        <v>0.84222222199999996</v>
      </c>
      <c r="O6835">
        <v>0</v>
      </c>
      <c r="P6835">
        <v>3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0.7908020682232334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0.7908020682232334</v>
      </c>
    </row>
    <row r="6836" spans="1:31" x14ac:dyDescent="0.25">
      <c r="A6836">
        <v>1660750</v>
      </c>
      <c r="B6836">
        <v>1</v>
      </c>
      <c r="C6836" t="s">
        <v>81</v>
      </c>
      <c r="D6836" t="s">
        <v>118</v>
      </c>
      <c r="E6836" t="s">
        <v>146</v>
      </c>
      <c r="F6836" t="s">
        <v>18658</v>
      </c>
      <c r="G6836" t="s">
        <v>227</v>
      </c>
      <c r="H6836" t="s">
        <v>149</v>
      </c>
      <c r="I6836" t="s">
        <v>135</v>
      </c>
      <c r="J6836" t="s">
        <v>136</v>
      </c>
      <c r="K6836" t="s">
        <v>137</v>
      </c>
      <c r="L6836" t="s">
        <v>19404</v>
      </c>
      <c r="M6836" t="s">
        <v>19405</v>
      </c>
      <c r="N6836">
        <v>0.67166666600000002</v>
      </c>
      <c r="O6836">
        <v>0</v>
      </c>
      <c r="P6836">
        <v>819</v>
      </c>
      <c r="Q6836">
        <v>0</v>
      </c>
      <c r="R6836">
        <v>0</v>
      </c>
      <c r="S6836">
        <v>0</v>
      </c>
      <c r="T6836">
        <v>321</v>
      </c>
      <c r="U6836">
        <v>0</v>
      </c>
      <c r="V6836">
        <v>0</v>
      </c>
      <c r="W6836">
        <v>0</v>
      </c>
      <c r="X6836">
        <v>178.54139564680929</v>
      </c>
      <c r="Y6836">
        <v>0</v>
      </c>
      <c r="Z6836">
        <v>0</v>
      </c>
      <c r="AA6836">
        <v>0</v>
      </c>
      <c r="AB6836">
        <v>170.27193973427103</v>
      </c>
      <c r="AC6836">
        <v>0</v>
      </c>
      <c r="AD6836">
        <v>0</v>
      </c>
      <c r="AE6836">
        <v>348.81333538108032</v>
      </c>
    </row>
    <row r="6837" spans="1:31" x14ac:dyDescent="0.25">
      <c r="A6837">
        <v>1660541</v>
      </c>
      <c r="B6837">
        <v>1</v>
      </c>
      <c r="C6837" t="s">
        <v>80</v>
      </c>
      <c r="D6837" t="s">
        <v>109</v>
      </c>
      <c r="E6837" t="s">
        <v>178</v>
      </c>
      <c r="F6837" t="s">
        <v>19406</v>
      </c>
      <c r="G6837" t="s">
        <v>148</v>
      </c>
      <c r="H6837" t="s">
        <v>149</v>
      </c>
      <c r="I6837" t="s">
        <v>135</v>
      </c>
      <c r="J6837" t="s">
        <v>136</v>
      </c>
      <c r="K6837" t="s">
        <v>143</v>
      </c>
      <c r="L6837" t="s">
        <v>19407</v>
      </c>
      <c r="M6837" t="s">
        <v>19408</v>
      </c>
      <c r="N6837">
        <v>0.53807111100000005</v>
      </c>
      <c r="O6837">
        <v>0</v>
      </c>
      <c r="P6837">
        <v>25</v>
      </c>
      <c r="Q6837">
        <v>0</v>
      </c>
      <c r="R6837">
        <v>7</v>
      </c>
      <c r="S6837">
        <v>0</v>
      </c>
      <c r="T6837">
        <v>13</v>
      </c>
      <c r="U6837">
        <v>0</v>
      </c>
      <c r="V6837">
        <v>0</v>
      </c>
      <c r="W6837">
        <v>0</v>
      </c>
      <c r="X6837">
        <v>1.7057920618281002</v>
      </c>
      <c r="Y6837">
        <v>0</v>
      </c>
      <c r="Z6837">
        <v>3.7508955930707915</v>
      </c>
      <c r="AA6837">
        <v>0</v>
      </c>
      <c r="AB6837">
        <v>3.2044226527218984</v>
      </c>
      <c r="AC6837">
        <v>0</v>
      </c>
      <c r="AD6837">
        <v>0</v>
      </c>
      <c r="AE6837">
        <v>8.66111030762079</v>
      </c>
    </row>
    <row r="6838" spans="1:31" x14ac:dyDescent="0.25">
      <c r="A6838">
        <v>1660249</v>
      </c>
      <c r="B6838">
        <v>1</v>
      </c>
      <c r="C6838" t="s">
        <v>81</v>
      </c>
      <c r="D6838" t="s">
        <v>123</v>
      </c>
      <c r="E6838" t="s">
        <v>146</v>
      </c>
      <c r="F6838" t="s">
        <v>11444</v>
      </c>
      <c r="G6838" t="s">
        <v>260</v>
      </c>
      <c r="H6838" t="s">
        <v>149</v>
      </c>
      <c r="I6838" t="s">
        <v>135</v>
      </c>
      <c r="J6838" t="s">
        <v>136</v>
      </c>
      <c r="K6838" t="s">
        <v>137</v>
      </c>
      <c r="L6838" t="s">
        <v>19409</v>
      </c>
      <c r="M6838" t="s">
        <v>19410</v>
      </c>
      <c r="N6838">
        <v>1.1744444439999999</v>
      </c>
      <c r="O6838">
        <v>0</v>
      </c>
      <c r="P6838">
        <v>2</v>
      </c>
      <c r="Q6838">
        <v>0</v>
      </c>
      <c r="R6838">
        <v>37</v>
      </c>
      <c r="S6838">
        <v>0</v>
      </c>
      <c r="T6838">
        <v>4</v>
      </c>
      <c r="U6838">
        <v>0</v>
      </c>
      <c r="V6838">
        <v>0</v>
      </c>
      <c r="W6838">
        <v>0</v>
      </c>
      <c r="X6838">
        <v>0.12749772831690667</v>
      </c>
      <c r="Y6838">
        <v>0</v>
      </c>
      <c r="Z6838">
        <v>18.91806330917715</v>
      </c>
      <c r="AA6838">
        <v>0</v>
      </c>
      <c r="AB6838">
        <v>5.5848303793452221</v>
      </c>
      <c r="AC6838">
        <v>0</v>
      </c>
      <c r="AD6838">
        <v>0</v>
      </c>
      <c r="AE6838">
        <v>24.630391416839281</v>
      </c>
    </row>
    <row r="6839" spans="1:31" x14ac:dyDescent="0.25">
      <c r="A6839">
        <v>1660664</v>
      </c>
      <c r="B6839">
        <v>1</v>
      </c>
      <c r="C6839" t="s">
        <v>80</v>
      </c>
      <c r="D6839" t="s">
        <v>104</v>
      </c>
      <c r="E6839" t="s">
        <v>152</v>
      </c>
      <c r="F6839" t="s">
        <v>19411</v>
      </c>
      <c r="G6839" t="s">
        <v>154</v>
      </c>
      <c r="H6839" t="s">
        <v>149</v>
      </c>
      <c r="I6839" t="s">
        <v>135</v>
      </c>
      <c r="J6839" t="s">
        <v>136</v>
      </c>
      <c r="K6839" t="s">
        <v>137</v>
      </c>
      <c r="L6839" t="s">
        <v>19412</v>
      </c>
      <c r="M6839" t="s">
        <v>19413</v>
      </c>
      <c r="N6839">
        <v>2.2013888879999999</v>
      </c>
      <c r="O6839">
        <v>0</v>
      </c>
      <c r="P6839">
        <v>1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0.71928281476812506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0.71928281476812506</v>
      </c>
    </row>
    <row r="6840" spans="1:31" x14ac:dyDescent="0.25">
      <c r="A6840">
        <v>1660209</v>
      </c>
      <c r="B6840">
        <v>1</v>
      </c>
      <c r="C6840" t="s">
        <v>81</v>
      </c>
      <c r="D6840" t="s">
        <v>127</v>
      </c>
      <c r="E6840" t="s">
        <v>152</v>
      </c>
      <c r="F6840" t="s">
        <v>19414</v>
      </c>
      <c r="G6840" t="s">
        <v>168</v>
      </c>
      <c r="H6840" t="s">
        <v>149</v>
      </c>
      <c r="I6840" t="s">
        <v>135</v>
      </c>
      <c r="J6840" t="s">
        <v>136</v>
      </c>
      <c r="K6840" t="s">
        <v>137</v>
      </c>
      <c r="L6840" t="s">
        <v>19415</v>
      </c>
      <c r="M6840" t="s">
        <v>19416</v>
      </c>
      <c r="N6840">
        <v>2.4591666659999998</v>
      </c>
      <c r="O6840">
        <v>0</v>
      </c>
      <c r="P6840">
        <v>10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4.6553378411509927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4.6553378411509927</v>
      </c>
    </row>
    <row r="6841" spans="1:31" x14ac:dyDescent="0.25">
      <c r="A6841">
        <v>1660309</v>
      </c>
      <c r="B6841">
        <v>1</v>
      </c>
      <c r="C6841" t="s">
        <v>80</v>
      </c>
      <c r="D6841" t="s">
        <v>105</v>
      </c>
      <c r="E6841" t="s">
        <v>178</v>
      </c>
      <c r="F6841" t="s">
        <v>19417</v>
      </c>
      <c r="G6841" t="s">
        <v>227</v>
      </c>
      <c r="H6841" t="s">
        <v>149</v>
      </c>
      <c r="I6841" t="s">
        <v>135</v>
      </c>
      <c r="J6841" t="s">
        <v>136</v>
      </c>
      <c r="K6841" t="s">
        <v>137</v>
      </c>
      <c r="L6841" t="s">
        <v>19418</v>
      </c>
      <c r="M6841" t="s">
        <v>19419</v>
      </c>
      <c r="N6841">
        <v>0.51166666599999999</v>
      </c>
      <c r="O6841">
        <v>0</v>
      </c>
      <c r="P6841">
        <v>113</v>
      </c>
      <c r="Q6841">
        <v>0</v>
      </c>
      <c r="R6841">
        <v>0</v>
      </c>
      <c r="S6841">
        <v>0</v>
      </c>
      <c r="T6841">
        <v>9</v>
      </c>
      <c r="U6841">
        <v>0</v>
      </c>
      <c r="V6841">
        <v>0</v>
      </c>
      <c r="W6841">
        <v>0</v>
      </c>
      <c r="X6841">
        <v>17.451504007239837</v>
      </c>
      <c r="Y6841">
        <v>0</v>
      </c>
      <c r="Z6841">
        <v>0</v>
      </c>
      <c r="AA6841">
        <v>0</v>
      </c>
      <c r="AB6841">
        <v>4.2092100990715418</v>
      </c>
      <c r="AC6841">
        <v>0</v>
      </c>
      <c r="AD6841">
        <v>0</v>
      </c>
      <c r="AE6841">
        <v>21.660714106311378</v>
      </c>
    </row>
    <row r="6842" spans="1:31" x14ac:dyDescent="0.25">
      <c r="A6842">
        <v>1660684</v>
      </c>
      <c r="B6842">
        <v>1</v>
      </c>
      <c r="C6842" t="s">
        <v>80</v>
      </c>
      <c r="D6842" t="s">
        <v>82</v>
      </c>
      <c r="E6842" t="s">
        <v>146</v>
      </c>
      <c r="F6842" t="s">
        <v>16936</v>
      </c>
      <c r="G6842" t="s">
        <v>260</v>
      </c>
      <c r="H6842" t="s">
        <v>149</v>
      </c>
      <c r="I6842" t="s">
        <v>135</v>
      </c>
      <c r="J6842" t="s">
        <v>136</v>
      </c>
      <c r="K6842" t="s">
        <v>137</v>
      </c>
      <c r="L6842" t="s">
        <v>19420</v>
      </c>
      <c r="M6842" t="s">
        <v>19421</v>
      </c>
      <c r="N6842">
        <v>0.99222222199999999</v>
      </c>
      <c r="O6842">
        <v>0</v>
      </c>
      <c r="P6842">
        <v>287</v>
      </c>
      <c r="Q6842">
        <v>0</v>
      </c>
      <c r="R6842">
        <v>0</v>
      </c>
      <c r="S6842">
        <v>0</v>
      </c>
      <c r="T6842">
        <v>11</v>
      </c>
      <c r="U6842">
        <v>0</v>
      </c>
      <c r="V6842">
        <v>0</v>
      </c>
      <c r="W6842">
        <v>0</v>
      </c>
      <c r="X6842">
        <v>106.90486365416827</v>
      </c>
      <c r="Y6842">
        <v>0</v>
      </c>
      <c r="Z6842">
        <v>0</v>
      </c>
      <c r="AA6842">
        <v>0</v>
      </c>
      <c r="AB6842">
        <v>3.1943102031684885</v>
      </c>
      <c r="AC6842">
        <v>0</v>
      </c>
      <c r="AD6842">
        <v>0</v>
      </c>
      <c r="AE6842">
        <v>110.09917385733675</v>
      </c>
    </row>
    <row r="6843" spans="1:31" x14ac:dyDescent="0.25">
      <c r="A6843">
        <v>1660335</v>
      </c>
      <c r="B6843">
        <v>1</v>
      </c>
      <c r="C6843" t="s">
        <v>80</v>
      </c>
      <c r="D6843" t="s">
        <v>107</v>
      </c>
      <c r="E6843" t="s">
        <v>204</v>
      </c>
      <c r="F6843" t="s">
        <v>2024</v>
      </c>
      <c r="G6843" t="s">
        <v>161</v>
      </c>
      <c r="H6843" t="s">
        <v>134</v>
      </c>
      <c r="I6843" t="s">
        <v>135</v>
      </c>
      <c r="J6843" t="s">
        <v>136</v>
      </c>
      <c r="K6843" t="s">
        <v>137</v>
      </c>
      <c r="L6843" t="s">
        <v>19422</v>
      </c>
      <c r="M6843" t="s">
        <v>19423</v>
      </c>
      <c r="N6843">
        <v>0.70750000000000002</v>
      </c>
      <c r="O6843">
        <v>2</v>
      </c>
      <c r="P6843">
        <v>4</v>
      </c>
      <c r="Q6843">
        <v>38</v>
      </c>
      <c r="R6843">
        <v>35</v>
      </c>
      <c r="S6843">
        <v>12</v>
      </c>
      <c r="T6843">
        <v>4</v>
      </c>
      <c r="U6843">
        <v>1</v>
      </c>
      <c r="V6843">
        <v>0</v>
      </c>
      <c r="W6843">
        <v>0.30634908450285003</v>
      </c>
      <c r="X6843">
        <v>0.37965741073734005</v>
      </c>
      <c r="Y6843">
        <v>4.4667523796794653</v>
      </c>
      <c r="Z6843">
        <v>6.32767446509758</v>
      </c>
      <c r="AA6843">
        <v>27.090018923689506</v>
      </c>
      <c r="AB6843">
        <v>7.4515343058954748</v>
      </c>
      <c r="AC6843">
        <v>49.238611233647681</v>
      </c>
      <c r="AD6843">
        <v>0</v>
      </c>
      <c r="AE6843">
        <v>95.260597803249908</v>
      </c>
    </row>
    <row r="6844" spans="1:31" x14ac:dyDescent="0.25">
      <c r="A6844">
        <v>1660727</v>
      </c>
      <c r="B6844">
        <v>1</v>
      </c>
      <c r="C6844" t="s">
        <v>80</v>
      </c>
      <c r="D6844" t="s">
        <v>104</v>
      </c>
      <c r="E6844" t="s">
        <v>152</v>
      </c>
      <c r="F6844" t="s">
        <v>19424</v>
      </c>
      <c r="G6844" t="s">
        <v>154</v>
      </c>
      <c r="H6844" t="s">
        <v>149</v>
      </c>
      <c r="I6844" t="s">
        <v>135</v>
      </c>
      <c r="J6844" t="s">
        <v>136</v>
      </c>
      <c r="K6844" t="s">
        <v>137</v>
      </c>
      <c r="L6844" t="s">
        <v>19425</v>
      </c>
      <c r="M6844" t="s">
        <v>19426</v>
      </c>
      <c r="N6844">
        <v>1.360833333</v>
      </c>
      <c r="O6844">
        <v>0</v>
      </c>
      <c r="P6844">
        <v>7</v>
      </c>
      <c r="Q6844">
        <v>0</v>
      </c>
      <c r="R6844">
        <v>0</v>
      </c>
      <c r="S6844">
        <v>0</v>
      </c>
      <c r="T6844">
        <v>1</v>
      </c>
      <c r="U6844">
        <v>0</v>
      </c>
      <c r="V6844">
        <v>0</v>
      </c>
      <c r="W6844">
        <v>0</v>
      </c>
      <c r="X6844">
        <v>2.9448640153683119</v>
      </c>
      <c r="Y6844">
        <v>0</v>
      </c>
      <c r="Z6844">
        <v>0</v>
      </c>
      <c r="AA6844">
        <v>0</v>
      </c>
      <c r="AB6844">
        <v>0.48659546362193895</v>
      </c>
      <c r="AC6844">
        <v>0</v>
      </c>
      <c r="AD6844">
        <v>0</v>
      </c>
      <c r="AE6844">
        <v>3.4314594789902508</v>
      </c>
    </row>
    <row r="6845" spans="1:31" x14ac:dyDescent="0.25">
      <c r="A6845">
        <v>1660266</v>
      </c>
      <c r="B6845">
        <v>1</v>
      </c>
      <c r="C6845" t="s">
        <v>81</v>
      </c>
      <c r="D6845" t="s">
        <v>113</v>
      </c>
      <c r="E6845" t="s">
        <v>140</v>
      </c>
      <c r="F6845" t="s">
        <v>19427</v>
      </c>
      <c r="G6845" t="s">
        <v>148</v>
      </c>
      <c r="H6845" t="s">
        <v>134</v>
      </c>
      <c r="I6845" t="s">
        <v>135</v>
      </c>
      <c r="J6845" t="s">
        <v>136</v>
      </c>
      <c r="K6845" t="s">
        <v>143</v>
      </c>
      <c r="L6845" t="s">
        <v>19428</v>
      </c>
      <c r="M6845" t="s">
        <v>19429</v>
      </c>
      <c r="N6845">
        <v>7.2927777770000004</v>
      </c>
      <c r="O6845">
        <v>0</v>
      </c>
      <c r="P6845">
        <v>869</v>
      </c>
      <c r="Q6845">
        <v>0</v>
      </c>
      <c r="R6845">
        <v>4</v>
      </c>
      <c r="S6845">
        <v>1</v>
      </c>
      <c r="T6845">
        <v>85</v>
      </c>
      <c r="U6845">
        <v>1</v>
      </c>
      <c r="V6845">
        <v>1</v>
      </c>
      <c r="W6845">
        <v>0</v>
      </c>
      <c r="X6845">
        <v>1256.1414084204937</v>
      </c>
      <c r="Y6845">
        <v>0</v>
      </c>
      <c r="Z6845">
        <v>7.8067226348908747</v>
      </c>
      <c r="AA6845">
        <v>779.37350519288384</v>
      </c>
      <c r="AB6845">
        <v>734.23084815323693</v>
      </c>
      <c r="AC6845">
        <v>1529.9686881541279</v>
      </c>
      <c r="AD6845">
        <v>1303.114279592631</v>
      </c>
      <c r="AE6845">
        <v>5610.6354521482635</v>
      </c>
    </row>
    <row r="6846" spans="1:31" x14ac:dyDescent="0.25">
      <c r="A6846">
        <v>1660813</v>
      </c>
      <c r="B6846">
        <v>1</v>
      </c>
      <c r="C6846" t="s">
        <v>80</v>
      </c>
      <c r="D6846" t="s">
        <v>82</v>
      </c>
      <c r="E6846" t="s">
        <v>152</v>
      </c>
      <c r="F6846" t="s">
        <v>19430</v>
      </c>
      <c r="G6846" t="s">
        <v>507</v>
      </c>
      <c r="H6846" t="s">
        <v>149</v>
      </c>
      <c r="I6846" t="s">
        <v>135</v>
      </c>
      <c r="J6846" t="s">
        <v>136</v>
      </c>
      <c r="K6846" t="s">
        <v>137</v>
      </c>
      <c r="L6846" t="s">
        <v>19431</v>
      </c>
      <c r="M6846" t="s">
        <v>19432</v>
      </c>
      <c r="N6846">
        <v>2.9569444439999999</v>
      </c>
      <c r="O6846">
        <v>0</v>
      </c>
      <c r="P6846">
        <v>4</v>
      </c>
      <c r="Q6846">
        <v>0</v>
      </c>
      <c r="R6846">
        <v>0</v>
      </c>
      <c r="S6846">
        <v>0</v>
      </c>
      <c r="T6846">
        <v>3</v>
      </c>
      <c r="U6846">
        <v>0</v>
      </c>
      <c r="V6846">
        <v>0</v>
      </c>
      <c r="W6846">
        <v>0</v>
      </c>
      <c r="X6846">
        <v>5.9114253411296236</v>
      </c>
      <c r="Y6846">
        <v>0</v>
      </c>
      <c r="Z6846">
        <v>0</v>
      </c>
      <c r="AA6846">
        <v>0</v>
      </c>
      <c r="AB6846">
        <v>3.6465127191604378</v>
      </c>
      <c r="AC6846">
        <v>0</v>
      </c>
      <c r="AD6846">
        <v>0</v>
      </c>
      <c r="AE6846">
        <v>9.557938060290061</v>
      </c>
    </row>
    <row r="6847" spans="1:31" x14ac:dyDescent="0.25">
      <c r="A6847">
        <v>1660521</v>
      </c>
      <c r="B6847">
        <v>1</v>
      </c>
      <c r="C6847" t="s">
        <v>81</v>
      </c>
      <c r="D6847" t="s">
        <v>121</v>
      </c>
      <c r="E6847" t="s">
        <v>204</v>
      </c>
      <c r="F6847" t="s">
        <v>19433</v>
      </c>
      <c r="G6847" t="s">
        <v>148</v>
      </c>
      <c r="H6847" t="s">
        <v>134</v>
      </c>
      <c r="I6847" t="s">
        <v>135</v>
      </c>
      <c r="J6847" t="s">
        <v>136</v>
      </c>
      <c r="K6847" t="s">
        <v>143</v>
      </c>
      <c r="L6847" t="s">
        <v>19434</v>
      </c>
      <c r="M6847" t="s">
        <v>19435</v>
      </c>
      <c r="N6847">
        <v>4.2549999999999999</v>
      </c>
      <c r="O6847">
        <v>0</v>
      </c>
      <c r="P6847">
        <v>516</v>
      </c>
      <c r="Q6847">
        <v>0</v>
      </c>
      <c r="R6847">
        <v>9</v>
      </c>
      <c r="S6847">
        <v>5</v>
      </c>
      <c r="T6847">
        <v>18</v>
      </c>
      <c r="U6847">
        <v>0</v>
      </c>
      <c r="V6847">
        <v>0</v>
      </c>
      <c r="W6847">
        <v>0</v>
      </c>
      <c r="X6847">
        <v>282.55984635700071</v>
      </c>
      <c r="Y6847">
        <v>0</v>
      </c>
      <c r="Z6847">
        <v>0.75285318384434075</v>
      </c>
      <c r="AA6847">
        <v>94.460707696600267</v>
      </c>
      <c r="AB6847">
        <v>70.220721632044899</v>
      </c>
      <c r="AC6847">
        <v>0</v>
      </c>
      <c r="AD6847">
        <v>0</v>
      </c>
      <c r="AE6847">
        <v>447.99412886949023</v>
      </c>
    </row>
    <row r="6848" spans="1:31" x14ac:dyDescent="0.25">
      <c r="A6848">
        <v>1660630</v>
      </c>
      <c r="B6848">
        <v>1</v>
      </c>
      <c r="C6848" t="s">
        <v>80</v>
      </c>
      <c r="D6848" t="s">
        <v>90</v>
      </c>
      <c r="E6848" t="s">
        <v>152</v>
      </c>
      <c r="F6848" t="s">
        <v>19436</v>
      </c>
      <c r="G6848" t="s">
        <v>154</v>
      </c>
      <c r="H6848" t="s">
        <v>149</v>
      </c>
      <c r="I6848" t="s">
        <v>135</v>
      </c>
      <c r="J6848" t="s">
        <v>136</v>
      </c>
      <c r="K6848" t="s">
        <v>137</v>
      </c>
      <c r="L6848" t="s">
        <v>19437</v>
      </c>
      <c r="M6848" t="s">
        <v>19438</v>
      </c>
      <c r="N6848">
        <v>4.7247222219999996</v>
      </c>
      <c r="O6848">
        <v>0</v>
      </c>
      <c r="P6848">
        <v>1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2.8502034363754678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2.8502034363754678</v>
      </c>
    </row>
    <row r="6849" spans="1:31" x14ac:dyDescent="0.25">
      <c r="A6849">
        <v>1660315</v>
      </c>
      <c r="B6849">
        <v>1</v>
      </c>
      <c r="C6849" t="s">
        <v>80</v>
      </c>
      <c r="D6849" t="s">
        <v>93</v>
      </c>
      <c r="E6849" t="s">
        <v>140</v>
      </c>
      <c r="F6849" t="s">
        <v>9599</v>
      </c>
      <c r="G6849" t="s">
        <v>148</v>
      </c>
      <c r="H6849" t="s">
        <v>134</v>
      </c>
      <c r="I6849" t="s">
        <v>135</v>
      </c>
      <c r="J6849" t="s">
        <v>136</v>
      </c>
      <c r="K6849" t="s">
        <v>143</v>
      </c>
      <c r="L6849" t="s">
        <v>19439</v>
      </c>
      <c r="M6849" t="s">
        <v>19440</v>
      </c>
      <c r="N6849">
        <v>7.2922222220000004</v>
      </c>
      <c r="O6849">
        <v>0</v>
      </c>
      <c r="P6849">
        <v>1067</v>
      </c>
      <c r="Q6849">
        <v>1</v>
      </c>
      <c r="R6849">
        <v>273</v>
      </c>
      <c r="S6849">
        <v>4</v>
      </c>
      <c r="T6849">
        <v>284</v>
      </c>
      <c r="U6849">
        <v>0</v>
      </c>
      <c r="V6849">
        <v>0</v>
      </c>
      <c r="W6849">
        <v>0</v>
      </c>
      <c r="X6849">
        <v>1058.6756741291924</v>
      </c>
      <c r="Y6849">
        <v>0</v>
      </c>
      <c r="Z6849">
        <v>212.44389993689589</v>
      </c>
      <c r="AA6849">
        <v>59.602351318713879</v>
      </c>
      <c r="AB6849">
        <v>1086.8489032046191</v>
      </c>
      <c r="AC6849">
        <v>0</v>
      </c>
      <c r="AD6849">
        <v>0</v>
      </c>
      <c r="AE6849">
        <v>2417.5708285894211</v>
      </c>
    </row>
    <row r="6850" spans="1:31" x14ac:dyDescent="0.25">
      <c r="A6850">
        <v>1660607</v>
      </c>
      <c r="B6850">
        <v>1</v>
      </c>
      <c r="C6850" t="s">
        <v>80</v>
      </c>
      <c r="D6850" t="s">
        <v>83</v>
      </c>
      <c r="E6850" t="s">
        <v>178</v>
      </c>
      <c r="F6850" t="s">
        <v>18371</v>
      </c>
      <c r="G6850" t="s">
        <v>227</v>
      </c>
      <c r="H6850" t="s">
        <v>149</v>
      </c>
      <c r="I6850" t="s">
        <v>135</v>
      </c>
      <c r="J6850" t="s">
        <v>136</v>
      </c>
      <c r="K6850" t="s">
        <v>137</v>
      </c>
      <c r="L6850" t="s">
        <v>19441</v>
      </c>
      <c r="M6850" t="s">
        <v>19442</v>
      </c>
      <c r="N6850">
        <v>1.4272222219999999</v>
      </c>
      <c r="O6850">
        <v>0</v>
      </c>
      <c r="P6850">
        <v>10</v>
      </c>
      <c r="Q6850">
        <v>0</v>
      </c>
      <c r="R6850">
        <v>0</v>
      </c>
      <c r="S6850">
        <v>0</v>
      </c>
      <c r="T6850">
        <v>87</v>
      </c>
      <c r="U6850">
        <v>0</v>
      </c>
      <c r="V6850">
        <v>1</v>
      </c>
      <c r="W6850">
        <v>0</v>
      </c>
      <c r="X6850">
        <v>8.3914880371083687</v>
      </c>
      <c r="Y6850">
        <v>0</v>
      </c>
      <c r="Z6850">
        <v>0</v>
      </c>
      <c r="AA6850">
        <v>0</v>
      </c>
      <c r="AB6850">
        <v>153.23465177318644</v>
      </c>
      <c r="AC6850">
        <v>0</v>
      </c>
      <c r="AD6850">
        <v>23.803490888607662</v>
      </c>
      <c r="AE6850">
        <v>185.42963069890246</v>
      </c>
    </row>
    <row r="6851" spans="1:31" x14ac:dyDescent="0.25">
      <c r="A6851">
        <v>1660547</v>
      </c>
      <c r="B6851">
        <v>1</v>
      </c>
      <c r="C6851" t="s">
        <v>81</v>
      </c>
      <c r="D6851" t="s">
        <v>123</v>
      </c>
      <c r="E6851" t="s">
        <v>178</v>
      </c>
      <c r="F6851" t="s">
        <v>19443</v>
      </c>
      <c r="G6851" t="s">
        <v>148</v>
      </c>
      <c r="H6851" t="s">
        <v>149</v>
      </c>
      <c r="I6851" t="s">
        <v>135</v>
      </c>
      <c r="J6851" t="s">
        <v>136</v>
      </c>
      <c r="K6851" t="s">
        <v>143</v>
      </c>
      <c r="L6851" t="s">
        <v>19444</v>
      </c>
      <c r="M6851" t="s">
        <v>19445</v>
      </c>
      <c r="N6851">
        <v>0.99704999999999999</v>
      </c>
      <c r="O6851">
        <v>0</v>
      </c>
      <c r="P6851">
        <v>65</v>
      </c>
      <c r="Q6851">
        <v>0</v>
      </c>
      <c r="R6851">
        <v>7</v>
      </c>
      <c r="S6851">
        <v>0</v>
      </c>
      <c r="T6851">
        <v>4</v>
      </c>
      <c r="U6851">
        <v>0</v>
      </c>
      <c r="V6851">
        <v>0</v>
      </c>
      <c r="W6851">
        <v>0</v>
      </c>
      <c r="X6851">
        <v>10.537949737208132</v>
      </c>
      <c r="Y6851">
        <v>0</v>
      </c>
      <c r="Z6851">
        <v>0.63932975092956656</v>
      </c>
      <c r="AA6851">
        <v>0</v>
      </c>
      <c r="AB6851">
        <v>2.1641324344804174</v>
      </c>
      <c r="AC6851">
        <v>0</v>
      </c>
      <c r="AD6851">
        <v>0</v>
      </c>
      <c r="AE6851">
        <v>13.341411922618118</v>
      </c>
    </row>
    <row r="6852" spans="1:31" x14ac:dyDescent="0.25">
      <c r="A6852">
        <v>1660693</v>
      </c>
      <c r="B6852">
        <v>1</v>
      </c>
      <c r="C6852" t="s">
        <v>80</v>
      </c>
      <c r="D6852" t="s">
        <v>82</v>
      </c>
      <c r="E6852" t="s">
        <v>178</v>
      </c>
      <c r="F6852" t="s">
        <v>16680</v>
      </c>
      <c r="G6852" t="s">
        <v>227</v>
      </c>
      <c r="H6852" t="s">
        <v>149</v>
      </c>
      <c r="I6852" t="s">
        <v>135</v>
      </c>
      <c r="J6852" t="s">
        <v>136</v>
      </c>
      <c r="K6852" t="s">
        <v>137</v>
      </c>
      <c r="L6852" t="s">
        <v>19446</v>
      </c>
      <c r="M6852" t="s">
        <v>19447</v>
      </c>
      <c r="N6852">
        <v>3.071111111</v>
      </c>
      <c r="O6852">
        <v>0</v>
      </c>
      <c r="P6852">
        <v>76</v>
      </c>
      <c r="Q6852">
        <v>0</v>
      </c>
      <c r="R6852">
        <v>0</v>
      </c>
      <c r="S6852">
        <v>0</v>
      </c>
      <c r="T6852">
        <v>25</v>
      </c>
      <c r="U6852">
        <v>0</v>
      </c>
      <c r="V6852">
        <v>0</v>
      </c>
      <c r="W6852">
        <v>0</v>
      </c>
      <c r="X6852">
        <v>63.996691710789186</v>
      </c>
      <c r="Y6852">
        <v>0</v>
      </c>
      <c r="Z6852">
        <v>0</v>
      </c>
      <c r="AA6852">
        <v>0</v>
      </c>
      <c r="AB6852">
        <v>45.502634287395864</v>
      </c>
      <c r="AC6852">
        <v>0</v>
      </c>
      <c r="AD6852">
        <v>0</v>
      </c>
      <c r="AE6852">
        <v>109.49932599818504</v>
      </c>
    </row>
    <row r="6853" spans="1:31" x14ac:dyDescent="0.25">
      <c r="A6853">
        <v>1660404</v>
      </c>
      <c r="B6853">
        <v>1</v>
      </c>
      <c r="C6853" t="s">
        <v>80</v>
      </c>
      <c r="D6853" t="s">
        <v>83</v>
      </c>
      <c r="E6853" t="s">
        <v>152</v>
      </c>
      <c r="F6853" t="s">
        <v>19448</v>
      </c>
      <c r="G6853" t="s">
        <v>507</v>
      </c>
      <c r="H6853" t="s">
        <v>149</v>
      </c>
      <c r="I6853" t="s">
        <v>135</v>
      </c>
      <c r="J6853" t="s">
        <v>136</v>
      </c>
      <c r="K6853" t="s">
        <v>137</v>
      </c>
      <c r="L6853" t="s">
        <v>19449</v>
      </c>
      <c r="M6853" t="s">
        <v>19450</v>
      </c>
      <c r="N6853">
        <v>2.0766666659999999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4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13.164584735057275</v>
      </c>
      <c r="AC6853">
        <v>0</v>
      </c>
      <c r="AD6853">
        <v>0</v>
      </c>
      <c r="AE6853">
        <v>13.164584735057275</v>
      </c>
    </row>
    <row r="6854" spans="1:31" x14ac:dyDescent="0.25">
      <c r="A6854">
        <v>1660281</v>
      </c>
      <c r="B6854">
        <v>1</v>
      </c>
      <c r="C6854" t="s">
        <v>80</v>
      </c>
      <c r="D6854" t="s">
        <v>93</v>
      </c>
      <c r="E6854" t="s">
        <v>140</v>
      </c>
      <c r="F6854" t="s">
        <v>19451</v>
      </c>
      <c r="G6854" t="s">
        <v>148</v>
      </c>
      <c r="H6854" t="s">
        <v>134</v>
      </c>
      <c r="I6854" t="s">
        <v>135</v>
      </c>
      <c r="J6854" t="s">
        <v>136</v>
      </c>
      <c r="K6854" t="s">
        <v>143</v>
      </c>
      <c r="L6854" t="s">
        <v>19452</v>
      </c>
      <c r="M6854" t="s">
        <v>19453</v>
      </c>
      <c r="N6854">
        <v>7.8577777769999999</v>
      </c>
      <c r="O6854">
        <v>0</v>
      </c>
      <c r="P6854">
        <v>188</v>
      </c>
      <c r="Q6854">
        <v>36</v>
      </c>
      <c r="R6854">
        <v>276</v>
      </c>
      <c r="S6854">
        <v>3</v>
      </c>
      <c r="T6854">
        <v>112</v>
      </c>
      <c r="U6854">
        <v>0</v>
      </c>
      <c r="V6854">
        <v>0</v>
      </c>
      <c r="W6854">
        <v>0</v>
      </c>
      <c r="X6854">
        <v>430.24927170037358</v>
      </c>
      <c r="Y6854">
        <v>363.66952583249014</v>
      </c>
      <c r="Z6854">
        <v>1725.3481721725836</v>
      </c>
      <c r="AA6854">
        <v>438.42698563003148</v>
      </c>
      <c r="AB6854">
        <v>819.18536289540464</v>
      </c>
      <c r="AC6854">
        <v>0</v>
      </c>
      <c r="AD6854">
        <v>0</v>
      </c>
      <c r="AE6854">
        <v>3776.8793182308832</v>
      </c>
    </row>
    <row r="6855" spans="1:31" x14ac:dyDescent="0.25">
      <c r="A6855">
        <v>1660736</v>
      </c>
      <c r="B6855">
        <v>1</v>
      </c>
      <c r="C6855" t="s">
        <v>80</v>
      </c>
      <c r="D6855" t="s">
        <v>103</v>
      </c>
      <c r="E6855" t="s">
        <v>178</v>
      </c>
      <c r="F6855" t="s">
        <v>19454</v>
      </c>
      <c r="G6855" t="s">
        <v>227</v>
      </c>
      <c r="H6855" t="s">
        <v>149</v>
      </c>
      <c r="I6855" t="s">
        <v>135</v>
      </c>
      <c r="J6855" t="s">
        <v>136</v>
      </c>
      <c r="K6855" t="s">
        <v>137</v>
      </c>
      <c r="L6855" t="s">
        <v>19455</v>
      </c>
      <c r="M6855" t="s">
        <v>19456</v>
      </c>
      <c r="N6855">
        <v>0.88333333300000005</v>
      </c>
      <c r="O6855">
        <v>0</v>
      </c>
      <c r="P6855">
        <v>25</v>
      </c>
      <c r="Q6855">
        <v>0</v>
      </c>
      <c r="R6855">
        <v>0</v>
      </c>
      <c r="S6855">
        <v>0</v>
      </c>
      <c r="T6855">
        <v>1</v>
      </c>
      <c r="U6855">
        <v>0</v>
      </c>
      <c r="V6855">
        <v>0</v>
      </c>
      <c r="W6855">
        <v>0</v>
      </c>
      <c r="X6855">
        <v>8.3864217471209042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8.3864217471209042</v>
      </c>
    </row>
    <row r="6856" spans="1:31" x14ac:dyDescent="0.25">
      <c r="A6856">
        <v>1660753</v>
      </c>
      <c r="B6856">
        <v>1</v>
      </c>
      <c r="C6856" t="s">
        <v>81</v>
      </c>
      <c r="D6856" t="s">
        <v>127</v>
      </c>
      <c r="E6856" t="s">
        <v>152</v>
      </c>
      <c r="F6856" t="s">
        <v>19457</v>
      </c>
      <c r="G6856" t="s">
        <v>154</v>
      </c>
      <c r="H6856" t="s">
        <v>149</v>
      </c>
      <c r="I6856" t="s">
        <v>135</v>
      </c>
      <c r="J6856" t="s">
        <v>136</v>
      </c>
      <c r="K6856" t="s">
        <v>137</v>
      </c>
      <c r="L6856" t="s">
        <v>19458</v>
      </c>
      <c r="M6856" t="s">
        <v>19459</v>
      </c>
      <c r="N6856">
        <v>3.1258333330000001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0.75835048361354329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0.75835048361354329</v>
      </c>
    </row>
    <row r="6857" spans="1:31" x14ac:dyDescent="0.25">
      <c r="A6857">
        <v>1660238</v>
      </c>
      <c r="B6857">
        <v>1</v>
      </c>
      <c r="C6857" t="s">
        <v>80</v>
      </c>
      <c r="D6857" t="s">
        <v>83</v>
      </c>
      <c r="E6857" t="s">
        <v>178</v>
      </c>
      <c r="F6857" t="s">
        <v>19460</v>
      </c>
      <c r="G6857" t="s">
        <v>359</v>
      </c>
      <c r="H6857" t="s">
        <v>149</v>
      </c>
      <c r="I6857" t="s">
        <v>135</v>
      </c>
      <c r="J6857" t="s">
        <v>136</v>
      </c>
      <c r="K6857" t="s">
        <v>137</v>
      </c>
      <c r="L6857" t="s">
        <v>19461</v>
      </c>
      <c r="M6857" t="s">
        <v>19462</v>
      </c>
      <c r="N6857">
        <v>6.5752777770000002</v>
      </c>
      <c r="O6857">
        <v>0</v>
      </c>
      <c r="P6857">
        <v>78</v>
      </c>
      <c r="Q6857">
        <v>0</v>
      </c>
      <c r="R6857">
        <v>0</v>
      </c>
      <c r="S6857">
        <v>0</v>
      </c>
      <c r="T6857">
        <v>7</v>
      </c>
      <c r="U6857">
        <v>0</v>
      </c>
      <c r="V6857">
        <v>0</v>
      </c>
      <c r="W6857">
        <v>0</v>
      </c>
      <c r="X6857">
        <v>125.02624117105719</v>
      </c>
      <c r="Y6857">
        <v>0</v>
      </c>
      <c r="Z6857">
        <v>0</v>
      </c>
      <c r="AA6857">
        <v>0</v>
      </c>
      <c r="AB6857">
        <v>83.06277192324319</v>
      </c>
      <c r="AC6857">
        <v>0</v>
      </c>
      <c r="AD6857">
        <v>0</v>
      </c>
      <c r="AE6857">
        <v>208.08901309430038</v>
      </c>
    </row>
    <row r="6858" spans="1:31" x14ac:dyDescent="0.25">
      <c r="A6858">
        <v>1660779</v>
      </c>
      <c r="B6858">
        <v>1</v>
      </c>
      <c r="C6858" t="s">
        <v>80</v>
      </c>
      <c r="D6858" t="s">
        <v>103</v>
      </c>
      <c r="E6858" t="s">
        <v>178</v>
      </c>
      <c r="F6858" t="s">
        <v>19463</v>
      </c>
      <c r="G6858" t="s">
        <v>227</v>
      </c>
      <c r="H6858" t="s">
        <v>149</v>
      </c>
      <c r="I6858" t="s">
        <v>135</v>
      </c>
      <c r="J6858" t="s">
        <v>136</v>
      </c>
      <c r="K6858" t="s">
        <v>137</v>
      </c>
      <c r="L6858" t="s">
        <v>19464</v>
      </c>
      <c r="M6858" t="s">
        <v>19465</v>
      </c>
      <c r="N6858">
        <v>1.4524999999999999</v>
      </c>
      <c r="O6858">
        <v>0</v>
      </c>
      <c r="P6858">
        <v>38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21.673493729224145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21.673493729224145</v>
      </c>
    </row>
    <row r="6859" spans="1:31" x14ac:dyDescent="0.25">
      <c r="A6859">
        <v>1660467</v>
      </c>
      <c r="B6859">
        <v>1</v>
      </c>
      <c r="C6859" t="s">
        <v>80</v>
      </c>
      <c r="D6859" t="s">
        <v>83</v>
      </c>
      <c r="E6859" t="s">
        <v>146</v>
      </c>
      <c r="F6859" t="s">
        <v>15995</v>
      </c>
      <c r="G6859" t="s">
        <v>260</v>
      </c>
      <c r="H6859" t="s">
        <v>149</v>
      </c>
      <c r="I6859" t="s">
        <v>135</v>
      </c>
      <c r="J6859" t="s">
        <v>136</v>
      </c>
      <c r="K6859" t="s">
        <v>137</v>
      </c>
      <c r="L6859" t="s">
        <v>19466</v>
      </c>
      <c r="M6859" t="s">
        <v>19467</v>
      </c>
      <c r="N6859">
        <v>1.7566666660000001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28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97.854184174141693</v>
      </c>
      <c r="AC6859">
        <v>0</v>
      </c>
      <c r="AD6859">
        <v>0</v>
      </c>
      <c r="AE6859">
        <v>97.854184174141693</v>
      </c>
    </row>
    <row r="6860" spans="1:31" x14ac:dyDescent="0.25">
      <c r="A6860">
        <v>1660218</v>
      </c>
      <c r="B6860">
        <v>1</v>
      </c>
      <c r="C6860" t="s">
        <v>80</v>
      </c>
      <c r="D6860" t="s">
        <v>82</v>
      </c>
      <c r="E6860" t="s">
        <v>178</v>
      </c>
      <c r="F6860" t="s">
        <v>16092</v>
      </c>
      <c r="G6860" t="s">
        <v>227</v>
      </c>
      <c r="H6860" t="s">
        <v>149</v>
      </c>
      <c r="I6860" t="s">
        <v>135</v>
      </c>
      <c r="J6860" t="s">
        <v>136</v>
      </c>
      <c r="K6860" t="s">
        <v>137</v>
      </c>
      <c r="L6860" t="s">
        <v>19468</v>
      </c>
      <c r="M6860" t="s">
        <v>19469</v>
      </c>
      <c r="N6860">
        <v>7.7133333329999996</v>
      </c>
      <c r="O6860">
        <v>0</v>
      </c>
      <c r="P6860">
        <v>24</v>
      </c>
      <c r="Q6860">
        <v>0</v>
      </c>
      <c r="R6860">
        <v>0</v>
      </c>
      <c r="S6860">
        <v>0</v>
      </c>
      <c r="T6860">
        <v>2</v>
      </c>
      <c r="U6860">
        <v>0</v>
      </c>
      <c r="V6860">
        <v>0</v>
      </c>
      <c r="W6860">
        <v>0</v>
      </c>
      <c r="X6860">
        <v>40.119032518184049</v>
      </c>
      <c r="Y6860">
        <v>0</v>
      </c>
      <c r="Z6860">
        <v>0</v>
      </c>
      <c r="AA6860">
        <v>0</v>
      </c>
      <c r="AB6860">
        <v>5.0138605640869942</v>
      </c>
      <c r="AC6860">
        <v>0</v>
      </c>
      <c r="AD6860">
        <v>0</v>
      </c>
      <c r="AE6860">
        <v>45.132893082271046</v>
      </c>
    </row>
    <row r="6861" spans="1:31" x14ac:dyDescent="0.25">
      <c r="A6861">
        <v>1660773</v>
      </c>
      <c r="B6861">
        <v>1</v>
      </c>
      <c r="C6861" t="s">
        <v>80</v>
      </c>
      <c r="D6861" t="s">
        <v>97</v>
      </c>
      <c r="E6861" t="s">
        <v>178</v>
      </c>
      <c r="F6861" t="s">
        <v>13795</v>
      </c>
      <c r="G6861" t="s">
        <v>288</v>
      </c>
      <c r="H6861" t="s">
        <v>149</v>
      </c>
      <c r="I6861" t="s">
        <v>135</v>
      </c>
      <c r="J6861" t="s">
        <v>136</v>
      </c>
      <c r="K6861" t="s">
        <v>137</v>
      </c>
      <c r="L6861" t="s">
        <v>19470</v>
      </c>
      <c r="M6861" t="s">
        <v>19471</v>
      </c>
      <c r="N6861">
        <v>0.76472222199999995</v>
      </c>
      <c r="O6861">
        <v>0</v>
      </c>
      <c r="P6861">
        <v>85</v>
      </c>
      <c r="Q6861">
        <v>0</v>
      </c>
      <c r="R6861">
        <v>0</v>
      </c>
      <c r="S6861">
        <v>0</v>
      </c>
      <c r="T6861">
        <v>5</v>
      </c>
      <c r="U6861">
        <v>0</v>
      </c>
      <c r="V6861">
        <v>0</v>
      </c>
      <c r="W6861">
        <v>0</v>
      </c>
      <c r="X6861">
        <v>44.620167925513464</v>
      </c>
      <c r="Y6861">
        <v>0</v>
      </c>
      <c r="Z6861">
        <v>0</v>
      </c>
      <c r="AA6861">
        <v>0</v>
      </c>
      <c r="AB6861">
        <v>1.6487614243638335</v>
      </c>
      <c r="AC6861">
        <v>0</v>
      </c>
      <c r="AD6861">
        <v>0</v>
      </c>
      <c r="AE6861">
        <v>46.268929349877297</v>
      </c>
    </row>
    <row r="6862" spans="1:31" x14ac:dyDescent="0.25">
      <c r="A6862">
        <v>1660822</v>
      </c>
      <c r="B6862">
        <v>1</v>
      </c>
      <c r="C6862" t="s">
        <v>81</v>
      </c>
      <c r="D6862" t="s">
        <v>118</v>
      </c>
      <c r="E6862" t="s">
        <v>362</v>
      </c>
      <c r="F6862" t="s">
        <v>19472</v>
      </c>
      <c r="G6862" t="s">
        <v>288</v>
      </c>
      <c r="H6862" t="s">
        <v>149</v>
      </c>
      <c r="I6862" t="s">
        <v>135</v>
      </c>
      <c r="J6862" t="s">
        <v>136</v>
      </c>
      <c r="K6862" t="s">
        <v>137</v>
      </c>
      <c r="L6862" t="s">
        <v>19473</v>
      </c>
      <c r="M6862" t="s">
        <v>19474</v>
      </c>
      <c r="N6862">
        <v>1.3302777770000001</v>
      </c>
      <c r="O6862">
        <v>0</v>
      </c>
      <c r="P6862">
        <v>89</v>
      </c>
      <c r="Q6862">
        <v>0</v>
      </c>
      <c r="R6862">
        <v>0</v>
      </c>
      <c r="S6862">
        <v>0</v>
      </c>
      <c r="T6862">
        <v>24</v>
      </c>
      <c r="U6862">
        <v>0</v>
      </c>
      <c r="V6862">
        <v>0</v>
      </c>
      <c r="W6862">
        <v>0</v>
      </c>
      <c r="X6862">
        <v>45.306466999974312</v>
      </c>
      <c r="Y6862">
        <v>0</v>
      </c>
      <c r="Z6862">
        <v>0</v>
      </c>
      <c r="AA6862">
        <v>0</v>
      </c>
      <c r="AB6862">
        <v>14.745118338006712</v>
      </c>
      <c r="AC6862">
        <v>0</v>
      </c>
      <c r="AD6862">
        <v>0</v>
      </c>
      <c r="AE6862">
        <v>60.051585337981024</v>
      </c>
    </row>
    <row r="6863" spans="1:31" x14ac:dyDescent="0.25">
      <c r="A6863">
        <v>1660275</v>
      </c>
      <c r="B6863">
        <v>1</v>
      </c>
      <c r="C6863" t="s">
        <v>80</v>
      </c>
      <c r="D6863" t="s">
        <v>109</v>
      </c>
      <c r="E6863" t="s">
        <v>131</v>
      </c>
      <c r="F6863" t="s">
        <v>19475</v>
      </c>
      <c r="G6863" t="s">
        <v>148</v>
      </c>
      <c r="H6863" t="s">
        <v>134</v>
      </c>
      <c r="I6863" t="s">
        <v>135</v>
      </c>
      <c r="J6863" t="s">
        <v>136</v>
      </c>
      <c r="K6863" t="s">
        <v>143</v>
      </c>
      <c r="L6863" t="s">
        <v>19476</v>
      </c>
      <c r="M6863" t="s">
        <v>19477</v>
      </c>
      <c r="N6863">
        <v>0.68944444400000005</v>
      </c>
      <c r="O6863">
        <v>0</v>
      </c>
      <c r="P6863">
        <v>889</v>
      </c>
      <c r="Q6863">
        <v>0</v>
      </c>
      <c r="R6863">
        <v>54</v>
      </c>
      <c r="S6863">
        <v>1</v>
      </c>
      <c r="T6863">
        <v>149</v>
      </c>
      <c r="U6863">
        <v>0</v>
      </c>
      <c r="V6863">
        <v>0</v>
      </c>
      <c r="W6863">
        <v>0</v>
      </c>
      <c r="X6863">
        <v>135.60600706103588</v>
      </c>
      <c r="Y6863">
        <v>0</v>
      </c>
      <c r="Z6863">
        <v>11.035778525091972</v>
      </c>
      <c r="AA6863">
        <v>6.9948311073085874</v>
      </c>
      <c r="AB6863">
        <v>55.836483753372164</v>
      </c>
      <c r="AC6863">
        <v>0</v>
      </c>
      <c r="AD6863">
        <v>0</v>
      </c>
      <c r="AE6863">
        <v>209.47310044680862</v>
      </c>
    </row>
    <row r="6864" spans="1:31" x14ac:dyDescent="0.25">
      <c r="A6864">
        <v>1660295</v>
      </c>
      <c r="B6864">
        <v>1</v>
      </c>
      <c r="C6864" t="s">
        <v>80</v>
      </c>
      <c r="D6864" t="s">
        <v>105</v>
      </c>
      <c r="E6864" t="s">
        <v>131</v>
      </c>
      <c r="F6864" t="s">
        <v>19478</v>
      </c>
      <c r="G6864" t="s">
        <v>148</v>
      </c>
      <c r="H6864" t="s">
        <v>134</v>
      </c>
      <c r="I6864" t="s">
        <v>135</v>
      </c>
      <c r="J6864" t="s">
        <v>136</v>
      </c>
      <c r="K6864" t="s">
        <v>143</v>
      </c>
      <c r="L6864" t="s">
        <v>19479</v>
      </c>
      <c r="M6864" t="s">
        <v>19480</v>
      </c>
      <c r="N6864">
        <v>8.4758333330000006</v>
      </c>
      <c r="O6864">
        <v>1</v>
      </c>
      <c r="P6864">
        <v>1973</v>
      </c>
      <c r="Q6864">
        <v>0</v>
      </c>
      <c r="R6864">
        <v>0</v>
      </c>
      <c r="S6864">
        <v>2</v>
      </c>
      <c r="T6864">
        <v>191</v>
      </c>
      <c r="U6864">
        <v>0</v>
      </c>
      <c r="V6864">
        <v>0</v>
      </c>
      <c r="W6864">
        <v>87.612825720342727</v>
      </c>
      <c r="X6864">
        <v>4853.7972212380128</v>
      </c>
      <c r="Y6864">
        <v>0</v>
      </c>
      <c r="Z6864">
        <v>0</v>
      </c>
      <c r="AA6864">
        <v>598.66783692496335</v>
      </c>
      <c r="AB6864">
        <v>1594.7168104528512</v>
      </c>
      <c r="AC6864">
        <v>0</v>
      </c>
      <c r="AD6864">
        <v>0</v>
      </c>
      <c r="AE6864">
        <v>7134.7946943361694</v>
      </c>
    </row>
    <row r="6865" spans="1:31" x14ac:dyDescent="0.25">
      <c r="A6865">
        <v>1660318</v>
      </c>
      <c r="B6865">
        <v>1</v>
      </c>
      <c r="C6865" t="s">
        <v>80</v>
      </c>
      <c r="D6865" t="s">
        <v>92</v>
      </c>
      <c r="E6865" t="s">
        <v>178</v>
      </c>
      <c r="F6865" t="s">
        <v>19481</v>
      </c>
      <c r="G6865" t="s">
        <v>900</v>
      </c>
      <c r="H6865" t="s">
        <v>149</v>
      </c>
      <c r="I6865" t="s">
        <v>135</v>
      </c>
      <c r="J6865" t="s">
        <v>136</v>
      </c>
      <c r="K6865" t="s">
        <v>137</v>
      </c>
      <c r="L6865" t="s">
        <v>19482</v>
      </c>
      <c r="M6865" t="s">
        <v>19483</v>
      </c>
      <c r="N6865">
        <v>3.528888888</v>
      </c>
      <c r="O6865">
        <v>0</v>
      </c>
      <c r="P6865">
        <v>15</v>
      </c>
      <c r="Q6865">
        <v>0</v>
      </c>
      <c r="R6865">
        <v>0</v>
      </c>
      <c r="S6865">
        <v>0</v>
      </c>
      <c r="T6865">
        <v>1</v>
      </c>
      <c r="U6865">
        <v>0</v>
      </c>
      <c r="V6865">
        <v>0</v>
      </c>
      <c r="W6865">
        <v>0</v>
      </c>
      <c r="X6865">
        <v>7.240893782615105</v>
      </c>
      <c r="Y6865">
        <v>0</v>
      </c>
      <c r="Z6865">
        <v>0</v>
      </c>
      <c r="AA6865">
        <v>0</v>
      </c>
      <c r="AB6865">
        <v>1.3642171286982221E-2</v>
      </c>
      <c r="AC6865">
        <v>0</v>
      </c>
      <c r="AD6865">
        <v>0</v>
      </c>
      <c r="AE6865">
        <v>7.2545359539020868</v>
      </c>
    </row>
    <row r="6866" spans="1:31" x14ac:dyDescent="0.25">
      <c r="A6866">
        <v>1660650</v>
      </c>
      <c r="B6866">
        <v>1</v>
      </c>
      <c r="C6866" t="s">
        <v>80</v>
      </c>
      <c r="D6866" t="s">
        <v>107</v>
      </c>
      <c r="E6866" t="s">
        <v>178</v>
      </c>
      <c r="F6866" t="s">
        <v>18070</v>
      </c>
      <c r="G6866" t="s">
        <v>403</v>
      </c>
      <c r="H6866" t="s">
        <v>149</v>
      </c>
      <c r="I6866" t="s">
        <v>135</v>
      </c>
      <c r="J6866" t="s">
        <v>136</v>
      </c>
      <c r="K6866" t="s">
        <v>137</v>
      </c>
      <c r="L6866" t="s">
        <v>19484</v>
      </c>
      <c r="M6866" t="s">
        <v>19485</v>
      </c>
      <c r="N6866">
        <v>0.61583333299999998</v>
      </c>
      <c r="O6866">
        <v>0</v>
      </c>
      <c r="P6866">
        <v>238</v>
      </c>
      <c r="Q6866">
        <v>0</v>
      </c>
      <c r="R6866">
        <v>0</v>
      </c>
      <c r="S6866">
        <v>0</v>
      </c>
      <c r="T6866">
        <v>16</v>
      </c>
      <c r="U6866">
        <v>0</v>
      </c>
      <c r="V6866">
        <v>0</v>
      </c>
      <c r="W6866">
        <v>0</v>
      </c>
      <c r="X6866">
        <v>43.024391501882789</v>
      </c>
      <c r="Y6866">
        <v>0</v>
      </c>
      <c r="Z6866">
        <v>0</v>
      </c>
      <c r="AA6866">
        <v>0</v>
      </c>
      <c r="AB6866">
        <v>3.0700947402669603</v>
      </c>
      <c r="AC6866">
        <v>0</v>
      </c>
      <c r="AD6866">
        <v>0</v>
      </c>
      <c r="AE6866">
        <v>46.094486242149749</v>
      </c>
    </row>
    <row r="6867" spans="1:31" x14ac:dyDescent="0.25">
      <c r="A6867">
        <v>1660364</v>
      </c>
      <c r="B6867">
        <v>1</v>
      </c>
      <c r="C6867" t="s">
        <v>80</v>
      </c>
      <c r="D6867" t="s">
        <v>86</v>
      </c>
      <c r="E6867" t="s">
        <v>178</v>
      </c>
      <c r="F6867" t="s">
        <v>19486</v>
      </c>
      <c r="G6867" t="s">
        <v>187</v>
      </c>
      <c r="H6867" t="s">
        <v>149</v>
      </c>
      <c r="I6867" t="s">
        <v>135</v>
      </c>
      <c r="J6867" t="s">
        <v>136</v>
      </c>
      <c r="K6867" t="s">
        <v>137</v>
      </c>
      <c r="L6867" t="s">
        <v>19487</v>
      </c>
      <c r="M6867" t="s">
        <v>19488</v>
      </c>
      <c r="N6867">
        <v>4.335</v>
      </c>
      <c r="O6867">
        <v>0</v>
      </c>
      <c r="P6867">
        <v>123</v>
      </c>
      <c r="Q6867">
        <v>0</v>
      </c>
      <c r="R6867">
        <v>0</v>
      </c>
      <c r="S6867">
        <v>0</v>
      </c>
      <c r="T6867">
        <v>10</v>
      </c>
      <c r="U6867">
        <v>0</v>
      </c>
      <c r="V6867">
        <v>0</v>
      </c>
      <c r="W6867">
        <v>0</v>
      </c>
      <c r="X6867">
        <v>116.51928184460689</v>
      </c>
      <c r="Y6867">
        <v>0</v>
      </c>
      <c r="Z6867">
        <v>0</v>
      </c>
      <c r="AA6867">
        <v>0</v>
      </c>
      <c r="AB6867">
        <v>25.599784830040257</v>
      </c>
      <c r="AC6867">
        <v>0</v>
      </c>
      <c r="AD6867">
        <v>0</v>
      </c>
      <c r="AE6867">
        <v>142.11906667464714</v>
      </c>
    </row>
    <row r="6868" spans="1:31" x14ac:dyDescent="0.25">
      <c r="A6868">
        <v>1660633</v>
      </c>
      <c r="B6868">
        <v>1</v>
      </c>
      <c r="C6868" t="s">
        <v>81</v>
      </c>
      <c r="D6868" t="s">
        <v>113</v>
      </c>
      <c r="E6868" t="s">
        <v>362</v>
      </c>
      <c r="F6868" t="s">
        <v>19489</v>
      </c>
      <c r="G6868" t="s">
        <v>227</v>
      </c>
      <c r="H6868" t="s">
        <v>149</v>
      </c>
      <c r="I6868" t="s">
        <v>135</v>
      </c>
      <c r="J6868" t="s">
        <v>136</v>
      </c>
      <c r="K6868" t="s">
        <v>137</v>
      </c>
      <c r="L6868" t="s">
        <v>19490</v>
      </c>
      <c r="M6868" t="s">
        <v>19491</v>
      </c>
      <c r="N6868">
        <v>2.0558333329999998</v>
      </c>
      <c r="O6868">
        <v>0</v>
      </c>
      <c r="P6868">
        <v>205</v>
      </c>
      <c r="Q6868">
        <v>0</v>
      </c>
      <c r="R6868">
        <v>0</v>
      </c>
      <c r="S6868">
        <v>0</v>
      </c>
      <c r="T6868">
        <v>10</v>
      </c>
      <c r="U6868">
        <v>0</v>
      </c>
      <c r="V6868">
        <v>0</v>
      </c>
      <c r="W6868">
        <v>0</v>
      </c>
      <c r="X6868">
        <v>112.04822354980925</v>
      </c>
      <c r="Y6868">
        <v>0</v>
      </c>
      <c r="Z6868">
        <v>0</v>
      </c>
      <c r="AA6868">
        <v>0</v>
      </c>
      <c r="AB6868">
        <v>19.24750971577193</v>
      </c>
      <c r="AC6868">
        <v>0</v>
      </c>
      <c r="AD6868">
        <v>0</v>
      </c>
      <c r="AE6868">
        <v>131.29573326558119</v>
      </c>
    </row>
    <row r="6869" spans="1:31" x14ac:dyDescent="0.25">
      <c r="A6869">
        <v>1660301</v>
      </c>
      <c r="B6869">
        <v>1</v>
      </c>
      <c r="C6869" t="s">
        <v>80</v>
      </c>
      <c r="D6869" t="s">
        <v>93</v>
      </c>
      <c r="E6869" t="s">
        <v>152</v>
      </c>
      <c r="F6869" t="s">
        <v>19492</v>
      </c>
      <c r="G6869" t="s">
        <v>154</v>
      </c>
      <c r="H6869" t="s">
        <v>149</v>
      </c>
      <c r="I6869" t="s">
        <v>135</v>
      </c>
      <c r="J6869" t="s">
        <v>136</v>
      </c>
      <c r="K6869" t="s">
        <v>137</v>
      </c>
      <c r="L6869" t="s">
        <v>19493</v>
      </c>
      <c r="M6869" t="s">
        <v>19494</v>
      </c>
      <c r="N6869">
        <v>1.739166666</v>
      </c>
      <c r="O6869">
        <v>0</v>
      </c>
      <c r="P6869">
        <v>1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0.72386313670818003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0.72386313670818003</v>
      </c>
    </row>
    <row r="6870" spans="1:31" x14ac:dyDescent="0.25">
      <c r="A6870">
        <v>1660504</v>
      </c>
      <c r="B6870">
        <v>1</v>
      </c>
      <c r="C6870" t="s">
        <v>80</v>
      </c>
      <c r="D6870" t="s">
        <v>103</v>
      </c>
      <c r="E6870" t="s">
        <v>152</v>
      </c>
      <c r="F6870" t="s">
        <v>19495</v>
      </c>
      <c r="G6870" t="s">
        <v>154</v>
      </c>
      <c r="H6870" t="s">
        <v>149</v>
      </c>
      <c r="I6870" t="s">
        <v>135</v>
      </c>
      <c r="J6870" t="s">
        <v>136</v>
      </c>
      <c r="K6870" t="s">
        <v>137</v>
      </c>
      <c r="L6870" t="s">
        <v>19496</v>
      </c>
      <c r="M6870" t="s">
        <v>19497</v>
      </c>
      <c r="N6870">
        <v>0.573333333</v>
      </c>
      <c r="O6870">
        <v>0</v>
      </c>
      <c r="P6870">
        <v>3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0.22285239214509001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0.22285239214509001</v>
      </c>
    </row>
    <row r="6871" spans="1:31" x14ac:dyDescent="0.25">
      <c r="A6871">
        <v>1660441</v>
      </c>
      <c r="B6871">
        <v>1</v>
      </c>
      <c r="C6871" t="s">
        <v>81</v>
      </c>
      <c r="D6871" t="s">
        <v>112</v>
      </c>
      <c r="E6871" t="s">
        <v>131</v>
      </c>
      <c r="F6871" t="s">
        <v>2856</v>
      </c>
      <c r="G6871" t="s">
        <v>195</v>
      </c>
      <c r="H6871" t="s">
        <v>134</v>
      </c>
      <c r="I6871" t="s">
        <v>135</v>
      </c>
      <c r="J6871" t="s">
        <v>136</v>
      </c>
      <c r="K6871" t="s">
        <v>137</v>
      </c>
      <c r="L6871" t="s">
        <v>19498</v>
      </c>
      <c r="M6871" t="s">
        <v>19499</v>
      </c>
      <c r="N6871">
        <v>5.3047222219999997</v>
      </c>
      <c r="O6871">
        <v>0</v>
      </c>
      <c r="P6871">
        <v>21</v>
      </c>
      <c r="Q6871">
        <v>0</v>
      </c>
      <c r="R6871">
        <v>2</v>
      </c>
      <c r="S6871">
        <v>0</v>
      </c>
      <c r="T6871">
        <v>3</v>
      </c>
      <c r="U6871">
        <v>0</v>
      </c>
      <c r="V6871">
        <v>0</v>
      </c>
      <c r="W6871">
        <v>0</v>
      </c>
      <c r="X6871">
        <v>14.043115509274598</v>
      </c>
      <c r="Y6871">
        <v>0</v>
      </c>
      <c r="Z6871">
        <v>5.5000583579946669</v>
      </c>
      <c r="AA6871">
        <v>0</v>
      </c>
      <c r="AB6871">
        <v>15.495248253885826</v>
      </c>
      <c r="AC6871">
        <v>0</v>
      </c>
      <c r="AD6871">
        <v>0</v>
      </c>
      <c r="AE6871">
        <v>35.038422121155094</v>
      </c>
    </row>
    <row r="6872" spans="1:31" x14ac:dyDescent="0.25">
      <c r="A6872">
        <v>1660696</v>
      </c>
      <c r="B6872">
        <v>1</v>
      </c>
      <c r="C6872" t="s">
        <v>81</v>
      </c>
      <c r="D6872" t="s">
        <v>127</v>
      </c>
      <c r="E6872" t="s">
        <v>131</v>
      </c>
      <c r="F6872" t="s">
        <v>2785</v>
      </c>
      <c r="G6872" t="s">
        <v>161</v>
      </c>
      <c r="H6872" t="s">
        <v>134</v>
      </c>
      <c r="I6872" t="s">
        <v>191</v>
      </c>
      <c r="J6872" t="s">
        <v>136</v>
      </c>
      <c r="K6872" t="s">
        <v>137</v>
      </c>
      <c r="L6872" t="s">
        <v>19500</v>
      </c>
      <c r="M6872" t="s">
        <v>19501</v>
      </c>
      <c r="N6872">
        <v>1.6388888000000001E-2</v>
      </c>
      <c r="O6872">
        <v>0</v>
      </c>
      <c r="P6872">
        <v>949</v>
      </c>
      <c r="Q6872">
        <v>11</v>
      </c>
      <c r="R6872">
        <v>31</v>
      </c>
      <c r="S6872">
        <v>7</v>
      </c>
      <c r="T6872">
        <v>130</v>
      </c>
      <c r="U6872">
        <v>6</v>
      </c>
      <c r="V6872">
        <v>1</v>
      </c>
      <c r="W6872">
        <v>0</v>
      </c>
      <c r="X6872">
        <v>5.2719332900691578</v>
      </c>
      <c r="Y6872">
        <v>3.749668824405112E-2</v>
      </c>
      <c r="Z6872">
        <v>5.0747978409978897E-2</v>
      </c>
      <c r="AA6872">
        <v>0.16646610589888503</v>
      </c>
      <c r="AB6872">
        <v>1.2361374065593593</v>
      </c>
      <c r="AC6872">
        <v>8.4099699392296614</v>
      </c>
      <c r="AD6872">
        <v>0.38030888142284502</v>
      </c>
      <c r="AE6872">
        <v>15.553060289833939</v>
      </c>
    </row>
    <row r="6873" spans="1:31" x14ac:dyDescent="0.25">
      <c r="A6873">
        <v>1660378</v>
      </c>
      <c r="B6873">
        <v>1</v>
      </c>
      <c r="C6873" t="s">
        <v>81</v>
      </c>
      <c r="D6873" t="s">
        <v>119</v>
      </c>
      <c r="E6873" t="s">
        <v>152</v>
      </c>
      <c r="F6873" t="s">
        <v>19502</v>
      </c>
      <c r="G6873" t="s">
        <v>154</v>
      </c>
      <c r="H6873" t="s">
        <v>149</v>
      </c>
      <c r="I6873" t="s">
        <v>135</v>
      </c>
      <c r="J6873" t="s">
        <v>136</v>
      </c>
      <c r="K6873" t="s">
        <v>137</v>
      </c>
      <c r="L6873" t="s">
        <v>19503</v>
      </c>
      <c r="M6873" t="s">
        <v>19504</v>
      </c>
      <c r="N6873">
        <v>0.68472222199999999</v>
      </c>
      <c r="O6873">
        <v>0</v>
      </c>
      <c r="P6873">
        <v>1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8.4833987265194449E-3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8.4833987265194449E-3</v>
      </c>
    </row>
    <row r="6874" spans="1:31" x14ac:dyDescent="0.25">
      <c r="A6874">
        <v>1660401</v>
      </c>
      <c r="B6874">
        <v>1</v>
      </c>
      <c r="C6874" t="s">
        <v>80</v>
      </c>
      <c r="D6874" t="s">
        <v>88</v>
      </c>
      <c r="E6874" t="s">
        <v>146</v>
      </c>
      <c r="F6874" t="s">
        <v>19505</v>
      </c>
      <c r="G6874" t="s">
        <v>235</v>
      </c>
      <c r="H6874" t="s">
        <v>149</v>
      </c>
      <c r="I6874" t="s">
        <v>135</v>
      </c>
      <c r="J6874" t="s">
        <v>136</v>
      </c>
      <c r="K6874" t="s">
        <v>143</v>
      </c>
      <c r="L6874" t="s">
        <v>19506</v>
      </c>
      <c r="M6874" t="s">
        <v>19507</v>
      </c>
      <c r="N6874">
        <v>0.53888888800000001</v>
      </c>
      <c r="O6874">
        <v>0</v>
      </c>
      <c r="P6874">
        <v>432</v>
      </c>
      <c r="Q6874">
        <v>0</v>
      </c>
      <c r="R6874">
        <v>0</v>
      </c>
      <c r="S6874">
        <v>0</v>
      </c>
      <c r="T6874">
        <v>23</v>
      </c>
      <c r="U6874">
        <v>0</v>
      </c>
      <c r="V6874">
        <v>0</v>
      </c>
      <c r="W6874">
        <v>0</v>
      </c>
      <c r="X6874">
        <v>62.065841897323324</v>
      </c>
      <c r="Y6874">
        <v>0</v>
      </c>
      <c r="Z6874">
        <v>0</v>
      </c>
      <c r="AA6874">
        <v>0</v>
      </c>
      <c r="AB6874">
        <v>8.9383880713258588</v>
      </c>
      <c r="AC6874">
        <v>0</v>
      </c>
      <c r="AD6874">
        <v>0</v>
      </c>
      <c r="AE6874">
        <v>71.004229968649184</v>
      </c>
    </row>
    <row r="6875" spans="1:31" x14ac:dyDescent="0.25">
      <c r="A6875">
        <v>1660215</v>
      </c>
      <c r="B6875">
        <v>1</v>
      </c>
      <c r="C6875" t="s">
        <v>80</v>
      </c>
      <c r="D6875" t="s">
        <v>82</v>
      </c>
      <c r="E6875" t="s">
        <v>178</v>
      </c>
      <c r="F6875" t="s">
        <v>1925</v>
      </c>
      <c r="G6875" t="s">
        <v>227</v>
      </c>
      <c r="H6875" t="s">
        <v>149</v>
      </c>
      <c r="I6875" t="s">
        <v>135</v>
      </c>
      <c r="J6875" t="s">
        <v>136</v>
      </c>
      <c r="K6875" t="s">
        <v>137</v>
      </c>
      <c r="L6875" t="s">
        <v>19508</v>
      </c>
      <c r="M6875" t="s">
        <v>19509</v>
      </c>
      <c r="N6875">
        <v>4.3169444439999998</v>
      </c>
      <c r="O6875">
        <v>0</v>
      </c>
      <c r="P6875">
        <v>37</v>
      </c>
      <c r="Q6875">
        <v>0</v>
      </c>
      <c r="R6875">
        <v>0</v>
      </c>
      <c r="S6875">
        <v>0</v>
      </c>
      <c r="T6875">
        <v>5</v>
      </c>
      <c r="U6875">
        <v>0</v>
      </c>
      <c r="V6875">
        <v>0</v>
      </c>
      <c r="W6875">
        <v>0</v>
      </c>
      <c r="X6875">
        <v>31.48858718262839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31.48858718262839</v>
      </c>
    </row>
    <row r="6876" spans="1:31" x14ac:dyDescent="0.25">
      <c r="A6876">
        <v>1660384</v>
      </c>
      <c r="B6876">
        <v>1</v>
      </c>
      <c r="C6876" t="s">
        <v>80</v>
      </c>
      <c r="D6876" t="s">
        <v>104</v>
      </c>
      <c r="E6876" t="s">
        <v>152</v>
      </c>
      <c r="F6876" t="s">
        <v>19510</v>
      </c>
      <c r="G6876" t="s">
        <v>154</v>
      </c>
      <c r="H6876" t="s">
        <v>149</v>
      </c>
      <c r="I6876" t="s">
        <v>135</v>
      </c>
      <c r="J6876" t="s">
        <v>136</v>
      </c>
      <c r="K6876" t="s">
        <v>137</v>
      </c>
      <c r="L6876" t="s">
        <v>19511</v>
      </c>
      <c r="M6876" t="s">
        <v>19512</v>
      </c>
      <c r="N6876">
        <v>2.3902777770000001</v>
      </c>
      <c r="O6876">
        <v>0</v>
      </c>
      <c r="P6876">
        <v>1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0.39063331111179334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0.39063331111179334</v>
      </c>
    </row>
    <row r="6877" spans="1:31" x14ac:dyDescent="0.25">
      <c r="A6877">
        <v>1660713</v>
      </c>
      <c r="B6877">
        <v>1</v>
      </c>
      <c r="C6877" t="s">
        <v>81</v>
      </c>
      <c r="D6877" t="s">
        <v>113</v>
      </c>
      <c r="E6877" t="s">
        <v>152</v>
      </c>
      <c r="F6877" t="s">
        <v>19513</v>
      </c>
      <c r="G6877" t="s">
        <v>154</v>
      </c>
      <c r="H6877" t="s">
        <v>149</v>
      </c>
      <c r="I6877" t="s">
        <v>135</v>
      </c>
      <c r="J6877" t="s">
        <v>136</v>
      </c>
      <c r="K6877" t="s">
        <v>137</v>
      </c>
      <c r="L6877" t="s">
        <v>19514</v>
      </c>
      <c r="M6877" t="s">
        <v>19515</v>
      </c>
      <c r="N6877">
        <v>1.284444444</v>
      </c>
      <c r="O6877">
        <v>0</v>
      </c>
      <c r="P6877">
        <v>1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9.5511620575222236E-2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9.5511620575222236E-2</v>
      </c>
    </row>
    <row r="6878" spans="1:31" x14ac:dyDescent="0.25">
      <c r="A6878">
        <v>1660321</v>
      </c>
      <c r="B6878">
        <v>1</v>
      </c>
      <c r="C6878" t="s">
        <v>80</v>
      </c>
      <c r="D6878" t="s">
        <v>91</v>
      </c>
      <c r="E6878" t="s">
        <v>152</v>
      </c>
      <c r="F6878" t="s">
        <v>19516</v>
      </c>
      <c r="G6878" t="s">
        <v>154</v>
      </c>
      <c r="H6878" t="s">
        <v>149</v>
      </c>
      <c r="I6878" t="s">
        <v>135</v>
      </c>
      <c r="J6878" t="s">
        <v>136</v>
      </c>
      <c r="K6878" t="s">
        <v>137</v>
      </c>
      <c r="L6878" t="s">
        <v>19517</v>
      </c>
      <c r="M6878" t="s">
        <v>19518</v>
      </c>
      <c r="N6878">
        <v>4.3227777769999998</v>
      </c>
      <c r="O6878">
        <v>0</v>
      </c>
      <c r="P6878">
        <v>1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1.2185040946995001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1.2185040946995001</v>
      </c>
    </row>
    <row r="6879" spans="1:31" x14ac:dyDescent="0.25">
      <c r="A6879">
        <v>1660670</v>
      </c>
      <c r="B6879">
        <v>1</v>
      </c>
      <c r="C6879" t="s">
        <v>80</v>
      </c>
      <c r="D6879" t="s">
        <v>96</v>
      </c>
      <c r="E6879" t="s">
        <v>152</v>
      </c>
      <c r="F6879" t="s">
        <v>19519</v>
      </c>
      <c r="G6879" t="s">
        <v>507</v>
      </c>
      <c r="H6879" t="s">
        <v>149</v>
      </c>
      <c r="I6879" t="s">
        <v>135</v>
      </c>
      <c r="J6879" t="s">
        <v>136</v>
      </c>
      <c r="K6879" t="s">
        <v>137</v>
      </c>
      <c r="L6879" t="s">
        <v>19520</v>
      </c>
      <c r="M6879" t="s">
        <v>19521</v>
      </c>
      <c r="N6879">
        <v>3.750555555</v>
      </c>
      <c r="O6879">
        <v>0</v>
      </c>
      <c r="P6879">
        <v>3</v>
      </c>
      <c r="Q6879">
        <v>0</v>
      </c>
      <c r="R6879">
        <v>0</v>
      </c>
      <c r="S6879">
        <v>0</v>
      </c>
      <c r="T6879">
        <v>1</v>
      </c>
      <c r="U6879">
        <v>0</v>
      </c>
      <c r="V6879">
        <v>0</v>
      </c>
      <c r="W6879">
        <v>0</v>
      </c>
      <c r="X6879">
        <v>6.7571775355002286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6.7571775355002286</v>
      </c>
    </row>
    <row r="6880" spans="1:31" x14ac:dyDescent="0.25">
      <c r="A6880">
        <v>1660722</v>
      </c>
      <c r="B6880">
        <v>1</v>
      </c>
      <c r="C6880" t="s">
        <v>80</v>
      </c>
      <c r="D6880" t="s">
        <v>99</v>
      </c>
      <c r="E6880" t="s">
        <v>152</v>
      </c>
      <c r="F6880" t="s">
        <v>19522</v>
      </c>
      <c r="G6880" t="s">
        <v>154</v>
      </c>
      <c r="H6880" t="s">
        <v>149</v>
      </c>
      <c r="I6880" t="s">
        <v>135</v>
      </c>
      <c r="J6880" t="s">
        <v>136</v>
      </c>
      <c r="K6880" t="s">
        <v>137</v>
      </c>
      <c r="L6880" t="s">
        <v>19523</v>
      </c>
      <c r="M6880" t="s">
        <v>19524</v>
      </c>
      <c r="N6880">
        <v>2.8330555550000001</v>
      </c>
      <c r="O6880">
        <v>0</v>
      </c>
      <c r="P6880">
        <v>1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0.14537760725778029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0.14537760725778029</v>
      </c>
    </row>
    <row r="6881" spans="1:31" x14ac:dyDescent="0.25">
      <c r="A6881">
        <v>1660344</v>
      </c>
      <c r="B6881">
        <v>1</v>
      </c>
      <c r="C6881" t="s">
        <v>80</v>
      </c>
      <c r="D6881" t="s">
        <v>105</v>
      </c>
      <c r="E6881" t="s">
        <v>146</v>
      </c>
      <c r="F6881" t="s">
        <v>19525</v>
      </c>
      <c r="G6881" t="s">
        <v>142</v>
      </c>
      <c r="H6881" t="s">
        <v>149</v>
      </c>
      <c r="I6881" t="s">
        <v>135</v>
      </c>
      <c r="J6881" t="s">
        <v>136</v>
      </c>
      <c r="K6881" t="s">
        <v>143</v>
      </c>
      <c r="L6881" t="s">
        <v>19526</v>
      </c>
      <c r="M6881" t="s">
        <v>19527</v>
      </c>
      <c r="N6881">
        <v>0.18333333299999999</v>
      </c>
      <c r="O6881">
        <v>0</v>
      </c>
      <c r="P6881">
        <v>137</v>
      </c>
      <c r="Q6881">
        <v>0</v>
      </c>
      <c r="R6881">
        <v>0</v>
      </c>
      <c r="S6881">
        <v>0</v>
      </c>
      <c r="T6881">
        <v>3</v>
      </c>
      <c r="U6881">
        <v>0</v>
      </c>
      <c r="V6881">
        <v>0</v>
      </c>
      <c r="W6881">
        <v>0</v>
      </c>
      <c r="X6881">
        <v>21.761050619976057</v>
      </c>
      <c r="Y6881">
        <v>0</v>
      </c>
      <c r="Z6881">
        <v>0</v>
      </c>
      <c r="AA6881">
        <v>0</v>
      </c>
      <c r="AB6881">
        <v>1.1112999278586333</v>
      </c>
      <c r="AC6881">
        <v>0</v>
      </c>
      <c r="AD6881">
        <v>0</v>
      </c>
      <c r="AE6881">
        <v>22.872350547834692</v>
      </c>
    </row>
    <row r="6882" spans="1:31" x14ac:dyDescent="0.25">
      <c r="A6882">
        <v>1660699</v>
      </c>
      <c r="B6882">
        <v>1</v>
      </c>
      <c r="C6882" t="s">
        <v>80</v>
      </c>
      <c r="D6882" t="s">
        <v>92</v>
      </c>
      <c r="E6882" t="s">
        <v>178</v>
      </c>
      <c r="F6882" t="s">
        <v>19528</v>
      </c>
      <c r="G6882" t="s">
        <v>231</v>
      </c>
      <c r="H6882" t="s">
        <v>149</v>
      </c>
      <c r="I6882" t="s">
        <v>135</v>
      </c>
      <c r="J6882" t="s">
        <v>136</v>
      </c>
      <c r="K6882" t="s">
        <v>137</v>
      </c>
      <c r="L6882" t="s">
        <v>19529</v>
      </c>
      <c r="M6882" t="s">
        <v>19530</v>
      </c>
      <c r="N6882">
        <v>1.5177777770000001</v>
      </c>
      <c r="O6882">
        <v>0</v>
      </c>
      <c r="P6882">
        <v>122</v>
      </c>
      <c r="Q6882">
        <v>0</v>
      </c>
      <c r="R6882">
        <v>0</v>
      </c>
      <c r="S6882">
        <v>0</v>
      </c>
      <c r="T6882">
        <v>6</v>
      </c>
      <c r="U6882">
        <v>0</v>
      </c>
      <c r="V6882">
        <v>0</v>
      </c>
      <c r="W6882">
        <v>0</v>
      </c>
      <c r="X6882">
        <v>21.155489852118301</v>
      </c>
      <c r="Y6882">
        <v>0</v>
      </c>
      <c r="Z6882">
        <v>0</v>
      </c>
      <c r="AA6882">
        <v>0</v>
      </c>
      <c r="AB6882">
        <v>7.4790299080740441</v>
      </c>
      <c r="AC6882">
        <v>0</v>
      </c>
      <c r="AD6882">
        <v>0</v>
      </c>
      <c r="AE6882">
        <v>28.634519760192344</v>
      </c>
    </row>
    <row r="6883" spans="1:31" x14ac:dyDescent="0.25">
      <c r="A6883">
        <v>1660559</v>
      </c>
      <c r="B6883">
        <v>1</v>
      </c>
      <c r="C6883" t="s">
        <v>80</v>
      </c>
      <c r="D6883" t="s">
        <v>104</v>
      </c>
      <c r="E6883" t="s">
        <v>131</v>
      </c>
      <c r="F6883" t="s">
        <v>19531</v>
      </c>
      <c r="G6883" t="s">
        <v>148</v>
      </c>
      <c r="H6883" t="s">
        <v>134</v>
      </c>
      <c r="I6883" t="s">
        <v>135</v>
      </c>
      <c r="J6883" t="s">
        <v>136</v>
      </c>
      <c r="K6883" t="s">
        <v>143</v>
      </c>
      <c r="L6883" t="s">
        <v>19532</v>
      </c>
      <c r="M6883" t="s">
        <v>19533</v>
      </c>
      <c r="N6883">
        <v>2.4699702769999998</v>
      </c>
      <c r="O6883">
        <v>0</v>
      </c>
      <c r="P6883">
        <v>0</v>
      </c>
      <c r="Q6883">
        <v>0</v>
      </c>
      <c r="R6883">
        <v>1</v>
      </c>
      <c r="S6883">
        <v>0</v>
      </c>
      <c r="T6883">
        <v>174</v>
      </c>
      <c r="U6883">
        <v>4</v>
      </c>
      <c r="V6883">
        <v>2</v>
      </c>
      <c r="W6883">
        <v>0</v>
      </c>
      <c r="X6883">
        <v>0</v>
      </c>
      <c r="Y6883">
        <v>0</v>
      </c>
      <c r="Z6883">
        <v>7.3342879230000003E-3</v>
      </c>
      <c r="AA6883">
        <v>0</v>
      </c>
      <c r="AB6883">
        <v>371.50997183166913</v>
      </c>
      <c r="AC6883">
        <v>1467.458162576781</v>
      </c>
      <c r="AD6883">
        <v>102.8196737107435</v>
      </c>
      <c r="AE6883">
        <v>1941.7951424071166</v>
      </c>
    </row>
    <row r="6884" spans="1:31" x14ac:dyDescent="0.25">
      <c r="A6884">
        <v>1660244</v>
      </c>
      <c r="B6884">
        <v>1</v>
      </c>
      <c r="C6884" t="s">
        <v>80</v>
      </c>
      <c r="D6884" t="s">
        <v>83</v>
      </c>
      <c r="E6884" t="s">
        <v>146</v>
      </c>
      <c r="F6884" t="s">
        <v>19534</v>
      </c>
      <c r="G6884" t="s">
        <v>187</v>
      </c>
      <c r="H6884" t="s">
        <v>149</v>
      </c>
      <c r="I6884" t="s">
        <v>135</v>
      </c>
      <c r="J6884" t="s">
        <v>136</v>
      </c>
      <c r="K6884" t="s">
        <v>137</v>
      </c>
      <c r="L6884" t="s">
        <v>19535</v>
      </c>
      <c r="M6884" t="s">
        <v>19536</v>
      </c>
      <c r="N6884">
        <v>1.7747222220000001</v>
      </c>
      <c r="O6884">
        <v>0</v>
      </c>
      <c r="P6884">
        <v>3</v>
      </c>
      <c r="Q6884">
        <v>0</v>
      </c>
      <c r="R6884">
        <v>0</v>
      </c>
      <c r="S6884">
        <v>0</v>
      </c>
      <c r="T6884">
        <v>262</v>
      </c>
      <c r="U6884">
        <v>0</v>
      </c>
      <c r="V6884">
        <v>1</v>
      </c>
      <c r="W6884">
        <v>0</v>
      </c>
      <c r="X6884">
        <v>1.3632045803346164</v>
      </c>
      <c r="Y6884">
        <v>0</v>
      </c>
      <c r="Z6884">
        <v>0</v>
      </c>
      <c r="AA6884">
        <v>0</v>
      </c>
      <c r="AB6884">
        <v>604.02498541239993</v>
      </c>
      <c r="AC6884">
        <v>0</v>
      </c>
      <c r="AD6884">
        <v>24.912793095474932</v>
      </c>
      <c r="AE6884">
        <v>630.30098308820948</v>
      </c>
    </row>
    <row r="6885" spans="1:31" x14ac:dyDescent="0.25">
      <c r="A6885">
        <v>1660785</v>
      </c>
      <c r="B6885">
        <v>1</v>
      </c>
      <c r="C6885" t="s">
        <v>80</v>
      </c>
      <c r="D6885" t="s">
        <v>103</v>
      </c>
      <c r="E6885" t="s">
        <v>146</v>
      </c>
      <c r="F6885" t="s">
        <v>5185</v>
      </c>
      <c r="G6885" t="s">
        <v>770</v>
      </c>
      <c r="H6885" t="s">
        <v>149</v>
      </c>
      <c r="I6885" t="s">
        <v>135</v>
      </c>
      <c r="J6885" t="s">
        <v>136</v>
      </c>
      <c r="K6885" t="s">
        <v>137</v>
      </c>
      <c r="L6885" t="s">
        <v>19537</v>
      </c>
      <c r="M6885" t="s">
        <v>19538</v>
      </c>
      <c r="N6885">
        <v>0.79249999999999998</v>
      </c>
      <c r="O6885">
        <v>0</v>
      </c>
      <c r="P6885">
        <v>215</v>
      </c>
      <c r="Q6885">
        <v>0</v>
      </c>
      <c r="R6885">
        <v>11</v>
      </c>
      <c r="S6885">
        <v>0</v>
      </c>
      <c r="T6885">
        <v>33</v>
      </c>
      <c r="U6885">
        <v>0</v>
      </c>
      <c r="V6885">
        <v>0</v>
      </c>
      <c r="W6885">
        <v>0</v>
      </c>
      <c r="X6885">
        <v>53.059524572858848</v>
      </c>
      <c r="Y6885">
        <v>0</v>
      </c>
      <c r="Z6885">
        <v>1.1924351303572376</v>
      </c>
      <c r="AA6885">
        <v>0</v>
      </c>
      <c r="AB6885">
        <v>8.915750017385033</v>
      </c>
      <c r="AC6885">
        <v>0</v>
      </c>
      <c r="AD6885">
        <v>0</v>
      </c>
      <c r="AE6885">
        <v>63.167709720601124</v>
      </c>
    </row>
    <row r="6886" spans="1:31" x14ac:dyDescent="0.25">
      <c r="A6886">
        <v>1660453</v>
      </c>
      <c r="B6886">
        <v>1</v>
      </c>
      <c r="C6886" t="s">
        <v>80</v>
      </c>
      <c r="D6886" t="s">
        <v>96</v>
      </c>
      <c r="E6886" t="s">
        <v>178</v>
      </c>
      <c r="F6886" t="s">
        <v>13428</v>
      </c>
      <c r="G6886" t="s">
        <v>770</v>
      </c>
      <c r="H6886" t="s">
        <v>149</v>
      </c>
      <c r="I6886" t="s">
        <v>135</v>
      </c>
      <c r="J6886" t="s">
        <v>136</v>
      </c>
      <c r="K6886" t="s">
        <v>137</v>
      </c>
      <c r="L6886" t="s">
        <v>19539</v>
      </c>
      <c r="M6886" t="s">
        <v>19540</v>
      </c>
      <c r="N6886">
        <v>3.1238888880000002</v>
      </c>
      <c r="O6886">
        <v>0</v>
      </c>
      <c r="P6886">
        <v>6</v>
      </c>
      <c r="Q6886">
        <v>0</v>
      </c>
      <c r="R6886">
        <v>0</v>
      </c>
      <c r="S6886">
        <v>0</v>
      </c>
      <c r="T6886">
        <v>4</v>
      </c>
      <c r="U6886">
        <v>0</v>
      </c>
      <c r="V6886">
        <v>0</v>
      </c>
      <c r="W6886">
        <v>0</v>
      </c>
      <c r="X6886">
        <v>10.112203238540012</v>
      </c>
      <c r="Y6886">
        <v>0</v>
      </c>
      <c r="Z6886">
        <v>0</v>
      </c>
      <c r="AA6886">
        <v>0</v>
      </c>
      <c r="AB6886">
        <v>3.7973960868510028</v>
      </c>
      <c r="AC6886">
        <v>0</v>
      </c>
      <c r="AD6886">
        <v>0</v>
      </c>
      <c r="AE6886">
        <v>13.909599325391014</v>
      </c>
    </row>
    <row r="6887" spans="1:31" x14ac:dyDescent="0.25">
      <c r="A6887">
        <v>1660802</v>
      </c>
      <c r="B6887">
        <v>1</v>
      </c>
      <c r="C6887" t="s">
        <v>80</v>
      </c>
      <c r="D6887" t="s">
        <v>96</v>
      </c>
      <c r="E6887" t="s">
        <v>152</v>
      </c>
      <c r="F6887" t="s">
        <v>19541</v>
      </c>
      <c r="G6887" t="s">
        <v>154</v>
      </c>
      <c r="H6887" t="s">
        <v>149</v>
      </c>
      <c r="I6887" t="s">
        <v>135</v>
      </c>
      <c r="J6887" t="s">
        <v>136</v>
      </c>
      <c r="K6887" t="s">
        <v>137</v>
      </c>
      <c r="L6887" t="s">
        <v>19542</v>
      </c>
      <c r="M6887" t="s">
        <v>19543</v>
      </c>
      <c r="N6887">
        <v>5.7708333329999997</v>
      </c>
      <c r="O6887">
        <v>0</v>
      </c>
      <c r="P6887">
        <v>1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</row>
    <row r="6888" spans="1:31" x14ac:dyDescent="0.25">
      <c r="A6888">
        <v>1660808</v>
      </c>
      <c r="B6888">
        <v>1</v>
      </c>
      <c r="C6888" t="s">
        <v>81</v>
      </c>
      <c r="D6888" t="s">
        <v>122</v>
      </c>
      <c r="E6888" t="s">
        <v>152</v>
      </c>
      <c r="F6888" t="s">
        <v>19544</v>
      </c>
      <c r="G6888" t="s">
        <v>154</v>
      </c>
      <c r="H6888" t="s">
        <v>149</v>
      </c>
      <c r="I6888" t="s">
        <v>135</v>
      </c>
      <c r="J6888" t="s">
        <v>136</v>
      </c>
      <c r="K6888" t="s">
        <v>137</v>
      </c>
      <c r="L6888" t="s">
        <v>19545</v>
      </c>
      <c r="M6888" t="s">
        <v>19546</v>
      </c>
      <c r="N6888">
        <v>0.83305555499999995</v>
      </c>
      <c r="O6888">
        <v>0</v>
      </c>
      <c r="P6888">
        <v>7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1.9838430255364266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1.9838430255364266</v>
      </c>
    </row>
    <row r="6889" spans="1:31" x14ac:dyDescent="0.25">
      <c r="A6889">
        <v>1660287</v>
      </c>
      <c r="B6889">
        <v>1</v>
      </c>
      <c r="C6889" t="s">
        <v>81</v>
      </c>
      <c r="D6889" t="s">
        <v>123</v>
      </c>
      <c r="E6889" t="s">
        <v>131</v>
      </c>
      <c r="F6889" t="s">
        <v>19547</v>
      </c>
      <c r="G6889" t="s">
        <v>148</v>
      </c>
      <c r="H6889" t="s">
        <v>134</v>
      </c>
      <c r="I6889" t="s">
        <v>135</v>
      </c>
      <c r="J6889" t="s">
        <v>136</v>
      </c>
      <c r="K6889" t="s">
        <v>143</v>
      </c>
      <c r="L6889" t="s">
        <v>19548</v>
      </c>
      <c r="M6889" t="s">
        <v>19549</v>
      </c>
      <c r="N6889">
        <v>6.2869444440000004</v>
      </c>
      <c r="O6889">
        <v>0</v>
      </c>
      <c r="P6889">
        <v>4865</v>
      </c>
      <c r="Q6889">
        <v>0</v>
      </c>
      <c r="R6889">
        <v>82</v>
      </c>
      <c r="S6889">
        <v>4</v>
      </c>
      <c r="T6889">
        <v>379</v>
      </c>
      <c r="U6889">
        <v>0</v>
      </c>
      <c r="V6889">
        <v>2</v>
      </c>
      <c r="W6889">
        <v>0</v>
      </c>
      <c r="X6889">
        <v>6853.4271293627289</v>
      </c>
      <c r="Y6889">
        <v>0</v>
      </c>
      <c r="Z6889">
        <v>111.07342630879768</v>
      </c>
      <c r="AA6889">
        <v>23.904637497323233</v>
      </c>
      <c r="AB6889">
        <v>2300.0181205613353</v>
      </c>
      <c r="AC6889">
        <v>0</v>
      </c>
      <c r="AD6889">
        <v>89.825039583482791</v>
      </c>
      <c r="AE6889">
        <v>9378.2483533136674</v>
      </c>
    </row>
    <row r="6890" spans="1:31" x14ac:dyDescent="0.25">
      <c r="A6890">
        <v>1660516</v>
      </c>
      <c r="B6890">
        <v>1</v>
      </c>
      <c r="C6890" t="s">
        <v>80</v>
      </c>
      <c r="D6890" t="s">
        <v>96</v>
      </c>
      <c r="E6890" t="s">
        <v>204</v>
      </c>
      <c r="F6890" t="s">
        <v>479</v>
      </c>
      <c r="G6890" t="s">
        <v>161</v>
      </c>
      <c r="H6890" t="s">
        <v>134</v>
      </c>
      <c r="I6890" t="s">
        <v>135</v>
      </c>
      <c r="J6890" t="s">
        <v>136</v>
      </c>
      <c r="K6890" t="s">
        <v>137</v>
      </c>
      <c r="L6890" t="s">
        <v>19550</v>
      </c>
      <c r="M6890" t="s">
        <v>19551</v>
      </c>
      <c r="N6890">
        <v>1.2283333329999999</v>
      </c>
      <c r="O6890">
        <v>0</v>
      </c>
      <c r="P6890">
        <v>423</v>
      </c>
      <c r="Q6890">
        <v>4</v>
      </c>
      <c r="R6890">
        <v>0</v>
      </c>
      <c r="S6890">
        <v>0</v>
      </c>
      <c r="T6890">
        <v>9</v>
      </c>
      <c r="U6890">
        <v>0</v>
      </c>
      <c r="V6890">
        <v>0</v>
      </c>
      <c r="W6890">
        <v>0</v>
      </c>
      <c r="X6890">
        <v>31.762650046765057</v>
      </c>
      <c r="Y6890">
        <v>754.88695219820556</v>
      </c>
      <c r="Z6890">
        <v>0</v>
      </c>
      <c r="AA6890">
        <v>0</v>
      </c>
      <c r="AB6890">
        <v>21.351659908803839</v>
      </c>
      <c r="AC6890">
        <v>0</v>
      </c>
      <c r="AD6890">
        <v>0</v>
      </c>
      <c r="AE6890">
        <v>808.00126215377452</v>
      </c>
    </row>
    <row r="6891" spans="1:31" x14ac:dyDescent="0.25">
      <c r="A6891">
        <v>1660267</v>
      </c>
      <c r="B6891">
        <v>1</v>
      </c>
      <c r="C6891" t="s">
        <v>80</v>
      </c>
      <c r="D6891" t="s">
        <v>88</v>
      </c>
      <c r="E6891" t="s">
        <v>152</v>
      </c>
      <c r="F6891" t="s">
        <v>19552</v>
      </c>
      <c r="G6891" t="s">
        <v>168</v>
      </c>
      <c r="H6891" t="s">
        <v>149</v>
      </c>
      <c r="I6891" t="s">
        <v>135</v>
      </c>
      <c r="J6891" t="s">
        <v>136</v>
      </c>
      <c r="K6891" t="s">
        <v>137</v>
      </c>
      <c r="L6891" t="s">
        <v>19553</v>
      </c>
      <c r="M6891" t="s">
        <v>19554</v>
      </c>
      <c r="N6891">
        <v>6.0527777770000002</v>
      </c>
      <c r="O6891">
        <v>0</v>
      </c>
      <c r="P6891">
        <v>22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32.860294216630983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32.860294216630983</v>
      </c>
    </row>
    <row r="6892" spans="1:31" x14ac:dyDescent="0.25">
      <c r="A6892">
        <v>1660765</v>
      </c>
      <c r="B6892">
        <v>1</v>
      </c>
      <c r="C6892" t="s">
        <v>80</v>
      </c>
      <c r="D6892" t="s">
        <v>82</v>
      </c>
      <c r="E6892" t="s">
        <v>178</v>
      </c>
      <c r="F6892" t="s">
        <v>19555</v>
      </c>
      <c r="G6892" t="s">
        <v>227</v>
      </c>
      <c r="H6892" t="s">
        <v>149</v>
      </c>
      <c r="I6892" t="s">
        <v>135</v>
      </c>
      <c r="J6892" t="s">
        <v>136</v>
      </c>
      <c r="K6892" t="s">
        <v>137</v>
      </c>
      <c r="L6892" t="s">
        <v>19556</v>
      </c>
      <c r="M6892" t="s">
        <v>19557</v>
      </c>
      <c r="N6892">
        <v>1.8661111109999999</v>
      </c>
      <c r="O6892">
        <v>0</v>
      </c>
      <c r="P6892">
        <v>63</v>
      </c>
      <c r="Q6892">
        <v>0</v>
      </c>
      <c r="R6892">
        <v>0</v>
      </c>
      <c r="S6892">
        <v>0</v>
      </c>
      <c r="T6892">
        <v>2</v>
      </c>
      <c r="U6892">
        <v>0</v>
      </c>
      <c r="V6892">
        <v>0</v>
      </c>
      <c r="W6892">
        <v>0</v>
      </c>
      <c r="X6892">
        <v>41.601397960863331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41.601397960863331</v>
      </c>
    </row>
    <row r="6893" spans="1:31" x14ac:dyDescent="0.25">
      <c r="A6893">
        <v>1660324</v>
      </c>
      <c r="B6893">
        <v>1</v>
      </c>
      <c r="C6893" t="s">
        <v>80</v>
      </c>
      <c r="D6893" t="s">
        <v>89</v>
      </c>
      <c r="E6893" t="s">
        <v>140</v>
      </c>
      <c r="F6893" t="s">
        <v>11200</v>
      </c>
      <c r="G6893" t="s">
        <v>161</v>
      </c>
      <c r="H6893" t="s">
        <v>134</v>
      </c>
      <c r="I6893" t="s">
        <v>135</v>
      </c>
      <c r="J6893" t="s">
        <v>136</v>
      </c>
      <c r="K6893" t="s">
        <v>137</v>
      </c>
      <c r="L6893" t="s">
        <v>19334</v>
      </c>
      <c r="M6893" t="s">
        <v>19558</v>
      </c>
      <c r="N6893">
        <v>0.121944444</v>
      </c>
      <c r="O6893">
        <v>1</v>
      </c>
      <c r="P6893">
        <v>5152</v>
      </c>
      <c r="Q6893">
        <v>1</v>
      </c>
      <c r="R6893">
        <v>139</v>
      </c>
      <c r="S6893">
        <v>7</v>
      </c>
      <c r="T6893">
        <v>832</v>
      </c>
      <c r="U6893">
        <v>1</v>
      </c>
      <c r="V6893">
        <v>0</v>
      </c>
      <c r="W6893">
        <v>8.0658806970240013E-2</v>
      </c>
      <c r="X6893">
        <v>320.59123081340755</v>
      </c>
      <c r="Y6893">
        <v>0.38526271099491616</v>
      </c>
      <c r="Z6893">
        <v>3.197805360743557</v>
      </c>
      <c r="AA6893">
        <v>53.173208792893661</v>
      </c>
      <c r="AB6893">
        <v>239.22090502344449</v>
      </c>
      <c r="AC6893">
        <v>0.9931147472618933</v>
      </c>
      <c r="AD6893">
        <v>0</v>
      </c>
      <c r="AE6893">
        <v>617.6421862557163</v>
      </c>
    </row>
    <row r="6894" spans="1:31" x14ac:dyDescent="0.25">
      <c r="A6894">
        <v>1660247</v>
      </c>
      <c r="B6894">
        <v>1</v>
      </c>
      <c r="C6894" t="s">
        <v>80</v>
      </c>
      <c r="D6894" t="s">
        <v>97</v>
      </c>
      <c r="E6894" t="s">
        <v>178</v>
      </c>
      <c r="F6894" t="s">
        <v>19559</v>
      </c>
      <c r="G6894" t="s">
        <v>187</v>
      </c>
      <c r="H6894" t="s">
        <v>149</v>
      </c>
      <c r="I6894" t="s">
        <v>135</v>
      </c>
      <c r="J6894" t="s">
        <v>136</v>
      </c>
      <c r="K6894" t="s">
        <v>137</v>
      </c>
      <c r="L6894" t="s">
        <v>19560</v>
      </c>
      <c r="M6894" t="s">
        <v>19561</v>
      </c>
      <c r="N6894">
        <v>3.0502777769999998</v>
      </c>
      <c r="O6894">
        <v>0</v>
      </c>
      <c r="P6894">
        <v>1</v>
      </c>
      <c r="Q6894">
        <v>0</v>
      </c>
      <c r="R6894">
        <v>5</v>
      </c>
      <c r="S6894">
        <v>0</v>
      </c>
      <c r="T6894">
        <v>2</v>
      </c>
      <c r="U6894">
        <v>0</v>
      </c>
      <c r="V6894">
        <v>0</v>
      </c>
      <c r="W6894">
        <v>0</v>
      </c>
      <c r="X6894">
        <v>0.23464835511455556</v>
      </c>
      <c r="Y6894">
        <v>0</v>
      </c>
      <c r="Z6894">
        <v>4.0278180986748859</v>
      </c>
      <c r="AA6894">
        <v>0</v>
      </c>
      <c r="AB6894">
        <v>4.056332321592112E-2</v>
      </c>
      <c r="AC6894">
        <v>0</v>
      </c>
      <c r="AD6894">
        <v>0</v>
      </c>
      <c r="AE6894">
        <v>4.3030297770053627</v>
      </c>
    </row>
    <row r="6895" spans="1:31" x14ac:dyDescent="0.25">
      <c r="A6895">
        <v>1660387</v>
      </c>
      <c r="B6895">
        <v>1</v>
      </c>
      <c r="C6895" t="s">
        <v>80</v>
      </c>
      <c r="D6895" t="s">
        <v>83</v>
      </c>
      <c r="E6895" t="s">
        <v>152</v>
      </c>
      <c r="F6895" t="s">
        <v>19562</v>
      </c>
      <c r="G6895" t="s">
        <v>154</v>
      </c>
      <c r="H6895" t="s">
        <v>149</v>
      </c>
      <c r="I6895" t="s">
        <v>135</v>
      </c>
      <c r="J6895" t="s">
        <v>136</v>
      </c>
      <c r="K6895" t="s">
        <v>137</v>
      </c>
      <c r="L6895" t="s">
        <v>19563</v>
      </c>
      <c r="M6895" t="s">
        <v>19564</v>
      </c>
      <c r="N6895">
        <v>3.38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1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21.938292118783952</v>
      </c>
      <c r="AC6895">
        <v>0</v>
      </c>
      <c r="AD6895">
        <v>0</v>
      </c>
      <c r="AE6895">
        <v>21.938292118783952</v>
      </c>
    </row>
    <row r="6896" spans="1:31" x14ac:dyDescent="0.25">
      <c r="A6896">
        <v>1660725</v>
      </c>
      <c r="B6896">
        <v>1</v>
      </c>
      <c r="C6896" t="s">
        <v>81</v>
      </c>
      <c r="D6896" t="s">
        <v>112</v>
      </c>
      <c r="E6896" t="s">
        <v>152</v>
      </c>
      <c r="F6896" t="s">
        <v>19565</v>
      </c>
      <c r="G6896" t="s">
        <v>154</v>
      </c>
      <c r="H6896" t="s">
        <v>149</v>
      </c>
      <c r="I6896" t="s">
        <v>135</v>
      </c>
      <c r="J6896" t="s">
        <v>136</v>
      </c>
      <c r="K6896" t="s">
        <v>137</v>
      </c>
      <c r="L6896" t="s">
        <v>19566</v>
      </c>
      <c r="M6896" t="s">
        <v>19567</v>
      </c>
      <c r="N6896">
        <v>1.6297222220000001</v>
      </c>
      <c r="O6896">
        <v>0</v>
      </c>
      <c r="P6896">
        <v>1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7.6935220184800562E-2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7.6935220184800562E-2</v>
      </c>
    </row>
    <row r="6897" spans="1:31" x14ac:dyDescent="0.25">
      <c r="A6897">
        <v>1660410</v>
      </c>
      <c r="B6897">
        <v>1</v>
      </c>
      <c r="C6897" t="s">
        <v>80</v>
      </c>
      <c r="D6897" t="s">
        <v>96</v>
      </c>
      <c r="E6897" t="s">
        <v>152</v>
      </c>
      <c r="F6897" t="s">
        <v>1945</v>
      </c>
      <c r="G6897" t="s">
        <v>168</v>
      </c>
      <c r="H6897" t="s">
        <v>149</v>
      </c>
      <c r="I6897" t="s">
        <v>135</v>
      </c>
      <c r="J6897" t="s">
        <v>136</v>
      </c>
      <c r="K6897" t="s">
        <v>137</v>
      </c>
      <c r="L6897" t="s">
        <v>19568</v>
      </c>
      <c r="M6897" t="s">
        <v>19569</v>
      </c>
      <c r="N6897">
        <v>1.5877777769999999</v>
      </c>
      <c r="O6897">
        <v>0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0.63245382436863085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0.63245382436863085</v>
      </c>
    </row>
    <row r="6898" spans="1:31" x14ac:dyDescent="0.25">
      <c r="A6898">
        <v>1660241</v>
      </c>
      <c r="B6898">
        <v>1</v>
      </c>
      <c r="C6898" t="s">
        <v>80</v>
      </c>
      <c r="D6898" t="s">
        <v>98</v>
      </c>
      <c r="E6898" t="s">
        <v>204</v>
      </c>
      <c r="F6898" t="s">
        <v>19570</v>
      </c>
      <c r="G6898" t="s">
        <v>161</v>
      </c>
      <c r="H6898" t="s">
        <v>134</v>
      </c>
      <c r="I6898" t="s">
        <v>135</v>
      </c>
      <c r="J6898" t="s">
        <v>136</v>
      </c>
      <c r="K6898" t="s">
        <v>137</v>
      </c>
      <c r="L6898" t="s">
        <v>19571</v>
      </c>
      <c r="M6898" t="s">
        <v>19572</v>
      </c>
      <c r="N6898">
        <v>0.94750000000000001</v>
      </c>
      <c r="O6898">
        <v>0</v>
      </c>
      <c r="P6898">
        <v>198</v>
      </c>
      <c r="Q6898">
        <v>0</v>
      </c>
      <c r="R6898">
        <v>70</v>
      </c>
      <c r="S6898">
        <v>3</v>
      </c>
      <c r="T6898">
        <v>50</v>
      </c>
      <c r="U6898">
        <v>0</v>
      </c>
      <c r="V6898">
        <v>0</v>
      </c>
      <c r="W6898">
        <v>0</v>
      </c>
      <c r="X6898">
        <v>62.08072946369866</v>
      </c>
      <c r="Y6898">
        <v>0</v>
      </c>
      <c r="Z6898">
        <v>25.666575829599644</v>
      </c>
      <c r="AA6898">
        <v>15.833306928263644</v>
      </c>
      <c r="AB6898">
        <v>42.64544633045513</v>
      </c>
      <c r="AC6898">
        <v>0</v>
      </c>
      <c r="AD6898">
        <v>0</v>
      </c>
      <c r="AE6898">
        <v>146.22605855201707</v>
      </c>
    </row>
    <row r="6899" spans="1:31" x14ac:dyDescent="0.25">
      <c r="A6899">
        <v>1660788</v>
      </c>
      <c r="B6899">
        <v>1</v>
      </c>
      <c r="C6899" t="s">
        <v>81</v>
      </c>
      <c r="D6899" t="s">
        <v>122</v>
      </c>
      <c r="E6899" t="s">
        <v>152</v>
      </c>
      <c r="F6899" t="s">
        <v>19573</v>
      </c>
      <c r="G6899" t="s">
        <v>154</v>
      </c>
      <c r="H6899" t="s">
        <v>149</v>
      </c>
      <c r="I6899" t="s">
        <v>135</v>
      </c>
      <c r="J6899" t="s">
        <v>136</v>
      </c>
      <c r="K6899" t="s">
        <v>137</v>
      </c>
      <c r="L6899" t="s">
        <v>19574</v>
      </c>
      <c r="M6899" t="s">
        <v>19575</v>
      </c>
      <c r="N6899">
        <v>1.051388888</v>
      </c>
      <c r="O6899">
        <v>0</v>
      </c>
      <c r="P6899">
        <v>3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0.60018728631855778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0.60018728631855778</v>
      </c>
    </row>
    <row r="6900" spans="1:31" x14ac:dyDescent="0.25">
      <c r="A6900">
        <v>1660642</v>
      </c>
      <c r="B6900">
        <v>1</v>
      </c>
      <c r="C6900" t="s">
        <v>80</v>
      </c>
      <c r="D6900" t="s">
        <v>104</v>
      </c>
      <c r="E6900" t="s">
        <v>178</v>
      </c>
      <c r="F6900" t="s">
        <v>18679</v>
      </c>
      <c r="G6900" t="s">
        <v>231</v>
      </c>
      <c r="H6900" t="s">
        <v>149</v>
      </c>
      <c r="I6900" t="s">
        <v>135</v>
      </c>
      <c r="J6900" t="s">
        <v>136</v>
      </c>
      <c r="K6900" t="s">
        <v>137</v>
      </c>
      <c r="L6900" t="s">
        <v>19576</v>
      </c>
      <c r="M6900" t="s">
        <v>19577</v>
      </c>
      <c r="N6900">
        <v>0.84555555500000001</v>
      </c>
      <c r="O6900">
        <v>0</v>
      </c>
      <c r="P6900">
        <v>35</v>
      </c>
      <c r="Q6900">
        <v>0</v>
      </c>
      <c r="R6900">
        <v>3</v>
      </c>
      <c r="S6900">
        <v>0</v>
      </c>
      <c r="T6900">
        <v>12</v>
      </c>
      <c r="U6900">
        <v>0</v>
      </c>
      <c r="V6900">
        <v>0</v>
      </c>
      <c r="W6900">
        <v>0</v>
      </c>
      <c r="X6900">
        <v>13.812770349621628</v>
      </c>
      <c r="Y6900">
        <v>0</v>
      </c>
      <c r="Z6900">
        <v>2.9581629549695303</v>
      </c>
      <c r="AA6900">
        <v>0</v>
      </c>
      <c r="AB6900">
        <v>9.9482795697175224</v>
      </c>
      <c r="AC6900">
        <v>0</v>
      </c>
      <c r="AD6900">
        <v>0</v>
      </c>
      <c r="AE6900">
        <v>26.719212874308681</v>
      </c>
    </row>
    <row r="6901" spans="1:31" x14ac:dyDescent="0.25">
      <c r="A6901">
        <v>1660493</v>
      </c>
      <c r="B6901">
        <v>1</v>
      </c>
      <c r="C6901" t="s">
        <v>80</v>
      </c>
      <c r="D6901" t="s">
        <v>96</v>
      </c>
      <c r="E6901" t="s">
        <v>152</v>
      </c>
      <c r="F6901" t="s">
        <v>19578</v>
      </c>
      <c r="G6901" t="s">
        <v>507</v>
      </c>
      <c r="H6901" t="s">
        <v>149</v>
      </c>
      <c r="I6901" t="s">
        <v>135</v>
      </c>
      <c r="J6901" t="s">
        <v>136</v>
      </c>
      <c r="K6901" t="s">
        <v>137</v>
      </c>
      <c r="L6901" t="s">
        <v>19579</v>
      </c>
      <c r="M6901" t="s">
        <v>19580</v>
      </c>
      <c r="N6901">
        <v>9.8258333330000003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16.2486964160768</v>
      </c>
      <c r="AC6901">
        <v>0</v>
      </c>
      <c r="AD6901">
        <v>0</v>
      </c>
      <c r="AE6901">
        <v>16.2486964160768</v>
      </c>
    </row>
    <row r="6902" spans="1:31" x14ac:dyDescent="0.25">
      <c r="A6902">
        <v>1660347</v>
      </c>
      <c r="B6902">
        <v>1</v>
      </c>
      <c r="C6902" t="s">
        <v>80</v>
      </c>
      <c r="D6902" t="s">
        <v>103</v>
      </c>
      <c r="E6902" t="s">
        <v>140</v>
      </c>
      <c r="F6902" t="s">
        <v>2350</v>
      </c>
      <c r="G6902" t="s">
        <v>387</v>
      </c>
      <c r="H6902" t="s">
        <v>134</v>
      </c>
      <c r="I6902" t="s">
        <v>135</v>
      </c>
      <c r="J6902" t="s">
        <v>136</v>
      </c>
      <c r="K6902" t="s">
        <v>137</v>
      </c>
      <c r="L6902" t="s">
        <v>19581</v>
      </c>
      <c r="M6902" t="s">
        <v>19582</v>
      </c>
      <c r="N6902">
        <v>0.23638888799999999</v>
      </c>
      <c r="O6902">
        <v>2</v>
      </c>
      <c r="P6902">
        <v>1739</v>
      </c>
      <c r="Q6902">
        <v>56</v>
      </c>
      <c r="R6902">
        <v>186</v>
      </c>
      <c r="S6902">
        <v>24</v>
      </c>
      <c r="T6902">
        <v>261</v>
      </c>
      <c r="U6902">
        <v>8</v>
      </c>
      <c r="V6902">
        <v>0</v>
      </c>
      <c r="W6902">
        <v>0.74863956197510284</v>
      </c>
      <c r="X6902">
        <v>130.94020325533992</v>
      </c>
      <c r="Y6902">
        <v>74.51915442641635</v>
      </c>
      <c r="Z6902">
        <v>25.238729436835733</v>
      </c>
      <c r="AA6902">
        <v>131.38884151438791</v>
      </c>
      <c r="AB6902">
        <v>82.517702660792949</v>
      </c>
      <c r="AC6902">
        <v>133.91046710309774</v>
      </c>
      <c r="AD6902">
        <v>0</v>
      </c>
      <c r="AE6902">
        <v>579.2637379588457</v>
      </c>
    </row>
    <row r="6903" spans="1:31" x14ac:dyDescent="0.25">
      <c r="A6903">
        <v>1660639</v>
      </c>
      <c r="B6903">
        <v>1</v>
      </c>
      <c r="C6903" t="s">
        <v>81</v>
      </c>
      <c r="D6903" t="s">
        <v>118</v>
      </c>
      <c r="E6903" t="s">
        <v>152</v>
      </c>
      <c r="F6903" t="s">
        <v>19583</v>
      </c>
      <c r="G6903" t="s">
        <v>154</v>
      </c>
      <c r="H6903" t="s">
        <v>149</v>
      </c>
      <c r="I6903" t="s">
        <v>135</v>
      </c>
      <c r="J6903" t="s">
        <v>136</v>
      </c>
      <c r="K6903" t="s">
        <v>137</v>
      </c>
      <c r="L6903" t="s">
        <v>19584</v>
      </c>
      <c r="M6903" t="s">
        <v>19585</v>
      </c>
      <c r="N6903">
        <v>1.2241666659999999</v>
      </c>
      <c r="O6903">
        <v>0</v>
      </c>
      <c r="P6903">
        <v>2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0.44833963112739511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0.44833963112739511</v>
      </c>
    </row>
    <row r="6904" spans="1:31" x14ac:dyDescent="0.25">
      <c r="A6904">
        <v>1660307</v>
      </c>
      <c r="B6904">
        <v>1</v>
      </c>
      <c r="C6904" t="s">
        <v>81</v>
      </c>
      <c r="D6904" t="s">
        <v>120</v>
      </c>
      <c r="E6904" t="s">
        <v>178</v>
      </c>
      <c r="F6904" t="s">
        <v>19586</v>
      </c>
      <c r="G6904" t="s">
        <v>148</v>
      </c>
      <c r="H6904" t="s">
        <v>149</v>
      </c>
      <c r="I6904" t="s">
        <v>135</v>
      </c>
      <c r="J6904" t="s">
        <v>136</v>
      </c>
      <c r="K6904" t="s">
        <v>143</v>
      </c>
      <c r="L6904" t="s">
        <v>19587</v>
      </c>
      <c r="M6904" t="s">
        <v>19588</v>
      </c>
      <c r="N6904">
        <v>2.7661111109999998</v>
      </c>
      <c r="O6904">
        <v>0</v>
      </c>
      <c r="P6904">
        <v>3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2.7673175250144952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2.7673175250144952</v>
      </c>
    </row>
    <row r="6905" spans="1:31" x14ac:dyDescent="0.25">
      <c r="A6905">
        <v>1660450</v>
      </c>
      <c r="B6905">
        <v>1</v>
      </c>
      <c r="C6905" t="s">
        <v>80</v>
      </c>
      <c r="D6905" t="s">
        <v>89</v>
      </c>
      <c r="E6905" t="s">
        <v>152</v>
      </c>
      <c r="F6905" t="s">
        <v>19589</v>
      </c>
      <c r="G6905" t="s">
        <v>507</v>
      </c>
      <c r="H6905" t="s">
        <v>149</v>
      </c>
      <c r="I6905" t="s">
        <v>135</v>
      </c>
      <c r="J6905" t="s">
        <v>136</v>
      </c>
      <c r="K6905" t="s">
        <v>137</v>
      </c>
      <c r="L6905" t="s">
        <v>19590</v>
      </c>
      <c r="M6905" t="s">
        <v>19591</v>
      </c>
      <c r="N6905">
        <v>0.99555555500000004</v>
      </c>
      <c r="O6905">
        <v>0</v>
      </c>
      <c r="P6905">
        <v>1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0.84535856821896993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0.84535856821896993</v>
      </c>
    </row>
    <row r="6906" spans="1:31" x14ac:dyDescent="0.25">
      <c r="A6906">
        <v>1660782</v>
      </c>
      <c r="B6906">
        <v>1</v>
      </c>
      <c r="C6906" t="s">
        <v>80</v>
      </c>
      <c r="D6906" t="s">
        <v>84</v>
      </c>
      <c r="E6906" t="s">
        <v>152</v>
      </c>
      <c r="F6906" t="s">
        <v>19592</v>
      </c>
      <c r="G6906" t="s">
        <v>154</v>
      </c>
      <c r="H6906" t="s">
        <v>149</v>
      </c>
      <c r="I6906" t="s">
        <v>135</v>
      </c>
      <c r="J6906" t="s">
        <v>136</v>
      </c>
      <c r="K6906" t="s">
        <v>137</v>
      </c>
      <c r="L6906" t="s">
        <v>19593</v>
      </c>
      <c r="M6906" t="s">
        <v>19594</v>
      </c>
      <c r="N6906">
        <v>3.6177777770000001</v>
      </c>
      <c r="O6906">
        <v>0</v>
      </c>
      <c r="P6906">
        <v>3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4.6144446809634267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4.6144446809634267</v>
      </c>
    </row>
    <row r="6907" spans="1:31" x14ac:dyDescent="0.25">
      <c r="A6907">
        <v>1660662</v>
      </c>
      <c r="B6907">
        <v>1</v>
      </c>
      <c r="C6907" t="s">
        <v>81</v>
      </c>
      <c r="D6907" t="s">
        <v>116</v>
      </c>
      <c r="E6907" t="s">
        <v>131</v>
      </c>
      <c r="F6907" t="s">
        <v>19595</v>
      </c>
      <c r="G6907" t="s">
        <v>195</v>
      </c>
      <c r="H6907" t="s">
        <v>134</v>
      </c>
      <c r="I6907" t="s">
        <v>135</v>
      </c>
      <c r="J6907" t="s">
        <v>136</v>
      </c>
      <c r="K6907" t="s">
        <v>137</v>
      </c>
      <c r="L6907" t="s">
        <v>19596</v>
      </c>
      <c r="M6907" t="s">
        <v>19597</v>
      </c>
      <c r="N6907">
        <v>0.81694444399999999</v>
      </c>
      <c r="O6907">
        <v>0</v>
      </c>
      <c r="P6907">
        <v>0</v>
      </c>
      <c r="Q6907">
        <v>16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0.5417679719173556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0.5417679719173556</v>
      </c>
    </row>
    <row r="6908" spans="1:31" x14ac:dyDescent="0.25">
      <c r="A6908">
        <v>1660682</v>
      </c>
      <c r="B6908">
        <v>1</v>
      </c>
      <c r="C6908" t="s">
        <v>80</v>
      </c>
      <c r="D6908" t="s">
        <v>83</v>
      </c>
      <c r="E6908" t="s">
        <v>178</v>
      </c>
      <c r="F6908" t="s">
        <v>19598</v>
      </c>
      <c r="G6908" t="s">
        <v>227</v>
      </c>
      <c r="H6908" t="s">
        <v>149</v>
      </c>
      <c r="I6908" t="s">
        <v>135</v>
      </c>
      <c r="J6908" t="s">
        <v>136</v>
      </c>
      <c r="K6908" t="s">
        <v>137</v>
      </c>
      <c r="L6908" t="s">
        <v>19599</v>
      </c>
      <c r="M6908" t="s">
        <v>19600</v>
      </c>
      <c r="N6908">
        <v>0.41861111099999998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23</v>
      </c>
      <c r="U6908">
        <v>0</v>
      </c>
      <c r="V6908">
        <v>4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17.435040308277234</v>
      </c>
      <c r="AC6908">
        <v>0</v>
      </c>
      <c r="AD6908">
        <v>104.82554204041017</v>
      </c>
      <c r="AE6908">
        <v>122.26058234868741</v>
      </c>
    </row>
    <row r="6909" spans="1:31" x14ac:dyDescent="0.25">
      <c r="A6909">
        <v>1660264</v>
      </c>
      <c r="B6909">
        <v>1</v>
      </c>
      <c r="C6909" t="s">
        <v>81</v>
      </c>
      <c r="D6909" t="s">
        <v>113</v>
      </c>
      <c r="E6909" t="s">
        <v>140</v>
      </c>
      <c r="F6909" t="s">
        <v>19601</v>
      </c>
      <c r="G6909" t="s">
        <v>161</v>
      </c>
      <c r="H6909" t="s">
        <v>134</v>
      </c>
      <c r="I6909" t="s">
        <v>135</v>
      </c>
      <c r="J6909" t="s">
        <v>136</v>
      </c>
      <c r="K6909" t="s">
        <v>137</v>
      </c>
      <c r="L6909" t="s">
        <v>19602</v>
      </c>
      <c r="M6909" t="s">
        <v>19603</v>
      </c>
      <c r="N6909">
        <v>0.78638888799999995</v>
      </c>
      <c r="O6909">
        <v>1</v>
      </c>
      <c r="P6909">
        <v>409</v>
      </c>
      <c r="Q6909">
        <v>4</v>
      </c>
      <c r="R6909">
        <v>33</v>
      </c>
      <c r="S6909">
        <v>11</v>
      </c>
      <c r="T6909">
        <v>30</v>
      </c>
      <c r="U6909">
        <v>0</v>
      </c>
      <c r="V6909">
        <v>0</v>
      </c>
      <c r="W6909">
        <v>1.6263030695262224E-2</v>
      </c>
      <c r="X6909">
        <v>59.18836123322081</v>
      </c>
      <c r="Y6909">
        <v>1.5031254634897226</v>
      </c>
      <c r="Z6909">
        <v>7.2410616406906909</v>
      </c>
      <c r="AA6909">
        <v>141.88300743946701</v>
      </c>
      <c r="AB6909">
        <v>16.347377070586468</v>
      </c>
      <c r="AC6909">
        <v>0</v>
      </c>
      <c r="AD6909">
        <v>0</v>
      </c>
      <c r="AE6909">
        <v>226.17919587814995</v>
      </c>
    </row>
    <row r="6910" spans="1:31" x14ac:dyDescent="0.25">
      <c r="A6910">
        <v>1660476</v>
      </c>
      <c r="B6910">
        <v>1</v>
      </c>
      <c r="C6910" t="s">
        <v>80</v>
      </c>
      <c r="D6910" t="s">
        <v>97</v>
      </c>
      <c r="E6910" t="s">
        <v>131</v>
      </c>
      <c r="F6910" t="s">
        <v>19604</v>
      </c>
      <c r="G6910" t="s">
        <v>195</v>
      </c>
      <c r="H6910" t="s">
        <v>134</v>
      </c>
      <c r="I6910" t="s">
        <v>135</v>
      </c>
      <c r="J6910" t="s">
        <v>136</v>
      </c>
      <c r="K6910" t="s">
        <v>137</v>
      </c>
      <c r="L6910" t="s">
        <v>19605</v>
      </c>
      <c r="M6910" t="s">
        <v>19606</v>
      </c>
      <c r="N6910">
        <v>0.82777777699999999</v>
      </c>
      <c r="O6910">
        <v>0</v>
      </c>
      <c r="P6910">
        <v>44</v>
      </c>
      <c r="Q6910">
        <v>0</v>
      </c>
      <c r="R6910">
        <v>27</v>
      </c>
      <c r="S6910">
        <v>0</v>
      </c>
      <c r="T6910">
        <v>20</v>
      </c>
      <c r="U6910">
        <v>0</v>
      </c>
      <c r="V6910">
        <v>0</v>
      </c>
      <c r="W6910">
        <v>0</v>
      </c>
      <c r="X6910">
        <v>7.8469792240035146</v>
      </c>
      <c r="Y6910">
        <v>0</v>
      </c>
      <c r="Z6910">
        <v>5.853570030596666</v>
      </c>
      <c r="AA6910">
        <v>0</v>
      </c>
      <c r="AB6910">
        <v>2.621179863253889</v>
      </c>
      <c r="AC6910">
        <v>0</v>
      </c>
      <c r="AD6910">
        <v>0</v>
      </c>
      <c r="AE6910">
        <v>16.321729117854069</v>
      </c>
    </row>
    <row r="6911" spans="1:31" x14ac:dyDescent="0.25">
      <c r="A6911">
        <v>1660327</v>
      </c>
      <c r="B6911">
        <v>1</v>
      </c>
      <c r="C6911" t="s">
        <v>80</v>
      </c>
      <c r="D6911" t="s">
        <v>83</v>
      </c>
      <c r="E6911" t="s">
        <v>146</v>
      </c>
      <c r="F6911" t="s">
        <v>15995</v>
      </c>
      <c r="G6911" t="s">
        <v>260</v>
      </c>
      <c r="H6911" t="s">
        <v>149</v>
      </c>
      <c r="I6911" t="s">
        <v>135</v>
      </c>
      <c r="J6911" t="s">
        <v>136</v>
      </c>
      <c r="K6911" t="s">
        <v>137</v>
      </c>
      <c r="L6911" t="s">
        <v>19607</v>
      </c>
      <c r="M6911" t="s">
        <v>19608</v>
      </c>
      <c r="N6911">
        <v>0.74027777699999997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28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45.389011485897747</v>
      </c>
      <c r="AC6911">
        <v>0</v>
      </c>
      <c r="AD6911">
        <v>0</v>
      </c>
      <c r="AE6911">
        <v>45.389011485897747</v>
      </c>
    </row>
    <row r="6912" spans="1:31" x14ac:dyDescent="0.25">
      <c r="A6912">
        <v>1660619</v>
      </c>
      <c r="B6912">
        <v>1</v>
      </c>
      <c r="C6912" t="s">
        <v>80</v>
      </c>
      <c r="D6912" t="s">
        <v>82</v>
      </c>
      <c r="E6912" t="s">
        <v>362</v>
      </c>
      <c r="F6912" t="s">
        <v>19609</v>
      </c>
      <c r="G6912" t="s">
        <v>3010</v>
      </c>
      <c r="H6912" t="s">
        <v>149</v>
      </c>
      <c r="I6912" t="s">
        <v>135</v>
      </c>
      <c r="J6912" t="s">
        <v>136</v>
      </c>
      <c r="K6912" t="s">
        <v>137</v>
      </c>
      <c r="L6912" t="s">
        <v>19610</v>
      </c>
      <c r="M6912" t="s">
        <v>19611</v>
      </c>
      <c r="N6912">
        <v>0.61027777699999997</v>
      </c>
      <c r="O6912">
        <v>0</v>
      </c>
      <c r="P6912">
        <v>68</v>
      </c>
      <c r="Q6912">
        <v>0</v>
      </c>
      <c r="R6912">
        <v>0</v>
      </c>
      <c r="S6912">
        <v>0</v>
      </c>
      <c r="T6912">
        <v>31</v>
      </c>
      <c r="U6912">
        <v>0</v>
      </c>
      <c r="V6912">
        <v>0</v>
      </c>
      <c r="W6912">
        <v>0</v>
      </c>
      <c r="X6912">
        <v>16.073931764877759</v>
      </c>
      <c r="Y6912">
        <v>0</v>
      </c>
      <c r="Z6912">
        <v>0</v>
      </c>
      <c r="AA6912">
        <v>0</v>
      </c>
      <c r="AB6912">
        <v>29.622169895568341</v>
      </c>
      <c r="AC6912">
        <v>0</v>
      </c>
      <c r="AD6912">
        <v>0</v>
      </c>
      <c r="AE6912">
        <v>45.696101660446104</v>
      </c>
    </row>
    <row r="6913" spans="1:31" x14ac:dyDescent="0.25">
      <c r="A6913">
        <v>1660482</v>
      </c>
      <c r="B6913">
        <v>1</v>
      </c>
      <c r="C6913" t="s">
        <v>80</v>
      </c>
      <c r="D6913" t="s">
        <v>102</v>
      </c>
      <c r="E6913" t="s">
        <v>131</v>
      </c>
      <c r="F6913" t="s">
        <v>19612</v>
      </c>
      <c r="G6913" t="s">
        <v>585</v>
      </c>
      <c r="H6913" t="s">
        <v>134</v>
      </c>
      <c r="I6913" t="s">
        <v>135</v>
      </c>
      <c r="J6913" t="s">
        <v>136</v>
      </c>
      <c r="K6913" t="s">
        <v>137</v>
      </c>
      <c r="L6913" t="s">
        <v>19613</v>
      </c>
      <c r="M6913" t="s">
        <v>19614</v>
      </c>
      <c r="N6913">
        <v>0.258333333</v>
      </c>
      <c r="O6913">
        <v>0</v>
      </c>
      <c r="P6913">
        <v>45</v>
      </c>
      <c r="Q6913">
        <v>0</v>
      </c>
      <c r="R6913">
        <v>11</v>
      </c>
      <c r="S6913">
        <v>0</v>
      </c>
      <c r="T6913">
        <v>4</v>
      </c>
      <c r="U6913">
        <v>0</v>
      </c>
      <c r="V6913">
        <v>0</v>
      </c>
      <c r="W6913">
        <v>0</v>
      </c>
      <c r="X6913">
        <v>1.1514752496862501</v>
      </c>
      <c r="Y6913">
        <v>0</v>
      </c>
      <c r="Z6913">
        <v>0.62187080307375009</v>
      </c>
      <c r="AA6913">
        <v>0</v>
      </c>
      <c r="AB6913">
        <v>0.60017930761581673</v>
      </c>
      <c r="AC6913">
        <v>0</v>
      </c>
      <c r="AD6913">
        <v>0</v>
      </c>
      <c r="AE6913">
        <v>2.3735253603758171</v>
      </c>
    </row>
    <row r="6914" spans="1:31" x14ac:dyDescent="0.25">
      <c r="A6914">
        <v>1660605</v>
      </c>
      <c r="B6914">
        <v>1</v>
      </c>
      <c r="C6914" t="s">
        <v>80</v>
      </c>
      <c r="D6914" t="s">
        <v>100</v>
      </c>
      <c r="E6914" t="s">
        <v>146</v>
      </c>
      <c r="F6914" t="s">
        <v>19615</v>
      </c>
      <c r="G6914" t="s">
        <v>8943</v>
      </c>
      <c r="H6914" t="s">
        <v>149</v>
      </c>
      <c r="I6914" t="s">
        <v>135</v>
      </c>
      <c r="J6914" t="s">
        <v>136</v>
      </c>
      <c r="K6914" t="s">
        <v>137</v>
      </c>
      <c r="L6914" t="s">
        <v>19616</v>
      </c>
      <c r="M6914" t="s">
        <v>19617</v>
      </c>
      <c r="N6914">
        <v>1.011666666</v>
      </c>
      <c r="O6914">
        <v>0</v>
      </c>
      <c r="P6914">
        <v>122</v>
      </c>
      <c r="Q6914">
        <v>0</v>
      </c>
      <c r="R6914">
        <v>11</v>
      </c>
      <c r="S6914">
        <v>0</v>
      </c>
      <c r="T6914">
        <v>31</v>
      </c>
      <c r="U6914">
        <v>0</v>
      </c>
      <c r="V6914">
        <v>1</v>
      </c>
      <c r="W6914">
        <v>0</v>
      </c>
      <c r="X6914">
        <v>36.968396201996526</v>
      </c>
      <c r="Y6914">
        <v>0</v>
      </c>
      <c r="Z6914">
        <v>2.554346488733203</v>
      </c>
      <c r="AA6914">
        <v>0</v>
      </c>
      <c r="AB6914">
        <v>51.817056171995915</v>
      </c>
      <c r="AC6914">
        <v>0</v>
      </c>
      <c r="AD6914">
        <v>173.18041849439334</v>
      </c>
      <c r="AE6914">
        <v>264.52021735711901</v>
      </c>
    </row>
    <row r="6915" spans="1:31" x14ac:dyDescent="0.25">
      <c r="A6915">
        <v>1660436</v>
      </c>
      <c r="B6915">
        <v>1</v>
      </c>
      <c r="C6915" t="s">
        <v>81</v>
      </c>
      <c r="D6915" t="s">
        <v>123</v>
      </c>
      <c r="E6915" t="s">
        <v>178</v>
      </c>
      <c r="F6915" t="s">
        <v>19225</v>
      </c>
      <c r="G6915" t="s">
        <v>148</v>
      </c>
      <c r="H6915" t="s">
        <v>149</v>
      </c>
      <c r="I6915" t="s">
        <v>135</v>
      </c>
      <c r="J6915" t="s">
        <v>136</v>
      </c>
      <c r="K6915" t="s">
        <v>143</v>
      </c>
      <c r="L6915" t="s">
        <v>19618</v>
      </c>
      <c r="M6915" t="s">
        <v>19619</v>
      </c>
      <c r="N6915">
        <v>2.4172674999999999</v>
      </c>
      <c r="O6915">
        <v>0</v>
      </c>
      <c r="P6915">
        <v>71</v>
      </c>
      <c r="Q6915">
        <v>0</v>
      </c>
      <c r="R6915">
        <v>4</v>
      </c>
      <c r="S6915">
        <v>0</v>
      </c>
      <c r="T6915">
        <v>5</v>
      </c>
      <c r="U6915">
        <v>0</v>
      </c>
      <c r="V6915">
        <v>0</v>
      </c>
      <c r="W6915">
        <v>0</v>
      </c>
      <c r="X6915">
        <v>25.660947115541678</v>
      </c>
      <c r="Y6915">
        <v>0</v>
      </c>
      <c r="Z6915">
        <v>5.4510874257189004</v>
      </c>
      <c r="AA6915">
        <v>0</v>
      </c>
      <c r="AB6915">
        <v>8.4543934278977382</v>
      </c>
      <c r="AC6915">
        <v>0</v>
      </c>
      <c r="AD6915">
        <v>0</v>
      </c>
      <c r="AE6915">
        <v>39.566427969158312</v>
      </c>
    </row>
    <row r="6916" spans="1:31" x14ac:dyDescent="0.25">
      <c r="A6916">
        <v>1660582</v>
      </c>
      <c r="B6916">
        <v>1</v>
      </c>
      <c r="C6916" t="s">
        <v>81</v>
      </c>
      <c r="D6916" t="s">
        <v>123</v>
      </c>
      <c r="E6916" t="s">
        <v>152</v>
      </c>
      <c r="F6916" t="s">
        <v>19620</v>
      </c>
      <c r="G6916" t="s">
        <v>154</v>
      </c>
      <c r="H6916" t="s">
        <v>149</v>
      </c>
      <c r="I6916" t="s">
        <v>135</v>
      </c>
      <c r="J6916" t="s">
        <v>136</v>
      </c>
      <c r="K6916" t="s">
        <v>137</v>
      </c>
      <c r="L6916" t="s">
        <v>19621</v>
      </c>
      <c r="M6916" t="s">
        <v>19622</v>
      </c>
      <c r="N6916">
        <v>3.6358333329999999</v>
      </c>
      <c r="O6916">
        <v>0</v>
      </c>
      <c r="P6916">
        <v>4</v>
      </c>
      <c r="Q6916">
        <v>0</v>
      </c>
      <c r="R6916">
        <v>0</v>
      </c>
      <c r="S6916">
        <v>0</v>
      </c>
      <c r="T6916">
        <v>1</v>
      </c>
      <c r="U6916">
        <v>0</v>
      </c>
      <c r="V6916">
        <v>0</v>
      </c>
      <c r="W6916">
        <v>0</v>
      </c>
      <c r="X6916">
        <v>2.8066299699518589</v>
      </c>
      <c r="Y6916">
        <v>0</v>
      </c>
      <c r="Z6916">
        <v>0</v>
      </c>
      <c r="AA6916">
        <v>0</v>
      </c>
      <c r="AB6916">
        <v>2.2107831737570267</v>
      </c>
      <c r="AC6916">
        <v>0</v>
      </c>
      <c r="AD6916">
        <v>0</v>
      </c>
      <c r="AE6916">
        <v>5.017413143708886</v>
      </c>
    </row>
    <row r="6917" spans="1:31" x14ac:dyDescent="0.25">
      <c r="A6917">
        <v>1660751</v>
      </c>
      <c r="B6917">
        <v>1</v>
      </c>
      <c r="C6917" t="s">
        <v>81</v>
      </c>
      <c r="D6917" t="s">
        <v>118</v>
      </c>
      <c r="E6917" t="s">
        <v>178</v>
      </c>
      <c r="F6917" t="s">
        <v>19623</v>
      </c>
      <c r="G6917" t="s">
        <v>227</v>
      </c>
      <c r="H6917" t="s">
        <v>149</v>
      </c>
      <c r="I6917" t="s">
        <v>135</v>
      </c>
      <c r="J6917" t="s">
        <v>136</v>
      </c>
      <c r="K6917" t="s">
        <v>137</v>
      </c>
      <c r="L6917" t="s">
        <v>19624</v>
      </c>
      <c r="M6917" t="s">
        <v>19625</v>
      </c>
      <c r="N6917">
        <v>1.060277777</v>
      </c>
      <c r="O6917">
        <v>0</v>
      </c>
      <c r="P6917">
        <v>292</v>
      </c>
      <c r="Q6917">
        <v>0</v>
      </c>
      <c r="R6917">
        <v>0</v>
      </c>
      <c r="S6917">
        <v>0</v>
      </c>
      <c r="T6917">
        <v>27</v>
      </c>
      <c r="U6917">
        <v>0</v>
      </c>
      <c r="V6917">
        <v>0</v>
      </c>
      <c r="W6917">
        <v>0</v>
      </c>
      <c r="X6917">
        <v>93.11910729463581</v>
      </c>
      <c r="Y6917">
        <v>0</v>
      </c>
      <c r="Z6917">
        <v>0</v>
      </c>
      <c r="AA6917">
        <v>0</v>
      </c>
      <c r="AB6917">
        <v>11.59255185584939</v>
      </c>
      <c r="AC6917">
        <v>0</v>
      </c>
      <c r="AD6917">
        <v>0</v>
      </c>
      <c r="AE6917">
        <v>104.7116591504852</v>
      </c>
    </row>
    <row r="6918" spans="1:31" x14ac:dyDescent="0.25">
      <c r="A6918">
        <v>1660290</v>
      </c>
      <c r="B6918">
        <v>1</v>
      </c>
      <c r="C6918" t="s">
        <v>80</v>
      </c>
      <c r="D6918" t="s">
        <v>82</v>
      </c>
      <c r="E6918" t="s">
        <v>146</v>
      </c>
      <c r="F6918" t="s">
        <v>1096</v>
      </c>
      <c r="G6918" t="s">
        <v>148</v>
      </c>
      <c r="H6918" t="s">
        <v>149</v>
      </c>
      <c r="I6918" t="s">
        <v>135</v>
      </c>
      <c r="J6918" t="s">
        <v>136</v>
      </c>
      <c r="K6918" t="s">
        <v>143</v>
      </c>
      <c r="L6918" t="s">
        <v>19626</v>
      </c>
      <c r="M6918" t="s">
        <v>19627</v>
      </c>
      <c r="N6918">
        <v>7.146996111</v>
      </c>
      <c r="O6918">
        <v>0</v>
      </c>
      <c r="P6918">
        <v>1044</v>
      </c>
      <c r="Q6918">
        <v>0</v>
      </c>
      <c r="R6918">
        <v>0</v>
      </c>
      <c r="S6918">
        <v>0</v>
      </c>
      <c r="T6918">
        <v>58</v>
      </c>
      <c r="U6918">
        <v>0</v>
      </c>
      <c r="V6918">
        <v>0</v>
      </c>
      <c r="W6918">
        <v>0</v>
      </c>
      <c r="X6918">
        <v>2458.4216952910383</v>
      </c>
      <c r="Y6918">
        <v>0</v>
      </c>
      <c r="Z6918">
        <v>0</v>
      </c>
      <c r="AA6918">
        <v>0</v>
      </c>
      <c r="AB6918">
        <v>240.57934842940739</v>
      </c>
      <c r="AC6918">
        <v>0</v>
      </c>
      <c r="AD6918">
        <v>0</v>
      </c>
      <c r="AE6918">
        <v>2699.0010437204455</v>
      </c>
    </row>
    <row r="6919" spans="1:31" x14ac:dyDescent="0.25">
      <c r="A6919">
        <v>1660542</v>
      </c>
      <c r="B6919">
        <v>1</v>
      </c>
      <c r="C6919" t="s">
        <v>80</v>
      </c>
      <c r="D6919" t="s">
        <v>103</v>
      </c>
      <c r="E6919" t="s">
        <v>140</v>
      </c>
      <c r="F6919" t="s">
        <v>18894</v>
      </c>
      <c r="G6919" t="s">
        <v>161</v>
      </c>
      <c r="H6919" t="s">
        <v>134</v>
      </c>
      <c r="I6919" t="s">
        <v>135</v>
      </c>
      <c r="J6919" t="s">
        <v>136</v>
      </c>
      <c r="K6919" t="s">
        <v>137</v>
      </c>
      <c r="L6919" t="s">
        <v>19628</v>
      </c>
      <c r="M6919" t="s">
        <v>19629</v>
      </c>
      <c r="N6919">
        <v>0.63888888799999999</v>
      </c>
      <c r="O6919">
        <v>0</v>
      </c>
      <c r="P6919">
        <v>762</v>
      </c>
      <c r="Q6919">
        <v>0</v>
      </c>
      <c r="R6919">
        <v>20</v>
      </c>
      <c r="S6919">
        <v>0</v>
      </c>
      <c r="T6919">
        <v>119</v>
      </c>
      <c r="U6919">
        <v>0</v>
      </c>
      <c r="V6919">
        <v>0</v>
      </c>
      <c r="W6919">
        <v>0</v>
      </c>
      <c r="X6919">
        <v>127.04055550847578</v>
      </c>
      <c r="Y6919">
        <v>0</v>
      </c>
      <c r="Z6919">
        <v>3.5699991333494441</v>
      </c>
      <c r="AA6919">
        <v>0</v>
      </c>
      <c r="AB6919">
        <v>79.53253205971852</v>
      </c>
      <c r="AC6919">
        <v>0</v>
      </c>
      <c r="AD6919">
        <v>0</v>
      </c>
      <c r="AE6919">
        <v>210.14308670154372</v>
      </c>
    </row>
    <row r="6920" spans="1:31" x14ac:dyDescent="0.25">
      <c r="A6920">
        <v>1660545</v>
      </c>
      <c r="B6920">
        <v>1</v>
      </c>
      <c r="C6920" t="s">
        <v>80</v>
      </c>
      <c r="D6920" t="s">
        <v>96</v>
      </c>
      <c r="E6920" t="s">
        <v>152</v>
      </c>
      <c r="F6920" t="s">
        <v>19630</v>
      </c>
      <c r="G6920" t="s">
        <v>168</v>
      </c>
      <c r="H6920" t="s">
        <v>149</v>
      </c>
      <c r="I6920" t="s">
        <v>135</v>
      </c>
      <c r="J6920" t="s">
        <v>136</v>
      </c>
      <c r="K6920" t="s">
        <v>137</v>
      </c>
      <c r="L6920" t="s">
        <v>19631</v>
      </c>
      <c r="M6920" t="s">
        <v>19632</v>
      </c>
      <c r="N6920">
        <v>3.5508333329999999</v>
      </c>
      <c r="O6920">
        <v>0</v>
      </c>
      <c r="P6920">
        <v>1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0.13830107157832333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0.13830107157832333</v>
      </c>
    </row>
    <row r="6921" spans="1:31" x14ac:dyDescent="0.25">
      <c r="A6921">
        <v>1660791</v>
      </c>
      <c r="B6921">
        <v>1</v>
      </c>
      <c r="C6921" t="s">
        <v>80</v>
      </c>
      <c r="D6921" t="s">
        <v>82</v>
      </c>
      <c r="E6921" t="s">
        <v>178</v>
      </c>
      <c r="F6921" t="s">
        <v>19633</v>
      </c>
      <c r="G6921" t="s">
        <v>227</v>
      </c>
      <c r="H6921" t="s">
        <v>149</v>
      </c>
      <c r="I6921" t="s">
        <v>135</v>
      </c>
      <c r="J6921" t="s">
        <v>136</v>
      </c>
      <c r="K6921" t="s">
        <v>137</v>
      </c>
      <c r="L6921" t="s">
        <v>19634</v>
      </c>
      <c r="M6921" t="s">
        <v>19635</v>
      </c>
      <c r="N6921">
        <v>2.943888888</v>
      </c>
      <c r="O6921">
        <v>0</v>
      </c>
      <c r="P6921">
        <v>113</v>
      </c>
      <c r="Q6921">
        <v>0</v>
      </c>
      <c r="R6921">
        <v>0</v>
      </c>
      <c r="S6921">
        <v>0</v>
      </c>
      <c r="T6921">
        <v>1</v>
      </c>
      <c r="U6921">
        <v>0</v>
      </c>
      <c r="V6921">
        <v>0</v>
      </c>
      <c r="W6921">
        <v>0</v>
      </c>
      <c r="X6921">
        <v>131.76879781021231</v>
      </c>
      <c r="Y6921">
        <v>0</v>
      </c>
      <c r="Z6921">
        <v>0</v>
      </c>
      <c r="AA6921">
        <v>0</v>
      </c>
      <c r="AB6921">
        <v>4.4077661601666668E-3</v>
      </c>
      <c r="AC6921">
        <v>0</v>
      </c>
      <c r="AD6921">
        <v>0</v>
      </c>
      <c r="AE6921">
        <v>131.77320557637248</v>
      </c>
    </row>
    <row r="6922" spans="1:31" x14ac:dyDescent="0.25">
      <c r="A6922">
        <v>1660353</v>
      </c>
      <c r="B6922">
        <v>1</v>
      </c>
      <c r="C6922" t="s">
        <v>81</v>
      </c>
      <c r="D6922" t="s">
        <v>112</v>
      </c>
      <c r="E6922" t="s">
        <v>152</v>
      </c>
      <c r="F6922" t="s">
        <v>19636</v>
      </c>
      <c r="G6922" t="s">
        <v>3010</v>
      </c>
      <c r="H6922" t="s">
        <v>149</v>
      </c>
      <c r="I6922" t="s">
        <v>135</v>
      </c>
      <c r="J6922" t="s">
        <v>136</v>
      </c>
      <c r="K6922" t="s">
        <v>137</v>
      </c>
      <c r="L6922" t="s">
        <v>19637</v>
      </c>
      <c r="M6922" t="s">
        <v>19638</v>
      </c>
      <c r="N6922">
        <v>3.611388888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2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5.8227099000339146</v>
      </c>
      <c r="AC6922">
        <v>0</v>
      </c>
      <c r="AD6922">
        <v>0</v>
      </c>
      <c r="AE6922">
        <v>5.8227099000339146</v>
      </c>
    </row>
    <row r="6923" spans="1:31" x14ac:dyDescent="0.25">
      <c r="A6923">
        <v>1660708</v>
      </c>
      <c r="B6923">
        <v>1</v>
      </c>
      <c r="C6923" t="s">
        <v>80</v>
      </c>
      <c r="D6923" t="s">
        <v>82</v>
      </c>
      <c r="E6923" t="s">
        <v>178</v>
      </c>
      <c r="F6923" t="s">
        <v>19639</v>
      </c>
      <c r="G6923" t="s">
        <v>227</v>
      </c>
      <c r="H6923" t="s">
        <v>149</v>
      </c>
      <c r="I6923" t="s">
        <v>135</v>
      </c>
      <c r="J6923" t="s">
        <v>136</v>
      </c>
      <c r="K6923" t="s">
        <v>137</v>
      </c>
      <c r="L6923" t="s">
        <v>19640</v>
      </c>
      <c r="M6923" t="s">
        <v>19641</v>
      </c>
      <c r="N6923">
        <v>2.227222222</v>
      </c>
      <c r="O6923">
        <v>0</v>
      </c>
      <c r="P6923">
        <v>92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101.59735838649364</v>
      </c>
      <c r="Y6923">
        <v>0</v>
      </c>
      <c r="Z6923">
        <v>0</v>
      </c>
      <c r="AA6923">
        <v>0</v>
      </c>
      <c r="AB6923">
        <v>1.2673890030871857</v>
      </c>
      <c r="AC6923">
        <v>0</v>
      </c>
      <c r="AD6923">
        <v>0</v>
      </c>
      <c r="AE6923">
        <v>102.86474738958083</v>
      </c>
    </row>
    <row r="6924" spans="1:31" x14ac:dyDescent="0.25">
      <c r="A6924">
        <v>1660359</v>
      </c>
      <c r="B6924">
        <v>1</v>
      </c>
      <c r="C6924" t="s">
        <v>80</v>
      </c>
      <c r="D6924" t="s">
        <v>107</v>
      </c>
      <c r="E6924" t="s">
        <v>152</v>
      </c>
      <c r="F6924" t="s">
        <v>19642</v>
      </c>
      <c r="G6924" t="s">
        <v>168</v>
      </c>
      <c r="H6924" t="s">
        <v>149</v>
      </c>
      <c r="I6924" t="s">
        <v>135</v>
      </c>
      <c r="J6924" t="s">
        <v>136</v>
      </c>
      <c r="K6924" t="s">
        <v>137</v>
      </c>
      <c r="L6924" t="s">
        <v>19643</v>
      </c>
      <c r="M6924" t="s">
        <v>19644</v>
      </c>
      <c r="N6924">
        <v>1.5933333329999999</v>
      </c>
      <c r="O6924">
        <v>0</v>
      </c>
      <c r="P6924">
        <v>1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1.0526541457085365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1.0526541457085365</v>
      </c>
    </row>
    <row r="6925" spans="1:31" x14ac:dyDescent="0.25">
      <c r="A6925">
        <v>1660336</v>
      </c>
      <c r="B6925">
        <v>1</v>
      </c>
      <c r="C6925" t="s">
        <v>81</v>
      </c>
      <c r="D6925" t="s">
        <v>128</v>
      </c>
      <c r="E6925" t="s">
        <v>178</v>
      </c>
      <c r="F6925" t="s">
        <v>16930</v>
      </c>
      <c r="G6925" t="s">
        <v>148</v>
      </c>
      <c r="H6925" t="s">
        <v>149</v>
      </c>
      <c r="I6925" t="s">
        <v>135</v>
      </c>
      <c r="J6925" t="s">
        <v>136</v>
      </c>
      <c r="K6925" t="s">
        <v>143</v>
      </c>
      <c r="L6925" t="s">
        <v>19645</v>
      </c>
      <c r="M6925" t="s">
        <v>19646</v>
      </c>
      <c r="N6925">
        <v>3.3147861110000001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50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159.85222643373834</v>
      </c>
      <c r="AC6925">
        <v>0</v>
      </c>
      <c r="AD6925">
        <v>0</v>
      </c>
      <c r="AE6925">
        <v>159.85222643373834</v>
      </c>
    </row>
    <row r="6926" spans="1:31" x14ac:dyDescent="0.25">
      <c r="A6926">
        <v>1660479</v>
      </c>
      <c r="B6926">
        <v>1</v>
      </c>
      <c r="C6926" t="s">
        <v>80</v>
      </c>
      <c r="D6926" t="s">
        <v>96</v>
      </c>
      <c r="E6926" t="s">
        <v>146</v>
      </c>
      <c r="F6926" t="s">
        <v>19647</v>
      </c>
      <c r="G6926" t="s">
        <v>227</v>
      </c>
      <c r="H6926" t="s">
        <v>149</v>
      </c>
      <c r="I6926" t="s">
        <v>135</v>
      </c>
      <c r="J6926" t="s">
        <v>136</v>
      </c>
      <c r="K6926" t="s">
        <v>137</v>
      </c>
      <c r="L6926" t="s">
        <v>19648</v>
      </c>
      <c r="M6926" t="s">
        <v>19649</v>
      </c>
      <c r="N6926">
        <v>8.8652777769999993</v>
      </c>
      <c r="O6926">
        <v>0</v>
      </c>
      <c r="P6926">
        <v>173</v>
      </c>
      <c r="Q6926">
        <v>0</v>
      </c>
      <c r="R6926">
        <v>1</v>
      </c>
      <c r="S6926">
        <v>0</v>
      </c>
      <c r="T6926">
        <v>160</v>
      </c>
      <c r="U6926">
        <v>0</v>
      </c>
      <c r="V6926">
        <v>0</v>
      </c>
      <c r="W6926">
        <v>0</v>
      </c>
      <c r="X6926">
        <v>1166.8455768704969</v>
      </c>
      <c r="Y6926">
        <v>0</v>
      </c>
      <c r="Z6926">
        <v>0.13530257891207778</v>
      </c>
      <c r="AA6926">
        <v>0</v>
      </c>
      <c r="AB6926">
        <v>2122.5233601159471</v>
      </c>
      <c r="AC6926">
        <v>0</v>
      </c>
      <c r="AD6926">
        <v>0</v>
      </c>
      <c r="AE6926">
        <v>3289.5042395653563</v>
      </c>
    </row>
    <row r="6927" spans="1:31" x14ac:dyDescent="0.25">
      <c r="A6927">
        <v>1660622</v>
      </c>
      <c r="B6927">
        <v>1</v>
      </c>
      <c r="C6927" t="s">
        <v>80</v>
      </c>
      <c r="D6927" t="s">
        <v>82</v>
      </c>
      <c r="E6927" t="s">
        <v>146</v>
      </c>
      <c r="F6927" t="s">
        <v>13649</v>
      </c>
      <c r="G6927" t="s">
        <v>260</v>
      </c>
      <c r="H6927" t="s">
        <v>149</v>
      </c>
      <c r="I6927" t="s">
        <v>135</v>
      </c>
      <c r="J6927" t="s">
        <v>136</v>
      </c>
      <c r="K6927" t="s">
        <v>137</v>
      </c>
      <c r="L6927" t="s">
        <v>19650</v>
      </c>
      <c r="M6927" t="s">
        <v>19651</v>
      </c>
      <c r="N6927">
        <v>1.590833333</v>
      </c>
      <c r="O6927">
        <v>0</v>
      </c>
      <c r="P6927">
        <v>213</v>
      </c>
      <c r="Q6927">
        <v>0</v>
      </c>
      <c r="R6927">
        <v>0</v>
      </c>
      <c r="S6927">
        <v>0</v>
      </c>
      <c r="T6927">
        <v>10</v>
      </c>
      <c r="U6927">
        <v>0</v>
      </c>
      <c r="V6927">
        <v>0</v>
      </c>
      <c r="W6927">
        <v>0</v>
      </c>
      <c r="X6927">
        <v>103.01167029337056</v>
      </c>
      <c r="Y6927">
        <v>0</v>
      </c>
      <c r="Z6927">
        <v>0</v>
      </c>
      <c r="AA6927">
        <v>0</v>
      </c>
      <c r="AB6927">
        <v>9.0293614244970382</v>
      </c>
      <c r="AC6927">
        <v>0</v>
      </c>
      <c r="AD6927">
        <v>0</v>
      </c>
      <c r="AE6927">
        <v>112.0410317178676</v>
      </c>
    </row>
    <row r="6928" spans="1:31" x14ac:dyDescent="0.25">
      <c r="A6928">
        <v>1660665</v>
      </c>
      <c r="B6928">
        <v>1</v>
      </c>
      <c r="C6928" t="s">
        <v>80</v>
      </c>
      <c r="D6928" t="s">
        <v>87</v>
      </c>
      <c r="E6928" t="s">
        <v>152</v>
      </c>
      <c r="F6928" t="s">
        <v>19652</v>
      </c>
      <c r="G6928" t="s">
        <v>154</v>
      </c>
      <c r="H6928" t="s">
        <v>149</v>
      </c>
      <c r="I6928" t="s">
        <v>135</v>
      </c>
      <c r="J6928" t="s">
        <v>136</v>
      </c>
      <c r="K6928" t="s">
        <v>137</v>
      </c>
      <c r="L6928" t="s">
        <v>19653</v>
      </c>
      <c r="M6928" t="s">
        <v>19654</v>
      </c>
      <c r="N6928">
        <v>1.6133333329999999</v>
      </c>
      <c r="O6928">
        <v>0</v>
      </c>
      <c r="P6928">
        <v>1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0.29341892256516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0.29341892256516</v>
      </c>
    </row>
    <row r="6929" spans="1:31" x14ac:dyDescent="0.25">
      <c r="A6929">
        <v>1660273</v>
      </c>
      <c r="B6929">
        <v>1</v>
      </c>
      <c r="C6929" t="s">
        <v>80</v>
      </c>
      <c r="D6929" t="s">
        <v>103</v>
      </c>
      <c r="E6929" t="s">
        <v>178</v>
      </c>
      <c r="F6929" t="s">
        <v>18964</v>
      </c>
      <c r="G6929" t="s">
        <v>148</v>
      </c>
      <c r="H6929" t="s">
        <v>149</v>
      </c>
      <c r="I6929" t="s">
        <v>135</v>
      </c>
      <c r="J6929" t="s">
        <v>136</v>
      </c>
      <c r="K6929" t="s">
        <v>143</v>
      </c>
      <c r="L6929" t="s">
        <v>19655</v>
      </c>
      <c r="M6929" t="s">
        <v>19656</v>
      </c>
      <c r="N6929">
        <v>7.1116666659999996</v>
      </c>
      <c r="O6929">
        <v>0</v>
      </c>
      <c r="P6929">
        <v>86</v>
      </c>
      <c r="Q6929">
        <v>0</v>
      </c>
      <c r="R6929">
        <v>0</v>
      </c>
      <c r="S6929">
        <v>0</v>
      </c>
      <c r="T6929">
        <v>7</v>
      </c>
      <c r="U6929">
        <v>0</v>
      </c>
      <c r="V6929">
        <v>0</v>
      </c>
      <c r="W6929">
        <v>0</v>
      </c>
      <c r="X6929">
        <v>138.70241153978637</v>
      </c>
      <c r="Y6929">
        <v>0</v>
      </c>
      <c r="Z6929">
        <v>0</v>
      </c>
      <c r="AA6929">
        <v>0</v>
      </c>
      <c r="AB6929">
        <v>18.148277432606914</v>
      </c>
      <c r="AC6929">
        <v>0</v>
      </c>
      <c r="AD6929">
        <v>0</v>
      </c>
      <c r="AE6929">
        <v>156.85068897239327</v>
      </c>
    </row>
    <row r="6930" spans="1:31" x14ac:dyDescent="0.25">
      <c r="A6930">
        <v>1660373</v>
      </c>
      <c r="B6930">
        <v>1</v>
      </c>
      <c r="C6930" t="s">
        <v>80</v>
      </c>
      <c r="D6930" t="s">
        <v>96</v>
      </c>
      <c r="E6930" t="s">
        <v>152</v>
      </c>
      <c r="F6930" t="s">
        <v>19657</v>
      </c>
      <c r="G6930" t="s">
        <v>168</v>
      </c>
      <c r="H6930" t="s">
        <v>149</v>
      </c>
      <c r="I6930" t="s">
        <v>135</v>
      </c>
      <c r="J6930" t="s">
        <v>136</v>
      </c>
      <c r="K6930" t="s">
        <v>137</v>
      </c>
      <c r="L6930" t="s">
        <v>19658</v>
      </c>
      <c r="M6930" t="s">
        <v>19659</v>
      </c>
      <c r="N6930">
        <v>1.974722222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0.56066808794887502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0.56066808794887502</v>
      </c>
    </row>
    <row r="6931" spans="1:31" x14ac:dyDescent="0.25">
      <c r="A6931">
        <v>1660270</v>
      </c>
      <c r="B6931">
        <v>1</v>
      </c>
      <c r="C6931" t="s">
        <v>81</v>
      </c>
      <c r="D6931" t="s">
        <v>122</v>
      </c>
      <c r="E6931" t="s">
        <v>140</v>
      </c>
      <c r="F6931" t="s">
        <v>6460</v>
      </c>
      <c r="G6931" t="s">
        <v>142</v>
      </c>
      <c r="H6931" t="s">
        <v>134</v>
      </c>
      <c r="I6931" t="s">
        <v>135</v>
      </c>
      <c r="J6931" t="s">
        <v>136</v>
      </c>
      <c r="K6931" t="s">
        <v>143</v>
      </c>
      <c r="L6931" t="s">
        <v>19660</v>
      </c>
      <c r="M6931" t="s">
        <v>19661</v>
      </c>
      <c r="N6931">
        <v>2.8577777769999999</v>
      </c>
      <c r="O6931">
        <v>0</v>
      </c>
      <c r="P6931">
        <v>172</v>
      </c>
      <c r="Q6931">
        <v>0</v>
      </c>
      <c r="R6931">
        <v>0</v>
      </c>
      <c r="S6931">
        <v>6</v>
      </c>
      <c r="T6931">
        <v>25</v>
      </c>
      <c r="U6931">
        <v>4</v>
      </c>
      <c r="V6931">
        <v>0</v>
      </c>
      <c r="W6931">
        <v>0</v>
      </c>
      <c r="X6931">
        <v>55.981674307826019</v>
      </c>
      <c r="Y6931">
        <v>0</v>
      </c>
      <c r="Z6931">
        <v>0</v>
      </c>
      <c r="AA6931">
        <v>29.396358536058568</v>
      </c>
      <c r="AB6931">
        <v>84.890259864248918</v>
      </c>
      <c r="AC6931">
        <v>1611.561407134574</v>
      </c>
      <c r="AD6931">
        <v>0</v>
      </c>
      <c r="AE6931">
        <v>1781.8296998427074</v>
      </c>
    </row>
    <row r="6932" spans="1:31" x14ac:dyDescent="0.25">
      <c r="A6932">
        <v>1660771</v>
      </c>
      <c r="B6932">
        <v>1</v>
      </c>
      <c r="C6932" t="s">
        <v>80</v>
      </c>
      <c r="D6932" t="s">
        <v>106</v>
      </c>
      <c r="E6932" t="s">
        <v>152</v>
      </c>
      <c r="F6932" t="s">
        <v>19662</v>
      </c>
      <c r="G6932" t="s">
        <v>154</v>
      </c>
      <c r="H6932" t="s">
        <v>149</v>
      </c>
      <c r="I6932" t="s">
        <v>135</v>
      </c>
      <c r="J6932" t="s">
        <v>136</v>
      </c>
      <c r="K6932" t="s">
        <v>137</v>
      </c>
      <c r="L6932" t="s">
        <v>19663</v>
      </c>
      <c r="M6932" t="s">
        <v>19664</v>
      </c>
      <c r="N6932">
        <v>1.4130555549999999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1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0.13436819622677418</v>
      </c>
      <c r="AC6932">
        <v>0</v>
      </c>
      <c r="AD6932">
        <v>0</v>
      </c>
      <c r="AE6932">
        <v>0.13436819622677418</v>
      </c>
    </row>
    <row r="6933" spans="1:31" x14ac:dyDescent="0.25">
      <c r="A6933">
        <v>1660293</v>
      </c>
      <c r="B6933">
        <v>1</v>
      </c>
      <c r="C6933" t="s">
        <v>80</v>
      </c>
      <c r="D6933" t="s">
        <v>90</v>
      </c>
      <c r="E6933" t="s">
        <v>152</v>
      </c>
      <c r="F6933" t="s">
        <v>19665</v>
      </c>
      <c r="G6933" t="s">
        <v>154</v>
      </c>
      <c r="H6933" t="s">
        <v>149</v>
      </c>
      <c r="I6933" t="s">
        <v>135</v>
      </c>
      <c r="J6933" t="s">
        <v>136</v>
      </c>
      <c r="K6933" t="s">
        <v>137</v>
      </c>
      <c r="L6933" t="s">
        <v>19666</v>
      </c>
      <c r="M6933" t="s">
        <v>19667</v>
      </c>
      <c r="N6933">
        <v>1.620833333</v>
      </c>
      <c r="O6933">
        <v>0</v>
      </c>
      <c r="P6933">
        <v>3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0.6748273132546132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0.6748273132546132</v>
      </c>
    </row>
    <row r="6934" spans="1:31" x14ac:dyDescent="0.25">
      <c r="A6934">
        <v>1660416</v>
      </c>
      <c r="B6934">
        <v>1</v>
      </c>
      <c r="C6934" t="s">
        <v>80</v>
      </c>
      <c r="D6934" t="s">
        <v>83</v>
      </c>
      <c r="E6934" t="s">
        <v>152</v>
      </c>
      <c r="F6934" t="s">
        <v>19668</v>
      </c>
      <c r="G6934" t="s">
        <v>507</v>
      </c>
      <c r="H6934" t="s">
        <v>149</v>
      </c>
      <c r="I6934" t="s">
        <v>135</v>
      </c>
      <c r="J6934" t="s">
        <v>136</v>
      </c>
      <c r="K6934" t="s">
        <v>137</v>
      </c>
      <c r="L6934" t="s">
        <v>19669</v>
      </c>
      <c r="M6934" t="s">
        <v>19670</v>
      </c>
      <c r="N6934">
        <v>4.4233333330000004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1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</row>
    <row r="6935" spans="1:31" x14ac:dyDescent="0.25">
      <c r="A6935">
        <v>1660748</v>
      </c>
      <c r="B6935">
        <v>1</v>
      </c>
      <c r="C6935" t="s">
        <v>81</v>
      </c>
      <c r="D6935" t="s">
        <v>121</v>
      </c>
      <c r="E6935" t="s">
        <v>178</v>
      </c>
      <c r="F6935" t="s">
        <v>19671</v>
      </c>
      <c r="G6935" t="s">
        <v>227</v>
      </c>
      <c r="H6935" t="s">
        <v>149</v>
      </c>
      <c r="I6935" t="s">
        <v>135</v>
      </c>
      <c r="J6935" t="s">
        <v>136</v>
      </c>
      <c r="K6935" t="s">
        <v>137</v>
      </c>
      <c r="L6935" t="s">
        <v>19672</v>
      </c>
      <c r="M6935" t="s">
        <v>19673</v>
      </c>
      <c r="N6935">
        <v>1.9455555550000001</v>
      </c>
      <c r="O6935">
        <v>0</v>
      </c>
      <c r="P6935">
        <v>56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11.228531421731265</v>
      </c>
      <c r="Y6935">
        <v>0</v>
      </c>
      <c r="Z6935">
        <v>0</v>
      </c>
      <c r="AA6935">
        <v>0</v>
      </c>
      <c r="AB6935">
        <v>1.2173662978560002E-2</v>
      </c>
      <c r="AC6935">
        <v>0</v>
      </c>
      <c r="AD6935">
        <v>0</v>
      </c>
      <c r="AE6935">
        <v>11.240705084709825</v>
      </c>
    </row>
    <row r="6936" spans="1:31" x14ac:dyDescent="0.25">
      <c r="A6936">
        <v>1660625</v>
      </c>
      <c r="B6936">
        <v>1</v>
      </c>
      <c r="C6936" t="s">
        <v>80</v>
      </c>
      <c r="D6936" t="s">
        <v>107</v>
      </c>
      <c r="E6936" t="s">
        <v>152</v>
      </c>
      <c r="F6936" t="s">
        <v>19674</v>
      </c>
      <c r="G6936" t="s">
        <v>507</v>
      </c>
      <c r="H6936" t="s">
        <v>149</v>
      </c>
      <c r="I6936" t="s">
        <v>135</v>
      </c>
      <c r="J6936" t="s">
        <v>136</v>
      </c>
      <c r="K6936" t="s">
        <v>137</v>
      </c>
      <c r="L6936" t="s">
        <v>19675</v>
      </c>
      <c r="M6936" t="s">
        <v>19676</v>
      </c>
      <c r="N6936">
        <v>1.0819444439999999</v>
      </c>
      <c r="O6936">
        <v>0</v>
      </c>
      <c r="P6936">
        <v>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3.8811871265611109E-3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3.8811871265611109E-3</v>
      </c>
    </row>
    <row r="6937" spans="1:31" x14ac:dyDescent="0.25">
      <c r="A6937">
        <v>1660608</v>
      </c>
      <c r="B6937">
        <v>1</v>
      </c>
      <c r="C6937" t="s">
        <v>80</v>
      </c>
      <c r="D6937" t="s">
        <v>83</v>
      </c>
      <c r="E6937" t="s">
        <v>1154</v>
      </c>
      <c r="F6937" t="s">
        <v>19677</v>
      </c>
      <c r="G6937" t="s">
        <v>133</v>
      </c>
      <c r="H6937" t="s">
        <v>134</v>
      </c>
      <c r="I6937" t="s">
        <v>135</v>
      </c>
      <c r="J6937" t="s">
        <v>136</v>
      </c>
      <c r="K6937" t="s">
        <v>137</v>
      </c>
      <c r="L6937" t="s">
        <v>19678</v>
      </c>
      <c r="M6937" t="s">
        <v>19679</v>
      </c>
      <c r="N6937">
        <v>1.6583333330000001</v>
      </c>
      <c r="O6937">
        <v>0</v>
      </c>
      <c r="P6937">
        <v>950</v>
      </c>
      <c r="Q6937">
        <v>0</v>
      </c>
      <c r="R6937">
        <v>0</v>
      </c>
      <c r="S6937">
        <v>0</v>
      </c>
      <c r="T6937">
        <v>44</v>
      </c>
      <c r="U6937">
        <v>0</v>
      </c>
      <c r="V6937">
        <v>0</v>
      </c>
      <c r="W6937">
        <v>0</v>
      </c>
      <c r="X6937">
        <v>376.58346996506617</v>
      </c>
      <c r="Y6937">
        <v>0</v>
      </c>
      <c r="Z6937">
        <v>0</v>
      </c>
      <c r="AA6937">
        <v>0</v>
      </c>
      <c r="AB6937">
        <v>111.66247569733535</v>
      </c>
      <c r="AC6937">
        <v>0</v>
      </c>
      <c r="AD6937">
        <v>0</v>
      </c>
      <c r="AE6937">
        <v>488.24594566240154</v>
      </c>
    </row>
    <row r="6938" spans="1:31" x14ac:dyDescent="0.25">
      <c r="A6938">
        <v>1660399</v>
      </c>
      <c r="B6938">
        <v>1</v>
      </c>
      <c r="C6938" t="s">
        <v>80</v>
      </c>
      <c r="D6938" t="s">
        <v>98</v>
      </c>
      <c r="E6938" t="s">
        <v>131</v>
      </c>
      <c r="F6938" t="s">
        <v>19680</v>
      </c>
      <c r="G6938" t="s">
        <v>195</v>
      </c>
      <c r="H6938" t="s">
        <v>134</v>
      </c>
      <c r="I6938" t="s">
        <v>135</v>
      </c>
      <c r="J6938" t="s">
        <v>136</v>
      </c>
      <c r="K6938" t="s">
        <v>137</v>
      </c>
      <c r="L6938" t="s">
        <v>19681</v>
      </c>
      <c r="M6938" t="s">
        <v>19682</v>
      </c>
      <c r="N6938">
        <v>4.5836111109999997</v>
      </c>
      <c r="O6938">
        <v>0</v>
      </c>
      <c r="P6938">
        <v>50</v>
      </c>
      <c r="Q6938">
        <v>0</v>
      </c>
      <c r="R6938">
        <v>7</v>
      </c>
      <c r="S6938">
        <v>0</v>
      </c>
      <c r="T6938">
        <v>6</v>
      </c>
      <c r="U6938">
        <v>0</v>
      </c>
      <c r="V6938">
        <v>0</v>
      </c>
      <c r="W6938">
        <v>0</v>
      </c>
      <c r="X6938">
        <v>69.492337987722806</v>
      </c>
      <c r="Y6938">
        <v>0</v>
      </c>
      <c r="Z6938">
        <v>4.1258047276377905</v>
      </c>
      <c r="AA6938">
        <v>0</v>
      </c>
      <c r="AB6938">
        <v>86.353191374411026</v>
      </c>
      <c r="AC6938">
        <v>0</v>
      </c>
      <c r="AD6938">
        <v>0</v>
      </c>
      <c r="AE6938">
        <v>159.97133408977163</v>
      </c>
    </row>
    <row r="6939" spans="1:31" x14ac:dyDescent="0.25">
      <c r="A6939">
        <v>1660356</v>
      </c>
      <c r="B6939">
        <v>1</v>
      </c>
      <c r="C6939" t="s">
        <v>80</v>
      </c>
      <c r="D6939" t="s">
        <v>105</v>
      </c>
      <c r="E6939" t="s">
        <v>152</v>
      </c>
      <c r="F6939" t="s">
        <v>19683</v>
      </c>
      <c r="G6939" t="s">
        <v>168</v>
      </c>
      <c r="H6939" t="s">
        <v>149</v>
      </c>
      <c r="I6939" t="s">
        <v>135</v>
      </c>
      <c r="J6939" t="s">
        <v>136</v>
      </c>
      <c r="K6939" t="s">
        <v>137</v>
      </c>
      <c r="L6939" t="s">
        <v>19684</v>
      </c>
      <c r="M6939" t="s">
        <v>19685</v>
      </c>
      <c r="N6939">
        <v>8.6850000000000005</v>
      </c>
      <c r="O6939">
        <v>0</v>
      </c>
      <c r="P6939">
        <v>4</v>
      </c>
      <c r="Q6939">
        <v>0</v>
      </c>
      <c r="R6939">
        <v>0</v>
      </c>
      <c r="S6939">
        <v>0</v>
      </c>
      <c r="T6939">
        <v>1</v>
      </c>
      <c r="U6939">
        <v>0</v>
      </c>
      <c r="V6939">
        <v>0</v>
      </c>
      <c r="W6939">
        <v>0</v>
      </c>
      <c r="X6939">
        <v>10.329447060322629</v>
      </c>
      <c r="Y6939">
        <v>0</v>
      </c>
      <c r="Z6939">
        <v>0</v>
      </c>
      <c r="AA6939">
        <v>0</v>
      </c>
      <c r="AB6939">
        <v>0.6951711696181968</v>
      </c>
      <c r="AC6939">
        <v>0</v>
      </c>
      <c r="AD6939">
        <v>0</v>
      </c>
      <c r="AE6939">
        <v>11.024618229940826</v>
      </c>
    </row>
    <row r="6940" spans="1:31" x14ac:dyDescent="0.25">
      <c r="A6940">
        <v>1660731</v>
      </c>
      <c r="B6940">
        <v>1</v>
      </c>
      <c r="C6940" t="s">
        <v>80</v>
      </c>
      <c r="D6940" t="s">
        <v>93</v>
      </c>
      <c r="E6940" t="s">
        <v>152</v>
      </c>
      <c r="F6940" t="s">
        <v>19686</v>
      </c>
      <c r="G6940" t="s">
        <v>154</v>
      </c>
      <c r="H6940" t="s">
        <v>149</v>
      </c>
      <c r="I6940" t="s">
        <v>135</v>
      </c>
      <c r="J6940" t="s">
        <v>136</v>
      </c>
      <c r="K6940" t="s">
        <v>137</v>
      </c>
      <c r="L6940" t="s">
        <v>19687</v>
      </c>
      <c r="M6940" t="s">
        <v>19688</v>
      </c>
      <c r="N6940">
        <v>2.3591666660000001</v>
      </c>
      <c r="O6940">
        <v>0</v>
      </c>
      <c r="P6940">
        <v>1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0.45003180072336912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0.45003180072336912</v>
      </c>
    </row>
    <row r="6941" spans="1:31" x14ac:dyDescent="0.25">
      <c r="A6941">
        <v>1660213</v>
      </c>
      <c r="B6941">
        <v>1</v>
      </c>
      <c r="C6941" t="s">
        <v>80</v>
      </c>
      <c r="D6941" t="s">
        <v>86</v>
      </c>
      <c r="E6941" t="s">
        <v>131</v>
      </c>
      <c r="F6941" t="s">
        <v>18760</v>
      </c>
      <c r="G6941" t="s">
        <v>918</v>
      </c>
      <c r="H6941" t="s">
        <v>134</v>
      </c>
      <c r="I6941" t="s">
        <v>135</v>
      </c>
      <c r="J6941" t="s">
        <v>136</v>
      </c>
      <c r="K6941" t="s">
        <v>143</v>
      </c>
      <c r="L6941" t="s">
        <v>19689</v>
      </c>
      <c r="M6941" t="s">
        <v>19690</v>
      </c>
      <c r="N6941">
        <v>5.9444443999999999E-2</v>
      </c>
      <c r="O6941">
        <v>0</v>
      </c>
      <c r="P6941">
        <v>275</v>
      </c>
      <c r="Q6941">
        <v>0</v>
      </c>
      <c r="R6941">
        <v>0</v>
      </c>
      <c r="S6941">
        <v>0</v>
      </c>
      <c r="T6941">
        <v>147</v>
      </c>
      <c r="U6941">
        <v>0</v>
      </c>
      <c r="V6941">
        <v>1</v>
      </c>
      <c r="W6941">
        <v>0</v>
      </c>
      <c r="X6941">
        <v>3.7716728166841991</v>
      </c>
      <c r="Y6941">
        <v>0</v>
      </c>
      <c r="Z6941">
        <v>0</v>
      </c>
      <c r="AA6941">
        <v>0</v>
      </c>
      <c r="AB6941">
        <v>6.3362235722211659</v>
      </c>
      <c r="AC6941">
        <v>0</v>
      </c>
      <c r="AD6941">
        <v>0.54250730920762447</v>
      </c>
      <c r="AE6941">
        <v>10.650403698112989</v>
      </c>
    </row>
    <row r="6942" spans="1:31" x14ac:dyDescent="0.25">
      <c r="A6942">
        <v>1660419</v>
      </c>
      <c r="B6942">
        <v>1</v>
      </c>
      <c r="C6942" t="s">
        <v>80</v>
      </c>
      <c r="D6942" t="s">
        <v>82</v>
      </c>
      <c r="E6942" t="s">
        <v>178</v>
      </c>
      <c r="F6942" t="s">
        <v>19691</v>
      </c>
      <c r="G6942" t="s">
        <v>227</v>
      </c>
      <c r="H6942" t="s">
        <v>149</v>
      </c>
      <c r="I6942" t="s">
        <v>135</v>
      </c>
      <c r="J6942" t="s">
        <v>136</v>
      </c>
      <c r="K6942" t="s">
        <v>137</v>
      </c>
      <c r="L6942" t="s">
        <v>19692</v>
      </c>
      <c r="M6942" t="s">
        <v>19693</v>
      </c>
      <c r="N6942">
        <v>2.2455555550000001</v>
      </c>
      <c r="O6942">
        <v>0</v>
      </c>
      <c r="P6942">
        <v>172</v>
      </c>
      <c r="Q6942">
        <v>0</v>
      </c>
      <c r="R6942">
        <v>0</v>
      </c>
      <c r="S6942">
        <v>0</v>
      </c>
      <c r="T6942">
        <v>5</v>
      </c>
      <c r="U6942">
        <v>0</v>
      </c>
      <c r="V6942">
        <v>0</v>
      </c>
      <c r="W6942">
        <v>0</v>
      </c>
      <c r="X6942">
        <v>158.45607967412926</v>
      </c>
      <c r="Y6942">
        <v>0</v>
      </c>
      <c r="Z6942">
        <v>0</v>
      </c>
      <c r="AA6942">
        <v>0</v>
      </c>
      <c r="AB6942">
        <v>0.47729264040371672</v>
      </c>
      <c r="AC6942">
        <v>0</v>
      </c>
      <c r="AD6942">
        <v>0</v>
      </c>
      <c r="AE6942">
        <v>158.93337231453296</v>
      </c>
    </row>
    <row r="6943" spans="1:31" x14ac:dyDescent="0.25">
      <c r="A6943">
        <v>1660525</v>
      </c>
      <c r="B6943">
        <v>1</v>
      </c>
      <c r="C6943" t="s">
        <v>81</v>
      </c>
      <c r="D6943" t="s">
        <v>118</v>
      </c>
      <c r="E6943" t="s">
        <v>140</v>
      </c>
      <c r="F6943" t="s">
        <v>19694</v>
      </c>
      <c r="G6943" t="s">
        <v>161</v>
      </c>
      <c r="H6943" t="s">
        <v>134</v>
      </c>
      <c r="I6943" t="s">
        <v>135</v>
      </c>
      <c r="J6943" t="s">
        <v>136</v>
      </c>
      <c r="K6943" t="s">
        <v>137</v>
      </c>
      <c r="L6943" t="s">
        <v>19695</v>
      </c>
      <c r="M6943" t="s">
        <v>19696</v>
      </c>
      <c r="N6943">
        <v>7.2222222000000003E-2</v>
      </c>
      <c r="O6943">
        <v>3</v>
      </c>
      <c r="P6943">
        <v>4141</v>
      </c>
      <c r="Q6943">
        <v>95</v>
      </c>
      <c r="R6943">
        <v>291</v>
      </c>
      <c r="S6943">
        <v>41</v>
      </c>
      <c r="T6943">
        <v>497</v>
      </c>
      <c r="U6943">
        <v>15</v>
      </c>
      <c r="V6943">
        <v>1</v>
      </c>
      <c r="W6943">
        <v>6.0344990289999997E-2</v>
      </c>
      <c r="X6943">
        <v>57.040355005436382</v>
      </c>
      <c r="Y6943">
        <v>6.7273287216402222</v>
      </c>
      <c r="Z6943">
        <v>3.2951767534598613</v>
      </c>
      <c r="AA6943">
        <v>21.240200827304044</v>
      </c>
      <c r="AB6943">
        <v>28.753201911904672</v>
      </c>
      <c r="AC6943">
        <v>54.31882287886252</v>
      </c>
      <c r="AD6943">
        <v>2.8051272004686663</v>
      </c>
      <c r="AE6943">
        <v>174.24055828936636</v>
      </c>
    </row>
    <row r="6944" spans="1:31" x14ac:dyDescent="0.25">
      <c r="A6944">
        <v>1660774</v>
      </c>
      <c r="B6944">
        <v>1</v>
      </c>
      <c r="C6944" t="s">
        <v>80</v>
      </c>
      <c r="D6944" t="s">
        <v>82</v>
      </c>
      <c r="E6944" t="s">
        <v>178</v>
      </c>
      <c r="F6944" t="s">
        <v>15042</v>
      </c>
      <c r="G6944" t="s">
        <v>227</v>
      </c>
      <c r="H6944" t="s">
        <v>149</v>
      </c>
      <c r="I6944" t="s">
        <v>135</v>
      </c>
      <c r="J6944" t="s">
        <v>136</v>
      </c>
      <c r="K6944" t="s">
        <v>137</v>
      </c>
      <c r="L6944" t="s">
        <v>19697</v>
      </c>
      <c r="M6944" t="s">
        <v>19698</v>
      </c>
      <c r="N6944">
        <v>1.3977777769999999</v>
      </c>
      <c r="O6944">
        <v>0</v>
      </c>
      <c r="P6944">
        <v>76</v>
      </c>
      <c r="Q6944">
        <v>0</v>
      </c>
      <c r="R6944">
        <v>0</v>
      </c>
      <c r="S6944">
        <v>0</v>
      </c>
      <c r="T6944">
        <v>3</v>
      </c>
      <c r="U6944">
        <v>0</v>
      </c>
      <c r="V6944">
        <v>0</v>
      </c>
      <c r="W6944">
        <v>0</v>
      </c>
      <c r="X6944">
        <v>26.528389927320795</v>
      </c>
      <c r="Y6944">
        <v>0</v>
      </c>
      <c r="Z6944">
        <v>0</v>
      </c>
      <c r="AA6944">
        <v>0</v>
      </c>
      <c r="AB6944">
        <v>1.6274871510785289</v>
      </c>
      <c r="AC6944">
        <v>0</v>
      </c>
      <c r="AD6944">
        <v>0</v>
      </c>
      <c r="AE6944">
        <v>28.155877078399325</v>
      </c>
    </row>
    <row r="6945" spans="1:31" x14ac:dyDescent="0.25">
      <c r="A6945">
        <v>1660227</v>
      </c>
      <c r="B6945">
        <v>1</v>
      </c>
      <c r="C6945" t="s">
        <v>81</v>
      </c>
      <c r="D6945" t="s">
        <v>128</v>
      </c>
      <c r="E6945" t="s">
        <v>178</v>
      </c>
      <c r="F6945" t="s">
        <v>19699</v>
      </c>
      <c r="G6945" t="s">
        <v>227</v>
      </c>
      <c r="H6945" t="s">
        <v>149</v>
      </c>
      <c r="I6945" t="s">
        <v>135</v>
      </c>
      <c r="J6945" t="s">
        <v>136</v>
      </c>
      <c r="K6945" t="s">
        <v>137</v>
      </c>
      <c r="L6945" t="s">
        <v>19700</v>
      </c>
      <c r="M6945" t="s">
        <v>19701</v>
      </c>
      <c r="N6945">
        <v>4.1349999999999998</v>
      </c>
      <c r="O6945">
        <v>0</v>
      </c>
      <c r="P6945">
        <v>53</v>
      </c>
      <c r="Q6945">
        <v>0</v>
      </c>
      <c r="R6945">
        <v>0</v>
      </c>
      <c r="S6945">
        <v>0</v>
      </c>
      <c r="T6945">
        <v>2</v>
      </c>
      <c r="U6945">
        <v>0</v>
      </c>
      <c r="V6945">
        <v>0</v>
      </c>
      <c r="W6945">
        <v>0</v>
      </c>
      <c r="X6945">
        <v>57.245748913518931</v>
      </c>
      <c r="Y6945">
        <v>0</v>
      </c>
      <c r="Z6945">
        <v>0</v>
      </c>
      <c r="AA6945">
        <v>0</v>
      </c>
      <c r="AB6945">
        <v>1.1951320268285786</v>
      </c>
      <c r="AC6945">
        <v>0</v>
      </c>
      <c r="AD6945">
        <v>0</v>
      </c>
      <c r="AE6945">
        <v>58.440880940347512</v>
      </c>
    </row>
    <row r="6946" spans="1:31" x14ac:dyDescent="0.25">
      <c r="A6946">
        <v>1660768</v>
      </c>
      <c r="B6946">
        <v>1</v>
      </c>
      <c r="C6946" t="s">
        <v>80</v>
      </c>
      <c r="D6946" t="s">
        <v>109</v>
      </c>
      <c r="E6946" t="s">
        <v>140</v>
      </c>
      <c r="F6946" t="s">
        <v>19702</v>
      </c>
      <c r="G6946" t="s">
        <v>161</v>
      </c>
      <c r="H6946" t="s">
        <v>134</v>
      </c>
      <c r="I6946" t="s">
        <v>135</v>
      </c>
      <c r="J6946" t="s">
        <v>136</v>
      </c>
      <c r="K6946" t="s">
        <v>137</v>
      </c>
      <c r="L6946" t="s">
        <v>19703</v>
      </c>
      <c r="M6946" t="s">
        <v>19704</v>
      </c>
      <c r="N6946">
        <v>0.199722222</v>
      </c>
      <c r="O6946">
        <v>0</v>
      </c>
      <c r="P6946">
        <v>705</v>
      </c>
      <c r="Q6946">
        <v>2</v>
      </c>
      <c r="R6946">
        <v>130</v>
      </c>
      <c r="S6946">
        <v>11</v>
      </c>
      <c r="T6946">
        <v>156</v>
      </c>
      <c r="U6946">
        <v>0</v>
      </c>
      <c r="V6946">
        <v>0</v>
      </c>
      <c r="W6946">
        <v>0</v>
      </c>
      <c r="X6946">
        <v>23.300707194018457</v>
      </c>
      <c r="Y6946">
        <v>4.117686475211222E-2</v>
      </c>
      <c r="Z6946">
        <v>7.7418439049495573</v>
      </c>
      <c r="AA6946">
        <v>14.37206573298249</v>
      </c>
      <c r="AB6946">
        <v>10.989373510547869</v>
      </c>
      <c r="AC6946">
        <v>0</v>
      </c>
      <c r="AD6946">
        <v>0</v>
      </c>
      <c r="AE6946">
        <v>56.445167207250492</v>
      </c>
    </row>
    <row r="6947" spans="1:31" x14ac:dyDescent="0.25">
      <c r="A6947">
        <v>1660519</v>
      </c>
      <c r="B6947">
        <v>1</v>
      </c>
      <c r="C6947" t="s">
        <v>80</v>
      </c>
      <c r="D6947" t="s">
        <v>104</v>
      </c>
      <c r="E6947" t="s">
        <v>152</v>
      </c>
      <c r="F6947" t="s">
        <v>19705</v>
      </c>
      <c r="G6947" t="s">
        <v>154</v>
      </c>
      <c r="H6947" t="s">
        <v>149</v>
      </c>
      <c r="I6947" t="s">
        <v>135</v>
      </c>
      <c r="J6947" t="s">
        <v>136</v>
      </c>
      <c r="K6947" t="s">
        <v>137</v>
      </c>
      <c r="L6947" t="s">
        <v>19706</v>
      </c>
      <c r="M6947" t="s">
        <v>19707</v>
      </c>
      <c r="N6947">
        <v>1.8152777769999999</v>
      </c>
      <c r="O6947">
        <v>0</v>
      </c>
      <c r="P6947">
        <v>4</v>
      </c>
      <c r="Q6947">
        <v>0</v>
      </c>
      <c r="R6947">
        <v>0</v>
      </c>
      <c r="S6947">
        <v>0</v>
      </c>
      <c r="T6947">
        <v>1</v>
      </c>
      <c r="U6947">
        <v>0</v>
      </c>
      <c r="V6947">
        <v>0</v>
      </c>
      <c r="W6947">
        <v>0</v>
      </c>
      <c r="X6947">
        <v>0.96946582365564959</v>
      </c>
      <c r="Y6947">
        <v>0</v>
      </c>
      <c r="Z6947">
        <v>0</v>
      </c>
      <c r="AA6947">
        <v>0</v>
      </c>
      <c r="AB6947">
        <v>1.5415886757634445E-2</v>
      </c>
      <c r="AC6947">
        <v>0</v>
      </c>
      <c r="AD6947">
        <v>0</v>
      </c>
      <c r="AE6947">
        <v>0.98488171041328409</v>
      </c>
    </row>
    <row r="6948" spans="1:31" x14ac:dyDescent="0.25">
      <c r="A6948">
        <v>1660668</v>
      </c>
      <c r="B6948">
        <v>1</v>
      </c>
      <c r="C6948" t="s">
        <v>80</v>
      </c>
      <c r="D6948" t="s">
        <v>105</v>
      </c>
      <c r="E6948" t="s">
        <v>131</v>
      </c>
      <c r="F6948" t="s">
        <v>19478</v>
      </c>
      <c r="G6948" t="s">
        <v>142</v>
      </c>
      <c r="H6948" t="s">
        <v>134</v>
      </c>
      <c r="I6948" t="s">
        <v>135</v>
      </c>
      <c r="J6948" t="s">
        <v>136</v>
      </c>
      <c r="K6948" t="s">
        <v>143</v>
      </c>
      <c r="L6948" t="s">
        <v>19708</v>
      </c>
      <c r="M6948" t="s">
        <v>19709</v>
      </c>
      <c r="N6948">
        <v>0.522322222</v>
      </c>
      <c r="O6948">
        <v>1</v>
      </c>
      <c r="P6948">
        <v>1973</v>
      </c>
      <c r="Q6948">
        <v>0</v>
      </c>
      <c r="R6948">
        <v>0</v>
      </c>
      <c r="S6948">
        <v>2</v>
      </c>
      <c r="T6948">
        <v>191</v>
      </c>
      <c r="U6948">
        <v>0</v>
      </c>
      <c r="V6948">
        <v>0</v>
      </c>
      <c r="W6948">
        <v>6.0029017765620747</v>
      </c>
      <c r="X6948">
        <v>332.22076439049738</v>
      </c>
      <c r="Y6948">
        <v>0</v>
      </c>
      <c r="Z6948">
        <v>0</v>
      </c>
      <c r="AA6948">
        <v>30.788117795118257</v>
      </c>
      <c r="AB6948">
        <v>82.233704421770753</v>
      </c>
      <c r="AC6948">
        <v>0</v>
      </c>
      <c r="AD6948">
        <v>0</v>
      </c>
      <c r="AE6948">
        <v>451.24548838394844</v>
      </c>
    </row>
    <row r="6949" spans="1:31" x14ac:dyDescent="0.25">
      <c r="A6949">
        <v>1660319</v>
      </c>
      <c r="B6949">
        <v>1</v>
      </c>
      <c r="C6949" t="s">
        <v>80</v>
      </c>
      <c r="D6949" t="s">
        <v>109</v>
      </c>
      <c r="E6949" t="s">
        <v>146</v>
      </c>
      <c r="F6949" t="s">
        <v>19710</v>
      </c>
      <c r="G6949" t="s">
        <v>148</v>
      </c>
      <c r="H6949" t="s">
        <v>149</v>
      </c>
      <c r="I6949" t="s">
        <v>135</v>
      </c>
      <c r="J6949" t="s">
        <v>136</v>
      </c>
      <c r="K6949" t="s">
        <v>143</v>
      </c>
      <c r="L6949" t="s">
        <v>19711</v>
      </c>
      <c r="M6949" t="s">
        <v>19712</v>
      </c>
      <c r="N6949">
        <v>4.9930897219999997</v>
      </c>
      <c r="O6949">
        <v>0</v>
      </c>
      <c r="P6949">
        <v>36</v>
      </c>
      <c r="Q6949">
        <v>0</v>
      </c>
      <c r="R6949">
        <v>9</v>
      </c>
      <c r="S6949">
        <v>0</v>
      </c>
      <c r="T6949">
        <v>19</v>
      </c>
      <c r="U6949">
        <v>0</v>
      </c>
      <c r="V6949">
        <v>0</v>
      </c>
      <c r="W6949">
        <v>0</v>
      </c>
      <c r="X6949">
        <v>26.311372335662309</v>
      </c>
      <c r="Y6949">
        <v>0</v>
      </c>
      <c r="Z6949">
        <v>38.50274877398963</v>
      </c>
      <c r="AA6949">
        <v>0</v>
      </c>
      <c r="AB6949">
        <v>37.439775763037517</v>
      </c>
      <c r="AC6949">
        <v>0</v>
      </c>
      <c r="AD6949">
        <v>0</v>
      </c>
      <c r="AE6949">
        <v>102.25389687268945</v>
      </c>
    </row>
    <row r="6950" spans="1:31" x14ac:dyDescent="0.25">
      <c r="A6950">
        <v>1660651</v>
      </c>
      <c r="B6950">
        <v>1</v>
      </c>
      <c r="C6950" t="s">
        <v>80</v>
      </c>
      <c r="D6950" t="s">
        <v>110</v>
      </c>
      <c r="E6950" t="s">
        <v>152</v>
      </c>
      <c r="F6950" t="s">
        <v>19713</v>
      </c>
      <c r="G6950" t="s">
        <v>507</v>
      </c>
      <c r="H6950" t="s">
        <v>149</v>
      </c>
      <c r="I6950" t="s">
        <v>135</v>
      </c>
      <c r="J6950" t="s">
        <v>136</v>
      </c>
      <c r="K6950" t="s">
        <v>137</v>
      </c>
      <c r="L6950" t="s">
        <v>19714</v>
      </c>
      <c r="M6950" t="s">
        <v>19715</v>
      </c>
      <c r="N6950">
        <v>0.898888888</v>
      </c>
      <c r="O6950">
        <v>0</v>
      </c>
      <c r="P6950">
        <v>25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10.667486451285376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10.667486451285376</v>
      </c>
    </row>
    <row r="6951" spans="1:31" x14ac:dyDescent="0.25">
      <c r="A6951">
        <v>1660697</v>
      </c>
      <c r="B6951">
        <v>1</v>
      </c>
      <c r="C6951" t="s">
        <v>80</v>
      </c>
      <c r="D6951" t="s">
        <v>104</v>
      </c>
      <c r="E6951" t="s">
        <v>178</v>
      </c>
      <c r="F6951" t="s">
        <v>19716</v>
      </c>
      <c r="G6951" t="s">
        <v>227</v>
      </c>
      <c r="H6951" t="s">
        <v>149</v>
      </c>
      <c r="I6951" t="s">
        <v>135</v>
      </c>
      <c r="J6951" t="s">
        <v>136</v>
      </c>
      <c r="K6951" t="s">
        <v>137</v>
      </c>
      <c r="L6951" t="s">
        <v>19717</v>
      </c>
      <c r="M6951" t="s">
        <v>19718</v>
      </c>
      <c r="N6951">
        <v>1.091388888</v>
      </c>
      <c r="O6951">
        <v>0</v>
      </c>
      <c r="P6951">
        <v>124</v>
      </c>
      <c r="Q6951">
        <v>0</v>
      </c>
      <c r="R6951">
        <v>0</v>
      </c>
      <c r="S6951">
        <v>0</v>
      </c>
      <c r="T6951">
        <v>15</v>
      </c>
      <c r="U6951">
        <v>0</v>
      </c>
      <c r="V6951">
        <v>0</v>
      </c>
      <c r="W6951">
        <v>0</v>
      </c>
      <c r="X6951">
        <v>33.475705722667165</v>
      </c>
      <c r="Y6951">
        <v>0</v>
      </c>
      <c r="Z6951">
        <v>0</v>
      </c>
      <c r="AA6951">
        <v>0</v>
      </c>
      <c r="AB6951">
        <v>7.8389445292401012</v>
      </c>
      <c r="AC6951">
        <v>0</v>
      </c>
      <c r="AD6951">
        <v>0</v>
      </c>
      <c r="AE6951">
        <v>41.314650251907267</v>
      </c>
    </row>
    <row r="6952" spans="1:31" x14ac:dyDescent="0.25">
      <c r="A6952">
        <v>1660365</v>
      </c>
      <c r="B6952">
        <v>1</v>
      </c>
      <c r="C6952" t="s">
        <v>80</v>
      </c>
      <c r="D6952" t="s">
        <v>82</v>
      </c>
      <c r="E6952" t="s">
        <v>152</v>
      </c>
      <c r="F6952" t="s">
        <v>19719</v>
      </c>
      <c r="G6952" t="s">
        <v>231</v>
      </c>
      <c r="H6952" t="s">
        <v>149</v>
      </c>
      <c r="I6952" t="s">
        <v>135</v>
      </c>
      <c r="J6952" t="s">
        <v>136</v>
      </c>
      <c r="K6952" t="s">
        <v>137</v>
      </c>
      <c r="L6952" t="s">
        <v>19720</v>
      </c>
      <c r="M6952" t="s">
        <v>19721</v>
      </c>
      <c r="N6952">
        <v>1.62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0.35061639452572335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0.35061639452572335</v>
      </c>
    </row>
    <row r="6953" spans="1:31" x14ac:dyDescent="0.25">
      <c r="A6953">
        <v>1660302</v>
      </c>
      <c r="B6953">
        <v>1</v>
      </c>
      <c r="C6953" t="s">
        <v>80</v>
      </c>
      <c r="D6953" t="s">
        <v>82</v>
      </c>
      <c r="E6953" t="s">
        <v>146</v>
      </c>
      <c r="F6953" t="s">
        <v>17408</v>
      </c>
      <c r="G6953" t="s">
        <v>231</v>
      </c>
      <c r="H6953" t="s">
        <v>149</v>
      </c>
      <c r="I6953" t="s">
        <v>135</v>
      </c>
      <c r="J6953" t="s">
        <v>136</v>
      </c>
      <c r="K6953" t="s">
        <v>137</v>
      </c>
      <c r="L6953" t="s">
        <v>19722</v>
      </c>
      <c r="M6953" t="s">
        <v>19723</v>
      </c>
      <c r="N6953">
        <v>0.90972222199999997</v>
      </c>
      <c r="O6953">
        <v>0</v>
      </c>
      <c r="P6953">
        <v>430</v>
      </c>
      <c r="Q6953">
        <v>0</v>
      </c>
      <c r="R6953">
        <v>0</v>
      </c>
      <c r="S6953">
        <v>0</v>
      </c>
      <c r="T6953">
        <v>11</v>
      </c>
      <c r="U6953">
        <v>0</v>
      </c>
      <c r="V6953">
        <v>0</v>
      </c>
      <c r="W6953">
        <v>0</v>
      </c>
      <c r="X6953">
        <v>155.85086464482026</v>
      </c>
      <c r="Y6953">
        <v>0</v>
      </c>
      <c r="Z6953">
        <v>0</v>
      </c>
      <c r="AA6953">
        <v>0</v>
      </c>
      <c r="AB6953">
        <v>3.781712266342617</v>
      </c>
      <c r="AC6953">
        <v>0</v>
      </c>
      <c r="AD6953">
        <v>0</v>
      </c>
      <c r="AE6953">
        <v>159.63257691116289</v>
      </c>
    </row>
    <row r="6954" spans="1:31" x14ac:dyDescent="0.25">
      <c r="A6954">
        <v>1660256</v>
      </c>
      <c r="B6954">
        <v>1</v>
      </c>
      <c r="C6954" t="s">
        <v>80</v>
      </c>
      <c r="D6954" t="s">
        <v>108</v>
      </c>
      <c r="E6954" t="s">
        <v>146</v>
      </c>
      <c r="F6954" t="s">
        <v>19724</v>
      </c>
      <c r="G6954" t="s">
        <v>260</v>
      </c>
      <c r="H6954" t="s">
        <v>149</v>
      </c>
      <c r="I6954" t="s">
        <v>135</v>
      </c>
      <c r="J6954" t="s">
        <v>136</v>
      </c>
      <c r="K6954" t="s">
        <v>137</v>
      </c>
      <c r="L6954" t="s">
        <v>19725</v>
      </c>
      <c r="M6954" t="s">
        <v>19726</v>
      </c>
      <c r="N6954">
        <v>0.48055555500000002</v>
      </c>
      <c r="O6954">
        <v>0</v>
      </c>
      <c r="P6954">
        <v>7</v>
      </c>
      <c r="Q6954">
        <v>0</v>
      </c>
      <c r="R6954">
        <v>29</v>
      </c>
      <c r="S6954">
        <v>0</v>
      </c>
      <c r="T6954">
        <v>4</v>
      </c>
      <c r="U6954">
        <v>0</v>
      </c>
      <c r="V6954">
        <v>0</v>
      </c>
      <c r="W6954">
        <v>0</v>
      </c>
      <c r="X6954">
        <v>0.50425417864319999</v>
      </c>
      <c r="Y6954">
        <v>0</v>
      </c>
      <c r="Z6954">
        <v>6.8413174521607898</v>
      </c>
      <c r="AA6954">
        <v>0</v>
      </c>
      <c r="AB6954">
        <v>2.791341397757745</v>
      </c>
      <c r="AC6954">
        <v>0</v>
      </c>
      <c r="AD6954">
        <v>0</v>
      </c>
      <c r="AE6954">
        <v>10.136913028561736</v>
      </c>
    </row>
    <row r="6955" spans="1:31" x14ac:dyDescent="0.25">
      <c r="A6955">
        <v>1660737</v>
      </c>
      <c r="B6955">
        <v>1</v>
      </c>
      <c r="C6955" t="s">
        <v>81</v>
      </c>
      <c r="D6955" t="s">
        <v>127</v>
      </c>
      <c r="E6955" t="s">
        <v>131</v>
      </c>
      <c r="F6955" t="s">
        <v>19727</v>
      </c>
      <c r="G6955" t="s">
        <v>2147</v>
      </c>
      <c r="H6955" t="s">
        <v>134</v>
      </c>
      <c r="I6955" t="s">
        <v>135</v>
      </c>
      <c r="J6955" t="s">
        <v>136</v>
      </c>
      <c r="K6955" t="s">
        <v>137</v>
      </c>
      <c r="L6955" t="s">
        <v>19728</v>
      </c>
      <c r="M6955" t="s">
        <v>19729</v>
      </c>
      <c r="N6955">
        <v>2.9258333329999999</v>
      </c>
      <c r="O6955">
        <v>0</v>
      </c>
      <c r="P6955">
        <v>0</v>
      </c>
      <c r="Q6955">
        <v>0</v>
      </c>
      <c r="R6955">
        <v>26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8.2041822997559883</v>
      </c>
      <c r="AA6955">
        <v>0</v>
      </c>
      <c r="AB6955">
        <v>0</v>
      </c>
      <c r="AC6955">
        <v>0</v>
      </c>
      <c r="AD6955">
        <v>0</v>
      </c>
      <c r="AE6955">
        <v>8.2041822997559883</v>
      </c>
    </row>
    <row r="6956" spans="1:31" x14ac:dyDescent="0.25">
      <c r="A6956">
        <v>1660448</v>
      </c>
      <c r="B6956">
        <v>1</v>
      </c>
      <c r="C6956" t="s">
        <v>80</v>
      </c>
      <c r="D6956" t="s">
        <v>100</v>
      </c>
      <c r="E6956" t="s">
        <v>131</v>
      </c>
      <c r="F6956" t="s">
        <v>19730</v>
      </c>
      <c r="G6956" t="s">
        <v>195</v>
      </c>
      <c r="H6956" t="s">
        <v>134</v>
      </c>
      <c r="I6956" t="s">
        <v>135</v>
      </c>
      <c r="J6956" t="s">
        <v>136</v>
      </c>
      <c r="K6956" t="s">
        <v>137</v>
      </c>
      <c r="L6956" t="s">
        <v>19731</v>
      </c>
      <c r="M6956" t="s">
        <v>19732</v>
      </c>
      <c r="N6956">
        <v>0.63916666600000005</v>
      </c>
      <c r="O6956">
        <v>0</v>
      </c>
      <c r="P6956">
        <v>119</v>
      </c>
      <c r="Q6956">
        <v>0</v>
      </c>
      <c r="R6956">
        <v>3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18.638912310404198</v>
      </c>
      <c r="Y6956">
        <v>0</v>
      </c>
      <c r="Z6956">
        <v>1.185673987225E-4</v>
      </c>
      <c r="AA6956">
        <v>0</v>
      </c>
      <c r="AB6956">
        <v>0</v>
      </c>
      <c r="AC6956">
        <v>0</v>
      </c>
      <c r="AD6956">
        <v>0</v>
      </c>
      <c r="AE6956">
        <v>18.63903087780292</v>
      </c>
    </row>
    <row r="6957" spans="1:31" x14ac:dyDescent="0.25">
      <c r="A6957">
        <v>1660734</v>
      </c>
      <c r="B6957">
        <v>1</v>
      </c>
      <c r="C6957" t="s">
        <v>80</v>
      </c>
      <c r="D6957" t="s">
        <v>82</v>
      </c>
      <c r="E6957" t="s">
        <v>146</v>
      </c>
      <c r="F6957" t="s">
        <v>17408</v>
      </c>
      <c r="G6957" t="s">
        <v>260</v>
      </c>
      <c r="H6957" t="s">
        <v>149</v>
      </c>
      <c r="I6957" t="s">
        <v>135</v>
      </c>
      <c r="J6957" t="s">
        <v>136</v>
      </c>
      <c r="K6957" t="s">
        <v>137</v>
      </c>
      <c r="L6957" t="s">
        <v>19733</v>
      </c>
      <c r="M6957" t="s">
        <v>19734</v>
      </c>
      <c r="N6957">
        <v>3.2688888880000002</v>
      </c>
      <c r="O6957">
        <v>0</v>
      </c>
      <c r="P6957">
        <v>430</v>
      </c>
      <c r="Q6957">
        <v>0</v>
      </c>
      <c r="R6957">
        <v>0</v>
      </c>
      <c r="S6957">
        <v>0</v>
      </c>
      <c r="T6957">
        <v>11</v>
      </c>
      <c r="U6957">
        <v>0</v>
      </c>
      <c r="V6957">
        <v>0</v>
      </c>
      <c r="W6957">
        <v>0</v>
      </c>
      <c r="X6957">
        <v>641.9154441404753</v>
      </c>
      <c r="Y6957">
        <v>0</v>
      </c>
      <c r="Z6957">
        <v>0</v>
      </c>
      <c r="AA6957">
        <v>0</v>
      </c>
      <c r="AB6957">
        <v>8.1120887318522286</v>
      </c>
      <c r="AC6957">
        <v>0</v>
      </c>
      <c r="AD6957">
        <v>0</v>
      </c>
      <c r="AE6957">
        <v>650.02753287232758</v>
      </c>
    </row>
    <row r="6958" spans="1:31" x14ac:dyDescent="0.25">
      <c r="A6958">
        <v>1660591</v>
      </c>
      <c r="B6958">
        <v>1</v>
      </c>
      <c r="C6958" t="s">
        <v>80</v>
      </c>
      <c r="D6958" t="s">
        <v>109</v>
      </c>
      <c r="E6958" t="s">
        <v>140</v>
      </c>
      <c r="F6958" t="s">
        <v>19735</v>
      </c>
      <c r="G6958" t="s">
        <v>148</v>
      </c>
      <c r="H6958" t="s">
        <v>134</v>
      </c>
      <c r="I6958" t="s">
        <v>135</v>
      </c>
      <c r="J6958" t="s">
        <v>136</v>
      </c>
      <c r="K6958" t="s">
        <v>143</v>
      </c>
      <c r="L6958" t="s">
        <v>19736</v>
      </c>
      <c r="M6958" t="s">
        <v>19737</v>
      </c>
      <c r="N6958">
        <v>2.2052777770000001</v>
      </c>
      <c r="O6958">
        <v>0</v>
      </c>
      <c r="P6958">
        <v>396</v>
      </c>
      <c r="Q6958">
        <v>0</v>
      </c>
      <c r="R6958">
        <v>59</v>
      </c>
      <c r="S6958">
        <v>0</v>
      </c>
      <c r="T6958">
        <v>64</v>
      </c>
      <c r="U6958">
        <v>2</v>
      </c>
      <c r="V6958">
        <v>0</v>
      </c>
      <c r="W6958">
        <v>0</v>
      </c>
      <c r="X6958">
        <v>114.44909031385515</v>
      </c>
      <c r="Y6958">
        <v>0</v>
      </c>
      <c r="Z6958">
        <v>17.835303772560341</v>
      </c>
      <c r="AA6958">
        <v>0</v>
      </c>
      <c r="AB6958">
        <v>66.036601337249806</v>
      </c>
      <c r="AC6958">
        <v>335.54388533141577</v>
      </c>
      <c r="AD6958">
        <v>0</v>
      </c>
      <c r="AE6958">
        <v>533.864880755081</v>
      </c>
    </row>
    <row r="6959" spans="1:31" x14ac:dyDescent="0.25">
      <c r="A6959">
        <v>1660259</v>
      </c>
      <c r="B6959">
        <v>1</v>
      </c>
      <c r="C6959" t="s">
        <v>80</v>
      </c>
      <c r="D6959" t="s">
        <v>90</v>
      </c>
      <c r="E6959" t="s">
        <v>178</v>
      </c>
      <c r="F6959" t="s">
        <v>17025</v>
      </c>
      <c r="G6959" t="s">
        <v>148</v>
      </c>
      <c r="H6959" t="s">
        <v>149</v>
      </c>
      <c r="I6959" t="s">
        <v>135</v>
      </c>
      <c r="J6959" t="s">
        <v>136</v>
      </c>
      <c r="K6959" t="s">
        <v>143</v>
      </c>
      <c r="L6959" t="s">
        <v>19738</v>
      </c>
      <c r="M6959" t="s">
        <v>19739</v>
      </c>
      <c r="N6959">
        <v>7.1161138880000001</v>
      </c>
      <c r="O6959">
        <v>0</v>
      </c>
      <c r="P6959">
        <v>205</v>
      </c>
      <c r="Q6959">
        <v>0</v>
      </c>
      <c r="R6959">
        <v>0</v>
      </c>
      <c r="S6959">
        <v>0</v>
      </c>
      <c r="T6959">
        <v>46</v>
      </c>
      <c r="U6959">
        <v>0</v>
      </c>
      <c r="V6959">
        <v>0</v>
      </c>
      <c r="W6959">
        <v>0</v>
      </c>
      <c r="X6959">
        <v>606.66153152277172</v>
      </c>
      <c r="Y6959">
        <v>0</v>
      </c>
      <c r="Z6959">
        <v>0</v>
      </c>
      <c r="AA6959">
        <v>0</v>
      </c>
      <c r="AB6959">
        <v>204.3925318684978</v>
      </c>
      <c r="AC6959">
        <v>0</v>
      </c>
      <c r="AD6959">
        <v>0</v>
      </c>
      <c r="AE6959">
        <v>811.05406339126955</v>
      </c>
    </row>
    <row r="6960" spans="1:31" x14ac:dyDescent="0.25">
      <c r="A6960">
        <v>1660777</v>
      </c>
      <c r="B6960">
        <v>1</v>
      </c>
      <c r="C6960" t="s">
        <v>80</v>
      </c>
      <c r="D6960" t="s">
        <v>96</v>
      </c>
      <c r="E6960" t="s">
        <v>146</v>
      </c>
      <c r="F6960" t="s">
        <v>19740</v>
      </c>
      <c r="G6960" t="s">
        <v>227</v>
      </c>
      <c r="H6960" t="s">
        <v>149</v>
      </c>
      <c r="I6960" t="s">
        <v>135</v>
      </c>
      <c r="J6960" t="s">
        <v>136</v>
      </c>
      <c r="K6960" t="s">
        <v>137</v>
      </c>
      <c r="L6960" t="s">
        <v>19741</v>
      </c>
      <c r="M6960" t="s">
        <v>19742</v>
      </c>
      <c r="N6960">
        <v>1.988611111</v>
      </c>
      <c r="O6960">
        <v>0</v>
      </c>
      <c r="P6960">
        <v>81</v>
      </c>
      <c r="Q6960">
        <v>0</v>
      </c>
      <c r="R6960">
        <v>0</v>
      </c>
      <c r="S6960">
        <v>0</v>
      </c>
      <c r="T6960">
        <v>2</v>
      </c>
      <c r="U6960">
        <v>0</v>
      </c>
      <c r="V6960">
        <v>0</v>
      </c>
      <c r="W6960">
        <v>0</v>
      </c>
      <c r="X6960">
        <v>41.850839760504051</v>
      </c>
      <c r="Y6960">
        <v>0</v>
      </c>
      <c r="Z6960">
        <v>0</v>
      </c>
      <c r="AA6960">
        <v>0</v>
      </c>
      <c r="AB6960">
        <v>0.2198622464574953</v>
      </c>
      <c r="AC6960">
        <v>0</v>
      </c>
      <c r="AD6960">
        <v>0</v>
      </c>
      <c r="AE6960">
        <v>42.070702006961547</v>
      </c>
    </row>
    <row r="6961" spans="1:31" x14ac:dyDescent="0.25">
      <c r="A6961">
        <v>1660279</v>
      </c>
      <c r="B6961">
        <v>1</v>
      </c>
      <c r="C6961" t="s">
        <v>80</v>
      </c>
      <c r="D6961" t="s">
        <v>95</v>
      </c>
      <c r="E6961" t="s">
        <v>204</v>
      </c>
      <c r="F6961" t="s">
        <v>19743</v>
      </c>
      <c r="G6961" t="s">
        <v>1322</v>
      </c>
      <c r="H6961" t="s">
        <v>134</v>
      </c>
      <c r="I6961" t="s">
        <v>135</v>
      </c>
      <c r="J6961" t="s">
        <v>136</v>
      </c>
      <c r="K6961" t="s">
        <v>137</v>
      </c>
      <c r="L6961" t="s">
        <v>19744</v>
      </c>
      <c r="M6961" t="s">
        <v>19745</v>
      </c>
      <c r="N6961">
        <v>1.5661111109999999</v>
      </c>
      <c r="O6961">
        <v>0</v>
      </c>
      <c r="P6961">
        <v>1</v>
      </c>
      <c r="Q6961">
        <v>0</v>
      </c>
      <c r="R6961">
        <v>0</v>
      </c>
      <c r="S6961">
        <v>21</v>
      </c>
      <c r="T6961">
        <v>556</v>
      </c>
      <c r="U6961">
        <v>6</v>
      </c>
      <c r="V6961">
        <v>5</v>
      </c>
      <c r="W6961">
        <v>0</v>
      </c>
      <c r="X6961">
        <v>0.54163700913487944</v>
      </c>
      <c r="Y6961">
        <v>0</v>
      </c>
      <c r="Z6961">
        <v>0</v>
      </c>
      <c r="AA6961">
        <v>284.8309768356317</v>
      </c>
      <c r="AB6961">
        <v>1108.1188635399587</v>
      </c>
      <c r="AC6961">
        <v>1085.2487791538429</v>
      </c>
      <c r="AD6961">
        <v>387.71944937066405</v>
      </c>
      <c r="AE6961">
        <v>2866.4597059092321</v>
      </c>
    </row>
    <row r="6962" spans="1:31" x14ac:dyDescent="0.25">
      <c r="A6962">
        <v>1660322</v>
      </c>
      <c r="B6962">
        <v>1</v>
      </c>
      <c r="C6962" t="s">
        <v>80</v>
      </c>
      <c r="D6962" t="s">
        <v>107</v>
      </c>
      <c r="E6962" t="s">
        <v>178</v>
      </c>
      <c r="F6962" t="s">
        <v>15503</v>
      </c>
      <c r="G6962" t="s">
        <v>288</v>
      </c>
      <c r="H6962" t="s">
        <v>149</v>
      </c>
      <c r="I6962" t="s">
        <v>135</v>
      </c>
      <c r="J6962" t="s">
        <v>136</v>
      </c>
      <c r="K6962" t="s">
        <v>137</v>
      </c>
      <c r="L6962" t="s">
        <v>19746</v>
      </c>
      <c r="M6962" t="s">
        <v>19747</v>
      </c>
      <c r="N6962">
        <v>6.7919444440000003</v>
      </c>
      <c r="O6962">
        <v>0</v>
      </c>
      <c r="P6962">
        <v>227</v>
      </c>
      <c r="Q6962">
        <v>0</v>
      </c>
      <c r="R6962">
        <v>0</v>
      </c>
      <c r="S6962">
        <v>0</v>
      </c>
      <c r="T6962">
        <v>16</v>
      </c>
      <c r="U6962">
        <v>0</v>
      </c>
      <c r="V6962">
        <v>0</v>
      </c>
      <c r="W6962">
        <v>0</v>
      </c>
      <c r="X6962">
        <v>457.30892397029618</v>
      </c>
      <c r="Y6962">
        <v>0</v>
      </c>
      <c r="Z6962">
        <v>0</v>
      </c>
      <c r="AA6962">
        <v>0</v>
      </c>
      <c r="AB6962">
        <v>100.28937592912625</v>
      </c>
      <c r="AC6962">
        <v>0</v>
      </c>
      <c r="AD6962">
        <v>0</v>
      </c>
      <c r="AE6962">
        <v>557.59829989942239</v>
      </c>
    </row>
    <row r="6963" spans="1:31" x14ac:dyDescent="0.25">
      <c r="A6963">
        <v>1660817</v>
      </c>
      <c r="B6963">
        <v>1</v>
      </c>
      <c r="C6963" t="s">
        <v>80</v>
      </c>
      <c r="D6963" t="s">
        <v>96</v>
      </c>
      <c r="E6963" t="s">
        <v>146</v>
      </c>
      <c r="F6963" t="s">
        <v>19748</v>
      </c>
      <c r="G6963" t="s">
        <v>227</v>
      </c>
      <c r="H6963" t="s">
        <v>149</v>
      </c>
      <c r="I6963" t="s">
        <v>135</v>
      </c>
      <c r="J6963" t="s">
        <v>136</v>
      </c>
      <c r="K6963" t="s">
        <v>137</v>
      </c>
      <c r="L6963" t="s">
        <v>19749</v>
      </c>
      <c r="M6963" t="s">
        <v>19750</v>
      </c>
      <c r="N6963">
        <v>5.6622222219999996</v>
      </c>
      <c r="O6963">
        <v>0</v>
      </c>
      <c r="P6963">
        <v>91</v>
      </c>
      <c r="Q6963">
        <v>0</v>
      </c>
      <c r="R6963">
        <v>0</v>
      </c>
      <c r="S6963">
        <v>0</v>
      </c>
      <c r="T6963">
        <v>26</v>
      </c>
      <c r="U6963">
        <v>0</v>
      </c>
      <c r="V6963">
        <v>0</v>
      </c>
      <c r="W6963">
        <v>0</v>
      </c>
      <c r="X6963">
        <v>487.51068313603389</v>
      </c>
      <c r="Y6963">
        <v>0</v>
      </c>
      <c r="Z6963">
        <v>0</v>
      </c>
      <c r="AA6963">
        <v>0</v>
      </c>
      <c r="AB6963">
        <v>99.408988914901528</v>
      </c>
      <c r="AC6963">
        <v>0</v>
      </c>
      <c r="AD6963">
        <v>0</v>
      </c>
      <c r="AE6963">
        <v>586.91967205093545</v>
      </c>
    </row>
    <row r="6964" spans="1:31" x14ac:dyDescent="0.25">
      <c r="A6964">
        <v>1660485</v>
      </c>
      <c r="B6964">
        <v>1</v>
      </c>
      <c r="C6964" t="s">
        <v>80</v>
      </c>
      <c r="D6964" t="s">
        <v>96</v>
      </c>
      <c r="E6964" t="s">
        <v>178</v>
      </c>
      <c r="F6964" t="s">
        <v>19751</v>
      </c>
      <c r="G6964" t="s">
        <v>227</v>
      </c>
      <c r="H6964" t="s">
        <v>149</v>
      </c>
      <c r="I6964" t="s">
        <v>135</v>
      </c>
      <c r="J6964" t="s">
        <v>136</v>
      </c>
      <c r="K6964" t="s">
        <v>137</v>
      </c>
      <c r="L6964" t="s">
        <v>19752</v>
      </c>
      <c r="M6964" t="s">
        <v>19753</v>
      </c>
      <c r="N6964">
        <v>8.0133333330000003</v>
      </c>
      <c r="O6964">
        <v>0</v>
      </c>
      <c r="P6964">
        <v>0</v>
      </c>
      <c r="Q6964">
        <v>0</v>
      </c>
      <c r="R6964">
        <v>4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14.929741727388182</v>
      </c>
      <c r="AA6964">
        <v>0</v>
      </c>
      <c r="AB6964">
        <v>0</v>
      </c>
      <c r="AC6964">
        <v>0</v>
      </c>
      <c r="AD6964">
        <v>0</v>
      </c>
      <c r="AE6964">
        <v>14.929741727388182</v>
      </c>
    </row>
    <row r="6965" spans="1:31" x14ac:dyDescent="0.25">
      <c r="A6965">
        <v>1660654</v>
      </c>
      <c r="B6965">
        <v>1</v>
      </c>
      <c r="C6965" t="s">
        <v>80</v>
      </c>
      <c r="D6965" t="s">
        <v>92</v>
      </c>
      <c r="E6965" t="s">
        <v>131</v>
      </c>
      <c r="F6965" t="s">
        <v>19754</v>
      </c>
      <c r="G6965" t="s">
        <v>256</v>
      </c>
      <c r="H6965" t="s">
        <v>134</v>
      </c>
      <c r="I6965" t="s">
        <v>135</v>
      </c>
      <c r="J6965" t="s">
        <v>136</v>
      </c>
      <c r="K6965" t="s">
        <v>137</v>
      </c>
      <c r="L6965" t="s">
        <v>19755</v>
      </c>
      <c r="M6965" t="s">
        <v>19756</v>
      </c>
      <c r="N6965">
        <v>1.170833333</v>
      </c>
      <c r="O6965">
        <v>0</v>
      </c>
      <c r="P6965">
        <v>284</v>
      </c>
      <c r="Q6965">
        <v>0</v>
      </c>
      <c r="R6965">
        <v>0</v>
      </c>
      <c r="S6965">
        <v>0</v>
      </c>
      <c r="T6965">
        <v>9</v>
      </c>
      <c r="U6965">
        <v>0</v>
      </c>
      <c r="V6965">
        <v>0</v>
      </c>
      <c r="W6965">
        <v>0</v>
      </c>
      <c r="X6965">
        <v>98.501442884192386</v>
      </c>
      <c r="Y6965">
        <v>0</v>
      </c>
      <c r="Z6965">
        <v>0</v>
      </c>
      <c r="AA6965">
        <v>0</v>
      </c>
      <c r="AB6965">
        <v>16.850613494935999</v>
      </c>
      <c r="AC6965">
        <v>0</v>
      </c>
      <c r="AD6965">
        <v>0</v>
      </c>
      <c r="AE6965">
        <v>115.35205637912838</v>
      </c>
    </row>
    <row r="6966" spans="1:31" x14ac:dyDescent="0.25">
      <c r="A6966">
        <v>1660554</v>
      </c>
      <c r="B6966">
        <v>1</v>
      </c>
      <c r="C6966" t="s">
        <v>81</v>
      </c>
      <c r="D6966" t="s">
        <v>113</v>
      </c>
      <c r="E6966" t="s">
        <v>178</v>
      </c>
      <c r="F6966" t="s">
        <v>19757</v>
      </c>
      <c r="G6966" t="s">
        <v>710</v>
      </c>
      <c r="H6966" t="s">
        <v>149</v>
      </c>
      <c r="I6966" t="s">
        <v>135</v>
      </c>
      <c r="J6966" t="s">
        <v>136</v>
      </c>
      <c r="K6966" t="s">
        <v>137</v>
      </c>
      <c r="L6966" t="s">
        <v>19758</v>
      </c>
      <c r="M6966" t="s">
        <v>19759</v>
      </c>
      <c r="N6966">
        <v>3.2794444440000001</v>
      </c>
      <c r="O6966">
        <v>0</v>
      </c>
      <c r="P6966">
        <v>12</v>
      </c>
      <c r="Q6966">
        <v>0</v>
      </c>
      <c r="R6966">
        <v>3</v>
      </c>
      <c r="S6966">
        <v>0</v>
      </c>
      <c r="T6966">
        <v>1</v>
      </c>
      <c r="U6966">
        <v>0</v>
      </c>
      <c r="V6966">
        <v>0</v>
      </c>
      <c r="W6966">
        <v>0</v>
      </c>
      <c r="X6966">
        <v>4.0332055906993416</v>
      </c>
      <c r="Y6966">
        <v>0</v>
      </c>
      <c r="Z6966">
        <v>0.30171975335446555</v>
      </c>
      <c r="AA6966">
        <v>0</v>
      </c>
      <c r="AB6966">
        <v>29.37395249267378</v>
      </c>
      <c r="AC6966">
        <v>0</v>
      </c>
      <c r="AD6966">
        <v>0</v>
      </c>
      <c r="AE6966">
        <v>33.708877836727588</v>
      </c>
    </row>
    <row r="6967" spans="1:31" x14ac:dyDescent="0.25">
      <c r="A6967">
        <v>1660362</v>
      </c>
      <c r="B6967">
        <v>1</v>
      </c>
      <c r="C6967" t="s">
        <v>80</v>
      </c>
      <c r="D6967" t="s">
        <v>100</v>
      </c>
      <c r="E6967" t="s">
        <v>152</v>
      </c>
      <c r="F6967" t="s">
        <v>19760</v>
      </c>
      <c r="G6967" t="s">
        <v>507</v>
      </c>
      <c r="H6967" t="s">
        <v>149</v>
      </c>
      <c r="I6967" t="s">
        <v>135</v>
      </c>
      <c r="J6967" t="s">
        <v>136</v>
      </c>
      <c r="K6967" t="s">
        <v>137</v>
      </c>
      <c r="L6967" t="s">
        <v>19761</v>
      </c>
      <c r="M6967" t="s">
        <v>19762</v>
      </c>
      <c r="N6967">
        <v>0.50749999999999995</v>
      </c>
      <c r="O6967">
        <v>0</v>
      </c>
      <c r="P6967">
        <v>1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0.14857509158964999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0.14857509158964999</v>
      </c>
    </row>
    <row r="6968" spans="1:31" x14ac:dyDescent="0.25">
      <c r="A6968">
        <v>1660740</v>
      </c>
      <c r="B6968">
        <v>1</v>
      </c>
      <c r="C6968" t="s">
        <v>80</v>
      </c>
      <c r="D6968" t="s">
        <v>101</v>
      </c>
      <c r="E6968" t="s">
        <v>152</v>
      </c>
      <c r="F6968" t="s">
        <v>19763</v>
      </c>
      <c r="G6968" t="s">
        <v>154</v>
      </c>
      <c r="H6968" t="s">
        <v>149</v>
      </c>
      <c r="I6968" t="s">
        <v>135</v>
      </c>
      <c r="J6968" t="s">
        <v>136</v>
      </c>
      <c r="K6968" t="s">
        <v>137</v>
      </c>
      <c r="L6968" t="s">
        <v>19764</v>
      </c>
      <c r="M6968" t="s">
        <v>19765</v>
      </c>
      <c r="N6968">
        <v>3.244722222</v>
      </c>
      <c r="O6968">
        <v>0</v>
      </c>
      <c r="P6968">
        <v>1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</row>
    <row r="6969" spans="1:31" x14ac:dyDescent="0.25">
      <c r="A6969">
        <v>1660408</v>
      </c>
      <c r="B6969">
        <v>1</v>
      </c>
      <c r="C6969" t="s">
        <v>80</v>
      </c>
      <c r="D6969" t="s">
        <v>93</v>
      </c>
      <c r="E6969" t="s">
        <v>131</v>
      </c>
      <c r="F6969" t="s">
        <v>13665</v>
      </c>
      <c r="G6969" t="s">
        <v>195</v>
      </c>
      <c r="H6969" t="s">
        <v>134</v>
      </c>
      <c r="I6969" t="s">
        <v>135</v>
      </c>
      <c r="J6969" t="s">
        <v>136</v>
      </c>
      <c r="K6969" t="s">
        <v>137</v>
      </c>
      <c r="L6969" t="s">
        <v>19766</v>
      </c>
      <c r="M6969" t="s">
        <v>19767</v>
      </c>
      <c r="N6969">
        <v>2.5761111109999999</v>
      </c>
      <c r="O6969">
        <v>0</v>
      </c>
      <c r="P6969">
        <v>5</v>
      </c>
      <c r="Q6969">
        <v>0</v>
      </c>
      <c r="R6969">
        <v>6</v>
      </c>
      <c r="S6969">
        <v>0</v>
      </c>
      <c r="T6969">
        <v>4</v>
      </c>
      <c r="U6969">
        <v>0</v>
      </c>
      <c r="V6969">
        <v>0</v>
      </c>
      <c r="W6969">
        <v>0</v>
      </c>
      <c r="X6969">
        <v>1.0965178270420202</v>
      </c>
      <c r="Y6969">
        <v>0</v>
      </c>
      <c r="Z6969">
        <v>1.4888706742608799</v>
      </c>
      <c r="AA6969">
        <v>0</v>
      </c>
      <c r="AB6969">
        <v>0.16476667557545446</v>
      </c>
      <c r="AC6969">
        <v>0</v>
      </c>
      <c r="AD6969">
        <v>0</v>
      </c>
      <c r="AE6969">
        <v>2.7501551768783545</v>
      </c>
    </row>
    <row r="6970" spans="1:31" x14ac:dyDescent="0.25">
      <c r="A6970">
        <v>1660800</v>
      </c>
      <c r="B6970">
        <v>1</v>
      </c>
      <c r="C6970" t="s">
        <v>81</v>
      </c>
      <c r="D6970" t="s">
        <v>128</v>
      </c>
      <c r="E6970" t="s">
        <v>152</v>
      </c>
      <c r="F6970" t="s">
        <v>19768</v>
      </c>
      <c r="G6970" t="s">
        <v>507</v>
      </c>
      <c r="H6970" t="s">
        <v>149</v>
      </c>
      <c r="I6970" t="s">
        <v>135</v>
      </c>
      <c r="J6970" t="s">
        <v>136</v>
      </c>
      <c r="K6970" t="s">
        <v>137</v>
      </c>
      <c r="L6970" t="s">
        <v>19769</v>
      </c>
      <c r="M6970" t="s">
        <v>19770</v>
      </c>
      <c r="N6970">
        <v>3.9197222219999999</v>
      </c>
      <c r="O6970">
        <v>0</v>
      </c>
      <c r="P6970">
        <v>11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7.3133124128206015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7.3133124128206015</v>
      </c>
    </row>
    <row r="6971" spans="1:31" x14ac:dyDescent="0.25">
      <c r="A6971">
        <v>1660548</v>
      </c>
      <c r="B6971">
        <v>1</v>
      </c>
      <c r="C6971" t="s">
        <v>81</v>
      </c>
      <c r="D6971" t="s">
        <v>118</v>
      </c>
      <c r="E6971" t="s">
        <v>140</v>
      </c>
      <c r="F6971" t="s">
        <v>19771</v>
      </c>
      <c r="G6971" t="s">
        <v>161</v>
      </c>
      <c r="H6971" t="s">
        <v>134</v>
      </c>
      <c r="I6971" t="s">
        <v>135</v>
      </c>
      <c r="J6971" t="s">
        <v>136</v>
      </c>
      <c r="K6971" t="s">
        <v>137</v>
      </c>
      <c r="L6971" t="s">
        <v>19772</v>
      </c>
      <c r="M6971" t="s">
        <v>19773</v>
      </c>
      <c r="N6971">
        <v>0.53388888800000001</v>
      </c>
      <c r="O6971">
        <v>0</v>
      </c>
      <c r="P6971">
        <v>2082</v>
      </c>
      <c r="Q6971">
        <v>5</v>
      </c>
      <c r="R6971">
        <v>151</v>
      </c>
      <c r="S6971">
        <v>1</v>
      </c>
      <c r="T6971">
        <v>298</v>
      </c>
      <c r="U6971">
        <v>0</v>
      </c>
      <c r="V6971">
        <v>1</v>
      </c>
      <c r="W6971">
        <v>0</v>
      </c>
      <c r="X6971">
        <v>200.19364055131197</v>
      </c>
      <c r="Y6971">
        <v>1.0590973804289054</v>
      </c>
      <c r="Z6971">
        <v>10.958601717190268</v>
      </c>
      <c r="AA6971">
        <v>4.7249215095620993</v>
      </c>
      <c r="AB6971">
        <v>121.30709943428521</v>
      </c>
      <c r="AC6971">
        <v>0</v>
      </c>
      <c r="AD6971">
        <v>20.736363381926065</v>
      </c>
      <c r="AE6971">
        <v>358.97972397470454</v>
      </c>
    </row>
    <row r="6972" spans="1:31" x14ac:dyDescent="0.25">
      <c r="A6972">
        <v>1660694</v>
      </c>
      <c r="B6972">
        <v>1</v>
      </c>
      <c r="C6972" t="s">
        <v>81</v>
      </c>
      <c r="D6972" t="s">
        <v>122</v>
      </c>
      <c r="E6972" t="s">
        <v>178</v>
      </c>
      <c r="F6972" t="s">
        <v>19774</v>
      </c>
      <c r="G6972" t="s">
        <v>227</v>
      </c>
      <c r="H6972" t="s">
        <v>149</v>
      </c>
      <c r="I6972" t="s">
        <v>135</v>
      </c>
      <c r="J6972" t="s">
        <v>136</v>
      </c>
      <c r="K6972" t="s">
        <v>137</v>
      </c>
      <c r="L6972" t="s">
        <v>19775</v>
      </c>
      <c r="M6972" t="s">
        <v>19776</v>
      </c>
      <c r="N6972">
        <v>1.629444444</v>
      </c>
      <c r="O6972">
        <v>0</v>
      </c>
      <c r="P6972">
        <v>12</v>
      </c>
      <c r="Q6972">
        <v>0</v>
      </c>
      <c r="R6972">
        <v>0</v>
      </c>
      <c r="S6972">
        <v>0</v>
      </c>
      <c r="T6972">
        <v>2</v>
      </c>
      <c r="U6972">
        <v>0</v>
      </c>
      <c r="V6972">
        <v>0</v>
      </c>
      <c r="W6972">
        <v>0</v>
      </c>
      <c r="X6972">
        <v>1.4853971400825396</v>
      </c>
      <c r="Y6972">
        <v>0</v>
      </c>
      <c r="Z6972">
        <v>0</v>
      </c>
      <c r="AA6972">
        <v>0</v>
      </c>
      <c r="AB6972">
        <v>5.8830971314062223E-2</v>
      </c>
      <c r="AC6972">
        <v>0</v>
      </c>
      <c r="AD6972">
        <v>0</v>
      </c>
      <c r="AE6972">
        <v>1.5442281113966019</v>
      </c>
    </row>
    <row r="6973" spans="1:31" x14ac:dyDescent="0.25">
      <c r="A6973">
        <v>1660199</v>
      </c>
      <c r="B6973">
        <v>1</v>
      </c>
      <c r="C6973" t="s">
        <v>80</v>
      </c>
      <c r="D6973" t="s">
        <v>97</v>
      </c>
      <c r="E6973" t="s">
        <v>140</v>
      </c>
      <c r="F6973" t="s">
        <v>16592</v>
      </c>
      <c r="G6973" t="s">
        <v>256</v>
      </c>
      <c r="H6973" t="s">
        <v>134</v>
      </c>
      <c r="I6973" t="s">
        <v>135</v>
      </c>
      <c r="J6973" t="s">
        <v>136</v>
      </c>
      <c r="K6973" t="s">
        <v>137</v>
      </c>
      <c r="L6973" t="s">
        <v>19777</v>
      </c>
      <c r="M6973" t="s">
        <v>19778</v>
      </c>
      <c r="N6973">
        <v>8.8888887999999999E-2</v>
      </c>
      <c r="O6973">
        <v>0</v>
      </c>
      <c r="P6973">
        <v>999</v>
      </c>
      <c r="Q6973">
        <v>0</v>
      </c>
      <c r="R6973">
        <v>0</v>
      </c>
      <c r="S6973">
        <v>1</v>
      </c>
      <c r="T6973">
        <v>52</v>
      </c>
      <c r="U6973">
        <v>0</v>
      </c>
      <c r="V6973">
        <v>0</v>
      </c>
      <c r="W6973">
        <v>0</v>
      </c>
      <c r="X6973">
        <v>42.248553630039595</v>
      </c>
      <c r="Y6973">
        <v>0</v>
      </c>
      <c r="Z6973">
        <v>0</v>
      </c>
      <c r="AA6973">
        <v>1.9496188878666667</v>
      </c>
      <c r="AB6973">
        <v>4.3115823872601773</v>
      </c>
      <c r="AC6973">
        <v>0</v>
      </c>
      <c r="AD6973">
        <v>0</v>
      </c>
      <c r="AE6973">
        <v>48.509754905166446</v>
      </c>
    </row>
    <row r="6974" spans="1:31" x14ac:dyDescent="0.25">
      <c r="A6974">
        <v>1660445</v>
      </c>
      <c r="B6974">
        <v>1</v>
      </c>
      <c r="C6974" t="s">
        <v>80</v>
      </c>
      <c r="D6974" t="s">
        <v>96</v>
      </c>
      <c r="E6974" t="s">
        <v>362</v>
      </c>
      <c r="F6974" t="s">
        <v>19779</v>
      </c>
      <c r="G6974" t="s">
        <v>900</v>
      </c>
      <c r="H6974" t="s">
        <v>149</v>
      </c>
      <c r="I6974" t="s">
        <v>135</v>
      </c>
      <c r="J6974" t="s">
        <v>136</v>
      </c>
      <c r="K6974" t="s">
        <v>137</v>
      </c>
      <c r="L6974" t="s">
        <v>19780</v>
      </c>
      <c r="M6974" t="s">
        <v>19781</v>
      </c>
      <c r="N6974">
        <v>5.8947222220000004</v>
      </c>
      <c r="O6974">
        <v>0</v>
      </c>
      <c r="P6974">
        <v>43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98.342771108199784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98.342771108199784</v>
      </c>
    </row>
    <row r="6975" spans="1:31" x14ac:dyDescent="0.25">
      <c r="A6975">
        <v>1660568</v>
      </c>
      <c r="B6975">
        <v>1</v>
      </c>
      <c r="C6975" t="s">
        <v>80</v>
      </c>
      <c r="D6975" t="s">
        <v>84</v>
      </c>
      <c r="E6975" t="s">
        <v>152</v>
      </c>
      <c r="F6975" t="s">
        <v>19782</v>
      </c>
      <c r="G6975" t="s">
        <v>227</v>
      </c>
      <c r="H6975" t="s">
        <v>149</v>
      </c>
      <c r="I6975" t="s">
        <v>135</v>
      </c>
      <c r="J6975" t="s">
        <v>136</v>
      </c>
      <c r="K6975" t="s">
        <v>137</v>
      </c>
      <c r="L6975" t="s">
        <v>19783</v>
      </c>
      <c r="M6975" t="s">
        <v>19784</v>
      </c>
      <c r="N6975">
        <v>2.0561111109999999</v>
      </c>
      <c r="O6975">
        <v>0</v>
      </c>
      <c r="P6975">
        <v>4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1.2412259807604151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1.2412259807604151</v>
      </c>
    </row>
    <row r="6976" spans="1:31" x14ac:dyDescent="0.25">
      <c r="A6976">
        <v>1660282</v>
      </c>
      <c r="B6976">
        <v>1</v>
      </c>
      <c r="C6976" t="s">
        <v>80</v>
      </c>
      <c r="D6976" t="s">
        <v>104</v>
      </c>
      <c r="E6976" t="s">
        <v>131</v>
      </c>
      <c r="F6976" t="s">
        <v>19154</v>
      </c>
      <c r="G6976" t="s">
        <v>148</v>
      </c>
      <c r="H6976" t="s">
        <v>134</v>
      </c>
      <c r="I6976" t="s">
        <v>135</v>
      </c>
      <c r="J6976" t="s">
        <v>136</v>
      </c>
      <c r="K6976" t="s">
        <v>143</v>
      </c>
      <c r="L6976" t="s">
        <v>19785</v>
      </c>
      <c r="M6976" t="s">
        <v>19155</v>
      </c>
      <c r="N6976">
        <v>6.3394805549999997</v>
      </c>
      <c r="O6976">
        <v>0</v>
      </c>
      <c r="P6976">
        <v>228</v>
      </c>
      <c r="Q6976">
        <v>0</v>
      </c>
      <c r="R6976">
        <v>0</v>
      </c>
      <c r="S6976">
        <v>0</v>
      </c>
      <c r="T6976">
        <v>19</v>
      </c>
      <c r="U6976">
        <v>0</v>
      </c>
      <c r="V6976">
        <v>0</v>
      </c>
      <c r="W6976">
        <v>0</v>
      </c>
      <c r="X6976">
        <v>319.5022230546266</v>
      </c>
      <c r="Y6976">
        <v>0</v>
      </c>
      <c r="Z6976">
        <v>0</v>
      </c>
      <c r="AA6976">
        <v>0</v>
      </c>
      <c r="AB6976">
        <v>458.83302882880253</v>
      </c>
      <c r="AC6976">
        <v>0</v>
      </c>
      <c r="AD6976">
        <v>0</v>
      </c>
      <c r="AE6976">
        <v>778.33525188342912</v>
      </c>
    </row>
    <row r="6977" spans="1:31" x14ac:dyDescent="0.25">
      <c r="A6977">
        <v>1660405</v>
      </c>
      <c r="B6977">
        <v>1</v>
      </c>
      <c r="C6977" t="s">
        <v>80</v>
      </c>
      <c r="D6977" t="s">
        <v>99</v>
      </c>
      <c r="E6977" t="s">
        <v>362</v>
      </c>
      <c r="F6977" t="s">
        <v>19786</v>
      </c>
      <c r="G6977" t="s">
        <v>227</v>
      </c>
      <c r="H6977" t="s">
        <v>149</v>
      </c>
      <c r="I6977" t="s">
        <v>135</v>
      </c>
      <c r="J6977" t="s">
        <v>136</v>
      </c>
      <c r="K6977" t="s">
        <v>137</v>
      </c>
      <c r="L6977" t="s">
        <v>19787</v>
      </c>
      <c r="M6977" t="s">
        <v>19788</v>
      </c>
      <c r="N6977">
        <v>2.1355555549999998</v>
      </c>
      <c r="O6977">
        <v>0</v>
      </c>
      <c r="P6977">
        <v>14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8.2769443904747106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8.2769443904747106</v>
      </c>
    </row>
    <row r="6978" spans="1:31" x14ac:dyDescent="0.25">
      <c r="A6978">
        <v>1660325</v>
      </c>
      <c r="B6978">
        <v>1</v>
      </c>
      <c r="C6978" t="s">
        <v>80</v>
      </c>
      <c r="D6978" t="s">
        <v>94</v>
      </c>
      <c r="E6978" t="s">
        <v>131</v>
      </c>
      <c r="F6978" t="s">
        <v>19789</v>
      </c>
      <c r="G6978" t="s">
        <v>142</v>
      </c>
      <c r="H6978" t="s">
        <v>134</v>
      </c>
      <c r="I6978" t="s">
        <v>135</v>
      </c>
      <c r="J6978" t="s">
        <v>136</v>
      </c>
      <c r="K6978" t="s">
        <v>143</v>
      </c>
      <c r="L6978" t="s">
        <v>19790</v>
      </c>
      <c r="M6978" t="s">
        <v>19791</v>
      </c>
      <c r="N6978">
        <v>7.3941666660000003</v>
      </c>
      <c r="O6978">
        <v>0</v>
      </c>
      <c r="P6978">
        <v>158</v>
      </c>
      <c r="Q6978">
        <v>0</v>
      </c>
      <c r="R6978">
        <v>4</v>
      </c>
      <c r="S6978">
        <v>2</v>
      </c>
      <c r="T6978">
        <v>30</v>
      </c>
      <c r="U6978">
        <v>1</v>
      </c>
      <c r="V6978">
        <v>0</v>
      </c>
      <c r="W6978">
        <v>0</v>
      </c>
      <c r="X6978">
        <v>127.3218323505311</v>
      </c>
      <c r="Y6978">
        <v>0</v>
      </c>
      <c r="Z6978">
        <v>0.23730655847281673</v>
      </c>
      <c r="AA6978">
        <v>122.48391416854606</v>
      </c>
      <c r="AB6978">
        <v>159.04392357310866</v>
      </c>
      <c r="AC6978">
        <v>1005.7317681548919</v>
      </c>
      <c r="AD6978">
        <v>0</v>
      </c>
      <c r="AE6978">
        <v>1414.8187448055505</v>
      </c>
    </row>
    <row r="6979" spans="1:31" x14ac:dyDescent="0.25">
      <c r="A6979">
        <v>1660276</v>
      </c>
      <c r="B6979">
        <v>1</v>
      </c>
      <c r="C6979" t="s">
        <v>80</v>
      </c>
      <c r="D6979" t="s">
        <v>105</v>
      </c>
      <c r="E6979" t="s">
        <v>131</v>
      </c>
      <c r="F6979" t="s">
        <v>19792</v>
      </c>
      <c r="G6979" t="s">
        <v>142</v>
      </c>
      <c r="H6979" t="s">
        <v>134</v>
      </c>
      <c r="I6979" t="s">
        <v>135</v>
      </c>
      <c r="J6979" t="s">
        <v>136</v>
      </c>
      <c r="K6979" t="s">
        <v>143</v>
      </c>
      <c r="L6979" t="s">
        <v>19793</v>
      </c>
      <c r="M6979" t="s">
        <v>19794</v>
      </c>
      <c r="N6979">
        <v>0.70963416599999996</v>
      </c>
      <c r="O6979">
        <v>0</v>
      </c>
      <c r="P6979">
        <v>305</v>
      </c>
      <c r="Q6979">
        <v>0</v>
      </c>
      <c r="R6979">
        <v>0</v>
      </c>
      <c r="S6979">
        <v>0</v>
      </c>
      <c r="T6979">
        <v>17</v>
      </c>
      <c r="U6979">
        <v>0</v>
      </c>
      <c r="V6979">
        <v>0</v>
      </c>
      <c r="W6979">
        <v>0</v>
      </c>
      <c r="X6979">
        <v>63.575462998732476</v>
      </c>
      <c r="Y6979">
        <v>0</v>
      </c>
      <c r="Z6979">
        <v>0</v>
      </c>
      <c r="AA6979">
        <v>0</v>
      </c>
      <c r="AB6979">
        <v>33.02781854563252</v>
      </c>
      <c r="AC6979">
        <v>0</v>
      </c>
      <c r="AD6979">
        <v>0</v>
      </c>
      <c r="AE6979">
        <v>96.603281544364989</v>
      </c>
    </row>
    <row r="6980" spans="1:31" x14ac:dyDescent="0.25">
      <c r="A6980">
        <v>1660248</v>
      </c>
      <c r="B6980">
        <v>1</v>
      </c>
      <c r="C6980" t="s">
        <v>80</v>
      </c>
      <c r="D6980" t="s">
        <v>97</v>
      </c>
      <c r="E6980" t="s">
        <v>152</v>
      </c>
      <c r="F6980" t="s">
        <v>19795</v>
      </c>
      <c r="G6980" t="s">
        <v>172</v>
      </c>
      <c r="H6980" t="s">
        <v>149</v>
      </c>
      <c r="I6980" t="s">
        <v>135</v>
      </c>
      <c r="J6980" t="s">
        <v>136</v>
      </c>
      <c r="K6980" t="s">
        <v>137</v>
      </c>
      <c r="L6980" t="s">
        <v>19796</v>
      </c>
      <c r="M6980" t="s">
        <v>19797</v>
      </c>
      <c r="N6980">
        <v>6.8955555549999996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1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4.4923756497968335E-2</v>
      </c>
      <c r="AC6980">
        <v>0</v>
      </c>
      <c r="AD6980">
        <v>0</v>
      </c>
      <c r="AE6980">
        <v>4.4923756497968335E-2</v>
      </c>
    </row>
    <row r="6981" spans="1:31" x14ac:dyDescent="0.25">
      <c r="A6981">
        <v>1660603</v>
      </c>
      <c r="B6981">
        <v>1</v>
      </c>
      <c r="C6981" t="s">
        <v>81</v>
      </c>
      <c r="D6981" t="s">
        <v>113</v>
      </c>
      <c r="E6981" t="s">
        <v>178</v>
      </c>
      <c r="F6981" t="s">
        <v>19798</v>
      </c>
      <c r="G6981" t="s">
        <v>227</v>
      </c>
      <c r="H6981" t="s">
        <v>149</v>
      </c>
      <c r="I6981" t="s">
        <v>135</v>
      </c>
      <c r="J6981" t="s">
        <v>136</v>
      </c>
      <c r="K6981" t="s">
        <v>137</v>
      </c>
      <c r="L6981" t="s">
        <v>19799</v>
      </c>
      <c r="M6981" t="s">
        <v>19800</v>
      </c>
      <c r="N6981">
        <v>1.759166666</v>
      </c>
      <c r="O6981">
        <v>0</v>
      </c>
      <c r="P6981">
        <v>6</v>
      </c>
      <c r="Q6981">
        <v>0</v>
      </c>
      <c r="R6981">
        <v>7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0.36143787046875331</v>
      </c>
      <c r="Y6981">
        <v>0</v>
      </c>
      <c r="Z6981">
        <v>2.9432884715143683</v>
      </c>
      <c r="AA6981">
        <v>0</v>
      </c>
      <c r="AB6981">
        <v>0</v>
      </c>
      <c r="AC6981">
        <v>0</v>
      </c>
      <c r="AD6981">
        <v>0</v>
      </c>
      <c r="AE6981">
        <v>3.3047263419831214</v>
      </c>
    </row>
    <row r="6982" spans="1:31" x14ac:dyDescent="0.25">
      <c r="A6982">
        <v>1660411</v>
      </c>
      <c r="B6982">
        <v>1</v>
      </c>
      <c r="C6982" t="s">
        <v>80</v>
      </c>
      <c r="D6982" t="s">
        <v>82</v>
      </c>
      <c r="E6982" t="s">
        <v>152</v>
      </c>
      <c r="F6982" t="s">
        <v>19801</v>
      </c>
      <c r="G6982" t="s">
        <v>3010</v>
      </c>
      <c r="H6982" t="s">
        <v>149</v>
      </c>
      <c r="I6982" t="s">
        <v>135</v>
      </c>
      <c r="J6982" t="s">
        <v>136</v>
      </c>
      <c r="K6982" t="s">
        <v>137</v>
      </c>
      <c r="L6982" t="s">
        <v>19802</v>
      </c>
      <c r="M6982" t="s">
        <v>19803</v>
      </c>
      <c r="N6982">
        <v>4.8377777770000003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1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11.4246658130382</v>
      </c>
      <c r="AC6982">
        <v>0</v>
      </c>
      <c r="AD6982">
        <v>0</v>
      </c>
      <c r="AE6982">
        <v>11.4246658130382</v>
      </c>
    </row>
    <row r="6983" spans="1:31" x14ac:dyDescent="0.25">
      <c r="A6983">
        <v>1660388</v>
      </c>
      <c r="B6983">
        <v>1</v>
      </c>
      <c r="C6983" t="s">
        <v>80</v>
      </c>
      <c r="D6983" t="s">
        <v>107</v>
      </c>
      <c r="E6983" t="s">
        <v>204</v>
      </c>
      <c r="F6983" t="s">
        <v>5959</v>
      </c>
      <c r="G6983" t="s">
        <v>161</v>
      </c>
      <c r="H6983" t="s">
        <v>134</v>
      </c>
      <c r="I6983" t="s">
        <v>135</v>
      </c>
      <c r="J6983" t="s">
        <v>136</v>
      </c>
      <c r="K6983" t="s">
        <v>137</v>
      </c>
      <c r="L6983" t="s">
        <v>19804</v>
      </c>
      <c r="M6983" t="s">
        <v>19805</v>
      </c>
      <c r="N6983">
        <v>0.36138888800000002</v>
      </c>
      <c r="O6983">
        <v>0</v>
      </c>
      <c r="P6983">
        <v>481</v>
      </c>
      <c r="Q6983">
        <v>17</v>
      </c>
      <c r="R6983">
        <v>48</v>
      </c>
      <c r="S6983">
        <v>7</v>
      </c>
      <c r="T6983">
        <v>32</v>
      </c>
      <c r="U6983">
        <v>1</v>
      </c>
      <c r="V6983">
        <v>0</v>
      </c>
      <c r="W6983">
        <v>0</v>
      </c>
      <c r="X6983">
        <v>48.698563326855819</v>
      </c>
      <c r="Y6983">
        <v>30.856107180307966</v>
      </c>
      <c r="Z6983">
        <v>2.4707405669402771</v>
      </c>
      <c r="AA6983">
        <v>4.832809694918307</v>
      </c>
      <c r="AB6983">
        <v>15.899852534904412</v>
      </c>
      <c r="AC6983">
        <v>21.862103569178224</v>
      </c>
      <c r="AD6983">
        <v>0</v>
      </c>
      <c r="AE6983">
        <v>124.62017687310501</v>
      </c>
    </row>
    <row r="6984" spans="1:31" x14ac:dyDescent="0.25">
      <c r="A6984">
        <v>1660703</v>
      </c>
      <c r="B6984">
        <v>1</v>
      </c>
      <c r="C6984" t="s">
        <v>80</v>
      </c>
      <c r="D6984" t="s">
        <v>83</v>
      </c>
      <c r="E6984" t="s">
        <v>152</v>
      </c>
      <c r="F6984" t="s">
        <v>19806</v>
      </c>
      <c r="G6984" t="s">
        <v>154</v>
      </c>
      <c r="H6984" t="s">
        <v>149</v>
      </c>
      <c r="I6984" t="s">
        <v>135</v>
      </c>
      <c r="J6984" t="s">
        <v>136</v>
      </c>
      <c r="K6984" t="s">
        <v>137</v>
      </c>
      <c r="L6984" t="s">
        <v>19499</v>
      </c>
      <c r="M6984" t="s">
        <v>19807</v>
      </c>
      <c r="N6984">
        <v>1.256388888</v>
      </c>
      <c r="O6984">
        <v>0</v>
      </c>
      <c r="P6984">
        <v>2</v>
      </c>
      <c r="Q6984">
        <v>0</v>
      </c>
      <c r="R6984">
        <v>0</v>
      </c>
      <c r="S6984">
        <v>0</v>
      </c>
      <c r="T6984">
        <v>1</v>
      </c>
      <c r="U6984">
        <v>0</v>
      </c>
      <c r="V6984">
        <v>0</v>
      </c>
      <c r="W6984">
        <v>0</v>
      </c>
      <c r="X6984">
        <v>1.4513865258286462</v>
      </c>
      <c r="Y6984">
        <v>0</v>
      </c>
      <c r="Z6984">
        <v>0</v>
      </c>
      <c r="AA6984">
        <v>0</v>
      </c>
      <c r="AB6984">
        <v>1.9873811933946668E-2</v>
      </c>
      <c r="AC6984">
        <v>0</v>
      </c>
      <c r="AD6984">
        <v>0</v>
      </c>
      <c r="AE6984">
        <v>1.471260337762593</v>
      </c>
    </row>
    <row r="6985" spans="1:31" x14ac:dyDescent="0.25">
      <c r="A6985">
        <v>1660680</v>
      </c>
      <c r="B6985">
        <v>1</v>
      </c>
      <c r="C6985" t="s">
        <v>81</v>
      </c>
      <c r="D6985" t="s">
        <v>121</v>
      </c>
      <c r="E6985" t="s">
        <v>131</v>
      </c>
      <c r="F6985" t="s">
        <v>19808</v>
      </c>
      <c r="G6985" t="s">
        <v>161</v>
      </c>
      <c r="H6985" t="s">
        <v>134</v>
      </c>
      <c r="I6985" t="s">
        <v>135</v>
      </c>
      <c r="J6985" t="s">
        <v>136</v>
      </c>
      <c r="K6985" t="s">
        <v>137</v>
      </c>
      <c r="L6985" t="s">
        <v>19809</v>
      </c>
      <c r="M6985" t="s">
        <v>19810</v>
      </c>
      <c r="N6985">
        <v>0.18361111099999999</v>
      </c>
      <c r="O6985">
        <v>0</v>
      </c>
      <c r="P6985">
        <v>1243</v>
      </c>
      <c r="Q6985">
        <v>0</v>
      </c>
      <c r="R6985">
        <v>14</v>
      </c>
      <c r="S6985">
        <v>6</v>
      </c>
      <c r="T6985">
        <v>299</v>
      </c>
      <c r="U6985">
        <v>0</v>
      </c>
      <c r="V6985">
        <v>1</v>
      </c>
      <c r="W6985">
        <v>0</v>
      </c>
      <c r="X6985">
        <v>42.916726905192903</v>
      </c>
      <c r="Y6985">
        <v>0</v>
      </c>
      <c r="Z6985">
        <v>0.3803287167582583</v>
      </c>
      <c r="AA6985">
        <v>32.719753670997228</v>
      </c>
      <c r="AB6985">
        <v>28.779169797075348</v>
      </c>
      <c r="AC6985">
        <v>0</v>
      </c>
      <c r="AD6985">
        <v>0.15470097615454309</v>
      </c>
      <c r="AE6985">
        <v>104.95068006617828</v>
      </c>
    </row>
    <row r="6986" spans="1:31" x14ac:dyDescent="0.25">
      <c r="A6986">
        <v>1660597</v>
      </c>
      <c r="B6986">
        <v>1</v>
      </c>
      <c r="C6986" t="s">
        <v>80</v>
      </c>
      <c r="D6986" t="s">
        <v>92</v>
      </c>
      <c r="E6986" t="s">
        <v>152</v>
      </c>
      <c r="F6986" t="s">
        <v>19811</v>
      </c>
      <c r="G6986" t="s">
        <v>172</v>
      </c>
      <c r="H6986" t="s">
        <v>149</v>
      </c>
      <c r="I6986" t="s">
        <v>135</v>
      </c>
      <c r="J6986" t="s">
        <v>136</v>
      </c>
      <c r="K6986" t="s">
        <v>137</v>
      </c>
      <c r="L6986" t="s">
        <v>19812</v>
      </c>
      <c r="M6986" t="s">
        <v>19813</v>
      </c>
      <c r="N6986">
        <v>3.6702777769999999</v>
      </c>
      <c r="O6986">
        <v>0</v>
      </c>
      <c r="P6986">
        <v>1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0.95039796816076128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0.95039796816076128</v>
      </c>
    </row>
    <row r="6987" spans="1:31" x14ac:dyDescent="0.25">
      <c r="A6987">
        <v>1660540</v>
      </c>
      <c r="B6987">
        <v>1</v>
      </c>
      <c r="C6987" t="s">
        <v>80</v>
      </c>
      <c r="D6987" t="s">
        <v>96</v>
      </c>
      <c r="E6987" t="s">
        <v>152</v>
      </c>
      <c r="F6987" t="s">
        <v>19814</v>
      </c>
      <c r="G6987" t="s">
        <v>154</v>
      </c>
      <c r="H6987" t="s">
        <v>149</v>
      </c>
      <c r="I6987" t="s">
        <v>135</v>
      </c>
      <c r="J6987" t="s">
        <v>136</v>
      </c>
      <c r="K6987" t="s">
        <v>137</v>
      </c>
      <c r="L6987" t="s">
        <v>19815</v>
      </c>
      <c r="M6987" t="s">
        <v>19816</v>
      </c>
      <c r="N6987">
        <v>8.0152777769999997</v>
      </c>
      <c r="O6987">
        <v>0</v>
      </c>
      <c r="P6987">
        <v>0</v>
      </c>
      <c r="Q6987">
        <v>0</v>
      </c>
      <c r="R6987">
        <v>1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9.2479669480361112E-3</v>
      </c>
      <c r="AA6987">
        <v>0</v>
      </c>
      <c r="AB6987">
        <v>0</v>
      </c>
      <c r="AC6987">
        <v>0</v>
      </c>
      <c r="AD6987">
        <v>0</v>
      </c>
      <c r="AE6987">
        <v>9.2479669480361112E-3</v>
      </c>
    </row>
    <row r="6988" spans="1:31" x14ac:dyDescent="0.25">
      <c r="A6988">
        <v>1660208</v>
      </c>
      <c r="B6988">
        <v>1</v>
      </c>
      <c r="C6988" t="s">
        <v>80</v>
      </c>
      <c r="D6988" t="s">
        <v>96</v>
      </c>
      <c r="E6988" t="s">
        <v>152</v>
      </c>
      <c r="F6988" t="s">
        <v>19817</v>
      </c>
      <c r="G6988" t="s">
        <v>154</v>
      </c>
      <c r="H6988" t="s">
        <v>149</v>
      </c>
      <c r="I6988" t="s">
        <v>135</v>
      </c>
      <c r="J6988" t="s">
        <v>136</v>
      </c>
      <c r="K6988" t="s">
        <v>137</v>
      </c>
      <c r="L6988" t="s">
        <v>19818</v>
      </c>
      <c r="M6988" t="s">
        <v>19819</v>
      </c>
      <c r="N6988">
        <v>1.6744444439999999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2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3.2077169291665335</v>
      </c>
      <c r="AC6988">
        <v>0</v>
      </c>
      <c r="AD6988">
        <v>0</v>
      </c>
      <c r="AE6988">
        <v>3.2077169291665335</v>
      </c>
    </row>
    <row r="6989" spans="1:31" x14ac:dyDescent="0.25">
      <c r="A6989">
        <v>1660743</v>
      </c>
      <c r="B6989">
        <v>1</v>
      </c>
      <c r="C6989" t="s">
        <v>80</v>
      </c>
      <c r="D6989" t="s">
        <v>93</v>
      </c>
      <c r="E6989" t="s">
        <v>178</v>
      </c>
      <c r="F6989" t="s">
        <v>19820</v>
      </c>
      <c r="G6989" t="s">
        <v>227</v>
      </c>
      <c r="H6989" t="s">
        <v>149</v>
      </c>
      <c r="I6989" t="s">
        <v>135</v>
      </c>
      <c r="J6989" t="s">
        <v>136</v>
      </c>
      <c r="K6989" t="s">
        <v>137</v>
      </c>
      <c r="L6989" t="s">
        <v>19821</v>
      </c>
      <c r="M6989" t="s">
        <v>19822</v>
      </c>
      <c r="N6989">
        <v>2.6850000000000001</v>
      </c>
      <c r="O6989">
        <v>0</v>
      </c>
      <c r="P6989">
        <v>39</v>
      </c>
      <c r="Q6989">
        <v>0</v>
      </c>
      <c r="R6989">
        <v>2</v>
      </c>
      <c r="S6989">
        <v>0</v>
      </c>
      <c r="T6989">
        <v>2</v>
      </c>
      <c r="U6989">
        <v>0</v>
      </c>
      <c r="V6989">
        <v>0</v>
      </c>
      <c r="W6989">
        <v>0</v>
      </c>
      <c r="X6989">
        <v>9.1483741245494503</v>
      </c>
      <c r="Y6989">
        <v>0</v>
      </c>
      <c r="Z6989">
        <v>0.11859781241020001</v>
      </c>
      <c r="AA6989">
        <v>0</v>
      </c>
      <c r="AB6989">
        <v>0.10750120984739417</v>
      </c>
      <c r="AC6989">
        <v>0</v>
      </c>
      <c r="AD6989">
        <v>0</v>
      </c>
      <c r="AE6989">
        <v>9.3744731468070448</v>
      </c>
    </row>
    <row r="6990" spans="1:31" x14ac:dyDescent="0.25">
      <c r="A6990">
        <v>1660394</v>
      </c>
      <c r="B6990">
        <v>1</v>
      </c>
      <c r="C6990" t="s">
        <v>81</v>
      </c>
      <c r="D6990" t="s">
        <v>118</v>
      </c>
      <c r="E6990" t="s">
        <v>152</v>
      </c>
      <c r="F6990" t="s">
        <v>19823</v>
      </c>
      <c r="G6990" t="s">
        <v>154</v>
      </c>
      <c r="H6990" t="s">
        <v>149</v>
      </c>
      <c r="I6990" t="s">
        <v>135</v>
      </c>
      <c r="J6990" t="s">
        <v>136</v>
      </c>
      <c r="K6990" t="s">
        <v>137</v>
      </c>
      <c r="L6990" t="s">
        <v>19824</v>
      </c>
      <c r="M6990" t="s">
        <v>19825</v>
      </c>
      <c r="N6990">
        <v>1.903611111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1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2.8828241108720376</v>
      </c>
      <c r="AC6990">
        <v>0</v>
      </c>
      <c r="AD6990">
        <v>0</v>
      </c>
      <c r="AE6990">
        <v>2.8828241108720376</v>
      </c>
    </row>
    <row r="6991" spans="1:31" x14ac:dyDescent="0.25">
      <c r="A6991">
        <v>1660202</v>
      </c>
      <c r="B6991">
        <v>1</v>
      </c>
      <c r="C6991" t="s">
        <v>80</v>
      </c>
      <c r="D6991" t="s">
        <v>101</v>
      </c>
      <c r="E6991" t="s">
        <v>204</v>
      </c>
      <c r="F6991" t="s">
        <v>19826</v>
      </c>
      <c r="G6991" t="s">
        <v>161</v>
      </c>
      <c r="H6991" t="s">
        <v>134</v>
      </c>
      <c r="I6991" t="s">
        <v>135</v>
      </c>
      <c r="J6991" t="s">
        <v>136</v>
      </c>
      <c r="K6991" t="s">
        <v>137</v>
      </c>
      <c r="L6991" t="s">
        <v>19827</v>
      </c>
      <c r="M6991" t="s">
        <v>19828</v>
      </c>
      <c r="N6991">
        <v>0.66166666600000001</v>
      </c>
      <c r="O6991">
        <v>6</v>
      </c>
      <c r="P6991">
        <v>2187</v>
      </c>
      <c r="Q6991">
        <v>3</v>
      </c>
      <c r="R6991">
        <v>86</v>
      </c>
      <c r="S6991">
        <v>15</v>
      </c>
      <c r="T6991">
        <v>296</v>
      </c>
      <c r="U6991">
        <v>2</v>
      </c>
      <c r="V6991">
        <v>1</v>
      </c>
      <c r="W6991">
        <v>0.94966549960298507</v>
      </c>
      <c r="X6991">
        <v>483.70193197293372</v>
      </c>
      <c r="Y6991">
        <v>3.6891789704094649</v>
      </c>
      <c r="Z6991">
        <v>11.227098750630249</v>
      </c>
      <c r="AA6991">
        <v>43.326593954055852</v>
      </c>
      <c r="AB6991">
        <v>130.47195896703272</v>
      </c>
      <c r="AC6991">
        <v>10.826317430884876</v>
      </c>
      <c r="AD6991">
        <v>0.71124498695739491</v>
      </c>
      <c r="AE6991">
        <v>684.90399053250712</v>
      </c>
    </row>
    <row r="6992" spans="1:31" x14ac:dyDescent="0.25">
      <c r="A6992">
        <v>1660789</v>
      </c>
      <c r="B6992">
        <v>1</v>
      </c>
      <c r="C6992" t="s">
        <v>80</v>
      </c>
      <c r="D6992" t="s">
        <v>82</v>
      </c>
      <c r="E6992" t="s">
        <v>152</v>
      </c>
      <c r="F6992" t="s">
        <v>19829</v>
      </c>
      <c r="G6992" t="s">
        <v>154</v>
      </c>
      <c r="H6992" t="s">
        <v>149</v>
      </c>
      <c r="I6992" t="s">
        <v>135</v>
      </c>
      <c r="J6992" t="s">
        <v>136</v>
      </c>
      <c r="K6992" t="s">
        <v>137</v>
      </c>
      <c r="L6992" t="s">
        <v>19830</v>
      </c>
      <c r="M6992" t="s">
        <v>19831</v>
      </c>
      <c r="N6992">
        <v>2.5463888880000001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1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17.187088689176299</v>
      </c>
      <c r="AC6992">
        <v>0</v>
      </c>
      <c r="AD6992">
        <v>0</v>
      </c>
      <c r="AE6992">
        <v>17.187088689176299</v>
      </c>
    </row>
    <row r="6993" spans="1:31" x14ac:dyDescent="0.25">
      <c r="A6993">
        <v>1660348</v>
      </c>
      <c r="B6993">
        <v>1</v>
      </c>
      <c r="C6993" t="s">
        <v>80</v>
      </c>
      <c r="D6993" t="s">
        <v>90</v>
      </c>
      <c r="E6993" t="s">
        <v>152</v>
      </c>
      <c r="F6993" t="s">
        <v>19832</v>
      </c>
      <c r="G6993" t="s">
        <v>154</v>
      </c>
      <c r="H6993" t="s">
        <v>149</v>
      </c>
      <c r="I6993" t="s">
        <v>135</v>
      </c>
      <c r="J6993" t="s">
        <v>136</v>
      </c>
      <c r="K6993" t="s">
        <v>137</v>
      </c>
      <c r="L6993" t="s">
        <v>19833</v>
      </c>
      <c r="M6993" t="s">
        <v>19834</v>
      </c>
      <c r="N6993">
        <v>4.6644444439999999</v>
      </c>
      <c r="O6993">
        <v>0</v>
      </c>
      <c r="P6993">
        <v>3</v>
      </c>
      <c r="Q6993">
        <v>0</v>
      </c>
      <c r="R6993">
        <v>0</v>
      </c>
      <c r="S6993">
        <v>0</v>
      </c>
      <c r="T6993">
        <v>1</v>
      </c>
      <c r="U6993">
        <v>0</v>
      </c>
      <c r="V6993">
        <v>0</v>
      </c>
      <c r="W6993">
        <v>0</v>
      </c>
      <c r="X6993">
        <v>12.965119372492993</v>
      </c>
      <c r="Y6993">
        <v>0</v>
      </c>
      <c r="Z6993">
        <v>0</v>
      </c>
      <c r="AA6993">
        <v>0</v>
      </c>
      <c r="AB6993">
        <v>6.8904696523686626</v>
      </c>
      <c r="AC6993">
        <v>0</v>
      </c>
      <c r="AD6993">
        <v>0</v>
      </c>
      <c r="AE6993">
        <v>19.855589024861654</v>
      </c>
    </row>
    <row r="6994" spans="1:31" x14ac:dyDescent="0.25">
      <c r="A6994">
        <v>1660643</v>
      </c>
      <c r="B6994">
        <v>1</v>
      </c>
      <c r="C6994" t="s">
        <v>80</v>
      </c>
      <c r="D6994" t="s">
        <v>89</v>
      </c>
      <c r="E6994" t="s">
        <v>146</v>
      </c>
      <c r="F6994" t="s">
        <v>19835</v>
      </c>
      <c r="G6994" t="s">
        <v>239</v>
      </c>
      <c r="H6994" t="s">
        <v>149</v>
      </c>
      <c r="I6994" t="s">
        <v>135</v>
      </c>
      <c r="J6994" t="s">
        <v>136</v>
      </c>
      <c r="K6994" t="s">
        <v>137</v>
      </c>
      <c r="L6994" t="s">
        <v>19836</v>
      </c>
      <c r="M6994" t="s">
        <v>19837</v>
      </c>
      <c r="N6994">
        <v>2.7852777770000001</v>
      </c>
      <c r="O6994">
        <v>0</v>
      </c>
      <c r="P6994">
        <v>94</v>
      </c>
      <c r="Q6994">
        <v>0</v>
      </c>
      <c r="R6994">
        <v>0</v>
      </c>
      <c r="S6994">
        <v>0</v>
      </c>
      <c r="T6994">
        <v>5</v>
      </c>
      <c r="U6994">
        <v>0</v>
      </c>
      <c r="V6994">
        <v>0</v>
      </c>
      <c r="W6994">
        <v>0</v>
      </c>
      <c r="X6994">
        <v>215.11108374378404</v>
      </c>
      <c r="Y6994">
        <v>0</v>
      </c>
      <c r="Z6994">
        <v>0</v>
      </c>
      <c r="AA6994">
        <v>0</v>
      </c>
      <c r="AB6994">
        <v>14.808121230620138</v>
      </c>
      <c r="AC6994">
        <v>0</v>
      </c>
      <c r="AD6994">
        <v>0</v>
      </c>
      <c r="AE6994">
        <v>229.91920497440418</v>
      </c>
    </row>
    <row r="6995" spans="1:31" x14ac:dyDescent="0.25">
      <c r="A6995">
        <v>1660806</v>
      </c>
      <c r="B6995">
        <v>1</v>
      </c>
      <c r="C6995" t="s">
        <v>80</v>
      </c>
      <c r="D6995" t="s">
        <v>105</v>
      </c>
      <c r="E6995" t="s">
        <v>152</v>
      </c>
      <c r="F6995" t="s">
        <v>19838</v>
      </c>
      <c r="G6995" t="s">
        <v>154</v>
      </c>
      <c r="H6995" t="s">
        <v>149</v>
      </c>
      <c r="I6995" t="s">
        <v>135</v>
      </c>
      <c r="J6995" t="s">
        <v>136</v>
      </c>
      <c r="K6995" t="s">
        <v>137</v>
      </c>
      <c r="L6995" t="s">
        <v>19839</v>
      </c>
      <c r="M6995" t="s">
        <v>19840</v>
      </c>
      <c r="N6995">
        <v>1.788888888</v>
      </c>
      <c r="O6995">
        <v>0</v>
      </c>
      <c r="P6995">
        <v>1</v>
      </c>
      <c r="Q6995">
        <v>0</v>
      </c>
      <c r="R6995">
        <v>0</v>
      </c>
      <c r="S6995">
        <v>0</v>
      </c>
      <c r="T6995">
        <v>1</v>
      </c>
      <c r="U6995">
        <v>0</v>
      </c>
      <c r="V6995">
        <v>0</v>
      </c>
      <c r="W6995">
        <v>0</v>
      </c>
      <c r="X6995">
        <v>0.51345033805170015</v>
      </c>
      <c r="Y6995">
        <v>0</v>
      </c>
      <c r="Z6995">
        <v>0</v>
      </c>
      <c r="AA6995">
        <v>0</v>
      </c>
      <c r="AB6995">
        <v>0.61110454958372173</v>
      </c>
      <c r="AC6995">
        <v>0</v>
      </c>
      <c r="AD6995">
        <v>0</v>
      </c>
      <c r="AE6995">
        <v>1.1245548876354219</v>
      </c>
    </row>
    <row r="6996" spans="1:31" x14ac:dyDescent="0.25">
      <c r="A6996">
        <v>1660451</v>
      </c>
      <c r="B6996">
        <v>1</v>
      </c>
      <c r="C6996" t="s">
        <v>80</v>
      </c>
      <c r="D6996" t="s">
        <v>96</v>
      </c>
      <c r="E6996" t="s">
        <v>178</v>
      </c>
      <c r="F6996" t="s">
        <v>19841</v>
      </c>
      <c r="G6996" t="s">
        <v>770</v>
      </c>
      <c r="H6996" t="s">
        <v>149</v>
      </c>
      <c r="I6996" t="s">
        <v>135</v>
      </c>
      <c r="J6996" t="s">
        <v>136</v>
      </c>
      <c r="K6996" t="s">
        <v>137</v>
      </c>
      <c r="L6996" t="s">
        <v>19842</v>
      </c>
      <c r="M6996" t="s">
        <v>19843</v>
      </c>
      <c r="N6996">
        <v>2.5016666660000002</v>
      </c>
      <c r="O6996">
        <v>0</v>
      </c>
      <c r="P6996">
        <v>51</v>
      </c>
      <c r="Q6996">
        <v>0</v>
      </c>
      <c r="R6996">
        <v>1</v>
      </c>
      <c r="S6996">
        <v>0</v>
      </c>
      <c r="T6996">
        <v>10</v>
      </c>
      <c r="U6996">
        <v>0</v>
      </c>
      <c r="V6996">
        <v>0</v>
      </c>
      <c r="W6996">
        <v>0</v>
      </c>
      <c r="X6996">
        <v>40.388837566704417</v>
      </c>
      <c r="Y6996">
        <v>0</v>
      </c>
      <c r="Z6996">
        <v>1.2843716880397253</v>
      </c>
      <c r="AA6996">
        <v>0</v>
      </c>
      <c r="AB6996">
        <v>16.118158023422424</v>
      </c>
      <c r="AC6996">
        <v>0</v>
      </c>
      <c r="AD6996">
        <v>0</v>
      </c>
      <c r="AE6996">
        <v>57.791367278166568</v>
      </c>
    </row>
    <row r="6997" spans="1:31" x14ac:dyDescent="0.25">
      <c r="A6997">
        <v>1660285</v>
      </c>
      <c r="B6997">
        <v>1</v>
      </c>
      <c r="C6997" t="s">
        <v>81</v>
      </c>
      <c r="D6997" t="s">
        <v>112</v>
      </c>
      <c r="E6997" t="s">
        <v>178</v>
      </c>
      <c r="F6997" t="s">
        <v>15768</v>
      </c>
      <c r="G6997" t="s">
        <v>148</v>
      </c>
      <c r="H6997" t="s">
        <v>149</v>
      </c>
      <c r="I6997" t="s">
        <v>135</v>
      </c>
      <c r="J6997" t="s">
        <v>136</v>
      </c>
      <c r="K6997" t="s">
        <v>143</v>
      </c>
      <c r="L6997" t="s">
        <v>19844</v>
      </c>
      <c r="M6997" t="s">
        <v>19845</v>
      </c>
      <c r="N6997">
        <v>8.4762369440000001</v>
      </c>
      <c r="O6997">
        <v>0</v>
      </c>
      <c r="P6997">
        <v>92</v>
      </c>
      <c r="Q6997">
        <v>0</v>
      </c>
      <c r="R6997">
        <v>0</v>
      </c>
      <c r="S6997">
        <v>0</v>
      </c>
      <c r="T6997">
        <v>25</v>
      </c>
      <c r="U6997">
        <v>0</v>
      </c>
      <c r="V6997">
        <v>0</v>
      </c>
      <c r="W6997">
        <v>0</v>
      </c>
      <c r="X6997">
        <v>148.80023067444043</v>
      </c>
      <c r="Y6997">
        <v>0</v>
      </c>
      <c r="Z6997">
        <v>0</v>
      </c>
      <c r="AA6997">
        <v>0</v>
      </c>
      <c r="AB6997">
        <v>279.45348819582739</v>
      </c>
      <c r="AC6997">
        <v>0</v>
      </c>
      <c r="AD6997">
        <v>0</v>
      </c>
      <c r="AE6997">
        <v>428.25371887026779</v>
      </c>
    </row>
    <row r="6998" spans="1:31" x14ac:dyDescent="0.25">
      <c r="A6998">
        <v>1660265</v>
      </c>
      <c r="B6998">
        <v>1</v>
      </c>
      <c r="C6998" t="s">
        <v>81</v>
      </c>
      <c r="D6998" t="s">
        <v>128</v>
      </c>
      <c r="E6998" t="s">
        <v>204</v>
      </c>
      <c r="F6998" t="s">
        <v>3282</v>
      </c>
      <c r="G6998" t="s">
        <v>161</v>
      </c>
      <c r="H6998" t="s">
        <v>134</v>
      </c>
      <c r="I6998" t="s">
        <v>135</v>
      </c>
      <c r="J6998" t="s">
        <v>136</v>
      </c>
      <c r="K6998" t="s">
        <v>137</v>
      </c>
      <c r="L6998" t="s">
        <v>19846</v>
      </c>
      <c r="M6998" t="s">
        <v>19847</v>
      </c>
      <c r="N6998">
        <v>9.5833333000000007E-2</v>
      </c>
      <c r="O6998">
        <v>0</v>
      </c>
      <c r="P6998">
        <v>0</v>
      </c>
      <c r="Q6998">
        <v>0</v>
      </c>
      <c r="R6998">
        <v>0</v>
      </c>
      <c r="S6998">
        <v>4</v>
      </c>
      <c r="T6998">
        <v>0</v>
      </c>
      <c r="U6998">
        <v>8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3.5407960334164001</v>
      </c>
      <c r="AB6998">
        <v>0</v>
      </c>
      <c r="AC6998">
        <v>112.3995554880084</v>
      </c>
      <c r="AD6998">
        <v>0</v>
      </c>
      <c r="AE6998">
        <v>115.9403515214248</v>
      </c>
    </row>
    <row r="6999" spans="1:31" x14ac:dyDescent="0.25">
      <c r="A6999">
        <v>1660763</v>
      </c>
      <c r="B6999">
        <v>1</v>
      </c>
      <c r="C6999" t="s">
        <v>81</v>
      </c>
      <c r="D6999" t="s">
        <v>113</v>
      </c>
      <c r="E6999" t="s">
        <v>178</v>
      </c>
      <c r="F6999" t="s">
        <v>19848</v>
      </c>
      <c r="G6999" t="s">
        <v>227</v>
      </c>
      <c r="H6999" t="s">
        <v>149</v>
      </c>
      <c r="I6999" t="s">
        <v>135</v>
      </c>
      <c r="J6999" t="s">
        <v>136</v>
      </c>
      <c r="K6999" t="s">
        <v>137</v>
      </c>
      <c r="L6999" t="s">
        <v>19849</v>
      </c>
      <c r="M6999" t="s">
        <v>19850</v>
      </c>
      <c r="N6999">
        <v>2.528333333</v>
      </c>
      <c r="O6999">
        <v>0</v>
      </c>
      <c r="P6999">
        <v>35</v>
      </c>
      <c r="Q6999">
        <v>0</v>
      </c>
      <c r="R6999">
        <v>0</v>
      </c>
      <c r="S6999">
        <v>0</v>
      </c>
      <c r="T6999">
        <v>1</v>
      </c>
      <c r="U6999">
        <v>0</v>
      </c>
      <c r="V6999">
        <v>0</v>
      </c>
      <c r="W6999">
        <v>0</v>
      </c>
      <c r="X6999">
        <v>12.287508004923067</v>
      </c>
      <c r="Y6999">
        <v>0</v>
      </c>
      <c r="Z6999">
        <v>0</v>
      </c>
      <c r="AA6999">
        <v>0</v>
      </c>
      <c r="AB6999">
        <v>0.17725124697216751</v>
      </c>
      <c r="AC6999">
        <v>0</v>
      </c>
      <c r="AD6999">
        <v>0</v>
      </c>
      <c r="AE6999">
        <v>12.464759251895234</v>
      </c>
    </row>
    <row r="7000" spans="1:31" x14ac:dyDescent="0.25">
      <c r="A7000">
        <v>1660477</v>
      </c>
      <c r="B7000">
        <v>1</v>
      </c>
      <c r="C7000" t="s">
        <v>81</v>
      </c>
      <c r="D7000" t="s">
        <v>127</v>
      </c>
      <c r="E7000" t="s">
        <v>204</v>
      </c>
      <c r="F7000" t="s">
        <v>19851</v>
      </c>
      <c r="G7000" t="s">
        <v>161</v>
      </c>
      <c r="H7000" t="s">
        <v>134</v>
      </c>
      <c r="I7000" t="s">
        <v>135</v>
      </c>
      <c r="J7000" t="s">
        <v>136</v>
      </c>
      <c r="K7000" t="s">
        <v>137</v>
      </c>
      <c r="L7000" t="s">
        <v>19852</v>
      </c>
      <c r="M7000" t="s">
        <v>19853</v>
      </c>
      <c r="N7000">
        <v>1.7541666659999999</v>
      </c>
      <c r="O7000">
        <v>0</v>
      </c>
      <c r="P7000">
        <v>813</v>
      </c>
      <c r="Q7000">
        <v>16</v>
      </c>
      <c r="R7000">
        <v>34</v>
      </c>
      <c r="S7000">
        <v>2</v>
      </c>
      <c r="T7000">
        <v>96</v>
      </c>
      <c r="U7000">
        <v>0</v>
      </c>
      <c r="V7000">
        <v>0</v>
      </c>
      <c r="W7000">
        <v>0</v>
      </c>
      <c r="X7000">
        <v>185.3147779874385</v>
      </c>
      <c r="Y7000">
        <v>10.499295423556227</v>
      </c>
      <c r="Z7000">
        <v>1.8262667619972957</v>
      </c>
      <c r="AA7000">
        <v>5.6182029786422509</v>
      </c>
      <c r="AB7000">
        <v>108.10630215784927</v>
      </c>
      <c r="AC7000">
        <v>0</v>
      </c>
      <c r="AD7000">
        <v>0</v>
      </c>
      <c r="AE7000">
        <v>311.36484530948354</v>
      </c>
    </row>
    <row r="7001" spans="1:31" x14ac:dyDescent="0.25">
      <c r="A7001">
        <v>1660222</v>
      </c>
      <c r="B7001">
        <v>1</v>
      </c>
      <c r="C7001" t="s">
        <v>80</v>
      </c>
      <c r="D7001" t="s">
        <v>93</v>
      </c>
      <c r="E7001" t="s">
        <v>178</v>
      </c>
      <c r="F7001" t="s">
        <v>19854</v>
      </c>
      <c r="G7001" t="s">
        <v>227</v>
      </c>
      <c r="H7001" t="s">
        <v>149</v>
      </c>
      <c r="I7001" t="s">
        <v>135</v>
      </c>
      <c r="J7001" t="s">
        <v>136</v>
      </c>
      <c r="K7001" t="s">
        <v>137</v>
      </c>
      <c r="L7001" t="s">
        <v>19855</v>
      </c>
      <c r="M7001" t="s">
        <v>19856</v>
      </c>
      <c r="N7001">
        <v>3.3802777769999999</v>
      </c>
      <c r="O7001">
        <v>0</v>
      </c>
      <c r="P7001">
        <v>37</v>
      </c>
      <c r="Q7001">
        <v>0</v>
      </c>
      <c r="R7001">
        <v>0</v>
      </c>
      <c r="S7001">
        <v>0</v>
      </c>
      <c r="T7001">
        <v>1</v>
      </c>
      <c r="U7001">
        <v>0</v>
      </c>
      <c r="V7001">
        <v>0</v>
      </c>
      <c r="W7001">
        <v>0</v>
      </c>
      <c r="X7001">
        <v>35.330935797270413</v>
      </c>
      <c r="Y7001">
        <v>0</v>
      </c>
      <c r="Z7001">
        <v>0</v>
      </c>
      <c r="AA7001">
        <v>0</v>
      </c>
      <c r="AB7001">
        <v>0.27891731235088002</v>
      </c>
      <c r="AC7001">
        <v>0</v>
      </c>
      <c r="AD7001">
        <v>0</v>
      </c>
      <c r="AE7001">
        <v>35.609853109621291</v>
      </c>
    </row>
    <row r="7002" spans="1:31" x14ac:dyDescent="0.25">
      <c r="A7002">
        <v>1660371</v>
      </c>
      <c r="B7002">
        <v>1</v>
      </c>
      <c r="C7002" t="s">
        <v>80</v>
      </c>
      <c r="D7002" t="s">
        <v>93</v>
      </c>
      <c r="E7002" t="s">
        <v>146</v>
      </c>
      <c r="F7002" t="s">
        <v>19857</v>
      </c>
      <c r="G7002" t="s">
        <v>231</v>
      </c>
      <c r="H7002" t="s">
        <v>149</v>
      </c>
      <c r="I7002" t="s">
        <v>135</v>
      </c>
      <c r="J7002" t="s">
        <v>136</v>
      </c>
      <c r="K7002" t="s">
        <v>137</v>
      </c>
      <c r="L7002" t="s">
        <v>19858</v>
      </c>
      <c r="M7002" t="s">
        <v>19859</v>
      </c>
      <c r="N7002">
        <v>0.36638888800000002</v>
      </c>
      <c r="O7002">
        <v>0</v>
      </c>
      <c r="P7002">
        <v>133</v>
      </c>
      <c r="Q7002">
        <v>0</v>
      </c>
      <c r="R7002">
        <v>1</v>
      </c>
      <c r="S7002">
        <v>0</v>
      </c>
      <c r="T7002">
        <v>27</v>
      </c>
      <c r="U7002">
        <v>0</v>
      </c>
      <c r="V7002">
        <v>0</v>
      </c>
      <c r="W7002">
        <v>0</v>
      </c>
      <c r="X7002">
        <v>8.3188678999583434</v>
      </c>
      <c r="Y7002">
        <v>0</v>
      </c>
      <c r="Z7002">
        <v>1.4346311101385279E-2</v>
      </c>
      <c r="AA7002">
        <v>0</v>
      </c>
      <c r="AB7002">
        <v>7.8157358297680668</v>
      </c>
      <c r="AC7002">
        <v>0</v>
      </c>
      <c r="AD7002">
        <v>0</v>
      </c>
      <c r="AE7002">
        <v>16.148950040827796</v>
      </c>
    </row>
    <row r="7003" spans="1:31" x14ac:dyDescent="0.25">
      <c r="A7003">
        <v>1660620</v>
      </c>
      <c r="B7003">
        <v>1</v>
      </c>
      <c r="C7003" t="s">
        <v>80</v>
      </c>
      <c r="D7003" t="s">
        <v>108</v>
      </c>
      <c r="E7003" t="s">
        <v>152</v>
      </c>
      <c r="F7003" t="s">
        <v>19860</v>
      </c>
      <c r="G7003" t="s">
        <v>154</v>
      </c>
      <c r="H7003" t="s">
        <v>149</v>
      </c>
      <c r="I7003" t="s">
        <v>135</v>
      </c>
      <c r="J7003" t="s">
        <v>136</v>
      </c>
      <c r="K7003" t="s">
        <v>137</v>
      </c>
      <c r="L7003" t="s">
        <v>19861</v>
      </c>
      <c r="M7003" t="s">
        <v>19862</v>
      </c>
      <c r="N7003">
        <v>1.3991666659999999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1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5.7848151910344221</v>
      </c>
      <c r="AC7003">
        <v>0</v>
      </c>
      <c r="AD7003">
        <v>0</v>
      </c>
      <c r="AE7003">
        <v>5.7848151910344221</v>
      </c>
    </row>
    <row r="7004" spans="1:31" x14ac:dyDescent="0.25">
      <c r="A7004">
        <v>1660520</v>
      </c>
      <c r="B7004">
        <v>1</v>
      </c>
      <c r="C7004" t="s">
        <v>81</v>
      </c>
      <c r="D7004" t="s">
        <v>120</v>
      </c>
      <c r="E7004" t="s">
        <v>140</v>
      </c>
      <c r="F7004" t="s">
        <v>190</v>
      </c>
      <c r="G7004" t="s">
        <v>161</v>
      </c>
      <c r="H7004" t="s">
        <v>134</v>
      </c>
      <c r="I7004" t="s">
        <v>135</v>
      </c>
      <c r="J7004" t="s">
        <v>136</v>
      </c>
      <c r="K7004" t="s">
        <v>137</v>
      </c>
      <c r="L7004" t="s">
        <v>19863</v>
      </c>
      <c r="M7004" t="s">
        <v>19864</v>
      </c>
      <c r="N7004">
        <v>0.455555555</v>
      </c>
      <c r="O7004">
        <v>1</v>
      </c>
      <c r="P7004">
        <v>304</v>
      </c>
      <c r="Q7004">
        <v>87</v>
      </c>
      <c r="R7004">
        <v>4</v>
      </c>
      <c r="S7004">
        <v>21</v>
      </c>
      <c r="T7004">
        <v>38</v>
      </c>
      <c r="U7004">
        <v>2</v>
      </c>
      <c r="V7004">
        <v>0</v>
      </c>
      <c r="W7004">
        <v>0.35827820253200005</v>
      </c>
      <c r="X7004">
        <v>29.183490877747523</v>
      </c>
      <c r="Y7004">
        <v>95.855506846200853</v>
      </c>
      <c r="Z7004">
        <v>0.49508282887773336</v>
      </c>
      <c r="AA7004">
        <v>17.623986301346203</v>
      </c>
      <c r="AB7004">
        <v>3.891619386208534</v>
      </c>
      <c r="AC7004">
        <v>6.5554933315660451</v>
      </c>
      <c r="AD7004">
        <v>0</v>
      </c>
      <c r="AE7004">
        <v>153.96345777447888</v>
      </c>
    </row>
    <row r="7005" spans="1:31" x14ac:dyDescent="0.25">
      <c r="A7005">
        <v>1660414</v>
      </c>
      <c r="B7005">
        <v>1</v>
      </c>
      <c r="C7005" t="s">
        <v>80</v>
      </c>
      <c r="D7005" t="s">
        <v>100</v>
      </c>
      <c r="E7005" t="s">
        <v>152</v>
      </c>
      <c r="F7005" t="s">
        <v>19865</v>
      </c>
      <c r="G7005" t="s">
        <v>154</v>
      </c>
      <c r="H7005" t="s">
        <v>149</v>
      </c>
      <c r="I7005" t="s">
        <v>135</v>
      </c>
      <c r="J7005" t="s">
        <v>136</v>
      </c>
      <c r="K7005" t="s">
        <v>137</v>
      </c>
      <c r="L7005" t="s">
        <v>19866</v>
      </c>
      <c r="M7005" t="s">
        <v>19434</v>
      </c>
      <c r="N7005">
        <v>2.7308333330000001</v>
      </c>
      <c r="O7005">
        <v>0</v>
      </c>
      <c r="P7005">
        <v>1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1.837794586134107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1.837794586134107</v>
      </c>
    </row>
    <row r="7006" spans="1:31" x14ac:dyDescent="0.25">
      <c r="A7006">
        <v>1660700</v>
      </c>
      <c r="B7006">
        <v>1</v>
      </c>
      <c r="C7006" t="s">
        <v>80</v>
      </c>
      <c r="D7006" t="s">
        <v>93</v>
      </c>
      <c r="E7006" t="s">
        <v>178</v>
      </c>
      <c r="F7006" t="s">
        <v>13838</v>
      </c>
      <c r="G7006" t="s">
        <v>227</v>
      </c>
      <c r="H7006" t="s">
        <v>149</v>
      </c>
      <c r="I7006" t="s">
        <v>135</v>
      </c>
      <c r="J7006" t="s">
        <v>136</v>
      </c>
      <c r="K7006" t="s">
        <v>137</v>
      </c>
      <c r="L7006" t="s">
        <v>19867</v>
      </c>
      <c r="M7006" t="s">
        <v>19868</v>
      </c>
      <c r="N7006">
        <v>0.43111111099999999</v>
      </c>
      <c r="O7006">
        <v>0</v>
      </c>
      <c r="P7006">
        <v>1</v>
      </c>
      <c r="Q7006">
        <v>0</v>
      </c>
      <c r="R7006">
        <v>1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4.1438097650950002E-2</v>
      </c>
      <c r="Y7006">
        <v>0</v>
      </c>
      <c r="Z7006">
        <v>0.1082287734563825</v>
      </c>
      <c r="AA7006">
        <v>0</v>
      </c>
      <c r="AB7006">
        <v>0</v>
      </c>
      <c r="AC7006">
        <v>0</v>
      </c>
      <c r="AD7006">
        <v>0</v>
      </c>
      <c r="AE7006">
        <v>0.14966687110733251</v>
      </c>
    </row>
    <row r="7007" spans="1:31" x14ac:dyDescent="0.25">
      <c r="A7007">
        <v>1660723</v>
      </c>
      <c r="B7007">
        <v>1</v>
      </c>
      <c r="C7007" t="s">
        <v>80</v>
      </c>
      <c r="D7007" t="s">
        <v>96</v>
      </c>
      <c r="E7007" t="s">
        <v>152</v>
      </c>
      <c r="F7007" t="s">
        <v>19869</v>
      </c>
      <c r="G7007" t="s">
        <v>168</v>
      </c>
      <c r="H7007" t="s">
        <v>149</v>
      </c>
      <c r="I7007" t="s">
        <v>135</v>
      </c>
      <c r="J7007" t="s">
        <v>136</v>
      </c>
      <c r="K7007" t="s">
        <v>137</v>
      </c>
      <c r="L7007" t="s">
        <v>19870</v>
      </c>
      <c r="M7007" t="s">
        <v>19871</v>
      </c>
      <c r="N7007">
        <v>2.7061111109999998</v>
      </c>
      <c r="O7007">
        <v>0</v>
      </c>
      <c r="P7007">
        <v>6</v>
      </c>
      <c r="Q7007">
        <v>0</v>
      </c>
      <c r="R7007">
        <v>0</v>
      </c>
      <c r="S7007">
        <v>0</v>
      </c>
      <c r="T7007">
        <v>7</v>
      </c>
      <c r="U7007">
        <v>0</v>
      </c>
      <c r="V7007">
        <v>0</v>
      </c>
      <c r="W7007">
        <v>0</v>
      </c>
      <c r="X7007">
        <v>8.7103270289039507</v>
      </c>
      <c r="Y7007">
        <v>0</v>
      </c>
      <c r="Z7007">
        <v>0</v>
      </c>
      <c r="AA7007">
        <v>0</v>
      </c>
      <c r="AB7007">
        <v>7.7183091036664999</v>
      </c>
      <c r="AC7007">
        <v>0</v>
      </c>
      <c r="AD7007">
        <v>0</v>
      </c>
      <c r="AE7007">
        <v>16.42863613257045</v>
      </c>
    </row>
    <row r="7008" spans="1:31" x14ac:dyDescent="0.25">
      <c r="A7008">
        <v>1660537</v>
      </c>
      <c r="B7008">
        <v>1</v>
      </c>
      <c r="C7008" t="s">
        <v>80</v>
      </c>
      <c r="D7008" t="s">
        <v>82</v>
      </c>
      <c r="E7008" t="s">
        <v>146</v>
      </c>
      <c r="F7008" t="s">
        <v>13649</v>
      </c>
      <c r="G7008" t="s">
        <v>260</v>
      </c>
      <c r="H7008" t="s">
        <v>149</v>
      </c>
      <c r="I7008" t="s">
        <v>135</v>
      </c>
      <c r="J7008" t="s">
        <v>136</v>
      </c>
      <c r="K7008" t="s">
        <v>137</v>
      </c>
      <c r="L7008" t="s">
        <v>19614</v>
      </c>
      <c r="M7008" t="s">
        <v>19872</v>
      </c>
      <c r="N7008">
        <v>0.29694444399999997</v>
      </c>
      <c r="O7008">
        <v>0</v>
      </c>
      <c r="P7008">
        <v>213</v>
      </c>
      <c r="Q7008">
        <v>0</v>
      </c>
      <c r="R7008">
        <v>0</v>
      </c>
      <c r="S7008">
        <v>0</v>
      </c>
      <c r="T7008">
        <v>10</v>
      </c>
      <c r="U7008">
        <v>0</v>
      </c>
      <c r="V7008">
        <v>0</v>
      </c>
      <c r="W7008">
        <v>0</v>
      </c>
      <c r="X7008">
        <v>17.525636493885727</v>
      </c>
      <c r="Y7008">
        <v>0</v>
      </c>
      <c r="Z7008">
        <v>0</v>
      </c>
      <c r="AA7008">
        <v>0</v>
      </c>
      <c r="AB7008">
        <v>1.8956632314309276</v>
      </c>
      <c r="AC7008">
        <v>0</v>
      </c>
      <c r="AD7008">
        <v>0</v>
      </c>
      <c r="AE7008">
        <v>19.421299725316654</v>
      </c>
    </row>
    <row r="7009" spans="1:31" x14ac:dyDescent="0.25">
      <c r="A7009">
        <v>1660291</v>
      </c>
      <c r="B7009">
        <v>1</v>
      </c>
      <c r="C7009" t="s">
        <v>80</v>
      </c>
      <c r="D7009" t="s">
        <v>83</v>
      </c>
      <c r="E7009" t="s">
        <v>178</v>
      </c>
      <c r="F7009" t="s">
        <v>3162</v>
      </c>
      <c r="G7009" t="s">
        <v>227</v>
      </c>
      <c r="H7009" t="s">
        <v>149</v>
      </c>
      <c r="I7009" t="s">
        <v>135</v>
      </c>
      <c r="J7009" t="s">
        <v>136</v>
      </c>
      <c r="K7009" t="s">
        <v>137</v>
      </c>
      <c r="L7009" t="s">
        <v>19873</v>
      </c>
      <c r="M7009" t="s">
        <v>19874</v>
      </c>
      <c r="N7009">
        <v>1.1274999999999999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38</v>
      </c>
      <c r="U7009">
        <v>0</v>
      </c>
      <c r="V7009">
        <v>3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82.583317745756574</v>
      </c>
      <c r="AC7009">
        <v>0</v>
      </c>
      <c r="AD7009">
        <v>81.281099339716192</v>
      </c>
      <c r="AE7009">
        <v>163.86441708547278</v>
      </c>
    </row>
    <row r="7010" spans="1:31" x14ac:dyDescent="0.25">
      <c r="A7010">
        <v>1660600</v>
      </c>
      <c r="B7010">
        <v>1</v>
      </c>
      <c r="C7010" t="s">
        <v>81</v>
      </c>
      <c r="D7010" t="s">
        <v>115</v>
      </c>
      <c r="E7010" t="s">
        <v>131</v>
      </c>
      <c r="F7010" t="s">
        <v>8192</v>
      </c>
      <c r="G7010" t="s">
        <v>195</v>
      </c>
      <c r="H7010" t="s">
        <v>134</v>
      </c>
      <c r="I7010" t="s">
        <v>135</v>
      </c>
      <c r="J7010" t="s">
        <v>136</v>
      </c>
      <c r="K7010" t="s">
        <v>137</v>
      </c>
      <c r="L7010" t="s">
        <v>19875</v>
      </c>
      <c r="M7010" t="s">
        <v>19876</v>
      </c>
      <c r="N7010">
        <v>0.29333333299999997</v>
      </c>
      <c r="O7010">
        <v>0</v>
      </c>
      <c r="P7010">
        <v>10</v>
      </c>
      <c r="Q7010">
        <v>0</v>
      </c>
      <c r="R7010">
        <v>2</v>
      </c>
      <c r="S7010">
        <v>0</v>
      </c>
      <c r="T7010">
        <v>1</v>
      </c>
      <c r="U7010">
        <v>0</v>
      </c>
      <c r="V7010">
        <v>0</v>
      </c>
      <c r="W7010">
        <v>0</v>
      </c>
      <c r="X7010">
        <v>7.3757181929199986E-2</v>
      </c>
      <c r="Y7010">
        <v>0</v>
      </c>
      <c r="Z7010">
        <v>1.2893391502933334E-3</v>
      </c>
      <c r="AA7010">
        <v>0</v>
      </c>
      <c r="AB7010">
        <v>0.12129688648586669</v>
      </c>
      <c r="AC7010">
        <v>0</v>
      </c>
      <c r="AD7010">
        <v>0</v>
      </c>
      <c r="AE7010">
        <v>0.19634340756536001</v>
      </c>
    </row>
    <row r="7011" spans="1:31" x14ac:dyDescent="0.25">
      <c r="A7011">
        <v>1660351</v>
      </c>
      <c r="B7011">
        <v>1</v>
      </c>
      <c r="C7011" t="s">
        <v>80</v>
      </c>
      <c r="D7011" t="s">
        <v>100</v>
      </c>
      <c r="E7011" t="s">
        <v>178</v>
      </c>
      <c r="F7011" t="s">
        <v>19877</v>
      </c>
      <c r="G7011" t="s">
        <v>227</v>
      </c>
      <c r="H7011" t="s">
        <v>149</v>
      </c>
      <c r="I7011" t="s">
        <v>135</v>
      </c>
      <c r="J7011" t="s">
        <v>136</v>
      </c>
      <c r="K7011" t="s">
        <v>137</v>
      </c>
      <c r="L7011" t="s">
        <v>19878</v>
      </c>
      <c r="M7011" t="s">
        <v>19879</v>
      </c>
      <c r="N7011">
        <v>1.2994444439999999</v>
      </c>
      <c r="O7011">
        <v>0</v>
      </c>
      <c r="P7011">
        <v>22</v>
      </c>
      <c r="Q7011">
        <v>0</v>
      </c>
      <c r="R7011">
        <v>1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7.7771159668342138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7.7771159668342138</v>
      </c>
    </row>
    <row r="7012" spans="1:31" x14ac:dyDescent="0.25">
      <c r="A7012">
        <v>1660474</v>
      </c>
      <c r="B7012">
        <v>1</v>
      </c>
      <c r="C7012" t="s">
        <v>80</v>
      </c>
      <c r="D7012" t="s">
        <v>101</v>
      </c>
      <c r="E7012" t="s">
        <v>178</v>
      </c>
      <c r="F7012" t="s">
        <v>19880</v>
      </c>
      <c r="G7012" t="s">
        <v>227</v>
      </c>
      <c r="H7012" t="s">
        <v>149</v>
      </c>
      <c r="I7012" t="s">
        <v>135</v>
      </c>
      <c r="J7012" t="s">
        <v>136</v>
      </c>
      <c r="K7012" t="s">
        <v>137</v>
      </c>
      <c r="L7012" t="s">
        <v>19881</v>
      </c>
      <c r="M7012" t="s">
        <v>19882</v>
      </c>
      <c r="N7012">
        <v>1.0422222219999999</v>
      </c>
      <c r="O7012">
        <v>0</v>
      </c>
      <c r="P7012">
        <v>88</v>
      </c>
      <c r="Q7012">
        <v>0</v>
      </c>
      <c r="R7012">
        <v>1</v>
      </c>
      <c r="S7012">
        <v>0</v>
      </c>
      <c r="T7012">
        <v>4</v>
      </c>
      <c r="U7012">
        <v>0</v>
      </c>
      <c r="V7012">
        <v>0</v>
      </c>
      <c r="W7012">
        <v>0</v>
      </c>
      <c r="X7012">
        <v>33.103487488797704</v>
      </c>
      <c r="Y7012">
        <v>0</v>
      </c>
      <c r="Z7012">
        <v>1.3454298375E-2</v>
      </c>
      <c r="AA7012">
        <v>0</v>
      </c>
      <c r="AB7012">
        <v>13.043380120505237</v>
      </c>
      <c r="AC7012">
        <v>0</v>
      </c>
      <c r="AD7012">
        <v>0</v>
      </c>
      <c r="AE7012">
        <v>46.16032190767794</v>
      </c>
    </row>
    <row r="7013" spans="1:31" x14ac:dyDescent="0.25">
      <c r="A7013">
        <v>1660660</v>
      </c>
      <c r="B7013">
        <v>1</v>
      </c>
      <c r="C7013" t="s">
        <v>80</v>
      </c>
      <c r="D7013" t="s">
        <v>97</v>
      </c>
      <c r="E7013" t="s">
        <v>204</v>
      </c>
      <c r="F7013" t="s">
        <v>9336</v>
      </c>
      <c r="G7013" t="s">
        <v>1322</v>
      </c>
      <c r="H7013" t="s">
        <v>134</v>
      </c>
      <c r="I7013" t="s">
        <v>135</v>
      </c>
      <c r="J7013" t="s">
        <v>136</v>
      </c>
      <c r="K7013" t="s">
        <v>137</v>
      </c>
      <c r="L7013" t="s">
        <v>19883</v>
      </c>
      <c r="M7013" t="s">
        <v>19884</v>
      </c>
      <c r="N7013">
        <v>0.77222222200000001</v>
      </c>
      <c r="O7013">
        <v>2</v>
      </c>
      <c r="P7013">
        <v>698</v>
      </c>
      <c r="Q7013">
        <v>5</v>
      </c>
      <c r="R7013">
        <v>12</v>
      </c>
      <c r="S7013">
        <v>10</v>
      </c>
      <c r="T7013">
        <v>77</v>
      </c>
      <c r="U7013">
        <v>0</v>
      </c>
      <c r="V7013">
        <v>2</v>
      </c>
      <c r="W7013">
        <v>198.41386522485038</v>
      </c>
      <c r="X7013">
        <v>112.94003222243887</v>
      </c>
      <c r="Y7013">
        <v>2.5788178567259337</v>
      </c>
      <c r="Z7013">
        <v>0.39817746522131103</v>
      </c>
      <c r="AA7013">
        <v>18.83611107199264</v>
      </c>
      <c r="AB7013">
        <v>34.155635088930595</v>
      </c>
      <c r="AC7013">
        <v>0</v>
      </c>
      <c r="AD7013">
        <v>24.253240356234944</v>
      </c>
      <c r="AE7013">
        <v>391.57587928639464</v>
      </c>
    </row>
    <row r="7014" spans="1:31" x14ac:dyDescent="0.25">
      <c r="A7014">
        <v>1660311</v>
      </c>
      <c r="B7014">
        <v>1</v>
      </c>
      <c r="C7014" t="s">
        <v>80</v>
      </c>
      <c r="D7014" t="s">
        <v>94</v>
      </c>
      <c r="E7014" t="s">
        <v>642</v>
      </c>
      <c r="F7014" t="s">
        <v>19287</v>
      </c>
      <c r="G7014" t="s">
        <v>148</v>
      </c>
      <c r="H7014" t="s">
        <v>134</v>
      </c>
      <c r="I7014" t="s">
        <v>135</v>
      </c>
      <c r="J7014" t="s">
        <v>136</v>
      </c>
      <c r="K7014" t="s">
        <v>143</v>
      </c>
      <c r="L7014" t="s">
        <v>19885</v>
      </c>
      <c r="M7014" t="s">
        <v>19886</v>
      </c>
      <c r="N7014">
        <v>8.3886111109999995</v>
      </c>
      <c r="O7014">
        <v>5</v>
      </c>
      <c r="P7014">
        <v>15</v>
      </c>
      <c r="Q7014">
        <v>46</v>
      </c>
      <c r="R7014">
        <v>125</v>
      </c>
      <c r="S7014">
        <v>4</v>
      </c>
      <c r="T7014">
        <v>39</v>
      </c>
      <c r="U7014">
        <v>2</v>
      </c>
      <c r="V7014">
        <v>0</v>
      </c>
      <c r="W7014">
        <v>7.0231281655348177</v>
      </c>
      <c r="X7014">
        <v>17.767934619758005</v>
      </c>
      <c r="Y7014">
        <v>244.66343299976413</v>
      </c>
      <c r="Z7014">
        <v>408.34184644924142</v>
      </c>
      <c r="AA7014">
        <v>96.452790279713739</v>
      </c>
      <c r="AB7014">
        <v>280.78039821280663</v>
      </c>
      <c r="AC7014">
        <v>1157.8428663400559</v>
      </c>
      <c r="AD7014">
        <v>0</v>
      </c>
      <c r="AE7014">
        <v>2212.8723970668748</v>
      </c>
    </row>
    <row r="7015" spans="1:31" x14ac:dyDescent="0.25">
      <c r="A7015">
        <v>1660431</v>
      </c>
      <c r="B7015">
        <v>1</v>
      </c>
      <c r="C7015" t="s">
        <v>80</v>
      </c>
      <c r="D7015" t="s">
        <v>96</v>
      </c>
      <c r="E7015" t="s">
        <v>131</v>
      </c>
      <c r="F7015" t="s">
        <v>19887</v>
      </c>
      <c r="G7015" t="s">
        <v>1992</v>
      </c>
      <c r="H7015" t="s">
        <v>134</v>
      </c>
      <c r="I7015" t="s">
        <v>135</v>
      </c>
      <c r="J7015" t="s">
        <v>136</v>
      </c>
      <c r="K7015" t="s">
        <v>137</v>
      </c>
      <c r="L7015" t="s">
        <v>19888</v>
      </c>
      <c r="M7015" t="s">
        <v>19889</v>
      </c>
      <c r="N7015">
        <v>6.886111111</v>
      </c>
      <c r="O7015">
        <v>0</v>
      </c>
      <c r="P7015">
        <v>3</v>
      </c>
      <c r="Q7015">
        <v>0</v>
      </c>
      <c r="R7015">
        <v>4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25.173621764296254</v>
      </c>
      <c r="Y7015">
        <v>0</v>
      </c>
      <c r="Z7015">
        <v>19.702691379517958</v>
      </c>
      <c r="AA7015">
        <v>0</v>
      </c>
      <c r="AB7015">
        <v>0</v>
      </c>
      <c r="AC7015">
        <v>0</v>
      </c>
      <c r="AD7015">
        <v>0</v>
      </c>
      <c r="AE7015">
        <v>44.876313143814215</v>
      </c>
    </row>
    <row r="7016" spans="1:31" x14ac:dyDescent="0.25">
      <c r="A7016">
        <v>1660623</v>
      </c>
      <c r="B7016">
        <v>1</v>
      </c>
      <c r="C7016" t="s">
        <v>81</v>
      </c>
      <c r="D7016" t="s">
        <v>127</v>
      </c>
      <c r="E7016" t="s">
        <v>204</v>
      </c>
      <c r="F7016" t="s">
        <v>19851</v>
      </c>
      <c r="G7016" t="s">
        <v>161</v>
      </c>
      <c r="H7016" t="s">
        <v>134</v>
      </c>
      <c r="I7016" t="s">
        <v>135</v>
      </c>
      <c r="J7016" t="s">
        <v>136</v>
      </c>
      <c r="K7016" t="s">
        <v>137</v>
      </c>
      <c r="L7016" t="s">
        <v>19890</v>
      </c>
      <c r="M7016" t="s">
        <v>19891</v>
      </c>
      <c r="N7016">
        <v>3.0322222220000001</v>
      </c>
      <c r="O7016">
        <v>0</v>
      </c>
      <c r="P7016">
        <v>813</v>
      </c>
      <c r="Q7016">
        <v>16</v>
      </c>
      <c r="R7016">
        <v>34</v>
      </c>
      <c r="S7016">
        <v>2</v>
      </c>
      <c r="T7016">
        <v>96</v>
      </c>
      <c r="U7016">
        <v>0</v>
      </c>
      <c r="V7016">
        <v>0</v>
      </c>
      <c r="W7016">
        <v>0</v>
      </c>
      <c r="X7016">
        <v>364.27491209486499</v>
      </c>
      <c r="Y7016">
        <v>18.403829894719248</v>
      </c>
      <c r="Z7016">
        <v>3.4772756846895834</v>
      </c>
      <c r="AA7016">
        <v>8.1943821389113189</v>
      </c>
      <c r="AB7016">
        <v>158.67462411203209</v>
      </c>
      <c r="AC7016">
        <v>0</v>
      </c>
      <c r="AD7016">
        <v>0</v>
      </c>
      <c r="AE7016">
        <v>553.02502392521717</v>
      </c>
    </row>
    <row r="7017" spans="1:31" x14ac:dyDescent="0.25">
      <c r="A7017">
        <v>1660268</v>
      </c>
      <c r="B7017">
        <v>1</v>
      </c>
      <c r="C7017" t="s">
        <v>81</v>
      </c>
      <c r="D7017" t="s">
        <v>128</v>
      </c>
      <c r="E7017" t="s">
        <v>178</v>
      </c>
      <c r="F7017" t="s">
        <v>13488</v>
      </c>
      <c r="G7017" t="s">
        <v>148</v>
      </c>
      <c r="H7017" t="s">
        <v>149</v>
      </c>
      <c r="I7017" t="s">
        <v>135</v>
      </c>
      <c r="J7017" t="s">
        <v>136</v>
      </c>
      <c r="K7017" t="s">
        <v>143</v>
      </c>
      <c r="L7017" t="s">
        <v>19892</v>
      </c>
      <c r="M7017" t="s">
        <v>19893</v>
      </c>
      <c r="N7017">
        <v>6.7695805550000001</v>
      </c>
      <c r="O7017">
        <v>0</v>
      </c>
      <c r="P7017">
        <v>112</v>
      </c>
      <c r="Q7017">
        <v>0</v>
      </c>
      <c r="R7017">
        <v>0</v>
      </c>
      <c r="S7017">
        <v>0</v>
      </c>
      <c r="T7017">
        <v>3</v>
      </c>
      <c r="U7017">
        <v>0</v>
      </c>
      <c r="V7017">
        <v>0</v>
      </c>
      <c r="W7017">
        <v>0</v>
      </c>
      <c r="X7017">
        <v>169.14309891379412</v>
      </c>
      <c r="Y7017">
        <v>0</v>
      </c>
      <c r="Z7017">
        <v>0</v>
      </c>
      <c r="AA7017">
        <v>0</v>
      </c>
      <c r="AB7017">
        <v>10.749209027832045</v>
      </c>
      <c r="AC7017">
        <v>0</v>
      </c>
      <c r="AD7017">
        <v>0</v>
      </c>
      <c r="AE7017">
        <v>179.89230794162617</v>
      </c>
    </row>
    <row r="7018" spans="1:31" x14ac:dyDescent="0.25">
      <c r="A7018">
        <v>1660374</v>
      </c>
      <c r="B7018">
        <v>1</v>
      </c>
      <c r="C7018" t="s">
        <v>80</v>
      </c>
      <c r="D7018" t="s">
        <v>82</v>
      </c>
      <c r="E7018" t="s">
        <v>178</v>
      </c>
      <c r="F7018" t="s">
        <v>16092</v>
      </c>
      <c r="G7018" t="s">
        <v>187</v>
      </c>
      <c r="H7018" t="s">
        <v>149</v>
      </c>
      <c r="I7018" t="s">
        <v>135</v>
      </c>
      <c r="J7018" t="s">
        <v>136</v>
      </c>
      <c r="K7018" t="s">
        <v>137</v>
      </c>
      <c r="L7018" t="s">
        <v>19894</v>
      </c>
      <c r="M7018" t="s">
        <v>19895</v>
      </c>
      <c r="N7018">
        <v>2.895</v>
      </c>
      <c r="O7018">
        <v>0</v>
      </c>
      <c r="P7018">
        <v>24</v>
      </c>
      <c r="Q7018">
        <v>0</v>
      </c>
      <c r="R7018">
        <v>0</v>
      </c>
      <c r="S7018">
        <v>0</v>
      </c>
      <c r="T7018">
        <v>2</v>
      </c>
      <c r="U7018">
        <v>0</v>
      </c>
      <c r="V7018">
        <v>0</v>
      </c>
      <c r="W7018">
        <v>0</v>
      </c>
      <c r="X7018">
        <v>13.487130537190342</v>
      </c>
      <c r="Y7018">
        <v>0</v>
      </c>
      <c r="Z7018">
        <v>0</v>
      </c>
      <c r="AA7018">
        <v>0</v>
      </c>
      <c r="AB7018">
        <v>2.4344646015887923</v>
      </c>
      <c r="AC7018">
        <v>0</v>
      </c>
      <c r="AD7018">
        <v>0</v>
      </c>
      <c r="AE7018">
        <v>15.921595138779136</v>
      </c>
    </row>
    <row r="7019" spans="1:31" x14ac:dyDescent="0.25">
      <c r="A7019">
        <v>1660225</v>
      </c>
      <c r="B7019">
        <v>1</v>
      </c>
      <c r="C7019" t="s">
        <v>80</v>
      </c>
      <c r="D7019" t="s">
        <v>82</v>
      </c>
      <c r="E7019" t="s">
        <v>362</v>
      </c>
      <c r="F7019" t="s">
        <v>19896</v>
      </c>
      <c r="G7019" t="s">
        <v>180</v>
      </c>
      <c r="H7019" t="s">
        <v>149</v>
      </c>
      <c r="I7019" t="s">
        <v>135</v>
      </c>
      <c r="J7019" t="s">
        <v>136</v>
      </c>
      <c r="K7019" t="s">
        <v>137</v>
      </c>
      <c r="L7019" t="s">
        <v>19897</v>
      </c>
      <c r="M7019" t="s">
        <v>19898</v>
      </c>
      <c r="N7019">
        <v>7.9736111110000003</v>
      </c>
      <c r="O7019">
        <v>0</v>
      </c>
      <c r="P7019">
        <v>8</v>
      </c>
      <c r="Q7019">
        <v>0</v>
      </c>
      <c r="R7019">
        <v>0</v>
      </c>
      <c r="S7019">
        <v>0</v>
      </c>
      <c r="T7019">
        <v>26</v>
      </c>
      <c r="U7019">
        <v>0</v>
      </c>
      <c r="V7019">
        <v>0</v>
      </c>
      <c r="W7019">
        <v>0</v>
      </c>
      <c r="X7019">
        <v>15.623011031497406</v>
      </c>
      <c r="Y7019">
        <v>0</v>
      </c>
      <c r="Z7019">
        <v>0</v>
      </c>
      <c r="AA7019">
        <v>0</v>
      </c>
      <c r="AB7019">
        <v>194.85744193720274</v>
      </c>
      <c r="AC7019">
        <v>0</v>
      </c>
      <c r="AD7019">
        <v>0</v>
      </c>
      <c r="AE7019">
        <v>210.48045296870015</v>
      </c>
    </row>
    <row r="7020" spans="1:31" x14ac:dyDescent="0.25">
      <c r="A7020">
        <v>1660958</v>
      </c>
      <c r="B7020">
        <v>1</v>
      </c>
      <c r="C7020" t="s">
        <v>80</v>
      </c>
      <c r="D7020" t="s">
        <v>103</v>
      </c>
      <c r="E7020" t="s">
        <v>152</v>
      </c>
      <c r="F7020" t="s">
        <v>19899</v>
      </c>
      <c r="G7020" t="s">
        <v>154</v>
      </c>
      <c r="H7020" t="s">
        <v>149</v>
      </c>
      <c r="I7020" t="s">
        <v>135</v>
      </c>
      <c r="J7020" t="s">
        <v>136</v>
      </c>
      <c r="K7020" t="s">
        <v>137</v>
      </c>
      <c r="L7020" t="s">
        <v>19900</v>
      </c>
      <c r="M7020" t="s">
        <v>19901</v>
      </c>
      <c r="N7020">
        <v>0.502222222</v>
      </c>
      <c r="O7020">
        <v>0</v>
      </c>
      <c r="P7020">
        <v>2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0.30230298035036002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0.30230298035036002</v>
      </c>
    </row>
    <row r="7021" spans="1:31" x14ac:dyDescent="0.25">
      <c r="A7021">
        <v>1661027</v>
      </c>
      <c r="B7021">
        <v>1</v>
      </c>
      <c r="C7021" t="s">
        <v>80</v>
      </c>
      <c r="D7021" t="s">
        <v>96</v>
      </c>
      <c r="E7021" t="s">
        <v>152</v>
      </c>
      <c r="F7021" t="s">
        <v>19902</v>
      </c>
      <c r="G7021" t="s">
        <v>507</v>
      </c>
      <c r="H7021" t="s">
        <v>149</v>
      </c>
      <c r="I7021" t="s">
        <v>135</v>
      </c>
      <c r="J7021" t="s">
        <v>136</v>
      </c>
      <c r="K7021" t="s">
        <v>137</v>
      </c>
      <c r="L7021" t="s">
        <v>19903</v>
      </c>
      <c r="M7021" t="s">
        <v>19904</v>
      </c>
      <c r="N7021">
        <v>5.4741666660000003</v>
      </c>
      <c r="O7021">
        <v>0</v>
      </c>
      <c r="P7021">
        <v>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0.16523300945545832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0.16523300945545832</v>
      </c>
    </row>
    <row r="7022" spans="1:31" x14ac:dyDescent="0.25">
      <c r="A7022">
        <v>1661104</v>
      </c>
      <c r="B7022">
        <v>1</v>
      </c>
      <c r="C7022" t="s">
        <v>80</v>
      </c>
      <c r="D7022" t="s">
        <v>83</v>
      </c>
      <c r="E7022" t="s">
        <v>152</v>
      </c>
      <c r="F7022" t="s">
        <v>7187</v>
      </c>
      <c r="G7022" t="s">
        <v>172</v>
      </c>
      <c r="H7022" t="s">
        <v>149</v>
      </c>
      <c r="I7022" t="s">
        <v>135</v>
      </c>
      <c r="J7022" t="s">
        <v>136</v>
      </c>
      <c r="K7022" t="s">
        <v>137</v>
      </c>
      <c r="L7022" t="s">
        <v>19905</v>
      </c>
      <c r="M7022" t="s">
        <v>19906</v>
      </c>
      <c r="N7022">
        <v>1.301388888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1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1.0227745382916664</v>
      </c>
      <c r="AC7022">
        <v>0</v>
      </c>
      <c r="AD7022">
        <v>0</v>
      </c>
      <c r="AE7022">
        <v>1.0227745382916664</v>
      </c>
    </row>
    <row r="7023" spans="1:31" x14ac:dyDescent="0.25">
      <c r="A7023">
        <v>1661127</v>
      </c>
      <c r="B7023">
        <v>1</v>
      </c>
      <c r="C7023" t="s">
        <v>80</v>
      </c>
      <c r="D7023" t="s">
        <v>108</v>
      </c>
      <c r="E7023" t="s">
        <v>178</v>
      </c>
      <c r="F7023" t="s">
        <v>19907</v>
      </c>
      <c r="G7023" t="s">
        <v>675</v>
      </c>
      <c r="H7023" t="s">
        <v>149</v>
      </c>
      <c r="I7023" t="s">
        <v>135</v>
      </c>
      <c r="J7023" t="s">
        <v>136</v>
      </c>
      <c r="K7023" t="s">
        <v>137</v>
      </c>
      <c r="L7023" t="s">
        <v>19908</v>
      </c>
      <c r="M7023" t="s">
        <v>19909</v>
      </c>
      <c r="N7023">
        <v>0.77583333300000001</v>
      </c>
      <c r="O7023">
        <v>0</v>
      </c>
      <c r="P7023">
        <v>13</v>
      </c>
      <c r="Q7023">
        <v>0</v>
      </c>
      <c r="R7023">
        <v>3</v>
      </c>
      <c r="S7023">
        <v>0</v>
      </c>
      <c r="T7023">
        <v>6</v>
      </c>
      <c r="U7023">
        <v>0</v>
      </c>
      <c r="V7023">
        <v>0</v>
      </c>
      <c r="W7023">
        <v>0</v>
      </c>
      <c r="X7023">
        <v>1.5144698940390982</v>
      </c>
      <c r="Y7023">
        <v>0</v>
      </c>
      <c r="Z7023">
        <v>7.7900745098569174E-2</v>
      </c>
      <c r="AA7023">
        <v>0</v>
      </c>
      <c r="AB7023">
        <v>0.59530948188407995</v>
      </c>
      <c r="AC7023">
        <v>0</v>
      </c>
      <c r="AD7023">
        <v>0</v>
      </c>
      <c r="AE7023">
        <v>2.1876801210217471</v>
      </c>
    </row>
    <row r="7024" spans="1:31" x14ac:dyDescent="0.25">
      <c r="A7024">
        <v>1661150</v>
      </c>
      <c r="B7024">
        <v>1</v>
      </c>
      <c r="C7024" t="s">
        <v>80</v>
      </c>
      <c r="D7024" t="s">
        <v>92</v>
      </c>
      <c r="E7024" t="s">
        <v>178</v>
      </c>
      <c r="F7024" t="s">
        <v>19910</v>
      </c>
      <c r="G7024" t="s">
        <v>187</v>
      </c>
      <c r="H7024" t="s">
        <v>149</v>
      </c>
      <c r="I7024" t="s">
        <v>135</v>
      </c>
      <c r="J7024" t="s">
        <v>136</v>
      </c>
      <c r="K7024" t="s">
        <v>137</v>
      </c>
      <c r="L7024" t="s">
        <v>19911</v>
      </c>
      <c r="M7024" t="s">
        <v>19912</v>
      </c>
      <c r="N7024">
        <v>1.2966666659999999</v>
      </c>
      <c r="O7024">
        <v>0</v>
      </c>
      <c r="P7024">
        <v>17</v>
      </c>
      <c r="Q7024">
        <v>0</v>
      </c>
      <c r="R7024">
        <v>6</v>
      </c>
      <c r="S7024">
        <v>0</v>
      </c>
      <c r="T7024">
        <v>5</v>
      </c>
      <c r="U7024">
        <v>0</v>
      </c>
      <c r="V7024">
        <v>0</v>
      </c>
      <c r="W7024">
        <v>0</v>
      </c>
      <c r="X7024">
        <v>11.207692485913398</v>
      </c>
      <c r="Y7024">
        <v>0</v>
      </c>
      <c r="Z7024">
        <v>2.5360001101606047</v>
      </c>
      <c r="AA7024">
        <v>0</v>
      </c>
      <c r="AB7024">
        <v>2.6092437308901602</v>
      </c>
      <c r="AC7024">
        <v>0</v>
      </c>
      <c r="AD7024">
        <v>0</v>
      </c>
      <c r="AE7024">
        <v>16.352936326964162</v>
      </c>
    </row>
    <row r="7025" spans="1:31" x14ac:dyDescent="0.25">
      <c r="A7025">
        <v>1660941</v>
      </c>
      <c r="B7025">
        <v>1</v>
      </c>
      <c r="C7025" t="s">
        <v>80</v>
      </c>
      <c r="D7025" t="s">
        <v>97</v>
      </c>
      <c r="E7025" t="s">
        <v>152</v>
      </c>
      <c r="F7025" t="s">
        <v>19913</v>
      </c>
      <c r="G7025" t="s">
        <v>154</v>
      </c>
      <c r="H7025" t="s">
        <v>149</v>
      </c>
      <c r="I7025" t="s">
        <v>135</v>
      </c>
      <c r="J7025" t="s">
        <v>136</v>
      </c>
      <c r="K7025" t="s">
        <v>137</v>
      </c>
      <c r="L7025" t="s">
        <v>19914</v>
      </c>
      <c r="M7025" t="s">
        <v>19915</v>
      </c>
      <c r="N7025">
        <v>5.193888888</v>
      </c>
      <c r="O7025">
        <v>0</v>
      </c>
      <c r="P7025">
        <v>1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9.575163175270332E-2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9.575163175270332E-2</v>
      </c>
    </row>
    <row r="7026" spans="1:31" x14ac:dyDescent="0.25">
      <c r="A7026">
        <v>1661087</v>
      </c>
      <c r="B7026">
        <v>1</v>
      </c>
      <c r="C7026" t="s">
        <v>80</v>
      </c>
      <c r="D7026" t="s">
        <v>103</v>
      </c>
      <c r="E7026" t="s">
        <v>178</v>
      </c>
      <c r="F7026" t="s">
        <v>19916</v>
      </c>
      <c r="G7026" t="s">
        <v>227</v>
      </c>
      <c r="H7026" t="s">
        <v>149</v>
      </c>
      <c r="I7026" t="s">
        <v>135</v>
      </c>
      <c r="J7026" t="s">
        <v>136</v>
      </c>
      <c r="K7026" t="s">
        <v>137</v>
      </c>
      <c r="L7026" t="s">
        <v>19917</v>
      </c>
      <c r="M7026" t="s">
        <v>19918</v>
      </c>
      <c r="N7026">
        <v>0.91555555499999997</v>
      </c>
      <c r="O7026">
        <v>0</v>
      </c>
      <c r="P7026">
        <v>28</v>
      </c>
      <c r="Q7026">
        <v>0</v>
      </c>
      <c r="R7026">
        <v>0</v>
      </c>
      <c r="S7026">
        <v>0</v>
      </c>
      <c r="T7026">
        <v>2</v>
      </c>
      <c r="U7026">
        <v>0</v>
      </c>
      <c r="V7026">
        <v>0</v>
      </c>
      <c r="W7026">
        <v>0</v>
      </c>
      <c r="X7026">
        <v>7.5220846515441941</v>
      </c>
      <c r="Y7026">
        <v>0</v>
      </c>
      <c r="Z7026">
        <v>0</v>
      </c>
      <c r="AA7026">
        <v>0</v>
      </c>
      <c r="AB7026">
        <v>0.51133078558556033</v>
      </c>
      <c r="AC7026">
        <v>0</v>
      </c>
      <c r="AD7026">
        <v>0</v>
      </c>
      <c r="AE7026">
        <v>8.0334154371297544</v>
      </c>
    </row>
    <row r="7027" spans="1:31" x14ac:dyDescent="0.25">
      <c r="A7027">
        <v>1661253</v>
      </c>
      <c r="B7027">
        <v>1</v>
      </c>
      <c r="C7027" t="s">
        <v>80</v>
      </c>
      <c r="D7027" t="s">
        <v>97</v>
      </c>
      <c r="E7027" t="s">
        <v>642</v>
      </c>
      <c r="F7027" t="s">
        <v>19919</v>
      </c>
      <c r="G7027" t="s">
        <v>161</v>
      </c>
      <c r="H7027" t="s">
        <v>134</v>
      </c>
      <c r="I7027" t="s">
        <v>135</v>
      </c>
      <c r="J7027" t="s">
        <v>136</v>
      </c>
      <c r="K7027" t="s">
        <v>137</v>
      </c>
      <c r="L7027" t="s">
        <v>19920</v>
      </c>
      <c r="M7027" t="s">
        <v>19921</v>
      </c>
      <c r="N7027">
        <v>0.46833333300000002</v>
      </c>
      <c r="O7027">
        <v>52</v>
      </c>
      <c r="P7027">
        <v>6761</v>
      </c>
      <c r="Q7027">
        <v>6</v>
      </c>
      <c r="R7027">
        <v>206</v>
      </c>
      <c r="S7027">
        <v>23</v>
      </c>
      <c r="T7027">
        <v>717</v>
      </c>
      <c r="U7027">
        <v>0</v>
      </c>
      <c r="V7027">
        <v>1</v>
      </c>
      <c r="W7027">
        <v>517.28170970906638</v>
      </c>
      <c r="X7027">
        <v>1834.8712754118533</v>
      </c>
      <c r="Y7027">
        <v>0.91961245205172004</v>
      </c>
      <c r="Z7027">
        <v>33.830624956935431</v>
      </c>
      <c r="AA7027">
        <v>300.56199639480621</v>
      </c>
      <c r="AB7027">
        <v>251.8950595141045</v>
      </c>
      <c r="AC7027">
        <v>0</v>
      </c>
      <c r="AD7027">
        <v>18.960310826569582</v>
      </c>
      <c r="AE7027">
        <v>2958.3205892653873</v>
      </c>
    </row>
    <row r="7028" spans="1:31" x14ac:dyDescent="0.25">
      <c r="A7028">
        <v>1661024</v>
      </c>
      <c r="B7028">
        <v>1</v>
      </c>
      <c r="C7028" t="s">
        <v>81</v>
      </c>
      <c r="D7028" t="s">
        <v>118</v>
      </c>
      <c r="E7028" t="s">
        <v>131</v>
      </c>
      <c r="F7028" t="s">
        <v>19922</v>
      </c>
      <c r="G7028" t="s">
        <v>195</v>
      </c>
      <c r="H7028" t="s">
        <v>134</v>
      </c>
      <c r="I7028" t="s">
        <v>135</v>
      </c>
      <c r="J7028" t="s">
        <v>136</v>
      </c>
      <c r="K7028" t="s">
        <v>137</v>
      </c>
      <c r="L7028" t="s">
        <v>19923</v>
      </c>
      <c r="M7028" t="s">
        <v>19924</v>
      </c>
      <c r="N7028">
        <v>3.446111111</v>
      </c>
      <c r="O7028">
        <v>0</v>
      </c>
      <c r="P7028">
        <v>0</v>
      </c>
      <c r="Q7028">
        <v>0</v>
      </c>
      <c r="R7028">
        <v>7</v>
      </c>
      <c r="S7028">
        <v>0</v>
      </c>
      <c r="T7028">
        <v>4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30.055929169253254</v>
      </c>
      <c r="AA7028">
        <v>0</v>
      </c>
      <c r="AB7028">
        <v>11.82419650765647</v>
      </c>
      <c r="AC7028">
        <v>0</v>
      </c>
      <c r="AD7028">
        <v>0</v>
      </c>
      <c r="AE7028">
        <v>41.880125676909728</v>
      </c>
    </row>
    <row r="7029" spans="1:31" x14ac:dyDescent="0.25">
      <c r="A7029">
        <v>1660918</v>
      </c>
      <c r="B7029">
        <v>1</v>
      </c>
      <c r="C7029" t="s">
        <v>80</v>
      </c>
      <c r="D7029" t="s">
        <v>85</v>
      </c>
      <c r="E7029" t="s">
        <v>131</v>
      </c>
      <c r="F7029" t="s">
        <v>19925</v>
      </c>
      <c r="G7029" t="s">
        <v>235</v>
      </c>
      <c r="H7029" t="s">
        <v>134</v>
      </c>
      <c r="I7029" t="s">
        <v>135</v>
      </c>
      <c r="J7029" t="s">
        <v>136</v>
      </c>
      <c r="K7029" t="s">
        <v>143</v>
      </c>
      <c r="L7029" t="s">
        <v>19926</v>
      </c>
      <c r="M7029" t="s">
        <v>19927</v>
      </c>
      <c r="N7029">
        <v>0.28111111100000002</v>
      </c>
      <c r="O7029">
        <v>0</v>
      </c>
      <c r="P7029">
        <v>915</v>
      </c>
      <c r="Q7029">
        <v>0</v>
      </c>
      <c r="R7029">
        <v>0</v>
      </c>
      <c r="S7029">
        <v>0</v>
      </c>
      <c r="T7029">
        <v>116</v>
      </c>
      <c r="U7029">
        <v>0</v>
      </c>
      <c r="V7029">
        <v>2</v>
      </c>
      <c r="W7029">
        <v>0</v>
      </c>
      <c r="X7029">
        <v>93.36116088811859</v>
      </c>
      <c r="Y7029">
        <v>0</v>
      </c>
      <c r="Z7029">
        <v>0</v>
      </c>
      <c r="AA7029">
        <v>0</v>
      </c>
      <c r="AB7029">
        <v>27.764649204020774</v>
      </c>
      <c r="AC7029">
        <v>0</v>
      </c>
      <c r="AD7029">
        <v>45.530043561016853</v>
      </c>
      <c r="AE7029">
        <v>166.65585365315621</v>
      </c>
    </row>
    <row r="7030" spans="1:31" x14ac:dyDescent="0.25">
      <c r="A7030">
        <v>1660861</v>
      </c>
      <c r="B7030">
        <v>1</v>
      </c>
      <c r="C7030" t="s">
        <v>80</v>
      </c>
      <c r="D7030" t="s">
        <v>82</v>
      </c>
      <c r="E7030" t="s">
        <v>178</v>
      </c>
      <c r="F7030" t="s">
        <v>19639</v>
      </c>
      <c r="G7030" t="s">
        <v>227</v>
      </c>
      <c r="H7030" t="s">
        <v>149</v>
      </c>
      <c r="I7030" t="s">
        <v>135</v>
      </c>
      <c r="J7030" t="s">
        <v>136</v>
      </c>
      <c r="K7030" t="s">
        <v>137</v>
      </c>
      <c r="L7030" t="s">
        <v>19928</v>
      </c>
      <c r="M7030" t="s">
        <v>19929</v>
      </c>
      <c r="N7030">
        <v>0.54444444400000003</v>
      </c>
      <c r="O7030">
        <v>0</v>
      </c>
      <c r="P7030">
        <v>92</v>
      </c>
      <c r="Q7030">
        <v>0</v>
      </c>
      <c r="R7030">
        <v>0</v>
      </c>
      <c r="S7030">
        <v>0</v>
      </c>
      <c r="T7030">
        <v>1</v>
      </c>
      <c r="U7030">
        <v>0</v>
      </c>
      <c r="V7030">
        <v>0</v>
      </c>
      <c r="W7030">
        <v>0</v>
      </c>
      <c r="X7030">
        <v>21.956112805270855</v>
      </c>
      <c r="Y7030">
        <v>0</v>
      </c>
      <c r="Z7030">
        <v>0</v>
      </c>
      <c r="AA7030">
        <v>0</v>
      </c>
      <c r="AB7030">
        <v>0.29783793081311999</v>
      </c>
      <c r="AC7030">
        <v>0</v>
      </c>
      <c r="AD7030">
        <v>0</v>
      </c>
      <c r="AE7030">
        <v>22.253950736083976</v>
      </c>
    </row>
    <row r="7031" spans="1:31" x14ac:dyDescent="0.25">
      <c r="A7031">
        <v>1661110</v>
      </c>
      <c r="B7031">
        <v>1</v>
      </c>
      <c r="C7031" t="s">
        <v>80</v>
      </c>
      <c r="D7031" t="s">
        <v>82</v>
      </c>
      <c r="E7031" t="s">
        <v>362</v>
      </c>
      <c r="F7031" t="s">
        <v>19930</v>
      </c>
      <c r="G7031" t="s">
        <v>900</v>
      </c>
      <c r="H7031" t="s">
        <v>149</v>
      </c>
      <c r="I7031" t="s">
        <v>135</v>
      </c>
      <c r="J7031" t="s">
        <v>136</v>
      </c>
      <c r="K7031" t="s">
        <v>137</v>
      </c>
      <c r="L7031" t="s">
        <v>19931</v>
      </c>
      <c r="M7031" t="s">
        <v>19932</v>
      </c>
      <c r="N7031">
        <v>3.2352777769999999</v>
      </c>
      <c r="O7031">
        <v>0</v>
      </c>
      <c r="P7031">
        <v>205</v>
      </c>
      <c r="Q7031">
        <v>0</v>
      </c>
      <c r="R7031">
        <v>0</v>
      </c>
      <c r="S7031">
        <v>0</v>
      </c>
      <c r="T7031">
        <v>30</v>
      </c>
      <c r="U7031">
        <v>0</v>
      </c>
      <c r="V7031">
        <v>0</v>
      </c>
      <c r="W7031">
        <v>0</v>
      </c>
      <c r="X7031">
        <v>231.26271170531692</v>
      </c>
      <c r="Y7031">
        <v>0</v>
      </c>
      <c r="Z7031">
        <v>0</v>
      </c>
      <c r="AA7031">
        <v>0</v>
      </c>
      <c r="AB7031">
        <v>45.259876183899976</v>
      </c>
      <c r="AC7031">
        <v>0</v>
      </c>
      <c r="AD7031">
        <v>0</v>
      </c>
      <c r="AE7031">
        <v>276.52258788921688</v>
      </c>
    </row>
    <row r="7032" spans="1:31" x14ac:dyDescent="0.25">
      <c r="A7032">
        <v>1660961</v>
      </c>
      <c r="B7032">
        <v>1</v>
      </c>
      <c r="C7032" t="s">
        <v>80</v>
      </c>
      <c r="D7032" t="s">
        <v>97</v>
      </c>
      <c r="E7032" t="s">
        <v>152</v>
      </c>
      <c r="F7032" t="s">
        <v>19933</v>
      </c>
      <c r="G7032" t="s">
        <v>172</v>
      </c>
      <c r="H7032" t="s">
        <v>149</v>
      </c>
      <c r="I7032" t="s">
        <v>135</v>
      </c>
      <c r="J7032" t="s">
        <v>136</v>
      </c>
      <c r="K7032" t="s">
        <v>137</v>
      </c>
      <c r="L7032" t="s">
        <v>19934</v>
      </c>
      <c r="M7032" t="s">
        <v>19935</v>
      </c>
      <c r="N7032">
        <v>3.625</v>
      </c>
      <c r="O7032">
        <v>0</v>
      </c>
      <c r="P7032">
        <v>1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0.35707452036066001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0.35707452036066001</v>
      </c>
    </row>
    <row r="7033" spans="1:31" x14ac:dyDescent="0.25">
      <c r="A7033">
        <v>1660984</v>
      </c>
      <c r="B7033">
        <v>1</v>
      </c>
      <c r="C7033" t="s">
        <v>81</v>
      </c>
      <c r="D7033" t="s">
        <v>118</v>
      </c>
      <c r="E7033" t="s">
        <v>131</v>
      </c>
      <c r="F7033" t="s">
        <v>19936</v>
      </c>
      <c r="G7033" t="s">
        <v>585</v>
      </c>
      <c r="H7033" t="s">
        <v>134</v>
      </c>
      <c r="I7033" t="s">
        <v>135</v>
      </c>
      <c r="J7033" t="s">
        <v>136</v>
      </c>
      <c r="K7033" t="s">
        <v>137</v>
      </c>
      <c r="L7033" t="s">
        <v>19937</v>
      </c>
      <c r="M7033" t="s">
        <v>19938</v>
      </c>
      <c r="N7033">
        <v>1.915</v>
      </c>
      <c r="O7033">
        <v>0</v>
      </c>
      <c r="P7033">
        <v>3</v>
      </c>
      <c r="Q7033">
        <v>9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0.58120701581950007</v>
      </c>
      <c r="Y7033">
        <v>9.5048588158845018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10.086065831704001</v>
      </c>
    </row>
    <row r="7034" spans="1:31" x14ac:dyDescent="0.25">
      <c r="A7034">
        <v>1661193</v>
      </c>
      <c r="B7034">
        <v>1</v>
      </c>
      <c r="C7034" t="s">
        <v>81</v>
      </c>
      <c r="D7034" t="s">
        <v>128</v>
      </c>
      <c r="E7034" t="s">
        <v>362</v>
      </c>
      <c r="F7034" t="s">
        <v>19939</v>
      </c>
      <c r="G7034" t="s">
        <v>172</v>
      </c>
      <c r="H7034" t="s">
        <v>149</v>
      </c>
      <c r="I7034" t="s">
        <v>135</v>
      </c>
      <c r="J7034" t="s">
        <v>136</v>
      </c>
      <c r="K7034" t="s">
        <v>137</v>
      </c>
      <c r="L7034" t="s">
        <v>19940</v>
      </c>
      <c r="M7034" t="s">
        <v>19941</v>
      </c>
      <c r="N7034">
        <v>2.5852777769999999</v>
      </c>
      <c r="O7034">
        <v>0</v>
      </c>
      <c r="P7034">
        <v>74</v>
      </c>
      <c r="Q7034">
        <v>0</v>
      </c>
      <c r="R7034">
        <v>0</v>
      </c>
      <c r="S7034">
        <v>0</v>
      </c>
      <c r="T7034">
        <v>14</v>
      </c>
      <c r="U7034">
        <v>0</v>
      </c>
      <c r="V7034">
        <v>0</v>
      </c>
      <c r="W7034">
        <v>0</v>
      </c>
      <c r="X7034">
        <v>58.770124162353753</v>
      </c>
      <c r="Y7034">
        <v>0</v>
      </c>
      <c r="Z7034">
        <v>0</v>
      </c>
      <c r="AA7034">
        <v>0</v>
      </c>
      <c r="AB7034">
        <v>37.254761327451455</v>
      </c>
      <c r="AC7034">
        <v>0</v>
      </c>
      <c r="AD7034">
        <v>0</v>
      </c>
      <c r="AE7034">
        <v>96.0248854898052</v>
      </c>
    </row>
    <row r="7035" spans="1:31" x14ac:dyDescent="0.25">
      <c r="A7035">
        <v>1661270</v>
      </c>
      <c r="B7035">
        <v>1</v>
      </c>
      <c r="C7035" t="s">
        <v>80</v>
      </c>
      <c r="D7035" t="s">
        <v>103</v>
      </c>
      <c r="E7035" t="s">
        <v>152</v>
      </c>
      <c r="F7035" t="s">
        <v>19942</v>
      </c>
      <c r="G7035" t="s">
        <v>154</v>
      </c>
      <c r="H7035" t="s">
        <v>149</v>
      </c>
      <c r="I7035" t="s">
        <v>135</v>
      </c>
      <c r="J7035" t="s">
        <v>136</v>
      </c>
      <c r="K7035" t="s">
        <v>137</v>
      </c>
      <c r="L7035" t="s">
        <v>19943</v>
      </c>
      <c r="M7035" t="s">
        <v>19944</v>
      </c>
      <c r="N7035">
        <v>0.78555555499999996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1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1.1902367613418334E-2</v>
      </c>
      <c r="AC7035">
        <v>0</v>
      </c>
      <c r="AD7035">
        <v>0</v>
      </c>
      <c r="AE7035">
        <v>1.1902367613418334E-2</v>
      </c>
    </row>
    <row r="7036" spans="1:31" x14ac:dyDescent="0.25">
      <c r="A7036">
        <v>1661170</v>
      </c>
      <c r="B7036">
        <v>1</v>
      </c>
      <c r="C7036" t="s">
        <v>81</v>
      </c>
      <c r="D7036" t="s">
        <v>120</v>
      </c>
      <c r="E7036" t="s">
        <v>178</v>
      </c>
      <c r="F7036" t="s">
        <v>19945</v>
      </c>
      <c r="G7036" t="s">
        <v>227</v>
      </c>
      <c r="H7036" t="s">
        <v>149</v>
      </c>
      <c r="I7036" t="s">
        <v>135</v>
      </c>
      <c r="J7036" t="s">
        <v>136</v>
      </c>
      <c r="K7036" t="s">
        <v>137</v>
      </c>
      <c r="L7036" t="s">
        <v>19946</v>
      </c>
      <c r="M7036" t="s">
        <v>19947</v>
      </c>
      <c r="N7036">
        <v>0.55111111099999999</v>
      </c>
      <c r="O7036">
        <v>0</v>
      </c>
      <c r="P7036">
        <v>3</v>
      </c>
      <c r="Q7036">
        <v>0</v>
      </c>
      <c r="R7036">
        <v>1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0.19141981102456221</v>
      </c>
      <c r="Y7036">
        <v>0</v>
      </c>
      <c r="Z7036">
        <v>7.3345272006402215E-2</v>
      </c>
      <c r="AA7036">
        <v>0</v>
      </c>
      <c r="AB7036">
        <v>0</v>
      </c>
      <c r="AC7036">
        <v>0</v>
      </c>
      <c r="AD7036">
        <v>0</v>
      </c>
      <c r="AE7036">
        <v>0.26476508303096441</v>
      </c>
    </row>
    <row r="7037" spans="1:31" x14ac:dyDescent="0.25">
      <c r="A7037">
        <v>1660944</v>
      </c>
      <c r="B7037">
        <v>1</v>
      </c>
      <c r="C7037" t="s">
        <v>80</v>
      </c>
      <c r="D7037" t="s">
        <v>82</v>
      </c>
      <c r="E7037" t="s">
        <v>146</v>
      </c>
      <c r="F7037" t="s">
        <v>13649</v>
      </c>
      <c r="G7037" t="s">
        <v>770</v>
      </c>
      <c r="H7037" t="s">
        <v>149</v>
      </c>
      <c r="I7037" t="s">
        <v>135</v>
      </c>
      <c r="J7037" t="s">
        <v>136</v>
      </c>
      <c r="K7037" t="s">
        <v>137</v>
      </c>
      <c r="L7037" t="s">
        <v>19948</v>
      </c>
      <c r="M7037" t="s">
        <v>19949</v>
      </c>
      <c r="N7037">
        <v>3.8169444440000002</v>
      </c>
      <c r="O7037">
        <v>0</v>
      </c>
      <c r="P7037">
        <v>213</v>
      </c>
      <c r="Q7037">
        <v>0</v>
      </c>
      <c r="R7037">
        <v>0</v>
      </c>
      <c r="S7037">
        <v>0</v>
      </c>
      <c r="T7037">
        <v>10</v>
      </c>
      <c r="U7037">
        <v>0</v>
      </c>
      <c r="V7037">
        <v>0</v>
      </c>
      <c r="W7037">
        <v>0</v>
      </c>
      <c r="X7037">
        <v>242.40520662339247</v>
      </c>
      <c r="Y7037">
        <v>0</v>
      </c>
      <c r="Z7037">
        <v>0</v>
      </c>
      <c r="AA7037">
        <v>0</v>
      </c>
      <c r="AB7037">
        <v>20.727799513268248</v>
      </c>
      <c r="AC7037">
        <v>0</v>
      </c>
      <c r="AD7037">
        <v>0</v>
      </c>
      <c r="AE7037">
        <v>263.1330061366607</v>
      </c>
    </row>
    <row r="7038" spans="1:31" x14ac:dyDescent="0.25">
      <c r="A7038">
        <v>1661187</v>
      </c>
      <c r="B7038">
        <v>1</v>
      </c>
      <c r="C7038" t="s">
        <v>80</v>
      </c>
      <c r="D7038" t="s">
        <v>106</v>
      </c>
      <c r="E7038" t="s">
        <v>152</v>
      </c>
      <c r="F7038" t="s">
        <v>19950</v>
      </c>
      <c r="G7038" t="s">
        <v>154</v>
      </c>
      <c r="H7038" t="s">
        <v>149</v>
      </c>
      <c r="I7038" t="s">
        <v>135</v>
      </c>
      <c r="J7038" t="s">
        <v>136</v>
      </c>
      <c r="K7038" t="s">
        <v>137</v>
      </c>
      <c r="L7038" t="s">
        <v>19951</v>
      </c>
      <c r="M7038" t="s">
        <v>19952</v>
      </c>
      <c r="N7038">
        <v>3.4197222219999999</v>
      </c>
      <c r="O7038">
        <v>0</v>
      </c>
      <c r="P7038">
        <v>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0.11413633530882668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0.11413633530882668</v>
      </c>
    </row>
    <row r="7039" spans="1:31" x14ac:dyDescent="0.25">
      <c r="A7039">
        <v>1660838</v>
      </c>
      <c r="B7039">
        <v>1</v>
      </c>
      <c r="C7039" t="s">
        <v>80</v>
      </c>
      <c r="D7039" t="s">
        <v>82</v>
      </c>
      <c r="E7039" t="s">
        <v>140</v>
      </c>
      <c r="F7039" t="s">
        <v>19953</v>
      </c>
      <c r="G7039" t="s">
        <v>918</v>
      </c>
      <c r="H7039" t="s">
        <v>134</v>
      </c>
      <c r="I7039" t="s">
        <v>135</v>
      </c>
      <c r="J7039" t="s">
        <v>136</v>
      </c>
      <c r="K7039" t="s">
        <v>143</v>
      </c>
      <c r="L7039" t="s">
        <v>19954</v>
      </c>
      <c r="M7039" t="s">
        <v>19955</v>
      </c>
      <c r="N7039">
        <v>7.8055554999999999E-2</v>
      </c>
      <c r="O7039">
        <v>0</v>
      </c>
      <c r="P7039">
        <v>3905</v>
      </c>
      <c r="Q7039">
        <v>0</v>
      </c>
      <c r="R7039">
        <v>0</v>
      </c>
      <c r="S7039">
        <v>11</v>
      </c>
      <c r="T7039">
        <v>1476</v>
      </c>
      <c r="U7039">
        <v>1</v>
      </c>
      <c r="V7039">
        <v>5</v>
      </c>
      <c r="W7039">
        <v>0</v>
      </c>
      <c r="X7039">
        <v>89.185220375150749</v>
      </c>
      <c r="Y7039">
        <v>0</v>
      </c>
      <c r="Z7039">
        <v>0</v>
      </c>
      <c r="AA7039">
        <v>42.000592215878207</v>
      </c>
      <c r="AB7039">
        <v>67.487877077646914</v>
      </c>
      <c r="AC7039">
        <v>1.7799220796431103</v>
      </c>
      <c r="AD7039">
        <v>0.26723880276350831</v>
      </c>
      <c r="AE7039">
        <v>200.72085055108249</v>
      </c>
    </row>
    <row r="7040" spans="1:31" x14ac:dyDescent="0.25">
      <c r="A7040">
        <v>1661233</v>
      </c>
      <c r="B7040">
        <v>1</v>
      </c>
      <c r="C7040" t="s">
        <v>80</v>
      </c>
      <c r="D7040" t="s">
        <v>90</v>
      </c>
      <c r="E7040" t="s">
        <v>152</v>
      </c>
      <c r="F7040" t="s">
        <v>11690</v>
      </c>
      <c r="G7040" t="s">
        <v>507</v>
      </c>
      <c r="H7040" t="s">
        <v>149</v>
      </c>
      <c r="I7040" t="s">
        <v>135</v>
      </c>
      <c r="J7040" t="s">
        <v>136</v>
      </c>
      <c r="K7040" t="s">
        <v>137</v>
      </c>
      <c r="L7040" t="s">
        <v>19956</v>
      </c>
      <c r="M7040" t="s">
        <v>19957</v>
      </c>
      <c r="N7040">
        <v>4.9272222220000002</v>
      </c>
      <c r="O7040">
        <v>0</v>
      </c>
      <c r="P7040">
        <v>13</v>
      </c>
      <c r="Q7040">
        <v>0</v>
      </c>
      <c r="R7040">
        <v>0</v>
      </c>
      <c r="S7040">
        <v>0</v>
      </c>
      <c r="T7040">
        <v>2</v>
      </c>
      <c r="U7040">
        <v>0</v>
      </c>
      <c r="V7040">
        <v>0</v>
      </c>
      <c r="W7040">
        <v>0</v>
      </c>
      <c r="X7040">
        <v>16.144790149585926</v>
      </c>
      <c r="Y7040">
        <v>0</v>
      </c>
      <c r="Z7040">
        <v>0</v>
      </c>
      <c r="AA7040">
        <v>0</v>
      </c>
      <c r="AB7040">
        <v>1.9916866574224297</v>
      </c>
      <c r="AC7040">
        <v>0</v>
      </c>
      <c r="AD7040">
        <v>0</v>
      </c>
      <c r="AE7040">
        <v>18.136476807008357</v>
      </c>
    </row>
    <row r="7041" spans="1:31" x14ac:dyDescent="0.25">
      <c r="A7041">
        <v>1661044</v>
      </c>
      <c r="B7041">
        <v>1</v>
      </c>
      <c r="C7041" t="s">
        <v>80</v>
      </c>
      <c r="D7041" t="s">
        <v>82</v>
      </c>
      <c r="E7041" t="s">
        <v>152</v>
      </c>
      <c r="F7041" t="s">
        <v>19958</v>
      </c>
      <c r="G7041" t="s">
        <v>168</v>
      </c>
      <c r="H7041" t="s">
        <v>149</v>
      </c>
      <c r="I7041" t="s">
        <v>135</v>
      </c>
      <c r="J7041" t="s">
        <v>136</v>
      </c>
      <c r="K7041" t="s">
        <v>137</v>
      </c>
      <c r="L7041" t="s">
        <v>19959</v>
      </c>
      <c r="M7041" t="s">
        <v>19960</v>
      </c>
      <c r="N7041">
        <v>1.2413888879999999</v>
      </c>
      <c r="O7041">
        <v>0</v>
      </c>
      <c r="P7041">
        <v>2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0.47410772862482509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0.47410772862482509</v>
      </c>
    </row>
    <row r="7042" spans="1:31" x14ac:dyDescent="0.25">
      <c r="A7042">
        <v>1660921</v>
      </c>
      <c r="B7042">
        <v>1</v>
      </c>
      <c r="C7042" t="s">
        <v>80</v>
      </c>
      <c r="D7042" t="s">
        <v>87</v>
      </c>
      <c r="E7042" t="s">
        <v>362</v>
      </c>
      <c r="F7042" t="s">
        <v>10546</v>
      </c>
      <c r="G7042" t="s">
        <v>3361</v>
      </c>
      <c r="H7042" t="s">
        <v>149</v>
      </c>
      <c r="I7042" t="s">
        <v>135</v>
      </c>
      <c r="J7042" t="s">
        <v>136</v>
      </c>
      <c r="K7042" t="s">
        <v>137</v>
      </c>
      <c r="L7042" t="s">
        <v>19961</v>
      </c>
      <c r="M7042" t="s">
        <v>19962</v>
      </c>
      <c r="N7042">
        <v>3.9961111109999998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1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140.00983076986265</v>
      </c>
      <c r="AC7042">
        <v>0</v>
      </c>
      <c r="AD7042">
        <v>0</v>
      </c>
      <c r="AE7042">
        <v>140.00983076986265</v>
      </c>
    </row>
    <row r="7043" spans="1:31" x14ac:dyDescent="0.25">
      <c r="A7043">
        <v>1660901</v>
      </c>
      <c r="B7043">
        <v>1</v>
      </c>
      <c r="C7043" t="s">
        <v>80</v>
      </c>
      <c r="D7043" t="s">
        <v>106</v>
      </c>
      <c r="E7043" t="s">
        <v>140</v>
      </c>
      <c r="F7043" t="s">
        <v>19963</v>
      </c>
      <c r="G7043" t="s">
        <v>148</v>
      </c>
      <c r="H7043" t="s">
        <v>134</v>
      </c>
      <c r="I7043" t="s">
        <v>135</v>
      </c>
      <c r="J7043" t="s">
        <v>136</v>
      </c>
      <c r="K7043" t="s">
        <v>143</v>
      </c>
      <c r="L7043" t="s">
        <v>19964</v>
      </c>
      <c r="M7043" t="s">
        <v>19965</v>
      </c>
      <c r="N7043">
        <v>0.39388888799999999</v>
      </c>
      <c r="O7043">
        <v>0</v>
      </c>
      <c r="P7043">
        <v>5929</v>
      </c>
      <c r="Q7043">
        <v>0</v>
      </c>
      <c r="R7043">
        <v>12</v>
      </c>
      <c r="S7043">
        <v>2</v>
      </c>
      <c r="T7043">
        <v>367</v>
      </c>
      <c r="U7043">
        <v>1</v>
      </c>
      <c r="V7043">
        <v>2</v>
      </c>
      <c r="W7043">
        <v>0</v>
      </c>
      <c r="X7043">
        <v>585.77796111933162</v>
      </c>
      <c r="Y7043">
        <v>0</v>
      </c>
      <c r="Z7043">
        <v>2.3779299000496481</v>
      </c>
      <c r="AA7043">
        <v>46.00374592696641</v>
      </c>
      <c r="AB7043">
        <v>196.67625755575665</v>
      </c>
      <c r="AC7043">
        <v>15.27392422968863</v>
      </c>
      <c r="AD7043">
        <v>7.6396164661200849</v>
      </c>
      <c r="AE7043">
        <v>853.74943519791304</v>
      </c>
    </row>
    <row r="7044" spans="1:31" x14ac:dyDescent="0.25">
      <c r="A7044">
        <v>1661107</v>
      </c>
      <c r="B7044">
        <v>1</v>
      </c>
      <c r="C7044" t="s">
        <v>80</v>
      </c>
      <c r="D7044" t="s">
        <v>84</v>
      </c>
      <c r="E7044" t="s">
        <v>152</v>
      </c>
      <c r="F7044" t="s">
        <v>19966</v>
      </c>
      <c r="G7044" t="s">
        <v>154</v>
      </c>
      <c r="H7044" t="s">
        <v>149</v>
      </c>
      <c r="I7044" t="s">
        <v>135</v>
      </c>
      <c r="J7044" t="s">
        <v>136</v>
      </c>
      <c r="K7044" t="s">
        <v>137</v>
      </c>
      <c r="L7044" t="s">
        <v>19967</v>
      </c>
      <c r="M7044" t="s">
        <v>19968</v>
      </c>
      <c r="N7044">
        <v>3.071666666</v>
      </c>
      <c r="O7044">
        <v>0</v>
      </c>
      <c r="P7044">
        <v>7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7.6049098631200849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7.6049098631200849</v>
      </c>
    </row>
    <row r="7045" spans="1:31" x14ac:dyDescent="0.25">
      <c r="A7045">
        <v>1661213</v>
      </c>
      <c r="B7045">
        <v>1</v>
      </c>
      <c r="C7045" t="s">
        <v>80</v>
      </c>
      <c r="D7045" t="s">
        <v>82</v>
      </c>
      <c r="E7045" t="s">
        <v>178</v>
      </c>
      <c r="F7045" t="s">
        <v>251</v>
      </c>
      <c r="G7045" t="s">
        <v>227</v>
      </c>
      <c r="H7045" t="s">
        <v>149</v>
      </c>
      <c r="I7045" t="s">
        <v>135</v>
      </c>
      <c r="J7045" t="s">
        <v>136</v>
      </c>
      <c r="K7045" t="s">
        <v>137</v>
      </c>
      <c r="L7045" t="s">
        <v>19969</v>
      </c>
      <c r="M7045" t="s">
        <v>19970</v>
      </c>
      <c r="N7045">
        <v>0.96472222200000002</v>
      </c>
      <c r="O7045">
        <v>0</v>
      </c>
      <c r="P7045">
        <v>112</v>
      </c>
      <c r="Q7045">
        <v>0</v>
      </c>
      <c r="R7045">
        <v>0</v>
      </c>
      <c r="S7045">
        <v>0</v>
      </c>
      <c r="T7045">
        <v>8</v>
      </c>
      <c r="U7045">
        <v>0</v>
      </c>
      <c r="V7045">
        <v>0</v>
      </c>
      <c r="W7045">
        <v>0</v>
      </c>
      <c r="X7045">
        <v>41.323856181618709</v>
      </c>
      <c r="Y7045">
        <v>0</v>
      </c>
      <c r="Z7045">
        <v>0</v>
      </c>
      <c r="AA7045">
        <v>0</v>
      </c>
      <c r="AB7045">
        <v>0.73514536987850776</v>
      </c>
      <c r="AC7045">
        <v>0</v>
      </c>
      <c r="AD7045">
        <v>0</v>
      </c>
      <c r="AE7045">
        <v>42.059001551497218</v>
      </c>
    </row>
    <row r="7046" spans="1:31" x14ac:dyDescent="0.25">
      <c r="A7046">
        <v>1660964</v>
      </c>
      <c r="B7046">
        <v>1</v>
      </c>
      <c r="C7046" t="s">
        <v>80</v>
      </c>
      <c r="D7046" t="s">
        <v>82</v>
      </c>
      <c r="E7046" t="s">
        <v>362</v>
      </c>
      <c r="F7046" t="s">
        <v>19971</v>
      </c>
      <c r="G7046" t="s">
        <v>288</v>
      </c>
      <c r="H7046" t="s">
        <v>149</v>
      </c>
      <c r="I7046" t="s">
        <v>135</v>
      </c>
      <c r="J7046" t="s">
        <v>136</v>
      </c>
      <c r="K7046" t="s">
        <v>137</v>
      </c>
      <c r="L7046" t="s">
        <v>19972</v>
      </c>
      <c r="M7046" t="s">
        <v>19973</v>
      </c>
      <c r="N7046">
        <v>2.8902777770000001</v>
      </c>
      <c r="O7046">
        <v>0</v>
      </c>
      <c r="P7046">
        <v>120</v>
      </c>
      <c r="Q7046">
        <v>0</v>
      </c>
      <c r="R7046">
        <v>0</v>
      </c>
      <c r="S7046">
        <v>0</v>
      </c>
      <c r="T7046">
        <v>1</v>
      </c>
      <c r="U7046">
        <v>0</v>
      </c>
      <c r="V7046">
        <v>0</v>
      </c>
      <c r="W7046">
        <v>0</v>
      </c>
      <c r="X7046">
        <v>112.52357925975247</v>
      </c>
      <c r="Y7046">
        <v>0</v>
      </c>
      <c r="Z7046">
        <v>0</v>
      </c>
      <c r="AA7046">
        <v>0</v>
      </c>
      <c r="AB7046">
        <v>0.33767996727550248</v>
      </c>
      <c r="AC7046">
        <v>0</v>
      </c>
      <c r="AD7046">
        <v>0</v>
      </c>
      <c r="AE7046">
        <v>112.86125922702797</v>
      </c>
    </row>
    <row r="7047" spans="1:31" x14ac:dyDescent="0.25">
      <c r="A7047">
        <v>1661196</v>
      </c>
      <c r="B7047">
        <v>1</v>
      </c>
      <c r="C7047" t="s">
        <v>81</v>
      </c>
      <c r="D7047" t="s">
        <v>128</v>
      </c>
      <c r="E7047" t="s">
        <v>152</v>
      </c>
      <c r="F7047" t="s">
        <v>19768</v>
      </c>
      <c r="G7047" t="s">
        <v>507</v>
      </c>
      <c r="H7047" t="s">
        <v>149</v>
      </c>
      <c r="I7047" t="s">
        <v>135</v>
      </c>
      <c r="J7047" t="s">
        <v>136</v>
      </c>
      <c r="K7047" t="s">
        <v>137</v>
      </c>
      <c r="L7047" t="s">
        <v>19974</v>
      </c>
      <c r="M7047" t="s">
        <v>19975</v>
      </c>
      <c r="N7047">
        <v>0.88333333300000005</v>
      </c>
      <c r="O7047">
        <v>0</v>
      </c>
      <c r="P7047">
        <v>11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1.8862675391938712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1.8862675391938712</v>
      </c>
    </row>
    <row r="7048" spans="1:31" x14ac:dyDescent="0.25">
      <c r="A7048">
        <v>1660887</v>
      </c>
      <c r="B7048">
        <v>1</v>
      </c>
      <c r="C7048" t="s">
        <v>81</v>
      </c>
      <c r="D7048" t="s">
        <v>120</v>
      </c>
      <c r="E7048" t="s">
        <v>178</v>
      </c>
      <c r="F7048" t="s">
        <v>19976</v>
      </c>
      <c r="G7048" t="s">
        <v>148</v>
      </c>
      <c r="H7048" t="s">
        <v>149</v>
      </c>
      <c r="I7048" t="s">
        <v>135</v>
      </c>
      <c r="J7048" t="s">
        <v>136</v>
      </c>
      <c r="K7048" t="s">
        <v>143</v>
      </c>
      <c r="L7048" t="s">
        <v>19977</v>
      </c>
      <c r="M7048" t="s">
        <v>19978</v>
      </c>
      <c r="N7048">
        <v>7.3475444440000004</v>
      </c>
      <c r="O7048">
        <v>0</v>
      </c>
      <c r="P7048">
        <v>3</v>
      </c>
      <c r="Q7048">
        <v>0</v>
      </c>
      <c r="R7048">
        <v>2</v>
      </c>
      <c r="S7048">
        <v>0</v>
      </c>
      <c r="T7048">
        <v>2</v>
      </c>
      <c r="U7048">
        <v>0</v>
      </c>
      <c r="V7048">
        <v>0</v>
      </c>
      <c r="W7048">
        <v>0</v>
      </c>
      <c r="X7048">
        <v>3.6805858259798065</v>
      </c>
      <c r="Y7048">
        <v>0</v>
      </c>
      <c r="Z7048">
        <v>0.16900749167485665</v>
      </c>
      <c r="AA7048">
        <v>0</v>
      </c>
      <c r="AB7048">
        <v>1.6074570897156566</v>
      </c>
      <c r="AC7048">
        <v>0</v>
      </c>
      <c r="AD7048">
        <v>0</v>
      </c>
      <c r="AE7048">
        <v>5.4570504073703194</v>
      </c>
    </row>
    <row r="7049" spans="1:31" x14ac:dyDescent="0.25">
      <c r="A7049">
        <v>1661050</v>
      </c>
      <c r="B7049">
        <v>1</v>
      </c>
      <c r="C7049" t="s">
        <v>81</v>
      </c>
      <c r="D7049" t="s">
        <v>127</v>
      </c>
      <c r="E7049" t="s">
        <v>204</v>
      </c>
      <c r="F7049" t="s">
        <v>14511</v>
      </c>
      <c r="G7049" t="s">
        <v>13666</v>
      </c>
      <c r="H7049" t="s">
        <v>134</v>
      </c>
      <c r="I7049" t="s">
        <v>135</v>
      </c>
      <c r="J7049" t="s">
        <v>136</v>
      </c>
      <c r="K7049" t="s">
        <v>137</v>
      </c>
      <c r="L7049" t="s">
        <v>19979</v>
      </c>
      <c r="M7049" t="s">
        <v>19980</v>
      </c>
      <c r="N7049">
        <v>1.428055555</v>
      </c>
      <c r="O7049">
        <v>0</v>
      </c>
      <c r="P7049">
        <v>0</v>
      </c>
      <c r="Q7049">
        <v>2</v>
      </c>
      <c r="R7049">
        <v>0</v>
      </c>
      <c r="S7049">
        <v>13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1.0105912828550747</v>
      </c>
      <c r="Z7049">
        <v>0</v>
      </c>
      <c r="AA7049">
        <v>102.38174044056957</v>
      </c>
      <c r="AB7049">
        <v>0</v>
      </c>
      <c r="AC7049">
        <v>0</v>
      </c>
      <c r="AD7049">
        <v>0</v>
      </c>
      <c r="AE7049">
        <v>103.39233172342465</v>
      </c>
    </row>
    <row r="7050" spans="1:31" x14ac:dyDescent="0.25">
      <c r="A7050">
        <v>1661096</v>
      </c>
      <c r="B7050">
        <v>1</v>
      </c>
      <c r="C7050" t="s">
        <v>80</v>
      </c>
      <c r="D7050" t="s">
        <v>83</v>
      </c>
      <c r="E7050" t="s">
        <v>178</v>
      </c>
      <c r="F7050" t="s">
        <v>19981</v>
      </c>
      <c r="G7050" t="s">
        <v>227</v>
      </c>
      <c r="H7050" t="s">
        <v>149</v>
      </c>
      <c r="I7050" t="s">
        <v>135</v>
      </c>
      <c r="J7050" t="s">
        <v>136</v>
      </c>
      <c r="K7050" t="s">
        <v>137</v>
      </c>
      <c r="L7050" t="s">
        <v>19982</v>
      </c>
      <c r="M7050" t="s">
        <v>19983</v>
      </c>
      <c r="N7050">
        <v>1.125555555</v>
      </c>
      <c r="O7050">
        <v>0</v>
      </c>
      <c r="P7050">
        <v>193</v>
      </c>
      <c r="Q7050">
        <v>0</v>
      </c>
      <c r="R7050">
        <v>0</v>
      </c>
      <c r="S7050">
        <v>0</v>
      </c>
      <c r="T7050">
        <v>7</v>
      </c>
      <c r="U7050">
        <v>0</v>
      </c>
      <c r="V7050">
        <v>0</v>
      </c>
      <c r="W7050">
        <v>0</v>
      </c>
      <c r="X7050">
        <v>64.594106629950645</v>
      </c>
      <c r="Y7050">
        <v>0</v>
      </c>
      <c r="Z7050">
        <v>0</v>
      </c>
      <c r="AA7050">
        <v>0</v>
      </c>
      <c r="AB7050">
        <v>0.97546970720983783</v>
      </c>
      <c r="AC7050">
        <v>0</v>
      </c>
      <c r="AD7050">
        <v>0</v>
      </c>
      <c r="AE7050">
        <v>65.569576337160484</v>
      </c>
    </row>
    <row r="7051" spans="1:31" x14ac:dyDescent="0.25">
      <c r="A7051">
        <v>1660847</v>
      </c>
      <c r="B7051">
        <v>1</v>
      </c>
      <c r="C7051" t="s">
        <v>80</v>
      </c>
      <c r="D7051" t="s">
        <v>104</v>
      </c>
      <c r="E7051" t="s">
        <v>140</v>
      </c>
      <c r="F7051" t="s">
        <v>19984</v>
      </c>
      <c r="G7051" t="s">
        <v>161</v>
      </c>
      <c r="H7051" t="s">
        <v>134</v>
      </c>
      <c r="I7051" t="s">
        <v>135</v>
      </c>
      <c r="J7051" t="s">
        <v>136</v>
      </c>
      <c r="K7051" t="s">
        <v>137</v>
      </c>
      <c r="L7051" t="s">
        <v>19985</v>
      </c>
      <c r="M7051" t="s">
        <v>19986</v>
      </c>
      <c r="N7051">
        <v>1.010277777</v>
      </c>
      <c r="O7051">
        <v>0</v>
      </c>
      <c r="P7051">
        <v>0</v>
      </c>
      <c r="Q7051">
        <v>1</v>
      </c>
      <c r="R7051">
        <v>0</v>
      </c>
      <c r="S7051">
        <v>16</v>
      </c>
      <c r="T7051">
        <v>20</v>
      </c>
      <c r="U7051">
        <v>14</v>
      </c>
      <c r="V7051">
        <v>0</v>
      </c>
      <c r="W7051">
        <v>0</v>
      </c>
      <c r="X7051">
        <v>0</v>
      </c>
      <c r="Y7051">
        <v>4.3060146289066674E-2</v>
      </c>
      <c r="Z7051">
        <v>0</v>
      </c>
      <c r="AA7051">
        <v>137.94261871196576</v>
      </c>
      <c r="AB7051">
        <v>15.118746508919829</v>
      </c>
      <c r="AC7051">
        <v>558.62512648020243</v>
      </c>
      <c r="AD7051">
        <v>0</v>
      </c>
      <c r="AE7051">
        <v>711.72955184737702</v>
      </c>
    </row>
    <row r="7052" spans="1:31" x14ac:dyDescent="0.25">
      <c r="A7052">
        <v>1661179</v>
      </c>
      <c r="B7052">
        <v>1</v>
      </c>
      <c r="C7052" t="s">
        <v>80</v>
      </c>
      <c r="D7052" t="s">
        <v>84</v>
      </c>
      <c r="E7052" t="s">
        <v>152</v>
      </c>
      <c r="F7052" t="s">
        <v>19987</v>
      </c>
      <c r="G7052" t="s">
        <v>154</v>
      </c>
      <c r="H7052" t="s">
        <v>149</v>
      </c>
      <c r="I7052" t="s">
        <v>135</v>
      </c>
      <c r="J7052" t="s">
        <v>136</v>
      </c>
      <c r="K7052" t="s">
        <v>137</v>
      </c>
      <c r="L7052" t="s">
        <v>19988</v>
      </c>
      <c r="M7052" t="s">
        <v>19989</v>
      </c>
      <c r="N7052">
        <v>3.2291666659999998</v>
      </c>
      <c r="O7052">
        <v>0</v>
      </c>
      <c r="P7052">
        <v>1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0.59912115667810006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0.59912115667810006</v>
      </c>
    </row>
    <row r="7053" spans="1:31" x14ac:dyDescent="0.25">
      <c r="A7053">
        <v>1661133</v>
      </c>
      <c r="B7053">
        <v>1</v>
      </c>
      <c r="C7053" t="s">
        <v>81</v>
      </c>
      <c r="D7053" t="s">
        <v>120</v>
      </c>
      <c r="E7053" t="s">
        <v>152</v>
      </c>
      <c r="F7053" t="s">
        <v>19990</v>
      </c>
      <c r="G7053" t="s">
        <v>154</v>
      </c>
      <c r="H7053" t="s">
        <v>149</v>
      </c>
      <c r="I7053" t="s">
        <v>135</v>
      </c>
      <c r="J7053" t="s">
        <v>136</v>
      </c>
      <c r="K7053" t="s">
        <v>137</v>
      </c>
      <c r="L7053" t="s">
        <v>19991</v>
      </c>
      <c r="M7053" t="s">
        <v>19992</v>
      </c>
      <c r="N7053">
        <v>1.177777777</v>
      </c>
      <c r="O7053">
        <v>0</v>
      </c>
      <c r="P7053">
        <v>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0.34067242536077919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0.34067242536077919</v>
      </c>
    </row>
    <row r="7054" spans="1:31" x14ac:dyDescent="0.25">
      <c r="A7054">
        <v>1661236</v>
      </c>
      <c r="B7054">
        <v>1</v>
      </c>
      <c r="C7054" t="s">
        <v>80</v>
      </c>
      <c r="D7054" t="s">
        <v>82</v>
      </c>
      <c r="E7054" t="s">
        <v>178</v>
      </c>
      <c r="F7054" t="s">
        <v>16680</v>
      </c>
      <c r="G7054" t="s">
        <v>675</v>
      </c>
      <c r="H7054" t="s">
        <v>149</v>
      </c>
      <c r="I7054" t="s">
        <v>135</v>
      </c>
      <c r="J7054" t="s">
        <v>136</v>
      </c>
      <c r="K7054" t="s">
        <v>137</v>
      </c>
      <c r="L7054" t="s">
        <v>19993</v>
      </c>
      <c r="M7054" t="s">
        <v>19994</v>
      </c>
      <c r="N7054">
        <v>1.062777777</v>
      </c>
      <c r="O7054">
        <v>0</v>
      </c>
      <c r="P7054">
        <v>76</v>
      </c>
      <c r="Q7054">
        <v>0</v>
      </c>
      <c r="R7054">
        <v>0</v>
      </c>
      <c r="S7054">
        <v>0</v>
      </c>
      <c r="T7054">
        <v>25</v>
      </c>
      <c r="U7054">
        <v>0</v>
      </c>
      <c r="V7054">
        <v>0</v>
      </c>
      <c r="W7054">
        <v>0</v>
      </c>
      <c r="X7054">
        <v>21.628333960940488</v>
      </c>
      <c r="Y7054">
        <v>0</v>
      </c>
      <c r="Z7054">
        <v>0</v>
      </c>
      <c r="AA7054">
        <v>0</v>
      </c>
      <c r="AB7054">
        <v>10.867899072441602</v>
      </c>
      <c r="AC7054">
        <v>0</v>
      </c>
      <c r="AD7054">
        <v>0</v>
      </c>
      <c r="AE7054">
        <v>32.49623303338209</v>
      </c>
    </row>
    <row r="7055" spans="1:31" x14ac:dyDescent="0.25">
      <c r="A7055">
        <v>1660904</v>
      </c>
      <c r="B7055">
        <v>1</v>
      </c>
      <c r="C7055" t="s">
        <v>81</v>
      </c>
      <c r="D7055" t="s">
        <v>113</v>
      </c>
      <c r="E7055" t="s">
        <v>178</v>
      </c>
      <c r="F7055" t="s">
        <v>19995</v>
      </c>
      <c r="G7055" t="s">
        <v>187</v>
      </c>
      <c r="H7055" t="s">
        <v>149</v>
      </c>
      <c r="I7055" t="s">
        <v>135</v>
      </c>
      <c r="J7055" t="s">
        <v>136</v>
      </c>
      <c r="K7055" t="s">
        <v>137</v>
      </c>
      <c r="L7055" t="s">
        <v>19996</v>
      </c>
      <c r="M7055" t="s">
        <v>19997</v>
      </c>
      <c r="N7055">
        <v>3.3622222220000002</v>
      </c>
      <c r="O7055">
        <v>0</v>
      </c>
      <c r="P7055">
        <v>10</v>
      </c>
      <c r="Q7055">
        <v>0</v>
      </c>
      <c r="R7055">
        <v>3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2.3338647478474654</v>
      </c>
      <c r="Y7055">
        <v>0</v>
      </c>
      <c r="Z7055">
        <v>2.2240524216459887</v>
      </c>
      <c r="AA7055">
        <v>0</v>
      </c>
      <c r="AB7055">
        <v>0</v>
      </c>
      <c r="AC7055">
        <v>0</v>
      </c>
      <c r="AD7055">
        <v>0</v>
      </c>
      <c r="AE7055">
        <v>4.5579171694934537</v>
      </c>
    </row>
    <row r="7056" spans="1:31" x14ac:dyDescent="0.25">
      <c r="A7056">
        <v>1660824</v>
      </c>
      <c r="B7056">
        <v>1</v>
      </c>
      <c r="C7056" t="s">
        <v>80</v>
      </c>
      <c r="D7056" t="s">
        <v>96</v>
      </c>
      <c r="E7056" t="s">
        <v>152</v>
      </c>
      <c r="F7056" t="s">
        <v>19998</v>
      </c>
      <c r="G7056" t="s">
        <v>507</v>
      </c>
      <c r="H7056" t="s">
        <v>149</v>
      </c>
      <c r="I7056" t="s">
        <v>135</v>
      </c>
      <c r="J7056" t="s">
        <v>136</v>
      </c>
      <c r="K7056" t="s">
        <v>137</v>
      </c>
      <c r="L7056" t="s">
        <v>19999</v>
      </c>
      <c r="M7056" t="s">
        <v>20000</v>
      </c>
      <c r="N7056">
        <v>6.4072222219999997</v>
      </c>
      <c r="O7056">
        <v>0</v>
      </c>
      <c r="P7056">
        <v>4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0.84714549677374218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0.84714549677374218</v>
      </c>
    </row>
    <row r="7057" spans="1:31" x14ac:dyDescent="0.25">
      <c r="A7057">
        <v>1661116</v>
      </c>
      <c r="B7057">
        <v>1</v>
      </c>
      <c r="C7057" t="s">
        <v>80</v>
      </c>
      <c r="D7057" t="s">
        <v>82</v>
      </c>
      <c r="E7057" t="s">
        <v>152</v>
      </c>
      <c r="F7057" t="s">
        <v>20001</v>
      </c>
      <c r="G7057" t="s">
        <v>168</v>
      </c>
      <c r="H7057" t="s">
        <v>149</v>
      </c>
      <c r="I7057" t="s">
        <v>135</v>
      </c>
      <c r="J7057" t="s">
        <v>136</v>
      </c>
      <c r="K7057" t="s">
        <v>137</v>
      </c>
      <c r="L7057" t="s">
        <v>20002</v>
      </c>
      <c r="M7057" t="s">
        <v>20003</v>
      </c>
      <c r="N7057">
        <v>1.9652777770000001</v>
      </c>
      <c r="O7057">
        <v>0</v>
      </c>
      <c r="P7057">
        <v>1</v>
      </c>
      <c r="Q7057">
        <v>0</v>
      </c>
      <c r="R7057">
        <v>0</v>
      </c>
      <c r="S7057">
        <v>0</v>
      </c>
      <c r="T7057">
        <v>1</v>
      </c>
      <c r="U7057">
        <v>0</v>
      </c>
      <c r="V7057">
        <v>0</v>
      </c>
      <c r="W7057">
        <v>0</v>
      </c>
      <c r="X7057">
        <v>0.48240524859393752</v>
      </c>
      <c r="Y7057">
        <v>0</v>
      </c>
      <c r="Z7057">
        <v>0</v>
      </c>
      <c r="AA7057">
        <v>0</v>
      </c>
      <c r="AB7057">
        <v>2.3897886496671252</v>
      </c>
      <c r="AC7057">
        <v>0</v>
      </c>
      <c r="AD7057">
        <v>0</v>
      </c>
      <c r="AE7057">
        <v>2.8721938982610626</v>
      </c>
    </row>
    <row r="7058" spans="1:31" x14ac:dyDescent="0.25">
      <c r="A7058">
        <v>1660867</v>
      </c>
      <c r="B7058">
        <v>1</v>
      </c>
      <c r="C7058" t="s">
        <v>81</v>
      </c>
      <c r="D7058" t="s">
        <v>113</v>
      </c>
      <c r="E7058" t="s">
        <v>178</v>
      </c>
      <c r="F7058" t="s">
        <v>20004</v>
      </c>
      <c r="G7058" t="s">
        <v>295</v>
      </c>
      <c r="H7058" t="s">
        <v>149</v>
      </c>
      <c r="I7058" t="s">
        <v>135</v>
      </c>
      <c r="J7058" t="s">
        <v>136</v>
      </c>
      <c r="K7058" t="s">
        <v>137</v>
      </c>
      <c r="L7058" t="s">
        <v>20005</v>
      </c>
      <c r="M7058" t="s">
        <v>20006</v>
      </c>
      <c r="N7058">
        <v>3.6202777770000001</v>
      </c>
      <c r="O7058">
        <v>0</v>
      </c>
      <c r="P7058">
        <v>37</v>
      </c>
      <c r="Q7058">
        <v>0</v>
      </c>
      <c r="R7058">
        <v>0</v>
      </c>
      <c r="S7058">
        <v>0</v>
      </c>
      <c r="T7058">
        <v>1</v>
      </c>
      <c r="U7058">
        <v>0</v>
      </c>
      <c r="V7058">
        <v>0</v>
      </c>
      <c r="W7058">
        <v>0</v>
      </c>
      <c r="X7058">
        <v>33.899177830084582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33.899177830084582</v>
      </c>
    </row>
    <row r="7059" spans="1:31" x14ac:dyDescent="0.25">
      <c r="A7059">
        <v>1661053</v>
      </c>
      <c r="B7059">
        <v>1</v>
      </c>
      <c r="C7059" t="s">
        <v>80</v>
      </c>
      <c r="D7059" t="s">
        <v>96</v>
      </c>
      <c r="E7059" t="s">
        <v>152</v>
      </c>
      <c r="F7059" t="s">
        <v>20007</v>
      </c>
      <c r="G7059" t="s">
        <v>168</v>
      </c>
      <c r="H7059" t="s">
        <v>149</v>
      </c>
      <c r="I7059" t="s">
        <v>135</v>
      </c>
      <c r="J7059" t="s">
        <v>136</v>
      </c>
      <c r="K7059" t="s">
        <v>137</v>
      </c>
      <c r="L7059" t="s">
        <v>20008</v>
      </c>
      <c r="M7059" t="s">
        <v>20009</v>
      </c>
      <c r="N7059">
        <v>2.0502777769999998</v>
      </c>
      <c r="O7059">
        <v>0</v>
      </c>
      <c r="P7059">
        <v>4</v>
      </c>
      <c r="Q7059">
        <v>0</v>
      </c>
      <c r="R7059">
        <v>0</v>
      </c>
      <c r="S7059">
        <v>0</v>
      </c>
      <c r="T7059">
        <v>1</v>
      </c>
      <c r="U7059">
        <v>0</v>
      </c>
      <c r="V7059">
        <v>0</v>
      </c>
      <c r="W7059">
        <v>0</v>
      </c>
      <c r="X7059">
        <v>2.2662185769865837</v>
      </c>
      <c r="Y7059">
        <v>0</v>
      </c>
      <c r="Z7059">
        <v>0</v>
      </c>
      <c r="AA7059">
        <v>0</v>
      </c>
      <c r="AB7059">
        <v>1.1337806890054112</v>
      </c>
      <c r="AC7059">
        <v>0</v>
      </c>
      <c r="AD7059">
        <v>0</v>
      </c>
      <c r="AE7059">
        <v>3.3999992659919949</v>
      </c>
    </row>
    <row r="7060" spans="1:31" x14ac:dyDescent="0.25">
      <c r="A7060">
        <v>1661007</v>
      </c>
      <c r="B7060">
        <v>1</v>
      </c>
      <c r="C7060" t="s">
        <v>81</v>
      </c>
      <c r="D7060" t="s">
        <v>113</v>
      </c>
      <c r="E7060" t="s">
        <v>178</v>
      </c>
      <c r="F7060" t="s">
        <v>20010</v>
      </c>
      <c r="G7060" t="s">
        <v>187</v>
      </c>
      <c r="H7060" t="s">
        <v>149</v>
      </c>
      <c r="I7060" t="s">
        <v>135</v>
      </c>
      <c r="J7060" t="s">
        <v>136</v>
      </c>
      <c r="K7060" t="s">
        <v>137</v>
      </c>
      <c r="L7060" t="s">
        <v>20011</v>
      </c>
      <c r="M7060" t="s">
        <v>20012</v>
      </c>
      <c r="N7060">
        <v>3.2794444440000001</v>
      </c>
      <c r="O7060">
        <v>0</v>
      </c>
      <c r="P7060">
        <v>1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0.10877731455204445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0.10877731455204445</v>
      </c>
    </row>
    <row r="7061" spans="1:31" x14ac:dyDescent="0.25">
      <c r="A7061">
        <v>1661199</v>
      </c>
      <c r="B7061">
        <v>1</v>
      </c>
      <c r="C7061" t="s">
        <v>80</v>
      </c>
      <c r="D7061" t="s">
        <v>97</v>
      </c>
      <c r="E7061" t="s">
        <v>152</v>
      </c>
      <c r="F7061" t="s">
        <v>20013</v>
      </c>
      <c r="G7061" t="s">
        <v>168</v>
      </c>
      <c r="H7061" t="s">
        <v>149</v>
      </c>
      <c r="I7061" t="s">
        <v>135</v>
      </c>
      <c r="J7061" t="s">
        <v>136</v>
      </c>
      <c r="K7061" t="s">
        <v>137</v>
      </c>
      <c r="L7061" t="s">
        <v>20014</v>
      </c>
      <c r="M7061" t="s">
        <v>20015</v>
      </c>
      <c r="N7061">
        <v>3.2311111110000001</v>
      </c>
      <c r="O7061">
        <v>0</v>
      </c>
      <c r="P7061">
        <v>1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1.4901929760437691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1.4901929760437691</v>
      </c>
    </row>
    <row r="7062" spans="1:31" x14ac:dyDescent="0.25">
      <c r="A7062">
        <v>1661176</v>
      </c>
      <c r="B7062">
        <v>1</v>
      </c>
      <c r="C7062" t="s">
        <v>80</v>
      </c>
      <c r="D7062" t="s">
        <v>90</v>
      </c>
      <c r="E7062" t="s">
        <v>642</v>
      </c>
      <c r="F7062" t="s">
        <v>20016</v>
      </c>
      <c r="G7062" t="s">
        <v>161</v>
      </c>
      <c r="H7062" t="s">
        <v>134</v>
      </c>
      <c r="I7062" t="s">
        <v>135</v>
      </c>
      <c r="J7062" t="s">
        <v>136</v>
      </c>
      <c r="K7062" t="s">
        <v>137</v>
      </c>
      <c r="L7062" t="s">
        <v>20017</v>
      </c>
      <c r="M7062" t="s">
        <v>20018</v>
      </c>
      <c r="N7062">
        <v>0.48611111099999998</v>
      </c>
      <c r="O7062">
        <v>0</v>
      </c>
      <c r="P7062">
        <v>3808</v>
      </c>
      <c r="Q7062">
        <v>0</v>
      </c>
      <c r="R7062">
        <v>0</v>
      </c>
      <c r="S7062">
        <v>0</v>
      </c>
      <c r="T7062">
        <v>220</v>
      </c>
      <c r="U7062">
        <v>0</v>
      </c>
      <c r="V7062">
        <v>0</v>
      </c>
      <c r="W7062">
        <v>0</v>
      </c>
      <c r="X7062">
        <v>767.68538120170263</v>
      </c>
      <c r="Y7062">
        <v>0</v>
      </c>
      <c r="Z7062">
        <v>0</v>
      </c>
      <c r="AA7062">
        <v>0</v>
      </c>
      <c r="AB7062">
        <v>109.12286725311785</v>
      </c>
      <c r="AC7062">
        <v>0</v>
      </c>
      <c r="AD7062">
        <v>0</v>
      </c>
      <c r="AE7062">
        <v>876.8082484548205</v>
      </c>
    </row>
    <row r="7063" spans="1:31" x14ac:dyDescent="0.25">
      <c r="A7063">
        <v>1661076</v>
      </c>
      <c r="B7063">
        <v>1</v>
      </c>
      <c r="C7063" t="s">
        <v>80</v>
      </c>
      <c r="D7063" t="s">
        <v>93</v>
      </c>
      <c r="E7063" t="s">
        <v>152</v>
      </c>
      <c r="F7063" t="s">
        <v>20019</v>
      </c>
      <c r="G7063" t="s">
        <v>154</v>
      </c>
      <c r="H7063" t="s">
        <v>149</v>
      </c>
      <c r="I7063" t="s">
        <v>135</v>
      </c>
      <c r="J7063" t="s">
        <v>136</v>
      </c>
      <c r="K7063" t="s">
        <v>137</v>
      </c>
      <c r="L7063" t="s">
        <v>20020</v>
      </c>
      <c r="M7063" t="s">
        <v>20021</v>
      </c>
      <c r="N7063">
        <v>2.7308333330000001</v>
      </c>
      <c r="O7063">
        <v>0</v>
      </c>
      <c r="P7063">
        <v>1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0.13738167429514669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0.13738167429514669</v>
      </c>
    </row>
    <row r="7064" spans="1:31" x14ac:dyDescent="0.25">
      <c r="A7064">
        <v>1661222</v>
      </c>
      <c r="B7064">
        <v>1</v>
      </c>
      <c r="C7064" t="s">
        <v>80</v>
      </c>
      <c r="D7064" t="s">
        <v>99</v>
      </c>
      <c r="E7064" t="s">
        <v>152</v>
      </c>
      <c r="F7064" t="s">
        <v>20022</v>
      </c>
      <c r="G7064" t="s">
        <v>154</v>
      </c>
      <c r="H7064" t="s">
        <v>149</v>
      </c>
      <c r="I7064" t="s">
        <v>135</v>
      </c>
      <c r="J7064" t="s">
        <v>136</v>
      </c>
      <c r="K7064" t="s">
        <v>137</v>
      </c>
      <c r="L7064" t="s">
        <v>20023</v>
      </c>
      <c r="M7064" t="s">
        <v>20024</v>
      </c>
      <c r="N7064">
        <v>0.88916666600000005</v>
      </c>
      <c r="O7064">
        <v>0</v>
      </c>
      <c r="P7064">
        <v>1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7.6947772635033329E-2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7.6947772635033329E-2</v>
      </c>
    </row>
    <row r="7065" spans="1:31" x14ac:dyDescent="0.25">
      <c r="A7065">
        <v>1661285</v>
      </c>
      <c r="B7065">
        <v>1</v>
      </c>
      <c r="C7065" t="s">
        <v>80</v>
      </c>
      <c r="D7065" t="s">
        <v>97</v>
      </c>
      <c r="E7065" t="s">
        <v>131</v>
      </c>
      <c r="F7065" t="s">
        <v>20025</v>
      </c>
      <c r="G7065" t="s">
        <v>195</v>
      </c>
      <c r="H7065" t="s">
        <v>134</v>
      </c>
      <c r="I7065" t="s">
        <v>135</v>
      </c>
      <c r="J7065" t="s">
        <v>136</v>
      </c>
      <c r="K7065" t="s">
        <v>137</v>
      </c>
      <c r="L7065" t="s">
        <v>20026</v>
      </c>
      <c r="M7065" t="s">
        <v>20027</v>
      </c>
      <c r="N7065">
        <v>2.0727777770000002</v>
      </c>
      <c r="O7065">
        <v>0</v>
      </c>
      <c r="P7065">
        <v>21</v>
      </c>
      <c r="Q7065">
        <v>0</v>
      </c>
      <c r="R7065">
        <v>74</v>
      </c>
      <c r="S7065">
        <v>0</v>
      </c>
      <c r="T7065">
        <v>8</v>
      </c>
      <c r="U7065">
        <v>0</v>
      </c>
      <c r="V7065">
        <v>0</v>
      </c>
      <c r="W7065">
        <v>0</v>
      </c>
      <c r="X7065">
        <v>28.755380314746805</v>
      </c>
      <c r="Y7065">
        <v>0</v>
      </c>
      <c r="Z7065">
        <v>28.558609677353747</v>
      </c>
      <c r="AA7065">
        <v>0</v>
      </c>
      <c r="AB7065">
        <v>5.4242583700573128</v>
      </c>
      <c r="AC7065">
        <v>0</v>
      </c>
      <c r="AD7065">
        <v>0</v>
      </c>
      <c r="AE7065">
        <v>62.738248362157861</v>
      </c>
    </row>
    <row r="7066" spans="1:31" x14ac:dyDescent="0.25">
      <c r="A7066">
        <v>1660930</v>
      </c>
      <c r="B7066">
        <v>1</v>
      </c>
      <c r="C7066" t="s">
        <v>80</v>
      </c>
      <c r="D7066" t="s">
        <v>94</v>
      </c>
      <c r="E7066" t="s">
        <v>178</v>
      </c>
      <c r="F7066" t="s">
        <v>20028</v>
      </c>
      <c r="G7066" t="s">
        <v>770</v>
      </c>
      <c r="H7066" t="s">
        <v>149</v>
      </c>
      <c r="I7066" t="s">
        <v>135</v>
      </c>
      <c r="J7066" t="s">
        <v>136</v>
      </c>
      <c r="K7066" t="s">
        <v>137</v>
      </c>
      <c r="L7066" t="s">
        <v>20029</v>
      </c>
      <c r="M7066" t="s">
        <v>20030</v>
      </c>
      <c r="N7066">
        <v>2.0499999999999998</v>
      </c>
      <c r="O7066">
        <v>0</v>
      </c>
      <c r="P7066">
        <v>36</v>
      </c>
      <c r="Q7066">
        <v>0</v>
      </c>
      <c r="R7066">
        <v>0</v>
      </c>
      <c r="S7066">
        <v>0</v>
      </c>
      <c r="T7066">
        <v>3</v>
      </c>
      <c r="U7066">
        <v>0</v>
      </c>
      <c r="V7066">
        <v>0</v>
      </c>
      <c r="W7066">
        <v>0</v>
      </c>
      <c r="X7066">
        <v>60.966510516136324</v>
      </c>
      <c r="Y7066">
        <v>0</v>
      </c>
      <c r="Z7066">
        <v>0</v>
      </c>
      <c r="AA7066">
        <v>0</v>
      </c>
      <c r="AB7066">
        <v>7.7944726076880002</v>
      </c>
      <c r="AC7066">
        <v>0</v>
      </c>
      <c r="AD7066">
        <v>0</v>
      </c>
      <c r="AE7066">
        <v>68.760983123824332</v>
      </c>
    </row>
    <row r="7067" spans="1:31" x14ac:dyDescent="0.25">
      <c r="A7067">
        <v>1660884</v>
      </c>
      <c r="B7067">
        <v>1</v>
      </c>
      <c r="C7067" t="s">
        <v>80</v>
      </c>
      <c r="D7067" t="s">
        <v>103</v>
      </c>
      <c r="E7067" t="s">
        <v>131</v>
      </c>
      <c r="F7067" t="s">
        <v>20031</v>
      </c>
      <c r="G7067" t="s">
        <v>148</v>
      </c>
      <c r="H7067" t="s">
        <v>134</v>
      </c>
      <c r="I7067" t="s">
        <v>135</v>
      </c>
      <c r="J7067" t="s">
        <v>136</v>
      </c>
      <c r="K7067" t="s">
        <v>143</v>
      </c>
      <c r="L7067" t="s">
        <v>20032</v>
      </c>
      <c r="M7067" t="s">
        <v>20033</v>
      </c>
      <c r="N7067">
        <v>5.9973183329999999</v>
      </c>
      <c r="O7067">
        <v>0</v>
      </c>
      <c r="P7067">
        <v>0</v>
      </c>
      <c r="Q7067">
        <v>0</v>
      </c>
      <c r="R7067">
        <v>5</v>
      </c>
      <c r="S7067">
        <v>0</v>
      </c>
      <c r="T7067">
        <v>4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31.333564845662259</v>
      </c>
      <c r="AA7067">
        <v>0</v>
      </c>
      <c r="AB7067">
        <v>26.56877290768783</v>
      </c>
      <c r="AC7067">
        <v>0</v>
      </c>
      <c r="AD7067">
        <v>0</v>
      </c>
      <c r="AE7067">
        <v>57.902337753350089</v>
      </c>
    </row>
    <row r="7068" spans="1:31" x14ac:dyDescent="0.25">
      <c r="A7068">
        <v>1661093</v>
      </c>
      <c r="B7068">
        <v>1</v>
      </c>
      <c r="C7068" t="s">
        <v>80</v>
      </c>
      <c r="D7068" t="s">
        <v>102</v>
      </c>
      <c r="E7068" t="s">
        <v>152</v>
      </c>
      <c r="F7068" t="s">
        <v>20034</v>
      </c>
      <c r="G7068" t="s">
        <v>507</v>
      </c>
      <c r="H7068" t="s">
        <v>149</v>
      </c>
      <c r="I7068" t="s">
        <v>135</v>
      </c>
      <c r="J7068" t="s">
        <v>136</v>
      </c>
      <c r="K7068" t="s">
        <v>137</v>
      </c>
      <c r="L7068" t="s">
        <v>20035</v>
      </c>
      <c r="M7068" t="s">
        <v>20036</v>
      </c>
      <c r="N7068">
        <v>0.85972222200000004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6.5751345501751116E-2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6.5751345501751116E-2</v>
      </c>
    </row>
    <row r="7069" spans="1:31" x14ac:dyDescent="0.25">
      <c r="A7069">
        <v>1661139</v>
      </c>
      <c r="B7069">
        <v>1</v>
      </c>
      <c r="C7069" t="s">
        <v>81</v>
      </c>
      <c r="D7069" t="s">
        <v>116</v>
      </c>
      <c r="E7069" t="s">
        <v>178</v>
      </c>
      <c r="F7069" t="s">
        <v>20037</v>
      </c>
      <c r="G7069" t="s">
        <v>227</v>
      </c>
      <c r="H7069" t="s">
        <v>149</v>
      </c>
      <c r="I7069" t="s">
        <v>135</v>
      </c>
      <c r="J7069" t="s">
        <v>136</v>
      </c>
      <c r="K7069" t="s">
        <v>137</v>
      </c>
      <c r="L7069" t="s">
        <v>20038</v>
      </c>
      <c r="M7069" t="s">
        <v>20039</v>
      </c>
      <c r="N7069">
        <v>0.587777777</v>
      </c>
      <c r="O7069">
        <v>0</v>
      </c>
      <c r="P7069">
        <v>10</v>
      </c>
      <c r="Q7069">
        <v>0</v>
      </c>
      <c r="R7069">
        <v>0</v>
      </c>
      <c r="S7069">
        <v>0</v>
      </c>
      <c r="T7069">
        <v>1</v>
      </c>
      <c r="U7069">
        <v>0</v>
      </c>
      <c r="V7069">
        <v>0</v>
      </c>
      <c r="W7069">
        <v>0</v>
      </c>
      <c r="X7069">
        <v>0.84170356050768758</v>
      </c>
      <c r="Y7069">
        <v>0</v>
      </c>
      <c r="Z7069">
        <v>0</v>
      </c>
      <c r="AA7069">
        <v>0</v>
      </c>
      <c r="AB7069">
        <v>0.10212183463847334</v>
      </c>
      <c r="AC7069">
        <v>0</v>
      </c>
      <c r="AD7069">
        <v>0</v>
      </c>
      <c r="AE7069">
        <v>0.94382539514616093</v>
      </c>
    </row>
    <row r="7070" spans="1:31" x14ac:dyDescent="0.25">
      <c r="A7070">
        <v>1661136</v>
      </c>
      <c r="B7070">
        <v>1</v>
      </c>
      <c r="C7070" t="s">
        <v>80</v>
      </c>
      <c r="D7070" t="s">
        <v>82</v>
      </c>
      <c r="E7070" t="s">
        <v>146</v>
      </c>
      <c r="F7070" t="s">
        <v>17864</v>
      </c>
      <c r="G7070" t="s">
        <v>3003</v>
      </c>
      <c r="H7070" t="s">
        <v>149</v>
      </c>
      <c r="I7070" t="s">
        <v>135</v>
      </c>
      <c r="J7070" t="s">
        <v>136</v>
      </c>
      <c r="K7070" t="s">
        <v>137</v>
      </c>
      <c r="L7070" t="s">
        <v>20040</v>
      </c>
      <c r="M7070" t="s">
        <v>20041</v>
      </c>
      <c r="N7070">
        <v>2.0661111110000001</v>
      </c>
      <c r="O7070">
        <v>0</v>
      </c>
      <c r="P7070">
        <v>397</v>
      </c>
      <c r="Q7070">
        <v>0</v>
      </c>
      <c r="R7070">
        <v>0</v>
      </c>
      <c r="S7070">
        <v>0</v>
      </c>
      <c r="T7070">
        <v>74</v>
      </c>
      <c r="U7070">
        <v>0</v>
      </c>
      <c r="V7070">
        <v>0</v>
      </c>
      <c r="W7070">
        <v>0</v>
      </c>
      <c r="X7070">
        <v>305.93385483078742</v>
      </c>
      <c r="Y7070">
        <v>0</v>
      </c>
      <c r="Z7070">
        <v>0</v>
      </c>
      <c r="AA7070">
        <v>0</v>
      </c>
      <c r="AB7070">
        <v>98.49697399775151</v>
      </c>
      <c r="AC7070">
        <v>0</v>
      </c>
      <c r="AD7070">
        <v>0</v>
      </c>
      <c r="AE7070">
        <v>404.43082882853895</v>
      </c>
    </row>
    <row r="7071" spans="1:31" x14ac:dyDescent="0.25">
      <c r="A7071">
        <v>1661113</v>
      </c>
      <c r="B7071">
        <v>1</v>
      </c>
      <c r="C7071" t="s">
        <v>80</v>
      </c>
      <c r="D7071" t="s">
        <v>96</v>
      </c>
      <c r="E7071" t="s">
        <v>152</v>
      </c>
      <c r="F7071" t="s">
        <v>20042</v>
      </c>
      <c r="G7071" t="s">
        <v>154</v>
      </c>
      <c r="H7071" t="s">
        <v>149</v>
      </c>
      <c r="I7071" t="s">
        <v>135</v>
      </c>
      <c r="J7071" t="s">
        <v>136</v>
      </c>
      <c r="K7071" t="s">
        <v>137</v>
      </c>
      <c r="L7071" t="s">
        <v>20043</v>
      </c>
      <c r="M7071" t="s">
        <v>20044</v>
      </c>
      <c r="N7071">
        <v>1.3172222220000001</v>
      </c>
      <c r="O7071">
        <v>0</v>
      </c>
      <c r="P7071">
        <v>1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0.55143089042639448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0.55143089042639448</v>
      </c>
    </row>
    <row r="7072" spans="1:31" x14ac:dyDescent="0.25">
      <c r="A7072">
        <v>1660970</v>
      </c>
      <c r="B7072">
        <v>1</v>
      </c>
      <c r="C7072" t="s">
        <v>80</v>
      </c>
      <c r="D7072" t="s">
        <v>106</v>
      </c>
      <c r="E7072" t="s">
        <v>204</v>
      </c>
      <c r="F7072" t="s">
        <v>20045</v>
      </c>
      <c r="G7072" t="s">
        <v>161</v>
      </c>
      <c r="H7072" t="s">
        <v>134</v>
      </c>
      <c r="I7072" t="s">
        <v>135</v>
      </c>
      <c r="J7072" t="s">
        <v>136</v>
      </c>
      <c r="K7072" t="s">
        <v>137</v>
      </c>
      <c r="L7072" t="s">
        <v>20046</v>
      </c>
      <c r="M7072" t="s">
        <v>20047</v>
      </c>
      <c r="N7072">
        <v>1.4952777770000001</v>
      </c>
      <c r="O7072">
        <v>0</v>
      </c>
      <c r="P7072">
        <v>196</v>
      </c>
      <c r="Q7072">
        <v>0</v>
      </c>
      <c r="R7072">
        <v>18</v>
      </c>
      <c r="S7072">
        <v>1</v>
      </c>
      <c r="T7072">
        <v>28</v>
      </c>
      <c r="U7072">
        <v>1</v>
      </c>
      <c r="V7072">
        <v>0</v>
      </c>
      <c r="W7072">
        <v>0</v>
      </c>
      <c r="X7072">
        <v>85.783250749182983</v>
      </c>
      <c r="Y7072">
        <v>0</v>
      </c>
      <c r="Z7072">
        <v>14.870569856505407</v>
      </c>
      <c r="AA7072">
        <v>160.28297524167041</v>
      </c>
      <c r="AB7072">
        <v>38.877357741524165</v>
      </c>
      <c r="AC7072">
        <v>5.8806540025956373</v>
      </c>
      <c r="AD7072">
        <v>0</v>
      </c>
      <c r="AE7072">
        <v>305.69480759147859</v>
      </c>
    </row>
    <row r="7073" spans="1:31" x14ac:dyDescent="0.25">
      <c r="A7073">
        <v>1660950</v>
      </c>
      <c r="B7073">
        <v>1</v>
      </c>
      <c r="C7073" t="s">
        <v>80</v>
      </c>
      <c r="D7073" t="s">
        <v>111</v>
      </c>
      <c r="E7073" t="s">
        <v>152</v>
      </c>
      <c r="F7073" t="s">
        <v>20048</v>
      </c>
      <c r="G7073" t="s">
        <v>507</v>
      </c>
      <c r="H7073" t="s">
        <v>149</v>
      </c>
      <c r="I7073" t="s">
        <v>135</v>
      </c>
      <c r="J7073" t="s">
        <v>136</v>
      </c>
      <c r="K7073" t="s">
        <v>137</v>
      </c>
      <c r="L7073" t="s">
        <v>20049</v>
      </c>
      <c r="M7073" t="s">
        <v>20050</v>
      </c>
      <c r="N7073">
        <v>2.0699999999999998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1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3.8701400947716005</v>
      </c>
      <c r="AC7073">
        <v>0</v>
      </c>
      <c r="AD7073">
        <v>0</v>
      </c>
      <c r="AE7073">
        <v>3.8701400947716005</v>
      </c>
    </row>
    <row r="7074" spans="1:31" x14ac:dyDescent="0.25">
      <c r="A7074">
        <v>1660827</v>
      </c>
      <c r="B7074">
        <v>1</v>
      </c>
      <c r="C7074" t="s">
        <v>81</v>
      </c>
      <c r="D7074" t="s">
        <v>128</v>
      </c>
      <c r="E7074" t="s">
        <v>131</v>
      </c>
      <c r="F7074" t="s">
        <v>291</v>
      </c>
      <c r="G7074" t="s">
        <v>161</v>
      </c>
      <c r="H7074" t="s">
        <v>134</v>
      </c>
      <c r="I7074" t="s">
        <v>191</v>
      </c>
      <c r="J7074" t="s">
        <v>136</v>
      </c>
      <c r="K7074" t="s">
        <v>137</v>
      </c>
      <c r="L7074" t="s">
        <v>20051</v>
      </c>
      <c r="M7074" t="s">
        <v>20052</v>
      </c>
      <c r="N7074">
        <v>8.3333330000000001E-3</v>
      </c>
      <c r="O7074">
        <v>0</v>
      </c>
      <c r="P7074">
        <v>536</v>
      </c>
      <c r="Q7074">
        <v>3</v>
      </c>
      <c r="R7074">
        <v>27</v>
      </c>
      <c r="S7074">
        <v>3</v>
      </c>
      <c r="T7074">
        <v>71</v>
      </c>
      <c r="U7074">
        <v>0</v>
      </c>
      <c r="V7074">
        <v>0</v>
      </c>
      <c r="W7074">
        <v>0</v>
      </c>
      <c r="X7074">
        <v>0.76867220311578366</v>
      </c>
      <c r="Y7074">
        <v>6.2296646558833331E-3</v>
      </c>
      <c r="Z7074">
        <v>3.2440115019374993E-2</v>
      </c>
      <c r="AA7074">
        <v>9.5003655963333336E-3</v>
      </c>
      <c r="AB7074">
        <v>0.19353449954956664</v>
      </c>
      <c r="AC7074">
        <v>0</v>
      </c>
      <c r="AD7074">
        <v>0</v>
      </c>
      <c r="AE7074">
        <v>1.0103768479369419</v>
      </c>
    </row>
    <row r="7075" spans="1:31" x14ac:dyDescent="0.25">
      <c r="A7075">
        <v>1660927</v>
      </c>
      <c r="B7075">
        <v>1</v>
      </c>
      <c r="C7075" t="s">
        <v>80</v>
      </c>
      <c r="D7075" t="s">
        <v>106</v>
      </c>
      <c r="E7075" t="s">
        <v>140</v>
      </c>
      <c r="F7075" t="s">
        <v>19963</v>
      </c>
      <c r="G7075" t="s">
        <v>148</v>
      </c>
      <c r="H7075" t="s">
        <v>134</v>
      </c>
      <c r="I7075" t="s">
        <v>135</v>
      </c>
      <c r="J7075" t="s">
        <v>136</v>
      </c>
      <c r="K7075" t="s">
        <v>143</v>
      </c>
      <c r="L7075" t="s">
        <v>20053</v>
      </c>
      <c r="M7075" t="s">
        <v>20054</v>
      </c>
      <c r="N7075">
        <v>2.662222222</v>
      </c>
      <c r="O7075">
        <v>0</v>
      </c>
      <c r="P7075">
        <v>5929</v>
      </c>
      <c r="Q7075">
        <v>0</v>
      </c>
      <c r="R7075">
        <v>12</v>
      </c>
      <c r="S7075">
        <v>2</v>
      </c>
      <c r="T7075">
        <v>367</v>
      </c>
      <c r="U7075">
        <v>1</v>
      </c>
      <c r="V7075">
        <v>2</v>
      </c>
      <c r="W7075">
        <v>0</v>
      </c>
      <c r="X7075">
        <v>3586.6973845585276</v>
      </c>
      <c r="Y7075">
        <v>0</v>
      </c>
      <c r="Z7075">
        <v>14.036281613931889</v>
      </c>
      <c r="AA7075">
        <v>299.01927718544295</v>
      </c>
      <c r="AB7075">
        <v>1296.1435963395413</v>
      </c>
      <c r="AC7075">
        <v>95.514421770599697</v>
      </c>
      <c r="AD7075">
        <v>46.787598676422796</v>
      </c>
      <c r="AE7075">
        <v>5338.1985601444658</v>
      </c>
    </row>
    <row r="7076" spans="1:31" x14ac:dyDescent="0.25">
      <c r="A7076">
        <v>1661125</v>
      </c>
      <c r="B7076">
        <v>1</v>
      </c>
      <c r="C7076" t="s">
        <v>80</v>
      </c>
      <c r="D7076" t="s">
        <v>103</v>
      </c>
      <c r="E7076" t="s">
        <v>146</v>
      </c>
      <c r="F7076" t="s">
        <v>20055</v>
      </c>
      <c r="G7076" t="s">
        <v>3669</v>
      </c>
      <c r="H7076" t="s">
        <v>149</v>
      </c>
      <c r="I7076" t="s">
        <v>135</v>
      </c>
      <c r="J7076" t="s">
        <v>136</v>
      </c>
      <c r="K7076" t="s">
        <v>137</v>
      </c>
      <c r="L7076" t="s">
        <v>20056</v>
      </c>
      <c r="M7076" t="s">
        <v>20057</v>
      </c>
      <c r="N7076">
        <v>1.4869444439999999</v>
      </c>
      <c r="O7076">
        <v>0</v>
      </c>
      <c r="P7076">
        <v>189</v>
      </c>
      <c r="Q7076">
        <v>0</v>
      </c>
      <c r="R7076">
        <v>10</v>
      </c>
      <c r="S7076">
        <v>0</v>
      </c>
      <c r="T7076">
        <v>51</v>
      </c>
      <c r="U7076">
        <v>0</v>
      </c>
      <c r="V7076">
        <v>1</v>
      </c>
      <c r="W7076">
        <v>0</v>
      </c>
      <c r="X7076">
        <v>86.148735498017132</v>
      </c>
      <c r="Y7076">
        <v>0</v>
      </c>
      <c r="Z7076">
        <v>270.12434766318739</v>
      </c>
      <c r="AA7076">
        <v>0</v>
      </c>
      <c r="AB7076">
        <v>111.58194593675663</v>
      </c>
      <c r="AC7076">
        <v>0</v>
      </c>
      <c r="AD7076">
        <v>1.4587841978161376</v>
      </c>
      <c r="AE7076">
        <v>469.31381329577732</v>
      </c>
    </row>
    <row r="7077" spans="1:31" x14ac:dyDescent="0.25">
      <c r="A7077">
        <v>1661079</v>
      </c>
      <c r="B7077">
        <v>1</v>
      </c>
      <c r="C7077" t="s">
        <v>80</v>
      </c>
      <c r="D7077" t="s">
        <v>103</v>
      </c>
      <c r="E7077" t="s">
        <v>204</v>
      </c>
      <c r="F7077" t="s">
        <v>20058</v>
      </c>
      <c r="G7077" t="s">
        <v>161</v>
      </c>
      <c r="H7077" t="s">
        <v>134</v>
      </c>
      <c r="I7077" t="s">
        <v>135</v>
      </c>
      <c r="J7077" t="s">
        <v>136</v>
      </c>
      <c r="K7077" t="s">
        <v>137</v>
      </c>
      <c r="L7077" t="s">
        <v>20059</v>
      </c>
      <c r="M7077" t="s">
        <v>20060</v>
      </c>
      <c r="N7077">
        <v>1.9</v>
      </c>
      <c r="O7077">
        <v>2</v>
      </c>
      <c r="P7077">
        <v>1240</v>
      </c>
      <c r="Q7077">
        <v>9</v>
      </c>
      <c r="R7077">
        <v>142</v>
      </c>
      <c r="S7077">
        <v>6</v>
      </c>
      <c r="T7077">
        <v>130</v>
      </c>
      <c r="U7077">
        <v>0</v>
      </c>
      <c r="V7077">
        <v>1</v>
      </c>
      <c r="W7077">
        <v>7.5151968547767991</v>
      </c>
      <c r="X7077">
        <v>786.14424142942823</v>
      </c>
      <c r="Y7077">
        <v>11.214861988505698</v>
      </c>
      <c r="Z7077">
        <v>105.54288778818209</v>
      </c>
      <c r="AA7077">
        <v>38.003942721025105</v>
      </c>
      <c r="AB7077">
        <v>296.84691855108235</v>
      </c>
      <c r="AC7077">
        <v>0</v>
      </c>
      <c r="AD7077">
        <v>76.035496702742989</v>
      </c>
      <c r="AE7077">
        <v>1321.3035460357432</v>
      </c>
    </row>
    <row r="7078" spans="1:31" x14ac:dyDescent="0.25">
      <c r="A7078">
        <v>1660933</v>
      </c>
      <c r="B7078">
        <v>1</v>
      </c>
      <c r="C7078" t="s">
        <v>80</v>
      </c>
      <c r="D7078" t="s">
        <v>97</v>
      </c>
      <c r="E7078" t="s">
        <v>178</v>
      </c>
      <c r="F7078" t="s">
        <v>16174</v>
      </c>
      <c r="G7078" t="s">
        <v>8943</v>
      </c>
      <c r="H7078" t="s">
        <v>149</v>
      </c>
      <c r="I7078" t="s">
        <v>135</v>
      </c>
      <c r="J7078" t="s">
        <v>136</v>
      </c>
      <c r="K7078" t="s">
        <v>137</v>
      </c>
      <c r="L7078" t="s">
        <v>20061</v>
      </c>
      <c r="M7078" t="s">
        <v>20062</v>
      </c>
      <c r="N7078">
        <v>4.2136111109999996</v>
      </c>
      <c r="O7078">
        <v>0</v>
      </c>
      <c r="P7078">
        <v>107</v>
      </c>
      <c r="Q7078">
        <v>0</v>
      </c>
      <c r="R7078">
        <v>0</v>
      </c>
      <c r="S7078">
        <v>0</v>
      </c>
      <c r="T7078">
        <v>4</v>
      </c>
      <c r="U7078">
        <v>0</v>
      </c>
      <c r="V7078">
        <v>0</v>
      </c>
      <c r="W7078">
        <v>0</v>
      </c>
      <c r="X7078">
        <v>194.92686199643938</v>
      </c>
      <c r="Y7078">
        <v>0</v>
      </c>
      <c r="Z7078">
        <v>0</v>
      </c>
      <c r="AA7078">
        <v>0</v>
      </c>
      <c r="AB7078">
        <v>14.152226435668364</v>
      </c>
      <c r="AC7078">
        <v>0</v>
      </c>
      <c r="AD7078">
        <v>0</v>
      </c>
      <c r="AE7078">
        <v>209.07908843210774</v>
      </c>
    </row>
    <row r="7079" spans="1:31" x14ac:dyDescent="0.25">
      <c r="A7079">
        <v>1660956</v>
      </c>
      <c r="B7079">
        <v>1</v>
      </c>
      <c r="C7079" t="s">
        <v>80</v>
      </c>
      <c r="D7079" t="s">
        <v>100</v>
      </c>
      <c r="E7079" t="s">
        <v>152</v>
      </c>
      <c r="F7079" t="s">
        <v>20063</v>
      </c>
      <c r="G7079" t="s">
        <v>154</v>
      </c>
      <c r="H7079" t="s">
        <v>149</v>
      </c>
      <c r="I7079" t="s">
        <v>135</v>
      </c>
      <c r="J7079" t="s">
        <v>136</v>
      </c>
      <c r="K7079" t="s">
        <v>137</v>
      </c>
      <c r="L7079" t="s">
        <v>20064</v>
      </c>
      <c r="M7079" t="s">
        <v>20065</v>
      </c>
      <c r="N7079">
        <v>1.5422222219999999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1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0.47026915458040008</v>
      </c>
      <c r="AC7079">
        <v>0</v>
      </c>
      <c r="AD7079">
        <v>0</v>
      </c>
      <c r="AE7079">
        <v>0.47026915458040008</v>
      </c>
    </row>
    <row r="7080" spans="1:31" x14ac:dyDescent="0.25">
      <c r="A7080">
        <v>1660979</v>
      </c>
      <c r="B7080">
        <v>1</v>
      </c>
      <c r="C7080" t="s">
        <v>81</v>
      </c>
      <c r="D7080" t="s">
        <v>112</v>
      </c>
      <c r="E7080" t="s">
        <v>140</v>
      </c>
      <c r="F7080" t="s">
        <v>20066</v>
      </c>
      <c r="G7080" t="s">
        <v>161</v>
      </c>
      <c r="H7080" t="s">
        <v>134</v>
      </c>
      <c r="I7080" t="s">
        <v>135</v>
      </c>
      <c r="J7080" t="s">
        <v>136</v>
      </c>
      <c r="K7080" t="s">
        <v>137</v>
      </c>
      <c r="L7080" t="s">
        <v>20067</v>
      </c>
      <c r="M7080" t="s">
        <v>20068</v>
      </c>
      <c r="N7080">
        <v>0.20250000000000001</v>
      </c>
      <c r="O7080">
        <v>8</v>
      </c>
      <c r="P7080">
        <v>3796</v>
      </c>
      <c r="Q7080">
        <v>138</v>
      </c>
      <c r="R7080">
        <v>590</v>
      </c>
      <c r="S7080">
        <v>44</v>
      </c>
      <c r="T7080">
        <v>267</v>
      </c>
      <c r="U7080">
        <v>3</v>
      </c>
      <c r="V7080">
        <v>0</v>
      </c>
      <c r="W7080">
        <v>0.18859614933059998</v>
      </c>
      <c r="X7080">
        <v>111.37256734482601</v>
      </c>
      <c r="Y7080">
        <v>5.209134796041571</v>
      </c>
      <c r="Z7080">
        <v>10.544125752538651</v>
      </c>
      <c r="AA7080">
        <v>29.458389916575964</v>
      </c>
      <c r="AB7080">
        <v>25.997873859401</v>
      </c>
      <c r="AC7080">
        <v>21.507461701398785</v>
      </c>
      <c r="AD7080">
        <v>0</v>
      </c>
      <c r="AE7080">
        <v>204.27814952011261</v>
      </c>
    </row>
    <row r="7081" spans="1:31" x14ac:dyDescent="0.25">
      <c r="A7081">
        <v>1661248</v>
      </c>
      <c r="B7081">
        <v>1</v>
      </c>
      <c r="C7081" t="s">
        <v>80</v>
      </c>
      <c r="D7081" t="s">
        <v>90</v>
      </c>
      <c r="E7081" t="s">
        <v>152</v>
      </c>
      <c r="F7081" t="s">
        <v>20069</v>
      </c>
      <c r="G7081" t="s">
        <v>154</v>
      </c>
      <c r="H7081" t="s">
        <v>149</v>
      </c>
      <c r="I7081" t="s">
        <v>135</v>
      </c>
      <c r="J7081" t="s">
        <v>136</v>
      </c>
      <c r="K7081" t="s">
        <v>137</v>
      </c>
      <c r="L7081" t="s">
        <v>20070</v>
      </c>
      <c r="M7081" t="s">
        <v>20071</v>
      </c>
      <c r="N7081">
        <v>8.0030555549999995</v>
      </c>
      <c r="O7081">
        <v>0</v>
      </c>
      <c r="P7081">
        <v>2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6.1296278487602684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6.1296278487602684</v>
      </c>
    </row>
    <row r="7082" spans="1:31" x14ac:dyDescent="0.25">
      <c r="A7082">
        <v>1660893</v>
      </c>
      <c r="B7082">
        <v>1</v>
      </c>
      <c r="C7082" t="s">
        <v>80</v>
      </c>
      <c r="D7082" t="s">
        <v>106</v>
      </c>
      <c r="E7082" t="s">
        <v>140</v>
      </c>
      <c r="F7082" t="s">
        <v>2128</v>
      </c>
      <c r="G7082" t="s">
        <v>161</v>
      </c>
      <c r="H7082" t="s">
        <v>134</v>
      </c>
      <c r="I7082" t="s">
        <v>191</v>
      </c>
      <c r="J7082" t="s">
        <v>136</v>
      </c>
      <c r="K7082" t="s">
        <v>137</v>
      </c>
      <c r="L7082" t="s">
        <v>20072</v>
      </c>
      <c r="M7082" t="s">
        <v>20073</v>
      </c>
      <c r="N7082">
        <v>1.9444444000000002E-2</v>
      </c>
      <c r="O7082">
        <v>3</v>
      </c>
      <c r="P7082">
        <v>17679</v>
      </c>
      <c r="Q7082">
        <v>155</v>
      </c>
      <c r="R7082">
        <v>843</v>
      </c>
      <c r="S7082">
        <v>73</v>
      </c>
      <c r="T7082">
        <v>1926</v>
      </c>
      <c r="U7082">
        <v>11</v>
      </c>
      <c r="V7082">
        <v>6</v>
      </c>
      <c r="W7082">
        <v>8.3512643021500001E-3</v>
      </c>
      <c r="X7082">
        <v>82.853175798631057</v>
      </c>
      <c r="Y7082">
        <v>11.603949902399597</v>
      </c>
      <c r="Z7082">
        <v>6.7040671972544787</v>
      </c>
      <c r="AA7082">
        <v>10.555164743805641</v>
      </c>
      <c r="AB7082">
        <v>39.879724342392834</v>
      </c>
      <c r="AC7082">
        <v>18.308756074864636</v>
      </c>
      <c r="AD7082">
        <v>6.3324202905653477</v>
      </c>
      <c r="AE7082">
        <v>176.24560961421577</v>
      </c>
    </row>
    <row r="7083" spans="1:31" x14ac:dyDescent="0.25">
      <c r="A7083">
        <v>1661039</v>
      </c>
      <c r="B7083">
        <v>1</v>
      </c>
      <c r="C7083" t="s">
        <v>81</v>
      </c>
      <c r="D7083" t="s">
        <v>112</v>
      </c>
      <c r="E7083" t="s">
        <v>152</v>
      </c>
      <c r="F7083" t="s">
        <v>20074</v>
      </c>
      <c r="G7083" t="s">
        <v>154</v>
      </c>
      <c r="H7083" t="s">
        <v>149</v>
      </c>
      <c r="I7083" t="s">
        <v>135</v>
      </c>
      <c r="J7083" t="s">
        <v>136</v>
      </c>
      <c r="K7083" t="s">
        <v>137</v>
      </c>
      <c r="L7083" t="s">
        <v>20075</v>
      </c>
      <c r="M7083" t="s">
        <v>20076</v>
      </c>
      <c r="N7083">
        <v>5.2302777770000004</v>
      </c>
      <c r="O7083">
        <v>0</v>
      </c>
      <c r="P7083">
        <v>1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0.52825626336379694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0.52825626336379694</v>
      </c>
    </row>
    <row r="7084" spans="1:31" x14ac:dyDescent="0.25">
      <c r="A7084">
        <v>1660939</v>
      </c>
      <c r="B7084">
        <v>1</v>
      </c>
      <c r="C7084" t="s">
        <v>80</v>
      </c>
      <c r="D7084" t="s">
        <v>85</v>
      </c>
      <c r="E7084" t="s">
        <v>131</v>
      </c>
      <c r="F7084" t="s">
        <v>20077</v>
      </c>
      <c r="G7084" t="s">
        <v>235</v>
      </c>
      <c r="H7084" t="s">
        <v>134</v>
      </c>
      <c r="I7084" t="s">
        <v>135</v>
      </c>
      <c r="J7084" t="s">
        <v>136</v>
      </c>
      <c r="K7084" t="s">
        <v>143</v>
      </c>
      <c r="L7084" t="s">
        <v>20078</v>
      </c>
      <c r="M7084" t="s">
        <v>20079</v>
      </c>
      <c r="N7084">
        <v>0.246930555</v>
      </c>
      <c r="O7084">
        <v>0</v>
      </c>
      <c r="P7084">
        <v>207</v>
      </c>
      <c r="Q7084">
        <v>0</v>
      </c>
      <c r="R7084">
        <v>0</v>
      </c>
      <c r="S7084">
        <v>0</v>
      </c>
      <c r="T7084">
        <v>201</v>
      </c>
      <c r="U7084">
        <v>0</v>
      </c>
      <c r="V7084">
        <v>1</v>
      </c>
      <c r="W7084">
        <v>0</v>
      </c>
      <c r="X7084">
        <v>17.498407758881541</v>
      </c>
      <c r="Y7084">
        <v>0</v>
      </c>
      <c r="Z7084">
        <v>0</v>
      </c>
      <c r="AA7084">
        <v>0</v>
      </c>
      <c r="AB7084">
        <v>75.35957988551462</v>
      </c>
      <c r="AC7084">
        <v>0</v>
      </c>
      <c r="AD7084">
        <v>0.98359839369166657</v>
      </c>
      <c r="AE7084">
        <v>93.841586038087826</v>
      </c>
    </row>
    <row r="7085" spans="1:31" x14ac:dyDescent="0.25">
      <c r="A7085">
        <v>1661208</v>
      </c>
      <c r="B7085">
        <v>1</v>
      </c>
      <c r="C7085" t="s">
        <v>80</v>
      </c>
      <c r="D7085" t="s">
        <v>85</v>
      </c>
      <c r="E7085" t="s">
        <v>146</v>
      </c>
      <c r="F7085" t="s">
        <v>20080</v>
      </c>
      <c r="G7085" t="s">
        <v>239</v>
      </c>
      <c r="H7085" t="s">
        <v>149</v>
      </c>
      <c r="I7085" t="s">
        <v>135</v>
      </c>
      <c r="J7085" t="s">
        <v>136</v>
      </c>
      <c r="K7085" t="s">
        <v>137</v>
      </c>
      <c r="L7085" t="s">
        <v>20081</v>
      </c>
      <c r="M7085" t="s">
        <v>20082</v>
      </c>
      <c r="N7085">
        <v>0.643055555</v>
      </c>
      <c r="O7085">
        <v>0</v>
      </c>
      <c r="P7085">
        <v>631</v>
      </c>
      <c r="Q7085">
        <v>0</v>
      </c>
      <c r="R7085">
        <v>0</v>
      </c>
      <c r="S7085">
        <v>0</v>
      </c>
      <c r="T7085">
        <v>74</v>
      </c>
      <c r="U7085">
        <v>0</v>
      </c>
      <c r="V7085">
        <v>0</v>
      </c>
      <c r="W7085">
        <v>0</v>
      </c>
      <c r="X7085">
        <v>192.61001942278244</v>
      </c>
      <c r="Y7085">
        <v>0</v>
      </c>
      <c r="Z7085">
        <v>0</v>
      </c>
      <c r="AA7085">
        <v>0</v>
      </c>
      <c r="AB7085">
        <v>35.51254708104463</v>
      </c>
      <c r="AC7085">
        <v>0</v>
      </c>
      <c r="AD7085">
        <v>0</v>
      </c>
      <c r="AE7085">
        <v>228.12256650382707</v>
      </c>
    </row>
    <row r="7086" spans="1:31" x14ac:dyDescent="0.25">
      <c r="A7086">
        <v>1660973</v>
      </c>
      <c r="B7086">
        <v>1</v>
      </c>
      <c r="C7086" t="s">
        <v>80</v>
      </c>
      <c r="D7086" t="s">
        <v>84</v>
      </c>
      <c r="E7086" t="s">
        <v>146</v>
      </c>
      <c r="F7086" t="s">
        <v>13870</v>
      </c>
      <c r="G7086" t="s">
        <v>148</v>
      </c>
      <c r="H7086" t="s">
        <v>149</v>
      </c>
      <c r="I7086" t="s">
        <v>135</v>
      </c>
      <c r="J7086" t="s">
        <v>136</v>
      </c>
      <c r="K7086" t="s">
        <v>143</v>
      </c>
      <c r="L7086" t="s">
        <v>20083</v>
      </c>
      <c r="M7086" t="s">
        <v>20084</v>
      </c>
      <c r="N7086">
        <v>7.76</v>
      </c>
      <c r="O7086">
        <v>0</v>
      </c>
      <c r="P7086">
        <v>26</v>
      </c>
      <c r="Q7086">
        <v>0</v>
      </c>
      <c r="R7086">
        <v>24</v>
      </c>
      <c r="S7086">
        <v>0</v>
      </c>
      <c r="T7086">
        <v>10</v>
      </c>
      <c r="U7086">
        <v>0</v>
      </c>
      <c r="V7086">
        <v>0</v>
      </c>
      <c r="W7086">
        <v>0</v>
      </c>
      <c r="X7086">
        <v>61.845051806224966</v>
      </c>
      <c r="Y7086">
        <v>0</v>
      </c>
      <c r="Z7086">
        <v>49.145711561939187</v>
      </c>
      <c r="AA7086">
        <v>0</v>
      </c>
      <c r="AB7086">
        <v>61.76189041407978</v>
      </c>
      <c r="AC7086">
        <v>0</v>
      </c>
      <c r="AD7086">
        <v>0</v>
      </c>
      <c r="AE7086">
        <v>172.75265378224393</v>
      </c>
    </row>
    <row r="7087" spans="1:31" x14ac:dyDescent="0.25">
      <c r="A7087">
        <v>1661022</v>
      </c>
      <c r="B7087">
        <v>1</v>
      </c>
      <c r="C7087" t="s">
        <v>80</v>
      </c>
      <c r="D7087" t="s">
        <v>108</v>
      </c>
      <c r="E7087" t="s">
        <v>146</v>
      </c>
      <c r="F7087" t="s">
        <v>20085</v>
      </c>
      <c r="G7087" t="s">
        <v>239</v>
      </c>
      <c r="H7087" t="s">
        <v>149</v>
      </c>
      <c r="I7087" t="s">
        <v>135</v>
      </c>
      <c r="J7087" t="s">
        <v>136</v>
      </c>
      <c r="K7087" t="s">
        <v>137</v>
      </c>
      <c r="L7087" t="s">
        <v>20086</v>
      </c>
      <c r="M7087" t="s">
        <v>20087</v>
      </c>
      <c r="N7087">
        <v>1.513055555</v>
      </c>
      <c r="O7087">
        <v>0</v>
      </c>
      <c r="P7087">
        <v>38</v>
      </c>
      <c r="Q7087">
        <v>0</v>
      </c>
      <c r="R7087">
        <v>16</v>
      </c>
      <c r="S7087">
        <v>0</v>
      </c>
      <c r="T7087">
        <v>6</v>
      </c>
      <c r="U7087">
        <v>0</v>
      </c>
      <c r="V7087">
        <v>0</v>
      </c>
      <c r="W7087">
        <v>0</v>
      </c>
      <c r="X7087">
        <v>9.3422465743235712</v>
      </c>
      <c r="Y7087">
        <v>0</v>
      </c>
      <c r="Z7087">
        <v>4.682447486784481</v>
      </c>
      <c r="AA7087">
        <v>0</v>
      </c>
      <c r="AB7087">
        <v>3.3028789189058703</v>
      </c>
      <c r="AC7087">
        <v>0</v>
      </c>
      <c r="AD7087">
        <v>0</v>
      </c>
      <c r="AE7087">
        <v>17.327572980013922</v>
      </c>
    </row>
    <row r="7088" spans="1:31" x14ac:dyDescent="0.25">
      <c r="A7088">
        <v>1661165</v>
      </c>
      <c r="B7088">
        <v>1</v>
      </c>
      <c r="C7088" t="s">
        <v>81</v>
      </c>
      <c r="D7088" t="s">
        <v>126</v>
      </c>
      <c r="E7088" t="s">
        <v>204</v>
      </c>
      <c r="F7088" t="s">
        <v>20088</v>
      </c>
      <c r="G7088" t="s">
        <v>161</v>
      </c>
      <c r="H7088" t="s">
        <v>134</v>
      </c>
      <c r="I7088" t="s">
        <v>191</v>
      </c>
      <c r="J7088" t="s">
        <v>136</v>
      </c>
      <c r="K7088" t="s">
        <v>137</v>
      </c>
      <c r="L7088" t="s">
        <v>20089</v>
      </c>
      <c r="M7088" t="s">
        <v>20090</v>
      </c>
      <c r="N7088">
        <v>5.5555550000000002E-3</v>
      </c>
      <c r="O7088">
        <v>2</v>
      </c>
      <c r="P7088">
        <v>286</v>
      </c>
      <c r="Q7088">
        <v>36</v>
      </c>
      <c r="R7088">
        <v>115</v>
      </c>
      <c r="S7088">
        <v>10</v>
      </c>
      <c r="T7088">
        <v>27</v>
      </c>
      <c r="U7088">
        <v>0</v>
      </c>
      <c r="V7088">
        <v>1</v>
      </c>
      <c r="W7088">
        <v>6.0374224206222234E-3</v>
      </c>
      <c r="X7088">
        <v>0.15331271031056112</v>
      </c>
      <c r="Y7088">
        <v>0.56095109095567763</v>
      </c>
      <c r="Z7088">
        <v>5.2552249331466676E-2</v>
      </c>
      <c r="AA7088">
        <v>0.29285558301066666</v>
      </c>
      <c r="AB7088">
        <v>0.39961453399675007</v>
      </c>
      <c r="AC7088">
        <v>0</v>
      </c>
      <c r="AD7088">
        <v>1.1335037125555557E-3</v>
      </c>
      <c r="AE7088">
        <v>1.4664570937382999</v>
      </c>
    </row>
    <row r="7089" spans="1:31" x14ac:dyDescent="0.25">
      <c r="A7089">
        <v>1660916</v>
      </c>
      <c r="B7089">
        <v>1</v>
      </c>
      <c r="C7089" t="s">
        <v>80</v>
      </c>
      <c r="D7089" t="s">
        <v>96</v>
      </c>
      <c r="E7089" t="s">
        <v>152</v>
      </c>
      <c r="F7089" t="s">
        <v>20091</v>
      </c>
      <c r="G7089" t="s">
        <v>154</v>
      </c>
      <c r="H7089" t="s">
        <v>149</v>
      </c>
      <c r="I7089" t="s">
        <v>135</v>
      </c>
      <c r="J7089" t="s">
        <v>136</v>
      </c>
      <c r="K7089" t="s">
        <v>137</v>
      </c>
      <c r="L7089" t="s">
        <v>20092</v>
      </c>
      <c r="M7089" t="s">
        <v>20093</v>
      </c>
      <c r="N7089">
        <v>1.8133333330000001</v>
      </c>
      <c r="O7089">
        <v>0</v>
      </c>
      <c r="P7089">
        <v>1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1.9205539946666667E-4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1.9205539946666667E-4</v>
      </c>
    </row>
    <row r="7090" spans="1:31" x14ac:dyDescent="0.25">
      <c r="A7090">
        <v>1661291</v>
      </c>
      <c r="B7090">
        <v>1</v>
      </c>
      <c r="C7090" t="s">
        <v>81</v>
      </c>
      <c r="D7090" t="s">
        <v>127</v>
      </c>
      <c r="E7090" t="s">
        <v>178</v>
      </c>
      <c r="F7090" t="s">
        <v>20094</v>
      </c>
      <c r="G7090" t="s">
        <v>675</v>
      </c>
      <c r="H7090" t="s">
        <v>149</v>
      </c>
      <c r="I7090" t="s">
        <v>135</v>
      </c>
      <c r="J7090" t="s">
        <v>136</v>
      </c>
      <c r="K7090" t="s">
        <v>137</v>
      </c>
      <c r="L7090" t="s">
        <v>20095</v>
      </c>
      <c r="M7090" t="s">
        <v>20096</v>
      </c>
      <c r="N7090">
        <v>3.9880555549999999</v>
      </c>
      <c r="O7090">
        <v>0</v>
      </c>
      <c r="P7090">
        <v>57</v>
      </c>
      <c r="Q7090">
        <v>0</v>
      </c>
      <c r="R7090">
        <v>5</v>
      </c>
      <c r="S7090">
        <v>0</v>
      </c>
      <c r="T7090">
        <v>8</v>
      </c>
      <c r="U7090">
        <v>0</v>
      </c>
      <c r="V7090">
        <v>0</v>
      </c>
      <c r="W7090">
        <v>0</v>
      </c>
      <c r="X7090">
        <v>27.755342826761272</v>
      </c>
      <c r="Y7090">
        <v>0</v>
      </c>
      <c r="Z7090">
        <v>1.2919473813884734</v>
      </c>
      <c r="AA7090">
        <v>0</v>
      </c>
      <c r="AB7090">
        <v>4.99022277710979</v>
      </c>
      <c r="AC7090">
        <v>0</v>
      </c>
      <c r="AD7090">
        <v>0</v>
      </c>
      <c r="AE7090">
        <v>34.037512985259539</v>
      </c>
    </row>
    <row r="7091" spans="1:31" x14ac:dyDescent="0.25">
      <c r="A7091">
        <v>1660959</v>
      </c>
      <c r="B7091">
        <v>1</v>
      </c>
      <c r="C7091" t="s">
        <v>80</v>
      </c>
      <c r="D7091" t="s">
        <v>99</v>
      </c>
      <c r="E7091" t="s">
        <v>152</v>
      </c>
      <c r="F7091" t="s">
        <v>20097</v>
      </c>
      <c r="G7091" t="s">
        <v>154</v>
      </c>
      <c r="H7091" t="s">
        <v>149</v>
      </c>
      <c r="I7091" t="s">
        <v>135</v>
      </c>
      <c r="J7091" t="s">
        <v>136</v>
      </c>
      <c r="K7091" t="s">
        <v>137</v>
      </c>
      <c r="L7091" t="s">
        <v>20098</v>
      </c>
      <c r="M7091" t="s">
        <v>20099</v>
      </c>
      <c r="N7091">
        <v>3.9083333329999999</v>
      </c>
      <c r="O7091">
        <v>0</v>
      </c>
      <c r="P7091">
        <v>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2.229738062477518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2.229738062477518</v>
      </c>
    </row>
    <row r="7092" spans="1:31" x14ac:dyDescent="0.25">
      <c r="A7092">
        <v>1660936</v>
      </c>
      <c r="B7092">
        <v>1</v>
      </c>
      <c r="C7092" t="s">
        <v>80</v>
      </c>
      <c r="D7092" t="s">
        <v>95</v>
      </c>
      <c r="E7092" t="s">
        <v>178</v>
      </c>
      <c r="F7092" t="s">
        <v>20100</v>
      </c>
      <c r="G7092" t="s">
        <v>231</v>
      </c>
      <c r="H7092" t="s">
        <v>149</v>
      </c>
      <c r="I7092" t="s">
        <v>135</v>
      </c>
      <c r="J7092" t="s">
        <v>136</v>
      </c>
      <c r="K7092" t="s">
        <v>137</v>
      </c>
      <c r="L7092" t="s">
        <v>20101</v>
      </c>
      <c r="M7092" t="s">
        <v>20102</v>
      </c>
      <c r="N7092">
        <v>0.48916666600000003</v>
      </c>
      <c r="O7092">
        <v>0</v>
      </c>
      <c r="P7092">
        <v>87</v>
      </c>
      <c r="Q7092">
        <v>0</v>
      </c>
      <c r="R7092">
        <v>0</v>
      </c>
      <c r="S7092">
        <v>0</v>
      </c>
      <c r="T7092">
        <v>8</v>
      </c>
      <c r="U7092">
        <v>0</v>
      </c>
      <c r="V7092">
        <v>0</v>
      </c>
      <c r="W7092">
        <v>0</v>
      </c>
      <c r="X7092">
        <v>10.912911516729368</v>
      </c>
      <c r="Y7092">
        <v>0</v>
      </c>
      <c r="Z7092">
        <v>0</v>
      </c>
      <c r="AA7092">
        <v>0</v>
      </c>
      <c r="AB7092">
        <v>4.2278028298498187</v>
      </c>
      <c r="AC7092">
        <v>0</v>
      </c>
      <c r="AD7092">
        <v>0</v>
      </c>
      <c r="AE7092">
        <v>15.140714346579188</v>
      </c>
    </row>
    <row r="7093" spans="1:31" x14ac:dyDescent="0.25">
      <c r="A7093">
        <v>1661145</v>
      </c>
      <c r="B7093">
        <v>1</v>
      </c>
      <c r="C7093" t="s">
        <v>80</v>
      </c>
      <c r="D7093" t="s">
        <v>103</v>
      </c>
      <c r="E7093" t="s">
        <v>204</v>
      </c>
      <c r="F7093" t="s">
        <v>10132</v>
      </c>
      <c r="G7093" t="s">
        <v>142</v>
      </c>
      <c r="H7093" t="s">
        <v>134</v>
      </c>
      <c r="I7093" t="s">
        <v>135</v>
      </c>
      <c r="J7093" t="s">
        <v>136</v>
      </c>
      <c r="K7093" t="s">
        <v>143</v>
      </c>
      <c r="L7093" t="s">
        <v>20103</v>
      </c>
      <c r="M7093" t="s">
        <v>20104</v>
      </c>
      <c r="N7093">
        <v>0.30527777699999997</v>
      </c>
      <c r="O7093">
        <v>15</v>
      </c>
      <c r="P7093">
        <v>1703</v>
      </c>
      <c r="Q7093">
        <v>9</v>
      </c>
      <c r="R7093">
        <v>215</v>
      </c>
      <c r="S7093">
        <v>14</v>
      </c>
      <c r="T7093">
        <v>193</v>
      </c>
      <c r="U7093">
        <v>0</v>
      </c>
      <c r="V7093">
        <v>0</v>
      </c>
      <c r="W7093">
        <v>1.0929434196500503</v>
      </c>
      <c r="X7093">
        <v>124.58951025143548</v>
      </c>
      <c r="Y7093">
        <v>8.0032320426444148</v>
      </c>
      <c r="Z7093">
        <v>17.573284248144624</v>
      </c>
      <c r="AA7093">
        <v>6.7634951667226062</v>
      </c>
      <c r="AB7093">
        <v>32.690491745983202</v>
      </c>
      <c r="AC7093">
        <v>0</v>
      </c>
      <c r="AD7093">
        <v>0</v>
      </c>
      <c r="AE7093">
        <v>190.71295687458039</v>
      </c>
    </row>
    <row r="7094" spans="1:31" x14ac:dyDescent="0.25">
      <c r="A7094">
        <v>1661245</v>
      </c>
      <c r="B7094">
        <v>1</v>
      </c>
      <c r="C7094" t="s">
        <v>80</v>
      </c>
      <c r="D7094" t="s">
        <v>100</v>
      </c>
      <c r="E7094" t="s">
        <v>140</v>
      </c>
      <c r="F7094" t="s">
        <v>7711</v>
      </c>
      <c r="G7094" t="s">
        <v>161</v>
      </c>
      <c r="H7094" t="s">
        <v>134</v>
      </c>
      <c r="I7094" t="s">
        <v>135</v>
      </c>
      <c r="J7094" t="s">
        <v>136</v>
      </c>
      <c r="K7094" t="s">
        <v>137</v>
      </c>
      <c r="L7094" t="s">
        <v>20105</v>
      </c>
      <c r="M7094" t="s">
        <v>20106</v>
      </c>
      <c r="N7094">
        <v>0.41249999999999998</v>
      </c>
      <c r="O7094">
        <v>0</v>
      </c>
      <c r="P7094">
        <v>0</v>
      </c>
      <c r="Q7094">
        <v>0</v>
      </c>
      <c r="R7094">
        <v>1</v>
      </c>
      <c r="S7094">
        <v>0</v>
      </c>
      <c r="T7094">
        <v>72</v>
      </c>
      <c r="U7094">
        <v>8</v>
      </c>
      <c r="V7094">
        <v>28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50.938653936697875</v>
      </c>
      <c r="AC7094">
        <v>74.753741483665593</v>
      </c>
      <c r="AD7094">
        <v>101.56084542157001</v>
      </c>
      <c r="AE7094">
        <v>227.25324084193346</v>
      </c>
    </row>
    <row r="7095" spans="1:31" x14ac:dyDescent="0.25">
      <c r="A7095">
        <v>1661099</v>
      </c>
      <c r="B7095">
        <v>1</v>
      </c>
      <c r="C7095" t="s">
        <v>81</v>
      </c>
      <c r="D7095" t="s">
        <v>113</v>
      </c>
      <c r="E7095" t="s">
        <v>152</v>
      </c>
      <c r="F7095" t="s">
        <v>20107</v>
      </c>
      <c r="G7095" t="s">
        <v>154</v>
      </c>
      <c r="H7095" t="s">
        <v>149</v>
      </c>
      <c r="I7095" t="s">
        <v>135</v>
      </c>
      <c r="J7095" t="s">
        <v>136</v>
      </c>
      <c r="K7095" t="s">
        <v>137</v>
      </c>
      <c r="L7095" t="s">
        <v>20108</v>
      </c>
      <c r="M7095" t="s">
        <v>20109</v>
      </c>
      <c r="N7095">
        <v>0.90083333300000001</v>
      </c>
      <c r="O7095">
        <v>0</v>
      </c>
      <c r="P7095">
        <v>1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0.2385524946498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0.2385524946498</v>
      </c>
    </row>
    <row r="7096" spans="1:31" x14ac:dyDescent="0.25">
      <c r="A7096">
        <v>1661082</v>
      </c>
      <c r="B7096">
        <v>1</v>
      </c>
      <c r="C7096" t="s">
        <v>80</v>
      </c>
      <c r="D7096" t="s">
        <v>83</v>
      </c>
      <c r="E7096" t="s">
        <v>362</v>
      </c>
      <c r="F7096" t="s">
        <v>20110</v>
      </c>
      <c r="G7096" t="s">
        <v>180</v>
      </c>
      <c r="H7096" t="s">
        <v>149</v>
      </c>
      <c r="I7096" t="s">
        <v>135</v>
      </c>
      <c r="J7096" t="s">
        <v>136</v>
      </c>
      <c r="K7096" t="s">
        <v>137</v>
      </c>
      <c r="L7096" t="s">
        <v>20111</v>
      </c>
      <c r="M7096" t="s">
        <v>20112</v>
      </c>
      <c r="N7096">
        <v>5.5166666659999999</v>
      </c>
      <c r="O7096">
        <v>0</v>
      </c>
      <c r="P7096">
        <v>2</v>
      </c>
      <c r="Q7096">
        <v>0</v>
      </c>
      <c r="R7096">
        <v>0</v>
      </c>
      <c r="S7096">
        <v>0</v>
      </c>
      <c r="T7096">
        <v>27</v>
      </c>
      <c r="U7096">
        <v>0</v>
      </c>
      <c r="V7096">
        <v>0</v>
      </c>
      <c r="W7096">
        <v>0</v>
      </c>
      <c r="X7096">
        <v>1.3412746088648584</v>
      </c>
      <c r="Y7096">
        <v>0</v>
      </c>
      <c r="Z7096">
        <v>0</v>
      </c>
      <c r="AA7096">
        <v>0</v>
      </c>
      <c r="AB7096">
        <v>235.51765878982928</v>
      </c>
      <c r="AC7096">
        <v>0</v>
      </c>
      <c r="AD7096">
        <v>0</v>
      </c>
      <c r="AE7096">
        <v>236.85893339869415</v>
      </c>
    </row>
    <row r="7097" spans="1:31" x14ac:dyDescent="0.25">
      <c r="A7097">
        <v>1661182</v>
      </c>
      <c r="B7097">
        <v>1</v>
      </c>
      <c r="C7097" t="s">
        <v>80</v>
      </c>
      <c r="D7097" t="s">
        <v>106</v>
      </c>
      <c r="E7097" t="s">
        <v>178</v>
      </c>
      <c r="F7097" t="s">
        <v>20113</v>
      </c>
      <c r="G7097" t="s">
        <v>227</v>
      </c>
      <c r="H7097" t="s">
        <v>149</v>
      </c>
      <c r="I7097" t="s">
        <v>135</v>
      </c>
      <c r="J7097" t="s">
        <v>136</v>
      </c>
      <c r="K7097" t="s">
        <v>137</v>
      </c>
      <c r="L7097" t="s">
        <v>20114</v>
      </c>
      <c r="M7097" t="s">
        <v>20115</v>
      </c>
      <c r="N7097">
        <v>1.4311111110000001</v>
      </c>
      <c r="O7097">
        <v>0</v>
      </c>
      <c r="P7097">
        <v>91</v>
      </c>
      <c r="Q7097">
        <v>0</v>
      </c>
      <c r="R7097">
        <v>0</v>
      </c>
      <c r="S7097">
        <v>0</v>
      </c>
      <c r="T7097">
        <v>2</v>
      </c>
      <c r="U7097">
        <v>0</v>
      </c>
      <c r="V7097">
        <v>0</v>
      </c>
      <c r="W7097">
        <v>0</v>
      </c>
      <c r="X7097">
        <v>24.342318666606854</v>
      </c>
      <c r="Y7097">
        <v>0</v>
      </c>
      <c r="Z7097">
        <v>0</v>
      </c>
      <c r="AA7097">
        <v>0</v>
      </c>
      <c r="AB7097">
        <v>9.5245807531130003E-2</v>
      </c>
      <c r="AC7097">
        <v>0</v>
      </c>
      <c r="AD7097">
        <v>0</v>
      </c>
      <c r="AE7097">
        <v>24.437564474137982</v>
      </c>
    </row>
    <row r="7098" spans="1:31" x14ac:dyDescent="0.25">
      <c r="A7098">
        <v>1660890</v>
      </c>
      <c r="B7098">
        <v>1</v>
      </c>
      <c r="C7098" t="s">
        <v>80</v>
      </c>
      <c r="D7098" t="s">
        <v>83</v>
      </c>
      <c r="E7098" t="s">
        <v>152</v>
      </c>
      <c r="F7098" t="s">
        <v>20116</v>
      </c>
      <c r="G7098" t="s">
        <v>154</v>
      </c>
      <c r="H7098" t="s">
        <v>149</v>
      </c>
      <c r="I7098" t="s">
        <v>135</v>
      </c>
      <c r="J7098" t="s">
        <v>136</v>
      </c>
      <c r="K7098" t="s">
        <v>137</v>
      </c>
      <c r="L7098" t="s">
        <v>20117</v>
      </c>
      <c r="M7098" t="s">
        <v>20118</v>
      </c>
      <c r="N7098">
        <v>1.517222222</v>
      </c>
      <c r="O7098">
        <v>0</v>
      </c>
      <c r="P7098">
        <v>4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4.135840034806753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4.135840034806753</v>
      </c>
    </row>
    <row r="7099" spans="1:31" x14ac:dyDescent="0.25">
      <c r="A7099">
        <v>1661042</v>
      </c>
      <c r="B7099">
        <v>1</v>
      </c>
      <c r="C7099" t="s">
        <v>80</v>
      </c>
      <c r="D7099" t="s">
        <v>83</v>
      </c>
      <c r="E7099" t="s">
        <v>131</v>
      </c>
      <c r="F7099" t="s">
        <v>11802</v>
      </c>
      <c r="G7099" t="s">
        <v>195</v>
      </c>
      <c r="H7099" t="s">
        <v>134</v>
      </c>
      <c r="I7099" t="s">
        <v>135</v>
      </c>
      <c r="J7099" t="s">
        <v>136</v>
      </c>
      <c r="K7099" t="s">
        <v>137</v>
      </c>
      <c r="L7099" t="s">
        <v>20119</v>
      </c>
      <c r="M7099" t="s">
        <v>20120</v>
      </c>
      <c r="N7099">
        <v>3.8191666660000001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352</v>
      </c>
      <c r="U7099">
        <v>0</v>
      </c>
      <c r="V7099">
        <v>4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1139.8425660530991</v>
      </c>
      <c r="AC7099">
        <v>0</v>
      </c>
      <c r="AD7099">
        <v>375.50137387190233</v>
      </c>
      <c r="AE7099">
        <v>1515.3439399250015</v>
      </c>
    </row>
    <row r="7100" spans="1:31" x14ac:dyDescent="0.25">
      <c r="A7100">
        <v>1660876</v>
      </c>
      <c r="B7100">
        <v>1</v>
      </c>
      <c r="C7100" t="s">
        <v>80</v>
      </c>
      <c r="D7100" t="s">
        <v>88</v>
      </c>
      <c r="E7100" t="s">
        <v>152</v>
      </c>
      <c r="F7100" t="s">
        <v>19401</v>
      </c>
      <c r="G7100" t="s">
        <v>168</v>
      </c>
      <c r="H7100" t="s">
        <v>149</v>
      </c>
      <c r="I7100" t="s">
        <v>135</v>
      </c>
      <c r="J7100" t="s">
        <v>136</v>
      </c>
      <c r="K7100" t="s">
        <v>137</v>
      </c>
      <c r="L7100" t="s">
        <v>20121</v>
      </c>
      <c r="M7100" t="s">
        <v>20122</v>
      </c>
      <c r="N7100">
        <v>9.6566666659999996</v>
      </c>
      <c r="O7100">
        <v>0</v>
      </c>
      <c r="P7100">
        <v>3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7.8556426430319792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7.8556426430319792</v>
      </c>
    </row>
    <row r="7101" spans="1:31" x14ac:dyDescent="0.25">
      <c r="A7101">
        <v>1661019</v>
      </c>
      <c r="B7101">
        <v>1</v>
      </c>
      <c r="C7101" t="s">
        <v>81</v>
      </c>
      <c r="D7101" t="s">
        <v>127</v>
      </c>
      <c r="E7101" t="s">
        <v>152</v>
      </c>
      <c r="F7101" t="s">
        <v>20123</v>
      </c>
      <c r="G7101" t="s">
        <v>154</v>
      </c>
      <c r="H7101" t="s">
        <v>149</v>
      </c>
      <c r="I7101" t="s">
        <v>135</v>
      </c>
      <c r="J7101" t="s">
        <v>136</v>
      </c>
      <c r="K7101" t="s">
        <v>137</v>
      </c>
      <c r="L7101" t="s">
        <v>20124</v>
      </c>
      <c r="M7101" t="s">
        <v>20125</v>
      </c>
      <c r="N7101">
        <v>1.136666666</v>
      </c>
      <c r="O7101">
        <v>0</v>
      </c>
      <c r="P7101">
        <v>2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0.85840822310386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0.85840822310386</v>
      </c>
    </row>
    <row r="7102" spans="1:31" x14ac:dyDescent="0.25">
      <c r="A7102">
        <v>1660976</v>
      </c>
      <c r="B7102">
        <v>1</v>
      </c>
      <c r="C7102" t="s">
        <v>81</v>
      </c>
      <c r="D7102" t="s">
        <v>112</v>
      </c>
      <c r="E7102" t="s">
        <v>152</v>
      </c>
      <c r="F7102" t="s">
        <v>20126</v>
      </c>
      <c r="G7102" t="s">
        <v>154</v>
      </c>
      <c r="H7102" t="s">
        <v>149</v>
      </c>
      <c r="I7102" t="s">
        <v>135</v>
      </c>
      <c r="J7102" t="s">
        <v>136</v>
      </c>
      <c r="K7102" t="s">
        <v>137</v>
      </c>
      <c r="L7102" t="s">
        <v>20127</v>
      </c>
      <c r="M7102" t="s">
        <v>20128</v>
      </c>
      <c r="N7102">
        <v>2.0130555550000002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0.19198525695997723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0.19198525695997723</v>
      </c>
    </row>
    <row r="7103" spans="1:31" x14ac:dyDescent="0.25">
      <c r="A7103">
        <v>1661168</v>
      </c>
      <c r="B7103">
        <v>1</v>
      </c>
      <c r="C7103" t="s">
        <v>81</v>
      </c>
      <c r="D7103" t="s">
        <v>113</v>
      </c>
      <c r="E7103" t="s">
        <v>178</v>
      </c>
      <c r="F7103" t="s">
        <v>17919</v>
      </c>
      <c r="G7103" t="s">
        <v>187</v>
      </c>
      <c r="H7103" t="s">
        <v>149</v>
      </c>
      <c r="I7103" t="s">
        <v>135</v>
      </c>
      <c r="J7103" t="s">
        <v>136</v>
      </c>
      <c r="K7103" t="s">
        <v>137</v>
      </c>
      <c r="L7103" t="s">
        <v>20129</v>
      </c>
      <c r="M7103" t="s">
        <v>20130</v>
      </c>
      <c r="N7103">
        <v>1.195277777</v>
      </c>
      <c r="O7103">
        <v>0</v>
      </c>
      <c r="P7103">
        <v>17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2.892183527504872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2.892183527504872</v>
      </c>
    </row>
    <row r="7104" spans="1:31" x14ac:dyDescent="0.25">
      <c r="A7104">
        <v>1661105</v>
      </c>
      <c r="B7104">
        <v>1</v>
      </c>
      <c r="C7104" t="s">
        <v>80</v>
      </c>
      <c r="D7104" t="s">
        <v>84</v>
      </c>
      <c r="E7104" t="s">
        <v>131</v>
      </c>
      <c r="F7104" t="s">
        <v>10661</v>
      </c>
      <c r="G7104" t="s">
        <v>161</v>
      </c>
      <c r="H7104" t="s">
        <v>134</v>
      </c>
      <c r="I7104" t="s">
        <v>135</v>
      </c>
      <c r="J7104" t="s">
        <v>136</v>
      </c>
      <c r="K7104" t="s">
        <v>137</v>
      </c>
      <c r="L7104" t="s">
        <v>20131</v>
      </c>
      <c r="M7104" t="s">
        <v>20132</v>
      </c>
      <c r="N7104">
        <v>1.613888888</v>
      </c>
      <c r="O7104">
        <v>0</v>
      </c>
      <c r="P7104">
        <v>116</v>
      </c>
      <c r="Q7104">
        <v>0</v>
      </c>
      <c r="R7104">
        <v>2</v>
      </c>
      <c r="S7104">
        <v>0</v>
      </c>
      <c r="T7104">
        <v>4</v>
      </c>
      <c r="U7104">
        <v>0</v>
      </c>
      <c r="V7104">
        <v>0</v>
      </c>
      <c r="W7104">
        <v>0</v>
      </c>
      <c r="X7104">
        <v>52.247425532262923</v>
      </c>
      <c r="Y7104">
        <v>0</v>
      </c>
      <c r="Z7104">
        <v>0.42875796724864451</v>
      </c>
      <c r="AA7104">
        <v>0</v>
      </c>
      <c r="AB7104">
        <v>4.5752029270580898</v>
      </c>
      <c r="AC7104">
        <v>0</v>
      </c>
      <c r="AD7104">
        <v>0</v>
      </c>
      <c r="AE7104">
        <v>57.251386426569653</v>
      </c>
    </row>
    <row r="7105" spans="1:31" x14ac:dyDescent="0.25">
      <c r="A7105">
        <v>1660913</v>
      </c>
      <c r="B7105">
        <v>1</v>
      </c>
      <c r="C7105" t="s">
        <v>80</v>
      </c>
      <c r="D7105" t="s">
        <v>88</v>
      </c>
      <c r="E7105" t="s">
        <v>131</v>
      </c>
      <c r="F7105" t="s">
        <v>20133</v>
      </c>
      <c r="G7105" t="s">
        <v>161</v>
      </c>
      <c r="H7105" t="s">
        <v>134</v>
      </c>
      <c r="I7105" t="s">
        <v>135</v>
      </c>
      <c r="J7105" t="s">
        <v>136</v>
      </c>
      <c r="K7105" t="s">
        <v>137</v>
      </c>
      <c r="L7105" t="s">
        <v>20134</v>
      </c>
      <c r="M7105" t="s">
        <v>20135</v>
      </c>
      <c r="N7105">
        <v>0.35499999999999998</v>
      </c>
      <c r="O7105">
        <v>0</v>
      </c>
      <c r="P7105">
        <v>0</v>
      </c>
      <c r="Q7105">
        <v>0</v>
      </c>
      <c r="R7105">
        <v>0</v>
      </c>
      <c r="S7105">
        <v>6</v>
      </c>
      <c r="T7105">
        <v>3</v>
      </c>
      <c r="U7105">
        <v>5</v>
      </c>
      <c r="V7105">
        <v>2</v>
      </c>
      <c r="W7105">
        <v>0</v>
      </c>
      <c r="X7105">
        <v>0</v>
      </c>
      <c r="Y7105">
        <v>0</v>
      </c>
      <c r="Z7105">
        <v>0</v>
      </c>
      <c r="AA7105">
        <v>16.234183787522603</v>
      </c>
      <c r="AB7105">
        <v>8.44771857477458</v>
      </c>
      <c r="AC7105">
        <v>166.12923506471276</v>
      </c>
      <c r="AD7105">
        <v>123.53728295006236</v>
      </c>
      <c r="AE7105">
        <v>314.34842037707233</v>
      </c>
    </row>
    <row r="7106" spans="1:31" x14ac:dyDescent="0.25">
      <c r="A7106">
        <v>1661008</v>
      </c>
      <c r="B7106">
        <v>1</v>
      </c>
      <c r="C7106" t="s">
        <v>80</v>
      </c>
      <c r="D7106" t="s">
        <v>84</v>
      </c>
      <c r="E7106" t="s">
        <v>152</v>
      </c>
      <c r="F7106" t="s">
        <v>20136</v>
      </c>
      <c r="G7106" t="s">
        <v>507</v>
      </c>
      <c r="H7106" t="s">
        <v>149</v>
      </c>
      <c r="I7106" t="s">
        <v>135</v>
      </c>
      <c r="J7106" t="s">
        <v>136</v>
      </c>
      <c r="K7106" t="s">
        <v>137</v>
      </c>
      <c r="L7106" t="s">
        <v>20137</v>
      </c>
      <c r="M7106" t="s">
        <v>20138</v>
      </c>
      <c r="N7106">
        <v>1.9697222219999999</v>
      </c>
      <c r="O7106">
        <v>0</v>
      </c>
      <c r="P7106">
        <v>21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7.2581756326683609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7.2581756326683609</v>
      </c>
    </row>
    <row r="7107" spans="1:31" x14ac:dyDescent="0.25">
      <c r="A7107">
        <v>1661025</v>
      </c>
      <c r="B7107">
        <v>1</v>
      </c>
      <c r="C7107" t="s">
        <v>81</v>
      </c>
      <c r="D7107" t="s">
        <v>120</v>
      </c>
      <c r="E7107" t="s">
        <v>152</v>
      </c>
      <c r="F7107" t="s">
        <v>20139</v>
      </c>
      <c r="G7107" t="s">
        <v>154</v>
      </c>
      <c r="H7107" t="s">
        <v>149</v>
      </c>
      <c r="I7107" t="s">
        <v>135</v>
      </c>
      <c r="J7107" t="s">
        <v>136</v>
      </c>
      <c r="K7107" t="s">
        <v>137</v>
      </c>
      <c r="L7107" t="s">
        <v>20140</v>
      </c>
      <c r="M7107" t="s">
        <v>20141</v>
      </c>
      <c r="N7107">
        <v>0.80333333299999998</v>
      </c>
      <c r="O7107">
        <v>0</v>
      </c>
      <c r="P7107">
        <v>2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0.16335896282510001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0.16335896282510001</v>
      </c>
    </row>
    <row r="7108" spans="1:31" x14ac:dyDescent="0.25">
      <c r="A7108">
        <v>1661131</v>
      </c>
      <c r="B7108">
        <v>1</v>
      </c>
      <c r="C7108" t="s">
        <v>80</v>
      </c>
      <c r="D7108" t="s">
        <v>97</v>
      </c>
      <c r="E7108" t="s">
        <v>178</v>
      </c>
      <c r="F7108" t="s">
        <v>20142</v>
      </c>
      <c r="G7108" t="s">
        <v>252</v>
      </c>
      <c r="H7108" t="s">
        <v>149</v>
      </c>
      <c r="I7108" t="s">
        <v>135</v>
      </c>
      <c r="J7108" t="s">
        <v>136</v>
      </c>
      <c r="K7108" t="s">
        <v>137</v>
      </c>
      <c r="L7108" t="s">
        <v>20143</v>
      </c>
      <c r="M7108" t="s">
        <v>20144</v>
      </c>
      <c r="N7108">
        <v>1.808888888</v>
      </c>
      <c r="O7108">
        <v>0</v>
      </c>
      <c r="P7108">
        <v>19</v>
      </c>
      <c r="Q7108">
        <v>0</v>
      </c>
      <c r="R7108">
        <v>1</v>
      </c>
      <c r="S7108">
        <v>0</v>
      </c>
      <c r="T7108">
        <v>2</v>
      </c>
      <c r="U7108">
        <v>0</v>
      </c>
      <c r="V7108">
        <v>0</v>
      </c>
      <c r="W7108">
        <v>0</v>
      </c>
      <c r="X7108">
        <v>9.8476977846662734</v>
      </c>
      <c r="Y7108">
        <v>0</v>
      </c>
      <c r="Z7108">
        <v>0.82798859969339567</v>
      </c>
      <c r="AA7108">
        <v>0</v>
      </c>
      <c r="AB7108">
        <v>14.048112267647085</v>
      </c>
      <c r="AC7108">
        <v>0</v>
      </c>
      <c r="AD7108">
        <v>0</v>
      </c>
      <c r="AE7108">
        <v>24.723798652006753</v>
      </c>
    </row>
    <row r="7109" spans="1:31" x14ac:dyDescent="0.25">
      <c r="A7109">
        <v>1660839</v>
      </c>
      <c r="B7109">
        <v>1</v>
      </c>
      <c r="C7109" t="s">
        <v>80</v>
      </c>
      <c r="D7109" t="s">
        <v>90</v>
      </c>
      <c r="E7109" t="s">
        <v>152</v>
      </c>
      <c r="F7109" t="s">
        <v>19395</v>
      </c>
      <c r="G7109" t="s">
        <v>507</v>
      </c>
      <c r="H7109" t="s">
        <v>149</v>
      </c>
      <c r="I7109" t="s">
        <v>135</v>
      </c>
      <c r="J7109" t="s">
        <v>136</v>
      </c>
      <c r="K7109" t="s">
        <v>137</v>
      </c>
      <c r="L7109" t="s">
        <v>20145</v>
      </c>
      <c r="M7109" t="s">
        <v>20146</v>
      </c>
      <c r="N7109">
        <v>0.71055555500000001</v>
      </c>
      <c r="O7109">
        <v>0</v>
      </c>
      <c r="P7109">
        <v>7</v>
      </c>
      <c r="Q7109">
        <v>0</v>
      </c>
      <c r="R7109">
        <v>0</v>
      </c>
      <c r="S7109">
        <v>0</v>
      </c>
      <c r="T7109">
        <v>1</v>
      </c>
      <c r="U7109">
        <v>0</v>
      </c>
      <c r="V7109">
        <v>0</v>
      </c>
      <c r="W7109">
        <v>0</v>
      </c>
      <c r="X7109">
        <v>1.5515280441242401</v>
      </c>
      <c r="Y7109">
        <v>0</v>
      </c>
      <c r="Z7109">
        <v>0</v>
      </c>
      <c r="AA7109">
        <v>0</v>
      </c>
      <c r="AB7109">
        <v>1.7292915064833334</v>
      </c>
      <c r="AC7109">
        <v>0</v>
      </c>
      <c r="AD7109">
        <v>0</v>
      </c>
      <c r="AE7109">
        <v>3.2808195506075735</v>
      </c>
    </row>
    <row r="7110" spans="1:31" x14ac:dyDescent="0.25">
      <c r="A7110">
        <v>1661277</v>
      </c>
      <c r="B7110">
        <v>1</v>
      </c>
      <c r="C7110" t="s">
        <v>80</v>
      </c>
      <c r="D7110" t="s">
        <v>97</v>
      </c>
      <c r="E7110" t="s">
        <v>178</v>
      </c>
      <c r="F7110" t="s">
        <v>15783</v>
      </c>
      <c r="G7110" t="s">
        <v>227</v>
      </c>
      <c r="H7110" t="s">
        <v>149</v>
      </c>
      <c r="I7110" t="s">
        <v>135</v>
      </c>
      <c r="J7110" t="s">
        <v>136</v>
      </c>
      <c r="K7110" t="s">
        <v>137</v>
      </c>
      <c r="L7110" t="s">
        <v>20147</v>
      </c>
      <c r="M7110" t="s">
        <v>20148</v>
      </c>
      <c r="N7110">
        <v>3.3238888879999999</v>
      </c>
      <c r="O7110">
        <v>0</v>
      </c>
      <c r="P7110">
        <v>84</v>
      </c>
      <c r="Q7110">
        <v>0</v>
      </c>
      <c r="R7110">
        <v>11</v>
      </c>
      <c r="S7110">
        <v>0</v>
      </c>
      <c r="T7110">
        <v>15</v>
      </c>
      <c r="U7110">
        <v>0</v>
      </c>
      <c r="V7110">
        <v>0</v>
      </c>
      <c r="W7110">
        <v>0</v>
      </c>
      <c r="X7110">
        <v>100.99057351463219</v>
      </c>
      <c r="Y7110">
        <v>0</v>
      </c>
      <c r="Z7110">
        <v>10.057445358320857</v>
      </c>
      <c r="AA7110">
        <v>0</v>
      </c>
      <c r="AB7110">
        <v>30.819764121182882</v>
      </c>
      <c r="AC7110">
        <v>0</v>
      </c>
      <c r="AD7110">
        <v>0</v>
      </c>
      <c r="AE7110">
        <v>141.86778299413592</v>
      </c>
    </row>
    <row r="7111" spans="1:31" x14ac:dyDescent="0.25">
      <c r="A7111">
        <v>1661045</v>
      </c>
      <c r="B7111">
        <v>1</v>
      </c>
      <c r="C7111" t="s">
        <v>80</v>
      </c>
      <c r="D7111" t="s">
        <v>93</v>
      </c>
      <c r="E7111" t="s">
        <v>146</v>
      </c>
      <c r="F7111" t="s">
        <v>20149</v>
      </c>
      <c r="G7111" t="s">
        <v>260</v>
      </c>
      <c r="H7111" t="s">
        <v>149</v>
      </c>
      <c r="I7111" t="s">
        <v>135</v>
      </c>
      <c r="J7111" t="s">
        <v>136</v>
      </c>
      <c r="K7111" t="s">
        <v>137</v>
      </c>
      <c r="L7111" t="s">
        <v>20150</v>
      </c>
      <c r="M7111" t="s">
        <v>20151</v>
      </c>
      <c r="N7111">
        <v>2.4569444439999999</v>
      </c>
      <c r="O7111">
        <v>0</v>
      </c>
      <c r="P7111">
        <v>13</v>
      </c>
      <c r="Q7111">
        <v>0</v>
      </c>
      <c r="R7111">
        <v>33</v>
      </c>
      <c r="S7111">
        <v>0</v>
      </c>
      <c r="T7111">
        <v>8</v>
      </c>
      <c r="U7111">
        <v>0</v>
      </c>
      <c r="V7111">
        <v>0</v>
      </c>
      <c r="W7111">
        <v>0</v>
      </c>
      <c r="X7111">
        <v>19.778333064005167</v>
      </c>
      <c r="Y7111">
        <v>0</v>
      </c>
      <c r="Z7111">
        <v>21.475502065410396</v>
      </c>
      <c r="AA7111">
        <v>0</v>
      </c>
      <c r="AB7111">
        <v>15.628055946336945</v>
      </c>
      <c r="AC7111">
        <v>0</v>
      </c>
      <c r="AD7111">
        <v>0</v>
      </c>
      <c r="AE7111">
        <v>56.881891075752506</v>
      </c>
    </row>
    <row r="7112" spans="1:31" x14ac:dyDescent="0.25">
      <c r="A7112">
        <v>1660902</v>
      </c>
      <c r="B7112">
        <v>1</v>
      </c>
      <c r="C7112" t="s">
        <v>81</v>
      </c>
      <c r="D7112" t="s">
        <v>112</v>
      </c>
      <c r="E7112" t="s">
        <v>131</v>
      </c>
      <c r="F7112" t="s">
        <v>20152</v>
      </c>
      <c r="G7112" t="s">
        <v>235</v>
      </c>
      <c r="H7112" t="s">
        <v>134</v>
      </c>
      <c r="I7112" t="s">
        <v>135</v>
      </c>
      <c r="J7112" t="s">
        <v>136</v>
      </c>
      <c r="K7112" t="s">
        <v>143</v>
      </c>
      <c r="L7112" t="s">
        <v>20153</v>
      </c>
      <c r="M7112" t="s">
        <v>20154</v>
      </c>
      <c r="N7112">
        <v>3.280223055</v>
      </c>
      <c r="O7112">
        <v>0</v>
      </c>
      <c r="P7112">
        <v>419</v>
      </c>
      <c r="Q7112">
        <v>0</v>
      </c>
      <c r="R7112">
        <v>0</v>
      </c>
      <c r="S7112">
        <v>0</v>
      </c>
      <c r="T7112">
        <v>130</v>
      </c>
      <c r="U7112">
        <v>0</v>
      </c>
      <c r="V7112">
        <v>0</v>
      </c>
      <c r="W7112">
        <v>0</v>
      </c>
      <c r="X7112">
        <v>282.27667664318255</v>
      </c>
      <c r="Y7112">
        <v>0</v>
      </c>
      <c r="Z7112">
        <v>0</v>
      </c>
      <c r="AA7112">
        <v>0</v>
      </c>
      <c r="AB7112">
        <v>232.03670434917169</v>
      </c>
      <c r="AC7112">
        <v>0</v>
      </c>
      <c r="AD7112">
        <v>0</v>
      </c>
      <c r="AE7112">
        <v>514.31338099235427</v>
      </c>
    </row>
    <row r="7113" spans="1:31" x14ac:dyDescent="0.25">
      <c r="A7113">
        <v>1661214</v>
      </c>
      <c r="B7113">
        <v>1</v>
      </c>
      <c r="C7113" t="s">
        <v>80</v>
      </c>
      <c r="D7113" t="s">
        <v>104</v>
      </c>
      <c r="E7113" t="s">
        <v>146</v>
      </c>
      <c r="F7113" t="s">
        <v>20155</v>
      </c>
      <c r="G7113" t="s">
        <v>3003</v>
      </c>
      <c r="H7113" t="s">
        <v>149</v>
      </c>
      <c r="I7113" t="s">
        <v>135</v>
      </c>
      <c r="J7113" t="s">
        <v>136</v>
      </c>
      <c r="K7113" t="s">
        <v>137</v>
      </c>
      <c r="L7113" t="s">
        <v>20156</v>
      </c>
      <c r="M7113" t="s">
        <v>20157</v>
      </c>
      <c r="N7113">
        <v>2.690555555</v>
      </c>
      <c r="O7113">
        <v>0</v>
      </c>
      <c r="P7113">
        <v>527</v>
      </c>
      <c r="Q7113">
        <v>0</v>
      </c>
      <c r="R7113">
        <v>0</v>
      </c>
      <c r="S7113">
        <v>0</v>
      </c>
      <c r="T7113">
        <v>30</v>
      </c>
      <c r="U7113">
        <v>0</v>
      </c>
      <c r="V7113">
        <v>0</v>
      </c>
      <c r="W7113">
        <v>0</v>
      </c>
      <c r="X7113">
        <v>487.52698108871039</v>
      </c>
      <c r="Y7113">
        <v>0</v>
      </c>
      <c r="Z7113">
        <v>0</v>
      </c>
      <c r="AA7113">
        <v>0</v>
      </c>
      <c r="AB7113">
        <v>33.005876495769357</v>
      </c>
      <c r="AC7113">
        <v>0</v>
      </c>
      <c r="AD7113">
        <v>0</v>
      </c>
      <c r="AE7113">
        <v>520.53285758447976</v>
      </c>
    </row>
    <row r="7114" spans="1:31" x14ac:dyDescent="0.25">
      <c r="A7114">
        <v>1661108</v>
      </c>
      <c r="B7114">
        <v>1</v>
      </c>
      <c r="C7114" t="s">
        <v>80</v>
      </c>
      <c r="D7114" t="s">
        <v>82</v>
      </c>
      <c r="E7114" t="s">
        <v>146</v>
      </c>
      <c r="F7114" t="s">
        <v>13649</v>
      </c>
      <c r="G7114" t="s">
        <v>260</v>
      </c>
      <c r="H7114" t="s">
        <v>149</v>
      </c>
      <c r="I7114" t="s">
        <v>135</v>
      </c>
      <c r="J7114" t="s">
        <v>136</v>
      </c>
      <c r="K7114" t="s">
        <v>137</v>
      </c>
      <c r="L7114" t="s">
        <v>20158</v>
      </c>
      <c r="M7114" t="s">
        <v>20159</v>
      </c>
      <c r="N7114">
        <v>4.7227777770000001</v>
      </c>
      <c r="O7114">
        <v>0</v>
      </c>
      <c r="P7114">
        <v>213</v>
      </c>
      <c r="Q7114">
        <v>0</v>
      </c>
      <c r="R7114">
        <v>0</v>
      </c>
      <c r="S7114">
        <v>0</v>
      </c>
      <c r="T7114">
        <v>10</v>
      </c>
      <c r="U7114">
        <v>0</v>
      </c>
      <c r="V7114">
        <v>0</v>
      </c>
      <c r="W7114">
        <v>0</v>
      </c>
      <c r="X7114">
        <v>353.54652109375195</v>
      </c>
      <c r="Y7114">
        <v>0</v>
      </c>
      <c r="Z7114">
        <v>0</v>
      </c>
      <c r="AA7114">
        <v>0</v>
      </c>
      <c r="AB7114">
        <v>22.798810135112575</v>
      </c>
      <c r="AC7114">
        <v>0</v>
      </c>
      <c r="AD7114">
        <v>0</v>
      </c>
      <c r="AE7114">
        <v>376.34533122886455</v>
      </c>
    </row>
    <row r="7115" spans="1:31" x14ac:dyDescent="0.25">
      <c r="A7115">
        <v>1660859</v>
      </c>
      <c r="B7115">
        <v>1</v>
      </c>
      <c r="C7115" t="s">
        <v>80</v>
      </c>
      <c r="D7115" t="s">
        <v>96</v>
      </c>
      <c r="E7115" t="s">
        <v>362</v>
      </c>
      <c r="F7115" t="s">
        <v>20160</v>
      </c>
      <c r="G7115" t="s">
        <v>227</v>
      </c>
      <c r="H7115" t="s">
        <v>149</v>
      </c>
      <c r="I7115" t="s">
        <v>135</v>
      </c>
      <c r="J7115" t="s">
        <v>136</v>
      </c>
      <c r="K7115" t="s">
        <v>137</v>
      </c>
      <c r="L7115" t="s">
        <v>20161</v>
      </c>
      <c r="M7115" t="s">
        <v>20162</v>
      </c>
      <c r="N7115">
        <v>2.6977777770000002</v>
      </c>
      <c r="O7115">
        <v>0</v>
      </c>
      <c r="P7115">
        <v>17</v>
      </c>
      <c r="Q7115">
        <v>0</v>
      </c>
      <c r="R7115">
        <v>0</v>
      </c>
      <c r="S7115">
        <v>0</v>
      </c>
      <c r="T7115">
        <v>1</v>
      </c>
      <c r="U7115">
        <v>0</v>
      </c>
      <c r="V7115">
        <v>0</v>
      </c>
      <c r="W7115">
        <v>0</v>
      </c>
      <c r="X7115">
        <v>12.518959931421708</v>
      </c>
      <c r="Y7115">
        <v>0</v>
      </c>
      <c r="Z7115">
        <v>0</v>
      </c>
      <c r="AA7115">
        <v>0</v>
      </c>
      <c r="AB7115">
        <v>5.7146067788678617E-2</v>
      </c>
      <c r="AC7115">
        <v>0</v>
      </c>
      <c r="AD7115">
        <v>0</v>
      </c>
      <c r="AE7115">
        <v>12.576105999210387</v>
      </c>
    </row>
    <row r="7116" spans="1:31" x14ac:dyDescent="0.25">
      <c r="A7116">
        <v>1661005</v>
      </c>
      <c r="B7116">
        <v>1</v>
      </c>
      <c r="C7116" t="s">
        <v>81</v>
      </c>
      <c r="D7116" t="s">
        <v>116</v>
      </c>
      <c r="E7116" t="s">
        <v>152</v>
      </c>
      <c r="F7116" t="s">
        <v>20163</v>
      </c>
      <c r="G7116" t="s">
        <v>154</v>
      </c>
      <c r="H7116" t="s">
        <v>149</v>
      </c>
      <c r="I7116" t="s">
        <v>135</v>
      </c>
      <c r="J7116" t="s">
        <v>136</v>
      </c>
      <c r="K7116" t="s">
        <v>137</v>
      </c>
      <c r="L7116" t="s">
        <v>20164</v>
      </c>
      <c r="M7116" t="s">
        <v>20165</v>
      </c>
      <c r="N7116">
        <v>2.3325</v>
      </c>
      <c r="O7116">
        <v>0</v>
      </c>
      <c r="P7116">
        <v>1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1.2860223507083334E-3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1.2860223507083334E-3</v>
      </c>
    </row>
    <row r="7117" spans="1:31" x14ac:dyDescent="0.25">
      <c r="A7117">
        <v>1661051</v>
      </c>
      <c r="B7117">
        <v>1</v>
      </c>
      <c r="C7117" t="s">
        <v>81</v>
      </c>
      <c r="D7117" t="s">
        <v>128</v>
      </c>
      <c r="E7117" t="s">
        <v>152</v>
      </c>
      <c r="F7117" t="s">
        <v>20166</v>
      </c>
      <c r="G7117" t="s">
        <v>154</v>
      </c>
      <c r="H7117" t="s">
        <v>149</v>
      </c>
      <c r="I7117" t="s">
        <v>135</v>
      </c>
      <c r="J7117" t="s">
        <v>136</v>
      </c>
      <c r="K7117" t="s">
        <v>137</v>
      </c>
      <c r="L7117" t="s">
        <v>19979</v>
      </c>
      <c r="M7117" t="s">
        <v>20167</v>
      </c>
      <c r="N7117">
        <v>0.46361111100000002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2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5.9868062793689241</v>
      </c>
      <c r="AC7117">
        <v>0</v>
      </c>
      <c r="AD7117">
        <v>0</v>
      </c>
      <c r="AE7117">
        <v>5.9868062793689241</v>
      </c>
    </row>
    <row r="7118" spans="1:31" x14ac:dyDescent="0.25">
      <c r="A7118">
        <v>1661151</v>
      </c>
      <c r="B7118">
        <v>1</v>
      </c>
      <c r="C7118" t="s">
        <v>80</v>
      </c>
      <c r="D7118" t="s">
        <v>100</v>
      </c>
      <c r="E7118" t="s">
        <v>204</v>
      </c>
      <c r="F7118" t="s">
        <v>20168</v>
      </c>
      <c r="G7118" t="s">
        <v>161</v>
      </c>
      <c r="H7118" t="s">
        <v>134</v>
      </c>
      <c r="I7118" t="s">
        <v>135</v>
      </c>
      <c r="J7118" t="s">
        <v>136</v>
      </c>
      <c r="K7118" t="s">
        <v>137</v>
      </c>
      <c r="L7118" t="s">
        <v>20169</v>
      </c>
      <c r="M7118" t="s">
        <v>20170</v>
      </c>
      <c r="N7118">
        <v>0.39444444400000001</v>
      </c>
      <c r="O7118">
        <v>1</v>
      </c>
      <c r="P7118">
        <v>282</v>
      </c>
      <c r="Q7118">
        <v>5</v>
      </c>
      <c r="R7118">
        <v>71</v>
      </c>
      <c r="S7118">
        <v>3</v>
      </c>
      <c r="T7118">
        <v>30</v>
      </c>
      <c r="U7118">
        <v>0</v>
      </c>
      <c r="V7118">
        <v>0</v>
      </c>
      <c r="W7118">
        <v>1.1453182846518</v>
      </c>
      <c r="X7118">
        <v>36.479626114531122</v>
      </c>
      <c r="Y7118">
        <v>1.3416050851747334</v>
      </c>
      <c r="Z7118">
        <v>12.659533619636981</v>
      </c>
      <c r="AA7118">
        <v>0.87102626973157782</v>
      </c>
      <c r="AB7118">
        <v>17.022192247318451</v>
      </c>
      <c r="AC7118">
        <v>0</v>
      </c>
      <c r="AD7118">
        <v>0</v>
      </c>
      <c r="AE7118">
        <v>69.519301621044661</v>
      </c>
    </row>
    <row r="7119" spans="1:31" x14ac:dyDescent="0.25">
      <c r="A7119">
        <v>1661028</v>
      </c>
      <c r="B7119">
        <v>1</v>
      </c>
      <c r="C7119" t="s">
        <v>81</v>
      </c>
      <c r="D7119" t="s">
        <v>113</v>
      </c>
      <c r="E7119" t="s">
        <v>152</v>
      </c>
      <c r="F7119" t="s">
        <v>20171</v>
      </c>
      <c r="G7119" t="s">
        <v>154</v>
      </c>
      <c r="H7119" t="s">
        <v>149</v>
      </c>
      <c r="I7119" t="s">
        <v>135</v>
      </c>
      <c r="J7119" t="s">
        <v>136</v>
      </c>
      <c r="K7119" t="s">
        <v>137</v>
      </c>
      <c r="L7119" t="s">
        <v>20172</v>
      </c>
      <c r="M7119" t="s">
        <v>20173</v>
      </c>
      <c r="N7119">
        <v>5.1269444440000003</v>
      </c>
      <c r="O7119">
        <v>0</v>
      </c>
      <c r="P7119">
        <v>2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2.5656733320820648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2.5656733320820648</v>
      </c>
    </row>
    <row r="7120" spans="1:31" x14ac:dyDescent="0.25">
      <c r="A7120">
        <v>1661274</v>
      </c>
      <c r="B7120">
        <v>1</v>
      </c>
      <c r="C7120" t="s">
        <v>80</v>
      </c>
      <c r="D7120" t="s">
        <v>97</v>
      </c>
      <c r="E7120" t="s">
        <v>131</v>
      </c>
      <c r="F7120" t="s">
        <v>20174</v>
      </c>
      <c r="G7120" t="s">
        <v>161</v>
      </c>
      <c r="H7120" t="s">
        <v>134</v>
      </c>
      <c r="I7120" t="s">
        <v>135</v>
      </c>
      <c r="J7120" t="s">
        <v>136</v>
      </c>
      <c r="K7120" t="s">
        <v>137</v>
      </c>
      <c r="L7120" t="s">
        <v>20175</v>
      </c>
      <c r="M7120" t="s">
        <v>20176</v>
      </c>
      <c r="N7120">
        <v>1.2075</v>
      </c>
      <c r="O7120">
        <v>22</v>
      </c>
      <c r="P7120">
        <v>169</v>
      </c>
      <c r="Q7120">
        <v>2</v>
      </c>
      <c r="R7120">
        <v>55</v>
      </c>
      <c r="S7120">
        <v>5</v>
      </c>
      <c r="T7120">
        <v>25</v>
      </c>
      <c r="U7120">
        <v>0</v>
      </c>
      <c r="V7120">
        <v>0</v>
      </c>
      <c r="W7120">
        <v>480.35618117503043</v>
      </c>
      <c r="X7120">
        <v>525.71568265657254</v>
      </c>
      <c r="Y7120">
        <v>0.26028561144754503</v>
      </c>
      <c r="Z7120">
        <v>32.736970283447079</v>
      </c>
      <c r="AA7120">
        <v>88.2771582323617</v>
      </c>
      <c r="AB7120">
        <v>25.53750099441335</v>
      </c>
      <c r="AC7120">
        <v>0</v>
      </c>
      <c r="AD7120">
        <v>0</v>
      </c>
      <c r="AE7120">
        <v>1152.8837789532727</v>
      </c>
    </row>
    <row r="7121" spans="1:31" x14ac:dyDescent="0.25">
      <c r="A7121">
        <v>1660988</v>
      </c>
      <c r="B7121">
        <v>1</v>
      </c>
      <c r="C7121" t="s">
        <v>80</v>
      </c>
      <c r="D7121" t="s">
        <v>82</v>
      </c>
      <c r="E7121" t="s">
        <v>152</v>
      </c>
      <c r="F7121" t="s">
        <v>20177</v>
      </c>
      <c r="G7121" t="s">
        <v>154</v>
      </c>
      <c r="H7121" t="s">
        <v>149</v>
      </c>
      <c r="I7121" t="s">
        <v>135</v>
      </c>
      <c r="J7121" t="s">
        <v>136</v>
      </c>
      <c r="K7121" t="s">
        <v>137</v>
      </c>
      <c r="L7121" t="s">
        <v>20178</v>
      </c>
      <c r="M7121" t="s">
        <v>20179</v>
      </c>
      <c r="N7121">
        <v>5.7411111110000004</v>
      </c>
      <c r="O7121">
        <v>0</v>
      </c>
      <c r="P7121">
        <v>1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0.38522164546378002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0.38522164546378002</v>
      </c>
    </row>
    <row r="7122" spans="1:31" x14ac:dyDescent="0.25">
      <c r="A7122">
        <v>1660899</v>
      </c>
      <c r="B7122">
        <v>1</v>
      </c>
      <c r="C7122" t="s">
        <v>80</v>
      </c>
      <c r="D7122" t="s">
        <v>106</v>
      </c>
      <c r="E7122" t="s">
        <v>140</v>
      </c>
      <c r="F7122" t="s">
        <v>19963</v>
      </c>
      <c r="G7122" t="s">
        <v>918</v>
      </c>
      <c r="H7122" t="s">
        <v>134</v>
      </c>
      <c r="I7122" t="s">
        <v>191</v>
      </c>
      <c r="J7122" t="s">
        <v>136</v>
      </c>
      <c r="K7122" t="s">
        <v>143</v>
      </c>
      <c r="L7122" t="s">
        <v>20180</v>
      </c>
      <c r="M7122" t="s">
        <v>20181</v>
      </c>
      <c r="N7122">
        <v>3.9023055000000001E-2</v>
      </c>
      <c r="O7122">
        <v>0</v>
      </c>
      <c r="P7122">
        <v>5929</v>
      </c>
      <c r="Q7122">
        <v>0</v>
      </c>
      <c r="R7122">
        <v>12</v>
      </c>
      <c r="S7122">
        <v>2</v>
      </c>
      <c r="T7122">
        <v>367</v>
      </c>
      <c r="U7122">
        <v>1</v>
      </c>
      <c r="V7122">
        <v>2</v>
      </c>
      <c r="W7122">
        <v>0</v>
      </c>
      <c r="X7122">
        <v>58.247314892682688</v>
      </c>
      <c r="Y7122">
        <v>0</v>
      </c>
      <c r="Z7122">
        <v>0.23645142165514837</v>
      </c>
      <c r="AA7122">
        <v>4.5744204342046997</v>
      </c>
      <c r="AB7122">
        <v>19.556665948774096</v>
      </c>
      <c r="AC7122">
        <v>1.5187752583822967</v>
      </c>
      <c r="AD7122">
        <v>0.75965156680037504</v>
      </c>
      <c r="AE7122">
        <v>84.893279522499284</v>
      </c>
    </row>
    <row r="7123" spans="1:31" x14ac:dyDescent="0.25">
      <c r="A7123">
        <v>1661068</v>
      </c>
      <c r="B7123">
        <v>1</v>
      </c>
      <c r="C7123" t="s">
        <v>80</v>
      </c>
      <c r="D7123" t="s">
        <v>100</v>
      </c>
      <c r="E7123" t="s">
        <v>140</v>
      </c>
      <c r="F7123" t="s">
        <v>3792</v>
      </c>
      <c r="G7123" t="s">
        <v>161</v>
      </c>
      <c r="H7123" t="s">
        <v>134</v>
      </c>
      <c r="I7123" t="s">
        <v>135</v>
      </c>
      <c r="J7123" t="s">
        <v>136</v>
      </c>
      <c r="K7123" t="s">
        <v>137</v>
      </c>
      <c r="L7123" t="s">
        <v>20182</v>
      </c>
      <c r="M7123" t="s">
        <v>20183</v>
      </c>
      <c r="N7123">
        <v>0.71083333299999996</v>
      </c>
      <c r="O7123">
        <v>0</v>
      </c>
      <c r="P7123">
        <v>955</v>
      </c>
      <c r="Q7123">
        <v>15</v>
      </c>
      <c r="R7123">
        <v>32</v>
      </c>
      <c r="S7123">
        <v>2</v>
      </c>
      <c r="T7123">
        <v>127</v>
      </c>
      <c r="U7123">
        <v>0</v>
      </c>
      <c r="V7123">
        <v>0</v>
      </c>
      <c r="W7123">
        <v>0</v>
      </c>
      <c r="X7123">
        <v>203.51785636567894</v>
      </c>
      <c r="Y7123">
        <v>6.9665105180230809</v>
      </c>
      <c r="Z7123">
        <v>5.019026972201055</v>
      </c>
      <c r="AA7123">
        <v>10.995845337438674</v>
      </c>
      <c r="AB7123">
        <v>99.693548874012919</v>
      </c>
      <c r="AC7123">
        <v>0</v>
      </c>
      <c r="AD7123">
        <v>0</v>
      </c>
      <c r="AE7123">
        <v>326.19278806735468</v>
      </c>
    </row>
    <row r="7124" spans="1:31" x14ac:dyDescent="0.25">
      <c r="A7124">
        <v>1660925</v>
      </c>
      <c r="B7124">
        <v>1</v>
      </c>
      <c r="C7124" t="s">
        <v>81</v>
      </c>
      <c r="D7124" t="s">
        <v>116</v>
      </c>
      <c r="E7124" t="s">
        <v>204</v>
      </c>
      <c r="F7124" t="s">
        <v>20184</v>
      </c>
      <c r="G7124" t="s">
        <v>142</v>
      </c>
      <c r="H7124" t="s">
        <v>134</v>
      </c>
      <c r="I7124" t="s">
        <v>135</v>
      </c>
      <c r="J7124" t="s">
        <v>136</v>
      </c>
      <c r="K7124" t="s">
        <v>143</v>
      </c>
      <c r="L7124" t="s">
        <v>20185</v>
      </c>
      <c r="M7124" t="s">
        <v>20186</v>
      </c>
      <c r="N7124">
        <v>3.4519600000000001</v>
      </c>
      <c r="O7124">
        <v>0</v>
      </c>
      <c r="P7124">
        <v>720</v>
      </c>
      <c r="Q7124">
        <v>0</v>
      </c>
      <c r="R7124">
        <v>71</v>
      </c>
      <c r="S7124">
        <v>3</v>
      </c>
      <c r="T7124">
        <v>93</v>
      </c>
      <c r="U7124">
        <v>0</v>
      </c>
      <c r="V7124">
        <v>0</v>
      </c>
      <c r="W7124">
        <v>0</v>
      </c>
      <c r="X7124">
        <v>328.07438110267282</v>
      </c>
      <c r="Y7124">
        <v>0</v>
      </c>
      <c r="Z7124">
        <v>13.8912451249257</v>
      </c>
      <c r="AA7124">
        <v>16.583163877659072</v>
      </c>
      <c r="AB7124">
        <v>141.56120355050456</v>
      </c>
      <c r="AC7124">
        <v>0</v>
      </c>
      <c r="AD7124">
        <v>0</v>
      </c>
      <c r="AE7124">
        <v>500.10999365576214</v>
      </c>
    </row>
    <row r="7125" spans="1:31" x14ac:dyDescent="0.25">
      <c r="A7125">
        <v>1660905</v>
      </c>
      <c r="B7125">
        <v>1</v>
      </c>
      <c r="C7125" t="s">
        <v>81</v>
      </c>
      <c r="D7125" t="s">
        <v>113</v>
      </c>
      <c r="E7125" t="s">
        <v>178</v>
      </c>
      <c r="F7125" t="s">
        <v>20187</v>
      </c>
      <c r="G7125" t="s">
        <v>227</v>
      </c>
      <c r="H7125" t="s">
        <v>149</v>
      </c>
      <c r="I7125" t="s">
        <v>135</v>
      </c>
      <c r="J7125" t="s">
        <v>136</v>
      </c>
      <c r="K7125" t="s">
        <v>137</v>
      </c>
      <c r="L7125" t="s">
        <v>20188</v>
      </c>
      <c r="M7125" t="s">
        <v>20189</v>
      </c>
      <c r="N7125">
        <v>2.5274999999999999</v>
      </c>
      <c r="O7125">
        <v>0</v>
      </c>
      <c r="P7125">
        <v>146</v>
      </c>
      <c r="Q7125">
        <v>0</v>
      </c>
      <c r="R7125">
        <v>2</v>
      </c>
      <c r="S7125">
        <v>0</v>
      </c>
      <c r="T7125">
        <v>33</v>
      </c>
      <c r="U7125">
        <v>0</v>
      </c>
      <c r="V7125">
        <v>0</v>
      </c>
      <c r="W7125">
        <v>0</v>
      </c>
      <c r="X7125">
        <v>79.444097095427907</v>
      </c>
      <c r="Y7125">
        <v>0</v>
      </c>
      <c r="Z7125">
        <v>0.38559294182970666</v>
      </c>
      <c r="AA7125">
        <v>0</v>
      </c>
      <c r="AB7125">
        <v>18.664601322004597</v>
      </c>
      <c r="AC7125">
        <v>0</v>
      </c>
      <c r="AD7125">
        <v>0</v>
      </c>
      <c r="AE7125">
        <v>98.49429135926222</v>
      </c>
    </row>
    <row r="7126" spans="1:31" x14ac:dyDescent="0.25">
      <c r="A7126">
        <v>1661054</v>
      </c>
      <c r="B7126">
        <v>1</v>
      </c>
      <c r="C7126" t="s">
        <v>81</v>
      </c>
      <c r="D7126" t="s">
        <v>120</v>
      </c>
      <c r="E7126" t="s">
        <v>178</v>
      </c>
      <c r="F7126" t="s">
        <v>20190</v>
      </c>
      <c r="G7126" t="s">
        <v>227</v>
      </c>
      <c r="H7126" t="s">
        <v>149</v>
      </c>
      <c r="I7126" t="s">
        <v>135</v>
      </c>
      <c r="J7126" t="s">
        <v>136</v>
      </c>
      <c r="K7126" t="s">
        <v>137</v>
      </c>
      <c r="L7126" t="s">
        <v>20191</v>
      </c>
      <c r="M7126" t="s">
        <v>20192</v>
      </c>
      <c r="N7126">
        <v>0.515833333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1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3.5520015635999999E-4</v>
      </c>
      <c r="AC7126">
        <v>0</v>
      </c>
      <c r="AD7126">
        <v>0</v>
      </c>
      <c r="AE7126">
        <v>3.5520015635999999E-4</v>
      </c>
    </row>
    <row r="7127" spans="1:31" x14ac:dyDescent="0.25">
      <c r="A7127">
        <v>1661223</v>
      </c>
      <c r="B7127">
        <v>1</v>
      </c>
      <c r="C7127" t="s">
        <v>80</v>
      </c>
      <c r="D7127" t="s">
        <v>101</v>
      </c>
      <c r="E7127" t="s">
        <v>152</v>
      </c>
      <c r="F7127" t="s">
        <v>20193</v>
      </c>
      <c r="G7127" t="s">
        <v>168</v>
      </c>
      <c r="H7127" t="s">
        <v>149</v>
      </c>
      <c r="I7127" t="s">
        <v>135</v>
      </c>
      <c r="J7127" t="s">
        <v>136</v>
      </c>
      <c r="K7127" t="s">
        <v>137</v>
      </c>
      <c r="L7127" t="s">
        <v>20194</v>
      </c>
      <c r="M7127" t="s">
        <v>20195</v>
      </c>
      <c r="N7127">
        <v>5.2122222220000003</v>
      </c>
      <c r="O7127">
        <v>0</v>
      </c>
      <c r="P7127">
        <v>3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5.2928891487321206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5.2928891487321206</v>
      </c>
    </row>
    <row r="7128" spans="1:31" x14ac:dyDescent="0.25">
      <c r="A7128">
        <v>1661100</v>
      </c>
      <c r="B7128">
        <v>1</v>
      </c>
      <c r="C7128" t="s">
        <v>80</v>
      </c>
      <c r="D7128" t="s">
        <v>96</v>
      </c>
      <c r="E7128" t="s">
        <v>178</v>
      </c>
      <c r="F7128" t="s">
        <v>20196</v>
      </c>
      <c r="G7128" t="s">
        <v>675</v>
      </c>
      <c r="H7128" t="s">
        <v>149</v>
      </c>
      <c r="I7128" t="s">
        <v>135</v>
      </c>
      <c r="J7128" t="s">
        <v>136</v>
      </c>
      <c r="K7128" t="s">
        <v>137</v>
      </c>
      <c r="L7128" t="s">
        <v>20197</v>
      </c>
      <c r="M7128" t="s">
        <v>20198</v>
      </c>
      <c r="N7128">
        <v>5.1955555550000003</v>
      </c>
      <c r="O7128">
        <v>0</v>
      </c>
      <c r="P7128">
        <v>3</v>
      </c>
      <c r="Q7128">
        <v>0</v>
      </c>
      <c r="R7128">
        <v>7</v>
      </c>
      <c r="S7128">
        <v>0</v>
      </c>
      <c r="T7128">
        <v>1</v>
      </c>
      <c r="U7128">
        <v>0</v>
      </c>
      <c r="V7128">
        <v>0</v>
      </c>
      <c r="W7128">
        <v>0</v>
      </c>
      <c r="X7128">
        <v>11.153448326919049</v>
      </c>
      <c r="Y7128">
        <v>0</v>
      </c>
      <c r="Z7128">
        <v>21.129650794039541</v>
      </c>
      <c r="AA7128">
        <v>0</v>
      </c>
      <c r="AB7128">
        <v>8.2096747426529326</v>
      </c>
      <c r="AC7128">
        <v>0</v>
      </c>
      <c r="AD7128">
        <v>0</v>
      </c>
      <c r="AE7128">
        <v>40.492773863611518</v>
      </c>
    </row>
    <row r="7129" spans="1:31" x14ac:dyDescent="0.25">
      <c r="A7129">
        <v>1661177</v>
      </c>
      <c r="B7129">
        <v>1</v>
      </c>
      <c r="C7129" t="s">
        <v>80</v>
      </c>
      <c r="D7129" t="s">
        <v>103</v>
      </c>
      <c r="E7129" t="s">
        <v>146</v>
      </c>
      <c r="F7129" t="s">
        <v>17414</v>
      </c>
      <c r="G7129" t="s">
        <v>260</v>
      </c>
      <c r="H7129" t="s">
        <v>149</v>
      </c>
      <c r="I7129" t="s">
        <v>135</v>
      </c>
      <c r="J7129" t="s">
        <v>136</v>
      </c>
      <c r="K7129" t="s">
        <v>137</v>
      </c>
      <c r="L7129" t="s">
        <v>20199</v>
      </c>
      <c r="M7129" t="s">
        <v>20200</v>
      </c>
      <c r="N7129">
        <v>0.76944444400000001</v>
      </c>
      <c r="O7129">
        <v>0</v>
      </c>
      <c r="P7129">
        <v>196</v>
      </c>
      <c r="Q7129">
        <v>0</v>
      </c>
      <c r="R7129">
        <v>3</v>
      </c>
      <c r="S7129">
        <v>0</v>
      </c>
      <c r="T7129">
        <v>11</v>
      </c>
      <c r="U7129">
        <v>0</v>
      </c>
      <c r="V7129">
        <v>0</v>
      </c>
      <c r="W7129">
        <v>0</v>
      </c>
      <c r="X7129">
        <v>45.049991776240979</v>
      </c>
      <c r="Y7129">
        <v>0</v>
      </c>
      <c r="Z7129">
        <v>0.26485702460182226</v>
      </c>
      <c r="AA7129">
        <v>0</v>
      </c>
      <c r="AB7129">
        <v>2.5152156681298448</v>
      </c>
      <c r="AC7129">
        <v>0</v>
      </c>
      <c r="AD7129">
        <v>0</v>
      </c>
      <c r="AE7129">
        <v>47.830064468972651</v>
      </c>
    </row>
    <row r="7130" spans="1:31" x14ac:dyDescent="0.25">
      <c r="A7130">
        <v>1660931</v>
      </c>
      <c r="B7130">
        <v>1</v>
      </c>
      <c r="C7130" t="s">
        <v>80</v>
      </c>
      <c r="D7130" t="s">
        <v>97</v>
      </c>
      <c r="E7130" t="s">
        <v>152</v>
      </c>
      <c r="F7130" t="s">
        <v>20201</v>
      </c>
      <c r="G7130" t="s">
        <v>172</v>
      </c>
      <c r="H7130" t="s">
        <v>149</v>
      </c>
      <c r="I7130" t="s">
        <v>135</v>
      </c>
      <c r="J7130" t="s">
        <v>136</v>
      </c>
      <c r="K7130" t="s">
        <v>137</v>
      </c>
      <c r="L7130" t="s">
        <v>20202</v>
      </c>
      <c r="M7130" t="s">
        <v>20203</v>
      </c>
      <c r="N7130">
        <v>3.7569444440000002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1.0907771927661649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1.0907771927661649</v>
      </c>
    </row>
    <row r="7131" spans="1:31" x14ac:dyDescent="0.25">
      <c r="A7131">
        <v>1661240</v>
      </c>
      <c r="B7131">
        <v>1</v>
      </c>
      <c r="C7131" t="s">
        <v>80</v>
      </c>
      <c r="D7131" t="s">
        <v>84</v>
      </c>
      <c r="E7131" t="s">
        <v>146</v>
      </c>
      <c r="F7131" t="s">
        <v>20204</v>
      </c>
      <c r="G7131" t="s">
        <v>252</v>
      </c>
      <c r="H7131" t="s">
        <v>149</v>
      </c>
      <c r="I7131" t="s">
        <v>135</v>
      </c>
      <c r="J7131" t="s">
        <v>136</v>
      </c>
      <c r="K7131" t="s">
        <v>137</v>
      </c>
      <c r="L7131" t="s">
        <v>20205</v>
      </c>
      <c r="M7131" t="s">
        <v>20206</v>
      </c>
      <c r="N7131">
        <v>1.1172222220000001</v>
      </c>
      <c r="O7131">
        <v>0</v>
      </c>
      <c r="P7131">
        <v>2296</v>
      </c>
      <c r="Q7131">
        <v>0</v>
      </c>
      <c r="R7131">
        <v>0</v>
      </c>
      <c r="S7131">
        <v>0</v>
      </c>
      <c r="T7131">
        <v>87</v>
      </c>
      <c r="U7131">
        <v>0</v>
      </c>
      <c r="V7131">
        <v>0</v>
      </c>
      <c r="W7131">
        <v>0</v>
      </c>
      <c r="X7131">
        <v>725.55428641361891</v>
      </c>
      <c r="Y7131">
        <v>0</v>
      </c>
      <c r="Z7131">
        <v>0</v>
      </c>
      <c r="AA7131">
        <v>0</v>
      </c>
      <c r="AB7131">
        <v>59.226144163051444</v>
      </c>
      <c r="AC7131">
        <v>0</v>
      </c>
      <c r="AD7131">
        <v>0</v>
      </c>
      <c r="AE7131">
        <v>784.78043057667037</v>
      </c>
    </row>
    <row r="7132" spans="1:31" x14ac:dyDescent="0.25">
      <c r="A7132">
        <v>1661140</v>
      </c>
      <c r="B7132">
        <v>1</v>
      </c>
      <c r="C7132" t="s">
        <v>80</v>
      </c>
      <c r="D7132" t="s">
        <v>104</v>
      </c>
      <c r="E7132" t="s">
        <v>152</v>
      </c>
      <c r="F7132" t="s">
        <v>20207</v>
      </c>
      <c r="G7132" t="s">
        <v>154</v>
      </c>
      <c r="H7132" t="s">
        <v>149</v>
      </c>
      <c r="I7132" t="s">
        <v>135</v>
      </c>
      <c r="J7132" t="s">
        <v>136</v>
      </c>
      <c r="K7132" t="s">
        <v>137</v>
      </c>
      <c r="L7132" t="s">
        <v>20208</v>
      </c>
      <c r="M7132" t="s">
        <v>20209</v>
      </c>
      <c r="N7132">
        <v>1.87</v>
      </c>
      <c r="O7132">
        <v>0</v>
      </c>
      <c r="P7132">
        <v>3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0.86253554200305571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0.86253554200305571</v>
      </c>
    </row>
    <row r="7133" spans="1:31" x14ac:dyDescent="0.25">
      <c r="A7133">
        <v>1661137</v>
      </c>
      <c r="B7133">
        <v>1</v>
      </c>
      <c r="C7133" t="s">
        <v>80</v>
      </c>
      <c r="D7133" t="s">
        <v>106</v>
      </c>
      <c r="E7133" t="s">
        <v>204</v>
      </c>
      <c r="F7133" t="s">
        <v>20210</v>
      </c>
      <c r="G7133" t="s">
        <v>161</v>
      </c>
      <c r="H7133" t="s">
        <v>134</v>
      </c>
      <c r="I7133" t="s">
        <v>135</v>
      </c>
      <c r="J7133" t="s">
        <v>136</v>
      </c>
      <c r="K7133" t="s">
        <v>137</v>
      </c>
      <c r="L7133" t="s">
        <v>20211</v>
      </c>
      <c r="M7133" t="s">
        <v>20212</v>
      </c>
      <c r="N7133">
        <v>0.18305555500000001</v>
      </c>
      <c r="O7133">
        <v>2</v>
      </c>
      <c r="P7133">
        <v>731</v>
      </c>
      <c r="Q7133">
        <v>87</v>
      </c>
      <c r="R7133">
        <v>173</v>
      </c>
      <c r="S7133">
        <v>10</v>
      </c>
      <c r="T7133">
        <v>104</v>
      </c>
      <c r="U7133">
        <v>1</v>
      </c>
      <c r="V7133">
        <v>0</v>
      </c>
      <c r="W7133">
        <v>8.7089941430711124E-2</v>
      </c>
      <c r="X7133">
        <v>23.30245879275002</v>
      </c>
      <c r="Y7133">
        <v>28.662052602692825</v>
      </c>
      <c r="Z7133">
        <v>19.994205350814159</v>
      </c>
      <c r="AA7133">
        <v>1.3130582068818955</v>
      </c>
      <c r="AB7133">
        <v>12.788610181584927</v>
      </c>
      <c r="AC7133">
        <v>0.41093448620490003</v>
      </c>
      <c r="AD7133">
        <v>0</v>
      </c>
      <c r="AE7133">
        <v>86.558409562359429</v>
      </c>
    </row>
    <row r="7134" spans="1:31" x14ac:dyDescent="0.25">
      <c r="A7134">
        <v>1660971</v>
      </c>
      <c r="B7134">
        <v>1</v>
      </c>
      <c r="C7134" t="s">
        <v>80</v>
      </c>
      <c r="D7134" t="s">
        <v>84</v>
      </c>
      <c r="E7134" t="s">
        <v>178</v>
      </c>
      <c r="F7134" t="s">
        <v>20213</v>
      </c>
      <c r="G7134" t="s">
        <v>148</v>
      </c>
      <c r="H7134" t="s">
        <v>149</v>
      </c>
      <c r="I7134" t="s">
        <v>135</v>
      </c>
      <c r="J7134" t="s">
        <v>136</v>
      </c>
      <c r="K7134" t="s">
        <v>143</v>
      </c>
      <c r="L7134" t="s">
        <v>20214</v>
      </c>
      <c r="M7134" t="s">
        <v>20215</v>
      </c>
      <c r="N7134">
        <v>1.2694444439999999</v>
      </c>
      <c r="O7134">
        <v>0</v>
      </c>
      <c r="P7134">
        <v>1</v>
      </c>
      <c r="Q7134">
        <v>0</v>
      </c>
      <c r="R7134">
        <v>0</v>
      </c>
      <c r="S7134">
        <v>0</v>
      </c>
      <c r="T7134">
        <v>11</v>
      </c>
      <c r="U7134">
        <v>0</v>
      </c>
      <c r="V7134">
        <v>0</v>
      </c>
      <c r="W7134">
        <v>0</v>
      </c>
      <c r="X7134">
        <v>2.035528281375E-4</v>
      </c>
      <c r="Y7134">
        <v>0</v>
      </c>
      <c r="Z7134">
        <v>0</v>
      </c>
      <c r="AA7134">
        <v>0</v>
      </c>
      <c r="AB7134">
        <v>123.45007150220111</v>
      </c>
      <c r="AC7134">
        <v>0</v>
      </c>
      <c r="AD7134">
        <v>0</v>
      </c>
      <c r="AE7134">
        <v>123.45027505502925</v>
      </c>
    </row>
    <row r="7135" spans="1:31" x14ac:dyDescent="0.25">
      <c r="A7135">
        <v>1660994</v>
      </c>
      <c r="B7135">
        <v>1</v>
      </c>
      <c r="C7135" t="s">
        <v>80</v>
      </c>
      <c r="D7135" t="s">
        <v>93</v>
      </c>
      <c r="E7135" t="s">
        <v>131</v>
      </c>
      <c r="F7135" t="s">
        <v>20216</v>
      </c>
      <c r="G7135" t="s">
        <v>195</v>
      </c>
      <c r="H7135" t="s">
        <v>134</v>
      </c>
      <c r="I7135" t="s">
        <v>135</v>
      </c>
      <c r="J7135" t="s">
        <v>136</v>
      </c>
      <c r="K7135" t="s">
        <v>137</v>
      </c>
      <c r="L7135" t="s">
        <v>20217</v>
      </c>
      <c r="M7135" t="s">
        <v>20218</v>
      </c>
      <c r="N7135">
        <v>3.1833333330000002</v>
      </c>
      <c r="O7135">
        <v>0</v>
      </c>
      <c r="P7135">
        <v>29</v>
      </c>
      <c r="Q7135">
        <v>0</v>
      </c>
      <c r="R7135">
        <v>20</v>
      </c>
      <c r="S7135">
        <v>0</v>
      </c>
      <c r="T7135">
        <v>15</v>
      </c>
      <c r="U7135">
        <v>0</v>
      </c>
      <c r="V7135">
        <v>0</v>
      </c>
      <c r="W7135">
        <v>0</v>
      </c>
      <c r="X7135">
        <v>29.000793736530657</v>
      </c>
      <c r="Y7135">
        <v>0</v>
      </c>
      <c r="Z7135">
        <v>17.405275924704092</v>
      </c>
      <c r="AA7135">
        <v>0</v>
      </c>
      <c r="AB7135">
        <v>54.89609329007903</v>
      </c>
      <c r="AC7135">
        <v>0</v>
      </c>
      <c r="AD7135">
        <v>0</v>
      </c>
      <c r="AE7135">
        <v>101.30216295131379</v>
      </c>
    </row>
    <row r="7136" spans="1:31" x14ac:dyDescent="0.25">
      <c r="A7136">
        <v>1660928</v>
      </c>
      <c r="B7136">
        <v>1</v>
      </c>
      <c r="C7136" t="s">
        <v>80</v>
      </c>
      <c r="D7136" t="s">
        <v>100</v>
      </c>
      <c r="E7136" t="s">
        <v>152</v>
      </c>
      <c r="F7136" t="s">
        <v>20219</v>
      </c>
      <c r="G7136" t="s">
        <v>172</v>
      </c>
      <c r="H7136" t="s">
        <v>149</v>
      </c>
      <c r="I7136" t="s">
        <v>135</v>
      </c>
      <c r="J7136" t="s">
        <v>136</v>
      </c>
      <c r="K7136" t="s">
        <v>137</v>
      </c>
      <c r="L7136" t="s">
        <v>20220</v>
      </c>
      <c r="M7136" t="s">
        <v>20221</v>
      </c>
      <c r="N7136">
        <v>3.6469444439999998</v>
      </c>
      <c r="O7136">
        <v>0</v>
      </c>
      <c r="P7136">
        <v>3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3.923979329456007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3.923979329456007</v>
      </c>
    </row>
    <row r="7137" spans="1:31" x14ac:dyDescent="0.25">
      <c r="A7137">
        <v>1660951</v>
      </c>
      <c r="B7137">
        <v>1</v>
      </c>
      <c r="C7137" t="s">
        <v>80</v>
      </c>
      <c r="D7137" t="s">
        <v>100</v>
      </c>
      <c r="E7137" t="s">
        <v>152</v>
      </c>
      <c r="F7137" t="s">
        <v>20222</v>
      </c>
      <c r="G7137" t="s">
        <v>172</v>
      </c>
      <c r="H7137" t="s">
        <v>149</v>
      </c>
      <c r="I7137" t="s">
        <v>135</v>
      </c>
      <c r="J7137" t="s">
        <v>136</v>
      </c>
      <c r="K7137" t="s">
        <v>137</v>
      </c>
      <c r="L7137" t="s">
        <v>20223</v>
      </c>
      <c r="M7137" t="s">
        <v>20224</v>
      </c>
      <c r="N7137">
        <v>0.85555555500000002</v>
      </c>
      <c r="O7137">
        <v>0</v>
      </c>
      <c r="P7137">
        <v>3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0.8069338214316556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0.8069338214316556</v>
      </c>
    </row>
    <row r="7138" spans="1:31" x14ac:dyDescent="0.25">
      <c r="A7138">
        <v>1660908</v>
      </c>
      <c r="B7138">
        <v>1</v>
      </c>
      <c r="C7138" t="s">
        <v>81</v>
      </c>
      <c r="D7138" t="s">
        <v>120</v>
      </c>
      <c r="E7138" t="s">
        <v>178</v>
      </c>
      <c r="F7138" t="s">
        <v>20225</v>
      </c>
      <c r="G7138" t="s">
        <v>148</v>
      </c>
      <c r="H7138" t="s">
        <v>149</v>
      </c>
      <c r="I7138" t="s">
        <v>135</v>
      </c>
      <c r="J7138" t="s">
        <v>136</v>
      </c>
      <c r="K7138" t="s">
        <v>143</v>
      </c>
      <c r="L7138" t="s">
        <v>20226</v>
      </c>
      <c r="M7138" t="s">
        <v>20227</v>
      </c>
      <c r="N7138">
        <v>7.7570861109999996</v>
      </c>
      <c r="O7138">
        <v>0</v>
      </c>
      <c r="P7138">
        <v>63</v>
      </c>
      <c r="Q7138">
        <v>0</v>
      </c>
      <c r="R7138">
        <v>0</v>
      </c>
      <c r="S7138">
        <v>0</v>
      </c>
      <c r="T7138">
        <v>11</v>
      </c>
      <c r="U7138">
        <v>0</v>
      </c>
      <c r="V7138">
        <v>0</v>
      </c>
      <c r="W7138">
        <v>0</v>
      </c>
      <c r="X7138">
        <v>145.1869318981465</v>
      </c>
      <c r="Y7138">
        <v>0</v>
      </c>
      <c r="Z7138">
        <v>0</v>
      </c>
      <c r="AA7138">
        <v>0</v>
      </c>
      <c r="AB7138">
        <v>66.233671000287885</v>
      </c>
      <c r="AC7138">
        <v>0</v>
      </c>
      <c r="AD7138">
        <v>0</v>
      </c>
      <c r="AE7138">
        <v>211.42060289843437</v>
      </c>
    </row>
    <row r="7139" spans="1:31" x14ac:dyDescent="0.25">
      <c r="A7139">
        <v>1661057</v>
      </c>
      <c r="B7139">
        <v>1</v>
      </c>
      <c r="C7139" t="s">
        <v>81</v>
      </c>
      <c r="D7139" t="s">
        <v>120</v>
      </c>
      <c r="E7139" t="s">
        <v>204</v>
      </c>
      <c r="F7139" t="s">
        <v>11772</v>
      </c>
      <c r="G7139" t="s">
        <v>161</v>
      </c>
      <c r="H7139" t="s">
        <v>134</v>
      </c>
      <c r="I7139" t="s">
        <v>135</v>
      </c>
      <c r="J7139" t="s">
        <v>136</v>
      </c>
      <c r="K7139" t="s">
        <v>137</v>
      </c>
      <c r="L7139" t="s">
        <v>20228</v>
      </c>
      <c r="M7139" t="s">
        <v>20229</v>
      </c>
      <c r="N7139">
        <v>0.69444444400000005</v>
      </c>
      <c r="O7139">
        <v>0</v>
      </c>
      <c r="P7139">
        <v>72</v>
      </c>
      <c r="Q7139">
        <v>68</v>
      </c>
      <c r="R7139">
        <v>11</v>
      </c>
      <c r="S7139">
        <v>14</v>
      </c>
      <c r="T7139">
        <v>5</v>
      </c>
      <c r="U7139">
        <v>0</v>
      </c>
      <c r="V7139">
        <v>0</v>
      </c>
      <c r="W7139">
        <v>0</v>
      </c>
      <c r="X7139">
        <v>11.97377577396715</v>
      </c>
      <c r="Y7139">
        <v>88.295056102693309</v>
      </c>
      <c r="Z7139">
        <v>1.8638920412318223</v>
      </c>
      <c r="AA7139">
        <v>36.855207757958055</v>
      </c>
      <c r="AB7139">
        <v>1.8350665085440001</v>
      </c>
      <c r="AC7139">
        <v>0</v>
      </c>
      <c r="AD7139">
        <v>0</v>
      </c>
      <c r="AE7139">
        <v>140.82299818439435</v>
      </c>
    </row>
    <row r="7140" spans="1:31" x14ac:dyDescent="0.25">
      <c r="A7140">
        <v>1661157</v>
      </c>
      <c r="B7140">
        <v>1</v>
      </c>
      <c r="C7140" t="s">
        <v>80</v>
      </c>
      <c r="D7140" t="s">
        <v>105</v>
      </c>
      <c r="E7140" t="s">
        <v>152</v>
      </c>
      <c r="F7140" t="s">
        <v>20230</v>
      </c>
      <c r="G7140" t="s">
        <v>154</v>
      </c>
      <c r="H7140" t="s">
        <v>149</v>
      </c>
      <c r="I7140" t="s">
        <v>135</v>
      </c>
      <c r="J7140" t="s">
        <v>136</v>
      </c>
      <c r="K7140" t="s">
        <v>137</v>
      </c>
      <c r="L7140" t="s">
        <v>20231</v>
      </c>
      <c r="M7140" t="s">
        <v>20018</v>
      </c>
      <c r="N7140">
        <v>1.1002777770000001</v>
      </c>
      <c r="O7140">
        <v>0</v>
      </c>
      <c r="P7140">
        <v>2</v>
      </c>
      <c r="Q7140">
        <v>0</v>
      </c>
      <c r="R7140">
        <v>0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8.6362897918970005E-2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8.6362897918970005E-2</v>
      </c>
    </row>
    <row r="7141" spans="1:31" x14ac:dyDescent="0.25">
      <c r="A7141">
        <v>1661014</v>
      </c>
      <c r="B7141">
        <v>1</v>
      </c>
      <c r="C7141" t="s">
        <v>80</v>
      </c>
      <c r="D7141" t="s">
        <v>83</v>
      </c>
      <c r="E7141" t="s">
        <v>204</v>
      </c>
      <c r="F7141" t="s">
        <v>8066</v>
      </c>
      <c r="G7141" t="s">
        <v>161</v>
      </c>
      <c r="H7141" t="s">
        <v>134</v>
      </c>
      <c r="I7141" t="s">
        <v>135</v>
      </c>
      <c r="J7141" t="s">
        <v>136</v>
      </c>
      <c r="K7141" t="s">
        <v>137</v>
      </c>
      <c r="L7141" t="s">
        <v>20232</v>
      </c>
      <c r="M7141" t="s">
        <v>20233</v>
      </c>
      <c r="N7141">
        <v>0.98027777699999996</v>
      </c>
      <c r="O7141">
        <v>0</v>
      </c>
      <c r="P7141">
        <v>317</v>
      </c>
      <c r="Q7141">
        <v>0</v>
      </c>
      <c r="R7141">
        <v>0</v>
      </c>
      <c r="S7141">
        <v>0</v>
      </c>
      <c r="T7141">
        <v>22</v>
      </c>
      <c r="U7141">
        <v>0</v>
      </c>
      <c r="V7141">
        <v>0</v>
      </c>
      <c r="W7141">
        <v>0</v>
      </c>
      <c r="X7141">
        <v>109.26919194544621</v>
      </c>
      <c r="Y7141">
        <v>0</v>
      </c>
      <c r="Z7141">
        <v>0</v>
      </c>
      <c r="AA7141">
        <v>0</v>
      </c>
      <c r="AB7141">
        <v>6.614777570105181</v>
      </c>
      <c r="AC7141">
        <v>0</v>
      </c>
      <c r="AD7141">
        <v>0</v>
      </c>
      <c r="AE7141">
        <v>115.88396951555139</v>
      </c>
    </row>
    <row r="7142" spans="1:31" x14ac:dyDescent="0.25">
      <c r="A7142">
        <v>1660865</v>
      </c>
      <c r="B7142">
        <v>1</v>
      </c>
      <c r="C7142" t="s">
        <v>81</v>
      </c>
      <c r="D7142" t="s">
        <v>118</v>
      </c>
      <c r="E7142" t="s">
        <v>146</v>
      </c>
      <c r="F7142" t="s">
        <v>20234</v>
      </c>
      <c r="G7142" t="s">
        <v>260</v>
      </c>
      <c r="H7142" t="s">
        <v>149</v>
      </c>
      <c r="I7142" t="s">
        <v>135</v>
      </c>
      <c r="J7142" t="s">
        <v>136</v>
      </c>
      <c r="K7142" t="s">
        <v>137</v>
      </c>
      <c r="L7142" t="s">
        <v>20235</v>
      </c>
      <c r="M7142" t="s">
        <v>20236</v>
      </c>
      <c r="N7142">
        <v>1.1333333329999999</v>
      </c>
      <c r="O7142">
        <v>0</v>
      </c>
      <c r="P7142">
        <v>16</v>
      </c>
      <c r="Q7142">
        <v>0</v>
      </c>
      <c r="R7142">
        <v>20</v>
      </c>
      <c r="S7142">
        <v>0</v>
      </c>
      <c r="T7142">
        <v>7</v>
      </c>
      <c r="U7142">
        <v>0</v>
      </c>
      <c r="V7142">
        <v>0</v>
      </c>
      <c r="W7142">
        <v>0</v>
      </c>
      <c r="X7142">
        <v>3.5994759461545502</v>
      </c>
      <c r="Y7142">
        <v>0</v>
      </c>
      <c r="Z7142">
        <v>2.1428672177118635</v>
      </c>
      <c r="AA7142">
        <v>0</v>
      </c>
      <c r="AB7142">
        <v>4.1673095786465035</v>
      </c>
      <c r="AC7142">
        <v>0</v>
      </c>
      <c r="AD7142">
        <v>0</v>
      </c>
      <c r="AE7142">
        <v>9.9096527425129182</v>
      </c>
    </row>
    <row r="7143" spans="1:31" x14ac:dyDescent="0.25">
      <c r="A7143">
        <v>1660888</v>
      </c>
      <c r="B7143">
        <v>1</v>
      </c>
      <c r="C7143" t="s">
        <v>81</v>
      </c>
      <c r="D7143" t="s">
        <v>126</v>
      </c>
      <c r="E7143" t="s">
        <v>204</v>
      </c>
      <c r="F7143" t="s">
        <v>20237</v>
      </c>
      <c r="G7143" t="s">
        <v>148</v>
      </c>
      <c r="H7143" t="s">
        <v>134</v>
      </c>
      <c r="I7143" t="s">
        <v>135</v>
      </c>
      <c r="J7143" t="s">
        <v>136</v>
      </c>
      <c r="K7143" t="s">
        <v>143</v>
      </c>
      <c r="L7143" t="s">
        <v>20238</v>
      </c>
      <c r="M7143" t="s">
        <v>20239</v>
      </c>
      <c r="N7143">
        <v>8.2874758330000002</v>
      </c>
      <c r="O7143">
        <v>2</v>
      </c>
      <c r="P7143">
        <v>286</v>
      </c>
      <c r="Q7143">
        <v>36</v>
      </c>
      <c r="R7143">
        <v>115</v>
      </c>
      <c r="S7143">
        <v>10</v>
      </c>
      <c r="T7143">
        <v>27</v>
      </c>
      <c r="U7143">
        <v>0</v>
      </c>
      <c r="V7143">
        <v>1</v>
      </c>
      <c r="W7143">
        <v>12.04427733560145</v>
      </c>
      <c r="X7143">
        <v>205.63846407085813</v>
      </c>
      <c r="Y7143">
        <v>841.75810077904225</v>
      </c>
      <c r="Z7143">
        <v>69.516346957022819</v>
      </c>
      <c r="AA7143">
        <v>497.99927142964253</v>
      </c>
      <c r="AB7143">
        <v>655.2305993927954</v>
      </c>
      <c r="AC7143">
        <v>0</v>
      </c>
      <c r="AD7143">
        <v>3.5839032516115501</v>
      </c>
      <c r="AE7143">
        <v>2285.7709632165738</v>
      </c>
    </row>
    <row r="7144" spans="1:31" x14ac:dyDescent="0.25">
      <c r="A7144">
        <v>1660911</v>
      </c>
      <c r="B7144">
        <v>1</v>
      </c>
      <c r="C7144" t="s">
        <v>81</v>
      </c>
      <c r="D7144" t="s">
        <v>121</v>
      </c>
      <c r="E7144" t="s">
        <v>204</v>
      </c>
      <c r="F7144" t="s">
        <v>2520</v>
      </c>
      <c r="G7144" t="s">
        <v>161</v>
      </c>
      <c r="H7144" t="s">
        <v>134</v>
      </c>
      <c r="I7144" t="s">
        <v>135</v>
      </c>
      <c r="J7144" t="s">
        <v>136</v>
      </c>
      <c r="K7144" t="s">
        <v>137</v>
      </c>
      <c r="L7144" t="s">
        <v>20240</v>
      </c>
      <c r="M7144" t="s">
        <v>20241</v>
      </c>
      <c r="N7144">
        <v>0.67055555499999997</v>
      </c>
      <c r="O7144">
        <v>0</v>
      </c>
      <c r="P7144">
        <v>508</v>
      </c>
      <c r="Q7144">
        <v>0</v>
      </c>
      <c r="R7144">
        <v>0</v>
      </c>
      <c r="S7144">
        <v>2</v>
      </c>
      <c r="T7144">
        <v>32</v>
      </c>
      <c r="U7144">
        <v>0</v>
      </c>
      <c r="V7144">
        <v>0</v>
      </c>
      <c r="W7144">
        <v>0</v>
      </c>
      <c r="X7144">
        <v>29.563654654417693</v>
      </c>
      <c r="Y7144">
        <v>0</v>
      </c>
      <c r="Z7144">
        <v>0</v>
      </c>
      <c r="AA7144">
        <v>8.3998914752441589</v>
      </c>
      <c r="AB7144">
        <v>5.4297362921893617</v>
      </c>
      <c r="AC7144">
        <v>0</v>
      </c>
      <c r="AD7144">
        <v>0</v>
      </c>
      <c r="AE7144">
        <v>43.393282421851211</v>
      </c>
    </row>
    <row r="7145" spans="1:31" x14ac:dyDescent="0.25">
      <c r="A7145">
        <v>1661266</v>
      </c>
      <c r="B7145">
        <v>1</v>
      </c>
      <c r="C7145" t="s">
        <v>80</v>
      </c>
      <c r="D7145" t="s">
        <v>104</v>
      </c>
      <c r="E7145" t="s">
        <v>178</v>
      </c>
      <c r="F7145" t="s">
        <v>20242</v>
      </c>
      <c r="G7145" t="s">
        <v>231</v>
      </c>
      <c r="H7145" t="s">
        <v>149</v>
      </c>
      <c r="I7145" t="s">
        <v>135</v>
      </c>
      <c r="J7145" t="s">
        <v>136</v>
      </c>
      <c r="K7145" t="s">
        <v>137</v>
      </c>
      <c r="L7145" t="s">
        <v>20243</v>
      </c>
      <c r="M7145" t="s">
        <v>20244</v>
      </c>
      <c r="N7145">
        <v>1.1316666660000001</v>
      </c>
      <c r="O7145">
        <v>0</v>
      </c>
      <c r="P7145">
        <v>40</v>
      </c>
      <c r="Q7145">
        <v>0</v>
      </c>
      <c r="R7145">
        <v>0</v>
      </c>
      <c r="S7145">
        <v>0</v>
      </c>
      <c r="T7145">
        <v>5</v>
      </c>
      <c r="U7145">
        <v>0</v>
      </c>
      <c r="V7145">
        <v>0</v>
      </c>
      <c r="W7145">
        <v>0</v>
      </c>
      <c r="X7145">
        <v>11.851566193548894</v>
      </c>
      <c r="Y7145">
        <v>0</v>
      </c>
      <c r="Z7145">
        <v>0</v>
      </c>
      <c r="AA7145">
        <v>0</v>
      </c>
      <c r="AB7145">
        <v>1.9838201665338466</v>
      </c>
      <c r="AC7145">
        <v>0</v>
      </c>
      <c r="AD7145">
        <v>0</v>
      </c>
      <c r="AE7145">
        <v>13.83538636008274</v>
      </c>
    </row>
    <row r="7146" spans="1:31" x14ac:dyDescent="0.25">
      <c r="A7146">
        <v>1661197</v>
      </c>
      <c r="B7146">
        <v>1</v>
      </c>
      <c r="C7146" t="s">
        <v>80</v>
      </c>
      <c r="D7146" t="s">
        <v>100</v>
      </c>
      <c r="E7146" t="s">
        <v>140</v>
      </c>
      <c r="F7146" t="s">
        <v>20245</v>
      </c>
      <c r="G7146" t="s">
        <v>161</v>
      </c>
      <c r="H7146" t="s">
        <v>134</v>
      </c>
      <c r="I7146" t="s">
        <v>135</v>
      </c>
      <c r="J7146" t="s">
        <v>136</v>
      </c>
      <c r="K7146" t="s">
        <v>137</v>
      </c>
      <c r="L7146" t="s">
        <v>20246</v>
      </c>
      <c r="M7146" t="s">
        <v>20247</v>
      </c>
      <c r="N7146">
        <v>1.039722222</v>
      </c>
      <c r="O7146">
        <v>1</v>
      </c>
      <c r="P7146">
        <v>1329</v>
      </c>
      <c r="Q7146">
        <v>18</v>
      </c>
      <c r="R7146">
        <v>488</v>
      </c>
      <c r="S7146">
        <v>13</v>
      </c>
      <c r="T7146">
        <v>288</v>
      </c>
      <c r="U7146">
        <v>0</v>
      </c>
      <c r="V7146">
        <v>1</v>
      </c>
      <c r="W7146">
        <v>0.25765923535367358</v>
      </c>
      <c r="X7146">
        <v>457.31594584966996</v>
      </c>
      <c r="Y7146">
        <v>106.3364154810577</v>
      </c>
      <c r="Z7146">
        <v>222.79252469536272</v>
      </c>
      <c r="AA7146">
        <v>112.57672856392637</v>
      </c>
      <c r="AB7146">
        <v>227.53786032618191</v>
      </c>
      <c r="AC7146">
        <v>0</v>
      </c>
      <c r="AD7146">
        <v>45.838055632538754</v>
      </c>
      <c r="AE7146">
        <v>1172.6551897840911</v>
      </c>
    </row>
    <row r="7147" spans="1:31" x14ac:dyDescent="0.25">
      <c r="A7147">
        <v>1661180</v>
      </c>
      <c r="B7147">
        <v>1</v>
      </c>
      <c r="C7147" t="s">
        <v>80</v>
      </c>
      <c r="D7147" t="s">
        <v>100</v>
      </c>
      <c r="E7147" t="s">
        <v>140</v>
      </c>
      <c r="F7147" t="s">
        <v>20248</v>
      </c>
      <c r="G7147" t="s">
        <v>161</v>
      </c>
      <c r="H7147" t="s">
        <v>134</v>
      </c>
      <c r="I7147" t="s">
        <v>135</v>
      </c>
      <c r="J7147" t="s">
        <v>136</v>
      </c>
      <c r="K7147" t="s">
        <v>137</v>
      </c>
      <c r="L7147" t="s">
        <v>20249</v>
      </c>
      <c r="M7147" t="s">
        <v>20250</v>
      </c>
      <c r="N7147">
        <v>0.49694444399999999</v>
      </c>
      <c r="O7147">
        <v>0</v>
      </c>
      <c r="P7147">
        <v>0</v>
      </c>
      <c r="Q7147">
        <v>0</v>
      </c>
      <c r="R7147">
        <v>1</v>
      </c>
      <c r="S7147">
        <v>0</v>
      </c>
      <c r="T7147">
        <v>72</v>
      </c>
      <c r="U7147">
        <v>8</v>
      </c>
      <c r="V7147">
        <v>28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88.35457734538582</v>
      </c>
      <c r="AC7147">
        <v>98.740908192290547</v>
      </c>
      <c r="AD7147">
        <v>140.06425155831712</v>
      </c>
      <c r="AE7147">
        <v>327.15973709599348</v>
      </c>
    </row>
    <row r="7148" spans="1:31" x14ac:dyDescent="0.25">
      <c r="A7148">
        <v>1661034</v>
      </c>
      <c r="B7148">
        <v>1</v>
      </c>
      <c r="C7148" t="s">
        <v>80</v>
      </c>
      <c r="D7148" t="s">
        <v>106</v>
      </c>
      <c r="E7148" t="s">
        <v>152</v>
      </c>
      <c r="F7148" t="s">
        <v>20251</v>
      </c>
      <c r="G7148" t="s">
        <v>154</v>
      </c>
      <c r="H7148" t="s">
        <v>149</v>
      </c>
      <c r="I7148" t="s">
        <v>135</v>
      </c>
      <c r="J7148" t="s">
        <v>136</v>
      </c>
      <c r="K7148" t="s">
        <v>137</v>
      </c>
      <c r="L7148" t="s">
        <v>20252</v>
      </c>
      <c r="M7148" t="s">
        <v>20253</v>
      </c>
      <c r="N7148">
        <v>0.95833333300000001</v>
      </c>
      <c r="O7148">
        <v>0</v>
      </c>
      <c r="P7148">
        <v>1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2.7079263528691111E-2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2.7079263528691111E-2</v>
      </c>
    </row>
    <row r="7149" spans="1:31" x14ac:dyDescent="0.25">
      <c r="A7149">
        <v>1660948</v>
      </c>
      <c r="B7149">
        <v>1</v>
      </c>
      <c r="C7149" t="s">
        <v>80</v>
      </c>
      <c r="D7149" t="s">
        <v>97</v>
      </c>
      <c r="E7149" t="s">
        <v>152</v>
      </c>
      <c r="F7149" t="s">
        <v>20254</v>
      </c>
      <c r="G7149" t="s">
        <v>172</v>
      </c>
      <c r="H7149" t="s">
        <v>149</v>
      </c>
      <c r="I7149" t="s">
        <v>135</v>
      </c>
      <c r="J7149" t="s">
        <v>136</v>
      </c>
      <c r="K7149" t="s">
        <v>137</v>
      </c>
      <c r="L7149" t="s">
        <v>20255</v>
      </c>
      <c r="M7149" t="s">
        <v>20256</v>
      </c>
      <c r="N7149">
        <v>4.0658333329999996</v>
      </c>
      <c r="O7149">
        <v>0</v>
      </c>
      <c r="P7149">
        <v>1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3.2259963104438931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3.2259963104438931</v>
      </c>
    </row>
    <row r="7150" spans="1:31" x14ac:dyDescent="0.25">
      <c r="A7150">
        <v>1660974</v>
      </c>
      <c r="B7150">
        <v>1</v>
      </c>
      <c r="C7150" t="s">
        <v>80</v>
      </c>
      <c r="D7150" t="s">
        <v>84</v>
      </c>
      <c r="E7150" t="s">
        <v>146</v>
      </c>
      <c r="F7150" t="s">
        <v>13870</v>
      </c>
      <c r="G7150" t="s">
        <v>148</v>
      </c>
      <c r="H7150" t="s">
        <v>149</v>
      </c>
      <c r="I7150" t="s">
        <v>135</v>
      </c>
      <c r="J7150" t="s">
        <v>136</v>
      </c>
      <c r="K7150" t="s">
        <v>143</v>
      </c>
      <c r="L7150" t="s">
        <v>20257</v>
      </c>
      <c r="M7150" t="s">
        <v>20258</v>
      </c>
      <c r="N7150">
        <v>6.9764277769999996</v>
      </c>
      <c r="O7150">
        <v>0</v>
      </c>
      <c r="P7150">
        <v>26</v>
      </c>
      <c r="Q7150">
        <v>0</v>
      </c>
      <c r="R7150">
        <v>24</v>
      </c>
      <c r="S7150">
        <v>0</v>
      </c>
      <c r="T7150">
        <v>10</v>
      </c>
      <c r="U7150">
        <v>0</v>
      </c>
      <c r="V7150">
        <v>0</v>
      </c>
      <c r="W7150">
        <v>0</v>
      </c>
      <c r="X7150">
        <v>54.327005762720106</v>
      </c>
      <c r="Y7150">
        <v>0</v>
      </c>
      <c r="Z7150">
        <v>43.799419559934712</v>
      </c>
      <c r="AA7150">
        <v>0</v>
      </c>
      <c r="AB7150">
        <v>55.903798122803423</v>
      </c>
      <c r="AC7150">
        <v>0</v>
      </c>
      <c r="AD7150">
        <v>0</v>
      </c>
      <c r="AE7150">
        <v>154.03022344545826</v>
      </c>
    </row>
    <row r="7151" spans="1:31" x14ac:dyDescent="0.25">
      <c r="A7151">
        <v>1660954</v>
      </c>
      <c r="B7151">
        <v>1</v>
      </c>
      <c r="C7151" t="s">
        <v>80</v>
      </c>
      <c r="D7151" t="s">
        <v>97</v>
      </c>
      <c r="E7151" t="s">
        <v>152</v>
      </c>
      <c r="F7151" t="s">
        <v>20259</v>
      </c>
      <c r="G7151" t="s">
        <v>172</v>
      </c>
      <c r="H7151" t="s">
        <v>149</v>
      </c>
      <c r="I7151" t="s">
        <v>135</v>
      </c>
      <c r="J7151" t="s">
        <v>136</v>
      </c>
      <c r="K7151" t="s">
        <v>137</v>
      </c>
      <c r="L7151" t="s">
        <v>20260</v>
      </c>
      <c r="M7151" t="s">
        <v>20261</v>
      </c>
      <c r="N7151">
        <v>4.8091666660000003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9.9390224477926505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9.9390224477926505</v>
      </c>
    </row>
    <row r="7152" spans="1:31" x14ac:dyDescent="0.25">
      <c r="A7152">
        <v>1661203</v>
      </c>
      <c r="B7152">
        <v>1</v>
      </c>
      <c r="C7152" t="s">
        <v>81</v>
      </c>
      <c r="D7152" t="s">
        <v>128</v>
      </c>
      <c r="E7152" t="s">
        <v>152</v>
      </c>
      <c r="F7152" t="s">
        <v>20262</v>
      </c>
      <c r="G7152" t="s">
        <v>507</v>
      </c>
      <c r="H7152" t="s">
        <v>149</v>
      </c>
      <c r="I7152" t="s">
        <v>135</v>
      </c>
      <c r="J7152" t="s">
        <v>136</v>
      </c>
      <c r="K7152" t="s">
        <v>137</v>
      </c>
      <c r="L7152" t="s">
        <v>20263</v>
      </c>
      <c r="M7152" t="s">
        <v>20264</v>
      </c>
      <c r="N7152">
        <v>1.1333333329999999</v>
      </c>
      <c r="O7152">
        <v>0</v>
      </c>
      <c r="P7152">
        <v>6</v>
      </c>
      <c r="Q7152">
        <v>0</v>
      </c>
      <c r="R7152">
        <v>0</v>
      </c>
      <c r="S7152">
        <v>0</v>
      </c>
      <c r="T7152">
        <v>1</v>
      </c>
      <c r="U7152">
        <v>0</v>
      </c>
      <c r="V7152">
        <v>0</v>
      </c>
      <c r="W7152">
        <v>0</v>
      </c>
      <c r="X7152">
        <v>2.2433399028835752</v>
      </c>
      <c r="Y7152">
        <v>0</v>
      </c>
      <c r="Z7152">
        <v>0</v>
      </c>
      <c r="AA7152">
        <v>0</v>
      </c>
      <c r="AB7152">
        <v>1.7235195910932999</v>
      </c>
      <c r="AC7152">
        <v>0</v>
      </c>
      <c r="AD7152">
        <v>0</v>
      </c>
      <c r="AE7152">
        <v>3.9668594939768749</v>
      </c>
    </row>
    <row r="7153" spans="1:31" x14ac:dyDescent="0.25">
      <c r="A7153">
        <v>1660968</v>
      </c>
      <c r="B7153">
        <v>1</v>
      </c>
      <c r="C7153" t="s">
        <v>80</v>
      </c>
      <c r="D7153" t="s">
        <v>103</v>
      </c>
      <c r="E7153" t="s">
        <v>204</v>
      </c>
      <c r="F7153" t="s">
        <v>10132</v>
      </c>
      <c r="G7153" t="s">
        <v>142</v>
      </c>
      <c r="H7153" t="s">
        <v>134</v>
      </c>
      <c r="I7153" t="s">
        <v>135</v>
      </c>
      <c r="J7153" t="s">
        <v>136</v>
      </c>
      <c r="K7153" t="s">
        <v>143</v>
      </c>
      <c r="L7153" t="s">
        <v>20265</v>
      </c>
      <c r="M7153" t="s">
        <v>20266</v>
      </c>
      <c r="N7153">
        <v>1.4083333330000001</v>
      </c>
      <c r="O7153">
        <v>15</v>
      </c>
      <c r="P7153">
        <v>1703</v>
      </c>
      <c r="Q7153">
        <v>9</v>
      </c>
      <c r="R7153">
        <v>215</v>
      </c>
      <c r="S7153">
        <v>14</v>
      </c>
      <c r="T7153">
        <v>193</v>
      </c>
      <c r="U7153">
        <v>0</v>
      </c>
      <c r="V7153">
        <v>0</v>
      </c>
      <c r="W7153">
        <v>5.4397422143219583</v>
      </c>
      <c r="X7153">
        <v>552.82159906311165</v>
      </c>
      <c r="Y7153">
        <v>38.421157184350619</v>
      </c>
      <c r="Z7153">
        <v>75.003190625935474</v>
      </c>
      <c r="AA7153">
        <v>31.408265348251337</v>
      </c>
      <c r="AB7153">
        <v>174.91539952240873</v>
      </c>
      <c r="AC7153">
        <v>0</v>
      </c>
      <c r="AD7153">
        <v>0</v>
      </c>
      <c r="AE7153">
        <v>878.00935395837985</v>
      </c>
    </row>
    <row r="7154" spans="1:31" x14ac:dyDescent="0.25">
      <c r="A7154">
        <v>1660868</v>
      </c>
      <c r="B7154">
        <v>1</v>
      </c>
      <c r="C7154" t="s">
        <v>80</v>
      </c>
      <c r="D7154" t="s">
        <v>104</v>
      </c>
      <c r="E7154" t="s">
        <v>204</v>
      </c>
      <c r="F7154" t="s">
        <v>4057</v>
      </c>
      <c r="G7154" t="s">
        <v>161</v>
      </c>
      <c r="H7154" t="s">
        <v>134</v>
      </c>
      <c r="I7154" t="s">
        <v>135</v>
      </c>
      <c r="J7154" t="s">
        <v>136</v>
      </c>
      <c r="K7154" t="s">
        <v>137</v>
      </c>
      <c r="L7154" t="s">
        <v>20267</v>
      </c>
      <c r="M7154" t="s">
        <v>20268</v>
      </c>
      <c r="N7154">
        <v>9.1666665999999994E-2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1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37.42755783986734</v>
      </c>
      <c r="AD7154">
        <v>0</v>
      </c>
      <c r="AE7154">
        <v>37.42755783986734</v>
      </c>
    </row>
    <row r="7155" spans="1:31" x14ac:dyDescent="0.25">
      <c r="A7155">
        <v>1661011</v>
      </c>
      <c r="B7155">
        <v>1</v>
      </c>
      <c r="C7155" t="s">
        <v>80</v>
      </c>
      <c r="D7155" t="s">
        <v>98</v>
      </c>
      <c r="E7155" t="s">
        <v>178</v>
      </c>
      <c r="F7155" t="s">
        <v>20269</v>
      </c>
      <c r="G7155" t="s">
        <v>227</v>
      </c>
      <c r="H7155" t="s">
        <v>149</v>
      </c>
      <c r="I7155" t="s">
        <v>135</v>
      </c>
      <c r="J7155" t="s">
        <v>136</v>
      </c>
      <c r="K7155" t="s">
        <v>137</v>
      </c>
      <c r="L7155" t="s">
        <v>20270</v>
      </c>
      <c r="M7155" t="s">
        <v>20271</v>
      </c>
      <c r="N7155">
        <v>2.060277777</v>
      </c>
      <c r="O7155">
        <v>0</v>
      </c>
      <c r="P7155">
        <v>0</v>
      </c>
      <c r="Q7155">
        <v>0</v>
      </c>
      <c r="R7155">
        <v>3</v>
      </c>
      <c r="S7155">
        <v>0</v>
      </c>
      <c r="T7155">
        <v>1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1.577150819539952</v>
      </c>
      <c r="AA7155">
        <v>0</v>
      </c>
      <c r="AB7155">
        <v>0.79620846956487901</v>
      </c>
      <c r="AC7155">
        <v>0</v>
      </c>
      <c r="AD7155">
        <v>0</v>
      </c>
      <c r="AE7155">
        <v>2.373359289104831</v>
      </c>
    </row>
    <row r="7156" spans="1:31" x14ac:dyDescent="0.25">
      <c r="A7156">
        <v>1661260</v>
      </c>
      <c r="B7156">
        <v>1</v>
      </c>
      <c r="C7156" t="s">
        <v>80</v>
      </c>
      <c r="D7156" t="s">
        <v>106</v>
      </c>
      <c r="E7156" t="s">
        <v>178</v>
      </c>
      <c r="F7156" t="s">
        <v>20272</v>
      </c>
      <c r="G7156" t="s">
        <v>227</v>
      </c>
      <c r="H7156" t="s">
        <v>149</v>
      </c>
      <c r="I7156" t="s">
        <v>135</v>
      </c>
      <c r="J7156" t="s">
        <v>136</v>
      </c>
      <c r="K7156" t="s">
        <v>137</v>
      </c>
      <c r="L7156" t="s">
        <v>20273</v>
      </c>
      <c r="M7156" t="s">
        <v>20274</v>
      </c>
      <c r="N7156">
        <v>4.0483333330000004</v>
      </c>
      <c r="O7156">
        <v>0</v>
      </c>
      <c r="P7156">
        <v>1</v>
      </c>
      <c r="Q7156">
        <v>0</v>
      </c>
      <c r="R7156">
        <v>5</v>
      </c>
      <c r="S7156">
        <v>0</v>
      </c>
      <c r="T7156">
        <v>4</v>
      </c>
      <c r="U7156">
        <v>0</v>
      </c>
      <c r="V7156">
        <v>0</v>
      </c>
      <c r="W7156">
        <v>0</v>
      </c>
      <c r="X7156">
        <v>0.49897571452215395</v>
      </c>
      <c r="Y7156">
        <v>0</v>
      </c>
      <c r="Z7156">
        <v>4.8250581738010503</v>
      </c>
      <c r="AA7156">
        <v>0</v>
      </c>
      <c r="AB7156">
        <v>3.9771135884016338</v>
      </c>
      <c r="AC7156">
        <v>0</v>
      </c>
      <c r="AD7156">
        <v>0</v>
      </c>
      <c r="AE7156">
        <v>9.3011474767248377</v>
      </c>
    </row>
    <row r="7157" spans="1:31" x14ac:dyDescent="0.25">
      <c r="A7157">
        <v>1661160</v>
      </c>
      <c r="B7157">
        <v>1</v>
      </c>
      <c r="C7157" t="s">
        <v>80</v>
      </c>
      <c r="D7157" t="s">
        <v>96</v>
      </c>
      <c r="E7157" t="s">
        <v>152</v>
      </c>
      <c r="F7157" t="s">
        <v>20275</v>
      </c>
      <c r="G7157" t="s">
        <v>168</v>
      </c>
      <c r="H7157" t="s">
        <v>149</v>
      </c>
      <c r="I7157" t="s">
        <v>135</v>
      </c>
      <c r="J7157" t="s">
        <v>136</v>
      </c>
      <c r="K7157" t="s">
        <v>137</v>
      </c>
      <c r="L7157" t="s">
        <v>20276</v>
      </c>
      <c r="M7157" t="s">
        <v>20277</v>
      </c>
      <c r="N7157">
        <v>1.0791666660000001</v>
      </c>
      <c r="O7157">
        <v>0</v>
      </c>
      <c r="P7157">
        <v>2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1.1816202790326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1.1816202790326</v>
      </c>
    </row>
    <row r="7158" spans="1:31" x14ac:dyDescent="0.25">
      <c r="A7158">
        <v>1661169</v>
      </c>
      <c r="B7158">
        <v>1</v>
      </c>
      <c r="C7158" t="s">
        <v>81</v>
      </c>
      <c r="D7158" t="s">
        <v>122</v>
      </c>
      <c r="E7158" t="s">
        <v>178</v>
      </c>
      <c r="F7158" t="s">
        <v>20278</v>
      </c>
      <c r="G7158" t="s">
        <v>227</v>
      </c>
      <c r="H7158" t="s">
        <v>149</v>
      </c>
      <c r="I7158" t="s">
        <v>135</v>
      </c>
      <c r="J7158" t="s">
        <v>136</v>
      </c>
      <c r="K7158" t="s">
        <v>137</v>
      </c>
      <c r="L7158" t="s">
        <v>20279</v>
      </c>
      <c r="M7158" t="s">
        <v>20280</v>
      </c>
      <c r="N7158">
        <v>0.78638888799999995</v>
      </c>
      <c r="O7158">
        <v>0</v>
      </c>
      <c r="P7158">
        <v>132</v>
      </c>
      <c r="Q7158">
        <v>0</v>
      </c>
      <c r="R7158">
        <v>0</v>
      </c>
      <c r="S7158">
        <v>0</v>
      </c>
      <c r="T7158">
        <v>18</v>
      </c>
      <c r="U7158">
        <v>0</v>
      </c>
      <c r="V7158">
        <v>0</v>
      </c>
      <c r="W7158">
        <v>0</v>
      </c>
      <c r="X7158">
        <v>23.091707292473831</v>
      </c>
      <c r="Y7158">
        <v>0</v>
      </c>
      <c r="Z7158">
        <v>0</v>
      </c>
      <c r="AA7158">
        <v>0</v>
      </c>
      <c r="AB7158">
        <v>12.651396649264097</v>
      </c>
      <c r="AC7158">
        <v>0</v>
      </c>
      <c r="AD7158">
        <v>0</v>
      </c>
      <c r="AE7158">
        <v>35.743103941737928</v>
      </c>
    </row>
    <row r="7159" spans="1:31" x14ac:dyDescent="0.25">
      <c r="A7159">
        <v>1661269</v>
      </c>
      <c r="B7159">
        <v>1</v>
      </c>
      <c r="C7159" t="s">
        <v>80</v>
      </c>
      <c r="D7159" t="s">
        <v>103</v>
      </c>
      <c r="E7159" t="s">
        <v>178</v>
      </c>
      <c r="F7159" t="s">
        <v>20281</v>
      </c>
      <c r="G7159" t="s">
        <v>227</v>
      </c>
      <c r="H7159" t="s">
        <v>149</v>
      </c>
      <c r="I7159" t="s">
        <v>135</v>
      </c>
      <c r="J7159" t="s">
        <v>136</v>
      </c>
      <c r="K7159" t="s">
        <v>137</v>
      </c>
      <c r="L7159" t="s">
        <v>20282</v>
      </c>
      <c r="M7159" t="s">
        <v>20283</v>
      </c>
      <c r="N7159">
        <v>0.42749999999999999</v>
      </c>
      <c r="O7159">
        <v>0</v>
      </c>
      <c r="P7159">
        <v>24</v>
      </c>
      <c r="Q7159">
        <v>0</v>
      </c>
      <c r="R7159">
        <v>2</v>
      </c>
      <c r="S7159">
        <v>0</v>
      </c>
      <c r="T7159">
        <v>1</v>
      </c>
      <c r="U7159">
        <v>0</v>
      </c>
      <c r="V7159">
        <v>0</v>
      </c>
      <c r="W7159">
        <v>0</v>
      </c>
      <c r="X7159">
        <v>2.7411668300977383</v>
      </c>
      <c r="Y7159">
        <v>0</v>
      </c>
      <c r="Z7159">
        <v>0.10338021235160419</v>
      </c>
      <c r="AA7159">
        <v>0</v>
      </c>
      <c r="AB7159">
        <v>0.33481548563525443</v>
      </c>
      <c r="AC7159">
        <v>0</v>
      </c>
      <c r="AD7159">
        <v>0</v>
      </c>
      <c r="AE7159">
        <v>3.1793625280845972</v>
      </c>
    </row>
    <row r="7160" spans="1:31" x14ac:dyDescent="0.25">
      <c r="A7160">
        <v>1660977</v>
      </c>
      <c r="B7160">
        <v>1</v>
      </c>
      <c r="C7160" t="s">
        <v>81</v>
      </c>
      <c r="D7160" t="s">
        <v>118</v>
      </c>
      <c r="E7160" t="s">
        <v>152</v>
      </c>
      <c r="F7160" t="s">
        <v>20284</v>
      </c>
      <c r="G7160" t="s">
        <v>154</v>
      </c>
      <c r="H7160" t="s">
        <v>149</v>
      </c>
      <c r="I7160" t="s">
        <v>135</v>
      </c>
      <c r="J7160" t="s">
        <v>136</v>
      </c>
      <c r="K7160" t="s">
        <v>137</v>
      </c>
      <c r="L7160" t="s">
        <v>20285</v>
      </c>
      <c r="M7160" t="s">
        <v>20286</v>
      </c>
      <c r="N7160">
        <v>1.109722222</v>
      </c>
      <c r="O7160">
        <v>0</v>
      </c>
      <c r="P7160">
        <v>1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0.23696969482115832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0.23696969482115832</v>
      </c>
    </row>
    <row r="7161" spans="1:31" x14ac:dyDescent="0.25">
      <c r="A7161">
        <v>1661083</v>
      </c>
      <c r="B7161">
        <v>1</v>
      </c>
      <c r="C7161" t="s">
        <v>80</v>
      </c>
      <c r="D7161" t="s">
        <v>108</v>
      </c>
      <c r="E7161" t="s">
        <v>178</v>
      </c>
      <c r="F7161" t="s">
        <v>10384</v>
      </c>
      <c r="G7161" t="s">
        <v>227</v>
      </c>
      <c r="H7161" t="s">
        <v>149</v>
      </c>
      <c r="I7161" t="s">
        <v>135</v>
      </c>
      <c r="J7161" t="s">
        <v>136</v>
      </c>
      <c r="K7161" t="s">
        <v>137</v>
      </c>
      <c r="L7161" t="s">
        <v>20287</v>
      </c>
      <c r="M7161" t="s">
        <v>20288</v>
      </c>
      <c r="N7161">
        <v>0.699722222</v>
      </c>
      <c r="O7161">
        <v>0</v>
      </c>
      <c r="P7161">
        <v>19</v>
      </c>
      <c r="Q7161">
        <v>0</v>
      </c>
      <c r="R7161">
        <v>2</v>
      </c>
      <c r="S7161">
        <v>0</v>
      </c>
      <c r="T7161">
        <v>5</v>
      </c>
      <c r="U7161">
        <v>0</v>
      </c>
      <c r="V7161">
        <v>0</v>
      </c>
      <c r="W7161">
        <v>0</v>
      </c>
      <c r="X7161">
        <v>3.6485472111328661</v>
      </c>
      <c r="Y7161">
        <v>0</v>
      </c>
      <c r="Z7161">
        <v>1.0059988133150841</v>
      </c>
      <c r="AA7161">
        <v>0</v>
      </c>
      <c r="AB7161">
        <v>5.0705865015008964</v>
      </c>
      <c r="AC7161">
        <v>0</v>
      </c>
      <c r="AD7161">
        <v>0</v>
      </c>
      <c r="AE7161">
        <v>9.7251325259488475</v>
      </c>
    </row>
    <row r="7162" spans="1:31" x14ac:dyDescent="0.25">
      <c r="A7162">
        <v>1661129</v>
      </c>
      <c r="B7162">
        <v>1</v>
      </c>
      <c r="C7162" t="s">
        <v>80</v>
      </c>
      <c r="D7162" t="s">
        <v>103</v>
      </c>
      <c r="E7162" t="s">
        <v>152</v>
      </c>
      <c r="F7162" t="s">
        <v>20289</v>
      </c>
      <c r="G7162" t="s">
        <v>154</v>
      </c>
      <c r="H7162" t="s">
        <v>149</v>
      </c>
      <c r="I7162" t="s">
        <v>135</v>
      </c>
      <c r="J7162" t="s">
        <v>136</v>
      </c>
      <c r="K7162" t="s">
        <v>137</v>
      </c>
      <c r="L7162" t="s">
        <v>20290</v>
      </c>
      <c r="M7162" t="s">
        <v>20291</v>
      </c>
      <c r="N7162">
        <v>0.94388888800000004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1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1.5271590445722001</v>
      </c>
      <c r="AC7162">
        <v>0</v>
      </c>
      <c r="AD7162">
        <v>0</v>
      </c>
      <c r="AE7162">
        <v>1.5271590445722001</v>
      </c>
    </row>
    <row r="7163" spans="1:31" x14ac:dyDescent="0.25">
      <c r="A7163">
        <v>1661229</v>
      </c>
      <c r="B7163">
        <v>1</v>
      </c>
      <c r="C7163" t="s">
        <v>80</v>
      </c>
      <c r="D7163" t="s">
        <v>99</v>
      </c>
      <c r="E7163" t="s">
        <v>178</v>
      </c>
      <c r="F7163" t="s">
        <v>6915</v>
      </c>
      <c r="G7163" t="s">
        <v>187</v>
      </c>
      <c r="H7163" t="s">
        <v>149</v>
      </c>
      <c r="I7163" t="s">
        <v>135</v>
      </c>
      <c r="J7163" t="s">
        <v>136</v>
      </c>
      <c r="K7163" t="s">
        <v>137</v>
      </c>
      <c r="L7163" t="s">
        <v>20292</v>
      </c>
      <c r="M7163" t="s">
        <v>20293</v>
      </c>
      <c r="N7163">
        <v>1.9011111110000001</v>
      </c>
      <c r="O7163">
        <v>0</v>
      </c>
      <c r="P7163">
        <v>50</v>
      </c>
      <c r="Q7163">
        <v>0</v>
      </c>
      <c r="R7163">
        <v>1</v>
      </c>
      <c r="S7163">
        <v>0</v>
      </c>
      <c r="T7163">
        <v>4</v>
      </c>
      <c r="U7163">
        <v>0</v>
      </c>
      <c r="V7163">
        <v>0</v>
      </c>
      <c r="W7163">
        <v>0</v>
      </c>
      <c r="X7163">
        <v>16.848380905104076</v>
      </c>
      <c r="Y7163">
        <v>0</v>
      </c>
      <c r="Z7163">
        <v>0</v>
      </c>
      <c r="AA7163">
        <v>0</v>
      </c>
      <c r="AB7163">
        <v>0.30096165120340002</v>
      </c>
      <c r="AC7163">
        <v>0</v>
      </c>
      <c r="AD7163">
        <v>0</v>
      </c>
      <c r="AE7163">
        <v>17.149342556307477</v>
      </c>
    </row>
    <row r="7164" spans="1:31" x14ac:dyDescent="0.25">
      <c r="A7164">
        <v>1660937</v>
      </c>
      <c r="B7164">
        <v>1</v>
      </c>
      <c r="C7164" t="s">
        <v>80</v>
      </c>
      <c r="D7164" t="s">
        <v>96</v>
      </c>
      <c r="E7164" t="s">
        <v>152</v>
      </c>
      <c r="F7164" t="s">
        <v>20294</v>
      </c>
      <c r="G7164" t="s">
        <v>168</v>
      </c>
      <c r="H7164" t="s">
        <v>149</v>
      </c>
      <c r="I7164" t="s">
        <v>135</v>
      </c>
      <c r="J7164" t="s">
        <v>136</v>
      </c>
      <c r="K7164" t="s">
        <v>137</v>
      </c>
      <c r="L7164" t="s">
        <v>20295</v>
      </c>
      <c r="M7164" t="s">
        <v>20296</v>
      </c>
      <c r="N7164">
        <v>3.6288888880000001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1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0.93361454452198667</v>
      </c>
      <c r="AC7164">
        <v>0</v>
      </c>
      <c r="AD7164">
        <v>0</v>
      </c>
      <c r="AE7164">
        <v>0.93361454452198667</v>
      </c>
    </row>
    <row r="7165" spans="1:31" x14ac:dyDescent="0.25">
      <c r="A7165">
        <v>1661020</v>
      </c>
      <c r="B7165">
        <v>1</v>
      </c>
      <c r="C7165" t="s">
        <v>80</v>
      </c>
      <c r="D7165" t="s">
        <v>99</v>
      </c>
      <c r="E7165" t="s">
        <v>178</v>
      </c>
      <c r="F7165" t="s">
        <v>8089</v>
      </c>
      <c r="G7165" t="s">
        <v>187</v>
      </c>
      <c r="H7165" t="s">
        <v>149</v>
      </c>
      <c r="I7165" t="s">
        <v>135</v>
      </c>
      <c r="J7165" t="s">
        <v>136</v>
      </c>
      <c r="K7165" t="s">
        <v>137</v>
      </c>
      <c r="L7165" t="s">
        <v>20297</v>
      </c>
      <c r="M7165" t="s">
        <v>20298</v>
      </c>
      <c r="N7165">
        <v>0.56138888799999997</v>
      </c>
      <c r="O7165">
        <v>0</v>
      </c>
      <c r="P7165">
        <v>132</v>
      </c>
      <c r="Q7165">
        <v>0</v>
      </c>
      <c r="R7165">
        <v>0</v>
      </c>
      <c r="S7165">
        <v>0</v>
      </c>
      <c r="T7165">
        <v>26</v>
      </c>
      <c r="U7165">
        <v>0</v>
      </c>
      <c r="V7165">
        <v>0</v>
      </c>
      <c r="W7165">
        <v>0</v>
      </c>
      <c r="X7165">
        <v>24.64363744251818</v>
      </c>
      <c r="Y7165">
        <v>0</v>
      </c>
      <c r="Z7165">
        <v>0</v>
      </c>
      <c r="AA7165">
        <v>0</v>
      </c>
      <c r="AB7165">
        <v>9.1759669025785939</v>
      </c>
      <c r="AC7165">
        <v>0</v>
      </c>
      <c r="AD7165">
        <v>0</v>
      </c>
      <c r="AE7165">
        <v>33.819604345096778</v>
      </c>
    </row>
    <row r="7166" spans="1:31" x14ac:dyDescent="0.25">
      <c r="A7166">
        <v>1660877</v>
      </c>
      <c r="B7166">
        <v>1</v>
      </c>
      <c r="C7166" t="s">
        <v>80</v>
      </c>
      <c r="D7166" t="s">
        <v>82</v>
      </c>
      <c r="E7166" t="s">
        <v>362</v>
      </c>
      <c r="F7166" t="s">
        <v>20299</v>
      </c>
      <c r="G7166" t="s">
        <v>180</v>
      </c>
      <c r="H7166" t="s">
        <v>149</v>
      </c>
      <c r="I7166" t="s">
        <v>135</v>
      </c>
      <c r="J7166" t="s">
        <v>136</v>
      </c>
      <c r="K7166" t="s">
        <v>137</v>
      </c>
      <c r="L7166" t="s">
        <v>20300</v>
      </c>
      <c r="M7166" t="s">
        <v>20301</v>
      </c>
      <c r="N7166">
        <v>7.73</v>
      </c>
      <c r="O7166">
        <v>0</v>
      </c>
      <c r="P7166">
        <v>86</v>
      </c>
      <c r="Q7166">
        <v>0</v>
      </c>
      <c r="R7166">
        <v>0</v>
      </c>
      <c r="S7166">
        <v>0</v>
      </c>
      <c r="T7166">
        <v>38</v>
      </c>
      <c r="U7166">
        <v>0</v>
      </c>
      <c r="V7166">
        <v>0</v>
      </c>
      <c r="W7166">
        <v>0</v>
      </c>
      <c r="X7166">
        <v>309.45960021776227</v>
      </c>
      <c r="Y7166">
        <v>0</v>
      </c>
      <c r="Z7166">
        <v>0</v>
      </c>
      <c r="AA7166">
        <v>0</v>
      </c>
      <c r="AB7166">
        <v>330.31725785808328</v>
      </c>
      <c r="AC7166">
        <v>0</v>
      </c>
      <c r="AD7166">
        <v>0</v>
      </c>
      <c r="AE7166">
        <v>639.77685807584555</v>
      </c>
    </row>
    <row r="7167" spans="1:31" x14ac:dyDescent="0.25">
      <c r="A7167">
        <v>1661249</v>
      </c>
      <c r="B7167">
        <v>1</v>
      </c>
      <c r="C7167" t="s">
        <v>80</v>
      </c>
      <c r="D7167" t="s">
        <v>82</v>
      </c>
      <c r="E7167" t="s">
        <v>178</v>
      </c>
      <c r="F7167" t="s">
        <v>251</v>
      </c>
      <c r="G7167" t="s">
        <v>227</v>
      </c>
      <c r="H7167" t="s">
        <v>149</v>
      </c>
      <c r="I7167" t="s">
        <v>135</v>
      </c>
      <c r="J7167" t="s">
        <v>136</v>
      </c>
      <c r="K7167" t="s">
        <v>137</v>
      </c>
      <c r="L7167" t="s">
        <v>20302</v>
      </c>
      <c r="M7167" t="s">
        <v>20303</v>
      </c>
      <c r="N7167">
        <v>2.187777777</v>
      </c>
      <c r="O7167">
        <v>0</v>
      </c>
      <c r="P7167">
        <v>112</v>
      </c>
      <c r="Q7167">
        <v>0</v>
      </c>
      <c r="R7167">
        <v>0</v>
      </c>
      <c r="S7167">
        <v>0</v>
      </c>
      <c r="T7167">
        <v>8</v>
      </c>
      <c r="U7167">
        <v>0</v>
      </c>
      <c r="V7167">
        <v>0</v>
      </c>
      <c r="W7167">
        <v>0</v>
      </c>
      <c r="X7167">
        <v>84.870957709199118</v>
      </c>
      <c r="Y7167">
        <v>0</v>
      </c>
      <c r="Z7167">
        <v>0</v>
      </c>
      <c r="AA7167">
        <v>0</v>
      </c>
      <c r="AB7167">
        <v>1.1885424406369576</v>
      </c>
      <c r="AC7167">
        <v>0</v>
      </c>
      <c r="AD7167">
        <v>0</v>
      </c>
      <c r="AE7167">
        <v>86.059500149836069</v>
      </c>
    </row>
    <row r="7168" spans="1:31" x14ac:dyDescent="0.25">
      <c r="A7168">
        <v>1660857</v>
      </c>
      <c r="B7168">
        <v>1</v>
      </c>
      <c r="C7168" t="s">
        <v>80</v>
      </c>
      <c r="D7168" t="s">
        <v>90</v>
      </c>
      <c r="E7168" t="s">
        <v>152</v>
      </c>
      <c r="F7168" t="s">
        <v>19395</v>
      </c>
      <c r="G7168" t="s">
        <v>168</v>
      </c>
      <c r="H7168" t="s">
        <v>149</v>
      </c>
      <c r="I7168" t="s">
        <v>135</v>
      </c>
      <c r="J7168" t="s">
        <v>136</v>
      </c>
      <c r="K7168" t="s">
        <v>137</v>
      </c>
      <c r="L7168" t="s">
        <v>20304</v>
      </c>
      <c r="M7168" t="s">
        <v>20305</v>
      </c>
      <c r="N7168">
        <v>23.06</v>
      </c>
      <c r="O7168">
        <v>0</v>
      </c>
      <c r="P7168">
        <v>7</v>
      </c>
      <c r="Q7168">
        <v>0</v>
      </c>
      <c r="R7168">
        <v>0</v>
      </c>
      <c r="S7168">
        <v>0</v>
      </c>
      <c r="T7168">
        <v>1</v>
      </c>
      <c r="U7168">
        <v>0</v>
      </c>
      <c r="V7168">
        <v>0</v>
      </c>
      <c r="W7168">
        <v>0</v>
      </c>
      <c r="X7168">
        <v>54.345840399129763</v>
      </c>
      <c r="Y7168">
        <v>0</v>
      </c>
      <c r="Z7168">
        <v>0</v>
      </c>
      <c r="AA7168">
        <v>0</v>
      </c>
      <c r="AB7168">
        <v>84.776745256155522</v>
      </c>
      <c r="AC7168">
        <v>0</v>
      </c>
      <c r="AD7168">
        <v>0</v>
      </c>
      <c r="AE7168">
        <v>139.12258565528529</v>
      </c>
    </row>
    <row r="7169" spans="1:31" x14ac:dyDescent="0.25">
      <c r="A7169">
        <v>1661106</v>
      </c>
      <c r="B7169">
        <v>1</v>
      </c>
      <c r="C7169" t="s">
        <v>80</v>
      </c>
      <c r="D7169" t="s">
        <v>108</v>
      </c>
      <c r="E7169" t="s">
        <v>152</v>
      </c>
      <c r="F7169" t="s">
        <v>20306</v>
      </c>
      <c r="G7169" t="s">
        <v>154</v>
      </c>
      <c r="H7169" t="s">
        <v>149</v>
      </c>
      <c r="I7169" t="s">
        <v>135</v>
      </c>
      <c r="J7169" t="s">
        <v>136</v>
      </c>
      <c r="K7169" t="s">
        <v>137</v>
      </c>
      <c r="L7169" t="s">
        <v>20307</v>
      </c>
      <c r="M7169" t="s">
        <v>20308</v>
      </c>
      <c r="N7169">
        <v>1.799722222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1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2.9191309758221005</v>
      </c>
      <c r="AC7169">
        <v>0</v>
      </c>
      <c r="AD7169">
        <v>0</v>
      </c>
      <c r="AE7169">
        <v>2.9191309758221005</v>
      </c>
    </row>
    <row r="7170" spans="1:31" x14ac:dyDescent="0.25">
      <c r="A7170">
        <v>1660920</v>
      </c>
      <c r="B7170">
        <v>1</v>
      </c>
      <c r="C7170" t="s">
        <v>81</v>
      </c>
      <c r="D7170" t="s">
        <v>127</v>
      </c>
      <c r="E7170" t="s">
        <v>178</v>
      </c>
      <c r="F7170" t="s">
        <v>20309</v>
      </c>
      <c r="G7170" t="s">
        <v>403</v>
      </c>
      <c r="H7170" t="s">
        <v>149</v>
      </c>
      <c r="I7170" t="s">
        <v>135</v>
      </c>
      <c r="J7170" t="s">
        <v>136</v>
      </c>
      <c r="K7170" t="s">
        <v>137</v>
      </c>
      <c r="L7170" t="s">
        <v>19961</v>
      </c>
      <c r="M7170" t="s">
        <v>20310</v>
      </c>
      <c r="N7170">
        <v>2.8116666659999998</v>
      </c>
      <c r="O7170">
        <v>0</v>
      </c>
      <c r="P7170">
        <v>33</v>
      </c>
      <c r="Q7170">
        <v>0</v>
      </c>
      <c r="R7170">
        <v>0</v>
      </c>
      <c r="S7170">
        <v>0</v>
      </c>
      <c r="T7170">
        <v>2</v>
      </c>
      <c r="U7170">
        <v>0</v>
      </c>
      <c r="V7170">
        <v>0</v>
      </c>
      <c r="W7170">
        <v>0</v>
      </c>
      <c r="X7170">
        <v>17.440103215762356</v>
      </c>
      <c r="Y7170">
        <v>0</v>
      </c>
      <c r="Z7170">
        <v>0</v>
      </c>
      <c r="AA7170">
        <v>0</v>
      </c>
      <c r="AB7170">
        <v>4.9801185549090263</v>
      </c>
      <c r="AC7170">
        <v>0</v>
      </c>
      <c r="AD7170">
        <v>0</v>
      </c>
      <c r="AE7170">
        <v>22.420221770671382</v>
      </c>
    </row>
    <row r="7171" spans="1:31" x14ac:dyDescent="0.25">
      <c r="A7171">
        <v>1661212</v>
      </c>
      <c r="B7171">
        <v>1</v>
      </c>
      <c r="C7171" t="s">
        <v>80</v>
      </c>
      <c r="D7171" t="s">
        <v>103</v>
      </c>
      <c r="E7171" t="s">
        <v>152</v>
      </c>
      <c r="F7171" t="s">
        <v>20311</v>
      </c>
      <c r="G7171" t="s">
        <v>507</v>
      </c>
      <c r="H7171" t="s">
        <v>149</v>
      </c>
      <c r="I7171" t="s">
        <v>135</v>
      </c>
      <c r="J7171" t="s">
        <v>136</v>
      </c>
      <c r="K7171" t="s">
        <v>137</v>
      </c>
      <c r="L7171" t="s">
        <v>20312</v>
      </c>
      <c r="M7171" t="s">
        <v>20313</v>
      </c>
      <c r="N7171">
        <v>0.68333333299999999</v>
      </c>
      <c r="O7171">
        <v>0</v>
      </c>
      <c r="P7171">
        <v>1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0.24157595249250002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0.24157595249250002</v>
      </c>
    </row>
    <row r="7172" spans="1:31" x14ac:dyDescent="0.25">
      <c r="A7172">
        <v>1661163</v>
      </c>
      <c r="B7172">
        <v>1</v>
      </c>
      <c r="C7172" t="s">
        <v>80</v>
      </c>
      <c r="D7172" t="s">
        <v>90</v>
      </c>
      <c r="E7172" t="s">
        <v>178</v>
      </c>
      <c r="F7172" t="s">
        <v>20314</v>
      </c>
      <c r="G7172" t="s">
        <v>227</v>
      </c>
      <c r="H7172" t="s">
        <v>149</v>
      </c>
      <c r="I7172" t="s">
        <v>135</v>
      </c>
      <c r="J7172" t="s">
        <v>136</v>
      </c>
      <c r="K7172" t="s">
        <v>137</v>
      </c>
      <c r="L7172" t="s">
        <v>20315</v>
      </c>
      <c r="M7172" t="s">
        <v>20316</v>
      </c>
      <c r="N7172">
        <v>5.1388888880000003</v>
      </c>
      <c r="O7172">
        <v>0</v>
      </c>
      <c r="P7172">
        <v>25</v>
      </c>
      <c r="Q7172">
        <v>0</v>
      </c>
      <c r="R7172">
        <v>0</v>
      </c>
      <c r="S7172">
        <v>0</v>
      </c>
      <c r="T7172">
        <v>2</v>
      </c>
      <c r="U7172">
        <v>0</v>
      </c>
      <c r="V7172">
        <v>0</v>
      </c>
      <c r="W7172">
        <v>0</v>
      </c>
      <c r="X7172">
        <v>47.982253294148236</v>
      </c>
      <c r="Y7172">
        <v>0</v>
      </c>
      <c r="Z7172">
        <v>0</v>
      </c>
      <c r="AA7172">
        <v>0</v>
      </c>
      <c r="AB7172">
        <v>2.2285563185034447E-2</v>
      </c>
      <c r="AC7172">
        <v>0</v>
      </c>
      <c r="AD7172">
        <v>0</v>
      </c>
      <c r="AE7172">
        <v>48.004538857333273</v>
      </c>
    </row>
    <row r="7173" spans="1:31" x14ac:dyDescent="0.25">
      <c r="A7173">
        <v>1661126</v>
      </c>
      <c r="B7173">
        <v>1</v>
      </c>
      <c r="C7173" t="s">
        <v>80</v>
      </c>
      <c r="D7173" t="s">
        <v>82</v>
      </c>
      <c r="E7173" t="s">
        <v>152</v>
      </c>
      <c r="F7173" t="s">
        <v>20317</v>
      </c>
      <c r="G7173" t="s">
        <v>172</v>
      </c>
      <c r="H7173" t="s">
        <v>149</v>
      </c>
      <c r="I7173" t="s">
        <v>135</v>
      </c>
      <c r="J7173" t="s">
        <v>136</v>
      </c>
      <c r="K7173" t="s">
        <v>137</v>
      </c>
      <c r="L7173" t="s">
        <v>19908</v>
      </c>
      <c r="M7173" t="s">
        <v>20318</v>
      </c>
      <c r="N7173">
        <v>4.4175000000000004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7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2.6749643030796353</v>
      </c>
      <c r="AC7173">
        <v>0</v>
      </c>
      <c r="AD7173">
        <v>0</v>
      </c>
      <c r="AE7173">
        <v>2.6749643030796353</v>
      </c>
    </row>
    <row r="7174" spans="1:31" x14ac:dyDescent="0.25">
      <c r="A7174">
        <v>1661103</v>
      </c>
      <c r="B7174">
        <v>1</v>
      </c>
      <c r="C7174" t="s">
        <v>81</v>
      </c>
      <c r="D7174" t="s">
        <v>114</v>
      </c>
      <c r="E7174" t="s">
        <v>204</v>
      </c>
      <c r="F7174" t="s">
        <v>12369</v>
      </c>
      <c r="G7174" t="s">
        <v>161</v>
      </c>
      <c r="H7174" t="s">
        <v>134</v>
      </c>
      <c r="I7174" t="s">
        <v>135</v>
      </c>
      <c r="J7174" t="s">
        <v>136</v>
      </c>
      <c r="K7174" t="s">
        <v>137</v>
      </c>
      <c r="L7174" t="s">
        <v>20319</v>
      </c>
      <c r="M7174" t="s">
        <v>20002</v>
      </c>
      <c r="N7174">
        <v>0.32777777699999999</v>
      </c>
      <c r="O7174">
        <v>0</v>
      </c>
      <c r="P7174">
        <v>973</v>
      </c>
      <c r="Q7174">
        <v>2</v>
      </c>
      <c r="R7174">
        <v>72</v>
      </c>
      <c r="S7174">
        <v>5</v>
      </c>
      <c r="T7174">
        <v>137</v>
      </c>
      <c r="U7174">
        <v>0</v>
      </c>
      <c r="V7174">
        <v>0</v>
      </c>
      <c r="W7174">
        <v>0</v>
      </c>
      <c r="X7174">
        <v>26.203782831922517</v>
      </c>
      <c r="Y7174">
        <v>0.90886486059208904</v>
      </c>
      <c r="Z7174">
        <v>1.6419904404503547</v>
      </c>
      <c r="AA7174">
        <v>3.7443295654161779</v>
      </c>
      <c r="AB7174">
        <v>10.982798869980499</v>
      </c>
      <c r="AC7174">
        <v>0</v>
      </c>
      <c r="AD7174">
        <v>0</v>
      </c>
      <c r="AE7174">
        <v>43.481766568361635</v>
      </c>
    </row>
    <row r="7175" spans="1:31" x14ac:dyDescent="0.25">
      <c r="A7175">
        <v>1660934</v>
      </c>
      <c r="B7175">
        <v>1</v>
      </c>
      <c r="C7175" t="s">
        <v>80</v>
      </c>
      <c r="D7175" t="s">
        <v>108</v>
      </c>
      <c r="E7175" t="s">
        <v>146</v>
      </c>
      <c r="F7175" t="s">
        <v>20320</v>
      </c>
      <c r="G7175" t="s">
        <v>142</v>
      </c>
      <c r="H7175" t="s">
        <v>149</v>
      </c>
      <c r="I7175" t="s">
        <v>135</v>
      </c>
      <c r="J7175" t="s">
        <v>136</v>
      </c>
      <c r="K7175" t="s">
        <v>143</v>
      </c>
      <c r="L7175" t="s">
        <v>20321</v>
      </c>
      <c r="M7175" t="s">
        <v>20322</v>
      </c>
      <c r="N7175">
        <v>5.3975</v>
      </c>
      <c r="O7175">
        <v>0</v>
      </c>
      <c r="P7175">
        <v>64</v>
      </c>
      <c r="Q7175">
        <v>0</v>
      </c>
      <c r="R7175">
        <v>10</v>
      </c>
      <c r="S7175">
        <v>0</v>
      </c>
      <c r="T7175">
        <v>4</v>
      </c>
      <c r="U7175">
        <v>0</v>
      </c>
      <c r="V7175">
        <v>0</v>
      </c>
      <c r="W7175">
        <v>0</v>
      </c>
      <c r="X7175">
        <v>37.794957734046726</v>
      </c>
      <c r="Y7175">
        <v>0</v>
      </c>
      <c r="Z7175">
        <v>4.5904468922966704</v>
      </c>
      <c r="AA7175">
        <v>0</v>
      </c>
      <c r="AB7175">
        <v>21.608127804668289</v>
      </c>
      <c r="AC7175">
        <v>0</v>
      </c>
      <c r="AD7175">
        <v>0</v>
      </c>
      <c r="AE7175">
        <v>63.993532431011687</v>
      </c>
    </row>
    <row r="7176" spans="1:31" x14ac:dyDescent="0.25">
      <c r="A7176">
        <v>1660957</v>
      </c>
      <c r="B7176">
        <v>1</v>
      </c>
      <c r="C7176" t="s">
        <v>80</v>
      </c>
      <c r="D7176" t="s">
        <v>82</v>
      </c>
      <c r="E7176" t="s">
        <v>152</v>
      </c>
      <c r="F7176" t="s">
        <v>20323</v>
      </c>
      <c r="G7176" t="s">
        <v>168</v>
      </c>
      <c r="H7176" t="s">
        <v>149</v>
      </c>
      <c r="I7176" t="s">
        <v>135</v>
      </c>
      <c r="J7176" t="s">
        <v>136</v>
      </c>
      <c r="K7176" t="s">
        <v>137</v>
      </c>
      <c r="L7176" t="s">
        <v>20324</v>
      </c>
      <c r="M7176" t="s">
        <v>20325</v>
      </c>
      <c r="N7176">
        <v>8.7363888880000005</v>
      </c>
      <c r="O7176">
        <v>0</v>
      </c>
      <c r="P7176">
        <v>4</v>
      </c>
      <c r="Q7176">
        <v>0</v>
      </c>
      <c r="R7176">
        <v>0</v>
      </c>
      <c r="S7176">
        <v>0</v>
      </c>
      <c r="T7176">
        <v>1</v>
      </c>
      <c r="U7176">
        <v>0</v>
      </c>
      <c r="V7176">
        <v>0</v>
      </c>
      <c r="W7176">
        <v>0</v>
      </c>
      <c r="X7176">
        <v>6.6556296140557354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6.6556296140557354</v>
      </c>
    </row>
    <row r="7177" spans="1:31" x14ac:dyDescent="0.25">
      <c r="A7177">
        <v>1661003</v>
      </c>
      <c r="B7177">
        <v>1</v>
      </c>
      <c r="C7177" t="s">
        <v>80</v>
      </c>
      <c r="D7177" t="s">
        <v>94</v>
      </c>
      <c r="E7177" t="s">
        <v>152</v>
      </c>
      <c r="F7177" t="s">
        <v>20326</v>
      </c>
      <c r="G7177" t="s">
        <v>154</v>
      </c>
      <c r="H7177" t="s">
        <v>149</v>
      </c>
      <c r="I7177" t="s">
        <v>135</v>
      </c>
      <c r="J7177" t="s">
        <v>136</v>
      </c>
      <c r="K7177" t="s">
        <v>137</v>
      </c>
      <c r="L7177" t="s">
        <v>20327</v>
      </c>
      <c r="M7177" t="s">
        <v>20328</v>
      </c>
      <c r="N7177">
        <v>3.2455555550000001</v>
      </c>
      <c r="O7177">
        <v>0</v>
      </c>
      <c r="P7177">
        <v>11</v>
      </c>
      <c r="Q7177">
        <v>0</v>
      </c>
      <c r="R7177">
        <v>0</v>
      </c>
      <c r="S7177">
        <v>0</v>
      </c>
      <c r="T7177">
        <v>2</v>
      </c>
      <c r="U7177">
        <v>0</v>
      </c>
      <c r="V7177">
        <v>0</v>
      </c>
      <c r="W7177">
        <v>0</v>
      </c>
      <c r="X7177">
        <v>15.150629679431265</v>
      </c>
      <c r="Y7177">
        <v>0</v>
      </c>
      <c r="Z7177">
        <v>0</v>
      </c>
      <c r="AA7177">
        <v>0</v>
      </c>
      <c r="AB7177">
        <v>11.3055769554572</v>
      </c>
      <c r="AC7177">
        <v>0</v>
      </c>
      <c r="AD7177">
        <v>0</v>
      </c>
      <c r="AE7177">
        <v>26.456206634888467</v>
      </c>
    </row>
    <row r="7178" spans="1:31" x14ac:dyDescent="0.25">
      <c r="A7178">
        <v>1661226</v>
      </c>
      <c r="B7178">
        <v>1</v>
      </c>
      <c r="C7178" t="s">
        <v>81</v>
      </c>
      <c r="D7178" t="s">
        <v>118</v>
      </c>
      <c r="E7178" t="s">
        <v>178</v>
      </c>
      <c r="F7178" t="s">
        <v>20329</v>
      </c>
      <c r="G7178" t="s">
        <v>227</v>
      </c>
      <c r="H7178" t="s">
        <v>149</v>
      </c>
      <c r="I7178" t="s">
        <v>135</v>
      </c>
      <c r="J7178" t="s">
        <v>136</v>
      </c>
      <c r="K7178" t="s">
        <v>137</v>
      </c>
      <c r="L7178" t="s">
        <v>20330</v>
      </c>
      <c r="M7178" t="s">
        <v>20331</v>
      </c>
      <c r="N7178">
        <v>0.35416666600000002</v>
      </c>
      <c r="O7178">
        <v>0</v>
      </c>
      <c r="P7178">
        <v>270</v>
      </c>
      <c r="Q7178">
        <v>0</v>
      </c>
      <c r="R7178">
        <v>0</v>
      </c>
      <c r="S7178">
        <v>0</v>
      </c>
      <c r="T7178">
        <v>16</v>
      </c>
      <c r="U7178">
        <v>0</v>
      </c>
      <c r="V7178">
        <v>0</v>
      </c>
      <c r="W7178">
        <v>0</v>
      </c>
      <c r="X7178">
        <v>30.843155168526025</v>
      </c>
      <c r="Y7178">
        <v>0</v>
      </c>
      <c r="Z7178">
        <v>0</v>
      </c>
      <c r="AA7178">
        <v>0</v>
      </c>
      <c r="AB7178">
        <v>4.0409076491345353</v>
      </c>
      <c r="AC7178">
        <v>0</v>
      </c>
      <c r="AD7178">
        <v>0</v>
      </c>
      <c r="AE7178">
        <v>34.884062817660563</v>
      </c>
    </row>
    <row r="7179" spans="1:31" x14ac:dyDescent="0.25">
      <c r="A7179">
        <v>1661040</v>
      </c>
      <c r="B7179">
        <v>1</v>
      </c>
      <c r="C7179" t="s">
        <v>80</v>
      </c>
      <c r="D7179" t="s">
        <v>104</v>
      </c>
      <c r="E7179" t="s">
        <v>178</v>
      </c>
      <c r="F7179" t="s">
        <v>20332</v>
      </c>
      <c r="G7179" t="s">
        <v>227</v>
      </c>
      <c r="H7179" t="s">
        <v>149</v>
      </c>
      <c r="I7179" t="s">
        <v>135</v>
      </c>
      <c r="J7179" t="s">
        <v>136</v>
      </c>
      <c r="K7179" t="s">
        <v>137</v>
      </c>
      <c r="L7179" t="s">
        <v>20333</v>
      </c>
      <c r="M7179" t="s">
        <v>20334</v>
      </c>
      <c r="N7179">
        <v>2.0347222220000001</v>
      </c>
      <c r="O7179">
        <v>0</v>
      </c>
      <c r="P7179">
        <v>1</v>
      </c>
      <c r="Q7179">
        <v>0</v>
      </c>
      <c r="R7179">
        <v>0</v>
      </c>
      <c r="S7179">
        <v>0</v>
      </c>
      <c r="T7179">
        <v>1</v>
      </c>
      <c r="U7179">
        <v>0</v>
      </c>
      <c r="V7179">
        <v>0</v>
      </c>
      <c r="W7179">
        <v>0</v>
      </c>
      <c r="X7179">
        <v>1.6748026903237758</v>
      </c>
      <c r="Y7179">
        <v>0</v>
      </c>
      <c r="Z7179">
        <v>0</v>
      </c>
      <c r="AA7179">
        <v>0</v>
      </c>
      <c r="AB7179">
        <v>3.5034536888667334</v>
      </c>
      <c r="AC7179">
        <v>0</v>
      </c>
      <c r="AD7179">
        <v>0</v>
      </c>
      <c r="AE7179">
        <v>5.1782563791905094</v>
      </c>
    </row>
    <row r="7180" spans="1:31" x14ac:dyDescent="0.25">
      <c r="A7180">
        <v>1660940</v>
      </c>
      <c r="B7180">
        <v>1</v>
      </c>
      <c r="C7180" t="s">
        <v>80</v>
      </c>
      <c r="D7180" t="s">
        <v>96</v>
      </c>
      <c r="E7180" t="s">
        <v>152</v>
      </c>
      <c r="F7180" t="s">
        <v>20335</v>
      </c>
      <c r="G7180" t="s">
        <v>507</v>
      </c>
      <c r="H7180" t="s">
        <v>149</v>
      </c>
      <c r="I7180" t="s">
        <v>135</v>
      </c>
      <c r="J7180" t="s">
        <v>136</v>
      </c>
      <c r="K7180" t="s">
        <v>137</v>
      </c>
      <c r="L7180" t="s">
        <v>20336</v>
      </c>
      <c r="M7180" t="s">
        <v>20337</v>
      </c>
      <c r="N7180">
        <v>4.6797222219999997</v>
      </c>
      <c r="O7180">
        <v>0</v>
      </c>
      <c r="P7180">
        <v>1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1.3232365234573003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1.3232365234573003</v>
      </c>
    </row>
    <row r="7181" spans="1:31" x14ac:dyDescent="0.25">
      <c r="A7181">
        <v>1661086</v>
      </c>
      <c r="B7181">
        <v>1</v>
      </c>
      <c r="C7181" t="s">
        <v>80</v>
      </c>
      <c r="D7181" t="s">
        <v>93</v>
      </c>
      <c r="E7181" t="s">
        <v>140</v>
      </c>
      <c r="F7181" t="s">
        <v>4929</v>
      </c>
      <c r="G7181" t="s">
        <v>161</v>
      </c>
      <c r="H7181" t="s">
        <v>134</v>
      </c>
      <c r="I7181" t="s">
        <v>135</v>
      </c>
      <c r="J7181" t="s">
        <v>136</v>
      </c>
      <c r="K7181" t="s">
        <v>137</v>
      </c>
      <c r="L7181" t="s">
        <v>20338</v>
      </c>
      <c r="M7181" t="s">
        <v>20339</v>
      </c>
      <c r="N7181">
        <v>0.178055555</v>
      </c>
      <c r="O7181">
        <v>0</v>
      </c>
      <c r="P7181">
        <v>197</v>
      </c>
      <c r="Q7181">
        <v>0</v>
      </c>
      <c r="R7181">
        <v>95</v>
      </c>
      <c r="S7181">
        <v>1</v>
      </c>
      <c r="T7181">
        <v>55</v>
      </c>
      <c r="U7181">
        <v>0</v>
      </c>
      <c r="V7181">
        <v>0</v>
      </c>
      <c r="W7181">
        <v>0</v>
      </c>
      <c r="X7181">
        <v>10.722384389274797</v>
      </c>
      <c r="Y7181">
        <v>0</v>
      </c>
      <c r="Z7181">
        <v>7.8291226426271967</v>
      </c>
      <c r="AA7181">
        <v>1.7328145385304001</v>
      </c>
      <c r="AB7181">
        <v>7.9734933670136545</v>
      </c>
      <c r="AC7181">
        <v>0</v>
      </c>
      <c r="AD7181">
        <v>0</v>
      </c>
      <c r="AE7181">
        <v>28.257814937446049</v>
      </c>
    </row>
    <row r="7182" spans="1:31" x14ac:dyDescent="0.25">
      <c r="A7182">
        <v>1661066</v>
      </c>
      <c r="B7182">
        <v>1</v>
      </c>
      <c r="C7182" t="s">
        <v>80</v>
      </c>
      <c r="D7182" t="s">
        <v>103</v>
      </c>
      <c r="E7182" t="s">
        <v>204</v>
      </c>
      <c r="F7182" t="s">
        <v>5481</v>
      </c>
      <c r="G7182" t="s">
        <v>161</v>
      </c>
      <c r="H7182" t="s">
        <v>134</v>
      </c>
      <c r="I7182" t="s">
        <v>135</v>
      </c>
      <c r="J7182" t="s">
        <v>136</v>
      </c>
      <c r="K7182" t="s">
        <v>137</v>
      </c>
      <c r="L7182" t="s">
        <v>20340</v>
      </c>
      <c r="M7182" t="s">
        <v>20341</v>
      </c>
      <c r="N7182">
        <v>0.1075</v>
      </c>
      <c r="O7182">
        <v>2</v>
      </c>
      <c r="P7182">
        <v>1240</v>
      </c>
      <c r="Q7182">
        <v>9</v>
      </c>
      <c r="R7182">
        <v>142</v>
      </c>
      <c r="S7182">
        <v>6</v>
      </c>
      <c r="T7182">
        <v>130</v>
      </c>
      <c r="U7182">
        <v>0</v>
      </c>
      <c r="V7182">
        <v>1</v>
      </c>
      <c r="W7182">
        <v>0.42283204888750003</v>
      </c>
      <c r="X7182">
        <v>44.231316073057442</v>
      </c>
      <c r="Y7182">
        <v>0.63594749896859992</v>
      </c>
      <c r="Z7182">
        <v>5.5569508262262017</v>
      </c>
      <c r="AA7182">
        <v>2.2019472039162404</v>
      </c>
      <c r="AB7182">
        <v>17.186869787561815</v>
      </c>
      <c r="AC7182">
        <v>0</v>
      </c>
      <c r="AD7182">
        <v>4.9814169086064375</v>
      </c>
      <c r="AE7182">
        <v>75.217280347224232</v>
      </c>
    </row>
    <row r="7183" spans="1:31" x14ac:dyDescent="0.25">
      <c r="A7183">
        <v>1660897</v>
      </c>
      <c r="B7183">
        <v>1</v>
      </c>
      <c r="C7183" t="s">
        <v>80</v>
      </c>
      <c r="D7183" t="s">
        <v>105</v>
      </c>
      <c r="E7183" t="s">
        <v>131</v>
      </c>
      <c r="F7183" t="s">
        <v>20342</v>
      </c>
      <c r="G7183" t="s">
        <v>148</v>
      </c>
      <c r="H7183" t="s">
        <v>134</v>
      </c>
      <c r="I7183" t="s">
        <v>135</v>
      </c>
      <c r="J7183" t="s">
        <v>136</v>
      </c>
      <c r="K7183" t="s">
        <v>137</v>
      </c>
      <c r="L7183" t="s">
        <v>20343</v>
      </c>
      <c r="M7183" t="s">
        <v>20344</v>
      </c>
      <c r="N7183">
        <v>2.9980555550000001</v>
      </c>
      <c r="O7183">
        <v>0</v>
      </c>
      <c r="P7183">
        <v>186</v>
      </c>
      <c r="Q7183">
        <v>0</v>
      </c>
      <c r="R7183">
        <v>0</v>
      </c>
      <c r="S7183">
        <v>0</v>
      </c>
      <c r="T7183">
        <v>14</v>
      </c>
      <c r="U7183">
        <v>0</v>
      </c>
      <c r="V7183">
        <v>1</v>
      </c>
      <c r="W7183">
        <v>0</v>
      </c>
      <c r="X7183">
        <v>198.24532039066463</v>
      </c>
      <c r="Y7183">
        <v>0</v>
      </c>
      <c r="Z7183">
        <v>0</v>
      </c>
      <c r="AA7183">
        <v>0</v>
      </c>
      <c r="AB7183">
        <v>61.672785616721718</v>
      </c>
      <c r="AC7183">
        <v>0</v>
      </c>
      <c r="AD7183">
        <v>423.52250084156924</v>
      </c>
      <c r="AE7183">
        <v>683.44060684895567</v>
      </c>
    </row>
    <row r="7184" spans="1:31" x14ac:dyDescent="0.25">
      <c r="A7184">
        <v>1660831</v>
      </c>
      <c r="B7184">
        <v>1</v>
      </c>
      <c r="C7184" t="s">
        <v>80</v>
      </c>
      <c r="D7184" t="s">
        <v>90</v>
      </c>
      <c r="E7184" t="s">
        <v>178</v>
      </c>
      <c r="F7184" t="s">
        <v>2285</v>
      </c>
      <c r="G7184" t="s">
        <v>227</v>
      </c>
      <c r="H7184" t="s">
        <v>149</v>
      </c>
      <c r="I7184" t="s">
        <v>135</v>
      </c>
      <c r="J7184" t="s">
        <v>136</v>
      </c>
      <c r="K7184" t="s">
        <v>137</v>
      </c>
      <c r="L7184" t="s">
        <v>20345</v>
      </c>
      <c r="M7184" t="s">
        <v>20346</v>
      </c>
      <c r="N7184">
        <v>0.67944444400000004</v>
      </c>
      <c r="O7184">
        <v>0</v>
      </c>
      <c r="P7184">
        <v>103</v>
      </c>
      <c r="Q7184">
        <v>0</v>
      </c>
      <c r="R7184">
        <v>0</v>
      </c>
      <c r="S7184">
        <v>0</v>
      </c>
      <c r="T7184">
        <v>13</v>
      </c>
      <c r="U7184">
        <v>0</v>
      </c>
      <c r="V7184">
        <v>0</v>
      </c>
      <c r="W7184">
        <v>0</v>
      </c>
      <c r="X7184">
        <v>19.498053651935937</v>
      </c>
      <c r="Y7184">
        <v>0</v>
      </c>
      <c r="Z7184">
        <v>0</v>
      </c>
      <c r="AA7184">
        <v>0</v>
      </c>
      <c r="AB7184">
        <v>1.6632305447584133</v>
      </c>
      <c r="AC7184">
        <v>0</v>
      </c>
      <c r="AD7184">
        <v>0</v>
      </c>
      <c r="AE7184">
        <v>21.16128419669435</v>
      </c>
    </row>
    <row r="7185" spans="1:31" x14ac:dyDescent="0.25">
      <c r="A7185">
        <v>1660997</v>
      </c>
      <c r="B7185">
        <v>1</v>
      </c>
      <c r="C7185" t="s">
        <v>80</v>
      </c>
      <c r="D7185" t="s">
        <v>93</v>
      </c>
      <c r="E7185" t="s">
        <v>152</v>
      </c>
      <c r="F7185" t="s">
        <v>20347</v>
      </c>
      <c r="G7185" t="s">
        <v>154</v>
      </c>
      <c r="H7185" t="s">
        <v>149</v>
      </c>
      <c r="I7185" t="s">
        <v>135</v>
      </c>
      <c r="J7185" t="s">
        <v>136</v>
      </c>
      <c r="K7185" t="s">
        <v>137</v>
      </c>
      <c r="L7185" t="s">
        <v>20348</v>
      </c>
      <c r="M7185" t="s">
        <v>20349</v>
      </c>
      <c r="N7185">
        <v>1.9069444440000001</v>
      </c>
      <c r="O7185">
        <v>0</v>
      </c>
      <c r="P7185">
        <v>1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1.2417524569493335E-2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1.2417524569493335E-2</v>
      </c>
    </row>
    <row r="7186" spans="1:31" x14ac:dyDescent="0.25">
      <c r="A7186">
        <v>1661023</v>
      </c>
      <c r="B7186">
        <v>1</v>
      </c>
      <c r="C7186" t="s">
        <v>80</v>
      </c>
      <c r="D7186" t="s">
        <v>106</v>
      </c>
      <c r="E7186" t="s">
        <v>140</v>
      </c>
      <c r="F7186" t="s">
        <v>19963</v>
      </c>
      <c r="G7186" t="s">
        <v>148</v>
      </c>
      <c r="H7186" t="s">
        <v>134</v>
      </c>
      <c r="I7186" t="s">
        <v>135</v>
      </c>
      <c r="J7186" t="s">
        <v>136</v>
      </c>
      <c r="K7186" t="s">
        <v>143</v>
      </c>
      <c r="L7186" t="s">
        <v>20350</v>
      </c>
      <c r="M7186" t="s">
        <v>20351</v>
      </c>
      <c r="N7186">
        <v>0.62694444400000005</v>
      </c>
      <c r="O7186">
        <v>0</v>
      </c>
      <c r="P7186">
        <v>5929</v>
      </c>
      <c r="Q7186">
        <v>0</v>
      </c>
      <c r="R7186">
        <v>12</v>
      </c>
      <c r="S7186">
        <v>2</v>
      </c>
      <c r="T7186">
        <v>367</v>
      </c>
      <c r="U7186">
        <v>1</v>
      </c>
      <c r="V7186">
        <v>2</v>
      </c>
      <c r="W7186">
        <v>0</v>
      </c>
      <c r="X7186">
        <v>764.16692789993567</v>
      </c>
      <c r="Y7186">
        <v>0</v>
      </c>
      <c r="Z7186">
        <v>3.0432511099162483</v>
      </c>
      <c r="AA7186">
        <v>67.50003110079443</v>
      </c>
      <c r="AB7186">
        <v>285.25387112851217</v>
      </c>
      <c r="AC7186">
        <v>21.945400307297444</v>
      </c>
      <c r="AD7186">
        <v>8.8364022722830242</v>
      </c>
      <c r="AE7186">
        <v>1150.745883818739</v>
      </c>
    </row>
    <row r="7187" spans="1:31" x14ac:dyDescent="0.25">
      <c r="A7187">
        <v>1660854</v>
      </c>
      <c r="B7187">
        <v>1</v>
      </c>
      <c r="C7187" t="s">
        <v>80</v>
      </c>
      <c r="D7187" t="s">
        <v>104</v>
      </c>
      <c r="E7187" t="s">
        <v>131</v>
      </c>
      <c r="F7187" t="s">
        <v>20352</v>
      </c>
      <c r="G7187" t="s">
        <v>195</v>
      </c>
      <c r="H7187" t="s">
        <v>134</v>
      </c>
      <c r="I7187" t="s">
        <v>135</v>
      </c>
      <c r="J7187" t="s">
        <v>136</v>
      </c>
      <c r="K7187" t="s">
        <v>137</v>
      </c>
      <c r="L7187" t="s">
        <v>20353</v>
      </c>
      <c r="M7187" t="s">
        <v>20354</v>
      </c>
      <c r="N7187">
        <v>2.1825000000000001</v>
      </c>
      <c r="O7187">
        <v>0</v>
      </c>
      <c r="P7187">
        <v>0</v>
      </c>
      <c r="Q7187">
        <v>0</v>
      </c>
      <c r="R7187">
        <v>0</v>
      </c>
      <c r="S7187">
        <v>1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92.144611497348237</v>
      </c>
      <c r="AB7187">
        <v>0</v>
      </c>
      <c r="AC7187">
        <v>0</v>
      </c>
      <c r="AD7187">
        <v>0</v>
      </c>
      <c r="AE7187">
        <v>92.144611497348237</v>
      </c>
    </row>
    <row r="7188" spans="1:31" x14ac:dyDescent="0.25">
      <c r="A7188">
        <v>1661060</v>
      </c>
      <c r="B7188">
        <v>1</v>
      </c>
      <c r="C7188" t="s">
        <v>80</v>
      </c>
      <c r="D7188" t="s">
        <v>100</v>
      </c>
      <c r="E7188" t="s">
        <v>146</v>
      </c>
      <c r="F7188" t="s">
        <v>20355</v>
      </c>
      <c r="G7188" t="s">
        <v>260</v>
      </c>
      <c r="H7188" t="s">
        <v>149</v>
      </c>
      <c r="I7188" t="s">
        <v>135</v>
      </c>
      <c r="J7188" t="s">
        <v>136</v>
      </c>
      <c r="K7188" t="s">
        <v>137</v>
      </c>
      <c r="L7188" t="s">
        <v>20356</v>
      </c>
      <c r="M7188" t="s">
        <v>20357</v>
      </c>
      <c r="N7188">
        <v>0.45500000000000002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77</v>
      </c>
      <c r="U7188">
        <v>0</v>
      </c>
      <c r="V7188">
        <v>19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58.108314877897975</v>
      </c>
      <c r="AC7188">
        <v>0</v>
      </c>
      <c r="AD7188">
        <v>97.816513685361002</v>
      </c>
      <c r="AE7188">
        <v>155.92482856325898</v>
      </c>
    </row>
    <row r="7189" spans="1:31" x14ac:dyDescent="0.25">
      <c r="A7189">
        <v>1661252</v>
      </c>
      <c r="B7189">
        <v>1</v>
      </c>
      <c r="C7189" t="s">
        <v>80</v>
      </c>
      <c r="D7189" t="s">
        <v>89</v>
      </c>
      <c r="E7189" t="s">
        <v>140</v>
      </c>
      <c r="F7189" t="s">
        <v>11667</v>
      </c>
      <c r="G7189" t="s">
        <v>161</v>
      </c>
      <c r="H7189" t="s">
        <v>134</v>
      </c>
      <c r="I7189" t="s">
        <v>135</v>
      </c>
      <c r="J7189" t="s">
        <v>136</v>
      </c>
      <c r="K7189" t="s">
        <v>137</v>
      </c>
      <c r="L7189" t="s">
        <v>20358</v>
      </c>
      <c r="M7189" t="s">
        <v>20359</v>
      </c>
      <c r="N7189">
        <v>0.28916666600000002</v>
      </c>
      <c r="O7189">
        <v>5</v>
      </c>
      <c r="P7189">
        <v>6326</v>
      </c>
      <c r="Q7189">
        <v>3</v>
      </c>
      <c r="R7189">
        <v>221</v>
      </c>
      <c r="S7189">
        <v>19</v>
      </c>
      <c r="T7189">
        <v>948</v>
      </c>
      <c r="U7189">
        <v>8</v>
      </c>
      <c r="V7189">
        <v>0</v>
      </c>
      <c r="W7189">
        <v>66.9634445048532</v>
      </c>
      <c r="X7189">
        <v>1147.649443200567</v>
      </c>
      <c r="Y7189">
        <v>2.2400876650897503</v>
      </c>
      <c r="Z7189">
        <v>10.250233600488912</v>
      </c>
      <c r="AA7189">
        <v>157.38643286303633</v>
      </c>
      <c r="AB7189">
        <v>318.17181952682495</v>
      </c>
      <c r="AC7189">
        <v>42.134497173859828</v>
      </c>
      <c r="AD7189">
        <v>0</v>
      </c>
      <c r="AE7189">
        <v>1744.7959585347201</v>
      </c>
    </row>
    <row r="7190" spans="1:31" x14ac:dyDescent="0.25">
      <c r="A7190">
        <v>1661166</v>
      </c>
      <c r="B7190">
        <v>1</v>
      </c>
      <c r="C7190" t="s">
        <v>80</v>
      </c>
      <c r="D7190" t="s">
        <v>84</v>
      </c>
      <c r="E7190" t="s">
        <v>152</v>
      </c>
      <c r="F7190" t="s">
        <v>20360</v>
      </c>
      <c r="G7190" t="s">
        <v>154</v>
      </c>
      <c r="H7190" t="s">
        <v>149</v>
      </c>
      <c r="I7190" t="s">
        <v>135</v>
      </c>
      <c r="J7190" t="s">
        <v>136</v>
      </c>
      <c r="K7190" t="s">
        <v>137</v>
      </c>
      <c r="L7190" t="s">
        <v>20361</v>
      </c>
      <c r="M7190" t="s">
        <v>20362</v>
      </c>
      <c r="N7190">
        <v>1.65</v>
      </c>
      <c r="O7190">
        <v>0</v>
      </c>
      <c r="P7190">
        <v>5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2.2007944392998939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2.2007944392998939</v>
      </c>
    </row>
    <row r="7191" spans="1:31" x14ac:dyDescent="0.25">
      <c r="A7191">
        <v>1661209</v>
      </c>
      <c r="B7191">
        <v>1</v>
      </c>
      <c r="C7191" t="s">
        <v>80</v>
      </c>
      <c r="D7191" t="s">
        <v>96</v>
      </c>
      <c r="E7191" t="s">
        <v>152</v>
      </c>
      <c r="F7191" t="s">
        <v>20363</v>
      </c>
      <c r="G7191" t="s">
        <v>154</v>
      </c>
      <c r="H7191" t="s">
        <v>149</v>
      </c>
      <c r="I7191" t="s">
        <v>135</v>
      </c>
      <c r="J7191" t="s">
        <v>136</v>
      </c>
      <c r="K7191" t="s">
        <v>137</v>
      </c>
      <c r="L7191" t="s">
        <v>20364</v>
      </c>
      <c r="M7191" t="s">
        <v>20365</v>
      </c>
      <c r="N7191">
        <v>2.0236111110000001</v>
      </c>
      <c r="O7191">
        <v>0</v>
      </c>
      <c r="P7191">
        <v>1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1.2508705029771514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1.2508705029771514</v>
      </c>
    </row>
    <row r="7192" spans="1:31" x14ac:dyDescent="0.25">
      <c r="A7192">
        <v>1661006</v>
      </c>
      <c r="B7192">
        <v>1</v>
      </c>
      <c r="C7192" t="s">
        <v>80</v>
      </c>
      <c r="D7192" t="s">
        <v>82</v>
      </c>
      <c r="E7192" t="s">
        <v>362</v>
      </c>
      <c r="F7192" t="s">
        <v>20366</v>
      </c>
      <c r="G7192" t="s">
        <v>227</v>
      </c>
      <c r="H7192" t="s">
        <v>149</v>
      </c>
      <c r="I7192" t="s">
        <v>135</v>
      </c>
      <c r="J7192" t="s">
        <v>136</v>
      </c>
      <c r="K7192" t="s">
        <v>137</v>
      </c>
      <c r="L7192" t="s">
        <v>20367</v>
      </c>
      <c r="M7192" t="s">
        <v>20368</v>
      </c>
      <c r="N7192">
        <v>4.7880555549999997</v>
      </c>
      <c r="O7192">
        <v>0</v>
      </c>
      <c r="P7192">
        <v>68</v>
      </c>
      <c r="Q7192">
        <v>0</v>
      </c>
      <c r="R7192">
        <v>0</v>
      </c>
      <c r="S7192">
        <v>0</v>
      </c>
      <c r="T7192">
        <v>28</v>
      </c>
      <c r="U7192">
        <v>0</v>
      </c>
      <c r="V7192">
        <v>0</v>
      </c>
      <c r="W7192">
        <v>0</v>
      </c>
      <c r="X7192">
        <v>116.56664736395517</v>
      </c>
      <c r="Y7192">
        <v>0</v>
      </c>
      <c r="Z7192">
        <v>0</v>
      </c>
      <c r="AA7192">
        <v>0</v>
      </c>
      <c r="AB7192">
        <v>125.60594982081543</v>
      </c>
      <c r="AC7192">
        <v>0</v>
      </c>
      <c r="AD7192">
        <v>0</v>
      </c>
      <c r="AE7192">
        <v>242.17259718477061</v>
      </c>
    </row>
    <row r="7193" spans="1:31" x14ac:dyDescent="0.25">
      <c r="A7193">
        <v>1661175</v>
      </c>
      <c r="B7193">
        <v>1</v>
      </c>
      <c r="C7193" t="s">
        <v>80</v>
      </c>
      <c r="D7193" t="s">
        <v>100</v>
      </c>
      <c r="E7193" t="s">
        <v>140</v>
      </c>
      <c r="F7193" t="s">
        <v>20245</v>
      </c>
      <c r="G7193" t="s">
        <v>161</v>
      </c>
      <c r="H7193" t="s">
        <v>134</v>
      </c>
      <c r="I7193" t="s">
        <v>135</v>
      </c>
      <c r="J7193" t="s">
        <v>136</v>
      </c>
      <c r="K7193" t="s">
        <v>137</v>
      </c>
      <c r="L7193" t="s">
        <v>20369</v>
      </c>
      <c r="M7193" t="s">
        <v>20370</v>
      </c>
      <c r="N7193">
        <v>0.52361111100000002</v>
      </c>
      <c r="O7193">
        <v>1</v>
      </c>
      <c r="P7193">
        <v>1329</v>
      </c>
      <c r="Q7193">
        <v>18</v>
      </c>
      <c r="R7193">
        <v>488</v>
      </c>
      <c r="S7193">
        <v>13</v>
      </c>
      <c r="T7193">
        <v>288</v>
      </c>
      <c r="U7193">
        <v>0</v>
      </c>
      <c r="V7193">
        <v>1</v>
      </c>
      <c r="W7193">
        <v>0.12978188849888891</v>
      </c>
      <c r="X7193">
        <v>230.3481495485087</v>
      </c>
      <c r="Y7193">
        <v>55.227313905074041</v>
      </c>
      <c r="Z7193">
        <v>116.46547698791117</v>
      </c>
      <c r="AA7193">
        <v>57.894168199638912</v>
      </c>
      <c r="AB7193">
        <v>119.68051108531759</v>
      </c>
      <c r="AC7193">
        <v>0</v>
      </c>
      <c r="AD7193">
        <v>24.439564452965278</v>
      </c>
      <c r="AE7193">
        <v>604.18496606791462</v>
      </c>
    </row>
    <row r="7194" spans="1:31" x14ac:dyDescent="0.25">
      <c r="A7194">
        <v>1661198</v>
      </c>
      <c r="B7194">
        <v>1</v>
      </c>
      <c r="C7194" t="s">
        <v>80</v>
      </c>
      <c r="D7194" t="s">
        <v>82</v>
      </c>
      <c r="E7194" t="s">
        <v>178</v>
      </c>
      <c r="F7194" t="s">
        <v>15042</v>
      </c>
      <c r="G7194" t="s">
        <v>227</v>
      </c>
      <c r="H7194" t="s">
        <v>149</v>
      </c>
      <c r="I7194" t="s">
        <v>135</v>
      </c>
      <c r="J7194" t="s">
        <v>136</v>
      </c>
      <c r="K7194" t="s">
        <v>137</v>
      </c>
      <c r="L7194" t="s">
        <v>20371</v>
      </c>
      <c r="M7194" t="s">
        <v>20372</v>
      </c>
      <c r="N7194">
        <v>1.791666666</v>
      </c>
      <c r="O7194">
        <v>0</v>
      </c>
      <c r="P7194">
        <v>76</v>
      </c>
      <c r="Q7194">
        <v>0</v>
      </c>
      <c r="R7194">
        <v>0</v>
      </c>
      <c r="S7194">
        <v>0</v>
      </c>
      <c r="T7194">
        <v>3</v>
      </c>
      <c r="U7194">
        <v>0</v>
      </c>
      <c r="V7194">
        <v>0</v>
      </c>
      <c r="W7194">
        <v>0</v>
      </c>
      <c r="X7194">
        <v>35.011707744308382</v>
      </c>
      <c r="Y7194">
        <v>0</v>
      </c>
      <c r="Z7194">
        <v>0</v>
      </c>
      <c r="AA7194">
        <v>0</v>
      </c>
      <c r="AB7194">
        <v>2.3770025578454321</v>
      </c>
      <c r="AC7194">
        <v>0</v>
      </c>
      <c r="AD7194">
        <v>0</v>
      </c>
      <c r="AE7194">
        <v>37.388710302153811</v>
      </c>
    </row>
    <row r="7195" spans="1:31" x14ac:dyDescent="0.25">
      <c r="A7195">
        <v>1660943</v>
      </c>
      <c r="B7195">
        <v>1</v>
      </c>
      <c r="C7195" t="s">
        <v>80</v>
      </c>
      <c r="D7195" t="s">
        <v>82</v>
      </c>
      <c r="E7195" t="s">
        <v>146</v>
      </c>
      <c r="F7195" t="s">
        <v>18061</v>
      </c>
      <c r="G7195" t="s">
        <v>770</v>
      </c>
      <c r="H7195" t="s">
        <v>149</v>
      </c>
      <c r="I7195" t="s">
        <v>135</v>
      </c>
      <c r="J7195" t="s">
        <v>136</v>
      </c>
      <c r="K7195" t="s">
        <v>137</v>
      </c>
      <c r="L7195" t="s">
        <v>20373</v>
      </c>
      <c r="M7195" t="s">
        <v>20374</v>
      </c>
      <c r="N7195">
        <v>4.2319444439999998</v>
      </c>
      <c r="O7195">
        <v>0</v>
      </c>
      <c r="P7195">
        <v>648</v>
      </c>
      <c r="Q7195">
        <v>0</v>
      </c>
      <c r="R7195">
        <v>0</v>
      </c>
      <c r="S7195">
        <v>0</v>
      </c>
      <c r="T7195">
        <v>76</v>
      </c>
      <c r="U7195">
        <v>0</v>
      </c>
      <c r="V7195">
        <v>0</v>
      </c>
      <c r="W7195">
        <v>0</v>
      </c>
      <c r="X7195">
        <v>1025.0953938901798</v>
      </c>
      <c r="Y7195">
        <v>0</v>
      </c>
      <c r="Z7195">
        <v>0</v>
      </c>
      <c r="AA7195">
        <v>0</v>
      </c>
      <c r="AB7195">
        <v>248.86376890809586</v>
      </c>
      <c r="AC7195">
        <v>0</v>
      </c>
      <c r="AD7195">
        <v>0</v>
      </c>
      <c r="AE7195">
        <v>1273.9591627982757</v>
      </c>
    </row>
    <row r="7196" spans="1:31" x14ac:dyDescent="0.25">
      <c r="A7196">
        <v>1660883</v>
      </c>
      <c r="B7196">
        <v>1</v>
      </c>
      <c r="C7196" t="s">
        <v>80</v>
      </c>
      <c r="D7196" t="s">
        <v>101</v>
      </c>
      <c r="E7196" t="s">
        <v>152</v>
      </c>
      <c r="F7196" t="s">
        <v>20375</v>
      </c>
      <c r="G7196" t="s">
        <v>172</v>
      </c>
      <c r="H7196" t="s">
        <v>149</v>
      </c>
      <c r="I7196" t="s">
        <v>135</v>
      </c>
      <c r="J7196" t="s">
        <v>3</v>
      </c>
      <c r="K7196" t="s">
        <v>137</v>
      </c>
      <c r="L7196" t="s">
        <v>20376</v>
      </c>
      <c r="M7196" t="s">
        <v>20377</v>
      </c>
      <c r="N7196">
        <v>1.391388888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2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1.36939955523162</v>
      </c>
      <c r="AC7196">
        <v>0</v>
      </c>
      <c r="AD7196">
        <v>0</v>
      </c>
      <c r="AE7196">
        <v>1.36939955523162</v>
      </c>
    </row>
    <row r="7197" spans="1:31" x14ac:dyDescent="0.25">
      <c r="A7197">
        <v>1660843</v>
      </c>
      <c r="B7197">
        <v>1</v>
      </c>
      <c r="C7197" t="s">
        <v>80</v>
      </c>
      <c r="D7197" t="s">
        <v>96</v>
      </c>
      <c r="E7197" t="s">
        <v>131</v>
      </c>
      <c r="F7197" t="s">
        <v>1745</v>
      </c>
      <c r="G7197" t="s">
        <v>161</v>
      </c>
      <c r="H7197" t="s">
        <v>134</v>
      </c>
      <c r="I7197" t="s">
        <v>135</v>
      </c>
      <c r="J7197" t="s">
        <v>136</v>
      </c>
      <c r="K7197" t="s">
        <v>137</v>
      </c>
      <c r="L7197" t="s">
        <v>20378</v>
      </c>
      <c r="M7197" t="s">
        <v>20379</v>
      </c>
      <c r="N7197">
        <v>0.73083333299999997</v>
      </c>
      <c r="O7197">
        <v>0</v>
      </c>
      <c r="P7197">
        <v>703</v>
      </c>
      <c r="Q7197">
        <v>1</v>
      </c>
      <c r="R7197">
        <v>8</v>
      </c>
      <c r="S7197">
        <v>0</v>
      </c>
      <c r="T7197">
        <v>36</v>
      </c>
      <c r="U7197">
        <v>0</v>
      </c>
      <c r="V7197">
        <v>0</v>
      </c>
      <c r="W7197">
        <v>0</v>
      </c>
      <c r="X7197">
        <v>170.4657098643969</v>
      </c>
      <c r="Y7197">
        <v>0.31234539063711253</v>
      </c>
      <c r="Z7197">
        <v>0.34285968107577169</v>
      </c>
      <c r="AA7197">
        <v>0</v>
      </c>
      <c r="AB7197">
        <v>13.487245658222967</v>
      </c>
      <c r="AC7197">
        <v>0</v>
      </c>
      <c r="AD7197">
        <v>0</v>
      </c>
      <c r="AE7197">
        <v>184.60816059433276</v>
      </c>
    </row>
    <row r="7198" spans="1:31" x14ac:dyDescent="0.25">
      <c r="A7198">
        <v>1661135</v>
      </c>
      <c r="B7198">
        <v>1</v>
      </c>
      <c r="C7198" t="s">
        <v>80</v>
      </c>
      <c r="D7198" t="s">
        <v>84</v>
      </c>
      <c r="E7198" t="s">
        <v>178</v>
      </c>
      <c r="F7198" t="s">
        <v>7012</v>
      </c>
      <c r="G7198" t="s">
        <v>227</v>
      </c>
      <c r="H7198" t="s">
        <v>149</v>
      </c>
      <c r="I7198" t="s">
        <v>135</v>
      </c>
      <c r="J7198" t="s">
        <v>136</v>
      </c>
      <c r="K7198" t="s">
        <v>137</v>
      </c>
      <c r="L7198" t="s">
        <v>20380</v>
      </c>
      <c r="M7198" t="s">
        <v>20381</v>
      </c>
      <c r="N7198">
        <v>0.55833333299999999</v>
      </c>
      <c r="O7198">
        <v>0</v>
      </c>
      <c r="P7198">
        <v>122</v>
      </c>
      <c r="Q7198">
        <v>0</v>
      </c>
      <c r="R7198">
        <v>0</v>
      </c>
      <c r="S7198">
        <v>0</v>
      </c>
      <c r="T7198">
        <v>14</v>
      </c>
      <c r="U7198">
        <v>0</v>
      </c>
      <c r="V7198">
        <v>0</v>
      </c>
      <c r="W7198">
        <v>0</v>
      </c>
      <c r="X7198">
        <v>18.558282090417812</v>
      </c>
      <c r="Y7198">
        <v>0</v>
      </c>
      <c r="Z7198">
        <v>0</v>
      </c>
      <c r="AA7198">
        <v>0</v>
      </c>
      <c r="AB7198">
        <v>5.7725103616168099</v>
      </c>
      <c r="AC7198">
        <v>0</v>
      </c>
      <c r="AD7198">
        <v>0</v>
      </c>
      <c r="AE7198">
        <v>24.330792452034622</v>
      </c>
    </row>
    <row r="7199" spans="1:31" x14ac:dyDescent="0.25">
      <c r="A7199">
        <v>1661255</v>
      </c>
      <c r="B7199">
        <v>1</v>
      </c>
      <c r="C7199" t="s">
        <v>80</v>
      </c>
      <c r="D7199" t="s">
        <v>106</v>
      </c>
      <c r="E7199" t="s">
        <v>204</v>
      </c>
      <c r="F7199" t="s">
        <v>9853</v>
      </c>
      <c r="G7199" t="s">
        <v>161</v>
      </c>
      <c r="H7199" t="s">
        <v>134</v>
      </c>
      <c r="I7199" t="s">
        <v>135</v>
      </c>
      <c r="J7199" t="s">
        <v>136</v>
      </c>
      <c r="K7199" t="s">
        <v>137</v>
      </c>
      <c r="L7199" t="s">
        <v>20382</v>
      </c>
      <c r="M7199" t="s">
        <v>20383</v>
      </c>
      <c r="N7199">
        <v>0.44444444399999999</v>
      </c>
      <c r="O7199">
        <v>0</v>
      </c>
      <c r="P7199">
        <v>1233</v>
      </c>
      <c r="Q7199">
        <v>20</v>
      </c>
      <c r="R7199">
        <v>147</v>
      </c>
      <c r="S7199">
        <v>12</v>
      </c>
      <c r="T7199">
        <v>249</v>
      </c>
      <c r="U7199">
        <v>0</v>
      </c>
      <c r="V7199">
        <v>0</v>
      </c>
      <c r="W7199">
        <v>0</v>
      </c>
      <c r="X7199">
        <v>85.596472233124118</v>
      </c>
      <c r="Y7199">
        <v>4.9806123199466672</v>
      </c>
      <c r="Z7199">
        <v>4.7844258153639974</v>
      </c>
      <c r="AA7199">
        <v>17.501757694604887</v>
      </c>
      <c r="AB7199">
        <v>33.716717367416905</v>
      </c>
      <c r="AC7199">
        <v>0</v>
      </c>
      <c r="AD7199">
        <v>0</v>
      </c>
      <c r="AE7199">
        <v>146.57998543045659</v>
      </c>
    </row>
    <row r="7200" spans="1:31" x14ac:dyDescent="0.25">
      <c r="A7200">
        <v>1661092</v>
      </c>
      <c r="B7200">
        <v>1</v>
      </c>
      <c r="C7200" t="s">
        <v>81</v>
      </c>
      <c r="D7200" t="s">
        <v>128</v>
      </c>
      <c r="E7200" t="s">
        <v>140</v>
      </c>
      <c r="F7200" t="s">
        <v>20384</v>
      </c>
      <c r="G7200" t="s">
        <v>161</v>
      </c>
      <c r="H7200" t="s">
        <v>134</v>
      </c>
      <c r="I7200" t="s">
        <v>135</v>
      </c>
      <c r="J7200" t="s">
        <v>136</v>
      </c>
      <c r="K7200" t="s">
        <v>137</v>
      </c>
      <c r="L7200" t="s">
        <v>20385</v>
      </c>
      <c r="M7200" t="s">
        <v>20386</v>
      </c>
      <c r="N7200">
        <v>0.17833333300000001</v>
      </c>
      <c r="O7200">
        <v>18</v>
      </c>
      <c r="P7200">
        <v>83</v>
      </c>
      <c r="Q7200">
        <v>288</v>
      </c>
      <c r="R7200">
        <v>79</v>
      </c>
      <c r="S7200">
        <v>6</v>
      </c>
      <c r="T7200">
        <v>1</v>
      </c>
      <c r="U7200">
        <v>0</v>
      </c>
      <c r="V7200">
        <v>0</v>
      </c>
      <c r="W7200">
        <v>0.27759438170914669</v>
      </c>
      <c r="X7200">
        <v>3.0898102425630141</v>
      </c>
      <c r="Y7200">
        <v>14.380068033819166</v>
      </c>
      <c r="Z7200">
        <v>3.5645123630100999</v>
      </c>
      <c r="AA7200">
        <v>0.32118295191557333</v>
      </c>
      <c r="AB7200">
        <v>0.29544373848080002</v>
      </c>
      <c r="AC7200">
        <v>0</v>
      </c>
      <c r="AD7200">
        <v>0</v>
      </c>
      <c r="AE7200">
        <v>21.928611711497798</v>
      </c>
    </row>
    <row r="7201" spans="1:31" x14ac:dyDescent="0.25">
      <c r="A7201">
        <v>1661069</v>
      </c>
      <c r="B7201">
        <v>1</v>
      </c>
      <c r="C7201" t="s">
        <v>80</v>
      </c>
      <c r="D7201" t="s">
        <v>92</v>
      </c>
      <c r="E7201" t="s">
        <v>152</v>
      </c>
      <c r="F7201" t="s">
        <v>20387</v>
      </c>
      <c r="G7201" t="s">
        <v>172</v>
      </c>
      <c r="H7201" t="s">
        <v>149</v>
      </c>
      <c r="I7201" t="s">
        <v>135</v>
      </c>
      <c r="J7201" t="s">
        <v>136</v>
      </c>
      <c r="K7201" t="s">
        <v>137</v>
      </c>
      <c r="L7201" t="s">
        <v>20388</v>
      </c>
      <c r="M7201" t="s">
        <v>20389</v>
      </c>
      <c r="N7201">
        <v>2.5105555549999998</v>
      </c>
      <c r="O7201">
        <v>0</v>
      </c>
      <c r="P7201">
        <v>1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6.0186467046999996E-3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6.0186467046999996E-3</v>
      </c>
    </row>
    <row r="7202" spans="1:31" x14ac:dyDescent="0.25">
      <c r="A7202">
        <v>1661155</v>
      </c>
      <c r="B7202">
        <v>1</v>
      </c>
      <c r="C7202" t="s">
        <v>81</v>
      </c>
      <c r="D7202" t="s">
        <v>123</v>
      </c>
      <c r="E7202" t="s">
        <v>131</v>
      </c>
      <c r="F7202" t="s">
        <v>20390</v>
      </c>
      <c r="G7202" t="s">
        <v>585</v>
      </c>
      <c r="H7202" t="s">
        <v>134</v>
      </c>
      <c r="I7202" t="s">
        <v>135</v>
      </c>
      <c r="J7202" t="s">
        <v>136</v>
      </c>
      <c r="K7202" t="s">
        <v>137</v>
      </c>
      <c r="L7202" t="s">
        <v>20391</v>
      </c>
      <c r="M7202" t="s">
        <v>20392</v>
      </c>
      <c r="N7202">
        <v>1.409166666</v>
      </c>
      <c r="O7202">
        <v>0</v>
      </c>
      <c r="P7202">
        <v>615</v>
      </c>
      <c r="Q7202">
        <v>0</v>
      </c>
      <c r="R7202">
        <v>0</v>
      </c>
      <c r="S7202">
        <v>0</v>
      </c>
      <c r="T7202">
        <v>20</v>
      </c>
      <c r="U7202">
        <v>0</v>
      </c>
      <c r="V7202">
        <v>0</v>
      </c>
      <c r="W7202">
        <v>0</v>
      </c>
      <c r="X7202">
        <v>226.14812409104252</v>
      </c>
      <c r="Y7202">
        <v>0</v>
      </c>
      <c r="Z7202">
        <v>0</v>
      </c>
      <c r="AA7202">
        <v>0</v>
      </c>
      <c r="AB7202">
        <v>31.75330041349731</v>
      </c>
      <c r="AC7202">
        <v>0</v>
      </c>
      <c r="AD7202">
        <v>0</v>
      </c>
      <c r="AE7202">
        <v>257.90142450453982</v>
      </c>
    </row>
    <row r="7203" spans="1:31" x14ac:dyDescent="0.25">
      <c r="A7203">
        <v>1660906</v>
      </c>
      <c r="B7203">
        <v>1</v>
      </c>
      <c r="C7203" t="s">
        <v>80</v>
      </c>
      <c r="D7203" t="s">
        <v>96</v>
      </c>
      <c r="E7203" t="s">
        <v>362</v>
      </c>
      <c r="F7203" t="s">
        <v>20393</v>
      </c>
      <c r="G7203" t="s">
        <v>288</v>
      </c>
      <c r="H7203" t="s">
        <v>149</v>
      </c>
      <c r="I7203" t="s">
        <v>135</v>
      </c>
      <c r="J7203" t="s">
        <v>136</v>
      </c>
      <c r="K7203" t="s">
        <v>137</v>
      </c>
      <c r="L7203" t="s">
        <v>20394</v>
      </c>
      <c r="M7203" t="s">
        <v>20395</v>
      </c>
      <c r="N7203">
        <v>2.824166666</v>
      </c>
      <c r="O7203">
        <v>0</v>
      </c>
      <c r="P7203">
        <v>5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16.692293191694056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16.692293191694056</v>
      </c>
    </row>
    <row r="7204" spans="1:31" x14ac:dyDescent="0.25">
      <c r="A7204">
        <v>1661261</v>
      </c>
      <c r="B7204">
        <v>1</v>
      </c>
      <c r="C7204" t="s">
        <v>80</v>
      </c>
      <c r="D7204" t="s">
        <v>92</v>
      </c>
      <c r="E7204" t="s">
        <v>131</v>
      </c>
      <c r="F7204" t="s">
        <v>20396</v>
      </c>
      <c r="G7204" t="s">
        <v>133</v>
      </c>
      <c r="H7204" t="s">
        <v>134</v>
      </c>
      <c r="I7204" t="s">
        <v>135</v>
      </c>
      <c r="J7204" t="s">
        <v>136</v>
      </c>
      <c r="K7204" t="s">
        <v>137</v>
      </c>
      <c r="L7204" t="s">
        <v>20397</v>
      </c>
      <c r="M7204" t="s">
        <v>20398</v>
      </c>
      <c r="N7204">
        <v>0.315</v>
      </c>
      <c r="O7204">
        <v>0</v>
      </c>
      <c r="P7204">
        <v>75</v>
      </c>
      <c r="Q7204">
        <v>0</v>
      </c>
      <c r="R7204">
        <v>0</v>
      </c>
      <c r="S7204">
        <v>0</v>
      </c>
      <c r="T7204">
        <v>22</v>
      </c>
      <c r="U7204">
        <v>0</v>
      </c>
      <c r="V7204">
        <v>0</v>
      </c>
      <c r="W7204">
        <v>0</v>
      </c>
      <c r="X7204">
        <v>4.1837486995873814</v>
      </c>
      <c r="Y7204">
        <v>0</v>
      </c>
      <c r="Z7204">
        <v>0</v>
      </c>
      <c r="AA7204">
        <v>0</v>
      </c>
      <c r="AB7204">
        <v>1.6418893592889905</v>
      </c>
      <c r="AC7204">
        <v>0</v>
      </c>
      <c r="AD7204">
        <v>0</v>
      </c>
      <c r="AE7204">
        <v>5.8256380588763719</v>
      </c>
    </row>
    <row r="7205" spans="1:31" x14ac:dyDescent="0.25">
      <c r="A7205">
        <v>1661012</v>
      </c>
      <c r="B7205">
        <v>1</v>
      </c>
      <c r="C7205" t="s">
        <v>81</v>
      </c>
      <c r="D7205" t="s">
        <v>127</v>
      </c>
      <c r="E7205" t="s">
        <v>131</v>
      </c>
      <c r="F7205" t="s">
        <v>20399</v>
      </c>
      <c r="G7205" t="s">
        <v>142</v>
      </c>
      <c r="H7205" t="s">
        <v>134</v>
      </c>
      <c r="I7205" t="s">
        <v>135</v>
      </c>
      <c r="J7205" t="s">
        <v>136</v>
      </c>
      <c r="K7205" t="s">
        <v>143</v>
      </c>
      <c r="L7205" t="s">
        <v>20400</v>
      </c>
      <c r="M7205" t="s">
        <v>20401</v>
      </c>
      <c r="N7205">
        <v>1.6497222220000001</v>
      </c>
      <c r="O7205">
        <v>0</v>
      </c>
      <c r="P7205">
        <v>438</v>
      </c>
      <c r="Q7205">
        <v>139</v>
      </c>
      <c r="R7205">
        <v>82</v>
      </c>
      <c r="S7205">
        <v>8</v>
      </c>
      <c r="T7205">
        <v>54</v>
      </c>
      <c r="U7205">
        <v>1</v>
      </c>
      <c r="V7205">
        <v>1</v>
      </c>
      <c r="W7205">
        <v>0</v>
      </c>
      <c r="X7205">
        <v>134.84084979839554</v>
      </c>
      <c r="Y7205">
        <v>130.36272644669964</v>
      </c>
      <c r="Z7205">
        <v>22.447244328539707</v>
      </c>
      <c r="AA7205">
        <v>75.523342171107572</v>
      </c>
      <c r="AB7205">
        <v>24.885533883867264</v>
      </c>
      <c r="AC7205">
        <v>0</v>
      </c>
      <c r="AD7205">
        <v>6.1843593124948839</v>
      </c>
      <c r="AE7205">
        <v>394.24405594110459</v>
      </c>
    </row>
    <row r="7206" spans="1:31" x14ac:dyDescent="0.25">
      <c r="A7206">
        <v>1660963</v>
      </c>
      <c r="B7206">
        <v>1</v>
      </c>
      <c r="C7206" t="s">
        <v>81</v>
      </c>
      <c r="D7206" t="s">
        <v>121</v>
      </c>
      <c r="E7206" t="s">
        <v>178</v>
      </c>
      <c r="F7206" t="s">
        <v>20402</v>
      </c>
      <c r="G7206" t="s">
        <v>227</v>
      </c>
      <c r="H7206" t="s">
        <v>149</v>
      </c>
      <c r="I7206" t="s">
        <v>135</v>
      </c>
      <c r="J7206" t="s">
        <v>136</v>
      </c>
      <c r="K7206" t="s">
        <v>137</v>
      </c>
      <c r="L7206" t="s">
        <v>20403</v>
      </c>
      <c r="M7206" t="s">
        <v>20404</v>
      </c>
      <c r="N7206">
        <v>2.2291666659999998</v>
      </c>
      <c r="O7206">
        <v>0</v>
      </c>
      <c r="P7206">
        <v>17</v>
      </c>
      <c r="Q7206">
        <v>0</v>
      </c>
      <c r="R7206">
        <v>0</v>
      </c>
      <c r="S7206">
        <v>0</v>
      </c>
      <c r="T7206">
        <v>1</v>
      </c>
      <c r="U7206">
        <v>0</v>
      </c>
      <c r="V7206">
        <v>0</v>
      </c>
      <c r="W7206">
        <v>0</v>
      </c>
      <c r="X7206">
        <v>1.9823478540315316</v>
      </c>
      <c r="Y7206">
        <v>0</v>
      </c>
      <c r="Z7206">
        <v>0</v>
      </c>
      <c r="AA7206">
        <v>0</v>
      </c>
      <c r="AB7206">
        <v>1.7275087680675004E-2</v>
      </c>
      <c r="AC7206">
        <v>0</v>
      </c>
      <c r="AD7206">
        <v>0</v>
      </c>
      <c r="AE7206">
        <v>1.9996229417122067</v>
      </c>
    </row>
    <row r="7207" spans="1:31" x14ac:dyDescent="0.25">
      <c r="A7207">
        <v>1661032</v>
      </c>
      <c r="B7207">
        <v>1</v>
      </c>
      <c r="C7207" t="s">
        <v>80</v>
      </c>
      <c r="D7207" t="s">
        <v>100</v>
      </c>
      <c r="E7207" t="s">
        <v>152</v>
      </c>
      <c r="F7207" t="s">
        <v>20405</v>
      </c>
      <c r="G7207" t="s">
        <v>172</v>
      </c>
      <c r="H7207" t="s">
        <v>149</v>
      </c>
      <c r="I7207" t="s">
        <v>135</v>
      </c>
      <c r="J7207" t="s">
        <v>136</v>
      </c>
      <c r="K7207" t="s">
        <v>137</v>
      </c>
      <c r="L7207" t="s">
        <v>20406</v>
      </c>
      <c r="M7207" t="s">
        <v>20407</v>
      </c>
      <c r="N7207">
        <v>3.2174999999999998</v>
      </c>
      <c r="O7207">
        <v>0</v>
      </c>
      <c r="P7207">
        <v>2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1.8603911234845396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1.8603911234845396</v>
      </c>
    </row>
    <row r="7208" spans="1:31" x14ac:dyDescent="0.25">
      <c r="A7208">
        <v>1661026</v>
      </c>
      <c r="B7208">
        <v>1</v>
      </c>
      <c r="C7208" t="s">
        <v>81</v>
      </c>
      <c r="D7208" t="s">
        <v>120</v>
      </c>
      <c r="E7208" t="s">
        <v>131</v>
      </c>
      <c r="F7208" t="s">
        <v>5573</v>
      </c>
      <c r="G7208" t="s">
        <v>161</v>
      </c>
      <c r="H7208" t="s">
        <v>134</v>
      </c>
      <c r="I7208" t="s">
        <v>191</v>
      </c>
      <c r="J7208" t="s">
        <v>136</v>
      </c>
      <c r="K7208" t="s">
        <v>137</v>
      </c>
      <c r="L7208" t="s">
        <v>20408</v>
      </c>
      <c r="M7208" t="s">
        <v>20409</v>
      </c>
      <c r="N7208">
        <v>8.3333330000000001E-3</v>
      </c>
      <c r="O7208">
        <v>4</v>
      </c>
      <c r="P7208">
        <v>759</v>
      </c>
      <c r="Q7208">
        <v>34</v>
      </c>
      <c r="R7208">
        <v>13</v>
      </c>
      <c r="S7208">
        <v>13</v>
      </c>
      <c r="T7208">
        <v>53</v>
      </c>
      <c r="U7208">
        <v>4</v>
      </c>
      <c r="V7208">
        <v>0</v>
      </c>
      <c r="W7208">
        <v>4.8258964306583333E-3</v>
      </c>
      <c r="X7208">
        <v>0.59234618201726563</v>
      </c>
      <c r="Y7208">
        <v>1.0769668895697002</v>
      </c>
      <c r="Z7208">
        <v>5.7598865806749999E-3</v>
      </c>
      <c r="AA7208">
        <v>0.48372890582130007</v>
      </c>
      <c r="AB7208">
        <v>0.12648460074900836</v>
      </c>
      <c r="AC7208">
        <v>1.5445312560782503</v>
      </c>
      <c r="AD7208">
        <v>0</v>
      </c>
      <c r="AE7208">
        <v>3.8346436172468579</v>
      </c>
    </row>
    <row r="7209" spans="1:31" x14ac:dyDescent="0.25">
      <c r="A7209">
        <v>1661195</v>
      </c>
      <c r="B7209">
        <v>1</v>
      </c>
      <c r="C7209" t="s">
        <v>80</v>
      </c>
      <c r="D7209" t="s">
        <v>105</v>
      </c>
      <c r="E7209" t="s">
        <v>362</v>
      </c>
      <c r="F7209" t="s">
        <v>20410</v>
      </c>
      <c r="G7209" t="s">
        <v>900</v>
      </c>
      <c r="H7209" t="s">
        <v>149</v>
      </c>
      <c r="I7209" t="s">
        <v>135</v>
      </c>
      <c r="J7209" t="s">
        <v>136</v>
      </c>
      <c r="K7209" t="s">
        <v>137</v>
      </c>
      <c r="L7209" t="s">
        <v>20411</v>
      </c>
      <c r="M7209" t="s">
        <v>20412</v>
      </c>
      <c r="N7209">
        <v>1.5508333329999999</v>
      </c>
      <c r="O7209">
        <v>0</v>
      </c>
      <c r="P7209">
        <v>81</v>
      </c>
      <c r="Q7209">
        <v>0</v>
      </c>
      <c r="R7209">
        <v>0</v>
      </c>
      <c r="S7209">
        <v>0</v>
      </c>
      <c r="T7209">
        <v>2</v>
      </c>
      <c r="U7209">
        <v>0</v>
      </c>
      <c r="V7209">
        <v>0</v>
      </c>
      <c r="W7209">
        <v>0</v>
      </c>
      <c r="X7209">
        <v>27.302051623222102</v>
      </c>
      <c r="Y7209">
        <v>0</v>
      </c>
      <c r="Z7209">
        <v>0</v>
      </c>
      <c r="AA7209">
        <v>0</v>
      </c>
      <c r="AB7209">
        <v>2.2633715483299996E-3</v>
      </c>
      <c r="AC7209">
        <v>0</v>
      </c>
      <c r="AD7209">
        <v>0</v>
      </c>
      <c r="AE7209">
        <v>27.304314994770433</v>
      </c>
    </row>
    <row r="7210" spans="1:31" x14ac:dyDescent="0.25">
      <c r="A7210">
        <v>1661049</v>
      </c>
      <c r="B7210">
        <v>1</v>
      </c>
      <c r="C7210" t="s">
        <v>80</v>
      </c>
      <c r="D7210" t="s">
        <v>92</v>
      </c>
      <c r="E7210" t="s">
        <v>204</v>
      </c>
      <c r="F7210" t="s">
        <v>4815</v>
      </c>
      <c r="G7210" t="s">
        <v>161</v>
      </c>
      <c r="H7210" t="s">
        <v>134</v>
      </c>
      <c r="I7210" t="s">
        <v>135</v>
      </c>
      <c r="J7210" t="s">
        <v>136</v>
      </c>
      <c r="K7210" t="s">
        <v>137</v>
      </c>
      <c r="L7210" t="s">
        <v>20413</v>
      </c>
      <c r="M7210" t="s">
        <v>20414</v>
      </c>
      <c r="N7210">
        <v>0.41388888800000001</v>
      </c>
      <c r="O7210">
        <v>23</v>
      </c>
      <c r="P7210">
        <v>1440</v>
      </c>
      <c r="Q7210">
        <v>3</v>
      </c>
      <c r="R7210">
        <v>27</v>
      </c>
      <c r="S7210">
        <v>23</v>
      </c>
      <c r="T7210">
        <v>182</v>
      </c>
      <c r="U7210">
        <v>1</v>
      </c>
      <c r="V7210">
        <v>1</v>
      </c>
      <c r="W7210">
        <v>65.657066766517033</v>
      </c>
      <c r="X7210">
        <v>92.606299264054329</v>
      </c>
      <c r="Y7210">
        <v>2.0496979873124723</v>
      </c>
      <c r="Z7210">
        <v>2.8788819572854338</v>
      </c>
      <c r="AA7210">
        <v>23.103568954431381</v>
      </c>
      <c r="AB7210">
        <v>45.679699409557365</v>
      </c>
      <c r="AC7210">
        <v>4.0881682727529221</v>
      </c>
      <c r="AD7210">
        <v>2.7937277112500002E-4</v>
      </c>
      <c r="AE7210">
        <v>236.06366198468208</v>
      </c>
    </row>
    <row r="7211" spans="1:31" x14ac:dyDescent="0.25">
      <c r="A7211">
        <v>1661172</v>
      </c>
      <c r="B7211">
        <v>1</v>
      </c>
      <c r="C7211" t="s">
        <v>81</v>
      </c>
      <c r="D7211" t="s">
        <v>117</v>
      </c>
      <c r="E7211" t="s">
        <v>152</v>
      </c>
      <c r="F7211" t="s">
        <v>20415</v>
      </c>
      <c r="G7211" t="s">
        <v>154</v>
      </c>
      <c r="H7211" t="s">
        <v>149</v>
      </c>
      <c r="I7211" t="s">
        <v>135</v>
      </c>
      <c r="J7211" t="s">
        <v>136</v>
      </c>
      <c r="K7211" t="s">
        <v>137</v>
      </c>
      <c r="L7211" t="s">
        <v>20416</v>
      </c>
      <c r="M7211" t="s">
        <v>20417</v>
      </c>
      <c r="N7211">
        <v>0.97083333299999997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1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5.4816491189333338E-4</v>
      </c>
      <c r="AC7211">
        <v>0</v>
      </c>
      <c r="AD7211">
        <v>0</v>
      </c>
      <c r="AE7211">
        <v>5.4816491189333338E-4</v>
      </c>
    </row>
    <row r="7212" spans="1:31" x14ac:dyDescent="0.25">
      <c r="A7212">
        <v>1660986</v>
      </c>
      <c r="B7212">
        <v>1</v>
      </c>
      <c r="C7212" t="s">
        <v>81</v>
      </c>
      <c r="D7212" t="s">
        <v>122</v>
      </c>
      <c r="E7212" t="s">
        <v>152</v>
      </c>
      <c r="F7212" t="s">
        <v>20418</v>
      </c>
      <c r="G7212" t="s">
        <v>154</v>
      </c>
      <c r="H7212" t="s">
        <v>149</v>
      </c>
      <c r="I7212" t="s">
        <v>135</v>
      </c>
      <c r="J7212" t="s">
        <v>136</v>
      </c>
      <c r="K7212" t="s">
        <v>137</v>
      </c>
      <c r="L7212" t="s">
        <v>20419</v>
      </c>
      <c r="M7212" t="s">
        <v>20420</v>
      </c>
      <c r="N7212">
        <v>1.0333333330000001</v>
      </c>
      <c r="O7212">
        <v>0</v>
      </c>
      <c r="P7212">
        <v>1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0.71454665316508348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0.71454665316508348</v>
      </c>
    </row>
    <row r="7213" spans="1:31" x14ac:dyDescent="0.25">
      <c r="A7213">
        <v>1660886</v>
      </c>
      <c r="B7213">
        <v>1</v>
      </c>
      <c r="C7213" t="s">
        <v>81</v>
      </c>
      <c r="D7213" t="s">
        <v>118</v>
      </c>
      <c r="E7213" t="s">
        <v>131</v>
      </c>
      <c r="F7213" t="s">
        <v>19357</v>
      </c>
      <c r="G7213" t="s">
        <v>148</v>
      </c>
      <c r="H7213" t="s">
        <v>134</v>
      </c>
      <c r="I7213" t="s">
        <v>135</v>
      </c>
      <c r="J7213" t="s">
        <v>136</v>
      </c>
      <c r="K7213" t="s">
        <v>143</v>
      </c>
      <c r="L7213" t="s">
        <v>20421</v>
      </c>
      <c r="M7213" t="s">
        <v>20422</v>
      </c>
      <c r="N7213">
        <v>8.1229861109999995</v>
      </c>
      <c r="O7213">
        <v>2</v>
      </c>
      <c r="P7213">
        <v>1392</v>
      </c>
      <c r="Q7213">
        <v>167</v>
      </c>
      <c r="R7213">
        <v>160</v>
      </c>
      <c r="S7213">
        <v>24</v>
      </c>
      <c r="T7213">
        <v>126</v>
      </c>
      <c r="U7213">
        <v>1</v>
      </c>
      <c r="V7213">
        <v>0</v>
      </c>
      <c r="W7213">
        <v>2.745643461583382</v>
      </c>
      <c r="X7213">
        <v>1080.5127068337761</v>
      </c>
      <c r="Y7213">
        <v>1200.5746379701545</v>
      </c>
      <c r="Z7213">
        <v>300.24561532756553</v>
      </c>
      <c r="AA7213">
        <v>890.9500525876465</v>
      </c>
      <c r="AB7213">
        <v>353.15653511589841</v>
      </c>
      <c r="AC7213">
        <v>4.638679332587742</v>
      </c>
      <c r="AD7213">
        <v>0</v>
      </c>
      <c r="AE7213">
        <v>3832.8238706292123</v>
      </c>
    </row>
    <row r="7214" spans="1:31" x14ac:dyDescent="0.25">
      <c r="A7214">
        <v>1661281</v>
      </c>
      <c r="B7214">
        <v>1</v>
      </c>
      <c r="C7214" t="s">
        <v>81</v>
      </c>
      <c r="D7214" t="s">
        <v>113</v>
      </c>
      <c r="E7214" t="s">
        <v>152</v>
      </c>
      <c r="F7214" t="s">
        <v>20423</v>
      </c>
      <c r="G7214" t="s">
        <v>154</v>
      </c>
      <c r="H7214" t="s">
        <v>149</v>
      </c>
      <c r="I7214" t="s">
        <v>135</v>
      </c>
      <c r="J7214" t="s">
        <v>136</v>
      </c>
      <c r="K7214" t="s">
        <v>137</v>
      </c>
      <c r="L7214" t="s">
        <v>20424</v>
      </c>
      <c r="M7214" t="s">
        <v>20425</v>
      </c>
      <c r="N7214">
        <v>0.72361111099999997</v>
      </c>
      <c r="O7214">
        <v>0</v>
      </c>
      <c r="P7214">
        <v>2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0.42526173922552835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0.42526173922552835</v>
      </c>
    </row>
    <row r="7215" spans="1:31" x14ac:dyDescent="0.25">
      <c r="A7215">
        <v>1660903</v>
      </c>
      <c r="B7215">
        <v>1</v>
      </c>
      <c r="C7215" t="s">
        <v>80</v>
      </c>
      <c r="D7215" t="s">
        <v>92</v>
      </c>
      <c r="E7215" t="s">
        <v>146</v>
      </c>
      <c r="F7215" t="s">
        <v>20426</v>
      </c>
      <c r="G7215" t="s">
        <v>142</v>
      </c>
      <c r="H7215" t="s">
        <v>149</v>
      </c>
      <c r="I7215" t="s">
        <v>135</v>
      </c>
      <c r="J7215" t="s">
        <v>136</v>
      </c>
      <c r="K7215" t="s">
        <v>143</v>
      </c>
      <c r="L7215" t="s">
        <v>20427</v>
      </c>
      <c r="M7215" t="s">
        <v>20428</v>
      </c>
      <c r="N7215">
        <v>4.9697702770000003</v>
      </c>
      <c r="O7215">
        <v>0</v>
      </c>
      <c r="P7215">
        <v>37</v>
      </c>
      <c r="Q7215">
        <v>0</v>
      </c>
      <c r="R7215">
        <v>43</v>
      </c>
      <c r="S7215">
        <v>0</v>
      </c>
      <c r="T7215">
        <v>5</v>
      </c>
      <c r="U7215">
        <v>0</v>
      </c>
      <c r="V7215">
        <v>0</v>
      </c>
      <c r="W7215">
        <v>0</v>
      </c>
      <c r="X7215">
        <v>80.781911096927317</v>
      </c>
      <c r="Y7215">
        <v>0</v>
      </c>
      <c r="Z7215">
        <v>47.219082326710932</v>
      </c>
      <c r="AA7215">
        <v>0</v>
      </c>
      <c r="AB7215">
        <v>11.883948663648679</v>
      </c>
      <c r="AC7215">
        <v>0</v>
      </c>
      <c r="AD7215">
        <v>0</v>
      </c>
      <c r="AE7215">
        <v>139.88494208728693</v>
      </c>
    </row>
    <row r="7216" spans="1:31" x14ac:dyDescent="0.25">
      <c r="A7216">
        <v>1661046</v>
      </c>
      <c r="B7216">
        <v>1</v>
      </c>
      <c r="C7216" t="s">
        <v>81</v>
      </c>
      <c r="D7216" t="s">
        <v>114</v>
      </c>
      <c r="E7216" t="s">
        <v>131</v>
      </c>
      <c r="F7216" t="s">
        <v>20429</v>
      </c>
      <c r="G7216" t="s">
        <v>2806</v>
      </c>
      <c r="H7216" t="s">
        <v>134</v>
      </c>
      <c r="I7216" t="s">
        <v>135</v>
      </c>
      <c r="J7216" t="s">
        <v>136</v>
      </c>
      <c r="K7216" t="s">
        <v>137</v>
      </c>
      <c r="L7216" t="s">
        <v>20430</v>
      </c>
      <c r="M7216" t="s">
        <v>20431</v>
      </c>
      <c r="N7216">
        <v>3.0394444439999999</v>
      </c>
      <c r="O7216">
        <v>0</v>
      </c>
      <c r="P7216">
        <v>44</v>
      </c>
      <c r="Q7216">
        <v>0</v>
      </c>
      <c r="R7216">
        <v>48</v>
      </c>
      <c r="S7216">
        <v>1</v>
      </c>
      <c r="T7216">
        <v>13</v>
      </c>
      <c r="U7216">
        <v>0</v>
      </c>
      <c r="V7216">
        <v>0</v>
      </c>
      <c r="W7216">
        <v>0</v>
      </c>
      <c r="X7216">
        <v>6.6194536171744653</v>
      </c>
      <c r="Y7216">
        <v>0</v>
      </c>
      <c r="Z7216">
        <v>9.7847667407496193</v>
      </c>
      <c r="AA7216">
        <v>12.916617202836354</v>
      </c>
      <c r="AB7216">
        <v>23.494904412579416</v>
      </c>
      <c r="AC7216">
        <v>0</v>
      </c>
      <c r="AD7216">
        <v>0</v>
      </c>
      <c r="AE7216">
        <v>52.815741973339854</v>
      </c>
    </row>
    <row r="7217" spans="1:31" x14ac:dyDescent="0.25">
      <c r="A7217">
        <v>1660966</v>
      </c>
      <c r="B7217">
        <v>1</v>
      </c>
      <c r="C7217" t="s">
        <v>81</v>
      </c>
      <c r="D7217" t="s">
        <v>112</v>
      </c>
      <c r="E7217" t="s">
        <v>131</v>
      </c>
      <c r="F7217" t="s">
        <v>20432</v>
      </c>
      <c r="G7217" t="s">
        <v>785</v>
      </c>
      <c r="H7217" t="s">
        <v>134</v>
      </c>
      <c r="I7217" t="s">
        <v>135</v>
      </c>
      <c r="J7217" t="s">
        <v>136</v>
      </c>
      <c r="K7217" t="s">
        <v>137</v>
      </c>
      <c r="L7217" t="s">
        <v>20433</v>
      </c>
      <c r="M7217" t="s">
        <v>20434</v>
      </c>
      <c r="N7217">
        <v>0.61111111100000004</v>
      </c>
      <c r="O7217">
        <v>0</v>
      </c>
      <c r="P7217">
        <v>45</v>
      </c>
      <c r="Q7217">
        <v>0</v>
      </c>
      <c r="R7217">
        <v>1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0.915345231988</v>
      </c>
      <c r="Y7217">
        <v>0</v>
      </c>
      <c r="Z7217">
        <v>1.3407995118222224E-2</v>
      </c>
      <c r="AA7217">
        <v>0</v>
      </c>
      <c r="AB7217">
        <v>0</v>
      </c>
      <c r="AC7217">
        <v>0</v>
      </c>
      <c r="AD7217">
        <v>0</v>
      </c>
      <c r="AE7217">
        <v>0.92875322710622221</v>
      </c>
    </row>
    <row r="7218" spans="1:31" x14ac:dyDescent="0.25">
      <c r="A7218">
        <v>1661258</v>
      </c>
      <c r="B7218">
        <v>1</v>
      </c>
      <c r="C7218" t="s">
        <v>80</v>
      </c>
      <c r="D7218" t="s">
        <v>97</v>
      </c>
      <c r="E7218" t="s">
        <v>204</v>
      </c>
      <c r="F7218" t="s">
        <v>11684</v>
      </c>
      <c r="G7218" t="s">
        <v>161</v>
      </c>
      <c r="H7218" t="s">
        <v>134</v>
      </c>
      <c r="I7218" t="s">
        <v>135</v>
      </c>
      <c r="J7218" t="s">
        <v>136</v>
      </c>
      <c r="K7218" t="s">
        <v>137</v>
      </c>
      <c r="L7218" t="s">
        <v>20435</v>
      </c>
      <c r="M7218" t="s">
        <v>19921</v>
      </c>
      <c r="N7218">
        <v>0.442222222</v>
      </c>
      <c r="O7218">
        <v>0</v>
      </c>
      <c r="P7218">
        <v>102</v>
      </c>
      <c r="Q7218">
        <v>0</v>
      </c>
      <c r="R7218">
        <v>6</v>
      </c>
      <c r="S7218">
        <v>3</v>
      </c>
      <c r="T7218">
        <v>8</v>
      </c>
      <c r="U7218">
        <v>0</v>
      </c>
      <c r="V7218">
        <v>0</v>
      </c>
      <c r="W7218">
        <v>0</v>
      </c>
      <c r="X7218">
        <v>34.073465507946231</v>
      </c>
      <c r="Y7218">
        <v>0</v>
      </c>
      <c r="Z7218">
        <v>1.7360416179501201</v>
      </c>
      <c r="AA7218">
        <v>231.58513226391798</v>
      </c>
      <c r="AB7218">
        <v>3.490645080064978</v>
      </c>
      <c r="AC7218">
        <v>0</v>
      </c>
      <c r="AD7218">
        <v>0</v>
      </c>
      <c r="AE7218">
        <v>270.88528446987931</v>
      </c>
    </row>
    <row r="7219" spans="1:31" x14ac:dyDescent="0.25">
      <c r="A7219">
        <v>1661244</v>
      </c>
      <c r="B7219">
        <v>1</v>
      </c>
      <c r="C7219" t="s">
        <v>80</v>
      </c>
      <c r="D7219" t="s">
        <v>92</v>
      </c>
      <c r="E7219" t="s">
        <v>204</v>
      </c>
      <c r="F7219" t="s">
        <v>20436</v>
      </c>
      <c r="G7219" t="s">
        <v>161</v>
      </c>
      <c r="H7219" t="s">
        <v>134</v>
      </c>
      <c r="I7219" t="s">
        <v>135</v>
      </c>
      <c r="J7219" t="s">
        <v>136</v>
      </c>
      <c r="K7219" t="s">
        <v>137</v>
      </c>
      <c r="L7219" t="s">
        <v>20437</v>
      </c>
      <c r="M7219" t="s">
        <v>20438</v>
      </c>
      <c r="N7219">
        <v>0.32388888799999999</v>
      </c>
      <c r="O7219">
        <v>23</v>
      </c>
      <c r="P7219">
        <v>2911</v>
      </c>
      <c r="Q7219">
        <v>3</v>
      </c>
      <c r="R7219">
        <v>98</v>
      </c>
      <c r="S7219">
        <v>23</v>
      </c>
      <c r="T7219">
        <v>245</v>
      </c>
      <c r="U7219">
        <v>1</v>
      </c>
      <c r="V7219">
        <v>1</v>
      </c>
      <c r="W7219">
        <v>63.268801980822914</v>
      </c>
      <c r="X7219">
        <v>176.81451533740739</v>
      </c>
      <c r="Y7219">
        <v>1.5181847242185778</v>
      </c>
      <c r="Z7219">
        <v>3.7368848641640908</v>
      </c>
      <c r="AA7219">
        <v>14.337299634699457</v>
      </c>
      <c r="AB7219">
        <v>30.082098735018644</v>
      </c>
      <c r="AC7219">
        <v>1.9323328589599669</v>
      </c>
      <c r="AD7219">
        <v>8.4836760131666675E-5</v>
      </c>
      <c r="AE7219">
        <v>291.69020297205117</v>
      </c>
    </row>
    <row r="7220" spans="1:31" x14ac:dyDescent="0.25">
      <c r="A7220">
        <v>1661267</v>
      </c>
      <c r="B7220">
        <v>1</v>
      </c>
      <c r="C7220" t="s">
        <v>80</v>
      </c>
      <c r="D7220" t="s">
        <v>90</v>
      </c>
      <c r="E7220" t="s">
        <v>146</v>
      </c>
      <c r="F7220" t="s">
        <v>16589</v>
      </c>
      <c r="G7220" t="s">
        <v>3003</v>
      </c>
      <c r="H7220" t="s">
        <v>149</v>
      </c>
      <c r="I7220" t="s">
        <v>135</v>
      </c>
      <c r="J7220" t="s">
        <v>136</v>
      </c>
      <c r="K7220" t="s">
        <v>137</v>
      </c>
      <c r="L7220" t="s">
        <v>20439</v>
      </c>
      <c r="M7220" t="s">
        <v>20440</v>
      </c>
      <c r="N7220">
        <v>6.2322222219999999</v>
      </c>
      <c r="O7220">
        <v>0</v>
      </c>
      <c r="P7220">
        <v>670</v>
      </c>
      <c r="Q7220">
        <v>0</v>
      </c>
      <c r="R7220">
        <v>0</v>
      </c>
      <c r="S7220">
        <v>0</v>
      </c>
      <c r="T7220">
        <v>26</v>
      </c>
      <c r="U7220">
        <v>0</v>
      </c>
      <c r="V7220">
        <v>0</v>
      </c>
      <c r="W7220">
        <v>0</v>
      </c>
      <c r="X7220">
        <v>1503.2669582472977</v>
      </c>
      <c r="Y7220">
        <v>0</v>
      </c>
      <c r="Z7220">
        <v>0</v>
      </c>
      <c r="AA7220">
        <v>0</v>
      </c>
      <c r="AB7220">
        <v>40.552885078514514</v>
      </c>
      <c r="AC7220">
        <v>0</v>
      </c>
      <c r="AD7220">
        <v>0</v>
      </c>
      <c r="AE7220">
        <v>1543.8198433258121</v>
      </c>
    </row>
    <row r="7221" spans="1:31" x14ac:dyDescent="0.25">
      <c r="A7221">
        <v>1661075</v>
      </c>
      <c r="B7221">
        <v>1</v>
      </c>
      <c r="C7221" t="s">
        <v>80</v>
      </c>
      <c r="D7221" t="s">
        <v>93</v>
      </c>
      <c r="E7221" t="s">
        <v>152</v>
      </c>
      <c r="F7221" t="s">
        <v>20441</v>
      </c>
      <c r="G7221" t="s">
        <v>154</v>
      </c>
      <c r="H7221" t="s">
        <v>149</v>
      </c>
      <c r="I7221" t="s">
        <v>135</v>
      </c>
      <c r="J7221" t="s">
        <v>136</v>
      </c>
      <c r="K7221" t="s">
        <v>137</v>
      </c>
      <c r="L7221" t="s">
        <v>20442</v>
      </c>
      <c r="M7221" t="s">
        <v>20443</v>
      </c>
      <c r="N7221">
        <v>4.153611111</v>
      </c>
      <c r="O7221">
        <v>0</v>
      </c>
      <c r="P7221">
        <v>1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0.84532196489896161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0.84532196489896161</v>
      </c>
    </row>
    <row r="7222" spans="1:31" x14ac:dyDescent="0.25">
      <c r="A7222">
        <v>1661121</v>
      </c>
      <c r="B7222">
        <v>1</v>
      </c>
      <c r="C7222" t="s">
        <v>81</v>
      </c>
      <c r="D7222" t="s">
        <v>113</v>
      </c>
      <c r="E7222" t="s">
        <v>178</v>
      </c>
      <c r="F7222" t="s">
        <v>20444</v>
      </c>
      <c r="G7222" t="s">
        <v>20445</v>
      </c>
      <c r="H7222" t="s">
        <v>149</v>
      </c>
      <c r="I7222" t="s">
        <v>135</v>
      </c>
      <c r="J7222" t="s">
        <v>136</v>
      </c>
      <c r="K7222" t="s">
        <v>137</v>
      </c>
      <c r="L7222" t="s">
        <v>20446</v>
      </c>
      <c r="M7222" t="s">
        <v>20447</v>
      </c>
      <c r="N7222">
        <v>1.7494444440000001</v>
      </c>
      <c r="O7222">
        <v>0</v>
      </c>
      <c r="P7222">
        <v>270</v>
      </c>
      <c r="Q7222">
        <v>0</v>
      </c>
      <c r="R7222">
        <v>0</v>
      </c>
      <c r="S7222">
        <v>0</v>
      </c>
      <c r="T7222">
        <v>21</v>
      </c>
      <c r="U7222">
        <v>0</v>
      </c>
      <c r="V7222">
        <v>0</v>
      </c>
      <c r="W7222">
        <v>0</v>
      </c>
      <c r="X7222">
        <v>120.83866233637771</v>
      </c>
      <c r="Y7222">
        <v>0</v>
      </c>
      <c r="Z7222">
        <v>0</v>
      </c>
      <c r="AA7222">
        <v>0</v>
      </c>
      <c r="AB7222">
        <v>30.330475285681892</v>
      </c>
      <c r="AC7222">
        <v>0</v>
      </c>
      <c r="AD7222">
        <v>0</v>
      </c>
      <c r="AE7222">
        <v>151.16913762205959</v>
      </c>
    </row>
    <row r="7223" spans="1:31" x14ac:dyDescent="0.25">
      <c r="A7223">
        <v>1661221</v>
      </c>
      <c r="B7223">
        <v>1</v>
      </c>
      <c r="C7223" t="s">
        <v>80</v>
      </c>
      <c r="D7223" t="s">
        <v>85</v>
      </c>
      <c r="E7223" t="s">
        <v>146</v>
      </c>
      <c r="F7223" t="s">
        <v>17047</v>
      </c>
      <c r="G7223" t="s">
        <v>359</v>
      </c>
      <c r="H7223" t="s">
        <v>149</v>
      </c>
      <c r="I7223" t="s">
        <v>135</v>
      </c>
      <c r="J7223" t="s">
        <v>136</v>
      </c>
      <c r="K7223" t="s">
        <v>137</v>
      </c>
      <c r="L7223" t="s">
        <v>20448</v>
      </c>
      <c r="M7223" t="s">
        <v>20449</v>
      </c>
      <c r="N7223">
        <v>0.95027777700000005</v>
      </c>
      <c r="O7223">
        <v>0</v>
      </c>
      <c r="P7223">
        <v>646</v>
      </c>
      <c r="Q7223">
        <v>0</v>
      </c>
      <c r="R7223">
        <v>0</v>
      </c>
      <c r="S7223">
        <v>0</v>
      </c>
      <c r="T7223">
        <v>88</v>
      </c>
      <c r="U7223">
        <v>0</v>
      </c>
      <c r="V7223">
        <v>0</v>
      </c>
      <c r="W7223">
        <v>0</v>
      </c>
      <c r="X7223">
        <v>198.18797387802778</v>
      </c>
      <c r="Y7223">
        <v>0</v>
      </c>
      <c r="Z7223">
        <v>0</v>
      </c>
      <c r="AA7223">
        <v>0</v>
      </c>
      <c r="AB7223">
        <v>40.129196655474139</v>
      </c>
      <c r="AC7223">
        <v>0</v>
      </c>
      <c r="AD7223">
        <v>0</v>
      </c>
      <c r="AE7223">
        <v>238.31717053350192</v>
      </c>
    </row>
    <row r="7224" spans="1:31" x14ac:dyDescent="0.25">
      <c r="A7224">
        <v>1661098</v>
      </c>
      <c r="B7224">
        <v>1</v>
      </c>
      <c r="C7224" t="s">
        <v>80</v>
      </c>
      <c r="D7224" t="s">
        <v>105</v>
      </c>
      <c r="E7224" t="s">
        <v>362</v>
      </c>
      <c r="F7224" t="s">
        <v>20450</v>
      </c>
      <c r="G7224" t="s">
        <v>900</v>
      </c>
      <c r="H7224" t="s">
        <v>149</v>
      </c>
      <c r="I7224" t="s">
        <v>135</v>
      </c>
      <c r="J7224" t="s">
        <v>136</v>
      </c>
      <c r="K7224" t="s">
        <v>137</v>
      </c>
      <c r="L7224" t="s">
        <v>20451</v>
      </c>
      <c r="M7224" t="s">
        <v>20452</v>
      </c>
      <c r="N7224">
        <v>1.0847222219999999</v>
      </c>
      <c r="O7224">
        <v>0</v>
      </c>
      <c r="P7224">
        <v>60</v>
      </c>
      <c r="Q7224">
        <v>0</v>
      </c>
      <c r="R7224">
        <v>0</v>
      </c>
      <c r="S7224">
        <v>0</v>
      </c>
      <c r="T7224">
        <v>1</v>
      </c>
      <c r="U7224">
        <v>0</v>
      </c>
      <c r="V7224">
        <v>0</v>
      </c>
      <c r="W7224">
        <v>0</v>
      </c>
      <c r="X7224">
        <v>11.41893372683481</v>
      </c>
      <c r="Y7224">
        <v>0</v>
      </c>
      <c r="Z7224">
        <v>0</v>
      </c>
      <c r="AA7224">
        <v>0</v>
      </c>
      <c r="AB7224">
        <v>1.6487032870000002E-3</v>
      </c>
      <c r="AC7224">
        <v>0</v>
      </c>
      <c r="AD7224">
        <v>0</v>
      </c>
      <c r="AE7224">
        <v>11.42058243012181</v>
      </c>
    </row>
    <row r="7225" spans="1:31" x14ac:dyDescent="0.25">
      <c r="A7225">
        <v>1661144</v>
      </c>
      <c r="B7225">
        <v>1</v>
      </c>
      <c r="C7225" t="s">
        <v>80</v>
      </c>
      <c r="D7225" t="s">
        <v>91</v>
      </c>
      <c r="E7225" t="s">
        <v>140</v>
      </c>
      <c r="F7225" t="s">
        <v>20453</v>
      </c>
      <c r="G7225" t="s">
        <v>161</v>
      </c>
      <c r="H7225" t="s">
        <v>134</v>
      </c>
      <c r="I7225" t="s">
        <v>135</v>
      </c>
      <c r="J7225" t="s">
        <v>136</v>
      </c>
      <c r="K7225" t="s">
        <v>137</v>
      </c>
      <c r="L7225" t="s">
        <v>20454</v>
      </c>
      <c r="M7225" t="s">
        <v>20455</v>
      </c>
      <c r="N7225">
        <v>0.199444444</v>
      </c>
      <c r="O7225">
        <v>6</v>
      </c>
      <c r="P7225">
        <v>1530</v>
      </c>
      <c r="Q7225">
        <v>158</v>
      </c>
      <c r="R7225">
        <v>241</v>
      </c>
      <c r="S7225">
        <v>52</v>
      </c>
      <c r="T7225">
        <v>253</v>
      </c>
      <c r="U7225">
        <v>3</v>
      </c>
      <c r="V7225">
        <v>0</v>
      </c>
      <c r="W7225">
        <v>0.53956146609671551</v>
      </c>
      <c r="X7225">
        <v>64.666769866817461</v>
      </c>
      <c r="Y7225">
        <v>57.076068205740171</v>
      </c>
      <c r="Z7225">
        <v>27.807232869669591</v>
      </c>
      <c r="AA7225">
        <v>56.789331736904728</v>
      </c>
      <c r="AB7225">
        <v>36.885051942572225</v>
      </c>
      <c r="AC7225">
        <v>0.84295930961182997</v>
      </c>
      <c r="AD7225">
        <v>0</v>
      </c>
      <c r="AE7225">
        <v>244.60697539741275</v>
      </c>
    </row>
    <row r="7226" spans="1:31" x14ac:dyDescent="0.25">
      <c r="A7226">
        <v>1660929</v>
      </c>
      <c r="B7226">
        <v>1</v>
      </c>
      <c r="C7226" t="s">
        <v>80</v>
      </c>
      <c r="D7226" t="s">
        <v>104</v>
      </c>
      <c r="E7226" t="s">
        <v>178</v>
      </c>
      <c r="F7226" t="s">
        <v>7649</v>
      </c>
      <c r="G7226" t="s">
        <v>1967</v>
      </c>
      <c r="H7226" t="s">
        <v>149</v>
      </c>
      <c r="I7226" t="s">
        <v>135</v>
      </c>
      <c r="J7226" t="s">
        <v>136</v>
      </c>
      <c r="K7226" t="s">
        <v>137</v>
      </c>
      <c r="L7226" t="s">
        <v>20456</v>
      </c>
      <c r="M7226" t="s">
        <v>20457</v>
      </c>
      <c r="N7226">
        <v>4.5983333330000002</v>
      </c>
      <c r="O7226">
        <v>0</v>
      </c>
      <c r="P7226">
        <v>179</v>
      </c>
      <c r="Q7226">
        <v>0</v>
      </c>
      <c r="R7226">
        <v>0</v>
      </c>
      <c r="S7226">
        <v>0</v>
      </c>
      <c r="T7226">
        <v>13</v>
      </c>
      <c r="U7226">
        <v>0</v>
      </c>
      <c r="V7226">
        <v>0</v>
      </c>
      <c r="W7226">
        <v>0</v>
      </c>
      <c r="X7226">
        <v>238.14722966795694</v>
      </c>
      <c r="Y7226">
        <v>0</v>
      </c>
      <c r="Z7226">
        <v>0</v>
      </c>
      <c r="AA7226">
        <v>0</v>
      </c>
      <c r="AB7226">
        <v>30.854576942576884</v>
      </c>
      <c r="AC7226">
        <v>0</v>
      </c>
      <c r="AD7226">
        <v>0</v>
      </c>
      <c r="AE7226">
        <v>269.00180661053383</v>
      </c>
    </row>
    <row r="7227" spans="1:31" x14ac:dyDescent="0.25">
      <c r="A7227">
        <v>1661181</v>
      </c>
      <c r="B7227">
        <v>1</v>
      </c>
      <c r="C7227" t="s">
        <v>80</v>
      </c>
      <c r="D7227" t="s">
        <v>92</v>
      </c>
      <c r="E7227" t="s">
        <v>152</v>
      </c>
      <c r="F7227" t="s">
        <v>20458</v>
      </c>
      <c r="G7227" t="s">
        <v>507</v>
      </c>
      <c r="H7227" t="s">
        <v>149</v>
      </c>
      <c r="I7227" t="s">
        <v>135</v>
      </c>
      <c r="J7227" t="s">
        <v>136</v>
      </c>
      <c r="K7227" t="s">
        <v>137</v>
      </c>
      <c r="L7227" t="s">
        <v>20459</v>
      </c>
      <c r="M7227" t="s">
        <v>20460</v>
      </c>
      <c r="N7227">
        <v>1.7394444440000001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1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2.7084813239362671</v>
      </c>
      <c r="AC7227">
        <v>0</v>
      </c>
      <c r="AD7227">
        <v>0</v>
      </c>
      <c r="AE7227">
        <v>2.7084813239362671</v>
      </c>
    </row>
    <row r="7228" spans="1:31" x14ac:dyDescent="0.25">
      <c r="A7228">
        <v>1661035</v>
      </c>
      <c r="B7228">
        <v>1</v>
      </c>
      <c r="C7228" t="s">
        <v>80</v>
      </c>
      <c r="D7228" t="s">
        <v>104</v>
      </c>
      <c r="E7228" t="s">
        <v>152</v>
      </c>
      <c r="F7228" t="s">
        <v>20461</v>
      </c>
      <c r="G7228" t="s">
        <v>154</v>
      </c>
      <c r="H7228" t="s">
        <v>149</v>
      </c>
      <c r="I7228" t="s">
        <v>135</v>
      </c>
      <c r="J7228" t="s">
        <v>136</v>
      </c>
      <c r="K7228" t="s">
        <v>137</v>
      </c>
      <c r="L7228" t="s">
        <v>20462</v>
      </c>
      <c r="M7228" t="s">
        <v>20463</v>
      </c>
      <c r="N7228">
        <v>1.6955555550000001</v>
      </c>
      <c r="O7228">
        <v>0</v>
      </c>
      <c r="P7228">
        <v>2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0.34694068449752441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0.34694068449752441</v>
      </c>
    </row>
    <row r="7229" spans="1:31" x14ac:dyDescent="0.25">
      <c r="A7229">
        <v>1660998</v>
      </c>
      <c r="B7229">
        <v>1</v>
      </c>
      <c r="C7229" t="s">
        <v>80</v>
      </c>
      <c r="D7229" t="s">
        <v>105</v>
      </c>
      <c r="E7229" t="s">
        <v>152</v>
      </c>
      <c r="F7229" t="s">
        <v>20464</v>
      </c>
      <c r="G7229" t="s">
        <v>168</v>
      </c>
      <c r="H7229" t="s">
        <v>149</v>
      </c>
      <c r="I7229" t="s">
        <v>135</v>
      </c>
      <c r="J7229" t="s">
        <v>136</v>
      </c>
      <c r="K7229" t="s">
        <v>137</v>
      </c>
      <c r="L7229" t="s">
        <v>20465</v>
      </c>
      <c r="M7229" t="s">
        <v>20466</v>
      </c>
      <c r="N7229">
        <v>5.4763888879999998</v>
      </c>
      <c r="O7229">
        <v>0</v>
      </c>
      <c r="P7229">
        <v>2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3.680188422521975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3.680188422521975</v>
      </c>
    </row>
    <row r="7230" spans="1:31" x14ac:dyDescent="0.25">
      <c r="A7230">
        <v>1661118</v>
      </c>
      <c r="B7230">
        <v>1</v>
      </c>
      <c r="C7230" t="s">
        <v>80</v>
      </c>
      <c r="D7230" t="s">
        <v>92</v>
      </c>
      <c r="E7230" t="s">
        <v>204</v>
      </c>
      <c r="F7230" t="s">
        <v>2159</v>
      </c>
      <c r="G7230" t="s">
        <v>161</v>
      </c>
      <c r="H7230" t="s">
        <v>134</v>
      </c>
      <c r="I7230" t="s">
        <v>135</v>
      </c>
      <c r="J7230" t="s">
        <v>136</v>
      </c>
      <c r="K7230" t="s">
        <v>137</v>
      </c>
      <c r="L7230" t="s">
        <v>20467</v>
      </c>
      <c r="M7230" t="s">
        <v>20468</v>
      </c>
      <c r="N7230">
        <v>0.35</v>
      </c>
      <c r="O7230">
        <v>0</v>
      </c>
      <c r="P7230">
        <v>83</v>
      </c>
      <c r="Q7230">
        <v>0</v>
      </c>
      <c r="R7230">
        <v>1</v>
      </c>
      <c r="S7230">
        <v>0</v>
      </c>
      <c r="T7230">
        <v>15</v>
      </c>
      <c r="U7230">
        <v>0</v>
      </c>
      <c r="V7230">
        <v>0</v>
      </c>
      <c r="W7230">
        <v>0</v>
      </c>
      <c r="X7230">
        <v>7.0313100409700002</v>
      </c>
      <c r="Y7230">
        <v>0</v>
      </c>
      <c r="Z7230">
        <v>0</v>
      </c>
      <c r="AA7230">
        <v>0</v>
      </c>
      <c r="AB7230">
        <v>3.4152352083962003</v>
      </c>
      <c r="AC7230">
        <v>0</v>
      </c>
      <c r="AD7230">
        <v>0</v>
      </c>
      <c r="AE7230">
        <v>10.446545249366201</v>
      </c>
    </row>
    <row r="7231" spans="1:31" x14ac:dyDescent="0.25">
      <c r="A7231">
        <v>1661061</v>
      </c>
      <c r="B7231">
        <v>1</v>
      </c>
      <c r="C7231" t="s">
        <v>80</v>
      </c>
      <c r="D7231" t="s">
        <v>102</v>
      </c>
      <c r="E7231" t="s">
        <v>178</v>
      </c>
      <c r="F7231" t="s">
        <v>20469</v>
      </c>
      <c r="G7231" t="s">
        <v>227</v>
      </c>
      <c r="H7231" t="s">
        <v>149</v>
      </c>
      <c r="I7231" t="s">
        <v>135</v>
      </c>
      <c r="J7231" t="s">
        <v>136</v>
      </c>
      <c r="K7231" t="s">
        <v>137</v>
      </c>
      <c r="L7231" t="s">
        <v>20008</v>
      </c>
      <c r="M7231" t="s">
        <v>20470</v>
      </c>
      <c r="N7231">
        <v>2.0461111110000001</v>
      </c>
      <c r="O7231">
        <v>0</v>
      </c>
      <c r="P7231">
        <v>0</v>
      </c>
      <c r="Q7231">
        <v>0</v>
      </c>
      <c r="R7231">
        <v>2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0.42220692562383005</v>
      </c>
      <c r="AA7231">
        <v>0</v>
      </c>
      <c r="AB7231">
        <v>0</v>
      </c>
      <c r="AC7231">
        <v>0</v>
      </c>
      <c r="AD7231">
        <v>0</v>
      </c>
      <c r="AE7231">
        <v>0.42220692562383005</v>
      </c>
    </row>
    <row r="7232" spans="1:31" x14ac:dyDescent="0.25">
      <c r="A7232">
        <v>1661055</v>
      </c>
      <c r="B7232">
        <v>1</v>
      </c>
      <c r="C7232" t="s">
        <v>80</v>
      </c>
      <c r="D7232" t="s">
        <v>100</v>
      </c>
      <c r="E7232" t="s">
        <v>140</v>
      </c>
      <c r="F7232" t="s">
        <v>7711</v>
      </c>
      <c r="G7232" t="s">
        <v>161</v>
      </c>
      <c r="H7232" t="s">
        <v>134</v>
      </c>
      <c r="I7232" t="s">
        <v>135</v>
      </c>
      <c r="J7232" t="s">
        <v>136</v>
      </c>
      <c r="K7232" t="s">
        <v>137</v>
      </c>
      <c r="L7232" t="s">
        <v>20471</v>
      </c>
      <c r="M7232" t="s">
        <v>20472</v>
      </c>
      <c r="N7232">
        <v>0.14444444400000001</v>
      </c>
      <c r="O7232">
        <v>0</v>
      </c>
      <c r="P7232">
        <v>0</v>
      </c>
      <c r="Q7232">
        <v>0</v>
      </c>
      <c r="R7232">
        <v>1</v>
      </c>
      <c r="S7232">
        <v>0</v>
      </c>
      <c r="T7232">
        <v>72</v>
      </c>
      <c r="U7232">
        <v>8</v>
      </c>
      <c r="V7232">
        <v>28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28.370043068647796</v>
      </c>
      <c r="AC7232">
        <v>44.069524674112309</v>
      </c>
      <c r="AD7232">
        <v>93.671263750499946</v>
      </c>
      <c r="AE7232">
        <v>166.11083149326004</v>
      </c>
    </row>
    <row r="7233" spans="1:31" x14ac:dyDescent="0.25">
      <c r="A7233">
        <v>1660978</v>
      </c>
      <c r="B7233">
        <v>1</v>
      </c>
      <c r="C7233" t="s">
        <v>81</v>
      </c>
      <c r="D7233" t="s">
        <v>114</v>
      </c>
      <c r="E7233" t="s">
        <v>131</v>
      </c>
      <c r="F7233" t="s">
        <v>20473</v>
      </c>
      <c r="G7233" t="s">
        <v>161</v>
      </c>
      <c r="H7233" t="s">
        <v>134</v>
      </c>
      <c r="I7233" t="s">
        <v>135</v>
      </c>
      <c r="J7233" t="s">
        <v>136</v>
      </c>
      <c r="K7233" t="s">
        <v>137</v>
      </c>
      <c r="L7233" t="s">
        <v>20474</v>
      </c>
      <c r="M7233" t="s">
        <v>20475</v>
      </c>
      <c r="N7233">
        <v>0.36111111099999998</v>
      </c>
      <c r="O7233">
        <v>0</v>
      </c>
      <c r="P7233">
        <v>3907</v>
      </c>
      <c r="Q7233">
        <v>0</v>
      </c>
      <c r="R7233">
        <v>27</v>
      </c>
      <c r="S7233">
        <v>2</v>
      </c>
      <c r="T7233">
        <v>537</v>
      </c>
      <c r="U7233">
        <v>0</v>
      </c>
      <c r="V7233">
        <v>16</v>
      </c>
      <c r="W7233">
        <v>0</v>
      </c>
      <c r="X7233">
        <v>233.34151859111824</v>
      </c>
      <c r="Y7233">
        <v>0</v>
      </c>
      <c r="Z7233">
        <v>1.7875351113897215</v>
      </c>
      <c r="AA7233">
        <v>2.4074198266246669</v>
      </c>
      <c r="AB7233">
        <v>128.89200744538198</v>
      </c>
      <c r="AC7233">
        <v>0</v>
      </c>
      <c r="AD7233">
        <v>92.458148571328422</v>
      </c>
      <c r="AE7233">
        <v>458.88662954584305</v>
      </c>
    </row>
    <row r="7234" spans="1:31" x14ac:dyDescent="0.25">
      <c r="A7234">
        <v>1660932</v>
      </c>
      <c r="B7234">
        <v>1</v>
      </c>
      <c r="C7234" t="s">
        <v>81</v>
      </c>
      <c r="D7234" t="s">
        <v>122</v>
      </c>
      <c r="E7234" t="s">
        <v>178</v>
      </c>
      <c r="F7234" t="s">
        <v>20476</v>
      </c>
      <c r="G7234" t="s">
        <v>227</v>
      </c>
      <c r="H7234" t="s">
        <v>149</v>
      </c>
      <c r="I7234" t="s">
        <v>135</v>
      </c>
      <c r="J7234" t="s">
        <v>136</v>
      </c>
      <c r="K7234" t="s">
        <v>137</v>
      </c>
      <c r="L7234" t="s">
        <v>20477</v>
      </c>
      <c r="M7234" t="s">
        <v>20478</v>
      </c>
      <c r="N7234">
        <v>2.6711111110000001</v>
      </c>
      <c r="O7234">
        <v>0</v>
      </c>
      <c r="P7234">
        <v>45</v>
      </c>
      <c r="Q7234">
        <v>0</v>
      </c>
      <c r="R7234">
        <v>0</v>
      </c>
      <c r="S7234">
        <v>0</v>
      </c>
      <c r="T7234">
        <v>1</v>
      </c>
      <c r="U7234">
        <v>0</v>
      </c>
      <c r="V7234">
        <v>0</v>
      </c>
      <c r="W7234">
        <v>0</v>
      </c>
      <c r="X7234">
        <v>20.449324396704586</v>
      </c>
      <c r="Y7234">
        <v>0</v>
      </c>
      <c r="Z7234">
        <v>0</v>
      </c>
      <c r="AA7234">
        <v>0</v>
      </c>
      <c r="AB7234">
        <v>5.4732066194641119E-2</v>
      </c>
      <c r="AC7234">
        <v>0</v>
      </c>
      <c r="AD7234">
        <v>0</v>
      </c>
      <c r="AE7234">
        <v>20.504056462899229</v>
      </c>
    </row>
    <row r="7235" spans="1:31" x14ac:dyDescent="0.25">
      <c r="A7235">
        <v>1661141</v>
      </c>
      <c r="B7235">
        <v>1</v>
      </c>
      <c r="C7235" t="s">
        <v>80</v>
      </c>
      <c r="D7235" t="s">
        <v>97</v>
      </c>
      <c r="E7235" t="s">
        <v>152</v>
      </c>
      <c r="F7235" t="s">
        <v>20479</v>
      </c>
      <c r="G7235" t="s">
        <v>168</v>
      </c>
      <c r="H7235" t="s">
        <v>149</v>
      </c>
      <c r="I7235" t="s">
        <v>135</v>
      </c>
      <c r="J7235" t="s">
        <v>136</v>
      </c>
      <c r="K7235" t="s">
        <v>137</v>
      </c>
      <c r="L7235" t="s">
        <v>20480</v>
      </c>
      <c r="M7235" t="s">
        <v>20481</v>
      </c>
      <c r="N7235">
        <v>1.851388888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0.97629823500807345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0.97629823500807345</v>
      </c>
    </row>
    <row r="7236" spans="1:31" x14ac:dyDescent="0.25">
      <c r="A7236">
        <v>1660892</v>
      </c>
      <c r="B7236">
        <v>1</v>
      </c>
      <c r="C7236" t="s">
        <v>80</v>
      </c>
      <c r="D7236" t="s">
        <v>106</v>
      </c>
      <c r="E7236" t="s">
        <v>140</v>
      </c>
      <c r="F7236" t="s">
        <v>19963</v>
      </c>
      <c r="G7236" t="s">
        <v>918</v>
      </c>
      <c r="H7236" t="s">
        <v>134</v>
      </c>
      <c r="I7236" t="s">
        <v>191</v>
      </c>
      <c r="J7236" t="s">
        <v>136</v>
      </c>
      <c r="K7236" t="s">
        <v>143</v>
      </c>
      <c r="L7236" t="s">
        <v>20482</v>
      </c>
      <c r="M7236" t="s">
        <v>20483</v>
      </c>
      <c r="N7236">
        <v>1.9444444000000002E-2</v>
      </c>
      <c r="O7236">
        <v>0</v>
      </c>
      <c r="P7236">
        <v>5929</v>
      </c>
      <c r="Q7236">
        <v>0</v>
      </c>
      <c r="R7236">
        <v>12</v>
      </c>
      <c r="S7236">
        <v>2</v>
      </c>
      <c r="T7236">
        <v>367</v>
      </c>
      <c r="U7236">
        <v>1</v>
      </c>
      <c r="V7236">
        <v>2</v>
      </c>
      <c r="W7236">
        <v>0</v>
      </c>
      <c r="X7236">
        <v>28.917106684310991</v>
      </c>
      <c r="Y7236">
        <v>0</v>
      </c>
      <c r="Z7236">
        <v>0.11738723060893889</v>
      </c>
      <c r="AA7236">
        <v>2.2709888680448862</v>
      </c>
      <c r="AB7236">
        <v>9.7089830951360785</v>
      </c>
      <c r="AC7236">
        <v>0.75400190132454448</v>
      </c>
      <c r="AD7236">
        <v>0.37713198351791666</v>
      </c>
      <c r="AE7236">
        <v>42.145599762943355</v>
      </c>
    </row>
    <row r="7237" spans="1:31" x14ac:dyDescent="0.25">
      <c r="A7237">
        <v>1660995</v>
      </c>
      <c r="B7237">
        <v>1</v>
      </c>
      <c r="C7237" t="s">
        <v>81</v>
      </c>
      <c r="D7237" t="s">
        <v>118</v>
      </c>
      <c r="E7237" t="s">
        <v>131</v>
      </c>
      <c r="F7237" t="s">
        <v>20484</v>
      </c>
      <c r="G7237" t="s">
        <v>142</v>
      </c>
      <c r="H7237" t="s">
        <v>134</v>
      </c>
      <c r="I7237" t="s">
        <v>135</v>
      </c>
      <c r="J7237" t="s">
        <v>136</v>
      </c>
      <c r="K7237" t="s">
        <v>143</v>
      </c>
      <c r="L7237" t="s">
        <v>20485</v>
      </c>
      <c r="M7237" t="s">
        <v>20486</v>
      </c>
      <c r="N7237">
        <v>1.2738888880000001</v>
      </c>
      <c r="O7237">
        <v>0</v>
      </c>
      <c r="P7237">
        <v>2276</v>
      </c>
      <c r="Q7237">
        <v>0</v>
      </c>
      <c r="R7237">
        <v>2</v>
      </c>
      <c r="S7237">
        <v>0</v>
      </c>
      <c r="T7237">
        <v>83</v>
      </c>
      <c r="U7237">
        <v>0</v>
      </c>
      <c r="V7237">
        <v>0</v>
      </c>
      <c r="W7237">
        <v>0</v>
      </c>
      <c r="X7237">
        <v>801.09726405963102</v>
      </c>
      <c r="Y7237">
        <v>0</v>
      </c>
      <c r="Z7237">
        <v>12.131225461083334</v>
      </c>
      <c r="AA7237">
        <v>0</v>
      </c>
      <c r="AB7237">
        <v>53.263789793444019</v>
      </c>
      <c r="AC7237">
        <v>0</v>
      </c>
      <c r="AD7237">
        <v>0</v>
      </c>
      <c r="AE7237">
        <v>866.4922793141584</v>
      </c>
    </row>
    <row r="7238" spans="1:31" x14ac:dyDescent="0.25">
      <c r="A7238">
        <v>1660972</v>
      </c>
      <c r="B7238">
        <v>1</v>
      </c>
      <c r="C7238" t="s">
        <v>81</v>
      </c>
      <c r="D7238" t="s">
        <v>128</v>
      </c>
      <c r="E7238" t="s">
        <v>152</v>
      </c>
      <c r="F7238" t="s">
        <v>20487</v>
      </c>
      <c r="G7238" t="s">
        <v>154</v>
      </c>
      <c r="H7238" t="s">
        <v>149</v>
      </c>
      <c r="I7238" t="s">
        <v>135</v>
      </c>
      <c r="J7238" t="s">
        <v>136</v>
      </c>
      <c r="K7238" t="s">
        <v>137</v>
      </c>
      <c r="L7238" t="s">
        <v>20488</v>
      </c>
      <c r="M7238" t="s">
        <v>20489</v>
      </c>
      <c r="N7238">
        <v>1.4588888879999999</v>
      </c>
      <c r="O7238">
        <v>0</v>
      </c>
      <c r="P7238">
        <v>3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0.72294562276645347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0.72294562276645347</v>
      </c>
    </row>
    <row r="7239" spans="1:31" x14ac:dyDescent="0.25">
      <c r="A7239">
        <v>1660952</v>
      </c>
      <c r="B7239">
        <v>1</v>
      </c>
      <c r="C7239" t="s">
        <v>80</v>
      </c>
      <c r="D7239" t="s">
        <v>96</v>
      </c>
      <c r="E7239" t="s">
        <v>152</v>
      </c>
      <c r="F7239" t="s">
        <v>18956</v>
      </c>
      <c r="G7239" t="s">
        <v>168</v>
      </c>
      <c r="H7239" t="s">
        <v>149</v>
      </c>
      <c r="I7239" t="s">
        <v>135</v>
      </c>
      <c r="J7239" t="s">
        <v>136</v>
      </c>
      <c r="K7239" t="s">
        <v>137</v>
      </c>
      <c r="L7239" t="s">
        <v>20490</v>
      </c>
      <c r="M7239" t="s">
        <v>20491</v>
      </c>
      <c r="N7239">
        <v>5.188055555</v>
      </c>
      <c r="O7239">
        <v>0</v>
      </c>
      <c r="P7239">
        <v>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</row>
    <row r="7240" spans="1:31" x14ac:dyDescent="0.25">
      <c r="A7240">
        <v>1660872</v>
      </c>
      <c r="B7240">
        <v>1</v>
      </c>
      <c r="C7240" t="s">
        <v>80</v>
      </c>
      <c r="D7240" t="s">
        <v>101</v>
      </c>
      <c r="E7240" t="s">
        <v>178</v>
      </c>
      <c r="F7240" t="s">
        <v>20492</v>
      </c>
      <c r="G7240" t="s">
        <v>227</v>
      </c>
      <c r="H7240" t="s">
        <v>149</v>
      </c>
      <c r="I7240" t="s">
        <v>135</v>
      </c>
      <c r="J7240" t="s">
        <v>136</v>
      </c>
      <c r="K7240" t="s">
        <v>137</v>
      </c>
      <c r="L7240" t="s">
        <v>20493</v>
      </c>
      <c r="M7240" t="s">
        <v>20494</v>
      </c>
      <c r="N7240">
        <v>2.6724999999999999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1</v>
      </c>
      <c r="U7240">
        <v>0</v>
      </c>
      <c r="V7240">
        <v>0</v>
      </c>
      <c r="W7240">
        <v>0</v>
      </c>
      <c r="X7240">
        <v>1.601818815682571</v>
      </c>
      <c r="Y7240">
        <v>0</v>
      </c>
      <c r="Z7240">
        <v>0</v>
      </c>
      <c r="AA7240">
        <v>0</v>
      </c>
      <c r="AB7240">
        <v>9.5835222239574254</v>
      </c>
      <c r="AC7240">
        <v>0</v>
      </c>
      <c r="AD7240">
        <v>0</v>
      </c>
      <c r="AE7240">
        <v>11.185341039639997</v>
      </c>
    </row>
    <row r="7241" spans="1:31" x14ac:dyDescent="0.25">
      <c r="A7241">
        <v>1660909</v>
      </c>
      <c r="B7241">
        <v>1</v>
      </c>
      <c r="C7241" t="s">
        <v>81</v>
      </c>
      <c r="D7241" t="s">
        <v>113</v>
      </c>
      <c r="E7241" t="s">
        <v>140</v>
      </c>
      <c r="F7241" t="s">
        <v>20495</v>
      </c>
      <c r="G7241" t="s">
        <v>161</v>
      </c>
      <c r="H7241" t="s">
        <v>134</v>
      </c>
      <c r="I7241" t="s">
        <v>135</v>
      </c>
      <c r="J7241" t="s">
        <v>136</v>
      </c>
      <c r="K7241" t="s">
        <v>137</v>
      </c>
      <c r="L7241" t="s">
        <v>20496</v>
      </c>
      <c r="M7241" t="s">
        <v>20497</v>
      </c>
      <c r="N7241">
        <v>0.25</v>
      </c>
      <c r="O7241">
        <v>3</v>
      </c>
      <c r="P7241">
        <v>814</v>
      </c>
      <c r="Q7241">
        <v>44</v>
      </c>
      <c r="R7241">
        <v>323</v>
      </c>
      <c r="S7241">
        <v>9</v>
      </c>
      <c r="T7241">
        <v>97</v>
      </c>
      <c r="U7241">
        <v>5</v>
      </c>
      <c r="V7241">
        <v>0</v>
      </c>
      <c r="W7241">
        <v>0.12677478020899999</v>
      </c>
      <c r="X7241">
        <v>31.597051629441484</v>
      </c>
      <c r="Y7241">
        <v>6.6802622322165019</v>
      </c>
      <c r="Z7241">
        <v>17.591430480771511</v>
      </c>
      <c r="AA7241">
        <v>12.071081050958751</v>
      </c>
      <c r="AB7241">
        <v>19.922143659539</v>
      </c>
      <c r="AC7241">
        <v>150.660341231725</v>
      </c>
      <c r="AD7241">
        <v>0</v>
      </c>
      <c r="AE7241">
        <v>238.64908506486125</v>
      </c>
    </row>
    <row r="7242" spans="1:31" x14ac:dyDescent="0.25">
      <c r="A7242">
        <v>1660915</v>
      </c>
      <c r="B7242">
        <v>1</v>
      </c>
      <c r="C7242" t="s">
        <v>80</v>
      </c>
      <c r="D7242" t="s">
        <v>110</v>
      </c>
      <c r="E7242" t="s">
        <v>178</v>
      </c>
      <c r="F7242" t="s">
        <v>20498</v>
      </c>
      <c r="G7242" t="s">
        <v>770</v>
      </c>
      <c r="H7242" t="s">
        <v>149</v>
      </c>
      <c r="I7242" t="s">
        <v>135</v>
      </c>
      <c r="J7242" t="s">
        <v>136</v>
      </c>
      <c r="K7242" t="s">
        <v>137</v>
      </c>
      <c r="L7242" t="s">
        <v>20499</v>
      </c>
      <c r="M7242" t="s">
        <v>20500</v>
      </c>
      <c r="N7242">
        <v>3.6863888880000002</v>
      </c>
      <c r="O7242">
        <v>0</v>
      </c>
      <c r="P7242">
        <v>170</v>
      </c>
      <c r="Q7242">
        <v>0</v>
      </c>
      <c r="R7242">
        <v>0</v>
      </c>
      <c r="S7242">
        <v>0</v>
      </c>
      <c r="T7242">
        <v>30</v>
      </c>
      <c r="U7242">
        <v>0</v>
      </c>
      <c r="V7242">
        <v>1</v>
      </c>
      <c r="W7242">
        <v>0</v>
      </c>
      <c r="X7242">
        <v>247.73046841966911</v>
      </c>
      <c r="Y7242">
        <v>0</v>
      </c>
      <c r="Z7242">
        <v>0</v>
      </c>
      <c r="AA7242">
        <v>0</v>
      </c>
      <c r="AB7242">
        <v>118.35711338394842</v>
      </c>
      <c r="AC7242">
        <v>0</v>
      </c>
      <c r="AD7242">
        <v>22.350246492907086</v>
      </c>
      <c r="AE7242">
        <v>388.43782829652463</v>
      </c>
    </row>
    <row r="7243" spans="1:31" x14ac:dyDescent="0.25">
      <c r="A7243">
        <v>1661015</v>
      </c>
      <c r="B7243">
        <v>1</v>
      </c>
      <c r="C7243" t="s">
        <v>81</v>
      </c>
      <c r="D7243" t="s">
        <v>112</v>
      </c>
      <c r="E7243" t="s">
        <v>152</v>
      </c>
      <c r="F7243" t="s">
        <v>20501</v>
      </c>
      <c r="G7243" t="s">
        <v>154</v>
      </c>
      <c r="H7243" t="s">
        <v>149</v>
      </c>
      <c r="I7243" t="s">
        <v>135</v>
      </c>
      <c r="J7243" t="s">
        <v>136</v>
      </c>
      <c r="K7243" t="s">
        <v>137</v>
      </c>
      <c r="L7243" t="s">
        <v>20502</v>
      </c>
      <c r="M7243" t="s">
        <v>20503</v>
      </c>
      <c r="N7243">
        <v>6.1849999999999996</v>
      </c>
      <c r="O7243">
        <v>0</v>
      </c>
      <c r="P7243">
        <v>1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0.26945220805836001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0.26945220805836001</v>
      </c>
    </row>
    <row r="7244" spans="1:31" x14ac:dyDescent="0.25">
      <c r="A7244">
        <v>1661207</v>
      </c>
      <c r="B7244">
        <v>1</v>
      </c>
      <c r="C7244" t="s">
        <v>80</v>
      </c>
      <c r="D7244" t="s">
        <v>83</v>
      </c>
      <c r="E7244" t="s">
        <v>178</v>
      </c>
      <c r="F7244" t="s">
        <v>20504</v>
      </c>
      <c r="G7244" t="s">
        <v>187</v>
      </c>
      <c r="H7244" t="s">
        <v>149</v>
      </c>
      <c r="I7244" t="s">
        <v>135</v>
      </c>
      <c r="J7244" t="s">
        <v>136</v>
      </c>
      <c r="K7244" t="s">
        <v>137</v>
      </c>
      <c r="L7244" t="s">
        <v>20505</v>
      </c>
      <c r="M7244" t="s">
        <v>20506</v>
      </c>
      <c r="N7244">
        <v>1.9275</v>
      </c>
      <c r="O7244">
        <v>0</v>
      </c>
      <c r="P7244">
        <v>35</v>
      </c>
      <c r="Q7244">
        <v>0</v>
      </c>
      <c r="R7244">
        <v>0</v>
      </c>
      <c r="S7244">
        <v>0</v>
      </c>
      <c r="T7244">
        <v>6</v>
      </c>
      <c r="U7244">
        <v>0</v>
      </c>
      <c r="V7244">
        <v>0</v>
      </c>
      <c r="W7244">
        <v>0</v>
      </c>
      <c r="X7244">
        <v>85.030555208559861</v>
      </c>
      <c r="Y7244">
        <v>0</v>
      </c>
      <c r="Z7244">
        <v>0</v>
      </c>
      <c r="AA7244">
        <v>0</v>
      </c>
      <c r="AB7244">
        <v>16.418759829459017</v>
      </c>
      <c r="AC7244">
        <v>0</v>
      </c>
      <c r="AD7244">
        <v>0</v>
      </c>
      <c r="AE7244">
        <v>101.44931503801888</v>
      </c>
    </row>
    <row r="7245" spans="1:31" x14ac:dyDescent="0.25">
      <c r="A7245">
        <v>1661645</v>
      </c>
      <c r="B7245">
        <v>1</v>
      </c>
      <c r="C7245" t="s">
        <v>80</v>
      </c>
      <c r="D7245" t="s">
        <v>107</v>
      </c>
      <c r="E7245" t="s">
        <v>204</v>
      </c>
      <c r="F7245" t="s">
        <v>2024</v>
      </c>
      <c r="G7245" t="s">
        <v>161</v>
      </c>
      <c r="H7245" t="s">
        <v>134</v>
      </c>
      <c r="I7245" t="s">
        <v>135</v>
      </c>
      <c r="J7245" t="s">
        <v>136</v>
      </c>
      <c r="K7245" t="s">
        <v>137</v>
      </c>
      <c r="L7245" t="s">
        <v>20507</v>
      </c>
      <c r="M7245" t="s">
        <v>20508</v>
      </c>
      <c r="N7245">
        <v>0.56999999999999995</v>
      </c>
      <c r="O7245">
        <v>2</v>
      </c>
      <c r="P7245">
        <v>4</v>
      </c>
      <c r="Q7245">
        <v>38</v>
      </c>
      <c r="R7245">
        <v>35</v>
      </c>
      <c r="S7245">
        <v>12</v>
      </c>
      <c r="T7245">
        <v>4</v>
      </c>
      <c r="U7245">
        <v>1</v>
      </c>
      <c r="V7245">
        <v>0</v>
      </c>
      <c r="W7245">
        <v>0.2455463651218</v>
      </c>
      <c r="X7245">
        <v>0.30430480100632001</v>
      </c>
      <c r="Y7245">
        <v>3.2667816796502422</v>
      </c>
      <c r="Z7245">
        <v>5.4511821907879385</v>
      </c>
      <c r="AA7245">
        <v>14.054726847767972</v>
      </c>
      <c r="AB7245">
        <v>3.9123135178739004</v>
      </c>
      <c r="AC7245">
        <v>11.424438583083013</v>
      </c>
      <c r="AD7245">
        <v>0</v>
      </c>
      <c r="AE7245">
        <v>38.659293985291185</v>
      </c>
    </row>
    <row r="7246" spans="1:31" x14ac:dyDescent="0.25">
      <c r="A7246">
        <v>1661668</v>
      </c>
      <c r="B7246">
        <v>1</v>
      </c>
      <c r="C7246" t="s">
        <v>80</v>
      </c>
      <c r="D7246" t="s">
        <v>104</v>
      </c>
      <c r="E7246" t="s">
        <v>178</v>
      </c>
      <c r="F7246" t="s">
        <v>20509</v>
      </c>
      <c r="G7246" t="s">
        <v>252</v>
      </c>
      <c r="H7246" t="s">
        <v>149</v>
      </c>
      <c r="I7246" t="s">
        <v>135</v>
      </c>
      <c r="J7246" t="s">
        <v>136</v>
      </c>
      <c r="K7246" t="s">
        <v>137</v>
      </c>
      <c r="L7246" t="s">
        <v>20510</v>
      </c>
      <c r="M7246" t="s">
        <v>20511</v>
      </c>
      <c r="N7246">
        <v>1.360833333</v>
      </c>
      <c r="O7246">
        <v>0</v>
      </c>
      <c r="P7246">
        <v>3</v>
      </c>
      <c r="Q7246">
        <v>0</v>
      </c>
      <c r="R7246">
        <v>16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0.30040265439240671</v>
      </c>
      <c r="Y7246">
        <v>0</v>
      </c>
      <c r="Z7246">
        <v>3.5283139281114249</v>
      </c>
      <c r="AA7246">
        <v>0</v>
      </c>
      <c r="AB7246">
        <v>0</v>
      </c>
      <c r="AC7246">
        <v>0</v>
      </c>
      <c r="AD7246">
        <v>0</v>
      </c>
      <c r="AE7246">
        <v>3.8287165825038314</v>
      </c>
    </row>
    <row r="7247" spans="1:31" x14ac:dyDescent="0.25">
      <c r="A7247">
        <v>1661791</v>
      </c>
      <c r="B7247">
        <v>1</v>
      </c>
      <c r="C7247" t="s">
        <v>80</v>
      </c>
      <c r="D7247" t="s">
        <v>99</v>
      </c>
      <c r="E7247" t="s">
        <v>152</v>
      </c>
      <c r="F7247" t="s">
        <v>20512</v>
      </c>
      <c r="G7247" t="s">
        <v>154</v>
      </c>
      <c r="H7247" t="s">
        <v>149</v>
      </c>
      <c r="I7247" t="s">
        <v>135</v>
      </c>
      <c r="J7247" t="s">
        <v>136</v>
      </c>
      <c r="K7247" t="s">
        <v>137</v>
      </c>
      <c r="L7247" t="s">
        <v>20513</v>
      </c>
      <c r="M7247" t="s">
        <v>20514</v>
      </c>
      <c r="N7247">
        <v>1.289722222</v>
      </c>
      <c r="O7247">
        <v>0</v>
      </c>
      <c r="P7247">
        <v>1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</row>
    <row r="7248" spans="1:31" x14ac:dyDescent="0.25">
      <c r="A7248">
        <v>1661814</v>
      </c>
      <c r="B7248">
        <v>1</v>
      </c>
      <c r="C7248" t="s">
        <v>80</v>
      </c>
      <c r="D7248" t="s">
        <v>103</v>
      </c>
      <c r="E7248" t="s">
        <v>152</v>
      </c>
      <c r="F7248" t="s">
        <v>20515</v>
      </c>
      <c r="G7248" t="s">
        <v>507</v>
      </c>
      <c r="H7248" t="s">
        <v>149</v>
      </c>
      <c r="I7248" t="s">
        <v>135</v>
      </c>
      <c r="J7248" t="s">
        <v>136</v>
      </c>
      <c r="K7248" t="s">
        <v>137</v>
      </c>
      <c r="L7248" t="s">
        <v>20516</v>
      </c>
      <c r="M7248" t="s">
        <v>20517</v>
      </c>
      <c r="N7248">
        <v>1.7649999999999999</v>
      </c>
      <c r="O7248">
        <v>0</v>
      </c>
      <c r="P7248">
        <v>7</v>
      </c>
      <c r="Q7248">
        <v>0</v>
      </c>
      <c r="R7248">
        <v>0</v>
      </c>
      <c r="S7248">
        <v>0</v>
      </c>
      <c r="T7248">
        <v>1</v>
      </c>
      <c r="U7248">
        <v>0</v>
      </c>
      <c r="V7248">
        <v>0</v>
      </c>
      <c r="W7248">
        <v>0</v>
      </c>
      <c r="X7248">
        <v>2.3865050590543548</v>
      </c>
      <c r="Y7248">
        <v>0</v>
      </c>
      <c r="Z7248">
        <v>0</v>
      </c>
      <c r="AA7248">
        <v>0</v>
      </c>
      <c r="AB7248">
        <v>0.542197628474265</v>
      </c>
      <c r="AC7248">
        <v>0</v>
      </c>
      <c r="AD7248">
        <v>0</v>
      </c>
      <c r="AE7248">
        <v>2.9287026875286197</v>
      </c>
    </row>
    <row r="7249" spans="1:31" x14ac:dyDescent="0.25">
      <c r="A7249">
        <v>1661714</v>
      </c>
      <c r="B7249">
        <v>1</v>
      </c>
      <c r="C7249" t="s">
        <v>80</v>
      </c>
      <c r="D7249" t="s">
        <v>100</v>
      </c>
      <c r="E7249" t="s">
        <v>204</v>
      </c>
      <c r="F7249" t="s">
        <v>6097</v>
      </c>
      <c r="G7249" t="s">
        <v>161</v>
      </c>
      <c r="H7249" t="s">
        <v>134</v>
      </c>
      <c r="I7249" t="s">
        <v>135</v>
      </c>
      <c r="J7249" t="s">
        <v>136</v>
      </c>
      <c r="K7249" t="s">
        <v>137</v>
      </c>
      <c r="L7249" t="s">
        <v>20518</v>
      </c>
      <c r="M7249" t="s">
        <v>20519</v>
      </c>
      <c r="N7249">
        <v>0.93</v>
      </c>
      <c r="O7249">
        <v>0</v>
      </c>
      <c r="P7249">
        <v>1</v>
      </c>
      <c r="Q7249">
        <v>58</v>
      </c>
      <c r="R7249">
        <v>59</v>
      </c>
      <c r="S7249">
        <v>2</v>
      </c>
      <c r="T7249">
        <v>1</v>
      </c>
      <c r="U7249">
        <v>0</v>
      </c>
      <c r="V7249">
        <v>0</v>
      </c>
      <c r="W7249">
        <v>0</v>
      </c>
      <c r="X7249">
        <v>9.6661269386557502E-2</v>
      </c>
      <c r="Y7249">
        <v>165.41742662747734</v>
      </c>
      <c r="Z7249">
        <v>51.785649635184882</v>
      </c>
      <c r="AA7249">
        <v>19.88017115014641</v>
      </c>
      <c r="AB7249">
        <v>1.3864848868455</v>
      </c>
      <c r="AC7249">
        <v>0</v>
      </c>
      <c r="AD7249">
        <v>0</v>
      </c>
      <c r="AE7249">
        <v>238.56639356904066</v>
      </c>
    </row>
    <row r="7250" spans="1:31" x14ac:dyDescent="0.25">
      <c r="A7250">
        <v>1661296</v>
      </c>
      <c r="B7250">
        <v>1</v>
      </c>
      <c r="C7250" t="s">
        <v>80</v>
      </c>
      <c r="D7250" t="s">
        <v>97</v>
      </c>
      <c r="E7250" t="s">
        <v>140</v>
      </c>
      <c r="F7250" t="s">
        <v>275</v>
      </c>
      <c r="G7250" t="s">
        <v>918</v>
      </c>
      <c r="H7250" t="s">
        <v>134</v>
      </c>
      <c r="I7250" t="s">
        <v>135</v>
      </c>
      <c r="J7250" t="s">
        <v>136</v>
      </c>
      <c r="K7250" t="s">
        <v>137</v>
      </c>
      <c r="L7250" t="s">
        <v>20520</v>
      </c>
      <c r="M7250" t="s">
        <v>20521</v>
      </c>
      <c r="N7250">
        <v>0.38305555499999999</v>
      </c>
      <c r="O7250">
        <v>7</v>
      </c>
      <c r="P7250">
        <v>860</v>
      </c>
      <c r="Q7250">
        <v>13</v>
      </c>
      <c r="R7250">
        <v>708</v>
      </c>
      <c r="S7250">
        <v>21</v>
      </c>
      <c r="T7250">
        <v>257</v>
      </c>
      <c r="U7250">
        <v>3</v>
      </c>
      <c r="V7250">
        <v>1</v>
      </c>
      <c r="W7250">
        <v>35.931957027194983</v>
      </c>
      <c r="X7250">
        <v>172.13024517958092</v>
      </c>
      <c r="Y7250">
        <v>18.435894669397076</v>
      </c>
      <c r="Z7250">
        <v>83.089142803222074</v>
      </c>
      <c r="AA7250">
        <v>52.253365796378816</v>
      </c>
      <c r="AB7250">
        <v>58.435015761657731</v>
      </c>
      <c r="AC7250">
        <v>11.805712608978068</v>
      </c>
      <c r="AD7250">
        <v>0.12463840971094335</v>
      </c>
      <c r="AE7250">
        <v>432.20597225612062</v>
      </c>
    </row>
    <row r="7251" spans="1:31" x14ac:dyDescent="0.25">
      <c r="A7251">
        <v>1661522</v>
      </c>
      <c r="B7251">
        <v>1</v>
      </c>
      <c r="C7251" t="s">
        <v>80</v>
      </c>
      <c r="D7251" t="s">
        <v>105</v>
      </c>
      <c r="E7251" t="s">
        <v>642</v>
      </c>
      <c r="F7251" t="s">
        <v>13050</v>
      </c>
      <c r="G7251" t="s">
        <v>161</v>
      </c>
      <c r="H7251" t="s">
        <v>134</v>
      </c>
      <c r="I7251" t="s">
        <v>135</v>
      </c>
      <c r="J7251" t="s">
        <v>136</v>
      </c>
      <c r="K7251" t="s">
        <v>137</v>
      </c>
      <c r="L7251" t="s">
        <v>20522</v>
      </c>
      <c r="M7251" t="s">
        <v>20523</v>
      </c>
      <c r="N7251">
        <v>0.35499999999999998</v>
      </c>
      <c r="O7251">
        <v>2</v>
      </c>
      <c r="P7251">
        <v>4944</v>
      </c>
      <c r="Q7251">
        <v>8</v>
      </c>
      <c r="R7251">
        <v>11</v>
      </c>
      <c r="S7251">
        <v>29</v>
      </c>
      <c r="T7251">
        <v>379</v>
      </c>
      <c r="U7251">
        <v>10</v>
      </c>
      <c r="V7251">
        <v>19</v>
      </c>
      <c r="W7251">
        <v>9.8042509304099995E-2</v>
      </c>
      <c r="X7251">
        <v>459.25356203800777</v>
      </c>
      <c r="Y7251">
        <v>20.447049675013258</v>
      </c>
      <c r="Z7251">
        <v>0.60671615407735513</v>
      </c>
      <c r="AA7251">
        <v>132.55590263900081</v>
      </c>
      <c r="AB7251">
        <v>152.26097324985636</v>
      </c>
      <c r="AC7251">
        <v>352.25384552416227</v>
      </c>
      <c r="AD7251">
        <v>48.643917963867288</v>
      </c>
      <c r="AE7251">
        <v>1166.1200097532892</v>
      </c>
    </row>
    <row r="7252" spans="1:31" x14ac:dyDescent="0.25">
      <c r="A7252">
        <v>1661582</v>
      </c>
      <c r="B7252">
        <v>1</v>
      </c>
      <c r="C7252" t="s">
        <v>80</v>
      </c>
      <c r="D7252" t="s">
        <v>103</v>
      </c>
      <c r="E7252" t="s">
        <v>152</v>
      </c>
      <c r="F7252" t="s">
        <v>20524</v>
      </c>
      <c r="G7252" t="s">
        <v>154</v>
      </c>
      <c r="H7252" t="s">
        <v>149</v>
      </c>
      <c r="I7252" t="s">
        <v>135</v>
      </c>
      <c r="J7252" t="s">
        <v>136</v>
      </c>
      <c r="K7252" t="s">
        <v>137</v>
      </c>
      <c r="L7252" t="s">
        <v>20525</v>
      </c>
      <c r="M7252" t="s">
        <v>20526</v>
      </c>
      <c r="N7252">
        <v>0.70972222200000001</v>
      </c>
      <c r="O7252">
        <v>0</v>
      </c>
      <c r="P7252">
        <v>3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0.22681269697866502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0.22681269697866502</v>
      </c>
    </row>
    <row r="7253" spans="1:31" x14ac:dyDescent="0.25">
      <c r="A7253">
        <v>1661336</v>
      </c>
      <c r="B7253">
        <v>1</v>
      </c>
      <c r="C7253" t="s">
        <v>80</v>
      </c>
      <c r="D7253" t="s">
        <v>99</v>
      </c>
      <c r="E7253" t="s">
        <v>152</v>
      </c>
      <c r="F7253" t="s">
        <v>20527</v>
      </c>
      <c r="G7253" t="s">
        <v>154</v>
      </c>
      <c r="H7253" t="s">
        <v>149</v>
      </c>
      <c r="I7253" t="s">
        <v>135</v>
      </c>
      <c r="J7253" t="s">
        <v>136</v>
      </c>
      <c r="K7253" t="s">
        <v>137</v>
      </c>
      <c r="L7253" t="s">
        <v>20528</v>
      </c>
      <c r="M7253" t="s">
        <v>20529</v>
      </c>
      <c r="N7253">
        <v>6.5380555549999997</v>
      </c>
      <c r="O7253">
        <v>0</v>
      </c>
      <c r="P7253">
        <v>1</v>
      </c>
      <c r="Q7253">
        <v>0</v>
      </c>
      <c r="R7253">
        <v>0</v>
      </c>
      <c r="S7253">
        <v>0</v>
      </c>
      <c r="T7253">
        <v>2</v>
      </c>
      <c r="U7253">
        <v>0</v>
      </c>
      <c r="V7253">
        <v>0</v>
      </c>
      <c r="W7253">
        <v>0</v>
      </c>
      <c r="X7253">
        <v>2.3092784262490897</v>
      </c>
      <c r="Y7253">
        <v>0</v>
      </c>
      <c r="Z7253">
        <v>0</v>
      </c>
      <c r="AA7253">
        <v>0</v>
      </c>
      <c r="AB7253">
        <v>5.958663196031182</v>
      </c>
      <c r="AC7253">
        <v>0</v>
      </c>
      <c r="AD7253">
        <v>0</v>
      </c>
      <c r="AE7253">
        <v>8.2679416222802722</v>
      </c>
    </row>
    <row r="7254" spans="1:31" x14ac:dyDescent="0.25">
      <c r="A7254">
        <v>1661728</v>
      </c>
      <c r="B7254">
        <v>1</v>
      </c>
      <c r="C7254" t="s">
        <v>80</v>
      </c>
      <c r="D7254" t="s">
        <v>110</v>
      </c>
      <c r="E7254" t="s">
        <v>152</v>
      </c>
      <c r="F7254" t="s">
        <v>20530</v>
      </c>
      <c r="G7254" t="s">
        <v>507</v>
      </c>
      <c r="H7254" t="s">
        <v>149</v>
      </c>
      <c r="I7254" t="s">
        <v>135</v>
      </c>
      <c r="J7254" t="s">
        <v>136</v>
      </c>
      <c r="K7254" t="s">
        <v>137</v>
      </c>
      <c r="L7254" t="s">
        <v>20531</v>
      </c>
      <c r="M7254" t="s">
        <v>20532</v>
      </c>
      <c r="N7254">
        <v>0.66611111099999998</v>
      </c>
      <c r="O7254">
        <v>0</v>
      </c>
      <c r="P7254">
        <v>13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3.006429862002451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3.006429862002451</v>
      </c>
    </row>
    <row r="7255" spans="1:31" x14ac:dyDescent="0.25">
      <c r="A7255">
        <v>1661482</v>
      </c>
      <c r="B7255">
        <v>1</v>
      </c>
      <c r="C7255" t="s">
        <v>80</v>
      </c>
      <c r="D7255" t="s">
        <v>101</v>
      </c>
      <c r="E7255" t="s">
        <v>152</v>
      </c>
      <c r="F7255" t="s">
        <v>20533</v>
      </c>
      <c r="G7255" t="s">
        <v>172</v>
      </c>
      <c r="H7255" t="s">
        <v>149</v>
      </c>
      <c r="I7255" t="s">
        <v>135</v>
      </c>
      <c r="J7255" t="s">
        <v>3</v>
      </c>
      <c r="K7255" t="s">
        <v>137</v>
      </c>
      <c r="L7255" t="s">
        <v>20534</v>
      </c>
      <c r="M7255" t="s">
        <v>20535</v>
      </c>
      <c r="N7255">
        <v>1.4302777769999999</v>
      </c>
      <c r="O7255">
        <v>0</v>
      </c>
      <c r="P7255">
        <v>7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2.9310384830499498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2.9310384830499498</v>
      </c>
    </row>
    <row r="7256" spans="1:31" x14ac:dyDescent="0.25">
      <c r="A7256">
        <v>1661422</v>
      </c>
      <c r="B7256">
        <v>1</v>
      </c>
      <c r="C7256" t="s">
        <v>81</v>
      </c>
      <c r="D7256" t="s">
        <v>116</v>
      </c>
      <c r="E7256" t="s">
        <v>204</v>
      </c>
      <c r="F7256" t="s">
        <v>20536</v>
      </c>
      <c r="G7256" t="s">
        <v>161</v>
      </c>
      <c r="H7256" t="s">
        <v>134</v>
      </c>
      <c r="I7256" t="s">
        <v>135</v>
      </c>
      <c r="J7256" t="s">
        <v>136</v>
      </c>
      <c r="K7256" t="s">
        <v>137</v>
      </c>
      <c r="L7256" t="s">
        <v>20537</v>
      </c>
      <c r="M7256" t="s">
        <v>20538</v>
      </c>
      <c r="N7256">
        <v>1.8969444440000001</v>
      </c>
      <c r="O7256">
        <v>0</v>
      </c>
      <c r="P7256">
        <v>3</v>
      </c>
      <c r="Q7256">
        <v>2</v>
      </c>
      <c r="R7256">
        <v>0</v>
      </c>
      <c r="S7256">
        <v>11</v>
      </c>
      <c r="T7256">
        <v>3</v>
      </c>
      <c r="U7256">
        <v>0</v>
      </c>
      <c r="V7256">
        <v>0</v>
      </c>
      <c r="W7256">
        <v>0</v>
      </c>
      <c r="X7256">
        <v>62.835518252431548</v>
      </c>
      <c r="Y7256">
        <v>2.7152245324337239</v>
      </c>
      <c r="Z7256">
        <v>0</v>
      </c>
      <c r="AA7256">
        <v>859.43357591529571</v>
      </c>
      <c r="AB7256">
        <v>1.0339400025511172</v>
      </c>
      <c r="AC7256">
        <v>0</v>
      </c>
      <c r="AD7256">
        <v>0</v>
      </c>
      <c r="AE7256">
        <v>926.01825870271216</v>
      </c>
    </row>
    <row r="7257" spans="1:31" x14ac:dyDescent="0.25">
      <c r="A7257">
        <v>1661588</v>
      </c>
      <c r="B7257">
        <v>1</v>
      </c>
      <c r="C7257" t="s">
        <v>80</v>
      </c>
      <c r="D7257" t="s">
        <v>101</v>
      </c>
      <c r="E7257" t="s">
        <v>204</v>
      </c>
      <c r="F7257" t="s">
        <v>20539</v>
      </c>
      <c r="G7257" t="s">
        <v>148</v>
      </c>
      <c r="H7257" t="s">
        <v>134</v>
      </c>
      <c r="I7257" t="s">
        <v>135</v>
      </c>
      <c r="J7257" t="s">
        <v>136</v>
      </c>
      <c r="K7257" t="s">
        <v>143</v>
      </c>
      <c r="L7257" t="s">
        <v>20540</v>
      </c>
      <c r="M7257" t="s">
        <v>20541</v>
      </c>
      <c r="N7257">
        <v>2.440555555</v>
      </c>
      <c r="O7257">
        <v>0</v>
      </c>
      <c r="P7257">
        <v>0</v>
      </c>
      <c r="Q7257">
        <v>1</v>
      </c>
      <c r="R7257">
        <v>0</v>
      </c>
      <c r="S7257">
        <v>5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16.911996049358251</v>
      </c>
      <c r="Z7257">
        <v>0</v>
      </c>
      <c r="AA7257">
        <v>152.25651985187909</v>
      </c>
      <c r="AB7257">
        <v>0</v>
      </c>
      <c r="AC7257">
        <v>0</v>
      </c>
      <c r="AD7257">
        <v>0</v>
      </c>
      <c r="AE7257">
        <v>169.16851590123736</v>
      </c>
    </row>
    <row r="7258" spans="1:31" x14ac:dyDescent="0.25">
      <c r="A7258">
        <v>1661565</v>
      </c>
      <c r="B7258">
        <v>1</v>
      </c>
      <c r="C7258" t="s">
        <v>81</v>
      </c>
      <c r="D7258" t="s">
        <v>121</v>
      </c>
      <c r="E7258" t="s">
        <v>140</v>
      </c>
      <c r="F7258" t="s">
        <v>13165</v>
      </c>
      <c r="G7258" t="s">
        <v>1212</v>
      </c>
      <c r="H7258" t="s">
        <v>134</v>
      </c>
      <c r="I7258" t="s">
        <v>135</v>
      </c>
      <c r="J7258" t="s">
        <v>3</v>
      </c>
      <c r="K7258" t="s">
        <v>137</v>
      </c>
      <c r="L7258" t="s">
        <v>20542</v>
      </c>
      <c r="M7258" t="s">
        <v>20543</v>
      </c>
      <c r="N7258">
        <v>1.105277777</v>
      </c>
      <c r="O7258">
        <v>0</v>
      </c>
      <c r="P7258">
        <v>1678</v>
      </c>
      <c r="Q7258">
        <v>0</v>
      </c>
      <c r="R7258">
        <v>49</v>
      </c>
      <c r="S7258">
        <v>6</v>
      </c>
      <c r="T7258">
        <v>341</v>
      </c>
      <c r="U7258">
        <v>0</v>
      </c>
      <c r="V7258">
        <v>1</v>
      </c>
      <c r="W7258">
        <v>0</v>
      </c>
      <c r="X7258">
        <v>322.10959146368782</v>
      </c>
      <c r="Y7258">
        <v>0</v>
      </c>
      <c r="Z7258">
        <v>5.2513968971360452</v>
      </c>
      <c r="AA7258">
        <v>171.64545238297299</v>
      </c>
      <c r="AB7258">
        <v>172.8834535334957</v>
      </c>
      <c r="AC7258">
        <v>0</v>
      </c>
      <c r="AD7258">
        <v>0.31669458040778614</v>
      </c>
      <c r="AE7258">
        <v>672.20658885770035</v>
      </c>
    </row>
    <row r="7259" spans="1:31" x14ac:dyDescent="0.25">
      <c r="A7259">
        <v>1661396</v>
      </c>
      <c r="B7259">
        <v>1</v>
      </c>
      <c r="C7259" t="s">
        <v>80</v>
      </c>
      <c r="D7259" t="s">
        <v>84</v>
      </c>
      <c r="E7259" t="s">
        <v>146</v>
      </c>
      <c r="F7259" t="s">
        <v>20544</v>
      </c>
      <c r="G7259" t="s">
        <v>231</v>
      </c>
      <c r="H7259" t="s">
        <v>149</v>
      </c>
      <c r="I7259" t="s">
        <v>135</v>
      </c>
      <c r="J7259" t="s">
        <v>136</v>
      </c>
      <c r="K7259" t="s">
        <v>137</v>
      </c>
      <c r="L7259" t="s">
        <v>20545</v>
      </c>
      <c r="M7259" t="s">
        <v>20546</v>
      </c>
      <c r="N7259">
        <v>1.605555555</v>
      </c>
      <c r="O7259">
        <v>0</v>
      </c>
      <c r="P7259">
        <v>727</v>
      </c>
      <c r="Q7259">
        <v>0</v>
      </c>
      <c r="R7259">
        <v>0</v>
      </c>
      <c r="S7259">
        <v>0</v>
      </c>
      <c r="T7259">
        <v>83</v>
      </c>
      <c r="U7259">
        <v>0</v>
      </c>
      <c r="V7259">
        <v>0</v>
      </c>
      <c r="W7259">
        <v>0</v>
      </c>
      <c r="X7259">
        <v>326.57094254298937</v>
      </c>
      <c r="Y7259">
        <v>0</v>
      </c>
      <c r="Z7259">
        <v>0</v>
      </c>
      <c r="AA7259">
        <v>0</v>
      </c>
      <c r="AB7259">
        <v>218.76775665326232</v>
      </c>
      <c r="AC7259">
        <v>0</v>
      </c>
      <c r="AD7259">
        <v>0</v>
      </c>
      <c r="AE7259">
        <v>545.3386991962517</v>
      </c>
    </row>
    <row r="7260" spans="1:31" x14ac:dyDescent="0.25">
      <c r="A7260">
        <v>1661545</v>
      </c>
      <c r="B7260">
        <v>1</v>
      </c>
      <c r="C7260" t="s">
        <v>81</v>
      </c>
      <c r="D7260" t="s">
        <v>118</v>
      </c>
      <c r="E7260" t="s">
        <v>146</v>
      </c>
      <c r="F7260" t="s">
        <v>20234</v>
      </c>
      <c r="G7260" t="s">
        <v>260</v>
      </c>
      <c r="H7260" t="s">
        <v>149</v>
      </c>
      <c r="I7260" t="s">
        <v>135</v>
      </c>
      <c r="J7260" t="s">
        <v>136</v>
      </c>
      <c r="K7260" t="s">
        <v>137</v>
      </c>
      <c r="L7260" t="s">
        <v>20547</v>
      </c>
      <c r="M7260" t="s">
        <v>20548</v>
      </c>
      <c r="N7260">
        <v>0.83305555499999995</v>
      </c>
      <c r="O7260">
        <v>0</v>
      </c>
      <c r="P7260">
        <v>16</v>
      </c>
      <c r="Q7260">
        <v>0</v>
      </c>
      <c r="R7260">
        <v>20</v>
      </c>
      <c r="S7260">
        <v>0</v>
      </c>
      <c r="T7260">
        <v>7</v>
      </c>
      <c r="U7260">
        <v>0</v>
      </c>
      <c r="V7260">
        <v>0</v>
      </c>
      <c r="W7260">
        <v>0</v>
      </c>
      <c r="X7260">
        <v>2.2228494571494886</v>
      </c>
      <c r="Y7260">
        <v>0</v>
      </c>
      <c r="Z7260">
        <v>1.3176544888455122</v>
      </c>
      <c r="AA7260">
        <v>0</v>
      </c>
      <c r="AB7260">
        <v>2.6311542722337982</v>
      </c>
      <c r="AC7260">
        <v>0</v>
      </c>
      <c r="AD7260">
        <v>0</v>
      </c>
      <c r="AE7260">
        <v>6.1716582182287993</v>
      </c>
    </row>
    <row r="7261" spans="1:31" x14ac:dyDescent="0.25">
      <c r="A7261">
        <v>1661359</v>
      </c>
      <c r="B7261">
        <v>1</v>
      </c>
      <c r="C7261" t="s">
        <v>81</v>
      </c>
      <c r="D7261" t="s">
        <v>113</v>
      </c>
      <c r="E7261" t="s">
        <v>131</v>
      </c>
      <c r="F7261" t="s">
        <v>20549</v>
      </c>
      <c r="G7261" t="s">
        <v>161</v>
      </c>
      <c r="H7261" t="s">
        <v>134</v>
      </c>
      <c r="I7261" t="s">
        <v>135</v>
      </c>
      <c r="J7261" t="s">
        <v>136</v>
      </c>
      <c r="K7261" t="s">
        <v>137</v>
      </c>
      <c r="L7261" t="s">
        <v>20550</v>
      </c>
      <c r="M7261" t="s">
        <v>20551</v>
      </c>
      <c r="N7261">
        <v>1.3358333330000001</v>
      </c>
      <c r="O7261">
        <v>4</v>
      </c>
      <c r="P7261">
        <v>121</v>
      </c>
      <c r="Q7261">
        <v>17</v>
      </c>
      <c r="R7261">
        <v>39</v>
      </c>
      <c r="S7261">
        <v>2</v>
      </c>
      <c r="T7261">
        <v>46</v>
      </c>
      <c r="U7261">
        <v>1</v>
      </c>
      <c r="V7261">
        <v>0</v>
      </c>
      <c r="W7261">
        <v>10.374145404691285</v>
      </c>
      <c r="X7261">
        <v>24.357348518920769</v>
      </c>
      <c r="Y7261">
        <v>17.781848057120893</v>
      </c>
      <c r="Z7261">
        <v>4.9342294221925167</v>
      </c>
      <c r="AA7261">
        <v>7.6274661097813645</v>
      </c>
      <c r="AB7261">
        <v>26.051828254725596</v>
      </c>
      <c r="AC7261">
        <v>4.0472327900675422</v>
      </c>
      <c r="AD7261">
        <v>0</v>
      </c>
      <c r="AE7261">
        <v>95.17409855749996</v>
      </c>
    </row>
    <row r="7262" spans="1:31" x14ac:dyDescent="0.25">
      <c r="A7262">
        <v>1661353</v>
      </c>
      <c r="B7262">
        <v>1</v>
      </c>
      <c r="C7262" t="s">
        <v>80</v>
      </c>
      <c r="D7262" t="s">
        <v>83</v>
      </c>
      <c r="E7262" t="s">
        <v>178</v>
      </c>
      <c r="F7262" t="s">
        <v>16834</v>
      </c>
      <c r="G7262" t="s">
        <v>770</v>
      </c>
      <c r="H7262" t="s">
        <v>149</v>
      </c>
      <c r="I7262" t="s">
        <v>135</v>
      </c>
      <c r="J7262" t="s">
        <v>136</v>
      </c>
      <c r="K7262" t="s">
        <v>137</v>
      </c>
      <c r="L7262" t="s">
        <v>20552</v>
      </c>
      <c r="M7262" t="s">
        <v>20553</v>
      </c>
      <c r="N7262">
        <v>2.9011111110000001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9</v>
      </c>
      <c r="U7262">
        <v>0</v>
      </c>
      <c r="V7262">
        <v>5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97.198784434587751</v>
      </c>
      <c r="AC7262">
        <v>0</v>
      </c>
      <c r="AD7262">
        <v>168.59369038789276</v>
      </c>
      <c r="AE7262">
        <v>265.79247482248053</v>
      </c>
    </row>
    <row r="7263" spans="1:31" x14ac:dyDescent="0.25">
      <c r="A7263">
        <v>1661608</v>
      </c>
      <c r="B7263">
        <v>1</v>
      </c>
      <c r="C7263" t="s">
        <v>80</v>
      </c>
      <c r="D7263" t="s">
        <v>96</v>
      </c>
      <c r="E7263" t="s">
        <v>178</v>
      </c>
      <c r="F7263" t="s">
        <v>20554</v>
      </c>
      <c r="G7263" t="s">
        <v>187</v>
      </c>
      <c r="H7263" t="s">
        <v>149</v>
      </c>
      <c r="I7263" t="s">
        <v>135</v>
      </c>
      <c r="J7263" t="s">
        <v>136</v>
      </c>
      <c r="K7263" t="s">
        <v>137</v>
      </c>
      <c r="L7263" t="s">
        <v>20555</v>
      </c>
      <c r="M7263" t="s">
        <v>20556</v>
      </c>
      <c r="N7263">
        <v>0.43444444399999999</v>
      </c>
      <c r="O7263">
        <v>0</v>
      </c>
      <c r="P7263">
        <v>28</v>
      </c>
      <c r="Q7263">
        <v>0</v>
      </c>
      <c r="R7263">
        <v>0</v>
      </c>
      <c r="S7263">
        <v>0</v>
      </c>
      <c r="T7263">
        <v>1</v>
      </c>
      <c r="U7263">
        <v>0</v>
      </c>
      <c r="V7263">
        <v>0</v>
      </c>
      <c r="W7263">
        <v>0</v>
      </c>
      <c r="X7263">
        <v>3.4109712934897227</v>
      </c>
      <c r="Y7263">
        <v>0</v>
      </c>
      <c r="Z7263">
        <v>0</v>
      </c>
      <c r="AA7263">
        <v>0</v>
      </c>
      <c r="AB7263">
        <v>6.9777186823988896E-2</v>
      </c>
      <c r="AC7263">
        <v>0</v>
      </c>
      <c r="AD7263">
        <v>0</v>
      </c>
      <c r="AE7263">
        <v>3.4807484803137116</v>
      </c>
    </row>
    <row r="7264" spans="1:31" x14ac:dyDescent="0.25">
      <c r="A7264">
        <v>1661651</v>
      </c>
      <c r="B7264">
        <v>1</v>
      </c>
      <c r="C7264" t="s">
        <v>80</v>
      </c>
      <c r="D7264" t="s">
        <v>96</v>
      </c>
      <c r="E7264" t="s">
        <v>152</v>
      </c>
      <c r="F7264" t="s">
        <v>20557</v>
      </c>
      <c r="G7264" t="s">
        <v>172</v>
      </c>
      <c r="H7264" t="s">
        <v>149</v>
      </c>
      <c r="I7264" t="s">
        <v>135</v>
      </c>
      <c r="J7264" t="s">
        <v>136</v>
      </c>
      <c r="K7264" t="s">
        <v>137</v>
      </c>
      <c r="L7264" t="s">
        <v>20558</v>
      </c>
      <c r="M7264" t="s">
        <v>20559</v>
      </c>
      <c r="N7264">
        <v>0.97916666600000002</v>
      </c>
      <c r="O7264">
        <v>0</v>
      </c>
      <c r="P7264">
        <v>2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0.15415057571279167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0.15415057571279167</v>
      </c>
    </row>
    <row r="7265" spans="1:31" x14ac:dyDescent="0.25">
      <c r="A7265">
        <v>1661751</v>
      </c>
      <c r="B7265">
        <v>1</v>
      </c>
      <c r="C7265" t="s">
        <v>80</v>
      </c>
      <c r="D7265" t="s">
        <v>105</v>
      </c>
      <c r="E7265" t="s">
        <v>204</v>
      </c>
      <c r="F7265" t="s">
        <v>8022</v>
      </c>
      <c r="G7265" t="s">
        <v>161</v>
      </c>
      <c r="H7265" t="s">
        <v>134</v>
      </c>
      <c r="I7265" t="s">
        <v>135</v>
      </c>
      <c r="J7265" t="s">
        <v>136</v>
      </c>
      <c r="K7265" t="s">
        <v>137</v>
      </c>
      <c r="L7265" t="s">
        <v>20560</v>
      </c>
      <c r="M7265" t="s">
        <v>20561</v>
      </c>
      <c r="N7265">
        <v>0.28333333300000002</v>
      </c>
      <c r="O7265">
        <v>1</v>
      </c>
      <c r="P7265">
        <v>831</v>
      </c>
      <c r="Q7265">
        <v>3</v>
      </c>
      <c r="R7265">
        <v>34</v>
      </c>
      <c r="S7265">
        <v>15</v>
      </c>
      <c r="T7265">
        <v>69</v>
      </c>
      <c r="U7265">
        <v>3</v>
      </c>
      <c r="V7265">
        <v>0</v>
      </c>
      <c r="W7265">
        <v>0.2516574649028</v>
      </c>
      <c r="X7265">
        <v>59.440334693390732</v>
      </c>
      <c r="Y7265">
        <v>0.58973196295373331</v>
      </c>
      <c r="Z7265">
        <v>0.45725244191831671</v>
      </c>
      <c r="AA7265">
        <v>22.40506361998392</v>
      </c>
      <c r="AB7265">
        <v>11.319030006042421</v>
      </c>
      <c r="AC7265">
        <v>21.435359967389498</v>
      </c>
      <c r="AD7265">
        <v>0</v>
      </c>
      <c r="AE7265">
        <v>115.89843015658143</v>
      </c>
    </row>
    <row r="7266" spans="1:31" x14ac:dyDescent="0.25">
      <c r="A7266">
        <v>1661316</v>
      </c>
      <c r="B7266">
        <v>1</v>
      </c>
      <c r="C7266" t="s">
        <v>80</v>
      </c>
      <c r="D7266" t="s">
        <v>96</v>
      </c>
      <c r="E7266" t="s">
        <v>152</v>
      </c>
      <c r="F7266" t="s">
        <v>20562</v>
      </c>
      <c r="G7266" t="s">
        <v>168</v>
      </c>
      <c r="H7266" t="s">
        <v>149</v>
      </c>
      <c r="I7266" t="s">
        <v>135</v>
      </c>
      <c r="J7266" t="s">
        <v>136</v>
      </c>
      <c r="K7266" t="s">
        <v>137</v>
      </c>
      <c r="L7266" t="s">
        <v>20563</v>
      </c>
      <c r="M7266" t="s">
        <v>20564</v>
      </c>
      <c r="N7266">
        <v>16.012222221999998</v>
      </c>
      <c r="O7266">
        <v>0</v>
      </c>
      <c r="P7266">
        <v>2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9.3340983028180027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9.3340983028180027</v>
      </c>
    </row>
    <row r="7267" spans="1:31" x14ac:dyDescent="0.25">
      <c r="A7267">
        <v>1661339</v>
      </c>
      <c r="B7267">
        <v>1</v>
      </c>
      <c r="C7267" t="s">
        <v>80</v>
      </c>
      <c r="D7267" t="s">
        <v>97</v>
      </c>
      <c r="E7267" t="s">
        <v>131</v>
      </c>
      <c r="F7267" t="s">
        <v>3346</v>
      </c>
      <c r="G7267" t="s">
        <v>1322</v>
      </c>
      <c r="H7267" t="s">
        <v>134</v>
      </c>
      <c r="I7267" t="s">
        <v>135</v>
      </c>
      <c r="J7267" t="s">
        <v>136</v>
      </c>
      <c r="K7267" t="s">
        <v>137</v>
      </c>
      <c r="L7267" t="s">
        <v>20565</v>
      </c>
      <c r="M7267" t="s">
        <v>20566</v>
      </c>
      <c r="N7267">
        <v>4.0072222220000002</v>
      </c>
      <c r="O7267">
        <v>0</v>
      </c>
      <c r="P7267">
        <v>68</v>
      </c>
      <c r="Q7267">
        <v>0</v>
      </c>
      <c r="R7267">
        <v>1</v>
      </c>
      <c r="S7267">
        <v>0</v>
      </c>
      <c r="T7267">
        <v>3</v>
      </c>
      <c r="U7267">
        <v>0</v>
      </c>
      <c r="V7267">
        <v>0</v>
      </c>
      <c r="W7267">
        <v>0</v>
      </c>
      <c r="X7267">
        <v>176.74941052637826</v>
      </c>
      <c r="Y7267">
        <v>0</v>
      </c>
      <c r="Z7267">
        <v>2.3619278136998059</v>
      </c>
      <c r="AA7267">
        <v>0</v>
      </c>
      <c r="AB7267">
        <v>0.94130956193479154</v>
      </c>
      <c r="AC7267">
        <v>0</v>
      </c>
      <c r="AD7267">
        <v>0</v>
      </c>
      <c r="AE7267">
        <v>180.05264790201284</v>
      </c>
    </row>
    <row r="7268" spans="1:31" x14ac:dyDescent="0.25">
      <c r="A7268">
        <v>1661671</v>
      </c>
      <c r="B7268">
        <v>1</v>
      </c>
      <c r="C7268" t="s">
        <v>80</v>
      </c>
      <c r="D7268" t="s">
        <v>103</v>
      </c>
      <c r="E7268" t="s">
        <v>152</v>
      </c>
      <c r="F7268" t="s">
        <v>20567</v>
      </c>
      <c r="G7268" t="s">
        <v>168</v>
      </c>
      <c r="H7268" t="s">
        <v>149</v>
      </c>
      <c r="I7268" t="s">
        <v>135</v>
      </c>
      <c r="J7268" t="s">
        <v>136</v>
      </c>
      <c r="K7268" t="s">
        <v>137</v>
      </c>
      <c r="L7268" t="s">
        <v>20568</v>
      </c>
      <c r="M7268" t="s">
        <v>20569</v>
      </c>
      <c r="N7268">
        <v>2.3336111110000002</v>
      </c>
      <c r="O7268">
        <v>0</v>
      </c>
      <c r="P7268">
        <v>4</v>
      </c>
      <c r="Q7268">
        <v>0</v>
      </c>
      <c r="R7268">
        <v>0</v>
      </c>
      <c r="S7268">
        <v>0</v>
      </c>
      <c r="T7268">
        <v>1</v>
      </c>
      <c r="U7268">
        <v>0</v>
      </c>
      <c r="V7268">
        <v>0</v>
      </c>
      <c r="W7268">
        <v>0</v>
      </c>
      <c r="X7268">
        <v>1.7940729157060695</v>
      </c>
      <c r="Y7268">
        <v>0</v>
      </c>
      <c r="Z7268">
        <v>0</v>
      </c>
      <c r="AA7268">
        <v>0</v>
      </c>
      <c r="AB7268">
        <v>17.888979694037605</v>
      </c>
      <c r="AC7268">
        <v>0</v>
      </c>
      <c r="AD7268">
        <v>0</v>
      </c>
      <c r="AE7268">
        <v>19.683052609743676</v>
      </c>
    </row>
    <row r="7269" spans="1:31" x14ac:dyDescent="0.25">
      <c r="A7269">
        <v>1661811</v>
      </c>
      <c r="B7269">
        <v>1</v>
      </c>
      <c r="C7269" t="s">
        <v>80</v>
      </c>
      <c r="D7269" t="s">
        <v>82</v>
      </c>
      <c r="E7269" t="s">
        <v>146</v>
      </c>
      <c r="F7269" t="s">
        <v>20570</v>
      </c>
      <c r="G7269" t="s">
        <v>231</v>
      </c>
      <c r="H7269" t="s">
        <v>149</v>
      </c>
      <c r="I7269" t="s">
        <v>135</v>
      </c>
      <c r="J7269" t="s">
        <v>136</v>
      </c>
      <c r="K7269" t="s">
        <v>137</v>
      </c>
      <c r="L7269" t="s">
        <v>20571</v>
      </c>
      <c r="M7269" t="s">
        <v>20572</v>
      </c>
      <c r="N7269">
        <v>0.72694444400000002</v>
      </c>
      <c r="O7269">
        <v>0</v>
      </c>
      <c r="P7269">
        <v>348</v>
      </c>
      <c r="Q7269">
        <v>0</v>
      </c>
      <c r="R7269">
        <v>0</v>
      </c>
      <c r="S7269">
        <v>0</v>
      </c>
      <c r="T7269">
        <v>43</v>
      </c>
      <c r="U7269">
        <v>0</v>
      </c>
      <c r="V7269">
        <v>0</v>
      </c>
      <c r="W7269">
        <v>0</v>
      </c>
      <c r="X7269">
        <v>75.809011881968402</v>
      </c>
      <c r="Y7269">
        <v>0</v>
      </c>
      <c r="Z7269">
        <v>0</v>
      </c>
      <c r="AA7269">
        <v>0</v>
      </c>
      <c r="AB7269">
        <v>12.251549354711294</v>
      </c>
      <c r="AC7269">
        <v>0</v>
      </c>
      <c r="AD7269">
        <v>0</v>
      </c>
      <c r="AE7269">
        <v>88.060561236679689</v>
      </c>
    </row>
    <row r="7270" spans="1:31" x14ac:dyDescent="0.25">
      <c r="A7270">
        <v>1661665</v>
      </c>
      <c r="B7270">
        <v>1</v>
      </c>
      <c r="C7270" t="s">
        <v>80</v>
      </c>
      <c r="D7270" t="s">
        <v>93</v>
      </c>
      <c r="E7270" t="s">
        <v>642</v>
      </c>
      <c r="F7270" t="s">
        <v>20573</v>
      </c>
      <c r="G7270" t="s">
        <v>161</v>
      </c>
      <c r="H7270" t="s">
        <v>967</v>
      </c>
      <c r="I7270" t="s">
        <v>135</v>
      </c>
      <c r="J7270" t="s">
        <v>136</v>
      </c>
      <c r="K7270" t="s">
        <v>137</v>
      </c>
      <c r="L7270" t="s">
        <v>20574</v>
      </c>
      <c r="M7270" t="s">
        <v>20575</v>
      </c>
      <c r="N7270">
        <v>0.15594444399999999</v>
      </c>
      <c r="O7270">
        <v>8</v>
      </c>
      <c r="P7270">
        <v>4710</v>
      </c>
      <c r="Q7270">
        <v>244</v>
      </c>
      <c r="R7270">
        <v>1378</v>
      </c>
      <c r="S7270">
        <v>54</v>
      </c>
      <c r="T7270">
        <v>1206</v>
      </c>
      <c r="U7270">
        <v>7</v>
      </c>
      <c r="V7270">
        <v>0</v>
      </c>
      <c r="W7270">
        <v>1.9625560055287634</v>
      </c>
      <c r="X7270">
        <v>137.68992633654048</v>
      </c>
      <c r="Y7270">
        <v>60.466540474058867</v>
      </c>
      <c r="Z7270">
        <v>89.321916477784853</v>
      </c>
      <c r="AA7270">
        <v>49.180892545700189</v>
      </c>
      <c r="AB7270">
        <v>286.60477541023477</v>
      </c>
      <c r="AC7270">
        <v>28.803621901056335</v>
      </c>
      <c r="AD7270">
        <v>0</v>
      </c>
      <c r="AE7270">
        <v>654.03022915090423</v>
      </c>
    </row>
    <row r="7271" spans="1:31" x14ac:dyDescent="0.25">
      <c r="A7271">
        <v>1661771</v>
      </c>
      <c r="B7271">
        <v>1</v>
      </c>
      <c r="C7271" t="s">
        <v>81</v>
      </c>
      <c r="D7271" t="s">
        <v>118</v>
      </c>
      <c r="E7271" t="s">
        <v>178</v>
      </c>
      <c r="F7271" t="s">
        <v>20576</v>
      </c>
      <c r="G7271" t="s">
        <v>227</v>
      </c>
      <c r="H7271" t="s">
        <v>149</v>
      </c>
      <c r="I7271" t="s">
        <v>135</v>
      </c>
      <c r="J7271" t="s">
        <v>136</v>
      </c>
      <c r="K7271" t="s">
        <v>137</v>
      </c>
      <c r="L7271" t="s">
        <v>20577</v>
      </c>
      <c r="M7271" t="s">
        <v>20578</v>
      </c>
      <c r="N7271">
        <v>1.1297222220000001</v>
      </c>
      <c r="O7271">
        <v>0</v>
      </c>
      <c r="P7271">
        <v>5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0.43383643867952165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0.43383643867952165</v>
      </c>
    </row>
    <row r="7272" spans="1:31" x14ac:dyDescent="0.25">
      <c r="A7272">
        <v>1661379</v>
      </c>
      <c r="B7272">
        <v>1</v>
      </c>
      <c r="C7272" t="s">
        <v>80</v>
      </c>
      <c r="D7272" t="s">
        <v>106</v>
      </c>
      <c r="E7272" t="s">
        <v>178</v>
      </c>
      <c r="F7272" t="s">
        <v>20579</v>
      </c>
      <c r="G7272" t="s">
        <v>403</v>
      </c>
      <c r="H7272" t="s">
        <v>149</v>
      </c>
      <c r="I7272" t="s">
        <v>135</v>
      </c>
      <c r="J7272" t="s">
        <v>136</v>
      </c>
      <c r="K7272" t="s">
        <v>137</v>
      </c>
      <c r="L7272" t="s">
        <v>20580</v>
      </c>
      <c r="M7272" t="s">
        <v>20581</v>
      </c>
      <c r="N7272">
        <v>1.5986111110000001</v>
      </c>
      <c r="O7272">
        <v>0</v>
      </c>
      <c r="P7272">
        <v>0</v>
      </c>
      <c r="Q7272">
        <v>0</v>
      </c>
      <c r="R7272">
        <v>2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0.63325661994353777</v>
      </c>
      <c r="AA7272">
        <v>0</v>
      </c>
      <c r="AB7272">
        <v>0</v>
      </c>
      <c r="AC7272">
        <v>0</v>
      </c>
      <c r="AD7272">
        <v>0</v>
      </c>
      <c r="AE7272">
        <v>0.63325661994353777</v>
      </c>
    </row>
    <row r="7273" spans="1:31" x14ac:dyDescent="0.25">
      <c r="A7273">
        <v>1661734</v>
      </c>
      <c r="B7273">
        <v>1</v>
      </c>
      <c r="C7273" t="s">
        <v>81</v>
      </c>
      <c r="D7273" t="s">
        <v>115</v>
      </c>
      <c r="E7273" t="s">
        <v>131</v>
      </c>
      <c r="F7273" t="s">
        <v>20582</v>
      </c>
      <c r="G7273" t="s">
        <v>195</v>
      </c>
      <c r="H7273" t="s">
        <v>134</v>
      </c>
      <c r="I7273" t="s">
        <v>135</v>
      </c>
      <c r="J7273" t="s">
        <v>136</v>
      </c>
      <c r="K7273" t="s">
        <v>137</v>
      </c>
      <c r="L7273" t="s">
        <v>20583</v>
      </c>
      <c r="M7273" t="s">
        <v>20584</v>
      </c>
      <c r="N7273">
        <v>1.3491666659999999</v>
      </c>
      <c r="O7273">
        <v>0</v>
      </c>
      <c r="P7273">
        <v>18</v>
      </c>
      <c r="Q7273">
        <v>0</v>
      </c>
      <c r="R7273">
        <v>6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2.086705853341603</v>
      </c>
      <c r="Y7273">
        <v>0</v>
      </c>
      <c r="Z7273">
        <v>1.1328802740719102</v>
      </c>
      <c r="AA7273">
        <v>0</v>
      </c>
      <c r="AB7273">
        <v>0</v>
      </c>
      <c r="AC7273">
        <v>0</v>
      </c>
      <c r="AD7273">
        <v>0</v>
      </c>
      <c r="AE7273">
        <v>3.2195861274135131</v>
      </c>
    </row>
    <row r="7274" spans="1:31" x14ac:dyDescent="0.25">
      <c r="A7274">
        <v>1661625</v>
      </c>
      <c r="B7274">
        <v>1</v>
      </c>
      <c r="C7274" t="s">
        <v>80</v>
      </c>
      <c r="D7274" t="s">
        <v>100</v>
      </c>
      <c r="E7274" t="s">
        <v>146</v>
      </c>
      <c r="F7274" t="s">
        <v>20585</v>
      </c>
      <c r="G7274" t="s">
        <v>260</v>
      </c>
      <c r="H7274" t="s">
        <v>149</v>
      </c>
      <c r="I7274" t="s">
        <v>135</v>
      </c>
      <c r="J7274" t="s">
        <v>136</v>
      </c>
      <c r="K7274" t="s">
        <v>137</v>
      </c>
      <c r="L7274" t="s">
        <v>20586</v>
      </c>
      <c r="M7274" t="s">
        <v>20587</v>
      </c>
      <c r="N7274">
        <v>1.298333333</v>
      </c>
      <c r="O7274">
        <v>0</v>
      </c>
      <c r="P7274">
        <v>183</v>
      </c>
      <c r="Q7274">
        <v>0</v>
      </c>
      <c r="R7274">
        <v>5</v>
      </c>
      <c r="S7274">
        <v>0</v>
      </c>
      <c r="T7274">
        <v>10</v>
      </c>
      <c r="U7274">
        <v>0</v>
      </c>
      <c r="V7274">
        <v>0</v>
      </c>
      <c r="W7274">
        <v>0</v>
      </c>
      <c r="X7274">
        <v>59.379098756800353</v>
      </c>
      <c r="Y7274">
        <v>0</v>
      </c>
      <c r="Z7274">
        <v>2.4144609793149177</v>
      </c>
      <c r="AA7274">
        <v>0</v>
      </c>
      <c r="AB7274">
        <v>2.4150585557292952</v>
      </c>
      <c r="AC7274">
        <v>0</v>
      </c>
      <c r="AD7274">
        <v>0</v>
      </c>
      <c r="AE7274">
        <v>64.208618291844559</v>
      </c>
    </row>
    <row r="7275" spans="1:31" x14ac:dyDescent="0.25">
      <c r="A7275">
        <v>1661479</v>
      </c>
      <c r="B7275">
        <v>1</v>
      </c>
      <c r="C7275" t="s">
        <v>80</v>
      </c>
      <c r="D7275" t="s">
        <v>94</v>
      </c>
      <c r="E7275" t="s">
        <v>152</v>
      </c>
      <c r="F7275" t="s">
        <v>20588</v>
      </c>
      <c r="G7275" t="s">
        <v>154</v>
      </c>
      <c r="H7275" t="s">
        <v>149</v>
      </c>
      <c r="I7275" t="s">
        <v>135</v>
      </c>
      <c r="J7275" t="s">
        <v>136</v>
      </c>
      <c r="K7275" t="s">
        <v>137</v>
      </c>
      <c r="L7275" t="s">
        <v>20589</v>
      </c>
      <c r="M7275" t="s">
        <v>20590</v>
      </c>
      <c r="N7275">
        <v>1.3705555549999999</v>
      </c>
      <c r="O7275">
        <v>0</v>
      </c>
      <c r="P7275">
        <v>1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0.21450670368093169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0.21450670368093169</v>
      </c>
    </row>
    <row r="7276" spans="1:31" x14ac:dyDescent="0.25">
      <c r="A7276">
        <v>1661562</v>
      </c>
      <c r="B7276">
        <v>1</v>
      </c>
      <c r="C7276" t="s">
        <v>80</v>
      </c>
      <c r="D7276" t="s">
        <v>92</v>
      </c>
      <c r="E7276" t="s">
        <v>152</v>
      </c>
      <c r="F7276" t="s">
        <v>20591</v>
      </c>
      <c r="G7276" t="s">
        <v>154</v>
      </c>
      <c r="H7276" t="s">
        <v>149</v>
      </c>
      <c r="I7276" t="s">
        <v>135</v>
      </c>
      <c r="J7276" t="s">
        <v>136</v>
      </c>
      <c r="K7276" t="s">
        <v>137</v>
      </c>
      <c r="L7276" t="s">
        <v>20592</v>
      </c>
      <c r="M7276" t="s">
        <v>20593</v>
      </c>
      <c r="N7276">
        <v>2.3308333330000002</v>
      </c>
      <c r="O7276">
        <v>0</v>
      </c>
      <c r="P7276">
        <v>1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0.74109106368445132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0.74109106368445132</v>
      </c>
    </row>
    <row r="7277" spans="1:31" x14ac:dyDescent="0.25">
      <c r="A7277">
        <v>1661376</v>
      </c>
      <c r="B7277">
        <v>1</v>
      </c>
      <c r="C7277" t="s">
        <v>80</v>
      </c>
      <c r="D7277" t="s">
        <v>105</v>
      </c>
      <c r="E7277" t="s">
        <v>178</v>
      </c>
      <c r="F7277" t="s">
        <v>20594</v>
      </c>
      <c r="G7277" t="s">
        <v>227</v>
      </c>
      <c r="H7277" t="s">
        <v>149</v>
      </c>
      <c r="I7277" t="s">
        <v>135</v>
      </c>
      <c r="J7277" t="s">
        <v>136</v>
      </c>
      <c r="K7277" t="s">
        <v>137</v>
      </c>
      <c r="L7277" t="s">
        <v>20595</v>
      </c>
      <c r="M7277" t="s">
        <v>20596</v>
      </c>
      <c r="N7277">
        <v>2.0652777769999999</v>
      </c>
      <c r="O7277">
        <v>0</v>
      </c>
      <c r="P7277">
        <v>107</v>
      </c>
      <c r="Q7277">
        <v>0</v>
      </c>
      <c r="R7277">
        <v>0</v>
      </c>
      <c r="S7277">
        <v>0</v>
      </c>
      <c r="T7277">
        <v>1</v>
      </c>
      <c r="U7277">
        <v>0</v>
      </c>
      <c r="V7277">
        <v>0</v>
      </c>
      <c r="W7277">
        <v>0</v>
      </c>
      <c r="X7277">
        <v>49.57384643567039</v>
      </c>
      <c r="Y7277">
        <v>0</v>
      </c>
      <c r="Z7277">
        <v>0</v>
      </c>
      <c r="AA7277">
        <v>0</v>
      </c>
      <c r="AB7277">
        <v>4.0344426045440002E-2</v>
      </c>
      <c r="AC7277">
        <v>0</v>
      </c>
      <c r="AD7277">
        <v>0</v>
      </c>
      <c r="AE7277">
        <v>49.614190861715834</v>
      </c>
    </row>
    <row r="7278" spans="1:31" x14ac:dyDescent="0.25">
      <c r="A7278">
        <v>1661442</v>
      </c>
      <c r="B7278">
        <v>1</v>
      </c>
      <c r="C7278" t="s">
        <v>80</v>
      </c>
      <c r="D7278" t="s">
        <v>84</v>
      </c>
      <c r="E7278" t="s">
        <v>152</v>
      </c>
      <c r="F7278" t="s">
        <v>20597</v>
      </c>
      <c r="G7278" t="s">
        <v>154</v>
      </c>
      <c r="H7278" t="s">
        <v>149</v>
      </c>
      <c r="I7278" t="s">
        <v>135</v>
      </c>
      <c r="J7278" t="s">
        <v>136</v>
      </c>
      <c r="K7278" t="s">
        <v>137</v>
      </c>
      <c r="L7278" t="s">
        <v>20598</v>
      </c>
      <c r="M7278" t="s">
        <v>20599</v>
      </c>
      <c r="N7278">
        <v>7.3547222220000004</v>
      </c>
      <c r="O7278">
        <v>0</v>
      </c>
      <c r="P7278">
        <v>3</v>
      </c>
      <c r="Q7278">
        <v>0</v>
      </c>
      <c r="R7278">
        <v>0</v>
      </c>
      <c r="S7278">
        <v>0</v>
      </c>
      <c r="T7278">
        <v>1</v>
      </c>
      <c r="U7278">
        <v>0</v>
      </c>
      <c r="V7278">
        <v>0</v>
      </c>
      <c r="W7278">
        <v>0</v>
      </c>
      <c r="X7278">
        <v>6.4384794718445262</v>
      </c>
      <c r="Y7278">
        <v>0</v>
      </c>
      <c r="Z7278">
        <v>0</v>
      </c>
      <c r="AA7278">
        <v>0</v>
      </c>
      <c r="AB7278">
        <v>1.3665357017295694</v>
      </c>
      <c r="AC7278">
        <v>0</v>
      </c>
      <c r="AD7278">
        <v>0</v>
      </c>
      <c r="AE7278">
        <v>7.8050151735740956</v>
      </c>
    </row>
    <row r="7279" spans="1:31" x14ac:dyDescent="0.25">
      <c r="A7279">
        <v>1661542</v>
      </c>
      <c r="B7279">
        <v>1</v>
      </c>
      <c r="C7279" t="s">
        <v>80</v>
      </c>
      <c r="D7279" t="s">
        <v>99</v>
      </c>
      <c r="E7279" t="s">
        <v>178</v>
      </c>
      <c r="F7279" t="s">
        <v>4380</v>
      </c>
      <c r="G7279" t="s">
        <v>403</v>
      </c>
      <c r="H7279" t="s">
        <v>149</v>
      </c>
      <c r="I7279" t="s">
        <v>135</v>
      </c>
      <c r="J7279" t="s">
        <v>136</v>
      </c>
      <c r="K7279" t="s">
        <v>137</v>
      </c>
      <c r="L7279" t="s">
        <v>20600</v>
      </c>
      <c r="M7279" t="s">
        <v>20601</v>
      </c>
      <c r="N7279">
        <v>1.298333333</v>
      </c>
      <c r="O7279">
        <v>0</v>
      </c>
      <c r="P7279">
        <v>60</v>
      </c>
      <c r="Q7279">
        <v>0</v>
      </c>
      <c r="R7279">
        <v>1</v>
      </c>
      <c r="S7279">
        <v>0</v>
      </c>
      <c r="T7279">
        <v>6</v>
      </c>
      <c r="U7279">
        <v>0</v>
      </c>
      <c r="V7279">
        <v>0</v>
      </c>
      <c r="W7279">
        <v>0</v>
      </c>
      <c r="X7279">
        <v>12.946721399384122</v>
      </c>
      <c r="Y7279">
        <v>0</v>
      </c>
      <c r="Z7279">
        <v>2.5222203004973333E-2</v>
      </c>
      <c r="AA7279">
        <v>0</v>
      </c>
      <c r="AB7279">
        <v>0.14950193385926835</v>
      </c>
      <c r="AC7279">
        <v>0</v>
      </c>
      <c r="AD7279">
        <v>0</v>
      </c>
      <c r="AE7279">
        <v>13.121445536248364</v>
      </c>
    </row>
    <row r="7280" spans="1:31" x14ac:dyDescent="0.25">
      <c r="A7280">
        <v>1661499</v>
      </c>
      <c r="B7280">
        <v>1</v>
      </c>
      <c r="C7280" t="s">
        <v>80</v>
      </c>
      <c r="D7280" t="s">
        <v>103</v>
      </c>
      <c r="E7280" t="s">
        <v>131</v>
      </c>
      <c r="F7280" t="s">
        <v>20602</v>
      </c>
      <c r="G7280" t="s">
        <v>148</v>
      </c>
      <c r="H7280" t="s">
        <v>134</v>
      </c>
      <c r="I7280" t="s">
        <v>135</v>
      </c>
      <c r="J7280" t="s">
        <v>136</v>
      </c>
      <c r="K7280" t="s">
        <v>143</v>
      </c>
      <c r="L7280" t="s">
        <v>20603</v>
      </c>
      <c r="M7280" t="s">
        <v>20604</v>
      </c>
      <c r="N7280">
        <v>0.89850083300000005</v>
      </c>
      <c r="O7280">
        <v>0</v>
      </c>
      <c r="P7280">
        <v>117</v>
      </c>
      <c r="Q7280">
        <v>0</v>
      </c>
      <c r="R7280">
        <v>0</v>
      </c>
      <c r="S7280">
        <v>9</v>
      </c>
      <c r="T7280">
        <v>19</v>
      </c>
      <c r="U7280">
        <v>11</v>
      </c>
      <c r="V7280">
        <v>3</v>
      </c>
      <c r="W7280">
        <v>0</v>
      </c>
      <c r="X7280">
        <v>32.729271953723789</v>
      </c>
      <c r="Y7280">
        <v>0</v>
      </c>
      <c r="Z7280">
        <v>0</v>
      </c>
      <c r="AA7280">
        <v>30.200728920884767</v>
      </c>
      <c r="AB7280">
        <v>4.0886889236420272</v>
      </c>
      <c r="AC7280">
        <v>838.91241524389829</v>
      </c>
      <c r="AD7280">
        <v>7.5031875688729466</v>
      </c>
      <c r="AE7280">
        <v>913.43429261102176</v>
      </c>
    </row>
    <row r="7281" spans="1:31" x14ac:dyDescent="0.25">
      <c r="A7281">
        <v>1661462</v>
      </c>
      <c r="B7281">
        <v>1</v>
      </c>
      <c r="C7281" t="s">
        <v>80</v>
      </c>
      <c r="D7281" t="s">
        <v>84</v>
      </c>
      <c r="E7281" t="s">
        <v>152</v>
      </c>
      <c r="F7281" t="s">
        <v>20605</v>
      </c>
      <c r="G7281" t="s">
        <v>231</v>
      </c>
      <c r="H7281" t="s">
        <v>149</v>
      </c>
      <c r="I7281" t="s">
        <v>135</v>
      </c>
      <c r="J7281" t="s">
        <v>136</v>
      </c>
      <c r="K7281" t="s">
        <v>137</v>
      </c>
      <c r="L7281" t="s">
        <v>20606</v>
      </c>
      <c r="M7281" t="s">
        <v>20607</v>
      </c>
      <c r="N7281">
        <v>2.758888888</v>
      </c>
      <c r="O7281">
        <v>0</v>
      </c>
      <c r="P7281">
        <v>1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3.8393244497643502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3.8393244497643502</v>
      </c>
    </row>
    <row r="7282" spans="1:31" x14ac:dyDescent="0.25">
      <c r="A7282">
        <v>1661797</v>
      </c>
      <c r="B7282">
        <v>1</v>
      </c>
      <c r="C7282" t="s">
        <v>80</v>
      </c>
      <c r="D7282" t="s">
        <v>99</v>
      </c>
      <c r="E7282" t="s">
        <v>131</v>
      </c>
      <c r="F7282" t="s">
        <v>20608</v>
      </c>
      <c r="G7282" t="s">
        <v>1992</v>
      </c>
      <c r="H7282" t="s">
        <v>134</v>
      </c>
      <c r="I7282" t="s">
        <v>135</v>
      </c>
      <c r="J7282" t="s">
        <v>136</v>
      </c>
      <c r="K7282" t="s">
        <v>137</v>
      </c>
      <c r="L7282" t="s">
        <v>20609</v>
      </c>
      <c r="M7282" t="s">
        <v>20610</v>
      </c>
      <c r="N7282">
        <v>4.9574999999999996</v>
      </c>
      <c r="O7282">
        <v>0</v>
      </c>
      <c r="P7282">
        <v>0</v>
      </c>
      <c r="Q7282">
        <v>0</v>
      </c>
      <c r="R7282">
        <v>0</v>
      </c>
      <c r="S7282">
        <v>6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444.98436879209817</v>
      </c>
      <c r="AB7282">
        <v>0</v>
      </c>
      <c r="AC7282">
        <v>0</v>
      </c>
      <c r="AD7282">
        <v>0</v>
      </c>
      <c r="AE7282">
        <v>444.98436879209817</v>
      </c>
    </row>
    <row r="7283" spans="1:31" x14ac:dyDescent="0.25">
      <c r="A7283">
        <v>1661528</v>
      </c>
      <c r="B7283">
        <v>1</v>
      </c>
      <c r="C7283" t="s">
        <v>80</v>
      </c>
      <c r="D7283" t="s">
        <v>87</v>
      </c>
      <c r="E7283" t="s">
        <v>152</v>
      </c>
      <c r="F7283" t="s">
        <v>20611</v>
      </c>
      <c r="G7283" t="s">
        <v>507</v>
      </c>
      <c r="H7283" t="s">
        <v>149</v>
      </c>
      <c r="I7283" t="s">
        <v>135</v>
      </c>
      <c r="J7283" t="s">
        <v>136</v>
      </c>
      <c r="K7283" t="s">
        <v>137</v>
      </c>
      <c r="L7283" t="s">
        <v>20612</v>
      </c>
      <c r="M7283" t="s">
        <v>20613</v>
      </c>
      <c r="N7283">
        <v>1.7152777770000001</v>
      </c>
      <c r="O7283">
        <v>0</v>
      </c>
      <c r="P7283">
        <v>7</v>
      </c>
      <c r="Q7283">
        <v>0</v>
      </c>
      <c r="R7283">
        <v>0</v>
      </c>
      <c r="S7283">
        <v>0</v>
      </c>
      <c r="T7283">
        <v>4</v>
      </c>
      <c r="U7283">
        <v>0</v>
      </c>
      <c r="V7283">
        <v>0</v>
      </c>
      <c r="W7283">
        <v>0</v>
      </c>
      <c r="X7283">
        <v>3.5025669644347306</v>
      </c>
      <c r="Y7283">
        <v>0</v>
      </c>
      <c r="Z7283">
        <v>0</v>
      </c>
      <c r="AA7283">
        <v>0</v>
      </c>
      <c r="AB7283">
        <v>2.4751510829363266</v>
      </c>
      <c r="AC7283">
        <v>0</v>
      </c>
      <c r="AD7283">
        <v>0</v>
      </c>
      <c r="AE7283">
        <v>5.9777180473710576</v>
      </c>
    </row>
    <row r="7284" spans="1:31" x14ac:dyDescent="0.25">
      <c r="A7284">
        <v>1661551</v>
      </c>
      <c r="B7284">
        <v>1</v>
      </c>
      <c r="C7284" t="s">
        <v>80</v>
      </c>
      <c r="D7284" t="s">
        <v>89</v>
      </c>
      <c r="E7284" t="s">
        <v>362</v>
      </c>
      <c r="F7284" t="s">
        <v>20614</v>
      </c>
      <c r="G7284" t="s">
        <v>900</v>
      </c>
      <c r="H7284" t="s">
        <v>149</v>
      </c>
      <c r="I7284" t="s">
        <v>135</v>
      </c>
      <c r="J7284" t="s">
        <v>136</v>
      </c>
      <c r="K7284" t="s">
        <v>137</v>
      </c>
      <c r="L7284" t="s">
        <v>20615</v>
      </c>
      <c r="M7284" t="s">
        <v>20616</v>
      </c>
      <c r="N7284">
        <v>1.2494444440000001</v>
      </c>
      <c r="O7284">
        <v>0</v>
      </c>
      <c r="P7284">
        <v>21</v>
      </c>
      <c r="Q7284">
        <v>0</v>
      </c>
      <c r="R7284">
        <v>0</v>
      </c>
      <c r="S7284">
        <v>0</v>
      </c>
      <c r="T7284">
        <v>2</v>
      </c>
      <c r="U7284">
        <v>0</v>
      </c>
      <c r="V7284">
        <v>0</v>
      </c>
      <c r="W7284">
        <v>0</v>
      </c>
      <c r="X7284">
        <v>36.602124038913999</v>
      </c>
      <c r="Y7284">
        <v>0</v>
      </c>
      <c r="Z7284">
        <v>0</v>
      </c>
      <c r="AA7284">
        <v>0</v>
      </c>
      <c r="AB7284">
        <v>11.685915516441693</v>
      </c>
      <c r="AC7284">
        <v>0</v>
      </c>
      <c r="AD7284">
        <v>0</v>
      </c>
      <c r="AE7284">
        <v>48.288039555355695</v>
      </c>
    </row>
    <row r="7285" spans="1:31" x14ac:dyDescent="0.25">
      <c r="A7285">
        <v>1661597</v>
      </c>
      <c r="B7285">
        <v>1</v>
      </c>
      <c r="C7285" t="s">
        <v>80</v>
      </c>
      <c r="D7285" t="s">
        <v>101</v>
      </c>
      <c r="E7285" t="s">
        <v>131</v>
      </c>
      <c r="F7285" t="s">
        <v>7827</v>
      </c>
      <c r="G7285" t="s">
        <v>161</v>
      </c>
      <c r="H7285" t="s">
        <v>134</v>
      </c>
      <c r="I7285" t="s">
        <v>135</v>
      </c>
      <c r="J7285" t="s">
        <v>136</v>
      </c>
      <c r="K7285" t="s">
        <v>137</v>
      </c>
      <c r="L7285" t="s">
        <v>20617</v>
      </c>
      <c r="M7285" t="s">
        <v>20618</v>
      </c>
      <c r="N7285">
        <v>0.74416666600000003</v>
      </c>
      <c r="O7285">
        <v>0</v>
      </c>
      <c r="P7285">
        <v>123</v>
      </c>
      <c r="Q7285">
        <v>0</v>
      </c>
      <c r="R7285">
        <v>2</v>
      </c>
      <c r="S7285">
        <v>0</v>
      </c>
      <c r="T7285">
        <v>36</v>
      </c>
      <c r="U7285">
        <v>0</v>
      </c>
      <c r="V7285">
        <v>0</v>
      </c>
      <c r="W7285">
        <v>0</v>
      </c>
      <c r="X7285">
        <v>35.73509692194326</v>
      </c>
      <c r="Y7285">
        <v>0</v>
      </c>
      <c r="Z7285">
        <v>0.92202805455971826</v>
      </c>
      <c r="AA7285">
        <v>0</v>
      </c>
      <c r="AB7285">
        <v>30.061090327842003</v>
      </c>
      <c r="AC7285">
        <v>0</v>
      </c>
      <c r="AD7285">
        <v>0</v>
      </c>
      <c r="AE7285">
        <v>66.71821530434498</v>
      </c>
    </row>
    <row r="7286" spans="1:31" x14ac:dyDescent="0.25">
      <c r="A7286">
        <v>1661388</v>
      </c>
      <c r="B7286">
        <v>1</v>
      </c>
      <c r="C7286" t="s">
        <v>80</v>
      </c>
      <c r="D7286" t="s">
        <v>96</v>
      </c>
      <c r="E7286" t="s">
        <v>178</v>
      </c>
      <c r="F7286" t="s">
        <v>20619</v>
      </c>
      <c r="G7286" t="s">
        <v>227</v>
      </c>
      <c r="H7286" t="s">
        <v>149</v>
      </c>
      <c r="I7286" t="s">
        <v>135</v>
      </c>
      <c r="J7286" t="s">
        <v>136</v>
      </c>
      <c r="K7286" t="s">
        <v>137</v>
      </c>
      <c r="L7286" t="s">
        <v>20620</v>
      </c>
      <c r="M7286" t="s">
        <v>20621</v>
      </c>
      <c r="N7286">
        <v>9.2811111109999995</v>
      </c>
      <c r="O7286">
        <v>0</v>
      </c>
      <c r="P7286">
        <v>144</v>
      </c>
      <c r="Q7286">
        <v>0</v>
      </c>
      <c r="R7286">
        <v>0</v>
      </c>
      <c r="S7286">
        <v>0</v>
      </c>
      <c r="T7286">
        <v>2</v>
      </c>
      <c r="U7286">
        <v>0</v>
      </c>
      <c r="V7286">
        <v>0</v>
      </c>
      <c r="W7286">
        <v>0</v>
      </c>
      <c r="X7286">
        <v>549.69994121596176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549.69994121596176</v>
      </c>
    </row>
    <row r="7287" spans="1:31" x14ac:dyDescent="0.25">
      <c r="A7287">
        <v>1661720</v>
      </c>
      <c r="B7287">
        <v>1</v>
      </c>
      <c r="C7287" t="s">
        <v>81</v>
      </c>
      <c r="D7287" t="s">
        <v>112</v>
      </c>
      <c r="E7287" t="s">
        <v>152</v>
      </c>
      <c r="F7287" t="s">
        <v>20622</v>
      </c>
      <c r="G7287" t="s">
        <v>154</v>
      </c>
      <c r="H7287" t="s">
        <v>149</v>
      </c>
      <c r="I7287" t="s">
        <v>135</v>
      </c>
      <c r="J7287" t="s">
        <v>136</v>
      </c>
      <c r="K7287" t="s">
        <v>137</v>
      </c>
      <c r="L7287" t="s">
        <v>20623</v>
      </c>
      <c r="M7287" t="s">
        <v>20624</v>
      </c>
      <c r="N7287">
        <v>1.2949999999999999</v>
      </c>
      <c r="O7287">
        <v>0</v>
      </c>
      <c r="P7287">
        <v>1</v>
      </c>
      <c r="Q7287">
        <v>0</v>
      </c>
      <c r="R7287">
        <v>1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0.12725739642916667</v>
      </c>
      <c r="Y7287">
        <v>0</v>
      </c>
      <c r="Z7287">
        <v>0.15510751647333332</v>
      </c>
      <c r="AA7287">
        <v>0</v>
      </c>
      <c r="AB7287">
        <v>0</v>
      </c>
      <c r="AC7287">
        <v>0</v>
      </c>
      <c r="AD7287">
        <v>0</v>
      </c>
      <c r="AE7287">
        <v>0.28236491290249999</v>
      </c>
    </row>
    <row r="7288" spans="1:31" x14ac:dyDescent="0.25">
      <c r="A7288">
        <v>1661365</v>
      </c>
      <c r="B7288">
        <v>1</v>
      </c>
      <c r="C7288" t="s">
        <v>80</v>
      </c>
      <c r="D7288" t="s">
        <v>82</v>
      </c>
      <c r="E7288" t="s">
        <v>178</v>
      </c>
      <c r="F7288" t="s">
        <v>20625</v>
      </c>
      <c r="G7288" t="s">
        <v>770</v>
      </c>
      <c r="H7288" t="s">
        <v>149</v>
      </c>
      <c r="I7288" t="s">
        <v>135</v>
      </c>
      <c r="J7288" t="s">
        <v>136</v>
      </c>
      <c r="K7288" t="s">
        <v>137</v>
      </c>
      <c r="L7288" t="s">
        <v>20626</v>
      </c>
      <c r="M7288" t="s">
        <v>20627</v>
      </c>
      <c r="N7288">
        <v>2.84</v>
      </c>
      <c r="O7288">
        <v>0</v>
      </c>
      <c r="P7288">
        <v>12</v>
      </c>
      <c r="Q7288">
        <v>0</v>
      </c>
      <c r="R7288">
        <v>0</v>
      </c>
      <c r="S7288">
        <v>0</v>
      </c>
      <c r="T7288">
        <v>5</v>
      </c>
      <c r="U7288">
        <v>0</v>
      </c>
      <c r="V7288">
        <v>0</v>
      </c>
      <c r="W7288">
        <v>0</v>
      </c>
      <c r="X7288">
        <v>10.595862257935499</v>
      </c>
      <c r="Y7288">
        <v>0</v>
      </c>
      <c r="Z7288">
        <v>0</v>
      </c>
      <c r="AA7288">
        <v>0</v>
      </c>
      <c r="AB7288">
        <v>12.227801885372802</v>
      </c>
      <c r="AC7288">
        <v>0</v>
      </c>
      <c r="AD7288">
        <v>0</v>
      </c>
      <c r="AE7288">
        <v>22.823664143308299</v>
      </c>
    </row>
    <row r="7289" spans="1:31" x14ac:dyDescent="0.25">
      <c r="A7289">
        <v>1661342</v>
      </c>
      <c r="B7289">
        <v>1</v>
      </c>
      <c r="C7289" t="s">
        <v>81</v>
      </c>
      <c r="D7289" t="s">
        <v>122</v>
      </c>
      <c r="E7289" t="s">
        <v>146</v>
      </c>
      <c r="F7289" t="s">
        <v>20628</v>
      </c>
      <c r="G7289" t="s">
        <v>260</v>
      </c>
      <c r="H7289" t="s">
        <v>149</v>
      </c>
      <c r="I7289" t="s">
        <v>135</v>
      </c>
      <c r="J7289" t="s">
        <v>136</v>
      </c>
      <c r="K7289" t="s">
        <v>137</v>
      </c>
      <c r="L7289" t="s">
        <v>20629</v>
      </c>
      <c r="M7289" t="s">
        <v>20630</v>
      </c>
      <c r="N7289">
        <v>1.905277777</v>
      </c>
      <c r="O7289">
        <v>0</v>
      </c>
      <c r="P7289">
        <v>45</v>
      </c>
      <c r="Q7289">
        <v>0</v>
      </c>
      <c r="R7289">
        <v>2</v>
      </c>
      <c r="S7289">
        <v>0</v>
      </c>
      <c r="T7289">
        <v>4</v>
      </c>
      <c r="U7289">
        <v>0</v>
      </c>
      <c r="V7289">
        <v>0</v>
      </c>
      <c r="W7289">
        <v>0</v>
      </c>
      <c r="X7289">
        <v>13.788649352218764</v>
      </c>
      <c r="Y7289">
        <v>0</v>
      </c>
      <c r="Z7289">
        <v>0.27846432997531778</v>
      </c>
      <c r="AA7289">
        <v>0</v>
      </c>
      <c r="AB7289">
        <v>1.9310340119707936</v>
      </c>
      <c r="AC7289">
        <v>0</v>
      </c>
      <c r="AD7289">
        <v>0</v>
      </c>
      <c r="AE7289">
        <v>15.998147694164874</v>
      </c>
    </row>
    <row r="7290" spans="1:31" x14ac:dyDescent="0.25">
      <c r="A7290">
        <v>1661319</v>
      </c>
      <c r="B7290">
        <v>1</v>
      </c>
      <c r="C7290" t="s">
        <v>81</v>
      </c>
      <c r="D7290" t="s">
        <v>121</v>
      </c>
      <c r="E7290" t="s">
        <v>140</v>
      </c>
      <c r="F7290" t="s">
        <v>20631</v>
      </c>
      <c r="G7290" t="s">
        <v>161</v>
      </c>
      <c r="H7290" t="s">
        <v>134</v>
      </c>
      <c r="I7290" t="s">
        <v>135</v>
      </c>
      <c r="J7290" t="s">
        <v>136</v>
      </c>
      <c r="K7290" t="s">
        <v>137</v>
      </c>
      <c r="L7290" t="s">
        <v>20632</v>
      </c>
      <c r="M7290" t="s">
        <v>20633</v>
      </c>
      <c r="N7290">
        <v>2.2197222220000001</v>
      </c>
      <c r="O7290">
        <v>0</v>
      </c>
      <c r="P7290">
        <v>1062</v>
      </c>
      <c r="Q7290">
        <v>1</v>
      </c>
      <c r="R7290">
        <v>49</v>
      </c>
      <c r="S7290">
        <v>5</v>
      </c>
      <c r="T7290">
        <v>51</v>
      </c>
      <c r="U7290">
        <v>0</v>
      </c>
      <c r="V7290">
        <v>0</v>
      </c>
      <c r="W7290">
        <v>0</v>
      </c>
      <c r="X7290">
        <v>231.69964319930511</v>
      </c>
      <c r="Y7290">
        <v>0</v>
      </c>
      <c r="Z7290">
        <v>5.9296886819291386</v>
      </c>
      <c r="AA7290">
        <v>15.510494516719399</v>
      </c>
      <c r="AB7290">
        <v>24.302158362434334</v>
      </c>
      <c r="AC7290">
        <v>0</v>
      </c>
      <c r="AD7290">
        <v>0</v>
      </c>
      <c r="AE7290">
        <v>277.44198476038798</v>
      </c>
    </row>
    <row r="7291" spans="1:31" x14ac:dyDescent="0.25">
      <c r="A7291">
        <v>1661783</v>
      </c>
      <c r="B7291">
        <v>1</v>
      </c>
      <c r="C7291" t="s">
        <v>80</v>
      </c>
      <c r="D7291" t="s">
        <v>108</v>
      </c>
      <c r="E7291" t="s">
        <v>152</v>
      </c>
      <c r="F7291" t="s">
        <v>20634</v>
      </c>
      <c r="G7291" t="s">
        <v>154</v>
      </c>
      <c r="H7291" t="s">
        <v>149</v>
      </c>
      <c r="I7291" t="s">
        <v>135</v>
      </c>
      <c r="J7291" t="s">
        <v>136</v>
      </c>
      <c r="K7291" t="s">
        <v>137</v>
      </c>
      <c r="L7291" t="s">
        <v>20635</v>
      </c>
      <c r="M7291" t="s">
        <v>20636</v>
      </c>
      <c r="N7291">
        <v>1.0866666659999999</v>
      </c>
      <c r="O7291">
        <v>0</v>
      </c>
      <c r="P7291">
        <v>0</v>
      </c>
      <c r="Q7291">
        <v>0</v>
      </c>
      <c r="R7291">
        <v>1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0.83185230042035008</v>
      </c>
      <c r="AA7291">
        <v>0</v>
      </c>
      <c r="AB7291">
        <v>0</v>
      </c>
      <c r="AC7291">
        <v>0</v>
      </c>
      <c r="AD7291">
        <v>0</v>
      </c>
      <c r="AE7291">
        <v>0.83185230042035008</v>
      </c>
    </row>
    <row r="7292" spans="1:31" x14ac:dyDescent="0.25">
      <c r="A7292">
        <v>1661428</v>
      </c>
      <c r="B7292">
        <v>1</v>
      </c>
      <c r="C7292" t="s">
        <v>80</v>
      </c>
      <c r="D7292" t="s">
        <v>100</v>
      </c>
      <c r="E7292" t="s">
        <v>140</v>
      </c>
      <c r="F7292" t="s">
        <v>7711</v>
      </c>
      <c r="G7292" t="s">
        <v>161</v>
      </c>
      <c r="H7292" t="s">
        <v>134</v>
      </c>
      <c r="I7292" t="s">
        <v>135</v>
      </c>
      <c r="J7292" t="s">
        <v>136</v>
      </c>
      <c r="K7292" t="s">
        <v>137</v>
      </c>
      <c r="L7292" t="s">
        <v>20637</v>
      </c>
      <c r="M7292" t="s">
        <v>20638</v>
      </c>
      <c r="N7292">
        <v>0.66500000000000004</v>
      </c>
      <c r="O7292">
        <v>0</v>
      </c>
      <c r="P7292">
        <v>0</v>
      </c>
      <c r="Q7292">
        <v>0</v>
      </c>
      <c r="R7292">
        <v>1</v>
      </c>
      <c r="S7292">
        <v>0</v>
      </c>
      <c r="T7292">
        <v>72</v>
      </c>
      <c r="U7292">
        <v>8</v>
      </c>
      <c r="V7292">
        <v>28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119.41679588801978</v>
      </c>
      <c r="AC7292">
        <v>102.33700629450311</v>
      </c>
      <c r="AD7292">
        <v>171.70975168233576</v>
      </c>
      <c r="AE7292">
        <v>393.46355386485868</v>
      </c>
    </row>
    <row r="7293" spans="1:31" x14ac:dyDescent="0.25">
      <c r="A7293">
        <v>1661282</v>
      </c>
      <c r="B7293">
        <v>1</v>
      </c>
      <c r="C7293" t="s">
        <v>81</v>
      </c>
      <c r="D7293" t="s">
        <v>113</v>
      </c>
      <c r="E7293" t="s">
        <v>204</v>
      </c>
      <c r="F7293" t="s">
        <v>10629</v>
      </c>
      <c r="G7293" t="s">
        <v>161</v>
      </c>
      <c r="H7293" t="s">
        <v>134</v>
      </c>
      <c r="I7293" t="s">
        <v>191</v>
      </c>
      <c r="J7293" t="s">
        <v>136</v>
      </c>
      <c r="K7293" t="s">
        <v>137</v>
      </c>
      <c r="L7293" t="s">
        <v>20639</v>
      </c>
      <c r="M7293" t="s">
        <v>20640</v>
      </c>
      <c r="N7293">
        <v>5.5555550000000002E-3</v>
      </c>
      <c r="O7293">
        <v>1</v>
      </c>
      <c r="P7293">
        <v>1558</v>
      </c>
      <c r="Q7293">
        <v>17</v>
      </c>
      <c r="R7293">
        <v>406</v>
      </c>
      <c r="S7293">
        <v>14</v>
      </c>
      <c r="T7293">
        <v>124</v>
      </c>
      <c r="U7293">
        <v>0</v>
      </c>
      <c r="V7293">
        <v>1</v>
      </c>
      <c r="W7293">
        <v>3.8815828577500005E-3</v>
      </c>
      <c r="X7293">
        <v>1.4373082461319988</v>
      </c>
      <c r="Y7293">
        <v>3.6210605236661114E-2</v>
      </c>
      <c r="Z7293">
        <v>0.37097906475310594</v>
      </c>
      <c r="AA7293">
        <v>1.8052680679109112</v>
      </c>
      <c r="AB7293">
        <v>0.40686279537095554</v>
      </c>
      <c r="AC7293">
        <v>0</v>
      </c>
      <c r="AD7293">
        <v>2.2067049330999999E-3</v>
      </c>
      <c r="AE7293">
        <v>4.0627170671944821</v>
      </c>
    </row>
    <row r="7294" spans="1:31" x14ac:dyDescent="0.25">
      <c r="A7294">
        <v>1661680</v>
      </c>
      <c r="B7294">
        <v>1</v>
      </c>
      <c r="C7294" t="s">
        <v>80</v>
      </c>
      <c r="D7294" t="s">
        <v>95</v>
      </c>
      <c r="E7294" t="s">
        <v>131</v>
      </c>
      <c r="F7294" t="s">
        <v>16580</v>
      </c>
      <c r="G7294" t="s">
        <v>195</v>
      </c>
      <c r="H7294" t="s">
        <v>134</v>
      </c>
      <c r="I7294" t="s">
        <v>135</v>
      </c>
      <c r="J7294" t="s">
        <v>136</v>
      </c>
      <c r="K7294" t="s">
        <v>137</v>
      </c>
      <c r="L7294" t="s">
        <v>20641</v>
      </c>
      <c r="M7294" t="s">
        <v>20642</v>
      </c>
      <c r="N7294">
        <v>1.5377777770000001</v>
      </c>
      <c r="O7294">
        <v>0</v>
      </c>
      <c r="P7294">
        <v>0</v>
      </c>
      <c r="Q7294">
        <v>1</v>
      </c>
      <c r="R7294">
        <v>0</v>
      </c>
      <c r="S7294">
        <v>4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0.51712497347313113</v>
      </c>
      <c r="Z7294">
        <v>0</v>
      </c>
      <c r="AA7294">
        <v>269.56590202863498</v>
      </c>
      <c r="AB7294">
        <v>0</v>
      </c>
      <c r="AC7294">
        <v>0</v>
      </c>
      <c r="AD7294">
        <v>0</v>
      </c>
      <c r="AE7294">
        <v>270.08302700210811</v>
      </c>
    </row>
    <row r="7295" spans="1:31" x14ac:dyDescent="0.25">
      <c r="A7295">
        <v>1661382</v>
      </c>
      <c r="B7295">
        <v>1</v>
      </c>
      <c r="C7295" t="s">
        <v>80</v>
      </c>
      <c r="D7295" t="s">
        <v>103</v>
      </c>
      <c r="E7295" t="s">
        <v>140</v>
      </c>
      <c r="F7295" t="s">
        <v>1877</v>
      </c>
      <c r="G7295" t="s">
        <v>148</v>
      </c>
      <c r="H7295" t="s">
        <v>134</v>
      </c>
      <c r="I7295" t="s">
        <v>135</v>
      </c>
      <c r="J7295" t="s">
        <v>136</v>
      </c>
      <c r="K7295" t="s">
        <v>143</v>
      </c>
      <c r="L7295" t="s">
        <v>20643</v>
      </c>
      <c r="M7295" t="s">
        <v>20644</v>
      </c>
      <c r="N7295">
        <v>6.6630555549999997</v>
      </c>
      <c r="O7295">
        <v>0</v>
      </c>
      <c r="P7295">
        <v>757</v>
      </c>
      <c r="Q7295">
        <v>0</v>
      </c>
      <c r="R7295">
        <v>1</v>
      </c>
      <c r="S7295">
        <v>7</v>
      </c>
      <c r="T7295">
        <v>40</v>
      </c>
      <c r="U7295">
        <v>5</v>
      </c>
      <c r="V7295">
        <v>0</v>
      </c>
      <c r="W7295">
        <v>0</v>
      </c>
      <c r="X7295">
        <v>1249.8223659407201</v>
      </c>
      <c r="Y7295">
        <v>0</v>
      </c>
      <c r="Z7295">
        <v>0.29626714381514829</v>
      </c>
      <c r="AA7295">
        <v>949.0646754363587</v>
      </c>
      <c r="AB7295">
        <v>375.41370808892566</v>
      </c>
      <c r="AC7295">
        <v>1324.5383523258442</v>
      </c>
      <c r="AD7295">
        <v>0</v>
      </c>
      <c r="AE7295">
        <v>3899.1353689356638</v>
      </c>
    </row>
    <row r="7296" spans="1:31" x14ac:dyDescent="0.25">
      <c r="A7296">
        <v>1661302</v>
      </c>
      <c r="B7296">
        <v>1</v>
      </c>
      <c r="C7296" t="s">
        <v>80</v>
      </c>
      <c r="D7296" t="s">
        <v>90</v>
      </c>
      <c r="E7296" t="s">
        <v>642</v>
      </c>
      <c r="F7296" t="s">
        <v>20645</v>
      </c>
      <c r="G7296" t="s">
        <v>918</v>
      </c>
      <c r="H7296" t="s">
        <v>134</v>
      </c>
      <c r="I7296" t="s">
        <v>135</v>
      </c>
      <c r="J7296" t="s">
        <v>136</v>
      </c>
      <c r="K7296" t="s">
        <v>143</v>
      </c>
      <c r="L7296" t="s">
        <v>20646</v>
      </c>
      <c r="M7296" t="s">
        <v>20647</v>
      </c>
      <c r="N7296">
        <v>0.115833333</v>
      </c>
      <c r="O7296">
        <v>0</v>
      </c>
      <c r="P7296">
        <v>60</v>
      </c>
      <c r="Q7296">
        <v>0</v>
      </c>
      <c r="R7296">
        <v>0</v>
      </c>
      <c r="S7296">
        <v>1</v>
      </c>
      <c r="T7296">
        <v>1347</v>
      </c>
      <c r="U7296">
        <v>0</v>
      </c>
      <c r="V7296">
        <v>16</v>
      </c>
      <c r="W7296">
        <v>0</v>
      </c>
      <c r="X7296">
        <v>1.3194013687919923</v>
      </c>
      <c r="Y7296">
        <v>0</v>
      </c>
      <c r="Z7296">
        <v>0</v>
      </c>
      <c r="AA7296">
        <v>1.3074105830903484</v>
      </c>
      <c r="AB7296">
        <v>60.261644660227859</v>
      </c>
      <c r="AC7296">
        <v>0</v>
      </c>
      <c r="AD7296">
        <v>11.010045424657138</v>
      </c>
      <c r="AE7296">
        <v>73.89850203676734</v>
      </c>
    </row>
    <row r="7297" spans="1:31" x14ac:dyDescent="0.25">
      <c r="A7297">
        <v>1661614</v>
      </c>
      <c r="B7297">
        <v>1</v>
      </c>
      <c r="C7297" t="s">
        <v>80</v>
      </c>
      <c r="D7297" t="s">
        <v>94</v>
      </c>
      <c r="E7297" t="s">
        <v>146</v>
      </c>
      <c r="F7297" t="s">
        <v>12789</v>
      </c>
      <c r="G7297" t="s">
        <v>288</v>
      </c>
      <c r="H7297" t="s">
        <v>149</v>
      </c>
      <c r="I7297" t="s">
        <v>135</v>
      </c>
      <c r="J7297" t="s">
        <v>136</v>
      </c>
      <c r="K7297" t="s">
        <v>137</v>
      </c>
      <c r="L7297" t="s">
        <v>20648</v>
      </c>
      <c r="M7297" t="s">
        <v>20649</v>
      </c>
      <c r="N7297">
        <v>1.3008333329999999</v>
      </c>
      <c r="O7297">
        <v>0</v>
      </c>
      <c r="P7297">
        <v>755</v>
      </c>
      <c r="Q7297">
        <v>0</v>
      </c>
      <c r="R7297">
        <v>0</v>
      </c>
      <c r="S7297">
        <v>0</v>
      </c>
      <c r="T7297">
        <v>62</v>
      </c>
      <c r="U7297">
        <v>0</v>
      </c>
      <c r="V7297">
        <v>0</v>
      </c>
      <c r="W7297">
        <v>0</v>
      </c>
      <c r="X7297">
        <v>250.04002882806412</v>
      </c>
      <c r="Y7297">
        <v>0</v>
      </c>
      <c r="Z7297">
        <v>0</v>
      </c>
      <c r="AA7297">
        <v>0</v>
      </c>
      <c r="AB7297">
        <v>66.465911238094023</v>
      </c>
      <c r="AC7297">
        <v>0</v>
      </c>
      <c r="AD7297">
        <v>0</v>
      </c>
      <c r="AE7297">
        <v>316.50594006615813</v>
      </c>
    </row>
    <row r="7298" spans="1:31" x14ac:dyDescent="0.25">
      <c r="A7298">
        <v>1661465</v>
      </c>
      <c r="B7298">
        <v>1</v>
      </c>
      <c r="C7298" t="s">
        <v>80</v>
      </c>
      <c r="D7298" t="s">
        <v>97</v>
      </c>
      <c r="E7298" t="s">
        <v>178</v>
      </c>
      <c r="F7298" t="s">
        <v>7706</v>
      </c>
      <c r="G7298" t="s">
        <v>464</v>
      </c>
      <c r="H7298" t="s">
        <v>149</v>
      </c>
      <c r="I7298" t="s">
        <v>135</v>
      </c>
      <c r="J7298" t="s">
        <v>136</v>
      </c>
      <c r="K7298" t="s">
        <v>137</v>
      </c>
      <c r="L7298" t="s">
        <v>20650</v>
      </c>
      <c r="M7298" t="s">
        <v>20651</v>
      </c>
      <c r="N7298">
        <v>3.8533333330000001</v>
      </c>
      <c r="O7298">
        <v>0</v>
      </c>
      <c r="P7298">
        <v>52</v>
      </c>
      <c r="Q7298">
        <v>0</v>
      </c>
      <c r="R7298">
        <v>0</v>
      </c>
      <c r="S7298">
        <v>0</v>
      </c>
      <c r="T7298">
        <v>9</v>
      </c>
      <c r="U7298">
        <v>0</v>
      </c>
      <c r="V7298">
        <v>0</v>
      </c>
      <c r="W7298">
        <v>0</v>
      </c>
      <c r="X7298">
        <v>92.376604692302791</v>
      </c>
      <c r="Y7298">
        <v>0</v>
      </c>
      <c r="Z7298">
        <v>0</v>
      </c>
      <c r="AA7298">
        <v>0</v>
      </c>
      <c r="AB7298">
        <v>45.439495927637083</v>
      </c>
      <c r="AC7298">
        <v>0</v>
      </c>
      <c r="AD7298">
        <v>0</v>
      </c>
      <c r="AE7298">
        <v>137.81610061993987</v>
      </c>
    </row>
    <row r="7299" spans="1:31" x14ac:dyDescent="0.25">
      <c r="A7299">
        <v>1661514</v>
      </c>
      <c r="B7299">
        <v>1</v>
      </c>
      <c r="C7299" t="s">
        <v>80</v>
      </c>
      <c r="D7299" t="s">
        <v>93</v>
      </c>
      <c r="E7299" t="s">
        <v>178</v>
      </c>
      <c r="F7299" t="s">
        <v>20652</v>
      </c>
      <c r="G7299" t="s">
        <v>227</v>
      </c>
      <c r="H7299" t="s">
        <v>149</v>
      </c>
      <c r="I7299" t="s">
        <v>135</v>
      </c>
      <c r="J7299" t="s">
        <v>136</v>
      </c>
      <c r="K7299" t="s">
        <v>137</v>
      </c>
      <c r="L7299" t="s">
        <v>20653</v>
      </c>
      <c r="M7299" t="s">
        <v>20654</v>
      </c>
      <c r="N7299">
        <v>3.3086111109999998</v>
      </c>
      <c r="O7299">
        <v>0</v>
      </c>
      <c r="P7299">
        <v>3</v>
      </c>
      <c r="Q7299">
        <v>0</v>
      </c>
      <c r="R7299">
        <v>3</v>
      </c>
      <c r="S7299">
        <v>0</v>
      </c>
      <c r="T7299">
        <v>2</v>
      </c>
      <c r="U7299">
        <v>0</v>
      </c>
      <c r="V7299">
        <v>0</v>
      </c>
      <c r="W7299">
        <v>0</v>
      </c>
      <c r="X7299">
        <v>7.3374336008086836</v>
      </c>
      <c r="Y7299">
        <v>0</v>
      </c>
      <c r="Z7299">
        <v>0.28063171398717002</v>
      </c>
      <c r="AA7299">
        <v>0</v>
      </c>
      <c r="AB7299">
        <v>8.6771902077666354</v>
      </c>
      <c r="AC7299">
        <v>0</v>
      </c>
      <c r="AD7299">
        <v>0</v>
      </c>
      <c r="AE7299">
        <v>16.295255522562488</v>
      </c>
    </row>
    <row r="7300" spans="1:31" x14ac:dyDescent="0.25">
      <c r="A7300">
        <v>1661471</v>
      </c>
      <c r="B7300">
        <v>1</v>
      </c>
      <c r="C7300" t="s">
        <v>80</v>
      </c>
      <c r="D7300" t="s">
        <v>106</v>
      </c>
      <c r="E7300" t="s">
        <v>152</v>
      </c>
      <c r="F7300" t="s">
        <v>20655</v>
      </c>
      <c r="G7300" t="s">
        <v>154</v>
      </c>
      <c r="H7300" t="s">
        <v>149</v>
      </c>
      <c r="I7300" t="s">
        <v>135</v>
      </c>
      <c r="J7300" t="s">
        <v>136</v>
      </c>
      <c r="K7300" t="s">
        <v>137</v>
      </c>
      <c r="L7300" t="s">
        <v>20656</v>
      </c>
      <c r="M7300" t="s">
        <v>20657</v>
      </c>
      <c r="N7300">
        <v>1.1741666660000001</v>
      </c>
      <c r="O7300">
        <v>0</v>
      </c>
      <c r="P7300">
        <v>1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7.1781615139431404E-2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7.1781615139431404E-2</v>
      </c>
    </row>
    <row r="7301" spans="1:31" x14ac:dyDescent="0.25">
      <c r="A7301">
        <v>1661700</v>
      </c>
      <c r="B7301">
        <v>1</v>
      </c>
      <c r="C7301" t="s">
        <v>81</v>
      </c>
      <c r="D7301" t="s">
        <v>119</v>
      </c>
      <c r="E7301" t="s">
        <v>146</v>
      </c>
      <c r="F7301" t="s">
        <v>20658</v>
      </c>
      <c r="G7301" t="s">
        <v>260</v>
      </c>
      <c r="H7301" t="s">
        <v>149</v>
      </c>
      <c r="I7301" t="s">
        <v>135</v>
      </c>
      <c r="J7301" t="s">
        <v>136</v>
      </c>
      <c r="K7301" t="s">
        <v>137</v>
      </c>
      <c r="L7301" t="s">
        <v>20659</v>
      </c>
      <c r="M7301" t="s">
        <v>20660</v>
      </c>
      <c r="N7301">
        <v>0.778888888</v>
      </c>
      <c r="O7301">
        <v>0</v>
      </c>
      <c r="P7301">
        <v>5</v>
      </c>
      <c r="Q7301">
        <v>0</v>
      </c>
      <c r="R7301">
        <v>24</v>
      </c>
      <c r="S7301">
        <v>0</v>
      </c>
      <c r="T7301">
        <v>3</v>
      </c>
      <c r="U7301">
        <v>0</v>
      </c>
      <c r="V7301">
        <v>0</v>
      </c>
      <c r="W7301">
        <v>0</v>
      </c>
      <c r="X7301">
        <v>6.7028908783147489E-2</v>
      </c>
      <c r="Y7301">
        <v>0</v>
      </c>
      <c r="Z7301">
        <v>9.0323799535072649</v>
      </c>
      <c r="AA7301">
        <v>0</v>
      </c>
      <c r="AB7301">
        <v>2.591727939338778</v>
      </c>
      <c r="AC7301">
        <v>0</v>
      </c>
      <c r="AD7301">
        <v>0</v>
      </c>
      <c r="AE7301">
        <v>11.69113680162919</v>
      </c>
    </row>
    <row r="7302" spans="1:31" x14ac:dyDescent="0.25">
      <c r="A7302">
        <v>1661451</v>
      </c>
      <c r="B7302">
        <v>1</v>
      </c>
      <c r="C7302" t="s">
        <v>80</v>
      </c>
      <c r="D7302" t="s">
        <v>100</v>
      </c>
      <c r="E7302" t="s">
        <v>140</v>
      </c>
      <c r="F7302" t="s">
        <v>13946</v>
      </c>
      <c r="G7302" t="s">
        <v>161</v>
      </c>
      <c r="H7302" t="s">
        <v>134</v>
      </c>
      <c r="I7302" t="s">
        <v>135</v>
      </c>
      <c r="J7302" t="s">
        <v>136</v>
      </c>
      <c r="K7302" t="s">
        <v>137</v>
      </c>
      <c r="L7302" t="s">
        <v>20661</v>
      </c>
      <c r="M7302" t="s">
        <v>20662</v>
      </c>
      <c r="N7302">
        <v>0.155</v>
      </c>
      <c r="O7302">
        <v>23</v>
      </c>
      <c r="P7302">
        <v>3219</v>
      </c>
      <c r="Q7302">
        <v>4</v>
      </c>
      <c r="R7302">
        <v>107</v>
      </c>
      <c r="S7302">
        <v>23</v>
      </c>
      <c r="T7302">
        <v>254</v>
      </c>
      <c r="U7302">
        <v>3</v>
      </c>
      <c r="V7302">
        <v>1</v>
      </c>
      <c r="W7302">
        <v>27.316385871179225</v>
      </c>
      <c r="X7302">
        <v>91.534881053925446</v>
      </c>
      <c r="Y7302">
        <v>1.2389578561053098</v>
      </c>
      <c r="Z7302">
        <v>2.2476587868065496</v>
      </c>
      <c r="AA7302">
        <v>7.6973637955671199</v>
      </c>
      <c r="AB7302">
        <v>20.630318296023859</v>
      </c>
      <c r="AC7302">
        <v>3.8578345958430598</v>
      </c>
      <c r="AD7302">
        <v>4.0276634369999996E-5</v>
      </c>
      <c r="AE7302">
        <v>154.52344053208495</v>
      </c>
    </row>
    <row r="7303" spans="1:31" x14ac:dyDescent="0.25">
      <c r="A7303">
        <v>1661594</v>
      </c>
      <c r="B7303">
        <v>1</v>
      </c>
      <c r="C7303" t="s">
        <v>81</v>
      </c>
      <c r="D7303" t="s">
        <v>118</v>
      </c>
      <c r="E7303" t="s">
        <v>178</v>
      </c>
      <c r="F7303" t="s">
        <v>20663</v>
      </c>
      <c r="G7303" t="s">
        <v>227</v>
      </c>
      <c r="H7303" t="s">
        <v>149</v>
      </c>
      <c r="I7303" t="s">
        <v>135</v>
      </c>
      <c r="J7303" t="s">
        <v>136</v>
      </c>
      <c r="K7303" t="s">
        <v>137</v>
      </c>
      <c r="L7303" t="s">
        <v>20664</v>
      </c>
      <c r="M7303" t="s">
        <v>20665</v>
      </c>
      <c r="N7303">
        <v>0.83722222199999996</v>
      </c>
      <c r="O7303">
        <v>0</v>
      </c>
      <c r="P7303">
        <v>8</v>
      </c>
      <c r="Q7303">
        <v>0</v>
      </c>
      <c r="R7303">
        <v>4</v>
      </c>
      <c r="S7303">
        <v>0</v>
      </c>
      <c r="T7303">
        <v>4</v>
      </c>
      <c r="U7303">
        <v>0</v>
      </c>
      <c r="V7303">
        <v>0</v>
      </c>
      <c r="W7303">
        <v>0</v>
      </c>
      <c r="X7303">
        <v>1.3990848888272256</v>
      </c>
      <c r="Y7303">
        <v>0</v>
      </c>
      <c r="Z7303">
        <v>0.27171365402482084</v>
      </c>
      <c r="AA7303">
        <v>0</v>
      </c>
      <c r="AB7303">
        <v>1.3102716520293682</v>
      </c>
      <c r="AC7303">
        <v>0</v>
      </c>
      <c r="AD7303">
        <v>0</v>
      </c>
      <c r="AE7303">
        <v>2.9810701948814149</v>
      </c>
    </row>
    <row r="7304" spans="1:31" x14ac:dyDescent="0.25">
      <c r="A7304">
        <v>1661757</v>
      </c>
      <c r="B7304">
        <v>1</v>
      </c>
      <c r="C7304" t="s">
        <v>80</v>
      </c>
      <c r="D7304" t="s">
        <v>84</v>
      </c>
      <c r="E7304" t="s">
        <v>152</v>
      </c>
      <c r="F7304" t="s">
        <v>20666</v>
      </c>
      <c r="G7304" t="s">
        <v>154</v>
      </c>
      <c r="H7304" t="s">
        <v>149</v>
      </c>
      <c r="I7304" t="s">
        <v>135</v>
      </c>
      <c r="J7304" t="s">
        <v>136</v>
      </c>
      <c r="K7304" t="s">
        <v>137</v>
      </c>
      <c r="L7304" t="s">
        <v>20667</v>
      </c>
      <c r="M7304" t="s">
        <v>20668</v>
      </c>
      <c r="N7304">
        <v>1.185277777</v>
      </c>
      <c r="O7304">
        <v>0</v>
      </c>
      <c r="P7304">
        <v>2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0.52770031662114669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0.52770031662114669</v>
      </c>
    </row>
    <row r="7305" spans="1:31" x14ac:dyDescent="0.25">
      <c r="A7305">
        <v>1661408</v>
      </c>
      <c r="B7305">
        <v>1</v>
      </c>
      <c r="C7305" t="s">
        <v>80</v>
      </c>
      <c r="D7305" t="s">
        <v>103</v>
      </c>
      <c r="E7305" t="s">
        <v>204</v>
      </c>
      <c r="F7305" t="s">
        <v>20669</v>
      </c>
      <c r="G7305" t="s">
        <v>148</v>
      </c>
      <c r="H7305" t="s">
        <v>134</v>
      </c>
      <c r="I7305" t="s">
        <v>135</v>
      </c>
      <c r="J7305" t="s">
        <v>136</v>
      </c>
      <c r="K7305" t="s">
        <v>143</v>
      </c>
      <c r="L7305" t="s">
        <v>20670</v>
      </c>
      <c r="M7305" t="s">
        <v>20671</v>
      </c>
      <c r="N7305">
        <v>0.91677388800000004</v>
      </c>
      <c r="O7305">
        <v>2</v>
      </c>
      <c r="P7305">
        <v>0</v>
      </c>
      <c r="Q7305">
        <v>3</v>
      </c>
      <c r="R7305">
        <v>0</v>
      </c>
      <c r="S7305">
        <v>6</v>
      </c>
      <c r="T7305">
        <v>0</v>
      </c>
      <c r="U7305">
        <v>3</v>
      </c>
      <c r="V7305">
        <v>0</v>
      </c>
      <c r="W7305">
        <v>10.703201015212965</v>
      </c>
      <c r="X7305">
        <v>0</v>
      </c>
      <c r="Y7305">
        <v>0.71409439123649621</v>
      </c>
      <c r="Z7305">
        <v>0</v>
      </c>
      <c r="AA7305">
        <v>62.471365030400094</v>
      </c>
      <c r="AB7305">
        <v>0</v>
      </c>
      <c r="AC7305">
        <v>64.477230737618427</v>
      </c>
      <c r="AD7305">
        <v>0</v>
      </c>
      <c r="AE7305">
        <v>138.365891174468</v>
      </c>
    </row>
    <row r="7306" spans="1:31" x14ac:dyDescent="0.25">
      <c r="A7306">
        <v>1661362</v>
      </c>
      <c r="B7306">
        <v>1</v>
      </c>
      <c r="C7306" t="s">
        <v>80</v>
      </c>
      <c r="D7306" t="s">
        <v>98</v>
      </c>
      <c r="E7306" t="s">
        <v>140</v>
      </c>
      <c r="F7306" t="s">
        <v>2395</v>
      </c>
      <c r="G7306" t="s">
        <v>691</v>
      </c>
      <c r="H7306" t="s">
        <v>134</v>
      </c>
      <c r="I7306" t="s">
        <v>135</v>
      </c>
      <c r="J7306" t="s">
        <v>136</v>
      </c>
      <c r="K7306" t="s">
        <v>137</v>
      </c>
      <c r="L7306" t="s">
        <v>20672</v>
      </c>
      <c r="M7306" t="s">
        <v>20673</v>
      </c>
      <c r="N7306">
        <v>1.2124999999999999</v>
      </c>
      <c r="O7306">
        <v>0</v>
      </c>
      <c r="P7306">
        <v>0</v>
      </c>
      <c r="Q7306">
        <v>10</v>
      </c>
      <c r="R7306">
        <v>98</v>
      </c>
      <c r="S7306">
        <v>4</v>
      </c>
      <c r="T7306">
        <v>22</v>
      </c>
      <c r="U7306">
        <v>0</v>
      </c>
      <c r="V7306">
        <v>0</v>
      </c>
      <c r="W7306">
        <v>0</v>
      </c>
      <c r="X7306">
        <v>0</v>
      </c>
      <c r="Y7306">
        <v>74.294379384149508</v>
      </c>
      <c r="Z7306">
        <v>101.40786322148126</v>
      </c>
      <c r="AA7306">
        <v>6.839189102876686</v>
      </c>
      <c r="AB7306">
        <v>27.42596256060169</v>
      </c>
      <c r="AC7306">
        <v>0</v>
      </c>
      <c r="AD7306">
        <v>0</v>
      </c>
      <c r="AE7306">
        <v>209.96739426910915</v>
      </c>
    </row>
    <row r="7307" spans="1:31" x14ac:dyDescent="0.25">
      <c r="A7307">
        <v>1661694</v>
      </c>
      <c r="B7307">
        <v>1</v>
      </c>
      <c r="C7307" t="s">
        <v>80</v>
      </c>
      <c r="D7307" t="s">
        <v>95</v>
      </c>
      <c r="E7307" t="s">
        <v>152</v>
      </c>
      <c r="F7307" t="s">
        <v>20674</v>
      </c>
      <c r="G7307" t="s">
        <v>154</v>
      </c>
      <c r="H7307" t="s">
        <v>149</v>
      </c>
      <c r="I7307" t="s">
        <v>135</v>
      </c>
      <c r="J7307" t="s">
        <v>136</v>
      </c>
      <c r="K7307" t="s">
        <v>137</v>
      </c>
      <c r="L7307" t="s">
        <v>20675</v>
      </c>
      <c r="M7307" t="s">
        <v>20676</v>
      </c>
      <c r="N7307">
        <v>2.3602777769999999</v>
      </c>
      <c r="O7307">
        <v>0</v>
      </c>
      <c r="P7307">
        <v>2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1.0871688147872989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1.0871688147872989</v>
      </c>
    </row>
    <row r="7308" spans="1:31" x14ac:dyDescent="0.25">
      <c r="A7308">
        <v>1661385</v>
      </c>
      <c r="B7308">
        <v>1</v>
      </c>
      <c r="C7308" t="s">
        <v>80</v>
      </c>
      <c r="D7308" t="s">
        <v>83</v>
      </c>
      <c r="E7308" t="s">
        <v>131</v>
      </c>
      <c r="F7308" t="s">
        <v>20677</v>
      </c>
      <c r="G7308" t="s">
        <v>918</v>
      </c>
      <c r="H7308" t="s">
        <v>134</v>
      </c>
      <c r="I7308" t="s">
        <v>191</v>
      </c>
      <c r="J7308" t="s">
        <v>136</v>
      </c>
      <c r="K7308" t="s">
        <v>137</v>
      </c>
      <c r="L7308" t="s">
        <v>20678</v>
      </c>
      <c r="M7308" t="s">
        <v>20679</v>
      </c>
      <c r="N7308">
        <v>1.3888888E-2</v>
      </c>
      <c r="O7308">
        <v>0</v>
      </c>
      <c r="P7308">
        <v>2</v>
      </c>
      <c r="Q7308">
        <v>0</v>
      </c>
      <c r="R7308">
        <v>0</v>
      </c>
      <c r="S7308">
        <v>0</v>
      </c>
      <c r="T7308">
        <v>1356</v>
      </c>
      <c r="U7308">
        <v>0</v>
      </c>
      <c r="V7308">
        <v>31</v>
      </c>
      <c r="W7308">
        <v>0</v>
      </c>
      <c r="X7308">
        <v>5.7646967580625007E-2</v>
      </c>
      <c r="Y7308">
        <v>0</v>
      </c>
      <c r="Z7308">
        <v>0</v>
      </c>
      <c r="AA7308">
        <v>0</v>
      </c>
      <c r="AB7308">
        <v>15.098365422918073</v>
      </c>
      <c r="AC7308">
        <v>0</v>
      </c>
      <c r="AD7308">
        <v>4.7445980259523743</v>
      </c>
      <c r="AE7308">
        <v>19.900610416451073</v>
      </c>
    </row>
    <row r="7309" spans="1:31" x14ac:dyDescent="0.25">
      <c r="A7309">
        <v>1661717</v>
      </c>
      <c r="B7309">
        <v>1</v>
      </c>
      <c r="C7309" t="s">
        <v>80</v>
      </c>
      <c r="D7309" t="s">
        <v>102</v>
      </c>
      <c r="E7309" t="s">
        <v>152</v>
      </c>
      <c r="F7309" t="s">
        <v>20680</v>
      </c>
      <c r="G7309" t="s">
        <v>154</v>
      </c>
      <c r="H7309" t="s">
        <v>149</v>
      </c>
      <c r="I7309" t="s">
        <v>135</v>
      </c>
      <c r="J7309" t="s">
        <v>136</v>
      </c>
      <c r="K7309" t="s">
        <v>137</v>
      </c>
      <c r="L7309" t="s">
        <v>20681</v>
      </c>
      <c r="M7309" t="s">
        <v>20682</v>
      </c>
      <c r="N7309">
        <v>2.7669444439999999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1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1.0584014609492667</v>
      </c>
      <c r="AC7309">
        <v>0</v>
      </c>
      <c r="AD7309">
        <v>0</v>
      </c>
      <c r="AE7309">
        <v>1.0584014609492667</v>
      </c>
    </row>
    <row r="7310" spans="1:31" x14ac:dyDescent="0.25">
      <c r="A7310">
        <v>1661740</v>
      </c>
      <c r="B7310">
        <v>1</v>
      </c>
      <c r="C7310" t="s">
        <v>80</v>
      </c>
      <c r="D7310" t="s">
        <v>87</v>
      </c>
      <c r="E7310" t="s">
        <v>178</v>
      </c>
      <c r="F7310" t="s">
        <v>20683</v>
      </c>
      <c r="G7310" t="s">
        <v>231</v>
      </c>
      <c r="H7310" t="s">
        <v>149</v>
      </c>
      <c r="I7310" t="s">
        <v>135</v>
      </c>
      <c r="J7310" t="s">
        <v>136</v>
      </c>
      <c r="K7310" t="s">
        <v>137</v>
      </c>
      <c r="L7310" t="s">
        <v>20684</v>
      </c>
      <c r="M7310" t="s">
        <v>20685</v>
      </c>
      <c r="N7310">
        <v>0.92305555500000003</v>
      </c>
      <c r="O7310">
        <v>0</v>
      </c>
      <c r="P7310">
        <v>66</v>
      </c>
      <c r="Q7310">
        <v>0</v>
      </c>
      <c r="R7310">
        <v>0</v>
      </c>
      <c r="S7310">
        <v>0</v>
      </c>
      <c r="T7310">
        <v>4</v>
      </c>
      <c r="U7310">
        <v>0</v>
      </c>
      <c r="V7310">
        <v>0</v>
      </c>
      <c r="W7310">
        <v>0</v>
      </c>
      <c r="X7310">
        <v>26.756795941639865</v>
      </c>
      <c r="Y7310">
        <v>0</v>
      </c>
      <c r="Z7310">
        <v>0</v>
      </c>
      <c r="AA7310">
        <v>0</v>
      </c>
      <c r="AB7310">
        <v>1.2400883062143599</v>
      </c>
      <c r="AC7310">
        <v>0</v>
      </c>
      <c r="AD7310">
        <v>0</v>
      </c>
      <c r="AE7310">
        <v>27.996884247854226</v>
      </c>
    </row>
    <row r="7311" spans="1:31" x14ac:dyDescent="0.25">
      <c r="A7311">
        <v>1661617</v>
      </c>
      <c r="B7311">
        <v>1</v>
      </c>
      <c r="C7311" t="s">
        <v>80</v>
      </c>
      <c r="D7311" t="s">
        <v>90</v>
      </c>
      <c r="E7311" t="s">
        <v>178</v>
      </c>
      <c r="F7311" t="s">
        <v>20686</v>
      </c>
      <c r="G7311" t="s">
        <v>187</v>
      </c>
      <c r="H7311" t="s">
        <v>149</v>
      </c>
      <c r="I7311" t="s">
        <v>135</v>
      </c>
      <c r="J7311" t="s">
        <v>136</v>
      </c>
      <c r="K7311" t="s">
        <v>137</v>
      </c>
      <c r="L7311" t="s">
        <v>20687</v>
      </c>
      <c r="M7311" t="s">
        <v>20688</v>
      </c>
      <c r="N7311">
        <v>1.500277777</v>
      </c>
      <c r="O7311">
        <v>0</v>
      </c>
      <c r="P7311">
        <v>230</v>
      </c>
      <c r="Q7311">
        <v>0</v>
      </c>
      <c r="R7311">
        <v>0</v>
      </c>
      <c r="S7311">
        <v>0</v>
      </c>
      <c r="T7311">
        <v>6</v>
      </c>
      <c r="U7311">
        <v>0</v>
      </c>
      <c r="V7311">
        <v>0</v>
      </c>
      <c r="W7311">
        <v>0</v>
      </c>
      <c r="X7311">
        <v>93.610491219321801</v>
      </c>
      <c r="Y7311">
        <v>0</v>
      </c>
      <c r="Z7311">
        <v>0</v>
      </c>
      <c r="AA7311">
        <v>0</v>
      </c>
      <c r="AB7311">
        <v>5.3796892619690651</v>
      </c>
      <c r="AC7311">
        <v>0</v>
      </c>
      <c r="AD7311">
        <v>0</v>
      </c>
      <c r="AE7311">
        <v>98.990180481290864</v>
      </c>
    </row>
    <row r="7312" spans="1:31" x14ac:dyDescent="0.25">
      <c r="A7312">
        <v>1661571</v>
      </c>
      <c r="B7312">
        <v>1</v>
      </c>
      <c r="C7312" t="s">
        <v>80</v>
      </c>
      <c r="D7312" t="s">
        <v>94</v>
      </c>
      <c r="E7312" t="s">
        <v>178</v>
      </c>
      <c r="F7312" t="s">
        <v>20689</v>
      </c>
      <c r="G7312" t="s">
        <v>770</v>
      </c>
      <c r="H7312" t="s">
        <v>149</v>
      </c>
      <c r="I7312" t="s">
        <v>135</v>
      </c>
      <c r="J7312" t="s">
        <v>136</v>
      </c>
      <c r="K7312" t="s">
        <v>137</v>
      </c>
      <c r="L7312" t="s">
        <v>20690</v>
      </c>
      <c r="M7312" t="s">
        <v>20691</v>
      </c>
      <c r="N7312">
        <v>1.089444444</v>
      </c>
      <c r="O7312">
        <v>0</v>
      </c>
      <c r="P7312">
        <v>7</v>
      </c>
      <c r="Q7312">
        <v>0</v>
      </c>
      <c r="R7312">
        <v>0</v>
      </c>
      <c r="S7312">
        <v>0</v>
      </c>
      <c r="T7312">
        <v>1</v>
      </c>
      <c r="U7312">
        <v>0</v>
      </c>
      <c r="V7312">
        <v>0</v>
      </c>
      <c r="W7312">
        <v>0</v>
      </c>
      <c r="X7312">
        <v>1.522541319609382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1.522541319609382</v>
      </c>
    </row>
    <row r="7313" spans="1:31" x14ac:dyDescent="0.25">
      <c r="A7313">
        <v>1661780</v>
      </c>
      <c r="B7313">
        <v>1</v>
      </c>
      <c r="C7313" t="s">
        <v>80</v>
      </c>
      <c r="D7313" t="s">
        <v>103</v>
      </c>
      <c r="E7313" t="s">
        <v>152</v>
      </c>
      <c r="F7313" t="s">
        <v>20692</v>
      </c>
      <c r="G7313" t="s">
        <v>507</v>
      </c>
      <c r="H7313" t="s">
        <v>149</v>
      </c>
      <c r="I7313" t="s">
        <v>135</v>
      </c>
      <c r="J7313" t="s">
        <v>136</v>
      </c>
      <c r="K7313" t="s">
        <v>137</v>
      </c>
      <c r="L7313" t="s">
        <v>20693</v>
      </c>
      <c r="M7313" t="s">
        <v>20694</v>
      </c>
      <c r="N7313">
        <v>1.601111111</v>
      </c>
      <c r="O7313">
        <v>0</v>
      </c>
      <c r="P7313">
        <v>19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7.9642607475001794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7.9642607475001794</v>
      </c>
    </row>
    <row r="7314" spans="1:31" x14ac:dyDescent="0.25">
      <c r="A7314">
        <v>1661677</v>
      </c>
      <c r="B7314">
        <v>1</v>
      </c>
      <c r="C7314" t="s">
        <v>80</v>
      </c>
      <c r="D7314" t="s">
        <v>84</v>
      </c>
      <c r="E7314" t="s">
        <v>178</v>
      </c>
      <c r="F7314" t="s">
        <v>20695</v>
      </c>
      <c r="G7314" t="s">
        <v>227</v>
      </c>
      <c r="H7314" t="s">
        <v>149</v>
      </c>
      <c r="I7314" t="s">
        <v>135</v>
      </c>
      <c r="J7314" t="s">
        <v>136</v>
      </c>
      <c r="K7314" t="s">
        <v>137</v>
      </c>
      <c r="L7314" t="s">
        <v>20696</v>
      </c>
      <c r="M7314" t="s">
        <v>20697</v>
      </c>
      <c r="N7314">
        <v>1.2094444440000001</v>
      </c>
      <c r="O7314">
        <v>0</v>
      </c>
      <c r="P7314">
        <v>369</v>
      </c>
      <c r="Q7314">
        <v>0</v>
      </c>
      <c r="R7314">
        <v>0</v>
      </c>
      <c r="S7314">
        <v>0</v>
      </c>
      <c r="T7314">
        <v>7</v>
      </c>
      <c r="U7314">
        <v>0</v>
      </c>
      <c r="V7314">
        <v>0</v>
      </c>
      <c r="W7314">
        <v>0</v>
      </c>
      <c r="X7314">
        <v>133.17769126602036</v>
      </c>
      <c r="Y7314">
        <v>0</v>
      </c>
      <c r="Z7314">
        <v>0</v>
      </c>
      <c r="AA7314">
        <v>0</v>
      </c>
      <c r="AB7314">
        <v>7.4542747142560195</v>
      </c>
      <c r="AC7314">
        <v>0</v>
      </c>
      <c r="AD7314">
        <v>0</v>
      </c>
      <c r="AE7314">
        <v>140.63196598027639</v>
      </c>
    </row>
    <row r="7315" spans="1:31" x14ac:dyDescent="0.25">
      <c r="A7315">
        <v>1661777</v>
      </c>
      <c r="B7315">
        <v>1</v>
      </c>
      <c r="C7315" t="s">
        <v>80</v>
      </c>
      <c r="D7315" t="s">
        <v>84</v>
      </c>
      <c r="E7315" t="s">
        <v>146</v>
      </c>
      <c r="F7315" t="s">
        <v>20698</v>
      </c>
      <c r="G7315" t="s">
        <v>1492</v>
      </c>
      <c r="H7315" t="s">
        <v>149</v>
      </c>
      <c r="I7315" t="s">
        <v>135</v>
      </c>
      <c r="J7315" t="s">
        <v>136</v>
      </c>
      <c r="K7315" t="s">
        <v>137</v>
      </c>
      <c r="L7315" t="s">
        <v>20699</v>
      </c>
      <c r="M7315" t="s">
        <v>20700</v>
      </c>
      <c r="N7315">
        <v>0.64472222199999996</v>
      </c>
      <c r="O7315">
        <v>0</v>
      </c>
      <c r="P7315">
        <v>1017</v>
      </c>
      <c r="Q7315">
        <v>0</v>
      </c>
      <c r="R7315">
        <v>0</v>
      </c>
      <c r="S7315">
        <v>0</v>
      </c>
      <c r="T7315">
        <v>45</v>
      </c>
      <c r="U7315">
        <v>0</v>
      </c>
      <c r="V7315">
        <v>0</v>
      </c>
      <c r="W7315">
        <v>0</v>
      </c>
      <c r="X7315">
        <v>186.44785393385391</v>
      </c>
      <c r="Y7315">
        <v>0</v>
      </c>
      <c r="Z7315">
        <v>0</v>
      </c>
      <c r="AA7315">
        <v>0</v>
      </c>
      <c r="AB7315">
        <v>43.30841030272618</v>
      </c>
      <c r="AC7315">
        <v>0</v>
      </c>
      <c r="AD7315">
        <v>0</v>
      </c>
      <c r="AE7315">
        <v>229.75626423658008</v>
      </c>
    </row>
    <row r="7316" spans="1:31" x14ac:dyDescent="0.25">
      <c r="A7316">
        <v>1661634</v>
      </c>
      <c r="B7316">
        <v>1</v>
      </c>
      <c r="C7316" t="s">
        <v>80</v>
      </c>
      <c r="D7316" t="s">
        <v>92</v>
      </c>
      <c r="E7316" t="s">
        <v>178</v>
      </c>
      <c r="F7316" t="s">
        <v>20701</v>
      </c>
      <c r="G7316" t="s">
        <v>148</v>
      </c>
      <c r="H7316" t="s">
        <v>149</v>
      </c>
      <c r="I7316" t="s">
        <v>135</v>
      </c>
      <c r="J7316" t="s">
        <v>136</v>
      </c>
      <c r="K7316" t="s">
        <v>137</v>
      </c>
      <c r="L7316" t="s">
        <v>20702</v>
      </c>
      <c r="M7316" t="s">
        <v>20703</v>
      </c>
      <c r="N7316">
        <v>1.4030555549999999</v>
      </c>
      <c r="O7316">
        <v>0</v>
      </c>
      <c r="P7316">
        <v>38</v>
      </c>
      <c r="Q7316">
        <v>0</v>
      </c>
      <c r="R7316">
        <v>5</v>
      </c>
      <c r="S7316">
        <v>0</v>
      </c>
      <c r="T7316">
        <v>5</v>
      </c>
      <c r="U7316">
        <v>0</v>
      </c>
      <c r="V7316">
        <v>0</v>
      </c>
      <c r="W7316">
        <v>0</v>
      </c>
      <c r="X7316">
        <v>6.6262074815056611</v>
      </c>
      <c r="Y7316">
        <v>0</v>
      </c>
      <c r="Z7316">
        <v>0.82208780078644161</v>
      </c>
      <c r="AA7316">
        <v>0</v>
      </c>
      <c r="AB7316">
        <v>2.6810213261684082</v>
      </c>
      <c r="AC7316">
        <v>0</v>
      </c>
      <c r="AD7316">
        <v>0</v>
      </c>
      <c r="AE7316">
        <v>10.12931660846051</v>
      </c>
    </row>
    <row r="7317" spans="1:31" x14ac:dyDescent="0.25">
      <c r="A7317">
        <v>1661491</v>
      </c>
      <c r="B7317">
        <v>1</v>
      </c>
      <c r="C7317" t="s">
        <v>80</v>
      </c>
      <c r="D7317" t="s">
        <v>92</v>
      </c>
      <c r="E7317" t="s">
        <v>152</v>
      </c>
      <c r="F7317" t="s">
        <v>20704</v>
      </c>
      <c r="G7317" t="s">
        <v>168</v>
      </c>
      <c r="H7317" t="s">
        <v>149</v>
      </c>
      <c r="I7317" t="s">
        <v>135</v>
      </c>
      <c r="J7317" t="s">
        <v>136</v>
      </c>
      <c r="K7317" t="s">
        <v>137</v>
      </c>
      <c r="L7317" t="s">
        <v>20705</v>
      </c>
      <c r="M7317" t="s">
        <v>20706</v>
      </c>
      <c r="N7317">
        <v>1.884166666</v>
      </c>
      <c r="O7317">
        <v>0</v>
      </c>
      <c r="P7317">
        <v>1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2.9131871843831161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2.9131871843831161</v>
      </c>
    </row>
    <row r="7318" spans="1:31" x14ac:dyDescent="0.25">
      <c r="A7318">
        <v>1661368</v>
      </c>
      <c r="B7318">
        <v>1</v>
      </c>
      <c r="C7318" t="s">
        <v>81</v>
      </c>
      <c r="D7318" t="s">
        <v>116</v>
      </c>
      <c r="E7318" t="s">
        <v>131</v>
      </c>
      <c r="F7318" t="s">
        <v>20707</v>
      </c>
      <c r="G7318" t="s">
        <v>585</v>
      </c>
      <c r="H7318" t="s">
        <v>134</v>
      </c>
      <c r="I7318" t="s">
        <v>135</v>
      </c>
      <c r="J7318" t="s">
        <v>136</v>
      </c>
      <c r="K7318" t="s">
        <v>137</v>
      </c>
      <c r="L7318" t="s">
        <v>20708</v>
      </c>
      <c r="M7318" t="s">
        <v>20709</v>
      </c>
      <c r="N7318">
        <v>2.4649999999999999</v>
      </c>
      <c r="O7318">
        <v>0</v>
      </c>
      <c r="P7318">
        <v>89</v>
      </c>
      <c r="Q7318">
        <v>0</v>
      </c>
      <c r="R7318">
        <v>1</v>
      </c>
      <c r="S7318">
        <v>0</v>
      </c>
      <c r="T7318">
        <v>4</v>
      </c>
      <c r="U7318">
        <v>0</v>
      </c>
      <c r="V7318">
        <v>0</v>
      </c>
      <c r="W7318">
        <v>0</v>
      </c>
      <c r="X7318">
        <v>22.676996249295922</v>
      </c>
      <c r="Y7318">
        <v>0</v>
      </c>
      <c r="Z7318">
        <v>0</v>
      </c>
      <c r="AA7318">
        <v>0</v>
      </c>
      <c r="AB7318">
        <v>1.2082482606871814</v>
      </c>
      <c r="AC7318">
        <v>0</v>
      </c>
      <c r="AD7318">
        <v>0</v>
      </c>
      <c r="AE7318">
        <v>23.885244509983103</v>
      </c>
    </row>
    <row r="7319" spans="1:31" x14ac:dyDescent="0.25">
      <c r="A7319">
        <v>1661511</v>
      </c>
      <c r="B7319">
        <v>1</v>
      </c>
      <c r="C7319" t="s">
        <v>80</v>
      </c>
      <c r="D7319" t="s">
        <v>94</v>
      </c>
      <c r="E7319" t="s">
        <v>152</v>
      </c>
      <c r="F7319" t="s">
        <v>20710</v>
      </c>
      <c r="G7319" t="s">
        <v>168</v>
      </c>
      <c r="H7319" t="s">
        <v>149</v>
      </c>
      <c r="I7319" t="s">
        <v>135</v>
      </c>
      <c r="J7319" t="s">
        <v>136</v>
      </c>
      <c r="K7319" t="s">
        <v>137</v>
      </c>
      <c r="L7319" t="s">
        <v>20711</v>
      </c>
      <c r="M7319" t="s">
        <v>20712</v>
      </c>
      <c r="N7319">
        <v>1.3347222219999999</v>
      </c>
      <c r="O7319">
        <v>0</v>
      </c>
      <c r="P7319">
        <v>1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0.18403215209375751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0.18403215209375751</v>
      </c>
    </row>
    <row r="7320" spans="1:31" x14ac:dyDescent="0.25">
      <c r="A7320">
        <v>1661803</v>
      </c>
      <c r="B7320">
        <v>1</v>
      </c>
      <c r="C7320" t="s">
        <v>80</v>
      </c>
      <c r="D7320" t="s">
        <v>99</v>
      </c>
      <c r="E7320" t="s">
        <v>178</v>
      </c>
      <c r="F7320" t="s">
        <v>7405</v>
      </c>
      <c r="G7320" t="s">
        <v>227</v>
      </c>
      <c r="H7320" t="s">
        <v>149</v>
      </c>
      <c r="I7320" t="s">
        <v>135</v>
      </c>
      <c r="J7320" t="s">
        <v>136</v>
      </c>
      <c r="K7320" t="s">
        <v>137</v>
      </c>
      <c r="L7320" t="s">
        <v>20713</v>
      </c>
      <c r="M7320" t="s">
        <v>20714</v>
      </c>
      <c r="N7320">
        <v>1.7561111110000001</v>
      </c>
      <c r="O7320">
        <v>0</v>
      </c>
      <c r="P7320">
        <v>43</v>
      </c>
      <c r="Q7320">
        <v>0</v>
      </c>
      <c r="R7320">
        <v>0</v>
      </c>
      <c r="S7320">
        <v>0</v>
      </c>
      <c r="T7320">
        <v>7</v>
      </c>
      <c r="U7320">
        <v>0</v>
      </c>
      <c r="V7320">
        <v>0</v>
      </c>
      <c r="W7320">
        <v>0</v>
      </c>
      <c r="X7320">
        <v>13.935973446592756</v>
      </c>
      <c r="Y7320">
        <v>0</v>
      </c>
      <c r="Z7320">
        <v>0</v>
      </c>
      <c r="AA7320">
        <v>0</v>
      </c>
      <c r="AB7320">
        <v>10.230414010666694</v>
      </c>
      <c r="AC7320">
        <v>0</v>
      </c>
      <c r="AD7320">
        <v>0</v>
      </c>
      <c r="AE7320">
        <v>24.16638745725945</v>
      </c>
    </row>
    <row r="7321" spans="1:31" x14ac:dyDescent="0.25">
      <c r="A7321">
        <v>1661654</v>
      </c>
      <c r="B7321">
        <v>1</v>
      </c>
      <c r="C7321" t="s">
        <v>80</v>
      </c>
      <c r="D7321" t="s">
        <v>94</v>
      </c>
      <c r="E7321" t="s">
        <v>146</v>
      </c>
      <c r="F7321" t="s">
        <v>12789</v>
      </c>
      <c r="G7321" t="s">
        <v>288</v>
      </c>
      <c r="H7321" t="s">
        <v>149</v>
      </c>
      <c r="I7321" t="s">
        <v>135</v>
      </c>
      <c r="J7321" t="s">
        <v>136</v>
      </c>
      <c r="K7321" t="s">
        <v>137</v>
      </c>
      <c r="L7321" t="s">
        <v>20715</v>
      </c>
      <c r="M7321" t="s">
        <v>20716</v>
      </c>
      <c r="N7321">
        <v>0.54166666600000002</v>
      </c>
      <c r="O7321">
        <v>0</v>
      </c>
      <c r="P7321">
        <v>755</v>
      </c>
      <c r="Q7321">
        <v>0</v>
      </c>
      <c r="R7321">
        <v>0</v>
      </c>
      <c r="S7321">
        <v>0</v>
      </c>
      <c r="T7321">
        <v>62</v>
      </c>
      <c r="U7321">
        <v>0</v>
      </c>
      <c r="V7321">
        <v>0</v>
      </c>
      <c r="W7321">
        <v>0</v>
      </c>
      <c r="X7321">
        <v>117.52761864655061</v>
      </c>
      <c r="Y7321">
        <v>0</v>
      </c>
      <c r="Z7321">
        <v>0</v>
      </c>
      <c r="AA7321">
        <v>0</v>
      </c>
      <c r="AB7321">
        <v>28.059831419649782</v>
      </c>
      <c r="AC7321">
        <v>0</v>
      </c>
      <c r="AD7321">
        <v>0</v>
      </c>
      <c r="AE7321">
        <v>145.5874500662004</v>
      </c>
    </row>
    <row r="7322" spans="1:31" x14ac:dyDescent="0.25">
      <c r="A7322">
        <v>1661554</v>
      </c>
      <c r="B7322">
        <v>1</v>
      </c>
      <c r="C7322" t="s">
        <v>81</v>
      </c>
      <c r="D7322" t="s">
        <v>128</v>
      </c>
      <c r="E7322" t="s">
        <v>152</v>
      </c>
      <c r="F7322" t="s">
        <v>20717</v>
      </c>
      <c r="G7322" t="s">
        <v>154</v>
      </c>
      <c r="H7322" t="s">
        <v>149</v>
      </c>
      <c r="I7322" t="s">
        <v>135</v>
      </c>
      <c r="J7322" t="s">
        <v>136</v>
      </c>
      <c r="K7322" t="s">
        <v>137</v>
      </c>
      <c r="L7322" t="s">
        <v>20718</v>
      </c>
      <c r="M7322" t="s">
        <v>20719</v>
      </c>
      <c r="N7322">
        <v>1.84</v>
      </c>
      <c r="O7322">
        <v>0</v>
      </c>
      <c r="P7322">
        <v>1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0.85144893907775987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0.85144893907775987</v>
      </c>
    </row>
    <row r="7323" spans="1:31" x14ac:dyDescent="0.25">
      <c r="A7323">
        <v>1661457</v>
      </c>
      <c r="B7323">
        <v>1</v>
      </c>
      <c r="C7323" t="s">
        <v>80</v>
      </c>
      <c r="D7323" t="s">
        <v>99</v>
      </c>
      <c r="E7323" t="s">
        <v>140</v>
      </c>
      <c r="F7323" t="s">
        <v>534</v>
      </c>
      <c r="G7323" t="s">
        <v>161</v>
      </c>
      <c r="H7323" t="s">
        <v>134</v>
      </c>
      <c r="I7323" t="s">
        <v>135</v>
      </c>
      <c r="J7323" t="s">
        <v>136</v>
      </c>
      <c r="K7323" t="s">
        <v>137</v>
      </c>
      <c r="L7323" t="s">
        <v>20720</v>
      </c>
      <c r="M7323" t="s">
        <v>20721</v>
      </c>
      <c r="N7323">
        <v>0.53638888799999995</v>
      </c>
      <c r="O7323">
        <v>14</v>
      </c>
      <c r="P7323">
        <v>456</v>
      </c>
      <c r="Q7323">
        <v>1</v>
      </c>
      <c r="R7323">
        <v>6</v>
      </c>
      <c r="S7323">
        <v>4</v>
      </c>
      <c r="T7323">
        <v>41</v>
      </c>
      <c r="U7323">
        <v>0</v>
      </c>
      <c r="V7323">
        <v>1</v>
      </c>
      <c r="W7323">
        <v>14.198506827057374</v>
      </c>
      <c r="X7323">
        <v>51.406316776255274</v>
      </c>
      <c r="Y7323">
        <v>0.15275451233443918</v>
      </c>
      <c r="Z7323">
        <v>0.68966029184668998</v>
      </c>
      <c r="AA7323">
        <v>22.663939763946612</v>
      </c>
      <c r="AB7323">
        <v>4.9018378805470162</v>
      </c>
      <c r="AC7323">
        <v>0</v>
      </c>
      <c r="AD7323">
        <v>0.71167651810227395</v>
      </c>
      <c r="AE7323">
        <v>94.724692570089701</v>
      </c>
    </row>
    <row r="7324" spans="1:31" x14ac:dyDescent="0.25">
      <c r="A7324">
        <v>1661434</v>
      </c>
      <c r="B7324">
        <v>1</v>
      </c>
      <c r="C7324" t="s">
        <v>81</v>
      </c>
      <c r="D7324" t="s">
        <v>128</v>
      </c>
      <c r="E7324" t="s">
        <v>204</v>
      </c>
      <c r="F7324" t="s">
        <v>3430</v>
      </c>
      <c r="G7324" t="s">
        <v>161</v>
      </c>
      <c r="H7324" t="s">
        <v>134</v>
      </c>
      <c r="I7324" t="s">
        <v>135</v>
      </c>
      <c r="J7324" t="s">
        <v>136</v>
      </c>
      <c r="K7324" t="s">
        <v>137</v>
      </c>
      <c r="L7324" t="s">
        <v>20722</v>
      </c>
      <c r="M7324" t="s">
        <v>20723</v>
      </c>
      <c r="N7324">
        <v>8.7777777000000001E-2</v>
      </c>
      <c r="O7324">
        <v>0</v>
      </c>
      <c r="P7324">
        <v>0</v>
      </c>
      <c r="Q7324">
        <v>0</v>
      </c>
      <c r="R7324">
        <v>0</v>
      </c>
      <c r="S7324">
        <v>29</v>
      </c>
      <c r="T7324">
        <v>0</v>
      </c>
      <c r="U7324">
        <v>25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34.940701000476473</v>
      </c>
      <c r="AB7324">
        <v>0</v>
      </c>
      <c r="AC7324">
        <v>98.881937615064118</v>
      </c>
      <c r="AD7324">
        <v>0</v>
      </c>
      <c r="AE7324">
        <v>133.8226386155406</v>
      </c>
    </row>
    <row r="7325" spans="1:31" x14ac:dyDescent="0.25">
      <c r="A7325">
        <v>1661620</v>
      </c>
      <c r="B7325">
        <v>1</v>
      </c>
      <c r="C7325" t="s">
        <v>80</v>
      </c>
      <c r="D7325" t="s">
        <v>106</v>
      </c>
      <c r="E7325" t="s">
        <v>152</v>
      </c>
      <c r="F7325" t="s">
        <v>20724</v>
      </c>
      <c r="G7325" t="s">
        <v>154</v>
      </c>
      <c r="H7325" t="s">
        <v>149</v>
      </c>
      <c r="I7325" t="s">
        <v>135</v>
      </c>
      <c r="J7325" t="s">
        <v>136</v>
      </c>
      <c r="K7325" t="s">
        <v>137</v>
      </c>
      <c r="L7325" t="s">
        <v>20725</v>
      </c>
      <c r="M7325" t="s">
        <v>20726</v>
      </c>
      <c r="N7325">
        <v>1.711944444</v>
      </c>
      <c r="O7325">
        <v>0</v>
      </c>
      <c r="P7325">
        <v>1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0.17217227040003613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0.17217227040003613</v>
      </c>
    </row>
    <row r="7326" spans="1:31" x14ac:dyDescent="0.25">
      <c r="A7326">
        <v>1661643</v>
      </c>
      <c r="B7326">
        <v>1</v>
      </c>
      <c r="C7326" t="s">
        <v>80</v>
      </c>
      <c r="D7326" t="s">
        <v>108</v>
      </c>
      <c r="E7326" t="s">
        <v>152</v>
      </c>
      <c r="F7326" t="s">
        <v>20727</v>
      </c>
      <c r="G7326" t="s">
        <v>154</v>
      </c>
      <c r="H7326" t="s">
        <v>149</v>
      </c>
      <c r="I7326" t="s">
        <v>135</v>
      </c>
      <c r="J7326" t="s">
        <v>136</v>
      </c>
      <c r="K7326" t="s">
        <v>137</v>
      </c>
      <c r="L7326" t="s">
        <v>20728</v>
      </c>
      <c r="M7326" t="s">
        <v>20729</v>
      </c>
      <c r="N7326">
        <v>4.4275000000000002</v>
      </c>
      <c r="O7326">
        <v>0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3.2809683068149444E-2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3.2809683068149444E-2</v>
      </c>
    </row>
    <row r="7327" spans="1:31" x14ac:dyDescent="0.25">
      <c r="A7327">
        <v>1661474</v>
      </c>
      <c r="B7327">
        <v>1</v>
      </c>
      <c r="C7327" t="s">
        <v>80</v>
      </c>
      <c r="D7327" t="s">
        <v>105</v>
      </c>
      <c r="E7327" t="s">
        <v>152</v>
      </c>
      <c r="F7327" t="s">
        <v>20730</v>
      </c>
      <c r="G7327" t="s">
        <v>154</v>
      </c>
      <c r="H7327" t="s">
        <v>149</v>
      </c>
      <c r="I7327" t="s">
        <v>135</v>
      </c>
      <c r="J7327" t="s">
        <v>136</v>
      </c>
      <c r="K7327" t="s">
        <v>137</v>
      </c>
      <c r="L7327" t="s">
        <v>20731</v>
      </c>
      <c r="M7327" t="s">
        <v>20732</v>
      </c>
      <c r="N7327">
        <v>9.4522222219999996</v>
      </c>
      <c r="O7327">
        <v>0</v>
      </c>
      <c r="P7327">
        <v>1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2.3128889630880365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2.3128889630880365</v>
      </c>
    </row>
    <row r="7328" spans="1:31" x14ac:dyDescent="0.25">
      <c r="A7328">
        <v>1661288</v>
      </c>
      <c r="B7328">
        <v>1</v>
      </c>
      <c r="C7328" t="s">
        <v>80</v>
      </c>
      <c r="D7328" t="s">
        <v>91</v>
      </c>
      <c r="E7328" t="s">
        <v>140</v>
      </c>
      <c r="F7328" t="s">
        <v>20733</v>
      </c>
      <c r="G7328" t="s">
        <v>161</v>
      </c>
      <c r="H7328" t="s">
        <v>134</v>
      </c>
      <c r="I7328" t="s">
        <v>135</v>
      </c>
      <c r="J7328" t="s">
        <v>136</v>
      </c>
      <c r="K7328" t="s">
        <v>137</v>
      </c>
      <c r="L7328" t="s">
        <v>20734</v>
      </c>
      <c r="M7328" t="s">
        <v>20735</v>
      </c>
      <c r="N7328">
        <v>0.68222222200000004</v>
      </c>
      <c r="O7328">
        <v>2</v>
      </c>
      <c r="P7328">
        <v>799</v>
      </c>
      <c r="Q7328">
        <v>53</v>
      </c>
      <c r="R7328">
        <v>45</v>
      </c>
      <c r="S7328">
        <v>30</v>
      </c>
      <c r="T7328">
        <v>144</v>
      </c>
      <c r="U7328">
        <v>2</v>
      </c>
      <c r="V7328">
        <v>0</v>
      </c>
      <c r="W7328">
        <v>0.99914451227102519</v>
      </c>
      <c r="X7328">
        <v>121.04347851297818</v>
      </c>
      <c r="Y7328">
        <v>68.648102139849129</v>
      </c>
      <c r="Z7328">
        <v>11.676488996102087</v>
      </c>
      <c r="AA7328">
        <v>102.45262845839098</v>
      </c>
      <c r="AB7328">
        <v>39.808952714455195</v>
      </c>
      <c r="AC7328">
        <v>1.230847244859778</v>
      </c>
      <c r="AD7328">
        <v>0</v>
      </c>
      <c r="AE7328">
        <v>345.85964257890635</v>
      </c>
    </row>
    <row r="7329" spans="1:31" x14ac:dyDescent="0.25">
      <c r="A7329">
        <v>1661537</v>
      </c>
      <c r="B7329">
        <v>1</v>
      </c>
      <c r="C7329" t="s">
        <v>80</v>
      </c>
      <c r="D7329" t="s">
        <v>90</v>
      </c>
      <c r="E7329" t="s">
        <v>152</v>
      </c>
      <c r="F7329" t="s">
        <v>20736</v>
      </c>
      <c r="G7329" t="s">
        <v>154</v>
      </c>
      <c r="H7329" t="s">
        <v>149</v>
      </c>
      <c r="I7329" t="s">
        <v>135</v>
      </c>
      <c r="J7329" t="s">
        <v>136</v>
      </c>
      <c r="K7329" t="s">
        <v>137</v>
      </c>
      <c r="L7329" t="s">
        <v>20737</v>
      </c>
      <c r="M7329" t="s">
        <v>20738</v>
      </c>
      <c r="N7329">
        <v>2.1286111110000001</v>
      </c>
      <c r="O7329">
        <v>0</v>
      </c>
      <c r="P7329">
        <v>1</v>
      </c>
      <c r="Q7329">
        <v>0</v>
      </c>
      <c r="R7329">
        <v>0</v>
      </c>
      <c r="S7329">
        <v>0</v>
      </c>
      <c r="T7329">
        <v>1</v>
      </c>
      <c r="U7329">
        <v>0</v>
      </c>
      <c r="V7329">
        <v>0</v>
      </c>
      <c r="W7329">
        <v>0</v>
      </c>
      <c r="X7329">
        <v>0.39483982056608247</v>
      </c>
      <c r="Y7329">
        <v>0</v>
      </c>
      <c r="Z7329">
        <v>0</v>
      </c>
      <c r="AA7329">
        <v>0</v>
      </c>
      <c r="AB7329">
        <v>8.7263375443399624</v>
      </c>
      <c r="AC7329">
        <v>0</v>
      </c>
      <c r="AD7329">
        <v>0</v>
      </c>
      <c r="AE7329">
        <v>9.1211773649060444</v>
      </c>
    </row>
    <row r="7330" spans="1:31" x14ac:dyDescent="0.25">
      <c r="A7330">
        <v>1661371</v>
      </c>
      <c r="B7330">
        <v>1</v>
      </c>
      <c r="C7330" t="s">
        <v>81</v>
      </c>
      <c r="D7330" t="s">
        <v>115</v>
      </c>
      <c r="E7330" t="s">
        <v>131</v>
      </c>
      <c r="F7330" t="s">
        <v>20739</v>
      </c>
      <c r="G7330" t="s">
        <v>195</v>
      </c>
      <c r="H7330" t="s">
        <v>134</v>
      </c>
      <c r="I7330" t="s">
        <v>135</v>
      </c>
      <c r="J7330" t="s">
        <v>136</v>
      </c>
      <c r="K7330" t="s">
        <v>137</v>
      </c>
      <c r="L7330" t="s">
        <v>20740</v>
      </c>
      <c r="M7330" t="s">
        <v>20741</v>
      </c>
      <c r="N7330">
        <v>0.465277777</v>
      </c>
      <c r="O7330">
        <v>0</v>
      </c>
      <c r="P7330">
        <v>62</v>
      </c>
      <c r="Q7330">
        <v>0</v>
      </c>
      <c r="R7330">
        <v>2</v>
      </c>
      <c r="S7330">
        <v>0</v>
      </c>
      <c r="T7330">
        <v>1</v>
      </c>
      <c r="U7330">
        <v>0</v>
      </c>
      <c r="V7330">
        <v>0</v>
      </c>
      <c r="W7330">
        <v>0</v>
      </c>
      <c r="X7330">
        <v>2.4285104532408197</v>
      </c>
      <c r="Y7330">
        <v>0</v>
      </c>
      <c r="Z7330">
        <v>2.4419695168888889E-3</v>
      </c>
      <c r="AA7330">
        <v>0</v>
      </c>
      <c r="AB7330">
        <v>0.10395369633084724</v>
      </c>
      <c r="AC7330">
        <v>0</v>
      </c>
      <c r="AD7330">
        <v>0</v>
      </c>
      <c r="AE7330">
        <v>2.5349061190885558</v>
      </c>
    </row>
    <row r="7331" spans="1:31" x14ac:dyDescent="0.25">
      <c r="A7331">
        <v>1661686</v>
      </c>
      <c r="B7331">
        <v>1</v>
      </c>
      <c r="C7331" t="s">
        <v>81</v>
      </c>
      <c r="D7331" t="s">
        <v>123</v>
      </c>
      <c r="E7331" t="s">
        <v>152</v>
      </c>
      <c r="F7331" t="s">
        <v>20742</v>
      </c>
      <c r="G7331" t="s">
        <v>1492</v>
      </c>
      <c r="H7331" t="s">
        <v>149</v>
      </c>
      <c r="I7331" t="s">
        <v>135</v>
      </c>
      <c r="J7331" t="s">
        <v>136</v>
      </c>
      <c r="K7331" t="s">
        <v>137</v>
      </c>
      <c r="L7331" t="s">
        <v>20743</v>
      </c>
      <c r="M7331" t="s">
        <v>20744</v>
      </c>
      <c r="N7331">
        <v>1.21</v>
      </c>
      <c r="O7331">
        <v>0</v>
      </c>
      <c r="P7331">
        <v>1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1.0137525964875556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1.0137525964875556</v>
      </c>
    </row>
    <row r="7332" spans="1:31" x14ac:dyDescent="0.25">
      <c r="A7332">
        <v>1661494</v>
      </c>
      <c r="B7332">
        <v>1</v>
      </c>
      <c r="C7332" t="s">
        <v>80</v>
      </c>
      <c r="D7332" t="s">
        <v>104</v>
      </c>
      <c r="E7332" t="s">
        <v>178</v>
      </c>
      <c r="F7332" t="s">
        <v>9205</v>
      </c>
      <c r="G7332" t="s">
        <v>227</v>
      </c>
      <c r="H7332" t="s">
        <v>149</v>
      </c>
      <c r="I7332" t="s">
        <v>135</v>
      </c>
      <c r="J7332" t="s">
        <v>136</v>
      </c>
      <c r="K7332" t="s">
        <v>137</v>
      </c>
      <c r="L7332" t="s">
        <v>20745</v>
      </c>
      <c r="M7332" t="s">
        <v>20746</v>
      </c>
      <c r="N7332">
        <v>3.1386111109999999</v>
      </c>
      <c r="O7332">
        <v>0</v>
      </c>
      <c r="P7332">
        <v>70</v>
      </c>
      <c r="Q7332">
        <v>0</v>
      </c>
      <c r="R7332">
        <v>1</v>
      </c>
      <c r="S7332">
        <v>0</v>
      </c>
      <c r="T7332">
        <v>3</v>
      </c>
      <c r="U7332">
        <v>0</v>
      </c>
      <c r="V7332">
        <v>0</v>
      </c>
      <c r="W7332">
        <v>0</v>
      </c>
      <c r="X7332">
        <v>45.794688457067735</v>
      </c>
      <c r="Y7332">
        <v>0</v>
      </c>
      <c r="Z7332">
        <v>2.0471945591580554E-3</v>
      </c>
      <c r="AA7332">
        <v>0</v>
      </c>
      <c r="AB7332">
        <v>4.9326718290741658</v>
      </c>
      <c r="AC7332">
        <v>0</v>
      </c>
      <c r="AD7332">
        <v>0</v>
      </c>
      <c r="AE7332">
        <v>50.729407480701063</v>
      </c>
    </row>
    <row r="7333" spans="1:31" x14ac:dyDescent="0.25">
      <c r="A7333">
        <v>1661394</v>
      </c>
      <c r="B7333">
        <v>1</v>
      </c>
      <c r="C7333" t="s">
        <v>80</v>
      </c>
      <c r="D7333" t="s">
        <v>105</v>
      </c>
      <c r="E7333" t="s">
        <v>140</v>
      </c>
      <c r="F7333" t="s">
        <v>20747</v>
      </c>
      <c r="G7333" t="s">
        <v>161</v>
      </c>
      <c r="H7333" t="s">
        <v>134</v>
      </c>
      <c r="I7333" t="s">
        <v>135</v>
      </c>
      <c r="J7333" t="s">
        <v>136</v>
      </c>
      <c r="K7333" t="s">
        <v>137</v>
      </c>
      <c r="L7333" t="s">
        <v>20748</v>
      </c>
      <c r="M7333" t="s">
        <v>20749</v>
      </c>
      <c r="N7333">
        <v>0.77472222199999996</v>
      </c>
      <c r="O7333">
        <v>0</v>
      </c>
      <c r="P7333">
        <v>394</v>
      </c>
      <c r="Q7333">
        <v>1</v>
      </c>
      <c r="R7333">
        <v>31</v>
      </c>
      <c r="S7333">
        <v>8</v>
      </c>
      <c r="T7333">
        <v>61</v>
      </c>
      <c r="U7333">
        <v>7</v>
      </c>
      <c r="V7333">
        <v>0</v>
      </c>
      <c r="W7333">
        <v>0</v>
      </c>
      <c r="X7333">
        <v>112.42324019515127</v>
      </c>
      <c r="Y7333">
        <v>7.2325706052561456</v>
      </c>
      <c r="Z7333">
        <v>7.5744241919351802</v>
      </c>
      <c r="AA7333">
        <v>46.989009373516268</v>
      </c>
      <c r="AB7333">
        <v>39.868317012138867</v>
      </c>
      <c r="AC7333">
        <v>117.86779223752792</v>
      </c>
      <c r="AD7333">
        <v>0</v>
      </c>
      <c r="AE7333">
        <v>331.95535361552567</v>
      </c>
    </row>
    <row r="7334" spans="1:31" x14ac:dyDescent="0.25">
      <c r="A7334">
        <v>1661557</v>
      </c>
      <c r="B7334">
        <v>1</v>
      </c>
      <c r="C7334" t="s">
        <v>81</v>
      </c>
      <c r="D7334" t="s">
        <v>127</v>
      </c>
      <c r="E7334" t="s">
        <v>152</v>
      </c>
      <c r="F7334" t="s">
        <v>20750</v>
      </c>
      <c r="G7334" t="s">
        <v>154</v>
      </c>
      <c r="H7334" t="s">
        <v>149</v>
      </c>
      <c r="I7334" t="s">
        <v>135</v>
      </c>
      <c r="J7334" t="s">
        <v>136</v>
      </c>
      <c r="K7334" t="s">
        <v>137</v>
      </c>
      <c r="L7334" t="s">
        <v>20751</v>
      </c>
      <c r="M7334" t="s">
        <v>20752</v>
      </c>
      <c r="N7334">
        <v>3.8822222219999998</v>
      </c>
      <c r="O7334">
        <v>0</v>
      </c>
      <c r="P7334">
        <v>1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2.0180216094364605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2.0180216094364605</v>
      </c>
    </row>
    <row r="7335" spans="1:31" x14ac:dyDescent="0.25">
      <c r="A7335">
        <v>1661500</v>
      </c>
      <c r="B7335">
        <v>1</v>
      </c>
      <c r="C7335" t="s">
        <v>80</v>
      </c>
      <c r="D7335" t="s">
        <v>106</v>
      </c>
      <c r="E7335" t="s">
        <v>178</v>
      </c>
      <c r="F7335" t="s">
        <v>20753</v>
      </c>
      <c r="G7335" t="s">
        <v>227</v>
      </c>
      <c r="H7335" t="s">
        <v>149</v>
      </c>
      <c r="I7335" t="s">
        <v>135</v>
      </c>
      <c r="J7335" t="s">
        <v>136</v>
      </c>
      <c r="K7335" t="s">
        <v>137</v>
      </c>
      <c r="L7335" t="s">
        <v>20754</v>
      </c>
      <c r="M7335" t="s">
        <v>20755</v>
      </c>
      <c r="N7335">
        <v>1.7555555549999999</v>
      </c>
      <c r="O7335">
        <v>0</v>
      </c>
      <c r="P7335">
        <v>52</v>
      </c>
      <c r="Q7335">
        <v>0</v>
      </c>
      <c r="R7335">
        <v>1</v>
      </c>
      <c r="S7335">
        <v>0</v>
      </c>
      <c r="T7335">
        <v>6</v>
      </c>
      <c r="U7335">
        <v>0</v>
      </c>
      <c r="V7335">
        <v>0</v>
      </c>
      <c r="W7335">
        <v>0</v>
      </c>
      <c r="X7335">
        <v>22.126211496931877</v>
      </c>
      <c r="Y7335">
        <v>0</v>
      </c>
      <c r="Z7335">
        <v>0.15267291965129393</v>
      </c>
      <c r="AA7335">
        <v>0</v>
      </c>
      <c r="AB7335">
        <v>21.990971915602746</v>
      </c>
      <c r="AC7335">
        <v>0</v>
      </c>
      <c r="AD7335">
        <v>0</v>
      </c>
      <c r="AE7335">
        <v>44.269856332185917</v>
      </c>
    </row>
    <row r="7336" spans="1:31" x14ac:dyDescent="0.25">
      <c r="A7336">
        <v>1661623</v>
      </c>
      <c r="B7336">
        <v>1</v>
      </c>
      <c r="C7336" t="s">
        <v>80</v>
      </c>
      <c r="D7336" t="s">
        <v>98</v>
      </c>
      <c r="E7336" t="s">
        <v>152</v>
      </c>
      <c r="F7336" t="s">
        <v>20756</v>
      </c>
      <c r="G7336" t="s">
        <v>154</v>
      </c>
      <c r="H7336" t="s">
        <v>149</v>
      </c>
      <c r="I7336" t="s">
        <v>135</v>
      </c>
      <c r="J7336" t="s">
        <v>136</v>
      </c>
      <c r="K7336" t="s">
        <v>137</v>
      </c>
      <c r="L7336" t="s">
        <v>20757</v>
      </c>
      <c r="M7336" t="s">
        <v>20758</v>
      </c>
      <c r="N7336">
        <v>1.555555555</v>
      </c>
      <c r="O7336">
        <v>0</v>
      </c>
      <c r="P7336">
        <v>21</v>
      </c>
      <c r="Q7336">
        <v>0</v>
      </c>
      <c r="R7336">
        <v>0</v>
      </c>
      <c r="S7336">
        <v>0</v>
      </c>
      <c r="T7336">
        <v>1</v>
      </c>
      <c r="U7336">
        <v>0</v>
      </c>
      <c r="V7336">
        <v>0</v>
      </c>
      <c r="W7336">
        <v>0</v>
      </c>
      <c r="X7336">
        <v>7.6557154789202695</v>
      </c>
      <c r="Y7336">
        <v>0</v>
      </c>
      <c r="Z7336">
        <v>0</v>
      </c>
      <c r="AA7336">
        <v>0</v>
      </c>
      <c r="AB7336">
        <v>0.66660136114777779</v>
      </c>
      <c r="AC7336">
        <v>0</v>
      </c>
      <c r="AD7336">
        <v>0</v>
      </c>
      <c r="AE7336">
        <v>8.3223168400680478</v>
      </c>
    </row>
    <row r="7337" spans="1:31" x14ac:dyDescent="0.25">
      <c r="A7337">
        <v>1661600</v>
      </c>
      <c r="B7337">
        <v>1</v>
      </c>
      <c r="C7337" t="s">
        <v>81</v>
      </c>
      <c r="D7337" t="s">
        <v>117</v>
      </c>
      <c r="E7337" t="s">
        <v>131</v>
      </c>
      <c r="F7337" t="s">
        <v>20759</v>
      </c>
      <c r="G7337" t="s">
        <v>195</v>
      </c>
      <c r="H7337" t="s">
        <v>134</v>
      </c>
      <c r="I7337" t="s">
        <v>135</v>
      </c>
      <c r="J7337" t="s">
        <v>136</v>
      </c>
      <c r="K7337" t="s">
        <v>137</v>
      </c>
      <c r="L7337" t="s">
        <v>20760</v>
      </c>
      <c r="M7337" t="s">
        <v>20761</v>
      </c>
      <c r="N7337">
        <v>0.40527777700000001</v>
      </c>
      <c r="O7337">
        <v>0</v>
      </c>
      <c r="P7337">
        <v>119</v>
      </c>
      <c r="Q7337">
        <v>8</v>
      </c>
      <c r="R7337">
        <v>20</v>
      </c>
      <c r="S7337">
        <v>0</v>
      </c>
      <c r="T7337">
        <v>3</v>
      </c>
      <c r="U7337">
        <v>0</v>
      </c>
      <c r="V7337">
        <v>0</v>
      </c>
      <c r="W7337">
        <v>0</v>
      </c>
      <c r="X7337">
        <v>4.1413264723302463</v>
      </c>
      <c r="Y7337">
        <v>1.5184000876402666</v>
      </c>
      <c r="Z7337">
        <v>0.83458040418371371</v>
      </c>
      <c r="AA7337">
        <v>0</v>
      </c>
      <c r="AB7337">
        <v>3.818746245275834E-3</v>
      </c>
      <c r="AC7337">
        <v>0</v>
      </c>
      <c r="AD7337">
        <v>0</v>
      </c>
      <c r="AE7337">
        <v>6.4981257103995027</v>
      </c>
    </row>
    <row r="7338" spans="1:31" x14ac:dyDescent="0.25">
      <c r="A7338">
        <v>1661809</v>
      </c>
      <c r="B7338">
        <v>1</v>
      </c>
      <c r="C7338" t="s">
        <v>80</v>
      </c>
      <c r="D7338" t="s">
        <v>104</v>
      </c>
      <c r="E7338" t="s">
        <v>140</v>
      </c>
      <c r="F7338" t="s">
        <v>455</v>
      </c>
      <c r="G7338" t="s">
        <v>161</v>
      </c>
      <c r="H7338" t="s">
        <v>134</v>
      </c>
      <c r="I7338" t="s">
        <v>135</v>
      </c>
      <c r="J7338" t="s">
        <v>136</v>
      </c>
      <c r="K7338" t="s">
        <v>137</v>
      </c>
      <c r="L7338" t="s">
        <v>20762</v>
      </c>
      <c r="M7338" t="s">
        <v>20763</v>
      </c>
      <c r="N7338">
        <v>0.1575</v>
      </c>
      <c r="O7338">
        <v>96</v>
      </c>
      <c r="P7338">
        <v>6256</v>
      </c>
      <c r="Q7338">
        <v>113</v>
      </c>
      <c r="R7338">
        <v>133</v>
      </c>
      <c r="S7338">
        <v>34</v>
      </c>
      <c r="T7338">
        <v>876</v>
      </c>
      <c r="U7338">
        <v>10</v>
      </c>
      <c r="V7338">
        <v>1</v>
      </c>
      <c r="W7338">
        <v>7.7073480253811475</v>
      </c>
      <c r="X7338">
        <v>219.29330071490364</v>
      </c>
      <c r="Y7338">
        <v>8.2136431498664031</v>
      </c>
      <c r="Z7338">
        <v>2.2709166679068962</v>
      </c>
      <c r="AA7338">
        <v>7.2975067513550993</v>
      </c>
      <c r="AB7338">
        <v>45.554554506937478</v>
      </c>
      <c r="AC7338">
        <v>27.868244949798438</v>
      </c>
      <c r="AD7338">
        <v>0</v>
      </c>
      <c r="AE7338">
        <v>318.20551476614912</v>
      </c>
    </row>
    <row r="7339" spans="1:31" x14ac:dyDescent="0.25">
      <c r="A7339">
        <v>1661391</v>
      </c>
      <c r="B7339">
        <v>1</v>
      </c>
      <c r="C7339" t="s">
        <v>80</v>
      </c>
      <c r="D7339" t="s">
        <v>97</v>
      </c>
      <c r="E7339" t="s">
        <v>131</v>
      </c>
      <c r="F7339" t="s">
        <v>1179</v>
      </c>
      <c r="G7339" t="s">
        <v>161</v>
      </c>
      <c r="H7339" t="s">
        <v>134</v>
      </c>
      <c r="I7339" t="s">
        <v>135</v>
      </c>
      <c r="J7339" t="s">
        <v>136</v>
      </c>
      <c r="K7339" t="s">
        <v>137</v>
      </c>
      <c r="L7339" t="s">
        <v>20764</v>
      </c>
      <c r="M7339" t="s">
        <v>20765</v>
      </c>
      <c r="N7339">
        <v>0.91083333300000002</v>
      </c>
      <c r="O7339">
        <v>5</v>
      </c>
      <c r="P7339">
        <v>1830</v>
      </c>
      <c r="Q7339">
        <v>3</v>
      </c>
      <c r="R7339">
        <v>270</v>
      </c>
      <c r="S7339">
        <v>14</v>
      </c>
      <c r="T7339">
        <v>258</v>
      </c>
      <c r="U7339">
        <v>0</v>
      </c>
      <c r="V7339">
        <v>0</v>
      </c>
      <c r="W7339">
        <v>115.00929918393956</v>
      </c>
      <c r="X7339">
        <v>653.55117890190377</v>
      </c>
      <c r="Y7339">
        <v>1.2293768005860626</v>
      </c>
      <c r="Z7339">
        <v>80.614854382505797</v>
      </c>
      <c r="AA7339">
        <v>411.55821483080655</v>
      </c>
      <c r="AB7339">
        <v>144.80824321197505</v>
      </c>
      <c r="AC7339">
        <v>0</v>
      </c>
      <c r="AD7339">
        <v>0</v>
      </c>
      <c r="AE7339">
        <v>1406.7711673117167</v>
      </c>
    </row>
    <row r="7340" spans="1:31" x14ac:dyDescent="0.25">
      <c r="A7340">
        <v>1661583</v>
      </c>
      <c r="B7340">
        <v>1</v>
      </c>
      <c r="C7340" t="s">
        <v>80</v>
      </c>
      <c r="D7340" t="s">
        <v>97</v>
      </c>
      <c r="E7340" t="s">
        <v>642</v>
      </c>
      <c r="F7340" t="s">
        <v>19919</v>
      </c>
      <c r="G7340" t="s">
        <v>918</v>
      </c>
      <c r="H7340" t="s">
        <v>134</v>
      </c>
      <c r="I7340" t="s">
        <v>135</v>
      </c>
      <c r="J7340" t="s">
        <v>136</v>
      </c>
      <c r="K7340" t="s">
        <v>137</v>
      </c>
      <c r="L7340" t="s">
        <v>20766</v>
      </c>
      <c r="M7340" t="s">
        <v>20767</v>
      </c>
      <c r="N7340">
        <v>0.122309166</v>
      </c>
      <c r="O7340">
        <v>52</v>
      </c>
      <c r="P7340">
        <v>8754</v>
      </c>
      <c r="Q7340">
        <v>6</v>
      </c>
      <c r="R7340">
        <v>223</v>
      </c>
      <c r="S7340">
        <v>27</v>
      </c>
      <c r="T7340">
        <v>918</v>
      </c>
      <c r="U7340">
        <v>0</v>
      </c>
      <c r="V7340">
        <v>1</v>
      </c>
      <c r="W7340">
        <v>113.4822928012785</v>
      </c>
      <c r="X7340">
        <v>508.07736329061038</v>
      </c>
      <c r="Y7340">
        <v>0.23918685886259999</v>
      </c>
      <c r="Z7340">
        <v>9.7207554189228969</v>
      </c>
      <c r="AA7340">
        <v>98.886287123674975</v>
      </c>
      <c r="AB7340">
        <v>112.10053834885974</v>
      </c>
      <c r="AC7340">
        <v>0</v>
      </c>
      <c r="AD7340">
        <v>4.6628005900972216</v>
      </c>
      <c r="AE7340">
        <v>847.16922443230624</v>
      </c>
    </row>
    <row r="7341" spans="1:31" x14ac:dyDescent="0.25">
      <c r="A7341">
        <v>1661769</v>
      </c>
      <c r="B7341">
        <v>1</v>
      </c>
      <c r="C7341" t="s">
        <v>80</v>
      </c>
      <c r="D7341" t="s">
        <v>91</v>
      </c>
      <c r="E7341" t="s">
        <v>152</v>
      </c>
      <c r="F7341" t="s">
        <v>20768</v>
      </c>
      <c r="G7341" t="s">
        <v>154</v>
      </c>
      <c r="H7341" t="s">
        <v>149</v>
      </c>
      <c r="I7341" t="s">
        <v>135</v>
      </c>
      <c r="J7341" t="s">
        <v>136</v>
      </c>
      <c r="K7341" t="s">
        <v>137</v>
      </c>
      <c r="L7341" t="s">
        <v>20769</v>
      </c>
      <c r="M7341" t="s">
        <v>20770</v>
      </c>
      <c r="N7341">
        <v>1.494444444</v>
      </c>
      <c r="O7341">
        <v>0</v>
      </c>
      <c r="P7341">
        <v>9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3.699962684634976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3.699962684634976</v>
      </c>
    </row>
    <row r="7342" spans="1:31" x14ac:dyDescent="0.25">
      <c r="A7342">
        <v>1661477</v>
      </c>
      <c r="B7342">
        <v>1</v>
      </c>
      <c r="C7342" t="s">
        <v>80</v>
      </c>
      <c r="D7342" t="s">
        <v>108</v>
      </c>
      <c r="E7342" t="s">
        <v>178</v>
      </c>
      <c r="F7342" t="s">
        <v>20771</v>
      </c>
      <c r="G7342" t="s">
        <v>675</v>
      </c>
      <c r="H7342" t="s">
        <v>149</v>
      </c>
      <c r="I7342" t="s">
        <v>135</v>
      </c>
      <c r="J7342" t="s">
        <v>136</v>
      </c>
      <c r="K7342" t="s">
        <v>137</v>
      </c>
      <c r="L7342" t="s">
        <v>20772</v>
      </c>
      <c r="M7342" t="s">
        <v>20773</v>
      </c>
      <c r="N7342">
        <v>3.3877777770000002</v>
      </c>
      <c r="O7342">
        <v>0</v>
      </c>
      <c r="P7342">
        <v>60</v>
      </c>
      <c r="Q7342">
        <v>0</v>
      </c>
      <c r="R7342">
        <v>6</v>
      </c>
      <c r="S7342">
        <v>0</v>
      </c>
      <c r="T7342">
        <v>9</v>
      </c>
      <c r="U7342">
        <v>0</v>
      </c>
      <c r="V7342">
        <v>0</v>
      </c>
      <c r="W7342">
        <v>0</v>
      </c>
      <c r="X7342">
        <v>42.811176087924295</v>
      </c>
      <c r="Y7342">
        <v>0</v>
      </c>
      <c r="Z7342">
        <v>2.5174507460519195</v>
      </c>
      <c r="AA7342">
        <v>0</v>
      </c>
      <c r="AB7342">
        <v>10.132099951168495</v>
      </c>
      <c r="AC7342">
        <v>0</v>
      </c>
      <c r="AD7342">
        <v>0</v>
      </c>
      <c r="AE7342">
        <v>55.460726785144715</v>
      </c>
    </row>
    <row r="7343" spans="1:31" x14ac:dyDescent="0.25">
      <c r="A7343">
        <v>1661331</v>
      </c>
      <c r="B7343">
        <v>1</v>
      </c>
      <c r="C7343" t="s">
        <v>80</v>
      </c>
      <c r="D7343" t="s">
        <v>105</v>
      </c>
      <c r="E7343" t="s">
        <v>178</v>
      </c>
      <c r="F7343" t="s">
        <v>20594</v>
      </c>
      <c r="G7343" t="s">
        <v>1115</v>
      </c>
      <c r="H7343" t="s">
        <v>149</v>
      </c>
      <c r="I7343" t="s">
        <v>135</v>
      </c>
      <c r="J7343" t="s">
        <v>136</v>
      </c>
      <c r="K7343" t="s">
        <v>137</v>
      </c>
      <c r="L7343" t="s">
        <v>20774</v>
      </c>
      <c r="M7343" t="s">
        <v>20775</v>
      </c>
      <c r="N7343">
        <v>0.96333333300000001</v>
      </c>
      <c r="O7343">
        <v>0</v>
      </c>
      <c r="P7343">
        <v>107</v>
      </c>
      <c r="Q7343">
        <v>0</v>
      </c>
      <c r="R7343">
        <v>0</v>
      </c>
      <c r="S7343">
        <v>0</v>
      </c>
      <c r="T7343">
        <v>1</v>
      </c>
      <c r="U7343">
        <v>0</v>
      </c>
      <c r="V7343">
        <v>0</v>
      </c>
      <c r="W7343">
        <v>0</v>
      </c>
      <c r="X7343">
        <v>20.820710778292785</v>
      </c>
      <c r="Y7343">
        <v>0</v>
      </c>
      <c r="Z7343">
        <v>0</v>
      </c>
      <c r="AA7343">
        <v>0</v>
      </c>
      <c r="AB7343">
        <v>1.4525346722321112E-2</v>
      </c>
      <c r="AC7343">
        <v>0</v>
      </c>
      <c r="AD7343">
        <v>0</v>
      </c>
      <c r="AE7343">
        <v>20.835236125015108</v>
      </c>
    </row>
    <row r="7344" spans="1:31" x14ac:dyDescent="0.25">
      <c r="A7344">
        <v>1661540</v>
      </c>
      <c r="B7344">
        <v>1</v>
      </c>
      <c r="C7344" t="s">
        <v>81</v>
      </c>
      <c r="D7344" t="s">
        <v>123</v>
      </c>
      <c r="E7344" t="s">
        <v>178</v>
      </c>
      <c r="F7344" t="s">
        <v>20776</v>
      </c>
      <c r="G7344" t="s">
        <v>227</v>
      </c>
      <c r="H7344" t="s">
        <v>149</v>
      </c>
      <c r="I7344" t="s">
        <v>135</v>
      </c>
      <c r="J7344" t="s">
        <v>136</v>
      </c>
      <c r="K7344" t="s">
        <v>137</v>
      </c>
      <c r="L7344" t="s">
        <v>20777</v>
      </c>
      <c r="M7344" t="s">
        <v>20778</v>
      </c>
      <c r="N7344">
        <v>0.94583333300000005</v>
      </c>
      <c r="O7344">
        <v>0</v>
      </c>
      <c r="P7344">
        <v>244</v>
      </c>
      <c r="Q7344">
        <v>0</v>
      </c>
      <c r="R7344">
        <v>0</v>
      </c>
      <c r="S7344">
        <v>0</v>
      </c>
      <c r="T7344">
        <v>12</v>
      </c>
      <c r="U7344">
        <v>0</v>
      </c>
      <c r="V7344">
        <v>0</v>
      </c>
      <c r="W7344">
        <v>0</v>
      </c>
      <c r="X7344">
        <v>56.404755402456189</v>
      </c>
      <c r="Y7344">
        <v>0</v>
      </c>
      <c r="Z7344">
        <v>0</v>
      </c>
      <c r="AA7344">
        <v>0</v>
      </c>
      <c r="AB7344">
        <v>1.6726088073719843</v>
      </c>
      <c r="AC7344">
        <v>0</v>
      </c>
      <c r="AD7344">
        <v>0</v>
      </c>
      <c r="AE7344">
        <v>58.077364209828175</v>
      </c>
    </row>
    <row r="7345" spans="1:31" x14ac:dyDescent="0.25">
      <c r="A7345">
        <v>1661417</v>
      </c>
      <c r="B7345">
        <v>1</v>
      </c>
      <c r="C7345" t="s">
        <v>80</v>
      </c>
      <c r="D7345" t="s">
        <v>87</v>
      </c>
      <c r="E7345" t="s">
        <v>152</v>
      </c>
      <c r="F7345" t="s">
        <v>20779</v>
      </c>
      <c r="G7345" t="s">
        <v>507</v>
      </c>
      <c r="H7345" t="s">
        <v>149</v>
      </c>
      <c r="I7345" t="s">
        <v>135</v>
      </c>
      <c r="J7345" t="s">
        <v>136</v>
      </c>
      <c r="K7345" t="s">
        <v>137</v>
      </c>
      <c r="L7345" t="s">
        <v>20780</v>
      </c>
      <c r="M7345" t="s">
        <v>20781</v>
      </c>
      <c r="N7345">
        <v>0.84444444399999996</v>
      </c>
      <c r="O7345">
        <v>0</v>
      </c>
      <c r="P7345">
        <v>1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0.56889236313404445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0.56889236313404445</v>
      </c>
    </row>
    <row r="7346" spans="1:31" x14ac:dyDescent="0.25">
      <c r="A7346">
        <v>1661517</v>
      </c>
      <c r="B7346">
        <v>1</v>
      </c>
      <c r="C7346" t="s">
        <v>81</v>
      </c>
      <c r="D7346" t="s">
        <v>127</v>
      </c>
      <c r="E7346" t="s">
        <v>152</v>
      </c>
      <c r="F7346" t="s">
        <v>20782</v>
      </c>
      <c r="G7346" t="s">
        <v>154</v>
      </c>
      <c r="H7346" t="s">
        <v>149</v>
      </c>
      <c r="I7346" t="s">
        <v>135</v>
      </c>
      <c r="J7346" t="s">
        <v>136</v>
      </c>
      <c r="K7346" t="s">
        <v>137</v>
      </c>
      <c r="L7346" t="s">
        <v>20783</v>
      </c>
      <c r="M7346" t="s">
        <v>20784</v>
      </c>
      <c r="N7346">
        <v>2.4102777770000001</v>
      </c>
      <c r="O7346">
        <v>0</v>
      </c>
      <c r="P7346">
        <v>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0.66864822656592504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0.66864822656592504</v>
      </c>
    </row>
    <row r="7347" spans="1:31" x14ac:dyDescent="0.25">
      <c r="A7347">
        <v>1661640</v>
      </c>
      <c r="B7347">
        <v>1</v>
      </c>
      <c r="C7347" t="s">
        <v>80</v>
      </c>
      <c r="D7347" t="s">
        <v>87</v>
      </c>
      <c r="E7347" t="s">
        <v>152</v>
      </c>
      <c r="F7347" t="s">
        <v>20785</v>
      </c>
      <c r="G7347" t="s">
        <v>154</v>
      </c>
      <c r="H7347" t="s">
        <v>149</v>
      </c>
      <c r="I7347" t="s">
        <v>135</v>
      </c>
      <c r="J7347" t="s">
        <v>136</v>
      </c>
      <c r="K7347" t="s">
        <v>137</v>
      </c>
      <c r="L7347" t="s">
        <v>20786</v>
      </c>
      <c r="M7347" t="s">
        <v>20787</v>
      </c>
      <c r="N7347">
        <v>3.8325</v>
      </c>
      <c r="O7347">
        <v>0</v>
      </c>
      <c r="P7347">
        <v>2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2.4504268707932293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2.4504268707932293</v>
      </c>
    </row>
    <row r="7348" spans="1:31" x14ac:dyDescent="0.25">
      <c r="A7348">
        <v>1661497</v>
      </c>
      <c r="B7348">
        <v>1</v>
      </c>
      <c r="C7348" t="s">
        <v>80</v>
      </c>
      <c r="D7348" t="s">
        <v>110</v>
      </c>
      <c r="E7348" t="s">
        <v>152</v>
      </c>
      <c r="F7348" t="s">
        <v>20788</v>
      </c>
      <c r="G7348" t="s">
        <v>154</v>
      </c>
      <c r="H7348" t="s">
        <v>149</v>
      </c>
      <c r="I7348" t="s">
        <v>135</v>
      </c>
      <c r="J7348" t="s">
        <v>136</v>
      </c>
      <c r="K7348" t="s">
        <v>137</v>
      </c>
      <c r="L7348" t="s">
        <v>20789</v>
      </c>
      <c r="M7348" t="s">
        <v>20790</v>
      </c>
      <c r="N7348">
        <v>1.666111111</v>
      </c>
      <c r="O7348">
        <v>0</v>
      </c>
      <c r="P7348">
        <v>0</v>
      </c>
      <c r="Q7348">
        <v>0</v>
      </c>
      <c r="R7348">
        <v>1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</row>
    <row r="7349" spans="1:31" x14ac:dyDescent="0.25">
      <c r="A7349">
        <v>1661560</v>
      </c>
      <c r="B7349">
        <v>1</v>
      </c>
      <c r="C7349" t="s">
        <v>80</v>
      </c>
      <c r="D7349" t="s">
        <v>100</v>
      </c>
      <c r="E7349" t="s">
        <v>140</v>
      </c>
      <c r="F7349" t="s">
        <v>7711</v>
      </c>
      <c r="G7349" t="s">
        <v>161</v>
      </c>
      <c r="H7349" t="s">
        <v>134</v>
      </c>
      <c r="I7349" t="s">
        <v>135</v>
      </c>
      <c r="J7349" t="s">
        <v>136</v>
      </c>
      <c r="K7349" t="s">
        <v>137</v>
      </c>
      <c r="L7349" t="s">
        <v>20791</v>
      </c>
      <c r="M7349" t="s">
        <v>20792</v>
      </c>
      <c r="N7349">
        <v>1.761666666</v>
      </c>
      <c r="O7349">
        <v>0</v>
      </c>
      <c r="P7349">
        <v>0</v>
      </c>
      <c r="Q7349">
        <v>0</v>
      </c>
      <c r="R7349">
        <v>1</v>
      </c>
      <c r="S7349">
        <v>0</v>
      </c>
      <c r="T7349">
        <v>72</v>
      </c>
      <c r="U7349">
        <v>8</v>
      </c>
      <c r="V7349">
        <v>28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303.87180341876501</v>
      </c>
      <c r="AC7349">
        <v>255.52900292611221</v>
      </c>
      <c r="AD7349">
        <v>400.50065595624778</v>
      </c>
      <c r="AE7349">
        <v>959.90146230112498</v>
      </c>
    </row>
    <row r="7350" spans="1:31" x14ac:dyDescent="0.25">
      <c r="A7350">
        <v>1661340</v>
      </c>
      <c r="B7350">
        <v>1</v>
      </c>
      <c r="C7350" t="s">
        <v>81</v>
      </c>
      <c r="D7350" t="s">
        <v>127</v>
      </c>
      <c r="E7350" t="s">
        <v>178</v>
      </c>
      <c r="F7350" t="s">
        <v>20793</v>
      </c>
      <c r="G7350" t="s">
        <v>227</v>
      </c>
      <c r="H7350" t="s">
        <v>149</v>
      </c>
      <c r="I7350" t="s">
        <v>135</v>
      </c>
      <c r="J7350" t="s">
        <v>136</v>
      </c>
      <c r="K7350" t="s">
        <v>137</v>
      </c>
      <c r="L7350" t="s">
        <v>20794</v>
      </c>
      <c r="M7350" t="s">
        <v>20795</v>
      </c>
      <c r="N7350">
        <v>3.338055555</v>
      </c>
      <c r="O7350">
        <v>0</v>
      </c>
      <c r="P7350">
        <v>8</v>
      </c>
      <c r="Q7350">
        <v>0</v>
      </c>
      <c r="R7350">
        <v>0</v>
      </c>
      <c r="S7350">
        <v>0</v>
      </c>
      <c r="T7350">
        <v>1</v>
      </c>
      <c r="U7350">
        <v>0</v>
      </c>
      <c r="V7350">
        <v>0</v>
      </c>
      <c r="W7350">
        <v>0</v>
      </c>
      <c r="X7350">
        <v>6.5228695720201362</v>
      </c>
      <c r="Y7350">
        <v>0</v>
      </c>
      <c r="Z7350">
        <v>0</v>
      </c>
      <c r="AA7350">
        <v>0</v>
      </c>
      <c r="AB7350">
        <v>4.8638563130815671</v>
      </c>
      <c r="AC7350">
        <v>0</v>
      </c>
      <c r="AD7350">
        <v>0</v>
      </c>
      <c r="AE7350">
        <v>11.386725885101704</v>
      </c>
    </row>
    <row r="7351" spans="1:31" x14ac:dyDescent="0.25">
      <c r="A7351">
        <v>1661695</v>
      </c>
      <c r="B7351">
        <v>1</v>
      </c>
      <c r="C7351" t="s">
        <v>81</v>
      </c>
      <c r="D7351" t="s">
        <v>120</v>
      </c>
      <c r="E7351" t="s">
        <v>131</v>
      </c>
      <c r="F7351" t="s">
        <v>2419</v>
      </c>
      <c r="G7351" t="s">
        <v>161</v>
      </c>
      <c r="H7351" t="s">
        <v>134</v>
      </c>
      <c r="I7351" t="s">
        <v>191</v>
      </c>
      <c r="J7351" t="s">
        <v>136</v>
      </c>
      <c r="K7351" t="s">
        <v>137</v>
      </c>
      <c r="L7351" t="s">
        <v>20796</v>
      </c>
      <c r="M7351" t="s">
        <v>20797</v>
      </c>
      <c r="N7351">
        <v>1.1111111E-2</v>
      </c>
      <c r="O7351">
        <v>1</v>
      </c>
      <c r="P7351">
        <v>1164</v>
      </c>
      <c r="Q7351">
        <v>85</v>
      </c>
      <c r="R7351">
        <v>58</v>
      </c>
      <c r="S7351">
        <v>19</v>
      </c>
      <c r="T7351">
        <v>64</v>
      </c>
      <c r="U7351">
        <v>2</v>
      </c>
      <c r="V7351">
        <v>0</v>
      </c>
      <c r="W7351">
        <v>1.4047332591000002E-3</v>
      </c>
      <c r="X7351">
        <v>2.1839261504149761</v>
      </c>
      <c r="Y7351">
        <v>0.44081659122844435</v>
      </c>
      <c r="Z7351">
        <v>0.23539336885582224</v>
      </c>
      <c r="AA7351">
        <v>0.36480976132690007</v>
      </c>
      <c r="AB7351">
        <v>0.40935386167655557</v>
      </c>
      <c r="AC7351">
        <v>0.27556991273435555</v>
      </c>
      <c r="AD7351">
        <v>0</v>
      </c>
      <c r="AE7351">
        <v>3.9112743794961538</v>
      </c>
    </row>
    <row r="7352" spans="1:31" x14ac:dyDescent="0.25">
      <c r="A7352">
        <v>1661317</v>
      </c>
      <c r="B7352">
        <v>1</v>
      </c>
      <c r="C7352" t="s">
        <v>81</v>
      </c>
      <c r="D7352" t="s">
        <v>121</v>
      </c>
      <c r="E7352" t="s">
        <v>131</v>
      </c>
      <c r="F7352" t="s">
        <v>20798</v>
      </c>
      <c r="G7352" t="s">
        <v>161</v>
      </c>
      <c r="H7352" t="s">
        <v>134</v>
      </c>
      <c r="I7352" t="s">
        <v>191</v>
      </c>
      <c r="J7352" t="s">
        <v>136</v>
      </c>
      <c r="K7352" t="s">
        <v>137</v>
      </c>
      <c r="L7352" t="s">
        <v>20799</v>
      </c>
      <c r="M7352" t="s">
        <v>20800</v>
      </c>
      <c r="N7352">
        <v>8.0555550000000007E-3</v>
      </c>
      <c r="O7352">
        <v>0</v>
      </c>
      <c r="P7352">
        <v>1157</v>
      </c>
      <c r="Q7352">
        <v>1</v>
      </c>
      <c r="R7352">
        <v>27</v>
      </c>
      <c r="S7352">
        <v>5</v>
      </c>
      <c r="T7352">
        <v>54</v>
      </c>
      <c r="U7352">
        <v>0</v>
      </c>
      <c r="V7352">
        <v>0</v>
      </c>
      <c r="W7352">
        <v>0</v>
      </c>
      <c r="X7352">
        <v>0.7974037693028756</v>
      </c>
      <c r="Y7352">
        <v>0</v>
      </c>
      <c r="Z7352">
        <v>8.7175587576805557E-3</v>
      </c>
      <c r="AA7352">
        <v>5.4786940629337498E-2</v>
      </c>
      <c r="AB7352">
        <v>7.1831331506387514E-2</v>
      </c>
      <c r="AC7352">
        <v>0</v>
      </c>
      <c r="AD7352">
        <v>0</v>
      </c>
      <c r="AE7352">
        <v>0.93273960019628122</v>
      </c>
    </row>
    <row r="7353" spans="1:31" x14ac:dyDescent="0.25">
      <c r="A7353">
        <v>1661689</v>
      </c>
      <c r="B7353">
        <v>1</v>
      </c>
      <c r="C7353" t="s">
        <v>80</v>
      </c>
      <c r="D7353" t="s">
        <v>104</v>
      </c>
      <c r="E7353" t="s">
        <v>152</v>
      </c>
      <c r="F7353" t="s">
        <v>20801</v>
      </c>
      <c r="G7353" t="s">
        <v>154</v>
      </c>
      <c r="H7353" t="s">
        <v>149</v>
      </c>
      <c r="I7353" t="s">
        <v>135</v>
      </c>
      <c r="J7353" t="s">
        <v>136</v>
      </c>
      <c r="K7353" t="s">
        <v>137</v>
      </c>
      <c r="L7353" t="s">
        <v>20802</v>
      </c>
      <c r="M7353" t="s">
        <v>20803</v>
      </c>
      <c r="N7353">
        <v>2.0555555550000002</v>
      </c>
      <c r="O7353">
        <v>0</v>
      </c>
      <c r="P7353">
        <v>1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0.88044004294800005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0.88044004294800005</v>
      </c>
    </row>
    <row r="7354" spans="1:31" x14ac:dyDescent="0.25">
      <c r="A7354">
        <v>1661735</v>
      </c>
      <c r="B7354">
        <v>1</v>
      </c>
      <c r="C7354" t="s">
        <v>80</v>
      </c>
      <c r="D7354" t="s">
        <v>106</v>
      </c>
      <c r="E7354" t="s">
        <v>152</v>
      </c>
      <c r="F7354" t="s">
        <v>20804</v>
      </c>
      <c r="G7354" t="s">
        <v>154</v>
      </c>
      <c r="H7354" t="s">
        <v>149</v>
      </c>
      <c r="I7354" t="s">
        <v>135</v>
      </c>
      <c r="J7354" t="s">
        <v>136</v>
      </c>
      <c r="K7354" t="s">
        <v>137</v>
      </c>
      <c r="L7354" t="s">
        <v>20805</v>
      </c>
      <c r="M7354" t="s">
        <v>20806</v>
      </c>
      <c r="N7354">
        <v>2.5016666660000002</v>
      </c>
      <c r="O7354">
        <v>0</v>
      </c>
      <c r="P7354">
        <v>1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0.42528281476891672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0.42528281476891672</v>
      </c>
    </row>
    <row r="7355" spans="1:31" x14ac:dyDescent="0.25">
      <c r="A7355">
        <v>1661486</v>
      </c>
      <c r="B7355">
        <v>1</v>
      </c>
      <c r="C7355" t="s">
        <v>80</v>
      </c>
      <c r="D7355" t="s">
        <v>105</v>
      </c>
      <c r="E7355" t="s">
        <v>152</v>
      </c>
      <c r="F7355" t="s">
        <v>20807</v>
      </c>
      <c r="G7355" t="s">
        <v>168</v>
      </c>
      <c r="H7355" t="s">
        <v>149</v>
      </c>
      <c r="I7355" t="s">
        <v>135</v>
      </c>
      <c r="J7355" t="s">
        <v>136</v>
      </c>
      <c r="K7355" t="s">
        <v>137</v>
      </c>
      <c r="L7355" t="s">
        <v>20808</v>
      </c>
      <c r="M7355" t="s">
        <v>20809</v>
      </c>
      <c r="N7355">
        <v>6.9022222219999998</v>
      </c>
      <c r="O7355">
        <v>0</v>
      </c>
      <c r="P7355">
        <v>5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7.84126862896278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7.84126862896278</v>
      </c>
    </row>
    <row r="7356" spans="1:31" x14ac:dyDescent="0.25">
      <c r="A7356">
        <v>1661626</v>
      </c>
      <c r="B7356">
        <v>1</v>
      </c>
      <c r="C7356" t="s">
        <v>80</v>
      </c>
      <c r="D7356" t="s">
        <v>103</v>
      </c>
      <c r="E7356" t="s">
        <v>362</v>
      </c>
      <c r="F7356" t="s">
        <v>20810</v>
      </c>
      <c r="G7356" t="s">
        <v>900</v>
      </c>
      <c r="H7356" t="s">
        <v>149</v>
      </c>
      <c r="I7356" t="s">
        <v>135</v>
      </c>
      <c r="J7356" t="s">
        <v>136</v>
      </c>
      <c r="K7356" t="s">
        <v>137</v>
      </c>
      <c r="L7356" t="s">
        <v>20811</v>
      </c>
      <c r="M7356" t="s">
        <v>20812</v>
      </c>
      <c r="N7356">
        <v>1.1463888879999999</v>
      </c>
      <c r="O7356">
        <v>0</v>
      </c>
      <c r="P7356">
        <v>1</v>
      </c>
      <c r="Q7356">
        <v>0</v>
      </c>
      <c r="R7356">
        <v>0</v>
      </c>
      <c r="S7356">
        <v>0</v>
      </c>
      <c r="T7356">
        <v>19</v>
      </c>
      <c r="U7356">
        <v>0</v>
      </c>
      <c r="V7356">
        <v>0</v>
      </c>
      <c r="W7356">
        <v>0</v>
      </c>
      <c r="X7356">
        <v>0.35432311266455552</v>
      </c>
      <c r="Y7356">
        <v>0</v>
      </c>
      <c r="Z7356">
        <v>0</v>
      </c>
      <c r="AA7356">
        <v>0</v>
      </c>
      <c r="AB7356">
        <v>16.754107501795023</v>
      </c>
      <c r="AC7356">
        <v>0</v>
      </c>
      <c r="AD7356">
        <v>0</v>
      </c>
      <c r="AE7356">
        <v>17.108430614459579</v>
      </c>
    </row>
    <row r="7357" spans="1:31" x14ac:dyDescent="0.25">
      <c r="A7357">
        <v>1661632</v>
      </c>
      <c r="B7357">
        <v>1</v>
      </c>
      <c r="C7357" t="s">
        <v>81</v>
      </c>
      <c r="D7357" t="s">
        <v>119</v>
      </c>
      <c r="E7357" t="s">
        <v>146</v>
      </c>
      <c r="F7357" t="s">
        <v>20658</v>
      </c>
      <c r="G7357" t="s">
        <v>260</v>
      </c>
      <c r="H7357" t="s">
        <v>149</v>
      </c>
      <c r="I7357" t="s">
        <v>135</v>
      </c>
      <c r="J7357" t="s">
        <v>136</v>
      </c>
      <c r="K7357" t="s">
        <v>137</v>
      </c>
      <c r="L7357" t="s">
        <v>20813</v>
      </c>
      <c r="M7357" t="s">
        <v>20814</v>
      </c>
      <c r="N7357">
        <v>1.113888888</v>
      </c>
      <c r="O7357">
        <v>0</v>
      </c>
      <c r="P7357">
        <v>5</v>
      </c>
      <c r="Q7357">
        <v>0</v>
      </c>
      <c r="R7357">
        <v>24</v>
      </c>
      <c r="S7357">
        <v>0</v>
      </c>
      <c r="T7357">
        <v>3</v>
      </c>
      <c r="U7357">
        <v>0</v>
      </c>
      <c r="V7357">
        <v>0</v>
      </c>
      <c r="W7357">
        <v>0</v>
      </c>
      <c r="X7357">
        <v>7.881868982296085E-2</v>
      </c>
      <c r="Y7357">
        <v>0</v>
      </c>
      <c r="Z7357">
        <v>14.251759674012217</v>
      </c>
      <c r="AA7357">
        <v>0</v>
      </c>
      <c r="AB7357">
        <v>3.7060361453132891</v>
      </c>
      <c r="AC7357">
        <v>0</v>
      </c>
      <c r="AD7357">
        <v>0</v>
      </c>
      <c r="AE7357">
        <v>18.036614509148468</v>
      </c>
    </row>
    <row r="7358" spans="1:31" x14ac:dyDescent="0.25">
      <c r="A7358">
        <v>1661526</v>
      </c>
      <c r="B7358">
        <v>1</v>
      </c>
      <c r="C7358" t="s">
        <v>80</v>
      </c>
      <c r="D7358" t="s">
        <v>84</v>
      </c>
      <c r="E7358" t="s">
        <v>152</v>
      </c>
      <c r="F7358" t="s">
        <v>20815</v>
      </c>
      <c r="G7358" t="s">
        <v>154</v>
      </c>
      <c r="H7358" t="s">
        <v>149</v>
      </c>
      <c r="I7358" t="s">
        <v>135</v>
      </c>
      <c r="J7358" t="s">
        <v>136</v>
      </c>
      <c r="K7358" t="s">
        <v>137</v>
      </c>
      <c r="L7358" t="s">
        <v>20816</v>
      </c>
      <c r="M7358" t="s">
        <v>20817</v>
      </c>
      <c r="N7358">
        <v>1.183888888</v>
      </c>
      <c r="O7358">
        <v>0</v>
      </c>
      <c r="P7358">
        <v>1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0.15185900132742502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0.15185900132742502</v>
      </c>
    </row>
    <row r="7359" spans="1:31" x14ac:dyDescent="0.25">
      <c r="A7359">
        <v>1661778</v>
      </c>
      <c r="B7359">
        <v>1</v>
      </c>
      <c r="C7359" t="s">
        <v>81</v>
      </c>
      <c r="D7359" t="s">
        <v>128</v>
      </c>
      <c r="E7359" t="s">
        <v>152</v>
      </c>
      <c r="F7359" t="s">
        <v>20818</v>
      </c>
      <c r="G7359" t="s">
        <v>507</v>
      </c>
      <c r="H7359" t="s">
        <v>149</v>
      </c>
      <c r="I7359" t="s">
        <v>135</v>
      </c>
      <c r="J7359" t="s">
        <v>136</v>
      </c>
      <c r="K7359" t="s">
        <v>137</v>
      </c>
      <c r="L7359" t="s">
        <v>20819</v>
      </c>
      <c r="M7359" t="s">
        <v>20820</v>
      </c>
      <c r="N7359">
        <v>0.71499999999999997</v>
      </c>
      <c r="O7359">
        <v>0</v>
      </c>
      <c r="P7359">
        <v>10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1.7046945015631909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1.7046945015631909</v>
      </c>
    </row>
    <row r="7360" spans="1:31" x14ac:dyDescent="0.25">
      <c r="A7360">
        <v>1661755</v>
      </c>
      <c r="B7360">
        <v>1</v>
      </c>
      <c r="C7360" t="s">
        <v>81</v>
      </c>
      <c r="D7360" t="s">
        <v>127</v>
      </c>
      <c r="E7360" t="s">
        <v>131</v>
      </c>
      <c r="F7360" t="s">
        <v>20821</v>
      </c>
      <c r="G7360" t="s">
        <v>195</v>
      </c>
      <c r="H7360" t="s">
        <v>134</v>
      </c>
      <c r="I7360" t="s">
        <v>135</v>
      </c>
      <c r="J7360" t="s">
        <v>136</v>
      </c>
      <c r="K7360" t="s">
        <v>137</v>
      </c>
      <c r="L7360" t="s">
        <v>20822</v>
      </c>
      <c r="M7360" t="s">
        <v>20823</v>
      </c>
      <c r="N7360">
        <v>5.2911111110000002</v>
      </c>
      <c r="O7360">
        <v>0</v>
      </c>
      <c r="P7360">
        <v>0</v>
      </c>
      <c r="Q7360">
        <v>0</v>
      </c>
      <c r="R7360">
        <v>9</v>
      </c>
      <c r="S7360">
        <v>0</v>
      </c>
      <c r="T7360">
        <v>1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11.973367548993727</v>
      </c>
      <c r="AA7360">
        <v>0</v>
      </c>
      <c r="AB7360">
        <v>19.853255805178929</v>
      </c>
      <c r="AC7360">
        <v>0</v>
      </c>
      <c r="AD7360">
        <v>0</v>
      </c>
      <c r="AE7360">
        <v>31.826623354172654</v>
      </c>
    </row>
    <row r="7361" spans="1:31" x14ac:dyDescent="0.25">
      <c r="A7361">
        <v>1661300</v>
      </c>
      <c r="B7361">
        <v>1</v>
      </c>
      <c r="C7361" t="s">
        <v>80</v>
      </c>
      <c r="D7361" t="s">
        <v>84</v>
      </c>
      <c r="E7361" t="s">
        <v>152</v>
      </c>
      <c r="F7361" t="s">
        <v>20824</v>
      </c>
      <c r="G7361" t="s">
        <v>154</v>
      </c>
      <c r="H7361" t="s">
        <v>149</v>
      </c>
      <c r="I7361" t="s">
        <v>135</v>
      </c>
      <c r="J7361" t="s">
        <v>136</v>
      </c>
      <c r="K7361" t="s">
        <v>137</v>
      </c>
      <c r="L7361" t="s">
        <v>20825</v>
      </c>
      <c r="M7361" t="s">
        <v>20826</v>
      </c>
      <c r="N7361">
        <v>4.9586111109999997</v>
      </c>
      <c r="O7361">
        <v>0</v>
      </c>
      <c r="P7361">
        <v>5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3.920528469654486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3.920528469654486</v>
      </c>
    </row>
    <row r="7362" spans="1:31" x14ac:dyDescent="0.25">
      <c r="A7362">
        <v>1661420</v>
      </c>
      <c r="B7362">
        <v>1</v>
      </c>
      <c r="C7362" t="s">
        <v>80</v>
      </c>
      <c r="D7362" t="s">
        <v>100</v>
      </c>
      <c r="E7362" t="s">
        <v>204</v>
      </c>
      <c r="F7362" t="s">
        <v>6097</v>
      </c>
      <c r="G7362" t="s">
        <v>161</v>
      </c>
      <c r="H7362" t="s">
        <v>134</v>
      </c>
      <c r="I7362" t="s">
        <v>135</v>
      </c>
      <c r="J7362" t="s">
        <v>136</v>
      </c>
      <c r="K7362" t="s">
        <v>137</v>
      </c>
      <c r="L7362" t="s">
        <v>20827</v>
      </c>
      <c r="M7362" t="s">
        <v>20828</v>
      </c>
      <c r="N7362">
        <v>1.770277777</v>
      </c>
      <c r="O7362">
        <v>0</v>
      </c>
      <c r="P7362">
        <v>2</v>
      </c>
      <c r="Q7362">
        <v>58</v>
      </c>
      <c r="R7362">
        <v>75</v>
      </c>
      <c r="S7362">
        <v>2</v>
      </c>
      <c r="T7362">
        <v>4</v>
      </c>
      <c r="U7362">
        <v>0</v>
      </c>
      <c r="V7362">
        <v>0</v>
      </c>
      <c r="W7362">
        <v>0</v>
      </c>
      <c r="X7362">
        <v>0.76106086700908016</v>
      </c>
      <c r="Y7362">
        <v>304.24141911706454</v>
      </c>
      <c r="Z7362">
        <v>135.81421872801502</v>
      </c>
      <c r="AA7362">
        <v>38.819305322738103</v>
      </c>
      <c r="AB7362">
        <v>3.7614869684141148</v>
      </c>
      <c r="AC7362">
        <v>0</v>
      </c>
      <c r="AD7362">
        <v>0</v>
      </c>
      <c r="AE7362">
        <v>483.39749100324082</v>
      </c>
    </row>
    <row r="7363" spans="1:31" x14ac:dyDescent="0.25">
      <c r="A7363">
        <v>1661592</v>
      </c>
      <c r="B7363">
        <v>1</v>
      </c>
      <c r="C7363" t="s">
        <v>80</v>
      </c>
      <c r="D7363" t="s">
        <v>102</v>
      </c>
      <c r="E7363" t="s">
        <v>152</v>
      </c>
      <c r="F7363" t="s">
        <v>20829</v>
      </c>
      <c r="G7363" t="s">
        <v>154</v>
      </c>
      <c r="H7363" t="s">
        <v>149</v>
      </c>
      <c r="I7363" t="s">
        <v>135</v>
      </c>
      <c r="J7363" t="s">
        <v>136</v>
      </c>
      <c r="K7363" t="s">
        <v>137</v>
      </c>
      <c r="L7363" t="s">
        <v>20830</v>
      </c>
      <c r="M7363" t="s">
        <v>20831</v>
      </c>
      <c r="N7363">
        <v>3.2461111109999998</v>
      </c>
      <c r="O7363">
        <v>0</v>
      </c>
      <c r="P7363">
        <v>1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0.9870227590041778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0.9870227590041778</v>
      </c>
    </row>
    <row r="7364" spans="1:31" x14ac:dyDescent="0.25">
      <c r="A7364">
        <v>1661443</v>
      </c>
      <c r="B7364">
        <v>1</v>
      </c>
      <c r="C7364" t="s">
        <v>80</v>
      </c>
      <c r="D7364" t="s">
        <v>108</v>
      </c>
      <c r="E7364" t="s">
        <v>204</v>
      </c>
      <c r="F7364" t="s">
        <v>20832</v>
      </c>
      <c r="G7364" t="s">
        <v>161</v>
      </c>
      <c r="H7364" t="s">
        <v>134</v>
      </c>
      <c r="I7364" t="s">
        <v>191</v>
      </c>
      <c r="J7364" t="s">
        <v>136</v>
      </c>
      <c r="K7364" t="s">
        <v>137</v>
      </c>
      <c r="L7364" t="s">
        <v>20833</v>
      </c>
      <c r="M7364" t="s">
        <v>20834</v>
      </c>
      <c r="N7364">
        <v>5.5555550000000002E-3</v>
      </c>
      <c r="O7364">
        <v>0</v>
      </c>
      <c r="P7364">
        <v>846</v>
      </c>
      <c r="Q7364">
        <v>0</v>
      </c>
      <c r="R7364">
        <v>97</v>
      </c>
      <c r="S7364">
        <v>9</v>
      </c>
      <c r="T7364">
        <v>79</v>
      </c>
      <c r="U7364">
        <v>0</v>
      </c>
      <c r="V7364">
        <v>0</v>
      </c>
      <c r="W7364">
        <v>0</v>
      </c>
      <c r="X7364">
        <v>0.51880357108131636</v>
      </c>
      <c r="Y7364">
        <v>0</v>
      </c>
      <c r="Z7364">
        <v>3.2735881643122224E-2</v>
      </c>
      <c r="AA7364">
        <v>0.26225527404931115</v>
      </c>
      <c r="AB7364">
        <v>0.22177219038757226</v>
      </c>
      <c r="AC7364">
        <v>0</v>
      </c>
      <c r="AD7364">
        <v>0</v>
      </c>
      <c r="AE7364">
        <v>1.035566917161322</v>
      </c>
    </row>
    <row r="7365" spans="1:31" x14ac:dyDescent="0.25">
      <c r="A7365">
        <v>1661712</v>
      </c>
      <c r="B7365">
        <v>1</v>
      </c>
      <c r="C7365" t="s">
        <v>80</v>
      </c>
      <c r="D7365" t="s">
        <v>100</v>
      </c>
      <c r="E7365" t="s">
        <v>140</v>
      </c>
      <c r="F7365" t="s">
        <v>20835</v>
      </c>
      <c r="G7365" t="s">
        <v>161</v>
      </c>
      <c r="H7365" t="s">
        <v>134</v>
      </c>
      <c r="I7365" t="s">
        <v>135</v>
      </c>
      <c r="J7365" t="s">
        <v>136</v>
      </c>
      <c r="K7365" t="s">
        <v>137</v>
      </c>
      <c r="L7365" t="s">
        <v>20836</v>
      </c>
      <c r="M7365" t="s">
        <v>20837</v>
      </c>
      <c r="N7365">
        <v>1.1958333329999999</v>
      </c>
      <c r="O7365">
        <v>0</v>
      </c>
      <c r="P7365">
        <v>0</v>
      </c>
      <c r="Q7365">
        <v>0</v>
      </c>
      <c r="R7365">
        <v>1</v>
      </c>
      <c r="S7365">
        <v>0</v>
      </c>
      <c r="T7365">
        <v>72</v>
      </c>
      <c r="U7365">
        <v>8</v>
      </c>
      <c r="V7365">
        <v>28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197.09331638360342</v>
      </c>
      <c r="AC7365">
        <v>157.25326884971403</v>
      </c>
      <c r="AD7365">
        <v>218.194637648239</v>
      </c>
      <c r="AE7365">
        <v>572.54122288155645</v>
      </c>
    </row>
    <row r="7366" spans="1:31" x14ac:dyDescent="0.25">
      <c r="A7366">
        <v>1661463</v>
      </c>
      <c r="B7366">
        <v>1</v>
      </c>
      <c r="C7366" t="s">
        <v>80</v>
      </c>
      <c r="D7366" t="s">
        <v>96</v>
      </c>
      <c r="E7366" t="s">
        <v>152</v>
      </c>
      <c r="F7366" t="s">
        <v>20838</v>
      </c>
      <c r="G7366" t="s">
        <v>168</v>
      </c>
      <c r="H7366" t="s">
        <v>149</v>
      </c>
      <c r="I7366" t="s">
        <v>135</v>
      </c>
      <c r="J7366" t="s">
        <v>136</v>
      </c>
      <c r="K7366" t="s">
        <v>137</v>
      </c>
      <c r="L7366" t="s">
        <v>20839</v>
      </c>
      <c r="M7366" t="s">
        <v>20840</v>
      </c>
      <c r="N7366">
        <v>3.2627777770000002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0.65844266805964002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0.65844266805964002</v>
      </c>
    </row>
    <row r="7367" spans="1:31" x14ac:dyDescent="0.25">
      <c r="A7367">
        <v>1661549</v>
      </c>
      <c r="B7367">
        <v>1</v>
      </c>
      <c r="C7367" t="s">
        <v>80</v>
      </c>
      <c r="D7367" t="s">
        <v>92</v>
      </c>
      <c r="E7367" t="s">
        <v>204</v>
      </c>
      <c r="F7367" t="s">
        <v>20841</v>
      </c>
      <c r="G7367" t="s">
        <v>133</v>
      </c>
      <c r="H7367" t="s">
        <v>134</v>
      </c>
      <c r="I7367" t="s">
        <v>135</v>
      </c>
      <c r="J7367" t="s">
        <v>136</v>
      </c>
      <c r="K7367" t="s">
        <v>137</v>
      </c>
      <c r="L7367" t="s">
        <v>20842</v>
      </c>
      <c r="M7367" t="s">
        <v>20843</v>
      </c>
      <c r="N7367">
        <v>2.0958333329999999</v>
      </c>
      <c r="O7367">
        <v>1</v>
      </c>
      <c r="P7367">
        <v>270</v>
      </c>
      <c r="Q7367">
        <v>0</v>
      </c>
      <c r="R7367">
        <v>0</v>
      </c>
      <c r="S7367">
        <v>1</v>
      </c>
      <c r="T7367">
        <v>58</v>
      </c>
      <c r="U7367">
        <v>0</v>
      </c>
      <c r="V7367">
        <v>0</v>
      </c>
      <c r="W7367">
        <v>126.3622471463385</v>
      </c>
      <c r="X7367">
        <v>73.94871510340262</v>
      </c>
      <c r="Y7367">
        <v>0</v>
      </c>
      <c r="Z7367">
        <v>0</v>
      </c>
      <c r="AA7367">
        <v>3.860516949269805</v>
      </c>
      <c r="AB7367">
        <v>22.064912851319537</v>
      </c>
      <c r="AC7367">
        <v>0</v>
      </c>
      <c r="AD7367">
        <v>0</v>
      </c>
      <c r="AE7367">
        <v>226.23639205033047</v>
      </c>
    </row>
    <row r="7368" spans="1:31" x14ac:dyDescent="0.25">
      <c r="A7368">
        <v>1661798</v>
      </c>
      <c r="B7368">
        <v>1</v>
      </c>
      <c r="C7368" t="s">
        <v>80</v>
      </c>
      <c r="D7368" t="s">
        <v>91</v>
      </c>
      <c r="E7368" t="s">
        <v>131</v>
      </c>
      <c r="F7368" t="s">
        <v>20844</v>
      </c>
      <c r="G7368" t="s">
        <v>1992</v>
      </c>
      <c r="H7368" t="s">
        <v>134</v>
      </c>
      <c r="I7368" t="s">
        <v>135</v>
      </c>
      <c r="J7368" t="s">
        <v>136</v>
      </c>
      <c r="K7368" t="s">
        <v>137</v>
      </c>
      <c r="L7368" t="s">
        <v>20845</v>
      </c>
      <c r="M7368" t="s">
        <v>20846</v>
      </c>
      <c r="N7368">
        <v>0.94499999999999995</v>
      </c>
      <c r="O7368">
        <v>0</v>
      </c>
      <c r="P7368">
        <v>23</v>
      </c>
      <c r="Q7368">
        <v>0</v>
      </c>
      <c r="R7368">
        <v>11</v>
      </c>
      <c r="S7368">
        <v>0</v>
      </c>
      <c r="T7368">
        <v>4</v>
      </c>
      <c r="U7368">
        <v>0</v>
      </c>
      <c r="V7368">
        <v>0</v>
      </c>
      <c r="W7368">
        <v>0</v>
      </c>
      <c r="X7368">
        <v>6.481430613246947</v>
      </c>
      <c r="Y7368">
        <v>0</v>
      </c>
      <c r="Z7368">
        <v>1.2582724429714658</v>
      </c>
      <c r="AA7368">
        <v>0</v>
      </c>
      <c r="AB7368">
        <v>0.36433926527846167</v>
      </c>
      <c r="AC7368">
        <v>0</v>
      </c>
      <c r="AD7368">
        <v>0</v>
      </c>
      <c r="AE7368">
        <v>8.1040423214968751</v>
      </c>
    </row>
    <row r="7369" spans="1:31" x14ac:dyDescent="0.25">
      <c r="A7369">
        <v>1661649</v>
      </c>
      <c r="B7369">
        <v>1</v>
      </c>
      <c r="C7369" t="s">
        <v>80</v>
      </c>
      <c r="D7369" t="s">
        <v>96</v>
      </c>
      <c r="E7369" t="s">
        <v>131</v>
      </c>
      <c r="F7369" t="s">
        <v>20847</v>
      </c>
      <c r="G7369" t="s">
        <v>195</v>
      </c>
      <c r="H7369" t="s">
        <v>134</v>
      </c>
      <c r="I7369" t="s">
        <v>135</v>
      </c>
      <c r="J7369" t="s">
        <v>136</v>
      </c>
      <c r="K7369" t="s">
        <v>137</v>
      </c>
      <c r="L7369" t="s">
        <v>20848</v>
      </c>
      <c r="M7369" t="s">
        <v>20849</v>
      </c>
      <c r="N7369">
        <v>4.1316666660000001</v>
      </c>
      <c r="O7369">
        <v>1</v>
      </c>
      <c r="P7369">
        <v>238</v>
      </c>
      <c r="Q7369">
        <v>2</v>
      </c>
      <c r="R7369">
        <v>0</v>
      </c>
      <c r="S7369">
        <v>5</v>
      </c>
      <c r="T7369">
        <v>2</v>
      </c>
      <c r="U7369">
        <v>0</v>
      </c>
      <c r="V7369">
        <v>0</v>
      </c>
      <c r="W7369">
        <v>75.633093287915997</v>
      </c>
      <c r="X7369">
        <v>114.80727399114529</v>
      </c>
      <c r="Y7369">
        <v>41.423424177739498</v>
      </c>
      <c r="Z7369">
        <v>0</v>
      </c>
      <c r="AA7369">
        <v>26.786052717535963</v>
      </c>
      <c r="AB7369">
        <v>0.18581161800505333</v>
      </c>
      <c r="AC7369">
        <v>0</v>
      </c>
      <c r="AD7369">
        <v>0</v>
      </c>
      <c r="AE7369">
        <v>258.83565579234181</v>
      </c>
    </row>
    <row r="7370" spans="1:31" x14ac:dyDescent="0.25">
      <c r="A7370">
        <v>1661669</v>
      </c>
      <c r="B7370">
        <v>1</v>
      </c>
      <c r="C7370" t="s">
        <v>80</v>
      </c>
      <c r="D7370" t="s">
        <v>110</v>
      </c>
      <c r="E7370" t="s">
        <v>178</v>
      </c>
      <c r="F7370" t="s">
        <v>20850</v>
      </c>
      <c r="G7370" t="s">
        <v>187</v>
      </c>
      <c r="H7370" t="s">
        <v>149</v>
      </c>
      <c r="I7370" t="s">
        <v>135</v>
      </c>
      <c r="J7370" t="s">
        <v>136</v>
      </c>
      <c r="K7370" t="s">
        <v>137</v>
      </c>
      <c r="L7370" t="s">
        <v>20851</v>
      </c>
      <c r="M7370" t="s">
        <v>20852</v>
      </c>
      <c r="N7370">
        <v>1.051388888</v>
      </c>
      <c r="O7370">
        <v>0</v>
      </c>
      <c r="P7370">
        <v>91</v>
      </c>
      <c r="Q7370">
        <v>0</v>
      </c>
      <c r="R7370">
        <v>0</v>
      </c>
      <c r="S7370">
        <v>0</v>
      </c>
      <c r="T7370">
        <v>11</v>
      </c>
      <c r="U7370">
        <v>0</v>
      </c>
      <c r="V7370">
        <v>0</v>
      </c>
      <c r="W7370">
        <v>0</v>
      </c>
      <c r="X7370">
        <v>35.126337462571001</v>
      </c>
      <c r="Y7370">
        <v>0</v>
      </c>
      <c r="Z7370">
        <v>0</v>
      </c>
      <c r="AA7370">
        <v>0</v>
      </c>
      <c r="AB7370">
        <v>7.3511136663753867</v>
      </c>
      <c r="AC7370">
        <v>0</v>
      </c>
      <c r="AD7370">
        <v>0</v>
      </c>
      <c r="AE7370">
        <v>42.477451128946385</v>
      </c>
    </row>
    <row r="7371" spans="1:31" x14ac:dyDescent="0.25">
      <c r="A7371">
        <v>1661337</v>
      </c>
      <c r="B7371">
        <v>1</v>
      </c>
      <c r="C7371" t="s">
        <v>80</v>
      </c>
      <c r="D7371" t="s">
        <v>99</v>
      </c>
      <c r="E7371" t="s">
        <v>362</v>
      </c>
      <c r="F7371" t="s">
        <v>20853</v>
      </c>
      <c r="G7371" t="s">
        <v>227</v>
      </c>
      <c r="H7371" t="s">
        <v>149</v>
      </c>
      <c r="I7371" t="s">
        <v>135</v>
      </c>
      <c r="J7371" t="s">
        <v>136</v>
      </c>
      <c r="K7371" t="s">
        <v>137</v>
      </c>
      <c r="L7371" t="s">
        <v>20854</v>
      </c>
      <c r="M7371" t="s">
        <v>20855</v>
      </c>
      <c r="N7371">
        <v>3.6013888879999998</v>
      </c>
      <c r="O7371">
        <v>0</v>
      </c>
      <c r="P7371">
        <v>24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23.438782773949203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23.438782773949203</v>
      </c>
    </row>
    <row r="7372" spans="1:31" x14ac:dyDescent="0.25">
      <c r="A7372">
        <v>1661715</v>
      </c>
      <c r="B7372">
        <v>1</v>
      </c>
      <c r="C7372" t="s">
        <v>80</v>
      </c>
      <c r="D7372" t="s">
        <v>88</v>
      </c>
      <c r="E7372" t="s">
        <v>140</v>
      </c>
      <c r="F7372" t="s">
        <v>20856</v>
      </c>
      <c r="G7372" t="s">
        <v>161</v>
      </c>
      <c r="H7372" t="s">
        <v>134</v>
      </c>
      <c r="I7372" t="s">
        <v>135</v>
      </c>
      <c r="J7372" t="s">
        <v>136</v>
      </c>
      <c r="K7372" t="s">
        <v>137</v>
      </c>
      <c r="L7372" t="s">
        <v>20857</v>
      </c>
      <c r="M7372" t="s">
        <v>20858</v>
      </c>
      <c r="N7372">
        <v>0.12777777700000001</v>
      </c>
      <c r="O7372">
        <v>0</v>
      </c>
      <c r="P7372">
        <v>5613</v>
      </c>
      <c r="Q7372">
        <v>0</v>
      </c>
      <c r="R7372">
        <v>0</v>
      </c>
      <c r="S7372">
        <v>3</v>
      </c>
      <c r="T7372">
        <v>322</v>
      </c>
      <c r="U7372">
        <v>1</v>
      </c>
      <c r="V7372">
        <v>0</v>
      </c>
      <c r="W7372">
        <v>0</v>
      </c>
      <c r="X7372">
        <v>269.41296666476649</v>
      </c>
      <c r="Y7372">
        <v>0</v>
      </c>
      <c r="Z7372">
        <v>0</v>
      </c>
      <c r="AA7372">
        <v>3.1214992264102555</v>
      </c>
      <c r="AB7372">
        <v>51.673507049435408</v>
      </c>
      <c r="AC7372">
        <v>1.3194238780440666</v>
      </c>
      <c r="AD7372">
        <v>0</v>
      </c>
      <c r="AE7372">
        <v>325.5273968186562</v>
      </c>
    </row>
    <row r="7373" spans="1:31" x14ac:dyDescent="0.25">
      <c r="A7373">
        <v>1661692</v>
      </c>
      <c r="B7373">
        <v>1</v>
      </c>
      <c r="C7373" t="s">
        <v>80</v>
      </c>
      <c r="D7373" t="s">
        <v>82</v>
      </c>
      <c r="E7373" t="s">
        <v>146</v>
      </c>
      <c r="F7373" t="s">
        <v>15275</v>
      </c>
      <c r="G7373" t="s">
        <v>3669</v>
      </c>
      <c r="H7373" t="s">
        <v>149</v>
      </c>
      <c r="I7373" t="s">
        <v>135</v>
      </c>
      <c r="J7373" t="s">
        <v>136</v>
      </c>
      <c r="K7373" t="s">
        <v>137</v>
      </c>
      <c r="L7373" t="s">
        <v>20859</v>
      </c>
      <c r="M7373" t="s">
        <v>20860</v>
      </c>
      <c r="N7373">
        <v>0.53777777699999996</v>
      </c>
      <c r="O7373">
        <v>0</v>
      </c>
      <c r="P7373">
        <v>240</v>
      </c>
      <c r="Q7373">
        <v>0</v>
      </c>
      <c r="R7373">
        <v>0</v>
      </c>
      <c r="S7373">
        <v>0</v>
      </c>
      <c r="T7373">
        <v>82</v>
      </c>
      <c r="U7373">
        <v>0</v>
      </c>
      <c r="V7373">
        <v>0</v>
      </c>
      <c r="W7373">
        <v>0</v>
      </c>
      <c r="X7373">
        <v>32.469846394271038</v>
      </c>
      <c r="Y7373">
        <v>0</v>
      </c>
      <c r="Z7373">
        <v>0</v>
      </c>
      <c r="AA7373">
        <v>0</v>
      </c>
      <c r="AB7373">
        <v>43.939317094817937</v>
      </c>
      <c r="AC7373">
        <v>0</v>
      </c>
      <c r="AD7373">
        <v>0</v>
      </c>
      <c r="AE7373">
        <v>76.409163489088968</v>
      </c>
    </row>
    <row r="7374" spans="1:31" x14ac:dyDescent="0.25">
      <c r="A7374">
        <v>1661629</v>
      </c>
      <c r="B7374">
        <v>1</v>
      </c>
      <c r="C7374" t="s">
        <v>80</v>
      </c>
      <c r="D7374" t="s">
        <v>85</v>
      </c>
      <c r="E7374" t="s">
        <v>152</v>
      </c>
      <c r="F7374" t="s">
        <v>20861</v>
      </c>
      <c r="G7374" t="s">
        <v>154</v>
      </c>
      <c r="H7374" t="s">
        <v>149</v>
      </c>
      <c r="I7374" t="s">
        <v>135</v>
      </c>
      <c r="J7374" t="s">
        <v>136</v>
      </c>
      <c r="K7374" t="s">
        <v>137</v>
      </c>
      <c r="L7374" t="s">
        <v>20862</v>
      </c>
      <c r="M7374" t="s">
        <v>20863</v>
      </c>
      <c r="N7374">
        <v>1.231666666</v>
      </c>
      <c r="O7374">
        <v>0</v>
      </c>
      <c r="P7374">
        <v>1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7.3837818448853329E-2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7.3837818448853329E-2</v>
      </c>
    </row>
    <row r="7375" spans="1:31" x14ac:dyDescent="0.25">
      <c r="A7375">
        <v>1661569</v>
      </c>
      <c r="B7375">
        <v>1</v>
      </c>
      <c r="C7375" t="s">
        <v>80</v>
      </c>
      <c r="D7375" t="s">
        <v>97</v>
      </c>
      <c r="E7375" t="s">
        <v>178</v>
      </c>
      <c r="F7375" t="s">
        <v>20864</v>
      </c>
      <c r="G7375" t="s">
        <v>187</v>
      </c>
      <c r="H7375" t="s">
        <v>149</v>
      </c>
      <c r="I7375" t="s">
        <v>135</v>
      </c>
      <c r="J7375" t="s">
        <v>136</v>
      </c>
      <c r="K7375" t="s">
        <v>137</v>
      </c>
      <c r="L7375" t="s">
        <v>20865</v>
      </c>
      <c r="M7375" t="s">
        <v>20866</v>
      </c>
      <c r="N7375">
        <v>1.057222222</v>
      </c>
      <c r="O7375">
        <v>0</v>
      </c>
      <c r="P7375">
        <v>3</v>
      </c>
      <c r="Q7375">
        <v>0</v>
      </c>
      <c r="R7375">
        <v>7</v>
      </c>
      <c r="S7375">
        <v>0</v>
      </c>
      <c r="T7375">
        <v>3</v>
      </c>
      <c r="U7375">
        <v>0</v>
      </c>
      <c r="V7375">
        <v>0</v>
      </c>
      <c r="W7375">
        <v>0</v>
      </c>
      <c r="X7375">
        <v>0.48917400272770328</v>
      </c>
      <c r="Y7375">
        <v>0</v>
      </c>
      <c r="Z7375">
        <v>8.5487668151758527</v>
      </c>
      <c r="AA7375">
        <v>0</v>
      </c>
      <c r="AB7375">
        <v>12.509080164819995</v>
      </c>
      <c r="AC7375">
        <v>0</v>
      </c>
      <c r="AD7375">
        <v>0</v>
      </c>
      <c r="AE7375">
        <v>21.547020982723552</v>
      </c>
    </row>
    <row r="7376" spans="1:31" x14ac:dyDescent="0.25">
      <c r="A7376">
        <v>1661523</v>
      </c>
      <c r="B7376">
        <v>1</v>
      </c>
      <c r="C7376" t="s">
        <v>81</v>
      </c>
      <c r="D7376" t="s">
        <v>112</v>
      </c>
      <c r="E7376" t="s">
        <v>178</v>
      </c>
      <c r="F7376" t="s">
        <v>20867</v>
      </c>
      <c r="G7376" t="s">
        <v>227</v>
      </c>
      <c r="H7376" t="s">
        <v>149</v>
      </c>
      <c r="I7376" t="s">
        <v>135</v>
      </c>
      <c r="J7376" t="s">
        <v>136</v>
      </c>
      <c r="K7376" t="s">
        <v>137</v>
      </c>
      <c r="L7376" t="s">
        <v>20868</v>
      </c>
      <c r="M7376" t="s">
        <v>20869</v>
      </c>
      <c r="N7376">
        <v>2.6775000000000002</v>
      </c>
      <c r="O7376">
        <v>0</v>
      </c>
      <c r="P7376">
        <v>60</v>
      </c>
      <c r="Q7376">
        <v>0</v>
      </c>
      <c r="R7376">
        <v>19</v>
      </c>
      <c r="S7376">
        <v>0</v>
      </c>
      <c r="T7376">
        <v>4</v>
      </c>
      <c r="U7376">
        <v>0</v>
      </c>
      <c r="V7376">
        <v>0</v>
      </c>
      <c r="W7376">
        <v>0</v>
      </c>
      <c r="X7376">
        <v>28.793594934543577</v>
      </c>
      <c r="Y7376">
        <v>0</v>
      </c>
      <c r="Z7376">
        <v>1.6882697867806429</v>
      </c>
      <c r="AA7376">
        <v>0</v>
      </c>
      <c r="AB7376">
        <v>8.8771560316648976</v>
      </c>
      <c r="AC7376">
        <v>0</v>
      </c>
      <c r="AD7376">
        <v>0</v>
      </c>
      <c r="AE7376">
        <v>39.359020752989117</v>
      </c>
    </row>
    <row r="7377" spans="1:31" x14ac:dyDescent="0.25">
      <c r="A7377">
        <v>1661377</v>
      </c>
      <c r="B7377">
        <v>1</v>
      </c>
      <c r="C7377" t="s">
        <v>80</v>
      </c>
      <c r="D7377" t="s">
        <v>85</v>
      </c>
      <c r="E7377" t="s">
        <v>152</v>
      </c>
      <c r="F7377" t="s">
        <v>20870</v>
      </c>
      <c r="G7377" t="s">
        <v>507</v>
      </c>
      <c r="H7377" t="s">
        <v>149</v>
      </c>
      <c r="I7377" t="s">
        <v>135</v>
      </c>
      <c r="J7377" t="s">
        <v>136</v>
      </c>
      <c r="K7377" t="s">
        <v>137</v>
      </c>
      <c r="L7377" t="s">
        <v>20871</v>
      </c>
      <c r="M7377" t="s">
        <v>20872</v>
      </c>
      <c r="N7377">
        <v>1.301111111</v>
      </c>
      <c r="O7377">
        <v>0</v>
      </c>
      <c r="P7377">
        <v>15</v>
      </c>
      <c r="Q7377">
        <v>0</v>
      </c>
      <c r="R7377">
        <v>0</v>
      </c>
      <c r="S7377">
        <v>0</v>
      </c>
      <c r="T7377">
        <v>3</v>
      </c>
      <c r="U7377">
        <v>0</v>
      </c>
      <c r="V7377">
        <v>0</v>
      </c>
      <c r="W7377">
        <v>0</v>
      </c>
      <c r="X7377">
        <v>6.4846931404550192</v>
      </c>
      <c r="Y7377">
        <v>0</v>
      </c>
      <c r="Z7377">
        <v>0</v>
      </c>
      <c r="AA7377">
        <v>0</v>
      </c>
      <c r="AB7377">
        <v>1.769937558346615</v>
      </c>
      <c r="AC7377">
        <v>0</v>
      </c>
      <c r="AD7377">
        <v>0</v>
      </c>
      <c r="AE7377">
        <v>8.254630698801634</v>
      </c>
    </row>
    <row r="7378" spans="1:31" x14ac:dyDescent="0.25">
      <c r="A7378">
        <v>1661383</v>
      </c>
      <c r="B7378">
        <v>1</v>
      </c>
      <c r="C7378" t="s">
        <v>80</v>
      </c>
      <c r="D7378" t="s">
        <v>96</v>
      </c>
      <c r="E7378" t="s">
        <v>178</v>
      </c>
      <c r="F7378" t="s">
        <v>20873</v>
      </c>
      <c r="G7378" t="s">
        <v>187</v>
      </c>
      <c r="H7378" t="s">
        <v>149</v>
      </c>
      <c r="I7378" t="s">
        <v>135</v>
      </c>
      <c r="J7378" t="s">
        <v>136</v>
      </c>
      <c r="K7378" t="s">
        <v>137</v>
      </c>
      <c r="L7378" t="s">
        <v>20874</v>
      </c>
      <c r="M7378" t="s">
        <v>20875</v>
      </c>
      <c r="N7378">
        <v>5.9055555550000003</v>
      </c>
      <c r="O7378">
        <v>0</v>
      </c>
      <c r="P7378">
        <v>73</v>
      </c>
      <c r="Q7378">
        <v>0</v>
      </c>
      <c r="R7378">
        <v>0</v>
      </c>
      <c r="S7378">
        <v>0</v>
      </c>
      <c r="T7378">
        <v>8</v>
      </c>
      <c r="U7378">
        <v>0</v>
      </c>
      <c r="V7378">
        <v>0</v>
      </c>
      <c r="W7378">
        <v>0</v>
      </c>
      <c r="X7378">
        <v>116.15713833749851</v>
      </c>
      <c r="Y7378">
        <v>0</v>
      </c>
      <c r="Z7378">
        <v>0</v>
      </c>
      <c r="AA7378">
        <v>0</v>
      </c>
      <c r="AB7378">
        <v>11.203076847485333</v>
      </c>
      <c r="AC7378">
        <v>0</v>
      </c>
      <c r="AD7378">
        <v>0</v>
      </c>
      <c r="AE7378">
        <v>127.36021518498384</v>
      </c>
    </row>
    <row r="7379" spans="1:31" x14ac:dyDescent="0.25">
      <c r="A7379">
        <v>1661483</v>
      </c>
      <c r="B7379">
        <v>1</v>
      </c>
      <c r="C7379" t="s">
        <v>80</v>
      </c>
      <c r="D7379" t="s">
        <v>96</v>
      </c>
      <c r="E7379" t="s">
        <v>204</v>
      </c>
      <c r="F7379" t="s">
        <v>1081</v>
      </c>
      <c r="G7379" t="s">
        <v>785</v>
      </c>
      <c r="H7379" t="s">
        <v>134</v>
      </c>
      <c r="I7379" t="s">
        <v>135</v>
      </c>
      <c r="J7379" t="s">
        <v>136</v>
      </c>
      <c r="K7379" t="s">
        <v>137</v>
      </c>
      <c r="L7379" t="s">
        <v>20876</v>
      </c>
      <c r="M7379" t="s">
        <v>20877</v>
      </c>
      <c r="N7379">
        <v>0.64416666600000005</v>
      </c>
      <c r="O7379">
        <v>2</v>
      </c>
      <c r="P7379">
        <v>112</v>
      </c>
      <c r="Q7379">
        <v>1</v>
      </c>
      <c r="R7379">
        <v>178</v>
      </c>
      <c r="S7379">
        <v>1</v>
      </c>
      <c r="T7379">
        <v>36</v>
      </c>
      <c r="U7379">
        <v>0</v>
      </c>
      <c r="V7379">
        <v>0</v>
      </c>
      <c r="W7379">
        <v>19.335044792352452</v>
      </c>
      <c r="X7379">
        <v>19.646428370052423</v>
      </c>
      <c r="Y7379">
        <v>0.32868751422992498</v>
      </c>
      <c r="Z7379">
        <v>67.056402428954399</v>
      </c>
      <c r="AA7379">
        <v>19.100751277387371</v>
      </c>
      <c r="AB7379">
        <v>22.938621668039904</v>
      </c>
      <c r="AC7379">
        <v>0</v>
      </c>
      <c r="AD7379">
        <v>0</v>
      </c>
      <c r="AE7379">
        <v>148.40593605101648</v>
      </c>
    </row>
    <row r="7380" spans="1:31" x14ac:dyDescent="0.25">
      <c r="A7380">
        <v>1661675</v>
      </c>
      <c r="B7380">
        <v>1</v>
      </c>
      <c r="C7380" t="s">
        <v>80</v>
      </c>
      <c r="D7380" t="s">
        <v>101</v>
      </c>
      <c r="E7380" t="s">
        <v>204</v>
      </c>
      <c r="F7380" t="s">
        <v>19826</v>
      </c>
      <c r="G7380" t="s">
        <v>161</v>
      </c>
      <c r="H7380" t="s">
        <v>134</v>
      </c>
      <c r="I7380" t="s">
        <v>135</v>
      </c>
      <c r="J7380" t="s">
        <v>136</v>
      </c>
      <c r="K7380" t="s">
        <v>137</v>
      </c>
      <c r="L7380" t="s">
        <v>20878</v>
      </c>
      <c r="M7380" t="s">
        <v>20879</v>
      </c>
      <c r="N7380">
        <v>0.341388888</v>
      </c>
      <c r="O7380">
        <v>6</v>
      </c>
      <c r="P7380">
        <v>2187</v>
      </c>
      <c r="Q7380">
        <v>3</v>
      </c>
      <c r="R7380">
        <v>86</v>
      </c>
      <c r="S7380">
        <v>15</v>
      </c>
      <c r="T7380">
        <v>296</v>
      </c>
      <c r="U7380">
        <v>2</v>
      </c>
      <c r="V7380">
        <v>1</v>
      </c>
      <c r="W7380">
        <v>0.60502254596903171</v>
      </c>
      <c r="X7380">
        <v>309.03073786756039</v>
      </c>
      <c r="Y7380">
        <v>2.0228090300582267</v>
      </c>
      <c r="Z7380">
        <v>7.3987199524199223</v>
      </c>
      <c r="AA7380">
        <v>26.058916236397817</v>
      </c>
      <c r="AB7380">
        <v>105.79658671727803</v>
      </c>
      <c r="AC7380">
        <v>3.2119223153095064</v>
      </c>
      <c r="AD7380">
        <v>0.17767969569238445</v>
      </c>
      <c r="AE7380">
        <v>454.3023943606853</v>
      </c>
    </row>
    <row r="7381" spans="1:31" x14ac:dyDescent="0.25">
      <c r="A7381">
        <v>1661775</v>
      </c>
      <c r="B7381">
        <v>1</v>
      </c>
      <c r="C7381" t="s">
        <v>80</v>
      </c>
      <c r="D7381" t="s">
        <v>109</v>
      </c>
      <c r="E7381" t="s">
        <v>178</v>
      </c>
      <c r="F7381" t="s">
        <v>20880</v>
      </c>
      <c r="G7381" t="s">
        <v>227</v>
      </c>
      <c r="H7381" t="s">
        <v>149</v>
      </c>
      <c r="I7381" t="s">
        <v>135</v>
      </c>
      <c r="J7381" t="s">
        <v>136</v>
      </c>
      <c r="K7381" t="s">
        <v>137</v>
      </c>
      <c r="L7381" t="s">
        <v>20881</v>
      </c>
      <c r="M7381" t="s">
        <v>20882</v>
      </c>
      <c r="N7381">
        <v>0.54138888799999996</v>
      </c>
      <c r="O7381">
        <v>0</v>
      </c>
      <c r="P7381">
        <v>41</v>
      </c>
      <c r="Q7381">
        <v>0</v>
      </c>
      <c r="R7381">
        <v>0</v>
      </c>
      <c r="S7381">
        <v>0</v>
      </c>
      <c r="T7381">
        <v>9</v>
      </c>
      <c r="U7381">
        <v>0</v>
      </c>
      <c r="V7381">
        <v>0</v>
      </c>
      <c r="W7381">
        <v>0</v>
      </c>
      <c r="X7381">
        <v>6.1979821616692519</v>
      </c>
      <c r="Y7381">
        <v>0</v>
      </c>
      <c r="Z7381">
        <v>0</v>
      </c>
      <c r="AA7381">
        <v>0</v>
      </c>
      <c r="AB7381">
        <v>1.5456801107505558</v>
      </c>
      <c r="AC7381">
        <v>0</v>
      </c>
      <c r="AD7381">
        <v>0</v>
      </c>
      <c r="AE7381">
        <v>7.7436622724198081</v>
      </c>
    </row>
    <row r="7382" spans="1:31" x14ac:dyDescent="0.25">
      <c r="A7382">
        <v>1661423</v>
      </c>
      <c r="B7382">
        <v>1</v>
      </c>
      <c r="C7382" t="s">
        <v>80</v>
      </c>
      <c r="D7382" t="s">
        <v>101</v>
      </c>
      <c r="E7382" t="s">
        <v>131</v>
      </c>
      <c r="F7382" t="s">
        <v>20883</v>
      </c>
      <c r="G7382" t="s">
        <v>161</v>
      </c>
      <c r="H7382" t="s">
        <v>134</v>
      </c>
      <c r="I7382" t="s">
        <v>135</v>
      </c>
      <c r="J7382" t="s">
        <v>136</v>
      </c>
      <c r="K7382" t="s">
        <v>137</v>
      </c>
      <c r="L7382" t="s">
        <v>20884</v>
      </c>
      <c r="M7382" t="s">
        <v>20885</v>
      </c>
      <c r="N7382">
        <v>0.68861111100000005</v>
      </c>
      <c r="O7382">
        <v>0</v>
      </c>
      <c r="P7382">
        <v>903</v>
      </c>
      <c r="Q7382">
        <v>0</v>
      </c>
      <c r="R7382">
        <v>0</v>
      </c>
      <c r="S7382">
        <v>1</v>
      </c>
      <c r="T7382">
        <v>16</v>
      </c>
      <c r="U7382">
        <v>0</v>
      </c>
      <c r="V7382">
        <v>0</v>
      </c>
      <c r="W7382">
        <v>0</v>
      </c>
      <c r="X7382">
        <v>160.83255115645116</v>
      </c>
      <c r="Y7382">
        <v>0</v>
      </c>
      <c r="Z7382">
        <v>0</v>
      </c>
      <c r="AA7382">
        <v>11.300181999866632</v>
      </c>
      <c r="AB7382">
        <v>8.6537789717074869</v>
      </c>
      <c r="AC7382">
        <v>0</v>
      </c>
      <c r="AD7382">
        <v>0</v>
      </c>
      <c r="AE7382">
        <v>180.78651212802527</v>
      </c>
    </row>
    <row r="7383" spans="1:31" x14ac:dyDescent="0.25">
      <c r="A7383">
        <v>1661732</v>
      </c>
      <c r="B7383">
        <v>1</v>
      </c>
      <c r="C7383" t="s">
        <v>80</v>
      </c>
      <c r="D7383" t="s">
        <v>104</v>
      </c>
      <c r="E7383" t="s">
        <v>131</v>
      </c>
      <c r="F7383" t="s">
        <v>20886</v>
      </c>
      <c r="G7383" t="s">
        <v>195</v>
      </c>
      <c r="H7383" t="s">
        <v>134</v>
      </c>
      <c r="I7383" t="s">
        <v>135</v>
      </c>
      <c r="J7383" t="s">
        <v>136</v>
      </c>
      <c r="K7383" t="s">
        <v>137</v>
      </c>
      <c r="L7383" t="s">
        <v>20887</v>
      </c>
      <c r="M7383" t="s">
        <v>20888</v>
      </c>
      <c r="N7383">
        <v>2.713055555</v>
      </c>
      <c r="O7383">
        <v>0</v>
      </c>
      <c r="P7383">
        <v>147</v>
      </c>
      <c r="Q7383">
        <v>0</v>
      </c>
      <c r="R7383">
        <v>5</v>
      </c>
      <c r="S7383">
        <v>0</v>
      </c>
      <c r="T7383">
        <v>20</v>
      </c>
      <c r="U7383">
        <v>0</v>
      </c>
      <c r="V7383">
        <v>0</v>
      </c>
      <c r="W7383">
        <v>0</v>
      </c>
      <c r="X7383">
        <v>86.415040556331007</v>
      </c>
      <c r="Y7383">
        <v>0</v>
      </c>
      <c r="Z7383">
        <v>4.4904656751190615</v>
      </c>
      <c r="AA7383">
        <v>0</v>
      </c>
      <c r="AB7383">
        <v>43.927666124594133</v>
      </c>
      <c r="AC7383">
        <v>0</v>
      </c>
      <c r="AD7383">
        <v>0</v>
      </c>
      <c r="AE7383">
        <v>134.8331723560442</v>
      </c>
    </row>
    <row r="7384" spans="1:31" x14ac:dyDescent="0.25">
      <c r="A7384">
        <v>1661466</v>
      </c>
      <c r="B7384">
        <v>1</v>
      </c>
      <c r="C7384" t="s">
        <v>80</v>
      </c>
      <c r="D7384" t="s">
        <v>106</v>
      </c>
      <c r="E7384" t="s">
        <v>178</v>
      </c>
      <c r="F7384" t="s">
        <v>20889</v>
      </c>
      <c r="G7384" t="s">
        <v>227</v>
      </c>
      <c r="H7384" t="s">
        <v>149</v>
      </c>
      <c r="I7384" t="s">
        <v>135</v>
      </c>
      <c r="J7384" t="s">
        <v>136</v>
      </c>
      <c r="K7384" t="s">
        <v>137</v>
      </c>
      <c r="L7384" t="s">
        <v>20890</v>
      </c>
      <c r="M7384" t="s">
        <v>20891</v>
      </c>
      <c r="N7384">
        <v>1.5419444440000001</v>
      </c>
      <c r="O7384">
        <v>0</v>
      </c>
      <c r="P7384">
        <v>27</v>
      </c>
      <c r="Q7384">
        <v>0</v>
      </c>
      <c r="R7384">
        <v>0</v>
      </c>
      <c r="S7384">
        <v>0</v>
      </c>
      <c r="T7384">
        <v>1</v>
      </c>
      <c r="U7384">
        <v>0</v>
      </c>
      <c r="V7384">
        <v>0</v>
      </c>
      <c r="W7384">
        <v>0</v>
      </c>
      <c r="X7384">
        <v>7.4607261411934944</v>
      </c>
      <c r="Y7384">
        <v>0</v>
      </c>
      <c r="Z7384">
        <v>0</v>
      </c>
      <c r="AA7384">
        <v>0</v>
      </c>
      <c r="AB7384">
        <v>2.4717052080305</v>
      </c>
      <c r="AC7384">
        <v>0</v>
      </c>
      <c r="AD7384">
        <v>0</v>
      </c>
      <c r="AE7384">
        <v>9.9324313492239948</v>
      </c>
    </row>
    <row r="7385" spans="1:31" x14ac:dyDescent="0.25">
      <c r="A7385">
        <v>1661566</v>
      </c>
      <c r="B7385">
        <v>1</v>
      </c>
      <c r="C7385" t="s">
        <v>80</v>
      </c>
      <c r="D7385" t="s">
        <v>92</v>
      </c>
      <c r="E7385" t="s">
        <v>152</v>
      </c>
      <c r="F7385" t="s">
        <v>20892</v>
      </c>
      <c r="G7385" t="s">
        <v>154</v>
      </c>
      <c r="H7385" t="s">
        <v>149</v>
      </c>
      <c r="I7385" t="s">
        <v>135</v>
      </c>
      <c r="J7385" t="s">
        <v>136</v>
      </c>
      <c r="K7385" t="s">
        <v>137</v>
      </c>
      <c r="L7385" t="s">
        <v>20893</v>
      </c>
      <c r="M7385" t="s">
        <v>20894</v>
      </c>
      <c r="N7385">
        <v>2.0449999999999999</v>
      </c>
      <c r="O7385">
        <v>0</v>
      </c>
      <c r="P7385">
        <v>1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3.2482458143169834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3.2482458143169834</v>
      </c>
    </row>
    <row r="7386" spans="1:31" x14ac:dyDescent="0.25">
      <c r="A7386">
        <v>1661297</v>
      </c>
      <c r="B7386">
        <v>1</v>
      </c>
      <c r="C7386" t="s">
        <v>80</v>
      </c>
      <c r="D7386" t="s">
        <v>82</v>
      </c>
      <c r="E7386" t="s">
        <v>140</v>
      </c>
      <c r="F7386" t="s">
        <v>19953</v>
      </c>
      <c r="G7386" t="s">
        <v>918</v>
      </c>
      <c r="H7386" t="s">
        <v>134</v>
      </c>
      <c r="I7386" t="s">
        <v>135</v>
      </c>
      <c r="J7386" t="s">
        <v>136</v>
      </c>
      <c r="K7386" t="s">
        <v>143</v>
      </c>
      <c r="L7386" t="s">
        <v>20895</v>
      </c>
      <c r="M7386" t="s">
        <v>20896</v>
      </c>
      <c r="N7386">
        <v>0.12666666600000001</v>
      </c>
      <c r="O7386">
        <v>0</v>
      </c>
      <c r="P7386">
        <v>3905</v>
      </c>
      <c r="Q7386">
        <v>0</v>
      </c>
      <c r="R7386">
        <v>0</v>
      </c>
      <c r="S7386">
        <v>11</v>
      </c>
      <c r="T7386">
        <v>1476</v>
      </c>
      <c r="U7386">
        <v>1</v>
      </c>
      <c r="V7386">
        <v>5</v>
      </c>
      <c r="W7386">
        <v>0</v>
      </c>
      <c r="X7386">
        <v>139.33255183485204</v>
      </c>
      <c r="Y7386">
        <v>0</v>
      </c>
      <c r="Z7386">
        <v>0</v>
      </c>
      <c r="AA7386">
        <v>65.50519392146785</v>
      </c>
      <c r="AB7386">
        <v>106.81489097809971</v>
      </c>
      <c r="AC7386">
        <v>2.2417149669244201</v>
      </c>
      <c r="AD7386">
        <v>0.27326954895240008</v>
      </c>
      <c r="AE7386">
        <v>314.16762125029641</v>
      </c>
    </row>
    <row r="7387" spans="1:31" x14ac:dyDescent="0.25">
      <c r="A7387">
        <v>1661546</v>
      </c>
      <c r="B7387">
        <v>1</v>
      </c>
      <c r="C7387" t="s">
        <v>80</v>
      </c>
      <c r="D7387" t="s">
        <v>100</v>
      </c>
      <c r="E7387" t="s">
        <v>204</v>
      </c>
      <c r="F7387" t="s">
        <v>6097</v>
      </c>
      <c r="G7387" t="s">
        <v>161</v>
      </c>
      <c r="H7387" t="s">
        <v>134</v>
      </c>
      <c r="I7387" t="s">
        <v>135</v>
      </c>
      <c r="J7387" t="s">
        <v>136</v>
      </c>
      <c r="K7387" t="s">
        <v>137</v>
      </c>
      <c r="L7387" t="s">
        <v>20897</v>
      </c>
      <c r="M7387" t="s">
        <v>20898</v>
      </c>
      <c r="N7387">
        <v>2.3205555549999999</v>
      </c>
      <c r="O7387">
        <v>0</v>
      </c>
      <c r="P7387">
        <v>2</v>
      </c>
      <c r="Q7387">
        <v>58</v>
      </c>
      <c r="R7387">
        <v>75</v>
      </c>
      <c r="S7387">
        <v>2</v>
      </c>
      <c r="T7387">
        <v>4</v>
      </c>
      <c r="U7387">
        <v>0</v>
      </c>
      <c r="V7387">
        <v>0</v>
      </c>
      <c r="W7387">
        <v>0</v>
      </c>
      <c r="X7387">
        <v>0.91324685838451991</v>
      </c>
      <c r="Y7387">
        <v>395.82271130569654</v>
      </c>
      <c r="Z7387">
        <v>173.01446210585146</v>
      </c>
      <c r="AA7387">
        <v>49.701812620863471</v>
      </c>
      <c r="AB7387">
        <v>4.7605502049613477</v>
      </c>
      <c r="AC7387">
        <v>0</v>
      </c>
      <c r="AD7387">
        <v>0</v>
      </c>
      <c r="AE7387">
        <v>624.21278309575735</v>
      </c>
    </row>
    <row r="7388" spans="1:31" x14ac:dyDescent="0.25">
      <c r="A7388">
        <v>1661460</v>
      </c>
      <c r="B7388">
        <v>1</v>
      </c>
      <c r="C7388" t="s">
        <v>80</v>
      </c>
      <c r="D7388" t="s">
        <v>100</v>
      </c>
      <c r="E7388" t="s">
        <v>140</v>
      </c>
      <c r="F7388" t="s">
        <v>7711</v>
      </c>
      <c r="G7388" t="s">
        <v>161</v>
      </c>
      <c r="H7388" t="s">
        <v>134</v>
      </c>
      <c r="I7388" t="s">
        <v>135</v>
      </c>
      <c r="J7388" t="s">
        <v>136</v>
      </c>
      <c r="K7388" t="s">
        <v>137</v>
      </c>
      <c r="L7388" t="s">
        <v>20899</v>
      </c>
      <c r="M7388" t="s">
        <v>20900</v>
      </c>
      <c r="N7388">
        <v>2.1825000000000001</v>
      </c>
      <c r="O7388">
        <v>0</v>
      </c>
      <c r="P7388">
        <v>0</v>
      </c>
      <c r="Q7388">
        <v>0</v>
      </c>
      <c r="R7388">
        <v>1</v>
      </c>
      <c r="S7388">
        <v>0</v>
      </c>
      <c r="T7388">
        <v>72</v>
      </c>
      <c r="U7388">
        <v>8</v>
      </c>
      <c r="V7388">
        <v>28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387.68094527907414</v>
      </c>
      <c r="AC7388">
        <v>324.98921195788955</v>
      </c>
      <c r="AD7388">
        <v>529.33502991001694</v>
      </c>
      <c r="AE7388">
        <v>1242.0051871469805</v>
      </c>
    </row>
    <row r="7389" spans="1:31" x14ac:dyDescent="0.25">
      <c r="A7389">
        <v>1661360</v>
      </c>
      <c r="B7389">
        <v>1</v>
      </c>
      <c r="C7389" t="s">
        <v>80</v>
      </c>
      <c r="D7389" t="s">
        <v>96</v>
      </c>
      <c r="E7389" t="s">
        <v>131</v>
      </c>
      <c r="F7389" t="s">
        <v>20901</v>
      </c>
      <c r="G7389" t="s">
        <v>1992</v>
      </c>
      <c r="H7389" t="s">
        <v>134</v>
      </c>
      <c r="I7389" t="s">
        <v>135</v>
      </c>
      <c r="J7389" t="s">
        <v>136</v>
      </c>
      <c r="K7389" t="s">
        <v>137</v>
      </c>
      <c r="L7389" t="s">
        <v>20902</v>
      </c>
      <c r="M7389" t="s">
        <v>20903</v>
      </c>
      <c r="N7389">
        <v>3.9183333330000001</v>
      </c>
      <c r="O7389">
        <v>0</v>
      </c>
      <c r="P7389">
        <v>10</v>
      </c>
      <c r="Q7389">
        <v>0</v>
      </c>
      <c r="R7389">
        <v>11</v>
      </c>
      <c r="S7389">
        <v>0</v>
      </c>
      <c r="T7389">
        <v>6</v>
      </c>
      <c r="U7389">
        <v>0</v>
      </c>
      <c r="V7389">
        <v>0</v>
      </c>
      <c r="W7389">
        <v>0</v>
      </c>
      <c r="X7389">
        <v>12.226448400856075</v>
      </c>
      <c r="Y7389">
        <v>0</v>
      </c>
      <c r="Z7389">
        <v>6.3620399554353764</v>
      </c>
      <c r="AA7389">
        <v>0</v>
      </c>
      <c r="AB7389">
        <v>37.167217355943535</v>
      </c>
      <c r="AC7389">
        <v>0</v>
      </c>
      <c r="AD7389">
        <v>0</v>
      </c>
      <c r="AE7389">
        <v>55.755705712234985</v>
      </c>
    </row>
    <row r="7390" spans="1:31" x14ac:dyDescent="0.25">
      <c r="A7390">
        <v>1661386</v>
      </c>
      <c r="B7390">
        <v>1</v>
      </c>
      <c r="C7390" t="s">
        <v>81</v>
      </c>
      <c r="D7390" t="s">
        <v>121</v>
      </c>
      <c r="E7390" t="s">
        <v>204</v>
      </c>
      <c r="F7390" t="s">
        <v>7758</v>
      </c>
      <c r="G7390" t="s">
        <v>161</v>
      </c>
      <c r="H7390" t="s">
        <v>134</v>
      </c>
      <c r="I7390" t="s">
        <v>191</v>
      </c>
      <c r="J7390" t="s">
        <v>136</v>
      </c>
      <c r="K7390" t="s">
        <v>137</v>
      </c>
      <c r="L7390" t="s">
        <v>20904</v>
      </c>
      <c r="M7390" t="s">
        <v>20679</v>
      </c>
      <c r="N7390">
        <v>8.3333330000000001E-3</v>
      </c>
      <c r="O7390">
        <v>0</v>
      </c>
      <c r="P7390">
        <v>979</v>
      </c>
      <c r="Q7390">
        <v>6</v>
      </c>
      <c r="R7390">
        <v>28</v>
      </c>
      <c r="S7390">
        <v>7</v>
      </c>
      <c r="T7390">
        <v>41</v>
      </c>
      <c r="U7390">
        <v>0</v>
      </c>
      <c r="V7390">
        <v>0</v>
      </c>
      <c r="W7390">
        <v>0</v>
      </c>
      <c r="X7390">
        <v>0.91143881413314121</v>
      </c>
      <c r="Y7390">
        <v>1.5871887607433334E-2</v>
      </c>
      <c r="Z7390">
        <v>2.4458301221666669E-2</v>
      </c>
      <c r="AA7390">
        <v>0.24230843326325832</v>
      </c>
      <c r="AB7390">
        <v>0.19443693930181671</v>
      </c>
      <c r="AC7390">
        <v>0</v>
      </c>
      <c r="AD7390">
        <v>0</v>
      </c>
      <c r="AE7390">
        <v>1.3885143755273162</v>
      </c>
    </row>
    <row r="7391" spans="1:31" x14ac:dyDescent="0.25">
      <c r="A7391">
        <v>1661409</v>
      </c>
      <c r="B7391">
        <v>1</v>
      </c>
      <c r="C7391" t="s">
        <v>80</v>
      </c>
      <c r="D7391" t="s">
        <v>108</v>
      </c>
      <c r="E7391" t="s">
        <v>146</v>
      </c>
      <c r="F7391" t="s">
        <v>20905</v>
      </c>
      <c r="G7391" t="s">
        <v>142</v>
      </c>
      <c r="H7391" t="s">
        <v>149</v>
      </c>
      <c r="I7391" t="s">
        <v>135</v>
      </c>
      <c r="J7391" t="s">
        <v>136</v>
      </c>
      <c r="K7391" t="s">
        <v>143</v>
      </c>
      <c r="L7391" t="s">
        <v>20906</v>
      </c>
      <c r="M7391" t="s">
        <v>20907</v>
      </c>
      <c r="N7391">
        <v>1.6612119439999999</v>
      </c>
      <c r="O7391">
        <v>0</v>
      </c>
      <c r="P7391">
        <v>21</v>
      </c>
      <c r="Q7391">
        <v>0</v>
      </c>
      <c r="R7391">
        <v>4</v>
      </c>
      <c r="S7391">
        <v>0</v>
      </c>
      <c r="T7391">
        <v>3</v>
      </c>
      <c r="U7391">
        <v>0</v>
      </c>
      <c r="V7391">
        <v>0</v>
      </c>
      <c r="W7391">
        <v>0</v>
      </c>
      <c r="X7391">
        <v>2.6212856080725548</v>
      </c>
      <c r="Y7391">
        <v>0</v>
      </c>
      <c r="Z7391">
        <v>1.08324192537275E-2</v>
      </c>
      <c r="AA7391">
        <v>0</v>
      </c>
      <c r="AB7391">
        <v>0.19872331729666501</v>
      </c>
      <c r="AC7391">
        <v>0</v>
      </c>
      <c r="AD7391">
        <v>0</v>
      </c>
      <c r="AE7391">
        <v>2.8308413446229475</v>
      </c>
    </row>
    <row r="7392" spans="1:31" x14ac:dyDescent="0.25">
      <c r="A7392">
        <v>1661764</v>
      </c>
      <c r="B7392">
        <v>1</v>
      </c>
      <c r="C7392" t="s">
        <v>81</v>
      </c>
      <c r="D7392" t="s">
        <v>112</v>
      </c>
      <c r="E7392" t="s">
        <v>152</v>
      </c>
      <c r="F7392" t="s">
        <v>20908</v>
      </c>
      <c r="G7392" t="s">
        <v>154</v>
      </c>
      <c r="H7392" t="s">
        <v>149</v>
      </c>
      <c r="I7392" t="s">
        <v>135</v>
      </c>
      <c r="J7392" t="s">
        <v>136</v>
      </c>
      <c r="K7392" t="s">
        <v>137</v>
      </c>
      <c r="L7392" t="s">
        <v>20909</v>
      </c>
      <c r="M7392" t="s">
        <v>20910</v>
      </c>
      <c r="N7392">
        <v>1.7027777770000001</v>
      </c>
      <c r="O7392">
        <v>0</v>
      </c>
      <c r="P7392">
        <v>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0.69647908272208348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0.69647908272208348</v>
      </c>
    </row>
    <row r="7393" spans="1:31" x14ac:dyDescent="0.25">
      <c r="A7393">
        <v>1661787</v>
      </c>
      <c r="B7393">
        <v>1</v>
      </c>
      <c r="C7393" t="s">
        <v>80</v>
      </c>
      <c r="D7393" t="s">
        <v>103</v>
      </c>
      <c r="E7393" t="s">
        <v>146</v>
      </c>
      <c r="F7393" t="s">
        <v>17414</v>
      </c>
      <c r="G7393" t="s">
        <v>260</v>
      </c>
      <c r="H7393" t="s">
        <v>149</v>
      </c>
      <c r="I7393" t="s">
        <v>135</v>
      </c>
      <c r="J7393" t="s">
        <v>136</v>
      </c>
      <c r="K7393" t="s">
        <v>137</v>
      </c>
      <c r="L7393" t="s">
        <v>20911</v>
      </c>
      <c r="M7393" t="s">
        <v>20912</v>
      </c>
      <c r="N7393">
        <v>0.888055555</v>
      </c>
      <c r="O7393">
        <v>0</v>
      </c>
      <c r="P7393">
        <v>196</v>
      </c>
      <c r="Q7393">
        <v>0</v>
      </c>
      <c r="R7393">
        <v>3</v>
      </c>
      <c r="S7393">
        <v>0</v>
      </c>
      <c r="T7393">
        <v>11</v>
      </c>
      <c r="U7393">
        <v>0</v>
      </c>
      <c r="V7393">
        <v>0</v>
      </c>
      <c r="W7393">
        <v>0</v>
      </c>
      <c r="X7393">
        <v>39.90121640572017</v>
      </c>
      <c r="Y7393">
        <v>0</v>
      </c>
      <c r="Z7393">
        <v>0.24087299864085004</v>
      </c>
      <c r="AA7393">
        <v>0</v>
      </c>
      <c r="AB7393">
        <v>1.828167389453198</v>
      </c>
      <c r="AC7393">
        <v>0</v>
      </c>
      <c r="AD7393">
        <v>0</v>
      </c>
      <c r="AE7393">
        <v>41.970256793814222</v>
      </c>
    </row>
    <row r="7394" spans="1:31" x14ac:dyDescent="0.25">
      <c r="A7394">
        <v>1661426</v>
      </c>
      <c r="B7394">
        <v>1</v>
      </c>
      <c r="C7394" t="s">
        <v>80</v>
      </c>
      <c r="D7394" t="s">
        <v>96</v>
      </c>
      <c r="E7394" t="s">
        <v>152</v>
      </c>
      <c r="F7394" t="s">
        <v>20913</v>
      </c>
      <c r="G7394" t="s">
        <v>172</v>
      </c>
      <c r="H7394" t="s">
        <v>149</v>
      </c>
      <c r="I7394" t="s">
        <v>135</v>
      </c>
      <c r="J7394" t="s">
        <v>136</v>
      </c>
      <c r="K7394" t="s">
        <v>137</v>
      </c>
      <c r="L7394" t="s">
        <v>20914</v>
      </c>
      <c r="M7394" t="s">
        <v>20915</v>
      </c>
      <c r="N7394">
        <v>1.5719444440000001</v>
      </c>
      <c r="O7394">
        <v>0</v>
      </c>
      <c r="P7394">
        <v>3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1.4472572255958722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1.4472572255958722</v>
      </c>
    </row>
    <row r="7395" spans="1:31" x14ac:dyDescent="0.25">
      <c r="A7395">
        <v>1661532</v>
      </c>
      <c r="B7395">
        <v>1</v>
      </c>
      <c r="C7395" t="s">
        <v>80</v>
      </c>
      <c r="D7395" t="s">
        <v>90</v>
      </c>
      <c r="E7395" t="s">
        <v>152</v>
      </c>
      <c r="F7395" t="s">
        <v>20916</v>
      </c>
      <c r="G7395" t="s">
        <v>154</v>
      </c>
      <c r="H7395" t="s">
        <v>149</v>
      </c>
      <c r="I7395" t="s">
        <v>135</v>
      </c>
      <c r="J7395" t="s">
        <v>136</v>
      </c>
      <c r="K7395" t="s">
        <v>137</v>
      </c>
      <c r="L7395" t="s">
        <v>20917</v>
      </c>
      <c r="M7395" t="s">
        <v>20918</v>
      </c>
      <c r="N7395">
        <v>1.964444444</v>
      </c>
      <c r="O7395">
        <v>0</v>
      </c>
      <c r="P7395">
        <v>1</v>
      </c>
      <c r="Q7395">
        <v>0</v>
      </c>
      <c r="R7395">
        <v>0</v>
      </c>
      <c r="S7395">
        <v>0</v>
      </c>
      <c r="T7395">
        <v>1</v>
      </c>
      <c r="U7395">
        <v>0</v>
      </c>
      <c r="V7395">
        <v>0</v>
      </c>
      <c r="W7395">
        <v>0</v>
      </c>
      <c r="X7395">
        <v>0.71794296323328</v>
      </c>
      <c r="Y7395">
        <v>0</v>
      </c>
      <c r="Z7395">
        <v>0</v>
      </c>
      <c r="AA7395">
        <v>0</v>
      </c>
      <c r="AB7395">
        <v>0.47257322555780562</v>
      </c>
      <c r="AC7395">
        <v>0</v>
      </c>
      <c r="AD7395">
        <v>0</v>
      </c>
      <c r="AE7395">
        <v>1.1905161887910856</v>
      </c>
    </row>
    <row r="7396" spans="1:31" x14ac:dyDescent="0.25">
      <c r="A7396">
        <v>1661432</v>
      </c>
      <c r="B7396">
        <v>1</v>
      </c>
      <c r="C7396" t="s">
        <v>80</v>
      </c>
      <c r="D7396" t="s">
        <v>104</v>
      </c>
      <c r="E7396" t="s">
        <v>204</v>
      </c>
      <c r="F7396" t="s">
        <v>16787</v>
      </c>
      <c r="G7396" t="s">
        <v>161</v>
      </c>
      <c r="H7396" t="s">
        <v>134</v>
      </c>
      <c r="I7396" t="s">
        <v>135</v>
      </c>
      <c r="J7396" t="s">
        <v>136</v>
      </c>
      <c r="K7396" t="s">
        <v>137</v>
      </c>
      <c r="L7396" t="s">
        <v>20919</v>
      </c>
      <c r="M7396" t="s">
        <v>20920</v>
      </c>
      <c r="N7396">
        <v>0.13861111100000001</v>
      </c>
      <c r="O7396">
        <v>8</v>
      </c>
      <c r="P7396">
        <v>8848</v>
      </c>
      <c r="Q7396">
        <v>0</v>
      </c>
      <c r="R7396">
        <v>9</v>
      </c>
      <c r="S7396">
        <v>3</v>
      </c>
      <c r="T7396">
        <v>1219</v>
      </c>
      <c r="U7396">
        <v>0</v>
      </c>
      <c r="V7396">
        <v>2</v>
      </c>
      <c r="W7396">
        <v>0.47965291807310162</v>
      </c>
      <c r="X7396">
        <v>314.09735645773111</v>
      </c>
      <c r="Y7396">
        <v>0</v>
      </c>
      <c r="Z7396">
        <v>0.32889334895990363</v>
      </c>
      <c r="AA7396">
        <v>3.6572180219814605</v>
      </c>
      <c r="AB7396">
        <v>169.79204352316114</v>
      </c>
      <c r="AC7396">
        <v>0</v>
      </c>
      <c r="AD7396">
        <v>5.9270215012613878</v>
      </c>
      <c r="AE7396">
        <v>494.28218577116809</v>
      </c>
    </row>
    <row r="7397" spans="1:31" x14ac:dyDescent="0.25">
      <c r="A7397">
        <v>1661635</v>
      </c>
      <c r="B7397">
        <v>1</v>
      </c>
      <c r="C7397" t="s">
        <v>80</v>
      </c>
      <c r="D7397" t="s">
        <v>110</v>
      </c>
      <c r="E7397" t="s">
        <v>152</v>
      </c>
      <c r="F7397" t="s">
        <v>20921</v>
      </c>
      <c r="G7397" t="s">
        <v>154</v>
      </c>
      <c r="H7397" t="s">
        <v>149</v>
      </c>
      <c r="I7397" t="s">
        <v>135</v>
      </c>
      <c r="J7397" t="s">
        <v>136</v>
      </c>
      <c r="K7397" t="s">
        <v>137</v>
      </c>
      <c r="L7397" t="s">
        <v>20922</v>
      </c>
      <c r="M7397" t="s">
        <v>20923</v>
      </c>
      <c r="N7397">
        <v>1.996111111</v>
      </c>
      <c r="O7397">
        <v>0</v>
      </c>
      <c r="P7397">
        <v>69</v>
      </c>
      <c r="Q7397">
        <v>0</v>
      </c>
      <c r="R7397">
        <v>0</v>
      </c>
      <c r="S7397">
        <v>0</v>
      </c>
      <c r="T7397">
        <v>11</v>
      </c>
      <c r="U7397">
        <v>0</v>
      </c>
      <c r="V7397">
        <v>0</v>
      </c>
      <c r="W7397">
        <v>0</v>
      </c>
      <c r="X7397">
        <v>68.504556620842607</v>
      </c>
      <c r="Y7397">
        <v>0</v>
      </c>
      <c r="Z7397">
        <v>0</v>
      </c>
      <c r="AA7397">
        <v>0</v>
      </c>
      <c r="AB7397">
        <v>19.405290446961029</v>
      </c>
      <c r="AC7397">
        <v>0</v>
      </c>
      <c r="AD7397">
        <v>0</v>
      </c>
      <c r="AE7397">
        <v>87.909847067803639</v>
      </c>
    </row>
    <row r="7398" spans="1:31" x14ac:dyDescent="0.25">
      <c r="A7398">
        <v>1661326</v>
      </c>
      <c r="B7398">
        <v>1</v>
      </c>
      <c r="C7398" t="s">
        <v>81</v>
      </c>
      <c r="D7398" t="s">
        <v>128</v>
      </c>
      <c r="E7398" t="s">
        <v>131</v>
      </c>
      <c r="F7398" t="s">
        <v>291</v>
      </c>
      <c r="G7398" t="s">
        <v>585</v>
      </c>
      <c r="H7398" t="s">
        <v>134</v>
      </c>
      <c r="I7398" t="s">
        <v>135</v>
      </c>
      <c r="J7398" t="s">
        <v>136</v>
      </c>
      <c r="K7398" t="s">
        <v>137</v>
      </c>
      <c r="L7398" t="s">
        <v>20924</v>
      </c>
      <c r="M7398" t="s">
        <v>20925</v>
      </c>
      <c r="N7398">
        <v>5.1263888880000001</v>
      </c>
      <c r="O7398">
        <v>0</v>
      </c>
      <c r="P7398">
        <v>536</v>
      </c>
      <c r="Q7398">
        <v>3</v>
      </c>
      <c r="R7398">
        <v>27</v>
      </c>
      <c r="S7398">
        <v>3</v>
      </c>
      <c r="T7398">
        <v>71</v>
      </c>
      <c r="U7398">
        <v>0</v>
      </c>
      <c r="V7398">
        <v>0</v>
      </c>
      <c r="W7398">
        <v>0</v>
      </c>
      <c r="X7398">
        <v>485.90362733070288</v>
      </c>
      <c r="Y7398">
        <v>4.1970452185064211</v>
      </c>
      <c r="Z7398">
        <v>24.918184538338092</v>
      </c>
      <c r="AA7398">
        <v>6.6206867221368109</v>
      </c>
      <c r="AB7398">
        <v>157.24233042204912</v>
      </c>
      <c r="AC7398">
        <v>0</v>
      </c>
      <c r="AD7398">
        <v>0</v>
      </c>
      <c r="AE7398">
        <v>678.88187423173338</v>
      </c>
    </row>
    <row r="7399" spans="1:31" x14ac:dyDescent="0.25">
      <c r="A7399">
        <v>1661492</v>
      </c>
      <c r="B7399">
        <v>1</v>
      </c>
      <c r="C7399" t="s">
        <v>81</v>
      </c>
      <c r="D7399" t="s">
        <v>120</v>
      </c>
      <c r="E7399" t="s">
        <v>204</v>
      </c>
      <c r="F7399" t="s">
        <v>15582</v>
      </c>
      <c r="G7399" t="s">
        <v>142</v>
      </c>
      <c r="H7399" t="s">
        <v>134</v>
      </c>
      <c r="I7399" t="s">
        <v>135</v>
      </c>
      <c r="J7399" t="s">
        <v>136</v>
      </c>
      <c r="K7399" t="s">
        <v>143</v>
      </c>
      <c r="L7399" t="s">
        <v>20926</v>
      </c>
      <c r="M7399" t="s">
        <v>20927</v>
      </c>
      <c r="N7399">
        <v>1.622777777</v>
      </c>
      <c r="O7399">
        <v>4</v>
      </c>
      <c r="P7399">
        <v>759</v>
      </c>
      <c r="Q7399">
        <v>36</v>
      </c>
      <c r="R7399">
        <v>20</v>
      </c>
      <c r="S7399">
        <v>17</v>
      </c>
      <c r="T7399">
        <v>53</v>
      </c>
      <c r="U7399">
        <v>5</v>
      </c>
      <c r="V7399">
        <v>0</v>
      </c>
      <c r="W7399">
        <v>0.9454096950261095</v>
      </c>
      <c r="X7399">
        <v>116.04263181396007</v>
      </c>
      <c r="Y7399">
        <v>199.69216997393011</v>
      </c>
      <c r="Z7399">
        <v>2.0121567057939638</v>
      </c>
      <c r="AA7399">
        <v>118.55024842976528</v>
      </c>
      <c r="AB7399">
        <v>21.421209208678885</v>
      </c>
      <c r="AC7399">
        <v>174.8005887443619</v>
      </c>
      <c r="AD7399">
        <v>0</v>
      </c>
      <c r="AE7399">
        <v>633.46441457151639</v>
      </c>
    </row>
    <row r="7400" spans="1:31" x14ac:dyDescent="0.25">
      <c r="A7400">
        <v>1661512</v>
      </c>
      <c r="B7400">
        <v>1</v>
      </c>
      <c r="C7400" t="s">
        <v>80</v>
      </c>
      <c r="D7400" t="s">
        <v>93</v>
      </c>
      <c r="E7400" t="s">
        <v>131</v>
      </c>
      <c r="F7400" t="s">
        <v>20928</v>
      </c>
      <c r="G7400" t="s">
        <v>161</v>
      </c>
      <c r="H7400" t="s">
        <v>134</v>
      </c>
      <c r="I7400" t="s">
        <v>135</v>
      </c>
      <c r="J7400" t="s">
        <v>136</v>
      </c>
      <c r="K7400" t="s">
        <v>137</v>
      </c>
      <c r="L7400" t="s">
        <v>20929</v>
      </c>
      <c r="M7400" t="s">
        <v>20930</v>
      </c>
      <c r="N7400">
        <v>1.0219444440000001</v>
      </c>
      <c r="O7400">
        <v>0</v>
      </c>
      <c r="P7400">
        <v>1160</v>
      </c>
      <c r="Q7400">
        <v>2</v>
      </c>
      <c r="R7400">
        <v>50</v>
      </c>
      <c r="S7400">
        <v>1</v>
      </c>
      <c r="T7400">
        <v>122</v>
      </c>
      <c r="U7400">
        <v>2</v>
      </c>
      <c r="V7400">
        <v>1</v>
      </c>
      <c r="W7400">
        <v>0</v>
      </c>
      <c r="X7400">
        <v>288.14090839929946</v>
      </c>
      <c r="Y7400">
        <v>3.4251558488897835</v>
      </c>
      <c r="Z7400">
        <v>28.665649450690051</v>
      </c>
      <c r="AA7400">
        <v>15.5318092662349</v>
      </c>
      <c r="AB7400">
        <v>75.491003589916801</v>
      </c>
      <c r="AC7400">
        <v>79.817107734830984</v>
      </c>
      <c r="AD7400">
        <v>6.7121002487449477</v>
      </c>
      <c r="AE7400">
        <v>497.78373453860695</v>
      </c>
    </row>
    <row r="7401" spans="1:31" x14ac:dyDescent="0.25">
      <c r="A7401">
        <v>1661449</v>
      </c>
      <c r="B7401">
        <v>1</v>
      </c>
      <c r="C7401" t="s">
        <v>81</v>
      </c>
      <c r="D7401" t="s">
        <v>120</v>
      </c>
      <c r="E7401" t="s">
        <v>152</v>
      </c>
      <c r="F7401" t="s">
        <v>20931</v>
      </c>
      <c r="G7401" t="s">
        <v>154</v>
      </c>
      <c r="H7401" t="s">
        <v>149</v>
      </c>
      <c r="I7401" t="s">
        <v>135</v>
      </c>
      <c r="J7401" t="s">
        <v>136</v>
      </c>
      <c r="K7401" t="s">
        <v>137</v>
      </c>
      <c r="L7401" t="s">
        <v>20932</v>
      </c>
      <c r="M7401" t="s">
        <v>20933</v>
      </c>
      <c r="N7401">
        <v>3.6355555549999998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1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7.2685660198755567E-3</v>
      </c>
      <c r="AC7401">
        <v>0</v>
      </c>
      <c r="AD7401">
        <v>0</v>
      </c>
      <c r="AE7401">
        <v>7.2685660198755567E-3</v>
      </c>
    </row>
    <row r="7402" spans="1:31" x14ac:dyDescent="0.25">
      <c r="A7402">
        <v>1661306</v>
      </c>
      <c r="B7402">
        <v>1</v>
      </c>
      <c r="C7402" t="s">
        <v>80</v>
      </c>
      <c r="D7402" t="s">
        <v>84</v>
      </c>
      <c r="E7402" t="s">
        <v>362</v>
      </c>
      <c r="F7402" t="s">
        <v>20934</v>
      </c>
      <c r="G7402" t="s">
        <v>227</v>
      </c>
      <c r="H7402" t="s">
        <v>149</v>
      </c>
      <c r="I7402" t="s">
        <v>135</v>
      </c>
      <c r="J7402" t="s">
        <v>136</v>
      </c>
      <c r="K7402" t="s">
        <v>137</v>
      </c>
      <c r="L7402" t="s">
        <v>20935</v>
      </c>
      <c r="M7402" t="s">
        <v>20936</v>
      </c>
      <c r="N7402">
        <v>0.821111111</v>
      </c>
      <c r="O7402">
        <v>0</v>
      </c>
      <c r="P7402">
        <v>106</v>
      </c>
      <c r="Q7402">
        <v>0</v>
      </c>
      <c r="R7402">
        <v>0</v>
      </c>
      <c r="S7402">
        <v>0</v>
      </c>
      <c r="T7402">
        <v>1</v>
      </c>
      <c r="U7402">
        <v>0</v>
      </c>
      <c r="V7402">
        <v>0</v>
      </c>
      <c r="W7402">
        <v>0</v>
      </c>
      <c r="X7402">
        <v>19.6421704057718</v>
      </c>
      <c r="Y7402">
        <v>0</v>
      </c>
      <c r="Z7402">
        <v>0</v>
      </c>
      <c r="AA7402">
        <v>0</v>
      </c>
      <c r="AB7402">
        <v>0.74580909584653332</v>
      </c>
      <c r="AC7402">
        <v>0</v>
      </c>
      <c r="AD7402">
        <v>0</v>
      </c>
      <c r="AE7402">
        <v>20.387979501618332</v>
      </c>
    </row>
    <row r="7403" spans="1:31" x14ac:dyDescent="0.25">
      <c r="A7403">
        <v>1661655</v>
      </c>
      <c r="B7403">
        <v>1</v>
      </c>
      <c r="C7403" t="s">
        <v>80</v>
      </c>
      <c r="D7403" t="s">
        <v>82</v>
      </c>
      <c r="E7403" t="s">
        <v>178</v>
      </c>
      <c r="F7403" t="s">
        <v>8417</v>
      </c>
      <c r="G7403" t="s">
        <v>227</v>
      </c>
      <c r="H7403" t="s">
        <v>149</v>
      </c>
      <c r="I7403" t="s">
        <v>135</v>
      </c>
      <c r="J7403" t="s">
        <v>136</v>
      </c>
      <c r="K7403" t="s">
        <v>137</v>
      </c>
      <c r="L7403" t="s">
        <v>20937</v>
      </c>
      <c r="M7403" t="s">
        <v>20938</v>
      </c>
      <c r="N7403">
        <v>0.98</v>
      </c>
      <c r="O7403">
        <v>0</v>
      </c>
      <c r="P7403">
        <v>314</v>
      </c>
      <c r="Q7403">
        <v>0</v>
      </c>
      <c r="R7403">
        <v>0</v>
      </c>
      <c r="S7403">
        <v>0</v>
      </c>
      <c r="T7403">
        <v>16</v>
      </c>
      <c r="U7403">
        <v>0</v>
      </c>
      <c r="V7403">
        <v>0</v>
      </c>
      <c r="W7403">
        <v>0</v>
      </c>
      <c r="X7403">
        <v>118.14655891929858</v>
      </c>
      <c r="Y7403">
        <v>0</v>
      </c>
      <c r="Z7403">
        <v>0</v>
      </c>
      <c r="AA7403">
        <v>0</v>
      </c>
      <c r="AB7403">
        <v>7.4866825341504004</v>
      </c>
      <c r="AC7403">
        <v>0</v>
      </c>
      <c r="AD7403">
        <v>0</v>
      </c>
      <c r="AE7403">
        <v>125.63324145344899</v>
      </c>
    </row>
    <row r="7404" spans="1:31" x14ac:dyDescent="0.25">
      <c r="A7404">
        <v>1661575</v>
      </c>
      <c r="B7404">
        <v>1</v>
      </c>
      <c r="C7404" t="s">
        <v>80</v>
      </c>
      <c r="D7404" t="s">
        <v>96</v>
      </c>
      <c r="E7404" t="s">
        <v>152</v>
      </c>
      <c r="F7404" t="s">
        <v>20939</v>
      </c>
      <c r="G7404" t="s">
        <v>154</v>
      </c>
      <c r="H7404" t="s">
        <v>149</v>
      </c>
      <c r="I7404" t="s">
        <v>135</v>
      </c>
      <c r="J7404" t="s">
        <v>136</v>
      </c>
      <c r="K7404" t="s">
        <v>137</v>
      </c>
      <c r="L7404" t="s">
        <v>20940</v>
      </c>
      <c r="M7404" t="s">
        <v>20941</v>
      </c>
      <c r="N7404">
        <v>7.9394444440000003</v>
      </c>
      <c r="O7404">
        <v>0</v>
      </c>
      <c r="P7404">
        <v>1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2.41853327065644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2.41853327065644</v>
      </c>
    </row>
    <row r="7405" spans="1:31" x14ac:dyDescent="0.25">
      <c r="A7405">
        <v>1661598</v>
      </c>
      <c r="B7405">
        <v>1</v>
      </c>
      <c r="C7405" t="s">
        <v>80</v>
      </c>
      <c r="D7405" t="s">
        <v>104</v>
      </c>
      <c r="E7405" t="s">
        <v>152</v>
      </c>
      <c r="F7405" t="s">
        <v>20942</v>
      </c>
      <c r="G7405" t="s">
        <v>154</v>
      </c>
      <c r="H7405" t="s">
        <v>149</v>
      </c>
      <c r="I7405" t="s">
        <v>135</v>
      </c>
      <c r="J7405" t="s">
        <v>136</v>
      </c>
      <c r="K7405" t="s">
        <v>137</v>
      </c>
      <c r="L7405" t="s">
        <v>20943</v>
      </c>
      <c r="M7405" t="s">
        <v>20944</v>
      </c>
      <c r="N7405">
        <v>1.9169444440000001</v>
      </c>
      <c r="O7405">
        <v>0</v>
      </c>
      <c r="P7405">
        <v>2</v>
      </c>
      <c r="Q7405">
        <v>0</v>
      </c>
      <c r="R7405">
        <v>0</v>
      </c>
      <c r="S7405">
        <v>0</v>
      </c>
      <c r="T7405">
        <v>1</v>
      </c>
      <c r="U7405">
        <v>0</v>
      </c>
      <c r="V7405">
        <v>0</v>
      </c>
      <c r="W7405">
        <v>0</v>
      </c>
      <c r="X7405">
        <v>0.49741807529849247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0.49741807529849247</v>
      </c>
    </row>
    <row r="7406" spans="1:31" x14ac:dyDescent="0.25">
      <c r="A7406">
        <v>1661744</v>
      </c>
      <c r="B7406">
        <v>1</v>
      </c>
      <c r="C7406" t="s">
        <v>80</v>
      </c>
      <c r="D7406" t="s">
        <v>95</v>
      </c>
      <c r="E7406" t="s">
        <v>152</v>
      </c>
      <c r="F7406" t="s">
        <v>20945</v>
      </c>
      <c r="G7406" t="s">
        <v>168</v>
      </c>
      <c r="H7406" t="s">
        <v>149</v>
      </c>
      <c r="I7406" t="s">
        <v>135</v>
      </c>
      <c r="J7406" t="s">
        <v>136</v>
      </c>
      <c r="K7406" t="s">
        <v>137</v>
      </c>
      <c r="L7406" t="s">
        <v>20946</v>
      </c>
      <c r="M7406" t="s">
        <v>20947</v>
      </c>
      <c r="N7406">
        <v>26.462222222000001</v>
      </c>
      <c r="O7406">
        <v>0</v>
      </c>
      <c r="P7406">
        <v>1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34.900125583924755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34.900125583924755</v>
      </c>
    </row>
    <row r="7407" spans="1:31" x14ac:dyDescent="0.25">
      <c r="A7407">
        <v>1661389</v>
      </c>
      <c r="B7407">
        <v>1</v>
      </c>
      <c r="C7407" t="s">
        <v>80</v>
      </c>
      <c r="D7407" t="s">
        <v>108</v>
      </c>
      <c r="E7407" t="s">
        <v>146</v>
      </c>
      <c r="F7407" t="s">
        <v>7607</v>
      </c>
      <c r="G7407" t="s">
        <v>231</v>
      </c>
      <c r="H7407" t="s">
        <v>149</v>
      </c>
      <c r="I7407" t="s">
        <v>135</v>
      </c>
      <c r="J7407" t="s">
        <v>136</v>
      </c>
      <c r="K7407" t="s">
        <v>137</v>
      </c>
      <c r="L7407" t="s">
        <v>20948</v>
      </c>
      <c r="M7407" t="s">
        <v>20949</v>
      </c>
      <c r="N7407">
        <v>0.38416666599999999</v>
      </c>
      <c r="O7407">
        <v>0</v>
      </c>
      <c r="P7407">
        <v>22</v>
      </c>
      <c r="Q7407">
        <v>0</v>
      </c>
      <c r="R7407">
        <v>15</v>
      </c>
      <c r="S7407">
        <v>0</v>
      </c>
      <c r="T7407">
        <v>9</v>
      </c>
      <c r="U7407">
        <v>0</v>
      </c>
      <c r="V7407">
        <v>0</v>
      </c>
      <c r="W7407">
        <v>0</v>
      </c>
      <c r="X7407">
        <v>2.6150795690566659</v>
      </c>
      <c r="Y7407">
        <v>0</v>
      </c>
      <c r="Z7407">
        <v>2.6842050117322649</v>
      </c>
      <c r="AA7407">
        <v>0</v>
      </c>
      <c r="AB7407">
        <v>5.1278593503820087</v>
      </c>
      <c r="AC7407">
        <v>0</v>
      </c>
      <c r="AD7407">
        <v>0</v>
      </c>
      <c r="AE7407">
        <v>10.427143931170939</v>
      </c>
    </row>
    <row r="7408" spans="1:31" x14ac:dyDescent="0.25">
      <c r="A7408">
        <v>1661784</v>
      </c>
      <c r="B7408">
        <v>1</v>
      </c>
      <c r="C7408" t="s">
        <v>80</v>
      </c>
      <c r="D7408" t="s">
        <v>84</v>
      </c>
      <c r="E7408" t="s">
        <v>152</v>
      </c>
      <c r="F7408" t="s">
        <v>20950</v>
      </c>
      <c r="G7408" t="s">
        <v>154</v>
      </c>
      <c r="H7408" t="s">
        <v>149</v>
      </c>
      <c r="I7408" t="s">
        <v>135</v>
      </c>
      <c r="J7408" t="s">
        <v>136</v>
      </c>
      <c r="K7408" t="s">
        <v>137</v>
      </c>
      <c r="L7408" t="s">
        <v>20951</v>
      </c>
      <c r="M7408" t="s">
        <v>20952</v>
      </c>
      <c r="N7408">
        <v>3.148055555</v>
      </c>
      <c r="O7408">
        <v>0</v>
      </c>
      <c r="P7408">
        <v>1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1.4655017760377267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1.4655017760377267</v>
      </c>
    </row>
    <row r="7409" spans="1:31" x14ac:dyDescent="0.25">
      <c r="A7409">
        <v>1661329</v>
      </c>
      <c r="B7409">
        <v>1</v>
      </c>
      <c r="C7409" t="s">
        <v>80</v>
      </c>
      <c r="D7409" t="s">
        <v>107</v>
      </c>
      <c r="E7409" t="s">
        <v>178</v>
      </c>
      <c r="F7409" t="s">
        <v>20953</v>
      </c>
      <c r="G7409" t="s">
        <v>227</v>
      </c>
      <c r="H7409" t="s">
        <v>149</v>
      </c>
      <c r="I7409" t="s">
        <v>135</v>
      </c>
      <c r="J7409" t="s">
        <v>136</v>
      </c>
      <c r="K7409" t="s">
        <v>137</v>
      </c>
      <c r="L7409" t="s">
        <v>20954</v>
      </c>
      <c r="M7409" t="s">
        <v>20955</v>
      </c>
      <c r="N7409">
        <v>2.599722222</v>
      </c>
      <c r="O7409">
        <v>0</v>
      </c>
      <c r="P7409">
        <v>172</v>
      </c>
      <c r="Q7409">
        <v>0</v>
      </c>
      <c r="R7409">
        <v>0</v>
      </c>
      <c r="S7409">
        <v>0</v>
      </c>
      <c r="T7409">
        <v>10</v>
      </c>
      <c r="U7409">
        <v>0</v>
      </c>
      <c r="V7409">
        <v>0</v>
      </c>
      <c r="W7409">
        <v>0</v>
      </c>
      <c r="X7409">
        <v>129.91852331843216</v>
      </c>
      <c r="Y7409">
        <v>0</v>
      </c>
      <c r="Z7409">
        <v>0</v>
      </c>
      <c r="AA7409">
        <v>0</v>
      </c>
      <c r="AB7409">
        <v>5.7700462544196256</v>
      </c>
      <c r="AC7409">
        <v>0</v>
      </c>
      <c r="AD7409">
        <v>0</v>
      </c>
      <c r="AE7409">
        <v>135.6885695728518</v>
      </c>
    </row>
    <row r="7410" spans="1:31" x14ac:dyDescent="0.25">
      <c r="A7410">
        <v>1661429</v>
      </c>
      <c r="B7410">
        <v>1</v>
      </c>
      <c r="C7410" t="s">
        <v>80</v>
      </c>
      <c r="D7410" t="s">
        <v>103</v>
      </c>
      <c r="E7410" t="s">
        <v>152</v>
      </c>
      <c r="F7410" t="s">
        <v>20956</v>
      </c>
      <c r="G7410" t="s">
        <v>507</v>
      </c>
      <c r="H7410" t="s">
        <v>149</v>
      </c>
      <c r="I7410" t="s">
        <v>135</v>
      </c>
      <c r="J7410" t="s">
        <v>136</v>
      </c>
      <c r="K7410" t="s">
        <v>137</v>
      </c>
      <c r="L7410" t="s">
        <v>20957</v>
      </c>
      <c r="M7410" t="s">
        <v>20958</v>
      </c>
      <c r="N7410">
        <v>1.113888888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1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0.29118403666200998</v>
      </c>
      <c r="AC7410">
        <v>0</v>
      </c>
      <c r="AD7410">
        <v>0</v>
      </c>
      <c r="AE7410">
        <v>0.29118403666200998</v>
      </c>
    </row>
    <row r="7411" spans="1:31" x14ac:dyDescent="0.25">
      <c r="A7411">
        <v>1661303</v>
      </c>
      <c r="B7411">
        <v>1</v>
      </c>
      <c r="C7411" t="s">
        <v>81</v>
      </c>
      <c r="D7411" t="s">
        <v>113</v>
      </c>
      <c r="E7411" t="s">
        <v>131</v>
      </c>
      <c r="F7411" t="s">
        <v>5063</v>
      </c>
      <c r="G7411" t="s">
        <v>161</v>
      </c>
      <c r="H7411" t="s">
        <v>134</v>
      </c>
      <c r="I7411" t="s">
        <v>191</v>
      </c>
      <c r="J7411" t="s">
        <v>136</v>
      </c>
      <c r="K7411" t="s">
        <v>137</v>
      </c>
      <c r="L7411" t="s">
        <v>20959</v>
      </c>
      <c r="M7411" t="s">
        <v>20960</v>
      </c>
      <c r="N7411">
        <v>2.7777769999999999E-3</v>
      </c>
      <c r="O7411">
        <v>0</v>
      </c>
      <c r="P7411">
        <v>380</v>
      </c>
      <c r="Q7411">
        <v>1</v>
      </c>
      <c r="R7411">
        <v>19</v>
      </c>
      <c r="S7411">
        <v>1</v>
      </c>
      <c r="T7411">
        <v>15</v>
      </c>
      <c r="U7411">
        <v>1</v>
      </c>
      <c r="V7411">
        <v>0</v>
      </c>
      <c r="W7411">
        <v>0</v>
      </c>
      <c r="X7411">
        <v>8.8441414078638952E-2</v>
      </c>
      <c r="Y7411">
        <v>5.8110450666666667E-4</v>
      </c>
      <c r="Z7411">
        <v>7.4113263701944439E-3</v>
      </c>
      <c r="AA7411">
        <v>2.4707245585100002E-2</v>
      </c>
      <c r="AB7411">
        <v>1.4191855739377779E-2</v>
      </c>
      <c r="AC7411">
        <v>5.6278836993977781E-2</v>
      </c>
      <c r="AD7411">
        <v>0</v>
      </c>
      <c r="AE7411">
        <v>0.19161178327395562</v>
      </c>
    </row>
    <row r="7412" spans="1:31" x14ac:dyDescent="0.25">
      <c r="A7412">
        <v>1661681</v>
      </c>
      <c r="B7412">
        <v>1</v>
      </c>
      <c r="C7412" t="s">
        <v>81</v>
      </c>
      <c r="D7412" t="s">
        <v>112</v>
      </c>
      <c r="E7412" t="s">
        <v>178</v>
      </c>
      <c r="F7412" t="s">
        <v>20961</v>
      </c>
      <c r="G7412" t="s">
        <v>227</v>
      </c>
      <c r="H7412" t="s">
        <v>149</v>
      </c>
      <c r="I7412" t="s">
        <v>135</v>
      </c>
      <c r="J7412" t="s">
        <v>136</v>
      </c>
      <c r="K7412" t="s">
        <v>137</v>
      </c>
      <c r="L7412" t="s">
        <v>20962</v>
      </c>
      <c r="M7412" t="s">
        <v>20963</v>
      </c>
      <c r="N7412">
        <v>0.68583333300000004</v>
      </c>
      <c r="O7412">
        <v>0</v>
      </c>
      <c r="P7412">
        <v>0</v>
      </c>
      <c r="Q7412">
        <v>0</v>
      </c>
      <c r="R7412">
        <v>1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0.21775035841206666</v>
      </c>
      <c r="AA7412">
        <v>0</v>
      </c>
      <c r="AB7412">
        <v>0</v>
      </c>
      <c r="AC7412">
        <v>0</v>
      </c>
      <c r="AD7412">
        <v>0</v>
      </c>
      <c r="AE7412">
        <v>0.21775035841206666</v>
      </c>
    </row>
    <row r="7413" spans="1:31" x14ac:dyDescent="0.25">
      <c r="A7413">
        <v>1661638</v>
      </c>
      <c r="B7413">
        <v>1</v>
      </c>
      <c r="C7413" t="s">
        <v>80</v>
      </c>
      <c r="D7413" t="s">
        <v>94</v>
      </c>
      <c r="E7413" t="s">
        <v>140</v>
      </c>
      <c r="F7413" t="s">
        <v>20964</v>
      </c>
      <c r="G7413" t="s">
        <v>161</v>
      </c>
      <c r="H7413" t="s">
        <v>134</v>
      </c>
      <c r="I7413" t="s">
        <v>135</v>
      </c>
      <c r="J7413" t="s">
        <v>136</v>
      </c>
      <c r="K7413" t="s">
        <v>137</v>
      </c>
      <c r="L7413" t="s">
        <v>20965</v>
      </c>
      <c r="M7413" t="s">
        <v>20966</v>
      </c>
      <c r="N7413">
        <v>7.4722222000000005E-2</v>
      </c>
      <c r="O7413">
        <v>2</v>
      </c>
      <c r="P7413">
        <v>239</v>
      </c>
      <c r="Q7413">
        <v>72</v>
      </c>
      <c r="R7413">
        <v>107</v>
      </c>
      <c r="S7413">
        <v>24</v>
      </c>
      <c r="T7413">
        <v>28</v>
      </c>
      <c r="U7413">
        <v>2</v>
      </c>
      <c r="V7413">
        <v>0</v>
      </c>
      <c r="W7413">
        <v>3.1559855840833331E-2</v>
      </c>
      <c r="X7413">
        <v>2.2327796537992235</v>
      </c>
      <c r="Y7413">
        <v>17.400338019503039</v>
      </c>
      <c r="Z7413">
        <v>2.2279076049476898</v>
      </c>
      <c r="AA7413">
        <v>8.3791870809831526</v>
      </c>
      <c r="AB7413">
        <v>1.438876056626005</v>
      </c>
      <c r="AC7413">
        <v>6.3245238063037217</v>
      </c>
      <c r="AD7413">
        <v>0</v>
      </c>
      <c r="AE7413">
        <v>38.035172078003662</v>
      </c>
    </row>
    <row r="7414" spans="1:31" x14ac:dyDescent="0.25">
      <c r="A7414">
        <v>1661472</v>
      </c>
      <c r="B7414">
        <v>1</v>
      </c>
      <c r="C7414" t="s">
        <v>80</v>
      </c>
      <c r="D7414" t="s">
        <v>92</v>
      </c>
      <c r="E7414" t="s">
        <v>178</v>
      </c>
      <c r="F7414" t="s">
        <v>20967</v>
      </c>
      <c r="G7414" t="s">
        <v>172</v>
      </c>
      <c r="H7414" t="s">
        <v>149</v>
      </c>
      <c r="I7414" t="s">
        <v>135</v>
      </c>
      <c r="J7414" t="s">
        <v>3</v>
      </c>
      <c r="K7414" t="s">
        <v>137</v>
      </c>
      <c r="L7414" t="s">
        <v>20968</v>
      </c>
      <c r="M7414" t="s">
        <v>20969</v>
      </c>
      <c r="N7414">
        <v>0.84277777700000001</v>
      </c>
      <c r="O7414">
        <v>0</v>
      </c>
      <c r="P7414">
        <v>21</v>
      </c>
      <c r="Q7414">
        <v>0</v>
      </c>
      <c r="R7414">
        <v>5</v>
      </c>
      <c r="S7414">
        <v>0</v>
      </c>
      <c r="T7414">
        <v>6</v>
      </c>
      <c r="U7414">
        <v>0</v>
      </c>
      <c r="V7414">
        <v>0</v>
      </c>
      <c r="W7414">
        <v>0</v>
      </c>
      <c r="X7414">
        <v>6.2943450210471479</v>
      </c>
      <c r="Y7414">
        <v>0</v>
      </c>
      <c r="Z7414">
        <v>0.16667165991601446</v>
      </c>
      <c r="AA7414">
        <v>0</v>
      </c>
      <c r="AB7414">
        <v>21.631126014517079</v>
      </c>
      <c r="AC7414">
        <v>0</v>
      </c>
      <c r="AD7414">
        <v>0</v>
      </c>
      <c r="AE7414">
        <v>28.092142695480241</v>
      </c>
    </row>
    <row r="7415" spans="1:31" x14ac:dyDescent="0.25">
      <c r="A7415">
        <v>1661323</v>
      </c>
      <c r="B7415">
        <v>1</v>
      </c>
      <c r="C7415" t="s">
        <v>81</v>
      </c>
      <c r="D7415" t="s">
        <v>128</v>
      </c>
      <c r="E7415" t="s">
        <v>204</v>
      </c>
      <c r="F7415" t="s">
        <v>3430</v>
      </c>
      <c r="G7415" t="s">
        <v>161</v>
      </c>
      <c r="H7415" t="s">
        <v>134</v>
      </c>
      <c r="I7415" t="s">
        <v>135</v>
      </c>
      <c r="J7415" t="s">
        <v>136</v>
      </c>
      <c r="K7415" t="s">
        <v>137</v>
      </c>
      <c r="L7415" t="s">
        <v>20970</v>
      </c>
      <c r="M7415" t="s">
        <v>20971</v>
      </c>
      <c r="N7415">
        <v>0.135833333</v>
      </c>
      <c r="O7415">
        <v>0</v>
      </c>
      <c r="P7415">
        <v>0</v>
      </c>
      <c r="Q7415">
        <v>0</v>
      </c>
      <c r="R7415">
        <v>0</v>
      </c>
      <c r="S7415">
        <v>29</v>
      </c>
      <c r="T7415">
        <v>0</v>
      </c>
      <c r="U7415">
        <v>25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44.114263581960074</v>
      </c>
      <c r="AB7415">
        <v>0</v>
      </c>
      <c r="AC7415">
        <v>141.11662417744915</v>
      </c>
      <c r="AD7415">
        <v>0</v>
      </c>
      <c r="AE7415">
        <v>185.23088775940923</v>
      </c>
    </row>
    <row r="7416" spans="1:31" x14ac:dyDescent="0.25">
      <c r="A7416">
        <v>1661489</v>
      </c>
      <c r="B7416">
        <v>1</v>
      </c>
      <c r="C7416" t="s">
        <v>81</v>
      </c>
      <c r="D7416" t="s">
        <v>120</v>
      </c>
      <c r="E7416" t="s">
        <v>131</v>
      </c>
      <c r="F7416" t="s">
        <v>20972</v>
      </c>
      <c r="G7416" t="s">
        <v>148</v>
      </c>
      <c r="H7416" t="s">
        <v>134</v>
      </c>
      <c r="I7416" t="s">
        <v>135</v>
      </c>
      <c r="J7416" t="s">
        <v>136</v>
      </c>
      <c r="K7416" t="s">
        <v>143</v>
      </c>
      <c r="L7416" t="s">
        <v>20973</v>
      </c>
      <c r="M7416" t="s">
        <v>20974</v>
      </c>
      <c r="N7416">
        <v>1.7033583329999999</v>
      </c>
      <c r="O7416">
        <v>0</v>
      </c>
      <c r="P7416">
        <v>405</v>
      </c>
      <c r="Q7416">
        <v>1</v>
      </c>
      <c r="R7416">
        <v>30</v>
      </c>
      <c r="S7416">
        <v>0</v>
      </c>
      <c r="T7416">
        <v>21</v>
      </c>
      <c r="U7416">
        <v>0</v>
      </c>
      <c r="V7416">
        <v>0</v>
      </c>
      <c r="W7416">
        <v>0</v>
      </c>
      <c r="X7416">
        <v>116.53266500362444</v>
      </c>
      <c r="Y7416">
        <v>0.71504267935274657</v>
      </c>
      <c r="Z7416">
        <v>28.890689987818739</v>
      </c>
      <c r="AA7416">
        <v>0</v>
      </c>
      <c r="AB7416">
        <v>47.820786527626595</v>
      </c>
      <c r="AC7416">
        <v>0</v>
      </c>
      <c r="AD7416">
        <v>0</v>
      </c>
      <c r="AE7416">
        <v>193.95918419842252</v>
      </c>
    </row>
    <row r="7417" spans="1:31" x14ac:dyDescent="0.25">
      <c r="A7417">
        <v>1661495</v>
      </c>
      <c r="B7417">
        <v>1</v>
      </c>
      <c r="C7417" t="s">
        <v>81</v>
      </c>
      <c r="D7417" t="s">
        <v>122</v>
      </c>
      <c r="E7417" t="s">
        <v>140</v>
      </c>
      <c r="F7417" t="s">
        <v>10161</v>
      </c>
      <c r="G7417" t="s">
        <v>161</v>
      </c>
      <c r="H7417" t="s">
        <v>134</v>
      </c>
      <c r="I7417" t="s">
        <v>135</v>
      </c>
      <c r="J7417" t="s">
        <v>136</v>
      </c>
      <c r="K7417" t="s">
        <v>137</v>
      </c>
      <c r="L7417" t="s">
        <v>20975</v>
      </c>
      <c r="M7417" t="s">
        <v>20976</v>
      </c>
      <c r="N7417">
        <v>0.31222222199999999</v>
      </c>
      <c r="O7417">
        <v>0</v>
      </c>
      <c r="P7417">
        <v>0</v>
      </c>
      <c r="Q7417">
        <v>1</v>
      </c>
      <c r="R7417">
        <v>0</v>
      </c>
      <c r="S7417">
        <v>2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0.70131142559866011</v>
      </c>
      <c r="Z7417">
        <v>0</v>
      </c>
      <c r="AA7417">
        <v>7.6063868708149176</v>
      </c>
      <c r="AB7417">
        <v>0</v>
      </c>
      <c r="AC7417">
        <v>0</v>
      </c>
      <c r="AD7417">
        <v>0</v>
      </c>
      <c r="AE7417">
        <v>8.3076982964135784</v>
      </c>
    </row>
    <row r="7418" spans="1:31" x14ac:dyDescent="0.25">
      <c r="A7418">
        <v>1661515</v>
      </c>
      <c r="B7418">
        <v>1</v>
      </c>
      <c r="C7418" t="s">
        <v>81</v>
      </c>
      <c r="D7418" t="s">
        <v>124</v>
      </c>
      <c r="E7418" t="s">
        <v>204</v>
      </c>
      <c r="F7418" t="s">
        <v>20977</v>
      </c>
      <c r="G7418" t="s">
        <v>161</v>
      </c>
      <c r="H7418" t="s">
        <v>134</v>
      </c>
      <c r="I7418" t="s">
        <v>135</v>
      </c>
      <c r="J7418" t="s">
        <v>136</v>
      </c>
      <c r="K7418" t="s">
        <v>137</v>
      </c>
      <c r="L7418" t="s">
        <v>20978</v>
      </c>
      <c r="M7418" t="s">
        <v>20979</v>
      </c>
      <c r="N7418">
        <v>1.189444444</v>
      </c>
      <c r="O7418">
        <v>0</v>
      </c>
      <c r="P7418">
        <v>65</v>
      </c>
      <c r="Q7418">
        <v>25</v>
      </c>
      <c r="R7418">
        <v>14</v>
      </c>
      <c r="S7418">
        <v>1</v>
      </c>
      <c r="T7418">
        <v>2</v>
      </c>
      <c r="U7418">
        <v>0</v>
      </c>
      <c r="V7418">
        <v>0</v>
      </c>
      <c r="W7418">
        <v>0</v>
      </c>
      <c r="X7418">
        <v>6.8573590953118631</v>
      </c>
      <c r="Y7418">
        <v>8.1064249261429371</v>
      </c>
      <c r="Z7418">
        <v>8.0199053173915456</v>
      </c>
      <c r="AA7418">
        <v>4.0727566807052176</v>
      </c>
      <c r="AB7418">
        <v>0.14184550069791943</v>
      </c>
      <c r="AC7418">
        <v>0</v>
      </c>
      <c r="AD7418">
        <v>0</v>
      </c>
      <c r="AE7418">
        <v>27.198291520249484</v>
      </c>
    </row>
    <row r="7419" spans="1:31" x14ac:dyDescent="0.25">
      <c r="A7419">
        <v>1661615</v>
      </c>
      <c r="B7419">
        <v>1</v>
      </c>
      <c r="C7419" t="s">
        <v>80</v>
      </c>
      <c r="D7419" t="s">
        <v>108</v>
      </c>
      <c r="E7419" t="s">
        <v>178</v>
      </c>
      <c r="F7419" t="s">
        <v>11633</v>
      </c>
      <c r="G7419" t="s">
        <v>227</v>
      </c>
      <c r="H7419" t="s">
        <v>149</v>
      </c>
      <c r="I7419" t="s">
        <v>135</v>
      </c>
      <c r="J7419" t="s">
        <v>136</v>
      </c>
      <c r="K7419" t="s">
        <v>137</v>
      </c>
      <c r="L7419" t="s">
        <v>20980</v>
      </c>
      <c r="M7419" t="s">
        <v>20981</v>
      </c>
      <c r="N7419">
        <v>1.929166666</v>
      </c>
      <c r="O7419">
        <v>0</v>
      </c>
      <c r="P7419">
        <v>13</v>
      </c>
      <c r="Q7419">
        <v>0</v>
      </c>
      <c r="R7419">
        <v>2</v>
      </c>
      <c r="S7419">
        <v>0</v>
      </c>
      <c r="T7419">
        <v>2</v>
      </c>
      <c r="U7419">
        <v>0</v>
      </c>
      <c r="V7419">
        <v>0</v>
      </c>
      <c r="W7419">
        <v>0</v>
      </c>
      <c r="X7419">
        <v>2.1720579447277566</v>
      </c>
      <c r="Y7419">
        <v>0</v>
      </c>
      <c r="Z7419">
        <v>0.10962028141766389</v>
      </c>
      <c r="AA7419">
        <v>0</v>
      </c>
      <c r="AB7419">
        <v>0.19729478902119166</v>
      </c>
      <c r="AC7419">
        <v>0</v>
      </c>
      <c r="AD7419">
        <v>0</v>
      </c>
      <c r="AE7419">
        <v>2.4789730151666123</v>
      </c>
    </row>
    <row r="7420" spans="1:31" x14ac:dyDescent="0.25">
      <c r="A7420">
        <v>1661558</v>
      </c>
      <c r="B7420">
        <v>1</v>
      </c>
      <c r="C7420" t="s">
        <v>80</v>
      </c>
      <c r="D7420" t="s">
        <v>92</v>
      </c>
      <c r="E7420" t="s">
        <v>178</v>
      </c>
      <c r="F7420" t="s">
        <v>20982</v>
      </c>
      <c r="G7420" t="s">
        <v>187</v>
      </c>
      <c r="H7420" t="s">
        <v>149</v>
      </c>
      <c r="I7420" t="s">
        <v>135</v>
      </c>
      <c r="J7420" t="s">
        <v>136</v>
      </c>
      <c r="K7420" t="s">
        <v>137</v>
      </c>
      <c r="L7420" t="s">
        <v>20983</v>
      </c>
      <c r="M7420" t="s">
        <v>20984</v>
      </c>
      <c r="N7420">
        <v>1.5494444439999999</v>
      </c>
      <c r="O7420">
        <v>0</v>
      </c>
      <c r="P7420">
        <v>13</v>
      </c>
      <c r="Q7420">
        <v>0</v>
      </c>
      <c r="R7420">
        <v>8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2.230507252455201</v>
      </c>
      <c r="Y7420">
        <v>0</v>
      </c>
      <c r="Z7420">
        <v>1.0974672338204439</v>
      </c>
      <c r="AA7420">
        <v>0</v>
      </c>
      <c r="AB7420">
        <v>0</v>
      </c>
      <c r="AC7420">
        <v>0</v>
      </c>
      <c r="AD7420">
        <v>0</v>
      </c>
      <c r="AE7420">
        <v>3.3279744862756448</v>
      </c>
    </row>
    <row r="7421" spans="1:31" x14ac:dyDescent="0.25">
      <c r="A7421">
        <v>1661452</v>
      </c>
      <c r="B7421">
        <v>1</v>
      </c>
      <c r="C7421" t="s">
        <v>80</v>
      </c>
      <c r="D7421" t="s">
        <v>85</v>
      </c>
      <c r="E7421" t="s">
        <v>152</v>
      </c>
      <c r="F7421" t="s">
        <v>20870</v>
      </c>
      <c r="G7421" t="s">
        <v>168</v>
      </c>
      <c r="H7421" t="s">
        <v>149</v>
      </c>
      <c r="I7421" t="s">
        <v>135</v>
      </c>
      <c r="J7421" t="s">
        <v>136</v>
      </c>
      <c r="K7421" t="s">
        <v>137</v>
      </c>
      <c r="L7421" t="s">
        <v>20985</v>
      </c>
      <c r="M7421" t="s">
        <v>20986</v>
      </c>
      <c r="N7421">
        <v>3.781111111</v>
      </c>
      <c r="O7421">
        <v>0</v>
      </c>
      <c r="P7421">
        <v>15</v>
      </c>
      <c r="Q7421">
        <v>0</v>
      </c>
      <c r="R7421">
        <v>0</v>
      </c>
      <c r="S7421">
        <v>0</v>
      </c>
      <c r="T7421">
        <v>3</v>
      </c>
      <c r="U7421">
        <v>0</v>
      </c>
      <c r="V7421">
        <v>0</v>
      </c>
      <c r="W7421">
        <v>0</v>
      </c>
      <c r="X7421">
        <v>17.343532278734958</v>
      </c>
      <c r="Y7421">
        <v>0</v>
      </c>
      <c r="Z7421">
        <v>0</v>
      </c>
      <c r="AA7421">
        <v>0</v>
      </c>
      <c r="AB7421">
        <v>5.1550261719997001</v>
      </c>
      <c r="AC7421">
        <v>0</v>
      </c>
      <c r="AD7421">
        <v>0</v>
      </c>
      <c r="AE7421">
        <v>22.498558450734659</v>
      </c>
    </row>
    <row r="7422" spans="1:31" x14ac:dyDescent="0.25">
      <c r="A7422">
        <v>1661509</v>
      </c>
      <c r="B7422">
        <v>1</v>
      </c>
      <c r="C7422" t="s">
        <v>80</v>
      </c>
      <c r="D7422" t="s">
        <v>97</v>
      </c>
      <c r="E7422" t="s">
        <v>152</v>
      </c>
      <c r="F7422" t="s">
        <v>20987</v>
      </c>
      <c r="G7422" t="s">
        <v>168</v>
      </c>
      <c r="H7422" t="s">
        <v>149</v>
      </c>
      <c r="I7422" t="s">
        <v>135</v>
      </c>
      <c r="J7422" t="s">
        <v>136</v>
      </c>
      <c r="K7422" t="s">
        <v>137</v>
      </c>
      <c r="L7422" t="s">
        <v>20988</v>
      </c>
      <c r="M7422" t="s">
        <v>20989</v>
      </c>
      <c r="N7422">
        <v>1.5988888880000001</v>
      </c>
      <c r="O7422">
        <v>0</v>
      </c>
      <c r="P7422">
        <v>3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2.3837625121681834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2.3837625121681834</v>
      </c>
    </row>
    <row r="7423" spans="1:31" x14ac:dyDescent="0.25">
      <c r="A7423">
        <v>1661701</v>
      </c>
      <c r="B7423">
        <v>1</v>
      </c>
      <c r="C7423" t="s">
        <v>80</v>
      </c>
      <c r="D7423" t="s">
        <v>90</v>
      </c>
      <c r="E7423" t="s">
        <v>178</v>
      </c>
      <c r="F7423" t="s">
        <v>20686</v>
      </c>
      <c r="G7423" t="s">
        <v>675</v>
      </c>
      <c r="H7423" t="s">
        <v>149</v>
      </c>
      <c r="I7423" t="s">
        <v>135</v>
      </c>
      <c r="J7423" t="s">
        <v>136</v>
      </c>
      <c r="K7423" t="s">
        <v>137</v>
      </c>
      <c r="L7423" t="s">
        <v>20990</v>
      </c>
      <c r="M7423" t="s">
        <v>20991</v>
      </c>
      <c r="N7423">
        <v>0.79833333299999998</v>
      </c>
      <c r="O7423">
        <v>0</v>
      </c>
      <c r="P7423">
        <v>230</v>
      </c>
      <c r="Q7423">
        <v>0</v>
      </c>
      <c r="R7423">
        <v>0</v>
      </c>
      <c r="S7423">
        <v>0</v>
      </c>
      <c r="T7423">
        <v>6</v>
      </c>
      <c r="U7423">
        <v>0</v>
      </c>
      <c r="V7423">
        <v>0</v>
      </c>
      <c r="W7423">
        <v>0</v>
      </c>
      <c r="X7423">
        <v>61.272644403340024</v>
      </c>
      <c r="Y7423">
        <v>0</v>
      </c>
      <c r="Z7423">
        <v>0</v>
      </c>
      <c r="AA7423">
        <v>0</v>
      </c>
      <c r="AB7423">
        <v>2.829570205037129</v>
      </c>
      <c r="AC7423">
        <v>0</v>
      </c>
      <c r="AD7423">
        <v>0</v>
      </c>
      <c r="AE7423">
        <v>64.102214608377153</v>
      </c>
    </row>
    <row r="7424" spans="1:31" x14ac:dyDescent="0.25">
      <c r="A7424">
        <v>1661315</v>
      </c>
      <c r="B7424">
        <v>1</v>
      </c>
      <c r="C7424" t="s">
        <v>80</v>
      </c>
      <c r="D7424" t="s">
        <v>101</v>
      </c>
      <c r="E7424" t="s">
        <v>131</v>
      </c>
      <c r="F7424" t="s">
        <v>2193</v>
      </c>
      <c r="G7424" t="s">
        <v>161</v>
      </c>
      <c r="H7424" t="s">
        <v>134</v>
      </c>
      <c r="I7424" t="s">
        <v>135</v>
      </c>
      <c r="J7424" t="s">
        <v>136</v>
      </c>
      <c r="K7424" t="s">
        <v>137</v>
      </c>
      <c r="L7424" t="s">
        <v>20992</v>
      </c>
      <c r="M7424" t="s">
        <v>20993</v>
      </c>
      <c r="N7424">
        <v>1.5861111109999999</v>
      </c>
      <c r="O7424">
        <v>0</v>
      </c>
      <c r="P7424">
        <v>671</v>
      </c>
      <c r="Q7424">
        <v>0</v>
      </c>
      <c r="R7424">
        <v>1</v>
      </c>
      <c r="S7424">
        <v>0</v>
      </c>
      <c r="T7424">
        <v>38</v>
      </c>
      <c r="U7424">
        <v>0</v>
      </c>
      <c r="V7424">
        <v>0</v>
      </c>
      <c r="W7424">
        <v>0</v>
      </c>
      <c r="X7424">
        <v>139.28002315065802</v>
      </c>
      <c r="Y7424">
        <v>0</v>
      </c>
      <c r="Z7424">
        <v>1.4736663285E-3</v>
      </c>
      <c r="AA7424">
        <v>0</v>
      </c>
      <c r="AB7424">
        <v>36.05312553000077</v>
      </c>
      <c r="AC7424">
        <v>0</v>
      </c>
      <c r="AD7424">
        <v>0</v>
      </c>
      <c r="AE7424">
        <v>175.33462234698732</v>
      </c>
    </row>
    <row r="7425" spans="1:31" x14ac:dyDescent="0.25">
      <c r="A7425">
        <v>1661292</v>
      </c>
      <c r="B7425">
        <v>1</v>
      </c>
      <c r="C7425" t="s">
        <v>80</v>
      </c>
      <c r="D7425" t="s">
        <v>82</v>
      </c>
      <c r="E7425" t="s">
        <v>178</v>
      </c>
      <c r="F7425" t="s">
        <v>251</v>
      </c>
      <c r="G7425" t="s">
        <v>227</v>
      </c>
      <c r="H7425" t="s">
        <v>149</v>
      </c>
      <c r="I7425" t="s">
        <v>135</v>
      </c>
      <c r="J7425" t="s">
        <v>136</v>
      </c>
      <c r="K7425" t="s">
        <v>137</v>
      </c>
      <c r="L7425" t="s">
        <v>20994</v>
      </c>
      <c r="M7425" t="s">
        <v>20995</v>
      </c>
      <c r="N7425">
        <v>1.6702777769999999</v>
      </c>
      <c r="O7425">
        <v>0</v>
      </c>
      <c r="P7425">
        <v>112</v>
      </c>
      <c r="Q7425">
        <v>0</v>
      </c>
      <c r="R7425">
        <v>0</v>
      </c>
      <c r="S7425">
        <v>0</v>
      </c>
      <c r="T7425">
        <v>8</v>
      </c>
      <c r="U7425">
        <v>0</v>
      </c>
      <c r="V7425">
        <v>0</v>
      </c>
      <c r="W7425">
        <v>0</v>
      </c>
      <c r="X7425">
        <v>55.893596344289961</v>
      </c>
      <c r="Y7425">
        <v>0</v>
      </c>
      <c r="Z7425">
        <v>0</v>
      </c>
      <c r="AA7425">
        <v>0</v>
      </c>
      <c r="AB7425">
        <v>0.80544349785676017</v>
      </c>
      <c r="AC7425">
        <v>0</v>
      </c>
      <c r="AD7425">
        <v>0</v>
      </c>
      <c r="AE7425">
        <v>56.699039842146718</v>
      </c>
    </row>
    <row r="7426" spans="1:31" x14ac:dyDescent="0.25">
      <c r="A7426">
        <v>1661624</v>
      </c>
      <c r="B7426">
        <v>1</v>
      </c>
      <c r="C7426" t="s">
        <v>80</v>
      </c>
      <c r="D7426" t="s">
        <v>82</v>
      </c>
      <c r="E7426" t="s">
        <v>140</v>
      </c>
      <c r="F7426" t="s">
        <v>20996</v>
      </c>
      <c r="G7426" t="s">
        <v>161</v>
      </c>
      <c r="H7426" t="s">
        <v>134</v>
      </c>
      <c r="I7426" t="s">
        <v>135</v>
      </c>
      <c r="J7426" t="s">
        <v>136</v>
      </c>
      <c r="K7426" t="s">
        <v>137</v>
      </c>
      <c r="L7426" t="s">
        <v>20997</v>
      </c>
      <c r="M7426" t="s">
        <v>20998</v>
      </c>
      <c r="N7426">
        <v>1.1375</v>
      </c>
      <c r="O7426">
        <v>0</v>
      </c>
      <c r="P7426">
        <v>1028</v>
      </c>
      <c r="Q7426">
        <v>0</v>
      </c>
      <c r="R7426">
        <v>0</v>
      </c>
      <c r="S7426">
        <v>1</v>
      </c>
      <c r="T7426">
        <v>664</v>
      </c>
      <c r="U7426">
        <v>0</v>
      </c>
      <c r="V7426">
        <v>1</v>
      </c>
      <c r="W7426">
        <v>0</v>
      </c>
      <c r="X7426">
        <v>361.5133920241816</v>
      </c>
      <c r="Y7426">
        <v>0</v>
      </c>
      <c r="Z7426">
        <v>0</v>
      </c>
      <c r="AA7426">
        <v>296.28777753778991</v>
      </c>
      <c r="AB7426">
        <v>519.45305677868316</v>
      </c>
      <c r="AC7426">
        <v>0</v>
      </c>
      <c r="AD7426">
        <v>2.4322580517053876</v>
      </c>
      <c r="AE7426">
        <v>1179.6864843923599</v>
      </c>
    </row>
    <row r="7427" spans="1:31" x14ac:dyDescent="0.25">
      <c r="A7427">
        <v>1661670</v>
      </c>
      <c r="B7427">
        <v>1</v>
      </c>
      <c r="C7427" t="s">
        <v>80</v>
      </c>
      <c r="D7427" t="s">
        <v>82</v>
      </c>
      <c r="E7427" t="s">
        <v>178</v>
      </c>
      <c r="F7427" t="s">
        <v>19306</v>
      </c>
      <c r="G7427" t="s">
        <v>227</v>
      </c>
      <c r="H7427" t="s">
        <v>149</v>
      </c>
      <c r="I7427" t="s">
        <v>135</v>
      </c>
      <c r="J7427" t="s">
        <v>136</v>
      </c>
      <c r="K7427" t="s">
        <v>137</v>
      </c>
      <c r="L7427" t="s">
        <v>20999</v>
      </c>
      <c r="M7427" t="s">
        <v>21000</v>
      </c>
      <c r="N7427">
        <v>1.038333333</v>
      </c>
      <c r="O7427">
        <v>0</v>
      </c>
      <c r="P7427">
        <v>100</v>
      </c>
      <c r="Q7427">
        <v>0</v>
      </c>
      <c r="R7427">
        <v>0</v>
      </c>
      <c r="S7427">
        <v>0</v>
      </c>
      <c r="T7427">
        <v>15</v>
      </c>
      <c r="U7427">
        <v>0</v>
      </c>
      <c r="V7427">
        <v>0</v>
      </c>
      <c r="W7427">
        <v>0</v>
      </c>
      <c r="X7427">
        <v>51.305861526051658</v>
      </c>
      <c r="Y7427">
        <v>0</v>
      </c>
      <c r="Z7427">
        <v>0</v>
      </c>
      <c r="AA7427">
        <v>0</v>
      </c>
      <c r="AB7427">
        <v>11.256017295802927</v>
      </c>
      <c r="AC7427">
        <v>0</v>
      </c>
      <c r="AD7427">
        <v>0</v>
      </c>
      <c r="AE7427">
        <v>62.561878821854584</v>
      </c>
    </row>
    <row r="7428" spans="1:31" x14ac:dyDescent="0.25">
      <c r="A7428">
        <v>1661392</v>
      </c>
      <c r="B7428">
        <v>1</v>
      </c>
      <c r="C7428" t="s">
        <v>80</v>
      </c>
      <c r="D7428" t="s">
        <v>100</v>
      </c>
      <c r="E7428" t="s">
        <v>146</v>
      </c>
      <c r="F7428" t="s">
        <v>21001</v>
      </c>
      <c r="G7428" t="s">
        <v>403</v>
      </c>
      <c r="H7428" t="s">
        <v>149</v>
      </c>
      <c r="I7428" t="s">
        <v>135</v>
      </c>
      <c r="J7428" t="s">
        <v>136</v>
      </c>
      <c r="K7428" t="s">
        <v>137</v>
      </c>
      <c r="L7428" t="s">
        <v>21002</v>
      </c>
      <c r="M7428" t="s">
        <v>21003</v>
      </c>
      <c r="N7428">
        <v>2.4761111109999998</v>
      </c>
      <c r="O7428">
        <v>0</v>
      </c>
      <c r="P7428">
        <v>340</v>
      </c>
      <c r="Q7428">
        <v>0</v>
      </c>
      <c r="R7428">
        <v>3</v>
      </c>
      <c r="S7428">
        <v>0</v>
      </c>
      <c r="T7428">
        <v>20</v>
      </c>
      <c r="U7428">
        <v>0</v>
      </c>
      <c r="V7428">
        <v>0</v>
      </c>
      <c r="W7428">
        <v>0</v>
      </c>
      <c r="X7428">
        <v>149.84790960366203</v>
      </c>
      <c r="Y7428">
        <v>0</v>
      </c>
      <c r="Z7428">
        <v>0.25042004001941109</v>
      </c>
      <c r="AA7428">
        <v>0</v>
      </c>
      <c r="AB7428">
        <v>47.349063273586111</v>
      </c>
      <c r="AC7428">
        <v>0</v>
      </c>
      <c r="AD7428">
        <v>0</v>
      </c>
      <c r="AE7428">
        <v>197.44739291726756</v>
      </c>
    </row>
    <row r="7429" spans="1:31" x14ac:dyDescent="0.25">
      <c r="A7429">
        <v>1661438</v>
      </c>
      <c r="B7429">
        <v>1</v>
      </c>
      <c r="C7429" t="s">
        <v>80</v>
      </c>
      <c r="D7429" t="s">
        <v>106</v>
      </c>
      <c r="E7429" t="s">
        <v>146</v>
      </c>
      <c r="F7429" t="s">
        <v>21004</v>
      </c>
      <c r="G7429" t="s">
        <v>1492</v>
      </c>
      <c r="H7429" t="s">
        <v>149</v>
      </c>
      <c r="I7429" t="s">
        <v>135</v>
      </c>
      <c r="J7429" t="s">
        <v>136</v>
      </c>
      <c r="K7429" t="s">
        <v>137</v>
      </c>
      <c r="L7429" t="s">
        <v>21005</v>
      </c>
      <c r="M7429" t="s">
        <v>21006</v>
      </c>
      <c r="N7429">
        <v>0.96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96</v>
      </c>
      <c r="U7429">
        <v>0</v>
      </c>
      <c r="V7429">
        <v>2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72.605195404159744</v>
      </c>
      <c r="AC7429">
        <v>0</v>
      </c>
      <c r="AD7429">
        <v>41.012225675833847</v>
      </c>
      <c r="AE7429">
        <v>113.61742107999359</v>
      </c>
    </row>
    <row r="7430" spans="1:31" x14ac:dyDescent="0.25">
      <c r="A7430">
        <v>1661584</v>
      </c>
      <c r="B7430">
        <v>1</v>
      </c>
      <c r="C7430" t="s">
        <v>80</v>
      </c>
      <c r="D7430" t="s">
        <v>91</v>
      </c>
      <c r="E7430" t="s">
        <v>152</v>
      </c>
      <c r="F7430" t="s">
        <v>21007</v>
      </c>
      <c r="G7430" t="s">
        <v>154</v>
      </c>
      <c r="H7430" t="s">
        <v>149</v>
      </c>
      <c r="I7430" t="s">
        <v>135</v>
      </c>
      <c r="J7430" t="s">
        <v>136</v>
      </c>
      <c r="K7430" t="s">
        <v>137</v>
      </c>
      <c r="L7430" t="s">
        <v>21008</v>
      </c>
      <c r="M7430" t="s">
        <v>21009</v>
      </c>
      <c r="N7430">
        <v>1.08</v>
      </c>
      <c r="O7430">
        <v>0</v>
      </c>
      <c r="P7430">
        <v>1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0.14088474271354165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0.14088474271354165</v>
      </c>
    </row>
    <row r="7431" spans="1:31" x14ac:dyDescent="0.25">
      <c r="A7431">
        <v>1661378</v>
      </c>
      <c r="B7431">
        <v>1</v>
      </c>
      <c r="C7431" t="s">
        <v>81</v>
      </c>
      <c r="D7431" t="s">
        <v>126</v>
      </c>
      <c r="E7431" t="s">
        <v>146</v>
      </c>
      <c r="F7431" t="s">
        <v>349</v>
      </c>
      <c r="G7431" t="s">
        <v>148</v>
      </c>
      <c r="H7431" t="s">
        <v>149</v>
      </c>
      <c r="I7431" t="s">
        <v>135</v>
      </c>
      <c r="J7431" t="s">
        <v>136</v>
      </c>
      <c r="K7431" t="s">
        <v>143</v>
      </c>
      <c r="L7431" t="s">
        <v>21010</v>
      </c>
      <c r="M7431" t="s">
        <v>21011</v>
      </c>
      <c r="N7431">
        <v>7.4485805550000004</v>
      </c>
      <c r="O7431">
        <v>0</v>
      </c>
      <c r="P7431">
        <v>352</v>
      </c>
      <c r="Q7431">
        <v>0</v>
      </c>
      <c r="R7431">
        <v>0</v>
      </c>
      <c r="S7431">
        <v>1</v>
      </c>
      <c r="T7431">
        <v>235</v>
      </c>
      <c r="U7431">
        <v>0</v>
      </c>
      <c r="V7431">
        <v>1</v>
      </c>
      <c r="W7431">
        <v>0</v>
      </c>
      <c r="X7431">
        <v>419.73598606597835</v>
      </c>
      <c r="Y7431">
        <v>0</v>
      </c>
      <c r="Z7431">
        <v>0</v>
      </c>
      <c r="AA7431">
        <v>0</v>
      </c>
      <c r="AB7431">
        <v>930.64559033539228</v>
      </c>
      <c r="AC7431">
        <v>0</v>
      </c>
      <c r="AD7431">
        <v>20.826672241767028</v>
      </c>
      <c r="AE7431">
        <v>1371.2082486431377</v>
      </c>
    </row>
    <row r="7432" spans="1:31" x14ac:dyDescent="0.25">
      <c r="A7432">
        <v>1661684</v>
      </c>
      <c r="B7432">
        <v>1</v>
      </c>
      <c r="C7432" t="s">
        <v>80</v>
      </c>
      <c r="D7432" t="s">
        <v>104</v>
      </c>
      <c r="E7432" t="s">
        <v>146</v>
      </c>
      <c r="F7432" t="s">
        <v>11672</v>
      </c>
      <c r="G7432" t="s">
        <v>227</v>
      </c>
      <c r="H7432" t="s">
        <v>149</v>
      </c>
      <c r="I7432" t="s">
        <v>135</v>
      </c>
      <c r="J7432" t="s">
        <v>136</v>
      </c>
      <c r="K7432" t="s">
        <v>137</v>
      </c>
      <c r="L7432" t="s">
        <v>21012</v>
      </c>
      <c r="M7432" t="s">
        <v>21013</v>
      </c>
      <c r="N7432">
        <v>1.628055555</v>
      </c>
      <c r="O7432">
        <v>0</v>
      </c>
      <c r="P7432">
        <v>4</v>
      </c>
      <c r="Q7432">
        <v>0</v>
      </c>
      <c r="R7432">
        <v>14</v>
      </c>
      <c r="S7432">
        <v>0</v>
      </c>
      <c r="T7432">
        <v>10</v>
      </c>
      <c r="U7432">
        <v>0</v>
      </c>
      <c r="V7432">
        <v>0</v>
      </c>
      <c r="W7432">
        <v>0</v>
      </c>
      <c r="X7432">
        <v>1.4931151957219442</v>
      </c>
      <c r="Y7432">
        <v>0</v>
      </c>
      <c r="Z7432">
        <v>5.7777720371871695</v>
      </c>
      <c r="AA7432">
        <v>0</v>
      </c>
      <c r="AB7432">
        <v>5.8944040728548162</v>
      </c>
      <c r="AC7432">
        <v>0</v>
      </c>
      <c r="AD7432">
        <v>0</v>
      </c>
      <c r="AE7432">
        <v>13.16529130576393</v>
      </c>
    </row>
    <row r="7433" spans="1:31" x14ac:dyDescent="0.25">
      <c r="A7433">
        <v>1661710</v>
      </c>
      <c r="B7433">
        <v>1</v>
      </c>
      <c r="C7433" t="s">
        <v>80</v>
      </c>
      <c r="D7433" t="s">
        <v>82</v>
      </c>
      <c r="E7433" t="s">
        <v>178</v>
      </c>
      <c r="F7433" t="s">
        <v>2075</v>
      </c>
      <c r="G7433" t="s">
        <v>227</v>
      </c>
      <c r="H7433" t="s">
        <v>149</v>
      </c>
      <c r="I7433" t="s">
        <v>135</v>
      </c>
      <c r="J7433" t="s">
        <v>136</v>
      </c>
      <c r="K7433" t="s">
        <v>137</v>
      </c>
      <c r="L7433" t="s">
        <v>21014</v>
      </c>
      <c r="M7433" t="s">
        <v>21015</v>
      </c>
      <c r="N7433">
        <v>0.520277777</v>
      </c>
      <c r="O7433">
        <v>0</v>
      </c>
      <c r="P7433">
        <v>12</v>
      </c>
      <c r="Q7433">
        <v>0</v>
      </c>
      <c r="R7433">
        <v>0</v>
      </c>
      <c r="S7433">
        <v>0</v>
      </c>
      <c r="T7433">
        <v>15</v>
      </c>
      <c r="U7433">
        <v>0</v>
      </c>
      <c r="V7433">
        <v>0</v>
      </c>
      <c r="W7433">
        <v>0</v>
      </c>
      <c r="X7433">
        <v>0.90426644077227747</v>
      </c>
      <c r="Y7433">
        <v>0</v>
      </c>
      <c r="Z7433">
        <v>0</v>
      </c>
      <c r="AA7433">
        <v>0</v>
      </c>
      <c r="AB7433">
        <v>11.322369482229501</v>
      </c>
      <c r="AC7433">
        <v>0</v>
      </c>
      <c r="AD7433">
        <v>0</v>
      </c>
      <c r="AE7433">
        <v>12.226635923001778</v>
      </c>
    </row>
    <row r="7434" spans="1:31" x14ac:dyDescent="0.25">
      <c r="A7434">
        <v>1661418</v>
      </c>
      <c r="B7434">
        <v>1</v>
      </c>
      <c r="C7434" t="s">
        <v>81</v>
      </c>
      <c r="D7434" t="s">
        <v>122</v>
      </c>
      <c r="E7434" t="s">
        <v>146</v>
      </c>
      <c r="F7434" t="s">
        <v>21016</v>
      </c>
      <c r="G7434" t="s">
        <v>260</v>
      </c>
      <c r="H7434" t="s">
        <v>149</v>
      </c>
      <c r="I7434" t="s">
        <v>135</v>
      </c>
      <c r="J7434" t="s">
        <v>136</v>
      </c>
      <c r="K7434" t="s">
        <v>137</v>
      </c>
      <c r="L7434" t="s">
        <v>21017</v>
      </c>
      <c r="M7434" t="s">
        <v>21018</v>
      </c>
      <c r="N7434">
        <v>1.1875</v>
      </c>
      <c r="O7434">
        <v>0</v>
      </c>
      <c r="P7434">
        <v>43</v>
      </c>
      <c r="Q7434">
        <v>0</v>
      </c>
      <c r="R7434">
        <v>3</v>
      </c>
      <c r="S7434">
        <v>0</v>
      </c>
      <c r="T7434">
        <v>1</v>
      </c>
      <c r="U7434">
        <v>0</v>
      </c>
      <c r="V7434">
        <v>0</v>
      </c>
      <c r="W7434">
        <v>0</v>
      </c>
      <c r="X7434">
        <v>11.065390380081942</v>
      </c>
      <c r="Y7434">
        <v>0</v>
      </c>
      <c r="Z7434">
        <v>0.23756194137520836</v>
      </c>
      <c r="AA7434">
        <v>0</v>
      </c>
      <c r="AB7434">
        <v>0</v>
      </c>
      <c r="AC7434">
        <v>0</v>
      </c>
      <c r="AD7434">
        <v>0</v>
      </c>
      <c r="AE7434">
        <v>11.30295232145715</v>
      </c>
    </row>
    <row r="7435" spans="1:31" x14ac:dyDescent="0.25">
      <c r="A7435">
        <v>1661747</v>
      </c>
      <c r="B7435">
        <v>1</v>
      </c>
      <c r="C7435" t="s">
        <v>80</v>
      </c>
      <c r="D7435" t="s">
        <v>97</v>
      </c>
      <c r="E7435" t="s">
        <v>178</v>
      </c>
      <c r="F7435" t="s">
        <v>6840</v>
      </c>
      <c r="G7435" t="s">
        <v>227</v>
      </c>
      <c r="H7435" t="s">
        <v>149</v>
      </c>
      <c r="I7435" t="s">
        <v>135</v>
      </c>
      <c r="J7435" t="s">
        <v>136</v>
      </c>
      <c r="K7435" t="s">
        <v>137</v>
      </c>
      <c r="L7435" t="s">
        <v>21019</v>
      </c>
      <c r="M7435" t="s">
        <v>21020</v>
      </c>
      <c r="N7435">
        <v>1.401944444</v>
      </c>
      <c r="O7435">
        <v>0</v>
      </c>
      <c r="P7435">
        <v>159</v>
      </c>
      <c r="Q7435">
        <v>0</v>
      </c>
      <c r="R7435">
        <v>0</v>
      </c>
      <c r="S7435">
        <v>0</v>
      </c>
      <c r="T7435">
        <v>17</v>
      </c>
      <c r="U7435">
        <v>0</v>
      </c>
      <c r="V7435">
        <v>0</v>
      </c>
      <c r="W7435">
        <v>0</v>
      </c>
      <c r="X7435">
        <v>105.14568650119644</v>
      </c>
      <c r="Y7435">
        <v>0</v>
      </c>
      <c r="Z7435">
        <v>0</v>
      </c>
      <c r="AA7435">
        <v>0</v>
      </c>
      <c r="AB7435">
        <v>10.501554824434679</v>
      </c>
      <c r="AC7435">
        <v>0</v>
      </c>
      <c r="AD7435">
        <v>0</v>
      </c>
      <c r="AE7435">
        <v>115.64724132563111</v>
      </c>
    </row>
    <row r="7436" spans="1:31" x14ac:dyDescent="0.25">
      <c r="A7436">
        <v>1661461</v>
      </c>
      <c r="B7436">
        <v>1</v>
      </c>
      <c r="C7436" t="s">
        <v>80</v>
      </c>
      <c r="D7436" t="s">
        <v>87</v>
      </c>
      <c r="E7436" t="s">
        <v>131</v>
      </c>
      <c r="F7436" t="s">
        <v>21021</v>
      </c>
      <c r="G7436" t="s">
        <v>142</v>
      </c>
      <c r="H7436" t="s">
        <v>134</v>
      </c>
      <c r="I7436" t="s">
        <v>135</v>
      </c>
      <c r="J7436" t="s">
        <v>136</v>
      </c>
      <c r="K7436" t="s">
        <v>143</v>
      </c>
      <c r="L7436" t="s">
        <v>21022</v>
      </c>
      <c r="M7436" t="s">
        <v>21023</v>
      </c>
      <c r="N7436">
        <v>3.2693972219999998</v>
      </c>
      <c r="O7436">
        <v>0</v>
      </c>
      <c r="P7436">
        <v>0</v>
      </c>
      <c r="Q7436">
        <v>0</v>
      </c>
      <c r="R7436">
        <v>0</v>
      </c>
      <c r="S7436">
        <v>1</v>
      </c>
      <c r="T7436">
        <v>0</v>
      </c>
      <c r="U7436">
        <v>2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97.194644266168439</v>
      </c>
      <c r="AB7436">
        <v>0</v>
      </c>
      <c r="AC7436">
        <v>177.95809933093665</v>
      </c>
      <c r="AD7436">
        <v>0</v>
      </c>
      <c r="AE7436">
        <v>275.15274359710509</v>
      </c>
    </row>
    <row r="7437" spans="1:31" x14ac:dyDescent="0.25">
      <c r="A7437">
        <v>1661498</v>
      </c>
      <c r="B7437">
        <v>1</v>
      </c>
      <c r="C7437" t="s">
        <v>80</v>
      </c>
      <c r="D7437" t="s">
        <v>107</v>
      </c>
      <c r="E7437" t="s">
        <v>362</v>
      </c>
      <c r="F7437" t="s">
        <v>21024</v>
      </c>
      <c r="G7437" t="s">
        <v>180</v>
      </c>
      <c r="H7437" t="s">
        <v>149</v>
      </c>
      <c r="I7437" t="s">
        <v>135</v>
      </c>
      <c r="J7437" t="s">
        <v>136</v>
      </c>
      <c r="K7437" t="s">
        <v>137</v>
      </c>
      <c r="L7437" t="s">
        <v>21025</v>
      </c>
      <c r="M7437" t="s">
        <v>21026</v>
      </c>
      <c r="N7437">
        <v>2.0536111109999999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11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7.5875343500267149</v>
      </c>
      <c r="AC7437">
        <v>0</v>
      </c>
      <c r="AD7437">
        <v>0</v>
      </c>
      <c r="AE7437">
        <v>7.5875343500267149</v>
      </c>
    </row>
    <row r="7438" spans="1:31" x14ac:dyDescent="0.25">
      <c r="A7438">
        <v>1661704</v>
      </c>
      <c r="B7438">
        <v>1</v>
      </c>
      <c r="C7438" t="s">
        <v>80</v>
      </c>
      <c r="D7438" t="s">
        <v>91</v>
      </c>
      <c r="E7438" t="s">
        <v>131</v>
      </c>
      <c r="F7438" t="s">
        <v>21027</v>
      </c>
      <c r="G7438" t="s">
        <v>195</v>
      </c>
      <c r="H7438" t="s">
        <v>134</v>
      </c>
      <c r="I7438" t="s">
        <v>135</v>
      </c>
      <c r="J7438" t="s">
        <v>136</v>
      </c>
      <c r="K7438" t="s">
        <v>137</v>
      </c>
      <c r="L7438" t="s">
        <v>21028</v>
      </c>
      <c r="M7438" t="s">
        <v>21029</v>
      </c>
      <c r="N7438">
        <v>1.7116666659999999</v>
      </c>
      <c r="O7438">
        <v>0</v>
      </c>
      <c r="P7438">
        <v>47</v>
      </c>
      <c r="Q7438">
        <v>0</v>
      </c>
      <c r="R7438">
        <v>0</v>
      </c>
      <c r="S7438">
        <v>0</v>
      </c>
      <c r="T7438">
        <v>19</v>
      </c>
      <c r="U7438">
        <v>0</v>
      </c>
      <c r="V7438">
        <v>0</v>
      </c>
      <c r="W7438">
        <v>0</v>
      </c>
      <c r="X7438">
        <v>28.407493832824333</v>
      </c>
      <c r="Y7438">
        <v>0</v>
      </c>
      <c r="Z7438">
        <v>0</v>
      </c>
      <c r="AA7438">
        <v>0</v>
      </c>
      <c r="AB7438">
        <v>70.734305948087709</v>
      </c>
      <c r="AC7438">
        <v>0</v>
      </c>
      <c r="AD7438">
        <v>0</v>
      </c>
      <c r="AE7438">
        <v>99.141799780912038</v>
      </c>
    </row>
    <row r="7439" spans="1:31" x14ac:dyDescent="0.25">
      <c r="A7439">
        <v>1661604</v>
      </c>
      <c r="B7439">
        <v>1</v>
      </c>
      <c r="C7439" t="s">
        <v>81</v>
      </c>
      <c r="D7439" t="s">
        <v>113</v>
      </c>
      <c r="E7439" t="s">
        <v>178</v>
      </c>
      <c r="F7439" t="s">
        <v>21030</v>
      </c>
      <c r="G7439" t="s">
        <v>675</v>
      </c>
      <c r="H7439" t="s">
        <v>149</v>
      </c>
      <c r="I7439" t="s">
        <v>135</v>
      </c>
      <c r="J7439" t="s">
        <v>136</v>
      </c>
      <c r="K7439" t="s">
        <v>137</v>
      </c>
      <c r="L7439" t="s">
        <v>21031</v>
      </c>
      <c r="M7439" t="s">
        <v>21032</v>
      </c>
      <c r="N7439">
        <v>3.7016666659999999</v>
      </c>
      <c r="O7439">
        <v>0</v>
      </c>
      <c r="P7439">
        <v>12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1.2684776067954906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1.2684776067954906</v>
      </c>
    </row>
    <row r="7440" spans="1:31" x14ac:dyDescent="0.25">
      <c r="A7440">
        <v>1661455</v>
      </c>
      <c r="B7440">
        <v>1</v>
      </c>
      <c r="C7440" t="s">
        <v>80</v>
      </c>
      <c r="D7440" t="s">
        <v>95</v>
      </c>
      <c r="E7440" t="s">
        <v>146</v>
      </c>
      <c r="F7440" t="s">
        <v>21033</v>
      </c>
      <c r="G7440" t="s">
        <v>3003</v>
      </c>
      <c r="H7440" t="s">
        <v>149</v>
      </c>
      <c r="I7440" t="s">
        <v>135</v>
      </c>
      <c r="J7440" t="s">
        <v>136</v>
      </c>
      <c r="K7440" t="s">
        <v>137</v>
      </c>
      <c r="L7440" t="s">
        <v>21034</v>
      </c>
      <c r="M7440" t="s">
        <v>21035</v>
      </c>
      <c r="N7440">
        <v>6.0697222220000002</v>
      </c>
      <c r="O7440">
        <v>0</v>
      </c>
      <c r="P7440">
        <v>294</v>
      </c>
      <c r="Q7440">
        <v>0</v>
      </c>
      <c r="R7440">
        <v>5</v>
      </c>
      <c r="S7440">
        <v>0</v>
      </c>
      <c r="T7440">
        <v>6</v>
      </c>
      <c r="U7440">
        <v>0</v>
      </c>
      <c r="V7440">
        <v>0</v>
      </c>
      <c r="W7440">
        <v>0</v>
      </c>
      <c r="X7440">
        <v>523.31665724318839</v>
      </c>
      <c r="Y7440">
        <v>0</v>
      </c>
      <c r="Z7440">
        <v>0.41657427872534886</v>
      </c>
      <c r="AA7440">
        <v>0</v>
      </c>
      <c r="AB7440">
        <v>13.301468110185059</v>
      </c>
      <c r="AC7440">
        <v>0</v>
      </c>
      <c r="AD7440">
        <v>0</v>
      </c>
      <c r="AE7440">
        <v>537.03469963209875</v>
      </c>
    </row>
    <row r="7441" spans="1:31" x14ac:dyDescent="0.25">
      <c r="A7441">
        <v>1661481</v>
      </c>
      <c r="B7441">
        <v>1</v>
      </c>
      <c r="C7441" t="s">
        <v>80</v>
      </c>
      <c r="D7441" t="s">
        <v>103</v>
      </c>
      <c r="E7441" t="s">
        <v>178</v>
      </c>
      <c r="F7441" t="s">
        <v>21036</v>
      </c>
      <c r="G7441" t="s">
        <v>900</v>
      </c>
      <c r="H7441" t="s">
        <v>149</v>
      </c>
      <c r="I7441" t="s">
        <v>135</v>
      </c>
      <c r="J7441" t="s">
        <v>136</v>
      </c>
      <c r="K7441" t="s">
        <v>137</v>
      </c>
      <c r="L7441" t="s">
        <v>21037</v>
      </c>
      <c r="M7441" t="s">
        <v>21038</v>
      </c>
      <c r="N7441">
        <v>2.4819444439999998</v>
      </c>
      <c r="O7441">
        <v>0</v>
      </c>
      <c r="P7441">
        <v>17</v>
      </c>
      <c r="Q7441">
        <v>0</v>
      </c>
      <c r="R7441">
        <v>0</v>
      </c>
      <c r="S7441">
        <v>0</v>
      </c>
      <c r="T7441">
        <v>3</v>
      </c>
      <c r="U7441">
        <v>0</v>
      </c>
      <c r="V7441">
        <v>0</v>
      </c>
      <c r="W7441">
        <v>0</v>
      </c>
      <c r="X7441">
        <v>10.701495444546234</v>
      </c>
      <c r="Y7441">
        <v>0</v>
      </c>
      <c r="Z7441">
        <v>0</v>
      </c>
      <c r="AA7441">
        <v>0</v>
      </c>
      <c r="AB7441">
        <v>4.0473601304825655</v>
      </c>
      <c r="AC7441">
        <v>0</v>
      </c>
      <c r="AD7441">
        <v>0</v>
      </c>
      <c r="AE7441">
        <v>14.748855575028799</v>
      </c>
    </row>
    <row r="7442" spans="1:31" x14ac:dyDescent="0.25">
      <c r="A7442">
        <v>1661435</v>
      </c>
      <c r="B7442">
        <v>1</v>
      </c>
      <c r="C7442" t="s">
        <v>80</v>
      </c>
      <c r="D7442" t="s">
        <v>93</v>
      </c>
      <c r="E7442" t="s">
        <v>178</v>
      </c>
      <c r="F7442" t="s">
        <v>11699</v>
      </c>
      <c r="G7442" t="s">
        <v>227</v>
      </c>
      <c r="H7442" t="s">
        <v>149</v>
      </c>
      <c r="I7442" t="s">
        <v>135</v>
      </c>
      <c r="J7442" t="s">
        <v>136</v>
      </c>
      <c r="K7442" t="s">
        <v>137</v>
      </c>
      <c r="L7442" t="s">
        <v>21039</v>
      </c>
      <c r="M7442" t="s">
        <v>21040</v>
      </c>
      <c r="N7442">
        <v>1.209166666</v>
      </c>
      <c r="O7442">
        <v>0</v>
      </c>
      <c r="P7442">
        <v>107</v>
      </c>
      <c r="Q7442">
        <v>0</v>
      </c>
      <c r="R7442">
        <v>0</v>
      </c>
      <c r="S7442">
        <v>0</v>
      </c>
      <c r="T7442">
        <v>5</v>
      </c>
      <c r="U7442">
        <v>0</v>
      </c>
      <c r="V7442">
        <v>0</v>
      </c>
      <c r="W7442">
        <v>0</v>
      </c>
      <c r="X7442">
        <v>19.590204303925756</v>
      </c>
      <c r="Y7442">
        <v>0</v>
      </c>
      <c r="Z7442">
        <v>0</v>
      </c>
      <c r="AA7442">
        <v>0</v>
      </c>
      <c r="AB7442">
        <v>0.17566371664704336</v>
      </c>
      <c r="AC7442">
        <v>0</v>
      </c>
      <c r="AD7442">
        <v>0</v>
      </c>
      <c r="AE7442">
        <v>19.7658680205728</v>
      </c>
    </row>
    <row r="7443" spans="1:31" x14ac:dyDescent="0.25">
      <c r="A7443">
        <v>1661289</v>
      </c>
      <c r="B7443">
        <v>1</v>
      </c>
      <c r="C7443" t="s">
        <v>80</v>
      </c>
      <c r="D7443" t="s">
        <v>85</v>
      </c>
      <c r="E7443" t="s">
        <v>152</v>
      </c>
      <c r="F7443" t="s">
        <v>21041</v>
      </c>
      <c r="G7443" t="s">
        <v>507</v>
      </c>
      <c r="H7443" t="s">
        <v>149</v>
      </c>
      <c r="I7443" t="s">
        <v>135</v>
      </c>
      <c r="J7443" t="s">
        <v>136</v>
      </c>
      <c r="K7443" t="s">
        <v>137</v>
      </c>
      <c r="L7443" t="s">
        <v>21042</v>
      </c>
      <c r="M7443" t="s">
        <v>21043</v>
      </c>
      <c r="N7443">
        <v>0.64027777699999999</v>
      </c>
      <c r="O7443">
        <v>0</v>
      </c>
      <c r="P7443">
        <v>17</v>
      </c>
      <c r="Q7443">
        <v>0</v>
      </c>
      <c r="R7443">
        <v>0</v>
      </c>
      <c r="S7443">
        <v>0</v>
      </c>
      <c r="T7443">
        <v>3</v>
      </c>
      <c r="U7443">
        <v>0</v>
      </c>
      <c r="V7443">
        <v>0</v>
      </c>
      <c r="W7443">
        <v>0</v>
      </c>
      <c r="X7443">
        <v>3.8731535322999289</v>
      </c>
      <c r="Y7443">
        <v>0</v>
      </c>
      <c r="Z7443">
        <v>0</v>
      </c>
      <c r="AA7443">
        <v>0</v>
      </c>
      <c r="AB7443">
        <v>0.97383344276505424</v>
      </c>
      <c r="AC7443">
        <v>0</v>
      </c>
      <c r="AD7443">
        <v>0</v>
      </c>
      <c r="AE7443">
        <v>4.8469869750649828</v>
      </c>
    </row>
    <row r="7444" spans="1:31" x14ac:dyDescent="0.25">
      <c r="A7444">
        <v>1661667</v>
      </c>
      <c r="B7444">
        <v>1</v>
      </c>
      <c r="C7444" t="s">
        <v>81</v>
      </c>
      <c r="D7444" t="s">
        <v>118</v>
      </c>
      <c r="E7444" t="s">
        <v>152</v>
      </c>
      <c r="F7444" t="s">
        <v>21044</v>
      </c>
      <c r="G7444" t="s">
        <v>154</v>
      </c>
      <c r="H7444" t="s">
        <v>149</v>
      </c>
      <c r="I7444" t="s">
        <v>135</v>
      </c>
      <c r="J7444" t="s">
        <v>136</v>
      </c>
      <c r="K7444" t="s">
        <v>137</v>
      </c>
      <c r="L7444" t="s">
        <v>21045</v>
      </c>
      <c r="M7444" t="s">
        <v>21046</v>
      </c>
      <c r="N7444">
        <v>1.1816666659999999</v>
      </c>
      <c r="O7444">
        <v>0</v>
      </c>
      <c r="P7444">
        <v>8</v>
      </c>
      <c r="Q7444">
        <v>0</v>
      </c>
      <c r="R7444">
        <v>0</v>
      </c>
      <c r="S7444">
        <v>0</v>
      </c>
      <c r="T7444">
        <v>1</v>
      </c>
      <c r="U7444">
        <v>0</v>
      </c>
      <c r="V7444">
        <v>0</v>
      </c>
      <c r="W7444">
        <v>0</v>
      </c>
      <c r="X7444">
        <v>3.3060606537363375</v>
      </c>
      <c r="Y7444">
        <v>0</v>
      </c>
      <c r="Z7444">
        <v>0</v>
      </c>
      <c r="AA7444">
        <v>0</v>
      </c>
      <c r="AB7444">
        <v>2.59876687007878</v>
      </c>
      <c r="AC7444">
        <v>0</v>
      </c>
      <c r="AD7444">
        <v>0</v>
      </c>
      <c r="AE7444">
        <v>5.9048275238151176</v>
      </c>
    </row>
    <row r="7445" spans="1:31" x14ac:dyDescent="0.25">
      <c r="A7445">
        <v>1661727</v>
      </c>
      <c r="B7445">
        <v>1</v>
      </c>
      <c r="C7445" t="s">
        <v>80</v>
      </c>
      <c r="D7445" t="s">
        <v>82</v>
      </c>
      <c r="E7445" t="s">
        <v>146</v>
      </c>
      <c r="F7445" t="s">
        <v>15275</v>
      </c>
      <c r="G7445" t="s">
        <v>3669</v>
      </c>
      <c r="H7445" t="s">
        <v>149</v>
      </c>
      <c r="I7445" t="s">
        <v>135</v>
      </c>
      <c r="J7445" t="s">
        <v>136</v>
      </c>
      <c r="K7445" t="s">
        <v>137</v>
      </c>
      <c r="L7445" t="s">
        <v>21047</v>
      </c>
      <c r="M7445" t="s">
        <v>21048</v>
      </c>
      <c r="N7445">
        <v>1.258888888</v>
      </c>
      <c r="O7445">
        <v>0</v>
      </c>
      <c r="P7445">
        <v>240</v>
      </c>
      <c r="Q7445">
        <v>0</v>
      </c>
      <c r="R7445">
        <v>0</v>
      </c>
      <c r="S7445">
        <v>0</v>
      </c>
      <c r="T7445">
        <v>82</v>
      </c>
      <c r="U7445">
        <v>0</v>
      </c>
      <c r="V7445">
        <v>0</v>
      </c>
      <c r="W7445">
        <v>0</v>
      </c>
      <c r="X7445">
        <v>75.151765122467722</v>
      </c>
      <c r="Y7445">
        <v>0</v>
      </c>
      <c r="Z7445">
        <v>0</v>
      </c>
      <c r="AA7445">
        <v>0</v>
      </c>
      <c r="AB7445">
        <v>96.522332903751476</v>
      </c>
      <c r="AC7445">
        <v>0</v>
      </c>
      <c r="AD7445">
        <v>0</v>
      </c>
      <c r="AE7445">
        <v>171.67409802621921</v>
      </c>
    </row>
    <row r="7446" spans="1:31" x14ac:dyDescent="0.25">
      <c r="A7446">
        <v>1661773</v>
      </c>
      <c r="B7446">
        <v>1</v>
      </c>
      <c r="C7446" t="s">
        <v>80</v>
      </c>
      <c r="D7446" t="s">
        <v>105</v>
      </c>
      <c r="E7446" t="s">
        <v>152</v>
      </c>
      <c r="F7446" t="s">
        <v>21049</v>
      </c>
      <c r="G7446" t="s">
        <v>168</v>
      </c>
      <c r="H7446" t="s">
        <v>149</v>
      </c>
      <c r="I7446" t="s">
        <v>135</v>
      </c>
      <c r="J7446" t="s">
        <v>136</v>
      </c>
      <c r="K7446" t="s">
        <v>137</v>
      </c>
      <c r="L7446" t="s">
        <v>21050</v>
      </c>
      <c r="M7446" t="s">
        <v>21051</v>
      </c>
      <c r="N7446">
        <v>5.0308333330000004</v>
      </c>
      <c r="O7446">
        <v>0</v>
      </c>
      <c r="P7446">
        <v>13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13.185179374815975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13.185179374815975</v>
      </c>
    </row>
    <row r="7447" spans="1:31" x14ac:dyDescent="0.25">
      <c r="A7447">
        <v>1661627</v>
      </c>
      <c r="B7447">
        <v>1</v>
      </c>
      <c r="C7447" t="s">
        <v>80</v>
      </c>
      <c r="D7447" t="s">
        <v>96</v>
      </c>
      <c r="E7447" t="s">
        <v>140</v>
      </c>
      <c r="F7447" t="s">
        <v>21052</v>
      </c>
      <c r="G7447" t="s">
        <v>161</v>
      </c>
      <c r="H7447" t="s">
        <v>134</v>
      </c>
      <c r="I7447" t="s">
        <v>135</v>
      </c>
      <c r="J7447" t="s">
        <v>136</v>
      </c>
      <c r="K7447" t="s">
        <v>137</v>
      </c>
      <c r="L7447" t="s">
        <v>21053</v>
      </c>
      <c r="M7447" t="s">
        <v>21054</v>
      </c>
      <c r="N7447">
        <v>8.5555555000000005E-2</v>
      </c>
      <c r="O7447">
        <v>0</v>
      </c>
      <c r="P7447">
        <v>4971</v>
      </c>
      <c r="Q7447">
        <v>1</v>
      </c>
      <c r="R7447">
        <v>10</v>
      </c>
      <c r="S7447">
        <v>5</v>
      </c>
      <c r="T7447">
        <v>1010</v>
      </c>
      <c r="U7447">
        <v>0</v>
      </c>
      <c r="V7447">
        <v>0</v>
      </c>
      <c r="W7447">
        <v>0</v>
      </c>
      <c r="X7447">
        <v>147.092208106398</v>
      </c>
      <c r="Y7447">
        <v>3.8637679103955561E-2</v>
      </c>
      <c r="Z7447">
        <v>5.9135245735720009E-2</v>
      </c>
      <c r="AA7447">
        <v>20.920790575599447</v>
      </c>
      <c r="AB7447">
        <v>82.1260608880673</v>
      </c>
      <c r="AC7447">
        <v>0</v>
      </c>
      <c r="AD7447">
        <v>0</v>
      </c>
      <c r="AE7447">
        <v>250.23683249490443</v>
      </c>
    </row>
    <row r="7448" spans="1:31" x14ac:dyDescent="0.25">
      <c r="A7448">
        <v>1661352</v>
      </c>
      <c r="B7448">
        <v>1</v>
      </c>
      <c r="C7448" t="s">
        <v>80</v>
      </c>
      <c r="D7448" t="s">
        <v>99</v>
      </c>
      <c r="E7448" t="s">
        <v>140</v>
      </c>
      <c r="F7448" t="s">
        <v>534</v>
      </c>
      <c r="G7448" t="s">
        <v>161</v>
      </c>
      <c r="H7448" t="s">
        <v>134</v>
      </c>
      <c r="I7448" t="s">
        <v>135</v>
      </c>
      <c r="J7448" t="s">
        <v>136</v>
      </c>
      <c r="K7448" t="s">
        <v>137</v>
      </c>
      <c r="L7448" t="s">
        <v>21055</v>
      </c>
      <c r="M7448" t="s">
        <v>21056</v>
      </c>
      <c r="N7448">
        <v>0.19888888800000001</v>
      </c>
      <c r="O7448">
        <v>14</v>
      </c>
      <c r="P7448">
        <v>456</v>
      </c>
      <c r="Q7448">
        <v>1</v>
      </c>
      <c r="R7448">
        <v>6</v>
      </c>
      <c r="S7448">
        <v>4</v>
      </c>
      <c r="T7448">
        <v>41</v>
      </c>
      <c r="U7448">
        <v>0</v>
      </c>
      <c r="V7448">
        <v>1</v>
      </c>
      <c r="W7448">
        <v>5.3130850690254388</v>
      </c>
      <c r="X7448">
        <v>19.236252840460622</v>
      </c>
      <c r="Y7448">
        <v>6.5259529237571112E-2</v>
      </c>
      <c r="Z7448">
        <v>0.27038290372796003</v>
      </c>
      <c r="AA7448">
        <v>7.9343916630067417</v>
      </c>
      <c r="AB7448">
        <v>1.60645188891601</v>
      </c>
      <c r="AC7448">
        <v>0</v>
      </c>
      <c r="AD7448">
        <v>0.26051981594085</v>
      </c>
      <c r="AE7448">
        <v>34.686343710315199</v>
      </c>
    </row>
    <row r="7449" spans="1:31" x14ac:dyDescent="0.25">
      <c r="A7449">
        <v>1661395</v>
      </c>
      <c r="B7449">
        <v>1</v>
      </c>
      <c r="C7449" t="s">
        <v>80</v>
      </c>
      <c r="D7449" t="s">
        <v>83</v>
      </c>
      <c r="E7449" t="s">
        <v>146</v>
      </c>
      <c r="F7449" t="s">
        <v>15995</v>
      </c>
      <c r="G7449" t="s">
        <v>235</v>
      </c>
      <c r="H7449" t="s">
        <v>149</v>
      </c>
      <c r="I7449" t="s">
        <v>135</v>
      </c>
      <c r="J7449" t="s">
        <v>136</v>
      </c>
      <c r="K7449" t="s">
        <v>137</v>
      </c>
      <c r="L7449" t="s">
        <v>21057</v>
      </c>
      <c r="M7449" t="s">
        <v>21058</v>
      </c>
      <c r="N7449">
        <v>5.6536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28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233.33933524868982</v>
      </c>
      <c r="AC7449">
        <v>0</v>
      </c>
      <c r="AD7449">
        <v>0</v>
      </c>
      <c r="AE7449">
        <v>233.33933524868982</v>
      </c>
    </row>
    <row r="7450" spans="1:31" x14ac:dyDescent="0.25">
      <c r="A7450">
        <v>1661544</v>
      </c>
      <c r="B7450">
        <v>1</v>
      </c>
      <c r="C7450" t="s">
        <v>80</v>
      </c>
      <c r="D7450" t="s">
        <v>83</v>
      </c>
      <c r="E7450" t="s">
        <v>131</v>
      </c>
      <c r="F7450" t="s">
        <v>21059</v>
      </c>
      <c r="G7450" t="s">
        <v>161</v>
      </c>
      <c r="H7450" t="s">
        <v>134</v>
      </c>
      <c r="I7450" t="s">
        <v>135</v>
      </c>
      <c r="J7450" t="s">
        <v>136</v>
      </c>
      <c r="K7450" t="s">
        <v>137</v>
      </c>
      <c r="L7450" t="s">
        <v>21060</v>
      </c>
      <c r="M7450" t="s">
        <v>21061</v>
      </c>
      <c r="N7450">
        <v>0.37194444399999999</v>
      </c>
      <c r="O7450">
        <v>0</v>
      </c>
      <c r="P7450">
        <v>920</v>
      </c>
      <c r="Q7450">
        <v>0</v>
      </c>
      <c r="R7450">
        <v>0</v>
      </c>
      <c r="S7450">
        <v>1</v>
      </c>
      <c r="T7450">
        <v>141</v>
      </c>
      <c r="U7450">
        <v>1</v>
      </c>
      <c r="V7450">
        <v>9</v>
      </c>
      <c r="W7450">
        <v>0</v>
      </c>
      <c r="X7450">
        <v>135.94732822079925</v>
      </c>
      <c r="Y7450">
        <v>0</v>
      </c>
      <c r="Z7450">
        <v>0</v>
      </c>
      <c r="AA7450">
        <v>0.52133840946113341</v>
      </c>
      <c r="AB7450">
        <v>72.654833319747027</v>
      </c>
      <c r="AC7450">
        <v>32.923951408121589</v>
      </c>
      <c r="AD7450">
        <v>12.525748302242327</v>
      </c>
      <c r="AE7450">
        <v>254.5731996603713</v>
      </c>
    </row>
    <row r="7451" spans="1:31" x14ac:dyDescent="0.25">
      <c r="A7451">
        <v>1661687</v>
      </c>
      <c r="B7451">
        <v>1</v>
      </c>
      <c r="C7451" t="s">
        <v>80</v>
      </c>
      <c r="D7451" t="s">
        <v>82</v>
      </c>
      <c r="E7451" t="s">
        <v>152</v>
      </c>
      <c r="F7451" t="s">
        <v>21062</v>
      </c>
      <c r="G7451" t="s">
        <v>154</v>
      </c>
      <c r="H7451" t="s">
        <v>149</v>
      </c>
      <c r="I7451" t="s">
        <v>135</v>
      </c>
      <c r="J7451" t="s">
        <v>136</v>
      </c>
      <c r="K7451" t="s">
        <v>137</v>
      </c>
      <c r="L7451" t="s">
        <v>21063</v>
      </c>
      <c r="M7451" t="s">
        <v>21064</v>
      </c>
      <c r="N7451">
        <v>2.3891666659999999</v>
      </c>
      <c r="O7451">
        <v>0</v>
      </c>
      <c r="P7451">
        <v>2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0.47730897109749004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0.47730897109749004</v>
      </c>
    </row>
    <row r="7452" spans="1:31" x14ac:dyDescent="0.25">
      <c r="A7452">
        <v>1661309</v>
      </c>
      <c r="B7452">
        <v>1</v>
      </c>
      <c r="C7452" t="s">
        <v>80</v>
      </c>
      <c r="D7452" t="s">
        <v>82</v>
      </c>
      <c r="E7452" t="s">
        <v>178</v>
      </c>
      <c r="F7452" t="s">
        <v>251</v>
      </c>
      <c r="G7452" t="s">
        <v>227</v>
      </c>
      <c r="H7452" t="s">
        <v>149</v>
      </c>
      <c r="I7452" t="s">
        <v>135</v>
      </c>
      <c r="J7452" t="s">
        <v>136</v>
      </c>
      <c r="K7452" t="s">
        <v>137</v>
      </c>
      <c r="L7452" t="s">
        <v>21065</v>
      </c>
      <c r="M7452" t="s">
        <v>21066</v>
      </c>
      <c r="N7452">
        <v>1.2494444440000001</v>
      </c>
      <c r="O7452">
        <v>0</v>
      </c>
      <c r="P7452">
        <v>112</v>
      </c>
      <c r="Q7452">
        <v>0</v>
      </c>
      <c r="R7452">
        <v>0</v>
      </c>
      <c r="S7452">
        <v>0</v>
      </c>
      <c r="T7452">
        <v>8</v>
      </c>
      <c r="U7452">
        <v>0</v>
      </c>
      <c r="V7452">
        <v>0</v>
      </c>
      <c r="W7452">
        <v>0</v>
      </c>
      <c r="X7452">
        <v>40.124645359574814</v>
      </c>
      <c r="Y7452">
        <v>0</v>
      </c>
      <c r="Z7452">
        <v>0</v>
      </c>
      <c r="AA7452">
        <v>0</v>
      </c>
      <c r="AB7452">
        <v>0.59194401587548118</v>
      </c>
      <c r="AC7452">
        <v>0</v>
      </c>
      <c r="AD7452">
        <v>0</v>
      </c>
      <c r="AE7452">
        <v>40.716589375450297</v>
      </c>
    </row>
    <row r="7453" spans="1:31" x14ac:dyDescent="0.25">
      <c r="A7453">
        <v>1661415</v>
      </c>
      <c r="B7453">
        <v>1</v>
      </c>
      <c r="C7453" t="s">
        <v>80</v>
      </c>
      <c r="D7453" t="s">
        <v>104</v>
      </c>
      <c r="E7453" t="s">
        <v>152</v>
      </c>
      <c r="F7453" t="s">
        <v>21067</v>
      </c>
      <c r="G7453" t="s">
        <v>154</v>
      </c>
      <c r="H7453" t="s">
        <v>149</v>
      </c>
      <c r="I7453" t="s">
        <v>135</v>
      </c>
      <c r="J7453" t="s">
        <v>136</v>
      </c>
      <c r="K7453" t="s">
        <v>137</v>
      </c>
      <c r="L7453" t="s">
        <v>21068</v>
      </c>
      <c r="M7453" t="s">
        <v>21069</v>
      </c>
      <c r="N7453">
        <v>2.6155555549999998</v>
      </c>
      <c r="O7453">
        <v>0</v>
      </c>
      <c r="P7453">
        <v>1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3.9746738279733337E-2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3.9746738279733337E-2</v>
      </c>
    </row>
    <row r="7454" spans="1:31" x14ac:dyDescent="0.25">
      <c r="A7454">
        <v>1661607</v>
      </c>
      <c r="B7454">
        <v>1</v>
      </c>
      <c r="C7454" t="s">
        <v>81</v>
      </c>
      <c r="D7454" t="s">
        <v>119</v>
      </c>
      <c r="E7454" t="s">
        <v>178</v>
      </c>
      <c r="F7454" t="s">
        <v>21070</v>
      </c>
      <c r="G7454" t="s">
        <v>227</v>
      </c>
      <c r="H7454" t="s">
        <v>149</v>
      </c>
      <c r="I7454" t="s">
        <v>135</v>
      </c>
      <c r="J7454" t="s">
        <v>136</v>
      </c>
      <c r="K7454" t="s">
        <v>137</v>
      </c>
      <c r="L7454" t="s">
        <v>21071</v>
      </c>
      <c r="M7454" t="s">
        <v>21072</v>
      </c>
      <c r="N7454">
        <v>2.3272222220000001</v>
      </c>
      <c r="O7454">
        <v>0</v>
      </c>
      <c r="P7454">
        <v>6</v>
      </c>
      <c r="Q7454">
        <v>0</v>
      </c>
      <c r="R7454">
        <v>3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1.4909497898915904</v>
      </c>
      <c r="Y7454">
        <v>0</v>
      </c>
      <c r="Z7454">
        <v>0.39015685480144502</v>
      </c>
      <c r="AA7454">
        <v>0</v>
      </c>
      <c r="AB7454">
        <v>0</v>
      </c>
      <c r="AC7454">
        <v>0</v>
      </c>
      <c r="AD7454">
        <v>0</v>
      </c>
      <c r="AE7454">
        <v>1.8811066446930353</v>
      </c>
    </row>
    <row r="7455" spans="1:31" x14ac:dyDescent="0.25">
      <c r="A7455">
        <v>1661793</v>
      </c>
      <c r="B7455">
        <v>1</v>
      </c>
      <c r="C7455" t="s">
        <v>80</v>
      </c>
      <c r="D7455" t="s">
        <v>106</v>
      </c>
      <c r="E7455" t="s">
        <v>178</v>
      </c>
      <c r="F7455" t="s">
        <v>13150</v>
      </c>
      <c r="G7455" t="s">
        <v>403</v>
      </c>
      <c r="H7455" t="s">
        <v>149</v>
      </c>
      <c r="I7455" t="s">
        <v>135</v>
      </c>
      <c r="J7455" t="s">
        <v>136</v>
      </c>
      <c r="K7455" t="s">
        <v>137</v>
      </c>
      <c r="L7455" t="s">
        <v>21073</v>
      </c>
      <c r="M7455" t="s">
        <v>21074</v>
      </c>
      <c r="N7455">
        <v>3.611111111</v>
      </c>
      <c r="O7455">
        <v>0</v>
      </c>
      <c r="P7455">
        <v>11</v>
      </c>
      <c r="Q7455">
        <v>0</v>
      </c>
      <c r="R7455">
        <v>1</v>
      </c>
      <c r="S7455">
        <v>0</v>
      </c>
      <c r="T7455">
        <v>1</v>
      </c>
      <c r="U7455">
        <v>0</v>
      </c>
      <c r="V7455">
        <v>0</v>
      </c>
      <c r="W7455">
        <v>0</v>
      </c>
      <c r="X7455">
        <v>18.427364656110718</v>
      </c>
      <c r="Y7455">
        <v>0</v>
      </c>
      <c r="Z7455">
        <v>3.4074648572688894E-3</v>
      </c>
      <c r="AA7455">
        <v>0</v>
      </c>
      <c r="AB7455">
        <v>0.78031113034395538</v>
      </c>
      <c r="AC7455">
        <v>0</v>
      </c>
      <c r="AD7455">
        <v>0</v>
      </c>
      <c r="AE7455">
        <v>19.211083251311941</v>
      </c>
    </row>
    <row r="7456" spans="1:31" x14ac:dyDescent="0.25">
      <c r="A7456">
        <v>1661501</v>
      </c>
      <c r="B7456">
        <v>1</v>
      </c>
      <c r="C7456" t="s">
        <v>80</v>
      </c>
      <c r="D7456" t="s">
        <v>88</v>
      </c>
      <c r="E7456" t="s">
        <v>362</v>
      </c>
      <c r="F7456" t="s">
        <v>21075</v>
      </c>
      <c r="G7456" t="s">
        <v>180</v>
      </c>
      <c r="H7456" t="s">
        <v>149</v>
      </c>
      <c r="I7456" t="s">
        <v>135</v>
      </c>
      <c r="J7456" t="s">
        <v>136</v>
      </c>
      <c r="K7456" t="s">
        <v>137</v>
      </c>
      <c r="L7456" t="s">
        <v>21076</v>
      </c>
      <c r="M7456" t="s">
        <v>21077</v>
      </c>
      <c r="N7456">
        <v>7.102777777</v>
      </c>
      <c r="O7456">
        <v>0</v>
      </c>
      <c r="P7456">
        <v>88</v>
      </c>
      <c r="Q7456">
        <v>0</v>
      </c>
      <c r="R7456">
        <v>0</v>
      </c>
      <c r="S7456">
        <v>0</v>
      </c>
      <c r="T7456">
        <v>2</v>
      </c>
      <c r="U7456">
        <v>0</v>
      </c>
      <c r="V7456">
        <v>0</v>
      </c>
      <c r="W7456">
        <v>0</v>
      </c>
      <c r="X7456">
        <v>186.77092095878629</v>
      </c>
      <c r="Y7456">
        <v>0</v>
      </c>
      <c r="Z7456">
        <v>0</v>
      </c>
      <c r="AA7456">
        <v>0</v>
      </c>
      <c r="AB7456">
        <v>3.5755502856653218</v>
      </c>
      <c r="AC7456">
        <v>0</v>
      </c>
      <c r="AD7456">
        <v>0</v>
      </c>
      <c r="AE7456">
        <v>190.34647124445161</v>
      </c>
    </row>
    <row r="7457" spans="1:31" x14ac:dyDescent="0.25">
      <c r="A7457">
        <v>1661601</v>
      </c>
      <c r="B7457">
        <v>1</v>
      </c>
      <c r="C7457" t="s">
        <v>80</v>
      </c>
      <c r="D7457" t="s">
        <v>105</v>
      </c>
      <c r="E7457" t="s">
        <v>642</v>
      </c>
      <c r="F7457" t="s">
        <v>13050</v>
      </c>
      <c r="G7457" t="s">
        <v>161</v>
      </c>
      <c r="H7457" t="s">
        <v>134</v>
      </c>
      <c r="I7457" t="s">
        <v>135</v>
      </c>
      <c r="J7457" t="s">
        <v>136</v>
      </c>
      <c r="K7457" t="s">
        <v>137</v>
      </c>
      <c r="L7457" t="s">
        <v>21078</v>
      </c>
      <c r="M7457" t="s">
        <v>21079</v>
      </c>
      <c r="N7457">
        <v>0.65805555500000001</v>
      </c>
      <c r="O7457">
        <v>2</v>
      </c>
      <c r="P7457">
        <v>4944</v>
      </c>
      <c r="Q7457">
        <v>8</v>
      </c>
      <c r="R7457">
        <v>11</v>
      </c>
      <c r="S7457">
        <v>29</v>
      </c>
      <c r="T7457">
        <v>379</v>
      </c>
      <c r="U7457">
        <v>10</v>
      </c>
      <c r="V7457">
        <v>19</v>
      </c>
      <c r="W7457">
        <v>0.18301753379802499</v>
      </c>
      <c r="X7457">
        <v>857.29602471810585</v>
      </c>
      <c r="Y7457">
        <v>37.77902895217143</v>
      </c>
      <c r="Z7457">
        <v>1.3387793824998175</v>
      </c>
      <c r="AA7457">
        <v>241.67099644739881</v>
      </c>
      <c r="AB7457">
        <v>277.45198186816037</v>
      </c>
      <c r="AC7457">
        <v>601.57572600355002</v>
      </c>
      <c r="AD7457">
        <v>80.625357142177123</v>
      </c>
      <c r="AE7457">
        <v>2097.9209120478617</v>
      </c>
    </row>
    <row r="7458" spans="1:31" x14ac:dyDescent="0.25">
      <c r="A7458">
        <v>1661739</v>
      </c>
      <c r="B7458">
        <v>1</v>
      </c>
      <c r="C7458" t="s">
        <v>80</v>
      </c>
      <c r="D7458" t="s">
        <v>96</v>
      </c>
      <c r="E7458" t="s">
        <v>204</v>
      </c>
      <c r="F7458" t="s">
        <v>21080</v>
      </c>
      <c r="G7458" t="s">
        <v>161</v>
      </c>
      <c r="H7458" t="s">
        <v>134</v>
      </c>
      <c r="I7458" t="s">
        <v>135</v>
      </c>
      <c r="J7458" t="s">
        <v>136</v>
      </c>
      <c r="K7458" t="s">
        <v>137</v>
      </c>
      <c r="L7458" t="s">
        <v>21081</v>
      </c>
      <c r="M7458" t="s">
        <v>21082</v>
      </c>
      <c r="N7458">
        <v>1.26</v>
      </c>
      <c r="O7458">
        <v>3</v>
      </c>
      <c r="P7458">
        <v>687</v>
      </c>
      <c r="Q7458">
        <v>4</v>
      </c>
      <c r="R7458">
        <v>0</v>
      </c>
      <c r="S7458">
        <v>13</v>
      </c>
      <c r="T7458">
        <v>10</v>
      </c>
      <c r="U7458">
        <v>1</v>
      </c>
      <c r="V7458">
        <v>0</v>
      </c>
      <c r="W7458">
        <v>71.480743641107949</v>
      </c>
      <c r="X7458">
        <v>113.11476157411168</v>
      </c>
      <c r="Y7458">
        <v>35.99381435229428</v>
      </c>
      <c r="Z7458">
        <v>0</v>
      </c>
      <c r="AA7458">
        <v>207.16996779393219</v>
      </c>
      <c r="AB7458">
        <v>10.394588649896999</v>
      </c>
      <c r="AC7458">
        <v>0.62447750921472001</v>
      </c>
      <c r="AD7458">
        <v>0</v>
      </c>
      <c r="AE7458">
        <v>438.77835352055786</v>
      </c>
    </row>
    <row r="7459" spans="1:31" x14ac:dyDescent="0.25">
      <c r="A7459">
        <v>1661716</v>
      </c>
      <c r="B7459">
        <v>1</v>
      </c>
      <c r="C7459" t="s">
        <v>81</v>
      </c>
      <c r="D7459" t="s">
        <v>118</v>
      </c>
      <c r="E7459" t="s">
        <v>178</v>
      </c>
      <c r="F7459" t="s">
        <v>21083</v>
      </c>
      <c r="G7459" t="s">
        <v>231</v>
      </c>
      <c r="H7459" t="s">
        <v>149</v>
      </c>
      <c r="I7459" t="s">
        <v>135</v>
      </c>
      <c r="J7459" t="s">
        <v>136</v>
      </c>
      <c r="K7459" t="s">
        <v>137</v>
      </c>
      <c r="L7459" t="s">
        <v>21084</v>
      </c>
      <c r="M7459" t="s">
        <v>21085</v>
      </c>
      <c r="N7459">
        <v>0.24361111099999999</v>
      </c>
      <c r="O7459">
        <v>0</v>
      </c>
      <c r="P7459">
        <v>211</v>
      </c>
      <c r="Q7459">
        <v>0</v>
      </c>
      <c r="R7459">
        <v>0</v>
      </c>
      <c r="S7459">
        <v>0</v>
      </c>
      <c r="T7459">
        <v>16</v>
      </c>
      <c r="U7459">
        <v>0</v>
      </c>
      <c r="V7459">
        <v>0</v>
      </c>
      <c r="W7459">
        <v>0</v>
      </c>
      <c r="X7459">
        <v>18.948638725471252</v>
      </c>
      <c r="Y7459">
        <v>0</v>
      </c>
      <c r="Z7459">
        <v>0</v>
      </c>
      <c r="AA7459">
        <v>0</v>
      </c>
      <c r="AB7459">
        <v>3.7464728996404038</v>
      </c>
      <c r="AC7459">
        <v>0</v>
      </c>
      <c r="AD7459">
        <v>0</v>
      </c>
      <c r="AE7459">
        <v>22.695111625111657</v>
      </c>
    </row>
    <row r="7460" spans="1:31" x14ac:dyDescent="0.25">
      <c r="A7460">
        <v>1661344</v>
      </c>
      <c r="B7460">
        <v>1</v>
      </c>
      <c r="C7460" t="s">
        <v>80</v>
      </c>
      <c r="D7460" t="s">
        <v>90</v>
      </c>
      <c r="E7460" t="s">
        <v>178</v>
      </c>
      <c r="F7460" t="s">
        <v>1408</v>
      </c>
      <c r="G7460" t="s">
        <v>227</v>
      </c>
      <c r="H7460" t="s">
        <v>149</v>
      </c>
      <c r="I7460" t="s">
        <v>135</v>
      </c>
      <c r="J7460" t="s">
        <v>136</v>
      </c>
      <c r="K7460" t="s">
        <v>137</v>
      </c>
      <c r="L7460" t="s">
        <v>21086</v>
      </c>
      <c r="M7460" t="s">
        <v>21087</v>
      </c>
      <c r="N7460">
        <v>1.1688888879999999</v>
      </c>
      <c r="O7460">
        <v>0</v>
      </c>
      <c r="P7460">
        <v>30</v>
      </c>
      <c r="Q7460">
        <v>0</v>
      </c>
      <c r="R7460">
        <v>0</v>
      </c>
      <c r="S7460">
        <v>0</v>
      </c>
      <c r="T7460">
        <v>39</v>
      </c>
      <c r="U7460">
        <v>0</v>
      </c>
      <c r="V7460">
        <v>1</v>
      </c>
      <c r="W7460">
        <v>0</v>
      </c>
      <c r="X7460">
        <v>8.1874602398500453</v>
      </c>
      <c r="Y7460">
        <v>0</v>
      </c>
      <c r="Z7460">
        <v>0</v>
      </c>
      <c r="AA7460">
        <v>0</v>
      </c>
      <c r="AB7460">
        <v>34.421080329199818</v>
      </c>
      <c r="AC7460">
        <v>0</v>
      </c>
      <c r="AD7460">
        <v>5.1816167602114822</v>
      </c>
      <c r="AE7460">
        <v>47.790157329261348</v>
      </c>
    </row>
    <row r="7461" spans="1:31" x14ac:dyDescent="0.25">
      <c r="A7461">
        <v>1661321</v>
      </c>
      <c r="B7461">
        <v>1</v>
      </c>
      <c r="C7461" t="s">
        <v>81</v>
      </c>
      <c r="D7461" t="s">
        <v>121</v>
      </c>
      <c r="E7461" t="s">
        <v>204</v>
      </c>
      <c r="F7461" t="s">
        <v>21088</v>
      </c>
      <c r="G7461" t="s">
        <v>161</v>
      </c>
      <c r="H7461" t="s">
        <v>134</v>
      </c>
      <c r="I7461" t="s">
        <v>191</v>
      </c>
      <c r="J7461" t="s">
        <v>136</v>
      </c>
      <c r="K7461" t="s">
        <v>137</v>
      </c>
      <c r="L7461" t="s">
        <v>21089</v>
      </c>
      <c r="M7461" t="s">
        <v>21090</v>
      </c>
      <c r="N7461">
        <v>5.5555550000000002E-3</v>
      </c>
      <c r="O7461">
        <v>0</v>
      </c>
      <c r="P7461">
        <v>1500</v>
      </c>
      <c r="Q7461">
        <v>1</v>
      </c>
      <c r="R7461">
        <v>53</v>
      </c>
      <c r="S7461">
        <v>20</v>
      </c>
      <c r="T7461">
        <v>77</v>
      </c>
      <c r="U7461">
        <v>0</v>
      </c>
      <c r="V7461">
        <v>0</v>
      </c>
      <c r="W7461">
        <v>0</v>
      </c>
      <c r="X7461">
        <v>0.79940111631038457</v>
      </c>
      <c r="Y7461">
        <v>2.3320017812444448E-3</v>
      </c>
      <c r="Z7461">
        <v>1.4427754173966668E-2</v>
      </c>
      <c r="AA7461">
        <v>0.34923337476485006</v>
      </c>
      <c r="AB7461">
        <v>0.10924377024780559</v>
      </c>
      <c r="AC7461">
        <v>0</v>
      </c>
      <c r="AD7461">
        <v>0</v>
      </c>
      <c r="AE7461">
        <v>1.2746380172782514</v>
      </c>
    </row>
    <row r="7462" spans="1:31" x14ac:dyDescent="0.25">
      <c r="A7462">
        <v>1661570</v>
      </c>
      <c r="B7462">
        <v>1</v>
      </c>
      <c r="C7462" t="s">
        <v>80</v>
      </c>
      <c r="D7462" t="s">
        <v>100</v>
      </c>
      <c r="E7462" t="s">
        <v>152</v>
      </c>
      <c r="F7462" t="s">
        <v>21091</v>
      </c>
      <c r="G7462" t="s">
        <v>154</v>
      </c>
      <c r="H7462" t="s">
        <v>149</v>
      </c>
      <c r="I7462" t="s">
        <v>135</v>
      </c>
      <c r="J7462" t="s">
        <v>136</v>
      </c>
      <c r="K7462" t="s">
        <v>137</v>
      </c>
      <c r="L7462" t="s">
        <v>21092</v>
      </c>
      <c r="M7462" t="s">
        <v>21093</v>
      </c>
      <c r="N7462">
        <v>3.6686111110000001</v>
      </c>
      <c r="O7462">
        <v>0</v>
      </c>
      <c r="P7462">
        <v>1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2.3617510583420334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2.3617510583420334</v>
      </c>
    </row>
    <row r="7463" spans="1:31" x14ac:dyDescent="0.25">
      <c r="A7463">
        <v>1661630</v>
      </c>
      <c r="B7463">
        <v>1</v>
      </c>
      <c r="C7463" t="s">
        <v>80</v>
      </c>
      <c r="D7463" t="s">
        <v>96</v>
      </c>
      <c r="E7463" t="s">
        <v>140</v>
      </c>
      <c r="F7463" t="s">
        <v>21094</v>
      </c>
      <c r="G7463" t="s">
        <v>161</v>
      </c>
      <c r="H7463" t="s">
        <v>134</v>
      </c>
      <c r="I7463" t="s">
        <v>135</v>
      </c>
      <c r="J7463" t="s">
        <v>136</v>
      </c>
      <c r="K7463" t="s">
        <v>137</v>
      </c>
      <c r="L7463" t="s">
        <v>21095</v>
      </c>
      <c r="M7463" t="s">
        <v>21096</v>
      </c>
      <c r="N7463">
        <v>0.26361111100000001</v>
      </c>
      <c r="O7463">
        <v>0</v>
      </c>
      <c r="P7463">
        <v>757</v>
      </c>
      <c r="Q7463">
        <v>0</v>
      </c>
      <c r="R7463">
        <v>1</v>
      </c>
      <c r="S7463">
        <v>0</v>
      </c>
      <c r="T7463">
        <v>75</v>
      </c>
      <c r="U7463">
        <v>0</v>
      </c>
      <c r="V7463">
        <v>0</v>
      </c>
      <c r="W7463">
        <v>0</v>
      </c>
      <c r="X7463">
        <v>87.165912374673539</v>
      </c>
      <c r="Y7463">
        <v>0</v>
      </c>
      <c r="Z7463">
        <v>1.4069986345783337E-3</v>
      </c>
      <c r="AA7463">
        <v>0</v>
      </c>
      <c r="AB7463">
        <v>21.302142524425893</v>
      </c>
      <c r="AC7463">
        <v>0</v>
      </c>
      <c r="AD7463">
        <v>0</v>
      </c>
      <c r="AE7463">
        <v>108.46946189773401</v>
      </c>
    </row>
    <row r="7464" spans="1:31" x14ac:dyDescent="0.25">
      <c r="A7464">
        <v>1661484</v>
      </c>
      <c r="B7464">
        <v>1</v>
      </c>
      <c r="C7464" t="s">
        <v>80</v>
      </c>
      <c r="D7464" t="s">
        <v>99</v>
      </c>
      <c r="E7464" t="s">
        <v>140</v>
      </c>
      <c r="F7464" t="s">
        <v>5351</v>
      </c>
      <c r="G7464" t="s">
        <v>142</v>
      </c>
      <c r="H7464" t="s">
        <v>134</v>
      </c>
      <c r="I7464" t="s">
        <v>135</v>
      </c>
      <c r="J7464" t="s">
        <v>136</v>
      </c>
      <c r="K7464" t="s">
        <v>143</v>
      </c>
      <c r="L7464" t="s">
        <v>21097</v>
      </c>
      <c r="M7464" t="s">
        <v>21098</v>
      </c>
      <c r="N7464">
        <v>2.9191416659999998</v>
      </c>
      <c r="O7464">
        <v>14</v>
      </c>
      <c r="P7464">
        <v>451</v>
      </c>
      <c r="Q7464">
        <v>1</v>
      </c>
      <c r="R7464">
        <v>6</v>
      </c>
      <c r="S7464">
        <v>4</v>
      </c>
      <c r="T7464">
        <v>41</v>
      </c>
      <c r="U7464">
        <v>0</v>
      </c>
      <c r="V7464">
        <v>1</v>
      </c>
      <c r="W7464">
        <v>72.955738295961751</v>
      </c>
      <c r="X7464">
        <v>260.84912632281919</v>
      </c>
      <c r="Y7464">
        <v>0.84077056757342072</v>
      </c>
      <c r="Z7464">
        <v>3.5697175979891704</v>
      </c>
      <c r="AA7464">
        <v>122.11561756165187</v>
      </c>
      <c r="AB7464">
        <v>26.094366322039427</v>
      </c>
      <c r="AC7464">
        <v>0</v>
      </c>
      <c r="AD7464">
        <v>3.7633584267181934</v>
      </c>
      <c r="AE7464">
        <v>490.18869509475303</v>
      </c>
    </row>
    <row r="7465" spans="1:31" x14ac:dyDescent="0.25">
      <c r="A7465">
        <v>1661530</v>
      </c>
      <c r="B7465">
        <v>1</v>
      </c>
      <c r="C7465" t="s">
        <v>80</v>
      </c>
      <c r="D7465" t="s">
        <v>84</v>
      </c>
      <c r="E7465" t="s">
        <v>152</v>
      </c>
      <c r="F7465" t="s">
        <v>21099</v>
      </c>
      <c r="G7465" t="s">
        <v>507</v>
      </c>
      <c r="H7465" t="s">
        <v>149</v>
      </c>
      <c r="I7465" t="s">
        <v>135</v>
      </c>
      <c r="J7465" t="s">
        <v>136</v>
      </c>
      <c r="K7465" t="s">
        <v>137</v>
      </c>
      <c r="L7465" t="s">
        <v>21100</v>
      </c>
      <c r="M7465" t="s">
        <v>21101</v>
      </c>
      <c r="N7465">
        <v>3.165277777</v>
      </c>
      <c r="O7465">
        <v>0</v>
      </c>
      <c r="P7465">
        <v>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0.79762571834898355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0.79762571834898355</v>
      </c>
    </row>
    <row r="7466" spans="1:31" x14ac:dyDescent="0.25">
      <c r="A7466">
        <v>1661802</v>
      </c>
      <c r="B7466">
        <v>1</v>
      </c>
      <c r="C7466" t="s">
        <v>80</v>
      </c>
      <c r="D7466" t="s">
        <v>109</v>
      </c>
      <c r="E7466" t="s">
        <v>131</v>
      </c>
      <c r="F7466" t="s">
        <v>21102</v>
      </c>
      <c r="G7466" t="s">
        <v>1212</v>
      </c>
      <c r="H7466" t="s">
        <v>134</v>
      </c>
      <c r="I7466" t="s">
        <v>135</v>
      </c>
      <c r="J7466" t="s">
        <v>136</v>
      </c>
      <c r="K7466" t="s">
        <v>137</v>
      </c>
      <c r="L7466" t="s">
        <v>21103</v>
      </c>
      <c r="M7466" t="s">
        <v>21104</v>
      </c>
      <c r="N7466">
        <v>1.8338888879999999</v>
      </c>
      <c r="O7466">
        <v>0</v>
      </c>
      <c r="P7466">
        <v>9</v>
      </c>
      <c r="Q7466">
        <v>0</v>
      </c>
      <c r="R7466">
        <v>26</v>
      </c>
      <c r="S7466">
        <v>0</v>
      </c>
      <c r="T7466">
        <v>12</v>
      </c>
      <c r="U7466">
        <v>0</v>
      </c>
      <c r="V7466">
        <v>0</v>
      </c>
      <c r="W7466">
        <v>0</v>
      </c>
      <c r="X7466">
        <v>2.6880143433404564</v>
      </c>
      <c r="Y7466">
        <v>0</v>
      </c>
      <c r="Z7466">
        <v>7.9540716992968106</v>
      </c>
      <c r="AA7466">
        <v>0</v>
      </c>
      <c r="AB7466">
        <v>7.7547653845909803</v>
      </c>
      <c r="AC7466">
        <v>0</v>
      </c>
      <c r="AD7466">
        <v>0</v>
      </c>
      <c r="AE7466">
        <v>18.396851427228249</v>
      </c>
    </row>
    <row r="7467" spans="1:31" x14ac:dyDescent="0.25">
      <c r="A7467">
        <v>1661447</v>
      </c>
      <c r="B7467">
        <v>1</v>
      </c>
      <c r="C7467" t="s">
        <v>80</v>
      </c>
      <c r="D7467" t="s">
        <v>94</v>
      </c>
      <c r="E7467" t="s">
        <v>146</v>
      </c>
      <c r="F7467" t="s">
        <v>21105</v>
      </c>
      <c r="G7467" t="s">
        <v>260</v>
      </c>
      <c r="H7467" t="s">
        <v>149</v>
      </c>
      <c r="I7467" t="s">
        <v>135</v>
      </c>
      <c r="J7467" t="s">
        <v>136</v>
      </c>
      <c r="K7467" t="s">
        <v>137</v>
      </c>
      <c r="L7467" t="s">
        <v>21106</v>
      </c>
      <c r="M7467" t="s">
        <v>21107</v>
      </c>
      <c r="N7467">
        <v>1.695277777</v>
      </c>
      <c r="O7467">
        <v>0</v>
      </c>
      <c r="P7467">
        <v>102</v>
      </c>
      <c r="Q7467">
        <v>0</v>
      </c>
      <c r="R7467">
        <v>6</v>
      </c>
      <c r="S7467">
        <v>0</v>
      </c>
      <c r="T7467">
        <v>11</v>
      </c>
      <c r="U7467">
        <v>0</v>
      </c>
      <c r="V7467">
        <v>0</v>
      </c>
      <c r="W7467">
        <v>0</v>
      </c>
      <c r="X7467">
        <v>35.037454569943705</v>
      </c>
      <c r="Y7467">
        <v>0</v>
      </c>
      <c r="Z7467">
        <v>2.8949416142195892</v>
      </c>
      <c r="AA7467">
        <v>0</v>
      </c>
      <c r="AB7467">
        <v>14.112565599965551</v>
      </c>
      <c r="AC7467">
        <v>0</v>
      </c>
      <c r="AD7467">
        <v>0</v>
      </c>
      <c r="AE7467">
        <v>52.044961784128844</v>
      </c>
    </row>
    <row r="7468" spans="1:31" x14ac:dyDescent="0.25">
      <c r="A7468">
        <v>1661424</v>
      </c>
      <c r="B7468">
        <v>1</v>
      </c>
      <c r="C7468" t="s">
        <v>80</v>
      </c>
      <c r="D7468" t="s">
        <v>82</v>
      </c>
      <c r="E7468" t="s">
        <v>152</v>
      </c>
      <c r="F7468" t="s">
        <v>21108</v>
      </c>
      <c r="G7468" t="s">
        <v>154</v>
      </c>
      <c r="H7468" t="s">
        <v>149</v>
      </c>
      <c r="I7468" t="s">
        <v>135</v>
      </c>
      <c r="J7468" t="s">
        <v>136</v>
      </c>
      <c r="K7468" t="s">
        <v>137</v>
      </c>
      <c r="L7468" t="s">
        <v>21109</v>
      </c>
      <c r="M7468" t="s">
        <v>21110</v>
      </c>
      <c r="N7468">
        <v>1.190555555</v>
      </c>
      <c r="O7468">
        <v>0</v>
      </c>
      <c r="P7468">
        <v>3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2.2306915273536223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2.2306915273536223</v>
      </c>
    </row>
    <row r="7469" spans="1:31" x14ac:dyDescent="0.25">
      <c r="A7469">
        <v>1661733</v>
      </c>
      <c r="B7469">
        <v>1</v>
      </c>
      <c r="C7469" t="s">
        <v>80</v>
      </c>
      <c r="D7469" t="s">
        <v>106</v>
      </c>
      <c r="E7469" t="s">
        <v>152</v>
      </c>
      <c r="F7469" t="s">
        <v>21111</v>
      </c>
      <c r="G7469" t="s">
        <v>154</v>
      </c>
      <c r="H7469" t="s">
        <v>149</v>
      </c>
      <c r="I7469" t="s">
        <v>135</v>
      </c>
      <c r="J7469" t="s">
        <v>136</v>
      </c>
      <c r="K7469" t="s">
        <v>137</v>
      </c>
      <c r="L7469" t="s">
        <v>21112</v>
      </c>
      <c r="M7469" t="s">
        <v>21113</v>
      </c>
      <c r="N7469">
        <v>1.9616666659999999</v>
      </c>
      <c r="O7469">
        <v>0</v>
      </c>
      <c r="P7469">
        <v>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8.3178595626480001E-2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8.3178595626480001E-2</v>
      </c>
    </row>
    <row r="7470" spans="1:31" x14ac:dyDescent="0.25">
      <c r="A7470">
        <v>1661567</v>
      </c>
      <c r="B7470">
        <v>1</v>
      </c>
      <c r="C7470" t="s">
        <v>80</v>
      </c>
      <c r="D7470" t="s">
        <v>83</v>
      </c>
      <c r="E7470" t="s">
        <v>178</v>
      </c>
      <c r="F7470" t="s">
        <v>21114</v>
      </c>
      <c r="G7470" t="s">
        <v>1115</v>
      </c>
      <c r="H7470" t="s">
        <v>149</v>
      </c>
      <c r="I7470" t="s">
        <v>135</v>
      </c>
      <c r="J7470" t="s">
        <v>136</v>
      </c>
      <c r="K7470" t="s">
        <v>137</v>
      </c>
      <c r="L7470" t="s">
        <v>21115</v>
      </c>
      <c r="M7470" t="s">
        <v>21116</v>
      </c>
      <c r="N7470">
        <v>1.0719444440000001</v>
      </c>
      <c r="O7470">
        <v>0</v>
      </c>
      <c r="P7470">
        <v>39</v>
      </c>
      <c r="Q7470">
        <v>0</v>
      </c>
      <c r="R7470">
        <v>0</v>
      </c>
      <c r="S7470">
        <v>0</v>
      </c>
      <c r="T7470">
        <v>9</v>
      </c>
      <c r="U7470">
        <v>0</v>
      </c>
      <c r="V7470">
        <v>0</v>
      </c>
      <c r="W7470">
        <v>0</v>
      </c>
      <c r="X7470">
        <v>14.333682204868543</v>
      </c>
      <c r="Y7470">
        <v>0</v>
      </c>
      <c r="Z7470">
        <v>0</v>
      </c>
      <c r="AA7470">
        <v>0</v>
      </c>
      <c r="AB7470">
        <v>15.339795463343412</v>
      </c>
      <c r="AC7470">
        <v>0</v>
      </c>
      <c r="AD7470">
        <v>0</v>
      </c>
      <c r="AE7470">
        <v>29.673477668211955</v>
      </c>
    </row>
    <row r="7471" spans="1:31" x14ac:dyDescent="0.25">
      <c r="A7471">
        <v>1661490</v>
      </c>
      <c r="B7471">
        <v>1</v>
      </c>
      <c r="C7471" t="s">
        <v>80</v>
      </c>
      <c r="D7471" t="s">
        <v>110</v>
      </c>
      <c r="E7471" t="s">
        <v>152</v>
      </c>
      <c r="F7471" t="s">
        <v>21117</v>
      </c>
      <c r="G7471" t="s">
        <v>154</v>
      </c>
      <c r="H7471" t="s">
        <v>149</v>
      </c>
      <c r="I7471" t="s">
        <v>135</v>
      </c>
      <c r="J7471" t="s">
        <v>136</v>
      </c>
      <c r="K7471" t="s">
        <v>137</v>
      </c>
      <c r="L7471" t="s">
        <v>21118</v>
      </c>
      <c r="M7471" t="s">
        <v>21119</v>
      </c>
      <c r="N7471">
        <v>1.4769444439999999</v>
      </c>
      <c r="O7471">
        <v>0</v>
      </c>
      <c r="P7471">
        <v>3</v>
      </c>
      <c r="Q7471">
        <v>0</v>
      </c>
      <c r="R7471">
        <v>0</v>
      </c>
      <c r="S7471">
        <v>0</v>
      </c>
      <c r="T7471">
        <v>2</v>
      </c>
      <c r="U7471">
        <v>0</v>
      </c>
      <c r="V7471">
        <v>0</v>
      </c>
      <c r="W7471">
        <v>0</v>
      </c>
      <c r="X7471">
        <v>1.2912706833786822</v>
      </c>
      <c r="Y7471">
        <v>0</v>
      </c>
      <c r="Z7471">
        <v>0</v>
      </c>
      <c r="AA7471">
        <v>0</v>
      </c>
      <c r="AB7471">
        <v>1.5153397603662501E-2</v>
      </c>
      <c r="AC7471">
        <v>0</v>
      </c>
      <c r="AD7471">
        <v>0</v>
      </c>
      <c r="AE7471">
        <v>1.3064240809823446</v>
      </c>
    </row>
    <row r="7472" spans="1:31" x14ac:dyDescent="0.25">
      <c r="A7472">
        <v>1661590</v>
      </c>
      <c r="B7472">
        <v>1</v>
      </c>
      <c r="C7472" t="s">
        <v>80</v>
      </c>
      <c r="D7472" t="s">
        <v>94</v>
      </c>
      <c r="E7472" t="s">
        <v>146</v>
      </c>
      <c r="F7472" t="s">
        <v>21120</v>
      </c>
      <c r="G7472" t="s">
        <v>187</v>
      </c>
      <c r="H7472" t="s">
        <v>149</v>
      </c>
      <c r="I7472" t="s">
        <v>135</v>
      </c>
      <c r="J7472" t="s">
        <v>136</v>
      </c>
      <c r="K7472" t="s">
        <v>137</v>
      </c>
      <c r="L7472" t="s">
        <v>21121</v>
      </c>
      <c r="M7472" t="s">
        <v>21122</v>
      </c>
      <c r="N7472">
        <v>1.3091666660000001</v>
      </c>
      <c r="O7472">
        <v>0</v>
      </c>
      <c r="P7472">
        <v>1</v>
      </c>
      <c r="Q7472">
        <v>0</v>
      </c>
      <c r="R7472">
        <v>18</v>
      </c>
      <c r="S7472">
        <v>0</v>
      </c>
      <c r="T7472">
        <v>3</v>
      </c>
      <c r="U7472">
        <v>0</v>
      </c>
      <c r="V7472">
        <v>0</v>
      </c>
      <c r="W7472">
        <v>0</v>
      </c>
      <c r="X7472">
        <v>1.4754758856565</v>
      </c>
      <c r="Y7472">
        <v>0</v>
      </c>
      <c r="Z7472">
        <v>18.730649740926225</v>
      </c>
      <c r="AA7472">
        <v>0</v>
      </c>
      <c r="AB7472">
        <v>0.60578247459730006</v>
      </c>
      <c r="AC7472">
        <v>0</v>
      </c>
      <c r="AD7472">
        <v>0</v>
      </c>
      <c r="AE7472">
        <v>20.811908101180027</v>
      </c>
    </row>
    <row r="7473" spans="1:31" x14ac:dyDescent="0.25">
      <c r="A7473">
        <v>1661467</v>
      </c>
      <c r="B7473">
        <v>1</v>
      </c>
      <c r="C7473" t="s">
        <v>80</v>
      </c>
      <c r="D7473" t="s">
        <v>86</v>
      </c>
      <c r="E7473" t="s">
        <v>152</v>
      </c>
      <c r="F7473" t="s">
        <v>21123</v>
      </c>
      <c r="G7473" t="s">
        <v>154</v>
      </c>
      <c r="H7473" t="s">
        <v>149</v>
      </c>
      <c r="I7473" t="s">
        <v>135</v>
      </c>
      <c r="J7473" t="s">
        <v>136</v>
      </c>
      <c r="K7473" t="s">
        <v>137</v>
      </c>
      <c r="L7473" t="s">
        <v>21124</v>
      </c>
      <c r="M7473" t="s">
        <v>21125</v>
      </c>
      <c r="N7473">
        <v>1.5425</v>
      </c>
      <c r="O7473">
        <v>0</v>
      </c>
      <c r="P7473">
        <v>4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0.76246988948046668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0.76246988948046668</v>
      </c>
    </row>
    <row r="7474" spans="1:31" x14ac:dyDescent="0.25">
      <c r="A7474">
        <v>1661404</v>
      </c>
      <c r="B7474">
        <v>1</v>
      </c>
      <c r="C7474" t="s">
        <v>80</v>
      </c>
      <c r="D7474" t="s">
        <v>90</v>
      </c>
      <c r="E7474" t="s">
        <v>152</v>
      </c>
      <c r="F7474" t="s">
        <v>21126</v>
      </c>
      <c r="G7474" t="s">
        <v>154</v>
      </c>
      <c r="H7474" t="s">
        <v>149</v>
      </c>
      <c r="I7474" t="s">
        <v>135</v>
      </c>
      <c r="J7474" t="s">
        <v>136</v>
      </c>
      <c r="K7474" t="s">
        <v>137</v>
      </c>
      <c r="L7474" t="s">
        <v>21127</v>
      </c>
      <c r="M7474" t="s">
        <v>21128</v>
      </c>
      <c r="N7474">
        <v>1.255833333</v>
      </c>
      <c r="O7474">
        <v>0</v>
      </c>
      <c r="P7474">
        <v>3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0.99088326705988727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0.99088326705988727</v>
      </c>
    </row>
    <row r="7475" spans="1:31" x14ac:dyDescent="0.25">
      <c r="A7475">
        <v>1661653</v>
      </c>
      <c r="B7475">
        <v>1</v>
      </c>
      <c r="C7475" t="s">
        <v>81</v>
      </c>
      <c r="D7475" t="s">
        <v>117</v>
      </c>
      <c r="E7475" t="s">
        <v>152</v>
      </c>
      <c r="F7475" t="s">
        <v>21129</v>
      </c>
      <c r="G7475" t="s">
        <v>154</v>
      </c>
      <c r="H7475" t="s">
        <v>149</v>
      </c>
      <c r="I7475" t="s">
        <v>135</v>
      </c>
      <c r="J7475" t="s">
        <v>136</v>
      </c>
      <c r="K7475" t="s">
        <v>137</v>
      </c>
      <c r="L7475" t="s">
        <v>21130</v>
      </c>
      <c r="M7475" t="s">
        <v>21131</v>
      </c>
      <c r="N7475">
        <v>1.010555555</v>
      </c>
      <c r="O7475">
        <v>0</v>
      </c>
      <c r="P7475">
        <v>1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0.27035667660228607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0.27035667660228607</v>
      </c>
    </row>
    <row r="7476" spans="1:31" x14ac:dyDescent="0.25">
      <c r="A7476">
        <v>1661796</v>
      </c>
      <c r="B7476">
        <v>1</v>
      </c>
      <c r="C7476" t="s">
        <v>80</v>
      </c>
      <c r="D7476" t="s">
        <v>82</v>
      </c>
      <c r="E7476" t="s">
        <v>152</v>
      </c>
      <c r="F7476" t="s">
        <v>21132</v>
      </c>
      <c r="G7476" t="s">
        <v>154</v>
      </c>
      <c r="H7476" t="s">
        <v>149</v>
      </c>
      <c r="I7476" t="s">
        <v>135</v>
      </c>
      <c r="J7476" t="s">
        <v>136</v>
      </c>
      <c r="K7476" t="s">
        <v>137</v>
      </c>
      <c r="L7476" t="s">
        <v>21133</v>
      </c>
      <c r="M7476" t="s">
        <v>21134</v>
      </c>
      <c r="N7476">
        <v>1.907777777</v>
      </c>
      <c r="O7476">
        <v>0</v>
      </c>
      <c r="P7476">
        <v>1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1.1098798736183333E-2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1.1098798736183333E-2</v>
      </c>
    </row>
    <row r="7477" spans="1:31" x14ac:dyDescent="0.25">
      <c r="A7477">
        <v>1661547</v>
      </c>
      <c r="B7477">
        <v>1</v>
      </c>
      <c r="C7477" t="s">
        <v>80</v>
      </c>
      <c r="D7477" t="s">
        <v>88</v>
      </c>
      <c r="E7477" t="s">
        <v>152</v>
      </c>
      <c r="F7477" t="s">
        <v>21135</v>
      </c>
      <c r="G7477" t="s">
        <v>168</v>
      </c>
      <c r="H7477" t="s">
        <v>149</v>
      </c>
      <c r="I7477" t="s">
        <v>135</v>
      </c>
      <c r="J7477" t="s">
        <v>136</v>
      </c>
      <c r="K7477" t="s">
        <v>137</v>
      </c>
      <c r="L7477" t="s">
        <v>21136</v>
      </c>
      <c r="M7477" t="s">
        <v>21137</v>
      </c>
      <c r="N7477">
        <v>1.215833333</v>
      </c>
      <c r="O7477">
        <v>0</v>
      </c>
      <c r="P7477">
        <v>13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2.7494281236272791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2.7494281236272791</v>
      </c>
    </row>
    <row r="7478" spans="1:31" x14ac:dyDescent="0.25">
      <c r="A7478">
        <v>1661504</v>
      </c>
      <c r="B7478">
        <v>1</v>
      </c>
      <c r="C7478" t="s">
        <v>80</v>
      </c>
      <c r="D7478" t="s">
        <v>97</v>
      </c>
      <c r="E7478" t="s">
        <v>152</v>
      </c>
      <c r="F7478" t="s">
        <v>21138</v>
      </c>
      <c r="G7478" t="s">
        <v>507</v>
      </c>
      <c r="H7478" t="s">
        <v>149</v>
      </c>
      <c r="I7478" t="s">
        <v>135</v>
      </c>
      <c r="J7478" t="s">
        <v>136</v>
      </c>
      <c r="K7478" t="s">
        <v>137</v>
      </c>
      <c r="L7478" t="s">
        <v>21139</v>
      </c>
      <c r="M7478" t="s">
        <v>21140</v>
      </c>
      <c r="N7478">
        <v>8.9538888879999998</v>
      </c>
      <c r="O7478">
        <v>0</v>
      </c>
      <c r="P7478">
        <v>4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18.681878653501734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18.681878653501734</v>
      </c>
    </row>
    <row r="7479" spans="1:31" x14ac:dyDescent="0.25">
      <c r="A7479">
        <v>1661553</v>
      </c>
      <c r="B7479">
        <v>1</v>
      </c>
      <c r="C7479" t="s">
        <v>80</v>
      </c>
      <c r="D7479" t="s">
        <v>106</v>
      </c>
      <c r="E7479" t="s">
        <v>178</v>
      </c>
      <c r="F7479" t="s">
        <v>21141</v>
      </c>
      <c r="G7479" t="s">
        <v>187</v>
      </c>
      <c r="H7479" t="s">
        <v>149</v>
      </c>
      <c r="I7479" t="s">
        <v>135</v>
      </c>
      <c r="J7479" t="s">
        <v>136</v>
      </c>
      <c r="K7479" t="s">
        <v>137</v>
      </c>
      <c r="L7479" t="s">
        <v>21142</v>
      </c>
      <c r="M7479" t="s">
        <v>21143</v>
      </c>
      <c r="N7479">
        <v>2.3308333330000002</v>
      </c>
      <c r="O7479">
        <v>0</v>
      </c>
      <c r="P7479">
        <v>2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1.0530736100405114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1.0530736100405114</v>
      </c>
    </row>
    <row r="7480" spans="1:31" x14ac:dyDescent="0.25">
      <c r="A7480">
        <v>1661364</v>
      </c>
      <c r="B7480">
        <v>1</v>
      </c>
      <c r="C7480" t="s">
        <v>80</v>
      </c>
      <c r="D7480" t="s">
        <v>82</v>
      </c>
      <c r="E7480" t="s">
        <v>178</v>
      </c>
      <c r="F7480" t="s">
        <v>19639</v>
      </c>
      <c r="G7480" t="s">
        <v>770</v>
      </c>
      <c r="H7480" t="s">
        <v>149</v>
      </c>
      <c r="I7480" t="s">
        <v>135</v>
      </c>
      <c r="J7480" t="s">
        <v>136</v>
      </c>
      <c r="K7480" t="s">
        <v>137</v>
      </c>
      <c r="L7480" t="s">
        <v>21144</v>
      </c>
      <c r="M7480" t="s">
        <v>21145</v>
      </c>
      <c r="N7480">
        <v>2.946666666</v>
      </c>
      <c r="O7480">
        <v>0</v>
      </c>
      <c r="P7480">
        <v>92</v>
      </c>
      <c r="Q7480">
        <v>0</v>
      </c>
      <c r="R7480">
        <v>0</v>
      </c>
      <c r="S7480">
        <v>0</v>
      </c>
      <c r="T7480">
        <v>1</v>
      </c>
      <c r="U7480">
        <v>0</v>
      </c>
      <c r="V7480">
        <v>0</v>
      </c>
      <c r="W7480">
        <v>0</v>
      </c>
      <c r="X7480">
        <v>118.37838539508651</v>
      </c>
      <c r="Y7480">
        <v>0</v>
      </c>
      <c r="Z7480">
        <v>0</v>
      </c>
      <c r="AA7480">
        <v>0</v>
      </c>
      <c r="AB7480">
        <v>1.6375329193600001</v>
      </c>
      <c r="AC7480">
        <v>0</v>
      </c>
      <c r="AD7480">
        <v>0</v>
      </c>
      <c r="AE7480">
        <v>120.01591831444651</v>
      </c>
    </row>
    <row r="7481" spans="1:31" x14ac:dyDescent="0.25">
      <c r="A7481">
        <v>1661341</v>
      </c>
      <c r="B7481">
        <v>1</v>
      </c>
      <c r="C7481" t="s">
        <v>80</v>
      </c>
      <c r="D7481" t="s">
        <v>106</v>
      </c>
      <c r="E7481" t="s">
        <v>178</v>
      </c>
      <c r="F7481" t="s">
        <v>20889</v>
      </c>
      <c r="G7481" t="s">
        <v>227</v>
      </c>
      <c r="H7481" t="s">
        <v>149</v>
      </c>
      <c r="I7481" t="s">
        <v>135</v>
      </c>
      <c r="J7481" t="s">
        <v>136</v>
      </c>
      <c r="K7481" t="s">
        <v>137</v>
      </c>
      <c r="L7481" t="s">
        <v>21146</v>
      </c>
      <c r="M7481" t="s">
        <v>21147</v>
      </c>
      <c r="N7481">
        <v>2.227777777</v>
      </c>
      <c r="O7481">
        <v>0</v>
      </c>
      <c r="P7481">
        <v>27</v>
      </c>
      <c r="Q7481">
        <v>0</v>
      </c>
      <c r="R7481">
        <v>0</v>
      </c>
      <c r="S7481">
        <v>0</v>
      </c>
      <c r="T7481">
        <v>1</v>
      </c>
      <c r="U7481">
        <v>0</v>
      </c>
      <c r="V7481">
        <v>0</v>
      </c>
      <c r="W7481">
        <v>0</v>
      </c>
      <c r="X7481">
        <v>10.882311756097927</v>
      </c>
      <c r="Y7481">
        <v>0</v>
      </c>
      <c r="Z7481">
        <v>0</v>
      </c>
      <c r="AA7481">
        <v>0</v>
      </c>
      <c r="AB7481">
        <v>3.1125266113387333</v>
      </c>
      <c r="AC7481">
        <v>0</v>
      </c>
      <c r="AD7481">
        <v>0</v>
      </c>
      <c r="AE7481">
        <v>13.99483836743666</v>
      </c>
    </row>
    <row r="7482" spans="1:31" x14ac:dyDescent="0.25">
      <c r="A7482">
        <v>1661573</v>
      </c>
      <c r="B7482">
        <v>1</v>
      </c>
      <c r="C7482" t="s">
        <v>81</v>
      </c>
      <c r="D7482" t="s">
        <v>114</v>
      </c>
      <c r="E7482" t="s">
        <v>131</v>
      </c>
      <c r="F7482" t="s">
        <v>21148</v>
      </c>
      <c r="G7482" t="s">
        <v>195</v>
      </c>
      <c r="H7482" t="s">
        <v>134</v>
      </c>
      <c r="I7482" t="s">
        <v>135</v>
      </c>
      <c r="J7482" t="s">
        <v>136</v>
      </c>
      <c r="K7482" t="s">
        <v>137</v>
      </c>
      <c r="L7482" t="s">
        <v>21149</v>
      </c>
      <c r="M7482" t="s">
        <v>21150</v>
      </c>
      <c r="N7482">
        <v>1.0261111110000001</v>
      </c>
      <c r="O7482">
        <v>0</v>
      </c>
      <c r="P7482">
        <v>130</v>
      </c>
      <c r="Q7482">
        <v>0</v>
      </c>
      <c r="R7482">
        <v>0</v>
      </c>
      <c r="S7482">
        <v>0</v>
      </c>
      <c r="T7482">
        <v>11</v>
      </c>
      <c r="U7482">
        <v>0</v>
      </c>
      <c r="V7482">
        <v>0</v>
      </c>
      <c r="W7482">
        <v>0</v>
      </c>
      <c r="X7482">
        <v>10.695267685657996</v>
      </c>
      <c r="Y7482">
        <v>0</v>
      </c>
      <c r="Z7482">
        <v>0</v>
      </c>
      <c r="AA7482">
        <v>0</v>
      </c>
      <c r="AB7482">
        <v>0.94463602521602852</v>
      </c>
      <c r="AC7482">
        <v>0</v>
      </c>
      <c r="AD7482">
        <v>0</v>
      </c>
      <c r="AE7482">
        <v>11.639903710874025</v>
      </c>
    </row>
    <row r="7483" spans="1:31" x14ac:dyDescent="0.25">
      <c r="A7483">
        <v>1661527</v>
      </c>
      <c r="B7483">
        <v>1</v>
      </c>
      <c r="C7483" t="s">
        <v>80</v>
      </c>
      <c r="D7483" t="s">
        <v>82</v>
      </c>
      <c r="E7483" t="s">
        <v>152</v>
      </c>
      <c r="F7483" t="s">
        <v>21151</v>
      </c>
      <c r="G7483" t="s">
        <v>154</v>
      </c>
      <c r="H7483" t="s">
        <v>149</v>
      </c>
      <c r="I7483" t="s">
        <v>135</v>
      </c>
      <c r="J7483" t="s">
        <v>136</v>
      </c>
      <c r="K7483" t="s">
        <v>137</v>
      </c>
      <c r="L7483" t="s">
        <v>21152</v>
      </c>
      <c r="M7483" t="s">
        <v>21153</v>
      </c>
      <c r="N7483">
        <v>1.911944444</v>
      </c>
      <c r="O7483">
        <v>0</v>
      </c>
      <c r="P7483">
        <v>1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0.16940998408035723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0.16940998408035723</v>
      </c>
    </row>
    <row r="7484" spans="1:31" x14ac:dyDescent="0.25">
      <c r="A7484">
        <v>1661587</v>
      </c>
      <c r="B7484">
        <v>1</v>
      </c>
      <c r="C7484" t="s">
        <v>80</v>
      </c>
      <c r="D7484" t="s">
        <v>93</v>
      </c>
      <c r="E7484" t="s">
        <v>152</v>
      </c>
      <c r="F7484" t="s">
        <v>21154</v>
      </c>
      <c r="G7484" t="s">
        <v>172</v>
      </c>
      <c r="H7484" t="s">
        <v>149</v>
      </c>
      <c r="I7484" t="s">
        <v>135</v>
      </c>
      <c r="J7484" t="s">
        <v>136</v>
      </c>
      <c r="K7484" t="s">
        <v>137</v>
      </c>
      <c r="L7484" t="s">
        <v>21155</v>
      </c>
      <c r="M7484" t="s">
        <v>21156</v>
      </c>
      <c r="N7484">
        <v>1.265833333</v>
      </c>
      <c r="O7484">
        <v>0</v>
      </c>
      <c r="P7484">
        <v>1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0.47948098484505552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0.47948098484505552</v>
      </c>
    </row>
    <row r="7485" spans="1:31" x14ac:dyDescent="0.25">
      <c r="A7485">
        <v>1661636</v>
      </c>
      <c r="B7485">
        <v>1</v>
      </c>
      <c r="C7485" t="s">
        <v>80</v>
      </c>
      <c r="D7485" t="s">
        <v>97</v>
      </c>
      <c r="E7485" t="s">
        <v>152</v>
      </c>
      <c r="F7485" t="s">
        <v>21157</v>
      </c>
      <c r="G7485" t="s">
        <v>172</v>
      </c>
      <c r="H7485" t="s">
        <v>149</v>
      </c>
      <c r="I7485" t="s">
        <v>135</v>
      </c>
      <c r="J7485" t="s">
        <v>136</v>
      </c>
      <c r="K7485" t="s">
        <v>137</v>
      </c>
      <c r="L7485" t="s">
        <v>21158</v>
      </c>
      <c r="M7485" t="s">
        <v>21159</v>
      </c>
      <c r="N7485">
        <v>2.4283333329999999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2.2787153530078887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2.2787153530078887</v>
      </c>
    </row>
    <row r="7486" spans="1:31" x14ac:dyDescent="0.25">
      <c r="A7486">
        <v>1661444</v>
      </c>
      <c r="B7486">
        <v>1</v>
      </c>
      <c r="C7486" t="s">
        <v>80</v>
      </c>
      <c r="D7486" t="s">
        <v>104</v>
      </c>
      <c r="E7486" t="s">
        <v>204</v>
      </c>
      <c r="F7486" t="s">
        <v>21160</v>
      </c>
      <c r="G7486" t="s">
        <v>161</v>
      </c>
      <c r="H7486" t="s">
        <v>134</v>
      </c>
      <c r="I7486" t="s">
        <v>135</v>
      </c>
      <c r="J7486" t="s">
        <v>136</v>
      </c>
      <c r="K7486" t="s">
        <v>137</v>
      </c>
      <c r="L7486" t="s">
        <v>21161</v>
      </c>
      <c r="M7486" t="s">
        <v>21162</v>
      </c>
      <c r="N7486">
        <v>0.65861111100000003</v>
      </c>
      <c r="O7486">
        <v>0</v>
      </c>
      <c r="P7486">
        <v>0</v>
      </c>
      <c r="Q7486">
        <v>9</v>
      </c>
      <c r="R7486">
        <v>0</v>
      </c>
      <c r="S7486">
        <v>0</v>
      </c>
      <c r="T7486">
        <v>0</v>
      </c>
      <c r="U7486">
        <v>1</v>
      </c>
      <c r="V7486">
        <v>0</v>
      </c>
      <c r="W7486">
        <v>0</v>
      </c>
      <c r="X7486">
        <v>0</v>
      </c>
      <c r="Y7486">
        <v>45.062435300937182</v>
      </c>
      <c r="Z7486">
        <v>0</v>
      </c>
      <c r="AA7486">
        <v>0</v>
      </c>
      <c r="AB7486">
        <v>0</v>
      </c>
      <c r="AC7486">
        <v>14.929794837404403</v>
      </c>
      <c r="AD7486">
        <v>0</v>
      </c>
      <c r="AE7486">
        <v>59.992230138341583</v>
      </c>
    </row>
    <row r="7487" spans="1:31" x14ac:dyDescent="0.25">
      <c r="A7487">
        <v>1661593</v>
      </c>
      <c r="B7487">
        <v>1</v>
      </c>
      <c r="C7487" t="s">
        <v>80</v>
      </c>
      <c r="D7487" t="s">
        <v>97</v>
      </c>
      <c r="E7487" t="s">
        <v>131</v>
      </c>
      <c r="F7487" t="s">
        <v>20174</v>
      </c>
      <c r="G7487" t="s">
        <v>431</v>
      </c>
      <c r="H7487" t="s">
        <v>134</v>
      </c>
      <c r="I7487" t="s">
        <v>135</v>
      </c>
      <c r="J7487" t="s">
        <v>136</v>
      </c>
      <c r="K7487" t="s">
        <v>137</v>
      </c>
      <c r="L7487" t="s">
        <v>20540</v>
      </c>
      <c r="M7487" t="s">
        <v>21163</v>
      </c>
      <c r="N7487">
        <v>1.7875000000000001</v>
      </c>
      <c r="O7487">
        <v>22</v>
      </c>
      <c r="P7487">
        <v>169</v>
      </c>
      <c r="Q7487">
        <v>2</v>
      </c>
      <c r="R7487">
        <v>55</v>
      </c>
      <c r="S7487">
        <v>5</v>
      </c>
      <c r="T7487">
        <v>25</v>
      </c>
      <c r="U7487">
        <v>0</v>
      </c>
      <c r="V7487">
        <v>0</v>
      </c>
      <c r="W7487">
        <v>652.06902340668614</v>
      </c>
      <c r="X7487">
        <v>713.46597835057594</v>
      </c>
      <c r="Y7487">
        <v>0.39450929280140001</v>
      </c>
      <c r="Z7487">
        <v>60.19359204206588</v>
      </c>
      <c r="AA7487">
        <v>151.32092225127968</v>
      </c>
      <c r="AB7487">
        <v>47.377423362459425</v>
      </c>
      <c r="AC7487">
        <v>0</v>
      </c>
      <c r="AD7487">
        <v>0</v>
      </c>
      <c r="AE7487">
        <v>1624.8214487058683</v>
      </c>
    </row>
    <row r="7488" spans="1:31" x14ac:dyDescent="0.25">
      <c r="A7488">
        <v>1661464</v>
      </c>
      <c r="B7488">
        <v>1</v>
      </c>
      <c r="C7488" t="s">
        <v>81</v>
      </c>
      <c r="D7488" t="s">
        <v>121</v>
      </c>
      <c r="E7488" t="s">
        <v>178</v>
      </c>
      <c r="F7488" t="s">
        <v>21164</v>
      </c>
      <c r="G7488" t="s">
        <v>227</v>
      </c>
      <c r="H7488" t="s">
        <v>149</v>
      </c>
      <c r="I7488" t="s">
        <v>135</v>
      </c>
      <c r="J7488" t="s">
        <v>136</v>
      </c>
      <c r="K7488" t="s">
        <v>137</v>
      </c>
      <c r="L7488" t="s">
        <v>21165</v>
      </c>
      <c r="M7488" t="s">
        <v>21166</v>
      </c>
      <c r="N7488">
        <v>1.1897222220000001</v>
      </c>
      <c r="O7488">
        <v>0</v>
      </c>
      <c r="P7488">
        <v>39</v>
      </c>
      <c r="Q7488">
        <v>0</v>
      </c>
      <c r="R7488">
        <v>3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4.194724790652681</v>
      </c>
      <c r="Y7488">
        <v>0</v>
      </c>
      <c r="Z7488">
        <v>0.27570398102704918</v>
      </c>
      <c r="AA7488">
        <v>0</v>
      </c>
      <c r="AB7488">
        <v>0</v>
      </c>
      <c r="AC7488">
        <v>0</v>
      </c>
      <c r="AD7488">
        <v>0</v>
      </c>
      <c r="AE7488">
        <v>4.47042877167973</v>
      </c>
    </row>
    <row r="7489" spans="1:31" x14ac:dyDescent="0.25">
      <c r="A7489">
        <v>1661358</v>
      </c>
      <c r="B7489">
        <v>1</v>
      </c>
      <c r="C7489" t="s">
        <v>80</v>
      </c>
      <c r="D7489" t="s">
        <v>102</v>
      </c>
      <c r="E7489" t="s">
        <v>131</v>
      </c>
      <c r="F7489" t="s">
        <v>21167</v>
      </c>
      <c r="G7489" t="s">
        <v>195</v>
      </c>
      <c r="H7489" t="s">
        <v>134</v>
      </c>
      <c r="I7489" t="s">
        <v>135</v>
      </c>
      <c r="J7489" t="s">
        <v>136</v>
      </c>
      <c r="K7489" t="s">
        <v>137</v>
      </c>
      <c r="L7489" t="s">
        <v>21168</v>
      </c>
      <c r="M7489" t="s">
        <v>21169</v>
      </c>
      <c r="N7489">
        <v>1.113611111</v>
      </c>
      <c r="O7489">
        <v>1</v>
      </c>
      <c r="P7489">
        <v>792</v>
      </c>
      <c r="Q7489">
        <v>1</v>
      </c>
      <c r="R7489">
        <v>9</v>
      </c>
      <c r="S7489">
        <v>2</v>
      </c>
      <c r="T7489">
        <v>54</v>
      </c>
      <c r="U7489">
        <v>0</v>
      </c>
      <c r="V7489">
        <v>0</v>
      </c>
      <c r="W7489">
        <v>0.34171281218214999</v>
      </c>
      <c r="X7489">
        <v>108.20045075650306</v>
      </c>
      <c r="Y7489">
        <v>0.63869080239198894</v>
      </c>
      <c r="Z7489">
        <v>0.66849518239508943</v>
      </c>
      <c r="AA7489">
        <v>10.605611013526655</v>
      </c>
      <c r="AB7489">
        <v>30.308633759436582</v>
      </c>
      <c r="AC7489">
        <v>0</v>
      </c>
      <c r="AD7489">
        <v>0</v>
      </c>
      <c r="AE7489">
        <v>150.76359432643554</v>
      </c>
    </row>
    <row r="7490" spans="1:31" x14ac:dyDescent="0.25">
      <c r="A7490">
        <v>1661799</v>
      </c>
      <c r="B7490">
        <v>1</v>
      </c>
      <c r="C7490" t="s">
        <v>81</v>
      </c>
      <c r="D7490" t="s">
        <v>113</v>
      </c>
      <c r="E7490" t="s">
        <v>362</v>
      </c>
      <c r="F7490" t="s">
        <v>21170</v>
      </c>
      <c r="G7490" t="s">
        <v>3361</v>
      </c>
      <c r="H7490" t="s">
        <v>149</v>
      </c>
      <c r="I7490" t="s">
        <v>135</v>
      </c>
      <c r="J7490" t="s">
        <v>136</v>
      </c>
      <c r="K7490" t="s">
        <v>137</v>
      </c>
      <c r="L7490" t="s">
        <v>21171</v>
      </c>
      <c r="M7490" t="s">
        <v>21172</v>
      </c>
      <c r="N7490">
        <v>2.08</v>
      </c>
      <c r="O7490">
        <v>0</v>
      </c>
      <c r="P7490">
        <v>23</v>
      </c>
      <c r="Q7490">
        <v>0</v>
      </c>
      <c r="R7490">
        <v>0</v>
      </c>
      <c r="S7490">
        <v>0</v>
      </c>
      <c r="T7490">
        <v>3</v>
      </c>
      <c r="U7490">
        <v>0</v>
      </c>
      <c r="V7490">
        <v>0</v>
      </c>
      <c r="W7490">
        <v>0</v>
      </c>
      <c r="X7490">
        <v>11.80195307910359</v>
      </c>
      <c r="Y7490">
        <v>0</v>
      </c>
      <c r="Z7490">
        <v>0</v>
      </c>
      <c r="AA7490">
        <v>0</v>
      </c>
      <c r="AB7490">
        <v>2.3504712436952273</v>
      </c>
      <c r="AC7490">
        <v>0</v>
      </c>
      <c r="AD7490">
        <v>0</v>
      </c>
      <c r="AE7490">
        <v>14.152424322798819</v>
      </c>
    </row>
    <row r="7491" spans="1:31" x14ac:dyDescent="0.25">
      <c r="A7491">
        <v>1661576</v>
      </c>
      <c r="B7491">
        <v>1</v>
      </c>
      <c r="C7491" t="s">
        <v>81</v>
      </c>
      <c r="D7491" t="s">
        <v>112</v>
      </c>
      <c r="E7491" t="s">
        <v>140</v>
      </c>
      <c r="F7491" t="s">
        <v>21173</v>
      </c>
      <c r="G7491" t="s">
        <v>161</v>
      </c>
      <c r="H7491" t="s">
        <v>134</v>
      </c>
      <c r="I7491" t="s">
        <v>191</v>
      </c>
      <c r="J7491" t="s">
        <v>136</v>
      </c>
      <c r="K7491" t="s">
        <v>137</v>
      </c>
      <c r="L7491" t="s">
        <v>21174</v>
      </c>
      <c r="M7491" t="s">
        <v>20933</v>
      </c>
      <c r="N7491">
        <v>4.1666665999999998E-2</v>
      </c>
      <c r="O7491">
        <v>4</v>
      </c>
      <c r="P7491">
        <v>1637</v>
      </c>
      <c r="Q7491">
        <v>95</v>
      </c>
      <c r="R7491">
        <v>319</v>
      </c>
      <c r="S7491">
        <v>38</v>
      </c>
      <c r="T7491">
        <v>121</v>
      </c>
      <c r="U7491">
        <v>10</v>
      </c>
      <c r="V7491">
        <v>2</v>
      </c>
      <c r="W7491">
        <v>0.34229195722837502</v>
      </c>
      <c r="X7491">
        <v>6.9077375209219989</v>
      </c>
      <c r="Y7491">
        <v>8.2127898632320022</v>
      </c>
      <c r="Z7491">
        <v>2.0782281397900833</v>
      </c>
      <c r="AA7491">
        <v>5.1373496233972071</v>
      </c>
      <c r="AB7491">
        <v>1.5927400233403342</v>
      </c>
      <c r="AC7491">
        <v>11.58296399764329</v>
      </c>
      <c r="AD7491">
        <v>2.9714051470624999E-2</v>
      </c>
      <c r="AE7491">
        <v>35.883815177023912</v>
      </c>
    </row>
    <row r="7492" spans="1:31" x14ac:dyDescent="0.25">
      <c r="A7492">
        <v>1661622</v>
      </c>
      <c r="B7492">
        <v>1</v>
      </c>
      <c r="C7492" t="s">
        <v>80</v>
      </c>
      <c r="D7492" t="s">
        <v>96</v>
      </c>
      <c r="E7492" t="s">
        <v>152</v>
      </c>
      <c r="F7492" t="s">
        <v>21175</v>
      </c>
      <c r="G7492" t="s">
        <v>168</v>
      </c>
      <c r="H7492" t="s">
        <v>149</v>
      </c>
      <c r="I7492" t="s">
        <v>135</v>
      </c>
      <c r="J7492" t="s">
        <v>136</v>
      </c>
      <c r="K7492" t="s">
        <v>137</v>
      </c>
      <c r="L7492" t="s">
        <v>21176</v>
      </c>
      <c r="M7492" t="s">
        <v>21177</v>
      </c>
      <c r="N7492">
        <v>0.406388888</v>
      </c>
      <c r="O7492">
        <v>0</v>
      </c>
      <c r="P7492">
        <v>4</v>
      </c>
      <c r="Q7492">
        <v>0</v>
      </c>
      <c r="R7492">
        <v>0</v>
      </c>
      <c r="S7492">
        <v>0</v>
      </c>
      <c r="T7492">
        <v>1</v>
      </c>
      <c r="U7492">
        <v>0</v>
      </c>
      <c r="V7492">
        <v>0</v>
      </c>
      <c r="W7492">
        <v>0</v>
      </c>
      <c r="X7492">
        <v>1.8638218186940003E-2</v>
      </c>
      <c r="Y7492">
        <v>0</v>
      </c>
      <c r="Z7492">
        <v>0</v>
      </c>
      <c r="AA7492">
        <v>0</v>
      </c>
      <c r="AB7492">
        <v>2.4633282455527777E-4</v>
      </c>
      <c r="AC7492">
        <v>0</v>
      </c>
      <c r="AD7492">
        <v>0</v>
      </c>
      <c r="AE7492">
        <v>1.888455101149528E-2</v>
      </c>
    </row>
    <row r="7493" spans="1:31" x14ac:dyDescent="0.25">
      <c r="A7493">
        <v>1661436</v>
      </c>
      <c r="B7493">
        <v>1</v>
      </c>
      <c r="C7493" t="s">
        <v>80</v>
      </c>
      <c r="D7493" t="s">
        <v>110</v>
      </c>
      <c r="E7493" t="s">
        <v>152</v>
      </c>
      <c r="F7493" t="s">
        <v>21178</v>
      </c>
      <c r="G7493" t="s">
        <v>154</v>
      </c>
      <c r="H7493" t="s">
        <v>149</v>
      </c>
      <c r="I7493" t="s">
        <v>135</v>
      </c>
      <c r="J7493" t="s">
        <v>136</v>
      </c>
      <c r="K7493" t="s">
        <v>137</v>
      </c>
      <c r="L7493" t="s">
        <v>21179</v>
      </c>
      <c r="M7493" t="s">
        <v>21180</v>
      </c>
      <c r="N7493">
        <v>2.3066666659999999</v>
      </c>
      <c r="O7493">
        <v>0</v>
      </c>
      <c r="P7493">
        <v>4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1.3992529472246311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1.3992529472246311</v>
      </c>
    </row>
    <row r="7494" spans="1:31" x14ac:dyDescent="0.25">
      <c r="A7494">
        <v>1661413</v>
      </c>
      <c r="B7494">
        <v>1</v>
      </c>
      <c r="C7494" t="s">
        <v>80</v>
      </c>
      <c r="D7494" t="s">
        <v>100</v>
      </c>
      <c r="E7494" t="s">
        <v>140</v>
      </c>
      <c r="F7494" t="s">
        <v>13946</v>
      </c>
      <c r="G7494" t="s">
        <v>161</v>
      </c>
      <c r="H7494" t="s">
        <v>134</v>
      </c>
      <c r="I7494" t="s">
        <v>135</v>
      </c>
      <c r="J7494" t="s">
        <v>136</v>
      </c>
      <c r="K7494" t="s">
        <v>137</v>
      </c>
      <c r="L7494" t="s">
        <v>21181</v>
      </c>
      <c r="M7494" t="s">
        <v>21182</v>
      </c>
      <c r="N7494">
        <v>9.8888887999999994E-2</v>
      </c>
      <c r="O7494">
        <v>23</v>
      </c>
      <c r="P7494">
        <v>3219</v>
      </c>
      <c r="Q7494">
        <v>4</v>
      </c>
      <c r="R7494">
        <v>107</v>
      </c>
      <c r="S7494">
        <v>23</v>
      </c>
      <c r="T7494">
        <v>254</v>
      </c>
      <c r="U7494">
        <v>3</v>
      </c>
      <c r="V7494">
        <v>1</v>
      </c>
      <c r="W7494">
        <v>17.849316845969373</v>
      </c>
      <c r="X7494">
        <v>59.811497750490858</v>
      </c>
      <c r="Y7494">
        <v>0.83684163333510664</v>
      </c>
      <c r="Z7494">
        <v>1.4876458702090196</v>
      </c>
      <c r="AA7494">
        <v>4.9882400089964793</v>
      </c>
      <c r="AB7494">
        <v>13.191993125395921</v>
      </c>
      <c r="AC7494">
        <v>2.5855462702462395</v>
      </c>
      <c r="AD7494">
        <v>2.7090473853333335E-5</v>
      </c>
      <c r="AE7494">
        <v>100.75110859511686</v>
      </c>
    </row>
    <row r="7495" spans="1:31" x14ac:dyDescent="0.25">
      <c r="A7495">
        <v>1661367</v>
      </c>
      <c r="B7495">
        <v>1</v>
      </c>
      <c r="C7495" t="s">
        <v>80</v>
      </c>
      <c r="D7495" t="s">
        <v>98</v>
      </c>
      <c r="E7495" t="s">
        <v>204</v>
      </c>
      <c r="F7495" t="s">
        <v>4504</v>
      </c>
      <c r="G7495" t="s">
        <v>161</v>
      </c>
      <c r="H7495" t="s">
        <v>134</v>
      </c>
      <c r="I7495" t="s">
        <v>135</v>
      </c>
      <c r="J7495" t="s">
        <v>136</v>
      </c>
      <c r="K7495" t="s">
        <v>137</v>
      </c>
      <c r="L7495" t="s">
        <v>21183</v>
      </c>
      <c r="M7495" t="s">
        <v>21184</v>
      </c>
      <c r="N7495">
        <v>1.157777777</v>
      </c>
      <c r="O7495">
        <v>0</v>
      </c>
      <c r="P7495">
        <v>84</v>
      </c>
      <c r="Q7495">
        <v>0</v>
      </c>
      <c r="R7495">
        <v>20</v>
      </c>
      <c r="S7495">
        <v>0</v>
      </c>
      <c r="T7495">
        <v>27</v>
      </c>
      <c r="U7495">
        <v>0</v>
      </c>
      <c r="V7495">
        <v>0</v>
      </c>
      <c r="W7495">
        <v>0</v>
      </c>
      <c r="X7495">
        <v>39.728587125774496</v>
      </c>
      <c r="Y7495">
        <v>0</v>
      </c>
      <c r="Z7495">
        <v>11.937104316252277</v>
      </c>
      <c r="AA7495">
        <v>0</v>
      </c>
      <c r="AB7495">
        <v>18.118076231098488</v>
      </c>
      <c r="AC7495">
        <v>0</v>
      </c>
      <c r="AD7495">
        <v>0</v>
      </c>
      <c r="AE7495">
        <v>69.783767673125254</v>
      </c>
    </row>
    <row r="7496" spans="1:31" x14ac:dyDescent="0.25">
      <c r="A7496">
        <v>1661785</v>
      </c>
      <c r="B7496">
        <v>1</v>
      </c>
      <c r="C7496" t="s">
        <v>80</v>
      </c>
      <c r="D7496" t="s">
        <v>103</v>
      </c>
      <c r="E7496" t="s">
        <v>152</v>
      </c>
      <c r="F7496" t="s">
        <v>21185</v>
      </c>
      <c r="G7496" t="s">
        <v>154</v>
      </c>
      <c r="H7496" t="s">
        <v>149</v>
      </c>
      <c r="I7496" t="s">
        <v>135</v>
      </c>
      <c r="J7496" t="s">
        <v>136</v>
      </c>
      <c r="K7496" t="s">
        <v>137</v>
      </c>
      <c r="L7496" t="s">
        <v>21186</v>
      </c>
      <c r="M7496" t="s">
        <v>21187</v>
      </c>
      <c r="N7496">
        <v>0.59416666600000001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1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</row>
    <row r="7497" spans="1:31" x14ac:dyDescent="0.25">
      <c r="A7497">
        <v>1661762</v>
      </c>
      <c r="B7497">
        <v>1</v>
      </c>
      <c r="C7497" t="s">
        <v>80</v>
      </c>
      <c r="D7497" t="s">
        <v>104</v>
      </c>
      <c r="E7497" t="s">
        <v>152</v>
      </c>
      <c r="F7497" t="s">
        <v>21188</v>
      </c>
      <c r="G7497" t="s">
        <v>154</v>
      </c>
      <c r="H7497" t="s">
        <v>149</v>
      </c>
      <c r="I7497" t="s">
        <v>135</v>
      </c>
      <c r="J7497" t="s">
        <v>136</v>
      </c>
      <c r="K7497" t="s">
        <v>137</v>
      </c>
      <c r="L7497" t="s">
        <v>21189</v>
      </c>
      <c r="M7497" t="s">
        <v>21190</v>
      </c>
      <c r="N7497">
        <v>3.7069444439999999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1.3961145969400002E-3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1.3961145969400002E-3</v>
      </c>
    </row>
    <row r="7498" spans="1:31" x14ac:dyDescent="0.25">
      <c r="A7498">
        <v>1661284</v>
      </c>
      <c r="B7498">
        <v>1</v>
      </c>
      <c r="C7498" t="s">
        <v>80</v>
      </c>
      <c r="D7498" t="s">
        <v>98</v>
      </c>
      <c r="E7498" t="s">
        <v>140</v>
      </c>
      <c r="F7498" t="s">
        <v>2395</v>
      </c>
      <c r="G7498" t="s">
        <v>161</v>
      </c>
      <c r="H7498" t="s">
        <v>134</v>
      </c>
      <c r="I7498" t="s">
        <v>135</v>
      </c>
      <c r="J7498" t="s">
        <v>136</v>
      </c>
      <c r="K7498" t="s">
        <v>137</v>
      </c>
      <c r="L7498" t="s">
        <v>21191</v>
      </c>
      <c r="M7498" t="s">
        <v>21192</v>
      </c>
      <c r="N7498">
        <v>1.373888888</v>
      </c>
      <c r="O7498">
        <v>0</v>
      </c>
      <c r="P7498">
        <v>0</v>
      </c>
      <c r="Q7498">
        <v>10</v>
      </c>
      <c r="R7498">
        <v>98</v>
      </c>
      <c r="S7498">
        <v>4</v>
      </c>
      <c r="T7498">
        <v>22</v>
      </c>
      <c r="U7498">
        <v>0</v>
      </c>
      <c r="V7498">
        <v>0</v>
      </c>
      <c r="W7498">
        <v>0</v>
      </c>
      <c r="X7498">
        <v>0</v>
      </c>
      <c r="Y7498">
        <v>75.017473146321279</v>
      </c>
      <c r="Z7498">
        <v>87.024195268536758</v>
      </c>
      <c r="AA7498">
        <v>6.2199551306596135</v>
      </c>
      <c r="AB7498">
        <v>19.224302894913919</v>
      </c>
      <c r="AC7498">
        <v>0</v>
      </c>
      <c r="AD7498">
        <v>0</v>
      </c>
      <c r="AE7498">
        <v>187.48592644043157</v>
      </c>
    </row>
    <row r="7499" spans="1:31" x14ac:dyDescent="0.25">
      <c r="A7499">
        <v>1661682</v>
      </c>
      <c r="B7499">
        <v>1</v>
      </c>
      <c r="C7499" t="s">
        <v>80</v>
      </c>
      <c r="D7499" t="s">
        <v>100</v>
      </c>
      <c r="E7499" t="s">
        <v>131</v>
      </c>
      <c r="F7499" t="s">
        <v>21193</v>
      </c>
      <c r="G7499" t="s">
        <v>2914</v>
      </c>
      <c r="H7499" t="s">
        <v>134</v>
      </c>
      <c r="I7499" t="s">
        <v>135</v>
      </c>
      <c r="J7499" t="s">
        <v>136</v>
      </c>
      <c r="K7499" t="s">
        <v>137</v>
      </c>
      <c r="L7499" t="s">
        <v>21194</v>
      </c>
      <c r="M7499" t="s">
        <v>21195</v>
      </c>
      <c r="N7499">
        <v>0.41055555500000002</v>
      </c>
      <c r="O7499">
        <v>0</v>
      </c>
      <c r="P7499">
        <v>37</v>
      </c>
      <c r="Q7499">
        <v>0</v>
      </c>
      <c r="R7499">
        <v>7</v>
      </c>
      <c r="S7499">
        <v>0</v>
      </c>
      <c r="T7499">
        <v>4</v>
      </c>
      <c r="U7499">
        <v>0</v>
      </c>
      <c r="V7499">
        <v>0</v>
      </c>
      <c r="W7499">
        <v>0</v>
      </c>
      <c r="X7499">
        <v>6.2014473420859346</v>
      </c>
      <c r="Y7499">
        <v>0</v>
      </c>
      <c r="Z7499">
        <v>5.8882677638207745</v>
      </c>
      <c r="AA7499">
        <v>0</v>
      </c>
      <c r="AB7499">
        <v>2.5140072362764032</v>
      </c>
      <c r="AC7499">
        <v>0</v>
      </c>
      <c r="AD7499">
        <v>0</v>
      </c>
      <c r="AE7499">
        <v>14.603722342183111</v>
      </c>
    </row>
    <row r="7500" spans="1:31" x14ac:dyDescent="0.25">
      <c r="A7500">
        <v>1661496</v>
      </c>
      <c r="B7500">
        <v>1</v>
      </c>
      <c r="C7500" t="s">
        <v>80</v>
      </c>
      <c r="D7500" t="s">
        <v>82</v>
      </c>
      <c r="E7500" t="s">
        <v>152</v>
      </c>
      <c r="F7500" t="s">
        <v>21196</v>
      </c>
      <c r="G7500" t="s">
        <v>507</v>
      </c>
      <c r="H7500" t="s">
        <v>149</v>
      </c>
      <c r="I7500" t="s">
        <v>135</v>
      </c>
      <c r="J7500" t="s">
        <v>136</v>
      </c>
      <c r="K7500" t="s">
        <v>137</v>
      </c>
      <c r="L7500" t="s">
        <v>21197</v>
      </c>
      <c r="M7500" t="s">
        <v>21198</v>
      </c>
      <c r="N7500">
        <v>0.79555555499999997</v>
      </c>
      <c r="O7500">
        <v>0</v>
      </c>
      <c r="P7500">
        <v>9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1.7878121842799148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1.7878121842799148</v>
      </c>
    </row>
    <row r="7501" spans="1:31" x14ac:dyDescent="0.25">
      <c r="A7501">
        <v>1661347</v>
      </c>
      <c r="B7501">
        <v>1</v>
      </c>
      <c r="C7501" t="s">
        <v>80</v>
      </c>
      <c r="D7501" t="s">
        <v>98</v>
      </c>
      <c r="E7501" t="s">
        <v>131</v>
      </c>
      <c r="F7501" t="s">
        <v>9859</v>
      </c>
      <c r="G7501" t="s">
        <v>195</v>
      </c>
      <c r="H7501" t="s">
        <v>134</v>
      </c>
      <c r="I7501" t="s">
        <v>135</v>
      </c>
      <c r="J7501" t="s">
        <v>136</v>
      </c>
      <c r="K7501" t="s">
        <v>137</v>
      </c>
      <c r="L7501" t="s">
        <v>21199</v>
      </c>
      <c r="M7501" t="s">
        <v>21200</v>
      </c>
      <c r="N7501">
        <v>3.2555555549999999</v>
      </c>
      <c r="O7501">
        <v>0</v>
      </c>
      <c r="P7501">
        <v>0</v>
      </c>
      <c r="Q7501">
        <v>0</v>
      </c>
      <c r="R7501">
        <v>15</v>
      </c>
      <c r="S7501">
        <v>0</v>
      </c>
      <c r="T7501">
        <v>5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51.116703440263052</v>
      </c>
      <c r="AA7501">
        <v>0</v>
      </c>
      <c r="AB7501">
        <v>5.3680736191255845</v>
      </c>
      <c r="AC7501">
        <v>0</v>
      </c>
      <c r="AD7501">
        <v>0</v>
      </c>
      <c r="AE7501">
        <v>56.484777059388634</v>
      </c>
    </row>
    <row r="7502" spans="1:31" x14ac:dyDescent="0.25">
      <c r="A7502">
        <v>1661616</v>
      </c>
      <c r="B7502">
        <v>1</v>
      </c>
      <c r="C7502" t="s">
        <v>80</v>
      </c>
      <c r="D7502" t="s">
        <v>96</v>
      </c>
      <c r="E7502" t="s">
        <v>152</v>
      </c>
      <c r="F7502" t="s">
        <v>21201</v>
      </c>
      <c r="G7502" t="s">
        <v>172</v>
      </c>
      <c r="H7502" t="s">
        <v>149</v>
      </c>
      <c r="I7502" t="s">
        <v>135</v>
      </c>
      <c r="J7502" t="s">
        <v>136</v>
      </c>
      <c r="K7502" t="s">
        <v>137</v>
      </c>
      <c r="L7502" t="s">
        <v>21202</v>
      </c>
      <c r="M7502" t="s">
        <v>21203</v>
      </c>
      <c r="N7502">
        <v>0.68500000000000005</v>
      </c>
      <c r="O7502">
        <v>0</v>
      </c>
      <c r="P7502">
        <v>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</row>
    <row r="7503" spans="1:31" x14ac:dyDescent="0.25">
      <c r="A7503">
        <v>1661539</v>
      </c>
      <c r="B7503">
        <v>1</v>
      </c>
      <c r="C7503" t="s">
        <v>81</v>
      </c>
      <c r="D7503" t="s">
        <v>128</v>
      </c>
      <c r="E7503" t="s">
        <v>152</v>
      </c>
      <c r="F7503" t="s">
        <v>21204</v>
      </c>
      <c r="G7503" t="s">
        <v>154</v>
      </c>
      <c r="H7503" t="s">
        <v>149</v>
      </c>
      <c r="I7503" t="s">
        <v>135</v>
      </c>
      <c r="J7503" t="s">
        <v>136</v>
      </c>
      <c r="K7503" t="s">
        <v>137</v>
      </c>
      <c r="L7503" t="s">
        <v>21205</v>
      </c>
      <c r="M7503" t="s">
        <v>20757</v>
      </c>
      <c r="N7503">
        <v>2.4327777770000001</v>
      </c>
      <c r="O7503">
        <v>0</v>
      </c>
      <c r="P7503">
        <v>1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0.38096702332023169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0.38096702332023169</v>
      </c>
    </row>
    <row r="7504" spans="1:31" x14ac:dyDescent="0.25">
      <c r="A7504">
        <v>1661639</v>
      </c>
      <c r="B7504">
        <v>1</v>
      </c>
      <c r="C7504" t="s">
        <v>81</v>
      </c>
      <c r="D7504" t="s">
        <v>120</v>
      </c>
      <c r="E7504" t="s">
        <v>140</v>
      </c>
      <c r="F7504" t="s">
        <v>1414</v>
      </c>
      <c r="G7504" t="s">
        <v>161</v>
      </c>
      <c r="H7504" t="s">
        <v>134</v>
      </c>
      <c r="I7504" t="s">
        <v>135</v>
      </c>
      <c r="J7504" t="s">
        <v>136</v>
      </c>
      <c r="K7504" t="s">
        <v>137</v>
      </c>
      <c r="L7504" t="s">
        <v>21206</v>
      </c>
      <c r="M7504" t="s">
        <v>21207</v>
      </c>
      <c r="N7504">
        <v>0.760833333</v>
      </c>
      <c r="O7504">
        <v>0</v>
      </c>
      <c r="P7504">
        <v>0</v>
      </c>
      <c r="Q7504">
        <v>17</v>
      </c>
      <c r="R7504">
        <v>66</v>
      </c>
      <c r="S7504">
        <v>5</v>
      </c>
      <c r="T7504">
        <v>4</v>
      </c>
      <c r="U7504">
        <v>0</v>
      </c>
      <c r="V7504">
        <v>0</v>
      </c>
      <c r="W7504">
        <v>0</v>
      </c>
      <c r="X7504">
        <v>0</v>
      </c>
      <c r="Y7504">
        <v>35.806060309768831</v>
      </c>
      <c r="Z7504">
        <v>36.918706166087738</v>
      </c>
      <c r="AA7504">
        <v>14.213485582461232</v>
      </c>
      <c r="AB7504">
        <v>5.5992560757716188</v>
      </c>
      <c r="AC7504">
        <v>0</v>
      </c>
      <c r="AD7504">
        <v>0</v>
      </c>
      <c r="AE7504">
        <v>92.537508134089421</v>
      </c>
    </row>
    <row r="7505" spans="1:31" x14ac:dyDescent="0.25">
      <c r="A7505">
        <v>1661559</v>
      </c>
      <c r="B7505">
        <v>1</v>
      </c>
      <c r="C7505" t="s">
        <v>81</v>
      </c>
      <c r="D7505" t="s">
        <v>121</v>
      </c>
      <c r="E7505" t="s">
        <v>140</v>
      </c>
      <c r="F7505" t="s">
        <v>9682</v>
      </c>
      <c r="G7505" t="s">
        <v>161</v>
      </c>
      <c r="H7505" t="s">
        <v>134</v>
      </c>
      <c r="I7505" t="s">
        <v>191</v>
      </c>
      <c r="J7505" t="s">
        <v>136</v>
      </c>
      <c r="K7505" t="s">
        <v>137</v>
      </c>
      <c r="L7505" t="s">
        <v>21208</v>
      </c>
      <c r="M7505" t="s">
        <v>21209</v>
      </c>
      <c r="N7505">
        <v>5.5555550000000002E-3</v>
      </c>
      <c r="O7505">
        <v>0</v>
      </c>
      <c r="P7505">
        <v>1281</v>
      </c>
      <c r="Q7505">
        <v>4</v>
      </c>
      <c r="R7505">
        <v>116</v>
      </c>
      <c r="S7505">
        <v>12</v>
      </c>
      <c r="T7505">
        <v>88</v>
      </c>
      <c r="U7505">
        <v>1</v>
      </c>
      <c r="V7505">
        <v>0</v>
      </c>
      <c r="W7505">
        <v>0</v>
      </c>
      <c r="X7505">
        <v>0.71337130450938258</v>
      </c>
      <c r="Y7505">
        <v>1.4517766190399999E-2</v>
      </c>
      <c r="Z7505">
        <v>6.8797693449561118E-2</v>
      </c>
      <c r="AA7505">
        <v>0.25121123618451674</v>
      </c>
      <c r="AB7505">
        <v>0.1599194605492833</v>
      </c>
      <c r="AC7505">
        <v>2.4733454340833336E-2</v>
      </c>
      <c r="AD7505">
        <v>0</v>
      </c>
      <c r="AE7505">
        <v>1.2325509152239771</v>
      </c>
    </row>
    <row r="7506" spans="1:31" x14ac:dyDescent="0.25">
      <c r="A7506">
        <v>1661702</v>
      </c>
      <c r="B7506">
        <v>1</v>
      </c>
      <c r="C7506" t="s">
        <v>80</v>
      </c>
      <c r="D7506" t="s">
        <v>99</v>
      </c>
      <c r="E7506" t="s">
        <v>131</v>
      </c>
      <c r="F7506" t="s">
        <v>21210</v>
      </c>
      <c r="G7506" t="s">
        <v>1212</v>
      </c>
      <c r="H7506" t="s">
        <v>134</v>
      </c>
      <c r="I7506" t="s">
        <v>135</v>
      </c>
      <c r="J7506" t="s">
        <v>3</v>
      </c>
      <c r="K7506" t="s">
        <v>137</v>
      </c>
      <c r="L7506" t="s">
        <v>21211</v>
      </c>
      <c r="M7506" t="s">
        <v>21212</v>
      </c>
      <c r="N7506">
        <v>0.29472222199999998</v>
      </c>
      <c r="O7506">
        <v>1</v>
      </c>
      <c r="P7506">
        <v>270</v>
      </c>
      <c r="Q7506">
        <v>0</v>
      </c>
      <c r="R7506">
        <v>6</v>
      </c>
      <c r="S7506">
        <v>0</v>
      </c>
      <c r="T7506">
        <v>15</v>
      </c>
      <c r="U7506">
        <v>0</v>
      </c>
      <c r="V7506">
        <v>0</v>
      </c>
      <c r="W7506">
        <v>0.52643693561114258</v>
      </c>
      <c r="X7506">
        <v>16.059744395098825</v>
      </c>
      <c r="Y7506">
        <v>0</v>
      </c>
      <c r="Z7506">
        <v>0.17158887916482413</v>
      </c>
      <c r="AA7506">
        <v>0</v>
      </c>
      <c r="AB7506">
        <v>5.6760455407066868</v>
      </c>
      <c r="AC7506">
        <v>0</v>
      </c>
      <c r="AD7506">
        <v>0</v>
      </c>
      <c r="AE7506">
        <v>22.433815750581473</v>
      </c>
    </row>
    <row r="7507" spans="1:31" x14ac:dyDescent="0.25">
      <c r="A7507">
        <v>1661765</v>
      </c>
      <c r="B7507">
        <v>1</v>
      </c>
      <c r="C7507" t="s">
        <v>80</v>
      </c>
      <c r="D7507" t="s">
        <v>104</v>
      </c>
      <c r="E7507" t="s">
        <v>204</v>
      </c>
      <c r="F7507" t="s">
        <v>21213</v>
      </c>
      <c r="G7507" t="s">
        <v>161</v>
      </c>
      <c r="H7507" t="s">
        <v>134</v>
      </c>
      <c r="I7507" t="s">
        <v>135</v>
      </c>
      <c r="J7507" t="s">
        <v>136</v>
      </c>
      <c r="K7507" t="s">
        <v>137</v>
      </c>
      <c r="L7507" t="s">
        <v>21214</v>
      </c>
      <c r="M7507" t="s">
        <v>21215</v>
      </c>
      <c r="N7507">
        <v>0.46055555500000001</v>
      </c>
      <c r="O7507">
        <v>7</v>
      </c>
      <c r="P7507">
        <v>351</v>
      </c>
      <c r="Q7507">
        <v>13</v>
      </c>
      <c r="R7507">
        <v>15</v>
      </c>
      <c r="S7507">
        <v>17</v>
      </c>
      <c r="T7507">
        <v>53</v>
      </c>
      <c r="U7507">
        <v>0</v>
      </c>
      <c r="V7507">
        <v>0</v>
      </c>
      <c r="W7507">
        <v>1.4811660672963352</v>
      </c>
      <c r="X7507">
        <v>33.869910835636823</v>
      </c>
      <c r="Y7507">
        <v>1.8915062486021699</v>
      </c>
      <c r="Z7507">
        <v>2.378073993385835</v>
      </c>
      <c r="AA7507">
        <v>18.691858761940292</v>
      </c>
      <c r="AB7507">
        <v>13.473398191049162</v>
      </c>
      <c r="AC7507">
        <v>0</v>
      </c>
      <c r="AD7507">
        <v>0</v>
      </c>
      <c r="AE7507">
        <v>71.785914097910606</v>
      </c>
    </row>
    <row r="7508" spans="1:31" x14ac:dyDescent="0.25">
      <c r="A7508">
        <v>1661788</v>
      </c>
      <c r="B7508">
        <v>1</v>
      </c>
      <c r="C7508" t="s">
        <v>80</v>
      </c>
      <c r="D7508" t="s">
        <v>103</v>
      </c>
      <c r="E7508" t="s">
        <v>152</v>
      </c>
      <c r="F7508" t="s">
        <v>21216</v>
      </c>
      <c r="G7508" t="s">
        <v>154</v>
      </c>
      <c r="H7508" t="s">
        <v>149</v>
      </c>
      <c r="I7508" t="s">
        <v>135</v>
      </c>
      <c r="J7508" t="s">
        <v>136</v>
      </c>
      <c r="K7508" t="s">
        <v>137</v>
      </c>
      <c r="L7508" t="s">
        <v>21217</v>
      </c>
      <c r="M7508" t="s">
        <v>21218</v>
      </c>
      <c r="N7508">
        <v>1.144722222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1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</row>
    <row r="7509" spans="1:31" x14ac:dyDescent="0.25">
      <c r="A7509">
        <v>1661533</v>
      </c>
      <c r="B7509">
        <v>1</v>
      </c>
      <c r="C7509" t="s">
        <v>81</v>
      </c>
      <c r="D7509" t="s">
        <v>113</v>
      </c>
      <c r="E7509" t="s">
        <v>146</v>
      </c>
      <c r="F7509" t="s">
        <v>21219</v>
      </c>
      <c r="G7509" t="s">
        <v>288</v>
      </c>
      <c r="H7509" t="s">
        <v>149</v>
      </c>
      <c r="I7509" t="s">
        <v>135</v>
      </c>
      <c r="J7509" t="s">
        <v>136</v>
      </c>
      <c r="K7509" t="s">
        <v>137</v>
      </c>
      <c r="L7509" t="s">
        <v>21220</v>
      </c>
      <c r="M7509" t="s">
        <v>21221</v>
      </c>
      <c r="N7509">
        <v>3.338055555</v>
      </c>
      <c r="O7509">
        <v>0</v>
      </c>
      <c r="P7509">
        <v>54</v>
      </c>
      <c r="Q7509">
        <v>0</v>
      </c>
      <c r="R7509">
        <v>10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15.824888290576459</v>
      </c>
      <c r="Y7509">
        <v>0</v>
      </c>
      <c r="Z7509">
        <v>2.0859717204971515</v>
      </c>
      <c r="AA7509">
        <v>0</v>
      </c>
      <c r="AB7509">
        <v>0</v>
      </c>
      <c r="AC7509">
        <v>0</v>
      </c>
      <c r="AD7509">
        <v>0</v>
      </c>
      <c r="AE7509">
        <v>17.910860011073609</v>
      </c>
    </row>
    <row r="7510" spans="1:31" x14ac:dyDescent="0.25">
      <c r="A7510">
        <v>1661679</v>
      </c>
      <c r="B7510">
        <v>1</v>
      </c>
      <c r="C7510" t="s">
        <v>80</v>
      </c>
      <c r="D7510" t="s">
        <v>90</v>
      </c>
      <c r="E7510" t="s">
        <v>152</v>
      </c>
      <c r="F7510" t="s">
        <v>21222</v>
      </c>
      <c r="G7510" t="s">
        <v>168</v>
      </c>
      <c r="H7510" t="s">
        <v>149</v>
      </c>
      <c r="I7510" t="s">
        <v>135</v>
      </c>
      <c r="J7510" t="s">
        <v>136</v>
      </c>
      <c r="K7510" t="s">
        <v>137</v>
      </c>
      <c r="L7510" t="s">
        <v>21223</v>
      </c>
      <c r="M7510" t="s">
        <v>21224</v>
      </c>
      <c r="N7510">
        <v>9.0744444439999992</v>
      </c>
      <c r="O7510">
        <v>0</v>
      </c>
      <c r="P7510">
        <v>11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31.194968585873116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31.194968585873116</v>
      </c>
    </row>
    <row r="7511" spans="1:31" x14ac:dyDescent="0.25">
      <c r="A7511">
        <v>1661327</v>
      </c>
      <c r="B7511">
        <v>1</v>
      </c>
      <c r="C7511" t="s">
        <v>80</v>
      </c>
      <c r="D7511" t="s">
        <v>100</v>
      </c>
      <c r="E7511" t="s">
        <v>204</v>
      </c>
      <c r="F7511" t="s">
        <v>6097</v>
      </c>
      <c r="G7511" t="s">
        <v>161</v>
      </c>
      <c r="H7511" t="s">
        <v>134</v>
      </c>
      <c r="I7511" t="s">
        <v>135</v>
      </c>
      <c r="J7511" t="s">
        <v>136</v>
      </c>
      <c r="K7511" t="s">
        <v>137</v>
      </c>
      <c r="L7511" t="s">
        <v>21225</v>
      </c>
      <c r="M7511" t="s">
        <v>21226</v>
      </c>
      <c r="N7511">
        <v>2.2475000000000001</v>
      </c>
      <c r="O7511">
        <v>0</v>
      </c>
      <c r="P7511">
        <v>2</v>
      </c>
      <c r="Q7511">
        <v>58</v>
      </c>
      <c r="R7511">
        <v>75</v>
      </c>
      <c r="S7511">
        <v>2</v>
      </c>
      <c r="T7511">
        <v>4</v>
      </c>
      <c r="U7511">
        <v>0</v>
      </c>
      <c r="V7511">
        <v>0</v>
      </c>
      <c r="W7511">
        <v>0</v>
      </c>
      <c r="X7511">
        <v>0.91458944380958007</v>
      </c>
      <c r="Y7511">
        <v>434.03929090624951</v>
      </c>
      <c r="Z7511">
        <v>190.95233777814482</v>
      </c>
      <c r="AA7511">
        <v>43.655684088018759</v>
      </c>
      <c r="AB7511">
        <v>3.7452072762347477</v>
      </c>
      <c r="AC7511">
        <v>0</v>
      </c>
      <c r="AD7511">
        <v>0</v>
      </c>
      <c r="AE7511">
        <v>673.30710949245747</v>
      </c>
    </row>
    <row r="7512" spans="1:31" x14ac:dyDescent="0.25">
      <c r="A7512">
        <v>1661493</v>
      </c>
      <c r="B7512">
        <v>1</v>
      </c>
      <c r="C7512" t="s">
        <v>81</v>
      </c>
      <c r="D7512" t="s">
        <v>119</v>
      </c>
      <c r="E7512" t="s">
        <v>146</v>
      </c>
      <c r="F7512" t="s">
        <v>21227</v>
      </c>
      <c r="G7512" t="s">
        <v>260</v>
      </c>
      <c r="H7512" t="s">
        <v>149</v>
      </c>
      <c r="I7512" t="s">
        <v>135</v>
      </c>
      <c r="J7512" t="s">
        <v>136</v>
      </c>
      <c r="K7512" t="s">
        <v>137</v>
      </c>
      <c r="L7512" t="s">
        <v>21228</v>
      </c>
      <c r="M7512" t="s">
        <v>21229</v>
      </c>
      <c r="N7512">
        <v>1.362777777</v>
      </c>
      <c r="O7512">
        <v>0</v>
      </c>
      <c r="P7512">
        <v>78</v>
      </c>
      <c r="Q7512">
        <v>0</v>
      </c>
      <c r="R7512">
        <v>7</v>
      </c>
      <c r="S7512">
        <v>0</v>
      </c>
      <c r="T7512">
        <v>14</v>
      </c>
      <c r="U7512">
        <v>0</v>
      </c>
      <c r="V7512">
        <v>0</v>
      </c>
      <c r="W7512">
        <v>0</v>
      </c>
      <c r="X7512">
        <v>23.864781464556252</v>
      </c>
      <c r="Y7512">
        <v>0</v>
      </c>
      <c r="Z7512">
        <v>4.3980595945660594</v>
      </c>
      <c r="AA7512">
        <v>0</v>
      </c>
      <c r="AB7512">
        <v>8.5923003646495761</v>
      </c>
      <c r="AC7512">
        <v>0</v>
      </c>
      <c r="AD7512">
        <v>0</v>
      </c>
      <c r="AE7512">
        <v>36.85514142377189</v>
      </c>
    </row>
    <row r="7513" spans="1:31" x14ac:dyDescent="0.25">
      <c r="A7513">
        <v>1661705</v>
      </c>
      <c r="B7513">
        <v>1</v>
      </c>
      <c r="C7513" t="s">
        <v>80</v>
      </c>
      <c r="D7513" t="s">
        <v>99</v>
      </c>
      <c r="E7513" t="s">
        <v>178</v>
      </c>
      <c r="F7513" t="s">
        <v>21230</v>
      </c>
      <c r="G7513" t="s">
        <v>227</v>
      </c>
      <c r="H7513" t="s">
        <v>149</v>
      </c>
      <c r="I7513" t="s">
        <v>135</v>
      </c>
      <c r="J7513" t="s">
        <v>136</v>
      </c>
      <c r="K7513" t="s">
        <v>137</v>
      </c>
      <c r="L7513" t="s">
        <v>21231</v>
      </c>
      <c r="M7513" t="s">
        <v>21232</v>
      </c>
      <c r="N7513">
        <v>2.1063888880000001</v>
      </c>
      <c r="O7513">
        <v>0</v>
      </c>
      <c r="P7513">
        <v>9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4.9719849143386057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4.9719849143386057</v>
      </c>
    </row>
    <row r="7514" spans="1:31" x14ac:dyDescent="0.25">
      <c r="A7514">
        <v>1661350</v>
      </c>
      <c r="B7514">
        <v>1</v>
      </c>
      <c r="C7514" t="s">
        <v>80</v>
      </c>
      <c r="D7514" t="s">
        <v>94</v>
      </c>
      <c r="E7514" t="s">
        <v>178</v>
      </c>
      <c r="F7514" t="s">
        <v>21233</v>
      </c>
      <c r="G7514" t="s">
        <v>227</v>
      </c>
      <c r="H7514" t="s">
        <v>149</v>
      </c>
      <c r="I7514" t="s">
        <v>135</v>
      </c>
      <c r="J7514" t="s">
        <v>136</v>
      </c>
      <c r="K7514" t="s">
        <v>137</v>
      </c>
      <c r="L7514" t="s">
        <v>21234</v>
      </c>
      <c r="M7514" t="s">
        <v>21235</v>
      </c>
      <c r="N7514">
        <v>2.1977777770000002</v>
      </c>
      <c r="O7514">
        <v>0</v>
      </c>
      <c r="P7514">
        <v>41</v>
      </c>
      <c r="Q7514">
        <v>0</v>
      </c>
      <c r="R7514">
        <v>2</v>
      </c>
      <c r="S7514">
        <v>0</v>
      </c>
      <c r="T7514">
        <v>10</v>
      </c>
      <c r="U7514">
        <v>0</v>
      </c>
      <c r="V7514">
        <v>0</v>
      </c>
      <c r="W7514">
        <v>0</v>
      </c>
      <c r="X7514">
        <v>17.091374065888811</v>
      </c>
      <c r="Y7514">
        <v>0</v>
      </c>
      <c r="Z7514">
        <v>3.3684071155930554E-3</v>
      </c>
      <c r="AA7514">
        <v>0</v>
      </c>
      <c r="AB7514">
        <v>16.930582189219127</v>
      </c>
      <c r="AC7514">
        <v>0</v>
      </c>
      <c r="AD7514">
        <v>0</v>
      </c>
      <c r="AE7514">
        <v>34.025324662223532</v>
      </c>
    </row>
    <row r="7515" spans="1:31" x14ac:dyDescent="0.25">
      <c r="A7515">
        <v>1661662</v>
      </c>
      <c r="B7515">
        <v>1</v>
      </c>
      <c r="C7515" t="s">
        <v>80</v>
      </c>
      <c r="D7515" t="s">
        <v>106</v>
      </c>
      <c r="E7515" t="s">
        <v>362</v>
      </c>
      <c r="F7515" t="s">
        <v>21236</v>
      </c>
      <c r="G7515" t="s">
        <v>900</v>
      </c>
      <c r="H7515" t="s">
        <v>149</v>
      </c>
      <c r="I7515" t="s">
        <v>135</v>
      </c>
      <c r="J7515" t="s">
        <v>136</v>
      </c>
      <c r="K7515" t="s">
        <v>137</v>
      </c>
      <c r="L7515" t="s">
        <v>21237</v>
      </c>
      <c r="M7515" t="s">
        <v>21238</v>
      </c>
      <c r="N7515">
        <v>1.010277777</v>
      </c>
      <c r="O7515">
        <v>0</v>
      </c>
      <c r="P7515">
        <v>29</v>
      </c>
      <c r="Q7515">
        <v>0</v>
      </c>
      <c r="R7515">
        <v>0</v>
      </c>
      <c r="S7515">
        <v>0</v>
      </c>
      <c r="T7515">
        <v>5</v>
      </c>
      <c r="U7515">
        <v>0</v>
      </c>
      <c r="V7515">
        <v>0</v>
      </c>
      <c r="W7515">
        <v>0</v>
      </c>
      <c r="X7515">
        <v>7.9049620708286747</v>
      </c>
      <c r="Y7515">
        <v>0</v>
      </c>
      <c r="Z7515">
        <v>0</v>
      </c>
      <c r="AA7515">
        <v>0</v>
      </c>
      <c r="AB7515">
        <v>6.9702749118960572</v>
      </c>
      <c r="AC7515">
        <v>0</v>
      </c>
      <c r="AD7515">
        <v>0</v>
      </c>
      <c r="AE7515">
        <v>14.875236982724733</v>
      </c>
    </row>
    <row r="7516" spans="1:31" x14ac:dyDescent="0.25">
      <c r="A7516">
        <v>1661513</v>
      </c>
      <c r="B7516">
        <v>1</v>
      </c>
      <c r="C7516" t="s">
        <v>80</v>
      </c>
      <c r="D7516" t="s">
        <v>100</v>
      </c>
      <c r="E7516" t="s">
        <v>131</v>
      </c>
      <c r="F7516" t="s">
        <v>21193</v>
      </c>
      <c r="G7516" t="s">
        <v>195</v>
      </c>
      <c r="H7516" t="s">
        <v>134</v>
      </c>
      <c r="I7516" t="s">
        <v>135</v>
      </c>
      <c r="J7516" t="s">
        <v>136</v>
      </c>
      <c r="K7516" t="s">
        <v>137</v>
      </c>
      <c r="L7516" t="s">
        <v>21239</v>
      </c>
      <c r="M7516" t="s">
        <v>21240</v>
      </c>
      <c r="N7516">
        <v>1.135277777</v>
      </c>
      <c r="O7516">
        <v>0</v>
      </c>
      <c r="P7516">
        <v>37</v>
      </c>
      <c r="Q7516">
        <v>0</v>
      </c>
      <c r="R7516">
        <v>7</v>
      </c>
      <c r="S7516">
        <v>0</v>
      </c>
      <c r="T7516">
        <v>4</v>
      </c>
      <c r="U7516">
        <v>0</v>
      </c>
      <c r="V7516">
        <v>0</v>
      </c>
      <c r="W7516">
        <v>0</v>
      </c>
      <c r="X7516">
        <v>15.155453534057706</v>
      </c>
      <c r="Y7516">
        <v>0</v>
      </c>
      <c r="Z7516">
        <v>14.168236405254623</v>
      </c>
      <c r="AA7516">
        <v>0</v>
      </c>
      <c r="AB7516">
        <v>7.1489759573525342</v>
      </c>
      <c r="AC7516">
        <v>0</v>
      </c>
      <c r="AD7516">
        <v>0</v>
      </c>
      <c r="AE7516">
        <v>36.472665896664864</v>
      </c>
    </row>
    <row r="7517" spans="1:31" x14ac:dyDescent="0.25">
      <c r="A7517">
        <v>1661519</v>
      </c>
      <c r="B7517">
        <v>1</v>
      </c>
      <c r="C7517" t="s">
        <v>80</v>
      </c>
      <c r="D7517" t="s">
        <v>100</v>
      </c>
      <c r="E7517" t="s">
        <v>152</v>
      </c>
      <c r="F7517" t="s">
        <v>21241</v>
      </c>
      <c r="G7517" t="s">
        <v>154</v>
      </c>
      <c r="H7517" t="s">
        <v>149</v>
      </c>
      <c r="I7517" t="s">
        <v>135</v>
      </c>
      <c r="J7517" t="s">
        <v>136</v>
      </c>
      <c r="K7517" t="s">
        <v>137</v>
      </c>
      <c r="L7517" t="s">
        <v>21242</v>
      </c>
      <c r="M7517" t="s">
        <v>21243</v>
      </c>
      <c r="N7517">
        <v>1.8405555549999999</v>
      </c>
      <c r="O7517">
        <v>0</v>
      </c>
      <c r="P7517">
        <v>2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0.92135828855427926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0.92135828855427926</v>
      </c>
    </row>
    <row r="7518" spans="1:31" x14ac:dyDescent="0.25">
      <c r="A7518">
        <v>1661370</v>
      </c>
      <c r="B7518">
        <v>1</v>
      </c>
      <c r="C7518" t="s">
        <v>80</v>
      </c>
      <c r="D7518" t="s">
        <v>99</v>
      </c>
      <c r="E7518" t="s">
        <v>178</v>
      </c>
      <c r="F7518" t="s">
        <v>6915</v>
      </c>
      <c r="G7518" t="s">
        <v>187</v>
      </c>
      <c r="H7518" t="s">
        <v>149</v>
      </c>
      <c r="I7518" t="s">
        <v>135</v>
      </c>
      <c r="J7518" t="s">
        <v>136</v>
      </c>
      <c r="K7518" t="s">
        <v>137</v>
      </c>
      <c r="L7518" t="s">
        <v>21244</v>
      </c>
      <c r="M7518" t="s">
        <v>21245</v>
      </c>
      <c r="N7518">
        <v>3.2347222219999998</v>
      </c>
      <c r="O7518">
        <v>0</v>
      </c>
      <c r="P7518">
        <v>50</v>
      </c>
      <c r="Q7518">
        <v>0</v>
      </c>
      <c r="R7518">
        <v>1</v>
      </c>
      <c r="S7518">
        <v>0</v>
      </c>
      <c r="T7518">
        <v>4</v>
      </c>
      <c r="U7518">
        <v>0</v>
      </c>
      <c r="V7518">
        <v>0</v>
      </c>
      <c r="W7518">
        <v>0</v>
      </c>
      <c r="X7518">
        <v>26.830207505768673</v>
      </c>
      <c r="Y7518">
        <v>0</v>
      </c>
      <c r="Z7518">
        <v>0</v>
      </c>
      <c r="AA7518">
        <v>0</v>
      </c>
      <c r="AB7518">
        <v>0.70528334504356682</v>
      </c>
      <c r="AC7518">
        <v>0</v>
      </c>
      <c r="AD7518">
        <v>0</v>
      </c>
      <c r="AE7518">
        <v>27.535490850812241</v>
      </c>
    </row>
    <row r="7519" spans="1:31" x14ac:dyDescent="0.25">
      <c r="A7519">
        <v>1661393</v>
      </c>
      <c r="B7519">
        <v>1</v>
      </c>
      <c r="C7519" t="s">
        <v>80</v>
      </c>
      <c r="D7519" t="s">
        <v>95</v>
      </c>
      <c r="E7519" t="s">
        <v>642</v>
      </c>
      <c r="F7519" t="s">
        <v>2727</v>
      </c>
      <c r="G7519" t="s">
        <v>161</v>
      </c>
      <c r="H7519" t="s">
        <v>134</v>
      </c>
      <c r="I7519" t="s">
        <v>135</v>
      </c>
      <c r="J7519" t="s">
        <v>136</v>
      </c>
      <c r="K7519" t="s">
        <v>137</v>
      </c>
      <c r="L7519" t="s">
        <v>21246</v>
      </c>
      <c r="M7519" t="s">
        <v>21247</v>
      </c>
      <c r="N7519">
        <v>0.157868333</v>
      </c>
      <c r="O7519">
        <v>0</v>
      </c>
      <c r="P7519">
        <v>0</v>
      </c>
      <c r="Q7519">
        <v>0</v>
      </c>
      <c r="R7519">
        <v>0</v>
      </c>
      <c r="S7519">
        <v>2</v>
      </c>
      <c r="T7519">
        <v>0</v>
      </c>
      <c r="U7519">
        <v>1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1.3835822077146267</v>
      </c>
      <c r="AB7519">
        <v>0</v>
      </c>
      <c r="AC7519">
        <v>123.63965180426443</v>
      </c>
      <c r="AD7519">
        <v>0</v>
      </c>
      <c r="AE7519">
        <v>125.02323401197906</v>
      </c>
    </row>
    <row r="7520" spans="1:31" x14ac:dyDescent="0.25">
      <c r="A7520">
        <v>1661642</v>
      </c>
      <c r="B7520">
        <v>1</v>
      </c>
      <c r="C7520" t="s">
        <v>80</v>
      </c>
      <c r="D7520" t="s">
        <v>94</v>
      </c>
      <c r="E7520" t="s">
        <v>152</v>
      </c>
      <c r="F7520" t="s">
        <v>21248</v>
      </c>
      <c r="G7520" t="s">
        <v>154</v>
      </c>
      <c r="H7520" t="s">
        <v>149</v>
      </c>
      <c r="I7520" t="s">
        <v>135</v>
      </c>
      <c r="J7520" t="s">
        <v>136</v>
      </c>
      <c r="K7520" t="s">
        <v>137</v>
      </c>
      <c r="L7520" t="s">
        <v>21249</v>
      </c>
      <c r="M7520" t="s">
        <v>21250</v>
      </c>
      <c r="N7520">
        <v>2.4449999999999998</v>
      </c>
      <c r="O7520">
        <v>0</v>
      </c>
      <c r="P7520">
        <v>1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0.77432303349448994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0.77432303349448994</v>
      </c>
    </row>
    <row r="7521" spans="1:31" x14ac:dyDescent="0.25">
      <c r="A7521">
        <v>1661450</v>
      </c>
      <c r="B7521">
        <v>1</v>
      </c>
      <c r="C7521" t="s">
        <v>80</v>
      </c>
      <c r="D7521" t="s">
        <v>93</v>
      </c>
      <c r="E7521" t="s">
        <v>178</v>
      </c>
      <c r="F7521" t="s">
        <v>21251</v>
      </c>
      <c r="G7521" t="s">
        <v>187</v>
      </c>
      <c r="H7521" t="s">
        <v>149</v>
      </c>
      <c r="I7521" t="s">
        <v>135</v>
      </c>
      <c r="J7521" t="s">
        <v>136</v>
      </c>
      <c r="K7521" t="s">
        <v>137</v>
      </c>
      <c r="L7521" t="s">
        <v>21252</v>
      </c>
      <c r="M7521" t="s">
        <v>21253</v>
      </c>
      <c r="N7521">
        <v>2.6438888880000002</v>
      </c>
      <c r="O7521">
        <v>0</v>
      </c>
      <c r="P7521">
        <v>6</v>
      </c>
      <c r="Q7521">
        <v>0</v>
      </c>
      <c r="R7521">
        <v>4</v>
      </c>
      <c r="S7521">
        <v>0</v>
      </c>
      <c r="T7521">
        <v>2</v>
      </c>
      <c r="U7521">
        <v>0</v>
      </c>
      <c r="V7521">
        <v>0</v>
      </c>
      <c r="W7521">
        <v>0</v>
      </c>
      <c r="X7521">
        <v>6.1459300217297921</v>
      </c>
      <c r="Y7521">
        <v>0</v>
      </c>
      <c r="Z7521">
        <v>4.3526461914982919</v>
      </c>
      <c r="AA7521">
        <v>0</v>
      </c>
      <c r="AB7521">
        <v>4.227676304855712</v>
      </c>
      <c r="AC7521">
        <v>0</v>
      </c>
      <c r="AD7521">
        <v>0</v>
      </c>
      <c r="AE7521">
        <v>14.726252518083797</v>
      </c>
    </row>
    <row r="7522" spans="1:31" x14ac:dyDescent="0.25">
      <c r="A7522">
        <v>1661805</v>
      </c>
      <c r="B7522">
        <v>1</v>
      </c>
      <c r="C7522" t="s">
        <v>81</v>
      </c>
      <c r="D7522" t="s">
        <v>118</v>
      </c>
      <c r="E7522" t="s">
        <v>178</v>
      </c>
      <c r="F7522" t="s">
        <v>21254</v>
      </c>
      <c r="G7522" t="s">
        <v>227</v>
      </c>
      <c r="H7522" t="s">
        <v>149</v>
      </c>
      <c r="I7522" t="s">
        <v>135</v>
      </c>
      <c r="J7522" t="s">
        <v>136</v>
      </c>
      <c r="K7522" t="s">
        <v>137</v>
      </c>
      <c r="L7522" t="s">
        <v>21255</v>
      </c>
      <c r="M7522" t="s">
        <v>21256</v>
      </c>
      <c r="N7522">
        <v>0.66416666599999996</v>
      </c>
      <c r="O7522">
        <v>0</v>
      </c>
      <c r="P7522">
        <v>17</v>
      </c>
      <c r="Q7522">
        <v>0</v>
      </c>
      <c r="R7522">
        <v>1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0.87237412305550099</v>
      </c>
      <c r="Y7522">
        <v>0</v>
      </c>
      <c r="Z7522">
        <v>5.7477687416416666E-4</v>
      </c>
      <c r="AA7522">
        <v>0</v>
      </c>
      <c r="AB7522">
        <v>0</v>
      </c>
      <c r="AC7522">
        <v>0</v>
      </c>
      <c r="AD7522">
        <v>0</v>
      </c>
      <c r="AE7522">
        <v>0.87294889992966518</v>
      </c>
    </row>
    <row r="7523" spans="1:31" x14ac:dyDescent="0.25">
      <c r="A7523">
        <v>1661556</v>
      </c>
      <c r="B7523">
        <v>1</v>
      </c>
      <c r="C7523" t="s">
        <v>80</v>
      </c>
      <c r="D7523" t="s">
        <v>92</v>
      </c>
      <c r="E7523" t="s">
        <v>152</v>
      </c>
      <c r="F7523" t="s">
        <v>21257</v>
      </c>
      <c r="G7523" t="s">
        <v>168</v>
      </c>
      <c r="H7523" t="s">
        <v>149</v>
      </c>
      <c r="I7523" t="s">
        <v>135</v>
      </c>
      <c r="J7523" t="s">
        <v>136</v>
      </c>
      <c r="K7523" t="s">
        <v>137</v>
      </c>
      <c r="L7523" t="s">
        <v>21258</v>
      </c>
      <c r="M7523" t="s">
        <v>21259</v>
      </c>
      <c r="N7523">
        <v>1.2880555549999999</v>
      </c>
      <c r="O7523">
        <v>0</v>
      </c>
      <c r="P7523">
        <v>1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3.5900381543483334E-3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3.5900381543483334E-3</v>
      </c>
    </row>
    <row r="7524" spans="1:31" x14ac:dyDescent="0.25">
      <c r="A7524">
        <v>1661456</v>
      </c>
      <c r="B7524">
        <v>1</v>
      </c>
      <c r="C7524" t="s">
        <v>81</v>
      </c>
      <c r="D7524" t="s">
        <v>127</v>
      </c>
      <c r="E7524" t="s">
        <v>204</v>
      </c>
      <c r="F7524" t="s">
        <v>21260</v>
      </c>
      <c r="G7524" t="s">
        <v>161</v>
      </c>
      <c r="H7524" t="s">
        <v>134</v>
      </c>
      <c r="I7524" t="s">
        <v>135</v>
      </c>
      <c r="J7524" t="s">
        <v>136</v>
      </c>
      <c r="K7524" t="s">
        <v>137</v>
      </c>
      <c r="L7524" t="s">
        <v>21261</v>
      </c>
      <c r="M7524" t="s">
        <v>21262</v>
      </c>
      <c r="N7524">
        <v>1.5708333329999999</v>
      </c>
      <c r="O7524">
        <v>0</v>
      </c>
      <c r="P7524">
        <v>0</v>
      </c>
      <c r="Q7524">
        <v>31</v>
      </c>
      <c r="R7524">
        <v>0</v>
      </c>
      <c r="S7524">
        <v>5</v>
      </c>
      <c r="T7524">
        <v>1</v>
      </c>
      <c r="U7524">
        <v>1</v>
      </c>
      <c r="V7524">
        <v>0</v>
      </c>
      <c r="W7524">
        <v>0</v>
      </c>
      <c r="X7524">
        <v>0</v>
      </c>
      <c r="Y7524">
        <v>13.145820885101617</v>
      </c>
      <c r="Z7524">
        <v>0</v>
      </c>
      <c r="AA7524">
        <v>53.944653361631936</v>
      </c>
      <c r="AB7524">
        <v>0</v>
      </c>
      <c r="AC7524">
        <v>12.577369801426917</v>
      </c>
      <c r="AD7524">
        <v>0</v>
      </c>
      <c r="AE7524">
        <v>79.667844048160461</v>
      </c>
    </row>
    <row r="7525" spans="1:31" x14ac:dyDescent="0.25">
      <c r="A7525">
        <v>1661699</v>
      </c>
      <c r="B7525">
        <v>1</v>
      </c>
      <c r="C7525" t="s">
        <v>80</v>
      </c>
      <c r="D7525" t="s">
        <v>92</v>
      </c>
      <c r="E7525" t="s">
        <v>178</v>
      </c>
      <c r="F7525" t="s">
        <v>21263</v>
      </c>
      <c r="G7525" t="s">
        <v>403</v>
      </c>
      <c r="H7525" t="s">
        <v>149</v>
      </c>
      <c r="I7525" t="s">
        <v>135</v>
      </c>
      <c r="J7525" t="s">
        <v>136</v>
      </c>
      <c r="K7525" t="s">
        <v>137</v>
      </c>
      <c r="L7525" t="s">
        <v>21264</v>
      </c>
      <c r="M7525" t="s">
        <v>21265</v>
      </c>
      <c r="N7525">
        <v>0.877222222</v>
      </c>
      <c r="O7525">
        <v>0</v>
      </c>
      <c r="P7525">
        <v>31</v>
      </c>
      <c r="Q7525">
        <v>0</v>
      </c>
      <c r="R7525">
        <v>1</v>
      </c>
      <c r="S7525">
        <v>0</v>
      </c>
      <c r="T7525">
        <v>1</v>
      </c>
      <c r="U7525">
        <v>0</v>
      </c>
      <c r="V7525">
        <v>0</v>
      </c>
      <c r="W7525">
        <v>0</v>
      </c>
      <c r="X7525">
        <v>6.4988876429531732</v>
      </c>
      <c r="Y7525">
        <v>0</v>
      </c>
      <c r="Z7525">
        <v>2.4298669806438893E-2</v>
      </c>
      <c r="AA7525">
        <v>0</v>
      </c>
      <c r="AB7525">
        <v>6.68511524689889E-2</v>
      </c>
      <c r="AC7525">
        <v>0</v>
      </c>
      <c r="AD7525">
        <v>0</v>
      </c>
      <c r="AE7525">
        <v>6.5900374652286011</v>
      </c>
    </row>
    <row r="7526" spans="1:31" x14ac:dyDescent="0.25">
      <c r="A7526">
        <v>1661307</v>
      </c>
      <c r="B7526">
        <v>1</v>
      </c>
      <c r="C7526" t="s">
        <v>80</v>
      </c>
      <c r="D7526" t="s">
        <v>106</v>
      </c>
      <c r="E7526" t="s">
        <v>146</v>
      </c>
      <c r="F7526" t="s">
        <v>17752</v>
      </c>
      <c r="G7526" t="s">
        <v>260</v>
      </c>
      <c r="H7526" t="s">
        <v>149</v>
      </c>
      <c r="I7526" t="s">
        <v>135</v>
      </c>
      <c r="J7526" t="s">
        <v>136</v>
      </c>
      <c r="K7526" t="s">
        <v>137</v>
      </c>
      <c r="L7526" t="s">
        <v>21266</v>
      </c>
      <c r="M7526" t="s">
        <v>21267</v>
      </c>
      <c r="N7526">
        <v>2.0780555550000002</v>
      </c>
      <c r="O7526">
        <v>0</v>
      </c>
      <c r="P7526">
        <v>240</v>
      </c>
      <c r="Q7526">
        <v>0</v>
      </c>
      <c r="R7526">
        <v>0</v>
      </c>
      <c r="S7526">
        <v>0</v>
      </c>
      <c r="T7526">
        <v>5</v>
      </c>
      <c r="U7526">
        <v>0</v>
      </c>
      <c r="V7526">
        <v>0</v>
      </c>
      <c r="W7526">
        <v>0</v>
      </c>
      <c r="X7526">
        <v>75.070993078578454</v>
      </c>
      <c r="Y7526">
        <v>0</v>
      </c>
      <c r="Z7526">
        <v>0</v>
      </c>
      <c r="AA7526">
        <v>0</v>
      </c>
      <c r="AB7526">
        <v>7.520939448425751</v>
      </c>
      <c r="AC7526">
        <v>0</v>
      </c>
      <c r="AD7526">
        <v>0</v>
      </c>
      <c r="AE7526">
        <v>82.591932527004204</v>
      </c>
    </row>
    <row r="7527" spans="1:31" x14ac:dyDescent="0.25">
      <c r="A7527">
        <v>1661860</v>
      </c>
      <c r="B7527">
        <v>1</v>
      </c>
      <c r="C7527" t="s">
        <v>80</v>
      </c>
      <c r="D7527" t="s">
        <v>92</v>
      </c>
      <c r="E7527" t="s">
        <v>362</v>
      </c>
      <c r="F7527" t="s">
        <v>21268</v>
      </c>
      <c r="G7527" t="s">
        <v>227</v>
      </c>
      <c r="H7527" t="s">
        <v>149</v>
      </c>
      <c r="I7527" t="s">
        <v>135</v>
      </c>
      <c r="J7527" t="s">
        <v>136</v>
      </c>
      <c r="K7527" t="s">
        <v>137</v>
      </c>
      <c r="L7527" t="s">
        <v>21269</v>
      </c>
      <c r="M7527" t="s">
        <v>21270</v>
      </c>
      <c r="N7527">
        <v>2.5180555550000001</v>
      </c>
      <c r="O7527">
        <v>0</v>
      </c>
      <c r="P7527">
        <v>64</v>
      </c>
      <c r="Q7527">
        <v>0</v>
      </c>
      <c r="R7527">
        <v>0</v>
      </c>
      <c r="S7527">
        <v>0</v>
      </c>
      <c r="T7527">
        <v>3</v>
      </c>
      <c r="U7527">
        <v>0</v>
      </c>
      <c r="V7527">
        <v>0</v>
      </c>
      <c r="W7527">
        <v>0</v>
      </c>
      <c r="X7527">
        <v>111.00527893520207</v>
      </c>
      <c r="Y7527">
        <v>0</v>
      </c>
      <c r="Z7527">
        <v>0</v>
      </c>
      <c r="AA7527">
        <v>0</v>
      </c>
      <c r="AB7527">
        <v>26.334333463942368</v>
      </c>
      <c r="AC7527">
        <v>0</v>
      </c>
      <c r="AD7527">
        <v>0</v>
      </c>
      <c r="AE7527">
        <v>137.33961239914444</v>
      </c>
    </row>
    <row r="7528" spans="1:31" x14ac:dyDescent="0.25">
      <c r="A7528">
        <v>1662355</v>
      </c>
      <c r="B7528">
        <v>1</v>
      </c>
      <c r="C7528" t="s">
        <v>81</v>
      </c>
      <c r="D7528" t="s">
        <v>113</v>
      </c>
      <c r="E7528" t="s">
        <v>178</v>
      </c>
      <c r="F7528" t="s">
        <v>21271</v>
      </c>
      <c r="G7528" t="s">
        <v>227</v>
      </c>
      <c r="H7528" t="s">
        <v>149</v>
      </c>
      <c r="I7528" t="s">
        <v>135</v>
      </c>
      <c r="J7528" t="s">
        <v>136</v>
      </c>
      <c r="K7528" t="s">
        <v>137</v>
      </c>
      <c r="L7528" t="s">
        <v>21272</v>
      </c>
      <c r="M7528" t="s">
        <v>21273</v>
      </c>
      <c r="N7528">
        <v>2.5038888880000001</v>
      </c>
      <c r="O7528">
        <v>0</v>
      </c>
      <c r="P7528">
        <v>13</v>
      </c>
      <c r="Q7528">
        <v>0</v>
      </c>
      <c r="R7528">
        <v>2</v>
      </c>
      <c r="S7528">
        <v>0</v>
      </c>
      <c r="T7528">
        <v>3</v>
      </c>
      <c r="U7528">
        <v>0</v>
      </c>
      <c r="V7528">
        <v>0</v>
      </c>
      <c r="W7528">
        <v>0</v>
      </c>
      <c r="X7528">
        <v>4.8201230588197923</v>
      </c>
      <c r="Y7528">
        <v>0</v>
      </c>
      <c r="Z7528">
        <v>0.89140041361461786</v>
      </c>
      <c r="AA7528">
        <v>0</v>
      </c>
      <c r="AB7528">
        <v>0.52103321137758929</v>
      </c>
      <c r="AC7528">
        <v>0</v>
      </c>
      <c r="AD7528">
        <v>0</v>
      </c>
      <c r="AE7528">
        <v>6.2325566838119997</v>
      </c>
    </row>
    <row r="7529" spans="1:31" x14ac:dyDescent="0.25">
      <c r="A7529">
        <v>1662401</v>
      </c>
      <c r="B7529">
        <v>1</v>
      </c>
      <c r="C7529" t="s">
        <v>80</v>
      </c>
      <c r="D7529" t="s">
        <v>99</v>
      </c>
      <c r="E7529" t="s">
        <v>140</v>
      </c>
      <c r="F7529" t="s">
        <v>1608</v>
      </c>
      <c r="G7529" t="s">
        <v>161</v>
      </c>
      <c r="H7529" t="s">
        <v>134</v>
      </c>
      <c r="I7529" t="s">
        <v>135</v>
      </c>
      <c r="J7529" t="s">
        <v>136</v>
      </c>
      <c r="K7529" t="s">
        <v>137</v>
      </c>
      <c r="L7529" t="s">
        <v>21274</v>
      </c>
      <c r="M7529" t="s">
        <v>21275</v>
      </c>
      <c r="N7529">
        <v>1.0916666660000001</v>
      </c>
      <c r="O7529">
        <v>21</v>
      </c>
      <c r="P7529">
        <v>1657</v>
      </c>
      <c r="Q7529">
        <v>13</v>
      </c>
      <c r="R7529">
        <v>154</v>
      </c>
      <c r="S7529">
        <v>27</v>
      </c>
      <c r="T7529">
        <v>142</v>
      </c>
      <c r="U7529">
        <v>0</v>
      </c>
      <c r="V7529">
        <v>5</v>
      </c>
      <c r="W7529">
        <v>50.060314327106987</v>
      </c>
      <c r="X7529">
        <v>290.77827076861797</v>
      </c>
      <c r="Y7529">
        <v>29.428677312577296</v>
      </c>
      <c r="Z7529">
        <v>33.600141587477268</v>
      </c>
      <c r="AA7529">
        <v>165.54693613556165</v>
      </c>
      <c r="AB7529">
        <v>89.245060077810237</v>
      </c>
      <c r="AC7529">
        <v>0</v>
      </c>
      <c r="AD7529">
        <v>12.636796415614581</v>
      </c>
      <c r="AE7529">
        <v>671.29619662476591</v>
      </c>
    </row>
    <row r="7530" spans="1:31" x14ac:dyDescent="0.25">
      <c r="A7530">
        <v>1661983</v>
      </c>
      <c r="B7530">
        <v>1</v>
      </c>
      <c r="C7530" t="s">
        <v>80</v>
      </c>
      <c r="D7530" t="s">
        <v>98</v>
      </c>
      <c r="E7530" t="s">
        <v>178</v>
      </c>
      <c r="F7530" t="s">
        <v>21276</v>
      </c>
      <c r="G7530" t="s">
        <v>227</v>
      </c>
      <c r="H7530" t="s">
        <v>149</v>
      </c>
      <c r="I7530" t="s">
        <v>135</v>
      </c>
      <c r="J7530" t="s">
        <v>136</v>
      </c>
      <c r="K7530" t="s">
        <v>137</v>
      </c>
      <c r="L7530" t="s">
        <v>21277</v>
      </c>
      <c r="M7530" t="s">
        <v>21278</v>
      </c>
      <c r="N7530">
        <v>1.484444444</v>
      </c>
      <c r="O7530">
        <v>0</v>
      </c>
      <c r="P7530">
        <v>26</v>
      </c>
      <c r="Q7530">
        <v>0</v>
      </c>
      <c r="R7530">
        <v>24</v>
      </c>
      <c r="S7530">
        <v>0</v>
      </c>
      <c r="T7530">
        <v>4</v>
      </c>
      <c r="U7530">
        <v>0</v>
      </c>
      <c r="V7530">
        <v>0</v>
      </c>
      <c r="W7530">
        <v>0</v>
      </c>
      <c r="X7530">
        <v>7.4270828930870412</v>
      </c>
      <c r="Y7530">
        <v>0</v>
      </c>
      <c r="Z7530">
        <v>10.836403332054056</v>
      </c>
      <c r="AA7530">
        <v>0</v>
      </c>
      <c r="AB7530">
        <v>4.9448872479283921</v>
      </c>
      <c r="AC7530">
        <v>0</v>
      </c>
      <c r="AD7530">
        <v>0</v>
      </c>
      <c r="AE7530">
        <v>23.208373473069489</v>
      </c>
    </row>
    <row r="7531" spans="1:31" x14ac:dyDescent="0.25">
      <c r="A7531">
        <v>1662647</v>
      </c>
      <c r="B7531">
        <v>1</v>
      </c>
      <c r="C7531" t="s">
        <v>80</v>
      </c>
      <c r="D7531" t="s">
        <v>83</v>
      </c>
      <c r="E7531" t="s">
        <v>152</v>
      </c>
      <c r="F7531" t="s">
        <v>21279</v>
      </c>
      <c r="G7531" t="s">
        <v>154</v>
      </c>
      <c r="H7531" t="s">
        <v>149</v>
      </c>
      <c r="I7531" t="s">
        <v>135</v>
      </c>
      <c r="J7531" t="s">
        <v>136</v>
      </c>
      <c r="K7531" t="s">
        <v>137</v>
      </c>
      <c r="L7531" t="s">
        <v>21280</v>
      </c>
      <c r="M7531" t="s">
        <v>21281</v>
      </c>
      <c r="N7531">
        <v>1.413611111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14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22.241291122821689</v>
      </c>
      <c r="AC7531">
        <v>0</v>
      </c>
      <c r="AD7531">
        <v>0</v>
      </c>
      <c r="AE7531">
        <v>22.241291122821689</v>
      </c>
    </row>
    <row r="7532" spans="1:31" x14ac:dyDescent="0.25">
      <c r="A7532">
        <v>1661960</v>
      </c>
      <c r="B7532">
        <v>1</v>
      </c>
      <c r="C7532" t="s">
        <v>80</v>
      </c>
      <c r="D7532" t="s">
        <v>93</v>
      </c>
      <c r="E7532" t="s">
        <v>140</v>
      </c>
      <c r="F7532" t="s">
        <v>3489</v>
      </c>
      <c r="G7532" t="s">
        <v>142</v>
      </c>
      <c r="H7532" t="s">
        <v>134</v>
      </c>
      <c r="I7532" t="s">
        <v>135</v>
      </c>
      <c r="J7532" t="s">
        <v>136</v>
      </c>
      <c r="K7532" t="s">
        <v>143</v>
      </c>
      <c r="L7532" t="s">
        <v>21282</v>
      </c>
      <c r="M7532" t="s">
        <v>21283</v>
      </c>
      <c r="N7532">
        <v>2.4877777769999998</v>
      </c>
      <c r="O7532">
        <v>3</v>
      </c>
      <c r="P7532">
        <v>259</v>
      </c>
      <c r="Q7532">
        <v>41</v>
      </c>
      <c r="R7532">
        <v>28</v>
      </c>
      <c r="S7532">
        <v>6</v>
      </c>
      <c r="T7532">
        <v>34</v>
      </c>
      <c r="U7532">
        <v>0</v>
      </c>
      <c r="V7532">
        <v>0</v>
      </c>
      <c r="W7532">
        <v>6.1665239130309137</v>
      </c>
      <c r="X7532">
        <v>101.46280766557155</v>
      </c>
      <c r="Y7532">
        <v>34.991589580260616</v>
      </c>
      <c r="Z7532">
        <v>62.228843120151012</v>
      </c>
      <c r="AA7532">
        <v>52.282570352451167</v>
      </c>
      <c r="AB7532">
        <v>94.911461393103664</v>
      </c>
      <c r="AC7532">
        <v>0</v>
      </c>
      <c r="AD7532">
        <v>0</v>
      </c>
      <c r="AE7532">
        <v>352.04379602456891</v>
      </c>
    </row>
    <row r="7533" spans="1:31" x14ac:dyDescent="0.25">
      <c r="A7533">
        <v>1662501</v>
      </c>
      <c r="B7533">
        <v>1</v>
      </c>
      <c r="C7533" t="s">
        <v>80</v>
      </c>
      <c r="D7533" t="s">
        <v>98</v>
      </c>
      <c r="E7533" t="s">
        <v>204</v>
      </c>
      <c r="F7533" t="s">
        <v>8661</v>
      </c>
      <c r="G7533" t="s">
        <v>161</v>
      </c>
      <c r="H7533" t="s">
        <v>134</v>
      </c>
      <c r="I7533" t="s">
        <v>135</v>
      </c>
      <c r="J7533" t="s">
        <v>136</v>
      </c>
      <c r="K7533" t="s">
        <v>137</v>
      </c>
      <c r="L7533" t="s">
        <v>21284</v>
      </c>
      <c r="M7533" t="s">
        <v>21285</v>
      </c>
      <c r="N7533">
        <v>2.894722222</v>
      </c>
      <c r="O7533">
        <v>0</v>
      </c>
      <c r="P7533">
        <v>198</v>
      </c>
      <c r="Q7533">
        <v>0</v>
      </c>
      <c r="R7533">
        <v>70</v>
      </c>
      <c r="S7533">
        <v>3</v>
      </c>
      <c r="T7533">
        <v>50</v>
      </c>
      <c r="U7533">
        <v>0</v>
      </c>
      <c r="V7533">
        <v>0</v>
      </c>
      <c r="W7533">
        <v>0</v>
      </c>
      <c r="X7533">
        <v>175.03147685432805</v>
      </c>
      <c r="Y7533">
        <v>0</v>
      </c>
      <c r="Z7533">
        <v>72.311254335711169</v>
      </c>
      <c r="AA7533">
        <v>40.242274446541799</v>
      </c>
      <c r="AB7533">
        <v>109.16088236495131</v>
      </c>
      <c r="AC7533">
        <v>0</v>
      </c>
      <c r="AD7533">
        <v>0</v>
      </c>
      <c r="AE7533">
        <v>396.74588800153231</v>
      </c>
    </row>
    <row r="7534" spans="1:31" x14ac:dyDescent="0.25">
      <c r="A7534">
        <v>1662378</v>
      </c>
      <c r="B7534">
        <v>1</v>
      </c>
      <c r="C7534" t="s">
        <v>80</v>
      </c>
      <c r="D7534" t="s">
        <v>98</v>
      </c>
      <c r="E7534" t="s">
        <v>204</v>
      </c>
      <c r="F7534" t="s">
        <v>4581</v>
      </c>
      <c r="G7534" t="s">
        <v>161</v>
      </c>
      <c r="H7534" t="s">
        <v>134</v>
      </c>
      <c r="I7534" t="s">
        <v>135</v>
      </c>
      <c r="J7534" t="s">
        <v>136</v>
      </c>
      <c r="K7534" t="s">
        <v>137</v>
      </c>
      <c r="L7534" t="s">
        <v>21286</v>
      </c>
      <c r="M7534" t="s">
        <v>21287</v>
      </c>
      <c r="N7534">
        <v>4.1827777770000001</v>
      </c>
      <c r="O7534">
        <v>0</v>
      </c>
      <c r="P7534">
        <v>547</v>
      </c>
      <c r="Q7534">
        <v>16</v>
      </c>
      <c r="R7534">
        <v>33</v>
      </c>
      <c r="S7534">
        <v>5</v>
      </c>
      <c r="T7534">
        <v>90</v>
      </c>
      <c r="U7534">
        <v>0</v>
      </c>
      <c r="V7534">
        <v>0</v>
      </c>
      <c r="W7534">
        <v>0</v>
      </c>
      <c r="X7534">
        <v>267.41331907886092</v>
      </c>
      <c r="Y7534">
        <v>13.872175937349324</v>
      </c>
      <c r="Z7534">
        <v>3.9791596441682398</v>
      </c>
      <c r="AA7534">
        <v>22.865366194762213</v>
      </c>
      <c r="AB7534">
        <v>168.89892853350111</v>
      </c>
      <c r="AC7534">
        <v>0</v>
      </c>
      <c r="AD7534">
        <v>0</v>
      </c>
      <c r="AE7534">
        <v>477.02894938864176</v>
      </c>
    </row>
    <row r="7535" spans="1:31" x14ac:dyDescent="0.25">
      <c r="A7535">
        <v>1661837</v>
      </c>
      <c r="B7535">
        <v>1</v>
      </c>
      <c r="C7535" t="s">
        <v>81</v>
      </c>
      <c r="D7535" t="s">
        <v>113</v>
      </c>
      <c r="E7535" t="s">
        <v>131</v>
      </c>
      <c r="F7535" t="s">
        <v>5063</v>
      </c>
      <c r="G7535" t="s">
        <v>161</v>
      </c>
      <c r="H7535" t="s">
        <v>134</v>
      </c>
      <c r="I7535" t="s">
        <v>191</v>
      </c>
      <c r="J7535" t="s">
        <v>136</v>
      </c>
      <c r="K7535" t="s">
        <v>137</v>
      </c>
      <c r="L7535" t="s">
        <v>21288</v>
      </c>
      <c r="M7535" t="s">
        <v>21289</v>
      </c>
      <c r="N7535">
        <v>1.3888888E-2</v>
      </c>
      <c r="O7535">
        <v>0</v>
      </c>
      <c r="P7535">
        <v>380</v>
      </c>
      <c r="Q7535">
        <v>1</v>
      </c>
      <c r="R7535">
        <v>19</v>
      </c>
      <c r="S7535">
        <v>1</v>
      </c>
      <c r="T7535">
        <v>15</v>
      </c>
      <c r="U7535">
        <v>1</v>
      </c>
      <c r="V7535">
        <v>0</v>
      </c>
      <c r="W7535">
        <v>0</v>
      </c>
      <c r="X7535">
        <v>0.40370302640588884</v>
      </c>
      <c r="Y7535">
        <v>2.8583694666666666E-3</v>
      </c>
      <c r="Z7535">
        <v>3.484484458601389E-2</v>
      </c>
      <c r="AA7535">
        <v>0.12341766382200001</v>
      </c>
      <c r="AB7535">
        <v>7.0130926015999989E-2</v>
      </c>
      <c r="AC7535">
        <v>0.26137501570277777</v>
      </c>
      <c r="AD7535">
        <v>0</v>
      </c>
      <c r="AE7535">
        <v>0.89632984599934717</v>
      </c>
    </row>
    <row r="7536" spans="1:31" x14ac:dyDescent="0.25">
      <c r="A7536">
        <v>1662269</v>
      </c>
      <c r="B7536">
        <v>1</v>
      </c>
      <c r="C7536" t="s">
        <v>80</v>
      </c>
      <c r="D7536" t="s">
        <v>96</v>
      </c>
      <c r="E7536" t="s">
        <v>140</v>
      </c>
      <c r="F7536" t="s">
        <v>11252</v>
      </c>
      <c r="G7536" t="s">
        <v>161</v>
      </c>
      <c r="H7536" t="s">
        <v>134</v>
      </c>
      <c r="I7536" t="s">
        <v>135</v>
      </c>
      <c r="J7536" t="s">
        <v>136</v>
      </c>
      <c r="K7536" t="s">
        <v>137</v>
      </c>
      <c r="L7536" t="s">
        <v>21290</v>
      </c>
      <c r="M7536" t="s">
        <v>21291</v>
      </c>
      <c r="N7536">
        <v>0.68500000000000005</v>
      </c>
      <c r="O7536">
        <v>1</v>
      </c>
      <c r="P7536">
        <v>1152</v>
      </c>
      <c r="Q7536">
        <v>0</v>
      </c>
      <c r="R7536">
        <v>0</v>
      </c>
      <c r="S7536">
        <v>6</v>
      </c>
      <c r="T7536">
        <v>31</v>
      </c>
      <c r="U7536">
        <v>0</v>
      </c>
      <c r="V7536">
        <v>1</v>
      </c>
      <c r="W7536">
        <v>4.8519141694753056</v>
      </c>
      <c r="X7536">
        <v>122.50595786726589</v>
      </c>
      <c r="Y7536">
        <v>0</v>
      </c>
      <c r="Z7536">
        <v>0</v>
      </c>
      <c r="AA7536">
        <v>33.679935023999818</v>
      </c>
      <c r="AB7536">
        <v>25.532428196712377</v>
      </c>
      <c r="AC7536">
        <v>0</v>
      </c>
      <c r="AD7536">
        <v>3.7823436770773329E-2</v>
      </c>
      <c r="AE7536">
        <v>186.60805869422416</v>
      </c>
    </row>
    <row r="7537" spans="1:31" x14ac:dyDescent="0.25">
      <c r="A7537">
        <v>1662209</v>
      </c>
      <c r="B7537">
        <v>1</v>
      </c>
      <c r="C7537" t="s">
        <v>80</v>
      </c>
      <c r="D7537" t="s">
        <v>85</v>
      </c>
      <c r="E7537" t="s">
        <v>146</v>
      </c>
      <c r="F7537" t="s">
        <v>21292</v>
      </c>
      <c r="G7537" t="s">
        <v>235</v>
      </c>
      <c r="H7537" t="s">
        <v>149</v>
      </c>
      <c r="I7537" t="s">
        <v>135</v>
      </c>
      <c r="J7537" t="s">
        <v>136</v>
      </c>
      <c r="K7537" t="s">
        <v>143</v>
      </c>
      <c r="L7537" t="s">
        <v>21293</v>
      </c>
      <c r="M7537" t="s">
        <v>21294</v>
      </c>
      <c r="N7537">
        <v>0.87579055500000003</v>
      </c>
      <c r="O7537">
        <v>0</v>
      </c>
      <c r="P7537">
        <v>590</v>
      </c>
      <c r="Q7537">
        <v>0</v>
      </c>
      <c r="R7537">
        <v>0</v>
      </c>
      <c r="S7537">
        <v>0</v>
      </c>
      <c r="T7537">
        <v>316</v>
      </c>
      <c r="U7537">
        <v>0</v>
      </c>
      <c r="V7537">
        <v>0</v>
      </c>
      <c r="W7537">
        <v>0</v>
      </c>
      <c r="X7537">
        <v>140.28176665977526</v>
      </c>
      <c r="Y7537">
        <v>0</v>
      </c>
      <c r="Z7537">
        <v>0</v>
      </c>
      <c r="AA7537">
        <v>0</v>
      </c>
      <c r="AB7537">
        <v>267.76953749718621</v>
      </c>
      <c r="AC7537">
        <v>0</v>
      </c>
      <c r="AD7537">
        <v>0</v>
      </c>
      <c r="AE7537">
        <v>408.05130415696146</v>
      </c>
    </row>
    <row r="7538" spans="1:31" x14ac:dyDescent="0.25">
      <c r="A7538">
        <v>1662123</v>
      </c>
      <c r="B7538">
        <v>1</v>
      </c>
      <c r="C7538" t="s">
        <v>81</v>
      </c>
      <c r="D7538" t="s">
        <v>127</v>
      </c>
      <c r="E7538" t="s">
        <v>204</v>
      </c>
      <c r="F7538" t="s">
        <v>9744</v>
      </c>
      <c r="G7538" t="s">
        <v>161</v>
      </c>
      <c r="H7538" t="s">
        <v>134</v>
      </c>
      <c r="I7538" t="s">
        <v>135</v>
      </c>
      <c r="J7538" t="s">
        <v>136</v>
      </c>
      <c r="K7538" t="s">
        <v>137</v>
      </c>
      <c r="L7538" t="s">
        <v>21295</v>
      </c>
      <c r="M7538" t="s">
        <v>21296</v>
      </c>
      <c r="N7538">
        <v>6.431944444</v>
      </c>
      <c r="O7538">
        <v>2</v>
      </c>
      <c r="P7538">
        <v>3</v>
      </c>
      <c r="Q7538">
        <v>45</v>
      </c>
      <c r="R7538">
        <v>21</v>
      </c>
      <c r="S7538">
        <v>2</v>
      </c>
      <c r="T7538">
        <v>1</v>
      </c>
      <c r="U7538">
        <v>0</v>
      </c>
      <c r="V7538">
        <v>0</v>
      </c>
      <c r="W7538">
        <v>1.5907848304933334</v>
      </c>
      <c r="X7538">
        <v>15.762145944331122</v>
      </c>
      <c r="Y7538">
        <v>106.25692927368726</v>
      </c>
      <c r="Z7538">
        <v>165.69570041474546</v>
      </c>
      <c r="AA7538">
        <v>12.682417275694833</v>
      </c>
      <c r="AB7538">
        <v>15.0525777397716</v>
      </c>
      <c r="AC7538">
        <v>0</v>
      </c>
      <c r="AD7538">
        <v>0</v>
      </c>
      <c r="AE7538">
        <v>317.0405554787236</v>
      </c>
    </row>
    <row r="7539" spans="1:31" x14ac:dyDescent="0.25">
      <c r="A7539">
        <v>1662461</v>
      </c>
      <c r="B7539">
        <v>1</v>
      </c>
      <c r="C7539" t="s">
        <v>80</v>
      </c>
      <c r="D7539" t="s">
        <v>94</v>
      </c>
      <c r="E7539" t="s">
        <v>140</v>
      </c>
      <c r="F7539" t="s">
        <v>3651</v>
      </c>
      <c r="G7539" t="s">
        <v>161</v>
      </c>
      <c r="H7539" t="s">
        <v>134</v>
      </c>
      <c r="I7539" t="s">
        <v>191</v>
      </c>
      <c r="J7539" t="s">
        <v>136</v>
      </c>
      <c r="K7539" t="s">
        <v>137</v>
      </c>
      <c r="L7539" t="s">
        <v>21297</v>
      </c>
      <c r="M7539" t="s">
        <v>21298</v>
      </c>
      <c r="N7539">
        <v>4.0833332999999999E-2</v>
      </c>
      <c r="O7539">
        <v>0</v>
      </c>
      <c r="P7539">
        <v>509</v>
      </c>
      <c r="Q7539">
        <v>16</v>
      </c>
      <c r="R7539">
        <v>295</v>
      </c>
      <c r="S7539">
        <v>5</v>
      </c>
      <c r="T7539">
        <v>47</v>
      </c>
      <c r="U7539">
        <v>0</v>
      </c>
      <c r="V7539">
        <v>0</v>
      </c>
      <c r="W7539">
        <v>0</v>
      </c>
      <c r="X7539">
        <v>3.6917103010327685</v>
      </c>
      <c r="Y7539">
        <v>5.8391822665353345E-2</v>
      </c>
      <c r="Z7539">
        <v>2.8488096827379015</v>
      </c>
      <c r="AA7539">
        <v>0.88761544215016752</v>
      </c>
      <c r="AB7539">
        <v>1.5821380763551127</v>
      </c>
      <c r="AC7539">
        <v>0</v>
      </c>
      <c r="AD7539">
        <v>0</v>
      </c>
      <c r="AE7539">
        <v>9.0686653249413034</v>
      </c>
    </row>
    <row r="7540" spans="1:31" x14ac:dyDescent="0.25">
      <c r="A7540">
        <v>1662664</v>
      </c>
      <c r="B7540">
        <v>1</v>
      </c>
      <c r="C7540" t="s">
        <v>80</v>
      </c>
      <c r="D7540" t="s">
        <v>107</v>
      </c>
      <c r="E7540" t="s">
        <v>178</v>
      </c>
      <c r="F7540" t="s">
        <v>21299</v>
      </c>
      <c r="G7540" t="s">
        <v>227</v>
      </c>
      <c r="H7540" t="s">
        <v>149</v>
      </c>
      <c r="I7540" t="s">
        <v>135</v>
      </c>
      <c r="J7540" t="s">
        <v>136</v>
      </c>
      <c r="K7540" t="s">
        <v>137</v>
      </c>
      <c r="L7540" t="s">
        <v>21300</v>
      </c>
      <c r="M7540" t="s">
        <v>21301</v>
      </c>
      <c r="N7540">
        <v>4.4638888879999996</v>
      </c>
      <c r="O7540">
        <v>0</v>
      </c>
      <c r="P7540">
        <v>2</v>
      </c>
      <c r="Q7540">
        <v>0</v>
      </c>
      <c r="R7540">
        <v>0</v>
      </c>
      <c r="S7540">
        <v>0</v>
      </c>
      <c r="T7540">
        <v>2</v>
      </c>
      <c r="U7540">
        <v>0</v>
      </c>
      <c r="V7540">
        <v>0</v>
      </c>
      <c r="W7540">
        <v>0</v>
      </c>
      <c r="X7540">
        <v>2.9691063688255999</v>
      </c>
      <c r="Y7540">
        <v>0</v>
      </c>
      <c r="Z7540">
        <v>0</v>
      </c>
      <c r="AA7540">
        <v>0</v>
      </c>
      <c r="AB7540">
        <v>14.512834781113066</v>
      </c>
      <c r="AC7540">
        <v>0</v>
      </c>
      <c r="AD7540">
        <v>0</v>
      </c>
      <c r="AE7540">
        <v>17.481941149938667</v>
      </c>
    </row>
    <row r="7541" spans="1:31" x14ac:dyDescent="0.25">
      <c r="A7541">
        <v>1662810</v>
      </c>
      <c r="B7541">
        <v>1</v>
      </c>
      <c r="C7541" t="s">
        <v>81</v>
      </c>
      <c r="D7541" t="s">
        <v>128</v>
      </c>
      <c r="E7541" t="s">
        <v>152</v>
      </c>
      <c r="F7541" t="s">
        <v>21302</v>
      </c>
      <c r="G7541" t="s">
        <v>507</v>
      </c>
      <c r="H7541" t="s">
        <v>149</v>
      </c>
      <c r="I7541" t="s">
        <v>135</v>
      </c>
      <c r="J7541" t="s">
        <v>136</v>
      </c>
      <c r="K7541" t="s">
        <v>137</v>
      </c>
      <c r="L7541" t="s">
        <v>21303</v>
      </c>
      <c r="M7541" t="s">
        <v>21304</v>
      </c>
      <c r="N7541">
        <v>2.108055555</v>
      </c>
      <c r="O7541">
        <v>0</v>
      </c>
      <c r="P7541">
        <v>7</v>
      </c>
      <c r="Q7541">
        <v>0</v>
      </c>
      <c r="R7541">
        <v>0</v>
      </c>
      <c r="S7541">
        <v>0</v>
      </c>
      <c r="T7541">
        <v>1</v>
      </c>
      <c r="U7541">
        <v>0</v>
      </c>
      <c r="V7541">
        <v>0</v>
      </c>
      <c r="W7541">
        <v>0</v>
      </c>
      <c r="X7541">
        <v>3.0360134483566581</v>
      </c>
      <c r="Y7541">
        <v>0</v>
      </c>
      <c r="Z7541">
        <v>0</v>
      </c>
      <c r="AA7541">
        <v>0</v>
      </c>
      <c r="AB7541">
        <v>2.5947148479997333</v>
      </c>
      <c r="AC7541">
        <v>0</v>
      </c>
      <c r="AD7541">
        <v>0</v>
      </c>
      <c r="AE7541">
        <v>5.6307282963563914</v>
      </c>
    </row>
    <row r="7542" spans="1:31" x14ac:dyDescent="0.25">
      <c r="A7542">
        <v>1662415</v>
      </c>
      <c r="B7542">
        <v>1</v>
      </c>
      <c r="C7542" t="s">
        <v>81</v>
      </c>
      <c r="D7542" t="s">
        <v>127</v>
      </c>
      <c r="E7542" t="s">
        <v>178</v>
      </c>
      <c r="F7542" t="s">
        <v>11279</v>
      </c>
      <c r="G7542" t="s">
        <v>227</v>
      </c>
      <c r="H7542" t="s">
        <v>149</v>
      </c>
      <c r="I7542" t="s">
        <v>135</v>
      </c>
      <c r="J7542" t="s">
        <v>136</v>
      </c>
      <c r="K7542" t="s">
        <v>137</v>
      </c>
      <c r="L7542" t="s">
        <v>21305</v>
      </c>
      <c r="M7542" t="s">
        <v>21306</v>
      </c>
      <c r="N7542">
        <v>8.846944444</v>
      </c>
      <c r="O7542">
        <v>0</v>
      </c>
      <c r="P7542">
        <v>85</v>
      </c>
      <c r="Q7542">
        <v>0</v>
      </c>
      <c r="R7542">
        <v>4</v>
      </c>
      <c r="S7542">
        <v>0</v>
      </c>
      <c r="T7542">
        <v>6</v>
      </c>
      <c r="U7542">
        <v>0</v>
      </c>
      <c r="V7542">
        <v>0</v>
      </c>
      <c r="W7542">
        <v>0</v>
      </c>
      <c r="X7542">
        <v>204.03082779064871</v>
      </c>
      <c r="Y7542">
        <v>0</v>
      </c>
      <c r="Z7542">
        <v>2.0012822741340002</v>
      </c>
      <c r="AA7542">
        <v>0</v>
      </c>
      <c r="AB7542">
        <v>385.75953342196107</v>
      </c>
      <c r="AC7542">
        <v>0</v>
      </c>
      <c r="AD7542">
        <v>0</v>
      </c>
      <c r="AE7542">
        <v>591.79164348674385</v>
      </c>
    </row>
    <row r="7543" spans="1:31" x14ac:dyDescent="0.25">
      <c r="A7543">
        <v>1661943</v>
      </c>
      <c r="B7543">
        <v>1</v>
      </c>
      <c r="C7543" t="s">
        <v>81</v>
      </c>
      <c r="D7543" t="s">
        <v>119</v>
      </c>
      <c r="E7543" t="s">
        <v>140</v>
      </c>
      <c r="F7543" t="s">
        <v>21307</v>
      </c>
      <c r="G7543" t="s">
        <v>148</v>
      </c>
      <c r="H7543" t="s">
        <v>134</v>
      </c>
      <c r="I7543" t="s">
        <v>135</v>
      </c>
      <c r="J7543" t="s">
        <v>136</v>
      </c>
      <c r="K7543" t="s">
        <v>143</v>
      </c>
      <c r="L7543" t="s">
        <v>21308</v>
      </c>
      <c r="M7543" t="s">
        <v>21309</v>
      </c>
      <c r="N7543">
        <v>0.38250000000000001</v>
      </c>
      <c r="O7543">
        <v>0</v>
      </c>
      <c r="P7543">
        <v>2605</v>
      </c>
      <c r="Q7543">
        <v>155</v>
      </c>
      <c r="R7543">
        <v>321</v>
      </c>
      <c r="S7543">
        <v>9</v>
      </c>
      <c r="T7543">
        <v>202</v>
      </c>
      <c r="U7543">
        <v>0</v>
      </c>
      <c r="V7543">
        <v>2</v>
      </c>
      <c r="W7543">
        <v>0</v>
      </c>
      <c r="X7543">
        <v>230.80219946227098</v>
      </c>
      <c r="Y7543">
        <v>106.97990763521011</v>
      </c>
      <c r="Z7543">
        <v>45.982418611982055</v>
      </c>
      <c r="AA7543">
        <v>29.4372321176835</v>
      </c>
      <c r="AB7543">
        <v>36.497519226591706</v>
      </c>
      <c r="AC7543">
        <v>0</v>
      </c>
      <c r="AD7543">
        <v>16.851451873771282</v>
      </c>
      <c r="AE7543">
        <v>466.55072892750962</v>
      </c>
    </row>
    <row r="7544" spans="1:31" x14ac:dyDescent="0.25">
      <c r="A7544">
        <v>1662441</v>
      </c>
      <c r="B7544">
        <v>1</v>
      </c>
      <c r="C7544" t="s">
        <v>81</v>
      </c>
      <c r="D7544" t="s">
        <v>118</v>
      </c>
      <c r="E7544" t="s">
        <v>178</v>
      </c>
      <c r="F7544" t="s">
        <v>21310</v>
      </c>
      <c r="G7544" t="s">
        <v>227</v>
      </c>
      <c r="H7544" t="s">
        <v>149</v>
      </c>
      <c r="I7544" t="s">
        <v>135</v>
      </c>
      <c r="J7544" t="s">
        <v>136</v>
      </c>
      <c r="K7544" t="s">
        <v>137</v>
      </c>
      <c r="L7544" t="s">
        <v>21311</v>
      </c>
      <c r="M7544" t="s">
        <v>21312</v>
      </c>
      <c r="N7544">
        <v>1.0525</v>
      </c>
      <c r="O7544">
        <v>0</v>
      </c>
      <c r="P7544">
        <v>126</v>
      </c>
      <c r="Q7544">
        <v>0</v>
      </c>
      <c r="R7544">
        <v>2</v>
      </c>
      <c r="S7544">
        <v>0</v>
      </c>
      <c r="T7544">
        <v>2</v>
      </c>
      <c r="U7544">
        <v>0</v>
      </c>
      <c r="V7544">
        <v>0</v>
      </c>
      <c r="W7544">
        <v>0</v>
      </c>
      <c r="X7544">
        <v>33.503175122855268</v>
      </c>
      <c r="Y7544">
        <v>0</v>
      </c>
      <c r="Z7544">
        <v>0.20120905270354</v>
      </c>
      <c r="AA7544">
        <v>0</v>
      </c>
      <c r="AB7544">
        <v>1.9377523507869152</v>
      </c>
      <c r="AC7544">
        <v>0</v>
      </c>
      <c r="AD7544">
        <v>0</v>
      </c>
      <c r="AE7544">
        <v>35.642136526345723</v>
      </c>
    </row>
    <row r="7545" spans="1:31" x14ac:dyDescent="0.25">
      <c r="A7545">
        <v>1661920</v>
      </c>
      <c r="B7545">
        <v>1</v>
      </c>
      <c r="C7545" t="s">
        <v>80</v>
      </c>
      <c r="D7545" t="s">
        <v>109</v>
      </c>
      <c r="E7545" t="s">
        <v>178</v>
      </c>
      <c r="F7545" t="s">
        <v>20880</v>
      </c>
      <c r="G7545" t="s">
        <v>403</v>
      </c>
      <c r="H7545" t="s">
        <v>149</v>
      </c>
      <c r="I7545" t="s">
        <v>135</v>
      </c>
      <c r="J7545" t="s">
        <v>136</v>
      </c>
      <c r="K7545" t="s">
        <v>137</v>
      </c>
      <c r="L7545" t="s">
        <v>21313</v>
      </c>
      <c r="M7545" t="s">
        <v>21314</v>
      </c>
      <c r="N7545">
        <v>1.1769444440000001</v>
      </c>
      <c r="O7545">
        <v>0</v>
      </c>
      <c r="P7545">
        <v>41</v>
      </c>
      <c r="Q7545">
        <v>0</v>
      </c>
      <c r="R7545">
        <v>0</v>
      </c>
      <c r="S7545">
        <v>0</v>
      </c>
      <c r="T7545">
        <v>9</v>
      </c>
      <c r="U7545">
        <v>0</v>
      </c>
      <c r="V7545">
        <v>0</v>
      </c>
      <c r="W7545">
        <v>0</v>
      </c>
      <c r="X7545">
        <v>12.307541479964572</v>
      </c>
      <c r="Y7545">
        <v>0</v>
      </c>
      <c r="Z7545">
        <v>0</v>
      </c>
      <c r="AA7545">
        <v>0</v>
      </c>
      <c r="AB7545">
        <v>7.0695040291923901</v>
      </c>
      <c r="AC7545">
        <v>0</v>
      </c>
      <c r="AD7545">
        <v>0</v>
      </c>
      <c r="AE7545">
        <v>19.377045509156961</v>
      </c>
    </row>
    <row r="7546" spans="1:31" x14ac:dyDescent="0.25">
      <c r="A7546">
        <v>1662063</v>
      </c>
      <c r="B7546">
        <v>1</v>
      </c>
      <c r="C7546" t="s">
        <v>81</v>
      </c>
      <c r="D7546" t="s">
        <v>127</v>
      </c>
      <c r="E7546" t="s">
        <v>178</v>
      </c>
      <c r="F7546" t="s">
        <v>21315</v>
      </c>
      <c r="G7546" t="s">
        <v>187</v>
      </c>
      <c r="H7546" t="s">
        <v>149</v>
      </c>
      <c r="I7546" t="s">
        <v>135</v>
      </c>
      <c r="J7546" t="s">
        <v>136</v>
      </c>
      <c r="K7546" t="s">
        <v>137</v>
      </c>
      <c r="L7546" t="s">
        <v>21316</v>
      </c>
      <c r="M7546" t="s">
        <v>21317</v>
      </c>
      <c r="N7546">
        <v>0.73888888799999997</v>
      </c>
      <c r="O7546">
        <v>0</v>
      </c>
      <c r="P7546">
        <v>141</v>
      </c>
      <c r="Q7546">
        <v>0</v>
      </c>
      <c r="R7546">
        <v>3</v>
      </c>
      <c r="S7546">
        <v>0</v>
      </c>
      <c r="T7546">
        <v>7</v>
      </c>
      <c r="U7546">
        <v>0</v>
      </c>
      <c r="V7546">
        <v>0</v>
      </c>
      <c r="W7546">
        <v>0</v>
      </c>
      <c r="X7546">
        <v>28.362301665183693</v>
      </c>
      <c r="Y7546">
        <v>0</v>
      </c>
      <c r="Z7546">
        <v>1.259134626453978</v>
      </c>
      <c r="AA7546">
        <v>0</v>
      </c>
      <c r="AB7546">
        <v>3.4725983203132667</v>
      </c>
      <c r="AC7546">
        <v>0</v>
      </c>
      <c r="AD7546">
        <v>0</v>
      </c>
      <c r="AE7546">
        <v>33.094034611950939</v>
      </c>
    </row>
    <row r="7547" spans="1:31" x14ac:dyDescent="0.25">
      <c r="A7547">
        <v>1662727</v>
      </c>
      <c r="B7547">
        <v>1</v>
      </c>
      <c r="C7547" t="s">
        <v>80</v>
      </c>
      <c r="D7547" t="s">
        <v>94</v>
      </c>
      <c r="E7547" t="s">
        <v>131</v>
      </c>
      <c r="F7547" t="s">
        <v>21318</v>
      </c>
      <c r="G7547" t="s">
        <v>195</v>
      </c>
      <c r="H7547" t="s">
        <v>134</v>
      </c>
      <c r="I7547" t="s">
        <v>135</v>
      </c>
      <c r="J7547" t="s">
        <v>136</v>
      </c>
      <c r="K7547" t="s">
        <v>137</v>
      </c>
      <c r="L7547" t="s">
        <v>21319</v>
      </c>
      <c r="M7547" t="s">
        <v>21320</v>
      </c>
      <c r="N7547">
        <v>5.5247222220000003</v>
      </c>
      <c r="O7547">
        <v>0</v>
      </c>
      <c r="P7547">
        <v>1</v>
      </c>
      <c r="Q7547">
        <v>0</v>
      </c>
      <c r="R7547">
        <v>10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1.2007085600277776E-3</v>
      </c>
      <c r="Y7547">
        <v>0</v>
      </c>
      <c r="Z7547">
        <v>15.556224837970598</v>
      </c>
      <c r="AA7547">
        <v>0</v>
      </c>
      <c r="AB7547">
        <v>0</v>
      </c>
      <c r="AC7547">
        <v>0</v>
      </c>
      <c r="AD7547">
        <v>0</v>
      </c>
      <c r="AE7547">
        <v>15.557425546530625</v>
      </c>
    </row>
    <row r="7548" spans="1:31" x14ac:dyDescent="0.25">
      <c r="A7548">
        <v>1661894</v>
      </c>
      <c r="B7548">
        <v>1</v>
      </c>
      <c r="C7548" t="s">
        <v>80</v>
      </c>
      <c r="D7548" t="s">
        <v>83</v>
      </c>
      <c r="E7548" t="s">
        <v>204</v>
      </c>
      <c r="F7548" t="s">
        <v>21321</v>
      </c>
      <c r="G7548" t="s">
        <v>785</v>
      </c>
      <c r="H7548" t="s">
        <v>134</v>
      </c>
      <c r="I7548" t="s">
        <v>135</v>
      </c>
      <c r="J7548" t="s">
        <v>136</v>
      </c>
      <c r="K7548" t="s">
        <v>137</v>
      </c>
      <c r="L7548" t="s">
        <v>21322</v>
      </c>
      <c r="M7548" t="s">
        <v>21323</v>
      </c>
      <c r="N7548">
        <v>4.3683333329999998</v>
      </c>
      <c r="O7548">
        <v>0</v>
      </c>
      <c r="P7548">
        <v>0</v>
      </c>
      <c r="Q7548">
        <v>0</v>
      </c>
      <c r="R7548">
        <v>0</v>
      </c>
      <c r="S7548">
        <v>19</v>
      </c>
      <c r="T7548">
        <v>22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1559.6410376946442</v>
      </c>
      <c r="AB7548">
        <v>1214.3664381170463</v>
      </c>
      <c r="AC7548">
        <v>0</v>
      </c>
      <c r="AD7548">
        <v>0</v>
      </c>
      <c r="AE7548">
        <v>2774.0074758116907</v>
      </c>
    </row>
    <row r="7549" spans="1:31" x14ac:dyDescent="0.25">
      <c r="A7549">
        <v>1662249</v>
      </c>
      <c r="B7549">
        <v>1</v>
      </c>
      <c r="C7549" t="s">
        <v>81</v>
      </c>
      <c r="D7549" t="s">
        <v>121</v>
      </c>
      <c r="E7549" t="s">
        <v>204</v>
      </c>
      <c r="F7549" t="s">
        <v>8733</v>
      </c>
      <c r="G7549" t="s">
        <v>1212</v>
      </c>
      <c r="H7549" t="s">
        <v>134</v>
      </c>
      <c r="I7549" t="s">
        <v>135</v>
      </c>
      <c r="J7549" t="s">
        <v>136</v>
      </c>
      <c r="K7549" t="s">
        <v>137</v>
      </c>
      <c r="L7549" t="s">
        <v>21324</v>
      </c>
      <c r="M7549" t="s">
        <v>21325</v>
      </c>
      <c r="N7549">
        <v>1.8677777769999999</v>
      </c>
      <c r="O7549">
        <v>0</v>
      </c>
      <c r="P7549">
        <v>508</v>
      </c>
      <c r="Q7549">
        <v>0</v>
      </c>
      <c r="R7549">
        <v>0</v>
      </c>
      <c r="S7549">
        <v>2</v>
      </c>
      <c r="T7549">
        <v>32</v>
      </c>
      <c r="U7549">
        <v>0</v>
      </c>
      <c r="V7549">
        <v>0</v>
      </c>
      <c r="W7549">
        <v>0</v>
      </c>
      <c r="X7549">
        <v>72.166426709046334</v>
      </c>
      <c r="Y7549">
        <v>0</v>
      </c>
      <c r="Z7549">
        <v>0</v>
      </c>
      <c r="AA7549">
        <v>27.503471017773524</v>
      </c>
      <c r="AB7549">
        <v>17.569362657091009</v>
      </c>
      <c r="AC7549">
        <v>0</v>
      </c>
      <c r="AD7549">
        <v>0</v>
      </c>
      <c r="AE7549">
        <v>117.23926038391086</v>
      </c>
    </row>
    <row r="7550" spans="1:31" x14ac:dyDescent="0.25">
      <c r="A7550">
        <v>1662604</v>
      </c>
      <c r="B7550">
        <v>1</v>
      </c>
      <c r="C7550" t="s">
        <v>80</v>
      </c>
      <c r="D7550" t="s">
        <v>97</v>
      </c>
      <c r="E7550" t="s">
        <v>140</v>
      </c>
      <c r="F7550" t="s">
        <v>21326</v>
      </c>
      <c r="G7550" t="s">
        <v>161</v>
      </c>
      <c r="H7550" t="s">
        <v>134</v>
      </c>
      <c r="I7550" t="s">
        <v>135</v>
      </c>
      <c r="J7550" t="s">
        <v>136</v>
      </c>
      <c r="K7550" t="s">
        <v>137</v>
      </c>
      <c r="L7550" t="s">
        <v>21327</v>
      </c>
      <c r="M7550" t="s">
        <v>21328</v>
      </c>
      <c r="N7550">
        <v>1.7088888879999999</v>
      </c>
      <c r="O7550">
        <v>2</v>
      </c>
      <c r="P7550">
        <v>915</v>
      </c>
      <c r="Q7550">
        <v>1</v>
      </c>
      <c r="R7550">
        <v>32</v>
      </c>
      <c r="S7550">
        <v>7</v>
      </c>
      <c r="T7550">
        <v>70</v>
      </c>
      <c r="U7550">
        <v>0</v>
      </c>
      <c r="V7550">
        <v>0</v>
      </c>
      <c r="W7550">
        <v>27.19849430254245</v>
      </c>
      <c r="X7550">
        <v>268.4305574570447</v>
      </c>
      <c r="Y7550">
        <v>0.16653838180032668</v>
      </c>
      <c r="Z7550">
        <v>15.253695389682692</v>
      </c>
      <c r="AA7550">
        <v>36.254152487530611</v>
      </c>
      <c r="AB7550">
        <v>149.96625888081624</v>
      </c>
      <c r="AC7550">
        <v>0</v>
      </c>
      <c r="AD7550">
        <v>0</v>
      </c>
      <c r="AE7550">
        <v>497.269696899417</v>
      </c>
    </row>
    <row r="7551" spans="1:31" x14ac:dyDescent="0.25">
      <c r="A7551">
        <v>1661963</v>
      </c>
      <c r="B7551">
        <v>1</v>
      </c>
      <c r="C7551" t="s">
        <v>80</v>
      </c>
      <c r="D7551" t="s">
        <v>92</v>
      </c>
      <c r="E7551" t="s">
        <v>204</v>
      </c>
      <c r="F7551" t="s">
        <v>21329</v>
      </c>
      <c r="G7551" t="s">
        <v>161</v>
      </c>
      <c r="H7551" t="s">
        <v>134</v>
      </c>
      <c r="I7551" t="s">
        <v>135</v>
      </c>
      <c r="J7551" t="s">
        <v>136</v>
      </c>
      <c r="K7551" t="s">
        <v>137</v>
      </c>
      <c r="L7551" t="s">
        <v>21330</v>
      </c>
      <c r="M7551" t="s">
        <v>21331</v>
      </c>
      <c r="N7551">
        <v>0.91277777699999996</v>
      </c>
      <c r="O7551">
        <v>4</v>
      </c>
      <c r="P7551">
        <v>2688</v>
      </c>
      <c r="Q7551">
        <v>1</v>
      </c>
      <c r="R7551">
        <v>2</v>
      </c>
      <c r="S7551">
        <v>12</v>
      </c>
      <c r="T7551">
        <v>159</v>
      </c>
      <c r="U7551">
        <v>0</v>
      </c>
      <c r="V7551">
        <v>2</v>
      </c>
      <c r="W7551">
        <v>4.6584370057449265</v>
      </c>
      <c r="X7551">
        <v>464.08046106871768</v>
      </c>
      <c r="Y7551">
        <v>2.1018565482829601</v>
      </c>
      <c r="Z7551">
        <v>1.1245846385491667E-2</v>
      </c>
      <c r="AA7551">
        <v>120.30605534854074</v>
      </c>
      <c r="AB7551">
        <v>127.95690698886331</v>
      </c>
      <c r="AC7551">
        <v>0</v>
      </c>
      <c r="AD7551">
        <v>1.5809802130432908</v>
      </c>
      <c r="AE7551">
        <v>720.69594301957841</v>
      </c>
    </row>
    <row r="7552" spans="1:31" x14ac:dyDescent="0.25">
      <c r="A7552">
        <v>1662627</v>
      </c>
      <c r="B7552">
        <v>1</v>
      </c>
      <c r="C7552" t="s">
        <v>80</v>
      </c>
      <c r="D7552" t="s">
        <v>91</v>
      </c>
      <c r="E7552" t="s">
        <v>204</v>
      </c>
      <c r="F7552" t="s">
        <v>21332</v>
      </c>
      <c r="G7552" t="s">
        <v>161</v>
      </c>
      <c r="H7552" t="s">
        <v>134</v>
      </c>
      <c r="I7552" t="s">
        <v>135</v>
      </c>
      <c r="J7552" t="s">
        <v>136</v>
      </c>
      <c r="K7552" t="s">
        <v>137</v>
      </c>
      <c r="L7552" t="s">
        <v>21333</v>
      </c>
      <c r="M7552" t="s">
        <v>21334</v>
      </c>
      <c r="N7552">
        <v>1.332777777</v>
      </c>
      <c r="O7552">
        <v>3</v>
      </c>
      <c r="P7552">
        <v>0</v>
      </c>
      <c r="Q7552">
        <v>1</v>
      </c>
      <c r="R7552">
        <v>0</v>
      </c>
      <c r="S7552">
        <v>1</v>
      </c>
      <c r="T7552">
        <v>0</v>
      </c>
      <c r="U7552">
        <v>1</v>
      </c>
      <c r="V7552">
        <v>0</v>
      </c>
      <c r="W7552">
        <v>1.1999613188363307</v>
      </c>
      <c r="X7552">
        <v>0</v>
      </c>
      <c r="Y7552">
        <v>1.1806958468909334</v>
      </c>
      <c r="Z7552">
        <v>0</v>
      </c>
      <c r="AA7552">
        <v>2.1818373705778003</v>
      </c>
      <c r="AB7552">
        <v>0</v>
      </c>
      <c r="AC7552">
        <v>0</v>
      </c>
      <c r="AD7552">
        <v>0</v>
      </c>
      <c r="AE7552">
        <v>4.5624945363050644</v>
      </c>
    </row>
    <row r="7553" spans="1:31" x14ac:dyDescent="0.25">
      <c r="A7553">
        <v>1662229</v>
      </c>
      <c r="B7553">
        <v>1</v>
      </c>
      <c r="C7553" t="s">
        <v>80</v>
      </c>
      <c r="D7553" t="s">
        <v>96</v>
      </c>
      <c r="E7553" t="s">
        <v>178</v>
      </c>
      <c r="F7553" t="s">
        <v>20554</v>
      </c>
      <c r="G7553" t="s">
        <v>675</v>
      </c>
      <c r="H7553" t="s">
        <v>149</v>
      </c>
      <c r="I7553" t="s">
        <v>135</v>
      </c>
      <c r="J7553" t="s">
        <v>136</v>
      </c>
      <c r="K7553" t="s">
        <v>137</v>
      </c>
      <c r="L7553" t="s">
        <v>21335</v>
      </c>
      <c r="M7553" t="s">
        <v>21336</v>
      </c>
      <c r="N7553">
        <v>4.409444444</v>
      </c>
      <c r="O7553">
        <v>0</v>
      </c>
      <c r="P7553">
        <v>28</v>
      </c>
      <c r="Q7553">
        <v>0</v>
      </c>
      <c r="R7553">
        <v>0</v>
      </c>
      <c r="S7553">
        <v>0</v>
      </c>
      <c r="T7553">
        <v>1</v>
      </c>
      <c r="U7553">
        <v>0</v>
      </c>
      <c r="V7553">
        <v>0</v>
      </c>
      <c r="W7553">
        <v>0</v>
      </c>
      <c r="X7553">
        <v>35.582171667120292</v>
      </c>
      <c r="Y7553">
        <v>0</v>
      </c>
      <c r="Z7553">
        <v>0</v>
      </c>
      <c r="AA7553">
        <v>0</v>
      </c>
      <c r="AB7553">
        <v>1.0562773463839972</v>
      </c>
      <c r="AC7553">
        <v>0</v>
      </c>
      <c r="AD7553">
        <v>0</v>
      </c>
      <c r="AE7553">
        <v>36.638449013504292</v>
      </c>
    </row>
    <row r="7554" spans="1:31" x14ac:dyDescent="0.25">
      <c r="A7554">
        <v>1662796</v>
      </c>
      <c r="B7554">
        <v>1</v>
      </c>
      <c r="C7554" t="s">
        <v>80</v>
      </c>
      <c r="D7554" t="s">
        <v>82</v>
      </c>
      <c r="E7554" t="s">
        <v>152</v>
      </c>
      <c r="F7554" t="s">
        <v>21337</v>
      </c>
      <c r="G7554" t="s">
        <v>154</v>
      </c>
      <c r="H7554" t="s">
        <v>149</v>
      </c>
      <c r="I7554" t="s">
        <v>135</v>
      </c>
      <c r="J7554" t="s">
        <v>136</v>
      </c>
      <c r="K7554" t="s">
        <v>137</v>
      </c>
      <c r="L7554" t="s">
        <v>21338</v>
      </c>
      <c r="M7554" t="s">
        <v>21339</v>
      </c>
      <c r="N7554">
        <v>1.1469444440000001</v>
      </c>
      <c r="O7554">
        <v>0</v>
      </c>
      <c r="P7554">
        <v>2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0.55373051077458213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0.55373051077458213</v>
      </c>
    </row>
    <row r="7555" spans="1:31" x14ac:dyDescent="0.25">
      <c r="A7555">
        <v>1662435</v>
      </c>
      <c r="B7555">
        <v>1</v>
      </c>
      <c r="C7555" t="s">
        <v>81</v>
      </c>
      <c r="D7555" t="s">
        <v>117</v>
      </c>
      <c r="E7555" t="s">
        <v>178</v>
      </c>
      <c r="F7555" t="s">
        <v>21340</v>
      </c>
      <c r="G7555" t="s">
        <v>227</v>
      </c>
      <c r="H7555" t="s">
        <v>149</v>
      </c>
      <c r="I7555" t="s">
        <v>135</v>
      </c>
      <c r="J7555" t="s">
        <v>136</v>
      </c>
      <c r="K7555" t="s">
        <v>137</v>
      </c>
      <c r="L7555" t="s">
        <v>21341</v>
      </c>
      <c r="M7555" t="s">
        <v>21342</v>
      </c>
      <c r="N7555">
        <v>3.968611111</v>
      </c>
      <c r="O7555">
        <v>0</v>
      </c>
      <c r="P7555">
        <v>60</v>
      </c>
      <c r="Q7555">
        <v>0</v>
      </c>
      <c r="R7555">
        <v>0</v>
      </c>
      <c r="S7555">
        <v>0</v>
      </c>
      <c r="T7555">
        <v>1</v>
      </c>
      <c r="U7555">
        <v>0</v>
      </c>
      <c r="V7555">
        <v>0</v>
      </c>
      <c r="W7555">
        <v>0</v>
      </c>
      <c r="X7555">
        <v>40.376425921388268</v>
      </c>
      <c r="Y7555">
        <v>0</v>
      </c>
      <c r="Z7555">
        <v>0</v>
      </c>
      <c r="AA7555">
        <v>0</v>
      </c>
      <c r="AB7555">
        <v>1.1884682334965001E-2</v>
      </c>
      <c r="AC7555">
        <v>0</v>
      </c>
      <c r="AD7555">
        <v>0</v>
      </c>
      <c r="AE7555">
        <v>40.388310603723234</v>
      </c>
    </row>
    <row r="7556" spans="1:31" x14ac:dyDescent="0.25">
      <c r="A7556">
        <v>1662043</v>
      </c>
      <c r="B7556">
        <v>1</v>
      </c>
      <c r="C7556" t="s">
        <v>80</v>
      </c>
      <c r="D7556" t="s">
        <v>109</v>
      </c>
      <c r="E7556" t="s">
        <v>131</v>
      </c>
      <c r="F7556" t="s">
        <v>21343</v>
      </c>
      <c r="G7556" t="s">
        <v>148</v>
      </c>
      <c r="H7556" t="s">
        <v>134</v>
      </c>
      <c r="I7556" t="s">
        <v>135</v>
      </c>
      <c r="J7556" t="s">
        <v>136</v>
      </c>
      <c r="K7556" t="s">
        <v>143</v>
      </c>
      <c r="L7556" t="s">
        <v>21344</v>
      </c>
      <c r="M7556" t="s">
        <v>21345</v>
      </c>
      <c r="N7556">
        <v>5.7324999999999999</v>
      </c>
      <c r="O7556">
        <v>0</v>
      </c>
      <c r="P7556">
        <v>5</v>
      </c>
      <c r="Q7556">
        <v>0</v>
      </c>
      <c r="R7556">
        <v>16</v>
      </c>
      <c r="S7556">
        <v>0</v>
      </c>
      <c r="T7556">
        <v>11</v>
      </c>
      <c r="U7556">
        <v>0</v>
      </c>
      <c r="V7556">
        <v>0</v>
      </c>
      <c r="W7556">
        <v>0</v>
      </c>
      <c r="X7556">
        <v>7.0977291068942021</v>
      </c>
      <c r="Y7556">
        <v>0</v>
      </c>
      <c r="Z7556">
        <v>15.136850923936185</v>
      </c>
      <c r="AA7556">
        <v>0</v>
      </c>
      <c r="AB7556">
        <v>66.577938885116808</v>
      </c>
      <c r="AC7556">
        <v>0</v>
      </c>
      <c r="AD7556">
        <v>0</v>
      </c>
      <c r="AE7556">
        <v>88.812518915947194</v>
      </c>
    </row>
    <row r="7557" spans="1:31" x14ac:dyDescent="0.25">
      <c r="A7557">
        <v>1662398</v>
      </c>
      <c r="B7557">
        <v>1</v>
      </c>
      <c r="C7557" t="s">
        <v>80</v>
      </c>
      <c r="D7557" t="s">
        <v>107</v>
      </c>
      <c r="E7557" t="s">
        <v>131</v>
      </c>
      <c r="F7557" t="s">
        <v>21346</v>
      </c>
      <c r="G7557" t="s">
        <v>195</v>
      </c>
      <c r="H7557" t="s">
        <v>134</v>
      </c>
      <c r="I7557" t="s">
        <v>135</v>
      </c>
      <c r="J7557" t="s">
        <v>136</v>
      </c>
      <c r="K7557" t="s">
        <v>137</v>
      </c>
      <c r="L7557" t="s">
        <v>21347</v>
      </c>
      <c r="M7557" t="s">
        <v>21348</v>
      </c>
      <c r="N7557">
        <v>1.672222222</v>
      </c>
      <c r="O7557">
        <v>0</v>
      </c>
      <c r="P7557">
        <v>206</v>
      </c>
      <c r="Q7557">
        <v>0</v>
      </c>
      <c r="R7557">
        <v>1</v>
      </c>
      <c r="S7557">
        <v>0</v>
      </c>
      <c r="T7557">
        <v>33</v>
      </c>
      <c r="U7557">
        <v>0</v>
      </c>
      <c r="V7557">
        <v>0</v>
      </c>
      <c r="W7557">
        <v>0</v>
      </c>
      <c r="X7557">
        <v>47.131731667797332</v>
      </c>
      <c r="Y7557">
        <v>0</v>
      </c>
      <c r="Z7557">
        <v>0.13423992898519502</v>
      </c>
      <c r="AA7557">
        <v>0</v>
      </c>
      <c r="AB7557">
        <v>34.255758044869928</v>
      </c>
      <c r="AC7557">
        <v>0</v>
      </c>
      <c r="AD7557">
        <v>0</v>
      </c>
      <c r="AE7557">
        <v>81.521729641652456</v>
      </c>
    </row>
    <row r="7558" spans="1:31" x14ac:dyDescent="0.25">
      <c r="A7558">
        <v>1662790</v>
      </c>
      <c r="B7558">
        <v>1</v>
      </c>
      <c r="C7558" t="s">
        <v>80</v>
      </c>
      <c r="D7558" t="s">
        <v>100</v>
      </c>
      <c r="E7558" t="s">
        <v>152</v>
      </c>
      <c r="F7558" t="s">
        <v>21349</v>
      </c>
      <c r="G7558" t="s">
        <v>154</v>
      </c>
      <c r="H7558" t="s">
        <v>149</v>
      </c>
      <c r="I7558" t="s">
        <v>135</v>
      </c>
      <c r="J7558" t="s">
        <v>136</v>
      </c>
      <c r="K7558" t="s">
        <v>137</v>
      </c>
      <c r="L7558" t="s">
        <v>21350</v>
      </c>
      <c r="M7558" t="s">
        <v>21351</v>
      </c>
      <c r="N7558">
        <v>1.948611111</v>
      </c>
      <c r="O7558">
        <v>0</v>
      </c>
      <c r="P7558">
        <v>1</v>
      </c>
      <c r="Q7558">
        <v>0</v>
      </c>
      <c r="R7558">
        <v>0</v>
      </c>
      <c r="S7558">
        <v>0</v>
      </c>
      <c r="T7558">
        <v>1</v>
      </c>
      <c r="U7558">
        <v>0</v>
      </c>
      <c r="V7558">
        <v>0</v>
      </c>
      <c r="W7558">
        <v>0</v>
      </c>
      <c r="X7558">
        <v>0.4242701929900779</v>
      </c>
      <c r="Y7558">
        <v>0</v>
      </c>
      <c r="Z7558">
        <v>0</v>
      </c>
      <c r="AA7558">
        <v>0</v>
      </c>
      <c r="AB7558">
        <v>5.9648483757855608</v>
      </c>
      <c r="AC7558">
        <v>0</v>
      </c>
      <c r="AD7558">
        <v>0</v>
      </c>
      <c r="AE7558">
        <v>6.3891185687756389</v>
      </c>
    </row>
    <row r="7559" spans="1:31" x14ac:dyDescent="0.25">
      <c r="A7559">
        <v>1662876</v>
      </c>
      <c r="B7559">
        <v>1</v>
      </c>
      <c r="C7559" t="s">
        <v>80</v>
      </c>
      <c r="D7559" t="s">
        <v>107</v>
      </c>
      <c r="E7559" t="s">
        <v>178</v>
      </c>
      <c r="F7559" t="s">
        <v>21352</v>
      </c>
      <c r="G7559" t="s">
        <v>227</v>
      </c>
      <c r="H7559" t="s">
        <v>149</v>
      </c>
      <c r="I7559" t="s">
        <v>135</v>
      </c>
      <c r="J7559" t="s">
        <v>136</v>
      </c>
      <c r="K7559" t="s">
        <v>137</v>
      </c>
      <c r="L7559" t="s">
        <v>21353</v>
      </c>
      <c r="M7559" t="s">
        <v>21354</v>
      </c>
      <c r="N7559">
        <v>3.1124999999999998</v>
      </c>
      <c r="O7559">
        <v>0</v>
      </c>
      <c r="P7559">
        <v>60</v>
      </c>
      <c r="Q7559">
        <v>0</v>
      </c>
      <c r="R7559">
        <v>0</v>
      </c>
      <c r="S7559">
        <v>0</v>
      </c>
      <c r="T7559">
        <v>10</v>
      </c>
      <c r="U7559">
        <v>0</v>
      </c>
      <c r="V7559">
        <v>0</v>
      </c>
      <c r="W7559">
        <v>0</v>
      </c>
      <c r="X7559">
        <v>36.298843436601864</v>
      </c>
      <c r="Y7559">
        <v>0</v>
      </c>
      <c r="Z7559">
        <v>0</v>
      </c>
      <c r="AA7559">
        <v>0</v>
      </c>
      <c r="AB7559">
        <v>3.3294909830625001</v>
      </c>
      <c r="AC7559">
        <v>0</v>
      </c>
      <c r="AD7559">
        <v>0</v>
      </c>
      <c r="AE7559">
        <v>39.628334419664363</v>
      </c>
    </row>
    <row r="7560" spans="1:31" x14ac:dyDescent="0.25">
      <c r="A7560">
        <v>1662000</v>
      </c>
      <c r="B7560">
        <v>1</v>
      </c>
      <c r="C7560" t="s">
        <v>80</v>
      </c>
      <c r="D7560" t="s">
        <v>104</v>
      </c>
      <c r="E7560" t="s">
        <v>140</v>
      </c>
      <c r="F7560" t="s">
        <v>21355</v>
      </c>
      <c r="G7560" t="s">
        <v>161</v>
      </c>
      <c r="H7560" t="s">
        <v>134</v>
      </c>
      <c r="I7560" t="s">
        <v>135</v>
      </c>
      <c r="J7560" t="s">
        <v>136</v>
      </c>
      <c r="K7560" t="s">
        <v>137</v>
      </c>
      <c r="L7560" t="s">
        <v>21356</v>
      </c>
      <c r="M7560" t="s">
        <v>21357</v>
      </c>
      <c r="N7560">
        <v>1.9769444439999999</v>
      </c>
      <c r="O7560">
        <v>18</v>
      </c>
      <c r="P7560">
        <v>1011</v>
      </c>
      <c r="Q7560">
        <v>21</v>
      </c>
      <c r="R7560">
        <v>51</v>
      </c>
      <c r="S7560">
        <v>34</v>
      </c>
      <c r="T7560">
        <v>78</v>
      </c>
      <c r="U7560">
        <v>1</v>
      </c>
      <c r="V7560">
        <v>0</v>
      </c>
      <c r="W7560">
        <v>169.37109353428082</v>
      </c>
      <c r="X7560">
        <v>669.65916004242979</v>
      </c>
      <c r="Y7560">
        <v>55.654010823913666</v>
      </c>
      <c r="Z7560">
        <v>46.940184951666922</v>
      </c>
      <c r="AA7560">
        <v>1080.445962623678</v>
      </c>
      <c r="AB7560">
        <v>205.67739584901878</v>
      </c>
      <c r="AC7560">
        <v>62.473968272135906</v>
      </c>
      <c r="AD7560">
        <v>0</v>
      </c>
      <c r="AE7560">
        <v>2290.2217760971239</v>
      </c>
    </row>
    <row r="7561" spans="1:31" x14ac:dyDescent="0.25">
      <c r="A7561">
        <v>1662733</v>
      </c>
      <c r="B7561">
        <v>1</v>
      </c>
      <c r="C7561" t="s">
        <v>80</v>
      </c>
      <c r="D7561" t="s">
        <v>100</v>
      </c>
      <c r="E7561" t="s">
        <v>178</v>
      </c>
      <c r="F7561" t="s">
        <v>21358</v>
      </c>
      <c r="G7561" t="s">
        <v>1492</v>
      </c>
      <c r="H7561" t="s">
        <v>149</v>
      </c>
      <c r="I7561" t="s">
        <v>135</v>
      </c>
      <c r="J7561" t="s">
        <v>136</v>
      </c>
      <c r="K7561" t="s">
        <v>137</v>
      </c>
      <c r="L7561" t="s">
        <v>21359</v>
      </c>
      <c r="M7561" t="s">
        <v>21360</v>
      </c>
      <c r="N7561">
        <v>3.5811111109999998</v>
      </c>
      <c r="O7561">
        <v>0</v>
      </c>
      <c r="P7561">
        <v>4</v>
      </c>
      <c r="Q7561">
        <v>0</v>
      </c>
      <c r="R7561">
        <v>10</v>
      </c>
      <c r="S7561">
        <v>0</v>
      </c>
      <c r="T7561">
        <v>2</v>
      </c>
      <c r="U7561">
        <v>0</v>
      </c>
      <c r="V7561">
        <v>0</v>
      </c>
      <c r="W7561">
        <v>0</v>
      </c>
      <c r="X7561">
        <v>8.2997426827640837</v>
      </c>
      <c r="Y7561">
        <v>0</v>
      </c>
      <c r="Z7561">
        <v>14.712057667643927</v>
      </c>
      <c r="AA7561">
        <v>0</v>
      </c>
      <c r="AB7561">
        <v>11.940513592626669</v>
      </c>
      <c r="AC7561">
        <v>0</v>
      </c>
      <c r="AD7561">
        <v>0</v>
      </c>
      <c r="AE7561">
        <v>34.952313943034682</v>
      </c>
    </row>
    <row r="7562" spans="1:31" x14ac:dyDescent="0.25">
      <c r="A7562">
        <v>1662292</v>
      </c>
      <c r="B7562">
        <v>1</v>
      </c>
      <c r="C7562" t="s">
        <v>80</v>
      </c>
      <c r="D7562" t="s">
        <v>94</v>
      </c>
      <c r="E7562" t="s">
        <v>178</v>
      </c>
      <c r="F7562" t="s">
        <v>21361</v>
      </c>
      <c r="G7562" t="s">
        <v>227</v>
      </c>
      <c r="H7562" t="s">
        <v>149</v>
      </c>
      <c r="I7562" t="s">
        <v>135</v>
      </c>
      <c r="J7562" t="s">
        <v>136</v>
      </c>
      <c r="K7562" t="s">
        <v>137</v>
      </c>
      <c r="L7562" t="s">
        <v>21362</v>
      </c>
      <c r="M7562" t="s">
        <v>21363</v>
      </c>
      <c r="N7562">
        <v>4.43</v>
      </c>
      <c r="O7562">
        <v>0</v>
      </c>
      <c r="P7562">
        <v>4</v>
      </c>
      <c r="Q7562">
        <v>0</v>
      </c>
      <c r="R7562">
        <v>0</v>
      </c>
      <c r="S7562">
        <v>0</v>
      </c>
      <c r="T7562">
        <v>1</v>
      </c>
      <c r="U7562">
        <v>0</v>
      </c>
      <c r="V7562">
        <v>0</v>
      </c>
      <c r="W7562">
        <v>0</v>
      </c>
      <c r="X7562">
        <v>1.73552941746117</v>
      </c>
      <c r="Y7562">
        <v>0</v>
      </c>
      <c r="Z7562">
        <v>0</v>
      </c>
      <c r="AA7562">
        <v>0</v>
      </c>
      <c r="AB7562">
        <v>2.039322555949E-2</v>
      </c>
      <c r="AC7562">
        <v>0</v>
      </c>
      <c r="AD7562">
        <v>0</v>
      </c>
      <c r="AE7562">
        <v>1.75592264302066</v>
      </c>
    </row>
    <row r="7563" spans="1:31" x14ac:dyDescent="0.25">
      <c r="A7563">
        <v>1662026</v>
      </c>
      <c r="B7563">
        <v>1</v>
      </c>
      <c r="C7563" t="s">
        <v>80</v>
      </c>
      <c r="D7563" t="s">
        <v>99</v>
      </c>
      <c r="E7563" t="s">
        <v>178</v>
      </c>
      <c r="F7563" t="s">
        <v>21364</v>
      </c>
      <c r="G7563" t="s">
        <v>227</v>
      </c>
      <c r="H7563" t="s">
        <v>149</v>
      </c>
      <c r="I7563" t="s">
        <v>135</v>
      </c>
      <c r="J7563" t="s">
        <v>136</v>
      </c>
      <c r="K7563" t="s">
        <v>137</v>
      </c>
      <c r="L7563" t="s">
        <v>21365</v>
      </c>
      <c r="M7563" t="s">
        <v>21366</v>
      </c>
      <c r="N7563">
        <v>1.284166666</v>
      </c>
      <c r="O7563">
        <v>0</v>
      </c>
      <c r="P7563">
        <v>12</v>
      </c>
      <c r="Q7563">
        <v>0</v>
      </c>
      <c r="R7563">
        <v>0</v>
      </c>
      <c r="S7563">
        <v>0</v>
      </c>
      <c r="T7563">
        <v>3</v>
      </c>
      <c r="U7563">
        <v>0</v>
      </c>
      <c r="V7563">
        <v>0</v>
      </c>
      <c r="W7563">
        <v>0</v>
      </c>
      <c r="X7563">
        <v>8.644728196782701</v>
      </c>
      <c r="Y7563">
        <v>0</v>
      </c>
      <c r="Z7563">
        <v>0</v>
      </c>
      <c r="AA7563">
        <v>0</v>
      </c>
      <c r="AB7563">
        <v>0.37531887166101169</v>
      </c>
      <c r="AC7563">
        <v>0</v>
      </c>
      <c r="AD7563">
        <v>0</v>
      </c>
      <c r="AE7563">
        <v>9.0200470684437128</v>
      </c>
    </row>
    <row r="7564" spans="1:31" x14ac:dyDescent="0.25">
      <c r="A7564">
        <v>1662358</v>
      </c>
      <c r="B7564">
        <v>1</v>
      </c>
      <c r="C7564" t="s">
        <v>81</v>
      </c>
      <c r="D7564" t="s">
        <v>113</v>
      </c>
      <c r="E7564" t="s">
        <v>152</v>
      </c>
      <c r="F7564" t="s">
        <v>21367</v>
      </c>
      <c r="G7564" t="s">
        <v>154</v>
      </c>
      <c r="H7564" t="s">
        <v>149</v>
      </c>
      <c r="I7564" t="s">
        <v>135</v>
      </c>
      <c r="J7564" t="s">
        <v>136</v>
      </c>
      <c r="K7564" t="s">
        <v>137</v>
      </c>
      <c r="L7564" t="s">
        <v>21368</v>
      </c>
      <c r="M7564" t="s">
        <v>21369</v>
      </c>
      <c r="N7564">
        <v>3.5169444439999999</v>
      </c>
      <c r="O7564">
        <v>0</v>
      </c>
      <c r="P7564">
        <v>0</v>
      </c>
      <c r="Q7564">
        <v>0</v>
      </c>
      <c r="R7564">
        <v>1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2.212993106098732</v>
      </c>
      <c r="AA7564">
        <v>0</v>
      </c>
      <c r="AB7564">
        <v>0</v>
      </c>
      <c r="AC7564">
        <v>0</v>
      </c>
      <c r="AD7564">
        <v>0</v>
      </c>
      <c r="AE7564">
        <v>2.212993106098732</v>
      </c>
    </row>
    <row r="7565" spans="1:31" x14ac:dyDescent="0.25">
      <c r="A7565">
        <v>1662713</v>
      </c>
      <c r="B7565">
        <v>1</v>
      </c>
      <c r="C7565" t="s">
        <v>80</v>
      </c>
      <c r="D7565" t="s">
        <v>91</v>
      </c>
      <c r="E7565" t="s">
        <v>178</v>
      </c>
      <c r="F7565" t="s">
        <v>21370</v>
      </c>
      <c r="G7565" t="s">
        <v>227</v>
      </c>
      <c r="H7565" t="s">
        <v>149</v>
      </c>
      <c r="I7565" t="s">
        <v>135</v>
      </c>
      <c r="J7565" t="s">
        <v>136</v>
      </c>
      <c r="K7565" t="s">
        <v>137</v>
      </c>
      <c r="L7565" t="s">
        <v>21371</v>
      </c>
      <c r="M7565" t="s">
        <v>21372</v>
      </c>
      <c r="N7565">
        <v>0.86666666599999997</v>
      </c>
      <c r="O7565">
        <v>0</v>
      </c>
      <c r="P7565">
        <v>51</v>
      </c>
      <c r="Q7565">
        <v>0</v>
      </c>
      <c r="R7565">
        <v>4</v>
      </c>
      <c r="S7565">
        <v>0</v>
      </c>
      <c r="T7565">
        <v>3</v>
      </c>
      <c r="U7565">
        <v>0</v>
      </c>
      <c r="V7565">
        <v>0</v>
      </c>
      <c r="W7565">
        <v>0</v>
      </c>
      <c r="X7565">
        <v>10.335670956859731</v>
      </c>
      <c r="Y7565">
        <v>0</v>
      </c>
      <c r="Z7565">
        <v>1.9380091910640274E-2</v>
      </c>
      <c r="AA7565">
        <v>0</v>
      </c>
      <c r="AB7565">
        <v>2.1651704001185883</v>
      </c>
      <c r="AC7565">
        <v>0</v>
      </c>
      <c r="AD7565">
        <v>0</v>
      </c>
      <c r="AE7565">
        <v>12.520221448888961</v>
      </c>
    </row>
    <row r="7566" spans="1:31" x14ac:dyDescent="0.25">
      <c r="A7566">
        <v>1662312</v>
      </c>
      <c r="B7566">
        <v>1</v>
      </c>
      <c r="C7566" t="s">
        <v>80</v>
      </c>
      <c r="D7566" t="s">
        <v>93</v>
      </c>
      <c r="E7566" t="s">
        <v>178</v>
      </c>
      <c r="F7566" t="s">
        <v>21373</v>
      </c>
      <c r="G7566" t="s">
        <v>227</v>
      </c>
      <c r="H7566" t="s">
        <v>149</v>
      </c>
      <c r="I7566" t="s">
        <v>135</v>
      </c>
      <c r="J7566" t="s">
        <v>136</v>
      </c>
      <c r="K7566" t="s">
        <v>137</v>
      </c>
      <c r="L7566" t="s">
        <v>21374</v>
      </c>
      <c r="M7566" t="s">
        <v>21375</v>
      </c>
      <c r="N7566">
        <v>4.3227777769999998</v>
      </c>
      <c r="O7566">
        <v>0</v>
      </c>
      <c r="P7566">
        <v>2</v>
      </c>
      <c r="Q7566">
        <v>0</v>
      </c>
      <c r="R7566">
        <v>5</v>
      </c>
      <c r="S7566">
        <v>0</v>
      </c>
      <c r="T7566">
        <v>1</v>
      </c>
      <c r="U7566">
        <v>0</v>
      </c>
      <c r="V7566">
        <v>0</v>
      </c>
      <c r="W7566">
        <v>0</v>
      </c>
      <c r="X7566">
        <v>3.9378854360672491</v>
      </c>
      <c r="Y7566">
        <v>0</v>
      </c>
      <c r="Z7566">
        <v>3.8969078361091514</v>
      </c>
      <c r="AA7566">
        <v>0</v>
      </c>
      <c r="AB7566">
        <v>4.4140514544346671E-2</v>
      </c>
      <c r="AC7566">
        <v>0</v>
      </c>
      <c r="AD7566">
        <v>0</v>
      </c>
      <c r="AE7566">
        <v>7.8789337867207463</v>
      </c>
    </row>
    <row r="7567" spans="1:31" x14ac:dyDescent="0.25">
      <c r="A7567">
        <v>1662667</v>
      </c>
      <c r="B7567">
        <v>1</v>
      </c>
      <c r="C7567" t="s">
        <v>80</v>
      </c>
      <c r="D7567" t="s">
        <v>108</v>
      </c>
      <c r="E7567" t="s">
        <v>204</v>
      </c>
      <c r="F7567" t="s">
        <v>21376</v>
      </c>
      <c r="G7567" t="s">
        <v>161</v>
      </c>
      <c r="H7567" t="s">
        <v>134</v>
      </c>
      <c r="I7567" t="s">
        <v>135</v>
      </c>
      <c r="J7567" t="s">
        <v>136</v>
      </c>
      <c r="K7567" t="s">
        <v>137</v>
      </c>
      <c r="L7567" t="s">
        <v>21377</v>
      </c>
      <c r="M7567" t="s">
        <v>21378</v>
      </c>
      <c r="N7567">
        <v>0.76</v>
      </c>
      <c r="O7567">
        <v>0</v>
      </c>
      <c r="P7567">
        <v>122</v>
      </c>
      <c r="Q7567">
        <v>0</v>
      </c>
      <c r="R7567">
        <v>81</v>
      </c>
      <c r="S7567">
        <v>0</v>
      </c>
      <c r="T7567">
        <v>33</v>
      </c>
      <c r="U7567">
        <v>0</v>
      </c>
      <c r="V7567">
        <v>0</v>
      </c>
      <c r="W7567">
        <v>0</v>
      </c>
      <c r="X7567">
        <v>23.379016361688695</v>
      </c>
      <c r="Y7567">
        <v>0</v>
      </c>
      <c r="Z7567">
        <v>39.610491051365628</v>
      </c>
      <c r="AA7567">
        <v>0</v>
      </c>
      <c r="AB7567">
        <v>18.085501168524178</v>
      </c>
      <c r="AC7567">
        <v>0</v>
      </c>
      <c r="AD7567">
        <v>0</v>
      </c>
      <c r="AE7567">
        <v>81.075008581578501</v>
      </c>
    </row>
    <row r="7568" spans="1:31" x14ac:dyDescent="0.25">
      <c r="A7568">
        <v>1661857</v>
      </c>
      <c r="B7568">
        <v>1</v>
      </c>
      <c r="C7568" t="s">
        <v>81</v>
      </c>
      <c r="D7568" t="s">
        <v>115</v>
      </c>
      <c r="E7568" t="s">
        <v>204</v>
      </c>
      <c r="F7568" t="s">
        <v>21379</v>
      </c>
      <c r="G7568" t="s">
        <v>161</v>
      </c>
      <c r="H7568" t="s">
        <v>134</v>
      </c>
      <c r="I7568" t="s">
        <v>135</v>
      </c>
      <c r="J7568" t="s">
        <v>136</v>
      </c>
      <c r="K7568" t="s">
        <v>137</v>
      </c>
      <c r="L7568" t="s">
        <v>21380</v>
      </c>
      <c r="M7568" t="s">
        <v>21381</v>
      </c>
      <c r="N7568">
        <v>1.074166666</v>
      </c>
      <c r="O7568">
        <v>0</v>
      </c>
      <c r="P7568">
        <v>181</v>
      </c>
      <c r="Q7568">
        <v>0</v>
      </c>
      <c r="R7568">
        <v>3</v>
      </c>
      <c r="S7568">
        <v>0</v>
      </c>
      <c r="T7568">
        <v>14</v>
      </c>
      <c r="U7568">
        <v>0</v>
      </c>
      <c r="V7568">
        <v>0</v>
      </c>
      <c r="W7568">
        <v>0</v>
      </c>
      <c r="X7568">
        <v>22.547745562542371</v>
      </c>
      <c r="Y7568">
        <v>0</v>
      </c>
      <c r="Z7568">
        <v>2.975298892775417E-2</v>
      </c>
      <c r="AA7568">
        <v>0</v>
      </c>
      <c r="AB7568">
        <v>2.712800894606763</v>
      </c>
      <c r="AC7568">
        <v>0</v>
      </c>
      <c r="AD7568">
        <v>0</v>
      </c>
      <c r="AE7568">
        <v>25.290299446076887</v>
      </c>
    </row>
    <row r="7569" spans="1:31" x14ac:dyDescent="0.25">
      <c r="A7569">
        <v>1662504</v>
      </c>
      <c r="B7569">
        <v>1</v>
      </c>
      <c r="C7569" t="s">
        <v>81</v>
      </c>
      <c r="D7569" t="s">
        <v>118</v>
      </c>
      <c r="E7569" t="s">
        <v>146</v>
      </c>
      <c r="F7569" t="s">
        <v>20234</v>
      </c>
      <c r="G7569" t="s">
        <v>260</v>
      </c>
      <c r="H7569" t="s">
        <v>149</v>
      </c>
      <c r="I7569" t="s">
        <v>135</v>
      </c>
      <c r="J7569" t="s">
        <v>136</v>
      </c>
      <c r="K7569" t="s">
        <v>137</v>
      </c>
      <c r="L7569" t="s">
        <v>21382</v>
      </c>
      <c r="M7569" t="s">
        <v>21383</v>
      </c>
      <c r="N7569">
        <v>0.819722222</v>
      </c>
      <c r="O7569">
        <v>0</v>
      </c>
      <c r="P7569">
        <v>16</v>
      </c>
      <c r="Q7569">
        <v>0</v>
      </c>
      <c r="R7569">
        <v>20</v>
      </c>
      <c r="S7569">
        <v>0</v>
      </c>
      <c r="T7569">
        <v>7</v>
      </c>
      <c r="U7569">
        <v>0</v>
      </c>
      <c r="V7569">
        <v>0</v>
      </c>
      <c r="W7569">
        <v>0</v>
      </c>
      <c r="X7569">
        <v>2.1526166947462957</v>
      </c>
      <c r="Y7569">
        <v>0</v>
      </c>
      <c r="Z7569">
        <v>1.4891104628537801</v>
      </c>
      <c r="AA7569">
        <v>0</v>
      </c>
      <c r="AB7569">
        <v>3.5121214921657149</v>
      </c>
      <c r="AC7569">
        <v>0</v>
      </c>
      <c r="AD7569">
        <v>0</v>
      </c>
      <c r="AE7569">
        <v>7.1538486497657905</v>
      </c>
    </row>
    <row r="7570" spans="1:31" x14ac:dyDescent="0.25">
      <c r="A7570">
        <v>1661834</v>
      </c>
      <c r="B7570">
        <v>1</v>
      </c>
      <c r="C7570" t="s">
        <v>80</v>
      </c>
      <c r="D7570" t="s">
        <v>83</v>
      </c>
      <c r="E7570" t="s">
        <v>204</v>
      </c>
      <c r="F7570" t="s">
        <v>21384</v>
      </c>
      <c r="G7570" t="s">
        <v>161</v>
      </c>
      <c r="H7570" t="s">
        <v>134</v>
      </c>
      <c r="I7570" t="s">
        <v>135</v>
      </c>
      <c r="J7570" t="s">
        <v>136</v>
      </c>
      <c r="K7570" t="s">
        <v>137</v>
      </c>
      <c r="L7570" t="s">
        <v>21385</v>
      </c>
      <c r="M7570" t="s">
        <v>21386</v>
      </c>
      <c r="N7570">
        <v>0.55194444399999998</v>
      </c>
      <c r="O7570">
        <v>0</v>
      </c>
      <c r="P7570">
        <v>533</v>
      </c>
      <c r="Q7570">
        <v>0</v>
      </c>
      <c r="R7570">
        <v>1</v>
      </c>
      <c r="S7570">
        <v>14</v>
      </c>
      <c r="T7570">
        <v>54</v>
      </c>
      <c r="U7570">
        <v>4</v>
      </c>
      <c r="V7570">
        <v>0</v>
      </c>
      <c r="W7570">
        <v>0</v>
      </c>
      <c r="X7570">
        <v>98.702705972140933</v>
      </c>
      <c r="Y7570">
        <v>0</v>
      </c>
      <c r="Z7570">
        <v>0</v>
      </c>
      <c r="AA7570">
        <v>36.075549669111012</v>
      </c>
      <c r="AB7570">
        <v>25.473013716338361</v>
      </c>
      <c r="AC7570">
        <v>33.645177673137106</v>
      </c>
      <c r="AD7570">
        <v>0</v>
      </c>
      <c r="AE7570">
        <v>193.89644703072742</v>
      </c>
    </row>
    <row r="7571" spans="1:31" x14ac:dyDescent="0.25">
      <c r="A7571">
        <v>1662707</v>
      </c>
      <c r="B7571">
        <v>1</v>
      </c>
      <c r="C7571" t="s">
        <v>81</v>
      </c>
      <c r="D7571" t="s">
        <v>120</v>
      </c>
      <c r="E7571" t="s">
        <v>140</v>
      </c>
      <c r="F7571" t="s">
        <v>1414</v>
      </c>
      <c r="G7571" t="s">
        <v>161</v>
      </c>
      <c r="H7571" t="s">
        <v>134</v>
      </c>
      <c r="I7571" t="s">
        <v>135</v>
      </c>
      <c r="J7571" t="s">
        <v>136</v>
      </c>
      <c r="K7571" t="s">
        <v>137</v>
      </c>
      <c r="L7571" t="s">
        <v>21387</v>
      </c>
      <c r="M7571" t="s">
        <v>21388</v>
      </c>
      <c r="N7571">
        <v>1.7647222220000001</v>
      </c>
      <c r="O7571">
        <v>0</v>
      </c>
      <c r="P7571">
        <v>0</v>
      </c>
      <c r="Q7571">
        <v>17</v>
      </c>
      <c r="R7571">
        <v>66</v>
      </c>
      <c r="S7571">
        <v>5</v>
      </c>
      <c r="T7571">
        <v>4</v>
      </c>
      <c r="U7571">
        <v>0</v>
      </c>
      <c r="V7571">
        <v>0</v>
      </c>
      <c r="W7571">
        <v>0</v>
      </c>
      <c r="X7571">
        <v>0</v>
      </c>
      <c r="Y7571">
        <v>87.419548859049144</v>
      </c>
      <c r="Z7571">
        <v>79.366181558256997</v>
      </c>
      <c r="AA7571">
        <v>40.363194535993166</v>
      </c>
      <c r="AB7571">
        <v>14.809079169953371</v>
      </c>
      <c r="AC7571">
        <v>0</v>
      </c>
      <c r="AD7571">
        <v>0</v>
      </c>
      <c r="AE7571">
        <v>221.95800412325266</v>
      </c>
    </row>
    <row r="7572" spans="1:31" x14ac:dyDescent="0.25">
      <c r="A7572">
        <v>1662567</v>
      </c>
      <c r="B7572">
        <v>1</v>
      </c>
      <c r="C7572" t="s">
        <v>81</v>
      </c>
      <c r="D7572" t="s">
        <v>126</v>
      </c>
      <c r="E7572" t="s">
        <v>178</v>
      </c>
      <c r="F7572" t="s">
        <v>21389</v>
      </c>
      <c r="G7572" t="s">
        <v>227</v>
      </c>
      <c r="H7572" t="s">
        <v>149</v>
      </c>
      <c r="I7572" t="s">
        <v>135</v>
      </c>
      <c r="J7572" t="s">
        <v>136</v>
      </c>
      <c r="K7572" t="s">
        <v>137</v>
      </c>
      <c r="L7572" t="s">
        <v>21390</v>
      </c>
      <c r="M7572" t="s">
        <v>21391</v>
      </c>
      <c r="N7572">
        <v>1.5161111110000001</v>
      </c>
      <c r="O7572">
        <v>0</v>
      </c>
      <c r="P7572">
        <v>24</v>
      </c>
      <c r="Q7572">
        <v>0</v>
      </c>
      <c r="R7572">
        <v>1</v>
      </c>
      <c r="S7572">
        <v>0</v>
      </c>
      <c r="T7572">
        <v>1</v>
      </c>
      <c r="U7572">
        <v>0</v>
      </c>
      <c r="V7572">
        <v>0</v>
      </c>
      <c r="W7572">
        <v>0</v>
      </c>
      <c r="X7572">
        <v>4.2233110089743393</v>
      </c>
      <c r="Y7572">
        <v>0</v>
      </c>
      <c r="Z7572">
        <v>6.0886939451259625</v>
      </c>
      <c r="AA7572">
        <v>0</v>
      </c>
      <c r="AB7572">
        <v>7.4143944002461673E-2</v>
      </c>
      <c r="AC7572">
        <v>0</v>
      </c>
      <c r="AD7572">
        <v>0</v>
      </c>
      <c r="AE7572">
        <v>10.386148898102764</v>
      </c>
    </row>
    <row r="7573" spans="1:31" x14ac:dyDescent="0.25">
      <c r="A7573">
        <v>1662126</v>
      </c>
      <c r="B7573">
        <v>1</v>
      </c>
      <c r="C7573" t="s">
        <v>80</v>
      </c>
      <c r="D7573" t="s">
        <v>106</v>
      </c>
      <c r="E7573" t="s">
        <v>146</v>
      </c>
      <c r="F7573" t="s">
        <v>5990</v>
      </c>
      <c r="G7573" t="s">
        <v>231</v>
      </c>
      <c r="H7573" t="s">
        <v>149</v>
      </c>
      <c r="I7573" t="s">
        <v>135</v>
      </c>
      <c r="J7573" t="s">
        <v>136</v>
      </c>
      <c r="K7573" t="s">
        <v>137</v>
      </c>
      <c r="L7573" t="s">
        <v>21392</v>
      </c>
      <c r="M7573" t="s">
        <v>21393</v>
      </c>
      <c r="N7573">
        <v>1.2919444440000001</v>
      </c>
      <c r="O7573">
        <v>0</v>
      </c>
      <c r="P7573">
        <v>34</v>
      </c>
      <c r="Q7573">
        <v>0</v>
      </c>
      <c r="R7573">
        <v>11</v>
      </c>
      <c r="S7573">
        <v>0</v>
      </c>
      <c r="T7573">
        <v>15</v>
      </c>
      <c r="U7573">
        <v>0</v>
      </c>
      <c r="V7573">
        <v>0</v>
      </c>
      <c r="W7573">
        <v>0</v>
      </c>
      <c r="X7573">
        <v>8.2397448277491385</v>
      </c>
      <c r="Y7573">
        <v>0</v>
      </c>
      <c r="Z7573">
        <v>5.168851411952585</v>
      </c>
      <c r="AA7573">
        <v>0</v>
      </c>
      <c r="AB7573">
        <v>11.463628625239931</v>
      </c>
      <c r="AC7573">
        <v>0</v>
      </c>
      <c r="AD7573">
        <v>0</v>
      </c>
      <c r="AE7573">
        <v>24.872224864941654</v>
      </c>
    </row>
    <row r="7574" spans="1:31" x14ac:dyDescent="0.25">
      <c r="A7574">
        <v>1661880</v>
      </c>
      <c r="B7574">
        <v>1</v>
      </c>
      <c r="C7574" t="s">
        <v>80</v>
      </c>
      <c r="D7574" t="s">
        <v>93</v>
      </c>
      <c r="E7574" t="s">
        <v>146</v>
      </c>
      <c r="F7574" t="s">
        <v>11575</v>
      </c>
      <c r="G7574" t="s">
        <v>260</v>
      </c>
      <c r="H7574" t="s">
        <v>149</v>
      </c>
      <c r="I7574" t="s">
        <v>135</v>
      </c>
      <c r="J7574" t="s">
        <v>136</v>
      </c>
      <c r="K7574" t="s">
        <v>137</v>
      </c>
      <c r="L7574" t="s">
        <v>21394</v>
      </c>
      <c r="M7574" t="s">
        <v>21395</v>
      </c>
      <c r="N7574">
        <v>2.8377777769999999</v>
      </c>
      <c r="O7574">
        <v>0</v>
      </c>
      <c r="P7574">
        <v>15</v>
      </c>
      <c r="Q7574">
        <v>0</v>
      </c>
      <c r="R7574">
        <v>10</v>
      </c>
      <c r="S7574">
        <v>0</v>
      </c>
      <c r="T7574">
        <v>8</v>
      </c>
      <c r="U7574">
        <v>0</v>
      </c>
      <c r="V7574">
        <v>0</v>
      </c>
      <c r="W7574">
        <v>0</v>
      </c>
      <c r="X7574">
        <v>5.1751062380182606</v>
      </c>
      <c r="Y7574">
        <v>0</v>
      </c>
      <c r="Z7574">
        <v>7.2583569292748056</v>
      </c>
      <c r="AA7574">
        <v>0</v>
      </c>
      <c r="AB7574">
        <v>21.115524737225719</v>
      </c>
      <c r="AC7574">
        <v>0</v>
      </c>
      <c r="AD7574">
        <v>0</v>
      </c>
      <c r="AE7574">
        <v>33.548987904518782</v>
      </c>
    </row>
    <row r="7575" spans="1:31" x14ac:dyDescent="0.25">
      <c r="A7575">
        <v>1662753</v>
      </c>
      <c r="B7575">
        <v>1</v>
      </c>
      <c r="C7575" t="s">
        <v>81</v>
      </c>
      <c r="D7575" t="s">
        <v>123</v>
      </c>
      <c r="E7575" t="s">
        <v>178</v>
      </c>
      <c r="F7575" t="s">
        <v>21396</v>
      </c>
      <c r="G7575" t="s">
        <v>403</v>
      </c>
      <c r="H7575" t="s">
        <v>149</v>
      </c>
      <c r="I7575" t="s">
        <v>135</v>
      </c>
      <c r="J7575" t="s">
        <v>136</v>
      </c>
      <c r="K7575" t="s">
        <v>137</v>
      </c>
      <c r="L7575" t="s">
        <v>21397</v>
      </c>
      <c r="M7575" t="s">
        <v>21398</v>
      </c>
      <c r="N7575">
        <v>2.0794444439999999</v>
      </c>
      <c r="O7575">
        <v>0</v>
      </c>
      <c r="P7575">
        <v>44</v>
      </c>
      <c r="Q7575">
        <v>0</v>
      </c>
      <c r="R7575">
        <v>18</v>
      </c>
      <c r="S7575">
        <v>0</v>
      </c>
      <c r="T7575">
        <v>4</v>
      </c>
      <c r="U7575">
        <v>0</v>
      </c>
      <c r="V7575">
        <v>0</v>
      </c>
      <c r="W7575">
        <v>0</v>
      </c>
      <c r="X7575">
        <v>11.375086920891203</v>
      </c>
      <c r="Y7575">
        <v>0</v>
      </c>
      <c r="Z7575">
        <v>15.590341870881408</v>
      </c>
      <c r="AA7575">
        <v>0</v>
      </c>
      <c r="AB7575">
        <v>2.6442958567139274</v>
      </c>
      <c r="AC7575">
        <v>0</v>
      </c>
      <c r="AD7575">
        <v>0</v>
      </c>
      <c r="AE7575">
        <v>29.609724648486537</v>
      </c>
    </row>
    <row r="7576" spans="1:31" x14ac:dyDescent="0.25">
      <c r="A7576">
        <v>1662853</v>
      </c>
      <c r="B7576">
        <v>1</v>
      </c>
      <c r="C7576" t="s">
        <v>80</v>
      </c>
      <c r="D7576" t="s">
        <v>84</v>
      </c>
      <c r="E7576" t="s">
        <v>152</v>
      </c>
      <c r="F7576" t="s">
        <v>21399</v>
      </c>
      <c r="G7576" t="s">
        <v>227</v>
      </c>
      <c r="H7576" t="s">
        <v>149</v>
      </c>
      <c r="I7576" t="s">
        <v>135</v>
      </c>
      <c r="J7576" t="s">
        <v>136</v>
      </c>
      <c r="K7576" t="s">
        <v>137</v>
      </c>
      <c r="L7576" t="s">
        <v>21400</v>
      </c>
      <c r="M7576" t="s">
        <v>21401</v>
      </c>
      <c r="N7576">
        <v>2.4330555550000001</v>
      </c>
      <c r="O7576">
        <v>0</v>
      </c>
      <c r="P7576">
        <v>1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0.34272752546459007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0.34272752546459007</v>
      </c>
    </row>
    <row r="7577" spans="1:31" x14ac:dyDescent="0.25">
      <c r="A7577">
        <v>1662272</v>
      </c>
      <c r="B7577">
        <v>1</v>
      </c>
      <c r="C7577" t="s">
        <v>81</v>
      </c>
      <c r="D7577" t="s">
        <v>114</v>
      </c>
      <c r="E7577" t="s">
        <v>152</v>
      </c>
      <c r="F7577" t="s">
        <v>21402</v>
      </c>
      <c r="G7577" t="s">
        <v>154</v>
      </c>
      <c r="H7577" t="s">
        <v>149</v>
      </c>
      <c r="I7577" t="s">
        <v>135</v>
      </c>
      <c r="J7577" t="s">
        <v>136</v>
      </c>
      <c r="K7577" t="s">
        <v>137</v>
      </c>
      <c r="L7577" t="s">
        <v>21403</v>
      </c>
      <c r="M7577" t="s">
        <v>21404</v>
      </c>
      <c r="N7577">
        <v>2.0066666660000001</v>
      </c>
      <c r="O7577">
        <v>0</v>
      </c>
      <c r="P7577">
        <v>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7.876047308888889E-5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7.876047308888889E-5</v>
      </c>
    </row>
    <row r="7578" spans="1:31" x14ac:dyDescent="0.25">
      <c r="A7578">
        <v>1662166</v>
      </c>
      <c r="B7578">
        <v>1</v>
      </c>
      <c r="C7578" t="s">
        <v>80</v>
      </c>
      <c r="D7578" t="s">
        <v>92</v>
      </c>
      <c r="E7578" t="s">
        <v>146</v>
      </c>
      <c r="F7578" t="s">
        <v>21405</v>
      </c>
      <c r="G7578" t="s">
        <v>260</v>
      </c>
      <c r="H7578" t="s">
        <v>149</v>
      </c>
      <c r="I7578" t="s">
        <v>135</v>
      </c>
      <c r="J7578" t="s">
        <v>136</v>
      </c>
      <c r="K7578" t="s">
        <v>137</v>
      </c>
      <c r="L7578" t="s">
        <v>21406</v>
      </c>
      <c r="M7578" t="s">
        <v>21407</v>
      </c>
      <c r="N7578">
        <v>2.2688888880000002</v>
      </c>
      <c r="O7578">
        <v>0</v>
      </c>
      <c r="P7578">
        <v>22</v>
      </c>
      <c r="Q7578">
        <v>0</v>
      </c>
      <c r="R7578">
        <v>14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28.832410810662541</v>
      </c>
      <c r="Y7578">
        <v>0</v>
      </c>
      <c r="Z7578">
        <v>7.087988829586485</v>
      </c>
      <c r="AA7578">
        <v>0</v>
      </c>
      <c r="AB7578">
        <v>0</v>
      </c>
      <c r="AC7578">
        <v>0</v>
      </c>
      <c r="AD7578">
        <v>0</v>
      </c>
      <c r="AE7578">
        <v>35.920399640249023</v>
      </c>
    </row>
    <row r="7579" spans="1:31" x14ac:dyDescent="0.25">
      <c r="A7579">
        <v>1662172</v>
      </c>
      <c r="B7579">
        <v>1</v>
      </c>
      <c r="C7579" t="s">
        <v>80</v>
      </c>
      <c r="D7579" t="s">
        <v>92</v>
      </c>
      <c r="E7579" t="s">
        <v>152</v>
      </c>
      <c r="F7579" t="s">
        <v>21408</v>
      </c>
      <c r="G7579" t="s">
        <v>507</v>
      </c>
      <c r="H7579" t="s">
        <v>149</v>
      </c>
      <c r="I7579" t="s">
        <v>135</v>
      </c>
      <c r="J7579" t="s">
        <v>136</v>
      </c>
      <c r="K7579" t="s">
        <v>137</v>
      </c>
      <c r="L7579" t="s">
        <v>21409</v>
      </c>
      <c r="M7579" t="s">
        <v>21410</v>
      </c>
      <c r="N7579">
        <v>3.477777777</v>
      </c>
      <c r="O7579">
        <v>0</v>
      </c>
      <c r="P7579">
        <v>6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12.784175835417434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12.784175835417434</v>
      </c>
    </row>
    <row r="7580" spans="1:31" x14ac:dyDescent="0.25">
      <c r="A7580">
        <v>1661874</v>
      </c>
      <c r="B7580">
        <v>1</v>
      </c>
      <c r="C7580" t="s">
        <v>81</v>
      </c>
      <c r="D7580" t="s">
        <v>121</v>
      </c>
      <c r="E7580" t="s">
        <v>204</v>
      </c>
      <c r="F7580" t="s">
        <v>3987</v>
      </c>
      <c r="G7580" t="s">
        <v>1212</v>
      </c>
      <c r="H7580" t="s">
        <v>134</v>
      </c>
      <c r="I7580" t="s">
        <v>135</v>
      </c>
      <c r="J7580" t="s">
        <v>136</v>
      </c>
      <c r="K7580" t="s">
        <v>137</v>
      </c>
      <c r="L7580" t="s">
        <v>21411</v>
      </c>
      <c r="M7580" t="s">
        <v>21412</v>
      </c>
      <c r="N7580">
        <v>2.3136111110000002</v>
      </c>
      <c r="O7580">
        <v>0</v>
      </c>
      <c r="P7580">
        <v>269</v>
      </c>
      <c r="Q7580">
        <v>0</v>
      </c>
      <c r="R7580">
        <v>56</v>
      </c>
      <c r="S7580">
        <v>8</v>
      </c>
      <c r="T7580">
        <v>11</v>
      </c>
      <c r="U7580">
        <v>0</v>
      </c>
      <c r="V7580">
        <v>0</v>
      </c>
      <c r="W7580">
        <v>0</v>
      </c>
      <c r="X7580">
        <v>68.031544794269351</v>
      </c>
      <c r="Y7580">
        <v>0</v>
      </c>
      <c r="Z7580">
        <v>7.5595131199205223</v>
      </c>
      <c r="AA7580">
        <v>48.966290955021627</v>
      </c>
      <c r="AB7580">
        <v>39.758060930716589</v>
      </c>
      <c r="AC7580">
        <v>0</v>
      </c>
      <c r="AD7580">
        <v>0</v>
      </c>
      <c r="AE7580">
        <v>164.31540979992809</v>
      </c>
    </row>
    <row r="7581" spans="1:31" x14ac:dyDescent="0.25">
      <c r="A7581">
        <v>1662607</v>
      </c>
      <c r="B7581">
        <v>1</v>
      </c>
      <c r="C7581" t="s">
        <v>80</v>
      </c>
      <c r="D7581" t="s">
        <v>97</v>
      </c>
      <c r="E7581" t="s">
        <v>178</v>
      </c>
      <c r="F7581" t="s">
        <v>21413</v>
      </c>
      <c r="G7581" t="s">
        <v>8943</v>
      </c>
      <c r="H7581" t="s">
        <v>149</v>
      </c>
      <c r="I7581" t="s">
        <v>135</v>
      </c>
      <c r="J7581" t="s">
        <v>136</v>
      </c>
      <c r="K7581" t="s">
        <v>137</v>
      </c>
      <c r="L7581" t="s">
        <v>21414</v>
      </c>
      <c r="M7581" t="s">
        <v>21415</v>
      </c>
      <c r="N7581">
        <v>5.9055555550000003</v>
      </c>
      <c r="O7581">
        <v>0</v>
      </c>
      <c r="P7581">
        <v>38</v>
      </c>
      <c r="Q7581">
        <v>0</v>
      </c>
      <c r="R7581">
        <v>2</v>
      </c>
      <c r="S7581">
        <v>0</v>
      </c>
      <c r="T7581">
        <v>4</v>
      </c>
      <c r="U7581">
        <v>0</v>
      </c>
      <c r="V7581">
        <v>0</v>
      </c>
      <c r="W7581">
        <v>0</v>
      </c>
      <c r="X7581">
        <v>144.92307010304557</v>
      </c>
      <c r="Y7581">
        <v>0</v>
      </c>
      <c r="Z7581">
        <v>5.0641956330390645</v>
      </c>
      <c r="AA7581">
        <v>0</v>
      </c>
      <c r="AB7581">
        <v>10.307414998437341</v>
      </c>
      <c r="AC7581">
        <v>0</v>
      </c>
      <c r="AD7581">
        <v>0</v>
      </c>
      <c r="AE7581">
        <v>160.29468073452199</v>
      </c>
    </row>
    <row r="7582" spans="1:31" x14ac:dyDescent="0.25">
      <c r="A7582">
        <v>1662750</v>
      </c>
      <c r="B7582">
        <v>1</v>
      </c>
      <c r="C7582" t="s">
        <v>80</v>
      </c>
      <c r="D7582" t="s">
        <v>108</v>
      </c>
      <c r="E7582" t="s">
        <v>204</v>
      </c>
      <c r="F7582" t="s">
        <v>21416</v>
      </c>
      <c r="G7582" t="s">
        <v>918</v>
      </c>
      <c r="H7582" t="s">
        <v>134</v>
      </c>
      <c r="I7582" t="s">
        <v>135</v>
      </c>
      <c r="J7582" t="s">
        <v>136</v>
      </c>
      <c r="K7582" t="s">
        <v>137</v>
      </c>
      <c r="L7582" t="s">
        <v>21417</v>
      </c>
      <c r="M7582" t="s">
        <v>21418</v>
      </c>
      <c r="N7582">
        <v>0.27361111100000002</v>
      </c>
      <c r="O7582">
        <v>0</v>
      </c>
      <c r="P7582">
        <v>341</v>
      </c>
      <c r="Q7582">
        <v>0</v>
      </c>
      <c r="R7582">
        <v>83</v>
      </c>
      <c r="S7582">
        <v>1</v>
      </c>
      <c r="T7582">
        <v>20</v>
      </c>
      <c r="U7582">
        <v>0</v>
      </c>
      <c r="V7582">
        <v>0</v>
      </c>
      <c r="W7582">
        <v>0</v>
      </c>
      <c r="X7582">
        <v>9.7770902460165487</v>
      </c>
      <c r="Y7582">
        <v>0</v>
      </c>
      <c r="Z7582">
        <v>1.17892469179452</v>
      </c>
      <c r="AA7582">
        <v>0.31046374562633339</v>
      </c>
      <c r="AB7582">
        <v>3.3898665385881781</v>
      </c>
      <c r="AC7582">
        <v>0</v>
      </c>
      <c r="AD7582">
        <v>0</v>
      </c>
      <c r="AE7582">
        <v>14.65634522202558</v>
      </c>
    </row>
    <row r="7583" spans="1:31" x14ac:dyDescent="0.25">
      <c r="A7583">
        <v>1662418</v>
      </c>
      <c r="B7583">
        <v>1</v>
      </c>
      <c r="C7583" t="s">
        <v>80</v>
      </c>
      <c r="D7583" t="s">
        <v>107</v>
      </c>
      <c r="E7583" t="s">
        <v>140</v>
      </c>
      <c r="F7583" t="s">
        <v>20964</v>
      </c>
      <c r="G7583" t="s">
        <v>161</v>
      </c>
      <c r="H7583" t="s">
        <v>134</v>
      </c>
      <c r="I7583" t="s">
        <v>135</v>
      </c>
      <c r="J7583" t="s">
        <v>136</v>
      </c>
      <c r="K7583" t="s">
        <v>137</v>
      </c>
      <c r="L7583" t="s">
        <v>21419</v>
      </c>
      <c r="M7583" t="s">
        <v>21420</v>
      </c>
      <c r="N7583">
        <v>0.113055555</v>
      </c>
      <c r="O7583">
        <v>2</v>
      </c>
      <c r="P7583">
        <v>239</v>
      </c>
      <c r="Q7583">
        <v>72</v>
      </c>
      <c r="R7583">
        <v>107</v>
      </c>
      <c r="S7583">
        <v>24</v>
      </c>
      <c r="T7583">
        <v>28</v>
      </c>
      <c r="U7583">
        <v>2</v>
      </c>
      <c r="V7583">
        <v>0</v>
      </c>
      <c r="W7583">
        <v>4.4225910315491668E-2</v>
      </c>
      <c r="X7583">
        <v>3.1288708421607141</v>
      </c>
      <c r="Y7583">
        <v>27.798245660431949</v>
      </c>
      <c r="Z7583">
        <v>2.9741208431655601</v>
      </c>
      <c r="AA7583">
        <v>18.648845396328486</v>
      </c>
      <c r="AB7583">
        <v>3.1226396615767937</v>
      </c>
      <c r="AC7583">
        <v>31.427069860256601</v>
      </c>
      <c r="AD7583">
        <v>0</v>
      </c>
      <c r="AE7583">
        <v>87.144018174235597</v>
      </c>
    </row>
    <row r="7584" spans="1:31" x14ac:dyDescent="0.25">
      <c r="A7584">
        <v>1662395</v>
      </c>
      <c r="B7584">
        <v>1</v>
      </c>
      <c r="C7584" t="s">
        <v>80</v>
      </c>
      <c r="D7584" t="s">
        <v>94</v>
      </c>
      <c r="E7584" t="s">
        <v>152</v>
      </c>
      <c r="F7584" t="s">
        <v>21421</v>
      </c>
      <c r="G7584" t="s">
        <v>154</v>
      </c>
      <c r="H7584" t="s">
        <v>149</v>
      </c>
      <c r="I7584" t="s">
        <v>135</v>
      </c>
      <c r="J7584" t="s">
        <v>136</v>
      </c>
      <c r="K7584" t="s">
        <v>137</v>
      </c>
      <c r="L7584" t="s">
        <v>21422</v>
      </c>
      <c r="M7584" t="s">
        <v>21423</v>
      </c>
      <c r="N7584">
        <v>0.96027777700000005</v>
      </c>
      <c r="O7584">
        <v>0</v>
      </c>
      <c r="P7584">
        <v>2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0.13888119755867498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0.13888119755867498</v>
      </c>
    </row>
    <row r="7585" spans="1:31" x14ac:dyDescent="0.25">
      <c r="A7585">
        <v>1661917</v>
      </c>
      <c r="B7585">
        <v>1</v>
      </c>
      <c r="C7585" t="s">
        <v>80</v>
      </c>
      <c r="D7585" t="s">
        <v>93</v>
      </c>
      <c r="E7585" t="s">
        <v>146</v>
      </c>
      <c r="F7585" t="s">
        <v>21424</v>
      </c>
      <c r="G7585" t="s">
        <v>359</v>
      </c>
      <c r="H7585" t="s">
        <v>149</v>
      </c>
      <c r="I7585" t="s">
        <v>135</v>
      </c>
      <c r="J7585" t="s">
        <v>136</v>
      </c>
      <c r="K7585" t="s">
        <v>137</v>
      </c>
      <c r="L7585" t="s">
        <v>21425</v>
      </c>
      <c r="M7585" t="s">
        <v>21426</v>
      </c>
      <c r="N7585">
        <v>1.8561111109999999</v>
      </c>
      <c r="O7585">
        <v>0</v>
      </c>
      <c r="P7585">
        <v>0</v>
      </c>
      <c r="Q7585">
        <v>0</v>
      </c>
      <c r="R7585">
        <v>13</v>
      </c>
      <c r="S7585">
        <v>0</v>
      </c>
      <c r="T7585">
        <v>2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8.4082747192752176</v>
      </c>
      <c r="AA7585">
        <v>0</v>
      </c>
      <c r="AB7585">
        <v>10.60463726859567</v>
      </c>
      <c r="AC7585">
        <v>0</v>
      </c>
      <c r="AD7585">
        <v>0</v>
      </c>
      <c r="AE7585">
        <v>19.012911987870886</v>
      </c>
    </row>
    <row r="7586" spans="1:31" x14ac:dyDescent="0.25">
      <c r="A7586">
        <v>1662630</v>
      </c>
      <c r="B7586">
        <v>1</v>
      </c>
      <c r="C7586" t="s">
        <v>81</v>
      </c>
      <c r="D7586" t="s">
        <v>113</v>
      </c>
      <c r="E7586" t="s">
        <v>178</v>
      </c>
      <c r="F7586" t="s">
        <v>21427</v>
      </c>
      <c r="G7586" t="s">
        <v>227</v>
      </c>
      <c r="H7586" t="s">
        <v>149</v>
      </c>
      <c r="I7586" t="s">
        <v>135</v>
      </c>
      <c r="J7586" t="s">
        <v>136</v>
      </c>
      <c r="K7586" t="s">
        <v>137</v>
      </c>
      <c r="L7586" t="s">
        <v>21428</v>
      </c>
      <c r="M7586" t="s">
        <v>21429</v>
      </c>
      <c r="N7586">
        <v>3.0444444439999998</v>
      </c>
      <c r="O7586">
        <v>0</v>
      </c>
      <c r="P7586">
        <v>12</v>
      </c>
      <c r="Q7586">
        <v>0</v>
      </c>
      <c r="R7586">
        <v>1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2.8350783320682367</v>
      </c>
      <c r="Y7586">
        <v>0</v>
      </c>
      <c r="Z7586">
        <v>0.120057571984475</v>
      </c>
      <c r="AA7586">
        <v>0</v>
      </c>
      <c r="AB7586">
        <v>0</v>
      </c>
      <c r="AC7586">
        <v>0</v>
      </c>
      <c r="AD7586">
        <v>0</v>
      </c>
      <c r="AE7586">
        <v>2.9551359040527116</v>
      </c>
    </row>
    <row r="7587" spans="1:31" x14ac:dyDescent="0.25">
      <c r="A7587">
        <v>1662793</v>
      </c>
      <c r="B7587">
        <v>1</v>
      </c>
      <c r="C7587" t="s">
        <v>81</v>
      </c>
      <c r="D7587" t="s">
        <v>128</v>
      </c>
      <c r="E7587" t="s">
        <v>152</v>
      </c>
      <c r="F7587" t="s">
        <v>21430</v>
      </c>
      <c r="G7587" t="s">
        <v>168</v>
      </c>
      <c r="H7587" t="s">
        <v>149</v>
      </c>
      <c r="I7587" t="s">
        <v>135</v>
      </c>
      <c r="J7587" t="s">
        <v>136</v>
      </c>
      <c r="K7587" t="s">
        <v>137</v>
      </c>
      <c r="L7587" t="s">
        <v>21431</v>
      </c>
      <c r="M7587" t="s">
        <v>21432</v>
      </c>
      <c r="N7587">
        <v>29.568333333000002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1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46.1563194564771</v>
      </c>
      <c r="AC7587">
        <v>0</v>
      </c>
      <c r="AD7587">
        <v>0</v>
      </c>
      <c r="AE7587">
        <v>46.1563194564771</v>
      </c>
    </row>
    <row r="7588" spans="1:31" x14ac:dyDescent="0.25">
      <c r="A7588">
        <v>1662232</v>
      </c>
      <c r="B7588">
        <v>1</v>
      </c>
      <c r="C7588" t="s">
        <v>80</v>
      </c>
      <c r="D7588" t="s">
        <v>92</v>
      </c>
      <c r="E7588" t="s">
        <v>178</v>
      </c>
      <c r="F7588" t="s">
        <v>21433</v>
      </c>
      <c r="G7588" t="s">
        <v>227</v>
      </c>
      <c r="H7588" t="s">
        <v>149</v>
      </c>
      <c r="I7588" t="s">
        <v>135</v>
      </c>
      <c r="J7588" t="s">
        <v>136</v>
      </c>
      <c r="K7588" t="s">
        <v>137</v>
      </c>
      <c r="L7588" t="s">
        <v>21434</v>
      </c>
      <c r="M7588" t="s">
        <v>21435</v>
      </c>
      <c r="N7588">
        <v>3.071388888</v>
      </c>
      <c r="O7588">
        <v>0</v>
      </c>
      <c r="P7588">
        <v>4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4.8601391867267045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4.8601391867267045</v>
      </c>
    </row>
    <row r="7589" spans="1:31" x14ac:dyDescent="0.25">
      <c r="A7589">
        <v>1662083</v>
      </c>
      <c r="B7589">
        <v>1</v>
      </c>
      <c r="C7589" t="s">
        <v>80</v>
      </c>
      <c r="D7589" t="s">
        <v>106</v>
      </c>
      <c r="E7589" t="s">
        <v>140</v>
      </c>
      <c r="F7589" t="s">
        <v>16979</v>
      </c>
      <c r="G7589" t="s">
        <v>161</v>
      </c>
      <c r="H7589" t="s">
        <v>134</v>
      </c>
      <c r="I7589" t="s">
        <v>135</v>
      </c>
      <c r="J7589" t="s">
        <v>136</v>
      </c>
      <c r="K7589" t="s">
        <v>137</v>
      </c>
      <c r="L7589" t="s">
        <v>21436</v>
      </c>
      <c r="M7589" t="s">
        <v>21437</v>
      </c>
      <c r="N7589">
        <v>0.1525</v>
      </c>
      <c r="O7589">
        <v>7</v>
      </c>
      <c r="P7589">
        <v>2275</v>
      </c>
      <c r="Q7589">
        <v>61</v>
      </c>
      <c r="R7589">
        <v>253</v>
      </c>
      <c r="S7589">
        <v>24</v>
      </c>
      <c r="T7589">
        <v>339</v>
      </c>
      <c r="U7589">
        <v>0</v>
      </c>
      <c r="V7589">
        <v>0</v>
      </c>
      <c r="W7589">
        <v>0.18849920823975</v>
      </c>
      <c r="X7589">
        <v>47.791548510886841</v>
      </c>
      <c r="Y7589">
        <v>11.039922374468478</v>
      </c>
      <c r="Z7589">
        <v>22.500774663202748</v>
      </c>
      <c r="AA7589">
        <v>15.970629474272137</v>
      </c>
      <c r="AB7589">
        <v>45.119939059414278</v>
      </c>
      <c r="AC7589">
        <v>0</v>
      </c>
      <c r="AD7589">
        <v>0</v>
      </c>
      <c r="AE7589">
        <v>142.61131329048425</v>
      </c>
    </row>
    <row r="7590" spans="1:31" x14ac:dyDescent="0.25">
      <c r="A7590">
        <v>1661854</v>
      </c>
      <c r="B7590">
        <v>1</v>
      </c>
      <c r="C7590" t="s">
        <v>80</v>
      </c>
      <c r="D7590" t="s">
        <v>100</v>
      </c>
      <c r="E7590" t="s">
        <v>204</v>
      </c>
      <c r="F7590" t="s">
        <v>6097</v>
      </c>
      <c r="G7590" t="s">
        <v>161</v>
      </c>
      <c r="H7590" t="s">
        <v>134</v>
      </c>
      <c r="I7590" t="s">
        <v>135</v>
      </c>
      <c r="J7590" t="s">
        <v>136</v>
      </c>
      <c r="K7590" t="s">
        <v>137</v>
      </c>
      <c r="L7590" t="s">
        <v>21438</v>
      </c>
      <c r="M7590" t="s">
        <v>21439</v>
      </c>
      <c r="N7590">
        <v>1.470555555</v>
      </c>
      <c r="O7590">
        <v>0</v>
      </c>
      <c r="P7590">
        <v>2</v>
      </c>
      <c r="Q7590">
        <v>58</v>
      </c>
      <c r="R7590">
        <v>75</v>
      </c>
      <c r="S7590">
        <v>2</v>
      </c>
      <c r="T7590">
        <v>4</v>
      </c>
      <c r="U7590">
        <v>0</v>
      </c>
      <c r="V7590">
        <v>0</v>
      </c>
      <c r="W7590">
        <v>0</v>
      </c>
      <c r="X7590">
        <v>0.59506064247476009</v>
      </c>
      <c r="Y7590">
        <v>286.31396650843629</v>
      </c>
      <c r="Z7590">
        <v>126.7467481977349</v>
      </c>
      <c r="AA7590">
        <v>36.425320060764804</v>
      </c>
      <c r="AB7590">
        <v>3.036522448815584</v>
      </c>
      <c r="AC7590">
        <v>0</v>
      </c>
      <c r="AD7590">
        <v>0</v>
      </c>
      <c r="AE7590">
        <v>453.11761785822637</v>
      </c>
    </row>
    <row r="7591" spans="1:31" x14ac:dyDescent="0.25">
      <c r="A7591">
        <v>1662352</v>
      </c>
      <c r="B7591">
        <v>1</v>
      </c>
      <c r="C7591" t="s">
        <v>80</v>
      </c>
      <c r="D7591" t="s">
        <v>85</v>
      </c>
      <c r="E7591" t="s">
        <v>152</v>
      </c>
      <c r="F7591" t="s">
        <v>21440</v>
      </c>
      <c r="G7591" t="s">
        <v>168</v>
      </c>
      <c r="H7591" t="s">
        <v>149</v>
      </c>
      <c r="I7591" t="s">
        <v>135</v>
      </c>
      <c r="J7591" t="s">
        <v>136</v>
      </c>
      <c r="K7591" t="s">
        <v>137</v>
      </c>
      <c r="L7591" t="s">
        <v>21441</v>
      </c>
      <c r="M7591" t="s">
        <v>21442</v>
      </c>
      <c r="N7591">
        <v>10.075277777</v>
      </c>
      <c r="O7591">
        <v>0</v>
      </c>
      <c r="P7591">
        <v>1</v>
      </c>
      <c r="Q7591">
        <v>0</v>
      </c>
      <c r="R7591">
        <v>0</v>
      </c>
      <c r="S7591">
        <v>0</v>
      </c>
      <c r="T7591">
        <v>6</v>
      </c>
      <c r="U7591">
        <v>0</v>
      </c>
      <c r="V7591">
        <v>0</v>
      </c>
      <c r="W7591">
        <v>0</v>
      </c>
      <c r="X7591">
        <v>0.33304380175339116</v>
      </c>
      <c r="Y7591">
        <v>0</v>
      </c>
      <c r="Z7591">
        <v>0</v>
      </c>
      <c r="AA7591">
        <v>0</v>
      </c>
      <c r="AB7591">
        <v>30.3356108619518</v>
      </c>
      <c r="AC7591">
        <v>0</v>
      </c>
      <c r="AD7591">
        <v>0</v>
      </c>
      <c r="AE7591">
        <v>30.66865466370519</v>
      </c>
    </row>
    <row r="7592" spans="1:31" x14ac:dyDescent="0.25">
      <c r="A7592">
        <v>1662103</v>
      </c>
      <c r="B7592">
        <v>1</v>
      </c>
      <c r="C7592" t="s">
        <v>80</v>
      </c>
      <c r="D7592" t="s">
        <v>110</v>
      </c>
      <c r="E7592" t="s">
        <v>152</v>
      </c>
      <c r="F7592" t="s">
        <v>21443</v>
      </c>
      <c r="G7592" t="s">
        <v>227</v>
      </c>
      <c r="H7592" t="s">
        <v>149</v>
      </c>
      <c r="I7592" t="s">
        <v>135</v>
      </c>
      <c r="J7592" t="s">
        <v>136</v>
      </c>
      <c r="K7592" t="s">
        <v>137</v>
      </c>
      <c r="L7592" t="s">
        <v>21444</v>
      </c>
      <c r="M7592" t="s">
        <v>21445</v>
      </c>
      <c r="N7592">
        <v>2.398055555</v>
      </c>
      <c r="O7592">
        <v>0</v>
      </c>
      <c r="P7592">
        <v>3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3.8735368613118002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3.8735368613118002</v>
      </c>
    </row>
    <row r="7593" spans="1:31" x14ac:dyDescent="0.25">
      <c r="A7593">
        <v>1662730</v>
      </c>
      <c r="B7593">
        <v>1</v>
      </c>
      <c r="C7593" t="s">
        <v>80</v>
      </c>
      <c r="D7593" t="s">
        <v>95</v>
      </c>
      <c r="E7593" t="s">
        <v>178</v>
      </c>
      <c r="F7593" t="s">
        <v>21446</v>
      </c>
      <c r="G7593" t="s">
        <v>227</v>
      </c>
      <c r="H7593" t="s">
        <v>149</v>
      </c>
      <c r="I7593" t="s">
        <v>135</v>
      </c>
      <c r="J7593" t="s">
        <v>136</v>
      </c>
      <c r="K7593" t="s">
        <v>137</v>
      </c>
      <c r="L7593" t="s">
        <v>21447</v>
      </c>
      <c r="M7593" t="s">
        <v>21448</v>
      </c>
      <c r="N7593">
        <v>0.37694444399999999</v>
      </c>
      <c r="O7593">
        <v>0</v>
      </c>
      <c r="P7593">
        <v>21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3.23260344502902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3.23260344502902</v>
      </c>
    </row>
    <row r="7594" spans="1:31" x14ac:dyDescent="0.25">
      <c r="A7594">
        <v>1662481</v>
      </c>
      <c r="B7594">
        <v>1</v>
      </c>
      <c r="C7594" t="s">
        <v>81</v>
      </c>
      <c r="D7594" t="s">
        <v>115</v>
      </c>
      <c r="E7594" t="s">
        <v>152</v>
      </c>
      <c r="F7594" t="s">
        <v>21449</v>
      </c>
      <c r="G7594" t="s">
        <v>154</v>
      </c>
      <c r="H7594" t="s">
        <v>149</v>
      </c>
      <c r="I7594" t="s">
        <v>135</v>
      </c>
      <c r="J7594" t="s">
        <v>136</v>
      </c>
      <c r="K7594" t="s">
        <v>137</v>
      </c>
      <c r="L7594" t="s">
        <v>21450</v>
      </c>
      <c r="M7594" t="s">
        <v>21451</v>
      </c>
      <c r="N7594">
        <v>2.1486111110000001</v>
      </c>
      <c r="O7594">
        <v>0</v>
      </c>
      <c r="P7594">
        <v>1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1.0376955888625472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1.0376955888625472</v>
      </c>
    </row>
    <row r="7595" spans="1:31" x14ac:dyDescent="0.25">
      <c r="A7595">
        <v>1662544</v>
      </c>
      <c r="B7595">
        <v>1</v>
      </c>
      <c r="C7595" t="s">
        <v>80</v>
      </c>
      <c r="D7595" t="s">
        <v>102</v>
      </c>
      <c r="E7595" t="s">
        <v>131</v>
      </c>
      <c r="F7595" t="s">
        <v>21452</v>
      </c>
      <c r="G7595" t="s">
        <v>195</v>
      </c>
      <c r="H7595" t="s">
        <v>134</v>
      </c>
      <c r="I7595" t="s">
        <v>135</v>
      </c>
      <c r="J7595" t="s">
        <v>136</v>
      </c>
      <c r="K7595" t="s">
        <v>137</v>
      </c>
      <c r="L7595" t="s">
        <v>21453</v>
      </c>
      <c r="M7595" t="s">
        <v>21454</v>
      </c>
      <c r="N7595">
        <v>4.3174999999999999</v>
      </c>
      <c r="O7595">
        <v>0</v>
      </c>
      <c r="P7595">
        <v>383</v>
      </c>
      <c r="Q7595">
        <v>1</v>
      </c>
      <c r="R7595">
        <v>235</v>
      </c>
      <c r="S7595">
        <v>1</v>
      </c>
      <c r="T7595">
        <v>35</v>
      </c>
      <c r="U7595">
        <v>0</v>
      </c>
      <c r="V7595">
        <v>0</v>
      </c>
      <c r="W7595">
        <v>0</v>
      </c>
      <c r="X7595">
        <v>364.89076083773762</v>
      </c>
      <c r="Y7595">
        <v>0.61814432326000002</v>
      </c>
      <c r="Z7595">
        <v>238.87261543822899</v>
      </c>
      <c r="AA7595">
        <v>7.4291774594466009</v>
      </c>
      <c r="AB7595">
        <v>99.2148274657999</v>
      </c>
      <c r="AC7595">
        <v>0</v>
      </c>
      <c r="AD7595">
        <v>0</v>
      </c>
      <c r="AE7595">
        <v>711.0255255244731</v>
      </c>
    </row>
    <row r="7596" spans="1:31" x14ac:dyDescent="0.25">
      <c r="A7596">
        <v>1662687</v>
      </c>
      <c r="B7596">
        <v>1</v>
      </c>
      <c r="C7596" t="s">
        <v>81</v>
      </c>
      <c r="D7596" t="s">
        <v>116</v>
      </c>
      <c r="E7596" t="s">
        <v>131</v>
      </c>
      <c r="F7596" t="s">
        <v>11379</v>
      </c>
      <c r="G7596" t="s">
        <v>585</v>
      </c>
      <c r="H7596" t="s">
        <v>134</v>
      </c>
      <c r="I7596" t="s">
        <v>135</v>
      </c>
      <c r="J7596" t="s">
        <v>136</v>
      </c>
      <c r="K7596" t="s">
        <v>137</v>
      </c>
      <c r="L7596" t="s">
        <v>21455</v>
      </c>
      <c r="M7596" t="s">
        <v>21456</v>
      </c>
      <c r="N7596">
        <v>1.6033333329999999</v>
      </c>
      <c r="O7596">
        <v>0</v>
      </c>
      <c r="P7596">
        <v>71</v>
      </c>
      <c r="Q7596">
        <v>0</v>
      </c>
      <c r="R7596">
        <v>0</v>
      </c>
      <c r="S7596">
        <v>0</v>
      </c>
      <c r="T7596">
        <v>7</v>
      </c>
      <c r="U7596">
        <v>0</v>
      </c>
      <c r="V7596">
        <v>0</v>
      </c>
      <c r="W7596">
        <v>0</v>
      </c>
      <c r="X7596">
        <v>12.982118406246316</v>
      </c>
      <c r="Y7596">
        <v>0</v>
      </c>
      <c r="Z7596">
        <v>0</v>
      </c>
      <c r="AA7596">
        <v>0</v>
      </c>
      <c r="AB7596">
        <v>0.69246964000059996</v>
      </c>
      <c r="AC7596">
        <v>0</v>
      </c>
      <c r="AD7596">
        <v>0</v>
      </c>
      <c r="AE7596">
        <v>13.674588046246916</v>
      </c>
    </row>
    <row r="7597" spans="1:31" x14ac:dyDescent="0.25">
      <c r="A7597">
        <v>1662189</v>
      </c>
      <c r="B7597">
        <v>1</v>
      </c>
      <c r="C7597" t="s">
        <v>80</v>
      </c>
      <c r="D7597" t="s">
        <v>83</v>
      </c>
      <c r="E7597" t="s">
        <v>152</v>
      </c>
      <c r="F7597" t="s">
        <v>21457</v>
      </c>
      <c r="G7597" t="s">
        <v>507</v>
      </c>
      <c r="H7597" t="s">
        <v>149</v>
      </c>
      <c r="I7597" t="s">
        <v>135</v>
      </c>
      <c r="J7597" t="s">
        <v>136</v>
      </c>
      <c r="K7597" t="s">
        <v>137</v>
      </c>
      <c r="L7597" t="s">
        <v>21458</v>
      </c>
      <c r="M7597" t="s">
        <v>21459</v>
      </c>
      <c r="N7597">
        <v>1.9738888880000001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1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241.35175189246317</v>
      </c>
      <c r="AE7597">
        <v>241.35175189246317</v>
      </c>
    </row>
    <row r="7598" spans="1:31" x14ac:dyDescent="0.25">
      <c r="A7598">
        <v>1662338</v>
      </c>
      <c r="B7598">
        <v>1</v>
      </c>
      <c r="C7598" t="s">
        <v>81</v>
      </c>
      <c r="D7598" t="s">
        <v>128</v>
      </c>
      <c r="E7598" t="s">
        <v>146</v>
      </c>
      <c r="F7598" t="s">
        <v>21460</v>
      </c>
      <c r="G7598" t="s">
        <v>675</v>
      </c>
      <c r="H7598" t="s">
        <v>149</v>
      </c>
      <c r="I7598" t="s">
        <v>135</v>
      </c>
      <c r="J7598" t="s">
        <v>136</v>
      </c>
      <c r="K7598" t="s">
        <v>137</v>
      </c>
      <c r="L7598" t="s">
        <v>21461</v>
      </c>
      <c r="M7598" t="s">
        <v>21462</v>
      </c>
      <c r="N7598">
        <v>3.366666666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73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176.23700165581565</v>
      </c>
      <c r="AC7598">
        <v>0</v>
      </c>
      <c r="AD7598">
        <v>0</v>
      </c>
      <c r="AE7598">
        <v>176.23700165581565</v>
      </c>
    </row>
    <row r="7599" spans="1:31" x14ac:dyDescent="0.25">
      <c r="A7599">
        <v>1662295</v>
      </c>
      <c r="B7599">
        <v>1</v>
      </c>
      <c r="C7599" t="s">
        <v>80</v>
      </c>
      <c r="D7599" t="s">
        <v>107</v>
      </c>
      <c r="E7599" t="s">
        <v>204</v>
      </c>
      <c r="F7599" t="s">
        <v>21463</v>
      </c>
      <c r="G7599" t="s">
        <v>161</v>
      </c>
      <c r="H7599" t="s">
        <v>134</v>
      </c>
      <c r="I7599" t="s">
        <v>135</v>
      </c>
      <c r="J7599" t="s">
        <v>136</v>
      </c>
      <c r="K7599" t="s">
        <v>137</v>
      </c>
      <c r="L7599" t="s">
        <v>21464</v>
      </c>
      <c r="M7599" t="s">
        <v>21465</v>
      </c>
      <c r="N7599">
        <v>9.3611110999999997E-2</v>
      </c>
      <c r="O7599">
        <v>6</v>
      </c>
      <c r="P7599">
        <v>1257</v>
      </c>
      <c r="Q7599">
        <v>17</v>
      </c>
      <c r="R7599">
        <v>55</v>
      </c>
      <c r="S7599">
        <v>9</v>
      </c>
      <c r="T7599">
        <v>114</v>
      </c>
      <c r="U7599">
        <v>1</v>
      </c>
      <c r="V7599">
        <v>0</v>
      </c>
      <c r="W7599">
        <v>0.30389897205040145</v>
      </c>
      <c r="X7599">
        <v>24.232636673058188</v>
      </c>
      <c r="Y7599">
        <v>3.0204691825471954</v>
      </c>
      <c r="Z7599">
        <v>0.80470190604172342</v>
      </c>
      <c r="AA7599">
        <v>7.1936678823204998</v>
      </c>
      <c r="AB7599">
        <v>11.016481452256667</v>
      </c>
      <c r="AC7599">
        <v>12.558256248491864</v>
      </c>
      <c r="AD7599">
        <v>0</v>
      </c>
      <c r="AE7599">
        <v>59.130112316766535</v>
      </c>
    </row>
    <row r="7600" spans="1:31" x14ac:dyDescent="0.25">
      <c r="A7600">
        <v>1662146</v>
      </c>
      <c r="B7600">
        <v>1</v>
      </c>
      <c r="C7600" t="s">
        <v>80</v>
      </c>
      <c r="D7600" t="s">
        <v>87</v>
      </c>
      <c r="E7600" t="s">
        <v>152</v>
      </c>
      <c r="F7600" t="s">
        <v>21466</v>
      </c>
      <c r="G7600" t="s">
        <v>154</v>
      </c>
      <c r="H7600" t="s">
        <v>149</v>
      </c>
      <c r="I7600" t="s">
        <v>135</v>
      </c>
      <c r="J7600" t="s">
        <v>136</v>
      </c>
      <c r="K7600" t="s">
        <v>137</v>
      </c>
      <c r="L7600" t="s">
        <v>21467</v>
      </c>
      <c r="M7600" t="s">
        <v>21468</v>
      </c>
      <c r="N7600">
        <v>2.1383333329999998</v>
      </c>
      <c r="O7600">
        <v>0</v>
      </c>
      <c r="P7600">
        <v>1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0.32385754251405335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0.32385754251405335</v>
      </c>
    </row>
    <row r="7601" spans="1:31" x14ac:dyDescent="0.25">
      <c r="A7601">
        <v>1662215</v>
      </c>
      <c r="B7601">
        <v>1</v>
      </c>
      <c r="C7601" t="s">
        <v>81</v>
      </c>
      <c r="D7601" t="s">
        <v>128</v>
      </c>
      <c r="E7601" t="s">
        <v>140</v>
      </c>
      <c r="F7601" t="s">
        <v>2237</v>
      </c>
      <c r="G7601" t="s">
        <v>161</v>
      </c>
      <c r="H7601" t="s">
        <v>134</v>
      </c>
      <c r="I7601" t="s">
        <v>135</v>
      </c>
      <c r="J7601" t="s">
        <v>136</v>
      </c>
      <c r="K7601" t="s">
        <v>137</v>
      </c>
      <c r="L7601" t="s">
        <v>21469</v>
      </c>
      <c r="M7601" t="s">
        <v>21470</v>
      </c>
      <c r="N7601">
        <v>1.115</v>
      </c>
      <c r="O7601">
        <v>0</v>
      </c>
      <c r="P7601">
        <v>1000</v>
      </c>
      <c r="Q7601">
        <v>3</v>
      </c>
      <c r="R7601">
        <v>12</v>
      </c>
      <c r="S7601">
        <v>13</v>
      </c>
      <c r="T7601">
        <v>126</v>
      </c>
      <c r="U7601">
        <v>0</v>
      </c>
      <c r="V7601">
        <v>0</v>
      </c>
      <c r="W7601">
        <v>0</v>
      </c>
      <c r="X7601">
        <v>140.41035733913017</v>
      </c>
      <c r="Y7601">
        <v>45.333187228896364</v>
      </c>
      <c r="Z7601">
        <v>6.3128197968058597</v>
      </c>
      <c r="AA7601">
        <v>68.827596340612899</v>
      </c>
      <c r="AB7601">
        <v>83.251108096273782</v>
      </c>
      <c r="AC7601">
        <v>0</v>
      </c>
      <c r="AD7601">
        <v>0</v>
      </c>
      <c r="AE7601">
        <v>344.13506880171906</v>
      </c>
    </row>
    <row r="7602" spans="1:31" x14ac:dyDescent="0.25">
      <c r="A7602">
        <v>1662238</v>
      </c>
      <c r="B7602">
        <v>1</v>
      </c>
      <c r="C7602" t="s">
        <v>80</v>
      </c>
      <c r="D7602" t="s">
        <v>82</v>
      </c>
      <c r="E7602" t="s">
        <v>152</v>
      </c>
      <c r="F7602" t="s">
        <v>21471</v>
      </c>
      <c r="G7602" t="s">
        <v>154</v>
      </c>
      <c r="H7602" t="s">
        <v>149</v>
      </c>
      <c r="I7602" t="s">
        <v>135</v>
      </c>
      <c r="J7602" t="s">
        <v>136</v>
      </c>
      <c r="K7602" t="s">
        <v>137</v>
      </c>
      <c r="L7602" t="s">
        <v>21472</v>
      </c>
      <c r="M7602" t="s">
        <v>21473</v>
      </c>
      <c r="N7602">
        <v>2.9336111109999998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9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8.9474152772413493</v>
      </c>
      <c r="AC7602">
        <v>0</v>
      </c>
      <c r="AD7602">
        <v>0</v>
      </c>
      <c r="AE7602">
        <v>8.9474152772413493</v>
      </c>
    </row>
    <row r="7603" spans="1:31" x14ac:dyDescent="0.25">
      <c r="A7603">
        <v>1662075</v>
      </c>
      <c r="B7603">
        <v>1</v>
      </c>
      <c r="C7603" t="s">
        <v>80</v>
      </c>
      <c r="D7603" t="s">
        <v>92</v>
      </c>
      <c r="E7603" t="s">
        <v>178</v>
      </c>
      <c r="F7603" t="s">
        <v>21474</v>
      </c>
      <c r="G7603" t="s">
        <v>403</v>
      </c>
      <c r="H7603" t="s">
        <v>149</v>
      </c>
      <c r="I7603" t="s">
        <v>135</v>
      </c>
      <c r="J7603" t="s">
        <v>136</v>
      </c>
      <c r="K7603" t="s">
        <v>137</v>
      </c>
      <c r="L7603" t="s">
        <v>21475</v>
      </c>
      <c r="M7603" t="s">
        <v>21476</v>
      </c>
      <c r="N7603">
        <v>0.77444444400000001</v>
      </c>
      <c r="O7603">
        <v>0</v>
      </c>
      <c r="P7603">
        <v>2</v>
      </c>
      <c r="Q7603">
        <v>0</v>
      </c>
      <c r="R7603">
        <v>5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0.47282551394198757</v>
      </c>
      <c r="Y7603">
        <v>0</v>
      </c>
      <c r="Z7603">
        <v>0.78048155622283522</v>
      </c>
      <c r="AA7603">
        <v>0</v>
      </c>
      <c r="AB7603">
        <v>0</v>
      </c>
      <c r="AC7603">
        <v>0</v>
      </c>
      <c r="AD7603">
        <v>0</v>
      </c>
      <c r="AE7603">
        <v>1.2533070701648228</v>
      </c>
    </row>
    <row r="7604" spans="1:31" x14ac:dyDescent="0.25">
      <c r="A7604">
        <v>1662261</v>
      </c>
      <c r="B7604">
        <v>1</v>
      </c>
      <c r="C7604" t="s">
        <v>80</v>
      </c>
      <c r="D7604" t="s">
        <v>108</v>
      </c>
      <c r="E7604" t="s">
        <v>204</v>
      </c>
      <c r="F7604" t="s">
        <v>21477</v>
      </c>
      <c r="G7604" t="s">
        <v>161</v>
      </c>
      <c r="H7604" t="s">
        <v>134</v>
      </c>
      <c r="I7604" t="s">
        <v>135</v>
      </c>
      <c r="J7604" t="s">
        <v>136</v>
      </c>
      <c r="K7604" t="s">
        <v>137</v>
      </c>
      <c r="L7604" t="s">
        <v>21478</v>
      </c>
      <c r="M7604" t="s">
        <v>21479</v>
      </c>
      <c r="N7604">
        <v>8.8888887999999999E-2</v>
      </c>
      <c r="O7604">
        <v>0</v>
      </c>
      <c r="P7604">
        <v>1897</v>
      </c>
      <c r="Q7604">
        <v>2</v>
      </c>
      <c r="R7604">
        <v>415</v>
      </c>
      <c r="S7604">
        <v>14</v>
      </c>
      <c r="T7604">
        <v>223</v>
      </c>
      <c r="U7604">
        <v>0</v>
      </c>
      <c r="V7604">
        <v>0</v>
      </c>
      <c r="W7604">
        <v>0</v>
      </c>
      <c r="X7604">
        <v>19.347774144045243</v>
      </c>
      <c r="Y7604">
        <v>6.8389024368355561E-2</v>
      </c>
      <c r="Z7604">
        <v>3.1802654327105797</v>
      </c>
      <c r="AA7604">
        <v>6.8748490061800007</v>
      </c>
      <c r="AB7604">
        <v>17.3370427413135</v>
      </c>
      <c r="AC7604">
        <v>0</v>
      </c>
      <c r="AD7604">
        <v>0</v>
      </c>
      <c r="AE7604">
        <v>46.808320348617677</v>
      </c>
    </row>
    <row r="7605" spans="1:31" x14ac:dyDescent="0.25">
      <c r="A7605">
        <v>1662716</v>
      </c>
      <c r="B7605">
        <v>1</v>
      </c>
      <c r="C7605" t="s">
        <v>80</v>
      </c>
      <c r="D7605" t="s">
        <v>96</v>
      </c>
      <c r="E7605" t="s">
        <v>178</v>
      </c>
      <c r="F7605" t="s">
        <v>17461</v>
      </c>
      <c r="G7605" t="s">
        <v>187</v>
      </c>
      <c r="H7605" t="s">
        <v>149</v>
      </c>
      <c r="I7605" t="s">
        <v>135</v>
      </c>
      <c r="J7605" t="s">
        <v>136</v>
      </c>
      <c r="K7605" t="s">
        <v>137</v>
      </c>
      <c r="L7605" t="s">
        <v>21480</v>
      </c>
      <c r="M7605" t="s">
        <v>21481</v>
      </c>
      <c r="N7605">
        <v>0.67249999999999999</v>
      </c>
      <c r="O7605">
        <v>0</v>
      </c>
      <c r="P7605">
        <v>30</v>
      </c>
      <c r="Q7605">
        <v>0</v>
      </c>
      <c r="R7605">
        <v>2</v>
      </c>
      <c r="S7605">
        <v>0</v>
      </c>
      <c r="T7605">
        <v>2</v>
      </c>
      <c r="U7605">
        <v>0</v>
      </c>
      <c r="V7605">
        <v>0</v>
      </c>
      <c r="W7605">
        <v>0</v>
      </c>
      <c r="X7605">
        <v>3.6020090578563395</v>
      </c>
      <c r="Y7605">
        <v>0</v>
      </c>
      <c r="Z7605">
        <v>0.58037278186058328</v>
      </c>
      <c r="AA7605">
        <v>0</v>
      </c>
      <c r="AB7605">
        <v>0.30917408443620831</v>
      </c>
      <c r="AC7605">
        <v>0</v>
      </c>
      <c r="AD7605">
        <v>0</v>
      </c>
      <c r="AE7605">
        <v>4.4915559241531309</v>
      </c>
    </row>
    <row r="7606" spans="1:31" x14ac:dyDescent="0.25">
      <c r="A7606">
        <v>1662384</v>
      </c>
      <c r="B7606">
        <v>1</v>
      </c>
      <c r="C7606" t="s">
        <v>80</v>
      </c>
      <c r="D7606" t="s">
        <v>83</v>
      </c>
      <c r="E7606" t="s">
        <v>204</v>
      </c>
      <c r="F7606" t="s">
        <v>21482</v>
      </c>
      <c r="G7606" t="s">
        <v>8933</v>
      </c>
      <c r="H7606" t="s">
        <v>134</v>
      </c>
      <c r="I7606" t="s">
        <v>135</v>
      </c>
      <c r="J7606" t="s">
        <v>136</v>
      </c>
      <c r="K7606" t="s">
        <v>137</v>
      </c>
      <c r="L7606" t="s">
        <v>21483</v>
      </c>
      <c r="M7606" t="s">
        <v>21484</v>
      </c>
      <c r="N7606">
        <v>2.6825000000000001</v>
      </c>
      <c r="O7606">
        <v>3</v>
      </c>
      <c r="P7606">
        <v>199</v>
      </c>
      <c r="Q7606">
        <v>5</v>
      </c>
      <c r="R7606">
        <v>13</v>
      </c>
      <c r="S7606">
        <v>4</v>
      </c>
      <c r="T7606">
        <v>22</v>
      </c>
      <c r="U7606">
        <v>1</v>
      </c>
      <c r="V7606">
        <v>0</v>
      </c>
      <c r="W7606">
        <v>25.051731991048158</v>
      </c>
      <c r="X7606">
        <v>127.30461742860648</v>
      </c>
      <c r="Y7606">
        <v>13.697578224673077</v>
      </c>
      <c r="Z7606">
        <v>8.8311351822925523</v>
      </c>
      <c r="AA7606">
        <v>28.648164669478007</v>
      </c>
      <c r="AB7606">
        <v>54.881531726895794</v>
      </c>
      <c r="AC7606">
        <v>81.398098380971589</v>
      </c>
      <c r="AD7606">
        <v>0</v>
      </c>
      <c r="AE7606">
        <v>339.81285760396565</v>
      </c>
    </row>
    <row r="7607" spans="1:31" x14ac:dyDescent="0.25">
      <c r="A7607">
        <v>1661929</v>
      </c>
      <c r="B7607">
        <v>1</v>
      </c>
      <c r="C7607" t="s">
        <v>81</v>
      </c>
      <c r="D7607" t="s">
        <v>127</v>
      </c>
      <c r="E7607" t="s">
        <v>140</v>
      </c>
      <c r="F7607" t="s">
        <v>21485</v>
      </c>
      <c r="G7607" t="s">
        <v>1212</v>
      </c>
      <c r="H7607" t="s">
        <v>134</v>
      </c>
      <c r="I7607" t="s">
        <v>135</v>
      </c>
      <c r="J7607" t="s">
        <v>136</v>
      </c>
      <c r="K7607" t="s">
        <v>137</v>
      </c>
      <c r="L7607" t="s">
        <v>21486</v>
      </c>
      <c r="M7607" t="s">
        <v>21487</v>
      </c>
      <c r="N7607">
        <v>0.383333333</v>
      </c>
      <c r="O7607">
        <v>0</v>
      </c>
      <c r="P7607">
        <v>789</v>
      </c>
      <c r="Q7607">
        <v>0</v>
      </c>
      <c r="R7607">
        <v>0</v>
      </c>
      <c r="S7607">
        <v>0</v>
      </c>
      <c r="T7607">
        <v>665</v>
      </c>
      <c r="U7607">
        <v>0</v>
      </c>
      <c r="V7607">
        <v>2</v>
      </c>
      <c r="W7607">
        <v>0</v>
      </c>
      <c r="X7607">
        <v>71.759749905398266</v>
      </c>
      <c r="Y7607">
        <v>0</v>
      </c>
      <c r="Z7607">
        <v>0</v>
      </c>
      <c r="AA7607">
        <v>0</v>
      </c>
      <c r="AB7607">
        <v>341.03810336905684</v>
      </c>
      <c r="AC7607">
        <v>0</v>
      </c>
      <c r="AD7607">
        <v>77.770334078248169</v>
      </c>
      <c r="AE7607">
        <v>490.56818735270326</v>
      </c>
    </row>
    <row r="7608" spans="1:31" x14ac:dyDescent="0.25">
      <c r="A7608">
        <v>1662052</v>
      </c>
      <c r="B7608">
        <v>1</v>
      </c>
      <c r="C7608" t="s">
        <v>80</v>
      </c>
      <c r="D7608" t="s">
        <v>100</v>
      </c>
      <c r="E7608" t="s">
        <v>204</v>
      </c>
      <c r="F7608" t="s">
        <v>21488</v>
      </c>
      <c r="G7608" t="s">
        <v>691</v>
      </c>
      <c r="H7608" t="s">
        <v>134</v>
      </c>
      <c r="I7608" t="s">
        <v>135</v>
      </c>
      <c r="J7608" t="s">
        <v>136</v>
      </c>
      <c r="K7608" t="s">
        <v>137</v>
      </c>
      <c r="L7608" t="s">
        <v>21489</v>
      </c>
      <c r="M7608" t="s">
        <v>21490</v>
      </c>
      <c r="N7608">
        <v>0.693333333</v>
      </c>
      <c r="O7608">
        <v>0</v>
      </c>
      <c r="P7608">
        <v>0</v>
      </c>
      <c r="Q7608">
        <v>0</v>
      </c>
      <c r="R7608">
        <v>0</v>
      </c>
      <c r="S7608">
        <v>1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6.7895048630239998</v>
      </c>
      <c r="AB7608">
        <v>0</v>
      </c>
      <c r="AC7608">
        <v>0</v>
      </c>
      <c r="AD7608">
        <v>0</v>
      </c>
      <c r="AE7608">
        <v>6.7895048630239998</v>
      </c>
    </row>
    <row r="7609" spans="1:31" x14ac:dyDescent="0.25">
      <c r="A7609">
        <v>1662284</v>
      </c>
      <c r="B7609">
        <v>1</v>
      </c>
      <c r="C7609" t="s">
        <v>80</v>
      </c>
      <c r="D7609" t="s">
        <v>83</v>
      </c>
      <c r="E7609" t="s">
        <v>204</v>
      </c>
      <c r="F7609" t="s">
        <v>21491</v>
      </c>
      <c r="G7609" t="s">
        <v>161</v>
      </c>
      <c r="H7609" t="s">
        <v>134</v>
      </c>
      <c r="I7609" t="s">
        <v>135</v>
      </c>
      <c r="J7609" t="s">
        <v>136</v>
      </c>
      <c r="K7609" t="s">
        <v>137</v>
      </c>
      <c r="L7609" t="s">
        <v>21492</v>
      </c>
      <c r="M7609" t="s">
        <v>21493</v>
      </c>
      <c r="N7609">
        <v>0.83805555499999995</v>
      </c>
      <c r="O7609">
        <v>0</v>
      </c>
      <c r="P7609">
        <v>0</v>
      </c>
      <c r="Q7609">
        <v>1</v>
      </c>
      <c r="R7609">
        <v>0</v>
      </c>
      <c r="S7609">
        <v>7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0.50129238887338023</v>
      </c>
      <c r="Z7609">
        <v>0</v>
      </c>
      <c r="AA7609">
        <v>54.191505794231361</v>
      </c>
      <c r="AB7609">
        <v>0</v>
      </c>
      <c r="AC7609">
        <v>0</v>
      </c>
      <c r="AD7609">
        <v>0</v>
      </c>
      <c r="AE7609">
        <v>54.692798183104742</v>
      </c>
    </row>
    <row r="7610" spans="1:31" x14ac:dyDescent="0.25">
      <c r="A7610">
        <v>1661866</v>
      </c>
      <c r="B7610">
        <v>1</v>
      </c>
      <c r="C7610" t="s">
        <v>80</v>
      </c>
      <c r="D7610" t="s">
        <v>108</v>
      </c>
      <c r="E7610" t="s">
        <v>146</v>
      </c>
      <c r="F7610" t="s">
        <v>21494</v>
      </c>
      <c r="G7610" t="s">
        <v>260</v>
      </c>
      <c r="H7610" t="s">
        <v>149</v>
      </c>
      <c r="I7610" t="s">
        <v>135</v>
      </c>
      <c r="J7610" t="s">
        <v>136</v>
      </c>
      <c r="K7610" t="s">
        <v>137</v>
      </c>
      <c r="L7610" t="s">
        <v>21495</v>
      </c>
      <c r="M7610" t="s">
        <v>21496</v>
      </c>
      <c r="N7610">
        <v>8.7913888880000002</v>
      </c>
      <c r="O7610">
        <v>0</v>
      </c>
      <c r="P7610">
        <v>31</v>
      </c>
      <c r="Q7610">
        <v>0</v>
      </c>
      <c r="R7610">
        <v>2</v>
      </c>
      <c r="S7610">
        <v>0</v>
      </c>
      <c r="T7610">
        <v>5</v>
      </c>
      <c r="U7610">
        <v>0</v>
      </c>
      <c r="V7610">
        <v>0</v>
      </c>
      <c r="W7610">
        <v>0</v>
      </c>
      <c r="X7610">
        <v>28.462341526616409</v>
      </c>
      <c r="Y7610">
        <v>0</v>
      </c>
      <c r="Z7610">
        <v>0.45841261506183895</v>
      </c>
      <c r="AA7610">
        <v>0</v>
      </c>
      <c r="AB7610">
        <v>131.00951290076233</v>
      </c>
      <c r="AC7610">
        <v>0</v>
      </c>
      <c r="AD7610">
        <v>0</v>
      </c>
      <c r="AE7610">
        <v>159.93026704244059</v>
      </c>
    </row>
    <row r="7611" spans="1:31" x14ac:dyDescent="0.25">
      <c r="A7611">
        <v>1662115</v>
      </c>
      <c r="B7611">
        <v>1</v>
      </c>
      <c r="C7611" t="s">
        <v>81</v>
      </c>
      <c r="D7611" t="s">
        <v>113</v>
      </c>
      <c r="E7611" t="s">
        <v>140</v>
      </c>
      <c r="F7611" t="s">
        <v>21497</v>
      </c>
      <c r="G7611" t="s">
        <v>161</v>
      </c>
      <c r="H7611" t="s">
        <v>134</v>
      </c>
      <c r="I7611" t="s">
        <v>135</v>
      </c>
      <c r="J7611" t="s">
        <v>136</v>
      </c>
      <c r="K7611" t="s">
        <v>137</v>
      </c>
      <c r="L7611" t="s">
        <v>21498</v>
      </c>
      <c r="M7611" t="s">
        <v>21499</v>
      </c>
      <c r="N7611">
        <v>1.1741666660000001</v>
      </c>
      <c r="O7611">
        <v>0</v>
      </c>
      <c r="P7611">
        <v>135</v>
      </c>
      <c r="Q7611">
        <v>11</v>
      </c>
      <c r="R7611">
        <v>29</v>
      </c>
      <c r="S7611">
        <v>2</v>
      </c>
      <c r="T7611">
        <v>13</v>
      </c>
      <c r="U7611">
        <v>1</v>
      </c>
      <c r="V7611">
        <v>0</v>
      </c>
      <c r="W7611">
        <v>0</v>
      </c>
      <c r="X7611">
        <v>30.973985545060128</v>
      </c>
      <c r="Y7611">
        <v>26.675668081678275</v>
      </c>
      <c r="Z7611">
        <v>7.6452010413721716</v>
      </c>
      <c r="AA7611">
        <v>0.99859033598297153</v>
      </c>
      <c r="AB7611">
        <v>33.664340466883303</v>
      </c>
      <c r="AC7611">
        <v>118.32638856163172</v>
      </c>
      <c r="AD7611">
        <v>0</v>
      </c>
      <c r="AE7611">
        <v>218.28417403260858</v>
      </c>
    </row>
    <row r="7612" spans="1:31" x14ac:dyDescent="0.25">
      <c r="A7612">
        <v>1662862</v>
      </c>
      <c r="B7612">
        <v>1</v>
      </c>
      <c r="C7612" t="s">
        <v>81</v>
      </c>
      <c r="D7612" t="s">
        <v>127</v>
      </c>
      <c r="E7612" t="s">
        <v>152</v>
      </c>
      <c r="F7612" t="s">
        <v>21500</v>
      </c>
      <c r="G7612" t="s">
        <v>507</v>
      </c>
      <c r="H7612" t="s">
        <v>149</v>
      </c>
      <c r="I7612" t="s">
        <v>135</v>
      </c>
      <c r="J7612" t="s">
        <v>136</v>
      </c>
      <c r="K7612" t="s">
        <v>137</v>
      </c>
      <c r="L7612" t="s">
        <v>21501</v>
      </c>
      <c r="M7612" t="s">
        <v>21502</v>
      </c>
      <c r="N7612">
        <v>2.2947222219999999</v>
      </c>
      <c r="O7612">
        <v>0</v>
      </c>
      <c r="P7612">
        <v>1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2.0970210115693835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2.0970210115693835</v>
      </c>
    </row>
    <row r="7613" spans="1:31" x14ac:dyDescent="0.25">
      <c r="A7613">
        <v>1662424</v>
      </c>
      <c r="B7613">
        <v>1</v>
      </c>
      <c r="C7613" t="s">
        <v>80</v>
      </c>
      <c r="D7613" t="s">
        <v>96</v>
      </c>
      <c r="E7613" t="s">
        <v>131</v>
      </c>
      <c r="F7613" t="s">
        <v>21503</v>
      </c>
      <c r="G7613" t="s">
        <v>195</v>
      </c>
      <c r="H7613" t="s">
        <v>134</v>
      </c>
      <c r="I7613" t="s">
        <v>135</v>
      </c>
      <c r="J7613" t="s">
        <v>136</v>
      </c>
      <c r="K7613" t="s">
        <v>137</v>
      </c>
      <c r="L7613" t="s">
        <v>21504</v>
      </c>
      <c r="M7613" t="s">
        <v>21505</v>
      </c>
      <c r="N7613">
        <v>3.230277777</v>
      </c>
      <c r="O7613">
        <v>0</v>
      </c>
      <c r="P7613">
        <v>70</v>
      </c>
      <c r="Q7613">
        <v>0</v>
      </c>
      <c r="R7613">
        <v>0</v>
      </c>
      <c r="S7613">
        <v>1</v>
      </c>
      <c r="T7613">
        <v>8</v>
      </c>
      <c r="U7613">
        <v>0</v>
      </c>
      <c r="V7613">
        <v>0</v>
      </c>
      <c r="W7613">
        <v>0</v>
      </c>
      <c r="X7613">
        <v>62.36279894386881</v>
      </c>
      <c r="Y7613">
        <v>0</v>
      </c>
      <c r="Z7613">
        <v>0</v>
      </c>
      <c r="AA7613">
        <v>0.65059691518040919</v>
      </c>
      <c r="AB7613">
        <v>52.146519924368604</v>
      </c>
      <c r="AC7613">
        <v>0</v>
      </c>
      <c r="AD7613">
        <v>0</v>
      </c>
      <c r="AE7613">
        <v>115.15991578341783</v>
      </c>
    </row>
    <row r="7614" spans="1:31" x14ac:dyDescent="0.25">
      <c r="A7614">
        <v>1662221</v>
      </c>
      <c r="B7614">
        <v>1</v>
      </c>
      <c r="C7614" t="s">
        <v>80</v>
      </c>
      <c r="D7614" t="s">
        <v>104</v>
      </c>
      <c r="E7614" t="s">
        <v>146</v>
      </c>
      <c r="F7614" t="s">
        <v>21506</v>
      </c>
      <c r="G7614" t="s">
        <v>187</v>
      </c>
      <c r="H7614" t="s">
        <v>149</v>
      </c>
      <c r="I7614" t="s">
        <v>135</v>
      </c>
      <c r="J7614" t="s">
        <v>136</v>
      </c>
      <c r="K7614" t="s">
        <v>137</v>
      </c>
      <c r="L7614" t="s">
        <v>21507</v>
      </c>
      <c r="M7614" t="s">
        <v>21508</v>
      </c>
      <c r="N7614">
        <v>1.5011111109999999</v>
      </c>
      <c r="O7614">
        <v>0</v>
      </c>
      <c r="P7614">
        <v>187</v>
      </c>
      <c r="Q7614">
        <v>0</v>
      </c>
      <c r="R7614">
        <v>1</v>
      </c>
      <c r="S7614">
        <v>0</v>
      </c>
      <c r="T7614">
        <v>23</v>
      </c>
      <c r="U7614">
        <v>0</v>
      </c>
      <c r="V7614">
        <v>0</v>
      </c>
      <c r="W7614">
        <v>0</v>
      </c>
      <c r="X7614">
        <v>90.690899187230002</v>
      </c>
      <c r="Y7614">
        <v>0</v>
      </c>
      <c r="Z7614">
        <v>0.94182585918866668</v>
      </c>
      <c r="AA7614">
        <v>0</v>
      </c>
      <c r="AB7614">
        <v>23.558212460167557</v>
      </c>
      <c r="AC7614">
        <v>0</v>
      </c>
      <c r="AD7614">
        <v>0</v>
      </c>
      <c r="AE7614">
        <v>115.19093750658622</v>
      </c>
    </row>
    <row r="7615" spans="1:31" x14ac:dyDescent="0.25">
      <c r="A7615">
        <v>1661820</v>
      </c>
      <c r="B7615">
        <v>1</v>
      </c>
      <c r="C7615" t="s">
        <v>80</v>
      </c>
      <c r="D7615" t="s">
        <v>107</v>
      </c>
      <c r="E7615" t="s">
        <v>204</v>
      </c>
      <c r="F7615" t="s">
        <v>9989</v>
      </c>
      <c r="G7615" t="s">
        <v>161</v>
      </c>
      <c r="H7615" t="s">
        <v>134</v>
      </c>
      <c r="I7615" t="s">
        <v>135</v>
      </c>
      <c r="J7615" t="s">
        <v>136</v>
      </c>
      <c r="K7615" t="s">
        <v>137</v>
      </c>
      <c r="L7615" t="s">
        <v>21509</v>
      </c>
      <c r="M7615" t="s">
        <v>21510</v>
      </c>
      <c r="N7615">
        <v>0.62916666600000004</v>
      </c>
      <c r="O7615">
        <v>0</v>
      </c>
      <c r="P7615">
        <v>235</v>
      </c>
      <c r="Q7615">
        <v>22</v>
      </c>
      <c r="R7615">
        <v>53</v>
      </c>
      <c r="S7615">
        <v>9</v>
      </c>
      <c r="T7615">
        <v>23</v>
      </c>
      <c r="U7615">
        <v>1</v>
      </c>
      <c r="V7615">
        <v>0</v>
      </c>
      <c r="W7615">
        <v>0</v>
      </c>
      <c r="X7615">
        <v>15.821966871635205</v>
      </c>
      <c r="Y7615">
        <v>131.62819955121475</v>
      </c>
      <c r="Z7615">
        <v>6.1363396536963331</v>
      </c>
      <c r="AA7615">
        <v>1.2584625086462917</v>
      </c>
      <c r="AB7615">
        <v>4.631669966880807</v>
      </c>
      <c r="AC7615">
        <v>44.753309482038119</v>
      </c>
      <c r="AD7615">
        <v>0</v>
      </c>
      <c r="AE7615">
        <v>204.22994803411149</v>
      </c>
    </row>
    <row r="7616" spans="1:31" x14ac:dyDescent="0.25">
      <c r="A7616">
        <v>1662802</v>
      </c>
      <c r="B7616">
        <v>1</v>
      </c>
      <c r="C7616" t="s">
        <v>81</v>
      </c>
      <c r="D7616" t="s">
        <v>127</v>
      </c>
      <c r="E7616" t="s">
        <v>178</v>
      </c>
      <c r="F7616" t="s">
        <v>21511</v>
      </c>
      <c r="G7616" t="s">
        <v>227</v>
      </c>
      <c r="H7616" t="s">
        <v>149</v>
      </c>
      <c r="I7616" t="s">
        <v>135</v>
      </c>
      <c r="J7616" t="s">
        <v>136</v>
      </c>
      <c r="K7616" t="s">
        <v>137</v>
      </c>
      <c r="L7616" t="s">
        <v>21512</v>
      </c>
      <c r="M7616" t="s">
        <v>21513</v>
      </c>
      <c r="N7616">
        <v>7.7597222219999997</v>
      </c>
      <c r="O7616">
        <v>0</v>
      </c>
      <c r="P7616">
        <v>17</v>
      </c>
      <c r="Q7616">
        <v>0</v>
      </c>
      <c r="R7616">
        <v>0</v>
      </c>
      <c r="S7616">
        <v>0</v>
      </c>
      <c r="T7616">
        <v>3</v>
      </c>
      <c r="U7616">
        <v>0</v>
      </c>
      <c r="V7616">
        <v>0</v>
      </c>
      <c r="W7616">
        <v>0</v>
      </c>
      <c r="X7616">
        <v>17.923097587080473</v>
      </c>
      <c r="Y7616">
        <v>0</v>
      </c>
      <c r="Z7616">
        <v>0</v>
      </c>
      <c r="AA7616">
        <v>0</v>
      </c>
      <c r="AB7616">
        <v>12.426703310535705</v>
      </c>
      <c r="AC7616">
        <v>0</v>
      </c>
      <c r="AD7616">
        <v>0</v>
      </c>
      <c r="AE7616">
        <v>30.349800897616177</v>
      </c>
    </row>
    <row r="7617" spans="1:31" x14ac:dyDescent="0.25">
      <c r="A7617">
        <v>1662507</v>
      </c>
      <c r="B7617">
        <v>1</v>
      </c>
      <c r="C7617" t="s">
        <v>81</v>
      </c>
      <c r="D7617" t="s">
        <v>128</v>
      </c>
      <c r="E7617" t="s">
        <v>178</v>
      </c>
      <c r="F7617" t="s">
        <v>21514</v>
      </c>
      <c r="G7617" t="s">
        <v>227</v>
      </c>
      <c r="H7617" t="s">
        <v>149</v>
      </c>
      <c r="I7617" t="s">
        <v>135</v>
      </c>
      <c r="J7617" t="s">
        <v>136</v>
      </c>
      <c r="K7617" t="s">
        <v>137</v>
      </c>
      <c r="L7617" t="s">
        <v>21515</v>
      </c>
      <c r="M7617" t="s">
        <v>21516</v>
      </c>
      <c r="N7617">
        <v>4.8852777769999998</v>
      </c>
      <c r="O7617">
        <v>0</v>
      </c>
      <c r="P7617">
        <v>21</v>
      </c>
      <c r="Q7617">
        <v>0</v>
      </c>
      <c r="R7617">
        <v>0</v>
      </c>
      <c r="S7617">
        <v>0</v>
      </c>
      <c r="T7617">
        <v>3</v>
      </c>
      <c r="U7617">
        <v>0</v>
      </c>
      <c r="V7617">
        <v>0</v>
      </c>
      <c r="W7617">
        <v>0</v>
      </c>
      <c r="X7617">
        <v>21.946446411361258</v>
      </c>
      <c r="Y7617">
        <v>0</v>
      </c>
      <c r="Z7617">
        <v>0</v>
      </c>
      <c r="AA7617">
        <v>0</v>
      </c>
      <c r="AB7617">
        <v>8.968020984644804</v>
      </c>
      <c r="AC7617">
        <v>0</v>
      </c>
      <c r="AD7617">
        <v>0</v>
      </c>
      <c r="AE7617">
        <v>30.91446739600606</v>
      </c>
    </row>
    <row r="7618" spans="1:31" x14ac:dyDescent="0.25">
      <c r="A7618">
        <v>1662616</v>
      </c>
      <c r="B7618">
        <v>1</v>
      </c>
      <c r="C7618" t="s">
        <v>80</v>
      </c>
      <c r="D7618" t="s">
        <v>92</v>
      </c>
      <c r="E7618" t="s">
        <v>178</v>
      </c>
      <c r="F7618" t="s">
        <v>21517</v>
      </c>
      <c r="G7618" t="s">
        <v>187</v>
      </c>
      <c r="H7618" t="s">
        <v>149</v>
      </c>
      <c r="I7618" t="s">
        <v>135</v>
      </c>
      <c r="J7618" t="s">
        <v>136</v>
      </c>
      <c r="K7618" t="s">
        <v>137</v>
      </c>
      <c r="L7618" t="s">
        <v>21518</v>
      </c>
      <c r="M7618" t="s">
        <v>21519</v>
      </c>
      <c r="N7618">
        <v>1.488611111</v>
      </c>
      <c r="O7618">
        <v>0</v>
      </c>
      <c r="P7618">
        <v>20</v>
      </c>
      <c r="Q7618">
        <v>0</v>
      </c>
      <c r="R7618">
        <v>14</v>
      </c>
      <c r="S7618">
        <v>0</v>
      </c>
      <c r="T7618">
        <v>3</v>
      </c>
      <c r="U7618">
        <v>0</v>
      </c>
      <c r="V7618">
        <v>0</v>
      </c>
      <c r="W7618">
        <v>0</v>
      </c>
      <c r="X7618">
        <v>11.582486880001508</v>
      </c>
      <c r="Y7618">
        <v>0</v>
      </c>
      <c r="Z7618">
        <v>3.3334412452541975</v>
      </c>
      <c r="AA7618">
        <v>0</v>
      </c>
      <c r="AB7618">
        <v>9.9271006469680026E-2</v>
      </c>
      <c r="AC7618">
        <v>0</v>
      </c>
      <c r="AD7618">
        <v>0</v>
      </c>
      <c r="AE7618">
        <v>15.015199131725385</v>
      </c>
    </row>
    <row r="7619" spans="1:31" x14ac:dyDescent="0.25">
      <c r="A7619">
        <v>1662361</v>
      </c>
      <c r="B7619">
        <v>1</v>
      </c>
      <c r="C7619" t="s">
        <v>80</v>
      </c>
      <c r="D7619" t="s">
        <v>95</v>
      </c>
      <c r="E7619" t="s">
        <v>131</v>
      </c>
      <c r="F7619" t="s">
        <v>21520</v>
      </c>
      <c r="G7619" t="s">
        <v>195</v>
      </c>
      <c r="H7619" t="s">
        <v>134</v>
      </c>
      <c r="I7619" t="s">
        <v>135</v>
      </c>
      <c r="J7619" t="s">
        <v>136</v>
      </c>
      <c r="K7619" t="s">
        <v>137</v>
      </c>
      <c r="L7619" t="s">
        <v>21521</v>
      </c>
      <c r="M7619" t="s">
        <v>21522</v>
      </c>
      <c r="N7619">
        <v>0.42666666600000003</v>
      </c>
      <c r="O7619">
        <v>0</v>
      </c>
      <c r="P7619">
        <v>0</v>
      </c>
      <c r="Q7619">
        <v>0</v>
      </c>
      <c r="R7619">
        <v>0</v>
      </c>
      <c r="S7619">
        <v>2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9.9743729576064002</v>
      </c>
      <c r="AB7619">
        <v>0</v>
      </c>
      <c r="AC7619">
        <v>0</v>
      </c>
      <c r="AD7619">
        <v>0</v>
      </c>
      <c r="AE7619">
        <v>9.9743729576064002</v>
      </c>
    </row>
    <row r="7620" spans="1:31" x14ac:dyDescent="0.25">
      <c r="A7620">
        <v>1662610</v>
      </c>
      <c r="B7620">
        <v>1</v>
      </c>
      <c r="C7620" t="s">
        <v>80</v>
      </c>
      <c r="D7620" t="s">
        <v>97</v>
      </c>
      <c r="E7620" t="s">
        <v>152</v>
      </c>
      <c r="F7620" t="s">
        <v>21523</v>
      </c>
      <c r="G7620" t="s">
        <v>154</v>
      </c>
      <c r="H7620" t="s">
        <v>149</v>
      </c>
      <c r="I7620" t="s">
        <v>135</v>
      </c>
      <c r="J7620" t="s">
        <v>136</v>
      </c>
      <c r="K7620" t="s">
        <v>137</v>
      </c>
      <c r="L7620" t="s">
        <v>21524</v>
      </c>
      <c r="M7620" t="s">
        <v>21525</v>
      </c>
      <c r="N7620">
        <v>7.6377777770000002</v>
      </c>
      <c r="O7620">
        <v>0</v>
      </c>
      <c r="P7620">
        <v>1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8.4793854671619027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8.4793854671619027</v>
      </c>
    </row>
    <row r="7621" spans="1:31" x14ac:dyDescent="0.25">
      <c r="A7621">
        <v>1662069</v>
      </c>
      <c r="B7621">
        <v>1</v>
      </c>
      <c r="C7621" t="s">
        <v>80</v>
      </c>
      <c r="D7621" t="s">
        <v>84</v>
      </c>
      <c r="E7621" t="s">
        <v>178</v>
      </c>
      <c r="F7621" t="s">
        <v>18645</v>
      </c>
      <c r="G7621" t="s">
        <v>148</v>
      </c>
      <c r="H7621" t="s">
        <v>149</v>
      </c>
      <c r="I7621" t="s">
        <v>135</v>
      </c>
      <c r="J7621" t="s">
        <v>136</v>
      </c>
      <c r="K7621" t="s">
        <v>143</v>
      </c>
      <c r="L7621" t="s">
        <v>21526</v>
      </c>
      <c r="M7621" t="s">
        <v>21527</v>
      </c>
      <c r="N7621">
        <v>6.8286111109999998</v>
      </c>
      <c r="O7621">
        <v>0</v>
      </c>
      <c r="P7621">
        <v>37</v>
      </c>
      <c r="Q7621">
        <v>0</v>
      </c>
      <c r="R7621">
        <v>0</v>
      </c>
      <c r="S7621">
        <v>0</v>
      </c>
      <c r="T7621">
        <v>40</v>
      </c>
      <c r="U7621">
        <v>0</v>
      </c>
      <c r="V7621">
        <v>0</v>
      </c>
      <c r="W7621">
        <v>0</v>
      </c>
      <c r="X7621">
        <v>130.38360150213725</v>
      </c>
      <c r="Y7621">
        <v>0</v>
      </c>
      <c r="Z7621">
        <v>0</v>
      </c>
      <c r="AA7621">
        <v>0</v>
      </c>
      <c r="AB7621">
        <v>633.38599576841852</v>
      </c>
      <c r="AC7621">
        <v>0</v>
      </c>
      <c r="AD7621">
        <v>0</v>
      </c>
      <c r="AE7621">
        <v>763.76959727055578</v>
      </c>
    </row>
    <row r="7622" spans="1:31" x14ac:dyDescent="0.25">
      <c r="A7622">
        <v>1661923</v>
      </c>
      <c r="B7622">
        <v>1</v>
      </c>
      <c r="C7622" t="s">
        <v>80</v>
      </c>
      <c r="D7622" t="s">
        <v>96</v>
      </c>
      <c r="E7622" t="s">
        <v>140</v>
      </c>
      <c r="F7622" t="s">
        <v>7088</v>
      </c>
      <c r="G7622" t="s">
        <v>161</v>
      </c>
      <c r="H7622" t="s">
        <v>134</v>
      </c>
      <c r="I7622" t="s">
        <v>135</v>
      </c>
      <c r="J7622" t="s">
        <v>136</v>
      </c>
      <c r="K7622" t="s">
        <v>137</v>
      </c>
      <c r="L7622" t="s">
        <v>21528</v>
      </c>
      <c r="M7622" t="s">
        <v>21529</v>
      </c>
      <c r="N7622">
        <v>3.6916666660000002</v>
      </c>
      <c r="O7622">
        <v>6</v>
      </c>
      <c r="P7622">
        <v>990</v>
      </c>
      <c r="Q7622">
        <v>4</v>
      </c>
      <c r="R7622">
        <v>55</v>
      </c>
      <c r="S7622">
        <v>4</v>
      </c>
      <c r="T7622">
        <v>18</v>
      </c>
      <c r="U7622">
        <v>0</v>
      </c>
      <c r="V7622">
        <v>1</v>
      </c>
      <c r="W7622">
        <v>72.98727158388877</v>
      </c>
      <c r="X7622">
        <v>355.80801649154887</v>
      </c>
      <c r="Y7622">
        <v>41.387274680333327</v>
      </c>
      <c r="Z7622">
        <v>107.53240130619231</v>
      </c>
      <c r="AA7622">
        <v>34.243162449458751</v>
      </c>
      <c r="AB7622">
        <v>54.108963876213231</v>
      </c>
      <c r="AC7622">
        <v>0</v>
      </c>
      <c r="AD7622">
        <v>1.6676480496547084</v>
      </c>
      <c r="AE7622">
        <v>667.73473843729005</v>
      </c>
    </row>
    <row r="7623" spans="1:31" x14ac:dyDescent="0.25">
      <c r="A7623">
        <v>1661992</v>
      </c>
      <c r="B7623">
        <v>1</v>
      </c>
      <c r="C7623" t="s">
        <v>81</v>
      </c>
      <c r="D7623" t="s">
        <v>118</v>
      </c>
      <c r="E7623" t="s">
        <v>140</v>
      </c>
      <c r="F7623" t="s">
        <v>21530</v>
      </c>
      <c r="G7623" t="s">
        <v>161</v>
      </c>
      <c r="H7623" t="s">
        <v>134</v>
      </c>
      <c r="I7623" t="s">
        <v>135</v>
      </c>
      <c r="J7623" t="s">
        <v>136</v>
      </c>
      <c r="K7623" t="s">
        <v>137</v>
      </c>
      <c r="L7623" t="s">
        <v>21531</v>
      </c>
      <c r="M7623" t="s">
        <v>21532</v>
      </c>
      <c r="N7623">
        <v>0.62694444400000005</v>
      </c>
      <c r="O7623">
        <v>0</v>
      </c>
      <c r="P7623">
        <v>568</v>
      </c>
      <c r="Q7623">
        <v>0</v>
      </c>
      <c r="R7623">
        <v>35</v>
      </c>
      <c r="S7623">
        <v>2</v>
      </c>
      <c r="T7623">
        <v>25</v>
      </c>
      <c r="U7623">
        <v>0</v>
      </c>
      <c r="V7623">
        <v>0</v>
      </c>
      <c r="W7623">
        <v>0</v>
      </c>
      <c r="X7623">
        <v>84.627691237914647</v>
      </c>
      <c r="Y7623">
        <v>0</v>
      </c>
      <c r="Z7623">
        <v>1.4876178359120524</v>
      </c>
      <c r="AA7623">
        <v>1.6857773322350667</v>
      </c>
      <c r="AB7623">
        <v>10.035308297258698</v>
      </c>
      <c r="AC7623">
        <v>0</v>
      </c>
      <c r="AD7623">
        <v>0</v>
      </c>
      <c r="AE7623">
        <v>97.836394703320451</v>
      </c>
    </row>
    <row r="7624" spans="1:31" x14ac:dyDescent="0.25">
      <c r="A7624">
        <v>1662112</v>
      </c>
      <c r="B7624">
        <v>1</v>
      </c>
      <c r="C7624" t="s">
        <v>81</v>
      </c>
      <c r="D7624" t="s">
        <v>127</v>
      </c>
      <c r="E7624" t="s">
        <v>146</v>
      </c>
      <c r="F7624" t="s">
        <v>21533</v>
      </c>
      <c r="G7624" t="s">
        <v>288</v>
      </c>
      <c r="H7624" t="s">
        <v>149</v>
      </c>
      <c r="I7624" t="s">
        <v>135</v>
      </c>
      <c r="J7624" t="s">
        <v>136</v>
      </c>
      <c r="K7624" t="s">
        <v>137</v>
      </c>
      <c r="L7624" t="s">
        <v>21534</v>
      </c>
      <c r="M7624" t="s">
        <v>21535</v>
      </c>
      <c r="N7624">
        <v>5.892222222</v>
      </c>
      <c r="O7624">
        <v>0</v>
      </c>
      <c r="P7624">
        <v>75</v>
      </c>
      <c r="Q7624">
        <v>0</v>
      </c>
      <c r="R7624">
        <v>0</v>
      </c>
      <c r="S7624">
        <v>0</v>
      </c>
      <c r="T7624">
        <v>74</v>
      </c>
      <c r="U7624">
        <v>0</v>
      </c>
      <c r="V7624">
        <v>0</v>
      </c>
      <c r="W7624">
        <v>0</v>
      </c>
      <c r="X7624">
        <v>89.631952629442708</v>
      </c>
      <c r="Y7624">
        <v>0</v>
      </c>
      <c r="Z7624">
        <v>0</v>
      </c>
      <c r="AA7624">
        <v>0</v>
      </c>
      <c r="AB7624">
        <v>1597.6061082876063</v>
      </c>
      <c r="AC7624">
        <v>0</v>
      </c>
      <c r="AD7624">
        <v>0</v>
      </c>
      <c r="AE7624">
        <v>1687.2380609170491</v>
      </c>
    </row>
    <row r="7625" spans="1:31" x14ac:dyDescent="0.25">
      <c r="A7625">
        <v>1662776</v>
      </c>
      <c r="B7625">
        <v>1</v>
      </c>
      <c r="C7625" t="s">
        <v>81</v>
      </c>
      <c r="D7625" t="s">
        <v>124</v>
      </c>
      <c r="E7625" t="s">
        <v>152</v>
      </c>
      <c r="F7625" t="s">
        <v>21536</v>
      </c>
      <c r="G7625" t="s">
        <v>154</v>
      </c>
      <c r="H7625" t="s">
        <v>149</v>
      </c>
      <c r="I7625" t="s">
        <v>135</v>
      </c>
      <c r="J7625" t="s">
        <v>136</v>
      </c>
      <c r="K7625" t="s">
        <v>137</v>
      </c>
      <c r="L7625" t="s">
        <v>21537</v>
      </c>
      <c r="M7625" t="s">
        <v>21538</v>
      </c>
      <c r="N7625">
        <v>2.5394444439999999</v>
      </c>
      <c r="O7625">
        <v>0</v>
      </c>
      <c r="P7625">
        <v>1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0.41823655351702216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0.41823655351702216</v>
      </c>
    </row>
    <row r="7626" spans="1:31" x14ac:dyDescent="0.25">
      <c r="A7626">
        <v>1662012</v>
      </c>
      <c r="B7626">
        <v>1</v>
      </c>
      <c r="C7626" t="s">
        <v>80</v>
      </c>
      <c r="D7626" t="s">
        <v>89</v>
      </c>
      <c r="E7626" t="s">
        <v>140</v>
      </c>
      <c r="F7626" t="s">
        <v>11667</v>
      </c>
      <c r="G7626" t="s">
        <v>161</v>
      </c>
      <c r="H7626" t="s">
        <v>134</v>
      </c>
      <c r="I7626" t="s">
        <v>135</v>
      </c>
      <c r="J7626" t="s">
        <v>136</v>
      </c>
      <c r="K7626" t="s">
        <v>137</v>
      </c>
      <c r="L7626" t="s">
        <v>21539</v>
      </c>
      <c r="M7626" t="s">
        <v>21540</v>
      </c>
      <c r="N7626">
        <v>0.156388888</v>
      </c>
      <c r="O7626">
        <v>5</v>
      </c>
      <c r="P7626">
        <v>6326</v>
      </c>
      <c r="Q7626">
        <v>3</v>
      </c>
      <c r="R7626">
        <v>221</v>
      </c>
      <c r="S7626">
        <v>19</v>
      </c>
      <c r="T7626">
        <v>948</v>
      </c>
      <c r="U7626">
        <v>8</v>
      </c>
      <c r="V7626">
        <v>0</v>
      </c>
      <c r="W7626">
        <v>32.895599083950842</v>
      </c>
      <c r="X7626">
        <v>567.74045621300229</v>
      </c>
      <c r="Y7626">
        <v>1.36827600492525</v>
      </c>
      <c r="Z7626">
        <v>6.8682474548066725</v>
      </c>
      <c r="AA7626">
        <v>139.51942910027859</v>
      </c>
      <c r="AB7626">
        <v>362.43608116824197</v>
      </c>
      <c r="AC7626">
        <v>57.588048396422494</v>
      </c>
      <c r="AD7626">
        <v>0</v>
      </c>
      <c r="AE7626">
        <v>1168.416137421628</v>
      </c>
    </row>
    <row r="7627" spans="1:31" x14ac:dyDescent="0.25">
      <c r="A7627">
        <v>1662135</v>
      </c>
      <c r="B7627">
        <v>1</v>
      </c>
      <c r="C7627" t="s">
        <v>81</v>
      </c>
      <c r="D7627" t="s">
        <v>116</v>
      </c>
      <c r="E7627" t="s">
        <v>131</v>
      </c>
      <c r="F7627" t="s">
        <v>19101</v>
      </c>
      <c r="G7627" t="s">
        <v>1212</v>
      </c>
      <c r="H7627" t="s">
        <v>134</v>
      </c>
      <c r="I7627" t="s">
        <v>135</v>
      </c>
      <c r="J7627" t="s">
        <v>3</v>
      </c>
      <c r="K7627" t="s">
        <v>137</v>
      </c>
      <c r="L7627" t="s">
        <v>21541</v>
      </c>
      <c r="M7627" t="s">
        <v>21542</v>
      </c>
      <c r="N7627">
        <v>3.1836111109999998</v>
      </c>
      <c r="O7627">
        <v>0</v>
      </c>
      <c r="P7627">
        <v>100</v>
      </c>
      <c r="Q7627">
        <v>5</v>
      </c>
      <c r="R7627">
        <v>29</v>
      </c>
      <c r="S7627">
        <v>2</v>
      </c>
      <c r="T7627">
        <v>7</v>
      </c>
      <c r="U7627">
        <v>0</v>
      </c>
      <c r="V7627">
        <v>0</v>
      </c>
      <c r="W7627">
        <v>0</v>
      </c>
      <c r="X7627">
        <v>27.613638884516043</v>
      </c>
      <c r="Y7627">
        <v>13.505570060522366</v>
      </c>
      <c r="Z7627">
        <v>15.323828504644522</v>
      </c>
      <c r="AA7627">
        <v>24.430157663795683</v>
      </c>
      <c r="AB7627">
        <v>42.528870818844226</v>
      </c>
      <c r="AC7627">
        <v>0</v>
      </c>
      <c r="AD7627">
        <v>0</v>
      </c>
      <c r="AE7627">
        <v>123.40206593232284</v>
      </c>
    </row>
    <row r="7628" spans="1:31" x14ac:dyDescent="0.25">
      <c r="A7628">
        <v>1662676</v>
      </c>
      <c r="B7628">
        <v>1</v>
      </c>
      <c r="C7628" t="s">
        <v>80</v>
      </c>
      <c r="D7628" t="s">
        <v>96</v>
      </c>
      <c r="E7628" t="s">
        <v>152</v>
      </c>
      <c r="F7628" t="s">
        <v>21543</v>
      </c>
      <c r="G7628" t="s">
        <v>154</v>
      </c>
      <c r="H7628" t="s">
        <v>149</v>
      </c>
      <c r="I7628" t="s">
        <v>135</v>
      </c>
      <c r="J7628" t="s">
        <v>136</v>
      </c>
      <c r="K7628" t="s">
        <v>137</v>
      </c>
      <c r="L7628" t="s">
        <v>21544</v>
      </c>
      <c r="M7628" t="s">
        <v>21545</v>
      </c>
      <c r="N7628">
        <v>1.2527777769999999</v>
      </c>
      <c r="O7628">
        <v>0</v>
      </c>
      <c r="P7628">
        <v>1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0.41141044027835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0.41141044027835</v>
      </c>
    </row>
    <row r="7629" spans="1:31" x14ac:dyDescent="0.25">
      <c r="A7629">
        <v>1661986</v>
      </c>
      <c r="B7629">
        <v>1</v>
      </c>
      <c r="C7629" t="s">
        <v>80</v>
      </c>
      <c r="D7629" t="s">
        <v>104</v>
      </c>
      <c r="E7629" t="s">
        <v>146</v>
      </c>
      <c r="F7629" t="s">
        <v>21546</v>
      </c>
      <c r="G7629" t="s">
        <v>1492</v>
      </c>
      <c r="H7629" t="s">
        <v>149</v>
      </c>
      <c r="I7629" t="s">
        <v>135</v>
      </c>
      <c r="J7629" t="s">
        <v>136</v>
      </c>
      <c r="K7629" t="s">
        <v>137</v>
      </c>
      <c r="L7629" t="s">
        <v>21547</v>
      </c>
      <c r="M7629" t="s">
        <v>21548</v>
      </c>
      <c r="N7629">
        <v>2.670833333</v>
      </c>
      <c r="O7629">
        <v>0</v>
      </c>
      <c r="P7629">
        <v>137</v>
      </c>
      <c r="Q7629">
        <v>0</v>
      </c>
      <c r="R7629">
        <v>4</v>
      </c>
      <c r="S7629">
        <v>0</v>
      </c>
      <c r="T7629">
        <v>23</v>
      </c>
      <c r="U7629">
        <v>0</v>
      </c>
      <c r="V7629">
        <v>0</v>
      </c>
      <c r="W7629">
        <v>0</v>
      </c>
      <c r="X7629">
        <v>99.966827536524889</v>
      </c>
      <c r="Y7629">
        <v>0</v>
      </c>
      <c r="Z7629">
        <v>2.2297717929194403</v>
      </c>
      <c r="AA7629">
        <v>0</v>
      </c>
      <c r="AB7629">
        <v>33.147274544983112</v>
      </c>
      <c r="AC7629">
        <v>0</v>
      </c>
      <c r="AD7629">
        <v>0</v>
      </c>
      <c r="AE7629">
        <v>135.34387387442743</v>
      </c>
    </row>
    <row r="7630" spans="1:31" x14ac:dyDescent="0.25">
      <c r="A7630">
        <v>1662819</v>
      </c>
      <c r="B7630">
        <v>1</v>
      </c>
      <c r="C7630" t="s">
        <v>81</v>
      </c>
      <c r="D7630" t="s">
        <v>128</v>
      </c>
      <c r="E7630" t="s">
        <v>178</v>
      </c>
      <c r="F7630" t="s">
        <v>8631</v>
      </c>
      <c r="G7630" t="s">
        <v>403</v>
      </c>
      <c r="H7630" t="s">
        <v>149</v>
      </c>
      <c r="I7630" t="s">
        <v>135</v>
      </c>
      <c r="J7630" t="s">
        <v>136</v>
      </c>
      <c r="K7630" t="s">
        <v>137</v>
      </c>
      <c r="L7630" t="s">
        <v>21549</v>
      </c>
      <c r="M7630" t="s">
        <v>21550</v>
      </c>
      <c r="N7630">
        <v>3.7511111110000002</v>
      </c>
      <c r="O7630">
        <v>0</v>
      </c>
      <c r="P7630">
        <v>193</v>
      </c>
      <c r="Q7630">
        <v>0</v>
      </c>
      <c r="R7630">
        <v>2</v>
      </c>
      <c r="S7630">
        <v>0</v>
      </c>
      <c r="T7630">
        <v>5</v>
      </c>
      <c r="U7630">
        <v>0</v>
      </c>
      <c r="V7630">
        <v>0</v>
      </c>
      <c r="W7630">
        <v>0</v>
      </c>
      <c r="X7630">
        <v>207.80040108818665</v>
      </c>
      <c r="Y7630">
        <v>0</v>
      </c>
      <c r="Z7630">
        <v>9.9117851731005558E-3</v>
      </c>
      <c r="AA7630">
        <v>0</v>
      </c>
      <c r="AB7630">
        <v>4.9202764705821824</v>
      </c>
      <c r="AC7630">
        <v>0</v>
      </c>
      <c r="AD7630">
        <v>0</v>
      </c>
      <c r="AE7630">
        <v>212.73058934394194</v>
      </c>
    </row>
    <row r="7631" spans="1:31" x14ac:dyDescent="0.25">
      <c r="A7631">
        <v>1662304</v>
      </c>
      <c r="B7631">
        <v>1</v>
      </c>
      <c r="C7631" t="s">
        <v>80</v>
      </c>
      <c r="D7631" t="s">
        <v>92</v>
      </c>
      <c r="E7631" t="s">
        <v>131</v>
      </c>
      <c r="F7631" t="s">
        <v>21551</v>
      </c>
      <c r="G7631" t="s">
        <v>195</v>
      </c>
      <c r="H7631" t="s">
        <v>134</v>
      </c>
      <c r="I7631" t="s">
        <v>135</v>
      </c>
      <c r="J7631" t="s">
        <v>136</v>
      </c>
      <c r="K7631" t="s">
        <v>137</v>
      </c>
      <c r="L7631" t="s">
        <v>21552</v>
      </c>
      <c r="M7631" t="s">
        <v>21553</v>
      </c>
      <c r="N7631">
        <v>2.8672222220000001</v>
      </c>
      <c r="O7631">
        <v>0</v>
      </c>
      <c r="P7631">
        <v>81</v>
      </c>
      <c r="Q7631">
        <v>0</v>
      </c>
      <c r="R7631">
        <v>0</v>
      </c>
      <c r="S7631">
        <v>0</v>
      </c>
      <c r="T7631">
        <v>1</v>
      </c>
      <c r="U7631">
        <v>0</v>
      </c>
      <c r="V7631">
        <v>0</v>
      </c>
      <c r="W7631">
        <v>0</v>
      </c>
      <c r="X7631">
        <v>194.07599023981174</v>
      </c>
      <c r="Y7631">
        <v>0</v>
      </c>
      <c r="Z7631">
        <v>0</v>
      </c>
      <c r="AA7631">
        <v>0</v>
      </c>
      <c r="AB7631">
        <v>6.4396081120635333</v>
      </c>
      <c r="AC7631">
        <v>0</v>
      </c>
      <c r="AD7631">
        <v>0</v>
      </c>
      <c r="AE7631">
        <v>200.51559835187527</v>
      </c>
    </row>
    <row r="7632" spans="1:31" x14ac:dyDescent="0.25">
      <c r="A7632">
        <v>1662845</v>
      </c>
      <c r="B7632">
        <v>1</v>
      </c>
      <c r="C7632" t="s">
        <v>80</v>
      </c>
      <c r="D7632" t="s">
        <v>82</v>
      </c>
      <c r="E7632" t="s">
        <v>146</v>
      </c>
      <c r="F7632" t="s">
        <v>20570</v>
      </c>
      <c r="G7632" t="s">
        <v>231</v>
      </c>
      <c r="H7632" t="s">
        <v>149</v>
      </c>
      <c r="I7632" t="s">
        <v>135</v>
      </c>
      <c r="J7632" t="s">
        <v>136</v>
      </c>
      <c r="K7632" t="s">
        <v>137</v>
      </c>
      <c r="L7632" t="s">
        <v>21554</v>
      </c>
      <c r="M7632" t="s">
        <v>21555</v>
      </c>
      <c r="N7632">
        <v>0.696944444</v>
      </c>
      <c r="O7632">
        <v>0</v>
      </c>
      <c r="P7632">
        <v>348</v>
      </c>
      <c r="Q7632">
        <v>0</v>
      </c>
      <c r="R7632">
        <v>0</v>
      </c>
      <c r="S7632">
        <v>0</v>
      </c>
      <c r="T7632">
        <v>43</v>
      </c>
      <c r="U7632">
        <v>0</v>
      </c>
      <c r="V7632">
        <v>0</v>
      </c>
      <c r="W7632">
        <v>0</v>
      </c>
      <c r="X7632">
        <v>84.759949881807216</v>
      </c>
      <c r="Y7632">
        <v>0</v>
      </c>
      <c r="Z7632">
        <v>0</v>
      </c>
      <c r="AA7632">
        <v>0</v>
      </c>
      <c r="AB7632">
        <v>13.636679863927322</v>
      </c>
      <c r="AC7632">
        <v>0</v>
      </c>
      <c r="AD7632">
        <v>0</v>
      </c>
      <c r="AE7632">
        <v>98.396629745734543</v>
      </c>
    </row>
    <row r="7633" spans="1:31" x14ac:dyDescent="0.25">
      <c r="A7633">
        <v>1662590</v>
      </c>
      <c r="B7633">
        <v>1</v>
      </c>
      <c r="C7633" t="s">
        <v>81</v>
      </c>
      <c r="D7633" t="s">
        <v>128</v>
      </c>
      <c r="E7633" t="s">
        <v>204</v>
      </c>
      <c r="F7633" t="s">
        <v>9810</v>
      </c>
      <c r="G7633" t="s">
        <v>161</v>
      </c>
      <c r="H7633" t="s">
        <v>134</v>
      </c>
      <c r="I7633" t="s">
        <v>191</v>
      </c>
      <c r="J7633" t="s">
        <v>136</v>
      </c>
      <c r="K7633" t="s">
        <v>137</v>
      </c>
      <c r="L7633" t="s">
        <v>21556</v>
      </c>
      <c r="M7633" t="s">
        <v>21557</v>
      </c>
      <c r="N7633">
        <v>5.0000000000000001E-3</v>
      </c>
      <c r="O7633">
        <v>0</v>
      </c>
      <c r="P7633">
        <v>1031</v>
      </c>
      <c r="Q7633">
        <v>4</v>
      </c>
      <c r="R7633">
        <v>1</v>
      </c>
      <c r="S7633">
        <v>10</v>
      </c>
      <c r="T7633">
        <v>71</v>
      </c>
      <c r="U7633">
        <v>1</v>
      </c>
      <c r="V7633">
        <v>0</v>
      </c>
      <c r="W7633">
        <v>0</v>
      </c>
      <c r="X7633">
        <v>0.52745909258469537</v>
      </c>
      <c r="Y7633">
        <v>1.0539195464595001E-2</v>
      </c>
      <c r="Z7633">
        <v>3.3058255229999998E-5</v>
      </c>
      <c r="AA7633">
        <v>0.25464616411542002</v>
      </c>
      <c r="AB7633">
        <v>7.4042432413475009E-2</v>
      </c>
      <c r="AC7633">
        <v>1.4436223053840002E-2</v>
      </c>
      <c r="AD7633">
        <v>0</v>
      </c>
      <c r="AE7633">
        <v>0.88115616588725532</v>
      </c>
    </row>
    <row r="7634" spans="1:31" x14ac:dyDescent="0.25">
      <c r="A7634">
        <v>1662825</v>
      </c>
      <c r="B7634">
        <v>1</v>
      </c>
      <c r="C7634" t="s">
        <v>81</v>
      </c>
      <c r="D7634" t="s">
        <v>114</v>
      </c>
      <c r="E7634" t="s">
        <v>152</v>
      </c>
      <c r="F7634" t="s">
        <v>21558</v>
      </c>
      <c r="G7634" t="s">
        <v>154</v>
      </c>
      <c r="H7634" t="s">
        <v>149</v>
      </c>
      <c r="I7634" t="s">
        <v>135</v>
      </c>
      <c r="J7634" t="s">
        <v>136</v>
      </c>
      <c r="K7634" t="s">
        <v>137</v>
      </c>
      <c r="L7634" t="s">
        <v>21559</v>
      </c>
      <c r="M7634" t="s">
        <v>21560</v>
      </c>
      <c r="N7634">
        <v>1.298611111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1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3.3734301955555557E-4</v>
      </c>
      <c r="AC7634">
        <v>0</v>
      </c>
      <c r="AD7634">
        <v>0</v>
      </c>
      <c r="AE7634">
        <v>3.3734301955555557E-4</v>
      </c>
    </row>
    <row r="7635" spans="1:31" x14ac:dyDescent="0.25">
      <c r="A7635">
        <v>1662235</v>
      </c>
      <c r="B7635">
        <v>1</v>
      </c>
      <c r="C7635" t="s">
        <v>80</v>
      </c>
      <c r="D7635" t="s">
        <v>97</v>
      </c>
      <c r="E7635" t="s">
        <v>152</v>
      </c>
      <c r="F7635" t="s">
        <v>21561</v>
      </c>
      <c r="G7635" t="s">
        <v>154</v>
      </c>
      <c r="H7635" t="s">
        <v>149</v>
      </c>
      <c r="I7635" t="s">
        <v>135</v>
      </c>
      <c r="J7635" t="s">
        <v>136</v>
      </c>
      <c r="K7635" t="s">
        <v>137</v>
      </c>
      <c r="L7635" t="s">
        <v>21562</v>
      </c>
      <c r="M7635" t="s">
        <v>21563</v>
      </c>
      <c r="N7635">
        <v>9.3994444440000002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6.8228032259144005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6.8228032259144005</v>
      </c>
    </row>
    <row r="7636" spans="1:31" x14ac:dyDescent="0.25">
      <c r="A7636">
        <v>1662839</v>
      </c>
      <c r="B7636">
        <v>1</v>
      </c>
      <c r="C7636" t="s">
        <v>81</v>
      </c>
      <c r="D7636" t="s">
        <v>128</v>
      </c>
      <c r="E7636" t="s">
        <v>178</v>
      </c>
      <c r="F7636" t="s">
        <v>21564</v>
      </c>
      <c r="G7636" t="s">
        <v>227</v>
      </c>
      <c r="H7636" t="s">
        <v>149</v>
      </c>
      <c r="I7636" t="s">
        <v>135</v>
      </c>
      <c r="J7636" t="s">
        <v>136</v>
      </c>
      <c r="K7636" t="s">
        <v>137</v>
      </c>
      <c r="L7636" t="s">
        <v>21565</v>
      </c>
      <c r="M7636" t="s">
        <v>21566</v>
      </c>
      <c r="N7636">
        <v>5.0438888879999997</v>
      </c>
      <c r="O7636">
        <v>0</v>
      </c>
      <c r="P7636">
        <v>8</v>
      </c>
      <c r="Q7636">
        <v>0</v>
      </c>
      <c r="R7636">
        <v>0</v>
      </c>
      <c r="S7636">
        <v>0</v>
      </c>
      <c r="T7636">
        <v>1</v>
      </c>
      <c r="U7636">
        <v>0</v>
      </c>
      <c r="V7636">
        <v>0</v>
      </c>
      <c r="W7636">
        <v>0</v>
      </c>
      <c r="X7636">
        <v>1.1990221776663301</v>
      </c>
      <c r="Y7636">
        <v>0</v>
      </c>
      <c r="Z7636">
        <v>0</v>
      </c>
      <c r="AA7636">
        <v>0</v>
      </c>
      <c r="AB7636">
        <v>5.1047847301666669E-5</v>
      </c>
      <c r="AC7636">
        <v>0</v>
      </c>
      <c r="AD7636">
        <v>0</v>
      </c>
      <c r="AE7636">
        <v>1.1990732255136318</v>
      </c>
    </row>
    <row r="7637" spans="1:31" x14ac:dyDescent="0.25">
      <c r="A7637">
        <v>1662782</v>
      </c>
      <c r="B7637">
        <v>1</v>
      </c>
      <c r="C7637" t="s">
        <v>81</v>
      </c>
      <c r="D7637" t="s">
        <v>127</v>
      </c>
      <c r="E7637" t="s">
        <v>131</v>
      </c>
      <c r="F7637" t="s">
        <v>21567</v>
      </c>
      <c r="G7637" t="s">
        <v>161</v>
      </c>
      <c r="H7637" t="s">
        <v>134</v>
      </c>
      <c r="I7637" t="s">
        <v>135</v>
      </c>
      <c r="J7637" t="s">
        <v>136</v>
      </c>
      <c r="K7637" t="s">
        <v>137</v>
      </c>
      <c r="L7637" t="s">
        <v>21568</v>
      </c>
      <c r="M7637" t="s">
        <v>21569</v>
      </c>
      <c r="N7637">
        <v>3.4952777770000001</v>
      </c>
      <c r="O7637">
        <v>0</v>
      </c>
      <c r="P7637">
        <v>88</v>
      </c>
      <c r="Q7637">
        <v>0</v>
      </c>
      <c r="R7637">
        <v>5</v>
      </c>
      <c r="S7637">
        <v>0</v>
      </c>
      <c r="T7637">
        <v>14</v>
      </c>
      <c r="U7637">
        <v>0</v>
      </c>
      <c r="V7637">
        <v>0</v>
      </c>
      <c r="W7637">
        <v>0</v>
      </c>
      <c r="X7637">
        <v>53.519518245131003</v>
      </c>
      <c r="Y7637">
        <v>0</v>
      </c>
      <c r="Z7637">
        <v>1.4362786300478201</v>
      </c>
      <c r="AA7637">
        <v>0</v>
      </c>
      <c r="AB7637">
        <v>35.136853313173184</v>
      </c>
      <c r="AC7637">
        <v>0</v>
      </c>
      <c r="AD7637">
        <v>0</v>
      </c>
      <c r="AE7637">
        <v>90.09265018835201</v>
      </c>
    </row>
    <row r="7638" spans="1:31" x14ac:dyDescent="0.25">
      <c r="A7638">
        <v>1662533</v>
      </c>
      <c r="B7638">
        <v>1</v>
      </c>
      <c r="C7638" t="s">
        <v>80</v>
      </c>
      <c r="D7638" t="s">
        <v>100</v>
      </c>
      <c r="E7638" t="s">
        <v>152</v>
      </c>
      <c r="F7638" t="s">
        <v>21570</v>
      </c>
      <c r="G7638" t="s">
        <v>154</v>
      </c>
      <c r="H7638" t="s">
        <v>149</v>
      </c>
      <c r="I7638" t="s">
        <v>135</v>
      </c>
      <c r="J7638" t="s">
        <v>136</v>
      </c>
      <c r="K7638" t="s">
        <v>137</v>
      </c>
      <c r="L7638" t="s">
        <v>21571</v>
      </c>
      <c r="M7638" t="s">
        <v>21572</v>
      </c>
      <c r="N7638">
        <v>4.4552777770000001</v>
      </c>
      <c r="O7638">
        <v>0</v>
      </c>
      <c r="P7638">
        <v>1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0.87445462142047536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0.87445462142047536</v>
      </c>
    </row>
    <row r="7639" spans="1:31" x14ac:dyDescent="0.25">
      <c r="A7639">
        <v>1662241</v>
      </c>
      <c r="B7639">
        <v>1</v>
      </c>
      <c r="C7639" t="s">
        <v>81</v>
      </c>
      <c r="D7639" t="s">
        <v>122</v>
      </c>
      <c r="E7639" t="s">
        <v>131</v>
      </c>
      <c r="F7639" t="s">
        <v>21573</v>
      </c>
      <c r="G7639" t="s">
        <v>691</v>
      </c>
      <c r="H7639" t="s">
        <v>134</v>
      </c>
      <c r="I7639" t="s">
        <v>135</v>
      </c>
      <c r="J7639" t="s">
        <v>136</v>
      </c>
      <c r="K7639" t="s">
        <v>137</v>
      </c>
      <c r="L7639" t="s">
        <v>21574</v>
      </c>
      <c r="M7639" t="s">
        <v>21575</v>
      </c>
      <c r="N7639">
        <v>2.179166666</v>
      </c>
      <c r="O7639">
        <v>0</v>
      </c>
      <c r="P7639">
        <v>1977</v>
      </c>
      <c r="Q7639">
        <v>0</v>
      </c>
      <c r="R7639">
        <v>14</v>
      </c>
      <c r="S7639">
        <v>1</v>
      </c>
      <c r="T7639">
        <v>84</v>
      </c>
      <c r="U7639">
        <v>0</v>
      </c>
      <c r="V7639">
        <v>0</v>
      </c>
      <c r="W7639">
        <v>0</v>
      </c>
      <c r="X7639">
        <v>869.87038646623103</v>
      </c>
      <c r="Y7639">
        <v>0</v>
      </c>
      <c r="Z7639">
        <v>10.294425416269396</v>
      </c>
      <c r="AA7639">
        <v>54.390685383053409</v>
      </c>
      <c r="AB7639">
        <v>135.94050437846514</v>
      </c>
      <c r="AC7639">
        <v>0</v>
      </c>
      <c r="AD7639">
        <v>0</v>
      </c>
      <c r="AE7639">
        <v>1070.4960016440191</v>
      </c>
    </row>
    <row r="7640" spans="1:31" x14ac:dyDescent="0.25">
      <c r="A7640">
        <v>1662490</v>
      </c>
      <c r="B7640">
        <v>1</v>
      </c>
      <c r="C7640" t="s">
        <v>80</v>
      </c>
      <c r="D7640" t="s">
        <v>98</v>
      </c>
      <c r="E7640" t="s">
        <v>131</v>
      </c>
      <c r="F7640" t="s">
        <v>21576</v>
      </c>
      <c r="G7640" t="s">
        <v>195</v>
      </c>
      <c r="H7640" t="s">
        <v>134</v>
      </c>
      <c r="I7640" t="s">
        <v>135</v>
      </c>
      <c r="J7640" t="s">
        <v>136</v>
      </c>
      <c r="K7640" t="s">
        <v>137</v>
      </c>
      <c r="L7640" t="s">
        <v>21577</v>
      </c>
      <c r="M7640" t="s">
        <v>21578</v>
      </c>
      <c r="N7640">
        <v>3.9202777769999999</v>
      </c>
      <c r="O7640">
        <v>0</v>
      </c>
      <c r="P7640">
        <v>16</v>
      </c>
      <c r="Q7640">
        <v>0</v>
      </c>
      <c r="R7640">
        <v>16</v>
      </c>
      <c r="S7640">
        <v>0</v>
      </c>
      <c r="T7640">
        <v>14</v>
      </c>
      <c r="U7640">
        <v>0</v>
      </c>
      <c r="V7640">
        <v>0</v>
      </c>
      <c r="W7640">
        <v>0</v>
      </c>
      <c r="X7640">
        <v>11.058133925931015</v>
      </c>
      <c r="Y7640">
        <v>0</v>
      </c>
      <c r="Z7640">
        <v>31.39896944387154</v>
      </c>
      <c r="AA7640">
        <v>0</v>
      </c>
      <c r="AB7640">
        <v>4.7807794470704321</v>
      </c>
      <c r="AC7640">
        <v>0</v>
      </c>
      <c r="AD7640">
        <v>0</v>
      </c>
      <c r="AE7640">
        <v>47.237882816872983</v>
      </c>
    </row>
    <row r="7641" spans="1:31" x14ac:dyDescent="0.25">
      <c r="A7641">
        <v>1662882</v>
      </c>
      <c r="B7641">
        <v>1</v>
      </c>
      <c r="C7641" t="s">
        <v>81</v>
      </c>
      <c r="D7641" t="s">
        <v>127</v>
      </c>
      <c r="E7641" t="s">
        <v>146</v>
      </c>
      <c r="F7641" t="s">
        <v>21579</v>
      </c>
      <c r="G7641" t="s">
        <v>260</v>
      </c>
      <c r="H7641" t="s">
        <v>149</v>
      </c>
      <c r="I7641" t="s">
        <v>135</v>
      </c>
      <c r="J7641" t="s">
        <v>136</v>
      </c>
      <c r="K7641" t="s">
        <v>137</v>
      </c>
      <c r="L7641" t="s">
        <v>21580</v>
      </c>
      <c r="M7641" t="s">
        <v>21581</v>
      </c>
      <c r="N7641">
        <v>0.96305555499999995</v>
      </c>
      <c r="O7641">
        <v>0</v>
      </c>
      <c r="P7641">
        <v>209</v>
      </c>
      <c r="Q7641">
        <v>0</v>
      </c>
      <c r="R7641">
        <v>0</v>
      </c>
      <c r="S7641">
        <v>0</v>
      </c>
      <c r="T7641">
        <v>87</v>
      </c>
      <c r="U7641">
        <v>0</v>
      </c>
      <c r="V7641">
        <v>0</v>
      </c>
      <c r="W7641">
        <v>0</v>
      </c>
      <c r="X7641">
        <v>47.088097095536412</v>
      </c>
      <c r="Y7641">
        <v>0</v>
      </c>
      <c r="Z7641">
        <v>0</v>
      </c>
      <c r="AA7641">
        <v>0</v>
      </c>
      <c r="AB7641">
        <v>36.927923497387454</v>
      </c>
      <c r="AC7641">
        <v>0</v>
      </c>
      <c r="AD7641">
        <v>0</v>
      </c>
      <c r="AE7641">
        <v>84.016020592923866</v>
      </c>
    </row>
    <row r="7642" spans="1:31" x14ac:dyDescent="0.25">
      <c r="A7642">
        <v>1662341</v>
      </c>
      <c r="B7642">
        <v>1</v>
      </c>
      <c r="C7642" t="s">
        <v>80</v>
      </c>
      <c r="D7642" t="s">
        <v>90</v>
      </c>
      <c r="E7642" t="s">
        <v>152</v>
      </c>
      <c r="F7642" t="s">
        <v>21582</v>
      </c>
      <c r="G7642" t="s">
        <v>154</v>
      </c>
      <c r="H7642" t="s">
        <v>149</v>
      </c>
      <c r="I7642" t="s">
        <v>135</v>
      </c>
      <c r="J7642" t="s">
        <v>136</v>
      </c>
      <c r="K7642" t="s">
        <v>137</v>
      </c>
      <c r="L7642" t="s">
        <v>21583</v>
      </c>
      <c r="M7642" t="s">
        <v>21584</v>
      </c>
      <c r="N7642">
        <v>2.866666666</v>
      </c>
      <c r="O7642">
        <v>0</v>
      </c>
      <c r="P7642">
        <v>1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0.27054936071718749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0.27054936071718749</v>
      </c>
    </row>
    <row r="7643" spans="1:31" x14ac:dyDescent="0.25">
      <c r="A7643">
        <v>1662381</v>
      </c>
      <c r="B7643">
        <v>1</v>
      </c>
      <c r="C7643" t="s">
        <v>80</v>
      </c>
      <c r="D7643" t="s">
        <v>82</v>
      </c>
      <c r="E7643" t="s">
        <v>152</v>
      </c>
      <c r="F7643" t="s">
        <v>21585</v>
      </c>
      <c r="G7643" t="s">
        <v>507</v>
      </c>
      <c r="H7643" t="s">
        <v>149</v>
      </c>
      <c r="I7643" t="s">
        <v>135</v>
      </c>
      <c r="J7643" t="s">
        <v>136</v>
      </c>
      <c r="K7643" t="s">
        <v>137</v>
      </c>
      <c r="L7643" t="s">
        <v>21586</v>
      </c>
      <c r="M7643" t="s">
        <v>21587</v>
      </c>
      <c r="N7643">
        <v>3.6691666660000002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1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3.7401133132012796</v>
      </c>
      <c r="AC7643">
        <v>0</v>
      </c>
      <c r="AD7643">
        <v>0</v>
      </c>
      <c r="AE7643">
        <v>3.7401133132012796</v>
      </c>
    </row>
    <row r="7644" spans="1:31" x14ac:dyDescent="0.25">
      <c r="A7644">
        <v>1662049</v>
      </c>
      <c r="B7644">
        <v>1</v>
      </c>
      <c r="C7644" t="s">
        <v>81</v>
      </c>
      <c r="D7644" t="s">
        <v>120</v>
      </c>
      <c r="E7644" t="s">
        <v>178</v>
      </c>
      <c r="F7644" t="s">
        <v>21588</v>
      </c>
      <c r="G7644" t="s">
        <v>187</v>
      </c>
      <c r="H7644" t="s">
        <v>149</v>
      </c>
      <c r="I7644" t="s">
        <v>135</v>
      </c>
      <c r="J7644" t="s">
        <v>136</v>
      </c>
      <c r="K7644" t="s">
        <v>137</v>
      </c>
      <c r="L7644" t="s">
        <v>21589</v>
      </c>
      <c r="M7644" t="s">
        <v>21590</v>
      </c>
      <c r="N7644">
        <v>2.1127777769999998</v>
      </c>
      <c r="O7644">
        <v>0</v>
      </c>
      <c r="P7644">
        <v>56</v>
      </c>
      <c r="Q7644">
        <v>0</v>
      </c>
      <c r="R7644">
        <v>0</v>
      </c>
      <c r="S7644">
        <v>0</v>
      </c>
      <c r="T7644">
        <v>6</v>
      </c>
      <c r="U7644">
        <v>0</v>
      </c>
      <c r="V7644">
        <v>0</v>
      </c>
      <c r="W7644">
        <v>0</v>
      </c>
      <c r="X7644">
        <v>15.945371314461559</v>
      </c>
      <c r="Y7644">
        <v>0</v>
      </c>
      <c r="Z7644">
        <v>0</v>
      </c>
      <c r="AA7644">
        <v>0</v>
      </c>
      <c r="AB7644">
        <v>6.0603434798712899</v>
      </c>
      <c r="AC7644">
        <v>0</v>
      </c>
      <c r="AD7644">
        <v>0</v>
      </c>
      <c r="AE7644">
        <v>22.005714794332849</v>
      </c>
    </row>
    <row r="7645" spans="1:31" x14ac:dyDescent="0.25">
      <c r="A7645">
        <v>1661863</v>
      </c>
      <c r="B7645">
        <v>1</v>
      </c>
      <c r="C7645" t="s">
        <v>80</v>
      </c>
      <c r="D7645" t="s">
        <v>106</v>
      </c>
      <c r="E7645" t="s">
        <v>178</v>
      </c>
      <c r="F7645" t="s">
        <v>10454</v>
      </c>
      <c r="G7645" t="s">
        <v>1492</v>
      </c>
      <c r="H7645" t="s">
        <v>149</v>
      </c>
      <c r="I7645" t="s">
        <v>135</v>
      </c>
      <c r="J7645" t="s">
        <v>136</v>
      </c>
      <c r="K7645" t="s">
        <v>137</v>
      </c>
      <c r="L7645" t="s">
        <v>21591</v>
      </c>
      <c r="M7645" t="s">
        <v>21592</v>
      </c>
      <c r="N7645">
        <v>2.8138888880000001</v>
      </c>
      <c r="O7645">
        <v>0</v>
      </c>
      <c r="P7645">
        <v>0</v>
      </c>
      <c r="Q7645">
        <v>0</v>
      </c>
      <c r="R7645">
        <v>2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0.41949010883535559</v>
      </c>
      <c r="AA7645">
        <v>0</v>
      </c>
      <c r="AB7645">
        <v>0</v>
      </c>
      <c r="AC7645">
        <v>0</v>
      </c>
      <c r="AD7645">
        <v>0</v>
      </c>
      <c r="AE7645">
        <v>0.41949010883535559</v>
      </c>
    </row>
    <row r="7646" spans="1:31" x14ac:dyDescent="0.25">
      <c r="A7646">
        <v>1661840</v>
      </c>
      <c r="B7646">
        <v>1</v>
      </c>
      <c r="C7646" t="s">
        <v>80</v>
      </c>
      <c r="D7646" t="s">
        <v>100</v>
      </c>
      <c r="E7646" t="s">
        <v>140</v>
      </c>
      <c r="F7646" t="s">
        <v>2532</v>
      </c>
      <c r="G7646" t="s">
        <v>161</v>
      </c>
      <c r="H7646" t="s">
        <v>134</v>
      </c>
      <c r="I7646" t="s">
        <v>135</v>
      </c>
      <c r="J7646" t="s">
        <v>136</v>
      </c>
      <c r="K7646" t="s">
        <v>137</v>
      </c>
      <c r="L7646" t="s">
        <v>21593</v>
      </c>
      <c r="M7646" t="s">
        <v>21594</v>
      </c>
      <c r="N7646">
        <v>0.51722222200000001</v>
      </c>
      <c r="O7646">
        <v>1</v>
      </c>
      <c r="P7646">
        <v>16</v>
      </c>
      <c r="Q7646">
        <v>1</v>
      </c>
      <c r="R7646">
        <v>31</v>
      </c>
      <c r="S7646">
        <v>4</v>
      </c>
      <c r="T7646">
        <v>6</v>
      </c>
      <c r="U7646">
        <v>1</v>
      </c>
      <c r="V7646">
        <v>0</v>
      </c>
      <c r="W7646">
        <v>2.7861490602849752</v>
      </c>
      <c r="X7646">
        <v>0.94010900796218388</v>
      </c>
      <c r="Y7646">
        <v>2.9304463334737503</v>
      </c>
      <c r="Z7646">
        <v>2.5876396459004081</v>
      </c>
      <c r="AA7646">
        <v>5.962400565690241</v>
      </c>
      <c r="AB7646">
        <v>3.4011913946119283</v>
      </c>
      <c r="AC7646">
        <v>4.5514393754728193</v>
      </c>
      <c r="AD7646">
        <v>0</v>
      </c>
      <c r="AE7646">
        <v>23.159375383396309</v>
      </c>
    </row>
    <row r="7647" spans="1:31" x14ac:dyDescent="0.25">
      <c r="A7647">
        <v>1661886</v>
      </c>
      <c r="B7647">
        <v>1</v>
      </c>
      <c r="C7647" t="s">
        <v>80</v>
      </c>
      <c r="D7647" t="s">
        <v>96</v>
      </c>
      <c r="E7647" t="s">
        <v>140</v>
      </c>
      <c r="F7647" t="s">
        <v>2321</v>
      </c>
      <c r="G7647" t="s">
        <v>161</v>
      </c>
      <c r="H7647" t="s">
        <v>134</v>
      </c>
      <c r="I7647" t="s">
        <v>135</v>
      </c>
      <c r="J7647" t="s">
        <v>136</v>
      </c>
      <c r="K7647" t="s">
        <v>137</v>
      </c>
      <c r="L7647" t="s">
        <v>21595</v>
      </c>
      <c r="M7647" t="s">
        <v>21596</v>
      </c>
      <c r="N7647">
        <v>0.699722222</v>
      </c>
      <c r="O7647">
        <v>3</v>
      </c>
      <c r="P7647">
        <v>39</v>
      </c>
      <c r="Q7647">
        <v>16</v>
      </c>
      <c r="R7647">
        <v>5</v>
      </c>
      <c r="S7647">
        <v>3</v>
      </c>
      <c r="T7647">
        <v>2</v>
      </c>
      <c r="U7647">
        <v>0</v>
      </c>
      <c r="V7647">
        <v>0</v>
      </c>
      <c r="W7647">
        <v>0.35894522294398173</v>
      </c>
      <c r="X7647">
        <v>0.59511046122718669</v>
      </c>
      <c r="Y7647">
        <v>8.2672931223762092</v>
      </c>
      <c r="Z7647">
        <v>0.90813776065437346</v>
      </c>
      <c r="AA7647">
        <v>2.9671190362035387</v>
      </c>
      <c r="AB7647">
        <v>3.8994104109434287</v>
      </c>
      <c r="AC7647">
        <v>0</v>
      </c>
      <c r="AD7647">
        <v>0</v>
      </c>
      <c r="AE7647">
        <v>16.996016014348719</v>
      </c>
    </row>
    <row r="7648" spans="1:31" x14ac:dyDescent="0.25">
      <c r="A7648">
        <v>1662550</v>
      </c>
      <c r="B7648">
        <v>1</v>
      </c>
      <c r="C7648" t="s">
        <v>81</v>
      </c>
      <c r="D7648" t="s">
        <v>113</v>
      </c>
      <c r="E7648" t="s">
        <v>178</v>
      </c>
      <c r="F7648" t="s">
        <v>21597</v>
      </c>
      <c r="G7648" t="s">
        <v>227</v>
      </c>
      <c r="H7648" t="s">
        <v>149</v>
      </c>
      <c r="I7648" t="s">
        <v>135</v>
      </c>
      <c r="J7648" t="s">
        <v>136</v>
      </c>
      <c r="K7648" t="s">
        <v>137</v>
      </c>
      <c r="L7648" t="s">
        <v>21598</v>
      </c>
      <c r="M7648" t="s">
        <v>21599</v>
      </c>
      <c r="N7648">
        <v>1.3705555549999999</v>
      </c>
      <c r="O7648">
        <v>0</v>
      </c>
      <c r="P7648">
        <v>19</v>
      </c>
      <c r="Q7648">
        <v>0</v>
      </c>
      <c r="R7648">
        <v>1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1.9470758774098458</v>
      </c>
      <c r="Y7648">
        <v>0</v>
      </c>
      <c r="Z7648">
        <v>5.7801046925850558E-2</v>
      </c>
      <c r="AA7648">
        <v>0</v>
      </c>
      <c r="AB7648">
        <v>0</v>
      </c>
      <c r="AC7648">
        <v>0</v>
      </c>
      <c r="AD7648">
        <v>0</v>
      </c>
      <c r="AE7648">
        <v>2.0048769243356963</v>
      </c>
    </row>
    <row r="7649" spans="1:31" x14ac:dyDescent="0.25">
      <c r="A7649">
        <v>1662427</v>
      </c>
      <c r="B7649">
        <v>1</v>
      </c>
      <c r="C7649" t="s">
        <v>80</v>
      </c>
      <c r="D7649" t="s">
        <v>90</v>
      </c>
      <c r="E7649" t="s">
        <v>152</v>
      </c>
      <c r="F7649" t="s">
        <v>21600</v>
      </c>
      <c r="G7649" t="s">
        <v>154</v>
      </c>
      <c r="H7649" t="s">
        <v>149</v>
      </c>
      <c r="I7649" t="s">
        <v>135</v>
      </c>
      <c r="J7649" t="s">
        <v>136</v>
      </c>
      <c r="K7649" t="s">
        <v>137</v>
      </c>
      <c r="L7649" t="s">
        <v>21601</v>
      </c>
      <c r="M7649" t="s">
        <v>21602</v>
      </c>
      <c r="N7649">
        <v>4.1944444440000002</v>
      </c>
      <c r="O7649">
        <v>0</v>
      </c>
      <c r="P7649">
        <v>1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2.1117530442691925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2.1117530442691925</v>
      </c>
    </row>
    <row r="7650" spans="1:31" x14ac:dyDescent="0.25">
      <c r="A7650">
        <v>1662032</v>
      </c>
      <c r="B7650">
        <v>1</v>
      </c>
      <c r="C7650" t="s">
        <v>80</v>
      </c>
      <c r="D7650" t="s">
        <v>99</v>
      </c>
      <c r="E7650" t="s">
        <v>131</v>
      </c>
      <c r="F7650" t="s">
        <v>21603</v>
      </c>
      <c r="G7650" t="s">
        <v>1992</v>
      </c>
      <c r="H7650" t="s">
        <v>134</v>
      </c>
      <c r="I7650" t="s">
        <v>135</v>
      </c>
      <c r="J7650" t="s">
        <v>136</v>
      </c>
      <c r="K7650" t="s">
        <v>137</v>
      </c>
      <c r="L7650" t="s">
        <v>21604</v>
      </c>
      <c r="M7650" t="s">
        <v>21605</v>
      </c>
      <c r="N7650">
        <v>6.0336111109999999</v>
      </c>
      <c r="O7650">
        <v>0</v>
      </c>
      <c r="P7650">
        <v>82</v>
      </c>
      <c r="Q7650">
        <v>0</v>
      </c>
      <c r="R7650">
        <v>0</v>
      </c>
      <c r="S7650">
        <v>0</v>
      </c>
      <c r="T7650">
        <v>4</v>
      </c>
      <c r="U7650">
        <v>0</v>
      </c>
      <c r="V7650">
        <v>0</v>
      </c>
      <c r="W7650">
        <v>0</v>
      </c>
      <c r="X7650">
        <v>82.460421225141246</v>
      </c>
      <c r="Y7650">
        <v>0</v>
      </c>
      <c r="Z7650">
        <v>0</v>
      </c>
      <c r="AA7650">
        <v>0</v>
      </c>
      <c r="AB7650">
        <v>2.3695992169035263</v>
      </c>
      <c r="AC7650">
        <v>0</v>
      </c>
      <c r="AD7650">
        <v>0</v>
      </c>
      <c r="AE7650">
        <v>84.83002044204477</v>
      </c>
    </row>
    <row r="7651" spans="1:31" x14ac:dyDescent="0.25">
      <c r="A7651">
        <v>1662613</v>
      </c>
      <c r="B7651">
        <v>1</v>
      </c>
      <c r="C7651" t="s">
        <v>80</v>
      </c>
      <c r="D7651" t="s">
        <v>94</v>
      </c>
      <c r="E7651" t="s">
        <v>140</v>
      </c>
      <c r="F7651" t="s">
        <v>11516</v>
      </c>
      <c r="G7651" t="s">
        <v>161</v>
      </c>
      <c r="H7651" t="s">
        <v>134</v>
      </c>
      <c r="I7651" t="s">
        <v>135</v>
      </c>
      <c r="J7651" t="s">
        <v>136</v>
      </c>
      <c r="K7651" t="s">
        <v>137</v>
      </c>
      <c r="L7651" t="s">
        <v>21606</v>
      </c>
      <c r="M7651" t="s">
        <v>21607</v>
      </c>
      <c r="N7651">
        <v>1.7947222220000001</v>
      </c>
      <c r="O7651">
        <v>0</v>
      </c>
      <c r="P7651">
        <v>0</v>
      </c>
      <c r="Q7651">
        <v>0</v>
      </c>
      <c r="R7651">
        <v>76</v>
      </c>
      <c r="S7651">
        <v>0</v>
      </c>
      <c r="T7651">
        <v>9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32.845883421972538</v>
      </c>
      <c r="AA7651">
        <v>0</v>
      </c>
      <c r="AB7651">
        <v>17.742682078376266</v>
      </c>
      <c r="AC7651">
        <v>0</v>
      </c>
      <c r="AD7651">
        <v>0</v>
      </c>
      <c r="AE7651">
        <v>50.588565500348807</v>
      </c>
    </row>
    <row r="7652" spans="1:31" x14ac:dyDescent="0.25">
      <c r="A7652">
        <v>1662719</v>
      </c>
      <c r="B7652">
        <v>1</v>
      </c>
      <c r="C7652" t="s">
        <v>80</v>
      </c>
      <c r="D7652" t="s">
        <v>93</v>
      </c>
      <c r="E7652" t="s">
        <v>178</v>
      </c>
      <c r="F7652" t="s">
        <v>21608</v>
      </c>
      <c r="G7652" t="s">
        <v>1967</v>
      </c>
      <c r="H7652" t="s">
        <v>149</v>
      </c>
      <c r="I7652" t="s">
        <v>135</v>
      </c>
      <c r="J7652" t="s">
        <v>136</v>
      </c>
      <c r="K7652" t="s">
        <v>137</v>
      </c>
      <c r="L7652" t="s">
        <v>21609</v>
      </c>
      <c r="M7652" t="s">
        <v>21610</v>
      </c>
      <c r="N7652">
        <v>2.2016666659999999</v>
      </c>
      <c r="O7652">
        <v>0</v>
      </c>
      <c r="P7652">
        <v>2</v>
      </c>
      <c r="Q7652">
        <v>0</v>
      </c>
      <c r="R7652">
        <v>2</v>
      </c>
      <c r="S7652">
        <v>0</v>
      </c>
      <c r="T7652">
        <v>2</v>
      </c>
      <c r="U7652">
        <v>0</v>
      </c>
      <c r="V7652">
        <v>0</v>
      </c>
      <c r="W7652">
        <v>0</v>
      </c>
      <c r="X7652">
        <v>0.84338196903590001</v>
      </c>
      <c r="Y7652">
        <v>0</v>
      </c>
      <c r="Z7652">
        <v>4.6042003968472347</v>
      </c>
      <c r="AA7652">
        <v>0</v>
      </c>
      <c r="AB7652">
        <v>3.4067848668221199</v>
      </c>
      <c r="AC7652">
        <v>0</v>
      </c>
      <c r="AD7652">
        <v>0</v>
      </c>
      <c r="AE7652">
        <v>8.8543672327052541</v>
      </c>
    </row>
    <row r="7653" spans="1:31" x14ac:dyDescent="0.25">
      <c r="A7653">
        <v>1661926</v>
      </c>
      <c r="B7653">
        <v>1</v>
      </c>
      <c r="C7653" t="s">
        <v>80</v>
      </c>
      <c r="D7653" t="s">
        <v>83</v>
      </c>
      <c r="E7653" t="s">
        <v>146</v>
      </c>
      <c r="F7653" t="s">
        <v>713</v>
      </c>
      <c r="G7653" t="s">
        <v>585</v>
      </c>
      <c r="H7653" t="s">
        <v>134</v>
      </c>
      <c r="I7653" t="s">
        <v>135</v>
      </c>
      <c r="J7653" t="s">
        <v>136</v>
      </c>
      <c r="K7653" t="s">
        <v>137</v>
      </c>
      <c r="L7653" t="s">
        <v>21611</v>
      </c>
      <c r="M7653" t="s">
        <v>21612</v>
      </c>
      <c r="N7653">
        <v>2.0847222219999999</v>
      </c>
      <c r="O7653">
        <v>0</v>
      </c>
      <c r="P7653">
        <v>0</v>
      </c>
      <c r="Q7653">
        <v>0</v>
      </c>
      <c r="R7653">
        <v>1</v>
      </c>
      <c r="S7653">
        <v>0</v>
      </c>
      <c r="T7653">
        <v>14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1.3511106960000002E-3</v>
      </c>
      <c r="AA7653">
        <v>0</v>
      </c>
      <c r="AB7653">
        <v>102.60524576912283</v>
      </c>
      <c r="AC7653">
        <v>0</v>
      </c>
      <c r="AD7653">
        <v>0</v>
      </c>
      <c r="AE7653">
        <v>102.60659687981884</v>
      </c>
    </row>
    <row r="7654" spans="1:31" x14ac:dyDescent="0.25">
      <c r="A7654">
        <v>1662258</v>
      </c>
      <c r="B7654">
        <v>1</v>
      </c>
      <c r="C7654" t="s">
        <v>80</v>
      </c>
      <c r="D7654" t="s">
        <v>95</v>
      </c>
      <c r="E7654" t="s">
        <v>140</v>
      </c>
      <c r="F7654" t="s">
        <v>8518</v>
      </c>
      <c r="G7654" t="s">
        <v>161</v>
      </c>
      <c r="H7654" t="s">
        <v>134</v>
      </c>
      <c r="I7654" t="s">
        <v>135</v>
      </c>
      <c r="J7654" t="s">
        <v>136</v>
      </c>
      <c r="K7654" t="s">
        <v>137</v>
      </c>
      <c r="L7654" t="s">
        <v>21613</v>
      </c>
      <c r="M7654" t="s">
        <v>21614</v>
      </c>
      <c r="N7654">
        <v>0.45722222200000001</v>
      </c>
      <c r="O7654">
        <v>6</v>
      </c>
      <c r="P7654">
        <v>2235</v>
      </c>
      <c r="Q7654">
        <v>26</v>
      </c>
      <c r="R7654">
        <v>24</v>
      </c>
      <c r="S7654">
        <v>24</v>
      </c>
      <c r="T7654">
        <v>140</v>
      </c>
      <c r="U7654">
        <v>1</v>
      </c>
      <c r="V7654">
        <v>0</v>
      </c>
      <c r="W7654">
        <v>1.8525281236516913</v>
      </c>
      <c r="X7654">
        <v>196.84849813834524</v>
      </c>
      <c r="Y7654">
        <v>31.127985926331913</v>
      </c>
      <c r="Z7654">
        <v>2.4994653349865668</v>
      </c>
      <c r="AA7654">
        <v>102.95648589583304</v>
      </c>
      <c r="AB7654">
        <v>76.979265860180192</v>
      </c>
      <c r="AC7654">
        <v>1.593561756883862</v>
      </c>
      <c r="AD7654">
        <v>0</v>
      </c>
      <c r="AE7654">
        <v>413.85779103621246</v>
      </c>
    </row>
    <row r="7655" spans="1:31" x14ac:dyDescent="0.25">
      <c r="A7655">
        <v>1662859</v>
      </c>
      <c r="B7655">
        <v>1</v>
      </c>
      <c r="C7655" t="s">
        <v>80</v>
      </c>
      <c r="D7655" t="s">
        <v>107</v>
      </c>
      <c r="E7655" t="s">
        <v>178</v>
      </c>
      <c r="F7655" t="s">
        <v>21615</v>
      </c>
      <c r="G7655" t="s">
        <v>227</v>
      </c>
      <c r="H7655" t="s">
        <v>149</v>
      </c>
      <c r="I7655" t="s">
        <v>135</v>
      </c>
      <c r="J7655" t="s">
        <v>136</v>
      </c>
      <c r="K7655" t="s">
        <v>137</v>
      </c>
      <c r="L7655" t="s">
        <v>21616</v>
      </c>
      <c r="M7655" t="s">
        <v>21617</v>
      </c>
      <c r="N7655">
        <v>0.60611111100000004</v>
      </c>
      <c r="O7655">
        <v>0</v>
      </c>
      <c r="P7655">
        <v>86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3.3572840854822661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3.3572840854822661</v>
      </c>
    </row>
    <row r="7656" spans="1:31" x14ac:dyDescent="0.25">
      <c r="A7656">
        <v>1662467</v>
      </c>
      <c r="B7656">
        <v>1</v>
      </c>
      <c r="C7656" t="s">
        <v>80</v>
      </c>
      <c r="D7656" t="s">
        <v>85</v>
      </c>
      <c r="E7656" t="s">
        <v>152</v>
      </c>
      <c r="F7656" t="s">
        <v>21618</v>
      </c>
      <c r="G7656" t="s">
        <v>154</v>
      </c>
      <c r="H7656" t="s">
        <v>149</v>
      </c>
      <c r="I7656" t="s">
        <v>135</v>
      </c>
      <c r="J7656" t="s">
        <v>136</v>
      </c>
      <c r="K7656" t="s">
        <v>137</v>
      </c>
      <c r="L7656" t="s">
        <v>21619</v>
      </c>
      <c r="M7656" t="s">
        <v>21620</v>
      </c>
      <c r="N7656">
        <v>2.4563888880000002</v>
      </c>
      <c r="O7656">
        <v>0</v>
      </c>
      <c r="P7656">
        <v>1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0.86540272575470412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0.86540272575470412</v>
      </c>
    </row>
    <row r="7657" spans="1:31" x14ac:dyDescent="0.25">
      <c r="A7657">
        <v>1662072</v>
      </c>
      <c r="B7657">
        <v>1</v>
      </c>
      <c r="C7657" t="s">
        <v>81</v>
      </c>
      <c r="D7657" t="s">
        <v>123</v>
      </c>
      <c r="E7657" t="s">
        <v>204</v>
      </c>
      <c r="F7657" t="s">
        <v>21621</v>
      </c>
      <c r="G7657" t="s">
        <v>161</v>
      </c>
      <c r="H7657" t="s">
        <v>134</v>
      </c>
      <c r="I7657" t="s">
        <v>135</v>
      </c>
      <c r="J7657" t="s">
        <v>136</v>
      </c>
      <c r="K7657" t="s">
        <v>137</v>
      </c>
      <c r="L7657" t="s">
        <v>21622</v>
      </c>
      <c r="M7657" t="s">
        <v>21623</v>
      </c>
      <c r="N7657">
        <v>1.36</v>
      </c>
      <c r="O7657">
        <v>0</v>
      </c>
      <c r="P7657">
        <v>4</v>
      </c>
      <c r="Q7657">
        <v>29</v>
      </c>
      <c r="R7657">
        <v>86</v>
      </c>
      <c r="S7657">
        <v>1</v>
      </c>
      <c r="T7657">
        <v>7</v>
      </c>
      <c r="U7657">
        <v>0</v>
      </c>
      <c r="V7657">
        <v>0</v>
      </c>
      <c r="W7657">
        <v>0</v>
      </c>
      <c r="X7657">
        <v>0.96100843967341976</v>
      </c>
      <c r="Y7657">
        <v>28.351870936759692</v>
      </c>
      <c r="Z7657">
        <v>50.315419413040068</v>
      </c>
      <c r="AA7657">
        <v>2.5819685285123324</v>
      </c>
      <c r="AB7657">
        <v>5.9353040986004668</v>
      </c>
      <c r="AC7657">
        <v>0</v>
      </c>
      <c r="AD7657">
        <v>0</v>
      </c>
      <c r="AE7657">
        <v>88.14557141658598</v>
      </c>
    </row>
    <row r="7658" spans="1:31" x14ac:dyDescent="0.25">
      <c r="A7658">
        <v>1661826</v>
      </c>
      <c r="B7658">
        <v>1</v>
      </c>
      <c r="C7658" t="s">
        <v>81</v>
      </c>
      <c r="D7658" t="s">
        <v>113</v>
      </c>
      <c r="E7658" t="s">
        <v>140</v>
      </c>
      <c r="F7658" t="s">
        <v>21624</v>
      </c>
      <c r="G7658" t="s">
        <v>161</v>
      </c>
      <c r="H7658" t="s">
        <v>134</v>
      </c>
      <c r="I7658" t="s">
        <v>191</v>
      </c>
      <c r="J7658" t="s">
        <v>136</v>
      </c>
      <c r="K7658" t="s">
        <v>137</v>
      </c>
      <c r="L7658" t="s">
        <v>21625</v>
      </c>
      <c r="M7658" t="s">
        <v>21626</v>
      </c>
      <c r="N7658">
        <v>5.5555550000000002E-3</v>
      </c>
      <c r="O7658">
        <v>0</v>
      </c>
      <c r="P7658">
        <v>1284</v>
      </c>
      <c r="Q7658">
        <v>2</v>
      </c>
      <c r="R7658">
        <v>419</v>
      </c>
      <c r="S7658">
        <v>5</v>
      </c>
      <c r="T7658">
        <v>67</v>
      </c>
      <c r="U7658">
        <v>0</v>
      </c>
      <c r="V7658">
        <v>2</v>
      </c>
      <c r="W7658">
        <v>0</v>
      </c>
      <c r="X7658">
        <v>0.57211625070446714</v>
      </c>
      <c r="Y7658">
        <v>3.4918661743333339E-3</v>
      </c>
      <c r="Z7658">
        <v>0.11747922332934446</v>
      </c>
      <c r="AA7658">
        <v>3.826055521970001E-2</v>
      </c>
      <c r="AB7658">
        <v>0.29399656558998888</v>
      </c>
      <c r="AC7658">
        <v>0</v>
      </c>
      <c r="AD7658">
        <v>7.947851906050003E-3</v>
      </c>
      <c r="AE7658">
        <v>1.0332923129238838</v>
      </c>
    </row>
    <row r="7659" spans="1:31" x14ac:dyDescent="0.25">
      <c r="A7659">
        <v>1662218</v>
      </c>
      <c r="B7659">
        <v>1</v>
      </c>
      <c r="C7659" t="s">
        <v>80</v>
      </c>
      <c r="D7659" t="s">
        <v>97</v>
      </c>
      <c r="E7659" t="s">
        <v>178</v>
      </c>
      <c r="F7659" t="s">
        <v>21627</v>
      </c>
      <c r="G7659" t="s">
        <v>227</v>
      </c>
      <c r="H7659" t="s">
        <v>149</v>
      </c>
      <c r="I7659" t="s">
        <v>135</v>
      </c>
      <c r="J7659" t="s">
        <v>136</v>
      </c>
      <c r="K7659" t="s">
        <v>137</v>
      </c>
      <c r="L7659" t="s">
        <v>21628</v>
      </c>
      <c r="M7659" t="s">
        <v>21629</v>
      </c>
      <c r="N7659">
        <v>7.1927777769999999</v>
      </c>
      <c r="O7659">
        <v>0</v>
      </c>
      <c r="P7659">
        <v>49</v>
      </c>
      <c r="Q7659">
        <v>0</v>
      </c>
      <c r="R7659">
        <v>1</v>
      </c>
      <c r="S7659">
        <v>0</v>
      </c>
      <c r="T7659">
        <v>6</v>
      </c>
      <c r="U7659">
        <v>0</v>
      </c>
      <c r="V7659">
        <v>0</v>
      </c>
      <c r="W7659">
        <v>0</v>
      </c>
      <c r="X7659">
        <v>78.412915769561693</v>
      </c>
      <c r="Y7659">
        <v>0</v>
      </c>
      <c r="Z7659">
        <v>5.7927936440661076</v>
      </c>
      <c r="AA7659">
        <v>0</v>
      </c>
      <c r="AB7659">
        <v>56.92414715667779</v>
      </c>
      <c r="AC7659">
        <v>0</v>
      </c>
      <c r="AD7659">
        <v>0</v>
      </c>
      <c r="AE7659">
        <v>141.12985657030561</v>
      </c>
    </row>
    <row r="7660" spans="1:31" x14ac:dyDescent="0.25">
      <c r="A7660">
        <v>1662759</v>
      </c>
      <c r="B7660">
        <v>1</v>
      </c>
      <c r="C7660" t="s">
        <v>80</v>
      </c>
      <c r="D7660" t="s">
        <v>106</v>
      </c>
      <c r="E7660" t="s">
        <v>146</v>
      </c>
      <c r="F7660" t="s">
        <v>21630</v>
      </c>
      <c r="G7660" t="s">
        <v>260</v>
      </c>
      <c r="H7660" t="s">
        <v>149</v>
      </c>
      <c r="I7660" t="s">
        <v>135</v>
      </c>
      <c r="J7660" t="s">
        <v>136</v>
      </c>
      <c r="K7660" t="s">
        <v>137</v>
      </c>
      <c r="L7660" t="s">
        <v>21631</v>
      </c>
      <c r="M7660" t="s">
        <v>21632</v>
      </c>
      <c r="N7660">
        <v>0.79972222199999998</v>
      </c>
      <c r="O7660">
        <v>0</v>
      </c>
      <c r="P7660">
        <v>92</v>
      </c>
      <c r="Q7660">
        <v>0</v>
      </c>
      <c r="R7660">
        <v>0</v>
      </c>
      <c r="S7660">
        <v>0</v>
      </c>
      <c r="T7660">
        <v>16</v>
      </c>
      <c r="U7660">
        <v>0</v>
      </c>
      <c r="V7660">
        <v>0</v>
      </c>
      <c r="W7660">
        <v>0</v>
      </c>
      <c r="X7660">
        <v>13.695563548836109</v>
      </c>
      <c r="Y7660">
        <v>0</v>
      </c>
      <c r="Z7660">
        <v>0</v>
      </c>
      <c r="AA7660">
        <v>0</v>
      </c>
      <c r="AB7660">
        <v>23.06791991406909</v>
      </c>
      <c r="AC7660">
        <v>0</v>
      </c>
      <c r="AD7660">
        <v>0</v>
      </c>
      <c r="AE7660">
        <v>36.763483462905199</v>
      </c>
    </row>
    <row r="7661" spans="1:31" x14ac:dyDescent="0.25">
      <c r="A7661">
        <v>1661989</v>
      </c>
      <c r="B7661">
        <v>1</v>
      </c>
      <c r="C7661" t="s">
        <v>80</v>
      </c>
      <c r="D7661" t="s">
        <v>82</v>
      </c>
      <c r="E7661" t="s">
        <v>152</v>
      </c>
      <c r="F7661" t="s">
        <v>21585</v>
      </c>
      <c r="G7661" t="s">
        <v>507</v>
      </c>
      <c r="H7661" t="s">
        <v>149</v>
      </c>
      <c r="I7661" t="s">
        <v>135</v>
      </c>
      <c r="J7661" t="s">
        <v>136</v>
      </c>
      <c r="K7661" t="s">
        <v>137</v>
      </c>
      <c r="L7661" t="s">
        <v>21633</v>
      </c>
      <c r="M7661" t="s">
        <v>21634</v>
      </c>
      <c r="N7661">
        <v>1.385277777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1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1.6039744872955377</v>
      </c>
      <c r="AC7661">
        <v>0</v>
      </c>
      <c r="AD7661">
        <v>0</v>
      </c>
      <c r="AE7661">
        <v>1.6039744872955377</v>
      </c>
    </row>
    <row r="7662" spans="1:31" x14ac:dyDescent="0.25">
      <c r="A7662">
        <v>1662656</v>
      </c>
      <c r="B7662">
        <v>1</v>
      </c>
      <c r="C7662" t="s">
        <v>81</v>
      </c>
      <c r="D7662" t="s">
        <v>125</v>
      </c>
      <c r="E7662" t="s">
        <v>146</v>
      </c>
      <c r="F7662" t="s">
        <v>21635</v>
      </c>
      <c r="G7662" t="s">
        <v>260</v>
      </c>
      <c r="H7662" t="s">
        <v>149</v>
      </c>
      <c r="I7662" t="s">
        <v>135</v>
      </c>
      <c r="J7662" t="s">
        <v>136</v>
      </c>
      <c r="K7662" t="s">
        <v>137</v>
      </c>
      <c r="L7662" t="s">
        <v>21636</v>
      </c>
      <c r="M7662" t="s">
        <v>21637</v>
      </c>
      <c r="N7662">
        <v>1.4588888879999999</v>
      </c>
      <c r="O7662">
        <v>0</v>
      </c>
      <c r="P7662">
        <v>0</v>
      </c>
      <c r="Q7662">
        <v>0</v>
      </c>
      <c r="R7662">
        <v>23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8.3764892808920308</v>
      </c>
      <c r="AA7662">
        <v>0</v>
      </c>
      <c r="AB7662">
        <v>0</v>
      </c>
      <c r="AC7662">
        <v>0</v>
      </c>
      <c r="AD7662">
        <v>0</v>
      </c>
      <c r="AE7662">
        <v>8.3764892808920308</v>
      </c>
    </row>
    <row r="7663" spans="1:31" x14ac:dyDescent="0.25">
      <c r="A7663">
        <v>1661966</v>
      </c>
      <c r="B7663">
        <v>1</v>
      </c>
      <c r="C7663" t="s">
        <v>80</v>
      </c>
      <c r="D7663" t="s">
        <v>106</v>
      </c>
      <c r="E7663" t="s">
        <v>178</v>
      </c>
      <c r="F7663" t="s">
        <v>10454</v>
      </c>
      <c r="G7663" t="s">
        <v>227</v>
      </c>
      <c r="H7663" t="s">
        <v>149</v>
      </c>
      <c r="I7663" t="s">
        <v>135</v>
      </c>
      <c r="J7663" t="s">
        <v>136</v>
      </c>
      <c r="K7663" t="s">
        <v>137</v>
      </c>
      <c r="L7663" t="s">
        <v>21638</v>
      </c>
      <c r="M7663" t="s">
        <v>21639</v>
      </c>
      <c r="N7663">
        <v>1.1263888879999999</v>
      </c>
      <c r="O7663">
        <v>0</v>
      </c>
      <c r="P7663">
        <v>0</v>
      </c>
      <c r="Q7663">
        <v>0</v>
      </c>
      <c r="R7663">
        <v>2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0.16846175671563335</v>
      </c>
      <c r="AA7663">
        <v>0</v>
      </c>
      <c r="AB7663">
        <v>0</v>
      </c>
      <c r="AC7663">
        <v>0</v>
      </c>
      <c r="AD7663">
        <v>0</v>
      </c>
      <c r="AE7663">
        <v>0.16846175671563335</v>
      </c>
    </row>
    <row r="7664" spans="1:31" x14ac:dyDescent="0.25">
      <c r="A7664">
        <v>1662679</v>
      </c>
      <c r="B7664">
        <v>1</v>
      </c>
      <c r="C7664" t="s">
        <v>81</v>
      </c>
      <c r="D7664" t="s">
        <v>117</v>
      </c>
      <c r="E7664" t="s">
        <v>152</v>
      </c>
      <c r="F7664" t="s">
        <v>21640</v>
      </c>
      <c r="G7664" t="s">
        <v>154</v>
      </c>
      <c r="H7664" t="s">
        <v>149</v>
      </c>
      <c r="I7664" t="s">
        <v>135</v>
      </c>
      <c r="J7664" t="s">
        <v>136</v>
      </c>
      <c r="K7664" t="s">
        <v>137</v>
      </c>
      <c r="L7664" t="s">
        <v>21641</v>
      </c>
      <c r="M7664" t="s">
        <v>21642</v>
      </c>
      <c r="N7664">
        <v>1.235833333</v>
      </c>
      <c r="O7664">
        <v>0</v>
      </c>
      <c r="P7664">
        <v>1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0.18136081002043669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0.18136081002043669</v>
      </c>
    </row>
    <row r="7665" spans="1:31" x14ac:dyDescent="0.25">
      <c r="A7665">
        <v>1662799</v>
      </c>
      <c r="B7665">
        <v>1</v>
      </c>
      <c r="C7665" t="s">
        <v>81</v>
      </c>
      <c r="D7665" t="s">
        <v>113</v>
      </c>
      <c r="E7665" t="s">
        <v>152</v>
      </c>
      <c r="F7665" t="s">
        <v>21643</v>
      </c>
      <c r="G7665" t="s">
        <v>154</v>
      </c>
      <c r="H7665" t="s">
        <v>149</v>
      </c>
      <c r="I7665" t="s">
        <v>135</v>
      </c>
      <c r="J7665" t="s">
        <v>136</v>
      </c>
      <c r="K7665" t="s">
        <v>137</v>
      </c>
      <c r="L7665" t="s">
        <v>21644</v>
      </c>
      <c r="M7665" t="s">
        <v>21645</v>
      </c>
      <c r="N7665">
        <v>2.6888888880000001</v>
      </c>
      <c r="O7665">
        <v>0</v>
      </c>
      <c r="P7665">
        <v>1</v>
      </c>
      <c r="Q7665">
        <v>0</v>
      </c>
      <c r="R7665">
        <v>1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0.36689479083536558</v>
      </c>
      <c r="Y7665">
        <v>0</v>
      </c>
      <c r="Z7665">
        <v>3.6432652567364681</v>
      </c>
      <c r="AA7665">
        <v>0</v>
      </c>
      <c r="AB7665">
        <v>0</v>
      </c>
      <c r="AC7665">
        <v>0</v>
      </c>
      <c r="AD7665">
        <v>0</v>
      </c>
      <c r="AE7665">
        <v>4.0101600475718335</v>
      </c>
    </row>
    <row r="7666" spans="1:31" x14ac:dyDescent="0.25">
      <c r="A7666">
        <v>1662158</v>
      </c>
      <c r="B7666">
        <v>1</v>
      </c>
      <c r="C7666" t="s">
        <v>81</v>
      </c>
      <c r="D7666" t="s">
        <v>122</v>
      </c>
      <c r="E7666" t="s">
        <v>140</v>
      </c>
      <c r="F7666" t="s">
        <v>3210</v>
      </c>
      <c r="G7666" t="s">
        <v>161</v>
      </c>
      <c r="H7666" t="s">
        <v>134</v>
      </c>
      <c r="I7666" t="s">
        <v>191</v>
      </c>
      <c r="J7666" t="s">
        <v>136</v>
      </c>
      <c r="K7666" t="s">
        <v>137</v>
      </c>
      <c r="L7666" t="s">
        <v>21646</v>
      </c>
      <c r="M7666" t="s">
        <v>21647</v>
      </c>
      <c r="N7666">
        <v>1.4166666E-2</v>
      </c>
      <c r="O7666">
        <v>14</v>
      </c>
      <c r="P7666">
        <v>900</v>
      </c>
      <c r="Q7666">
        <v>1</v>
      </c>
      <c r="R7666">
        <v>20</v>
      </c>
      <c r="S7666">
        <v>6</v>
      </c>
      <c r="T7666">
        <v>69</v>
      </c>
      <c r="U7666">
        <v>1</v>
      </c>
      <c r="V7666">
        <v>0</v>
      </c>
      <c r="W7666">
        <v>2.0970873498680001E-2</v>
      </c>
      <c r="X7666">
        <v>1.1888938707688237</v>
      </c>
      <c r="Y7666">
        <v>3.7965959958249999E-4</v>
      </c>
      <c r="Z7666">
        <v>2.8552596183799999E-2</v>
      </c>
      <c r="AA7666">
        <v>1.6070756670266466</v>
      </c>
      <c r="AB7666">
        <v>0.31624058734241001</v>
      </c>
      <c r="AC7666">
        <v>2.9323058642499997E-2</v>
      </c>
      <c r="AD7666">
        <v>0</v>
      </c>
      <c r="AE7666">
        <v>3.1914363130624426</v>
      </c>
    </row>
    <row r="7667" spans="1:31" x14ac:dyDescent="0.25">
      <c r="A7667">
        <v>1662009</v>
      </c>
      <c r="B7667">
        <v>1</v>
      </c>
      <c r="C7667" t="s">
        <v>81</v>
      </c>
      <c r="D7667" t="s">
        <v>114</v>
      </c>
      <c r="E7667" t="s">
        <v>204</v>
      </c>
      <c r="F7667" t="s">
        <v>21648</v>
      </c>
      <c r="G7667" t="s">
        <v>161</v>
      </c>
      <c r="H7667" t="s">
        <v>134</v>
      </c>
      <c r="I7667" t="s">
        <v>191</v>
      </c>
      <c r="J7667" t="s">
        <v>136</v>
      </c>
      <c r="K7667" t="s">
        <v>137</v>
      </c>
      <c r="L7667" t="s">
        <v>21649</v>
      </c>
      <c r="M7667" t="s">
        <v>21650</v>
      </c>
      <c r="N7667">
        <v>8.3333330000000001E-3</v>
      </c>
      <c r="O7667">
        <v>0</v>
      </c>
      <c r="P7667">
        <v>699</v>
      </c>
      <c r="Q7667">
        <v>0</v>
      </c>
      <c r="R7667">
        <v>1</v>
      </c>
      <c r="S7667">
        <v>7</v>
      </c>
      <c r="T7667">
        <v>50</v>
      </c>
      <c r="U7667">
        <v>0</v>
      </c>
      <c r="V7667">
        <v>0</v>
      </c>
      <c r="W7667">
        <v>0</v>
      </c>
      <c r="X7667">
        <v>0.61713558364665044</v>
      </c>
      <c r="Y7667">
        <v>0</v>
      </c>
      <c r="Z7667">
        <v>6.0691812942499992E-4</v>
      </c>
      <c r="AA7667">
        <v>0.20187248059300003</v>
      </c>
      <c r="AB7667">
        <v>0.16525422388669994</v>
      </c>
      <c r="AC7667">
        <v>0</v>
      </c>
      <c r="AD7667">
        <v>0</v>
      </c>
      <c r="AE7667">
        <v>0.98486920625577545</v>
      </c>
    </row>
    <row r="7668" spans="1:31" x14ac:dyDescent="0.25">
      <c r="A7668">
        <v>1662530</v>
      </c>
      <c r="B7668">
        <v>1</v>
      </c>
      <c r="C7668" t="s">
        <v>81</v>
      </c>
      <c r="D7668" t="s">
        <v>113</v>
      </c>
      <c r="E7668" t="s">
        <v>131</v>
      </c>
      <c r="F7668" t="s">
        <v>5063</v>
      </c>
      <c r="G7668" t="s">
        <v>161</v>
      </c>
      <c r="H7668" t="s">
        <v>134</v>
      </c>
      <c r="I7668" t="s">
        <v>191</v>
      </c>
      <c r="J7668" t="s">
        <v>136</v>
      </c>
      <c r="K7668" t="s">
        <v>137</v>
      </c>
      <c r="L7668" t="s">
        <v>21651</v>
      </c>
      <c r="M7668" t="s">
        <v>21652</v>
      </c>
      <c r="N7668">
        <v>1.1111111E-2</v>
      </c>
      <c r="O7668">
        <v>0</v>
      </c>
      <c r="P7668">
        <v>380</v>
      </c>
      <c r="Q7668">
        <v>1</v>
      </c>
      <c r="R7668">
        <v>19</v>
      </c>
      <c r="S7668">
        <v>1</v>
      </c>
      <c r="T7668">
        <v>15</v>
      </c>
      <c r="U7668">
        <v>1</v>
      </c>
      <c r="V7668">
        <v>0</v>
      </c>
      <c r="W7668">
        <v>0</v>
      </c>
      <c r="X7668">
        <v>0.37797862538902205</v>
      </c>
      <c r="Y7668">
        <v>2.5717814933333334E-3</v>
      </c>
      <c r="Z7668">
        <v>3.9963815819311112E-2</v>
      </c>
      <c r="AA7668">
        <v>0.17418126313160001</v>
      </c>
      <c r="AB7668">
        <v>0.1331124905728</v>
      </c>
      <c r="AC7668">
        <v>0.59666664034142225</v>
      </c>
      <c r="AD7668">
        <v>0</v>
      </c>
      <c r="AE7668">
        <v>1.3244746167474888</v>
      </c>
    </row>
    <row r="7669" spans="1:31" x14ac:dyDescent="0.25">
      <c r="A7669">
        <v>1662152</v>
      </c>
      <c r="B7669">
        <v>1</v>
      </c>
      <c r="C7669" t="s">
        <v>80</v>
      </c>
      <c r="D7669" t="s">
        <v>108</v>
      </c>
      <c r="E7669" t="s">
        <v>131</v>
      </c>
      <c r="F7669" t="s">
        <v>21653</v>
      </c>
      <c r="G7669" t="s">
        <v>691</v>
      </c>
      <c r="H7669" t="s">
        <v>134</v>
      </c>
      <c r="I7669" t="s">
        <v>135</v>
      </c>
      <c r="J7669" t="s">
        <v>136</v>
      </c>
      <c r="K7669" t="s">
        <v>137</v>
      </c>
      <c r="L7669" t="s">
        <v>21654</v>
      </c>
      <c r="M7669" t="s">
        <v>21655</v>
      </c>
      <c r="N7669">
        <v>8.9683333330000004</v>
      </c>
      <c r="O7669">
        <v>0</v>
      </c>
      <c r="P7669">
        <v>31</v>
      </c>
      <c r="Q7669">
        <v>0</v>
      </c>
      <c r="R7669">
        <v>10</v>
      </c>
      <c r="S7669">
        <v>0</v>
      </c>
      <c r="T7669">
        <v>3</v>
      </c>
      <c r="U7669">
        <v>0</v>
      </c>
      <c r="V7669">
        <v>0</v>
      </c>
      <c r="W7669">
        <v>0</v>
      </c>
      <c r="X7669">
        <v>14.324342433701879</v>
      </c>
      <c r="Y7669">
        <v>0</v>
      </c>
      <c r="Z7669">
        <v>1.9773940306055833</v>
      </c>
      <c r="AA7669">
        <v>0</v>
      </c>
      <c r="AB7669">
        <v>7.0663047602489417</v>
      </c>
      <c r="AC7669">
        <v>0</v>
      </c>
      <c r="AD7669">
        <v>0</v>
      </c>
      <c r="AE7669">
        <v>23.368041224556407</v>
      </c>
    </row>
    <row r="7670" spans="1:31" x14ac:dyDescent="0.25">
      <c r="A7670">
        <v>1661903</v>
      </c>
      <c r="B7670">
        <v>1</v>
      </c>
      <c r="C7670" t="s">
        <v>80</v>
      </c>
      <c r="D7670" t="s">
        <v>103</v>
      </c>
      <c r="E7670" t="s">
        <v>131</v>
      </c>
      <c r="F7670" t="s">
        <v>21656</v>
      </c>
      <c r="G7670" t="s">
        <v>195</v>
      </c>
      <c r="H7670" t="s">
        <v>134</v>
      </c>
      <c r="I7670" t="s">
        <v>135</v>
      </c>
      <c r="J7670" t="s">
        <v>136</v>
      </c>
      <c r="K7670" t="s">
        <v>137</v>
      </c>
      <c r="L7670" t="s">
        <v>21657</v>
      </c>
      <c r="M7670" t="s">
        <v>21658</v>
      </c>
      <c r="N7670">
        <v>0.93444444400000004</v>
      </c>
      <c r="O7670">
        <v>0</v>
      </c>
      <c r="P7670">
        <v>342</v>
      </c>
      <c r="Q7670">
        <v>0</v>
      </c>
      <c r="R7670">
        <v>8</v>
      </c>
      <c r="S7670">
        <v>1</v>
      </c>
      <c r="T7670">
        <v>44</v>
      </c>
      <c r="U7670">
        <v>0</v>
      </c>
      <c r="V7670">
        <v>0</v>
      </c>
      <c r="W7670">
        <v>0</v>
      </c>
      <c r="X7670">
        <v>90.713646068942396</v>
      </c>
      <c r="Y7670">
        <v>0</v>
      </c>
      <c r="Z7670">
        <v>0.42038783504315969</v>
      </c>
      <c r="AA7670">
        <v>216.73204071548417</v>
      </c>
      <c r="AB7670">
        <v>105.23645789099355</v>
      </c>
      <c r="AC7670">
        <v>0</v>
      </c>
      <c r="AD7670">
        <v>0</v>
      </c>
      <c r="AE7670">
        <v>413.10253251046328</v>
      </c>
    </row>
    <row r="7671" spans="1:31" x14ac:dyDescent="0.25">
      <c r="A7671">
        <v>1662138</v>
      </c>
      <c r="B7671">
        <v>1</v>
      </c>
      <c r="C7671" t="s">
        <v>81</v>
      </c>
      <c r="D7671" t="s">
        <v>122</v>
      </c>
      <c r="E7671" t="s">
        <v>642</v>
      </c>
      <c r="F7671" t="s">
        <v>21659</v>
      </c>
      <c r="G7671" t="s">
        <v>161</v>
      </c>
      <c r="H7671" t="s">
        <v>134</v>
      </c>
      <c r="I7671" t="s">
        <v>135</v>
      </c>
      <c r="J7671" t="s">
        <v>136</v>
      </c>
      <c r="K7671" t="s">
        <v>137</v>
      </c>
      <c r="L7671" t="s">
        <v>21660</v>
      </c>
      <c r="M7671" t="s">
        <v>21661</v>
      </c>
      <c r="N7671">
        <v>0.270277777</v>
      </c>
      <c r="O7671">
        <v>5</v>
      </c>
      <c r="P7671">
        <v>3977</v>
      </c>
      <c r="Q7671">
        <v>72</v>
      </c>
      <c r="R7671">
        <v>149</v>
      </c>
      <c r="S7671">
        <v>52</v>
      </c>
      <c r="T7671">
        <v>381</v>
      </c>
      <c r="U7671">
        <v>6</v>
      </c>
      <c r="V7671">
        <v>1</v>
      </c>
      <c r="W7671">
        <v>0.46771945093365336</v>
      </c>
      <c r="X7671">
        <v>149.23496981426544</v>
      </c>
      <c r="Y7671">
        <v>32.260864032906277</v>
      </c>
      <c r="Z7671">
        <v>3.6760405100651532</v>
      </c>
      <c r="AA7671">
        <v>280.32068580270857</v>
      </c>
      <c r="AB7671">
        <v>74.645995872437851</v>
      </c>
      <c r="AC7671">
        <v>80.075503385398136</v>
      </c>
      <c r="AD7671">
        <v>1.5345276039768152</v>
      </c>
      <c r="AE7671">
        <v>622.21630647269194</v>
      </c>
    </row>
    <row r="7672" spans="1:31" x14ac:dyDescent="0.25">
      <c r="A7672">
        <v>1662444</v>
      </c>
      <c r="B7672">
        <v>1</v>
      </c>
      <c r="C7672" t="s">
        <v>80</v>
      </c>
      <c r="D7672" t="s">
        <v>83</v>
      </c>
      <c r="E7672" t="s">
        <v>152</v>
      </c>
      <c r="F7672" t="s">
        <v>21662</v>
      </c>
      <c r="G7672" t="s">
        <v>154</v>
      </c>
      <c r="H7672" t="s">
        <v>149</v>
      </c>
      <c r="I7672" t="s">
        <v>135</v>
      </c>
      <c r="J7672" t="s">
        <v>136</v>
      </c>
      <c r="K7672" t="s">
        <v>137</v>
      </c>
      <c r="L7672" t="s">
        <v>21663</v>
      </c>
      <c r="M7672" t="s">
        <v>21664</v>
      </c>
      <c r="N7672">
        <v>2.6466666659999998</v>
      </c>
      <c r="O7672">
        <v>0</v>
      </c>
      <c r="P7672">
        <v>9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7.5320278975653689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7.5320278975653689</v>
      </c>
    </row>
    <row r="7673" spans="1:31" x14ac:dyDescent="0.25">
      <c r="A7673">
        <v>1662344</v>
      </c>
      <c r="B7673">
        <v>1</v>
      </c>
      <c r="C7673" t="s">
        <v>80</v>
      </c>
      <c r="D7673" t="s">
        <v>106</v>
      </c>
      <c r="E7673" t="s">
        <v>178</v>
      </c>
      <c r="F7673" t="s">
        <v>21665</v>
      </c>
      <c r="G7673" t="s">
        <v>227</v>
      </c>
      <c r="H7673" t="s">
        <v>149</v>
      </c>
      <c r="I7673" t="s">
        <v>135</v>
      </c>
      <c r="J7673" t="s">
        <v>136</v>
      </c>
      <c r="K7673" t="s">
        <v>137</v>
      </c>
      <c r="L7673" t="s">
        <v>21666</v>
      </c>
      <c r="M7673" t="s">
        <v>21667</v>
      </c>
      <c r="N7673">
        <v>1.279722222</v>
      </c>
      <c r="O7673">
        <v>0</v>
      </c>
      <c r="P7673">
        <v>1</v>
      </c>
      <c r="Q7673">
        <v>0</v>
      </c>
      <c r="R7673">
        <v>0</v>
      </c>
      <c r="S7673">
        <v>0</v>
      </c>
      <c r="T7673">
        <v>1</v>
      </c>
      <c r="U7673">
        <v>0</v>
      </c>
      <c r="V7673">
        <v>0</v>
      </c>
      <c r="W7673">
        <v>0</v>
      </c>
      <c r="X7673">
        <v>1.3396041513641113E-2</v>
      </c>
      <c r="Y7673">
        <v>0</v>
      </c>
      <c r="Z7673">
        <v>0</v>
      </c>
      <c r="AA7673">
        <v>0</v>
      </c>
      <c r="AB7673">
        <v>1.491250115305278</v>
      </c>
      <c r="AC7673">
        <v>0</v>
      </c>
      <c r="AD7673">
        <v>0</v>
      </c>
      <c r="AE7673">
        <v>1.5046461568189191</v>
      </c>
    </row>
    <row r="7674" spans="1:31" x14ac:dyDescent="0.25">
      <c r="A7674">
        <v>1661846</v>
      </c>
      <c r="B7674">
        <v>1</v>
      </c>
      <c r="C7674" t="s">
        <v>81</v>
      </c>
      <c r="D7674" t="s">
        <v>118</v>
      </c>
      <c r="E7674" t="s">
        <v>204</v>
      </c>
      <c r="F7674" t="s">
        <v>21668</v>
      </c>
      <c r="G7674" t="s">
        <v>785</v>
      </c>
      <c r="H7674" t="s">
        <v>134</v>
      </c>
      <c r="I7674" t="s">
        <v>135</v>
      </c>
      <c r="J7674" t="s">
        <v>136</v>
      </c>
      <c r="K7674" t="s">
        <v>137</v>
      </c>
      <c r="L7674" t="s">
        <v>21669</v>
      </c>
      <c r="M7674" t="s">
        <v>21670</v>
      </c>
      <c r="N7674">
        <v>2.534166666</v>
      </c>
      <c r="O7674">
        <v>0</v>
      </c>
      <c r="P7674">
        <v>1</v>
      </c>
      <c r="Q7674">
        <v>20</v>
      </c>
      <c r="R7674">
        <v>8</v>
      </c>
      <c r="S7674">
        <v>12</v>
      </c>
      <c r="T7674">
        <v>0</v>
      </c>
      <c r="U7674">
        <v>11</v>
      </c>
      <c r="V7674">
        <v>0</v>
      </c>
      <c r="W7674">
        <v>0</v>
      </c>
      <c r="X7674">
        <v>0.70031565054300016</v>
      </c>
      <c r="Y7674">
        <v>86.366232921063386</v>
      </c>
      <c r="Z7674">
        <v>16.291536016183922</v>
      </c>
      <c r="AA7674">
        <v>426.88595770473444</v>
      </c>
      <c r="AB7674">
        <v>0</v>
      </c>
      <c r="AC7674">
        <v>1828.9047612747775</v>
      </c>
      <c r="AD7674">
        <v>0</v>
      </c>
      <c r="AE7674">
        <v>2359.1488035673024</v>
      </c>
    </row>
    <row r="7675" spans="1:31" x14ac:dyDescent="0.25">
      <c r="A7675">
        <v>1662487</v>
      </c>
      <c r="B7675">
        <v>1</v>
      </c>
      <c r="C7675" t="s">
        <v>80</v>
      </c>
      <c r="D7675" t="s">
        <v>100</v>
      </c>
      <c r="E7675" t="s">
        <v>131</v>
      </c>
      <c r="F7675" t="s">
        <v>21671</v>
      </c>
      <c r="G7675" t="s">
        <v>195</v>
      </c>
      <c r="H7675" t="s">
        <v>134</v>
      </c>
      <c r="I7675" t="s">
        <v>135</v>
      </c>
      <c r="J7675" t="s">
        <v>136</v>
      </c>
      <c r="K7675" t="s">
        <v>137</v>
      </c>
      <c r="L7675" t="s">
        <v>21672</v>
      </c>
      <c r="M7675" t="s">
        <v>21673</v>
      </c>
      <c r="N7675">
        <v>3.4372222219999999</v>
      </c>
      <c r="O7675">
        <v>0</v>
      </c>
      <c r="P7675">
        <v>0</v>
      </c>
      <c r="Q7675">
        <v>0</v>
      </c>
      <c r="R7675">
        <v>22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63.051206320384161</v>
      </c>
      <c r="AA7675">
        <v>0</v>
      </c>
      <c r="AB7675">
        <v>0</v>
      </c>
      <c r="AC7675">
        <v>0</v>
      </c>
      <c r="AD7675">
        <v>0</v>
      </c>
      <c r="AE7675">
        <v>63.051206320384161</v>
      </c>
    </row>
    <row r="7676" spans="1:31" x14ac:dyDescent="0.25">
      <c r="A7676">
        <v>1662636</v>
      </c>
      <c r="B7676">
        <v>1</v>
      </c>
      <c r="C7676" t="s">
        <v>80</v>
      </c>
      <c r="D7676" t="s">
        <v>100</v>
      </c>
      <c r="E7676" t="s">
        <v>178</v>
      </c>
      <c r="F7676" t="s">
        <v>21674</v>
      </c>
      <c r="G7676" t="s">
        <v>227</v>
      </c>
      <c r="H7676" t="s">
        <v>149</v>
      </c>
      <c r="I7676" t="s">
        <v>135</v>
      </c>
      <c r="J7676" t="s">
        <v>136</v>
      </c>
      <c r="K7676" t="s">
        <v>137</v>
      </c>
      <c r="L7676" t="s">
        <v>21675</v>
      </c>
      <c r="M7676" t="s">
        <v>21676</v>
      </c>
      <c r="N7676">
        <v>3.5938888879999999</v>
      </c>
      <c r="O7676">
        <v>0</v>
      </c>
      <c r="P7676">
        <v>19</v>
      </c>
      <c r="Q7676">
        <v>0</v>
      </c>
      <c r="R7676">
        <v>3</v>
      </c>
      <c r="S7676">
        <v>0</v>
      </c>
      <c r="T7676">
        <v>11</v>
      </c>
      <c r="U7676">
        <v>0</v>
      </c>
      <c r="V7676">
        <v>0</v>
      </c>
      <c r="W7676">
        <v>0</v>
      </c>
      <c r="X7676">
        <v>39.284687982741588</v>
      </c>
      <c r="Y7676">
        <v>0</v>
      </c>
      <c r="Z7676">
        <v>2.1664924461914241</v>
      </c>
      <c r="AA7676">
        <v>0</v>
      </c>
      <c r="AB7676">
        <v>26.340019220534582</v>
      </c>
      <c r="AC7676">
        <v>0</v>
      </c>
      <c r="AD7676">
        <v>0</v>
      </c>
      <c r="AE7676">
        <v>67.7911996494676</v>
      </c>
    </row>
    <row r="7677" spans="1:31" x14ac:dyDescent="0.25">
      <c r="A7677">
        <v>1662121</v>
      </c>
      <c r="B7677">
        <v>1</v>
      </c>
      <c r="C7677" t="s">
        <v>81</v>
      </c>
      <c r="D7677" t="s">
        <v>117</v>
      </c>
      <c r="E7677" t="s">
        <v>140</v>
      </c>
      <c r="F7677" t="s">
        <v>3306</v>
      </c>
      <c r="G7677" t="s">
        <v>161</v>
      </c>
      <c r="H7677" t="s">
        <v>134</v>
      </c>
      <c r="I7677" t="s">
        <v>135</v>
      </c>
      <c r="J7677" t="s">
        <v>136</v>
      </c>
      <c r="K7677" t="s">
        <v>137</v>
      </c>
      <c r="L7677" t="s">
        <v>21366</v>
      </c>
      <c r="M7677" t="s">
        <v>21677</v>
      </c>
      <c r="N7677">
        <v>0.109444444</v>
      </c>
      <c r="O7677">
        <v>1</v>
      </c>
      <c r="P7677">
        <v>542</v>
      </c>
      <c r="Q7677">
        <v>11</v>
      </c>
      <c r="R7677">
        <v>36</v>
      </c>
      <c r="S7677">
        <v>9</v>
      </c>
      <c r="T7677">
        <v>18</v>
      </c>
      <c r="U7677">
        <v>1</v>
      </c>
      <c r="V7677">
        <v>0</v>
      </c>
      <c r="W7677">
        <v>6.5300259000508329E-2</v>
      </c>
      <c r="X7677">
        <v>5.84938709424428</v>
      </c>
      <c r="Y7677">
        <v>0.39448192015680777</v>
      </c>
      <c r="Z7677">
        <v>0.16101307911896443</v>
      </c>
      <c r="AA7677">
        <v>4.0827445369494209</v>
      </c>
      <c r="AB7677">
        <v>1.1341177267872902</v>
      </c>
      <c r="AC7677">
        <v>0.53573936907803277</v>
      </c>
      <c r="AD7677">
        <v>0</v>
      </c>
      <c r="AE7677">
        <v>12.222783985335305</v>
      </c>
    </row>
    <row r="7678" spans="1:31" x14ac:dyDescent="0.25">
      <c r="A7678">
        <v>1662453</v>
      </c>
      <c r="B7678">
        <v>1</v>
      </c>
      <c r="C7678" t="s">
        <v>81</v>
      </c>
      <c r="D7678" t="s">
        <v>119</v>
      </c>
      <c r="E7678" t="s">
        <v>146</v>
      </c>
      <c r="F7678" t="s">
        <v>21678</v>
      </c>
      <c r="G7678" t="s">
        <v>260</v>
      </c>
      <c r="H7678" t="s">
        <v>149</v>
      </c>
      <c r="I7678" t="s">
        <v>135</v>
      </c>
      <c r="J7678" t="s">
        <v>136</v>
      </c>
      <c r="K7678" t="s">
        <v>137</v>
      </c>
      <c r="L7678" t="s">
        <v>21679</v>
      </c>
      <c r="M7678" t="s">
        <v>21680</v>
      </c>
      <c r="N7678">
        <v>1.313055555</v>
      </c>
      <c r="O7678">
        <v>0</v>
      </c>
      <c r="P7678">
        <v>11</v>
      </c>
      <c r="Q7678">
        <v>0</v>
      </c>
      <c r="R7678">
        <v>12</v>
      </c>
      <c r="S7678">
        <v>0</v>
      </c>
      <c r="T7678">
        <v>1</v>
      </c>
      <c r="U7678">
        <v>0</v>
      </c>
      <c r="V7678">
        <v>0</v>
      </c>
      <c r="W7678">
        <v>0</v>
      </c>
      <c r="X7678">
        <v>2.3460899500108408</v>
      </c>
      <c r="Y7678">
        <v>0</v>
      </c>
      <c r="Z7678">
        <v>4.1334504160564336</v>
      </c>
      <c r="AA7678">
        <v>0</v>
      </c>
      <c r="AB7678">
        <v>6.1399914031358332E-2</v>
      </c>
      <c r="AC7678">
        <v>0</v>
      </c>
      <c r="AD7678">
        <v>0</v>
      </c>
      <c r="AE7678">
        <v>6.5409402800986323</v>
      </c>
    </row>
    <row r="7679" spans="1:31" x14ac:dyDescent="0.25">
      <c r="A7679">
        <v>1662430</v>
      </c>
      <c r="B7679">
        <v>1</v>
      </c>
      <c r="C7679" t="s">
        <v>81</v>
      </c>
      <c r="D7679" t="s">
        <v>127</v>
      </c>
      <c r="E7679" t="s">
        <v>146</v>
      </c>
      <c r="F7679" t="s">
        <v>21681</v>
      </c>
      <c r="G7679" t="s">
        <v>187</v>
      </c>
      <c r="H7679" t="s">
        <v>149</v>
      </c>
      <c r="I7679" t="s">
        <v>135</v>
      </c>
      <c r="J7679" t="s">
        <v>136</v>
      </c>
      <c r="K7679" t="s">
        <v>137</v>
      </c>
      <c r="L7679" t="s">
        <v>21682</v>
      </c>
      <c r="M7679" t="s">
        <v>21683</v>
      </c>
      <c r="N7679">
        <v>4.8027777770000002</v>
      </c>
      <c r="O7679">
        <v>0</v>
      </c>
      <c r="P7679">
        <v>453</v>
      </c>
      <c r="Q7679">
        <v>0</v>
      </c>
      <c r="R7679">
        <v>3</v>
      </c>
      <c r="S7679">
        <v>0</v>
      </c>
      <c r="T7679">
        <v>21</v>
      </c>
      <c r="U7679">
        <v>0</v>
      </c>
      <c r="V7679">
        <v>0</v>
      </c>
      <c r="W7679">
        <v>0</v>
      </c>
      <c r="X7679">
        <v>468.78630867627459</v>
      </c>
      <c r="Y7679">
        <v>0</v>
      </c>
      <c r="Z7679">
        <v>3.1810893548570509</v>
      </c>
      <c r="AA7679">
        <v>0</v>
      </c>
      <c r="AB7679">
        <v>52.759390500310325</v>
      </c>
      <c r="AC7679">
        <v>0</v>
      </c>
      <c r="AD7679">
        <v>0</v>
      </c>
      <c r="AE7679">
        <v>524.72678853144203</v>
      </c>
    </row>
    <row r="7680" spans="1:31" x14ac:dyDescent="0.25">
      <c r="A7680">
        <v>1662098</v>
      </c>
      <c r="B7680">
        <v>1</v>
      </c>
      <c r="C7680" t="s">
        <v>81</v>
      </c>
      <c r="D7680" t="s">
        <v>127</v>
      </c>
      <c r="E7680" t="s">
        <v>131</v>
      </c>
      <c r="F7680" t="s">
        <v>21684</v>
      </c>
      <c r="G7680" t="s">
        <v>195</v>
      </c>
      <c r="H7680" t="s">
        <v>134</v>
      </c>
      <c r="I7680" t="s">
        <v>135</v>
      </c>
      <c r="J7680" t="s">
        <v>136</v>
      </c>
      <c r="K7680" t="s">
        <v>137</v>
      </c>
      <c r="L7680" t="s">
        <v>21685</v>
      </c>
      <c r="M7680" t="s">
        <v>21686</v>
      </c>
      <c r="N7680">
        <v>1.738611111</v>
      </c>
      <c r="O7680">
        <v>0</v>
      </c>
      <c r="P7680">
        <v>282</v>
      </c>
      <c r="Q7680">
        <v>0</v>
      </c>
      <c r="R7680">
        <v>0</v>
      </c>
      <c r="S7680">
        <v>0</v>
      </c>
      <c r="T7680">
        <v>148</v>
      </c>
      <c r="U7680">
        <v>0</v>
      </c>
      <c r="V7680">
        <v>0</v>
      </c>
      <c r="W7680">
        <v>0</v>
      </c>
      <c r="X7680">
        <v>121.55908509409269</v>
      </c>
      <c r="Y7680">
        <v>0</v>
      </c>
      <c r="Z7680">
        <v>0</v>
      </c>
      <c r="AA7680">
        <v>0</v>
      </c>
      <c r="AB7680">
        <v>524.97415272071112</v>
      </c>
      <c r="AC7680">
        <v>0</v>
      </c>
      <c r="AD7680">
        <v>0</v>
      </c>
      <c r="AE7680">
        <v>646.53323781480378</v>
      </c>
    </row>
    <row r="7681" spans="1:31" x14ac:dyDescent="0.25">
      <c r="A7681">
        <v>1661958</v>
      </c>
      <c r="B7681">
        <v>1</v>
      </c>
      <c r="C7681" t="s">
        <v>80</v>
      </c>
      <c r="D7681" t="s">
        <v>108</v>
      </c>
      <c r="E7681" t="s">
        <v>178</v>
      </c>
      <c r="F7681" t="s">
        <v>21687</v>
      </c>
      <c r="G7681" t="s">
        <v>1115</v>
      </c>
      <c r="H7681" t="s">
        <v>149</v>
      </c>
      <c r="I7681" t="s">
        <v>135</v>
      </c>
      <c r="J7681" t="s">
        <v>136</v>
      </c>
      <c r="K7681" t="s">
        <v>137</v>
      </c>
      <c r="L7681" t="s">
        <v>21688</v>
      </c>
      <c r="M7681" t="s">
        <v>21689</v>
      </c>
      <c r="N7681">
        <v>0.73833333300000004</v>
      </c>
      <c r="O7681">
        <v>0</v>
      </c>
      <c r="P7681">
        <v>9</v>
      </c>
      <c r="Q7681">
        <v>0</v>
      </c>
      <c r="R7681">
        <v>0</v>
      </c>
      <c r="S7681">
        <v>0</v>
      </c>
      <c r="T7681">
        <v>12</v>
      </c>
      <c r="U7681">
        <v>0</v>
      </c>
      <c r="V7681">
        <v>0</v>
      </c>
      <c r="W7681">
        <v>0</v>
      </c>
      <c r="X7681">
        <v>2.0029181957908153</v>
      </c>
      <c r="Y7681">
        <v>0</v>
      </c>
      <c r="Z7681">
        <v>0</v>
      </c>
      <c r="AA7681">
        <v>0</v>
      </c>
      <c r="AB7681">
        <v>6.939711858948713</v>
      </c>
      <c r="AC7681">
        <v>0</v>
      </c>
      <c r="AD7681">
        <v>0</v>
      </c>
      <c r="AE7681">
        <v>8.9426300547395279</v>
      </c>
    </row>
    <row r="7682" spans="1:31" x14ac:dyDescent="0.25">
      <c r="A7682">
        <v>1662622</v>
      </c>
      <c r="B7682">
        <v>1</v>
      </c>
      <c r="C7682" t="s">
        <v>81</v>
      </c>
      <c r="D7682" t="s">
        <v>122</v>
      </c>
      <c r="E7682" t="s">
        <v>152</v>
      </c>
      <c r="F7682" t="s">
        <v>21690</v>
      </c>
      <c r="G7682" t="s">
        <v>154</v>
      </c>
      <c r="H7682" t="s">
        <v>149</v>
      </c>
      <c r="I7682" t="s">
        <v>135</v>
      </c>
      <c r="J7682" t="s">
        <v>136</v>
      </c>
      <c r="K7682" t="s">
        <v>137</v>
      </c>
      <c r="L7682" t="s">
        <v>21691</v>
      </c>
      <c r="M7682" t="s">
        <v>21692</v>
      </c>
      <c r="N7682">
        <v>1.379444444</v>
      </c>
      <c r="O7682">
        <v>0</v>
      </c>
      <c r="P7682">
        <v>1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0.19885056973587556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0.19885056973587556</v>
      </c>
    </row>
    <row r="7683" spans="1:31" x14ac:dyDescent="0.25">
      <c r="A7683">
        <v>1662645</v>
      </c>
      <c r="B7683">
        <v>1</v>
      </c>
      <c r="C7683" t="s">
        <v>81</v>
      </c>
      <c r="D7683" t="s">
        <v>113</v>
      </c>
      <c r="E7683" t="s">
        <v>152</v>
      </c>
      <c r="F7683" t="s">
        <v>21693</v>
      </c>
      <c r="G7683" t="s">
        <v>154</v>
      </c>
      <c r="H7683" t="s">
        <v>149</v>
      </c>
      <c r="I7683" t="s">
        <v>135</v>
      </c>
      <c r="J7683" t="s">
        <v>136</v>
      </c>
      <c r="K7683" t="s">
        <v>137</v>
      </c>
      <c r="L7683" t="s">
        <v>21694</v>
      </c>
      <c r="M7683" t="s">
        <v>21695</v>
      </c>
      <c r="N7683">
        <v>1.4824999999999999</v>
      </c>
      <c r="O7683">
        <v>0</v>
      </c>
      <c r="P7683">
        <v>1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0.21376079338058998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0.21376079338058998</v>
      </c>
    </row>
    <row r="7684" spans="1:31" x14ac:dyDescent="0.25">
      <c r="A7684">
        <v>1662330</v>
      </c>
      <c r="B7684">
        <v>1</v>
      </c>
      <c r="C7684" t="s">
        <v>80</v>
      </c>
      <c r="D7684" t="s">
        <v>99</v>
      </c>
      <c r="E7684" t="s">
        <v>178</v>
      </c>
      <c r="F7684" t="s">
        <v>21230</v>
      </c>
      <c r="G7684" t="s">
        <v>403</v>
      </c>
      <c r="H7684" t="s">
        <v>149</v>
      </c>
      <c r="I7684" t="s">
        <v>135</v>
      </c>
      <c r="J7684" t="s">
        <v>136</v>
      </c>
      <c r="K7684" t="s">
        <v>137</v>
      </c>
      <c r="L7684" t="s">
        <v>21696</v>
      </c>
      <c r="M7684" t="s">
        <v>21697</v>
      </c>
      <c r="N7684">
        <v>7.3491666660000003</v>
      </c>
      <c r="O7684">
        <v>0</v>
      </c>
      <c r="P7684">
        <v>9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14.725821885826621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14.725821885826621</v>
      </c>
    </row>
    <row r="7685" spans="1:31" x14ac:dyDescent="0.25">
      <c r="A7685">
        <v>1661935</v>
      </c>
      <c r="B7685">
        <v>1</v>
      </c>
      <c r="C7685" t="s">
        <v>80</v>
      </c>
      <c r="D7685" t="s">
        <v>104</v>
      </c>
      <c r="E7685" t="s">
        <v>140</v>
      </c>
      <c r="F7685" t="s">
        <v>21698</v>
      </c>
      <c r="G7685" t="s">
        <v>161</v>
      </c>
      <c r="H7685" t="s">
        <v>134</v>
      </c>
      <c r="I7685" t="s">
        <v>135</v>
      </c>
      <c r="J7685" t="s">
        <v>136</v>
      </c>
      <c r="K7685" t="s">
        <v>137</v>
      </c>
      <c r="L7685" t="s">
        <v>21699</v>
      </c>
      <c r="M7685" t="s">
        <v>21700</v>
      </c>
      <c r="N7685">
        <v>0.39972222200000002</v>
      </c>
      <c r="O7685">
        <v>3</v>
      </c>
      <c r="P7685">
        <v>1763</v>
      </c>
      <c r="Q7685">
        <v>1</v>
      </c>
      <c r="R7685">
        <v>44</v>
      </c>
      <c r="S7685">
        <v>2</v>
      </c>
      <c r="T7685">
        <v>154</v>
      </c>
      <c r="U7685">
        <v>0</v>
      </c>
      <c r="V7685">
        <v>0</v>
      </c>
      <c r="W7685">
        <v>1.185404583251974</v>
      </c>
      <c r="X7685">
        <v>163.70924367660942</v>
      </c>
      <c r="Y7685">
        <v>0.28334512062529443</v>
      </c>
      <c r="Z7685">
        <v>2.9131393401122678</v>
      </c>
      <c r="AA7685">
        <v>4.2741297908650857</v>
      </c>
      <c r="AB7685">
        <v>60.551060351556679</v>
      </c>
      <c r="AC7685">
        <v>0</v>
      </c>
      <c r="AD7685">
        <v>0</v>
      </c>
      <c r="AE7685">
        <v>232.91632286302072</v>
      </c>
    </row>
    <row r="7686" spans="1:31" x14ac:dyDescent="0.25">
      <c r="A7686">
        <v>1662599</v>
      </c>
      <c r="B7686">
        <v>1</v>
      </c>
      <c r="C7686" t="s">
        <v>80</v>
      </c>
      <c r="D7686" t="s">
        <v>100</v>
      </c>
      <c r="E7686" t="s">
        <v>140</v>
      </c>
      <c r="F7686" t="s">
        <v>5557</v>
      </c>
      <c r="G7686" t="s">
        <v>195</v>
      </c>
      <c r="H7686" t="s">
        <v>134</v>
      </c>
      <c r="I7686" t="s">
        <v>135</v>
      </c>
      <c r="J7686" t="s">
        <v>136</v>
      </c>
      <c r="K7686" t="s">
        <v>137</v>
      </c>
      <c r="L7686" t="s">
        <v>21701</v>
      </c>
      <c r="M7686" t="s">
        <v>21702</v>
      </c>
      <c r="N7686">
        <v>1.9669444439999999</v>
      </c>
      <c r="O7686">
        <v>6</v>
      </c>
      <c r="P7686">
        <v>0</v>
      </c>
      <c r="Q7686">
        <v>66</v>
      </c>
      <c r="R7686">
        <v>22</v>
      </c>
      <c r="S7686">
        <v>8</v>
      </c>
      <c r="T7686">
        <v>0</v>
      </c>
      <c r="U7686">
        <v>0</v>
      </c>
      <c r="V7686">
        <v>0</v>
      </c>
      <c r="W7686">
        <v>5.3120926700074573</v>
      </c>
      <c r="X7686">
        <v>0</v>
      </c>
      <c r="Y7686">
        <v>46.918602491569544</v>
      </c>
      <c r="Z7686">
        <v>36.377933114526925</v>
      </c>
      <c r="AA7686">
        <v>20.600952606777032</v>
      </c>
      <c r="AB7686">
        <v>0</v>
      </c>
      <c r="AC7686">
        <v>0</v>
      </c>
      <c r="AD7686">
        <v>0</v>
      </c>
      <c r="AE7686">
        <v>109.20958088288096</v>
      </c>
    </row>
    <row r="7687" spans="1:31" x14ac:dyDescent="0.25">
      <c r="A7687">
        <v>1662353</v>
      </c>
      <c r="B7687">
        <v>1</v>
      </c>
      <c r="C7687" t="s">
        <v>80</v>
      </c>
      <c r="D7687" t="s">
        <v>108</v>
      </c>
      <c r="E7687" t="s">
        <v>152</v>
      </c>
      <c r="F7687" t="s">
        <v>21703</v>
      </c>
      <c r="G7687" t="s">
        <v>154</v>
      </c>
      <c r="H7687" t="s">
        <v>149</v>
      </c>
      <c r="I7687" t="s">
        <v>135</v>
      </c>
      <c r="J7687" t="s">
        <v>136</v>
      </c>
      <c r="K7687" t="s">
        <v>137</v>
      </c>
      <c r="L7687" t="s">
        <v>21704</v>
      </c>
      <c r="M7687" t="s">
        <v>21705</v>
      </c>
      <c r="N7687">
        <v>1.7422222220000001</v>
      </c>
      <c r="O7687">
        <v>0</v>
      </c>
      <c r="P7687">
        <v>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0.11077281501416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0.11077281501416</v>
      </c>
    </row>
    <row r="7688" spans="1:31" x14ac:dyDescent="0.25">
      <c r="A7688">
        <v>1662768</v>
      </c>
      <c r="B7688">
        <v>1</v>
      </c>
      <c r="C7688" t="s">
        <v>80</v>
      </c>
      <c r="D7688" t="s">
        <v>99</v>
      </c>
      <c r="E7688" t="s">
        <v>152</v>
      </c>
      <c r="F7688" t="s">
        <v>21706</v>
      </c>
      <c r="G7688" t="s">
        <v>154</v>
      </c>
      <c r="H7688" t="s">
        <v>149</v>
      </c>
      <c r="I7688" t="s">
        <v>135</v>
      </c>
      <c r="J7688" t="s">
        <v>136</v>
      </c>
      <c r="K7688" t="s">
        <v>137</v>
      </c>
      <c r="L7688" t="s">
        <v>21707</v>
      </c>
      <c r="M7688" t="s">
        <v>21708</v>
      </c>
      <c r="N7688">
        <v>1.4172222219999999</v>
      </c>
      <c r="O7688">
        <v>0</v>
      </c>
      <c r="P7688">
        <v>2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1.2910329078734266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1.2910329078734266</v>
      </c>
    </row>
    <row r="7689" spans="1:31" x14ac:dyDescent="0.25">
      <c r="A7689">
        <v>1661975</v>
      </c>
      <c r="B7689">
        <v>1</v>
      </c>
      <c r="C7689" t="s">
        <v>81</v>
      </c>
      <c r="D7689" t="s">
        <v>112</v>
      </c>
      <c r="E7689" t="s">
        <v>131</v>
      </c>
      <c r="F7689" t="s">
        <v>5366</v>
      </c>
      <c r="G7689" t="s">
        <v>142</v>
      </c>
      <c r="H7689" t="s">
        <v>134</v>
      </c>
      <c r="I7689" t="s">
        <v>135</v>
      </c>
      <c r="J7689" t="s">
        <v>136</v>
      </c>
      <c r="K7689" t="s">
        <v>143</v>
      </c>
      <c r="L7689" t="s">
        <v>21709</v>
      </c>
      <c r="M7689" t="s">
        <v>21710</v>
      </c>
      <c r="N7689">
        <v>1.794166666</v>
      </c>
      <c r="O7689">
        <v>0</v>
      </c>
      <c r="P7689">
        <v>867</v>
      </c>
      <c r="Q7689">
        <v>112</v>
      </c>
      <c r="R7689">
        <v>61</v>
      </c>
      <c r="S7689">
        <v>17</v>
      </c>
      <c r="T7689">
        <v>112</v>
      </c>
      <c r="U7689">
        <v>7</v>
      </c>
      <c r="V7689">
        <v>0</v>
      </c>
      <c r="W7689">
        <v>0</v>
      </c>
      <c r="X7689">
        <v>238.83352285339802</v>
      </c>
      <c r="Y7689">
        <v>40.930147553539577</v>
      </c>
      <c r="Z7689">
        <v>31.140771192334924</v>
      </c>
      <c r="AA7689">
        <v>184.43890682495592</v>
      </c>
      <c r="AB7689">
        <v>66.426763805828159</v>
      </c>
      <c r="AC7689">
        <v>1142.228505499532</v>
      </c>
      <c r="AD7689">
        <v>0</v>
      </c>
      <c r="AE7689">
        <v>1703.9986177295887</v>
      </c>
    </row>
    <row r="7690" spans="1:31" x14ac:dyDescent="0.25">
      <c r="A7690">
        <v>1662662</v>
      </c>
      <c r="B7690">
        <v>1</v>
      </c>
      <c r="C7690" t="s">
        <v>80</v>
      </c>
      <c r="D7690" t="s">
        <v>100</v>
      </c>
      <c r="E7690" t="s">
        <v>152</v>
      </c>
      <c r="F7690" t="s">
        <v>21711</v>
      </c>
      <c r="G7690" t="s">
        <v>154</v>
      </c>
      <c r="H7690" t="s">
        <v>149</v>
      </c>
      <c r="I7690" t="s">
        <v>135</v>
      </c>
      <c r="J7690" t="s">
        <v>136</v>
      </c>
      <c r="K7690" t="s">
        <v>137</v>
      </c>
      <c r="L7690" t="s">
        <v>21712</v>
      </c>
      <c r="M7690" t="s">
        <v>21713</v>
      </c>
      <c r="N7690">
        <v>1.4941666659999999</v>
      </c>
      <c r="O7690">
        <v>0</v>
      </c>
      <c r="P7690">
        <v>2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2.1198127622860365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2.1198127622860365</v>
      </c>
    </row>
    <row r="7691" spans="1:31" x14ac:dyDescent="0.25">
      <c r="A7691">
        <v>1662267</v>
      </c>
      <c r="B7691">
        <v>1</v>
      </c>
      <c r="C7691" t="s">
        <v>81</v>
      </c>
      <c r="D7691" t="s">
        <v>117</v>
      </c>
      <c r="E7691" t="s">
        <v>204</v>
      </c>
      <c r="F7691" t="s">
        <v>21714</v>
      </c>
      <c r="G7691" t="s">
        <v>1322</v>
      </c>
      <c r="H7691" t="s">
        <v>134</v>
      </c>
      <c r="I7691" t="s">
        <v>135</v>
      </c>
      <c r="J7691" t="s">
        <v>136</v>
      </c>
      <c r="K7691" t="s">
        <v>137</v>
      </c>
      <c r="L7691" t="s">
        <v>21715</v>
      </c>
      <c r="M7691" t="s">
        <v>21716</v>
      </c>
      <c r="N7691">
        <v>3.0550000000000002</v>
      </c>
      <c r="O7691">
        <v>0</v>
      </c>
      <c r="P7691">
        <v>824</v>
      </c>
      <c r="Q7691">
        <v>15</v>
      </c>
      <c r="R7691">
        <v>76</v>
      </c>
      <c r="S7691">
        <v>5</v>
      </c>
      <c r="T7691">
        <v>40</v>
      </c>
      <c r="U7691">
        <v>0</v>
      </c>
      <c r="V7691">
        <v>0</v>
      </c>
      <c r="W7691">
        <v>0</v>
      </c>
      <c r="X7691">
        <v>233.94050954034367</v>
      </c>
      <c r="Y7691">
        <v>16.943251750765921</v>
      </c>
      <c r="Z7691">
        <v>8.5129013502478585</v>
      </c>
      <c r="AA7691">
        <v>81.497119682472302</v>
      </c>
      <c r="AB7691">
        <v>86.430439483545896</v>
      </c>
      <c r="AC7691">
        <v>0</v>
      </c>
      <c r="AD7691">
        <v>0</v>
      </c>
      <c r="AE7691">
        <v>427.32422180737569</v>
      </c>
    </row>
    <row r="7692" spans="1:31" x14ac:dyDescent="0.25">
      <c r="A7692">
        <v>1662562</v>
      </c>
      <c r="B7692">
        <v>1</v>
      </c>
      <c r="C7692" t="s">
        <v>80</v>
      </c>
      <c r="D7692" t="s">
        <v>104</v>
      </c>
      <c r="E7692" t="s">
        <v>146</v>
      </c>
      <c r="F7692" t="s">
        <v>11672</v>
      </c>
      <c r="G7692" t="s">
        <v>227</v>
      </c>
      <c r="H7692" t="s">
        <v>149</v>
      </c>
      <c r="I7692" t="s">
        <v>135</v>
      </c>
      <c r="J7692" t="s">
        <v>136</v>
      </c>
      <c r="K7692" t="s">
        <v>137</v>
      </c>
      <c r="L7692" t="s">
        <v>21717</v>
      </c>
      <c r="M7692" t="s">
        <v>21718</v>
      </c>
      <c r="N7692">
        <v>3.3711111109999998</v>
      </c>
      <c r="O7692">
        <v>0</v>
      </c>
      <c r="P7692">
        <v>5</v>
      </c>
      <c r="Q7692">
        <v>0</v>
      </c>
      <c r="R7692">
        <v>14</v>
      </c>
      <c r="S7692">
        <v>0</v>
      </c>
      <c r="T7692">
        <v>10</v>
      </c>
      <c r="U7692">
        <v>0</v>
      </c>
      <c r="V7692">
        <v>0</v>
      </c>
      <c r="W7692">
        <v>0</v>
      </c>
      <c r="X7692">
        <v>2.542624643645861</v>
      </c>
      <c r="Y7692">
        <v>0</v>
      </c>
      <c r="Z7692">
        <v>12.1743145629952</v>
      </c>
      <c r="AA7692">
        <v>0</v>
      </c>
      <c r="AB7692">
        <v>14.928760313337399</v>
      </c>
      <c r="AC7692">
        <v>0</v>
      </c>
      <c r="AD7692">
        <v>0</v>
      </c>
      <c r="AE7692">
        <v>29.645699519978461</v>
      </c>
    </row>
    <row r="7693" spans="1:31" x14ac:dyDescent="0.25">
      <c r="A7693">
        <v>1662021</v>
      </c>
      <c r="B7693">
        <v>1</v>
      </c>
      <c r="C7693" t="s">
        <v>80</v>
      </c>
      <c r="D7693" t="s">
        <v>94</v>
      </c>
      <c r="E7693" t="s">
        <v>140</v>
      </c>
      <c r="F7693" t="s">
        <v>5147</v>
      </c>
      <c r="G7693" t="s">
        <v>161</v>
      </c>
      <c r="H7693" t="s">
        <v>134</v>
      </c>
      <c r="I7693" t="s">
        <v>135</v>
      </c>
      <c r="J7693" t="s">
        <v>136</v>
      </c>
      <c r="K7693" t="s">
        <v>137</v>
      </c>
      <c r="L7693" t="s">
        <v>21719</v>
      </c>
      <c r="M7693" t="s">
        <v>21720</v>
      </c>
      <c r="N7693">
        <v>0.1275</v>
      </c>
      <c r="O7693">
        <v>0</v>
      </c>
      <c r="P7693">
        <v>0</v>
      </c>
      <c r="Q7693">
        <v>1</v>
      </c>
      <c r="R7693">
        <v>128</v>
      </c>
      <c r="S7693">
        <v>0</v>
      </c>
      <c r="T7693">
        <v>4</v>
      </c>
      <c r="U7693">
        <v>0</v>
      </c>
      <c r="V7693">
        <v>0</v>
      </c>
      <c r="W7693">
        <v>0</v>
      </c>
      <c r="X7693">
        <v>0</v>
      </c>
      <c r="Y7693">
        <v>6.7777420008780009E-2</v>
      </c>
      <c r="Z7693">
        <v>20.448703505282701</v>
      </c>
      <c r="AA7693">
        <v>0</v>
      </c>
      <c r="AB7693">
        <v>0.13124350651069502</v>
      </c>
      <c r="AC7693">
        <v>0</v>
      </c>
      <c r="AD7693">
        <v>0</v>
      </c>
      <c r="AE7693">
        <v>20.647724431802178</v>
      </c>
    </row>
    <row r="7694" spans="1:31" x14ac:dyDescent="0.25">
      <c r="A7694">
        <v>1662808</v>
      </c>
      <c r="B7694">
        <v>1</v>
      </c>
      <c r="C7694" t="s">
        <v>80</v>
      </c>
      <c r="D7694" t="s">
        <v>108</v>
      </c>
      <c r="E7694" t="s">
        <v>152</v>
      </c>
      <c r="F7694" t="s">
        <v>21721</v>
      </c>
      <c r="G7694" t="s">
        <v>154</v>
      </c>
      <c r="H7694" t="s">
        <v>149</v>
      </c>
      <c r="I7694" t="s">
        <v>135</v>
      </c>
      <c r="J7694" t="s">
        <v>136</v>
      </c>
      <c r="K7694" t="s">
        <v>137</v>
      </c>
      <c r="L7694" t="s">
        <v>21722</v>
      </c>
      <c r="M7694" t="s">
        <v>21723</v>
      </c>
      <c r="N7694">
        <v>3.6772222220000002</v>
      </c>
      <c r="O7694">
        <v>0</v>
      </c>
      <c r="P7694">
        <v>1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0.3407173039069073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0.3407173039069073</v>
      </c>
    </row>
    <row r="7695" spans="1:31" x14ac:dyDescent="0.25">
      <c r="A7695">
        <v>1662370</v>
      </c>
      <c r="B7695">
        <v>1</v>
      </c>
      <c r="C7695" t="s">
        <v>80</v>
      </c>
      <c r="D7695" t="s">
        <v>104</v>
      </c>
      <c r="E7695" t="s">
        <v>178</v>
      </c>
      <c r="F7695" t="s">
        <v>21724</v>
      </c>
      <c r="G7695" t="s">
        <v>227</v>
      </c>
      <c r="H7695" t="s">
        <v>149</v>
      </c>
      <c r="I7695" t="s">
        <v>135</v>
      </c>
      <c r="J7695" t="s">
        <v>136</v>
      </c>
      <c r="K7695" t="s">
        <v>137</v>
      </c>
      <c r="L7695" t="s">
        <v>21725</v>
      </c>
      <c r="M7695" t="s">
        <v>21726</v>
      </c>
      <c r="N7695">
        <v>5.0191666660000003</v>
      </c>
      <c r="O7695">
        <v>0</v>
      </c>
      <c r="P7695">
        <v>1</v>
      </c>
      <c r="Q7695">
        <v>0</v>
      </c>
      <c r="R7695">
        <v>2</v>
      </c>
      <c r="S7695">
        <v>0</v>
      </c>
      <c r="T7695">
        <v>1</v>
      </c>
      <c r="U7695">
        <v>0</v>
      </c>
      <c r="V7695">
        <v>0</v>
      </c>
      <c r="W7695">
        <v>0</v>
      </c>
      <c r="X7695">
        <v>2.5291006388342998</v>
      </c>
      <c r="Y7695">
        <v>0</v>
      </c>
      <c r="Z7695">
        <v>7.0839451901341368</v>
      </c>
      <c r="AA7695">
        <v>0</v>
      </c>
      <c r="AB7695">
        <v>12.954497083319906</v>
      </c>
      <c r="AC7695">
        <v>0</v>
      </c>
      <c r="AD7695">
        <v>0</v>
      </c>
      <c r="AE7695">
        <v>22.567542912288342</v>
      </c>
    </row>
    <row r="7696" spans="1:31" x14ac:dyDescent="0.25">
      <c r="A7696">
        <v>1662868</v>
      </c>
      <c r="B7696">
        <v>1</v>
      </c>
      <c r="C7696" t="s">
        <v>81</v>
      </c>
      <c r="D7696" t="s">
        <v>118</v>
      </c>
      <c r="E7696" t="s">
        <v>178</v>
      </c>
      <c r="F7696" t="s">
        <v>21727</v>
      </c>
      <c r="G7696" t="s">
        <v>227</v>
      </c>
      <c r="H7696" t="s">
        <v>149</v>
      </c>
      <c r="I7696" t="s">
        <v>135</v>
      </c>
      <c r="J7696" t="s">
        <v>136</v>
      </c>
      <c r="K7696" t="s">
        <v>137</v>
      </c>
      <c r="L7696" t="s">
        <v>21728</v>
      </c>
      <c r="M7696" t="s">
        <v>21729</v>
      </c>
      <c r="N7696">
        <v>0.63527777699999999</v>
      </c>
      <c r="O7696">
        <v>0</v>
      </c>
      <c r="P7696">
        <v>1</v>
      </c>
      <c r="Q7696">
        <v>0</v>
      </c>
      <c r="R7696">
        <v>4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0.11007883361322224</v>
      </c>
      <c r="Y7696">
        <v>0</v>
      </c>
      <c r="Z7696">
        <v>0.13617739115047864</v>
      </c>
      <c r="AA7696">
        <v>0</v>
      </c>
      <c r="AB7696">
        <v>0</v>
      </c>
      <c r="AC7696">
        <v>0</v>
      </c>
      <c r="AD7696">
        <v>0</v>
      </c>
      <c r="AE7696">
        <v>0.24625622476370088</v>
      </c>
    </row>
    <row r="7697" spans="1:31" x14ac:dyDescent="0.25">
      <c r="A7697">
        <v>1662227</v>
      </c>
      <c r="B7697">
        <v>1</v>
      </c>
      <c r="C7697" t="s">
        <v>81</v>
      </c>
      <c r="D7697" t="s">
        <v>121</v>
      </c>
      <c r="E7697" t="s">
        <v>140</v>
      </c>
      <c r="F7697" t="s">
        <v>9682</v>
      </c>
      <c r="G7697" t="s">
        <v>161</v>
      </c>
      <c r="H7697" t="s">
        <v>134</v>
      </c>
      <c r="I7697" t="s">
        <v>191</v>
      </c>
      <c r="J7697" t="s">
        <v>136</v>
      </c>
      <c r="K7697" t="s">
        <v>137</v>
      </c>
      <c r="L7697" t="s">
        <v>21730</v>
      </c>
      <c r="M7697" t="s">
        <v>21731</v>
      </c>
      <c r="N7697">
        <v>5.5555550000000002E-3</v>
      </c>
      <c r="O7697">
        <v>0</v>
      </c>
      <c r="P7697">
        <v>1281</v>
      </c>
      <c r="Q7697">
        <v>4</v>
      </c>
      <c r="R7697">
        <v>116</v>
      </c>
      <c r="S7697">
        <v>12</v>
      </c>
      <c r="T7697">
        <v>88</v>
      </c>
      <c r="U7697">
        <v>1</v>
      </c>
      <c r="V7697">
        <v>0</v>
      </c>
      <c r="W7697">
        <v>0</v>
      </c>
      <c r="X7697">
        <v>0.75295623559384317</v>
      </c>
      <c r="Y7697">
        <v>1.50787303608E-2</v>
      </c>
      <c r="Z7697">
        <v>7.8699080682127776E-2</v>
      </c>
      <c r="AA7697">
        <v>0.36658126486887777</v>
      </c>
      <c r="AB7697">
        <v>0.23453032308610003</v>
      </c>
      <c r="AC7697">
        <v>6.5862600030138899E-2</v>
      </c>
      <c r="AD7697">
        <v>0</v>
      </c>
      <c r="AE7697">
        <v>1.5137082346218877</v>
      </c>
    </row>
    <row r="7698" spans="1:31" x14ac:dyDescent="0.25">
      <c r="A7698">
        <v>1662061</v>
      </c>
      <c r="B7698">
        <v>1</v>
      </c>
      <c r="C7698" t="s">
        <v>80</v>
      </c>
      <c r="D7698" t="s">
        <v>100</v>
      </c>
      <c r="E7698" t="s">
        <v>140</v>
      </c>
      <c r="F7698" t="s">
        <v>20835</v>
      </c>
      <c r="G7698" t="s">
        <v>161</v>
      </c>
      <c r="H7698" t="s">
        <v>134</v>
      </c>
      <c r="I7698" t="s">
        <v>135</v>
      </c>
      <c r="J7698" t="s">
        <v>136</v>
      </c>
      <c r="K7698" t="s">
        <v>137</v>
      </c>
      <c r="L7698" t="s">
        <v>21732</v>
      </c>
      <c r="M7698" t="s">
        <v>21733</v>
      </c>
      <c r="N7698">
        <v>0.99777777700000003</v>
      </c>
      <c r="O7698">
        <v>0</v>
      </c>
      <c r="P7698">
        <v>0</v>
      </c>
      <c r="Q7698">
        <v>0</v>
      </c>
      <c r="R7698">
        <v>1</v>
      </c>
      <c r="S7698">
        <v>0</v>
      </c>
      <c r="T7698">
        <v>72</v>
      </c>
      <c r="U7698">
        <v>8</v>
      </c>
      <c r="V7698">
        <v>28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263.7006584420019</v>
      </c>
      <c r="AC7698">
        <v>453.25645769350524</v>
      </c>
      <c r="AD7698">
        <v>1184.5241053022239</v>
      </c>
      <c r="AE7698">
        <v>1901.4812214377312</v>
      </c>
    </row>
    <row r="7699" spans="1:31" x14ac:dyDescent="0.25">
      <c r="A7699">
        <v>1662725</v>
      </c>
      <c r="B7699">
        <v>1</v>
      </c>
      <c r="C7699" t="s">
        <v>80</v>
      </c>
      <c r="D7699" t="s">
        <v>85</v>
      </c>
      <c r="E7699" t="s">
        <v>1154</v>
      </c>
      <c r="F7699" t="s">
        <v>3495</v>
      </c>
      <c r="G7699" t="s">
        <v>231</v>
      </c>
      <c r="H7699" t="s">
        <v>149</v>
      </c>
      <c r="I7699" t="s">
        <v>135</v>
      </c>
      <c r="J7699" t="s">
        <v>136</v>
      </c>
      <c r="K7699" t="s">
        <v>137</v>
      </c>
      <c r="L7699" t="s">
        <v>21734</v>
      </c>
      <c r="M7699" t="s">
        <v>21735</v>
      </c>
      <c r="N7699">
        <v>3.9338888879999998</v>
      </c>
      <c r="O7699">
        <v>0</v>
      </c>
      <c r="P7699">
        <v>259</v>
      </c>
      <c r="Q7699">
        <v>0</v>
      </c>
      <c r="R7699">
        <v>0</v>
      </c>
      <c r="S7699">
        <v>0</v>
      </c>
      <c r="T7699">
        <v>17</v>
      </c>
      <c r="U7699">
        <v>0</v>
      </c>
      <c r="V7699">
        <v>0</v>
      </c>
      <c r="W7699">
        <v>0</v>
      </c>
      <c r="X7699">
        <v>370.58890216683398</v>
      </c>
      <c r="Y7699">
        <v>0</v>
      </c>
      <c r="Z7699">
        <v>0</v>
      </c>
      <c r="AA7699">
        <v>0</v>
      </c>
      <c r="AB7699">
        <v>45.208996932150811</v>
      </c>
      <c r="AC7699">
        <v>0</v>
      </c>
      <c r="AD7699">
        <v>0</v>
      </c>
      <c r="AE7699">
        <v>415.79789909898477</v>
      </c>
    </row>
    <row r="7700" spans="1:31" x14ac:dyDescent="0.25">
      <c r="A7700">
        <v>1662559</v>
      </c>
      <c r="B7700">
        <v>1</v>
      </c>
      <c r="C7700" t="s">
        <v>80</v>
      </c>
      <c r="D7700" t="s">
        <v>95</v>
      </c>
      <c r="E7700" t="s">
        <v>131</v>
      </c>
      <c r="F7700" t="s">
        <v>21736</v>
      </c>
      <c r="G7700" t="s">
        <v>918</v>
      </c>
      <c r="H7700" t="s">
        <v>134</v>
      </c>
      <c r="I7700" t="s">
        <v>135</v>
      </c>
      <c r="J7700" t="s">
        <v>136</v>
      </c>
      <c r="K7700" t="s">
        <v>137</v>
      </c>
      <c r="L7700" t="s">
        <v>21737</v>
      </c>
      <c r="M7700" t="s">
        <v>21738</v>
      </c>
      <c r="N7700">
        <v>0.25694444399999999</v>
      </c>
      <c r="O7700">
        <v>0</v>
      </c>
      <c r="P7700">
        <v>2562</v>
      </c>
      <c r="Q7700">
        <v>0</v>
      </c>
      <c r="R7700">
        <v>0</v>
      </c>
      <c r="S7700">
        <v>2</v>
      </c>
      <c r="T7700">
        <v>188</v>
      </c>
      <c r="U7700">
        <v>0</v>
      </c>
      <c r="V7700">
        <v>0</v>
      </c>
      <c r="W7700">
        <v>0</v>
      </c>
      <c r="X7700">
        <v>159.01835802157012</v>
      </c>
      <c r="Y7700">
        <v>0</v>
      </c>
      <c r="Z7700">
        <v>0</v>
      </c>
      <c r="AA7700">
        <v>20.23547903242396</v>
      </c>
      <c r="AB7700">
        <v>70.052045242094806</v>
      </c>
      <c r="AC7700">
        <v>0</v>
      </c>
      <c r="AD7700">
        <v>0</v>
      </c>
      <c r="AE7700">
        <v>249.3058822960889</v>
      </c>
    </row>
    <row r="7701" spans="1:31" x14ac:dyDescent="0.25">
      <c r="A7701">
        <v>1662347</v>
      </c>
      <c r="B7701">
        <v>1</v>
      </c>
      <c r="C7701" t="s">
        <v>80</v>
      </c>
      <c r="D7701" t="s">
        <v>103</v>
      </c>
      <c r="E7701" t="s">
        <v>204</v>
      </c>
      <c r="F7701" t="s">
        <v>21739</v>
      </c>
      <c r="G7701" t="s">
        <v>431</v>
      </c>
      <c r="H7701" t="s">
        <v>134</v>
      </c>
      <c r="I7701" t="s">
        <v>135</v>
      </c>
      <c r="J7701" t="s">
        <v>136</v>
      </c>
      <c r="K7701" t="s">
        <v>137</v>
      </c>
      <c r="L7701" t="s">
        <v>21740</v>
      </c>
      <c r="M7701" t="s">
        <v>21741</v>
      </c>
      <c r="N7701">
        <v>1.5930555550000001</v>
      </c>
      <c r="O7701">
        <v>0</v>
      </c>
      <c r="P7701">
        <v>0</v>
      </c>
      <c r="Q7701">
        <v>0</v>
      </c>
      <c r="R7701">
        <v>0</v>
      </c>
      <c r="S7701">
        <v>8</v>
      </c>
      <c r="T7701">
        <v>2</v>
      </c>
      <c r="U7701">
        <v>8</v>
      </c>
      <c r="V7701">
        <v>1</v>
      </c>
      <c r="W7701">
        <v>0</v>
      </c>
      <c r="X7701">
        <v>0</v>
      </c>
      <c r="Y7701">
        <v>0</v>
      </c>
      <c r="Z7701">
        <v>0</v>
      </c>
      <c r="AA7701">
        <v>42.78988515689722</v>
      </c>
      <c r="AB7701">
        <v>12.089837614313449</v>
      </c>
      <c r="AC7701">
        <v>993.44481099602831</v>
      </c>
      <c r="AD7701">
        <v>83.791532344914529</v>
      </c>
      <c r="AE7701">
        <v>1132.1160661121535</v>
      </c>
    </row>
    <row r="7702" spans="1:31" x14ac:dyDescent="0.25">
      <c r="A7702">
        <v>1662184</v>
      </c>
      <c r="B7702">
        <v>1</v>
      </c>
      <c r="C7702" t="s">
        <v>81</v>
      </c>
      <c r="D7702" t="s">
        <v>117</v>
      </c>
      <c r="E7702" t="s">
        <v>140</v>
      </c>
      <c r="F7702" t="s">
        <v>3306</v>
      </c>
      <c r="G7702" t="s">
        <v>161</v>
      </c>
      <c r="H7702" t="s">
        <v>134</v>
      </c>
      <c r="I7702" t="s">
        <v>135</v>
      </c>
      <c r="J7702" t="s">
        <v>136</v>
      </c>
      <c r="K7702" t="s">
        <v>137</v>
      </c>
      <c r="L7702" t="s">
        <v>21742</v>
      </c>
      <c r="M7702" t="s">
        <v>21743</v>
      </c>
      <c r="N7702">
        <v>0.1125</v>
      </c>
      <c r="O7702">
        <v>1</v>
      </c>
      <c r="P7702">
        <v>542</v>
      </c>
      <c r="Q7702">
        <v>11</v>
      </c>
      <c r="R7702">
        <v>36</v>
      </c>
      <c r="S7702">
        <v>9</v>
      </c>
      <c r="T7702">
        <v>18</v>
      </c>
      <c r="U7702">
        <v>1</v>
      </c>
      <c r="V7702">
        <v>0</v>
      </c>
      <c r="W7702">
        <v>6.6510539537400007E-2</v>
      </c>
      <c r="X7702">
        <v>5.9577997390137094</v>
      </c>
      <c r="Y7702">
        <v>0.38183093942692503</v>
      </c>
      <c r="Z7702">
        <v>0.16300290515051249</v>
      </c>
      <c r="AA7702">
        <v>3.9798696276355501</v>
      </c>
      <c r="AB7702">
        <v>1.1234378576799</v>
      </c>
      <c r="AC7702">
        <v>0.47821203419456249</v>
      </c>
      <c r="AD7702">
        <v>0</v>
      </c>
      <c r="AE7702">
        <v>12.150663642638559</v>
      </c>
    </row>
    <row r="7703" spans="1:31" x14ac:dyDescent="0.25">
      <c r="A7703">
        <v>1662327</v>
      </c>
      <c r="B7703">
        <v>1</v>
      </c>
      <c r="C7703" t="s">
        <v>81</v>
      </c>
      <c r="D7703" t="s">
        <v>127</v>
      </c>
      <c r="E7703" t="s">
        <v>178</v>
      </c>
      <c r="F7703" t="s">
        <v>21744</v>
      </c>
      <c r="G7703" t="s">
        <v>227</v>
      </c>
      <c r="H7703" t="s">
        <v>149</v>
      </c>
      <c r="I7703" t="s">
        <v>135</v>
      </c>
      <c r="J7703" t="s">
        <v>136</v>
      </c>
      <c r="K7703" t="s">
        <v>137</v>
      </c>
      <c r="L7703" t="s">
        <v>21745</v>
      </c>
      <c r="M7703" t="s">
        <v>21746</v>
      </c>
      <c r="N7703">
        <v>6.72</v>
      </c>
      <c r="O7703">
        <v>0</v>
      </c>
      <c r="P7703">
        <v>13</v>
      </c>
      <c r="Q7703">
        <v>0</v>
      </c>
      <c r="R7703">
        <v>0</v>
      </c>
      <c r="S7703">
        <v>0</v>
      </c>
      <c r="T7703">
        <v>2</v>
      </c>
      <c r="U7703">
        <v>0</v>
      </c>
      <c r="V7703">
        <v>0</v>
      </c>
      <c r="W7703">
        <v>0</v>
      </c>
      <c r="X7703">
        <v>14.385733257646844</v>
      </c>
      <c r="Y7703">
        <v>0</v>
      </c>
      <c r="Z7703">
        <v>0</v>
      </c>
      <c r="AA7703">
        <v>0</v>
      </c>
      <c r="AB7703">
        <v>1.4491619197E-3</v>
      </c>
      <c r="AC7703">
        <v>0</v>
      </c>
      <c r="AD7703">
        <v>0</v>
      </c>
      <c r="AE7703">
        <v>14.387182419566544</v>
      </c>
    </row>
    <row r="7704" spans="1:31" x14ac:dyDescent="0.25">
      <c r="A7704">
        <v>1662041</v>
      </c>
      <c r="B7704">
        <v>1</v>
      </c>
      <c r="C7704" t="s">
        <v>81</v>
      </c>
      <c r="D7704" t="s">
        <v>127</v>
      </c>
      <c r="E7704" t="s">
        <v>140</v>
      </c>
      <c r="F7704" t="s">
        <v>21747</v>
      </c>
      <c r="G7704" t="s">
        <v>1212</v>
      </c>
      <c r="H7704" t="s">
        <v>134</v>
      </c>
      <c r="I7704" t="s">
        <v>135</v>
      </c>
      <c r="J7704" t="s">
        <v>136</v>
      </c>
      <c r="K7704" t="s">
        <v>137</v>
      </c>
      <c r="L7704" t="s">
        <v>21748</v>
      </c>
      <c r="M7704" t="s">
        <v>21749</v>
      </c>
      <c r="N7704">
        <v>3.778611111</v>
      </c>
      <c r="O7704">
        <v>0</v>
      </c>
      <c r="P7704">
        <v>376</v>
      </c>
      <c r="Q7704">
        <v>0</v>
      </c>
      <c r="R7704">
        <v>0</v>
      </c>
      <c r="S7704">
        <v>0</v>
      </c>
      <c r="T7704">
        <v>16</v>
      </c>
      <c r="U7704">
        <v>0</v>
      </c>
      <c r="V7704">
        <v>0</v>
      </c>
      <c r="W7704">
        <v>0</v>
      </c>
      <c r="X7704">
        <v>320.31502993570467</v>
      </c>
      <c r="Y7704">
        <v>0</v>
      </c>
      <c r="Z7704">
        <v>0</v>
      </c>
      <c r="AA7704">
        <v>0</v>
      </c>
      <c r="AB7704">
        <v>41.024106115905575</v>
      </c>
      <c r="AC7704">
        <v>0</v>
      </c>
      <c r="AD7704">
        <v>0</v>
      </c>
      <c r="AE7704">
        <v>361.33913605161024</v>
      </c>
    </row>
    <row r="7705" spans="1:31" x14ac:dyDescent="0.25">
      <c r="A7705">
        <v>1662539</v>
      </c>
      <c r="B7705">
        <v>1</v>
      </c>
      <c r="C7705" t="s">
        <v>80</v>
      </c>
      <c r="D7705" t="s">
        <v>92</v>
      </c>
      <c r="E7705" t="s">
        <v>152</v>
      </c>
      <c r="F7705" t="s">
        <v>21750</v>
      </c>
      <c r="G7705" t="s">
        <v>154</v>
      </c>
      <c r="H7705" t="s">
        <v>149</v>
      </c>
      <c r="I7705" t="s">
        <v>135</v>
      </c>
      <c r="J7705" t="s">
        <v>136</v>
      </c>
      <c r="K7705" t="s">
        <v>137</v>
      </c>
      <c r="L7705" t="s">
        <v>21751</v>
      </c>
      <c r="M7705" t="s">
        <v>21752</v>
      </c>
      <c r="N7705">
        <v>2.0619444439999999</v>
      </c>
      <c r="O7705">
        <v>0</v>
      </c>
      <c r="P7705">
        <v>1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0.27933256114169774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0.27933256114169774</v>
      </c>
    </row>
    <row r="7706" spans="1:31" x14ac:dyDescent="0.25">
      <c r="A7706">
        <v>1662682</v>
      </c>
      <c r="B7706">
        <v>1</v>
      </c>
      <c r="C7706" t="s">
        <v>80</v>
      </c>
      <c r="D7706" t="s">
        <v>97</v>
      </c>
      <c r="E7706" t="s">
        <v>178</v>
      </c>
      <c r="F7706" t="s">
        <v>5487</v>
      </c>
      <c r="G7706" t="s">
        <v>187</v>
      </c>
      <c r="H7706" t="s">
        <v>149</v>
      </c>
      <c r="I7706" t="s">
        <v>135</v>
      </c>
      <c r="J7706" t="s">
        <v>136</v>
      </c>
      <c r="K7706" t="s">
        <v>137</v>
      </c>
      <c r="L7706" t="s">
        <v>21753</v>
      </c>
      <c r="M7706" t="s">
        <v>21754</v>
      </c>
      <c r="N7706">
        <v>0.48305555500000003</v>
      </c>
      <c r="O7706">
        <v>0</v>
      </c>
      <c r="P7706">
        <v>0</v>
      </c>
      <c r="Q7706">
        <v>0</v>
      </c>
      <c r="R7706">
        <v>3</v>
      </c>
      <c r="S7706">
        <v>0</v>
      </c>
      <c r="T7706">
        <v>10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2.5368692981731997</v>
      </c>
      <c r="AA7706">
        <v>0</v>
      </c>
      <c r="AB7706">
        <v>11.495836325198717</v>
      </c>
      <c r="AC7706">
        <v>0</v>
      </c>
      <c r="AD7706">
        <v>0</v>
      </c>
      <c r="AE7706">
        <v>14.032705623371916</v>
      </c>
    </row>
    <row r="7707" spans="1:31" x14ac:dyDescent="0.25">
      <c r="A7707">
        <v>1662141</v>
      </c>
      <c r="B7707">
        <v>1</v>
      </c>
      <c r="C7707" t="s">
        <v>81</v>
      </c>
      <c r="D7707" t="s">
        <v>123</v>
      </c>
      <c r="E7707" t="s">
        <v>152</v>
      </c>
      <c r="F7707" t="s">
        <v>21755</v>
      </c>
      <c r="G7707" t="s">
        <v>154</v>
      </c>
      <c r="H7707" t="s">
        <v>149</v>
      </c>
      <c r="I7707" t="s">
        <v>135</v>
      </c>
      <c r="J7707" t="s">
        <v>136</v>
      </c>
      <c r="K7707" t="s">
        <v>137</v>
      </c>
      <c r="L7707" t="s">
        <v>21756</v>
      </c>
      <c r="M7707" t="s">
        <v>21757</v>
      </c>
      <c r="N7707">
        <v>0.62083333299999999</v>
      </c>
      <c r="O7707">
        <v>0</v>
      </c>
      <c r="P7707">
        <v>1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0.11859081691253501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0.11859081691253501</v>
      </c>
    </row>
    <row r="7708" spans="1:31" x14ac:dyDescent="0.25">
      <c r="A7708">
        <v>1662639</v>
      </c>
      <c r="B7708">
        <v>1</v>
      </c>
      <c r="C7708" t="s">
        <v>80</v>
      </c>
      <c r="D7708" t="s">
        <v>105</v>
      </c>
      <c r="E7708" t="s">
        <v>152</v>
      </c>
      <c r="F7708" t="s">
        <v>21758</v>
      </c>
      <c r="G7708" t="s">
        <v>154</v>
      </c>
      <c r="H7708" t="s">
        <v>149</v>
      </c>
      <c r="I7708" t="s">
        <v>135</v>
      </c>
      <c r="J7708" t="s">
        <v>136</v>
      </c>
      <c r="K7708" t="s">
        <v>137</v>
      </c>
      <c r="L7708" t="s">
        <v>21759</v>
      </c>
      <c r="M7708" t="s">
        <v>21760</v>
      </c>
      <c r="N7708">
        <v>3.8566666660000002</v>
      </c>
      <c r="O7708">
        <v>0</v>
      </c>
      <c r="P7708">
        <v>1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3.8375119362448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3.8375119362448</v>
      </c>
    </row>
    <row r="7709" spans="1:31" x14ac:dyDescent="0.25">
      <c r="A7709">
        <v>1661998</v>
      </c>
      <c r="B7709">
        <v>1</v>
      </c>
      <c r="C7709" t="s">
        <v>80</v>
      </c>
      <c r="D7709" t="s">
        <v>101</v>
      </c>
      <c r="E7709" t="s">
        <v>131</v>
      </c>
      <c r="F7709" t="s">
        <v>21761</v>
      </c>
      <c r="G7709" t="s">
        <v>161</v>
      </c>
      <c r="H7709" t="s">
        <v>134</v>
      </c>
      <c r="I7709" t="s">
        <v>135</v>
      </c>
      <c r="J7709" t="s">
        <v>136</v>
      </c>
      <c r="K7709" t="s">
        <v>137</v>
      </c>
      <c r="L7709" t="s">
        <v>21762</v>
      </c>
      <c r="M7709" t="s">
        <v>21763</v>
      </c>
      <c r="N7709">
        <v>0.72694444400000002</v>
      </c>
      <c r="O7709">
        <v>0</v>
      </c>
      <c r="P7709">
        <v>5480</v>
      </c>
      <c r="Q7709">
        <v>0</v>
      </c>
      <c r="R7709">
        <v>2</v>
      </c>
      <c r="S7709">
        <v>2</v>
      </c>
      <c r="T7709">
        <v>196</v>
      </c>
      <c r="U7709">
        <v>0</v>
      </c>
      <c r="V7709">
        <v>0</v>
      </c>
      <c r="W7709">
        <v>0</v>
      </c>
      <c r="X7709">
        <v>938.63539454039869</v>
      </c>
      <c r="Y7709">
        <v>0</v>
      </c>
      <c r="Z7709">
        <v>4.2762336014826673E-2</v>
      </c>
      <c r="AA7709">
        <v>21.593066077515534</v>
      </c>
      <c r="AB7709">
        <v>196.47359261332687</v>
      </c>
      <c r="AC7709">
        <v>0</v>
      </c>
      <c r="AD7709">
        <v>0</v>
      </c>
      <c r="AE7709">
        <v>1156.744815567256</v>
      </c>
    </row>
    <row r="7710" spans="1:31" x14ac:dyDescent="0.25">
      <c r="A7710">
        <v>1661849</v>
      </c>
      <c r="B7710">
        <v>1</v>
      </c>
      <c r="C7710" t="s">
        <v>81</v>
      </c>
      <c r="D7710" t="s">
        <v>116</v>
      </c>
      <c r="E7710" t="s">
        <v>204</v>
      </c>
      <c r="F7710" t="s">
        <v>9139</v>
      </c>
      <c r="G7710" t="s">
        <v>161</v>
      </c>
      <c r="H7710" t="s">
        <v>134</v>
      </c>
      <c r="I7710" t="s">
        <v>135</v>
      </c>
      <c r="J7710" t="s">
        <v>136</v>
      </c>
      <c r="K7710" t="s">
        <v>137</v>
      </c>
      <c r="L7710" t="s">
        <v>21764</v>
      </c>
      <c r="M7710" t="s">
        <v>21765</v>
      </c>
      <c r="N7710">
        <v>0.68527777700000003</v>
      </c>
      <c r="O7710">
        <v>0</v>
      </c>
      <c r="P7710">
        <v>733</v>
      </c>
      <c r="Q7710">
        <v>2</v>
      </c>
      <c r="R7710">
        <v>34</v>
      </c>
      <c r="S7710">
        <v>0</v>
      </c>
      <c r="T7710">
        <v>108</v>
      </c>
      <c r="U7710">
        <v>1</v>
      </c>
      <c r="V7710">
        <v>0</v>
      </c>
      <c r="W7710">
        <v>0</v>
      </c>
      <c r="X7710">
        <v>81.379303868495768</v>
      </c>
      <c r="Y7710">
        <v>4.864566377244306E-2</v>
      </c>
      <c r="Z7710">
        <v>0.74671255464246022</v>
      </c>
      <c r="AA7710">
        <v>0</v>
      </c>
      <c r="AB7710">
        <v>13.955388556944568</v>
      </c>
      <c r="AC7710">
        <v>5.0514646516500825</v>
      </c>
      <c r="AD7710">
        <v>0</v>
      </c>
      <c r="AE7710">
        <v>101.18151529550532</v>
      </c>
    </row>
    <row r="7711" spans="1:31" x14ac:dyDescent="0.25">
      <c r="A7711">
        <v>1662390</v>
      </c>
      <c r="B7711">
        <v>1</v>
      </c>
      <c r="C7711" t="s">
        <v>81</v>
      </c>
      <c r="D7711" t="s">
        <v>127</v>
      </c>
      <c r="E7711" t="s">
        <v>178</v>
      </c>
      <c r="F7711" t="s">
        <v>21766</v>
      </c>
      <c r="G7711" t="s">
        <v>227</v>
      </c>
      <c r="H7711" t="s">
        <v>149</v>
      </c>
      <c r="I7711" t="s">
        <v>135</v>
      </c>
      <c r="J7711" t="s">
        <v>136</v>
      </c>
      <c r="K7711" t="s">
        <v>137</v>
      </c>
      <c r="L7711" t="s">
        <v>21767</v>
      </c>
      <c r="M7711" t="s">
        <v>21768</v>
      </c>
      <c r="N7711">
        <v>6.0427777770000004</v>
      </c>
      <c r="O7711">
        <v>0</v>
      </c>
      <c r="P7711">
        <v>54</v>
      </c>
      <c r="Q7711">
        <v>0</v>
      </c>
      <c r="R7711">
        <v>1</v>
      </c>
      <c r="S7711">
        <v>0</v>
      </c>
      <c r="T7711">
        <v>3</v>
      </c>
      <c r="U7711">
        <v>0</v>
      </c>
      <c r="V7711">
        <v>0</v>
      </c>
      <c r="W7711">
        <v>0</v>
      </c>
      <c r="X7711">
        <v>33.432870788942346</v>
      </c>
      <c r="Y7711">
        <v>0</v>
      </c>
      <c r="Z7711">
        <v>3.4802588215745662</v>
      </c>
      <c r="AA7711">
        <v>0</v>
      </c>
      <c r="AB7711">
        <v>12.93850122192784</v>
      </c>
      <c r="AC7711">
        <v>0</v>
      </c>
      <c r="AD7711">
        <v>0</v>
      </c>
      <c r="AE7711">
        <v>49.851630832444755</v>
      </c>
    </row>
    <row r="7712" spans="1:31" x14ac:dyDescent="0.25">
      <c r="A7712">
        <v>1662287</v>
      </c>
      <c r="B7712">
        <v>1</v>
      </c>
      <c r="C7712" t="s">
        <v>80</v>
      </c>
      <c r="D7712" t="s">
        <v>84</v>
      </c>
      <c r="E7712" t="s">
        <v>152</v>
      </c>
      <c r="F7712" t="s">
        <v>21769</v>
      </c>
      <c r="G7712" t="s">
        <v>168</v>
      </c>
      <c r="H7712" t="s">
        <v>149</v>
      </c>
      <c r="I7712" t="s">
        <v>135</v>
      </c>
      <c r="J7712" t="s">
        <v>136</v>
      </c>
      <c r="K7712" t="s">
        <v>137</v>
      </c>
      <c r="L7712" t="s">
        <v>21770</v>
      </c>
      <c r="M7712" t="s">
        <v>21771</v>
      </c>
      <c r="N7712">
        <v>7.7508333330000001</v>
      </c>
      <c r="O7712">
        <v>0</v>
      </c>
      <c r="P7712">
        <v>8</v>
      </c>
      <c r="Q7712">
        <v>0</v>
      </c>
      <c r="R7712">
        <v>0</v>
      </c>
      <c r="S7712">
        <v>0</v>
      </c>
      <c r="T7712">
        <v>1</v>
      </c>
      <c r="U7712">
        <v>0</v>
      </c>
      <c r="V7712">
        <v>0</v>
      </c>
      <c r="W7712">
        <v>0</v>
      </c>
      <c r="X7712">
        <v>13.608503221358127</v>
      </c>
      <c r="Y7712">
        <v>0</v>
      </c>
      <c r="Z7712">
        <v>0</v>
      </c>
      <c r="AA7712">
        <v>0</v>
      </c>
      <c r="AB7712">
        <v>1.4062236962915493</v>
      </c>
      <c r="AC7712">
        <v>0</v>
      </c>
      <c r="AD7712">
        <v>0</v>
      </c>
      <c r="AE7712">
        <v>15.014726917649677</v>
      </c>
    </row>
    <row r="7713" spans="1:31" x14ac:dyDescent="0.25">
      <c r="A7713">
        <v>1661955</v>
      </c>
      <c r="B7713">
        <v>1</v>
      </c>
      <c r="C7713" t="s">
        <v>80</v>
      </c>
      <c r="D7713" t="s">
        <v>103</v>
      </c>
      <c r="E7713" t="s">
        <v>152</v>
      </c>
      <c r="F7713" t="s">
        <v>21772</v>
      </c>
      <c r="G7713" t="s">
        <v>168</v>
      </c>
      <c r="H7713" t="s">
        <v>149</v>
      </c>
      <c r="I7713" t="s">
        <v>135</v>
      </c>
      <c r="J7713" t="s">
        <v>136</v>
      </c>
      <c r="K7713" t="s">
        <v>137</v>
      </c>
      <c r="L7713" t="s">
        <v>21773</v>
      </c>
      <c r="M7713" t="s">
        <v>21774</v>
      </c>
      <c r="N7713">
        <v>4.5041666659999997</v>
      </c>
      <c r="O7713">
        <v>0</v>
      </c>
      <c r="P7713">
        <v>18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24.521113600112201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24.521113600112201</v>
      </c>
    </row>
    <row r="7714" spans="1:31" x14ac:dyDescent="0.25">
      <c r="A7714">
        <v>1662264</v>
      </c>
      <c r="B7714">
        <v>1</v>
      </c>
      <c r="C7714" t="s">
        <v>80</v>
      </c>
      <c r="D7714" t="s">
        <v>105</v>
      </c>
      <c r="E7714" t="s">
        <v>131</v>
      </c>
      <c r="F7714" t="s">
        <v>21775</v>
      </c>
      <c r="G7714" t="s">
        <v>585</v>
      </c>
      <c r="H7714" t="s">
        <v>134</v>
      </c>
      <c r="I7714" t="s">
        <v>135</v>
      </c>
      <c r="J7714" t="s">
        <v>136</v>
      </c>
      <c r="K7714" t="s">
        <v>137</v>
      </c>
      <c r="L7714" t="s">
        <v>21776</v>
      </c>
      <c r="M7714" t="s">
        <v>21777</v>
      </c>
      <c r="N7714">
        <v>0.58972222200000002</v>
      </c>
      <c r="O7714">
        <v>0</v>
      </c>
      <c r="P7714">
        <v>110</v>
      </c>
      <c r="Q7714">
        <v>0</v>
      </c>
      <c r="R7714">
        <v>14</v>
      </c>
      <c r="S7714">
        <v>0</v>
      </c>
      <c r="T7714">
        <v>6</v>
      </c>
      <c r="U7714">
        <v>0</v>
      </c>
      <c r="V7714">
        <v>0</v>
      </c>
      <c r="W7714">
        <v>0</v>
      </c>
      <c r="X7714">
        <v>14.959604420470347</v>
      </c>
      <c r="Y7714">
        <v>0</v>
      </c>
      <c r="Z7714">
        <v>0.39068474142952231</v>
      </c>
      <c r="AA7714">
        <v>0</v>
      </c>
      <c r="AB7714">
        <v>2.3647174066228533</v>
      </c>
      <c r="AC7714">
        <v>0</v>
      </c>
      <c r="AD7714">
        <v>0</v>
      </c>
      <c r="AE7714">
        <v>17.715006568522725</v>
      </c>
    </row>
    <row r="7715" spans="1:31" x14ac:dyDescent="0.25">
      <c r="A7715">
        <v>1662333</v>
      </c>
      <c r="B7715">
        <v>1</v>
      </c>
      <c r="C7715" t="s">
        <v>80</v>
      </c>
      <c r="D7715" t="s">
        <v>104</v>
      </c>
      <c r="E7715" t="s">
        <v>131</v>
      </c>
      <c r="F7715" t="s">
        <v>21778</v>
      </c>
      <c r="G7715" t="s">
        <v>1322</v>
      </c>
      <c r="H7715" t="s">
        <v>134</v>
      </c>
      <c r="I7715" t="s">
        <v>135</v>
      </c>
      <c r="J7715" t="s">
        <v>136</v>
      </c>
      <c r="K7715" t="s">
        <v>137</v>
      </c>
      <c r="L7715" t="s">
        <v>21779</v>
      </c>
      <c r="M7715" t="s">
        <v>21780</v>
      </c>
      <c r="N7715">
        <v>0.701944444</v>
      </c>
      <c r="O7715">
        <v>5</v>
      </c>
      <c r="P7715">
        <v>3039</v>
      </c>
      <c r="Q7715">
        <v>10</v>
      </c>
      <c r="R7715">
        <v>37</v>
      </c>
      <c r="S7715">
        <v>4</v>
      </c>
      <c r="T7715">
        <v>280</v>
      </c>
      <c r="U7715">
        <v>0</v>
      </c>
      <c r="V7715">
        <v>2</v>
      </c>
      <c r="W7715">
        <v>0.7752706271401002</v>
      </c>
      <c r="X7715">
        <v>679.555644101751</v>
      </c>
      <c r="Y7715">
        <v>2.8697940122830614</v>
      </c>
      <c r="Z7715">
        <v>6.5911785589139615</v>
      </c>
      <c r="AA7715">
        <v>7.3736335907743795</v>
      </c>
      <c r="AB7715">
        <v>237.73319666422452</v>
      </c>
      <c r="AC7715">
        <v>0</v>
      </c>
      <c r="AD7715">
        <v>29.730217759467145</v>
      </c>
      <c r="AE7715">
        <v>964.62893531455404</v>
      </c>
    </row>
    <row r="7716" spans="1:31" x14ac:dyDescent="0.25">
      <c r="A7716">
        <v>1662642</v>
      </c>
      <c r="B7716">
        <v>1</v>
      </c>
      <c r="C7716" t="s">
        <v>80</v>
      </c>
      <c r="D7716" t="s">
        <v>100</v>
      </c>
      <c r="E7716" t="s">
        <v>178</v>
      </c>
      <c r="F7716" t="s">
        <v>21781</v>
      </c>
      <c r="G7716" t="s">
        <v>227</v>
      </c>
      <c r="H7716" t="s">
        <v>149</v>
      </c>
      <c r="I7716" t="s">
        <v>135</v>
      </c>
      <c r="J7716" t="s">
        <v>136</v>
      </c>
      <c r="K7716" t="s">
        <v>137</v>
      </c>
      <c r="L7716" t="s">
        <v>21782</v>
      </c>
      <c r="M7716" t="s">
        <v>21783</v>
      </c>
      <c r="N7716">
        <v>2.4041666660000001</v>
      </c>
      <c r="O7716">
        <v>0</v>
      </c>
      <c r="P7716">
        <v>42</v>
      </c>
      <c r="Q7716">
        <v>0</v>
      </c>
      <c r="R7716">
        <v>15</v>
      </c>
      <c r="S7716">
        <v>0</v>
      </c>
      <c r="T7716">
        <v>5</v>
      </c>
      <c r="U7716">
        <v>0</v>
      </c>
      <c r="V7716">
        <v>0</v>
      </c>
      <c r="W7716">
        <v>0</v>
      </c>
      <c r="X7716">
        <v>27.165115900702485</v>
      </c>
      <c r="Y7716">
        <v>0</v>
      </c>
      <c r="Z7716">
        <v>4.4274876484999428</v>
      </c>
      <c r="AA7716">
        <v>0</v>
      </c>
      <c r="AB7716">
        <v>10.067275571629956</v>
      </c>
      <c r="AC7716">
        <v>0</v>
      </c>
      <c r="AD7716">
        <v>0</v>
      </c>
      <c r="AE7716">
        <v>41.659879120832386</v>
      </c>
    </row>
    <row r="7717" spans="1:31" x14ac:dyDescent="0.25">
      <c r="A7717">
        <v>1661978</v>
      </c>
      <c r="B7717">
        <v>1</v>
      </c>
      <c r="C7717" t="s">
        <v>80</v>
      </c>
      <c r="D7717" t="s">
        <v>83</v>
      </c>
      <c r="E7717" t="s">
        <v>178</v>
      </c>
      <c r="F7717" t="s">
        <v>21784</v>
      </c>
      <c r="G7717" t="s">
        <v>187</v>
      </c>
      <c r="H7717" t="s">
        <v>149</v>
      </c>
      <c r="I7717" t="s">
        <v>135</v>
      </c>
      <c r="J7717" t="s">
        <v>136</v>
      </c>
      <c r="K7717" t="s">
        <v>137</v>
      </c>
      <c r="L7717" t="s">
        <v>21785</v>
      </c>
      <c r="M7717" t="s">
        <v>21786</v>
      </c>
      <c r="N7717">
        <v>0.92500000000000004</v>
      </c>
      <c r="O7717">
        <v>0</v>
      </c>
      <c r="P7717">
        <v>104</v>
      </c>
      <c r="Q7717">
        <v>0</v>
      </c>
      <c r="R7717">
        <v>0</v>
      </c>
      <c r="S7717">
        <v>0</v>
      </c>
      <c r="T7717">
        <v>1</v>
      </c>
      <c r="U7717">
        <v>0</v>
      </c>
      <c r="V7717">
        <v>0</v>
      </c>
      <c r="W7717">
        <v>0</v>
      </c>
      <c r="X7717">
        <v>27.000126194331202</v>
      </c>
      <c r="Y7717">
        <v>0</v>
      </c>
      <c r="Z7717">
        <v>0</v>
      </c>
      <c r="AA7717">
        <v>0</v>
      </c>
      <c r="AB7717">
        <v>1.6069464875152335</v>
      </c>
      <c r="AC7717">
        <v>0</v>
      </c>
      <c r="AD7717">
        <v>0</v>
      </c>
      <c r="AE7717">
        <v>28.607072681846436</v>
      </c>
    </row>
    <row r="7718" spans="1:31" x14ac:dyDescent="0.25">
      <c r="A7718">
        <v>1662473</v>
      </c>
      <c r="B7718">
        <v>1</v>
      </c>
      <c r="C7718" t="s">
        <v>80</v>
      </c>
      <c r="D7718" t="s">
        <v>110</v>
      </c>
      <c r="E7718" t="s">
        <v>362</v>
      </c>
      <c r="F7718" t="s">
        <v>21787</v>
      </c>
      <c r="G7718" t="s">
        <v>900</v>
      </c>
      <c r="H7718" t="s">
        <v>149</v>
      </c>
      <c r="I7718" t="s">
        <v>135</v>
      </c>
      <c r="J7718" t="s">
        <v>136</v>
      </c>
      <c r="K7718" t="s">
        <v>137</v>
      </c>
      <c r="L7718" t="s">
        <v>21788</v>
      </c>
      <c r="M7718" t="s">
        <v>21789</v>
      </c>
      <c r="N7718">
        <v>1.997777777</v>
      </c>
      <c r="O7718">
        <v>0</v>
      </c>
      <c r="P7718">
        <v>65</v>
      </c>
      <c r="Q7718">
        <v>0</v>
      </c>
      <c r="R7718">
        <v>0</v>
      </c>
      <c r="S7718">
        <v>0</v>
      </c>
      <c r="T7718">
        <v>28</v>
      </c>
      <c r="U7718">
        <v>0</v>
      </c>
      <c r="V7718">
        <v>0</v>
      </c>
      <c r="W7718">
        <v>0</v>
      </c>
      <c r="X7718">
        <v>46.06017208871895</v>
      </c>
      <c r="Y7718">
        <v>0</v>
      </c>
      <c r="Z7718">
        <v>0</v>
      </c>
      <c r="AA7718">
        <v>0</v>
      </c>
      <c r="AB7718">
        <v>60.500095145118287</v>
      </c>
      <c r="AC7718">
        <v>0</v>
      </c>
      <c r="AD7718">
        <v>0</v>
      </c>
      <c r="AE7718">
        <v>106.56026723383724</v>
      </c>
    </row>
    <row r="7719" spans="1:31" x14ac:dyDescent="0.25">
      <c r="A7719">
        <v>1662270</v>
      </c>
      <c r="B7719">
        <v>1</v>
      </c>
      <c r="C7719" t="s">
        <v>80</v>
      </c>
      <c r="D7719" t="s">
        <v>95</v>
      </c>
      <c r="E7719" t="s">
        <v>204</v>
      </c>
      <c r="F7719" t="s">
        <v>21790</v>
      </c>
      <c r="G7719" t="s">
        <v>161</v>
      </c>
      <c r="H7719" t="s">
        <v>134</v>
      </c>
      <c r="I7719" t="s">
        <v>135</v>
      </c>
      <c r="J7719" t="s">
        <v>136</v>
      </c>
      <c r="K7719" t="s">
        <v>137</v>
      </c>
      <c r="L7719" t="s">
        <v>21791</v>
      </c>
      <c r="M7719" t="s">
        <v>21792</v>
      </c>
      <c r="N7719">
        <v>1.119444444</v>
      </c>
      <c r="O7719">
        <v>0</v>
      </c>
      <c r="P7719">
        <v>649</v>
      </c>
      <c r="Q7719">
        <v>0</v>
      </c>
      <c r="R7719">
        <v>9</v>
      </c>
      <c r="S7719">
        <v>4</v>
      </c>
      <c r="T7719">
        <v>37</v>
      </c>
      <c r="U7719">
        <v>1</v>
      </c>
      <c r="V7719">
        <v>0</v>
      </c>
      <c r="W7719">
        <v>0</v>
      </c>
      <c r="X7719">
        <v>141.90441328888144</v>
      </c>
      <c r="Y7719">
        <v>0</v>
      </c>
      <c r="Z7719">
        <v>0.94106177633982668</v>
      </c>
      <c r="AA7719">
        <v>48.516360082705141</v>
      </c>
      <c r="AB7719">
        <v>23.522718830914865</v>
      </c>
      <c r="AC7719">
        <v>17.662505210366053</v>
      </c>
      <c r="AD7719">
        <v>0</v>
      </c>
      <c r="AE7719">
        <v>232.54705918920735</v>
      </c>
    </row>
    <row r="7720" spans="1:31" x14ac:dyDescent="0.25">
      <c r="A7720">
        <v>1662602</v>
      </c>
      <c r="B7720">
        <v>1</v>
      </c>
      <c r="C7720" t="s">
        <v>80</v>
      </c>
      <c r="D7720" t="s">
        <v>110</v>
      </c>
      <c r="E7720" t="s">
        <v>152</v>
      </c>
      <c r="F7720" t="s">
        <v>21793</v>
      </c>
      <c r="G7720" t="s">
        <v>154</v>
      </c>
      <c r="H7720" t="s">
        <v>149</v>
      </c>
      <c r="I7720" t="s">
        <v>135</v>
      </c>
      <c r="J7720" t="s">
        <v>136</v>
      </c>
      <c r="K7720" t="s">
        <v>137</v>
      </c>
      <c r="L7720" t="s">
        <v>21794</v>
      </c>
      <c r="M7720" t="s">
        <v>21795</v>
      </c>
      <c r="N7720">
        <v>2.0522222220000002</v>
      </c>
      <c r="O7720">
        <v>0</v>
      </c>
      <c r="P7720">
        <v>2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9.0702961249128342E-2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9.0702961249128342E-2</v>
      </c>
    </row>
    <row r="7721" spans="1:31" x14ac:dyDescent="0.25">
      <c r="A7721">
        <v>1662164</v>
      </c>
      <c r="B7721">
        <v>1</v>
      </c>
      <c r="C7721" t="s">
        <v>81</v>
      </c>
      <c r="D7721" t="s">
        <v>122</v>
      </c>
      <c r="E7721" t="s">
        <v>140</v>
      </c>
      <c r="F7721" t="s">
        <v>3210</v>
      </c>
      <c r="G7721" t="s">
        <v>161</v>
      </c>
      <c r="H7721" t="s">
        <v>134</v>
      </c>
      <c r="I7721" t="s">
        <v>191</v>
      </c>
      <c r="J7721" t="s">
        <v>136</v>
      </c>
      <c r="K7721" t="s">
        <v>137</v>
      </c>
      <c r="L7721" t="s">
        <v>21796</v>
      </c>
      <c r="M7721" t="s">
        <v>21797</v>
      </c>
      <c r="N7721">
        <v>8.0555550000000007E-3</v>
      </c>
      <c r="O7721">
        <v>14</v>
      </c>
      <c r="P7721">
        <v>900</v>
      </c>
      <c r="Q7721">
        <v>1</v>
      </c>
      <c r="R7721">
        <v>20</v>
      </c>
      <c r="S7721">
        <v>6</v>
      </c>
      <c r="T7721">
        <v>69</v>
      </c>
      <c r="U7721">
        <v>1</v>
      </c>
      <c r="V7721">
        <v>0</v>
      </c>
      <c r="W7721">
        <v>1.1924614342386668E-2</v>
      </c>
      <c r="X7721">
        <v>0.67603769122148771</v>
      </c>
      <c r="Y7721">
        <v>2.1588487035083335E-4</v>
      </c>
      <c r="Z7721">
        <v>1.6235789986866669E-2</v>
      </c>
      <c r="AA7721">
        <v>0.9138273400739757</v>
      </c>
      <c r="AB7721">
        <v>0.17982307907705664</v>
      </c>
      <c r="AC7721">
        <v>1.6673896090833331E-2</v>
      </c>
      <c r="AD7721">
        <v>0</v>
      </c>
      <c r="AE7721">
        <v>1.8147382956629576</v>
      </c>
    </row>
    <row r="7722" spans="1:31" x14ac:dyDescent="0.25">
      <c r="A7722">
        <v>1662224</v>
      </c>
      <c r="B7722">
        <v>1</v>
      </c>
      <c r="C7722" t="s">
        <v>80</v>
      </c>
      <c r="D7722" t="s">
        <v>105</v>
      </c>
      <c r="E7722" t="s">
        <v>131</v>
      </c>
      <c r="F7722" t="s">
        <v>5249</v>
      </c>
      <c r="G7722" t="s">
        <v>585</v>
      </c>
      <c r="H7722" t="s">
        <v>134</v>
      </c>
      <c r="I7722" t="s">
        <v>135</v>
      </c>
      <c r="J7722" t="s">
        <v>136</v>
      </c>
      <c r="K7722" t="s">
        <v>137</v>
      </c>
      <c r="L7722" t="s">
        <v>21798</v>
      </c>
      <c r="M7722" t="s">
        <v>21799</v>
      </c>
      <c r="N7722">
        <v>1.4102777769999999</v>
      </c>
      <c r="O7722">
        <v>0</v>
      </c>
      <c r="P7722">
        <v>241</v>
      </c>
      <c r="Q7722">
        <v>0</v>
      </c>
      <c r="R7722">
        <v>1</v>
      </c>
      <c r="S7722">
        <v>0</v>
      </c>
      <c r="T7722">
        <v>16</v>
      </c>
      <c r="U7722">
        <v>0</v>
      </c>
      <c r="V7722">
        <v>0</v>
      </c>
      <c r="W7722">
        <v>0</v>
      </c>
      <c r="X7722">
        <v>57.472532051386054</v>
      </c>
      <c r="Y7722">
        <v>0</v>
      </c>
      <c r="Z7722">
        <v>8.8155030074222218E-4</v>
      </c>
      <c r="AA7722">
        <v>0</v>
      </c>
      <c r="AB7722">
        <v>27.224736838218899</v>
      </c>
      <c r="AC7722">
        <v>0</v>
      </c>
      <c r="AD7722">
        <v>0</v>
      </c>
      <c r="AE7722">
        <v>84.698150439905689</v>
      </c>
    </row>
    <row r="7723" spans="1:31" x14ac:dyDescent="0.25">
      <c r="A7723">
        <v>1662519</v>
      </c>
      <c r="B7723">
        <v>1</v>
      </c>
      <c r="C7723" t="s">
        <v>80</v>
      </c>
      <c r="D7723" t="s">
        <v>93</v>
      </c>
      <c r="E7723" t="s">
        <v>178</v>
      </c>
      <c r="F7723" t="s">
        <v>21800</v>
      </c>
      <c r="G7723" t="s">
        <v>227</v>
      </c>
      <c r="H7723" t="s">
        <v>149</v>
      </c>
      <c r="I7723" t="s">
        <v>135</v>
      </c>
      <c r="J7723" t="s">
        <v>136</v>
      </c>
      <c r="K7723" t="s">
        <v>137</v>
      </c>
      <c r="L7723" t="s">
        <v>21801</v>
      </c>
      <c r="M7723" t="s">
        <v>21802</v>
      </c>
      <c r="N7723">
        <v>2.1238888880000002</v>
      </c>
      <c r="O7723">
        <v>0</v>
      </c>
      <c r="P7723">
        <v>0</v>
      </c>
      <c r="Q7723">
        <v>0</v>
      </c>
      <c r="R7723">
        <v>4</v>
      </c>
      <c r="S7723">
        <v>0</v>
      </c>
      <c r="T7723">
        <v>1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17.594173386440538</v>
      </c>
      <c r="AA7723">
        <v>0</v>
      </c>
      <c r="AB7723">
        <v>0.10014211299715195</v>
      </c>
      <c r="AC7723">
        <v>0</v>
      </c>
      <c r="AD7723">
        <v>0</v>
      </c>
      <c r="AE7723">
        <v>17.694315499437689</v>
      </c>
    </row>
    <row r="7724" spans="1:31" x14ac:dyDescent="0.25">
      <c r="A7724">
        <v>1662556</v>
      </c>
      <c r="B7724">
        <v>1</v>
      </c>
      <c r="C7724" t="s">
        <v>81</v>
      </c>
      <c r="D7724" t="s">
        <v>112</v>
      </c>
      <c r="E7724" t="s">
        <v>178</v>
      </c>
      <c r="F7724" t="s">
        <v>21803</v>
      </c>
      <c r="G7724" t="s">
        <v>187</v>
      </c>
      <c r="H7724" t="s">
        <v>149</v>
      </c>
      <c r="I7724" t="s">
        <v>135</v>
      </c>
      <c r="J7724" t="s">
        <v>136</v>
      </c>
      <c r="K7724" t="s">
        <v>137</v>
      </c>
      <c r="L7724" t="s">
        <v>21804</v>
      </c>
      <c r="M7724" t="s">
        <v>21805</v>
      </c>
      <c r="N7724">
        <v>6.6205555550000001</v>
      </c>
      <c r="O7724">
        <v>0</v>
      </c>
      <c r="P7724">
        <v>9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2.8023345410061018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2.8023345410061018</v>
      </c>
    </row>
    <row r="7725" spans="1:31" x14ac:dyDescent="0.25">
      <c r="A7725">
        <v>1662851</v>
      </c>
      <c r="B7725">
        <v>1</v>
      </c>
      <c r="C7725" t="s">
        <v>81</v>
      </c>
      <c r="D7725" t="s">
        <v>123</v>
      </c>
      <c r="E7725" t="s">
        <v>152</v>
      </c>
      <c r="F7725" t="s">
        <v>21806</v>
      </c>
      <c r="G7725" t="s">
        <v>154</v>
      </c>
      <c r="H7725" t="s">
        <v>149</v>
      </c>
      <c r="I7725" t="s">
        <v>135</v>
      </c>
      <c r="J7725" t="s">
        <v>136</v>
      </c>
      <c r="K7725" t="s">
        <v>137</v>
      </c>
      <c r="L7725" t="s">
        <v>21807</v>
      </c>
      <c r="M7725" t="s">
        <v>21808</v>
      </c>
      <c r="N7725">
        <v>2.3005555549999999</v>
      </c>
      <c r="O7725">
        <v>0</v>
      </c>
      <c r="P7725">
        <v>1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5.2165368061949997E-2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5.2165368061949997E-2</v>
      </c>
    </row>
    <row r="7726" spans="1:31" x14ac:dyDescent="0.25">
      <c r="A7726">
        <v>1661869</v>
      </c>
      <c r="B7726">
        <v>1</v>
      </c>
      <c r="C7726" t="s">
        <v>80</v>
      </c>
      <c r="D7726" t="s">
        <v>93</v>
      </c>
      <c r="E7726" t="s">
        <v>140</v>
      </c>
      <c r="F7726" t="s">
        <v>6244</v>
      </c>
      <c r="G7726" t="s">
        <v>161</v>
      </c>
      <c r="H7726" t="s">
        <v>134</v>
      </c>
      <c r="I7726" t="s">
        <v>191</v>
      </c>
      <c r="J7726" t="s">
        <v>136</v>
      </c>
      <c r="K7726" t="s">
        <v>137</v>
      </c>
      <c r="L7726" t="s">
        <v>21809</v>
      </c>
      <c r="M7726" t="s">
        <v>21810</v>
      </c>
      <c r="N7726">
        <v>5.5555550000000002E-3</v>
      </c>
      <c r="O7726">
        <v>2</v>
      </c>
      <c r="P7726">
        <v>332</v>
      </c>
      <c r="Q7726">
        <v>9</v>
      </c>
      <c r="R7726">
        <v>270</v>
      </c>
      <c r="S7726">
        <v>2</v>
      </c>
      <c r="T7726">
        <v>97</v>
      </c>
      <c r="U7726">
        <v>0</v>
      </c>
      <c r="V7726">
        <v>0</v>
      </c>
      <c r="W7726">
        <v>6.1048240127633338E-2</v>
      </c>
      <c r="X7726">
        <v>0.1378373862217333</v>
      </c>
      <c r="Y7726">
        <v>3.8040825985555554E-2</v>
      </c>
      <c r="Z7726">
        <v>0.2725477753377778</v>
      </c>
      <c r="AA7726">
        <v>2.3225738561622227E-2</v>
      </c>
      <c r="AB7726">
        <v>0.60184458241867755</v>
      </c>
      <c r="AC7726">
        <v>0</v>
      </c>
      <c r="AD7726">
        <v>0</v>
      </c>
      <c r="AE7726">
        <v>1.1345445486529999</v>
      </c>
    </row>
    <row r="7727" spans="1:31" x14ac:dyDescent="0.25">
      <c r="A7727">
        <v>1662124</v>
      </c>
      <c r="B7727">
        <v>1</v>
      </c>
      <c r="C7727" t="s">
        <v>80</v>
      </c>
      <c r="D7727" t="s">
        <v>96</v>
      </c>
      <c r="E7727" t="s">
        <v>152</v>
      </c>
      <c r="F7727" t="s">
        <v>21811</v>
      </c>
      <c r="G7727" t="s">
        <v>154</v>
      </c>
      <c r="H7727" t="s">
        <v>149</v>
      </c>
      <c r="I7727" t="s">
        <v>135</v>
      </c>
      <c r="J7727" t="s">
        <v>136</v>
      </c>
      <c r="K7727" t="s">
        <v>137</v>
      </c>
      <c r="L7727" t="s">
        <v>21812</v>
      </c>
      <c r="M7727" t="s">
        <v>21813</v>
      </c>
      <c r="N7727">
        <v>3.8047222220000001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5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13.756311494400212</v>
      </c>
      <c r="AC7727">
        <v>0</v>
      </c>
      <c r="AD7727">
        <v>0</v>
      </c>
      <c r="AE7727">
        <v>13.756311494400212</v>
      </c>
    </row>
    <row r="7728" spans="1:31" x14ac:dyDescent="0.25">
      <c r="A7728">
        <v>1662705</v>
      </c>
      <c r="B7728">
        <v>1</v>
      </c>
      <c r="C7728" t="s">
        <v>81</v>
      </c>
      <c r="D7728" t="s">
        <v>119</v>
      </c>
      <c r="E7728" t="s">
        <v>146</v>
      </c>
      <c r="F7728" t="s">
        <v>21814</v>
      </c>
      <c r="G7728" t="s">
        <v>260</v>
      </c>
      <c r="H7728" t="s">
        <v>149</v>
      </c>
      <c r="I7728" t="s">
        <v>135</v>
      </c>
      <c r="J7728" t="s">
        <v>136</v>
      </c>
      <c r="K7728" t="s">
        <v>137</v>
      </c>
      <c r="L7728" t="s">
        <v>21815</v>
      </c>
      <c r="M7728" t="s">
        <v>21816</v>
      </c>
      <c r="N7728">
        <v>1.146666666</v>
      </c>
      <c r="O7728">
        <v>0</v>
      </c>
      <c r="P7728">
        <v>74</v>
      </c>
      <c r="Q7728">
        <v>0</v>
      </c>
      <c r="R7728">
        <v>10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5.6003665423970137</v>
      </c>
      <c r="Y7728">
        <v>0</v>
      </c>
      <c r="Z7728">
        <v>0.98205396850671023</v>
      </c>
      <c r="AA7728">
        <v>0</v>
      </c>
      <c r="AB7728">
        <v>0</v>
      </c>
      <c r="AC7728">
        <v>0</v>
      </c>
      <c r="AD7728">
        <v>0</v>
      </c>
      <c r="AE7728">
        <v>6.5824205109037237</v>
      </c>
    </row>
    <row r="7729" spans="1:31" x14ac:dyDescent="0.25">
      <c r="A7729">
        <v>1662118</v>
      </c>
      <c r="B7729">
        <v>1</v>
      </c>
      <c r="C7729" t="s">
        <v>80</v>
      </c>
      <c r="D7729" t="s">
        <v>99</v>
      </c>
      <c r="E7729" t="s">
        <v>178</v>
      </c>
      <c r="F7729" t="s">
        <v>21817</v>
      </c>
      <c r="G7729" t="s">
        <v>227</v>
      </c>
      <c r="H7729" t="s">
        <v>149</v>
      </c>
      <c r="I7729" t="s">
        <v>135</v>
      </c>
      <c r="J7729" t="s">
        <v>136</v>
      </c>
      <c r="K7729" t="s">
        <v>137</v>
      </c>
      <c r="L7729" t="s">
        <v>21818</v>
      </c>
      <c r="M7729" t="s">
        <v>21819</v>
      </c>
      <c r="N7729">
        <v>2.4447222219999998</v>
      </c>
      <c r="O7729">
        <v>0</v>
      </c>
      <c r="P7729">
        <v>94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40.156451357313856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40.156451357313856</v>
      </c>
    </row>
    <row r="7730" spans="1:31" x14ac:dyDescent="0.25">
      <c r="A7730">
        <v>1662018</v>
      </c>
      <c r="B7730">
        <v>1</v>
      </c>
      <c r="C7730" t="s">
        <v>81</v>
      </c>
      <c r="D7730" t="s">
        <v>122</v>
      </c>
      <c r="E7730" t="s">
        <v>131</v>
      </c>
      <c r="F7730" t="s">
        <v>21820</v>
      </c>
      <c r="G7730" t="s">
        <v>148</v>
      </c>
      <c r="H7730" t="s">
        <v>134</v>
      </c>
      <c r="I7730" t="s">
        <v>135</v>
      </c>
      <c r="J7730" t="s">
        <v>136</v>
      </c>
      <c r="K7730" t="s">
        <v>143</v>
      </c>
      <c r="L7730" t="s">
        <v>21821</v>
      </c>
      <c r="M7730" t="s">
        <v>21822</v>
      </c>
      <c r="N7730">
        <v>3.8533333330000001</v>
      </c>
      <c r="O7730">
        <v>0</v>
      </c>
      <c r="P7730">
        <v>1515</v>
      </c>
      <c r="Q7730">
        <v>0</v>
      </c>
      <c r="R7730">
        <v>0</v>
      </c>
      <c r="S7730">
        <v>1</v>
      </c>
      <c r="T7730">
        <v>80</v>
      </c>
      <c r="U7730">
        <v>0</v>
      </c>
      <c r="V7730">
        <v>0</v>
      </c>
      <c r="W7730">
        <v>0</v>
      </c>
      <c r="X7730">
        <v>1254.0937970109894</v>
      </c>
      <c r="Y7730">
        <v>0</v>
      </c>
      <c r="Z7730">
        <v>0</v>
      </c>
      <c r="AA7730">
        <v>159.29273063765535</v>
      </c>
      <c r="AB7730">
        <v>284.20633534389071</v>
      </c>
      <c r="AC7730">
        <v>0</v>
      </c>
      <c r="AD7730">
        <v>0</v>
      </c>
      <c r="AE7730">
        <v>1697.5928629925354</v>
      </c>
    </row>
    <row r="7731" spans="1:31" x14ac:dyDescent="0.25">
      <c r="A7731">
        <v>1662811</v>
      </c>
      <c r="B7731">
        <v>1</v>
      </c>
      <c r="C7731" t="s">
        <v>81</v>
      </c>
      <c r="D7731" t="s">
        <v>128</v>
      </c>
      <c r="E7731" t="s">
        <v>178</v>
      </c>
      <c r="F7731" t="s">
        <v>21823</v>
      </c>
      <c r="G7731" t="s">
        <v>227</v>
      </c>
      <c r="H7731" t="s">
        <v>149</v>
      </c>
      <c r="I7731" t="s">
        <v>135</v>
      </c>
      <c r="J7731" t="s">
        <v>136</v>
      </c>
      <c r="K7731" t="s">
        <v>137</v>
      </c>
      <c r="L7731" t="s">
        <v>21824</v>
      </c>
      <c r="M7731" t="s">
        <v>21825</v>
      </c>
      <c r="N7731">
        <v>5.5227777769999999</v>
      </c>
      <c r="O7731">
        <v>0</v>
      </c>
      <c r="P7731">
        <v>21</v>
      </c>
      <c r="Q7731">
        <v>0</v>
      </c>
      <c r="R7731">
        <v>0</v>
      </c>
      <c r="S7731">
        <v>0</v>
      </c>
      <c r="T7731">
        <v>3</v>
      </c>
      <c r="U7731">
        <v>0</v>
      </c>
      <c r="V7731">
        <v>0</v>
      </c>
      <c r="W7731">
        <v>0</v>
      </c>
      <c r="X7731">
        <v>16.748184713986479</v>
      </c>
      <c r="Y7731">
        <v>0</v>
      </c>
      <c r="Z7731">
        <v>0</v>
      </c>
      <c r="AA7731">
        <v>0</v>
      </c>
      <c r="AB7731">
        <v>0.21125320653360005</v>
      </c>
      <c r="AC7731">
        <v>0</v>
      </c>
      <c r="AD7731">
        <v>0</v>
      </c>
      <c r="AE7731">
        <v>16.959437920520077</v>
      </c>
    </row>
    <row r="7732" spans="1:31" x14ac:dyDescent="0.25">
      <c r="A7732">
        <v>1662416</v>
      </c>
      <c r="B7732">
        <v>1</v>
      </c>
      <c r="C7732" t="s">
        <v>80</v>
      </c>
      <c r="D7732" t="s">
        <v>104</v>
      </c>
      <c r="E7732" t="s">
        <v>131</v>
      </c>
      <c r="F7732" t="s">
        <v>21778</v>
      </c>
      <c r="G7732" t="s">
        <v>1322</v>
      </c>
      <c r="H7732" t="s">
        <v>134</v>
      </c>
      <c r="I7732" t="s">
        <v>135</v>
      </c>
      <c r="J7732" t="s">
        <v>136</v>
      </c>
      <c r="K7732" t="s">
        <v>137</v>
      </c>
      <c r="L7732" t="s">
        <v>21826</v>
      </c>
      <c r="M7732" t="s">
        <v>21827</v>
      </c>
      <c r="N7732">
        <v>0.89861111100000002</v>
      </c>
      <c r="O7732">
        <v>5</v>
      </c>
      <c r="P7732">
        <v>3068</v>
      </c>
      <c r="Q7732">
        <v>10</v>
      </c>
      <c r="R7732">
        <v>37</v>
      </c>
      <c r="S7732">
        <v>4</v>
      </c>
      <c r="T7732">
        <v>284</v>
      </c>
      <c r="U7732">
        <v>0</v>
      </c>
      <c r="V7732">
        <v>2</v>
      </c>
      <c r="W7732">
        <v>0.97105713123249981</v>
      </c>
      <c r="X7732">
        <v>860.49051692546163</v>
      </c>
      <c r="Y7732">
        <v>3.5760394887987279</v>
      </c>
      <c r="Z7732">
        <v>8.7551661614430589</v>
      </c>
      <c r="AA7732">
        <v>9.2515388773769853</v>
      </c>
      <c r="AB7732">
        <v>303.05586207111963</v>
      </c>
      <c r="AC7732">
        <v>0</v>
      </c>
      <c r="AD7732">
        <v>36.650499594858388</v>
      </c>
      <c r="AE7732">
        <v>1222.7506802502912</v>
      </c>
    </row>
    <row r="7733" spans="1:31" x14ac:dyDescent="0.25">
      <c r="A7733">
        <v>1662536</v>
      </c>
      <c r="B7733">
        <v>1</v>
      </c>
      <c r="C7733" t="s">
        <v>81</v>
      </c>
      <c r="D7733" t="s">
        <v>122</v>
      </c>
      <c r="E7733" t="s">
        <v>178</v>
      </c>
      <c r="F7733" t="s">
        <v>21828</v>
      </c>
      <c r="G7733" t="s">
        <v>1967</v>
      </c>
      <c r="H7733" t="s">
        <v>149</v>
      </c>
      <c r="I7733" t="s">
        <v>135</v>
      </c>
      <c r="J7733" t="s">
        <v>136</v>
      </c>
      <c r="K7733" t="s">
        <v>137</v>
      </c>
      <c r="L7733" t="s">
        <v>21829</v>
      </c>
      <c r="M7733" t="s">
        <v>21830</v>
      </c>
      <c r="N7733">
        <v>0.69194444399999999</v>
      </c>
      <c r="O7733">
        <v>0</v>
      </c>
      <c r="P7733">
        <v>336</v>
      </c>
      <c r="Q7733">
        <v>0</v>
      </c>
      <c r="R7733">
        <v>3</v>
      </c>
      <c r="S7733">
        <v>0</v>
      </c>
      <c r="T7733">
        <v>23</v>
      </c>
      <c r="U7733">
        <v>0</v>
      </c>
      <c r="V7733">
        <v>0</v>
      </c>
      <c r="W7733">
        <v>0</v>
      </c>
      <c r="X7733">
        <v>60.559237314670305</v>
      </c>
      <c r="Y7733">
        <v>0</v>
      </c>
      <c r="Z7733">
        <v>0.74174064230960834</v>
      </c>
      <c r="AA7733">
        <v>0</v>
      </c>
      <c r="AB7733">
        <v>31.942941919695755</v>
      </c>
      <c r="AC7733">
        <v>0</v>
      </c>
      <c r="AD7733">
        <v>0</v>
      </c>
      <c r="AE7733">
        <v>93.243919876675676</v>
      </c>
    </row>
    <row r="7734" spans="1:31" x14ac:dyDescent="0.25">
      <c r="A7734">
        <v>1661872</v>
      </c>
      <c r="B7734">
        <v>1</v>
      </c>
      <c r="C7734" t="s">
        <v>80</v>
      </c>
      <c r="D7734" t="s">
        <v>108</v>
      </c>
      <c r="E7734" t="s">
        <v>178</v>
      </c>
      <c r="F7734" t="s">
        <v>21831</v>
      </c>
      <c r="G7734" t="s">
        <v>227</v>
      </c>
      <c r="H7734" t="s">
        <v>149</v>
      </c>
      <c r="I7734" t="s">
        <v>135</v>
      </c>
      <c r="J7734" t="s">
        <v>136</v>
      </c>
      <c r="K7734" t="s">
        <v>137</v>
      </c>
      <c r="L7734" t="s">
        <v>21832</v>
      </c>
      <c r="M7734" t="s">
        <v>21833</v>
      </c>
      <c r="N7734">
        <v>2.9722222220000001</v>
      </c>
      <c r="O7734">
        <v>0</v>
      </c>
      <c r="P7734">
        <v>3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0.6549123650749914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0.6549123650749914</v>
      </c>
    </row>
    <row r="7735" spans="1:31" x14ac:dyDescent="0.25">
      <c r="A7735">
        <v>1662250</v>
      </c>
      <c r="B7735">
        <v>1</v>
      </c>
      <c r="C7735" t="s">
        <v>80</v>
      </c>
      <c r="D7735" t="s">
        <v>109</v>
      </c>
      <c r="E7735" t="s">
        <v>362</v>
      </c>
      <c r="F7735" t="s">
        <v>21834</v>
      </c>
      <c r="G7735" t="s">
        <v>900</v>
      </c>
      <c r="H7735" t="s">
        <v>149</v>
      </c>
      <c r="I7735" t="s">
        <v>135</v>
      </c>
      <c r="J7735" t="s">
        <v>136</v>
      </c>
      <c r="K7735" t="s">
        <v>137</v>
      </c>
      <c r="L7735" t="s">
        <v>21835</v>
      </c>
      <c r="M7735" t="s">
        <v>21836</v>
      </c>
      <c r="N7735">
        <v>1.249166666</v>
      </c>
      <c r="O7735">
        <v>0</v>
      </c>
      <c r="P7735">
        <v>15</v>
      </c>
      <c r="Q7735">
        <v>0</v>
      </c>
      <c r="R7735">
        <v>0</v>
      </c>
      <c r="S7735">
        <v>0</v>
      </c>
      <c r="T7735">
        <v>62</v>
      </c>
      <c r="U7735">
        <v>0</v>
      </c>
      <c r="V7735">
        <v>0</v>
      </c>
      <c r="W7735">
        <v>0</v>
      </c>
      <c r="X7735">
        <v>1.696743165853013</v>
      </c>
      <c r="Y7735">
        <v>0</v>
      </c>
      <c r="Z7735">
        <v>0</v>
      </c>
      <c r="AA7735">
        <v>0</v>
      </c>
      <c r="AB7735">
        <v>68.407680336124002</v>
      </c>
      <c r="AC7735">
        <v>0</v>
      </c>
      <c r="AD7735">
        <v>0</v>
      </c>
      <c r="AE7735">
        <v>70.10442350197701</v>
      </c>
    </row>
    <row r="7736" spans="1:31" x14ac:dyDescent="0.25">
      <c r="A7736">
        <v>1662728</v>
      </c>
      <c r="B7736">
        <v>1</v>
      </c>
      <c r="C7736" t="s">
        <v>80</v>
      </c>
      <c r="D7736" t="s">
        <v>100</v>
      </c>
      <c r="E7736" t="s">
        <v>178</v>
      </c>
      <c r="F7736" t="s">
        <v>21837</v>
      </c>
      <c r="G7736" t="s">
        <v>227</v>
      </c>
      <c r="H7736" t="s">
        <v>149</v>
      </c>
      <c r="I7736" t="s">
        <v>135</v>
      </c>
      <c r="J7736" t="s">
        <v>136</v>
      </c>
      <c r="K7736" t="s">
        <v>137</v>
      </c>
      <c r="L7736" t="s">
        <v>21838</v>
      </c>
      <c r="M7736" t="s">
        <v>21839</v>
      </c>
      <c r="N7736">
        <v>3.4011111110000001</v>
      </c>
      <c r="O7736">
        <v>0</v>
      </c>
      <c r="P7736">
        <v>1</v>
      </c>
      <c r="Q7736">
        <v>0</v>
      </c>
      <c r="R7736">
        <v>5</v>
      </c>
      <c r="S7736">
        <v>0</v>
      </c>
      <c r="T7736">
        <v>2</v>
      </c>
      <c r="U7736">
        <v>0</v>
      </c>
      <c r="V7736">
        <v>0</v>
      </c>
      <c r="W7736">
        <v>0</v>
      </c>
      <c r="X7736">
        <v>2.006031664401529</v>
      </c>
      <c r="Y7736">
        <v>0</v>
      </c>
      <c r="Z7736">
        <v>7.1048805289234007</v>
      </c>
      <c r="AA7736">
        <v>0</v>
      </c>
      <c r="AB7736">
        <v>0.21228228516529335</v>
      </c>
      <c r="AC7736">
        <v>0</v>
      </c>
      <c r="AD7736">
        <v>0</v>
      </c>
      <c r="AE7736">
        <v>9.3231944784902243</v>
      </c>
    </row>
    <row r="7737" spans="1:31" x14ac:dyDescent="0.25">
      <c r="A7737">
        <v>1662871</v>
      </c>
      <c r="B7737">
        <v>1</v>
      </c>
      <c r="C7737" t="s">
        <v>80</v>
      </c>
      <c r="D7737" t="s">
        <v>82</v>
      </c>
      <c r="E7737" t="s">
        <v>152</v>
      </c>
      <c r="F7737" t="s">
        <v>21840</v>
      </c>
      <c r="G7737" t="s">
        <v>154</v>
      </c>
      <c r="H7737" t="s">
        <v>149</v>
      </c>
      <c r="I7737" t="s">
        <v>135</v>
      </c>
      <c r="J7737" t="s">
        <v>136</v>
      </c>
      <c r="K7737" t="s">
        <v>137</v>
      </c>
      <c r="L7737" t="s">
        <v>21841</v>
      </c>
      <c r="M7737" t="s">
        <v>21842</v>
      </c>
      <c r="N7737">
        <v>1.2733333330000001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1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7.2824352880566674E-3</v>
      </c>
      <c r="AC7737">
        <v>0</v>
      </c>
      <c r="AD7737">
        <v>0</v>
      </c>
      <c r="AE7737">
        <v>7.2824352880566674E-3</v>
      </c>
    </row>
    <row r="7738" spans="1:31" x14ac:dyDescent="0.25">
      <c r="A7738">
        <v>1662201</v>
      </c>
      <c r="B7738">
        <v>1</v>
      </c>
      <c r="C7738" t="s">
        <v>80</v>
      </c>
      <c r="D7738" t="s">
        <v>100</v>
      </c>
      <c r="E7738" t="s">
        <v>140</v>
      </c>
      <c r="F7738" t="s">
        <v>5557</v>
      </c>
      <c r="G7738" t="s">
        <v>161</v>
      </c>
      <c r="H7738" t="s">
        <v>134</v>
      </c>
      <c r="I7738" t="s">
        <v>135</v>
      </c>
      <c r="J7738" t="s">
        <v>136</v>
      </c>
      <c r="K7738" t="s">
        <v>137</v>
      </c>
      <c r="L7738" t="s">
        <v>21843</v>
      </c>
      <c r="M7738" t="s">
        <v>21844</v>
      </c>
      <c r="N7738">
        <v>0.72305555499999996</v>
      </c>
      <c r="O7738">
        <v>6</v>
      </c>
      <c r="P7738">
        <v>0</v>
      </c>
      <c r="Q7738">
        <v>66</v>
      </c>
      <c r="R7738">
        <v>22</v>
      </c>
      <c r="S7738">
        <v>8</v>
      </c>
      <c r="T7738">
        <v>0</v>
      </c>
      <c r="U7738">
        <v>0</v>
      </c>
      <c r="V7738">
        <v>0</v>
      </c>
      <c r="W7738">
        <v>1.7856689067793334</v>
      </c>
      <c r="X7738">
        <v>0</v>
      </c>
      <c r="Y7738">
        <v>17.038853214091649</v>
      </c>
      <c r="Z7738">
        <v>13.003648848623893</v>
      </c>
      <c r="AA7738">
        <v>9.3704591623731357</v>
      </c>
      <c r="AB7738">
        <v>0</v>
      </c>
      <c r="AC7738">
        <v>0</v>
      </c>
      <c r="AD7738">
        <v>0</v>
      </c>
      <c r="AE7738">
        <v>41.198630131868008</v>
      </c>
    </row>
    <row r="7739" spans="1:31" x14ac:dyDescent="0.25">
      <c r="A7739">
        <v>1662081</v>
      </c>
      <c r="B7739">
        <v>1</v>
      </c>
      <c r="C7739" t="s">
        <v>81</v>
      </c>
      <c r="D7739" t="s">
        <v>127</v>
      </c>
      <c r="E7739" t="s">
        <v>204</v>
      </c>
      <c r="F7739" t="s">
        <v>12773</v>
      </c>
      <c r="G7739" t="s">
        <v>161</v>
      </c>
      <c r="H7739" t="s">
        <v>134</v>
      </c>
      <c r="I7739" t="s">
        <v>135</v>
      </c>
      <c r="J7739" t="s">
        <v>136</v>
      </c>
      <c r="K7739" t="s">
        <v>137</v>
      </c>
      <c r="L7739" t="s">
        <v>21845</v>
      </c>
      <c r="M7739" t="s">
        <v>21846</v>
      </c>
      <c r="N7739">
        <v>5.2088888879999997</v>
      </c>
      <c r="O7739">
        <v>0</v>
      </c>
      <c r="P7739">
        <v>137</v>
      </c>
      <c r="Q7739">
        <v>12</v>
      </c>
      <c r="R7739">
        <v>38</v>
      </c>
      <c r="S7739">
        <v>11</v>
      </c>
      <c r="T7739">
        <v>12</v>
      </c>
      <c r="U7739">
        <v>1</v>
      </c>
      <c r="V7739">
        <v>1</v>
      </c>
      <c r="W7739">
        <v>0</v>
      </c>
      <c r="X7739">
        <v>108.30296363193578</v>
      </c>
      <c r="Y7739">
        <v>40.457696226297458</v>
      </c>
      <c r="Z7739">
        <v>72.100055515185744</v>
      </c>
      <c r="AA7739">
        <v>537.16103728074165</v>
      </c>
      <c r="AB7739">
        <v>31.024202769370014</v>
      </c>
      <c r="AC7739">
        <v>577.89549269602344</v>
      </c>
      <c r="AD7739">
        <v>47.969313324165746</v>
      </c>
      <c r="AE7739">
        <v>1414.9107614437198</v>
      </c>
    </row>
    <row r="7740" spans="1:31" x14ac:dyDescent="0.25">
      <c r="A7740">
        <v>1662748</v>
      </c>
      <c r="B7740">
        <v>1</v>
      </c>
      <c r="C7740" t="s">
        <v>80</v>
      </c>
      <c r="D7740" t="s">
        <v>110</v>
      </c>
      <c r="E7740" t="s">
        <v>152</v>
      </c>
      <c r="F7740" t="s">
        <v>21847</v>
      </c>
      <c r="G7740" t="s">
        <v>507</v>
      </c>
      <c r="H7740" t="s">
        <v>149</v>
      </c>
      <c r="I7740" t="s">
        <v>135</v>
      </c>
      <c r="J7740" t="s">
        <v>136</v>
      </c>
      <c r="K7740" t="s">
        <v>137</v>
      </c>
      <c r="L7740" t="s">
        <v>21848</v>
      </c>
      <c r="M7740" t="s">
        <v>21849</v>
      </c>
      <c r="N7740">
        <v>0.76166666599999999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1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1.2192544831159333</v>
      </c>
      <c r="AC7740">
        <v>0</v>
      </c>
      <c r="AD7740">
        <v>0</v>
      </c>
      <c r="AE7740">
        <v>1.2192544831159333</v>
      </c>
    </row>
    <row r="7741" spans="1:31" x14ac:dyDescent="0.25">
      <c r="A7741">
        <v>1662722</v>
      </c>
      <c r="B7741">
        <v>1</v>
      </c>
      <c r="C7741" t="s">
        <v>80</v>
      </c>
      <c r="D7741" t="s">
        <v>107</v>
      </c>
      <c r="E7741" t="s">
        <v>204</v>
      </c>
      <c r="F7741" t="s">
        <v>2024</v>
      </c>
      <c r="G7741" t="s">
        <v>161</v>
      </c>
      <c r="H7741" t="s">
        <v>134</v>
      </c>
      <c r="I7741" t="s">
        <v>135</v>
      </c>
      <c r="J7741" t="s">
        <v>136</v>
      </c>
      <c r="K7741" t="s">
        <v>137</v>
      </c>
      <c r="L7741" t="s">
        <v>21850</v>
      </c>
      <c r="M7741" t="s">
        <v>21851</v>
      </c>
      <c r="N7741">
        <v>0.60250000000000004</v>
      </c>
      <c r="O7741">
        <v>2</v>
      </c>
      <c r="P7741">
        <v>4</v>
      </c>
      <c r="Q7741">
        <v>38</v>
      </c>
      <c r="R7741">
        <v>35</v>
      </c>
      <c r="S7741">
        <v>12</v>
      </c>
      <c r="T7741">
        <v>4</v>
      </c>
      <c r="U7741">
        <v>1</v>
      </c>
      <c r="V7741">
        <v>0</v>
      </c>
      <c r="W7741">
        <v>0.3007939735581</v>
      </c>
      <c r="X7741">
        <v>0.37277298005244003</v>
      </c>
      <c r="Y7741">
        <v>3.6394054538112011</v>
      </c>
      <c r="Z7741">
        <v>5.2976677058533408</v>
      </c>
      <c r="AA7741">
        <v>17.206175827628194</v>
      </c>
      <c r="AB7741">
        <v>4.5418545996039006</v>
      </c>
      <c r="AC7741">
        <v>23.763924965672878</v>
      </c>
      <c r="AD7741">
        <v>0</v>
      </c>
      <c r="AE7741">
        <v>55.122595506180055</v>
      </c>
    </row>
    <row r="7742" spans="1:31" x14ac:dyDescent="0.25">
      <c r="A7742">
        <v>1662058</v>
      </c>
      <c r="B7742">
        <v>1</v>
      </c>
      <c r="C7742" t="s">
        <v>81</v>
      </c>
      <c r="D7742" t="s">
        <v>112</v>
      </c>
      <c r="E7742" t="s">
        <v>131</v>
      </c>
      <c r="F7742" t="s">
        <v>21852</v>
      </c>
      <c r="G7742" t="s">
        <v>142</v>
      </c>
      <c r="H7742" t="s">
        <v>134</v>
      </c>
      <c r="I7742" t="s">
        <v>135</v>
      </c>
      <c r="J7742" t="s">
        <v>136</v>
      </c>
      <c r="K7742" t="s">
        <v>143</v>
      </c>
      <c r="L7742" t="s">
        <v>21853</v>
      </c>
      <c r="M7742" t="s">
        <v>21854</v>
      </c>
      <c r="N7742">
        <v>2.6266666660000002</v>
      </c>
      <c r="O7742">
        <v>0</v>
      </c>
      <c r="P7742">
        <v>174</v>
      </c>
      <c r="Q7742">
        <v>0</v>
      </c>
      <c r="R7742">
        <v>4</v>
      </c>
      <c r="S7742">
        <v>0</v>
      </c>
      <c r="T7742">
        <v>10</v>
      </c>
      <c r="U7742">
        <v>0</v>
      </c>
      <c r="V7742">
        <v>0</v>
      </c>
      <c r="W7742">
        <v>0</v>
      </c>
      <c r="X7742">
        <v>87.551439797565706</v>
      </c>
      <c r="Y7742">
        <v>0</v>
      </c>
      <c r="Z7742">
        <v>0.39606229460621334</v>
      </c>
      <c r="AA7742">
        <v>0</v>
      </c>
      <c r="AB7742">
        <v>20.245963166474816</v>
      </c>
      <c r="AC7742">
        <v>0</v>
      </c>
      <c r="AD7742">
        <v>0</v>
      </c>
      <c r="AE7742">
        <v>108.19346525864674</v>
      </c>
    </row>
    <row r="7743" spans="1:31" x14ac:dyDescent="0.25">
      <c r="A7743">
        <v>1662181</v>
      </c>
      <c r="B7743">
        <v>1</v>
      </c>
      <c r="C7743" t="s">
        <v>81</v>
      </c>
      <c r="D7743" t="s">
        <v>119</v>
      </c>
      <c r="E7743" t="s">
        <v>152</v>
      </c>
      <c r="F7743" t="s">
        <v>21855</v>
      </c>
      <c r="G7743" t="s">
        <v>154</v>
      </c>
      <c r="H7743" t="s">
        <v>149</v>
      </c>
      <c r="I7743" t="s">
        <v>135</v>
      </c>
      <c r="J7743" t="s">
        <v>136</v>
      </c>
      <c r="K7743" t="s">
        <v>137</v>
      </c>
      <c r="L7743" t="s">
        <v>21856</v>
      </c>
      <c r="M7743" t="s">
        <v>21857</v>
      </c>
      <c r="N7743">
        <v>1.3677777769999999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0.17774391128721892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0.17774391128721892</v>
      </c>
    </row>
    <row r="7744" spans="1:31" x14ac:dyDescent="0.25">
      <c r="A7744">
        <v>1662791</v>
      </c>
      <c r="B7744">
        <v>1</v>
      </c>
      <c r="C7744" t="s">
        <v>80</v>
      </c>
      <c r="D7744" t="s">
        <v>92</v>
      </c>
      <c r="E7744" t="s">
        <v>146</v>
      </c>
      <c r="F7744" t="s">
        <v>21858</v>
      </c>
      <c r="G7744" t="s">
        <v>260</v>
      </c>
      <c r="H7744" t="s">
        <v>149</v>
      </c>
      <c r="I7744" t="s">
        <v>135</v>
      </c>
      <c r="J7744" t="s">
        <v>136</v>
      </c>
      <c r="K7744" t="s">
        <v>137</v>
      </c>
      <c r="L7744" t="s">
        <v>21859</v>
      </c>
      <c r="M7744" t="s">
        <v>21860</v>
      </c>
      <c r="N7744">
        <v>2.0616666659999998</v>
      </c>
      <c r="O7744">
        <v>0</v>
      </c>
      <c r="P7744">
        <v>0</v>
      </c>
      <c r="Q7744">
        <v>0</v>
      </c>
      <c r="R7744">
        <v>5</v>
      </c>
      <c r="S7744">
        <v>0</v>
      </c>
      <c r="T7744">
        <v>1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4.7679754942351957</v>
      </c>
      <c r="AA7744">
        <v>0</v>
      </c>
      <c r="AB7744">
        <v>3.1510737422141757</v>
      </c>
      <c r="AC7744">
        <v>0</v>
      </c>
      <c r="AD7744">
        <v>0</v>
      </c>
      <c r="AE7744">
        <v>7.9190492364493714</v>
      </c>
    </row>
    <row r="7745" spans="1:31" x14ac:dyDescent="0.25">
      <c r="A7745">
        <v>1662436</v>
      </c>
      <c r="B7745">
        <v>1</v>
      </c>
      <c r="C7745" t="s">
        <v>80</v>
      </c>
      <c r="D7745" t="s">
        <v>96</v>
      </c>
      <c r="E7745" t="s">
        <v>178</v>
      </c>
      <c r="F7745" t="s">
        <v>17949</v>
      </c>
      <c r="G7745" t="s">
        <v>187</v>
      </c>
      <c r="H7745" t="s">
        <v>149</v>
      </c>
      <c r="I7745" t="s">
        <v>135</v>
      </c>
      <c r="J7745" t="s">
        <v>136</v>
      </c>
      <c r="K7745" t="s">
        <v>137</v>
      </c>
      <c r="L7745" t="s">
        <v>21861</v>
      </c>
      <c r="M7745" t="s">
        <v>21862</v>
      </c>
      <c r="N7745">
        <v>1.747222222</v>
      </c>
      <c r="O7745">
        <v>0</v>
      </c>
      <c r="P7745">
        <v>207</v>
      </c>
      <c r="Q7745">
        <v>0</v>
      </c>
      <c r="R7745">
        <v>0</v>
      </c>
      <c r="S7745">
        <v>0</v>
      </c>
      <c r="T7745">
        <v>1</v>
      </c>
      <c r="U7745">
        <v>0</v>
      </c>
      <c r="V7745">
        <v>0</v>
      </c>
      <c r="W7745">
        <v>0</v>
      </c>
      <c r="X7745">
        <v>149.42329747274601</v>
      </c>
      <c r="Y7745">
        <v>0</v>
      </c>
      <c r="Z7745">
        <v>0</v>
      </c>
      <c r="AA7745">
        <v>0</v>
      </c>
      <c r="AB7745">
        <v>18.759887157290571</v>
      </c>
      <c r="AC7745">
        <v>0</v>
      </c>
      <c r="AD7745">
        <v>0</v>
      </c>
      <c r="AE7745">
        <v>168.18318463003658</v>
      </c>
    </row>
    <row r="7746" spans="1:31" x14ac:dyDescent="0.25">
      <c r="A7746">
        <v>1662579</v>
      </c>
      <c r="B7746">
        <v>1</v>
      </c>
      <c r="C7746" t="s">
        <v>80</v>
      </c>
      <c r="D7746" t="s">
        <v>106</v>
      </c>
      <c r="E7746" t="s">
        <v>152</v>
      </c>
      <c r="F7746" t="s">
        <v>21863</v>
      </c>
      <c r="G7746" t="s">
        <v>154</v>
      </c>
      <c r="H7746" t="s">
        <v>149</v>
      </c>
      <c r="I7746" t="s">
        <v>135</v>
      </c>
      <c r="J7746" t="s">
        <v>136</v>
      </c>
      <c r="K7746" t="s">
        <v>137</v>
      </c>
      <c r="L7746" t="s">
        <v>21864</v>
      </c>
      <c r="M7746" t="s">
        <v>21865</v>
      </c>
      <c r="N7746">
        <v>4.5075000000000003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1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3.803048863290001E-3</v>
      </c>
      <c r="AC7746">
        <v>0</v>
      </c>
      <c r="AD7746">
        <v>0</v>
      </c>
      <c r="AE7746">
        <v>3.803048863290001E-3</v>
      </c>
    </row>
    <row r="7747" spans="1:31" x14ac:dyDescent="0.25">
      <c r="A7747">
        <v>1662742</v>
      </c>
      <c r="B7747">
        <v>1</v>
      </c>
      <c r="C7747" t="s">
        <v>80</v>
      </c>
      <c r="D7747" t="s">
        <v>92</v>
      </c>
      <c r="E7747" t="s">
        <v>152</v>
      </c>
      <c r="F7747" t="s">
        <v>21866</v>
      </c>
      <c r="G7747" t="s">
        <v>154</v>
      </c>
      <c r="H7747" t="s">
        <v>149</v>
      </c>
      <c r="I7747" t="s">
        <v>135</v>
      </c>
      <c r="J7747" t="s">
        <v>136</v>
      </c>
      <c r="K7747" t="s">
        <v>137</v>
      </c>
      <c r="L7747" t="s">
        <v>21867</v>
      </c>
      <c r="M7747" t="s">
        <v>21868</v>
      </c>
      <c r="N7747">
        <v>1.7297222219999999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1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2.2674143142884445E-2</v>
      </c>
      <c r="AC7747">
        <v>0</v>
      </c>
      <c r="AD7747">
        <v>0</v>
      </c>
      <c r="AE7747">
        <v>2.2674143142884445E-2</v>
      </c>
    </row>
    <row r="7748" spans="1:31" x14ac:dyDescent="0.25">
      <c r="A7748">
        <v>1662493</v>
      </c>
      <c r="B7748">
        <v>1</v>
      </c>
      <c r="C7748" t="s">
        <v>81</v>
      </c>
      <c r="D7748" t="s">
        <v>128</v>
      </c>
      <c r="E7748" t="s">
        <v>131</v>
      </c>
      <c r="F7748" t="s">
        <v>21869</v>
      </c>
      <c r="G7748" t="s">
        <v>785</v>
      </c>
      <c r="H7748" t="s">
        <v>134</v>
      </c>
      <c r="I7748" t="s">
        <v>135</v>
      </c>
      <c r="J7748" t="s">
        <v>136</v>
      </c>
      <c r="K7748" t="s">
        <v>137</v>
      </c>
      <c r="L7748" t="s">
        <v>21870</v>
      </c>
      <c r="M7748" t="s">
        <v>21871</v>
      </c>
      <c r="N7748">
        <v>5.8577777769999999</v>
      </c>
      <c r="O7748">
        <v>0</v>
      </c>
      <c r="P7748">
        <v>26</v>
      </c>
      <c r="Q7748">
        <v>0</v>
      </c>
      <c r="R7748">
        <v>0</v>
      </c>
      <c r="S7748">
        <v>0</v>
      </c>
      <c r="T7748">
        <v>1</v>
      </c>
      <c r="U7748">
        <v>0</v>
      </c>
      <c r="V7748">
        <v>0</v>
      </c>
      <c r="W7748">
        <v>0</v>
      </c>
      <c r="X7748">
        <v>38.092616870538066</v>
      </c>
      <c r="Y7748">
        <v>0</v>
      </c>
      <c r="Z7748">
        <v>0</v>
      </c>
      <c r="AA7748">
        <v>0</v>
      </c>
      <c r="AB7748">
        <v>0.18104722973206336</v>
      </c>
      <c r="AC7748">
        <v>0</v>
      </c>
      <c r="AD7748">
        <v>0</v>
      </c>
      <c r="AE7748">
        <v>38.273664100270132</v>
      </c>
    </row>
    <row r="7749" spans="1:31" x14ac:dyDescent="0.25">
      <c r="A7749">
        <v>1662187</v>
      </c>
      <c r="B7749">
        <v>1</v>
      </c>
      <c r="C7749" t="s">
        <v>81</v>
      </c>
      <c r="D7749" t="s">
        <v>117</v>
      </c>
      <c r="E7749" t="s">
        <v>140</v>
      </c>
      <c r="F7749" t="s">
        <v>606</v>
      </c>
      <c r="G7749" t="s">
        <v>161</v>
      </c>
      <c r="H7749" t="s">
        <v>134</v>
      </c>
      <c r="I7749" t="s">
        <v>135</v>
      </c>
      <c r="J7749" t="s">
        <v>136</v>
      </c>
      <c r="K7749" t="s">
        <v>137</v>
      </c>
      <c r="L7749" t="s">
        <v>21872</v>
      </c>
      <c r="M7749" t="s">
        <v>21873</v>
      </c>
      <c r="N7749">
        <v>0.55416666599999997</v>
      </c>
      <c r="O7749">
        <v>0</v>
      </c>
      <c r="P7749">
        <v>2414</v>
      </c>
      <c r="Q7749">
        <v>36</v>
      </c>
      <c r="R7749">
        <v>84</v>
      </c>
      <c r="S7749">
        <v>22</v>
      </c>
      <c r="T7749">
        <v>239</v>
      </c>
      <c r="U7749">
        <v>7</v>
      </c>
      <c r="V7749">
        <v>1</v>
      </c>
      <c r="W7749">
        <v>0</v>
      </c>
      <c r="X7749">
        <v>147.6382264736973</v>
      </c>
      <c r="Y7749">
        <v>52.352928955943227</v>
      </c>
      <c r="Z7749">
        <v>9.4399325683171202</v>
      </c>
      <c r="AA7749">
        <v>81.667584048433994</v>
      </c>
      <c r="AB7749">
        <v>80.668134949478016</v>
      </c>
      <c r="AC7749">
        <v>386.58022057344135</v>
      </c>
      <c r="AD7749">
        <v>7.1622610446505712</v>
      </c>
      <c r="AE7749">
        <v>765.50928861396153</v>
      </c>
    </row>
    <row r="7750" spans="1:31" x14ac:dyDescent="0.25">
      <c r="A7750">
        <v>1661952</v>
      </c>
      <c r="B7750">
        <v>1</v>
      </c>
      <c r="C7750" t="s">
        <v>80</v>
      </c>
      <c r="D7750" t="s">
        <v>96</v>
      </c>
      <c r="E7750" t="s">
        <v>131</v>
      </c>
      <c r="F7750" t="s">
        <v>21874</v>
      </c>
      <c r="G7750" t="s">
        <v>161</v>
      </c>
      <c r="H7750" t="s">
        <v>134</v>
      </c>
      <c r="I7750" t="s">
        <v>135</v>
      </c>
      <c r="J7750" t="s">
        <v>136</v>
      </c>
      <c r="K7750" t="s">
        <v>137</v>
      </c>
      <c r="L7750" t="s">
        <v>21875</v>
      </c>
      <c r="M7750" t="s">
        <v>21876</v>
      </c>
      <c r="N7750">
        <v>1.058888888</v>
      </c>
      <c r="O7750">
        <v>1</v>
      </c>
      <c r="P7750">
        <v>251</v>
      </c>
      <c r="Q7750">
        <v>2</v>
      </c>
      <c r="R7750">
        <v>16</v>
      </c>
      <c r="S7750">
        <v>5</v>
      </c>
      <c r="T7750">
        <v>104</v>
      </c>
      <c r="U7750">
        <v>0</v>
      </c>
      <c r="V7750">
        <v>1</v>
      </c>
      <c r="W7750">
        <v>4.4592953711111113E-6</v>
      </c>
      <c r="X7750">
        <v>192.61093829329329</v>
      </c>
      <c r="Y7750">
        <v>194.42732655129464</v>
      </c>
      <c r="Z7750">
        <v>19.811725991310823</v>
      </c>
      <c r="AA7750">
        <v>45.464112521405902</v>
      </c>
      <c r="AB7750">
        <v>268.84684249641128</v>
      </c>
      <c r="AC7750">
        <v>0</v>
      </c>
      <c r="AD7750">
        <v>201.75627911162888</v>
      </c>
      <c r="AE7750">
        <v>922.91722942464025</v>
      </c>
    </row>
    <row r="7751" spans="1:31" x14ac:dyDescent="0.25">
      <c r="A7751">
        <v>1661852</v>
      </c>
      <c r="B7751">
        <v>1</v>
      </c>
      <c r="C7751" t="s">
        <v>81</v>
      </c>
      <c r="D7751" t="s">
        <v>127</v>
      </c>
      <c r="E7751" t="s">
        <v>178</v>
      </c>
      <c r="F7751" t="s">
        <v>21877</v>
      </c>
      <c r="G7751" t="s">
        <v>252</v>
      </c>
      <c r="H7751" t="s">
        <v>149</v>
      </c>
      <c r="I7751" t="s">
        <v>135</v>
      </c>
      <c r="J7751" t="s">
        <v>136</v>
      </c>
      <c r="K7751" t="s">
        <v>137</v>
      </c>
      <c r="L7751" t="s">
        <v>21878</v>
      </c>
      <c r="M7751" t="s">
        <v>21879</v>
      </c>
      <c r="N7751">
        <v>3.7138888880000001</v>
      </c>
      <c r="O7751">
        <v>0</v>
      </c>
      <c r="P7751">
        <v>109</v>
      </c>
      <c r="Q7751">
        <v>0</v>
      </c>
      <c r="R7751">
        <v>3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117.19352315779049</v>
      </c>
      <c r="Y7751">
        <v>0</v>
      </c>
      <c r="Z7751">
        <v>2.5834136815751516</v>
      </c>
      <c r="AA7751">
        <v>0</v>
      </c>
      <c r="AB7751">
        <v>0</v>
      </c>
      <c r="AC7751">
        <v>0</v>
      </c>
      <c r="AD7751">
        <v>0</v>
      </c>
      <c r="AE7751">
        <v>119.77693683936565</v>
      </c>
    </row>
    <row r="7752" spans="1:31" x14ac:dyDescent="0.25">
      <c r="A7752">
        <v>1661995</v>
      </c>
      <c r="B7752">
        <v>1</v>
      </c>
      <c r="C7752" t="s">
        <v>81</v>
      </c>
      <c r="D7752" t="s">
        <v>112</v>
      </c>
      <c r="E7752" t="s">
        <v>152</v>
      </c>
      <c r="F7752" t="s">
        <v>21880</v>
      </c>
      <c r="G7752" t="s">
        <v>3010</v>
      </c>
      <c r="H7752" t="s">
        <v>149</v>
      </c>
      <c r="I7752" t="s">
        <v>135</v>
      </c>
      <c r="J7752" t="s">
        <v>136</v>
      </c>
      <c r="K7752" t="s">
        <v>137</v>
      </c>
      <c r="L7752" t="s">
        <v>21881</v>
      </c>
      <c r="M7752" t="s">
        <v>21882</v>
      </c>
      <c r="N7752">
        <v>0.48027777700000002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1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0.23840884597433951</v>
      </c>
      <c r="AC7752">
        <v>0</v>
      </c>
      <c r="AD7752">
        <v>0</v>
      </c>
      <c r="AE7752">
        <v>0.23840884597433951</v>
      </c>
    </row>
    <row r="7753" spans="1:31" x14ac:dyDescent="0.25">
      <c r="A7753">
        <v>1662144</v>
      </c>
      <c r="B7753">
        <v>1</v>
      </c>
      <c r="C7753" t="s">
        <v>81</v>
      </c>
      <c r="D7753" t="s">
        <v>128</v>
      </c>
      <c r="E7753" t="s">
        <v>178</v>
      </c>
      <c r="F7753" t="s">
        <v>17916</v>
      </c>
      <c r="G7753" t="s">
        <v>227</v>
      </c>
      <c r="H7753" t="s">
        <v>149</v>
      </c>
      <c r="I7753" t="s">
        <v>135</v>
      </c>
      <c r="J7753" t="s">
        <v>136</v>
      </c>
      <c r="K7753" t="s">
        <v>137</v>
      </c>
      <c r="L7753" t="s">
        <v>21883</v>
      </c>
      <c r="M7753" t="s">
        <v>21884</v>
      </c>
      <c r="N7753">
        <v>1.0938888879999999</v>
      </c>
      <c r="O7753">
        <v>0</v>
      </c>
      <c r="P7753">
        <v>61</v>
      </c>
      <c r="Q7753">
        <v>0</v>
      </c>
      <c r="R7753">
        <v>0</v>
      </c>
      <c r="S7753">
        <v>0</v>
      </c>
      <c r="T7753">
        <v>4</v>
      </c>
      <c r="U7753">
        <v>0</v>
      </c>
      <c r="V7753">
        <v>0</v>
      </c>
      <c r="W7753">
        <v>0</v>
      </c>
      <c r="X7753">
        <v>10.801507118031351</v>
      </c>
      <c r="Y7753">
        <v>0</v>
      </c>
      <c r="Z7753">
        <v>0</v>
      </c>
      <c r="AA7753">
        <v>0</v>
      </c>
      <c r="AB7753">
        <v>33.641211874960646</v>
      </c>
      <c r="AC7753">
        <v>0</v>
      </c>
      <c r="AD7753">
        <v>0</v>
      </c>
      <c r="AE7753">
        <v>44.442718992991999</v>
      </c>
    </row>
    <row r="7754" spans="1:31" x14ac:dyDescent="0.25">
      <c r="A7754">
        <v>1662685</v>
      </c>
      <c r="B7754">
        <v>1</v>
      </c>
      <c r="C7754" t="s">
        <v>80</v>
      </c>
      <c r="D7754" t="s">
        <v>97</v>
      </c>
      <c r="E7754" t="s">
        <v>178</v>
      </c>
      <c r="F7754" t="s">
        <v>21885</v>
      </c>
      <c r="G7754" t="s">
        <v>227</v>
      </c>
      <c r="H7754" t="s">
        <v>149</v>
      </c>
      <c r="I7754" t="s">
        <v>135</v>
      </c>
      <c r="J7754" t="s">
        <v>136</v>
      </c>
      <c r="K7754" t="s">
        <v>137</v>
      </c>
      <c r="L7754" t="s">
        <v>21886</v>
      </c>
      <c r="M7754" t="s">
        <v>21887</v>
      </c>
      <c r="N7754">
        <v>0.54138888799999996</v>
      </c>
      <c r="O7754">
        <v>0</v>
      </c>
      <c r="P7754">
        <v>0</v>
      </c>
      <c r="Q7754">
        <v>0</v>
      </c>
      <c r="R7754">
        <v>2</v>
      </c>
      <c r="S7754">
        <v>0</v>
      </c>
      <c r="T7754">
        <v>1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0.33900884372987672</v>
      </c>
      <c r="AA7754">
        <v>0</v>
      </c>
      <c r="AB7754">
        <v>4.924936212583333E-5</v>
      </c>
      <c r="AC7754">
        <v>0</v>
      </c>
      <c r="AD7754">
        <v>0</v>
      </c>
      <c r="AE7754">
        <v>0.33905809309200258</v>
      </c>
    </row>
    <row r="7755" spans="1:31" x14ac:dyDescent="0.25">
      <c r="A7755">
        <v>1662714</v>
      </c>
      <c r="B7755">
        <v>1</v>
      </c>
      <c r="C7755" t="s">
        <v>80</v>
      </c>
      <c r="D7755" t="s">
        <v>107</v>
      </c>
      <c r="E7755" t="s">
        <v>146</v>
      </c>
      <c r="F7755" t="s">
        <v>21888</v>
      </c>
      <c r="G7755" t="s">
        <v>260</v>
      </c>
      <c r="H7755" t="s">
        <v>149</v>
      </c>
      <c r="I7755" t="s">
        <v>135</v>
      </c>
      <c r="J7755" t="s">
        <v>136</v>
      </c>
      <c r="K7755" t="s">
        <v>137</v>
      </c>
      <c r="L7755" t="s">
        <v>21889</v>
      </c>
      <c r="M7755" t="s">
        <v>21890</v>
      </c>
      <c r="N7755">
        <v>1.400833333</v>
      </c>
      <c r="O7755">
        <v>0</v>
      </c>
      <c r="P7755">
        <v>163</v>
      </c>
      <c r="Q7755">
        <v>0</v>
      </c>
      <c r="R7755">
        <v>0</v>
      </c>
      <c r="S7755">
        <v>0</v>
      </c>
      <c r="T7755">
        <v>8</v>
      </c>
      <c r="U7755">
        <v>0</v>
      </c>
      <c r="V7755">
        <v>0</v>
      </c>
      <c r="W7755">
        <v>0</v>
      </c>
      <c r="X7755">
        <v>34.360903513567308</v>
      </c>
      <c r="Y7755">
        <v>0</v>
      </c>
      <c r="Z7755">
        <v>0</v>
      </c>
      <c r="AA7755">
        <v>0</v>
      </c>
      <c r="AB7755">
        <v>6.6539064309850005E-3</v>
      </c>
      <c r="AC7755">
        <v>0</v>
      </c>
      <c r="AD7755">
        <v>0</v>
      </c>
      <c r="AE7755">
        <v>34.367557419998292</v>
      </c>
    </row>
    <row r="7756" spans="1:31" x14ac:dyDescent="0.25">
      <c r="A7756">
        <v>1662336</v>
      </c>
      <c r="B7756">
        <v>1</v>
      </c>
      <c r="C7756" t="s">
        <v>81</v>
      </c>
      <c r="D7756" t="s">
        <v>123</v>
      </c>
      <c r="E7756" t="s">
        <v>131</v>
      </c>
      <c r="F7756" t="s">
        <v>21891</v>
      </c>
      <c r="G7756" t="s">
        <v>161</v>
      </c>
      <c r="H7756" t="s">
        <v>134</v>
      </c>
      <c r="I7756" t="s">
        <v>135</v>
      </c>
      <c r="J7756" t="s">
        <v>136</v>
      </c>
      <c r="K7756" t="s">
        <v>137</v>
      </c>
      <c r="L7756" t="s">
        <v>21892</v>
      </c>
      <c r="M7756" t="s">
        <v>21893</v>
      </c>
      <c r="N7756">
        <v>0.42972222199999999</v>
      </c>
      <c r="O7756">
        <v>0</v>
      </c>
      <c r="P7756">
        <v>6364</v>
      </c>
      <c r="Q7756">
        <v>0</v>
      </c>
      <c r="R7756">
        <v>0</v>
      </c>
      <c r="S7756">
        <v>0</v>
      </c>
      <c r="T7756">
        <v>1336</v>
      </c>
      <c r="U7756">
        <v>0</v>
      </c>
      <c r="V7756">
        <v>1</v>
      </c>
      <c r="W7756">
        <v>0</v>
      </c>
      <c r="X7756">
        <v>567.33502568266783</v>
      </c>
      <c r="Y7756">
        <v>0</v>
      </c>
      <c r="Z7756">
        <v>0</v>
      </c>
      <c r="AA7756">
        <v>0</v>
      </c>
      <c r="AB7756">
        <v>447.83031110750994</v>
      </c>
      <c r="AC7756">
        <v>0</v>
      </c>
      <c r="AD7756">
        <v>1.20233690220371</v>
      </c>
      <c r="AE7756">
        <v>1016.3676736923815</v>
      </c>
    </row>
    <row r="7757" spans="1:31" x14ac:dyDescent="0.25">
      <c r="A7757">
        <v>1662004</v>
      </c>
      <c r="B7757">
        <v>1</v>
      </c>
      <c r="C7757" t="s">
        <v>80</v>
      </c>
      <c r="D7757" t="s">
        <v>82</v>
      </c>
      <c r="E7757" t="s">
        <v>152</v>
      </c>
      <c r="F7757" t="s">
        <v>21894</v>
      </c>
      <c r="G7757" t="s">
        <v>507</v>
      </c>
      <c r="H7757" t="s">
        <v>149</v>
      </c>
      <c r="I7757" t="s">
        <v>135</v>
      </c>
      <c r="J7757" t="s">
        <v>136</v>
      </c>
      <c r="K7757" t="s">
        <v>137</v>
      </c>
      <c r="L7757" t="s">
        <v>21895</v>
      </c>
      <c r="M7757" t="s">
        <v>21896</v>
      </c>
      <c r="N7757">
        <v>0.73777777700000002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10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15.283864052296876</v>
      </c>
      <c r="AC7757">
        <v>0</v>
      </c>
      <c r="AD7757">
        <v>0</v>
      </c>
      <c r="AE7757">
        <v>15.283864052296876</v>
      </c>
    </row>
    <row r="7758" spans="1:31" x14ac:dyDescent="0.25">
      <c r="A7758">
        <v>1662668</v>
      </c>
      <c r="B7758">
        <v>1</v>
      </c>
      <c r="C7758" t="s">
        <v>80</v>
      </c>
      <c r="D7758" t="s">
        <v>108</v>
      </c>
      <c r="E7758" t="s">
        <v>178</v>
      </c>
      <c r="F7758" t="s">
        <v>21897</v>
      </c>
      <c r="G7758" t="s">
        <v>227</v>
      </c>
      <c r="H7758" t="s">
        <v>149</v>
      </c>
      <c r="I7758" t="s">
        <v>135</v>
      </c>
      <c r="J7758" t="s">
        <v>136</v>
      </c>
      <c r="K7758" t="s">
        <v>137</v>
      </c>
      <c r="L7758" t="s">
        <v>21898</v>
      </c>
      <c r="M7758" t="s">
        <v>21899</v>
      </c>
      <c r="N7758">
        <v>11.536388887999999</v>
      </c>
      <c r="O7758">
        <v>0</v>
      </c>
      <c r="P7758">
        <v>13</v>
      </c>
      <c r="Q7758">
        <v>0</v>
      </c>
      <c r="R7758">
        <v>0</v>
      </c>
      <c r="S7758">
        <v>0</v>
      </c>
      <c r="T7758">
        <v>1</v>
      </c>
      <c r="U7758">
        <v>0</v>
      </c>
      <c r="V7758">
        <v>0</v>
      </c>
      <c r="W7758">
        <v>0</v>
      </c>
      <c r="X7758">
        <v>18.687491976017402</v>
      </c>
      <c r="Y7758">
        <v>0</v>
      </c>
      <c r="Z7758">
        <v>0</v>
      </c>
      <c r="AA7758">
        <v>0</v>
      </c>
      <c r="AB7758">
        <v>42.843954069960589</v>
      </c>
      <c r="AC7758">
        <v>0</v>
      </c>
      <c r="AD7758">
        <v>0</v>
      </c>
      <c r="AE7758">
        <v>61.531446045977987</v>
      </c>
    </row>
    <row r="7759" spans="1:31" x14ac:dyDescent="0.25">
      <c r="A7759">
        <v>1662691</v>
      </c>
      <c r="B7759">
        <v>1</v>
      </c>
      <c r="C7759" t="s">
        <v>81</v>
      </c>
      <c r="D7759" t="s">
        <v>128</v>
      </c>
      <c r="E7759" t="s">
        <v>178</v>
      </c>
      <c r="F7759" t="s">
        <v>21900</v>
      </c>
      <c r="G7759" t="s">
        <v>187</v>
      </c>
      <c r="H7759" t="s">
        <v>149</v>
      </c>
      <c r="I7759" t="s">
        <v>135</v>
      </c>
      <c r="J7759" t="s">
        <v>136</v>
      </c>
      <c r="K7759" t="s">
        <v>137</v>
      </c>
      <c r="L7759" t="s">
        <v>21901</v>
      </c>
      <c r="M7759" t="s">
        <v>21902</v>
      </c>
      <c r="N7759">
        <v>2.13</v>
      </c>
      <c r="O7759">
        <v>0</v>
      </c>
      <c r="P7759">
        <v>42</v>
      </c>
      <c r="Q7759">
        <v>0</v>
      </c>
      <c r="R7759">
        <v>0</v>
      </c>
      <c r="S7759">
        <v>0</v>
      </c>
      <c r="T7759">
        <v>6</v>
      </c>
      <c r="U7759">
        <v>0</v>
      </c>
      <c r="V7759">
        <v>0</v>
      </c>
      <c r="W7759">
        <v>0</v>
      </c>
      <c r="X7759">
        <v>27.51337328295449</v>
      </c>
      <c r="Y7759">
        <v>0</v>
      </c>
      <c r="Z7759">
        <v>0</v>
      </c>
      <c r="AA7759">
        <v>0</v>
      </c>
      <c r="AB7759">
        <v>10.084834518831141</v>
      </c>
      <c r="AC7759">
        <v>0</v>
      </c>
      <c r="AD7759">
        <v>0</v>
      </c>
      <c r="AE7759">
        <v>37.598207801785634</v>
      </c>
    </row>
    <row r="7760" spans="1:31" x14ac:dyDescent="0.25">
      <c r="A7760">
        <v>1661881</v>
      </c>
      <c r="B7760">
        <v>1</v>
      </c>
      <c r="C7760" t="s">
        <v>80</v>
      </c>
      <c r="D7760" t="s">
        <v>82</v>
      </c>
      <c r="E7760" t="s">
        <v>152</v>
      </c>
      <c r="F7760" t="s">
        <v>21903</v>
      </c>
      <c r="G7760" t="s">
        <v>168</v>
      </c>
      <c r="H7760" t="s">
        <v>149</v>
      </c>
      <c r="I7760" t="s">
        <v>135</v>
      </c>
      <c r="J7760" t="s">
        <v>136</v>
      </c>
      <c r="K7760" t="s">
        <v>137</v>
      </c>
      <c r="L7760" t="s">
        <v>21904</v>
      </c>
      <c r="M7760" t="s">
        <v>21905</v>
      </c>
      <c r="N7760">
        <v>8.8216666660000005</v>
      </c>
      <c r="O7760">
        <v>0</v>
      </c>
      <c r="P7760">
        <v>6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20.909462140448966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20.909462140448966</v>
      </c>
    </row>
    <row r="7761" spans="1:31" x14ac:dyDescent="0.25">
      <c r="A7761">
        <v>1661981</v>
      </c>
      <c r="B7761">
        <v>1</v>
      </c>
      <c r="C7761" t="s">
        <v>81</v>
      </c>
      <c r="D7761" t="s">
        <v>117</v>
      </c>
      <c r="E7761" t="s">
        <v>140</v>
      </c>
      <c r="F7761" t="s">
        <v>3213</v>
      </c>
      <c r="G7761" t="s">
        <v>148</v>
      </c>
      <c r="H7761" t="s">
        <v>134</v>
      </c>
      <c r="I7761" t="s">
        <v>135</v>
      </c>
      <c r="J7761" t="s">
        <v>136</v>
      </c>
      <c r="K7761" t="s">
        <v>143</v>
      </c>
      <c r="L7761" t="s">
        <v>21906</v>
      </c>
      <c r="M7761" t="s">
        <v>21907</v>
      </c>
      <c r="N7761">
        <v>8.7655555550000006</v>
      </c>
      <c r="O7761">
        <v>1</v>
      </c>
      <c r="P7761">
        <v>437</v>
      </c>
      <c r="Q7761">
        <v>40</v>
      </c>
      <c r="R7761">
        <v>42</v>
      </c>
      <c r="S7761">
        <v>11</v>
      </c>
      <c r="T7761">
        <v>34</v>
      </c>
      <c r="U7761">
        <v>2</v>
      </c>
      <c r="V7761">
        <v>0</v>
      </c>
      <c r="W7761">
        <v>1.3998115557230024</v>
      </c>
      <c r="X7761">
        <v>501.60500708249572</v>
      </c>
      <c r="Y7761">
        <v>442.37840191388619</v>
      </c>
      <c r="Z7761">
        <v>52.585404288205076</v>
      </c>
      <c r="AA7761">
        <v>2882.5225339213312</v>
      </c>
      <c r="AB7761">
        <v>214.68876293158146</v>
      </c>
      <c r="AC7761">
        <v>682.68145514822265</v>
      </c>
      <c r="AD7761">
        <v>0</v>
      </c>
      <c r="AE7761">
        <v>4777.8613768414452</v>
      </c>
    </row>
    <row r="7762" spans="1:31" x14ac:dyDescent="0.25">
      <c r="A7762">
        <v>1662522</v>
      </c>
      <c r="B7762">
        <v>1</v>
      </c>
      <c r="C7762" t="s">
        <v>81</v>
      </c>
      <c r="D7762" t="s">
        <v>122</v>
      </c>
      <c r="E7762" t="s">
        <v>140</v>
      </c>
      <c r="F7762" t="s">
        <v>21908</v>
      </c>
      <c r="G7762" t="s">
        <v>161</v>
      </c>
      <c r="H7762" t="s">
        <v>134</v>
      </c>
      <c r="I7762" t="s">
        <v>135</v>
      </c>
      <c r="J7762" t="s">
        <v>136</v>
      </c>
      <c r="K7762" t="s">
        <v>137</v>
      </c>
      <c r="L7762" t="s">
        <v>21909</v>
      </c>
      <c r="M7762" t="s">
        <v>21910</v>
      </c>
      <c r="N7762">
        <v>0.34055555500000001</v>
      </c>
      <c r="O7762">
        <v>23</v>
      </c>
      <c r="P7762">
        <v>836</v>
      </c>
      <c r="Q7762">
        <v>70</v>
      </c>
      <c r="R7762">
        <v>29</v>
      </c>
      <c r="S7762">
        <v>23</v>
      </c>
      <c r="T7762">
        <v>58</v>
      </c>
      <c r="U7762">
        <v>0</v>
      </c>
      <c r="V7762">
        <v>2</v>
      </c>
      <c r="W7762">
        <v>0.85895755215389813</v>
      </c>
      <c r="X7762">
        <v>31.179551786122385</v>
      </c>
      <c r="Y7762">
        <v>24.277242450138392</v>
      </c>
      <c r="Z7762">
        <v>1.4654907688348326</v>
      </c>
      <c r="AA7762">
        <v>34.32803127319692</v>
      </c>
      <c r="AB7762">
        <v>8.3027047374940874</v>
      </c>
      <c r="AC7762">
        <v>0</v>
      </c>
      <c r="AD7762">
        <v>0.79313769253629274</v>
      </c>
      <c r="AE7762">
        <v>101.2051162604768</v>
      </c>
    </row>
    <row r="7763" spans="1:31" x14ac:dyDescent="0.25">
      <c r="A7763">
        <v>1661858</v>
      </c>
      <c r="B7763">
        <v>1</v>
      </c>
      <c r="C7763" t="s">
        <v>80</v>
      </c>
      <c r="D7763" t="s">
        <v>102</v>
      </c>
      <c r="E7763" t="s">
        <v>131</v>
      </c>
      <c r="F7763" t="s">
        <v>21911</v>
      </c>
      <c r="G7763" t="s">
        <v>161</v>
      </c>
      <c r="H7763" t="s">
        <v>134</v>
      </c>
      <c r="I7763" t="s">
        <v>135</v>
      </c>
      <c r="J7763" t="s">
        <v>136</v>
      </c>
      <c r="K7763" t="s">
        <v>137</v>
      </c>
      <c r="L7763" t="s">
        <v>21912</v>
      </c>
      <c r="M7763" t="s">
        <v>21913</v>
      </c>
      <c r="N7763">
        <v>0.85194444400000002</v>
      </c>
      <c r="O7763">
        <v>0</v>
      </c>
      <c r="P7763">
        <v>1673</v>
      </c>
      <c r="Q7763">
        <v>0</v>
      </c>
      <c r="R7763">
        <v>46</v>
      </c>
      <c r="S7763">
        <v>1</v>
      </c>
      <c r="T7763">
        <v>291</v>
      </c>
      <c r="U7763">
        <v>0</v>
      </c>
      <c r="V7763">
        <v>0</v>
      </c>
      <c r="W7763">
        <v>0</v>
      </c>
      <c r="X7763">
        <v>333.51110776874435</v>
      </c>
      <c r="Y7763">
        <v>0</v>
      </c>
      <c r="Z7763">
        <v>4.6878563294846165</v>
      </c>
      <c r="AA7763">
        <v>7.6175291343911837</v>
      </c>
      <c r="AB7763">
        <v>140.50015484700955</v>
      </c>
      <c r="AC7763">
        <v>0</v>
      </c>
      <c r="AD7763">
        <v>0</v>
      </c>
      <c r="AE7763">
        <v>486.31664807962966</v>
      </c>
    </row>
    <row r="7764" spans="1:31" x14ac:dyDescent="0.25">
      <c r="A7764">
        <v>1662528</v>
      </c>
      <c r="B7764">
        <v>1</v>
      </c>
      <c r="C7764" t="s">
        <v>80</v>
      </c>
      <c r="D7764" t="s">
        <v>108</v>
      </c>
      <c r="E7764" t="s">
        <v>131</v>
      </c>
      <c r="F7764" t="s">
        <v>21914</v>
      </c>
      <c r="G7764" t="s">
        <v>195</v>
      </c>
      <c r="H7764" t="s">
        <v>134</v>
      </c>
      <c r="I7764" t="s">
        <v>135</v>
      </c>
      <c r="J7764" t="s">
        <v>136</v>
      </c>
      <c r="K7764" t="s">
        <v>137</v>
      </c>
      <c r="L7764" t="s">
        <v>21915</v>
      </c>
      <c r="M7764" t="s">
        <v>21916</v>
      </c>
      <c r="N7764">
        <v>6.6988888879999999</v>
      </c>
      <c r="O7764">
        <v>0</v>
      </c>
      <c r="P7764">
        <v>35</v>
      </c>
      <c r="Q7764">
        <v>0</v>
      </c>
      <c r="R7764">
        <v>3</v>
      </c>
      <c r="S7764">
        <v>0</v>
      </c>
      <c r="T7764">
        <v>2</v>
      </c>
      <c r="U7764">
        <v>0</v>
      </c>
      <c r="V7764">
        <v>0</v>
      </c>
      <c r="W7764">
        <v>0</v>
      </c>
      <c r="X7764">
        <v>23.111611579656024</v>
      </c>
      <c r="Y7764">
        <v>0</v>
      </c>
      <c r="Z7764">
        <v>0.73428938123781118</v>
      </c>
      <c r="AA7764">
        <v>0</v>
      </c>
      <c r="AB7764">
        <v>11.714543402255449</v>
      </c>
      <c r="AC7764">
        <v>0</v>
      </c>
      <c r="AD7764">
        <v>0</v>
      </c>
      <c r="AE7764">
        <v>35.560444363149287</v>
      </c>
    </row>
    <row r="7765" spans="1:31" x14ac:dyDescent="0.25">
      <c r="A7765">
        <v>1662127</v>
      </c>
      <c r="B7765">
        <v>1</v>
      </c>
      <c r="C7765" t="s">
        <v>81</v>
      </c>
      <c r="D7765" t="s">
        <v>118</v>
      </c>
      <c r="E7765" t="s">
        <v>178</v>
      </c>
      <c r="F7765" t="s">
        <v>21917</v>
      </c>
      <c r="G7765" t="s">
        <v>403</v>
      </c>
      <c r="H7765" t="s">
        <v>149</v>
      </c>
      <c r="I7765" t="s">
        <v>135</v>
      </c>
      <c r="J7765" t="s">
        <v>136</v>
      </c>
      <c r="K7765" t="s">
        <v>137</v>
      </c>
      <c r="L7765" t="s">
        <v>21918</v>
      </c>
      <c r="M7765" t="s">
        <v>21919</v>
      </c>
      <c r="N7765">
        <v>2.787222222</v>
      </c>
      <c r="O7765">
        <v>0</v>
      </c>
      <c r="P7765">
        <v>6</v>
      </c>
      <c r="Q7765">
        <v>0</v>
      </c>
      <c r="R7765">
        <v>6</v>
      </c>
      <c r="S7765">
        <v>0</v>
      </c>
      <c r="T7765">
        <v>4</v>
      </c>
      <c r="U7765">
        <v>0</v>
      </c>
      <c r="V7765">
        <v>0</v>
      </c>
      <c r="W7765">
        <v>0</v>
      </c>
      <c r="X7765">
        <v>3.0615056458827454</v>
      </c>
      <c r="Y7765">
        <v>0</v>
      </c>
      <c r="Z7765">
        <v>2.2475794530172508</v>
      </c>
      <c r="AA7765">
        <v>0</v>
      </c>
      <c r="AB7765">
        <v>23.263249937880708</v>
      </c>
      <c r="AC7765">
        <v>0</v>
      </c>
      <c r="AD7765">
        <v>0</v>
      </c>
      <c r="AE7765">
        <v>28.572335036780704</v>
      </c>
    </row>
    <row r="7766" spans="1:31" x14ac:dyDescent="0.25">
      <c r="A7766">
        <v>1662067</v>
      </c>
      <c r="B7766">
        <v>1</v>
      </c>
      <c r="C7766" t="s">
        <v>80</v>
      </c>
      <c r="D7766" t="s">
        <v>97</v>
      </c>
      <c r="E7766" t="s">
        <v>178</v>
      </c>
      <c r="F7766" t="s">
        <v>17304</v>
      </c>
      <c r="G7766" t="s">
        <v>187</v>
      </c>
      <c r="H7766" t="s">
        <v>149</v>
      </c>
      <c r="I7766" t="s">
        <v>135</v>
      </c>
      <c r="J7766" t="s">
        <v>136</v>
      </c>
      <c r="K7766" t="s">
        <v>137</v>
      </c>
      <c r="L7766" t="s">
        <v>21920</v>
      </c>
      <c r="M7766" t="s">
        <v>21921</v>
      </c>
      <c r="N7766">
        <v>4.4902777770000002</v>
      </c>
      <c r="O7766">
        <v>0</v>
      </c>
      <c r="P7766">
        <v>48</v>
      </c>
      <c r="Q7766">
        <v>0</v>
      </c>
      <c r="R7766">
        <v>1</v>
      </c>
      <c r="S7766">
        <v>0</v>
      </c>
      <c r="T7766">
        <v>2</v>
      </c>
      <c r="U7766">
        <v>0</v>
      </c>
      <c r="V7766">
        <v>0</v>
      </c>
      <c r="W7766">
        <v>0</v>
      </c>
      <c r="X7766">
        <v>143.1250968395365</v>
      </c>
      <c r="Y7766">
        <v>0</v>
      </c>
      <c r="Z7766">
        <v>3.9266117379475E-3</v>
      </c>
      <c r="AA7766">
        <v>0</v>
      </c>
      <c r="AB7766">
        <v>5.9874087952344448E-3</v>
      </c>
      <c r="AC7766">
        <v>0</v>
      </c>
      <c r="AD7766">
        <v>0</v>
      </c>
      <c r="AE7766">
        <v>143.13501086006966</v>
      </c>
    </row>
    <row r="7767" spans="1:31" x14ac:dyDescent="0.25">
      <c r="A7767">
        <v>1662505</v>
      </c>
      <c r="B7767">
        <v>1</v>
      </c>
      <c r="C7767" t="s">
        <v>80</v>
      </c>
      <c r="D7767" t="s">
        <v>108</v>
      </c>
      <c r="E7767" t="s">
        <v>131</v>
      </c>
      <c r="F7767" t="s">
        <v>21922</v>
      </c>
      <c r="G7767" t="s">
        <v>691</v>
      </c>
      <c r="H7767" t="s">
        <v>134</v>
      </c>
      <c r="I7767" t="s">
        <v>135</v>
      </c>
      <c r="J7767" t="s">
        <v>136</v>
      </c>
      <c r="K7767" t="s">
        <v>137</v>
      </c>
      <c r="L7767" t="s">
        <v>21923</v>
      </c>
      <c r="M7767" t="s">
        <v>21924</v>
      </c>
      <c r="N7767">
        <v>3.5591666659999999</v>
      </c>
      <c r="O7767">
        <v>0</v>
      </c>
      <c r="P7767">
        <v>17</v>
      </c>
      <c r="Q7767">
        <v>0</v>
      </c>
      <c r="R7767">
        <v>2</v>
      </c>
      <c r="S7767">
        <v>0</v>
      </c>
      <c r="T7767">
        <v>4</v>
      </c>
      <c r="U7767">
        <v>0</v>
      </c>
      <c r="V7767">
        <v>0</v>
      </c>
      <c r="W7767">
        <v>0</v>
      </c>
      <c r="X7767">
        <v>11.034941077914032</v>
      </c>
      <c r="Y7767">
        <v>0</v>
      </c>
      <c r="Z7767">
        <v>1.48155799256195</v>
      </c>
      <c r="AA7767">
        <v>0</v>
      </c>
      <c r="AB7767">
        <v>9.6207267444960003</v>
      </c>
      <c r="AC7767">
        <v>0</v>
      </c>
      <c r="AD7767">
        <v>0</v>
      </c>
      <c r="AE7767">
        <v>22.137225814971984</v>
      </c>
    </row>
    <row r="7768" spans="1:31" x14ac:dyDescent="0.25">
      <c r="A7768">
        <v>1662173</v>
      </c>
      <c r="B7768">
        <v>1</v>
      </c>
      <c r="C7768" t="s">
        <v>80</v>
      </c>
      <c r="D7768" t="s">
        <v>107</v>
      </c>
      <c r="E7768" t="s">
        <v>152</v>
      </c>
      <c r="F7768" t="s">
        <v>21925</v>
      </c>
      <c r="G7768" t="s">
        <v>507</v>
      </c>
      <c r="H7768" t="s">
        <v>149</v>
      </c>
      <c r="I7768" t="s">
        <v>135</v>
      </c>
      <c r="J7768" t="s">
        <v>136</v>
      </c>
      <c r="K7768" t="s">
        <v>137</v>
      </c>
      <c r="L7768" t="s">
        <v>21926</v>
      </c>
      <c r="M7768" t="s">
        <v>21521</v>
      </c>
      <c r="N7768">
        <v>2.0463888880000001</v>
      </c>
      <c r="O7768">
        <v>0</v>
      </c>
      <c r="P7768">
        <v>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0.57850396959380013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0.57850396959380013</v>
      </c>
    </row>
    <row r="7769" spans="1:31" x14ac:dyDescent="0.25">
      <c r="A7769">
        <v>1661818</v>
      </c>
      <c r="B7769">
        <v>1</v>
      </c>
      <c r="C7769" t="s">
        <v>80</v>
      </c>
      <c r="D7769" t="s">
        <v>96</v>
      </c>
      <c r="E7769" t="s">
        <v>152</v>
      </c>
      <c r="F7769" t="s">
        <v>21927</v>
      </c>
      <c r="G7769" t="s">
        <v>154</v>
      </c>
      <c r="H7769" t="s">
        <v>149</v>
      </c>
      <c r="I7769" t="s">
        <v>135</v>
      </c>
      <c r="J7769" t="s">
        <v>136</v>
      </c>
      <c r="K7769" t="s">
        <v>137</v>
      </c>
      <c r="L7769" t="s">
        <v>21928</v>
      </c>
      <c r="M7769" t="s">
        <v>21929</v>
      </c>
      <c r="N7769">
        <v>2.3077777770000001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1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2.0672484395602</v>
      </c>
      <c r="AC7769">
        <v>0</v>
      </c>
      <c r="AD7769">
        <v>0</v>
      </c>
      <c r="AE7769">
        <v>2.0672484395602</v>
      </c>
    </row>
    <row r="7770" spans="1:31" x14ac:dyDescent="0.25">
      <c r="A7770">
        <v>1662568</v>
      </c>
      <c r="B7770">
        <v>1</v>
      </c>
      <c r="C7770" t="s">
        <v>80</v>
      </c>
      <c r="D7770" t="s">
        <v>108</v>
      </c>
      <c r="E7770" t="s">
        <v>204</v>
      </c>
      <c r="F7770" t="s">
        <v>21930</v>
      </c>
      <c r="G7770" t="s">
        <v>161</v>
      </c>
      <c r="H7770" t="s">
        <v>134</v>
      </c>
      <c r="I7770" t="s">
        <v>191</v>
      </c>
      <c r="J7770" t="s">
        <v>136</v>
      </c>
      <c r="K7770" t="s">
        <v>137</v>
      </c>
      <c r="L7770" t="s">
        <v>21931</v>
      </c>
      <c r="M7770" t="s">
        <v>21932</v>
      </c>
      <c r="N7770">
        <v>8.3333330000000001E-3</v>
      </c>
      <c r="O7770">
        <v>0</v>
      </c>
      <c r="P7770">
        <v>457</v>
      </c>
      <c r="Q7770">
        <v>0</v>
      </c>
      <c r="R7770">
        <v>50</v>
      </c>
      <c r="S7770">
        <v>1</v>
      </c>
      <c r="T7770">
        <v>51</v>
      </c>
      <c r="U7770">
        <v>0</v>
      </c>
      <c r="V7770">
        <v>0</v>
      </c>
      <c r="W7770">
        <v>0</v>
      </c>
      <c r="X7770">
        <v>0.37081784116224137</v>
      </c>
      <c r="Y7770">
        <v>0</v>
      </c>
      <c r="Z7770">
        <v>1.648815655444167E-2</v>
      </c>
      <c r="AA7770">
        <v>5.152772399345E-2</v>
      </c>
      <c r="AB7770">
        <v>0.20747123020339175</v>
      </c>
      <c r="AC7770">
        <v>0</v>
      </c>
      <c r="AD7770">
        <v>0</v>
      </c>
      <c r="AE7770">
        <v>0.64630495191352488</v>
      </c>
    </row>
    <row r="7771" spans="1:31" x14ac:dyDescent="0.25">
      <c r="A7771">
        <v>1662814</v>
      </c>
      <c r="B7771">
        <v>1</v>
      </c>
      <c r="C7771" t="s">
        <v>80</v>
      </c>
      <c r="D7771" t="s">
        <v>106</v>
      </c>
      <c r="E7771" t="s">
        <v>152</v>
      </c>
      <c r="F7771" t="s">
        <v>21933</v>
      </c>
      <c r="G7771" t="s">
        <v>154</v>
      </c>
      <c r="H7771" t="s">
        <v>149</v>
      </c>
      <c r="I7771" t="s">
        <v>135</v>
      </c>
      <c r="J7771" t="s">
        <v>136</v>
      </c>
      <c r="K7771" t="s">
        <v>137</v>
      </c>
      <c r="L7771" t="s">
        <v>21934</v>
      </c>
      <c r="M7771" t="s">
        <v>21935</v>
      </c>
      <c r="N7771">
        <v>2.4366666659999998</v>
      </c>
      <c r="O7771">
        <v>0</v>
      </c>
      <c r="P7771">
        <v>1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0.76870148441809993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0.76870148441809993</v>
      </c>
    </row>
    <row r="7772" spans="1:31" x14ac:dyDescent="0.25">
      <c r="A7772">
        <v>1662854</v>
      </c>
      <c r="B7772">
        <v>1</v>
      </c>
      <c r="C7772" t="s">
        <v>80</v>
      </c>
      <c r="D7772" t="s">
        <v>103</v>
      </c>
      <c r="E7772" t="s">
        <v>204</v>
      </c>
      <c r="F7772" t="s">
        <v>21936</v>
      </c>
      <c r="G7772" t="s">
        <v>195</v>
      </c>
      <c r="H7772" t="s">
        <v>134</v>
      </c>
      <c r="I7772" t="s">
        <v>135</v>
      </c>
      <c r="J7772" t="s">
        <v>136</v>
      </c>
      <c r="K7772" t="s">
        <v>137</v>
      </c>
      <c r="L7772" t="s">
        <v>21937</v>
      </c>
      <c r="M7772" t="s">
        <v>21938</v>
      </c>
      <c r="N7772">
        <v>1.1475</v>
      </c>
      <c r="O7772">
        <v>0</v>
      </c>
      <c r="P7772">
        <v>0</v>
      </c>
      <c r="Q7772">
        <v>4</v>
      </c>
      <c r="R7772">
        <v>1</v>
      </c>
      <c r="S7772">
        <v>2</v>
      </c>
      <c r="T7772">
        <v>0</v>
      </c>
      <c r="U7772">
        <v>7</v>
      </c>
      <c r="V7772">
        <v>1</v>
      </c>
      <c r="W7772">
        <v>0</v>
      </c>
      <c r="X7772">
        <v>0</v>
      </c>
      <c r="Y7772">
        <v>12.978571245041044</v>
      </c>
      <c r="Z7772">
        <v>1.27365597659082</v>
      </c>
      <c r="AA7772">
        <v>26.706049203289595</v>
      </c>
      <c r="AB7772">
        <v>0</v>
      </c>
      <c r="AC7772">
        <v>607.25116142118736</v>
      </c>
      <c r="AD7772">
        <v>18.890069930152656</v>
      </c>
      <c r="AE7772">
        <v>667.09950777626148</v>
      </c>
    </row>
    <row r="7773" spans="1:31" x14ac:dyDescent="0.25">
      <c r="A7773">
        <v>1662313</v>
      </c>
      <c r="B7773">
        <v>1</v>
      </c>
      <c r="C7773" t="s">
        <v>80</v>
      </c>
      <c r="D7773" t="s">
        <v>91</v>
      </c>
      <c r="E7773" t="s">
        <v>178</v>
      </c>
      <c r="F7773" t="s">
        <v>21939</v>
      </c>
      <c r="G7773" t="s">
        <v>1492</v>
      </c>
      <c r="H7773" t="s">
        <v>149</v>
      </c>
      <c r="I7773" t="s">
        <v>135</v>
      </c>
      <c r="J7773" t="s">
        <v>136</v>
      </c>
      <c r="K7773" t="s">
        <v>137</v>
      </c>
      <c r="L7773" t="s">
        <v>21940</v>
      </c>
      <c r="M7773" t="s">
        <v>21941</v>
      </c>
      <c r="N7773">
        <v>4.1030555550000001</v>
      </c>
      <c r="O7773">
        <v>0</v>
      </c>
      <c r="P7773">
        <v>46</v>
      </c>
      <c r="Q7773">
        <v>0</v>
      </c>
      <c r="R7773">
        <v>0</v>
      </c>
      <c r="S7773">
        <v>0</v>
      </c>
      <c r="T7773">
        <v>1</v>
      </c>
      <c r="U7773">
        <v>0</v>
      </c>
      <c r="V7773">
        <v>0</v>
      </c>
      <c r="W7773">
        <v>0</v>
      </c>
      <c r="X7773">
        <v>19.981422328086346</v>
      </c>
      <c r="Y7773">
        <v>0</v>
      </c>
      <c r="Z7773">
        <v>0</v>
      </c>
      <c r="AA7773">
        <v>0</v>
      </c>
      <c r="AB7773">
        <v>1.15977253568E-3</v>
      </c>
      <c r="AC7773">
        <v>0</v>
      </c>
      <c r="AD7773">
        <v>0</v>
      </c>
      <c r="AE7773">
        <v>19.982582100622025</v>
      </c>
    </row>
    <row r="7774" spans="1:31" x14ac:dyDescent="0.25">
      <c r="A7774">
        <v>1661921</v>
      </c>
      <c r="B7774">
        <v>1</v>
      </c>
      <c r="C7774" t="s">
        <v>81</v>
      </c>
      <c r="D7774" t="s">
        <v>127</v>
      </c>
      <c r="E7774" t="s">
        <v>131</v>
      </c>
      <c r="F7774" t="s">
        <v>21942</v>
      </c>
      <c r="G7774" t="s">
        <v>161</v>
      </c>
      <c r="H7774" t="s">
        <v>134</v>
      </c>
      <c r="I7774" t="s">
        <v>135</v>
      </c>
      <c r="J7774" t="s">
        <v>136</v>
      </c>
      <c r="K7774" t="s">
        <v>137</v>
      </c>
      <c r="L7774" t="s">
        <v>21943</v>
      </c>
      <c r="M7774" t="s">
        <v>21944</v>
      </c>
      <c r="N7774">
        <v>0.36333333299999998</v>
      </c>
      <c r="O7774">
        <v>5</v>
      </c>
      <c r="P7774">
        <v>0</v>
      </c>
      <c r="Q7774">
        <v>155</v>
      </c>
      <c r="R7774">
        <v>6</v>
      </c>
      <c r="S7774">
        <v>6</v>
      </c>
      <c r="T7774">
        <v>0</v>
      </c>
      <c r="U7774">
        <v>0</v>
      </c>
      <c r="V7774">
        <v>0</v>
      </c>
      <c r="W7774">
        <v>0.23687710674788001</v>
      </c>
      <c r="X7774">
        <v>0</v>
      </c>
      <c r="Y7774">
        <v>16.964142615830639</v>
      </c>
      <c r="Z7774">
        <v>0.38982479103209999</v>
      </c>
      <c r="AA7774">
        <v>5.3810126205419468</v>
      </c>
      <c r="AB7774">
        <v>0</v>
      </c>
      <c r="AC7774">
        <v>0</v>
      </c>
      <c r="AD7774">
        <v>0</v>
      </c>
      <c r="AE7774">
        <v>22.971857134152565</v>
      </c>
    </row>
    <row r="7775" spans="1:31" x14ac:dyDescent="0.25">
      <c r="A7775">
        <v>1662167</v>
      </c>
      <c r="B7775">
        <v>1</v>
      </c>
      <c r="C7775" t="s">
        <v>81</v>
      </c>
      <c r="D7775" t="s">
        <v>126</v>
      </c>
      <c r="E7775" t="s">
        <v>146</v>
      </c>
      <c r="F7775" t="s">
        <v>5803</v>
      </c>
      <c r="G7775" t="s">
        <v>227</v>
      </c>
      <c r="H7775" t="s">
        <v>149</v>
      </c>
      <c r="I7775" t="s">
        <v>135</v>
      </c>
      <c r="J7775" t="s">
        <v>136</v>
      </c>
      <c r="K7775" t="s">
        <v>137</v>
      </c>
      <c r="L7775" t="s">
        <v>21945</v>
      </c>
      <c r="M7775" t="s">
        <v>21946</v>
      </c>
      <c r="N7775">
        <v>0.49555555499999998</v>
      </c>
      <c r="O7775">
        <v>0</v>
      </c>
      <c r="P7775">
        <v>0</v>
      </c>
      <c r="Q7775">
        <v>0</v>
      </c>
      <c r="R7775">
        <v>5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0.16038491455306667</v>
      </c>
      <c r="AA7775">
        <v>0</v>
      </c>
      <c r="AB7775">
        <v>0</v>
      </c>
      <c r="AC7775">
        <v>0</v>
      </c>
      <c r="AD7775">
        <v>0</v>
      </c>
      <c r="AE7775">
        <v>0.16038491455306667</v>
      </c>
    </row>
    <row r="7776" spans="1:31" x14ac:dyDescent="0.25">
      <c r="A7776">
        <v>1662133</v>
      </c>
      <c r="B7776">
        <v>1</v>
      </c>
      <c r="C7776" t="s">
        <v>80</v>
      </c>
      <c r="D7776" t="s">
        <v>85</v>
      </c>
      <c r="E7776" t="s">
        <v>152</v>
      </c>
      <c r="F7776" t="s">
        <v>21947</v>
      </c>
      <c r="G7776" t="s">
        <v>154</v>
      </c>
      <c r="H7776" t="s">
        <v>149</v>
      </c>
      <c r="I7776" t="s">
        <v>135</v>
      </c>
      <c r="J7776" t="s">
        <v>136</v>
      </c>
      <c r="K7776" t="s">
        <v>137</v>
      </c>
      <c r="L7776" t="s">
        <v>21948</v>
      </c>
      <c r="M7776" t="s">
        <v>21949</v>
      </c>
      <c r="N7776">
        <v>2.034444444</v>
      </c>
      <c r="O7776">
        <v>0</v>
      </c>
      <c r="P7776">
        <v>11</v>
      </c>
      <c r="Q7776">
        <v>0</v>
      </c>
      <c r="R7776">
        <v>0</v>
      </c>
      <c r="S7776">
        <v>0</v>
      </c>
      <c r="T7776">
        <v>1</v>
      </c>
      <c r="U7776">
        <v>0</v>
      </c>
      <c r="V7776">
        <v>0</v>
      </c>
      <c r="W7776">
        <v>0</v>
      </c>
      <c r="X7776">
        <v>8.615601788349867</v>
      </c>
      <c r="Y7776">
        <v>0</v>
      </c>
      <c r="Z7776">
        <v>0</v>
      </c>
      <c r="AA7776">
        <v>0</v>
      </c>
      <c r="AB7776">
        <v>0.24539638658188334</v>
      </c>
      <c r="AC7776">
        <v>0</v>
      </c>
      <c r="AD7776">
        <v>0</v>
      </c>
      <c r="AE7776">
        <v>8.8609981749317512</v>
      </c>
    </row>
    <row r="7777" spans="1:31" x14ac:dyDescent="0.25">
      <c r="A7777">
        <v>1662276</v>
      </c>
      <c r="B7777">
        <v>1</v>
      </c>
      <c r="C7777" t="s">
        <v>80</v>
      </c>
      <c r="D7777" t="s">
        <v>102</v>
      </c>
      <c r="E7777" t="s">
        <v>131</v>
      </c>
      <c r="F7777" t="s">
        <v>21167</v>
      </c>
      <c r="G7777" t="s">
        <v>195</v>
      </c>
      <c r="H7777" t="s">
        <v>134</v>
      </c>
      <c r="I7777" t="s">
        <v>135</v>
      </c>
      <c r="J7777" t="s">
        <v>136</v>
      </c>
      <c r="K7777" t="s">
        <v>137</v>
      </c>
      <c r="L7777" t="s">
        <v>21950</v>
      </c>
      <c r="M7777" t="s">
        <v>21951</v>
      </c>
      <c r="N7777">
        <v>1.183333333</v>
      </c>
      <c r="O7777">
        <v>1</v>
      </c>
      <c r="P7777">
        <v>792</v>
      </c>
      <c r="Q7777">
        <v>1</v>
      </c>
      <c r="R7777">
        <v>9</v>
      </c>
      <c r="S7777">
        <v>2</v>
      </c>
      <c r="T7777">
        <v>54</v>
      </c>
      <c r="U7777">
        <v>0</v>
      </c>
      <c r="V7777">
        <v>0</v>
      </c>
      <c r="W7777">
        <v>0.329902402782</v>
      </c>
      <c r="X7777">
        <v>104.46078523868245</v>
      </c>
      <c r="Y7777">
        <v>0.66584243829653333</v>
      </c>
      <c r="Z7777">
        <v>0.66469433286349333</v>
      </c>
      <c r="AA7777">
        <v>16.770676501882036</v>
      </c>
      <c r="AB7777">
        <v>49.116615311170769</v>
      </c>
      <c r="AC7777">
        <v>0</v>
      </c>
      <c r="AD7777">
        <v>0</v>
      </c>
      <c r="AE7777">
        <v>172.00851622567728</v>
      </c>
    </row>
    <row r="7778" spans="1:31" x14ac:dyDescent="0.25">
      <c r="A7778">
        <v>1662794</v>
      </c>
      <c r="B7778">
        <v>1</v>
      </c>
      <c r="C7778" t="s">
        <v>80</v>
      </c>
      <c r="D7778" t="s">
        <v>82</v>
      </c>
      <c r="E7778" t="s">
        <v>152</v>
      </c>
      <c r="F7778" t="s">
        <v>21952</v>
      </c>
      <c r="G7778" t="s">
        <v>168</v>
      </c>
      <c r="H7778" t="s">
        <v>149</v>
      </c>
      <c r="I7778" t="s">
        <v>135</v>
      </c>
      <c r="J7778" t="s">
        <v>136</v>
      </c>
      <c r="K7778" t="s">
        <v>137</v>
      </c>
      <c r="L7778" t="s">
        <v>21953</v>
      </c>
      <c r="M7778" t="s">
        <v>21954</v>
      </c>
      <c r="N7778">
        <v>2.1466666659999998</v>
      </c>
      <c r="O7778">
        <v>0</v>
      </c>
      <c r="P7778">
        <v>15</v>
      </c>
      <c r="Q7778">
        <v>0</v>
      </c>
      <c r="R7778">
        <v>0</v>
      </c>
      <c r="S7778">
        <v>0</v>
      </c>
      <c r="T7778">
        <v>1</v>
      </c>
      <c r="U7778">
        <v>0</v>
      </c>
      <c r="V7778">
        <v>0</v>
      </c>
      <c r="W7778">
        <v>0</v>
      </c>
      <c r="X7778">
        <v>8.4809207459804163</v>
      </c>
      <c r="Y7778">
        <v>0</v>
      </c>
      <c r="Z7778">
        <v>0</v>
      </c>
      <c r="AA7778">
        <v>0</v>
      </c>
      <c r="AB7778">
        <v>14.259869429917869</v>
      </c>
      <c r="AC7778">
        <v>0</v>
      </c>
      <c r="AD7778">
        <v>0</v>
      </c>
      <c r="AE7778">
        <v>22.740790175898283</v>
      </c>
    </row>
    <row r="7779" spans="1:31" x14ac:dyDescent="0.25">
      <c r="A7779">
        <v>1662817</v>
      </c>
      <c r="B7779">
        <v>1</v>
      </c>
      <c r="C7779" t="s">
        <v>80</v>
      </c>
      <c r="D7779" t="s">
        <v>84</v>
      </c>
      <c r="E7779" t="s">
        <v>146</v>
      </c>
      <c r="F7779" t="s">
        <v>21955</v>
      </c>
      <c r="G7779" t="s">
        <v>260</v>
      </c>
      <c r="H7779" t="s">
        <v>149</v>
      </c>
      <c r="I7779" t="s">
        <v>135</v>
      </c>
      <c r="J7779" t="s">
        <v>136</v>
      </c>
      <c r="K7779" t="s">
        <v>137</v>
      </c>
      <c r="L7779" t="s">
        <v>21956</v>
      </c>
      <c r="M7779" t="s">
        <v>21957</v>
      </c>
      <c r="N7779">
        <v>3.156111111</v>
      </c>
      <c r="O7779">
        <v>0</v>
      </c>
      <c r="P7779">
        <v>195</v>
      </c>
      <c r="Q7779">
        <v>0</v>
      </c>
      <c r="R7779">
        <v>0</v>
      </c>
      <c r="S7779">
        <v>0</v>
      </c>
      <c r="T7779">
        <v>60</v>
      </c>
      <c r="U7779">
        <v>0</v>
      </c>
      <c r="V7779">
        <v>0</v>
      </c>
      <c r="W7779">
        <v>0</v>
      </c>
      <c r="X7779">
        <v>182.34630303754059</v>
      </c>
      <c r="Y7779">
        <v>0</v>
      </c>
      <c r="Z7779">
        <v>0</v>
      </c>
      <c r="AA7779">
        <v>0</v>
      </c>
      <c r="AB7779">
        <v>157.77766410267944</v>
      </c>
      <c r="AC7779">
        <v>0</v>
      </c>
      <c r="AD7779">
        <v>0</v>
      </c>
      <c r="AE7779">
        <v>340.12396714022003</v>
      </c>
    </row>
    <row r="7780" spans="1:31" x14ac:dyDescent="0.25">
      <c r="A7780">
        <v>1662651</v>
      </c>
      <c r="B7780">
        <v>1</v>
      </c>
      <c r="C7780" t="s">
        <v>80</v>
      </c>
      <c r="D7780" t="s">
        <v>94</v>
      </c>
      <c r="E7780" t="s">
        <v>152</v>
      </c>
      <c r="F7780" t="s">
        <v>21958</v>
      </c>
      <c r="G7780" t="s">
        <v>154</v>
      </c>
      <c r="H7780" t="s">
        <v>149</v>
      </c>
      <c r="I7780" t="s">
        <v>135</v>
      </c>
      <c r="J7780" t="s">
        <v>136</v>
      </c>
      <c r="K7780" t="s">
        <v>137</v>
      </c>
      <c r="L7780" t="s">
        <v>21959</v>
      </c>
      <c r="M7780" t="s">
        <v>21960</v>
      </c>
      <c r="N7780">
        <v>5.0972222220000001</v>
      </c>
      <c r="O7780">
        <v>0</v>
      </c>
      <c r="P7780">
        <v>1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0.49892395279262658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0.49892395279262658</v>
      </c>
    </row>
    <row r="7781" spans="1:31" x14ac:dyDescent="0.25">
      <c r="A7781">
        <v>1662253</v>
      </c>
      <c r="B7781">
        <v>1</v>
      </c>
      <c r="C7781" t="s">
        <v>81</v>
      </c>
      <c r="D7781" t="s">
        <v>123</v>
      </c>
      <c r="E7781" t="s">
        <v>152</v>
      </c>
      <c r="F7781" t="s">
        <v>21961</v>
      </c>
      <c r="G7781" t="s">
        <v>154</v>
      </c>
      <c r="H7781" t="s">
        <v>149</v>
      </c>
      <c r="I7781" t="s">
        <v>135</v>
      </c>
      <c r="J7781" t="s">
        <v>136</v>
      </c>
      <c r="K7781" t="s">
        <v>137</v>
      </c>
      <c r="L7781" t="s">
        <v>21962</v>
      </c>
      <c r="M7781" t="s">
        <v>21963</v>
      </c>
      <c r="N7781">
        <v>1.756388888</v>
      </c>
      <c r="O7781">
        <v>0</v>
      </c>
      <c r="P7781">
        <v>5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2.1081107798352581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2.1081107798352581</v>
      </c>
    </row>
    <row r="7782" spans="1:31" x14ac:dyDescent="0.25">
      <c r="A7782">
        <v>1662837</v>
      </c>
      <c r="B7782">
        <v>1</v>
      </c>
      <c r="C7782" t="s">
        <v>80</v>
      </c>
      <c r="D7782" t="s">
        <v>106</v>
      </c>
      <c r="E7782" t="s">
        <v>152</v>
      </c>
      <c r="F7782" t="s">
        <v>21964</v>
      </c>
      <c r="G7782" t="s">
        <v>154</v>
      </c>
      <c r="H7782" t="s">
        <v>149</v>
      </c>
      <c r="I7782" t="s">
        <v>135</v>
      </c>
      <c r="J7782" t="s">
        <v>136</v>
      </c>
      <c r="K7782" t="s">
        <v>137</v>
      </c>
      <c r="L7782" t="s">
        <v>21965</v>
      </c>
      <c r="M7782" t="s">
        <v>21966</v>
      </c>
      <c r="N7782">
        <v>2.3855555549999998</v>
      </c>
      <c r="O7782">
        <v>0</v>
      </c>
      <c r="P7782">
        <v>1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2.0672106574050005E-3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2.0672106574050005E-3</v>
      </c>
    </row>
    <row r="7783" spans="1:31" x14ac:dyDescent="0.25">
      <c r="A7783">
        <v>1662445</v>
      </c>
      <c r="B7783">
        <v>1</v>
      </c>
      <c r="C7783" t="s">
        <v>80</v>
      </c>
      <c r="D7783" t="s">
        <v>94</v>
      </c>
      <c r="E7783" t="s">
        <v>642</v>
      </c>
      <c r="F7783" t="s">
        <v>21967</v>
      </c>
      <c r="G7783" t="s">
        <v>161</v>
      </c>
      <c r="H7783" t="s">
        <v>134</v>
      </c>
      <c r="I7783" t="s">
        <v>191</v>
      </c>
      <c r="J7783" t="s">
        <v>136</v>
      </c>
      <c r="K7783" t="s">
        <v>137</v>
      </c>
      <c r="L7783" t="s">
        <v>21968</v>
      </c>
      <c r="M7783" t="s">
        <v>21969</v>
      </c>
      <c r="N7783">
        <v>4.3333333000000002E-2</v>
      </c>
      <c r="O7783">
        <v>1</v>
      </c>
      <c r="P7783">
        <v>3460</v>
      </c>
      <c r="Q7783">
        <v>155</v>
      </c>
      <c r="R7783">
        <v>876</v>
      </c>
      <c r="S7783">
        <v>26</v>
      </c>
      <c r="T7783">
        <v>466</v>
      </c>
      <c r="U7783">
        <v>4</v>
      </c>
      <c r="V7783">
        <v>2</v>
      </c>
      <c r="W7783">
        <v>2.0810103839026671E-2</v>
      </c>
      <c r="X7783">
        <v>19.478526379729196</v>
      </c>
      <c r="Y7783">
        <v>8.5777235455123346</v>
      </c>
      <c r="Z7783">
        <v>17.142858779230735</v>
      </c>
      <c r="AA7783">
        <v>6.8287097288470671</v>
      </c>
      <c r="AB7783">
        <v>15.442909207851988</v>
      </c>
      <c r="AC7783">
        <v>4.0911120909890402</v>
      </c>
      <c r="AD7783">
        <v>0.20757475581127999</v>
      </c>
      <c r="AE7783">
        <v>71.79022459181067</v>
      </c>
    </row>
    <row r="7784" spans="1:31" x14ac:dyDescent="0.25">
      <c r="A7784">
        <v>1661855</v>
      </c>
      <c r="B7784">
        <v>1</v>
      </c>
      <c r="C7784" t="s">
        <v>80</v>
      </c>
      <c r="D7784" t="s">
        <v>109</v>
      </c>
      <c r="E7784" t="s">
        <v>131</v>
      </c>
      <c r="F7784" t="s">
        <v>6379</v>
      </c>
      <c r="G7784" t="s">
        <v>195</v>
      </c>
      <c r="H7784" t="s">
        <v>134</v>
      </c>
      <c r="I7784" t="s">
        <v>135</v>
      </c>
      <c r="J7784" t="s">
        <v>136</v>
      </c>
      <c r="K7784" t="s">
        <v>137</v>
      </c>
      <c r="L7784" t="s">
        <v>21970</v>
      </c>
      <c r="M7784" t="s">
        <v>21971</v>
      </c>
      <c r="N7784">
        <v>2.7369444440000001</v>
      </c>
      <c r="O7784">
        <v>0</v>
      </c>
      <c r="P7784">
        <v>25</v>
      </c>
      <c r="Q7784">
        <v>0</v>
      </c>
      <c r="R7784">
        <v>12</v>
      </c>
      <c r="S7784">
        <v>0</v>
      </c>
      <c r="T7784">
        <v>16</v>
      </c>
      <c r="U7784">
        <v>0</v>
      </c>
      <c r="V7784">
        <v>0</v>
      </c>
      <c r="W7784">
        <v>0</v>
      </c>
      <c r="X7784">
        <v>14.453763147037304</v>
      </c>
      <c r="Y7784">
        <v>0</v>
      </c>
      <c r="Z7784">
        <v>14.175117300335959</v>
      </c>
      <c r="AA7784">
        <v>0</v>
      </c>
      <c r="AB7784">
        <v>20.452896107529181</v>
      </c>
      <c r="AC7784">
        <v>0</v>
      </c>
      <c r="AD7784">
        <v>0</v>
      </c>
      <c r="AE7784">
        <v>49.081776554902447</v>
      </c>
    </row>
    <row r="7785" spans="1:31" x14ac:dyDescent="0.25">
      <c r="A7785">
        <v>1662482</v>
      </c>
      <c r="B7785">
        <v>1</v>
      </c>
      <c r="C7785" t="s">
        <v>81</v>
      </c>
      <c r="D7785" t="s">
        <v>113</v>
      </c>
      <c r="E7785" t="s">
        <v>178</v>
      </c>
      <c r="F7785" t="s">
        <v>10839</v>
      </c>
      <c r="G7785" t="s">
        <v>227</v>
      </c>
      <c r="H7785" t="s">
        <v>149</v>
      </c>
      <c r="I7785" t="s">
        <v>135</v>
      </c>
      <c r="J7785" t="s">
        <v>136</v>
      </c>
      <c r="K7785" t="s">
        <v>137</v>
      </c>
      <c r="L7785" t="s">
        <v>21972</v>
      </c>
      <c r="M7785" t="s">
        <v>21973</v>
      </c>
      <c r="N7785">
        <v>1.9955555549999999</v>
      </c>
      <c r="O7785">
        <v>0</v>
      </c>
      <c r="P7785">
        <v>18</v>
      </c>
      <c r="Q7785">
        <v>0</v>
      </c>
      <c r="R7785">
        <v>12</v>
      </c>
      <c r="S7785">
        <v>0</v>
      </c>
      <c r="T7785">
        <v>1</v>
      </c>
      <c r="U7785">
        <v>0</v>
      </c>
      <c r="V7785">
        <v>0</v>
      </c>
      <c r="W7785">
        <v>0</v>
      </c>
      <c r="X7785">
        <v>5.83703356174109</v>
      </c>
      <c r="Y7785">
        <v>0</v>
      </c>
      <c r="Z7785">
        <v>9.0236758305422491</v>
      </c>
      <c r="AA7785">
        <v>0</v>
      </c>
      <c r="AB7785">
        <v>0</v>
      </c>
      <c r="AC7785">
        <v>0</v>
      </c>
      <c r="AD7785">
        <v>0</v>
      </c>
      <c r="AE7785">
        <v>14.86070939228334</v>
      </c>
    </row>
    <row r="7786" spans="1:31" x14ac:dyDescent="0.25">
      <c r="A7786">
        <v>1662688</v>
      </c>
      <c r="B7786">
        <v>1</v>
      </c>
      <c r="C7786" t="s">
        <v>80</v>
      </c>
      <c r="D7786" t="s">
        <v>97</v>
      </c>
      <c r="E7786" t="s">
        <v>204</v>
      </c>
      <c r="F7786" t="s">
        <v>21974</v>
      </c>
      <c r="G7786" t="s">
        <v>161</v>
      </c>
      <c r="H7786" t="s">
        <v>134</v>
      </c>
      <c r="I7786" t="s">
        <v>135</v>
      </c>
      <c r="J7786" t="s">
        <v>136</v>
      </c>
      <c r="K7786" t="s">
        <v>137</v>
      </c>
      <c r="L7786" t="s">
        <v>21975</v>
      </c>
      <c r="M7786" t="s">
        <v>21976</v>
      </c>
      <c r="N7786">
        <v>0.42111111099999998</v>
      </c>
      <c r="O7786">
        <v>3</v>
      </c>
      <c r="P7786">
        <v>367</v>
      </c>
      <c r="Q7786">
        <v>5</v>
      </c>
      <c r="R7786">
        <v>68</v>
      </c>
      <c r="S7786">
        <v>12</v>
      </c>
      <c r="T7786">
        <v>47</v>
      </c>
      <c r="U7786">
        <v>0</v>
      </c>
      <c r="V7786">
        <v>0</v>
      </c>
      <c r="W7786">
        <v>300.02585021859193</v>
      </c>
      <c r="X7786">
        <v>90.194370988528107</v>
      </c>
      <c r="Y7786">
        <v>169.72118124714086</v>
      </c>
      <c r="Z7786">
        <v>4.1485849308358542</v>
      </c>
      <c r="AA7786">
        <v>79.64005426419358</v>
      </c>
      <c r="AB7786">
        <v>23.840043329298638</v>
      </c>
      <c r="AC7786">
        <v>0</v>
      </c>
      <c r="AD7786">
        <v>0</v>
      </c>
      <c r="AE7786">
        <v>667.57008497858908</v>
      </c>
    </row>
    <row r="7787" spans="1:31" x14ac:dyDescent="0.25">
      <c r="A7787">
        <v>1662147</v>
      </c>
      <c r="B7787">
        <v>1</v>
      </c>
      <c r="C7787" t="s">
        <v>81</v>
      </c>
      <c r="D7787" t="s">
        <v>118</v>
      </c>
      <c r="E7787" t="s">
        <v>131</v>
      </c>
      <c r="F7787" t="s">
        <v>21977</v>
      </c>
      <c r="G7787" t="s">
        <v>431</v>
      </c>
      <c r="H7787" t="s">
        <v>134</v>
      </c>
      <c r="I7787" t="s">
        <v>135</v>
      </c>
      <c r="J7787" t="s">
        <v>136</v>
      </c>
      <c r="K7787" t="s">
        <v>137</v>
      </c>
      <c r="L7787" t="s">
        <v>21978</v>
      </c>
      <c r="M7787" t="s">
        <v>21979</v>
      </c>
      <c r="N7787">
        <v>3.1177777770000001</v>
      </c>
      <c r="O7787">
        <v>0</v>
      </c>
      <c r="P7787">
        <v>143</v>
      </c>
      <c r="Q7787">
        <v>0</v>
      </c>
      <c r="R7787">
        <v>7</v>
      </c>
      <c r="S7787">
        <v>0</v>
      </c>
      <c r="T7787">
        <v>13</v>
      </c>
      <c r="U7787">
        <v>0</v>
      </c>
      <c r="V7787">
        <v>0</v>
      </c>
      <c r="W7787">
        <v>0</v>
      </c>
      <c r="X7787">
        <v>106.41125189851036</v>
      </c>
      <c r="Y7787">
        <v>0</v>
      </c>
      <c r="Z7787">
        <v>4.8648754566949997</v>
      </c>
      <c r="AA7787">
        <v>0</v>
      </c>
      <c r="AB7787">
        <v>39.950591732775251</v>
      </c>
      <c r="AC7787">
        <v>0</v>
      </c>
      <c r="AD7787">
        <v>0</v>
      </c>
      <c r="AE7787">
        <v>151.2267190879806</v>
      </c>
    </row>
    <row r="7788" spans="1:31" x14ac:dyDescent="0.25">
      <c r="A7788">
        <v>1662339</v>
      </c>
      <c r="B7788">
        <v>1</v>
      </c>
      <c r="C7788" t="s">
        <v>80</v>
      </c>
      <c r="D7788" t="s">
        <v>96</v>
      </c>
      <c r="E7788" t="s">
        <v>178</v>
      </c>
      <c r="F7788" t="s">
        <v>21980</v>
      </c>
      <c r="G7788" t="s">
        <v>675</v>
      </c>
      <c r="H7788" t="s">
        <v>149</v>
      </c>
      <c r="I7788" t="s">
        <v>135</v>
      </c>
      <c r="J7788" t="s">
        <v>136</v>
      </c>
      <c r="K7788" t="s">
        <v>137</v>
      </c>
      <c r="L7788" t="s">
        <v>21981</v>
      </c>
      <c r="M7788" t="s">
        <v>21982</v>
      </c>
      <c r="N7788">
        <v>1.7894444439999999</v>
      </c>
      <c r="O7788">
        <v>0</v>
      </c>
      <c r="P7788">
        <v>64</v>
      </c>
      <c r="Q7788">
        <v>0</v>
      </c>
      <c r="R7788">
        <v>0</v>
      </c>
      <c r="S7788">
        <v>0</v>
      </c>
      <c r="T7788">
        <v>16</v>
      </c>
      <c r="U7788">
        <v>0</v>
      </c>
      <c r="V7788">
        <v>0</v>
      </c>
      <c r="W7788">
        <v>0</v>
      </c>
      <c r="X7788">
        <v>47.728439908616096</v>
      </c>
      <c r="Y7788">
        <v>0</v>
      </c>
      <c r="Z7788">
        <v>0</v>
      </c>
      <c r="AA7788">
        <v>0</v>
      </c>
      <c r="AB7788">
        <v>33.635600279320585</v>
      </c>
      <c r="AC7788">
        <v>0</v>
      </c>
      <c r="AD7788">
        <v>0</v>
      </c>
      <c r="AE7788">
        <v>81.364040187936681</v>
      </c>
    </row>
    <row r="7789" spans="1:31" x14ac:dyDescent="0.25">
      <c r="A7789">
        <v>1662439</v>
      </c>
      <c r="B7789">
        <v>1</v>
      </c>
      <c r="C7789" t="s">
        <v>80</v>
      </c>
      <c r="D7789" t="s">
        <v>94</v>
      </c>
      <c r="E7789" t="s">
        <v>140</v>
      </c>
      <c r="F7789" t="s">
        <v>3651</v>
      </c>
      <c r="G7789" t="s">
        <v>161</v>
      </c>
      <c r="H7789" t="s">
        <v>134</v>
      </c>
      <c r="I7789" t="s">
        <v>191</v>
      </c>
      <c r="J7789" t="s">
        <v>136</v>
      </c>
      <c r="K7789" t="s">
        <v>137</v>
      </c>
      <c r="L7789" t="s">
        <v>21983</v>
      </c>
      <c r="M7789" t="s">
        <v>21984</v>
      </c>
      <c r="N7789">
        <v>1.8333333E-2</v>
      </c>
      <c r="O7789">
        <v>0</v>
      </c>
      <c r="P7789">
        <v>509</v>
      </c>
      <c r="Q7789">
        <v>16</v>
      </c>
      <c r="R7789">
        <v>295</v>
      </c>
      <c r="S7789">
        <v>5</v>
      </c>
      <c r="T7789">
        <v>47</v>
      </c>
      <c r="U7789">
        <v>0</v>
      </c>
      <c r="V7789">
        <v>0</v>
      </c>
      <c r="W7789">
        <v>0</v>
      </c>
      <c r="X7789">
        <v>1.65750258413716</v>
      </c>
      <c r="Y7789">
        <v>2.621673670689334E-2</v>
      </c>
      <c r="Z7789">
        <v>1.279057408576201</v>
      </c>
      <c r="AA7789">
        <v>0.39852121892456505</v>
      </c>
      <c r="AB7789">
        <v>0.71034770775127498</v>
      </c>
      <c r="AC7789">
        <v>0</v>
      </c>
      <c r="AD7789">
        <v>0</v>
      </c>
      <c r="AE7789">
        <v>4.0716456560960941</v>
      </c>
    </row>
    <row r="7790" spans="1:31" x14ac:dyDescent="0.25">
      <c r="A7790">
        <v>1661898</v>
      </c>
      <c r="B7790">
        <v>1</v>
      </c>
      <c r="C7790" t="s">
        <v>80</v>
      </c>
      <c r="D7790" t="s">
        <v>104</v>
      </c>
      <c r="E7790" t="s">
        <v>178</v>
      </c>
      <c r="F7790" t="s">
        <v>21985</v>
      </c>
      <c r="G7790" t="s">
        <v>227</v>
      </c>
      <c r="H7790" t="s">
        <v>149</v>
      </c>
      <c r="I7790" t="s">
        <v>135</v>
      </c>
      <c r="J7790" t="s">
        <v>136</v>
      </c>
      <c r="K7790" t="s">
        <v>137</v>
      </c>
      <c r="L7790" t="s">
        <v>21986</v>
      </c>
      <c r="M7790" t="s">
        <v>21987</v>
      </c>
      <c r="N7790">
        <v>2.8113888880000002</v>
      </c>
      <c r="O7790">
        <v>0</v>
      </c>
      <c r="P7790">
        <v>167</v>
      </c>
      <c r="Q7790">
        <v>0</v>
      </c>
      <c r="R7790">
        <v>1</v>
      </c>
      <c r="S7790">
        <v>0</v>
      </c>
      <c r="T7790">
        <v>3</v>
      </c>
      <c r="U7790">
        <v>0</v>
      </c>
      <c r="V7790">
        <v>0</v>
      </c>
      <c r="W7790">
        <v>0</v>
      </c>
      <c r="X7790">
        <v>136.40710501156883</v>
      </c>
      <c r="Y7790">
        <v>0</v>
      </c>
      <c r="Z7790">
        <v>0.12475770544968001</v>
      </c>
      <c r="AA7790">
        <v>0</v>
      </c>
      <c r="AB7790">
        <v>8.4038770536922716</v>
      </c>
      <c r="AC7790">
        <v>0</v>
      </c>
      <c r="AD7790">
        <v>0</v>
      </c>
      <c r="AE7790">
        <v>144.93573977071077</v>
      </c>
    </row>
    <row r="7791" spans="1:31" x14ac:dyDescent="0.25">
      <c r="A7791">
        <v>1662548</v>
      </c>
      <c r="B7791">
        <v>1</v>
      </c>
      <c r="C7791" t="s">
        <v>81</v>
      </c>
      <c r="D7791" t="s">
        <v>127</v>
      </c>
      <c r="E7791" t="s">
        <v>146</v>
      </c>
      <c r="F7791" t="s">
        <v>21988</v>
      </c>
      <c r="G7791" t="s">
        <v>288</v>
      </c>
      <c r="H7791" t="s">
        <v>149</v>
      </c>
      <c r="I7791" t="s">
        <v>135</v>
      </c>
      <c r="J7791" t="s">
        <v>136</v>
      </c>
      <c r="K7791" t="s">
        <v>137</v>
      </c>
      <c r="L7791" t="s">
        <v>21651</v>
      </c>
      <c r="M7791" t="s">
        <v>21989</v>
      </c>
      <c r="N7791">
        <v>0.31555555499999999</v>
      </c>
      <c r="O7791">
        <v>0</v>
      </c>
      <c r="P7791">
        <v>14</v>
      </c>
      <c r="Q7791">
        <v>0</v>
      </c>
      <c r="R7791">
        <v>0</v>
      </c>
      <c r="S7791">
        <v>0</v>
      </c>
      <c r="T7791">
        <v>164</v>
      </c>
      <c r="U7791">
        <v>0</v>
      </c>
      <c r="V7791">
        <v>0</v>
      </c>
      <c r="W7791">
        <v>0</v>
      </c>
      <c r="X7791">
        <v>1.4565274622985043</v>
      </c>
      <c r="Y7791">
        <v>0</v>
      </c>
      <c r="Z7791">
        <v>0</v>
      </c>
      <c r="AA7791">
        <v>0</v>
      </c>
      <c r="AB7791">
        <v>22.208141965044788</v>
      </c>
      <c r="AC7791">
        <v>0</v>
      </c>
      <c r="AD7791">
        <v>0</v>
      </c>
      <c r="AE7791">
        <v>23.664669427343291</v>
      </c>
    </row>
    <row r="7792" spans="1:31" x14ac:dyDescent="0.25">
      <c r="A7792">
        <v>1662356</v>
      </c>
      <c r="B7792">
        <v>1</v>
      </c>
      <c r="C7792" t="s">
        <v>80</v>
      </c>
      <c r="D7792" t="s">
        <v>108</v>
      </c>
      <c r="E7792" t="s">
        <v>178</v>
      </c>
      <c r="F7792" t="s">
        <v>21990</v>
      </c>
      <c r="G7792" t="s">
        <v>227</v>
      </c>
      <c r="H7792" t="s">
        <v>149</v>
      </c>
      <c r="I7792" t="s">
        <v>135</v>
      </c>
      <c r="J7792" t="s">
        <v>136</v>
      </c>
      <c r="K7792" t="s">
        <v>137</v>
      </c>
      <c r="L7792" t="s">
        <v>21991</v>
      </c>
      <c r="M7792" t="s">
        <v>21992</v>
      </c>
      <c r="N7792">
        <v>9.7133333329999996</v>
      </c>
      <c r="O7792">
        <v>0</v>
      </c>
      <c r="P7792">
        <v>19</v>
      </c>
      <c r="Q7792">
        <v>0</v>
      </c>
      <c r="R7792">
        <v>8</v>
      </c>
      <c r="S7792">
        <v>0</v>
      </c>
      <c r="T7792">
        <v>4</v>
      </c>
      <c r="U7792">
        <v>0</v>
      </c>
      <c r="V7792">
        <v>0</v>
      </c>
      <c r="W7792">
        <v>0</v>
      </c>
      <c r="X7792">
        <v>12.223745008570786</v>
      </c>
      <c r="Y7792">
        <v>0</v>
      </c>
      <c r="Z7792">
        <v>6.4468823411011869</v>
      </c>
      <c r="AA7792">
        <v>0</v>
      </c>
      <c r="AB7792">
        <v>13.242058278743446</v>
      </c>
      <c r="AC7792">
        <v>0</v>
      </c>
      <c r="AD7792">
        <v>0</v>
      </c>
      <c r="AE7792">
        <v>31.912685628415421</v>
      </c>
    </row>
    <row r="7793" spans="1:31" x14ac:dyDescent="0.25">
      <c r="A7793">
        <v>1662671</v>
      </c>
      <c r="B7793">
        <v>1</v>
      </c>
      <c r="C7793" t="s">
        <v>80</v>
      </c>
      <c r="D7793" t="s">
        <v>108</v>
      </c>
      <c r="E7793" t="s">
        <v>152</v>
      </c>
      <c r="F7793" t="s">
        <v>21993</v>
      </c>
      <c r="G7793" t="s">
        <v>154</v>
      </c>
      <c r="H7793" t="s">
        <v>149</v>
      </c>
      <c r="I7793" t="s">
        <v>135</v>
      </c>
      <c r="J7793" t="s">
        <v>136</v>
      </c>
      <c r="K7793" t="s">
        <v>137</v>
      </c>
      <c r="L7793" t="s">
        <v>21994</v>
      </c>
      <c r="M7793" t="s">
        <v>21995</v>
      </c>
      <c r="N7793">
        <v>1.9883333329999999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1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3.4174009143464668</v>
      </c>
      <c r="AC7793">
        <v>0</v>
      </c>
      <c r="AD7793">
        <v>0</v>
      </c>
      <c r="AE7793">
        <v>3.4174009143464668</v>
      </c>
    </row>
    <row r="7794" spans="1:31" x14ac:dyDescent="0.25">
      <c r="A7794">
        <v>1662007</v>
      </c>
      <c r="B7794">
        <v>1</v>
      </c>
      <c r="C7794" t="s">
        <v>80</v>
      </c>
      <c r="D7794" t="s">
        <v>93</v>
      </c>
      <c r="E7794" t="s">
        <v>140</v>
      </c>
      <c r="F7794" t="s">
        <v>1650</v>
      </c>
      <c r="G7794" t="s">
        <v>148</v>
      </c>
      <c r="H7794" t="s">
        <v>134</v>
      </c>
      <c r="I7794" t="s">
        <v>135</v>
      </c>
      <c r="J7794" t="s">
        <v>136</v>
      </c>
      <c r="K7794" t="s">
        <v>143</v>
      </c>
      <c r="L7794" t="s">
        <v>21996</v>
      </c>
      <c r="M7794" t="s">
        <v>21997</v>
      </c>
      <c r="N7794">
        <v>6.596666666</v>
      </c>
      <c r="O7794">
        <v>0</v>
      </c>
      <c r="P7794">
        <v>614</v>
      </c>
      <c r="Q7794">
        <v>15</v>
      </c>
      <c r="R7794">
        <v>105</v>
      </c>
      <c r="S7794">
        <v>6</v>
      </c>
      <c r="T7794">
        <v>137</v>
      </c>
      <c r="U7794">
        <v>0</v>
      </c>
      <c r="V7794">
        <v>1</v>
      </c>
      <c r="W7794">
        <v>0</v>
      </c>
      <c r="X7794">
        <v>395.08148332379739</v>
      </c>
      <c r="Y7794">
        <v>114.06090614327087</v>
      </c>
      <c r="Z7794">
        <v>173.08994295823939</v>
      </c>
      <c r="AA7794">
        <v>347.6776177239343</v>
      </c>
      <c r="AB7794">
        <v>938.30644557837775</v>
      </c>
      <c r="AC7794">
        <v>0</v>
      </c>
      <c r="AD7794">
        <v>312.57596217091861</v>
      </c>
      <c r="AE7794">
        <v>2280.7923578985383</v>
      </c>
    </row>
    <row r="7795" spans="1:31" x14ac:dyDescent="0.25">
      <c r="A7795">
        <v>1661984</v>
      </c>
      <c r="B7795">
        <v>1</v>
      </c>
      <c r="C7795" t="s">
        <v>80</v>
      </c>
      <c r="D7795" t="s">
        <v>107</v>
      </c>
      <c r="E7795" t="s">
        <v>204</v>
      </c>
      <c r="F7795" t="s">
        <v>21998</v>
      </c>
      <c r="G7795" t="s">
        <v>1992</v>
      </c>
      <c r="H7795" t="s">
        <v>134</v>
      </c>
      <c r="I7795" t="s">
        <v>135</v>
      </c>
      <c r="J7795" t="s">
        <v>136</v>
      </c>
      <c r="K7795" t="s">
        <v>137</v>
      </c>
      <c r="L7795" t="s">
        <v>21999</v>
      </c>
      <c r="M7795" t="s">
        <v>22000</v>
      </c>
      <c r="N7795">
        <v>1.449166666</v>
      </c>
      <c r="O7795">
        <v>1</v>
      </c>
      <c r="P7795">
        <v>784</v>
      </c>
      <c r="Q7795">
        <v>0</v>
      </c>
      <c r="R7795">
        <v>0</v>
      </c>
      <c r="S7795">
        <v>1</v>
      </c>
      <c r="T7795">
        <v>74</v>
      </c>
      <c r="U7795">
        <v>0</v>
      </c>
      <c r="V7795">
        <v>1</v>
      </c>
      <c r="W7795">
        <v>1.8897814548777814</v>
      </c>
      <c r="X7795">
        <v>93.099975316618767</v>
      </c>
      <c r="Y7795">
        <v>0</v>
      </c>
      <c r="Z7795">
        <v>0</v>
      </c>
      <c r="AA7795">
        <v>2.21441228082</v>
      </c>
      <c r="AB7795">
        <v>44.815095464413531</v>
      </c>
      <c r="AC7795">
        <v>0</v>
      </c>
      <c r="AD7795">
        <v>23.146674368565797</v>
      </c>
      <c r="AE7795">
        <v>165.16593888529587</v>
      </c>
    </row>
    <row r="7796" spans="1:31" x14ac:dyDescent="0.25">
      <c r="A7796">
        <v>1661861</v>
      </c>
      <c r="B7796">
        <v>1</v>
      </c>
      <c r="C7796" t="s">
        <v>81</v>
      </c>
      <c r="D7796" t="s">
        <v>116</v>
      </c>
      <c r="E7796" t="s">
        <v>204</v>
      </c>
      <c r="F7796" t="s">
        <v>22001</v>
      </c>
      <c r="G7796" t="s">
        <v>161</v>
      </c>
      <c r="H7796" t="s">
        <v>134</v>
      </c>
      <c r="I7796" t="s">
        <v>135</v>
      </c>
      <c r="J7796" t="s">
        <v>136</v>
      </c>
      <c r="K7796" t="s">
        <v>137</v>
      </c>
      <c r="L7796" t="s">
        <v>22002</v>
      </c>
      <c r="M7796" t="s">
        <v>22003</v>
      </c>
      <c r="N7796">
        <v>0.578333333</v>
      </c>
      <c r="O7796">
        <v>0</v>
      </c>
      <c r="P7796">
        <v>733</v>
      </c>
      <c r="Q7796">
        <v>2</v>
      </c>
      <c r="R7796">
        <v>34</v>
      </c>
      <c r="S7796">
        <v>0</v>
      </c>
      <c r="T7796">
        <v>108</v>
      </c>
      <c r="U7796">
        <v>1</v>
      </c>
      <c r="V7796">
        <v>0</v>
      </c>
      <c r="W7796">
        <v>0</v>
      </c>
      <c r="X7796">
        <v>72.393400462824459</v>
      </c>
      <c r="Y7796">
        <v>4.6708513905189444E-2</v>
      </c>
      <c r="Z7796">
        <v>0.6336598084240197</v>
      </c>
      <c r="AA7796">
        <v>0</v>
      </c>
      <c r="AB7796">
        <v>17.906782918806709</v>
      </c>
      <c r="AC7796">
        <v>7.7499655761167796</v>
      </c>
      <c r="AD7796">
        <v>0</v>
      </c>
      <c r="AE7796">
        <v>98.730517280077152</v>
      </c>
    </row>
    <row r="7797" spans="1:31" x14ac:dyDescent="0.25">
      <c r="A7797">
        <v>1662648</v>
      </c>
      <c r="B7797">
        <v>1</v>
      </c>
      <c r="C7797" t="s">
        <v>81</v>
      </c>
      <c r="D7797" t="s">
        <v>113</v>
      </c>
      <c r="E7797" t="s">
        <v>152</v>
      </c>
      <c r="F7797" t="s">
        <v>22004</v>
      </c>
      <c r="G7797" t="s">
        <v>154</v>
      </c>
      <c r="H7797" t="s">
        <v>149</v>
      </c>
      <c r="I7797" t="s">
        <v>135</v>
      </c>
      <c r="J7797" t="s">
        <v>136</v>
      </c>
      <c r="K7797" t="s">
        <v>137</v>
      </c>
      <c r="L7797" t="s">
        <v>22005</v>
      </c>
      <c r="M7797" t="s">
        <v>22006</v>
      </c>
      <c r="N7797">
        <v>0.64805555500000001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2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0.4921799791334851</v>
      </c>
      <c r="AC7797">
        <v>0</v>
      </c>
      <c r="AD7797">
        <v>0</v>
      </c>
      <c r="AE7797">
        <v>0.4921799791334851</v>
      </c>
    </row>
    <row r="7798" spans="1:31" x14ac:dyDescent="0.25">
      <c r="A7798">
        <v>1661878</v>
      </c>
      <c r="B7798">
        <v>1</v>
      </c>
      <c r="C7798" t="s">
        <v>81</v>
      </c>
      <c r="D7798" t="s">
        <v>118</v>
      </c>
      <c r="E7798" t="s">
        <v>178</v>
      </c>
      <c r="F7798" t="s">
        <v>21727</v>
      </c>
      <c r="G7798" t="s">
        <v>227</v>
      </c>
      <c r="H7798" t="s">
        <v>149</v>
      </c>
      <c r="I7798" t="s">
        <v>135</v>
      </c>
      <c r="J7798" t="s">
        <v>136</v>
      </c>
      <c r="K7798" t="s">
        <v>137</v>
      </c>
      <c r="L7798" t="s">
        <v>22007</v>
      </c>
      <c r="M7798" t="s">
        <v>22008</v>
      </c>
      <c r="N7798">
        <v>1.2508333330000001</v>
      </c>
      <c r="O7798">
        <v>0</v>
      </c>
      <c r="P7798">
        <v>1</v>
      </c>
      <c r="Q7798">
        <v>0</v>
      </c>
      <c r="R7798">
        <v>4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0.22731734635295558</v>
      </c>
      <c r="Y7798">
        <v>0</v>
      </c>
      <c r="Z7798">
        <v>0.32566750599382221</v>
      </c>
      <c r="AA7798">
        <v>0</v>
      </c>
      <c r="AB7798">
        <v>0</v>
      </c>
      <c r="AC7798">
        <v>0</v>
      </c>
      <c r="AD7798">
        <v>0</v>
      </c>
      <c r="AE7798">
        <v>0.55298485234677774</v>
      </c>
    </row>
    <row r="7799" spans="1:31" x14ac:dyDescent="0.25">
      <c r="A7799">
        <v>1662462</v>
      </c>
      <c r="B7799">
        <v>1</v>
      </c>
      <c r="C7799" t="s">
        <v>80</v>
      </c>
      <c r="D7799" t="s">
        <v>94</v>
      </c>
      <c r="E7799" t="s">
        <v>140</v>
      </c>
      <c r="F7799" t="s">
        <v>22009</v>
      </c>
      <c r="G7799" t="s">
        <v>161</v>
      </c>
      <c r="H7799" t="s">
        <v>134</v>
      </c>
      <c r="I7799" t="s">
        <v>135</v>
      </c>
      <c r="J7799" t="s">
        <v>136</v>
      </c>
      <c r="K7799" t="s">
        <v>137</v>
      </c>
      <c r="L7799" t="s">
        <v>22010</v>
      </c>
      <c r="M7799" t="s">
        <v>22011</v>
      </c>
      <c r="N7799">
        <v>0.95444444399999995</v>
      </c>
      <c r="O7799">
        <v>1</v>
      </c>
      <c r="P7799">
        <v>326</v>
      </c>
      <c r="Q7799">
        <v>24</v>
      </c>
      <c r="R7799">
        <v>56</v>
      </c>
      <c r="S7799">
        <v>14</v>
      </c>
      <c r="T7799">
        <v>107</v>
      </c>
      <c r="U7799">
        <v>7</v>
      </c>
      <c r="V7799">
        <v>0</v>
      </c>
      <c r="W7799">
        <v>1.3806942447130002</v>
      </c>
      <c r="X7799">
        <v>48.796588540464512</v>
      </c>
      <c r="Y7799">
        <v>2.8167895772938829</v>
      </c>
      <c r="Z7799">
        <v>7.4283580427517091</v>
      </c>
      <c r="AA7799">
        <v>173.74911993396282</v>
      </c>
      <c r="AB7799">
        <v>31.804238316386449</v>
      </c>
      <c r="AC7799">
        <v>485.92675134162164</v>
      </c>
      <c r="AD7799">
        <v>0</v>
      </c>
      <c r="AE7799">
        <v>751.90253999719403</v>
      </c>
    </row>
    <row r="7800" spans="1:31" x14ac:dyDescent="0.25">
      <c r="A7800">
        <v>1662362</v>
      </c>
      <c r="B7800">
        <v>1</v>
      </c>
      <c r="C7800" t="s">
        <v>80</v>
      </c>
      <c r="D7800" t="s">
        <v>104</v>
      </c>
      <c r="E7800" t="s">
        <v>204</v>
      </c>
      <c r="F7800" t="s">
        <v>22012</v>
      </c>
      <c r="G7800" t="s">
        <v>161</v>
      </c>
      <c r="H7800" t="s">
        <v>134</v>
      </c>
      <c r="I7800" t="s">
        <v>135</v>
      </c>
      <c r="J7800" t="s">
        <v>136</v>
      </c>
      <c r="K7800" t="s">
        <v>137</v>
      </c>
      <c r="L7800" t="s">
        <v>22013</v>
      </c>
      <c r="M7800" t="s">
        <v>22014</v>
      </c>
      <c r="N7800">
        <v>9.4722221999999995E-2</v>
      </c>
      <c r="O7800">
        <v>8</v>
      </c>
      <c r="P7800">
        <v>19372</v>
      </c>
      <c r="Q7800">
        <v>6</v>
      </c>
      <c r="R7800">
        <v>83</v>
      </c>
      <c r="S7800">
        <v>10</v>
      </c>
      <c r="T7800">
        <v>2569</v>
      </c>
      <c r="U7800">
        <v>6</v>
      </c>
      <c r="V7800">
        <v>5</v>
      </c>
      <c r="W7800">
        <v>0.29608299781548586</v>
      </c>
      <c r="X7800">
        <v>416.49806213655154</v>
      </c>
      <c r="Y7800">
        <v>0.12783702787045359</v>
      </c>
      <c r="Z7800">
        <v>2.2324627038392313</v>
      </c>
      <c r="AA7800">
        <v>8.9222145134729018</v>
      </c>
      <c r="AB7800">
        <v>334.25803676497247</v>
      </c>
      <c r="AC7800">
        <v>72.175592472818408</v>
      </c>
      <c r="AD7800">
        <v>24.558110581631482</v>
      </c>
      <c r="AE7800">
        <v>859.06839919897186</v>
      </c>
    </row>
    <row r="7801" spans="1:31" x14ac:dyDescent="0.25">
      <c r="A7801">
        <v>1662024</v>
      </c>
      <c r="B7801">
        <v>1</v>
      </c>
      <c r="C7801" t="s">
        <v>80</v>
      </c>
      <c r="D7801" t="s">
        <v>110</v>
      </c>
      <c r="E7801" t="s">
        <v>146</v>
      </c>
      <c r="F7801" t="s">
        <v>22015</v>
      </c>
      <c r="G7801" t="s">
        <v>252</v>
      </c>
      <c r="H7801" t="s">
        <v>149</v>
      </c>
      <c r="I7801" t="s">
        <v>135</v>
      </c>
      <c r="J7801" t="s">
        <v>136</v>
      </c>
      <c r="K7801" t="s">
        <v>137</v>
      </c>
      <c r="L7801" t="s">
        <v>22016</v>
      </c>
      <c r="M7801" t="s">
        <v>22017</v>
      </c>
      <c r="N7801">
        <v>1.9530555549999999</v>
      </c>
      <c r="O7801">
        <v>0</v>
      </c>
      <c r="P7801">
        <v>56</v>
      </c>
      <c r="Q7801">
        <v>0</v>
      </c>
      <c r="R7801">
        <v>0</v>
      </c>
      <c r="S7801">
        <v>0</v>
      </c>
      <c r="T7801">
        <v>15</v>
      </c>
      <c r="U7801">
        <v>0</v>
      </c>
      <c r="V7801">
        <v>0</v>
      </c>
      <c r="W7801">
        <v>0</v>
      </c>
      <c r="X7801">
        <v>50.052824047396051</v>
      </c>
      <c r="Y7801">
        <v>0</v>
      </c>
      <c r="Z7801">
        <v>0</v>
      </c>
      <c r="AA7801">
        <v>0</v>
      </c>
      <c r="AB7801">
        <v>110.96836520192444</v>
      </c>
      <c r="AC7801">
        <v>0</v>
      </c>
      <c r="AD7801">
        <v>0</v>
      </c>
      <c r="AE7801">
        <v>161.02118924932049</v>
      </c>
    </row>
    <row r="7802" spans="1:31" x14ac:dyDescent="0.25">
      <c r="A7802">
        <v>1662170</v>
      </c>
      <c r="B7802">
        <v>1</v>
      </c>
      <c r="C7802" t="s">
        <v>80</v>
      </c>
      <c r="D7802" t="s">
        <v>90</v>
      </c>
      <c r="E7802" t="s">
        <v>146</v>
      </c>
      <c r="F7802" t="s">
        <v>16589</v>
      </c>
      <c r="G7802" t="s">
        <v>231</v>
      </c>
      <c r="H7802" t="s">
        <v>149</v>
      </c>
      <c r="I7802" t="s">
        <v>135</v>
      </c>
      <c r="J7802" t="s">
        <v>136</v>
      </c>
      <c r="K7802" t="s">
        <v>137</v>
      </c>
      <c r="L7802" t="s">
        <v>22018</v>
      </c>
      <c r="M7802" t="s">
        <v>22019</v>
      </c>
      <c r="N7802">
        <v>1.626666666</v>
      </c>
      <c r="O7802">
        <v>0</v>
      </c>
      <c r="P7802">
        <v>670</v>
      </c>
      <c r="Q7802">
        <v>0</v>
      </c>
      <c r="R7802">
        <v>0</v>
      </c>
      <c r="S7802">
        <v>0</v>
      </c>
      <c r="T7802">
        <v>26</v>
      </c>
      <c r="U7802">
        <v>0</v>
      </c>
      <c r="V7802">
        <v>0</v>
      </c>
      <c r="W7802">
        <v>0</v>
      </c>
      <c r="X7802">
        <v>412.22998778206409</v>
      </c>
      <c r="Y7802">
        <v>0</v>
      </c>
      <c r="Z7802">
        <v>0</v>
      </c>
      <c r="AA7802">
        <v>0</v>
      </c>
      <c r="AB7802">
        <v>25.461750898999508</v>
      </c>
      <c r="AC7802">
        <v>0</v>
      </c>
      <c r="AD7802">
        <v>0</v>
      </c>
      <c r="AE7802">
        <v>437.69173868106361</v>
      </c>
    </row>
    <row r="7803" spans="1:31" x14ac:dyDescent="0.25">
      <c r="A7803">
        <v>1662757</v>
      </c>
      <c r="B7803">
        <v>1</v>
      </c>
      <c r="C7803" t="s">
        <v>80</v>
      </c>
      <c r="D7803" t="s">
        <v>104</v>
      </c>
      <c r="E7803" t="s">
        <v>178</v>
      </c>
      <c r="F7803" t="s">
        <v>22020</v>
      </c>
      <c r="G7803" t="s">
        <v>1492</v>
      </c>
      <c r="H7803" t="s">
        <v>149</v>
      </c>
      <c r="I7803" t="s">
        <v>135</v>
      </c>
      <c r="J7803" t="s">
        <v>136</v>
      </c>
      <c r="K7803" t="s">
        <v>137</v>
      </c>
      <c r="L7803" t="s">
        <v>22021</v>
      </c>
      <c r="M7803" t="s">
        <v>22022</v>
      </c>
      <c r="N7803">
        <v>5.2541666659999997</v>
      </c>
      <c r="O7803">
        <v>0</v>
      </c>
      <c r="P7803">
        <v>9</v>
      </c>
      <c r="Q7803">
        <v>0</v>
      </c>
      <c r="R7803">
        <v>0</v>
      </c>
      <c r="S7803">
        <v>0</v>
      </c>
      <c r="T7803">
        <v>2</v>
      </c>
      <c r="U7803">
        <v>0</v>
      </c>
      <c r="V7803">
        <v>0</v>
      </c>
      <c r="W7803">
        <v>0</v>
      </c>
      <c r="X7803">
        <v>16.161122636813399</v>
      </c>
      <c r="Y7803">
        <v>0</v>
      </c>
      <c r="Z7803">
        <v>0</v>
      </c>
      <c r="AA7803">
        <v>0</v>
      </c>
      <c r="AB7803">
        <v>12.002301975843423</v>
      </c>
      <c r="AC7803">
        <v>0</v>
      </c>
      <c r="AD7803">
        <v>0</v>
      </c>
      <c r="AE7803">
        <v>28.163424612656822</v>
      </c>
    </row>
    <row r="7804" spans="1:31" x14ac:dyDescent="0.25">
      <c r="A7804">
        <v>1661924</v>
      </c>
      <c r="B7804">
        <v>1</v>
      </c>
      <c r="C7804" t="s">
        <v>80</v>
      </c>
      <c r="D7804" t="s">
        <v>100</v>
      </c>
      <c r="E7804" t="s">
        <v>131</v>
      </c>
      <c r="F7804" t="s">
        <v>22023</v>
      </c>
      <c r="G7804" t="s">
        <v>2147</v>
      </c>
      <c r="H7804" t="s">
        <v>134</v>
      </c>
      <c r="I7804" t="s">
        <v>135</v>
      </c>
      <c r="J7804" t="s">
        <v>136</v>
      </c>
      <c r="K7804" t="s">
        <v>137</v>
      </c>
      <c r="L7804" t="s">
        <v>22024</v>
      </c>
      <c r="M7804" t="s">
        <v>22025</v>
      </c>
      <c r="N7804">
        <v>1.110833333</v>
      </c>
      <c r="O7804">
        <v>0</v>
      </c>
      <c r="P7804">
        <v>1</v>
      </c>
      <c r="Q7804">
        <v>0</v>
      </c>
      <c r="R7804">
        <v>16</v>
      </c>
      <c r="S7804">
        <v>0</v>
      </c>
      <c r="T7804">
        <v>3</v>
      </c>
      <c r="U7804">
        <v>0</v>
      </c>
      <c r="V7804">
        <v>0</v>
      </c>
      <c r="W7804">
        <v>0</v>
      </c>
      <c r="X7804">
        <v>0.3721145610084603</v>
      </c>
      <c r="Y7804">
        <v>0</v>
      </c>
      <c r="Z7804">
        <v>24.857487743224713</v>
      </c>
      <c r="AA7804">
        <v>0</v>
      </c>
      <c r="AB7804">
        <v>0.827368529491605</v>
      </c>
      <c r="AC7804">
        <v>0</v>
      </c>
      <c r="AD7804">
        <v>0</v>
      </c>
      <c r="AE7804">
        <v>26.056970833724776</v>
      </c>
    </row>
    <row r="7805" spans="1:31" x14ac:dyDescent="0.25">
      <c r="A7805">
        <v>1662070</v>
      </c>
      <c r="B7805">
        <v>1</v>
      </c>
      <c r="C7805" t="s">
        <v>80</v>
      </c>
      <c r="D7805" t="s">
        <v>108</v>
      </c>
      <c r="E7805" t="s">
        <v>131</v>
      </c>
      <c r="F7805" t="s">
        <v>22026</v>
      </c>
      <c r="G7805" t="s">
        <v>785</v>
      </c>
      <c r="H7805" t="s">
        <v>134</v>
      </c>
      <c r="I7805" t="s">
        <v>135</v>
      </c>
      <c r="J7805" t="s">
        <v>136</v>
      </c>
      <c r="K7805" t="s">
        <v>137</v>
      </c>
      <c r="L7805" t="s">
        <v>22027</v>
      </c>
      <c r="M7805" t="s">
        <v>22028</v>
      </c>
      <c r="N7805">
        <v>2.3008333329999999</v>
      </c>
      <c r="O7805">
        <v>0</v>
      </c>
      <c r="P7805">
        <v>145</v>
      </c>
      <c r="Q7805">
        <v>0</v>
      </c>
      <c r="R7805">
        <v>19</v>
      </c>
      <c r="S7805">
        <v>0</v>
      </c>
      <c r="T7805">
        <v>16</v>
      </c>
      <c r="U7805">
        <v>0</v>
      </c>
      <c r="V7805">
        <v>0</v>
      </c>
      <c r="W7805">
        <v>0</v>
      </c>
      <c r="X7805">
        <v>39.865643881375306</v>
      </c>
      <c r="Y7805">
        <v>0</v>
      </c>
      <c r="Z7805">
        <v>2.4306989645150008</v>
      </c>
      <c r="AA7805">
        <v>0</v>
      </c>
      <c r="AB7805">
        <v>23.582136531848985</v>
      </c>
      <c r="AC7805">
        <v>0</v>
      </c>
      <c r="AD7805">
        <v>0</v>
      </c>
      <c r="AE7805">
        <v>65.878479377739296</v>
      </c>
    </row>
    <row r="7806" spans="1:31" x14ac:dyDescent="0.25">
      <c r="A7806">
        <v>1662611</v>
      </c>
      <c r="B7806">
        <v>1</v>
      </c>
      <c r="C7806" t="s">
        <v>80</v>
      </c>
      <c r="D7806" t="s">
        <v>98</v>
      </c>
      <c r="E7806" t="s">
        <v>152</v>
      </c>
      <c r="F7806" t="s">
        <v>22029</v>
      </c>
      <c r="G7806" t="s">
        <v>154</v>
      </c>
      <c r="H7806" t="s">
        <v>149</v>
      </c>
      <c r="I7806" t="s">
        <v>135</v>
      </c>
      <c r="J7806" t="s">
        <v>136</v>
      </c>
      <c r="K7806" t="s">
        <v>137</v>
      </c>
      <c r="L7806" t="s">
        <v>22030</v>
      </c>
      <c r="M7806" t="s">
        <v>22031</v>
      </c>
      <c r="N7806">
        <v>6.0155555549999997</v>
      </c>
      <c r="O7806">
        <v>0</v>
      </c>
      <c r="P7806">
        <v>1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0.35042173094895496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0.35042173094895496</v>
      </c>
    </row>
    <row r="7807" spans="1:31" x14ac:dyDescent="0.25">
      <c r="A7807">
        <v>1662299</v>
      </c>
      <c r="B7807">
        <v>1</v>
      </c>
      <c r="C7807" t="s">
        <v>80</v>
      </c>
      <c r="D7807" t="s">
        <v>89</v>
      </c>
      <c r="E7807" t="s">
        <v>178</v>
      </c>
      <c r="F7807" t="s">
        <v>7582</v>
      </c>
      <c r="G7807" t="s">
        <v>187</v>
      </c>
      <c r="H7807" t="s">
        <v>149</v>
      </c>
      <c r="I7807" t="s">
        <v>135</v>
      </c>
      <c r="J7807" t="s">
        <v>136</v>
      </c>
      <c r="K7807" t="s">
        <v>137</v>
      </c>
      <c r="L7807" t="s">
        <v>22032</v>
      </c>
      <c r="M7807" t="s">
        <v>22033</v>
      </c>
      <c r="N7807">
        <v>1.0133333330000001</v>
      </c>
      <c r="O7807">
        <v>0</v>
      </c>
      <c r="P7807">
        <v>23</v>
      </c>
      <c r="Q7807">
        <v>0</v>
      </c>
      <c r="R7807">
        <v>5</v>
      </c>
      <c r="S7807">
        <v>0</v>
      </c>
      <c r="T7807">
        <v>1</v>
      </c>
      <c r="U7807">
        <v>0</v>
      </c>
      <c r="V7807">
        <v>0</v>
      </c>
      <c r="W7807">
        <v>0</v>
      </c>
      <c r="X7807">
        <v>4.2290710650475605</v>
      </c>
      <c r="Y7807">
        <v>0</v>
      </c>
      <c r="Z7807">
        <v>7.3776302295165561E-2</v>
      </c>
      <c r="AA7807">
        <v>0</v>
      </c>
      <c r="AB7807">
        <v>0</v>
      </c>
      <c r="AC7807">
        <v>0</v>
      </c>
      <c r="AD7807">
        <v>0</v>
      </c>
      <c r="AE7807">
        <v>4.3028473673427259</v>
      </c>
    </row>
    <row r="7808" spans="1:31" x14ac:dyDescent="0.25">
      <c r="A7808">
        <v>1662465</v>
      </c>
      <c r="B7808">
        <v>1</v>
      </c>
      <c r="C7808" t="s">
        <v>80</v>
      </c>
      <c r="D7808" t="s">
        <v>97</v>
      </c>
      <c r="E7808" t="s">
        <v>178</v>
      </c>
      <c r="F7808" t="s">
        <v>22034</v>
      </c>
      <c r="G7808" t="s">
        <v>403</v>
      </c>
      <c r="H7808" t="s">
        <v>149</v>
      </c>
      <c r="I7808" t="s">
        <v>135</v>
      </c>
      <c r="J7808" t="s">
        <v>136</v>
      </c>
      <c r="K7808" t="s">
        <v>137</v>
      </c>
      <c r="L7808" t="s">
        <v>22035</v>
      </c>
      <c r="M7808" t="s">
        <v>22036</v>
      </c>
      <c r="N7808">
        <v>4.4277777770000002</v>
      </c>
      <c r="O7808">
        <v>0</v>
      </c>
      <c r="P7808">
        <v>80</v>
      </c>
      <c r="Q7808">
        <v>0</v>
      </c>
      <c r="R7808">
        <v>0</v>
      </c>
      <c r="S7808">
        <v>0</v>
      </c>
      <c r="T7808">
        <v>2</v>
      </c>
      <c r="U7808">
        <v>0</v>
      </c>
      <c r="V7808">
        <v>0</v>
      </c>
      <c r="W7808">
        <v>0</v>
      </c>
      <c r="X7808">
        <v>144.32997049226304</v>
      </c>
      <c r="Y7808">
        <v>0</v>
      </c>
      <c r="Z7808">
        <v>0</v>
      </c>
      <c r="AA7808">
        <v>0</v>
      </c>
      <c r="AB7808">
        <v>33.309832125336833</v>
      </c>
      <c r="AC7808">
        <v>0</v>
      </c>
      <c r="AD7808">
        <v>0</v>
      </c>
      <c r="AE7808">
        <v>177.63980261759988</v>
      </c>
    </row>
    <row r="7809" spans="1:31" x14ac:dyDescent="0.25">
      <c r="A7809">
        <v>1662797</v>
      </c>
      <c r="B7809">
        <v>1</v>
      </c>
      <c r="C7809" t="s">
        <v>81</v>
      </c>
      <c r="D7809" t="s">
        <v>123</v>
      </c>
      <c r="E7809" t="s">
        <v>178</v>
      </c>
      <c r="F7809" t="s">
        <v>22037</v>
      </c>
      <c r="G7809" t="s">
        <v>227</v>
      </c>
      <c r="H7809" t="s">
        <v>149</v>
      </c>
      <c r="I7809" t="s">
        <v>135</v>
      </c>
      <c r="J7809" t="s">
        <v>136</v>
      </c>
      <c r="K7809" t="s">
        <v>137</v>
      </c>
      <c r="L7809" t="s">
        <v>22038</v>
      </c>
      <c r="M7809" t="s">
        <v>22039</v>
      </c>
      <c r="N7809">
        <v>4.045833333</v>
      </c>
      <c r="O7809">
        <v>0</v>
      </c>
      <c r="P7809">
        <v>0</v>
      </c>
      <c r="Q7809">
        <v>0</v>
      </c>
      <c r="R7809">
        <v>2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4.0771976584616666E-3</v>
      </c>
      <c r="AA7809">
        <v>0</v>
      </c>
      <c r="AB7809">
        <v>0</v>
      </c>
      <c r="AC7809">
        <v>0</v>
      </c>
      <c r="AD7809">
        <v>0</v>
      </c>
      <c r="AE7809">
        <v>4.0771976584616666E-3</v>
      </c>
    </row>
    <row r="7810" spans="1:31" x14ac:dyDescent="0.25">
      <c r="A7810">
        <v>1662087</v>
      </c>
      <c r="B7810">
        <v>1</v>
      </c>
      <c r="C7810" t="s">
        <v>80</v>
      </c>
      <c r="D7810" t="s">
        <v>83</v>
      </c>
      <c r="E7810" t="s">
        <v>204</v>
      </c>
      <c r="F7810" t="s">
        <v>22040</v>
      </c>
      <c r="G7810" t="s">
        <v>161</v>
      </c>
      <c r="H7810" t="s">
        <v>134</v>
      </c>
      <c r="I7810" t="s">
        <v>135</v>
      </c>
      <c r="J7810" t="s">
        <v>136</v>
      </c>
      <c r="K7810" t="s">
        <v>137</v>
      </c>
      <c r="L7810" t="s">
        <v>22041</v>
      </c>
      <c r="M7810" t="s">
        <v>22042</v>
      </c>
      <c r="N7810">
        <v>0.36638888800000002</v>
      </c>
      <c r="O7810">
        <v>0</v>
      </c>
      <c r="P7810">
        <v>2</v>
      </c>
      <c r="Q7810">
        <v>0</v>
      </c>
      <c r="R7810">
        <v>4</v>
      </c>
      <c r="S7810">
        <v>4</v>
      </c>
      <c r="T7810">
        <v>29</v>
      </c>
      <c r="U7810">
        <v>4</v>
      </c>
      <c r="V7810">
        <v>4</v>
      </c>
      <c r="W7810">
        <v>0</v>
      </c>
      <c r="X7810">
        <v>2.4238873768449278</v>
      </c>
      <c r="Y7810">
        <v>0</v>
      </c>
      <c r="Z7810">
        <v>0.38056310035432117</v>
      </c>
      <c r="AA7810">
        <v>17.125728513854842</v>
      </c>
      <c r="AB7810">
        <v>38.077106939890967</v>
      </c>
      <c r="AC7810">
        <v>272.98041984980114</v>
      </c>
      <c r="AD7810">
        <v>60.227297961934482</v>
      </c>
      <c r="AE7810">
        <v>391.21500374268066</v>
      </c>
    </row>
    <row r="7811" spans="1:31" x14ac:dyDescent="0.25">
      <c r="A7811">
        <v>1662273</v>
      </c>
      <c r="B7811">
        <v>1</v>
      </c>
      <c r="C7811" t="s">
        <v>80</v>
      </c>
      <c r="D7811" t="s">
        <v>97</v>
      </c>
      <c r="E7811" t="s">
        <v>146</v>
      </c>
      <c r="F7811" t="s">
        <v>22043</v>
      </c>
      <c r="G7811" t="s">
        <v>675</v>
      </c>
      <c r="H7811" t="s">
        <v>149</v>
      </c>
      <c r="I7811" t="s">
        <v>135</v>
      </c>
      <c r="J7811" t="s">
        <v>136</v>
      </c>
      <c r="K7811" t="s">
        <v>137</v>
      </c>
      <c r="L7811" t="s">
        <v>22044</v>
      </c>
      <c r="M7811" t="s">
        <v>22045</v>
      </c>
      <c r="N7811">
        <v>0.32972222200000001</v>
      </c>
      <c r="O7811">
        <v>0</v>
      </c>
      <c r="P7811">
        <v>194</v>
      </c>
      <c r="Q7811">
        <v>0</v>
      </c>
      <c r="R7811">
        <v>15</v>
      </c>
      <c r="S7811">
        <v>0</v>
      </c>
      <c r="T7811">
        <v>5</v>
      </c>
      <c r="U7811">
        <v>0</v>
      </c>
      <c r="V7811">
        <v>0</v>
      </c>
      <c r="W7811">
        <v>0</v>
      </c>
      <c r="X7811">
        <v>21.244884499925643</v>
      </c>
      <c r="Y7811">
        <v>0</v>
      </c>
      <c r="Z7811">
        <v>1.2099531821333669</v>
      </c>
      <c r="AA7811">
        <v>0</v>
      </c>
      <c r="AB7811">
        <v>2.9407306982594132</v>
      </c>
      <c r="AC7811">
        <v>0</v>
      </c>
      <c r="AD7811">
        <v>0</v>
      </c>
      <c r="AE7811">
        <v>25.395568380318423</v>
      </c>
    </row>
    <row r="7812" spans="1:31" x14ac:dyDescent="0.25">
      <c r="A7812">
        <v>1662130</v>
      </c>
      <c r="B7812">
        <v>1</v>
      </c>
      <c r="C7812" t="s">
        <v>81</v>
      </c>
      <c r="D7812" t="s">
        <v>117</v>
      </c>
      <c r="E7812" t="s">
        <v>140</v>
      </c>
      <c r="F7812" t="s">
        <v>606</v>
      </c>
      <c r="G7812" t="s">
        <v>161</v>
      </c>
      <c r="H7812" t="s">
        <v>134</v>
      </c>
      <c r="I7812" t="s">
        <v>135</v>
      </c>
      <c r="J7812" t="s">
        <v>136</v>
      </c>
      <c r="K7812" t="s">
        <v>137</v>
      </c>
      <c r="L7812" t="s">
        <v>22046</v>
      </c>
      <c r="M7812" t="s">
        <v>22047</v>
      </c>
      <c r="N7812">
        <v>7.8611110999999997E-2</v>
      </c>
      <c r="O7812">
        <v>0</v>
      </c>
      <c r="P7812">
        <v>2414</v>
      </c>
      <c r="Q7812">
        <v>36</v>
      </c>
      <c r="R7812">
        <v>84</v>
      </c>
      <c r="S7812">
        <v>22</v>
      </c>
      <c r="T7812">
        <v>239</v>
      </c>
      <c r="U7812">
        <v>7</v>
      </c>
      <c r="V7812">
        <v>1</v>
      </c>
      <c r="W7812">
        <v>0</v>
      </c>
      <c r="X7812">
        <v>21.171789609386174</v>
      </c>
      <c r="Y7812">
        <v>7.4003574549442197</v>
      </c>
      <c r="Z7812">
        <v>1.3576754048041899</v>
      </c>
      <c r="AA7812">
        <v>11.633387703469317</v>
      </c>
      <c r="AB7812">
        <v>11.533629661001747</v>
      </c>
      <c r="AC7812">
        <v>54.154789242645862</v>
      </c>
      <c r="AD7812">
        <v>1.0159457926420281</v>
      </c>
      <c r="AE7812">
        <v>108.26757486889353</v>
      </c>
    </row>
    <row r="7813" spans="1:31" x14ac:dyDescent="0.25">
      <c r="A7813">
        <v>1662628</v>
      </c>
      <c r="B7813">
        <v>1</v>
      </c>
      <c r="C7813" t="s">
        <v>81</v>
      </c>
      <c r="D7813" t="s">
        <v>123</v>
      </c>
      <c r="E7813" t="s">
        <v>131</v>
      </c>
      <c r="F7813" t="s">
        <v>22048</v>
      </c>
      <c r="G7813" t="s">
        <v>161</v>
      </c>
      <c r="H7813" t="s">
        <v>134</v>
      </c>
      <c r="I7813" t="s">
        <v>135</v>
      </c>
      <c r="J7813" t="s">
        <v>136</v>
      </c>
      <c r="K7813" t="s">
        <v>137</v>
      </c>
      <c r="L7813" t="s">
        <v>22049</v>
      </c>
      <c r="M7813" t="s">
        <v>22050</v>
      </c>
      <c r="N7813">
        <v>2.5747222220000001</v>
      </c>
      <c r="O7813">
        <v>0</v>
      </c>
      <c r="P7813">
        <v>1</v>
      </c>
      <c r="Q7813">
        <v>0</v>
      </c>
      <c r="R7813">
        <v>15</v>
      </c>
      <c r="S7813">
        <v>5</v>
      </c>
      <c r="T7813">
        <v>23</v>
      </c>
      <c r="U7813">
        <v>18</v>
      </c>
      <c r="V7813">
        <v>0</v>
      </c>
      <c r="W7813">
        <v>0</v>
      </c>
      <c r="X7813">
        <v>0.2015791076008589</v>
      </c>
      <c r="Y7813">
        <v>0</v>
      </c>
      <c r="Z7813">
        <v>4.8628882923039889</v>
      </c>
      <c r="AA7813">
        <v>51.381499743197224</v>
      </c>
      <c r="AB7813">
        <v>184.11984366319183</v>
      </c>
      <c r="AC7813">
        <v>6946.8784284428766</v>
      </c>
      <c r="AD7813">
        <v>0</v>
      </c>
      <c r="AE7813">
        <v>7187.4442392491701</v>
      </c>
    </row>
    <row r="7814" spans="1:31" x14ac:dyDescent="0.25">
      <c r="A7814">
        <v>1662542</v>
      </c>
      <c r="B7814">
        <v>1</v>
      </c>
      <c r="C7814" t="s">
        <v>81</v>
      </c>
      <c r="D7814" t="s">
        <v>128</v>
      </c>
      <c r="E7814" t="s">
        <v>131</v>
      </c>
      <c r="F7814" t="s">
        <v>22051</v>
      </c>
      <c r="G7814" t="s">
        <v>785</v>
      </c>
      <c r="H7814" t="s">
        <v>134</v>
      </c>
      <c r="I7814" t="s">
        <v>135</v>
      </c>
      <c r="J7814" t="s">
        <v>136</v>
      </c>
      <c r="K7814" t="s">
        <v>137</v>
      </c>
      <c r="L7814" t="s">
        <v>22052</v>
      </c>
      <c r="M7814" t="s">
        <v>22006</v>
      </c>
      <c r="N7814">
        <v>1.9497222219999999</v>
      </c>
      <c r="O7814">
        <v>0</v>
      </c>
      <c r="P7814">
        <v>198</v>
      </c>
      <c r="Q7814">
        <v>0</v>
      </c>
      <c r="R7814">
        <v>0</v>
      </c>
      <c r="S7814">
        <v>0</v>
      </c>
      <c r="T7814">
        <v>19</v>
      </c>
      <c r="U7814">
        <v>0</v>
      </c>
      <c r="V7814">
        <v>0</v>
      </c>
      <c r="W7814">
        <v>0</v>
      </c>
      <c r="X7814">
        <v>36.280919161117353</v>
      </c>
      <c r="Y7814">
        <v>0</v>
      </c>
      <c r="Z7814">
        <v>0</v>
      </c>
      <c r="AA7814">
        <v>0</v>
      </c>
      <c r="AB7814">
        <v>10.40730322160285</v>
      </c>
      <c r="AC7814">
        <v>0</v>
      </c>
      <c r="AD7814">
        <v>0</v>
      </c>
      <c r="AE7814">
        <v>46.688222382720205</v>
      </c>
    </row>
    <row r="7815" spans="1:31" x14ac:dyDescent="0.25">
      <c r="A7815">
        <v>1662399</v>
      </c>
      <c r="B7815">
        <v>1</v>
      </c>
      <c r="C7815" t="s">
        <v>80</v>
      </c>
      <c r="D7815" t="s">
        <v>103</v>
      </c>
      <c r="E7815" t="s">
        <v>131</v>
      </c>
      <c r="F7815" t="s">
        <v>22053</v>
      </c>
      <c r="G7815" t="s">
        <v>161</v>
      </c>
      <c r="H7815" t="s">
        <v>134</v>
      </c>
      <c r="I7815" t="s">
        <v>135</v>
      </c>
      <c r="J7815" t="s">
        <v>136</v>
      </c>
      <c r="K7815" t="s">
        <v>137</v>
      </c>
      <c r="L7815" t="s">
        <v>22054</v>
      </c>
      <c r="M7815" t="s">
        <v>22055</v>
      </c>
      <c r="N7815">
        <v>1.3991666659999999</v>
      </c>
      <c r="O7815">
        <v>0</v>
      </c>
      <c r="P7815">
        <v>437</v>
      </c>
      <c r="Q7815">
        <v>0</v>
      </c>
      <c r="R7815">
        <v>51</v>
      </c>
      <c r="S7815">
        <v>0</v>
      </c>
      <c r="T7815">
        <v>35</v>
      </c>
      <c r="U7815">
        <v>0</v>
      </c>
      <c r="V7815">
        <v>0</v>
      </c>
      <c r="W7815">
        <v>0</v>
      </c>
      <c r="X7815">
        <v>189.57347642817325</v>
      </c>
      <c r="Y7815">
        <v>0</v>
      </c>
      <c r="Z7815">
        <v>19.751442521255321</v>
      </c>
      <c r="AA7815">
        <v>0</v>
      </c>
      <c r="AB7815">
        <v>20.678913386876523</v>
      </c>
      <c r="AC7815">
        <v>0</v>
      </c>
      <c r="AD7815">
        <v>0</v>
      </c>
      <c r="AE7815">
        <v>230.00383233630509</v>
      </c>
    </row>
    <row r="7816" spans="1:31" x14ac:dyDescent="0.25">
      <c r="A7816">
        <v>1661901</v>
      </c>
      <c r="B7816">
        <v>1</v>
      </c>
      <c r="C7816" t="s">
        <v>80</v>
      </c>
      <c r="D7816" t="s">
        <v>84</v>
      </c>
      <c r="E7816" t="s">
        <v>152</v>
      </c>
      <c r="F7816" t="s">
        <v>22056</v>
      </c>
      <c r="G7816" t="s">
        <v>168</v>
      </c>
      <c r="H7816" t="s">
        <v>149</v>
      </c>
      <c r="I7816" t="s">
        <v>135</v>
      </c>
      <c r="J7816" t="s">
        <v>136</v>
      </c>
      <c r="K7816" t="s">
        <v>137</v>
      </c>
      <c r="L7816" t="s">
        <v>22057</v>
      </c>
      <c r="M7816" t="s">
        <v>22058</v>
      </c>
      <c r="N7816">
        <v>2.5702777769999998</v>
      </c>
      <c r="O7816">
        <v>0</v>
      </c>
      <c r="P7816">
        <v>4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3.3522628022339656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3.3522628022339656</v>
      </c>
    </row>
    <row r="7817" spans="1:31" x14ac:dyDescent="0.25">
      <c r="A7817">
        <v>1662150</v>
      </c>
      <c r="B7817">
        <v>1</v>
      </c>
      <c r="C7817" t="s">
        <v>80</v>
      </c>
      <c r="D7817" t="s">
        <v>100</v>
      </c>
      <c r="E7817" t="s">
        <v>178</v>
      </c>
      <c r="F7817" t="s">
        <v>22059</v>
      </c>
      <c r="G7817" t="s">
        <v>187</v>
      </c>
      <c r="H7817" t="s">
        <v>149</v>
      </c>
      <c r="I7817" t="s">
        <v>135</v>
      </c>
      <c r="J7817" t="s">
        <v>136</v>
      </c>
      <c r="K7817" t="s">
        <v>137</v>
      </c>
      <c r="L7817" t="s">
        <v>22060</v>
      </c>
      <c r="M7817" t="s">
        <v>22061</v>
      </c>
      <c r="N7817">
        <v>3.207777777</v>
      </c>
      <c r="O7817">
        <v>0</v>
      </c>
      <c r="P7817">
        <v>67</v>
      </c>
      <c r="Q7817">
        <v>0</v>
      </c>
      <c r="R7817">
        <v>0</v>
      </c>
      <c r="S7817">
        <v>0</v>
      </c>
      <c r="T7817">
        <v>10</v>
      </c>
      <c r="U7817">
        <v>0</v>
      </c>
      <c r="V7817">
        <v>0</v>
      </c>
      <c r="W7817">
        <v>0</v>
      </c>
      <c r="X7817">
        <v>39.071012994795353</v>
      </c>
      <c r="Y7817">
        <v>0</v>
      </c>
      <c r="Z7817">
        <v>0</v>
      </c>
      <c r="AA7817">
        <v>0</v>
      </c>
      <c r="AB7817">
        <v>21.302853364528342</v>
      </c>
      <c r="AC7817">
        <v>0</v>
      </c>
      <c r="AD7817">
        <v>0</v>
      </c>
      <c r="AE7817">
        <v>60.373866359323699</v>
      </c>
    </row>
    <row r="7818" spans="1:31" x14ac:dyDescent="0.25">
      <c r="A7818">
        <v>1662236</v>
      </c>
      <c r="B7818">
        <v>1</v>
      </c>
      <c r="C7818" t="s">
        <v>80</v>
      </c>
      <c r="D7818" t="s">
        <v>103</v>
      </c>
      <c r="E7818" t="s">
        <v>131</v>
      </c>
      <c r="F7818" t="s">
        <v>22062</v>
      </c>
      <c r="G7818" t="s">
        <v>1992</v>
      </c>
      <c r="H7818" t="s">
        <v>134</v>
      </c>
      <c r="I7818" t="s">
        <v>135</v>
      </c>
      <c r="J7818" t="s">
        <v>136</v>
      </c>
      <c r="K7818" t="s">
        <v>137</v>
      </c>
      <c r="L7818" t="s">
        <v>22063</v>
      </c>
      <c r="M7818" t="s">
        <v>22064</v>
      </c>
      <c r="N7818">
        <v>3.852777777</v>
      </c>
      <c r="O7818">
        <v>0</v>
      </c>
      <c r="P7818">
        <v>3</v>
      </c>
      <c r="Q7818">
        <v>0</v>
      </c>
      <c r="R7818">
        <v>10</v>
      </c>
      <c r="S7818">
        <v>0</v>
      </c>
      <c r="T7818">
        <v>3</v>
      </c>
      <c r="U7818">
        <v>0</v>
      </c>
      <c r="V7818">
        <v>0</v>
      </c>
      <c r="W7818">
        <v>0</v>
      </c>
      <c r="X7818">
        <v>1.9139244996920668</v>
      </c>
      <c r="Y7818">
        <v>0</v>
      </c>
      <c r="Z7818">
        <v>11.425285150731845</v>
      </c>
      <c r="AA7818">
        <v>0</v>
      </c>
      <c r="AB7818">
        <v>5.4352502777708924</v>
      </c>
      <c r="AC7818">
        <v>0</v>
      </c>
      <c r="AD7818">
        <v>0</v>
      </c>
      <c r="AE7818">
        <v>18.774459928194805</v>
      </c>
    </row>
    <row r="7819" spans="1:31" x14ac:dyDescent="0.25">
      <c r="A7819">
        <v>1662777</v>
      </c>
      <c r="B7819">
        <v>1</v>
      </c>
      <c r="C7819" t="s">
        <v>80</v>
      </c>
      <c r="D7819" t="s">
        <v>107</v>
      </c>
      <c r="E7819" t="s">
        <v>178</v>
      </c>
      <c r="F7819" t="s">
        <v>22065</v>
      </c>
      <c r="G7819" t="s">
        <v>227</v>
      </c>
      <c r="H7819" t="s">
        <v>149</v>
      </c>
      <c r="I7819" t="s">
        <v>135</v>
      </c>
      <c r="J7819" t="s">
        <v>136</v>
      </c>
      <c r="K7819" t="s">
        <v>137</v>
      </c>
      <c r="L7819" t="s">
        <v>22066</v>
      </c>
      <c r="M7819" t="s">
        <v>22067</v>
      </c>
      <c r="N7819">
        <v>3.798333333</v>
      </c>
      <c r="O7819">
        <v>0</v>
      </c>
      <c r="P7819">
        <v>17</v>
      </c>
      <c r="Q7819">
        <v>0</v>
      </c>
      <c r="R7819">
        <v>0</v>
      </c>
      <c r="S7819">
        <v>0</v>
      </c>
      <c r="T7819">
        <v>1</v>
      </c>
      <c r="U7819">
        <v>0</v>
      </c>
      <c r="V7819">
        <v>0</v>
      </c>
      <c r="W7819">
        <v>0</v>
      </c>
      <c r="X7819">
        <v>5.5086158459628765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5.5086158459628765</v>
      </c>
    </row>
    <row r="7820" spans="1:31" x14ac:dyDescent="0.25">
      <c r="A7820">
        <v>1662877</v>
      </c>
      <c r="B7820">
        <v>1</v>
      </c>
      <c r="C7820" t="s">
        <v>80</v>
      </c>
      <c r="D7820" t="s">
        <v>82</v>
      </c>
      <c r="E7820" t="s">
        <v>152</v>
      </c>
      <c r="F7820" t="s">
        <v>22068</v>
      </c>
      <c r="G7820" t="s">
        <v>154</v>
      </c>
      <c r="H7820" t="s">
        <v>149</v>
      </c>
      <c r="I7820" t="s">
        <v>135</v>
      </c>
      <c r="J7820" t="s">
        <v>136</v>
      </c>
      <c r="K7820" t="s">
        <v>137</v>
      </c>
      <c r="L7820" t="s">
        <v>22069</v>
      </c>
      <c r="M7820" t="s">
        <v>22070</v>
      </c>
      <c r="N7820">
        <v>1.2527777769999999</v>
      </c>
      <c r="O7820">
        <v>0</v>
      </c>
      <c r="P7820">
        <v>1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2.4193308417972223E-2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2.4193308417972223E-2</v>
      </c>
    </row>
    <row r="7821" spans="1:31" x14ac:dyDescent="0.25">
      <c r="A7821">
        <v>1662834</v>
      </c>
      <c r="B7821">
        <v>1</v>
      </c>
      <c r="C7821" t="s">
        <v>80</v>
      </c>
      <c r="D7821" t="s">
        <v>82</v>
      </c>
      <c r="E7821" t="s">
        <v>152</v>
      </c>
      <c r="F7821" t="s">
        <v>22071</v>
      </c>
      <c r="G7821" t="s">
        <v>154</v>
      </c>
      <c r="H7821" t="s">
        <v>149</v>
      </c>
      <c r="I7821" t="s">
        <v>135</v>
      </c>
      <c r="J7821" t="s">
        <v>136</v>
      </c>
      <c r="K7821" t="s">
        <v>137</v>
      </c>
      <c r="L7821" t="s">
        <v>22072</v>
      </c>
      <c r="M7821" t="s">
        <v>22073</v>
      </c>
      <c r="N7821">
        <v>1.114166666</v>
      </c>
      <c r="O7821">
        <v>0</v>
      </c>
      <c r="P7821">
        <v>2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0.15565778422238336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0.15565778422238336</v>
      </c>
    </row>
    <row r="7822" spans="1:31" x14ac:dyDescent="0.25">
      <c r="A7822">
        <v>1662050</v>
      </c>
      <c r="B7822">
        <v>1</v>
      </c>
      <c r="C7822" t="s">
        <v>80</v>
      </c>
      <c r="D7822" t="s">
        <v>96</v>
      </c>
      <c r="E7822" t="s">
        <v>1154</v>
      </c>
      <c r="F7822" t="s">
        <v>22074</v>
      </c>
      <c r="G7822" t="s">
        <v>260</v>
      </c>
      <c r="H7822" t="s">
        <v>149</v>
      </c>
      <c r="I7822" t="s">
        <v>135</v>
      </c>
      <c r="J7822" t="s">
        <v>136</v>
      </c>
      <c r="K7822" t="s">
        <v>137</v>
      </c>
      <c r="L7822" t="s">
        <v>22075</v>
      </c>
      <c r="M7822" t="s">
        <v>22076</v>
      </c>
      <c r="N7822">
        <v>1.8661111109999999</v>
      </c>
      <c r="O7822">
        <v>0</v>
      </c>
      <c r="P7822">
        <v>148</v>
      </c>
      <c r="Q7822">
        <v>0</v>
      </c>
      <c r="R7822">
        <v>15</v>
      </c>
      <c r="S7822">
        <v>0</v>
      </c>
      <c r="T7822">
        <v>24</v>
      </c>
      <c r="U7822">
        <v>0</v>
      </c>
      <c r="V7822">
        <v>0</v>
      </c>
      <c r="W7822">
        <v>0</v>
      </c>
      <c r="X7822">
        <v>108.69760356713284</v>
      </c>
      <c r="Y7822">
        <v>0</v>
      </c>
      <c r="Z7822">
        <v>7.1112917236438742</v>
      </c>
      <c r="AA7822">
        <v>0</v>
      </c>
      <c r="AB7822">
        <v>76.214378207153885</v>
      </c>
      <c r="AC7822">
        <v>0</v>
      </c>
      <c r="AD7822">
        <v>0</v>
      </c>
      <c r="AE7822">
        <v>192.0232734979306</v>
      </c>
    </row>
    <row r="7823" spans="1:31" x14ac:dyDescent="0.25">
      <c r="A7823">
        <v>1662737</v>
      </c>
      <c r="B7823">
        <v>1</v>
      </c>
      <c r="C7823" t="s">
        <v>80</v>
      </c>
      <c r="D7823" t="s">
        <v>88</v>
      </c>
      <c r="E7823" t="s">
        <v>178</v>
      </c>
      <c r="F7823" t="s">
        <v>22077</v>
      </c>
      <c r="G7823" t="s">
        <v>227</v>
      </c>
      <c r="H7823" t="s">
        <v>149</v>
      </c>
      <c r="I7823" t="s">
        <v>135</v>
      </c>
      <c r="J7823" t="s">
        <v>136</v>
      </c>
      <c r="K7823" t="s">
        <v>137</v>
      </c>
      <c r="L7823" t="s">
        <v>22078</v>
      </c>
      <c r="M7823" t="s">
        <v>22079</v>
      </c>
      <c r="N7823">
        <v>2.1238888880000002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1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2.9919271468523894</v>
      </c>
      <c r="AC7823">
        <v>0</v>
      </c>
      <c r="AD7823">
        <v>0</v>
      </c>
      <c r="AE7823">
        <v>2.9919271468523894</v>
      </c>
    </row>
    <row r="7824" spans="1:31" x14ac:dyDescent="0.25">
      <c r="A7824">
        <v>1662405</v>
      </c>
      <c r="B7824">
        <v>1</v>
      </c>
      <c r="C7824" t="s">
        <v>80</v>
      </c>
      <c r="D7824" t="s">
        <v>82</v>
      </c>
      <c r="E7824" t="s">
        <v>152</v>
      </c>
      <c r="F7824" t="s">
        <v>22080</v>
      </c>
      <c r="G7824" t="s">
        <v>154</v>
      </c>
      <c r="H7824" t="s">
        <v>149</v>
      </c>
      <c r="I7824" t="s">
        <v>135</v>
      </c>
      <c r="J7824" t="s">
        <v>136</v>
      </c>
      <c r="K7824" t="s">
        <v>137</v>
      </c>
      <c r="L7824" t="s">
        <v>22081</v>
      </c>
      <c r="M7824" t="s">
        <v>22082</v>
      </c>
      <c r="N7824">
        <v>2.2380555549999999</v>
      </c>
      <c r="O7824">
        <v>0</v>
      </c>
      <c r="P7824">
        <v>4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2.8910199647449941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2.8910199647449941</v>
      </c>
    </row>
    <row r="7825" spans="1:31" x14ac:dyDescent="0.25">
      <c r="A7825">
        <v>1662073</v>
      </c>
      <c r="B7825">
        <v>1</v>
      </c>
      <c r="C7825" t="s">
        <v>80</v>
      </c>
      <c r="D7825" t="s">
        <v>93</v>
      </c>
      <c r="E7825" t="s">
        <v>178</v>
      </c>
      <c r="F7825" t="s">
        <v>22083</v>
      </c>
      <c r="G7825" t="s">
        <v>227</v>
      </c>
      <c r="H7825" t="s">
        <v>149</v>
      </c>
      <c r="I7825" t="s">
        <v>135</v>
      </c>
      <c r="J7825" t="s">
        <v>136</v>
      </c>
      <c r="K7825" t="s">
        <v>137</v>
      </c>
      <c r="L7825" t="s">
        <v>22084</v>
      </c>
      <c r="M7825" t="s">
        <v>22085</v>
      </c>
      <c r="N7825">
        <v>0.79555555499999997</v>
      </c>
      <c r="O7825">
        <v>0</v>
      </c>
      <c r="P7825">
        <v>30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0.9020388710938001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0.9020388710938001</v>
      </c>
    </row>
    <row r="7826" spans="1:31" x14ac:dyDescent="0.25">
      <c r="A7826">
        <v>1661864</v>
      </c>
      <c r="B7826">
        <v>1</v>
      </c>
      <c r="C7826" t="s">
        <v>80</v>
      </c>
      <c r="D7826" t="s">
        <v>82</v>
      </c>
      <c r="E7826" t="s">
        <v>178</v>
      </c>
      <c r="F7826" t="s">
        <v>22086</v>
      </c>
      <c r="G7826" t="s">
        <v>227</v>
      </c>
      <c r="H7826" t="s">
        <v>149</v>
      </c>
      <c r="I7826" t="s">
        <v>135</v>
      </c>
      <c r="J7826" t="s">
        <v>136</v>
      </c>
      <c r="K7826" t="s">
        <v>137</v>
      </c>
      <c r="L7826" t="s">
        <v>22087</v>
      </c>
      <c r="M7826" t="s">
        <v>22088</v>
      </c>
      <c r="N7826">
        <v>2.523055555</v>
      </c>
      <c r="O7826">
        <v>0</v>
      </c>
      <c r="P7826">
        <v>99</v>
      </c>
      <c r="Q7826">
        <v>0</v>
      </c>
      <c r="R7826">
        <v>0</v>
      </c>
      <c r="S7826">
        <v>0</v>
      </c>
      <c r="T7826">
        <v>5</v>
      </c>
      <c r="U7826">
        <v>0</v>
      </c>
      <c r="V7826">
        <v>0</v>
      </c>
      <c r="W7826">
        <v>0</v>
      </c>
      <c r="X7826">
        <v>125.33129151321553</v>
      </c>
      <c r="Y7826">
        <v>0</v>
      </c>
      <c r="Z7826">
        <v>0</v>
      </c>
      <c r="AA7826">
        <v>0</v>
      </c>
      <c r="AB7826">
        <v>2.5394809878998568</v>
      </c>
      <c r="AC7826">
        <v>0</v>
      </c>
      <c r="AD7826">
        <v>0</v>
      </c>
      <c r="AE7826">
        <v>127.87077250111538</v>
      </c>
    </row>
    <row r="7827" spans="1:31" x14ac:dyDescent="0.25">
      <c r="A7827">
        <v>1662597</v>
      </c>
      <c r="B7827">
        <v>1</v>
      </c>
      <c r="C7827" t="s">
        <v>80</v>
      </c>
      <c r="D7827" t="s">
        <v>106</v>
      </c>
      <c r="E7827" t="s">
        <v>204</v>
      </c>
      <c r="F7827" t="s">
        <v>22089</v>
      </c>
      <c r="G7827" t="s">
        <v>161</v>
      </c>
      <c r="H7827" t="s">
        <v>134</v>
      </c>
      <c r="I7827" t="s">
        <v>135</v>
      </c>
      <c r="J7827" t="s">
        <v>136</v>
      </c>
      <c r="K7827" t="s">
        <v>137</v>
      </c>
      <c r="L7827" t="s">
        <v>22090</v>
      </c>
      <c r="M7827" t="s">
        <v>22091</v>
      </c>
      <c r="N7827">
        <v>2.25</v>
      </c>
      <c r="O7827">
        <v>0</v>
      </c>
      <c r="P7827">
        <v>0</v>
      </c>
      <c r="Q7827">
        <v>7</v>
      </c>
      <c r="R7827">
        <v>0</v>
      </c>
      <c r="S7827">
        <v>1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12.383207617784361</v>
      </c>
      <c r="Z7827">
        <v>0</v>
      </c>
      <c r="AA7827">
        <v>3.7158209005709999</v>
      </c>
      <c r="AB7827">
        <v>0</v>
      </c>
      <c r="AC7827">
        <v>0</v>
      </c>
      <c r="AD7827">
        <v>0</v>
      </c>
      <c r="AE7827">
        <v>16.099028518355361</v>
      </c>
    </row>
    <row r="7828" spans="1:31" x14ac:dyDescent="0.25">
      <c r="A7828">
        <v>1661910</v>
      </c>
      <c r="B7828">
        <v>1</v>
      </c>
      <c r="C7828" t="s">
        <v>81</v>
      </c>
      <c r="D7828" t="s">
        <v>127</v>
      </c>
      <c r="E7828" t="s">
        <v>642</v>
      </c>
      <c r="F7828" t="s">
        <v>22092</v>
      </c>
      <c r="G7828" t="s">
        <v>161</v>
      </c>
      <c r="H7828" t="s">
        <v>134</v>
      </c>
      <c r="I7828" t="s">
        <v>135</v>
      </c>
      <c r="J7828" t="s">
        <v>136</v>
      </c>
      <c r="K7828" t="s">
        <v>137</v>
      </c>
      <c r="L7828" t="s">
        <v>22093</v>
      </c>
      <c r="M7828" t="s">
        <v>22094</v>
      </c>
      <c r="N7828">
        <v>0.28527777700000001</v>
      </c>
      <c r="O7828">
        <v>0</v>
      </c>
      <c r="P7828">
        <v>14598</v>
      </c>
      <c r="Q7828">
        <v>0</v>
      </c>
      <c r="R7828">
        <v>1</v>
      </c>
      <c r="S7828">
        <v>3</v>
      </c>
      <c r="T7828">
        <v>2800</v>
      </c>
      <c r="U7828">
        <v>0</v>
      </c>
      <c r="V7828">
        <v>5</v>
      </c>
      <c r="W7828">
        <v>0</v>
      </c>
      <c r="X7828">
        <v>966.45431032004387</v>
      </c>
      <c r="Y7828">
        <v>0</v>
      </c>
      <c r="Z7828">
        <v>5.577636662231112E-2</v>
      </c>
      <c r="AA7828">
        <v>183.34340650091121</v>
      </c>
      <c r="AB7828">
        <v>975.63459867040081</v>
      </c>
      <c r="AC7828">
        <v>0</v>
      </c>
      <c r="AD7828">
        <v>63.798034186225664</v>
      </c>
      <c r="AE7828">
        <v>2189.2861260442041</v>
      </c>
    </row>
    <row r="7829" spans="1:31" x14ac:dyDescent="0.25">
      <c r="A7829">
        <v>1662574</v>
      </c>
      <c r="B7829">
        <v>1</v>
      </c>
      <c r="C7829" t="s">
        <v>80</v>
      </c>
      <c r="D7829" t="s">
        <v>99</v>
      </c>
      <c r="E7829" t="s">
        <v>1154</v>
      </c>
      <c r="F7829" t="s">
        <v>11768</v>
      </c>
      <c r="G7829" t="s">
        <v>195</v>
      </c>
      <c r="H7829" t="s">
        <v>134</v>
      </c>
      <c r="I7829" t="s">
        <v>135</v>
      </c>
      <c r="J7829" t="s">
        <v>136</v>
      </c>
      <c r="K7829" t="s">
        <v>137</v>
      </c>
      <c r="L7829" t="s">
        <v>22095</v>
      </c>
      <c r="M7829" t="s">
        <v>22096</v>
      </c>
      <c r="N7829">
        <v>2.383611111</v>
      </c>
      <c r="O7829">
        <v>0</v>
      </c>
      <c r="P7829">
        <v>56</v>
      </c>
      <c r="Q7829">
        <v>0</v>
      </c>
      <c r="R7829">
        <v>31</v>
      </c>
      <c r="S7829">
        <v>0</v>
      </c>
      <c r="T7829">
        <v>7</v>
      </c>
      <c r="U7829">
        <v>0</v>
      </c>
      <c r="V7829">
        <v>0</v>
      </c>
      <c r="W7829">
        <v>0</v>
      </c>
      <c r="X7829">
        <v>20.604578268029087</v>
      </c>
      <c r="Y7829">
        <v>0</v>
      </c>
      <c r="Z7829">
        <v>10.255996450645746</v>
      </c>
      <c r="AA7829">
        <v>0</v>
      </c>
      <c r="AB7829">
        <v>1.4903144789378999</v>
      </c>
      <c r="AC7829">
        <v>0</v>
      </c>
      <c r="AD7829">
        <v>0</v>
      </c>
      <c r="AE7829">
        <v>32.35088919761273</v>
      </c>
    </row>
    <row r="7830" spans="1:31" x14ac:dyDescent="0.25">
      <c r="A7830">
        <v>1662451</v>
      </c>
      <c r="B7830">
        <v>1</v>
      </c>
      <c r="C7830" t="s">
        <v>80</v>
      </c>
      <c r="D7830" t="s">
        <v>107</v>
      </c>
      <c r="E7830" t="s">
        <v>178</v>
      </c>
      <c r="F7830" t="s">
        <v>21615</v>
      </c>
      <c r="G7830" t="s">
        <v>227</v>
      </c>
      <c r="H7830" t="s">
        <v>149</v>
      </c>
      <c r="I7830" t="s">
        <v>135</v>
      </c>
      <c r="J7830" t="s">
        <v>136</v>
      </c>
      <c r="K7830" t="s">
        <v>137</v>
      </c>
      <c r="L7830" t="s">
        <v>22097</v>
      </c>
      <c r="M7830" t="s">
        <v>22098</v>
      </c>
      <c r="N7830">
        <v>3.576944444</v>
      </c>
      <c r="O7830">
        <v>0</v>
      </c>
      <c r="P7830">
        <v>86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20.067489745437648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20.067489745437648</v>
      </c>
    </row>
    <row r="7831" spans="1:31" x14ac:dyDescent="0.25">
      <c r="A7831">
        <v>1661973</v>
      </c>
      <c r="B7831">
        <v>1</v>
      </c>
      <c r="C7831" t="s">
        <v>80</v>
      </c>
      <c r="D7831" t="s">
        <v>97</v>
      </c>
      <c r="E7831" t="s">
        <v>131</v>
      </c>
      <c r="F7831" t="s">
        <v>22099</v>
      </c>
      <c r="G7831" t="s">
        <v>161</v>
      </c>
      <c r="H7831" t="s">
        <v>134</v>
      </c>
      <c r="I7831" t="s">
        <v>135</v>
      </c>
      <c r="J7831" t="s">
        <v>136</v>
      </c>
      <c r="K7831" t="s">
        <v>137</v>
      </c>
      <c r="L7831" t="s">
        <v>22100</v>
      </c>
      <c r="M7831" t="s">
        <v>22101</v>
      </c>
      <c r="N7831">
        <v>0.67138888799999996</v>
      </c>
      <c r="O7831">
        <v>3</v>
      </c>
      <c r="P7831">
        <v>1458</v>
      </c>
      <c r="Q7831">
        <v>0</v>
      </c>
      <c r="R7831">
        <v>48</v>
      </c>
      <c r="S7831">
        <v>1</v>
      </c>
      <c r="T7831">
        <v>134</v>
      </c>
      <c r="U7831">
        <v>0</v>
      </c>
      <c r="V7831">
        <v>1</v>
      </c>
      <c r="W7831">
        <v>15.899037324559432</v>
      </c>
      <c r="X7831">
        <v>411.62508516892035</v>
      </c>
      <c r="Y7831">
        <v>0</v>
      </c>
      <c r="Z7831">
        <v>14.496223698701931</v>
      </c>
      <c r="AA7831">
        <v>33.812042572909</v>
      </c>
      <c r="AB7831">
        <v>82.803880477974474</v>
      </c>
      <c r="AC7831">
        <v>0</v>
      </c>
      <c r="AD7831">
        <v>5.2940992624859984</v>
      </c>
      <c r="AE7831">
        <v>563.93036850555131</v>
      </c>
    </row>
    <row r="7832" spans="1:31" x14ac:dyDescent="0.25">
      <c r="A7832">
        <v>1662720</v>
      </c>
      <c r="B7832">
        <v>1</v>
      </c>
      <c r="C7832" t="s">
        <v>80</v>
      </c>
      <c r="D7832" t="s">
        <v>82</v>
      </c>
      <c r="E7832" t="s">
        <v>152</v>
      </c>
      <c r="F7832" t="s">
        <v>22102</v>
      </c>
      <c r="G7832" t="s">
        <v>154</v>
      </c>
      <c r="H7832" t="s">
        <v>149</v>
      </c>
      <c r="I7832" t="s">
        <v>135</v>
      </c>
      <c r="J7832" t="s">
        <v>136</v>
      </c>
      <c r="K7832" t="s">
        <v>137</v>
      </c>
      <c r="L7832" t="s">
        <v>22103</v>
      </c>
      <c r="M7832" t="s">
        <v>22104</v>
      </c>
      <c r="N7832">
        <v>1.957222222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1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6.0885664026853608</v>
      </c>
      <c r="AC7832">
        <v>0</v>
      </c>
      <c r="AD7832">
        <v>0</v>
      </c>
      <c r="AE7832">
        <v>6.0885664026853608</v>
      </c>
    </row>
    <row r="7833" spans="1:31" x14ac:dyDescent="0.25">
      <c r="A7833">
        <v>1662411</v>
      </c>
      <c r="B7833">
        <v>1</v>
      </c>
      <c r="C7833" t="s">
        <v>81</v>
      </c>
      <c r="D7833" t="s">
        <v>122</v>
      </c>
      <c r="E7833" t="s">
        <v>146</v>
      </c>
      <c r="F7833" t="s">
        <v>22105</v>
      </c>
      <c r="G7833" t="s">
        <v>227</v>
      </c>
      <c r="H7833" t="s">
        <v>149</v>
      </c>
      <c r="I7833" t="s">
        <v>135</v>
      </c>
      <c r="J7833" t="s">
        <v>136</v>
      </c>
      <c r="K7833" t="s">
        <v>137</v>
      </c>
      <c r="L7833" t="s">
        <v>22106</v>
      </c>
      <c r="M7833" t="s">
        <v>22107</v>
      </c>
      <c r="N7833">
        <v>1.213333333</v>
      </c>
      <c r="O7833">
        <v>0</v>
      </c>
      <c r="P7833">
        <v>292</v>
      </c>
      <c r="Q7833">
        <v>0</v>
      </c>
      <c r="R7833">
        <v>0</v>
      </c>
      <c r="S7833">
        <v>0</v>
      </c>
      <c r="T7833">
        <v>18</v>
      </c>
      <c r="U7833">
        <v>0</v>
      </c>
      <c r="V7833">
        <v>0</v>
      </c>
      <c r="W7833">
        <v>0</v>
      </c>
      <c r="X7833">
        <v>84.550198100153111</v>
      </c>
      <c r="Y7833">
        <v>0</v>
      </c>
      <c r="Z7833">
        <v>0</v>
      </c>
      <c r="AA7833">
        <v>0</v>
      </c>
      <c r="AB7833">
        <v>25.218641819296625</v>
      </c>
      <c r="AC7833">
        <v>0</v>
      </c>
      <c r="AD7833">
        <v>0</v>
      </c>
      <c r="AE7833">
        <v>109.76883991944973</v>
      </c>
    </row>
    <row r="7834" spans="1:31" x14ac:dyDescent="0.25">
      <c r="A7834">
        <v>1661927</v>
      </c>
      <c r="B7834">
        <v>1</v>
      </c>
      <c r="C7834" t="s">
        <v>81</v>
      </c>
      <c r="D7834" t="s">
        <v>123</v>
      </c>
      <c r="E7834" t="s">
        <v>140</v>
      </c>
      <c r="F7834" t="s">
        <v>22108</v>
      </c>
      <c r="G7834" t="s">
        <v>161</v>
      </c>
      <c r="H7834" t="s">
        <v>134</v>
      </c>
      <c r="I7834" t="s">
        <v>135</v>
      </c>
      <c r="J7834" t="s">
        <v>136</v>
      </c>
      <c r="K7834" t="s">
        <v>137</v>
      </c>
      <c r="L7834" t="s">
        <v>22109</v>
      </c>
      <c r="M7834" t="s">
        <v>22110</v>
      </c>
      <c r="N7834">
        <v>0.84694444400000002</v>
      </c>
      <c r="O7834">
        <v>10</v>
      </c>
      <c r="P7834">
        <v>719</v>
      </c>
      <c r="Q7834">
        <v>349</v>
      </c>
      <c r="R7834">
        <v>66</v>
      </c>
      <c r="S7834">
        <v>28</v>
      </c>
      <c r="T7834">
        <v>41</v>
      </c>
      <c r="U7834">
        <v>1</v>
      </c>
      <c r="V7834">
        <v>0</v>
      </c>
      <c r="W7834">
        <v>2.05271409873705</v>
      </c>
      <c r="X7834">
        <v>95.921212477147705</v>
      </c>
      <c r="Y7834">
        <v>189.95470846935442</v>
      </c>
      <c r="Z7834">
        <v>24.184094429189717</v>
      </c>
      <c r="AA7834">
        <v>326.84920377256446</v>
      </c>
      <c r="AB7834">
        <v>28.557137515012347</v>
      </c>
      <c r="AC7834">
        <v>32.514884992441061</v>
      </c>
      <c r="AD7834">
        <v>0</v>
      </c>
      <c r="AE7834">
        <v>700.03395575444665</v>
      </c>
    </row>
    <row r="7835" spans="1:31" x14ac:dyDescent="0.25">
      <c r="A7835">
        <v>1662259</v>
      </c>
      <c r="B7835">
        <v>1</v>
      </c>
      <c r="C7835" t="s">
        <v>80</v>
      </c>
      <c r="D7835" t="s">
        <v>93</v>
      </c>
      <c r="E7835" t="s">
        <v>131</v>
      </c>
      <c r="F7835" t="s">
        <v>22111</v>
      </c>
      <c r="G7835" t="s">
        <v>585</v>
      </c>
      <c r="H7835" t="s">
        <v>134</v>
      </c>
      <c r="I7835" t="s">
        <v>135</v>
      </c>
      <c r="J7835" t="s">
        <v>136</v>
      </c>
      <c r="K7835" t="s">
        <v>137</v>
      </c>
      <c r="L7835" t="s">
        <v>22112</v>
      </c>
      <c r="M7835" t="s">
        <v>22113</v>
      </c>
      <c r="N7835">
        <v>10.029999999999999</v>
      </c>
      <c r="O7835">
        <v>0</v>
      </c>
      <c r="P7835">
        <v>12</v>
      </c>
      <c r="Q7835">
        <v>0</v>
      </c>
      <c r="R7835">
        <v>25</v>
      </c>
      <c r="S7835">
        <v>0</v>
      </c>
      <c r="T7835">
        <v>5</v>
      </c>
      <c r="U7835">
        <v>0</v>
      </c>
      <c r="V7835">
        <v>0</v>
      </c>
      <c r="W7835">
        <v>0</v>
      </c>
      <c r="X7835">
        <v>8.3960755014322981</v>
      </c>
      <c r="Y7835">
        <v>0</v>
      </c>
      <c r="Z7835">
        <v>13.826699286943832</v>
      </c>
      <c r="AA7835">
        <v>0</v>
      </c>
      <c r="AB7835">
        <v>41.562602013537287</v>
      </c>
      <c r="AC7835">
        <v>0</v>
      </c>
      <c r="AD7835">
        <v>0</v>
      </c>
      <c r="AE7835">
        <v>63.785376801913415</v>
      </c>
    </row>
    <row r="7836" spans="1:31" x14ac:dyDescent="0.25">
      <c r="A7836">
        <v>1662113</v>
      </c>
      <c r="B7836">
        <v>1</v>
      </c>
      <c r="C7836" t="s">
        <v>80</v>
      </c>
      <c r="D7836" t="s">
        <v>106</v>
      </c>
      <c r="E7836" t="s">
        <v>140</v>
      </c>
      <c r="F7836" t="s">
        <v>16979</v>
      </c>
      <c r="G7836" t="s">
        <v>161</v>
      </c>
      <c r="H7836" t="s">
        <v>134</v>
      </c>
      <c r="I7836" t="s">
        <v>135</v>
      </c>
      <c r="J7836" t="s">
        <v>136</v>
      </c>
      <c r="K7836" t="s">
        <v>137</v>
      </c>
      <c r="L7836" t="s">
        <v>22114</v>
      </c>
      <c r="M7836" t="s">
        <v>22115</v>
      </c>
      <c r="N7836">
        <v>0.198333333</v>
      </c>
      <c r="O7836">
        <v>7</v>
      </c>
      <c r="P7836">
        <v>2275</v>
      </c>
      <c r="Q7836">
        <v>61</v>
      </c>
      <c r="R7836">
        <v>253</v>
      </c>
      <c r="S7836">
        <v>24</v>
      </c>
      <c r="T7836">
        <v>339</v>
      </c>
      <c r="U7836">
        <v>0</v>
      </c>
      <c r="V7836">
        <v>0</v>
      </c>
      <c r="W7836">
        <v>0.24515197574350003</v>
      </c>
      <c r="X7836">
        <v>62.155128664432134</v>
      </c>
      <c r="Y7836">
        <v>14.357931831275948</v>
      </c>
      <c r="Z7836">
        <v>29.263302567444047</v>
      </c>
      <c r="AA7836">
        <v>20.770545436485072</v>
      </c>
      <c r="AB7836">
        <v>58.680576481642525</v>
      </c>
      <c r="AC7836">
        <v>0</v>
      </c>
      <c r="AD7836">
        <v>0</v>
      </c>
      <c r="AE7836">
        <v>185.47263695702321</v>
      </c>
    </row>
    <row r="7837" spans="1:31" x14ac:dyDescent="0.25">
      <c r="A7837">
        <v>1662806</v>
      </c>
      <c r="B7837">
        <v>1</v>
      </c>
      <c r="C7837" t="s">
        <v>80</v>
      </c>
      <c r="D7837" t="s">
        <v>82</v>
      </c>
      <c r="E7837" t="s">
        <v>152</v>
      </c>
      <c r="F7837" t="s">
        <v>21585</v>
      </c>
      <c r="G7837" t="s">
        <v>507</v>
      </c>
      <c r="H7837" t="s">
        <v>149</v>
      </c>
      <c r="I7837" t="s">
        <v>135</v>
      </c>
      <c r="J7837" t="s">
        <v>136</v>
      </c>
      <c r="K7837" t="s">
        <v>137</v>
      </c>
      <c r="L7837" t="s">
        <v>22116</v>
      </c>
      <c r="M7837" t="s">
        <v>22117</v>
      </c>
      <c r="N7837">
        <v>1.576944444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1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0.97612727914225783</v>
      </c>
      <c r="AC7837">
        <v>0</v>
      </c>
      <c r="AD7837">
        <v>0</v>
      </c>
      <c r="AE7837">
        <v>0.97612727914225783</v>
      </c>
    </row>
    <row r="7838" spans="1:31" x14ac:dyDescent="0.25">
      <c r="A7838">
        <v>1662219</v>
      </c>
      <c r="B7838">
        <v>1</v>
      </c>
      <c r="C7838" t="s">
        <v>80</v>
      </c>
      <c r="D7838" t="s">
        <v>84</v>
      </c>
      <c r="E7838" t="s">
        <v>152</v>
      </c>
      <c r="F7838" t="s">
        <v>22118</v>
      </c>
      <c r="G7838" t="s">
        <v>507</v>
      </c>
      <c r="H7838" t="s">
        <v>149</v>
      </c>
      <c r="I7838" t="s">
        <v>135</v>
      </c>
      <c r="J7838" t="s">
        <v>136</v>
      </c>
      <c r="K7838" t="s">
        <v>137</v>
      </c>
      <c r="L7838" t="s">
        <v>22119</v>
      </c>
      <c r="M7838" t="s">
        <v>22120</v>
      </c>
      <c r="N7838">
        <v>3.2974999999999999</v>
      </c>
      <c r="O7838">
        <v>0</v>
      </c>
      <c r="P7838">
        <v>1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0.59468128328972769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0.59468128328972769</v>
      </c>
    </row>
    <row r="7839" spans="1:31" x14ac:dyDescent="0.25">
      <c r="A7839">
        <v>1661827</v>
      </c>
      <c r="B7839">
        <v>1</v>
      </c>
      <c r="C7839" t="s">
        <v>80</v>
      </c>
      <c r="D7839" t="s">
        <v>84</v>
      </c>
      <c r="E7839" t="s">
        <v>642</v>
      </c>
      <c r="F7839" t="s">
        <v>11484</v>
      </c>
      <c r="G7839" t="s">
        <v>918</v>
      </c>
      <c r="H7839" t="s">
        <v>134</v>
      </c>
      <c r="I7839" t="s">
        <v>135</v>
      </c>
      <c r="J7839" t="s">
        <v>136</v>
      </c>
      <c r="K7839" t="s">
        <v>143</v>
      </c>
      <c r="L7839" t="s">
        <v>22121</v>
      </c>
      <c r="M7839" t="s">
        <v>22122</v>
      </c>
      <c r="N7839">
        <v>9.3888888000000004E-2</v>
      </c>
      <c r="O7839">
        <v>0</v>
      </c>
      <c r="P7839">
        <v>3683</v>
      </c>
      <c r="Q7839">
        <v>0</v>
      </c>
      <c r="R7839">
        <v>0</v>
      </c>
      <c r="S7839">
        <v>1</v>
      </c>
      <c r="T7839">
        <v>238</v>
      </c>
      <c r="U7839">
        <v>0</v>
      </c>
      <c r="V7839">
        <v>0</v>
      </c>
      <c r="W7839">
        <v>0</v>
      </c>
      <c r="X7839">
        <v>77.699335518553227</v>
      </c>
      <c r="Y7839">
        <v>0</v>
      </c>
      <c r="Z7839">
        <v>0</v>
      </c>
      <c r="AA7839">
        <v>88.006589777532881</v>
      </c>
      <c r="AB7839">
        <v>13.402187183489341</v>
      </c>
      <c r="AC7839">
        <v>0</v>
      </c>
      <c r="AD7839">
        <v>0</v>
      </c>
      <c r="AE7839">
        <v>179.10811247957542</v>
      </c>
    </row>
    <row r="7840" spans="1:31" x14ac:dyDescent="0.25">
      <c r="A7840">
        <v>1662511</v>
      </c>
      <c r="B7840">
        <v>1</v>
      </c>
      <c r="C7840" t="s">
        <v>80</v>
      </c>
      <c r="D7840" t="s">
        <v>103</v>
      </c>
      <c r="E7840" t="s">
        <v>140</v>
      </c>
      <c r="F7840" t="s">
        <v>22123</v>
      </c>
      <c r="G7840" t="s">
        <v>161</v>
      </c>
      <c r="H7840" t="s">
        <v>134</v>
      </c>
      <c r="I7840" t="s">
        <v>135</v>
      </c>
      <c r="J7840" t="s">
        <v>136</v>
      </c>
      <c r="K7840" t="s">
        <v>137</v>
      </c>
      <c r="L7840" t="s">
        <v>21846</v>
      </c>
      <c r="M7840" t="s">
        <v>22124</v>
      </c>
      <c r="N7840">
        <v>0.29055555500000002</v>
      </c>
      <c r="O7840">
        <v>1</v>
      </c>
      <c r="P7840">
        <v>285</v>
      </c>
      <c r="Q7840">
        <v>21</v>
      </c>
      <c r="R7840">
        <v>115</v>
      </c>
      <c r="S7840">
        <v>8</v>
      </c>
      <c r="T7840">
        <v>46</v>
      </c>
      <c r="U7840">
        <v>4</v>
      </c>
      <c r="V7840">
        <v>0</v>
      </c>
      <c r="W7840">
        <v>0.82710354730901336</v>
      </c>
      <c r="X7840">
        <v>18.587603983470142</v>
      </c>
      <c r="Y7840">
        <v>67.819579958778064</v>
      </c>
      <c r="Z7840">
        <v>19.271802704270375</v>
      </c>
      <c r="AA7840">
        <v>114.19346187443297</v>
      </c>
      <c r="AB7840">
        <v>11.657547438446839</v>
      </c>
      <c r="AC7840">
        <v>13.304541110497295</v>
      </c>
      <c r="AD7840">
        <v>0</v>
      </c>
      <c r="AE7840">
        <v>245.66164061720471</v>
      </c>
    </row>
    <row r="7841" spans="1:31" x14ac:dyDescent="0.25">
      <c r="A7841">
        <v>1662514</v>
      </c>
      <c r="B7841">
        <v>1</v>
      </c>
      <c r="C7841" t="s">
        <v>80</v>
      </c>
      <c r="D7841" t="s">
        <v>93</v>
      </c>
      <c r="E7841" t="s">
        <v>178</v>
      </c>
      <c r="F7841" t="s">
        <v>5750</v>
      </c>
      <c r="G7841" t="s">
        <v>227</v>
      </c>
      <c r="H7841" t="s">
        <v>149</v>
      </c>
      <c r="I7841" t="s">
        <v>135</v>
      </c>
      <c r="J7841" t="s">
        <v>136</v>
      </c>
      <c r="K7841" t="s">
        <v>137</v>
      </c>
      <c r="L7841" t="s">
        <v>22125</v>
      </c>
      <c r="M7841" t="s">
        <v>22126</v>
      </c>
      <c r="N7841">
        <v>4.6119444439999997</v>
      </c>
      <c r="O7841">
        <v>0</v>
      </c>
      <c r="P7841">
        <v>5</v>
      </c>
      <c r="Q7841">
        <v>0</v>
      </c>
      <c r="R7841">
        <v>5</v>
      </c>
      <c r="S7841">
        <v>0</v>
      </c>
      <c r="T7841">
        <v>2</v>
      </c>
      <c r="U7841">
        <v>0</v>
      </c>
      <c r="V7841">
        <v>0</v>
      </c>
      <c r="W7841">
        <v>0</v>
      </c>
      <c r="X7841">
        <v>1.4211157772428902</v>
      </c>
      <c r="Y7841">
        <v>0</v>
      </c>
      <c r="Z7841">
        <v>1.8762429929050672</v>
      </c>
      <c r="AA7841">
        <v>0</v>
      </c>
      <c r="AB7841">
        <v>8.9279229546340488</v>
      </c>
      <c r="AC7841">
        <v>0</v>
      </c>
      <c r="AD7841">
        <v>0</v>
      </c>
      <c r="AE7841">
        <v>12.225281724782006</v>
      </c>
    </row>
    <row r="7842" spans="1:31" x14ac:dyDescent="0.25">
      <c r="A7842">
        <v>1662265</v>
      </c>
      <c r="B7842">
        <v>1</v>
      </c>
      <c r="C7842" t="s">
        <v>80</v>
      </c>
      <c r="D7842" t="s">
        <v>82</v>
      </c>
      <c r="E7842" t="s">
        <v>178</v>
      </c>
      <c r="F7842" t="s">
        <v>22086</v>
      </c>
      <c r="G7842" t="s">
        <v>227</v>
      </c>
      <c r="H7842" t="s">
        <v>149</v>
      </c>
      <c r="I7842" t="s">
        <v>135</v>
      </c>
      <c r="J7842" t="s">
        <v>136</v>
      </c>
      <c r="K7842" t="s">
        <v>137</v>
      </c>
      <c r="L7842" t="s">
        <v>22127</v>
      </c>
      <c r="M7842" t="s">
        <v>22128</v>
      </c>
      <c r="N7842">
        <v>2.423611111</v>
      </c>
      <c r="O7842">
        <v>0</v>
      </c>
      <c r="P7842">
        <v>99</v>
      </c>
      <c r="Q7842">
        <v>0</v>
      </c>
      <c r="R7842">
        <v>0</v>
      </c>
      <c r="S7842">
        <v>0</v>
      </c>
      <c r="T7842">
        <v>5</v>
      </c>
      <c r="U7842">
        <v>0</v>
      </c>
      <c r="V7842">
        <v>0</v>
      </c>
      <c r="W7842">
        <v>0</v>
      </c>
      <c r="X7842">
        <v>116.38097774439778</v>
      </c>
      <c r="Y7842">
        <v>0</v>
      </c>
      <c r="Z7842">
        <v>0</v>
      </c>
      <c r="AA7842">
        <v>0</v>
      </c>
      <c r="AB7842">
        <v>3.1703403693051335</v>
      </c>
      <c r="AC7842">
        <v>0</v>
      </c>
      <c r="AD7842">
        <v>0</v>
      </c>
      <c r="AE7842">
        <v>119.55131811370292</v>
      </c>
    </row>
    <row r="7843" spans="1:31" x14ac:dyDescent="0.25">
      <c r="A7843">
        <v>1662760</v>
      </c>
      <c r="B7843">
        <v>1</v>
      </c>
      <c r="C7843" t="s">
        <v>81</v>
      </c>
      <c r="D7843" t="s">
        <v>117</v>
      </c>
      <c r="E7843" t="s">
        <v>152</v>
      </c>
      <c r="F7843" t="s">
        <v>22129</v>
      </c>
      <c r="G7843" t="s">
        <v>154</v>
      </c>
      <c r="H7843" t="s">
        <v>149</v>
      </c>
      <c r="I7843" t="s">
        <v>135</v>
      </c>
      <c r="J7843" t="s">
        <v>136</v>
      </c>
      <c r="K7843" t="s">
        <v>137</v>
      </c>
      <c r="L7843" t="s">
        <v>22130</v>
      </c>
      <c r="M7843" t="s">
        <v>22131</v>
      </c>
      <c r="N7843">
        <v>3.051388888</v>
      </c>
      <c r="O7843">
        <v>0</v>
      </c>
      <c r="P7843">
        <v>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0.28780562827665335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0.28780562827665335</v>
      </c>
    </row>
    <row r="7844" spans="1:31" x14ac:dyDescent="0.25">
      <c r="A7844">
        <v>1662660</v>
      </c>
      <c r="B7844">
        <v>1</v>
      </c>
      <c r="C7844" t="s">
        <v>81</v>
      </c>
      <c r="D7844" t="s">
        <v>117</v>
      </c>
      <c r="E7844" t="s">
        <v>140</v>
      </c>
      <c r="F7844" t="s">
        <v>606</v>
      </c>
      <c r="G7844" t="s">
        <v>161</v>
      </c>
      <c r="H7844" t="s">
        <v>134</v>
      </c>
      <c r="I7844" t="s">
        <v>191</v>
      </c>
      <c r="J7844" t="s">
        <v>136</v>
      </c>
      <c r="K7844" t="s">
        <v>137</v>
      </c>
      <c r="L7844" t="s">
        <v>22132</v>
      </c>
      <c r="M7844" t="s">
        <v>22133</v>
      </c>
      <c r="N7844">
        <v>1.1111111E-2</v>
      </c>
      <c r="O7844">
        <v>0</v>
      </c>
      <c r="P7844">
        <v>2305</v>
      </c>
      <c r="Q7844">
        <v>36</v>
      </c>
      <c r="R7844">
        <v>84</v>
      </c>
      <c r="S7844">
        <v>22</v>
      </c>
      <c r="T7844">
        <v>230</v>
      </c>
      <c r="U7844">
        <v>7</v>
      </c>
      <c r="V7844">
        <v>1</v>
      </c>
      <c r="W7844">
        <v>0</v>
      </c>
      <c r="X7844">
        <v>3.0806929949788437</v>
      </c>
      <c r="Y7844">
        <v>1.053056391193711</v>
      </c>
      <c r="Z7844">
        <v>0.19872863034017782</v>
      </c>
      <c r="AA7844">
        <v>1.3204160646792222</v>
      </c>
      <c r="AB7844">
        <v>1.2541190189712104</v>
      </c>
      <c r="AC7844">
        <v>5.464891884818301</v>
      </c>
      <c r="AD7844">
        <v>9.6239574323188901E-2</v>
      </c>
      <c r="AE7844">
        <v>12.468144559304655</v>
      </c>
    </row>
    <row r="7845" spans="1:31" x14ac:dyDescent="0.25">
      <c r="A7845">
        <v>1661824</v>
      </c>
      <c r="B7845">
        <v>1</v>
      </c>
      <c r="C7845" t="s">
        <v>80</v>
      </c>
      <c r="D7845" t="s">
        <v>100</v>
      </c>
      <c r="E7845" t="s">
        <v>204</v>
      </c>
      <c r="F7845" t="s">
        <v>1121</v>
      </c>
      <c r="G7845" t="s">
        <v>161</v>
      </c>
      <c r="H7845" t="s">
        <v>134</v>
      </c>
      <c r="I7845" t="s">
        <v>135</v>
      </c>
      <c r="J7845" t="s">
        <v>136</v>
      </c>
      <c r="K7845" t="s">
        <v>137</v>
      </c>
      <c r="L7845" t="s">
        <v>22134</v>
      </c>
      <c r="M7845" t="s">
        <v>22135</v>
      </c>
      <c r="N7845">
        <v>1.175</v>
      </c>
      <c r="O7845">
        <v>0</v>
      </c>
      <c r="P7845">
        <v>2</v>
      </c>
      <c r="Q7845">
        <v>58</v>
      </c>
      <c r="R7845">
        <v>75</v>
      </c>
      <c r="S7845">
        <v>2</v>
      </c>
      <c r="T7845">
        <v>4</v>
      </c>
      <c r="U7845">
        <v>0</v>
      </c>
      <c r="V7845">
        <v>0</v>
      </c>
      <c r="W7845">
        <v>0</v>
      </c>
      <c r="X7845">
        <v>0.41192612291775998</v>
      </c>
      <c r="Y7845">
        <v>187.53939440295107</v>
      </c>
      <c r="Z7845">
        <v>66.815115341115089</v>
      </c>
      <c r="AA7845">
        <v>19.937496828229339</v>
      </c>
      <c r="AB7845">
        <v>1.3859866432552028</v>
      </c>
      <c r="AC7845">
        <v>0</v>
      </c>
      <c r="AD7845">
        <v>0</v>
      </c>
      <c r="AE7845">
        <v>276.08991933846841</v>
      </c>
    </row>
    <row r="7846" spans="1:31" x14ac:dyDescent="0.25">
      <c r="A7846">
        <v>1662119</v>
      </c>
      <c r="B7846">
        <v>1</v>
      </c>
      <c r="C7846" t="s">
        <v>80</v>
      </c>
      <c r="D7846" t="s">
        <v>85</v>
      </c>
      <c r="E7846" t="s">
        <v>152</v>
      </c>
      <c r="F7846" t="s">
        <v>22136</v>
      </c>
      <c r="G7846" t="s">
        <v>168</v>
      </c>
      <c r="H7846" t="s">
        <v>149</v>
      </c>
      <c r="I7846" t="s">
        <v>135</v>
      </c>
      <c r="J7846" t="s">
        <v>136</v>
      </c>
      <c r="K7846" t="s">
        <v>137</v>
      </c>
      <c r="L7846" t="s">
        <v>22137</v>
      </c>
      <c r="M7846" t="s">
        <v>22138</v>
      </c>
      <c r="N7846">
        <v>1.622777777</v>
      </c>
      <c r="O7846">
        <v>0</v>
      </c>
      <c r="P7846">
        <v>10</v>
      </c>
      <c r="Q7846">
        <v>0</v>
      </c>
      <c r="R7846">
        <v>0</v>
      </c>
      <c r="S7846">
        <v>0</v>
      </c>
      <c r="T7846">
        <v>1</v>
      </c>
      <c r="U7846">
        <v>0</v>
      </c>
      <c r="V7846">
        <v>0</v>
      </c>
      <c r="W7846">
        <v>0</v>
      </c>
      <c r="X7846">
        <v>7.6491100896548954</v>
      </c>
      <c r="Y7846">
        <v>0</v>
      </c>
      <c r="Z7846">
        <v>0</v>
      </c>
      <c r="AA7846">
        <v>0</v>
      </c>
      <c r="AB7846">
        <v>6.4748606900048742</v>
      </c>
      <c r="AC7846">
        <v>0</v>
      </c>
      <c r="AD7846">
        <v>0</v>
      </c>
      <c r="AE7846">
        <v>14.12397077965977</v>
      </c>
    </row>
    <row r="7847" spans="1:31" x14ac:dyDescent="0.25">
      <c r="A7847">
        <v>1662680</v>
      </c>
      <c r="B7847">
        <v>1</v>
      </c>
      <c r="C7847" t="s">
        <v>80</v>
      </c>
      <c r="D7847" t="s">
        <v>90</v>
      </c>
      <c r="E7847" t="s">
        <v>152</v>
      </c>
      <c r="F7847" t="s">
        <v>22139</v>
      </c>
      <c r="G7847" t="s">
        <v>154</v>
      </c>
      <c r="H7847" t="s">
        <v>149</v>
      </c>
      <c r="I7847" t="s">
        <v>135</v>
      </c>
      <c r="J7847" t="s">
        <v>136</v>
      </c>
      <c r="K7847" t="s">
        <v>137</v>
      </c>
      <c r="L7847" t="s">
        <v>22140</v>
      </c>
      <c r="M7847" t="s">
        <v>22141</v>
      </c>
      <c r="N7847">
        <v>1.834166666</v>
      </c>
      <c r="O7847">
        <v>0</v>
      </c>
      <c r="P7847">
        <v>2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0.90091765247802225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0.90091765247802225</v>
      </c>
    </row>
    <row r="7848" spans="1:31" x14ac:dyDescent="0.25">
      <c r="A7848">
        <v>1661990</v>
      </c>
      <c r="B7848">
        <v>1</v>
      </c>
      <c r="C7848" t="s">
        <v>81</v>
      </c>
      <c r="D7848" t="s">
        <v>127</v>
      </c>
      <c r="E7848" t="s">
        <v>178</v>
      </c>
      <c r="F7848" t="s">
        <v>22142</v>
      </c>
      <c r="G7848" t="s">
        <v>187</v>
      </c>
      <c r="H7848" t="s">
        <v>149</v>
      </c>
      <c r="I7848" t="s">
        <v>135</v>
      </c>
      <c r="J7848" t="s">
        <v>136</v>
      </c>
      <c r="K7848" t="s">
        <v>137</v>
      </c>
      <c r="L7848" t="s">
        <v>22143</v>
      </c>
      <c r="M7848" t="s">
        <v>22144</v>
      </c>
      <c r="N7848">
        <v>6.2975000000000003</v>
      </c>
      <c r="O7848">
        <v>0</v>
      </c>
      <c r="P7848">
        <v>21</v>
      </c>
      <c r="Q7848">
        <v>0</v>
      </c>
      <c r="R7848">
        <v>1</v>
      </c>
      <c r="S7848">
        <v>0</v>
      </c>
      <c r="T7848">
        <v>2</v>
      </c>
      <c r="U7848">
        <v>0</v>
      </c>
      <c r="V7848">
        <v>0</v>
      </c>
      <c r="W7848">
        <v>0</v>
      </c>
      <c r="X7848">
        <v>16.409317689795152</v>
      </c>
      <c r="Y7848">
        <v>0</v>
      </c>
      <c r="Z7848">
        <v>0.44977737689114144</v>
      </c>
      <c r="AA7848">
        <v>0</v>
      </c>
      <c r="AB7848">
        <v>0.47885045352075001</v>
      </c>
      <c r="AC7848">
        <v>0</v>
      </c>
      <c r="AD7848">
        <v>0</v>
      </c>
      <c r="AE7848">
        <v>17.337945520207043</v>
      </c>
    </row>
    <row r="7849" spans="1:31" x14ac:dyDescent="0.25">
      <c r="A7849">
        <v>1662302</v>
      </c>
      <c r="B7849">
        <v>1</v>
      </c>
      <c r="C7849" t="s">
        <v>80</v>
      </c>
      <c r="D7849" t="s">
        <v>99</v>
      </c>
      <c r="E7849" t="s">
        <v>140</v>
      </c>
      <c r="F7849" t="s">
        <v>534</v>
      </c>
      <c r="G7849" t="s">
        <v>1992</v>
      </c>
      <c r="H7849" t="s">
        <v>134</v>
      </c>
      <c r="I7849" t="s">
        <v>135</v>
      </c>
      <c r="J7849" t="s">
        <v>136</v>
      </c>
      <c r="K7849" t="s">
        <v>137</v>
      </c>
      <c r="L7849" t="s">
        <v>22145</v>
      </c>
      <c r="M7849" t="s">
        <v>22146</v>
      </c>
      <c r="N7849">
        <v>2.1430555550000001</v>
      </c>
      <c r="O7849">
        <v>14</v>
      </c>
      <c r="P7849">
        <v>456</v>
      </c>
      <c r="Q7849">
        <v>1</v>
      </c>
      <c r="R7849">
        <v>6</v>
      </c>
      <c r="S7849">
        <v>4</v>
      </c>
      <c r="T7849">
        <v>41</v>
      </c>
      <c r="U7849">
        <v>0</v>
      </c>
      <c r="V7849">
        <v>1</v>
      </c>
      <c r="W7849">
        <v>51.941672074670294</v>
      </c>
      <c r="X7849">
        <v>188.05709811745868</v>
      </c>
      <c r="Y7849">
        <v>0.67376088216227636</v>
      </c>
      <c r="Z7849">
        <v>2.7933091242760009</v>
      </c>
      <c r="AA7849">
        <v>130.02698781609678</v>
      </c>
      <c r="AB7849">
        <v>27.010436586047028</v>
      </c>
      <c r="AC7849">
        <v>0</v>
      </c>
      <c r="AD7849">
        <v>13.192888580441958</v>
      </c>
      <c r="AE7849">
        <v>413.69615318115302</v>
      </c>
    </row>
    <row r="7850" spans="1:31" x14ac:dyDescent="0.25">
      <c r="A7850">
        <v>1662800</v>
      </c>
      <c r="B7850">
        <v>1</v>
      </c>
      <c r="C7850" t="s">
        <v>80</v>
      </c>
      <c r="D7850" t="s">
        <v>97</v>
      </c>
      <c r="E7850" t="s">
        <v>152</v>
      </c>
      <c r="F7850" t="s">
        <v>22147</v>
      </c>
      <c r="G7850" t="s">
        <v>154</v>
      </c>
      <c r="H7850" t="s">
        <v>149</v>
      </c>
      <c r="I7850" t="s">
        <v>135</v>
      </c>
      <c r="J7850" t="s">
        <v>136</v>
      </c>
      <c r="K7850" t="s">
        <v>137</v>
      </c>
      <c r="L7850" t="s">
        <v>22148</v>
      </c>
      <c r="M7850" t="s">
        <v>22149</v>
      </c>
      <c r="N7850">
        <v>1.346666666</v>
      </c>
      <c r="O7850">
        <v>0</v>
      </c>
      <c r="P7850">
        <v>1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</v>
      </c>
    </row>
    <row r="7851" spans="1:31" x14ac:dyDescent="0.25">
      <c r="A7851">
        <v>1662723</v>
      </c>
      <c r="B7851">
        <v>1</v>
      </c>
      <c r="C7851" t="s">
        <v>81</v>
      </c>
      <c r="D7851" t="s">
        <v>114</v>
      </c>
      <c r="E7851" t="s">
        <v>178</v>
      </c>
      <c r="F7851" t="s">
        <v>22150</v>
      </c>
      <c r="G7851" t="s">
        <v>227</v>
      </c>
      <c r="H7851" t="s">
        <v>149</v>
      </c>
      <c r="I7851" t="s">
        <v>135</v>
      </c>
      <c r="J7851" t="s">
        <v>136</v>
      </c>
      <c r="K7851" t="s">
        <v>137</v>
      </c>
      <c r="L7851" t="s">
        <v>22151</v>
      </c>
      <c r="M7851" t="s">
        <v>22152</v>
      </c>
      <c r="N7851">
        <v>1.1994444440000001</v>
      </c>
      <c r="O7851">
        <v>0</v>
      </c>
      <c r="P7851">
        <v>5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0.86433820832813768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0.86433820832813768</v>
      </c>
    </row>
    <row r="7852" spans="1:31" x14ac:dyDescent="0.25">
      <c r="A7852">
        <v>1662159</v>
      </c>
      <c r="B7852">
        <v>1</v>
      </c>
      <c r="C7852" t="s">
        <v>81</v>
      </c>
      <c r="D7852" t="s">
        <v>122</v>
      </c>
      <c r="E7852" t="s">
        <v>140</v>
      </c>
      <c r="F7852" t="s">
        <v>14022</v>
      </c>
      <c r="G7852" t="s">
        <v>161</v>
      </c>
      <c r="H7852" t="s">
        <v>134</v>
      </c>
      <c r="I7852" t="s">
        <v>191</v>
      </c>
      <c r="J7852" t="s">
        <v>136</v>
      </c>
      <c r="K7852" t="s">
        <v>137</v>
      </c>
      <c r="L7852" t="s">
        <v>22153</v>
      </c>
      <c r="M7852" t="s">
        <v>22154</v>
      </c>
      <c r="N7852">
        <v>2.2222222E-2</v>
      </c>
      <c r="O7852">
        <v>1</v>
      </c>
      <c r="P7852">
        <v>368</v>
      </c>
      <c r="Q7852">
        <v>39</v>
      </c>
      <c r="R7852">
        <v>16</v>
      </c>
      <c r="S7852">
        <v>12</v>
      </c>
      <c r="T7852">
        <v>47</v>
      </c>
      <c r="U7852">
        <v>2</v>
      </c>
      <c r="V7852">
        <v>0</v>
      </c>
      <c r="W7852">
        <v>6.2271724231111113E-4</v>
      </c>
      <c r="X7852">
        <v>0.90626488846244446</v>
      </c>
      <c r="Y7852">
        <v>1.5196885286702668</v>
      </c>
      <c r="Z7852">
        <v>4.488056283822222E-2</v>
      </c>
      <c r="AA7852">
        <v>3.4998619236988895</v>
      </c>
      <c r="AB7852">
        <v>1.2594363776977333</v>
      </c>
      <c r="AC7852">
        <v>0.91338681598833338</v>
      </c>
      <c r="AD7852">
        <v>0</v>
      </c>
      <c r="AE7852">
        <v>8.1441418145982016</v>
      </c>
    </row>
    <row r="7853" spans="1:31" x14ac:dyDescent="0.25">
      <c r="A7853">
        <v>1662325</v>
      </c>
      <c r="B7853">
        <v>1</v>
      </c>
      <c r="C7853" t="s">
        <v>80</v>
      </c>
      <c r="D7853" t="s">
        <v>98</v>
      </c>
      <c r="E7853" t="s">
        <v>204</v>
      </c>
      <c r="F7853" t="s">
        <v>22155</v>
      </c>
      <c r="G7853" t="s">
        <v>133</v>
      </c>
      <c r="H7853" t="s">
        <v>134</v>
      </c>
      <c r="I7853" t="s">
        <v>135</v>
      </c>
      <c r="J7853" t="s">
        <v>136</v>
      </c>
      <c r="K7853" t="s">
        <v>137</v>
      </c>
      <c r="L7853" t="s">
        <v>22156</v>
      </c>
      <c r="M7853" t="s">
        <v>21893</v>
      </c>
      <c r="N7853">
        <v>0.52972222199999996</v>
      </c>
      <c r="O7853">
        <v>0</v>
      </c>
      <c r="P7853">
        <v>437</v>
      </c>
      <c r="Q7853">
        <v>18</v>
      </c>
      <c r="R7853">
        <v>53</v>
      </c>
      <c r="S7853">
        <v>5</v>
      </c>
      <c r="T7853">
        <v>136</v>
      </c>
      <c r="U7853">
        <v>1</v>
      </c>
      <c r="V7853">
        <v>0</v>
      </c>
      <c r="W7853">
        <v>0</v>
      </c>
      <c r="X7853">
        <v>53.165100349883119</v>
      </c>
      <c r="Y7853">
        <v>8.5706395220769949</v>
      </c>
      <c r="Z7853">
        <v>9.3665191138645625</v>
      </c>
      <c r="AA7853">
        <v>24.831262060826887</v>
      </c>
      <c r="AB7853">
        <v>69.398090414495485</v>
      </c>
      <c r="AC7853">
        <v>1.0053991397549766</v>
      </c>
      <c r="AD7853">
        <v>0</v>
      </c>
      <c r="AE7853">
        <v>166.33701060090203</v>
      </c>
    </row>
    <row r="7854" spans="1:31" x14ac:dyDescent="0.25">
      <c r="A7854">
        <v>1662700</v>
      </c>
      <c r="B7854">
        <v>1</v>
      </c>
      <c r="C7854" t="s">
        <v>80</v>
      </c>
      <c r="D7854" t="s">
        <v>97</v>
      </c>
      <c r="E7854" t="s">
        <v>178</v>
      </c>
      <c r="F7854" t="s">
        <v>22157</v>
      </c>
      <c r="G7854" t="s">
        <v>227</v>
      </c>
      <c r="H7854" t="s">
        <v>149</v>
      </c>
      <c r="I7854" t="s">
        <v>135</v>
      </c>
      <c r="J7854" t="s">
        <v>136</v>
      </c>
      <c r="K7854" t="s">
        <v>137</v>
      </c>
      <c r="L7854" t="s">
        <v>22158</v>
      </c>
      <c r="M7854" t="s">
        <v>22159</v>
      </c>
      <c r="N7854">
        <v>3.6466666659999998</v>
      </c>
      <c r="O7854">
        <v>0</v>
      </c>
      <c r="P7854">
        <v>31</v>
      </c>
      <c r="Q7854">
        <v>0</v>
      </c>
      <c r="R7854">
        <v>13</v>
      </c>
      <c r="S7854">
        <v>0</v>
      </c>
      <c r="T7854">
        <v>4</v>
      </c>
      <c r="U7854">
        <v>0</v>
      </c>
      <c r="V7854">
        <v>0</v>
      </c>
      <c r="W7854">
        <v>0</v>
      </c>
      <c r="X7854">
        <v>52.230766203847139</v>
      </c>
      <c r="Y7854">
        <v>0</v>
      </c>
      <c r="Z7854">
        <v>33.074851885418752</v>
      </c>
      <c r="AA7854">
        <v>0</v>
      </c>
      <c r="AB7854">
        <v>20.446771489151438</v>
      </c>
      <c r="AC7854">
        <v>0</v>
      </c>
      <c r="AD7854">
        <v>0</v>
      </c>
      <c r="AE7854">
        <v>105.75238957841734</v>
      </c>
    </row>
    <row r="7855" spans="1:31" x14ac:dyDescent="0.25">
      <c r="A7855">
        <v>1662866</v>
      </c>
      <c r="B7855">
        <v>1</v>
      </c>
      <c r="C7855" t="s">
        <v>80</v>
      </c>
      <c r="D7855" t="s">
        <v>97</v>
      </c>
      <c r="E7855" t="s">
        <v>178</v>
      </c>
      <c r="F7855" t="s">
        <v>22160</v>
      </c>
      <c r="G7855" t="s">
        <v>227</v>
      </c>
      <c r="H7855" t="s">
        <v>149</v>
      </c>
      <c r="I7855" t="s">
        <v>135</v>
      </c>
      <c r="J7855" t="s">
        <v>136</v>
      </c>
      <c r="K7855" t="s">
        <v>137</v>
      </c>
      <c r="L7855" t="s">
        <v>22161</v>
      </c>
      <c r="M7855" t="s">
        <v>22162</v>
      </c>
      <c r="N7855">
        <v>1.6844444439999999</v>
      </c>
      <c r="O7855">
        <v>0</v>
      </c>
      <c r="P7855">
        <v>6</v>
      </c>
      <c r="Q7855">
        <v>0</v>
      </c>
      <c r="R7855">
        <v>4</v>
      </c>
      <c r="S7855">
        <v>0</v>
      </c>
      <c r="T7855">
        <v>4</v>
      </c>
      <c r="U7855">
        <v>0</v>
      </c>
      <c r="V7855">
        <v>0</v>
      </c>
      <c r="W7855">
        <v>0</v>
      </c>
      <c r="X7855">
        <v>3.3040379520926777</v>
      </c>
      <c r="Y7855">
        <v>0</v>
      </c>
      <c r="Z7855">
        <v>0.55075062666471553</v>
      </c>
      <c r="AA7855">
        <v>0</v>
      </c>
      <c r="AB7855">
        <v>10.463667245178678</v>
      </c>
      <c r="AC7855">
        <v>0</v>
      </c>
      <c r="AD7855">
        <v>0</v>
      </c>
      <c r="AE7855">
        <v>14.318455823936072</v>
      </c>
    </row>
    <row r="7856" spans="1:31" x14ac:dyDescent="0.25">
      <c r="A7856">
        <v>1662010</v>
      </c>
      <c r="B7856">
        <v>1</v>
      </c>
      <c r="C7856" t="s">
        <v>81</v>
      </c>
      <c r="D7856" t="s">
        <v>119</v>
      </c>
      <c r="E7856" t="s">
        <v>140</v>
      </c>
      <c r="F7856" t="s">
        <v>21307</v>
      </c>
      <c r="G7856" t="s">
        <v>148</v>
      </c>
      <c r="H7856" t="s">
        <v>134</v>
      </c>
      <c r="I7856" t="s">
        <v>135</v>
      </c>
      <c r="J7856" t="s">
        <v>136</v>
      </c>
      <c r="K7856" t="s">
        <v>143</v>
      </c>
      <c r="L7856" t="s">
        <v>22163</v>
      </c>
      <c r="M7856" t="s">
        <v>21763</v>
      </c>
      <c r="N7856">
        <v>0.75</v>
      </c>
      <c r="O7856">
        <v>0</v>
      </c>
      <c r="P7856">
        <v>2605</v>
      </c>
      <c r="Q7856">
        <v>155</v>
      </c>
      <c r="R7856">
        <v>321</v>
      </c>
      <c r="S7856">
        <v>9</v>
      </c>
      <c r="T7856">
        <v>202</v>
      </c>
      <c r="U7856">
        <v>0</v>
      </c>
      <c r="V7856">
        <v>2</v>
      </c>
      <c r="W7856">
        <v>0</v>
      </c>
      <c r="X7856">
        <v>450.85752284448773</v>
      </c>
      <c r="Y7856">
        <v>209.11140223407244</v>
      </c>
      <c r="Z7856">
        <v>89.752182396464079</v>
      </c>
      <c r="AA7856">
        <v>57.769745200598749</v>
      </c>
      <c r="AB7856">
        <v>71.814766423608518</v>
      </c>
      <c r="AC7856">
        <v>0</v>
      </c>
      <c r="AD7856">
        <v>33.60972467944125</v>
      </c>
      <c r="AE7856">
        <v>912.91534377867276</v>
      </c>
    </row>
    <row r="7857" spans="1:31" x14ac:dyDescent="0.25">
      <c r="A7857">
        <v>1662033</v>
      </c>
      <c r="B7857">
        <v>1</v>
      </c>
      <c r="C7857" t="s">
        <v>80</v>
      </c>
      <c r="D7857" t="s">
        <v>89</v>
      </c>
      <c r="E7857" t="s">
        <v>140</v>
      </c>
      <c r="F7857" t="s">
        <v>11200</v>
      </c>
      <c r="G7857" t="s">
        <v>918</v>
      </c>
      <c r="H7857" t="s">
        <v>134</v>
      </c>
      <c r="I7857" t="s">
        <v>191</v>
      </c>
      <c r="J7857" t="s">
        <v>136</v>
      </c>
      <c r="K7857" t="s">
        <v>137</v>
      </c>
      <c r="L7857" t="s">
        <v>22164</v>
      </c>
      <c r="M7857" t="s">
        <v>22101</v>
      </c>
      <c r="N7857">
        <v>4.0555555E-2</v>
      </c>
      <c r="O7857">
        <v>1</v>
      </c>
      <c r="P7857">
        <v>5152</v>
      </c>
      <c r="Q7857">
        <v>1</v>
      </c>
      <c r="R7857">
        <v>139</v>
      </c>
      <c r="S7857">
        <v>7</v>
      </c>
      <c r="T7857">
        <v>832</v>
      </c>
      <c r="U7857">
        <v>1</v>
      </c>
      <c r="V7857">
        <v>0</v>
      </c>
      <c r="W7857">
        <v>2.6625314913439998E-2</v>
      </c>
      <c r="X7857">
        <v>105.73930008265708</v>
      </c>
      <c r="Y7857">
        <v>0.12763507584595998</v>
      </c>
      <c r="Z7857">
        <v>1.0598650961811671</v>
      </c>
      <c r="AA7857">
        <v>17.82001008748701</v>
      </c>
      <c r="AB7857">
        <v>79.834447336776861</v>
      </c>
      <c r="AC7857">
        <v>0.32409152745084002</v>
      </c>
      <c r="AD7857">
        <v>0</v>
      </c>
      <c r="AE7857">
        <v>204.93197452131236</v>
      </c>
    </row>
    <row r="7858" spans="1:31" x14ac:dyDescent="0.25">
      <c r="A7858">
        <v>1662637</v>
      </c>
      <c r="B7858">
        <v>1</v>
      </c>
      <c r="C7858" t="s">
        <v>80</v>
      </c>
      <c r="D7858" t="s">
        <v>99</v>
      </c>
      <c r="E7858" t="s">
        <v>178</v>
      </c>
      <c r="F7858" t="s">
        <v>22165</v>
      </c>
      <c r="G7858" t="s">
        <v>187</v>
      </c>
      <c r="H7858" t="s">
        <v>149</v>
      </c>
      <c r="I7858" t="s">
        <v>135</v>
      </c>
      <c r="J7858" t="s">
        <v>136</v>
      </c>
      <c r="K7858" t="s">
        <v>137</v>
      </c>
      <c r="L7858" t="s">
        <v>22166</v>
      </c>
      <c r="M7858" t="s">
        <v>22167</v>
      </c>
      <c r="N7858">
        <v>2.2708333330000001</v>
      </c>
      <c r="O7858">
        <v>0</v>
      </c>
      <c r="P7858">
        <v>67</v>
      </c>
      <c r="Q7858">
        <v>0</v>
      </c>
      <c r="R7858">
        <v>0</v>
      </c>
      <c r="S7858">
        <v>0</v>
      </c>
      <c r="T7858">
        <v>5</v>
      </c>
      <c r="U7858">
        <v>0</v>
      </c>
      <c r="V7858">
        <v>0</v>
      </c>
      <c r="W7858">
        <v>0</v>
      </c>
      <c r="X7858">
        <v>16.221798501664885</v>
      </c>
      <c r="Y7858">
        <v>0</v>
      </c>
      <c r="Z7858">
        <v>0</v>
      </c>
      <c r="AA7858">
        <v>0</v>
      </c>
      <c r="AB7858">
        <v>5.3209066233544924</v>
      </c>
      <c r="AC7858">
        <v>0</v>
      </c>
      <c r="AD7858">
        <v>0</v>
      </c>
      <c r="AE7858">
        <v>21.542705125019378</v>
      </c>
    </row>
    <row r="7859" spans="1:31" x14ac:dyDescent="0.25">
      <c r="A7859">
        <v>1662139</v>
      </c>
      <c r="B7859">
        <v>1</v>
      </c>
      <c r="C7859" t="s">
        <v>80</v>
      </c>
      <c r="D7859" t="s">
        <v>108</v>
      </c>
      <c r="E7859" t="s">
        <v>146</v>
      </c>
      <c r="F7859" t="s">
        <v>22168</v>
      </c>
      <c r="G7859" t="s">
        <v>260</v>
      </c>
      <c r="H7859" t="s">
        <v>149</v>
      </c>
      <c r="I7859" t="s">
        <v>135</v>
      </c>
      <c r="J7859" t="s">
        <v>136</v>
      </c>
      <c r="K7859" t="s">
        <v>137</v>
      </c>
      <c r="L7859" t="s">
        <v>22169</v>
      </c>
      <c r="M7859" t="s">
        <v>22170</v>
      </c>
      <c r="N7859">
        <v>5.9191666659999997</v>
      </c>
      <c r="O7859">
        <v>0</v>
      </c>
      <c r="P7859">
        <v>15</v>
      </c>
      <c r="Q7859">
        <v>0</v>
      </c>
      <c r="R7859">
        <v>1</v>
      </c>
      <c r="S7859">
        <v>0</v>
      </c>
      <c r="T7859">
        <v>1</v>
      </c>
      <c r="U7859">
        <v>0</v>
      </c>
      <c r="V7859">
        <v>0</v>
      </c>
      <c r="W7859">
        <v>0</v>
      </c>
      <c r="X7859">
        <v>9.1059754080199902</v>
      </c>
      <c r="Y7859">
        <v>0</v>
      </c>
      <c r="Z7859">
        <v>3.352177957856783</v>
      </c>
      <c r="AA7859">
        <v>0</v>
      </c>
      <c r="AB7859">
        <v>12.914601636601601</v>
      </c>
      <c r="AC7859">
        <v>0</v>
      </c>
      <c r="AD7859">
        <v>0</v>
      </c>
      <c r="AE7859">
        <v>25.372755002478375</v>
      </c>
    </row>
    <row r="7860" spans="1:31" x14ac:dyDescent="0.25">
      <c r="A7860">
        <v>1662388</v>
      </c>
      <c r="B7860">
        <v>1</v>
      </c>
      <c r="C7860" t="s">
        <v>80</v>
      </c>
      <c r="D7860" t="s">
        <v>97</v>
      </c>
      <c r="E7860" t="s">
        <v>362</v>
      </c>
      <c r="F7860" t="s">
        <v>22171</v>
      </c>
      <c r="G7860" t="s">
        <v>900</v>
      </c>
      <c r="H7860" t="s">
        <v>149</v>
      </c>
      <c r="I7860" t="s">
        <v>135</v>
      </c>
      <c r="J7860" t="s">
        <v>136</v>
      </c>
      <c r="K7860" t="s">
        <v>137</v>
      </c>
      <c r="L7860" t="s">
        <v>22172</v>
      </c>
      <c r="M7860" t="s">
        <v>22173</v>
      </c>
      <c r="N7860">
        <v>3.2513888880000001</v>
      </c>
      <c r="O7860">
        <v>0</v>
      </c>
      <c r="P7860">
        <v>20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34.46819639126565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34.46819639126565</v>
      </c>
    </row>
    <row r="7861" spans="1:31" x14ac:dyDescent="0.25">
      <c r="A7861">
        <v>1662282</v>
      </c>
      <c r="B7861">
        <v>1</v>
      </c>
      <c r="C7861" t="s">
        <v>80</v>
      </c>
      <c r="D7861" t="s">
        <v>100</v>
      </c>
      <c r="E7861" t="s">
        <v>140</v>
      </c>
      <c r="F7861" t="s">
        <v>20248</v>
      </c>
      <c r="G7861" t="s">
        <v>585</v>
      </c>
      <c r="H7861" t="s">
        <v>134</v>
      </c>
      <c r="I7861" t="s">
        <v>135</v>
      </c>
      <c r="J7861" t="s">
        <v>136</v>
      </c>
      <c r="K7861" t="s">
        <v>137</v>
      </c>
      <c r="L7861" t="s">
        <v>22174</v>
      </c>
      <c r="M7861" t="s">
        <v>22175</v>
      </c>
      <c r="N7861">
        <v>0.457777777</v>
      </c>
      <c r="O7861">
        <v>0</v>
      </c>
      <c r="P7861">
        <v>0</v>
      </c>
      <c r="Q7861">
        <v>0</v>
      </c>
      <c r="R7861">
        <v>1</v>
      </c>
      <c r="S7861">
        <v>0</v>
      </c>
      <c r="T7861">
        <v>72</v>
      </c>
      <c r="U7861">
        <v>8</v>
      </c>
      <c r="V7861">
        <v>28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114.89326812134755</v>
      </c>
      <c r="AC7861">
        <v>199.41733113236285</v>
      </c>
      <c r="AD7861">
        <v>501.55604361168366</v>
      </c>
      <c r="AE7861">
        <v>815.86664286539406</v>
      </c>
    </row>
    <row r="7862" spans="1:31" x14ac:dyDescent="0.25">
      <c r="A7862">
        <v>1662531</v>
      </c>
      <c r="B7862">
        <v>1</v>
      </c>
      <c r="C7862" t="s">
        <v>81</v>
      </c>
      <c r="D7862" t="s">
        <v>123</v>
      </c>
      <c r="E7862" t="s">
        <v>178</v>
      </c>
      <c r="F7862" t="s">
        <v>22176</v>
      </c>
      <c r="G7862" t="s">
        <v>227</v>
      </c>
      <c r="H7862" t="s">
        <v>149</v>
      </c>
      <c r="I7862" t="s">
        <v>135</v>
      </c>
      <c r="J7862" t="s">
        <v>136</v>
      </c>
      <c r="K7862" t="s">
        <v>137</v>
      </c>
      <c r="L7862" t="s">
        <v>22177</v>
      </c>
      <c r="M7862" t="s">
        <v>22178</v>
      </c>
      <c r="N7862">
        <v>1.496388888</v>
      </c>
      <c r="O7862">
        <v>0</v>
      </c>
      <c r="P7862">
        <v>22</v>
      </c>
      <c r="Q7862">
        <v>0</v>
      </c>
      <c r="R7862">
        <v>6</v>
      </c>
      <c r="S7862">
        <v>0</v>
      </c>
      <c r="T7862">
        <v>2</v>
      </c>
      <c r="U7862">
        <v>0</v>
      </c>
      <c r="V7862">
        <v>0</v>
      </c>
      <c r="W7862">
        <v>0</v>
      </c>
      <c r="X7862">
        <v>3.5885954564876887</v>
      </c>
      <c r="Y7862">
        <v>0</v>
      </c>
      <c r="Z7862">
        <v>0.83895773320765976</v>
      </c>
      <c r="AA7862">
        <v>0</v>
      </c>
      <c r="AB7862">
        <v>0.98204766262357501</v>
      </c>
      <c r="AC7862">
        <v>0</v>
      </c>
      <c r="AD7862">
        <v>0</v>
      </c>
      <c r="AE7862">
        <v>5.4096008523189241</v>
      </c>
    </row>
    <row r="7863" spans="1:31" x14ac:dyDescent="0.25">
      <c r="A7863">
        <v>1662096</v>
      </c>
      <c r="B7863">
        <v>1</v>
      </c>
      <c r="C7863" t="s">
        <v>81</v>
      </c>
      <c r="D7863" t="s">
        <v>113</v>
      </c>
      <c r="E7863" t="s">
        <v>131</v>
      </c>
      <c r="F7863" t="s">
        <v>2327</v>
      </c>
      <c r="G7863" t="s">
        <v>161</v>
      </c>
      <c r="H7863" t="s">
        <v>134</v>
      </c>
      <c r="I7863" t="s">
        <v>135</v>
      </c>
      <c r="J7863" t="s">
        <v>136</v>
      </c>
      <c r="K7863" t="s">
        <v>137</v>
      </c>
      <c r="L7863" t="s">
        <v>22179</v>
      </c>
      <c r="M7863" t="s">
        <v>22180</v>
      </c>
      <c r="N7863">
        <v>1.2194444440000001</v>
      </c>
      <c r="O7863">
        <v>0</v>
      </c>
      <c r="P7863">
        <v>749</v>
      </c>
      <c r="Q7863">
        <v>1</v>
      </c>
      <c r="R7863">
        <v>22</v>
      </c>
      <c r="S7863">
        <v>1</v>
      </c>
      <c r="T7863">
        <v>101</v>
      </c>
      <c r="U7863">
        <v>1</v>
      </c>
      <c r="V7863">
        <v>0</v>
      </c>
      <c r="W7863">
        <v>0</v>
      </c>
      <c r="X7863">
        <v>120.25586261577968</v>
      </c>
      <c r="Y7863">
        <v>0.28620386835000006</v>
      </c>
      <c r="Z7863">
        <v>4.4733836370755284</v>
      </c>
      <c r="AA7863">
        <v>20.461009626475537</v>
      </c>
      <c r="AB7863">
        <v>85.282286834376862</v>
      </c>
      <c r="AC7863">
        <v>65.041468958993136</v>
      </c>
      <c r="AD7863">
        <v>0</v>
      </c>
      <c r="AE7863">
        <v>295.80021554105076</v>
      </c>
    </row>
    <row r="7864" spans="1:31" x14ac:dyDescent="0.25">
      <c r="A7864">
        <v>1661847</v>
      </c>
      <c r="B7864">
        <v>1</v>
      </c>
      <c r="C7864" t="s">
        <v>80</v>
      </c>
      <c r="D7864" t="s">
        <v>108</v>
      </c>
      <c r="E7864" t="s">
        <v>204</v>
      </c>
      <c r="F7864" t="s">
        <v>22181</v>
      </c>
      <c r="G7864" t="s">
        <v>161</v>
      </c>
      <c r="H7864" t="s">
        <v>134</v>
      </c>
      <c r="I7864" t="s">
        <v>135</v>
      </c>
      <c r="J7864" t="s">
        <v>136</v>
      </c>
      <c r="K7864" t="s">
        <v>137</v>
      </c>
      <c r="L7864" t="s">
        <v>22182</v>
      </c>
      <c r="M7864" t="s">
        <v>22183</v>
      </c>
      <c r="N7864">
        <v>0.81861111099999995</v>
      </c>
      <c r="O7864">
        <v>0</v>
      </c>
      <c r="P7864">
        <v>457</v>
      </c>
      <c r="Q7864">
        <v>0</v>
      </c>
      <c r="R7864">
        <v>50</v>
      </c>
      <c r="S7864">
        <v>1</v>
      </c>
      <c r="T7864">
        <v>51</v>
      </c>
      <c r="U7864">
        <v>0</v>
      </c>
      <c r="V7864">
        <v>0</v>
      </c>
      <c r="W7864">
        <v>0</v>
      </c>
      <c r="X7864">
        <v>33.652219949846156</v>
      </c>
      <c r="Y7864">
        <v>0</v>
      </c>
      <c r="Z7864">
        <v>1.6253041030424464</v>
      </c>
      <c r="AA7864">
        <v>3.6180461010993845</v>
      </c>
      <c r="AB7864">
        <v>11.280545630792719</v>
      </c>
      <c r="AC7864">
        <v>0</v>
      </c>
      <c r="AD7864">
        <v>0</v>
      </c>
      <c r="AE7864">
        <v>50.176115784780706</v>
      </c>
    </row>
    <row r="7865" spans="1:31" x14ac:dyDescent="0.25">
      <c r="A7865">
        <v>1662488</v>
      </c>
      <c r="B7865">
        <v>1</v>
      </c>
      <c r="C7865" t="s">
        <v>80</v>
      </c>
      <c r="D7865" t="s">
        <v>110</v>
      </c>
      <c r="E7865" t="s">
        <v>152</v>
      </c>
      <c r="F7865" t="s">
        <v>22184</v>
      </c>
      <c r="G7865" t="s">
        <v>154</v>
      </c>
      <c r="H7865" t="s">
        <v>149</v>
      </c>
      <c r="I7865" t="s">
        <v>135</v>
      </c>
      <c r="J7865" t="s">
        <v>136</v>
      </c>
      <c r="K7865" t="s">
        <v>137</v>
      </c>
      <c r="L7865" t="s">
        <v>22185</v>
      </c>
      <c r="M7865" t="s">
        <v>22186</v>
      </c>
      <c r="N7865">
        <v>3.207222222</v>
      </c>
      <c r="O7865">
        <v>0</v>
      </c>
      <c r="P7865">
        <v>3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4.1202029175305785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4.1202029175305785</v>
      </c>
    </row>
    <row r="7866" spans="1:31" x14ac:dyDescent="0.25">
      <c r="A7866">
        <v>1661884</v>
      </c>
      <c r="B7866">
        <v>1</v>
      </c>
      <c r="C7866" t="s">
        <v>80</v>
      </c>
      <c r="D7866" t="s">
        <v>83</v>
      </c>
      <c r="E7866" t="s">
        <v>152</v>
      </c>
      <c r="F7866" t="s">
        <v>22187</v>
      </c>
      <c r="G7866" t="s">
        <v>154</v>
      </c>
      <c r="H7866" t="s">
        <v>149</v>
      </c>
      <c r="I7866" t="s">
        <v>135</v>
      </c>
      <c r="J7866" t="s">
        <v>136</v>
      </c>
      <c r="K7866" t="s">
        <v>137</v>
      </c>
      <c r="L7866" t="s">
        <v>22188</v>
      </c>
      <c r="M7866" t="s">
        <v>22189</v>
      </c>
      <c r="N7866">
        <v>1.0119444440000001</v>
      </c>
      <c r="O7866">
        <v>0</v>
      </c>
      <c r="P7866">
        <v>3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0.7343589284162727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0.7343589284162727</v>
      </c>
    </row>
    <row r="7867" spans="1:31" x14ac:dyDescent="0.25">
      <c r="A7867">
        <v>1662239</v>
      </c>
      <c r="B7867">
        <v>1</v>
      </c>
      <c r="C7867" t="s">
        <v>81</v>
      </c>
      <c r="D7867" t="s">
        <v>128</v>
      </c>
      <c r="E7867" t="s">
        <v>178</v>
      </c>
      <c r="F7867" t="s">
        <v>1450</v>
      </c>
      <c r="G7867" t="s">
        <v>227</v>
      </c>
      <c r="H7867" t="s">
        <v>149</v>
      </c>
      <c r="I7867" t="s">
        <v>135</v>
      </c>
      <c r="J7867" t="s">
        <v>136</v>
      </c>
      <c r="K7867" t="s">
        <v>137</v>
      </c>
      <c r="L7867" t="s">
        <v>22190</v>
      </c>
      <c r="M7867" t="s">
        <v>22191</v>
      </c>
      <c r="N7867">
        <v>8.5430555550000005</v>
      </c>
      <c r="O7867">
        <v>0</v>
      </c>
      <c r="P7867">
        <v>26</v>
      </c>
      <c r="Q7867">
        <v>0</v>
      </c>
      <c r="R7867">
        <v>1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16.307563953779272</v>
      </c>
      <c r="Y7867">
        <v>0</v>
      </c>
      <c r="Z7867">
        <v>0.97418799588778693</v>
      </c>
      <c r="AA7867">
        <v>0</v>
      </c>
      <c r="AB7867">
        <v>0</v>
      </c>
      <c r="AC7867">
        <v>0</v>
      </c>
      <c r="AD7867">
        <v>0</v>
      </c>
      <c r="AE7867">
        <v>17.281751949667058</v>
      </c>
    </row>
    <row r="7868" spans="1:31" x14ac:dyDescent="0.25">
      <c r="A7868">
        <v>1662262</v>
      </c>
      <c r="B7868">
        <v>1</v>
      </c>
      <c r="C7868" t="s">
        <v>80</v>
      </c>
      <c r="D7868" t="s">
        <v>97</v>
      </c>
      <c r="E7868" t="s">
        <v>140</v>
      </c>
      <c r="F7868" t="s">
        <v>21326</v>
      </c>
      <c r="G7868" t="s">
        <v>161</v>
      </c>
      <c r="H7868" t="s">
        <v>134</v>
      </c>
      <c r="I7868" t="s">
        <v>135</v>
      </c>
      <c r="J7868" t="s">
        <v>136</v>
      </c>
      <c r="K7868" t="s">
        <v>137</v>
      </c>
      <c r="L7868" t="s">
        <v>22192</v>
      </c>
      <c r="M7868" t="s">
        <v>22193</v>
      </c>
      <c r="N7868">
        <v>2.313055555</v>
      </c>
      <c r="O7868">
        <v>2</v>
      </c>
      <c r="P7868">
        <v>915</v>
      </c>
      <c r="Q7868">
        <v>1</v>
      </c>
      <c r="R7868">
        <v>32</v>
      </c>
      <c r="S7868">
        <v>7</v>
      </c>
      <c r="T7868">
        <v>70</v>
      </c>
      <c r="U7868">
        <v>0</v>
      </c>
      <c r="V7868">
        <v>0</v>
      </c>
      <c r="W7868">
        <v>34.341823490053635</v>
      </c>
      <c r="X7868">
        <v>338.5657485130144</v>
      </c>
      <c r="Y7868">
        <v>0.23246436825365249</v>
      </c>
      <c r="Z7868">
        <v>19.261718948528557</v>
      </c>
      <c r="AA7868">
        <v>58.002049795443583</v>
      </c>
      <c r="AB7868">
        <v>237.01586676201075</v>
      </c>
      <c r="AC7868">
        <v>0</v>
      </c>
      <c r="AD7868">
        <v>0</v>
      </c>
      <c r="AE7868">
        <v>687.41967187730461</v>
      </c>
    </row>
    <row r="7869" spans="1:31" x14ac:dyDescent="0.25">
      <c r="A7869">
        <v>1662594</v>
      </c>
      <c r="B7869">
        <v>1</v>
      </c>
      <c r="C7869" t="s">
        <v>80</v>
      </c>
      <c r="D7869" t="s">
        <v>104</v>
      </c>
      <c r="E7869" t="s">
        <v>178</v>
      </c>
      <c r="F7869" t="s">
        <v>22194</v>
      </c>
      <c r="G7869" t="s">
        <v>227</v>
      </c>
      <c r="H7869" t="s">
        <v>149</v>
      </c>
      <c r="I7869" t="s">
        <v>135</v>
      </c>
      <c r="J7869" t="s">
        <v>136</v>
      </c>
      <c r="K7869" t="s">
        <v>137</v>
      </c>
      <c r="L7869" t="s">
        <v>22195</v>
      </c>
      <c r="M7869" t="s">
        <v>22196</v>
      </c>
      <c r="N7869">
        <v>2.9219444440000002</v>
      </c>
      <c r="O7869">
        <v>0</v>
      </c>
      <c r="P7869">
        <v>4</v>
      </c>
      <c r="Q7869">
        <v>0</v>
      </c>
      <c r="R7869">
        <v>5</v>
      </c>
      <c r="S7869">
        <v>0</v>
      </c>
      <c r="T7869">
        <v>1</v>
      </c>
      <c r="U7869">
        <v>0</v>
      </c>
      <c r="V7869">
        <v>0</v>
      </c>
      <c r="W7869">
        <v>0</v>
      </c>
      <c r="X7869">
        <v>1.5071273347296299</v>
      </c>
      <c r="Y7869">
        <v>0</v>
      </c>
      <c r="Z7869">
        <v>1.9276991967041217</v>
      </c>
      <c r="AA7869">
        <v>0</v>
      </c>
      <c r="AB7869">
        <v>0.47180814616543998</v>
      </c>
      <c r="AC7869">
        <v>0</v>
      </c>
      <c r="AD7869">
        <v>0</v>
      </c>
      <c r="AE7869">
        <v>3.9066346775991914</v>
      </c>
    </row>
    <row r="7870" spans="1:31" x14ac:dyDescent="0.25">
      <c r="A7870">
        <v>1661930</v>
      </c>
      <c r="B7870">
        <v>1</v>
      </c>
      <c r="C7870" t="s">
        <v>80</v>
      </c>
      <c r="D7870" t="s">
        <v>107</v>
      </c>
      <c r="E7870" t="s">
        <v>146</v>
      </c>
      <c r="F7870" t="s">
        <v>22197</v>
      </c>
      <c r="G7870" t="s">
        <v>260</v>
      </c>
      <c r="H7870" t="s">
        <v>149</v>
      </c>
      <c r="I7870" t="s">
        <v>135</v>
      </c>
      <c r="J7870" t="s">
        <v>136</v>
      </c>
      <c r="K7870" t="s">
        <v>137</v>
      </c>
      <c r="L7870" t="s">
        <v>22198</v>
      </c>
      <c r="M7870" t="s">
        <v>22199</v>
      </c>
      <c r="N7870">
        <v>1.499166666</v>
      </c>
      <c r="O7870">
        <v>0</v>
      </c>
      <c r="P7870">
        <v>135</v>
      </c>
      <c r="Q7870">
        <v>0</v>
      </c>
      <c r="R7870">
        <v>1</v>
      </c>
      <c r="S7870">
        <v>0</v>
      </c>
      <c r="T7870">
        <v>5</v>
      </c>
      <c r="U7870">
        <v>0</v>
      </c>
      <c r="V7870">
        <v>0</v>
      </c>
      <c r="W7870">
        <v>0</v>
      </c>
      <c r="X7870">
        <v>25.061376197187798</v>
      </c>
      <c r="Y7870">
        <v>0</v>
      </c>
      <c r="Z7870">
        <v>1.3449644810000001E-4</v>
      </c>
      <c r="AA7870">
        <v>0</v>
      </c>
      <c r="AB7870">
        <v>6.7586895463948418</v>
      </c>
      <c r="AC7870">
        <v>0</v>
      </c>
      <c r="AD7870">
        <v>0</v>
      </c>
      <c r="AE7870">
        <v>31.82020024003074</v>
      </c>
    </row>
    <row r="7871" spans="1:31" x14ac:dyDescent="0.25">
      <c r="A7871">
        <v>1662431</v>
      </c>
      <c r="B7871">
        <v>1</v>
      </c>
      <c r="C7871" t="s">
        <v>80</v>
      </c>
      <c r="D7871" t="s">
        <v>107</v>
      </c>
      <c r="E7871" t="s">
        <v>178</v>
      </c>
      <c r="F7871" t="s">
        <v>22200</v>
      </c>
      <c r="G7871" t="s">
        <v>675</v>
      </c>
      <c r="H7871" t="s">
        <v>149</v>
      </c>
      <c r="I7871" t="s">
        <v>135</v>
      </c>
      <c r="J7871" t="s">
        <v>136</v>
      </c>
      <c r="K7871" t="s">
        <v>137</v>
      </c>
      <c r="L7871" t="s">
        <v>22201</v>
      </c>
      <c r="M7871" t="s">
        <v>22202</v>
      </c>
      <c r="N7871">
        <v>2.0094444440000001</v>
      </c>
      <c r="O7871">
        <v>0</v>
      </c>
      <c r="P7871">
        <v>140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60.875848090136245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60.875848090136245</v>
      </c>
    </row>
    <row r="7872" spans="1:31" x14ac:dyDescent="0.25">
      <c r="A7872">
        <v>1662285</v>
      </c>
      <c r="B7872">
        <v>1</v>
      </c>
      <c r="C7872" t="s">
        <v>81</v>
      </c>
      <c r="D7872" t="s">
        <v>122</v>
      </c>
      <c r="E7872" t="s">
        <v>204</v>
      </c>
      <c r="F7872" t="s">
        <v>14329</v>
      </c>
      <c r="G7872" t="s">
        <v>161</v>
      </c>
      <c r="H7872" t="s">
        <v>134</v>
      </c>
      <c r="I7872" t="s">
        <v>135</v>
      </c>
      <c r="J7872" t="s">
        <v>136</v>
      </c>
      <c r="K7872" t="s">
        <v>137</v>
      </c>
      <c r="L7872" t="s">
        <v>22203</v>
      </c>
      <c r="M7872" t="s">
        <v>22204</v>
      </c>
      <c r="N7872">
        <v>1.743333333</v>
      </c>
      <c r="O7872">
        <v>1</v>
      </c>
      <c r="P7872">
        <v>516</v>
      </c>
      <c r="Q7872">
        <v>4</v>
      </c>
      <c r="R7872">
        <v>0</v>
      </c>
      <c r="S7872">
        <v>3</v>
      </c>
      <c r="T7872">
        <v>22</v>
      </c>
      <c r="U7872">
        <v>1</v>
      </c>
      <c r="V7872">
        <v>0</v>
      </c>
      <c r="W7872">
        <v>8.5764884041323333E-2</v>
      </c>
      <c r="X7872">
        <v>64.522197452860539</v>
      </c>
      <c r="Y7872">
        <v>2.7375128597215301</v>
      </c>
      <c r="Z7872">
        <v>0</v>
      </c>
      <c r="AA7872">
        <v>45.415655176929661</v>
      </c>
      <c r="AB7872">
        <v>11.937426816511085</v>
      </c>
      <c r="AC7872">
        <v>3.8585594831340599</v>
      </c>
      <c r="AD7872">
        <v>0</v>
      </c>
      <c r="AE7872">
        <v>128.55711667319821</v>
      </c>
    </row>
    <row r="7873" spans="1:31" x14ac:dyDescent="0.25">
      <c r="A7873">
        <v>1662408</v>
      </c>
      <c r="B7873">
        <v>1</v>
      </c>
      <c r="C7873" t="s">
        <v>80</v>
      </c>
      <c r="D7873" t="s">
        <v>100</v>
      </c>
      <c r="E7873" t="s">
        <v>140</v>
      </c>
      <c r="F7873" t="s">
        <v>1970</v>
      </c>
      <c r="G7873" t="s">
        <v>1212</v>
      </c>
      <c r="H7873" t="s">
        <v>134</v>
      </c>
      <c r="I7873" t="s">
        <v>135</v>
      </c>
      <c r="J7873" t="s">
        <v>3</v>
      </c>
      <c r="K7873" t="s">
        <v>137</v>
      </c>
      <c r="L7873" t="s">
        <v>22205</v>
      </c>
      <c r="M7873" t="s">
        <v>22206</v>
      </c>
      <c r="N7873">
        <v>1.977222222</v>
      </c>
      <c r="O7873">
        <v>4</v>
      </c>
      <c r="P7873">
        <v>323</v>
      </c>
      <c r="Q7873">
        <v>5</v>
      </c>
      <c r="R7873">
        <v>67</v>
      </c>
      <c r="S7873">
        <v>17</v>
      </c>
      <c r="T7873">
        <v>90</v>
      </c>
      <c r="U7873">
        <v>5</v>
      </c>
      <c r="V7873">
        <v>0</v>
      </c>
      <c r="W7873">
        <v>7.9227818446847404</v>
      </c>
      <c r="X7873">
        <v>184.87758801561532</v>
      </c>
      <c r="Y7873">
        <v>5.9870508373626903</v>
      </c>
      <c r="Z7873">
        <v>70.433778104535989</v>
      </c>
      <c r="AA7873">
        <v>155.07502958592119</v>
      </c>
      <c r="AB7873">
        <v>215.38122207530921</v>
      </c>
      <c r="AC7873">
        <v>897.88429962424868</v>
      </c>
      <c r="AD7873">
        <v>0</v>
      </c>
      <c r="AE7873">
        <v>1537.5617500876779</v>
      </c>
    </row>
    <row r="7874" spans="1:31" x14ac:dyDescent="0.25">
      <c r="A7874">
        <v>1662076</v>
      </c>
      <c r="B7874">
        <v>1</v>
      </c>
      <c r="C7874" t="s">
        <v>80</v>
      </c>
      <c r="D7874" t="s">
        <v>105</v>
      </c>
      <c r="E7874" t="s">
        <v>146</v>
      </c>
      <c r="F7874" t="s">
        <v>22207</v>
      </c>
      <c r="G7874" t="s">
        <v>148</v>
      </c>
      <c r="H7874" t="s">
        <v>149</v>
      </c>
      <c r="I7874" t="s">
        <v>135</v>
      </c>
      <c r="J7874" t="s">
        <v>136</v>
      </c>
      <c r="K7874" t="s">
        <v>143</v>
      </c>
      <c r="L7874" t="s">
        <v>22208</v>
      </c>
      <c r="M7874" t="s">
        <v>22209</v>
      </c>
      <c r="N7874">
        <v>0.68138888799999997</v>
      </c>
      <c r="O7874">
        <v>0</v>
      </c>
      <c r="P7874">
        <v>241</v>
      </c>
      <c r="Q7874">
        <v>0</v>
      </c>
      <c r="R7874">
        <v>1</v>
      </c>
      <c r="S7874">
        <v>0</v>
      </c>
      <c r="T7874">
        <v>16</v>
      </c>
      <c r="U7874">
        <v>0</v>
      </c>
      <c r="V7874">
        <v>0</v>
      </c>
      <c r="W7874">
        <v>0</v>
      </c>
      <c r="X7874">
        <v>28.381121347522736</v>
      </c>
      <c r="Y7874">
        <v>0</v>
      </c>
      <c r="Z7874">
        <v>4.3935224603111112E-4</v>
      </c>
      <c r="AA7874">
        <v>0</v>
      </c>
      <c r="AB7874">
        <v>13.742117528560737</v>
      </c>
      <c r="AC7874">
        <v>0</v>
      </c>
      <c r="AD7874">
        <v>0</v>
      </c>
      <c r="AE7874">
        <v>42.123678228329503</v>
      </c>
    </row>
    <row r="7875" spans="1:31" x14ac:dyDescent="0.25">
      <c r="A7875">
        <v>1662053</v>
      </c>
      <c r="B7875">
        <v>1</v>
      </c>
      <c r="C7875" t="s">
        <v>80</v>
      </c>
      <c r="D7875" t="s">
        <v>90</v>
      </c>
      <c r="E7875" t="s">
        <v>178</v>
      </c>
      <c r="F7875" t="s">
        <v>22210</v>
      </c>
      <c r="G7875" t="s">
        <v>227</v>
      </c>
      <c r="H7875" t="s">
        <v>149</v>
      </c>
      <c r="I7875" t="s">
        <v>135</v>
      </c>
      <c r="J7875" t="s">
        <v>136</v>
      </c>
      <c r="K7875" t="s">
        <v>137</v>
      </c>
      <c r="L7875" t="s">
        <v>22211</v>
      </c>
      <c r="M7875" t="s">
        <v>22212</v>
      </c>
      <c r="N7875">
        <v>5.9</v>
      </c>
      <c r="O7875">
        <v>0</v>
      </c>
      <c r="P7875">
        <v>138</v>
      </c>
      <c r="Q7875">
        <v>0</v>
      </c>
      <c r="R7875">
        <v>0</v>
      </c>
      <c r="S7875">
        <v>0</v>
      </c>
      <c r="T7875">
        <v>2</v>
      </c>
      <c r="U7875">
        <v>0</v>
      </c>
      <c r="V7875">
        <v>0</v>
      </c>
      <c r="W7875">
        <v>0</v>
      </c>
      <c r="X7875">
        <v>230.57722566737908</v>
      </c>
      <c r="Y7875">
        <v>0</v>
      </c>
      <c r="Z7875">
        <v>0</v>
      </c>
      <c r="AA7875">
        <v>0</v>
      </c>
      <c r="AB7875">
        <v>7.879076503818081</v>
      </c>
      <c r="AC7875">
        <v>0</v>
      </c>
      <c r="AD7875">
        <v>0</v>
      </c>
      <c r="AE7875">
        <v>238.45630217119717</v>
      </c>
    </row>
    <row r="7876" spans="1:31" x14ac:dyDescent="0.25">
      <c r="A7876">
        <v>1662030</v>
      </c>
      <c r="B7876">
        <v>1</v>
      </c>
      <c r="C7876" t="s">
        <v>80</v>
      </c>
      <c r="D7876" t="s">
        <v>108</v>
      </c>
      <c r="E7876" t="s">
        <v>204</v>
      </c>
      <c r="F7876" t="s">
        <v>22213</v>
      </c>
      <c r="G7876" t="s">
        <v>161</v>
      </c>
      <c r="H7876" t="s">
        <v>134</v>
      </c>
      <c r="I7876" t="s">
        <v>135</v>
      </c>
      <c r="J7876" t="s">
        <v>136</v>
      </c>
      <c r="K7876" t="s">
        <v>137</v>
      </c>
      <c r="L7876" t="s">
        <v>22214</v>
      </c>
      <c r="M7876" t="s">
        <v>22215</v>
      </c>
      <c r="N7876">
        <v>0.32388888799999999</v>
      </c>
      <c r="O7876">
        <v>0</v>
      </c>
      <c r="P7876">
        <v>352</v>
      </c>
      <c r="Q7876">
        <v>0</v>
      </c>
      <c r="R7876">
        <v>110</v>
      </c>
      <c r="S7876">
        <v>4</v>
      </c>
      <c r="T7876">
        <v>46</v>
      </c>
      <c r="U7876">
        <v>0</v>
      </c>
      <c r="V7876">
        <v>0</v>
      </c>
      <c r="W7876">
        <v>0</v>
      </c>
      <c r="X7876">
        <v>14.354689988866365</v>
      </c>
      <c r="Y7876">
        <v>0</v>
      </c>
      <c r="Z7876">
        <v>3.2515804285374257</v>
      </c>
      <c r="AA7876">
        <v>9.3233526393616515</v>
      </c>
      <c r="AB7876">
        <v>17.460877135125408</v>
      </c>
      <c r="AC7876">
        <v>0</v>
      </c>
      <c r="AD7876">
        <v>0</v>
      </c>
      <c r="AE7876">
        <v>44.390500191890851</v>
      </c>
    </row>
    <row r="7877" spans="1:31" x14ac:dyDescent="0.25">
      <c r="A7877">
        <v>1662425</v>
      </c>
      <c r="B7877">
        <v>1</v>
      </c>
      <c r="C7877" t="s">
        <v>81</v>
      </c>
      <c r="D7877" t="s">
        <v>118</v>
      </c>
      <c r="E7877" t="s">
        <v>131</v>
      </c>
      <c r="F7877" t="s">
        <v>22216</v>
      </c>
      <c r="G7877" t="s">
        <v>133</v>
      </c>
      <c r="H7877" t="s">
        <v>134</v>
      </c>
      <c r="I7877" t="s">
        <v>135</v>
      </c>
      <c r="J7877" t="s">
        <v>136</v>
      </c>
      <c r="K7877" t="s">
        <v>137</v>
      </c>
      <c r="L7877" t="s">
        <v>22217</v>
      </c>
      <c r="M7877" t="s">
        <v>22218</v>
      </c>
      <c r="N7877">
        <v>2.7544444440000002</v>
      </c>
      <c r="O7877">
        <v>0</v>
      </c>
      <c r="P7877">
        <v>0</v>
      </c>
      <c r="Q7877">
        <v>3</v>
      </c>
      <c r="R7877">
        <v>0</v>
      </c>
      <c r="S7877">
        <v>1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6.4086312861119987</v>
      </c>
      <c r="Z7877">
        <v>0</v>
      </c>
      <c r="AA7877">
        <v>36.978145700835626</v>
      </c>
      <c r="AB7877">
        <v>0</v>
      </c>
      <c r="AC7877">
        <v>0</v>
      </c>
      <c r="AD7877">
        <v>0</v>
      </c>
      <c r="AE7877">
        <v>43.386776986947623</v>
      </c>
    </row>
    <row r="7878" spans="1:31" x14ac:dyDescent="0.25">
      <c r="A7878">
        <v>1662222</v>
      </c>
      <c r="B7878">
        <v>1</v>
      </c>
      <c r="C7878" t="s">
        <v>80</v>
      </c>
      <c r="D7878" t="s">
        <v>97</v>
      </c>
      <c r="E7878" t="s">
        <v>178</v>
      </c>
      <c r="F7878" t="s">
        <v>22219</v>
      </c>
      <c r="G7878" t="s">
        <v>403</v>
      </c>
      <c r="H7878" t="s">
        <v>149</v>
      </c>
      <c r="I7878" t="s">
        <v>135</v>
      </c>
      <c r="J7878" t="s">
        <v>136</v>
      </c>
      <c r="K7878" t="s">
        <v>137</v>
      </c>
      <c r="L7878" t="s">
        <v>22220</v>
      </c>
      <c r="M7878" t="s">
        <v>22221</v>
      </c>
      <c r="N7878">
        <v>0.819722222</v>
      </c>
      <c r="O7878">
        <v>0</v>
      </c>
      <c r="P7878">
        <v>48</v>
      </c>
      <c r="Q7878">
        <v>0</v>
      </c>
      <c r="R7878">
        <v>0</v>
      </c>
      <c r="S7878">
        <v>0</v>
      </c>
      <c r="T7878">
        <v>7</v>
      </c>
      <c r="U7878">
        <v>0</v>
      </c>
      <c r="V7878">
        <v>0</v>
      </c>
      <c r="W7878">
        <v>0</v>
      </c>
      <c r="X7878">
        <v>6.5571232928786065</v>
      </c>
      <c r="Y7878">
        <v>0</v>
      </c>
      <c r="Z7878">
        <v>0</v>
      </c>
      <c r="AA7878">
        <v>0</v>
      </c>
      <c r="AB7878">
        <v>5.7097812576714491</v>
      </c>
      <c r="AC7878">
        <v>0</v>
      </c>
      <c r="AD7878">
        <v>0</v>
      </c>
      <c r="AE7878">
        <v>12.266904550550056</v>
      </c>
    </row>
    <row r="7879" spans="1:31" x14ac:dyDescent="0.25">
      <c r="A7879">
        <v>1662803</v>
      </c>
      <c r="B7879">
        <v>1</v>
      </c>
      <c r="C7879" t="s">
        <v>80</v>
      </c>
      <c r="D7879" t="s">
        <v>109</v>
      </c>
      <c r="E7879" t="s">
        <v>178</v>
      </c>
      <c r="F7879" t="s">
        <v>22222</v>
      </c>
      <c r="G7879" t="s">
        <v>227</v>
      </c>
      <c r="H7879" t="s">
        <v>149</v>
      </c>
      <c r="I7879" t="s">
        <v>135</v>
      </c>
      <c r="J7879" t="s">
        <v>136</v>
      </c>
      <c r="K7879" t="s">
        <v>137</v>
      </c>
      <c r="L7879" t="s">
        <v>22223</v>
      </c>
      <c r="M7879" t="s">
        <v>22224</v>
      </c>
      <c r="N7879">
        <v>1.6</v>
      </c>
      <c r="O7879">
        <v>0</v>
      </c>
      <c r="P7879">
        <v>24</v>
      </c>
      <c r="Q7879">
        <v>0</v>
      </c>
      <c r="R7879">
        <v>7</v>
      </c>
      <c r="S7879">
        <v>0</v>
      </c>
      <c r="T7879">
        <v>11</v>
      </c>
      <c r="U7879">
        <v>0</v>
      </c>
      <c r="V7879">
        <v>0</v>
      </c>
      <c r="W7879">
        <v>0</v>
      </c>
      <c r="X7879">
        <v>5.9264019297583568</v>
      </c>
      <c r="Y7879">
        <v>0</v>
      </c>
      <c r="Z7879">
        <v>7.3323305194844438E-2</v>
      </c>
      <c r="AA7879">
        <v>0</v>
      </c>
      <c r="AB7879">
        <v>2.0830085404377554</v>
      </c>
      <c r="AC7879">
        <v>0</v>
      </c>
      <c r="AD7879">
        <v>0</v>
      </c>
      <c r="AE7879">
        <v>8.0827337753909561</v>
      </c>
    </row>
    <row r="7880" spans="1:31" x14ac:dyDescent="0.25">
      <c r="A7880">
        <v>1662471</v>
      </c>
      <c r="B7880">
        <v>1</v>
      </c>
      <c r="C7880" t="s">
        <v>80</v>
      </c>
      <c r="D7880" t="s">
        <v>97</v>
      </c>
      <c r="E7880" t="s">
        <v>152</v>
      </c>
      <c r="F7880" t="s">
        <v>22225</v>
      </c>
      <c r="G7880" t="s">
        <v>154</v>
      </c>
      <c r="H7880" t="s">
        <v>149</v>
      </c>
      <c r="I7880" t="s">
        <v>135</v>
      </c>
      <c r="J7880" t="s">
        <v>136</v>
      </c>
      <c r="K7880" t="s">
        <v>137</v>
      </c>
      <c r="L7880" t="s">
        <v>22226</v>
      </c>
      <c r="M7880" t="s">
        <v>22227</v>
      </c>
      <c r="N7880">
        <v>6.0988888880000003</v>
      </c>
      <c r="O7880">
        <v>0</v>
      </c>
      <c r="P7880">
        <v>1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1.4759543875910079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1.4759543875910079</v>
      </c>
    </row>
    <row r="7881" spans="1:31" x14ac:dyDescent="0.25">
      <c r="A7881">
        <v>1662176</v>
      </c>
      <c r="B7881">
        <v>1</v>
      </c>
      <c r="C7881" t="s">
        <v>81</v>
      </c>
      <c r="D7881" t="s">
        <v>118</v>
      </c>
      <c r="E7881" t="s">
        <v>131</v>
      </c>
      <c r="F7881" t="s">
        <v>22228</v>
      </c>
      <c r="G7881" t="s">
        <v>195</v>
      </c>
      <c r="H7881" t="s">
        <v>134</v>
      </c>
      <c r="I7881" t="s">
        <v>135</v>
      </c>
      <c r="J7881" t="s">
        <v>136</v>
      </c>
      <c r="K7881" t="s">
        <v>137</v>
      </c>
      <c r="L7881" t="s">
        <v>22229</v>
      </c>
      <c r="M7881" t="s">
        <v>22230</v>
      </c>
      <c r="N7881">
        <v>1.2483333329999999</v>
      </c>
      <c r="O7881">
        <v>0</v>
      </c>
      <c r="P7881">
        <v>0</v>
      </c>
      <c r="Q7881">
        <v>14</v>
      </c>
      <c r="R7881">
        <v>0</v>
      </c>
      <c r="S7881">
        <v>2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16.036870369744801</v>
      </c>
      <c r="Z7881">
        <v>0</v>
      </c>
      <c r="AA7881">
        <v>3.7028824733967505</v>
      </c>
      <c r="AB7881">
        <v>0</v>
      </c>
      <c r="AC7881">
        <v>0</v>
      </c>
      <c r="AD7881">
        <v>0</v>
      </c>
      <c r="AE7881">
        <v>19.739752843141552</v>
      </c>
    </row>
    <row r="7882" spans="1:31" x14ac:dyDescent="0.25">
      <c r="A7882">
        <v>1662863</v>
      </c>
      <c r="B7882">
        <v>1</v>
      </c>
      <c r="C7882" t="s">
        <v>80</v>
      </c>
      <c r="D7882" t="s">
        <v>90</v>
      </c>
      <c r="E7882" t="s">
        <v>152</v>
      </c>
      <c r="F7882" t="s">
        <v>22231</v>
      </c>
      <c r="G7882" t="s">
        <v>154</v>
      </c>
      <c r="H7882" t="s">
        <v>149</v>
      </c>
      <c r="I7882" t="s">
        <v>135</v>
      </c>
      <c r="J7882" t="s">
        <v>136</v>
      </c>
      <c r="K7882" t="s">
        <v>137</v>
      </c>
      <c r="L7882" t="s">
        <v>22232</v>
      </c>
      <c r="M7882" t="s">
        <v>22233</v>
      </c>
      <c r="N7882">
        <v>1.3930555549999999</v>
      </c>
      <c r="O7882">
        <v>0</v>
      </c>
      <c r="P7882">
        <v>5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1.3570706380508126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1.3570706380508126</v>
      </c>
    </row>
    <row r="7883" spans="1:31" x14ac:dyDescent="0.25">
      <c r="A7883">
        <v>1661970</v>
      </c>
      <c r="B7883">
        <v>1</v>
      </c>
      <c r="C7883" t="s">
        <v>80</v>
      </c>
      <c r="D7883" t="s">
        <v>93</v>
      </c>
      <c r="E7883" t="s">
        <v>140</v>
      </c>
      <c r="F7883" t="s">
        <v>7279</v>
      </c>
      <c r="G7883" t="s">
        <v>148</v>
      </c>
      <c r="H7883" t="s">
        <v>134</v>
      </c>
      <c r="I7883" t="s">
        <v>135</v>
      </c>
      <c r="J7883" t="s">
        <v>136</v>
      </c>
      <c r="K7883" t="s">
        <v>143</v>
      </c>
      <c r="L7883" t="s">
        <v>22234</v>
      </c>
      <c r="M7883" t="s">
        <v>22235</v>
      </c>
      <c r="N7883">
        <v>3.2630555550000002</v>
      </c>
      <c r="O7883">
        <v>4</v>
      </c>
      <c r="P7883">
        <v>2918</v>
      </c>
      <c r="Q7883">
        <v>99</v>
      </c>
      <c r="R7883">
        <v>828</v>
      </c>
      <c r="S7883">
        <v>50</v>
      </c>
      <c r="T7883">
        <v>640</v>
      </c>
      <c r="U7883">
        <v>2</v>
      </c>
      <c r="V7883">
        <v>0</v>
      </c>
      <c r="W7883">
        <v>5.9783680377665283</v>
      </c>
      <c r="X7883">
        <v>1774.7734736975972</v>
      </c>
      <c r="Y7883">
        <v>739.19141652394978</v>
      </c>
      <c r="Z7883">
        <v>1766.5138016292476</v>
      </c>
      <c r="AA7883">
        <v>1288.2617178621699</v>
      </c>
      <c r="AB7883">
        <v>2505.4885977688318</v>
      </c>
      <c r="AC7883">
        <v>462.95269355221598</v>
      </c>
      <c r="AD7883">
        <v>0</v>
      </c>
      <c r="AE7883">
        <v>8543.1600690717787</v>
      </c>
    </row>
    <row r="7884" spans="1:31" x14ac:dyDescent="0.25">
      <c r="A7884">
        <v>1662657</v>
      </c>
      <c r="B7884">
        <v>1</v>
      </c>
      <c r="C7884" t="s">
        <v>80</v>
      </c>
      <c r="D7884" t="s">
        <v>93</v>
      </c>
      <c r="E7884" t="s">
        <v>152</v>
      </c>
      <c r="F7884" t="s">
        <v>22236</v>
      </c>
      <c r="G7884" t="s">
        <v>154</v>
      </c>
      <c r="H7884" t="s">
        <v>149</v>
      </c>
      <c r="I7884" t="s">
        <v>135</v>
      </c>
      <c r="J7884" t="s">
        <v>136</v>
      </c>
      <c r="K7884" t="s">
        <v>137</v>
      </c>
      <c r="L7884" t="s">
        <v>22237</v>
      </c>
      <c r="M7884" t="s">
        <v>22238</v>
      </c>
      <c r="N7884">
        <v>7.0988888880000003</v>
      </c>
      <c r="O7884">
        <v>0</v>
      </c>
      <c r="P7884">
        <v>0</v>
      </c>
      <c r="Q7884">
        <v>0</v>
      </c>
      <c r="R7884">
        <v>8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10.087037165527484</v>
      </c>
      <c r="AA7884">
        <v>0</v>
      </c>
      <c r="AB7884">
        <v>0</v>
      </c>
      <c r="AC7884">
        <v>0</v>
      </c>
      <c r="AD7884">
        <v>0</v>
      </c>
      <c r="AE7884">
        <v>10.087037165527484</v>
      </c>
    </row>
    <row r="7885" spans="1:31" x14ac:dyDescent="0.25">
      <c r="A7885">
        <v>1662368</v>
      </c>
      <c r="B7885">
        <v>1</v>
      </c>
      <c r="C7885" t="s">
        <v>80</v>
      </c>
      <c r="D7885" t="s">
        <v>83</v>
      </c>
      <c r="E7885" t="s">
        <v>152</v>
      </c>
      <c r="F7885" t="s">
        <v>22239</v>
      </c>
      <c r="G7885" t="s">
        <v>154</v>
      </c>
      <c r="H7885" t="s">
        <v>149</v>
      </c>
      <c r="I7885" t="s">
        <v>135</v>
      </c>
      <c r="J7885" t="s">
        <v>136</v>
      </c>
      <c r="K7885" t="s">
        <v>137</v>
      </c>
      <c r="L7885" t="s">
        <v>22240</v>
      </c>
      <c r="M7885" t="s">
        <v>22241</v>
      </c>
      <c r="N7885">
        <v>1.6147222219999999</v>
      </c>
      <c r="O7885">
        <v>0</v>
      </c>
      <c r="P7885">
        <v>2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0.63383144329625174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0.63383144329625174</v>
      </c>
    </row>
    <row r="7886" spans="1:31" x14ac:dyDescent="0.25">
      <c r="A7886">
        <v>1662677</v>
      </c>
      <c r="B7886">
        <v>1</v>
      </c>
      <c r="C7886" t="s">
        <v>80</v>
      </c>
      <c r="D7886" t="s">
        <v>93</v>
      </c>
      <c r="E7886" t="s">
        <v>140</v>
      </c>
      <c r="F7886" t="s">
        <v>22242</v>
      </c>
      <c r="G7886" t="s">
        <v>161</v>
      </c>
      <c r="H7886" t="s">
        <v>134</v>
      </c>
      <c r="I7886" t="s">
        <v>135</v>
      </c>
      <c r="J7886" t="s">
        <v>136</v>
      </c>
      <c r="K7886" t="s">
        <v>137</v>
      </c>
      <c r="L7886" t="s">
        <v>22243</v>
      </c>
      <c r="M7886" t="s">
        <v>22244</v>
      </c>
      <c r="N7886">
        <v>0.84055555500000001</v>
      </c>
      <c r="O7886">
        <v>0</v>
      </c>
      <c r="P7886">
        <v>28</v>
      </c>
      <c r="Q7886">
        <v>0</v>
      </c>
      <c r="R7886">
        <v>27</v>
      </c>
      <c r="S7886">
        <v>0</v>
      </c>
      <c r="T7886">
        <v>17</v>
      </c>
      <c r="U7886">
        <v>0</v>
      </c>
      <c r="V7886">
        <v>0</v>
      </c>
      <c r="W7886">
        <v>0</v>
      </c>
      <c r="X7886">
        <v>14.222353565300029</v>
      </c>
      <c r="Y7886">
        <v>0</v>
      </c>
      <c r="Z7886">
        <v>16.911227222671013</v>
      </c>
      <c r="AA7886">
        <v>0</v>
      </c>
      <c r="AB7886">
        <v>12.582508078025462</v>
      </c>
      <c r="AC7886">
        <v>0</v>
      </c>
      <c r="AD7886">
        <v>0</v>
      </c>
      <c r="AE7886">
        <v>43.716088865996504</v>
      </c>
    </row>
    <row r="7887" spans="1:31" x14ac:dyDescent="0.25">
      <c r="A7887">
        <v>1662348</v>
      </c>
      <c r="B7887">
        <v>1</v>
      </c>
      <c r="C7887" t="s">
        <v>80</v>
      </c>
      <c r="D7887" t="s">
        <v>83</v>
      </c>
      <c r="E7887" t="s">
        <v>178</v>
      </c>
      <c r="F7887" t="s">
        <v>22245</v>
      </c>
      <c r="G7887" t="s">
        <v>187</v>
      </c>
      <c r="H7887" t="s">
        <v>149</v>
      </c>
      <c r="I7887" t="s">
        <v>135</v>
      </c>
      <c r="J7887" t="s">
        <v>136</v>
      </c>
      <c r="K7887" t="s">
        <v>137</v>
      </c>
      <c r="L7887" t="s">
        <v>22246</v>
      </c>
      <c r="M7887" t="s">
        <v>22247</v>
      </c>
      <c r="N7887">
        <v>1.9516666659999999</v>
      </c>
      <c r="O7887">
        <v>0</v>
      </c>
      <c r="P7887">
        <v>8</v>
      </c>
      <c r="Q7887">
        <v>0</v>
      </c>
      <c r="R7887">
        <v>0</v>
      </c>
      <c r="S7887">
        <v>0</v>
      </c>
      <c r="T7887">
        <v>1</v>
      </c>
      <c r="U7887">
        <v>0</v>
      </c>
      <c r="V7887">
        <v>0</v>
      </c>
      <c r="W7887">
        <v>0</v>
      </c>
      <c r="X7887">
        <v>2.3958445476666137</v>
      </c>
      <c r="Y7887">
        <v>0</v>
      </c>
      <c r="Z7887">
        <v>0</v>
      </c>
      <c r="AA7887">
        <v>0</v>
      </c>
      <c r="AB7887">
        <v>1.000164253423417</v>
      </c>
      <c r="AC7887">
        <v>0</v>
      </c>
      <c r="AD7887">
        <v>0</v>
      </c>
      <c r="AE7887">
        <v>3.3960088010900309</v>
      </c>
    </row>
    <row r="7888" spans="1:31" x14ac:dyDescent="0.25">
      <c r="A7888">
        <v>1662322</v>
      </c>
      <c r="B7888">
        <v>1</v>
      </c>
      <c r="C7888" t="s">
        <v>81</v>
      </c>
      <c r="D7888" t="s">
        <v>112</v>
      </c>
      <c r="E7888" t="s">
        <v>152</v>
      </c>
      <c r="F7888" t="s">
        <v>22248</v>
      </c>
      <c r="G7888" t="s">
        <v>154</v>
      </c>
      <c r="H7888" t="s">
        <v>149</v>
      </c>
      <c r="I7888" t="s">
        <v>135</v>
      </c>
      <c r="J7888" t="s">
        <v>136</v>
      </c>
      <c r="K7888" t="s">
        <v>137</v>
      </c>
      <c r="L7888" t="s">
        <v>22249</v>
      </c>
      <c r="M7888" t="s">
        <v>22250</v>
      </c>
      <c r="N7888">
        <v>5.9516666660000004</v>
      </c>
      <c r="O7888">
        <v>0</v>
      </c>
      <c r="P7888">
        <v>5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5.4169630145841392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5.4169630145841392</v>
      </c>
    </row>
    <row r="7889" spans="1:31" x14ac:dyDescent="0.25">
      <c r="A7889">
        <v>1662136</v>
      </c>
      <c r="B7889">
        <v>1</v>
      </c>
      <c r="C7889" t="s">
        <v>80</v>
      </c>
      <c r="D7889" t="s">
        <v>107</v>
      </c>
      <c r="E7889" t="s">
        <v>131</v>
      </c>
      <c r="F7889" t="s">
        <v>22251</v>
      </c>
      <c r="G7889" t="s">
        <v>195</v>
      </c>
      <c r="H7889" t="s">
        <v>134</v>
      </c>
      <c r="I7889" t="s">
        <v>135</v>
      </c>
      <c r="J7889" t="s">
        <v>136</v>
      </c>
      <c r="K7889" t="s">
        <v>137</v>
      </c>
      <c r="L7889" t="s">
        <v>22252</v>
      </c>
      <c r="M7889" t="s">
        <v>22253</v>
      </c>
      <c r="N7889">
        <v>2.23</v>
      </c>
      <c r="O7889">
        <v>0</v>
      </c>
      <c r="P7889">
        <v>58</v>
      </c>
      <c r="Q7889">
        <v>0</v>
      </c>
      <c r="R7889">
        <v>3</v>
      </c>
      <c r="S7889">
        <v>0</v>
      </c>
      <c r="T7889">
        <v>7</v>
      </c>
      <c r="U7889">
        <v>0</v>
      </c>
      <c r="V7889">
        <v>0</v>
      </c>
      <c r="W7889">
        <v>0</v>
      </c>
      <c r="X7889">
        <v>15.570604013476542</v>
      </c>
      <c r="Y7889">
        <v>0</v>
      </c>
      <c r="Z7889">
        <v>0.77361326631698668</v>
      </c>
      <c r="AA7889">
        <v>0</v>
      </c>
      <c r="AB7889">
        <v>2.2492671392960202</v>
      </c>
      <c r="AC7889">
        <v>0</v>
      </c>
      <c r="AD7889">
        <v>0</v>
      </c>
      <c r="AE7889">
        <v>18.593484419089549</v>
      </c>
    </row>
    <row r="7890" spans="1:31" x14ac:dyDescent="0.25">
      <c r="A7890">
        <v>1662179</v>
      </c>
      <c r="B7890">
        <v>1</v>
      </c>
      <c r="C7890" t="s">
        <v>80</v>
      </c>
      <c r="D7890" t="s">
        <v>107</v>
      </c>
      <c r="E7890" t="s">
        <v>178</v>
      </c>
      <c r="F7890" t="s">
        <v>22254</v>
      </c>
      <c r="G7890" t="s">
        <v>187</v>
      </c>
      <c r="H7890" t="s">
        <v>149</v>
      </c>
      <c r="I7890" t="s">
        <v>135</v>
      </c>
      <c r="J7890" t="s">
        <v>136</v>
      </c>
      <c r="K7890" t="s">
        <v>137</v>
      </c>
      <c r="L7890" t="s">
        <v>22255</v>
      </c>
      <c r="M7890" t="s">
        <v>22256</v>
      </c>
      <c r="N7890">
        <v>3.4797222219999999</v>
      </c>
      <c r="O7890">
        <v>0</v>
      </c>
      <c r="P7890">
        <v>51</v>
      </c>
      <c r="Q7890">
        <v>0</v>
      </c>
      <c r="R7890">
        <v>0</v>
      </c>
      <c r="S7890">
        <v>0</v>
      </c>
      <c r="T7890">
        <v>1</v>
      </c>
      <c r="U7890">
        <v>0</v>
      </c>
      <c r="V7890">
        <v>0</v>
      </c>
      <c r="W7890">
        <v>0</v>
      </c>
      <c r="X7890">
        <v>16.144325290700579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16.144325290700579</v>
      </c>
    </row>
    <row r="7891" spans="1:31" x14ac:dyDescent="0.25">
      <c r="A7891">
        <v>1662820</v>
      </c>
      <c r="B7891">
        <v>1</v>
      </c>
      <c r="C7891" t="s">
        <v>80</v>
      </c>
      <c r="D7891" t="s">
        <v>96</v>
      </c>
      <c r="E7891" t="s">
        <v>152</v>
      </c>
      <c r="F7891" t="s">
        <v>22257</v>
      </c>
      <c r="G7891" t="s">
        <v>154</v>
      </c>
      <c r="H7891" t="s">
        <v>149</v>
      </c>
      <c r="I7891" t="s">
        <v>135</v>
      </c>
      <c r="J7891" t="s">
        <v>136</v>
      </c>
      <c r="K7891" t="s">
        <v>137</v>
      </c>
      <c r="L7891" t="s">
        <v>22258</v>
      </c>
      <c r="M7891" t="s">
        <v>22259</v>
      </c>
      <c r="N7891">
        <v>5.5677777769999999</v>
      </c>
      <c r="O7891">
        <v>0</v>
      </c>
      <c r="P7891">
        <v>1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0.44364693974905844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0.44364693974905844</v>
      </c>
    </row>
    <row r="7892" spans="1:31" x14ac:dyDescent="0.25">
      <c r="A7892">
        <v>1662697</v>
      </c>
      <c r="B7892">
        <v>1</v>
      </c>
      <c r="C7892" t="s">
        <v>80</v>
      </c>
      <c r="D7892" t="s">
        <v>96</v>
      </c>
      <c r="E7892" t="s">
        <v>152</v>
      </c>
      <c r="F7892" t="s">
        <v>9194</v>
      </c>
      <c r="G7892" t="s">
        <v>154</v>
      </c>
      <c r="H7892" t="s">
        <v>149</v>
      </c>
      <c r="I7892" t="s">
        <v>135</v>
      </c>
      <c r="J7892" t="s">
        <v>136</v>
      </c>
      <c r="K7892" t="s">
        <v>137</v>
      </c>
      <c r="L7892" t="s">
        <v>22260</v>
      </c>
      <c r="M7892" t="s">
        <v>22261</v>
      </c>
      <c r="N7892">
        <v>3.5891666660000001</v>
      </c>
      <c r="O7892">
        <v>0</v>
      </c>
      <c r="P7892">
        <v>1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2.0901006709667502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2.0901006709667502</v>
      </c>
    </row>
    <row r="7893" spans="1:31" x14ac:dyDescent="0.25">
      <c r="A7893">
        <v>1662869</v>
      </c>
      <c r="B7893">
        <v>1</v>
      </c>
      <c r="C7893" t="s">
        <v>81</v>
      </c>
      <c r="D7893" t="s">
        <v>127</v>
      </c>
      <c r="E7893" t="s">
        <v>152</v>
      </c>
      <c r="F7893" t="s">
        <v>22262</v>
      </c>
      <c r="G7893" t="s">
        <v>154</v>
      </c>
      <c r="H7893" t="s">
        <v>149</v>
      </c>
      <c r="I7893" t="s">
        <v>135</v>
      </c>
      <c r="J7893" t="s">
        <v>136</v>
      </c>
      <c r="K7893" t="s">
        <v>137</v>
      </c>
      <c r="L7893" t="s">
        <v>22263</v>
      </c>
      <c r="M7893" t="s">
        <v>22264</v>
      </c>
      <c r="N7893">
        <v>6.2011111110000003</v>
      </c>
      <c r="O7893">
        <v>0</v>
      </c>
      <c r="P7893">
        <v>1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1.3722511193356086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1.3722511193356086</v>
      </c>
    </row>
    <row r="7894" spans="1:31" x14ac:dyDescent="0.25">
      <c r="A7894">
        <v>1662328</v>
      </c>
      <c r="B7894">
        <v>1</v>
      </c>
      <c r="C7894" t="s">
        <v>80</v>
      </c>
      <c r="D7894" t="s">
        <v>109</v>
      </c>
      <c r="E7894" t="s">
        <v>178</v>
      </c>
      <c r="F7894" t="s">
        <v>22265</v>
      </c>
      <c r="G7894" t="s">
        <v>227</v>
      </c>
      <c r="H7894" t="s">
        <v>149</v>
      </c>
      <c r="I7894" t="s">
        <v>135</v>
      </c>
      <c r="J7894" t="s">
        <v>136</v>
      </c>
      <c r="K7894" t="s">
        <v>137</v>
      </c>
      <c r="L7894" t="s">
        <v>22266</v>
      </c>
      <c r="M7894" t="s">
        <v>22267</v>
      </c>
      <c r="N7894">
        <v>1.9111111110000001</v>
      </c>
      <c r="O7894">
        <v>0</v>
      </c>
      <c r="P7894">
        <v>6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1.4177672366190617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1.4177672366190617</v>
      </c>
    </row>
    <row r="7895" spans="1:31" x14ac:dyDescent="0.25">
      <c r="A7895">
        <v>1662056</v>
      </c>
      <c r="B7895">
        <v>1</v>
      </c>
      <c r="C7895" t="s">
        <v>80</v>
      </c>
      <c r="D7895" t="s">
        <v>94</v>
      </c>
      <c r="E7895" t="s">
        <v>140</v>
      </c>
      <c r="F7895" t="s">
        <v>5147</v>
      </c>
      <c r="G7895" t="s">
        <v>161</v>
      </c>
      <c r="H7895" t="s">
        <v>134</v>
      </c>
      <c r="I7895" t="s">
        <v>135</v>
      </c>
      <c r="J7895" t="s">
        <v>136</v>
      </c>
      <c r="K7895" t="s">
        <v>137</v>
      </c>
      <c r="L7895" t="s">
        <v>22268</v>
      </c>
      <c r="M7895" t="s">
        <v>22269</v>
      </c>
      <c r="N7895">
        <v>0.116111111</v>
      </c>
      <c r="O7895">
        <v>0</v>
      </c>
      <c r="P7895">
        <v>0</v>
      </c>
      <c r="Q7895">
        <v>1</v>
      </c>
      <c r="R7895">
        <v>128</v>
      </c>
      <c r="S7895">
        <v>0</v>
      </c>
      <c r="T7895">
        <v>4</v>
      </c>
      <c r="U7895">
        <v>0</v>
      </c>
      <c r="V7895">
        <v>0</v>
      </c>
      <c r="W7895">
        <v>0</v>
      </c>
      <c r="X7895">
        <v>0</v>
      </c>
      <c r="Y7895">
        <v>6.1146719462228903E-2</v>
      </c>
      <c r="Z7895">
        <v>18.368441248148365</v>
      </c>
      <c r="AA7895">
        <v>0</v>
      </c>
      <c r="AB7895">
        <v>0.12077784638669445</v>
      </c>
      <c r="AC7895">
        <v>0</v>
      </c>
      <c r="AD7895">
        <v>0</v>
      </c>
      <c r="AE7895">
        <v>18.550365813997288</v>
      </c>
    </row>
    <row r="7896" spans="1:31" x14ac:dyDescent="0.25">
      <c r="A7896">
        <v>1661950</v>
      </c>
      <c r="B7896">
        <v>1</v>
      </c>
      <c r="C7896" t="s">
        <v>81</v>
      </c>
      <c r="D7896" t="s">
        <v>121</v>
      </c>
      <c r="E7896" t="s">
        <v>204</v>
      </c>
      <c r="F7896" t="s">
        <v>8733</v>
      </c>
      <c r="G7896" t="s">
        <v>161</v>
      </c>
      <c r="H7896" t="s">
        <v>134</v>
      </c>
      <c r="I7896" t="s">
        <v>135</v>
      </c>
      <c r="J7896" t="s">
        <v>136</v>
      </c>
      <c r="K7896" t="s">
        <v>137</v>
      </c>
      <c r="L7896" t="s">
        <v>22270</v>
      </c>
      <c r="M7896" t="s">
        <v>22271</v>
      </c>
      <c r="N7896">
        <v>1.7</v>
      </c>
      <c r="O7896">
        <v>0</v>
      </c>
      <c r="P7896">
        <v>508</v>
      </c>
      <c r="Q7896">
        <v>0</v>
      </c>
      <c r="R7896">
        <v>0</v>
      </c>
      <c r="S7896">
        <v>2</v>
      </c>
      <c r="T7896">
        <v>32</v>
      </c>
      <c r="U7896">
        <v>0</v>
      </c>
      <c r="V7896">
        <v>0</v>
      </c>
      <c r="W7896">
        <v>0</v>
      </c>
      <c r="X7896">
        <v>68.778491130686476</v>
      </c>
      <c r="Y7896">
        <v>0</v>
      </c>
      <c r="Z7896">
        <v>0</v>
      </c>
      <c r="AA7896">
        <v>26.316089191989661</v>
      </c>
      <c r="AB7896">
        <v>16.70696617695716</v>
      </c>
      <c r="AC7896">
        <v>0</v>
      </c>
      <c r="AD7896">
        <v>0</v>
      </c>
      <c r="AE7896">
        <v>111.8015464996333</v>
      </c>
    </row>
    <row r="7897" spans="1:31" x14ac:dyDescent="0.25">
      <c r="A7897">
        <v>1661844</v>
      </c>
      <c r="B7897">
        <v>1</v>
      </c>
      <c r="C7897" t="s">
        <v>81</v>
      </c>
      <c r="D7897" t="s">
        <v>112</v>
      </c>
      <c r="E7897" t="s">
        <v>140</v>
      </c>
      <c r="F7897" t="s">
        <v>1251</v>
      </c>
      <c r="G7897" t="s">
        <v>161</v>
      </c>
      <c r="H7897" t="s">
        <v>134</v>
      </c>
      <c r="I7897" t="s">
        <v>191</v>
      </c>
      <c r="J7897" t="s">
        <v>136</v>
      </c>
      <c r="K7897" t="s">
        <v>137</v>
      </c>
      <c r="L7897" t="s">
        <v>22272</v>
      </c>
      <c r="M7897" t="s">
        <v>22273</v>
      </c>
      <c r="N7897">
        <v>3.0833333000000001E-2</v>
      </c>
      <c r="O7897">
        <v>0</v>
      </c>
      <c r="P7897">
        <v>16387</v>
      </c>
      <c r="Q7897">
        <v>31</v>
      </c>
      <c r="R7897">
        <v>767</v>
      </c>
      <c r="S7897">
        <v>73</v>
      </c>
      <c r="T7897">
        <v>1982</v>
      </c>
      <c r="U7897">
        <v>9</v>
      </c>
      <c r="V7897">
        <v>5</v>
      </c>
      <c r="W7897">
        <v>0</v>
      </c>
      <c r="X7897">
        <v>105.73595141678386</v>
      </c>
      <c r="Y7897">
        <v>1.2216473616065873</v>
      </c>
      <c r="Z7897">
        <v>4.2436983434799478</v>
      </c>
      <c r="AA7897">
        <v>9.9835126116760335</v>
      </c>
      <c r="AB7897">
        <v>19.08613903781054</v>
      </c>
      <c r="AC7897">
        <v>4.0107495254324075</v>
      </c>
      <c r="AD7897">
        <v>1.2511885970785501</v>
      </c>
      <c r="AE7897">
        <v>145.53288689386792</v>
      </c>
    </row>
    <row r="7898" spans="1:31" x14ac:dyDescent="0.25">
      <c r="A7898">
        <v>1662640</v>
      </c>
      <c r="B7898">
        <v>1</v>
      </c>
      <c r="C7898" t="s">
        <v>80</v>
      </c>
      <c r="D7898" t="s">
        <v>99</v>
      </c>
      <c r="E7898" t="s">
        <v>146</v>
      </c>
      <c r="F7898" t="s">
        <v>22274</v>
      </c>
      <c r="G7898" t="s">
        <v>260</v>
      </c>
      <c r="H7898" t="s">
        <v>149</v>
      </c>
      <c r="I7898" t="s">
        <v>135</v>
      </c>
      <c r="J7898" t="s">
        <v>136</v>
      </c>
      <c r="K7898" t="s">
        <v>137</v>
      </c>
      <c r="L7898" t="s">
        <v>22275</v>
      </c>
      <c r="M7898" t="s">
        <v>22276</v>
      </c>
      <c r="N7898">
        <v>2.7052777770000001</v>
      </c>
      <c r="O7898">
        <v>0</v>
      </c>
      <c r="P7898">
        <v>141</v>
      </c>
      <c r="Q7898">
        <v>0</v>
      </c>
      <c r="R7898">
        <v>0</v>
      </c>
      <c r="S7898">
        <v>0</v>
      </c>
      <c r="T7898">
        <v>6</v>
      </c>
      <c r="U7898">
        <v>0</v>
      </c>
      <c r="V7898">
        <v>1</v>
      </c>
      <c r="W7898">
        <v>0</v>
      </c>
      <c r="X7898">
        <v>45.951057876273886</v>
      </c>
      <c r="Y7898">
        <v>0</v>
      </c>
      <c r="Z7898">
        <v>0</v>
      </c>
      <c r="AA7898">
        <v>0</v>
      </c>
      <c r="AB7898">
        <v>4.0254806982030669</v>
      </c>
      <c r="AC7898">
        <v>0</v>
      </c>
      <c r="AD7898">
        <v>7.5625264849150753</v>
      </c>
      <c r="AE7898">
        <v>57.53906505939203</v>
      </c>
    </row>
    <row r="7899" spans="1:31" x14ac:dyDescent="0.25">
      <c r="A7899">
        <v>1661993</v>
      </c>
      <c r="B7899">
        <v>1</v>
      </c>
      <c r="C7899" t="s">
        <v>81</v>
      </c>
      <c r="D7899" t="s">
        <v>127</v>
      </c>
      <c r="E7899" t="s">
        <v>131</v>
      </c>
      <c r="F7899" t="s">
        <v>8973</v>
      </c>
      <c r="G7899" t="s">
        <v>161</v>
      </c>
      <c r="H7899" t="s">
        <v>134</v>
      </c>
      <c r="I7899" t="s">
        <v>135</v>
      </c>
      <c r="J7899" t="s">
        <v>136</v>
      </c>
      <c r="K7899" t="s">
        <v>137</v>
      </c>
      <c r="L7899" t="s">
        <v>22277</v>
      </c>
      <c r="M7899" t="s">
        <v>22278</v>
      </c>
      <c r="N7899">
        <v>1.126666666</v>
      </c>
      <c r="O7899">
        <v>5</v>
      </c>
      <c r="P7899">
        <v>0</v>
      </c>
      <c r="Q7899">
        <v>155</v>
      </c>
      <c r="R7899">
        <v>6</v>
      </c>
      <c r="S7899">
        <v>6</v>
      </c>
      <c r="T7899">
        <v>0</v>
      </c>
      <c r="U7899">
        <v>0</v>
      </c>
      <c r="V7899">
        <v>0</v>
      </c>
      <c r="W7899">
        <v>0.73311414129618679</v>
      </c>
      <c r="X7899">
        <v>0</v>
      </c>
      <c r="Y7899">
        <v>50.416590383517558</v>
      </c>
      <c r="Z7899">
        <v>1.2543564527662225</v>
      </c>
      <c r="AA7899">
        <v>16.989823785978974</v>
      </c>
      <c r="AB7899">
        <v>0</v>
      </c>
      <c r="AC7899">
        <v>0</v>
      </c>
      <c r="AD7899">
        <v>0</v>
      </c>
      <c r="AE7899">
        <v>69.393884763558944</v>
      </c>
    </row>
    <row r="7900" spans="1:31" x14ac:dyDescent="0.25">
      <c r="A7900">
        <v>1662534</v>
      </c>
      <c r="B7900">
        <v>1</v>
      </c>
      <c r="C7900" t="s">
        <v>80</v>
      </c>
      <c r="D7900" t="s">
        <v>98</v>
      </c>
      <c r="E7900" t="s">
        <v>131</v>
      </c>
      <c r="F7900" t="s">
        <v>9859</v>
      </c>
      <c r="G7900" t="s">
        <v>195</v>
      </c>
      <c r="H7900" t="s">
        <v>134</v>
      </c>
      <c r="I7900" t="s">
        <v>135</v>
      </c>
      <c r="J7900" t="s">
        <v>136</v>
      </c>
      <c r="K7900" t="s">
        <v>137</v>
      </c>
      <c r="L7900" t="s">
        <v>22279</v>
      </c>
      <c r="M7900" t="s">
        <v>22280</v>
      </c>
      <c r="N7900">
        <v>3.2936111110000001</v>
      </c>
      <c r="O7900">
        <v>0</v>
      </c>
      <c r="P7900">
        <v>0</v>
      </c>
      <c r="Q7900">
        <v>0</v>
      </c>
      <c r="R7900">
        <v>15</v>
      </c>
      <c r="S7900">
        <v>0</v>
      </c>
      <c r="T7900">
        <v>5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52.391911882229913</v>
      </c>
      <c r="AA7900">
        <v>0</v>
      </c>
      <c r="AB7900">
        <v>6.5785246288457513</v>
      </c>
      <c r="AC7900">
        <v>0</v>
      </c>
      <c r="AD7900">
        <v>0</v>
      </c>
      <c r="AE7900">
        <v>58.970436511075661</v>
      </c>
    </row>
    <row r="7901" spans="1:31" x14ac:dyDescent="0.25">
      <c r="A7901">
        <v>1662491</v>
      </c>
      <c r="B7901">
        <v>1</v>
      </c>
      <c r="C7901" t="s">
        <v>80</v>
      </c>
      <c r="D7901" t="s">
        <v>104</v>
      </c>
      <c r="E7901" t="s">
        <v>178</v>
      </c>
      <c r="F7901" t="s">
        <v>11775</v>
      </c>
      <c r="G7901" t="s">
        <v>187</v>
      </c>
      <c r="H7901" t="s">
        <v>149</v>
      </c>
      <c r="I7901" t="s">
        <v>135</v>
      </c>
      <c r="J7901" t="s">
        <v>136</v>
      </c>
      <c r="K7901" t="s">
        <v>137</v>
      </c>
      <c r="L7901" t="s">
        <v>22281</v>
      </c>
      <c r="M7901" t="s">
        <v>22282</v>
      </c>
      <c r="N7901">
        <v>3.9277777770000002</v>
      </c>
      <c r="O7901">
        <v>0</v>
      </c>
      <c r="P7901">
        <v>1</v>
      </c>
      <c r="Q7901">
        <v>0</v>
      </c>
      <c r="R7901">
        <v>1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3.9457390053962111</v>
      </c>
      <c r="Y7901">
        <v>0</v>
      </c>
      <c r="Z7901">
        <v>0.10821050950701722</v>
      </c>
      <c r="AA7901">
        <v>0</v>
      </c>
      <c r="AB7901">
        <v>0</v>
      </c>
      <c r="AC7901">
        <v>0</v>
      </c>
      <c r="AD7901">
        <v>0</v>
      </c>
      <c r="AE7901">
        <v>4.0539495149032287</v>
      </c>
    </row>
    <row r="7902" spans="1:31" x14ac:dyDescent="0.25">
      <c r="A7902">
        <v>1662093</v>
      </c>
      <c r="B7902">
        <v>1</v>
      </c>
      <c r="C7902" t="s">
        <v>80</v>
      </c>
      <c r="D7902" t="s">
        <v>97</v>
      </c>
      <c r="E7902" t="s">
        <v>131</v>
      </c>
      <c r="F7902" t="s">
        <v>22283</v>
      </c>
      <c r="G7902" t="s">
        <v>8933</v>
      </c>
      <c r="H7902" t="s">
        <v>134</v>
      </c>
      <c r="I7902" t="s">
        <v>135</v>
      </c>
      <c r="J7902" t="s">
        <v>136</v>
      </c>
      <c r="K7902" t="s">
        <v>137</v>
      </c>
      <c r="L7902" t="s">
        <v>22284</v>
      </c>
      <c r="M7902" t="s">
        <v>22285</v>
      </c>
      <c r="N7902">
        <v>2.7808333329999999</v>
      </c>
      <c r="O7902">
        <v>0</v>
      </c>
      <c r="P7902">
        <v>79</v>
      </c>
      <c r="Q7902">
        <v>0</v>
      </c>
      <c r="R7902">
        <v>0</v>
      </c>
      <c r="S7902">
        <v>0</v>
      </c>
      <c r="T7902">
        <v>1</v>
      </c>
      <c r="U7902">
        <v>0</v>
      </c>
      <c r="V7902">
        <v>0</v>
      </c>
      <c r="W7902">
        <v>0</v>
      </c>
      <c r="X7902">
        <v>129.58626328815382</v>
      </c>
      <c r="Y7902">
        <v>0</v>
      </c>
      <c r="Z7902">
        <v>0</v>
      </c>
      <c r="AA7902">
        <v>0</v>
      </c>
      <c r="AB7902">
        <v>0.25212191806045781</v>
      </c>
      <c r="AC7902">
        <v>0</v>
      </c>
      <c r="AD7902">
        <v>0</v>
      </c>
      <c r="AE7902">
        <v>129.83838520621427</v>
      </c>
    </row>
    <row r="7903" spans="1:31" x14ac:dyDescent="0.25">
      <c r="A7903">
        <v>1662342</v>
      </c>
      <c r="B7903">
        <v>1</v>
      </c>
      <c r="C7903" t="s">
        <v>80</v>
      </c>
      <c r="D7903" t="s">
        <v>83</v>
      </c>
      <c r="E7903" t="s">
        <v>152</v>
      </c>
      <c r="F7903" t="s">
        <v>22286</v>
      </c>
      <c r="G7903" t="s">
        <v>507</v>
      </c>
      <c r="H7903" t="s">
        <v>149</v>
      </c>
      <c r="I7903" t="s">
        <v>135</v>
      </c>
      <c r="J7903" t="s">
        <v>136</v>
      </c>
      <c r="K7903" t="s">
        <v>137</v>
      </c>
      <c r="L7903" t="s">
        <v>22287</v>
      </c>
      <c r="M7903" t="s">
        <v>22288</v>
      </c>
      <c r="N7903">
        <v>1.855277777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1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4.1195897743572001</v>
      </c>
      <c r="AC7903">
        <v>0</v>
      </c>
      <c r="AD7903">
        <v>0</v>
      </c>
      <c r="AE7903">
        <v>4.1195897743572001</v>
      </c>
    </row>
    <row r="7904" spans="1:31" x14ac:dyDescent="0.25">
      <c r="A7904">
        <v>1662242</v>
      </c>
      <c r="B7904">
        <v>1</v>
      </c>
      <c r="C7904" t="s">
        <v>80</v>
      </c>
      <c r="D7904" t="s">
        <v>104</v>
      </c>
      <c r="E7904" t="s">
        <v>178</v>
      </c>
      <c r="F7904" t="s">
        <v>22289</v>
      </c>
      <c r="G7904" t="s">
        <v>187</v>
      </c>
      <c r="H7904" t="s">
        <v>149</v>
      </c>
      <c r="I7904" t="s">
        <v>135</v>
      </c>
      <c r="J7904" t="s">
        <v>136</v>
      </c>
      <c r="K7904" t="s">
        <v>137</v>
      </c>
      <c r="L7904" t="s">
        <v>22290</v>
      </c>
      <c r="M7904" t="s">
        <v>22291</v>
      </c>
      <c r="N7904">
        <v>2.906666666</v>
      </c>
      <c r="O7904">
        <v>0</v>
      </c>
      <c r="P7904">
        <v>11</v>
      </c>
      <c r="Q7904">
        <v>0</v>
      </c>
      <c r="R7904">
        <v>0</v>
      </c>
      <c r="S7904">
        <v>0</v>
      </c>
      <c r="T7904">
        <v>9</v>
      </c>
      <c r="U7904">
        <v>0</v>
      </c>
      <c r="V7904">
        <v>0</v>
      </c>
      <c r="W7904">
        <v>0</v>
      </c>
      <c r="X7904">
        <v>4.220187877596647</v>
      </c>
      <c r="Y7904">
        <v>0</v>
      </c>
      <c r="Z7904">
        <v>0</v>
      </c>
      <c r="AA7904">
        <v>0</v>
      </c>
      <c r="AB7904">
        <v>8.2469711243041068</v>
      </c>
      <c r="AC7904">
        <v>0</v>
      </c>
      <c r="AD7904">
        <v>0</v>
      </c>
      <c r="AE7904">
        <v>12.467159001900754</v>
      </c>
    </row>
    <row r="7905" spans="1:31" x14ac:dyDescent="0.25">
      <c r="A7905">
        <v>1662311</v>
      </c>
      <c r="B7905">
        <v>1</v>
      </c>
      <c r="C7905" t="s">
        <v>80</v>
      </c>
      <c r="D7905" t="s">
        <v>101</v>
      </c>
      <c r="E7905" t="s">
        <v>131</v>
      </c>
      <c r="F7905" t="s">
        <v>22292</v>
      </c>
      <c r="G7905" t="s">
        <v>195</v>
      </c>
      <c r="H7905" t="s">
        <v>134</v>
      </c>
      <c r="I7905" t="s">
        <v>135</v>
      </c>
      <c r="J7905" t="s">
        <v>136</v>
      </c>
      <c r="K7905" t="s">
        <v>137</v>
      </c>
      <c r="L7905" t="s">
        <v>22293</v>
      </c>
      <c r="M7905" t="s">
        <v>22294</v>
      </c>
      <c r="N7905">
        <v>2.59</v>
      </c>
      <c r="O7905">
        <v>0</v>
      </c>
      <c r="P7905">
        <v>135</v>
      </c>
      <c r="Q7905">
        <v>2</v>
      </c>
      <c r="R7905">
        <v>8</v>
      </c>
      <c r="S7905">
        <v>3</v>
      </c>
      <c r="T7905">
        <v>23</v>
      </c>
      <c r="U7905">
        <v>2</v>
      </c>
      <c r="V7905">
        <v>0</v>
      </c>
      <c r="W7905">
        <v>0</v>
      </c>
      <c r="X7905">
        <v>154.64683119292278</v>
      </c>
      <c r="Y7905">
        <v>1.7861147825531101</v>
      </c>
      <c r="Z7905">
        <v>3.1355970040805494</v>
      </c>
      <c r="AA7905">
        <v>76.391604874961047</v>
      </c>
      <c r="AB7905">
        <v>53.684707770726078</v>
      </c>
      <c r="AC7905">
        <v>52.766471136581607</v>
      </c>
      <c r="AD7905">
        <v>0</v>
      </c>
      <c r="AE7905">
        <v>342.41132676182519</v>
      </c>
    </row>
    <row r="7906" spans="1:31" x14ac:dyDescent="0.25">
      <c r="A7906">
        <v>1662643</v>
      </c>
      <c r="B7906">
        <v>1</v>
      </c>
      <c r="C7906" t="s">
        <v>80</v>
      </c>
      <c r="D7906" t="s">
        <v>101</v>
      </c>
      <c r="E7906" t="s">
        <v>178</v>
      </c>
      <c r="F7906" t="s">
        <v>22295</v>
      </c>
      <c r="G7906" t="s">
        <v>227</v>
      </c>
      <c r="H7906" t="s">
        <v>149</v>
      </c>
      <c r="I7906" t="s">
        <v>135</v>
      </c>
      <c r="J7906" t="s">
        <v>136</v>
      </c>
      <c r="K7906" t="s">
        <v>137</v>
      </c>
      <c r="L7906" t="s">
        <v>22296</v>
      </c>
      <c r="M7906" t="s">
        <v>22297</v>
      </c>
      <c r="N7906">
        <v>2.6158333329999999</v>
      </c>
      <c r="O7906">
        <v>0</v>
      </c>
      <c r="P7906">
        <v>2</v>
      </c>
      <c r="Q7906">
        <v>0</v>
      </c>
      <c r="R7906">
        <v>0</v>
      </c>
      <c r="S7906">
        <v>0</v>
      </c>
      <c r="T7906">
        <v>1</v>
      </c>
      <c r="U7906">
        <v>0</v>
      </c>
      <c r="V7906">
        <v>0</v>
      </c>
      <c r="W7906">
        <v>0</v>
      </c>
      <c r="X7906">
        <v>2.4613582919998933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2.4613582919998933</v>
      </c>
    </row>
    <row r="7907" spans="1:31" x14ac:dyDescent="0.25">
      <c r="A7907">
        <v>1662288</v>
      </c>
      <c r="B7907">
        <v>1</v>
      </c>
      <c r="C7907" t="s">
        <v>81</v>
      </c>
      <c r="D7907" t="s">
        <v>122</v>
      </c>
      <c r="E7907" t="s">
        <v>131</v>
      </c>
      <c r="F7907" t="s">
        <v>22298</v>
      </c>
      <c r="G7907" t="s">
        <v>195</v>
      </c>
      <c r="H7907" t="s">
        <v>134</v>
      </c>
      <c r="I7907" t="s">
        <v>135</v>
      </c>
      <c r="J7907" t="s">
        <v>136</v>
      </c>
      <c r="K7907" t="s">
        <v>137</v>
      </c>
      <c r="L7907" t="s">
        <v>22299</v>
      </c>
      <c r="M7907" t="s">
        <v>22300</v>
      </c>
      <c r="N7907">
        <v>5.7838888879999999</v>
      </c>
      <c r="O7907">
        <v>0</v>
      </c>
      <c r="P7907">
        <v>110</v>
      </c>
      <c r="Q7907">
        <v>0</v>
      </c>
      <c r="R7907">
        <v>0</v>
      </c>
      <c r="S7907">
        <v>0</v>
      </c>
      <c r="T7907">
        <v>3</v>
      </c>
      <c r="U7907">
        <v>0</v>
      </c>
      <c r="V7907">
        <v>0</v>
      </c>
      <c r="W7907">
        <v>0</v>
      </c>
      <c r="X7907">
        <v>56.789529122804865</v>
      </c>
      <c r="Y7907">
        <v>0</v>
      </c>
      <c r="Z7907">
        <v>0</v>
      </c>
      <c r="AA7907">
        <v>0</v>
      </c>
      <c r="AB7907">
        <v>1.5282381141083135</v>
      </c>
      <c r="AC7907">
        <v>0</v>
      </c>
      <c r="AD7907">
        <v>0</v>
      </c>
      <c r="AE7907">
        <v>58.317767236913177</v>
      </c>
    </row>
    <row r="7908" spans="1:31" x14ac:dyDescent="0.25">
      <c r="A7908">
        <v>1661956</v>
      </c>
      <c r="B7908">
        <v>1</v>
      </c>
      <c r="C7908" t="s">
        <v>81</v>
      </c>
      <c r="D7908" t="s">
        <v>119</v>
      </c>
      <c r="E7908" t="s">
        <v>204</v>
      </c>
      <c r="F7908" t="s">
        <v>22301</v>
      </c>
      <c r="G7908" t="s">
        <v>142</v>
      </c>
      <c r="H7908" t="s">
        <v>134</v>
      </c>
      <c r="I7908" t="s">
        <v>135</v>
      </c>
      <c r="J7908" t="s">
        <v>136</v>
      </c>
      <c r="K7908" t="s">
        <v>143</v>
      </c>
      <c r="L7908" t="s">
        <v>22302</v>
      </c>
      <c r="M7908" t="s">
        <v>22303</v>
      </c>
      <c r="N7908">
        <v>0.32363222200000002</v>
      </c>
      <c r="O7908">
        <v>0</v>
      </c>
      <c r="P7908">
        <v>601</v>
      </c>
      <c r="Q7908">
        <v>0</v>
      </c>
      <c r="R7908">
        <v>45</v>
      </c>
      <c r="S7908">
        <v>1</v>
      </c>
      <c r="T7908">
        <v>48</v>
      </c>
      <c r="U7908">
        <v>0</v>
      </c>
      <c r="V7908">
        <v>0</v>
      </c>
      <c r="W7908">
        <v>0</v>
      </c>
      <c r="X7908">
        <v>56.710284640770183</v>
      </c>
      <c r="Y7908">
        <v>0</v>
      </c>
      <c r="Z7908">
        <v>5.6207090824049928</v>
      </c>
      <c r="AA7908">
        <v>4.9250517857830669</v>
      </c>
      <c r="AB7908">
        <v>9.4537638615723854</v>
      </c>
      <c r="AC7908">
        <v>0</v>
      </c>
      <c r="AD7908">
        <v>0</v>
      </c>
      <c r="AE7908">
        <v>76.709809370530621</v>
      </c>
    </row>
    <row r="7909" spans="1:31" x14ac:dyDescent="0.25">
      <c r="A7909">
        <v>1662666</v>
      </c>
      <c r="B7909">
        <v>1</v>
      </c>
      <c r="C7909" t="s">
        <v>81</v>
      </c>
      <c r="D7909" t="s">
        <v>113</v>
      </c>
      <c r="E7909" t="s">
        <v>131</v>
      </c>
      <c r="F7909" t="s">
        <v>11258</v>
      </c>
      <c r="G7909" t="s">
        <v>161</v>
      </c>
      <c r="H7909" t="s">
        <v>134</v>
      </c>
      <c r="I7909" t="s">
        <v>135</v>
      </c>
      <c r="J7909" t="s">
        <v>136</v>
      </c>
      <c r="K7909" t="s">
        <v>137</v>
      </c>
      <c r="L7909" t="s">
        <v>22304</v>
      </c>
      <c r="M7909" t="s">
        <v>22305</v>
      </c>
      <c r="N7909">
        <v>0.50972222199999995</v>
      </c>
      <c r="O7909">
        <v>0</v>
      </c>
      <c r="P7909">
        <v>380</v>
      </c>
      <c r="Q7909">
        <v>1</v>
      </c>
      <c r="R7909">
        <v>19</v>
      </c>
      <c r="S7909">
        <v>1</v>
      </c>
      <c r="T7909">
        <v>15</v>
      </c>
      <c r="U7909">
        <v>1</v>
      </c>
      <c r="V7909">
        <v>0</v>
      </c>
      <c r="W7909">
        <v>0</v>
      </c>
      <c r="X7909">
        <v>20.211317172274953</v>
      </c>
      <c r="Y7909">
        <v>0.11914578419333331</v>
      </c>
      <c r="Z7909">
        <v>1.8974994966774861</v>
      </c>
      <c r="AA7909">
        <v>6.732159476599775</v>
      </c>
      <c r="AB7909">
        <v>5.1374333795984004</v>
      </c>
      <c r="AC7909">
        <v>18.6611860350739</v>
      </c>
      <c r="AD7909">
        <v>0</v>
      </c>
      <c r="AE7909">
        <v>52.758741344417842</v>
      </c>
    </row>
    <row r="7910" spans="1:31" x14ac:dyDescent="0.25">
      <c r="A7910">
        <v>1662002</v>
      </c>
      <c r="B7910">
        <v>1</v>
      </c>
      <c r="C7910" t="s">
        <v>80</v>
      </c>
      <c r="D7910" t="s">
        <v>97</v>
      </c>
      <c r="E7910" t="s">
        <v>178</v>
      </c>
      <c r="F7910" t="s">
        <v>22306</v>
      </c>
      <c r="G7910" t="s">
        <v>187</v>
      </c>
      <c r="H7910" t="s">
        <v>149</v>
      </c>
      <c r="I7910" t="s">
        <v>135</v>
      </c>
      <c r="J7910" t="s">
        <v>136</v>
      </c>
      <c r="K7910" t="s">
        <v>137</v>
      </c>
      <c r="L7910" t="s">
        <v>21592</v>
      </c>
      <c r="M7910" t="s">
        <v>22307</v>
      </c>
      <c r="N7910">
        <v>10.035833332999999</v>
      </c>
      <c r="O7910">
        <v>0</v>
      </c>
      <c r="P7910">
        <v>10</v>
      </c>
      <c r="Q7910">
        <v>0</v>
      </c>
      <c r="R7910">
        <v>15</v>
      </c>
      <c r="S7910">
        <v>0</v>
      </c>
      <c r="T7910">
        <v>3</v>
      </c>
      <c r="U7910">
        <v>0</v>
      </c>
      <c r="V7910">
        <v>0</v>
      </c>
      <c r="W7910">
        <v>0</v>
      </c>
      <c r="X7910">
        <v>58.668962355213843</v>
      </c>
      <c r="Y7910">
        <v>0</v>
      </c>
      <c r="Z7910">
        <v>38.268705026810657</v>
      </c>
      <c r="AA7910">
        <v>0</v>
      </c>
      <c r="AB7910">
        <v>80.721161510468761</v>
      </c>
      <c r="AC7910">
        <v>0</v>
      </c>
      <c r="AD7910">
        <v>0</v>
      </c>
      <c r="AE7910">
        <v>177.65882889249326</v>
      </c>
    </row>
    <row r="7911" spans="1:31" x14ac:dyDescent="0.25">
      <c r="A7911">
        <v>1662480</v>
      </c>
      <c r="B7911">
        <v>1</v>
      </c>
      <c r="C7911" t="s">
        <v>80</v>
      </c>
      <c r="D7911" t="s">
        <v>104</v>
      </c>
      <c r="E7911" t="s">
        <v>140</v>
      </c>
      <c r="F7911" t="s">
        <v>22308</v>
      </c>
      <c r="G7911" t="s">
        <v>1322</v>
      </c>
      <c r="H7911" t="s">
        <v>134</v>
      </c>
      <c r="I7911" t="s">
        <v>135</v>
      </c>
      <c r="J7911" t="s">
        <v>136</v>
      </c>
      <c r="K7911" t="s">
        <v>137</v>
      </c>
      <c r="L7911" t="s">
        <v>22309</v>
      </c>
      <c r="M7911" t="s">
        <v>22310</v>
      </c>
      <c r="N7911">
        <v>1.7861111110000001</v>
      </c>
      <c r="O7911">
        <v>6</v>
      </c>
      <c r="P7911">
        <v>4521</v>
      </c>
      <c r="Q7911">
        <v>10</v>
      </c>
      <c r="R7911">
        <v>41</v>
      </c>
      <c r="S7911">
        <v>5</v>
      </c>
      <c r="T7911">
        <v>466</v>
      </c>
      <c r="U7911">
        <v>0</v>
      </c>
      <c r="V7911">
        <v>3</v>
      </c>
      <c r="W7911">
        <v>10.78219293934561</v>
      </c>
      <c r="X7911">
        <v>2703.9413402561149</v>
      </c>
      <c r="Y7911">
        <v>6.939419302763457</v>
      </c>
      <c r="Z7911">
        <v>20.412166214929428</v>
      </c>
      <c r="AA7911">
        <v>47.567865461509051</v>
      </c>
      <c r="AB7911">
        <v>921.31673304947969</v>
      </c>
      <c r="AC7911">
        <v>0</v>
      </c>
      <c r="AD7911">
        <v>108.25110739494693</v>
      </c>
      <c r="AE7911">
        <v>3819.2108246190892</v>
      </c>
    </row>
    <row r="7912" spans="1:31" x14ac:dyDescent="0.25">
      <c r="A7912">
        <v>1686948</v>
      </c>
      <c r="B7912">
        <v>1</v>
      </c>
      <c r="C7912" t="s">
        <v>80</v>
      </c>
      <c r="D7912" t="s">
        <v>104</v>
      </c>
      <c r="E7912" t="s">
        <v>204</v>
      </c>
      <c r="F7912" t="s">
        <v>16787</v>
      </c>
      <c r="G7912" t="s">
        <v>161</v>
      </c>
      <c r="H7912" t="s">
        <v>134</v>
      </c>
      <c r="I7912" t="s">
        <v>135</v>
      </c>
      <c r="J7912" t="s">
        <v>136</v>
      </c>
      <c r="K7912" t="s">
        <v>137</v>
      </c>
      <c r="L7912" t="s">
        <v>22311</v>
      </c>
      <c r="M7912" t="s">
        <v>22312</v>
      </c>
      <c r="N7912">
        <v>0.116666666</v>
      </c>
      <c r="O7912">
        <v>8</v>
      </c>
      <c r="P7912">
        <v>5289</v>
      </c>
      <c r="Q7912">
        <v>0</v>
      </c>
      <c r="R7912">
        <v>0</v>
      </c>
      <c r="S7912">
        <v>1</v>
      </c>
      <c r="T7912">
        <v>925</v>
      </c>
      <c r="U7912">
        <v>0</v>
      </c>
      <c r="V7912">
        <v>1</v>
      </c>
      <c r="W7912">
        <v>0.37072954515205003</v>
      </c>
      <c r="X7912">
        <v>142.88225705535149</v>
      </c>
      <c r="Y7912">
        <v>0</v>
      </c>
      <c r="Z7912">
        <v>0</v>
      </c>
      <c r="AA7912">
        <v>1.7567713634187501</v>
      </c>
      <c r="AB7912">
        <v>146.54192447689289</v>
      </c>
      <c r="AC7912">
        <v>0</v>
      </c>
      <c r="AD7912">
        <v>0</v>
      </c>
      <c r="AE7912">
        <v>291.55168244081517</v>
      </c>
    </row>
    <row r="7913" spans="1:31" x14ac:dyDescent="0.25">
      <c r="A7913">
        <v>1662474</v>
      </c>
      <c r="B7913">
        <v>1</v>
      </c>
      <c r="C7913" t="s">
        <v>81</v>
      </c>
      <c r="D7913" t="s">
        <v>127</v>
      </c>
      <c r="E7913" t="s">
        <v>146</v>
      </c>
      <c r="F7913" t="s">
        <v>15207</v>
      </c>
      <c r="G7913" t="s">
        <v>260</v>
      </c>
      <c r="H7913" t="s">
        <v>149</v>
      </c>
      <c r="I7913" t="s">
        <v>135</v>
      </c>
      <c r="J7913" t="s">
        <v>136</v>
      </c>
      <c r="K7913" t="s">
        <v>137</v>
      </c>
      <c r="L7913" t="s">
        <v>22313</v>
      </c>
      <c r="M7913" t="s">
        <v>22314</v>
      </c>
      <c r="N7913">
        <v>5.1094444440000002</v>
      </c>
      <c r="O7913">
        <v>0</v>
      </c>
      <c r="P7913">
        <v>142</v>
      </c>
      <c r="Q7913">
        <v>0</v>
      </c>
      <c r="R7913">
        <v>4</v>
      </c>
      <c r="S7913">
        <v>0</v>
      </c>
      <c r="T7913">
        <v>12</v>
      </c>
      <c r="U7913">
        <v>0</v>
      </c>
      <c r="V7913">
        <v>0</v>
      </c>
      <c r="W7913">
        <v>0</v>
      </c>
      <c r="X7913">
        <v>91.238035176518991</v>
      </c>
      <c r="Y7913">
        <v>0</v>
      </c>
      <c r="Z7913">
        <v>0.54443193173659998</v>
      </c>
      <c r="AA7913">
        <v>0</v>
      </c>
      <c r="AB7913">
        <v>12.314264705470375</v>
      </c>
      <c r="AC7913">
        <v>0</v>
      </c>
      <c r="AD7913">
        <v>0</v>
      </c>
      <c r="AE7913">
        <v>104.09673181372597</v>
      </c>
    </row>
    <row r="7914" spans="1:31" x14ac:dyDescent="0.25">
      <c r="A7914">
        <v>1661833</v>
      </c>
      <c r="B7914">
        <v>1</v>
      </c>
      <c r="C7914" t="s">
        <v>80</v>
      </c>
      <c r="D7914" t="s">
        <v>99</v>
      </c>
      <c r="E7914" t="s">
        <v>140</v>
      </c>
      <c r="F7914" t="s">
        <v>4428</v>
      </c>
      <c r="G7914" t="s">
        <v>161</v>
      </c>
      <c r="H7914" t="s">
        <v>134</v>
      </c>
      <c r="I7914" t="s">
        <v>135</v>
      </c>
      <c r="J7914" t="s">
        <v>136</v>
      </c>
      <c r="K7914" t="s">
        <v>137</v>
      </c>
      <c r="L7914" t="s">
        <v>22315</v>
      </c>
      <c r="M7914" t="s">
        <v>22316</v>
      </c>
      <c r="N7914">
        <v>0.78388888800000001</v>
      </c>
      <c r="O7914">
        <v>0</v>
      </c>
      <c r="P7914">
        <v>0</v>
      </c>
      <c r="Q7914">
        <v>0</v>
      </c>
      <c r="R7914">
        <v>0</v>
      </c>
      <c r="S7914">
        <v>6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28.807862561194391</v>
      </c>
      <c r="AB7914">
        <v>0</v>
      </c>
      <c r="AC7914">
        <v>0</v>
      </c>
      <c r="AD7914">
        <v>0</v>
      </c>
      <c r="AE7914">
        <v>28.807862561194391</v>
      </c>
    </row>
    <row r="7915" spans="1:31" x14ac:dyDescent="0.25">
      <c r="A7915">
        <v>1661933</v>
      </c>
      <c r="B7915">
        <v>1</v>
      </c>
      <c r="C7915" t="s">
        <v>80</v>
      </c>
      <c r="D7915" t="s">
        <v>97</v>
      </c>
      <c r="E7915" t="s">
        <v>204</v>
      </c>
      <c r="F7915" t="s">
        <v>14436</v>
      </c>
      <c r="G7915" t="s">
        <v>161</v>
      </c>
      <c r="H7915" t="s">
        <v>134</v>
      </c>
      <c r="I7915" t="s">
        <v>135</v>
      </c>
      <c r="J7915" t="s">
        <v>136</v>
      </c>
      <c r="K7915" t="s">
        <v>137</v>
      </c>
      <c r="L7915" t="s">
        <v>22317</v>
      </c>
      <c r="M7915" t="s">
        <v>22318</v>
      </c>
      <c r="N7915">
        <v>0.51861111100000001</v>
      </c>
      <c r="O7915">
        <v>3</v>
      </c>
      <c r="P7915">
        <v>367</v>
      </c>
      <c r="Q7915">
        <v>5</v>
      </c>
      <c r="R7915">
        <v>67</v>
      </c>
      <c r="S7915">
        <v>12</v>
      </c>
      <c r="T7915">
        <v>46</v>
      </c>
      <c r="U7915">
        <v>0</v>
      </c>
      <c r="V7915">
        <v>0</v>
      </c>
      <c r="W7915">
        <v>314.6411095749757</v>
      </c>
      <c r="X7915">
        <v>94.511315619730198</v>
      </c>
      <c r="Y7915">
        <v>222.50654116309431</v>
      </c>
      <c r="Z7915">
        <v>5.2340375496037241</v>
      </c>
      <c r="AA7915">
        <v>135.24850355789846</v>
      </c>
      <c r="AB7915">
        <v>41.669341126382577</v>
      </c>
      <c r="AC7915">
        <v>0</v>
      </c>
      <c r="AD7915">
        <v>0</v>
      </c>
      <c r="AE7915">
        <v>813.81084859168493</v>
      </c>
    </row>
    <row r="7916" spans="1:31" x14ac:dyDescent="0.25">
      <c r="A7916">
        <v>1662079</v>
      </c>
      <c r="B7916">
        <v>1</v>
      </c>
      <c r="C7916" t="s">
        <v>80</v>
      </c>
      <c r="D7916" t="s">
        <v>100</v>
      </c>
      <c r="E7916" t="s">
        <v>204</v>
      </c>
      <c r="F7916" t="s">
        <v>22319</v>
      </c>
      <c r="G7916" t="s">
        <v>691</v>
      </c>
      <c r="H7916" t="s">
        <v>134</v>
      </c>
      <c r="I7916" t="s">
        <v>135</v>
      </c>
      <c r="J7916" t="s">
        <v>136</v>
      </c>
      <c r="K7916" t="s">
        <v>137</v>
      </c>
      <c r="L7916" t="s">
        <v>22320</v>
      </c>
      <c r="M7916" t="s">
        <v>22321</v>
      </c>
      <c r="N7916">
        <v>3.102222222</v>
      </c>
      <c r="O7916">
        <v>0</v>
      </c>
      <c r="P7916">
        <v>2</v>
      </c>
      <c r="Q7916">
        <v>58</v>
      </c>
      <c r="R7916">
        <v>75</v>
      </c>
      <c r="S7916">
        <v>2</v>
      </c>
      <c r="T7916">
        <v>4</v>
      </c>
      <c r="U7916">
        <v>0</v>
      </c>
      <c r="V7916">
        <v>0</v>
      </c>
      <c r="W7916">
        <v>0</v>
      </c>
      <c r="X7916">
        <v>1.2658868502684801</v>
      </c>
      <c r="Y7916">
        <v>570.04666031757404</v>
      </c>
      <c r="Z7916">
        <v>244.16547997304946</v>
      </c>
      <c r="AA7916">
        <v>98.567332485172628</v>
      </c>
      <c r="AB7916">
        <v>9.3899839932922404</v>
      </c>
      <c r="AC7916">
        <v>0</v>
      </c>
      <c r="AD7916">
        <v>0</v>
      </c>
      <c r="AE7916">
        <v>923.4353436193569</v>
      </c>
    </row>
    <row r="7917" spans="1:31" x14ac:dyDescent="0.25">
      <c r="A7917">
        <v>1662271</v>
      </c>
      <c r="B7917">
        <v>1</v>
      </c>
      <c r="C7917" t="s">
        <v>81</v>
      </c>
      <c r="D7917" t="s">
        <v>127</v>
      </c>
      <c r="E7917" t="s">
        <v>178</v>
      </c>
      <c r="F7917" t="s">
        <v>22322</v>
      </c>
      <c r="G7917" t="s">
        <v>187</v>
      </c>
      <c r="H7917" t="s">
        <v>149</v>
      </c>
      <c r="I7917" t="s">
        <v>135</v>
      </c>
      <c r="J7917" t="s">
        <v>136</v>
      </c>
      <c r="K7917" t="s">
        <v>137</v>
      </c>
      <c r="L7917" t="s">
        <v>22323</v>
      </c>
      <c r="M7917" t="s">
        <v>22324</v>
      </c>
      <c r="N7917">
        <v>4.2130555550000004</v>
      </c>
      <c r="O7917">
        <v>0</v>
      </c>
      <c r="P7917">
        <v>58</v>
      </c>
      <c r="Q7917">
        <v>0</v>
      </c>
      <c r="R7917">
        <v>0</v>
      </c>
      <c r="S7917">
        <v>0</v>
      </c>
      <c r="T7917">
        <v>2</v>
      </c>
      <c r="U7917">
        <v>0</v>
      </c>
      <c r="V7917">
        <v>0</v>
      </c>
      <c r="W7917">
        <v>0</v>
      </c>
      <c r="X7917">
        <v>63.195884754994196</v>
      </c>
      <c r="Y7917">
        <v>0</v>
      </c>
      <c r="Z7917">
        <v>0</v>
      </c>
      <c r="AA7917">
        <v>0</v>
      </c>
      <c r="AB7917">
        <v>0.65768383324546387</v>
      </c>
      <c r="AC7917">
        <v>0</v>
      </c>
      <c r="AD7917">
        <v>0</v>
      </c>
      <c r="AE7917">
        <v>63.853568588239661</v>
      </c>
    </row>
    <row r="7918" spans="1:31" x14ac:dyDescent="0.25">
      <c r="A7918">
        <v>1662520</v>
      </c>
      <c r="B7918">
        <v>1</v>
      </c>
      <c r="C7918" t="s">
        <v>80</v>
      </c>
      <c r="D7918" t="s">
        <v>96</v>
      </c>
      <c r="E7918" t="s">
        <v>152</v>
      </c>
      <c r="F7918" t="s">
        <v>22325</v>
      </c>
      <c r="G7918" t="s">
        <v>154</v>
      </c>
      <c r="H7918" t="s">
        <v>149</v>
      </c>
      <c r="I7918" t="s">
        <v>135</v>
      </c>
      <c r="J7918" t="s">
        <v>136</v>
      </c>
      <c r="K7918" t="s">
        <v>137</v>
      </c>
      <c r="L7918" t="s">
        <v>22326</v>
      </c>
      <c r="M7918" t="s">
        <v>22327</v>
      </c>
      <c r="N7918">
        <v>7.8444444439999996</v>
      </c>
      <c r="O7918">
        <v>0</v>
      </c>
      <c r="P7918">
        <v>2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1.8779181029992911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1.8779181029992911</v>
      </c>
    </row>
    <row r="7919" spans="1:31" x14ac:dyDescent="0.25">
      <c r="A7919">
        <v>1662766</v>
      </c>
      <c r="B7919">
        <v>1</v>
      </c>
      <c r="C7919" t="s">
        <v>80</v>
      </c>
      <c r="D7919" t="s">
        <v>107</v>
      </c>
      <c r="E7919" t="s">
        <v>152</v>
      </c>
      <c r="F7919" t="s">
        <v>22328</v>
      </c>
      <c r="G7919" t="s">
        <v>168</v>
      </c>
      <c r="H7919" t="s">
        <v>149</v>
      </c>
      <c r="I7919" t="s">
        <v>135</v>
      </c>
      <c r="J7919" t="s">
        <v>136</v>
      </c>
      <c r="K7919" t="s">
        <v>137</v>
      </c>
      <c r="L7919" t="s">
        <v>22329</v>
      </c>
      <c r="M7919" t="s">
        <v>22330</v>
      </c>
      <c r="N7919">
        <v>1.9727777769999999</v>
      </c>
      <c r="O7919">
        <v>0</v>
      </c>
      <c r="P7919">
        <v>1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</row>
    <row r="7920" spans="1:31" x14ac:dyDescent="0.25">
      <c r="A7920">
        <v>1662125</v>
      </c>
      <c r="B7920">
        <v>1</v>
      </c>
      <c r="C7920" t="s">
        <v>80</v>
      </c>
      <c r="D7920" t="s">
        <v>100</v>
      </c>
      <c r="E7920" t="s">
        <v>140</v>
      </c>
      <c r="F7920" t="s">
        <v>22331</v>
      </c>
      <c r="G7920" t="s">
        <v>161</v>
      </c>
      <c r="H7920" t="s">
        <v>134</v>
      </c>
      <c r="I7920" t="s">
        <v>135</v>
      </c>
      <c r="J7920" t="s">
        <v>136</v>
      </c>
      <c r="K7920" t="s">
        <v>137</v>
      </c>
      <c r="L7920" t="s">
        <v>22332</v>
      </c>
      <c r="M7920" t="s">
        <v>22333</v>
      </c>
      <c r="N7920">
        <v>1.453888888</v>
      </c>
      <c r="O7920">
        <v>0</v>
      </c>
      <c r="P7920">
        <v>78</v>
      </c>
      <c r="Q7920">
        <v>0</v>
      </c>
      <c r="R7920">
        <v>15</v>
      </c>
      <c r="S7920">
        <v>0</v>
      </c>
      <c r="T7920">
        <v>28</v>
      </c>
      <c r="U7920">
        <v>0</v>
      </c>
      <c r="V7920">
        <v>0</v>
      </c>
      <c r="W7920">
        <v>0</v>
      </c>
      <c r="X7920">
        <v>23.640698217538887</v>
      </c>
      <c r="Y7920">
        <v>0</v>
      </c>
      <c r="Z7920">
        <v>3.3509201320500841</v>
      </c>
      <c r="AA7920">
        <v>0</v>
      </c>
      <c r="AB7920">
        <v>99.165250296425867</v>
      </c>
      <c r="AC7920">
        <v>0</v>
      </c>
      <c r="AD7920">
        <v>0</v>
      </c>
      <c r="AE7920">
        <v>126.15686864601484</v>
      </c>
    </row>
    <row r="7921" spans="1:31" x14ac:dyDescent="0.25">
      <c r="A7921">
        <v>1662065</v>
      </c>
      <c r="B7921">
        <v>1</v>
      </c>
      <c r="C7921" t="s">
        <v>80</v>
      </c>
      <c r="D7921" t="s">
        <v>108</v>
      </c>
      <c r="E7921" t="s">
        <v>146</v>
      </c>
      <c r="F7921" t="s">
        <v>9850</v>
      </c>
      <c r="G7921" t="s">
        <v>3003</v>
      </c>
      <c r="H7921" t="s">
        <v>149</v>
      </c>
      <c r="I7921" t="s">
        <v>135</v>
      </c>
      <c r="J7921" t="s">
        <v>136</v>
      </c>
      <c r="K7921" t="s">
        <v>137</v>
      </c>
      <c r="L7921" t="s">
        <v>22334</v>
      </c>
      <c r="M7921" t="s">
        <v>22335</v>
      </c>
      <c r="N7921">
        <v>5.9116666660000003</v>
      </c>
      <c r="O7921">
        <v>0</v>
      </c>
      <c r="P7921">
        <v>84</v>
      </c>
      <c r="Q7921">
        <v>0</v>
      </c>
      <c r="R7921">
        <v>7</v>
      </c>
      <c r="S7921">
        <v>0</v>
      </c>
      <c r="T7921">
        <v>21</v>
      </c>
      <c r="U7921">
        <v>0</v>
      </c>
      <c r="V7921">
        <v>0</v>
      </c>
      <c r="W7921">
        <v>0</v>
      </c>
      <c r="X7921">
        <v>62.992340775070282</v>
      </c>
      <c r="Y7921">
        <v>0</v>
      </c>
      <c r="Z7921">
        <v>0.71907746087017799</v>
      </c>
      <c r="AA7921">
        <v>0</v>
      </c>
      <c r="AB7921">
        <v>66.553245696844627</v>
      </c>
      <c r="AC7921">
        <v>0</v>
      </c>
      <c r="AD7921">
        <v>0</v>
      </c>
      <c r="AE7921">
        <v>130.26466393278508</v>
      </c>
    </row>
    <row r="7922" spans="1:31" x14ac:dyDescent="0.25">
      <c r="A7922">
        <v>1662165</v>
      </c>
      <c r="B7922">
        <v>1</v>
      </c>
      <c r="C7922" t="s">
        <v>81</v>
      </c>
      <c r="D7922" t="s">
        <v>117</v>
      </c>
      <c r="E7922" t="s">
        <v>178</v>
      </c>
      <c r="F7922" t="s">
        <v>22336</v>
      </c>
      <c r="G7922" t="s">
        <v>227</v>
      </c>
      <c r="H7922" t="s">
        <v>149</v>
      </c>
      <c r="I7922" t="s">
        <v>135</v>
      </c>
      <c r="J7922" t="s">
        <v>136</v>
      </c>
      <c r="K7922" t="s">
        <v>137</v>
      </c>
      <c r="L7922" t="s">
        <v>22337</v>
      </c>
      <c r="M7922" t="s">
        <v>22338</v>
      </c>
      <c r="N7922">
        <v>3.224444444</v>
      </c>
      <c r="O7922">
        <v>0</v>
      </c>
      <c r="P7922">
        <v>11</v>
      </c>
      <c r="Q7922">
        <v>0</v>
      </c>
      <c r="R7922">
        <v>2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3.6197452400003836</v>
      </c>
      <c r="Y7922">
        <v>0</v>
      </c>
      <c r="Z7922">
        <v>0.14680221558570777</v>
      </c>
      <c r="AA7922">
        <v>0</v>
      </c>
      <c r="AB7922">
        <v>0</v>
      </c>
      <c r="AC7922">
        <v>0</v>
      </c>
      <c r="AD7922">
        <v>0</v>
      </c>
      <c r="AE7922">
        <v>3.7665474555860912</v>
      </c>
    </row>
    <row r="7923" spans="1:31" x14ac:dyDescent="0.25">
      <c r="A7923">
        <v>1662706</v>
      </c>
      <c r="B7923">
        <v>1</v>
      </c>
      <c r="C7923" t="s">
        <v>80</v>
      </c>
      <c r="D7923" t="s">
        <v>103</v>
      </c>
      <c r="E7923" t="s">
        <v>152</v>
      </c>
      <c r="F7923" t="s">
        <v>22339</v>
      </c>
      <c r="G7923" t="s">
        <v>154</v>
      </c>
      <c r="H7923" t="s">
        <v>149</v>
      </c>
      <c r="I7923" t="s">
        <v>135</v>
      </c>
      <c r="J7923" t="s">
        <v>136</v>
      </c>
      <c r="K7923" t="s">
        <v>137</v>
      </c>
      <c r="L7923" t="s">
        <v>22340</v>
      </c>
      <c r="M7923" t="s">
        <v>22341</v>
      </c>
      <c r="N7923">
        <v>0.48027777700000002</v>
      </c>
      <c r="O7923">
        <v>0</v>
      </c>
      <c r="P7923">
        <v>2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0.58116848793670339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0.58116848793670339</v>
      </c>
    </row>
    <row r="7924" spans="1:31" x14ac:dyDescent="0.25">
      <c r="A7924">
        <v>1662019</v>
      </c>
      <c r="B7924">
        <v>1</v>
      </c>
      <c r="C7924" t="s">
        <v>81</v>
      </c>
      <c r="D7924" t="s">
        <v>128</v>
      </c>
      <c r="E7924" t="s">
        <v>178</v>
      </c>
      <c r="F7924" t="s">
        <v>22342</v>
      </c>
      <c r="G7924" t="s">
        <v>227</v>
      </c>
      <c r="H7924" t="s">
        <v>149</v>
      </c>
      <c r="I7924" t="s">
        <v>135</v>
      </c>
      <c r="J7924" t="s">
        <v>136</v>
      </c>
      <c r="K7924" t="s">
        <v>137</v>
      </c>
      <c r="L7924" t="s">
        <v>22343</v>
      </c>
      <c r="M7924" t="s">
        <v>22344</v>
      </c>
      <c r="N7924">
        <v>7.9908333330000003</v>
      </c>
      <c r="O7924">
        <v>0</v>
      </c>
      <c r="P7924">
        <v>294</v>
      </c>
      <c r="Q7924">
        <v>0</v>
      </c>
      <c r="R7924">
        <v>1</v>
      </c>
      <c r="S7924">
        <v>0</v>
      </c>
      <c r="T7924">
        <v>33</v>
      </c>
      <c r="U7924">
        <v>0</v>
      </c>
      <c r="V7924">
        <v>0</v>
      </c>
      <c r="W7924">
        <v>0</v>
      </c>
      <c r="X7924">
        <v>501.96237049082811</v>
      </c>
      <c r="Y7924">
        <v>0</v>
      </c>
      <c r="Z7924">
        <v>10.718518495556355</v>
      </c>
      <c r="AA7924">
        <v>0</v>
      </c>
      <c r="AB7924">
        <v>141.19993978158334</v>
      </c>
      <c r="AC7924">
        <v>0</v>
      </c>
      <c r="AD7924">
        <v>0</v>
      </c>
      <c r="AE7924">
        <v>653.88082876796784</v>
      </c>
    </row>
    <row r="7925" spans="1:31" x14ac:dyDescent="0.25">
      <c r="A7925">
        <v>1661896</v>
      </c>
      <c r="B7925">
        <v>1</v>
      </c>
      <c r="C7925" t="s">
        <v>80</v>
      </c>
      <c r="D7925" t="s">
        <v>111</v>
      </c>
      <c r="E7925" t="s">
        <v>152</v>
      </c>
      <c r="F7925" t="s">
        <v>22345</v>
      </c>
      <c r="G7925" t="s">
        <v>168</v>
      </c>
      <c r="H7925" t="s">
        <v>149</v>
      </c>
      <c r="I7925" t="s">
        <v>135</v>
      </c>
      <c r="J7925" t="s">
        <v>136</v>
      </c>
      <c r="K7925" t="s">
        <v>137</v>
      </c>
      <c r="L7925" t="s">
        <v>22346</v>
      </c>
      <c r="M7925" t="s">
        <v>22347</v>
      </c>
      <c r="N7925">
        <v>4.7769444439999997</v>
      </c>
      <c r="O7925">
        <v>0</v>
      </c>
      <c r="P7925">
        <v>5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5.6540444708780129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5.6540444708780129</v>
      </c>
    </row>
    <row r="7926" spans="1:31" x14ac:dyDescent="0.25">
      <c r="A7926">
        <v>1662394</v>
      </c>
      <c r="B7926">
        <v>1</v>
      </c>
      <c r="C7926" t="s">
        <v>80</v>
      </c>
      <c r="D7926" t="s">
        <v>97</v>
      </c>
      <c r="E7926" t="s">
        <v>140</v>
      </c>
      <c r="F7926" t="s">
        <v>22348</v>
      </c>
      <c r="G7926" t="s">
        <v>1322</v>
      </c>
      <c r="H7926" t="s">
        <v>134</v>
      </c>
      <c r="I7926" t="s">
        <v>135</v>
      </c>
      <c r="J7926" t="s">
        <v>136</v>
      </c>
      <c r="K7926" t="s">
        <v>137</v>
      </c>
      <c r="L7926" t="s">
        <v>22349</v>
      </c>
      <c r="M7926" t="s">
        <v>22350</v>
      </c>
      <c r="N7926">
        <v>2.2458333330000002</v>
      </c>
      <c r="O7926">
        <v>4</v>
      </c>
      <c r="P7926">
        <v>1419</v>
      </c>
      <c r="Q7926">
        <v>5</v>
      </c>
      <c r="R7926">
        <v>62</v>
      </c>
      <c r="S7926">
        <v>18</v>
      </c>
      <c r="T7926">
        <v>129</v>
      </c>
      <c r="U7926">
        <v>0</v>
      </c>
      <c r="V7926">
        <v>0</v>
      </c>
      <c r="W7926">
        <v>35.05281426360785</v>
      </c>
      <c r="X7926">
        <v>617.14347927584345</v>
      </c>
      <c r="Y7926">
        <v>3.318076058546775</v>
      </c>
      <c r="Z7926">
        <v>31.535280891097646</v>
      </c>
      <c r="AA7926">
        <v>624.32115966031415</v>
      </c>
      <c r="AB7926">
        <v>354.59978304482104</v>
      </c>
      <c r="AC7926">
        <v>0</v>
      </c>
      <c r="AD7926">
        <v>0</v>
      </c>
      <c r="AE7926">
        <v>1665.9705931942308</v>
      </c>
    </row>
    <row r="7927" spans="1:31" x14ac:dyDescent="0.25">
      <c r="A7927">
        <v>1662749</v>
      </c>
      <c r="B7927">
        <v>1</v>
      </c>
      <c r="C7927" t="s">
        <v>80</v>
      </c>
      <c r="D7927" t="s">
        <v>109</v>
      </c>
      <c r="E7927" t="s">
        <v>178</v>
      </c>
      <c r="F7927" t="s">
        <v>22351</v>
      </c>
      <c r="G7927" t="s">
        <v>227</v>
      </c>
      <c r="H7927" t="s">
        <v>149</v>
      </c>
      <c r="I7927" t="s">
        <v>135</v>
      </c>
      <c r="J7927" t="s">
        <v>136</v>
      </c>
      <c r="K7927" t="s">
        <v>137</v>
      </c>
      <c r="L7927" t="s">
        <v>22352</v>
      </c>
      <c r="M7927" t="s">
        <v>22353</v>
      </c>
      <c r="N7927">
        <v>2.6997222220000001</v>
      </c>
      <c r="O7927">
        <v>0</v>
      </c>
      <c r="P7927">
        <v>7</v>
      </c>
      <c r="Q7927">
        <v>0</v>
      </c>
      <c r="R7927">
        <v>7</v>
      </c>
      <c r="S7927">
        <v>0</v>
      </c>
      <c r="T7927">
        <v>10</v>
      </c>
      <c r="U7927">
        <v>0</v>
      </c>
      <c r="V7927">
        <v>0</v>
      </c>
      <c r="W7927">
        <v>0</v>
      </c>
      <c r="X7927">
        <v>2.6468676562358184</v>
      </c>
      <c r="Y7927">
        <v>0</v>
      </c>
      <c r="Z7927">
        <v>8.1322557518444594</v>
      </c>
      <c r="AA7927">
        <v>0</v>
      </c>
      <c r="AB7927">
        <v>5.2694828744288902</v>
      </c>
      <c r="AC7927">
        <v>0</v>
      </c>
      <c r="AD7927">
        <v>0</v>
      </c>
      <c r="AE7927">
        <v>16.048606282509169</v>
      </c>
    </row>
    <row r="7928" spans="1:31" x14ac:dyDescent="0.25">
      <c r="A7928">
        <v>1662251</v>
      </c>
      <c r="B7928">
        <v>1</v>
      </c>
      <c r="C7928" t="s">
        <v>81</v>
      </c>
      <c r="D7928" t="s">
        <v>123</v>
      </c>
      <c r="E7928" t="s">
        <v>131</v>
      </c>
      <c r="F7928" t="s">
        <v>22354</v>
      </c>
      <c r="G7928" t="s">
        <v>161</v>
      </c>
      <c r="H7928" t="s">
        <v>134</v>
      </c>
      <c r="I7928" t="s">
        <v>135</v>
      </c>
      <c r="J7928" t="s">
        <v>136</v>
      </c>
      <c r="K7928" t="s">
        <v>137</v>
      </c>
      <c r="L7928" t="s">
        <v>22355</v>
      </c>
      <c r="M7928" t="s">
        <v>22356</v>
      </c>
      <c r="N7928">
        <v>0.84361111099999997</v>
      </c>
      <c r="O7928">
        <v>0</v>
      </c>
      <c r="P7928">
        <v>1</v>
      </c>
      <c r="Q7928">
        <v>0</v>
      </c>
      <c r="R7928">
        <v>14</v>
      </c>
      <c r="S7928">
        <v>1</v>
      </c>
      <c r="T7928">
        <v>1</v>
      </c>
      <c r="U7928">
        <v>2</v>
      </c>
      <c r="V7928">
        <v>0</v>
      </c>
      <c r="W7928">
        <v>0</v>
      </c>
      <c r="X7928">
        <v>0.19315970409092309</v>
      </c>
      <c r="Y7928">
        <v>0</v>
      </c>
      <c r="Z7928">
        <v>2.9632788843441902</v>
      </c>
      <c r="AA7928">
        <v>48.546133914066516</v>
      </c>
      <c r="AB7928">
        <v>1.9175048685103999</v>
      </c>
      <c r="AC7928">
        <v>489.61272636748964</v>
      </c>
      <c r="AD7928">
        <v>0</v>
      </c>
      <c r="AE7928">
        <v>543.23280373850162</v>
      </c>
    </row>
    <row r="7929" spans="1:31" x14ac:dyDescent="0.25">
      <c r="A7929">
        <v>1662606</v>
      </c>
      <c r="B7929">
        <v>1</v>
      </c>
      <c r="C7929" t="s">
        <v>80</v>
      </c>
      <c r="D7929" t="s">
        <v>107</v>
      </c>
      <c r="E7929" t="s">
        <v>204</v>
      </c>
      <c r="F7929" t="s">
        <v>2024</v>
      </c>
      <c r="G7929" t="s">
        <v>161</v>
      </c>
      <c r="H7929" t="s">
        <v>134</v>
      </c>
      <c r="I7929" t="s">
        <v>135</v>
      </c>
      <c r="J7929" t="s">
        <v>136</v>
      </c>
      <c r="K7929" t="s">
        <v>137</v>
      </c>
      <c r="L7929" t="s">
        <v>22357</v>
      </c>
      <c r="M7929" t="s">
        <v>22358</v>
      </c>
      <c r="N7929">
        <v>2.7166666660000001</v>
      </c>
      <c r="O7929">
        <v>2</v>
      </c>
      <c r="P7929">
        <v>4</v>
      </c>
      <c r="Q7929">
        <v>38</v>
      </c>
      <c r="R7929">
        <v>35</v>
      </c>
      <c r="S7929">
        <v>12</v>
      </c>
      <c r="T7929">
        <v>4</v>
      </c>
      <c r="U7929">
        <v>1</v>
      </c>
      <c r="V7929">
        <v>0</v>
      </c>
      <c r="W7929">
        <v>1.0976968898840334</v>
      </c>
      <c r="X7929">
        <v>1.3603721377660132</v>
      </c>
      <c r="Y7929">
        <v>16.055922000801434</v>
      </c>
      <c r="Z7929">
        <v>23.635340392637112</v>
      </c>
      <c r="AA7929">
        <v>91.465694999383615</v>
      </c>
      <c r="AB7929">
        <v>25.050524615019171</v>
      </c>
      <c r="AC7929">
        <v>163.47262877153429</v>
      </c>
      <c r="AD7929">
        <v>0</v>
      </c>
      <c r="AE7929">
        <v>322.13817980702567</v>
      </c>
    </row>
    <row r="7930" spans="1:31" x14ac:dyDescent="0.25">
      <c r="A7930">
        <v>1662225</v>
      </c>
      <c r="B7930">
        <v>1</v>
      </c>
      <c r="C7930" t="s">
        <v>80</v>
      </c>
      <c r="D7930" t="s">
        <v>89</v>
      </c>
      <c r="E7930" t="s">
        <v>152</v>
      </c>
      <c r="F7930" t="s">
        <v>22359</v>
      </c>
      <c r="G7930" t="s">
        <v>154</v>
      </c>
      <c r="H7930" t="s">
        <v>149</v>
      </c>
      <c r="I7930" t="s">
        <v>135</v>
      </c>
      <c r="J7930" t="s">
        <v>136</v>
      </c>
      <c r="K7930" t="s">
        <v>137</v>
      </c>
      <c r="L7930" t="s">
        <v>22360</v>
      </c>
      <c r="M7930" t="s">
        <v>22361</v>
      </c>
      <c r="N7930">
        <v>0.94722222199999995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1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0.31213331463099997</v>
      </c>
      <c r="AC7930">
        <v>0</v>
      </c>
      <c r="AD7930">
        <v>0</v>
      </c>
      <c r="AE7930">
        <v>0.31213331463099997</v>
      </c>
    </row>
    <row r="7931" spans="1:31" x14ac:dyDescent="0.25">
      <c r="A7931">
        <v>1662231</v>
      </c>
      <c r="B7931">
        <v>1</v>
      </c>
      <c r="C7931" t="s">
        <v>80</v>
      </c>
      <c r="D7931" t="s">
        <v>83</v>
      </c>
      <c r="E7931" t="s">
        <v>152</v>
      </c>
      <c r="F7931" t="s">
        <v>12234</v>
      </c>
      <c r="G7931" t="s">
        <v>507</v>
      </c>
      <c r="H7931" t="s">
        <v>149</v>
      </c>
      <c r="I7931" t="s">
        <v>135</v>
      </c>
      <c r="J7931" t="s">
        <v>136</v>
      </c>
      <c r="K7931" t="s">
        <v>137</v>
      </c>
      <c r="L7931" t="s">
        <v>22362</v>
      </c>
      <c r="M7931" t="s">
        <v>22363</v>
      </c>
      <c r="N7931">
        <v>3.3352777769999999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1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26.626622449874464</v>
      </c>
      <c r="AC7931">
        <v>0</v>
      </c>
      <c r="AD7931">
        <v>0</v>
      </c>
      <c r="AE7931">
        <v>26.626622449874464</v>
      </c>
    </row>
    <row r="7932" spans="1:31" x14ac:dyDescent="0.25">
      <c r="A7932">
        <v>1662772</v>
      </c>
      <c r="B7932">
        <v>1</v>
      </c>
      <c r="C7932" t="s">
        <v>80</v>
      </c>
      <c r="D7932" t="s">
        <v>96</v>
      </c>
      <c r="E7932" t="s">
        <v>131</v>
      </c>
      <c r="F7932" t="s">
        <v>22364</v>
      </c>
      <c r="G7932" t="s">
        <v>161</v>
      </c>
      <c r="H7932" t="s">
        <v>134</v>
      </c>
      <c r="I7932" t="s">
        <v>135</v>
      </c>
      <c r="J7932" t="s">
        <v>136</v>
      </c>
      <c r="K7932" t="s">
        <v>137</v>
      </c>
      <c r="L7932" t="s">
        <v>22365</v>
      </c>
      <c r="M7932" t="s">
        <v>22366</v>
      </c>
      <c r="N7932">
        <v>0.85166666599999996</v>
      </c>
      <c r="O7932">
        <v>1</v>
      </c>
      <c r="P7932">
        <v>10</v>
      </c>
      <c r="Q7932">
        <v>2</v>
      </c>
      <c r="R7932">
        <v>15</v>
      </c>
      <c r="S7932">
        <v>4</v>
      </c>
      <c r="T7932">
        <v>14</v>
      </c>
      <c r="U7932">
        <v>0</v>
      </c>
      <c r="V7932">
        <v>0</v>
      </c>
      <c r="W7932">
        <v>4.2075439233333339E-6</v>
      </c>
      <c r="X7932">
        <v>3.5223918141288806</v>
      </c>
      <c r="Y7932">
        <v>142.22930458571309</v>
      </c>
      <c r="Z7932">
        <v>14.47732840117437</v>
      </c>
      <c r="AA7932">
        <v>12.067143888790724</v>
      </c>
      <c r="AB7932">
        <v>21.571112895660107</v>
      </c>
      <c r="AC7932">
        <v>0</v>
      </c>
      <c r="AD7932">
        <v>0</v>
      </c>
      <c r="AE7932">
        <v>193.86728579301109</v>
      </c>
    </row>
    <row r="7933" spans="1:31" x14ac:dyDescent="0.25">
      <c r="A7933">
        <v>1662351</v>
      </c>
      <c r="B7933">
        <v>1</v>
      </c>
      <c r="C7933" t="s">
        <v>80</v>
      </c>
      <c r="D7933" t="s">
        <v>108</v>
      </c>
      <c r="E7933" t="s">
        <v>131</v>
      </c>
      <c r="F7933" t="s">
        <v>22367</v>
      </c>
      <c r="G7933" t="s">
        <v>585</v>
      </c>
      <c r="H7933" t="s">
        <v>134</v>
      </c>
      <c r="I7933" t="s">
        <v>135</v>
      </c>
      <c r="J7933" t="s">
        <v>136</v>
      </c>
      <c r="K7933" t="s">
        <v>137</v>
      </c>
      <c r="L7933" t="s">
        <v>22368</v>
      </c>
      <c r="M7933" t="s">
        <v>22369</v>
      </c>
      <c r="N7933">
        <v>3.5805555550000001</v>
      </c>
      <c r="O7933">
        <v>0</v>
      </c>
      <c r="P7933">
        <v>49</v>
      </c>
      <c r="Q7933">
        <v>0</v>
      </c>
      <c r="R7933">
        <v>27</v>
      </c>
      <c r="S7933">
        <v>0</v>
      </c>
      <c r="T7933">
        <v>7</v>
      </c>
      <c r="U7933">
        <v>0</v>
      </c>
      <c r="V7933">
        <v>0</v>
      </c>
      <c r="W7933">
        <v>0</v>
      </c>
      <c r="X7933">
        <v>19.991080985026937</v>
      </c>
      <c r="Y7933">
        <v>0</v>
      </c>
      <c r="Z7933">
        <v>12.615856866982478</v>
      </c>
      <c r="AA7933">
        <v>0</v>
      </c>
      <c r="AB7933">
        <v>9.1184776788406587</v>
      </c>
      <c r="AC7933">
        <v>0</v>
      </c>
      <c r="AD7933">
        <v>0</v>
      </c>
      <c r="AE7933">
        <v>41.725415530850071</v>
      </c>
    </row>
    <row r="7934" spans="1:31" x14ac:dyDescent="0.25">
      <c r="A7934">
        <v>1662082</v>
      </c>
      <c r="B7934">
        <v>1</v>
      </c>
      <c r="C7934" t="s">
        <v>80</v>
      </c>
      <c r="D7934" t="s">
        <v>93</v>
      </c>
      <c r="E7934" t="s">
        <v>178</v>
      </c>
      <c r="F7934" t="s">
        <v>22370</v>
      </c>
      <c r="G7934" t="s">
        <v>710</v>
      </c>
      <c r="H7934" t="s">
        <v>149</v>
      </c>
      <c r="I7934" t="s">
        <v>135</v>
      </c>
      <c r="J7934" t="s">
        <v>136</v>
      </c>
      <c r="K7934" t="s">
        <v>137</v>
      </c>
      <c r="L7934" t="s">
        <v>22371</v>
      </c>
      <c r="M7934" t="s">
        <v>22372</v>
      </c>
      <c r="N7934">
        <v>4.8705555550000001</v>
      </c>
      <c r="O7934">
        <v>0</v>
      </c>
      <c r="P7934">
        <v>17</v>
      </c>
      <c r="Q7934">
        <v>0</v>
      </c>
      <c r="R7934">
        <v>0</v>
      </c>
      <c r="S7934">
        <v>0</v>
      </c>
      <c r="T7934">
        <v>1</v>
      </c>
      <c r="U7934">
        <v>0</v>
      </c>
      <c r="V7934">
        <v>0</v>
      </c>
      <c r="W7934">
        <v>0</v>
      </c>
      <c r="X7934">
        <v>11.390503737942518</v>
      </c>
      <c r="Y7934">
        <v>0</v>
      </c>
      <c r="Z7934">
        <v>0</v>
      </c>
      <c r="AA7934">
        <v>0</v>
      </c>
      <c r="AB7934">
        <v>3.1981187809348404</v>
      </c>
      <c r="AC7934">
        <v>0</v>
      </c>
      <c r="AD7934">
        <v>0</v>
      </c>
      <c r="AE7934">
        <v>14.588622518877358</v>
      </c>
    </row>
    <row r="7935" spans="1:31" x14ac:dyDescent="0.25">
      <c r="A7935">
        <v>1661939</v>
      </c>
      <c r="B7935">
        <v>1</v>
      </c>
      <c r="C7935" t="s">
        <v>80</v>
      </c>
      <c r="D7935" t="s">
        <v>83</v>
      </c>
      <c r="E7935" t="s">
        <v>152</v>
      </c>
      <c r="F7935" t="s">
        <v>22373</v>
      </c>
      <c r="G7935" t="s">
        <v>172</v>
      </c>
      <c r="H7935" t="s">
        <v>149</v>
      </c>
      <c r="I7935" t="s">
        <v>135</v>
      </c>
      <c r="J7935" t="s">
        <v>136</v>
      </c>
      <c r="K7935" t="s">
        <v>137</v>
      </c>
      <c r="L7935" t="s">
        <v>22374</v>
      </c>
      <c r="M7935" t="s">
        <v>22375</v>
      </c>
      <c r="N7935">
        <v>1.818333333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1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76.450520936006626</v>
      </c>
      <c r="AE7935">
        <v>76.450520936006626</v>
      </c>
    </row>
    <row r="7936" spans="1:31" x14ac:dyDescent="0.25">
      <c r="A7936">
        <v>1662580</v>
      </c>
      <c r="B7936">
        <v>1</v>
      </c>
      <c r="C7936" t="s">
        <v>80</v>
      </c>
      <c r="D7936" t="s">
        <v>83</v>
      </c>
      <c r="E7936" t="s">
        <v>131</v>
      </c>
      <c r="F7936" t="s">
        <v>22376</v>
      </c>
      <c r="G7936" t="s">
        <v>8933</v>
      </c>
      <c r="H7936" t="s">
        <v>134</v>
      </c>
      <c r="I7936" t="s">
        <v>135</v>
      </c>
      <c r="J7936" t="s">
        <v>136</v>
      </c>
      <c r="K7936" t="s">
        <v>137</v>
      </c>
      <c r="L7936" t="s">
        <v>22377</v>
      </c>
      <c r="M7936" t="s">
        <v>22378</v>
      </c>
      <c r="N7936">
        <v>4.1116666659999996</v>
      </c>
      <c r="O7936">
        <v>0</v>
      </c>
      <c r="P7936">
        <v>0</v>
      </c>
      <c r="Q7936">
        <v>1</v>
      </c>
      <c r="R7936">
        <v>0</v>
      </c>
      <c r="S7936">
        <v>2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1.4171619243576301</v>
      </c>
      <c r="Z7936">
        <v>0</v>
      </c>
      <c r="AA7936">
        <v>21.280609636554122</v>
      </c>
      <c r="AB7936">
        <v>0</v>
      </c>
      <c r="AC7936">
        <v>0</v>
      </c>
      <c r="AD7936">
        <v>0</v>
      </c>
      <c r="AE7936">
        <v>22.69777156091175</v>
      </c>
    </row>
    <row r="7937" spans="1:31" x14ac:dyDescent="0.25">
      <c r="A7937">
        <v>1662835</v>
      </c>
      <c r="B7937">
        <v>1</v>
      </c>
      <c r="C7937" t="s">
        <v>80</v>
      </c>
      <c r="D7937" t="s">
        <v>104</v>
      </c>
      <c r="E7937" t="s">
        <v>178</v>
      </c>
      <c r="F7937" t="s">
        <v>22379</v>
      </c>
      <c r="G7937" t="s">
        <v>227</v>
      </c>
      <c r="H7937" t="s">
        <v>149</v>
      </c>
      <c r="I7937" t="s">
        <v>135</v>
      </c>
      <c r="J7937" t="s">
        <v>136</v>
      </c>
      <c r="K7937" t="s">
        <v>137</v>
      </c>
      <c r="L7937" t="s">
        <v>22380</v>
      </c>
      <c r="M7937" t="s">
        <v>22381</v>
      </c>
      <c r="N7937">
        <v>2.4419444440000002</v>
      </c>
      <c r="O7937">
        <v>0</v>
      </c>
      <c r="P7937">
        <v>0</v>
      </c>
      <c r="Q7937">
        <v>0</v>
      </c>
      <c r="R7937">
        <v>1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4.4243212274450005E-3</v>
      </c>
      <c r="AA7937">
        <v>0</v>
      </c>
      <c r="AB7937">
        <v>0</v>
      </c>
      <c r="AC7937">
        <v>0</v>
      </c>
      <c r="AD7937">
        <v>0</v>
      </c>
      <c r="AE7937">
        <v>4.4243212274450005E-3</v>
      </c>
    </row>
    <row r="7938" spans="1:31" x14ac:dyDescent="0.25">
      <c r="A7938">
        <v>1662829</v>
      </c>
      <c r="B7938">
        <v>1</v>
      </c>
      <c r="C7938" t="s">
        <v>81</v>
      </c>
      <c r="D7938" t="s">
        <v>123</v>
      </c>
      <c r="E7938" t="s">
        <v>152</v>
      </c>
      <c r="F7938" t="s">
        <v>22382</v>
      </c>
      <c r="G7938" t="s">
        <v>154</v>
      </c>
      <c r="H7938" t="s">
        <v>149</v>
      </c>
      <c r="I7938" t="s">
        <v>135</v>
      </c>
      <c r="J7938" t="s">
        <v>136</v>
      </c>
      <c r="K7938" t="s">
        <v>137</v>
      </c>
      <c r="L7938" t="s">
        <v>22383</v>
      </c>
      <c r="M7938" t="s">
        <v>22384</v>
      </c>
      <c r="N7938">
        <v>0.59777777700000001</v>
      </c>
      <c r="O7938">
        <v>0</v>
      </c>
      <c r="P7938">
        <v>1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4.2319357608000003E-3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4.2319357608000003E-3</v>
      </c>
    </row>
    <row r="7939" spans="1:31" x14ac:dyDescent="0.25">
      <c r="A7939">
        <v>1662686</v>
      </c>
      <c r="B7939">
        <v>1</v>
      </c>
      <c r="C7939" t="s">
        <v>81</v>
      </c>
      <c r="D7939" t="s">
        <v>127</v>
      </c>
      <c r="E7939" t="s">
        <v>204</v>
      </c>
      <c r="F7939" t="s">
        <v>2607</v>
      </c>
      <c r="G7939" t="s">
        <v>161</v>
      </c>
      <c r="H7939" t="s">
        <v>134</v>
      </c>
      <c r="I7939" t="s">
        <v>135</v>
      </c>
      <c r="J7939" t="s">
        <v>136</v>
      </c>
      <c r="K7939" t="s">
        <v>137</v>
      </c>
      <c r="L7939" t="s">
        <v>22385</v>
      </c>
      <c r="M7939" t="s">
        <v>22386</v>
      </c>
      <c r="N7939">
        <v>0.197222222</v>
      </c>
      <c r="O7939">
        <v>2</v>
      </c>
      <c r="P7939">
        <v>1253</v>
      </c>
      <c r="Q7939">
        <v>30</v>
      </c>
      <c r="R7939">
        <v>80</v>
      </c>
      <c r="S7939">
        <v>14</v>
      </c>
      <c r="T7939">
        <v>106</v>
      </c>
      <c r="U7939">
        <v>2</v>
      </c>
      <c r="V7939">
        <v>0</v>
      </c>
      <c r="W7939">
        <v>6.0679494191812226E-2</v>
      </c>
      <c r="X7939">
        <v>36.245289852465589</v>
      </c>
      <c r="Y7939">
        <v>3.1523268640669642</v>
      </c>
      <c r="Z7939">
        <v>1.4161776442047029</v>
      </c>
      <c r="AA7939">
        <v>11.547175878930894</v>
      </c>
      <c r="AB7939">
        <v>9.3571278484657494</v>
      </c>
      <c r="AC7939">
        <v>0.38865664659033333</v>
      </c>
      <c r="AD7939">
        <v>0</v>
      </c>
      <c r="AE7939">
        <v>62.167434228916044</v>
      </c>
    </row>
    <row r="7940" spans="1:31" x14ac:dyDescent="0.25">
      <c r="A7940">
        <v>1662437</v>
      </c>
      <c r="B7940">
        <v>1</v>
      </c>
      <c r="C7940" t="s">
        <v>80</v>
      </c>
      <c r="D7940" t="s">
        <v>94</v>
      </c>
      <c r="E7940" t="s">
        <v>140</v>
      </c>
      <c r="F7940" t="s">
        <v>11564</v>
      </c>
      <c r="G7940" t="s">
        <v>161</v>
      </c>
      <c r="H7940" t="s">
        <v>134</v>
      </c>
      <c r="I7940" t="s">
        <v>135</v>
      </c>
      <c r="J7940" t="s">
        <v>136</v>
      </c>
      <c r="K7940" t="s">
        <v>137</v>
      </c>
      <c r="L7940" t="s">
        <v>22387</v>
      </c>
      <c r="M7940" t="s">
        <v>22388</v>
      </c>
      <c r="N7940">
        <v>0.57416666599999999</v>
      </c>
      <c r="O7940">
        <v>0</v>
      </c>
      <c r="P7940">
        <v>136</v>
      </c>
      <c r="Q7940">
        <v>0</v>
      </c>
      <c r="R7940">
        <v>0</v>
      </c>
      <c r="S7940">
        <v>1</v>
      </c>
      <c r="T7940">
        <v>8</v>
      </c>
      <c r="U7940">
        <v>0</v>
      </c>
      <c r="V7940">
        <v>0</v>
      </c>
      <c r="W7940">
        <v>0</v>
      </c>
      <c r="X7940">
        <v>5.0701056645431848</v>
      </c>
      <c r="Y7940">
        <v>0</v>
      </c>
      <c r="Z7940">
        <v>0</v>
      </c>
      <c r="AA7940">
        <v>0.71930500335789349</v>
      </c>
      <c r="AB7940">
        <v>1.2280021698214727</v>
      </c>
      <c r="AC7940">
        <v>0</v>
      </c>
      <c r="AD7940">
        <v>0</v>
      </c>
      <c r="AE7940">
        <v>7.0174128377225511</v>
      </c>
    </row>
    <row r="7941" spans="1:31" x14ac:dyDescent="0.25">
      <c r="A7941">
        <v>1662145</v>
      </c>
      <c r="B7941">
        <v>1</v>
      </c>
      <c r="C7941" t="s">
        <v>80</v>
      </c>
      <c r="D7941" t="s">
        <v>92</v>
      </c>
      <c r="E7941" t="s">
        <v>204</v>
      </c>
      <c r="F7941" t="s">
        <v>22389</v>
      </c>
      <c r="G7941" t="s">
        <v>161</v>
      </c>
      <c r="H7941" t="s">
        <v>134</v>
      </c>
      <c r="I7941" t="s">
        <v>135</v>
      </c>
      <c r="J7941" t="s">
        <v>136</v>
      </c>
      <c r="K7941" t="s">
        <v>137</v>
      </c>
      <c r="L7941" t="s">
        <v>22390</v>
      </c>
      <c r="M7941" t="s">
        <v>22391</v>
      </c>
      <c r="N7941">
        <v>2.707222222</v>
      </c>
      <c r="O7941">
        <v>0</v>
      </c>
      <c r="P7941">
        <v>84</v>
      </c>
      <c r="Q7941">
        <v>0</v>
      </c>
      <c r="R7941">
        <v>1</v>
      </c>
      <c r="S7941">
        <v>0</v>
      </c>
      <c r="T7941">
        <v>15</v>
      </c>
      <c r="U7941">
        <v>0</v>
      </c>
      <c r="V7941">
        <v>0</v>
      </c>
      <c r="W7941">
        <v>0</v>
      </c>
      <c r="X7941">
        <v>56.246923195735683</v>
      </c>
      <c r="Y7941">
        <v>0</v>
      </c>
      <c r="Z7941">
        <v>0</v>
      </c>
      <c r="AA7941">
        <v>0</v>
      </c>
      <c r="AB7941">
        <v>37.085961195900879</v>
      </c>
      <c r="AC7941">
        <v>0</v>
      </c>
      <c r="AD7941">
        <v>0</v>
      </c>
      <c r="AE7941">
        <v>93.332884391636554</v>
      </c>
    </row>
    <row r="7942" spans="1:31" x14ac:dyDescent="0.25">
      <c r="A7942">
        <v>1662809</v>
      </c>
      <c r="B7942">
        <v>1</v>
      </c>
      <c r="C7942" t="s">
        <v>80</v>
      </c>
      <c r="D7942" t="s">
        <v>82</v>
      </c>
      <c r="E7942" t="s">
        <v>152</v>
      </c>
      <c r="F7942" t="s">
        <v>22392</v>
      </c>
      <c r="G7942" t="s">
        <v>154</v>
      </c>
      <c r="H7942" t="s">
        <v>149</v>
      </c>
      <c r="I7942" t="s">
        <v>135</v>
      </c>
      <c r="J7942" t="s">
        <v>136</v>
      </c>
      <c r="K7942" t="s">
        <v>137</v>
      </c>
      <c r="L7942" t="s">
        <v>22393</v>
      </c>
      <c r="M7942" t="s">
        <v>22394</v>
      </c>
      <c r="N7942">
        <v>1.417777777</v>
      </c>
      <c r="O7942">
        <v>0</v>
      </c>
      <c r="P7942">
        <v>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0.58958152627647786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0.58958152627647786</v>
      </c>
    </row>
    <row r="7943" spans="1:31" x14ac:dyDescent="0.25">
      <c r="A7943">
        <v>1662454</v>
      </c>
      <c r="B7943">
        <v>1</v>
      </c>
      <c r="C7943" t="s">
        <v>81</v>
      </c>
      <c r="D7943" t="s">
        <v>122</v>
      </c>
      <c r="E7943" t="s">
        <v>178</v>
      </c>
      <c r="F7943" t="s">
        <v>22395</v>
      </c>
      <c r="G7943" t="s">
        <v>187</v>
      </c>
      <c r="H7943" t="s">
        <v>149</v>
      </c>
      <c r="I7943" t="s">
        <v>135</v>
      </c>
      <c r="J7943" t="s">
        <v>136</v>
      </c>
      <c r="K7943" t="s">
        <v>137</v>
      </c>
      <c r="L7943" t="s">
        <v>22396</v>
      </c>
      <c r="M7943" t="s">
        <v>22397</v>
      </c>
      <c r="N7943">
        <v>6.5694444440000002</v>
      </c>
      <c r="O7943">
        <v>0</v>
      </c>
      <c r="P7943">
        <v>56</v>
      </c>
      <c r="Q7943">
        <v>0</v>
      </c>
      <c r="R7943">
        <v>2</v>
      </c>
      <c r="S7943">
        <v>0</v>
      </c>
      <c r="T7943">
        <v>12</v>
      </c>
      <c r="U7943">
        <v>0</v>
      </c>
      <c r="V7943">
        <v>0</v>
      </c>
      <c r="W7943">
        <v>0</v>
      </c>
      <c r="X7943">
        <v>46.552263126990653</v>
      </c>
      <c r="Y7943">
        <v>0</v>
      </c>
      <c r="Z7943">
        <v>3.651033683931006</v>
      </c>
      <c r="AA7943">
        <v>0</v>
      </c>
      <c r="AB7943">
        <v>29.150500890903025</v>
      </c>
      <c r="AC7943">
        <v>0</v>
      </c>
      <c r="AD7943">
        <v>0</v>
      </c>
      <c r="AE7943">
        <v>79.353797701824675</v>
      </c>
    </row>
    <row r="7944" spans="1:31" x14ac:dyDescent="0.25">
      <c r="A7944">
        <v>1662308</v>
      </c>
      <c r="B7944">
        <v>1</v>
      </c>
      <c r="C7944" t="s">
        <v>81</v>
      </c>
      <c r="D7944" t="s">
        <v>117</v>
      </c>
      <c r="E7944" t="s">
        <v>140</v>
      </c>
      <c r="F7944" t="s">
        <v>606</v>
      </c>
      <c r="G7944" t="s">
        <v>161</v>
      </c>
      <c r="H7944" t="s">
        <v>134</v>
      </c>
      <c r="I7944" t="s">
        <v>191</v>
      </c>
      <c r="J7944" t="s">
        <v>136</v>
      </c>
      <c r="K7944" t="s">
        <v>137</v>
      </c>
      <c r="L7944" t="s">
        <v>22398</v>
      </c>
      <c r="M7944" t="s">
        <v>22399</v>
      </c>
      <c r="N7944">
        <v>1.2500000000000001E-2</v>
      </c>
      <c r="O7944">
        <v>0</v>
      </c>
      <c r="P7944">
        <v>2414</v>
      </c>
      <c r="Q7944">
        <v>36</v>
      </c>
      <c r="R7944">
        <v>84</v>
      </c>
      <c r="S7944">
        <v>22</v>
      </c>
      <c r="T7944">
        <v>239</v>
      </c>
      <c r="U7944">
        <v>7</v>
      </c>
      <c r="V7944">
        <v>1</v>
      </c>
      <c r="W7944">
        <v>0</v>
      </c>
      <c r="X7944">
        <v>3.2499937908718732</v>
      </c>
      <c r="Y7944">
        <v>1.2007125305766129</v>
      </c>
      <c r="Z7944">
        <v>0.20652584445525002</v>
      </c>
      <c r="AA7944">
        <v>1.8382411640262377</v>
      </c>
      <c r="AB7944">
        <v>1.7957635940420755</v>
      </c>
      <c r="AC7944">
        <v>9.1531595967647004</v>
      </c>
      <c r="AD7944">
        <v>0.16503275649103749</v>
      </c>
      <c r="AE7944">
        <v>17.609429277227786</v>
      </c>
    </row>
    <row r="7945" spans="1:31" x14ac:dyDescent="0.25">
      <c r="A7945">
        <v>1662354</v>
      </c>
      <c r="B7945">
        <v>1</v>
      </c>
      <c r="C7945" t="s">
        <v>81</v>
      </c>
      <c r="D7945" t="s">
        <v>113</v>
      </c>
      <c r="E7945" t="s">
        <v>178</v>
      </c>
      <c r="F7945" t="s">
        <v>9065</v>
      </c>
      <c r="G7945" t="s">
        <v>227</v>
      </c>
      <c r="H7945" t="s">
        <v>149</v>
      </c>
      <c r="I7945" t="s">
        <v>135</v>
      </c>
      <c r="J7945" t="s">
        <v>136</v>
      </c>
      <c r="K7945" t="s">
        <v>137</v>
      </c>
      <c r="L7945" t="s">
        <v>22400</v>
      </c>
      <c r="M7945" t="s">
        <v>22401</v>
      </c>
      <c r="N7945">
        <v>3.8319444439999999</v>
      </c>
      <c r="O7945">
        <v>0</v>
      </c>
      <c r="P7945">
        <v>119</v>
      </c>
      <c r="Q7945">
        <v>0</v>
      </c>
      <c r="R7945">
        <v>0</v>
      </c>
      <c r="S7945">
        <v>0</v>
      </c>
      <c r="T7945">
        <v>6</v>
      </c>
      <c r="U7945">
        <v>0</v>
      </c>
      <c r="V7945">
        <v>0</v>
      </c>
      <c r="W7945">
        <v>0</v>
      </c>
      <c r="X7945">
        <v>85.678143045600592</v>
      </c>
      <c r="Y7945">
        <v>0</v>
      </c>
      <c r="Z7945">
        <v>0</v>
      </c>
      <c r="AA7945">
        <v>0</v>
      </c>
      <c r="AB7945">
        <v>14.980363158124835</v>
      </c>
      <c r="AC7945">
        <v>0</v>
      </c>
      <c r="AD7945">
        <v>0</v>
      </c>
      <c r="AE7945">
        <v>100.65850620372542</v>
      </c>
    </row>
    <row r="7946" spans="1:31" x14ac:dyDescent="0.25">
      <c r="A7946">
        <v>1662600</v>
      </c>
      <c r="B7946">
        <v>1</v>
      </c>
      <c r="C7946" t="s">
        <v>80</v>
      </c>
      <c r="D7946" t="s">
        <v>88</v>
      </c>
      <c r="E7946" t="s">
        <v>146</v>
      </c>
      <c r="F7946" t="s">
        <v>12848</v>
      </c>
      <c r="G7946" t="s">
        <v>227</v>
      </c>
      <c r="H7946" t="s">
        <v>149</v>
      </c>
      <c r="I7946" t="s">
        <v>135</v>
      </c>
      <c r="J7946" t="s">
        <v>136</v>
      </c>
      <c r="K7946" t="s">
        <v>137</v>
      </c>
      <c r="L7946" t="s">
        <v>22402</v>
      </c>
      <c r="M7946" t="s">
        <v>22403</v>
      </c>
      <c r="N7946">
        <v>0.90611111099999997</v>
      </c>
      <c r="O7946">
        <v>0</v>
      </c>
      <c r="P7946">
        <v>654</v>
      </c>
      <c r="Q7946">
        <v>0</v>
      </c>
      <c r="R7946">
        <v>0</v>
      </c>
      <c r="S7946">
        <v>0</v>
      </c>
      <c r="T7946">
        <v>19</v>
      </c>
      <c r="U7946">
        <v>0</v>
      </c>
      <c r="V7946">
        <v>0</v>
      </c>
      <c r="W7946">
        <v>0</v>
      </c>
      <c r="X7946">
        <v>169.99859139604843</v>
      </c>
      <c r="Y7946">
        <v>0</v>
      </c>
      <c r="Z7946">
        <v>0</v>
      </c>
      <c r="AA7946">
        <v>0</v>
      </c>
      <c r="AB7946">
        <v>72.677834459631399</v>
      </c>
      <c r="AC7946">
        <v>0</v>
      </c>
      <c r="AD7946">
        <v>0</v>
      </c>
      <c r="AE7946">
        <v>242.67642585567984</v>
      </c>
    </row>
    <row r="7947" spans="1:31" x14ac:dyDescent="0.25">
      <c r="A7947">
        <v>1661836</v>
      </c>
      <c r="B7947">
        <v>1</v>
      </c>
      <c r="C7947" t="s">
        <v>80</v>
      </c>
      <c r="D7947" t="s">
        <v>82</v>
      </c>
      <c r="E7947" t="s">
        <v>178</v>
      </c>
      <c r="F7947" t="s">
        <v>15042</v>
      </c>
      <c r="G7947" t="s">
        <v>227</v>
      </c>
      <c r="H7947" t="s">
        <v>149</v>
      </c>
      <c r="I7947" t="s">
        <v>135</v>
      </c>
      <c r="J7947" t="s">
        <v>136</v>
      </c>
      <c r="K7947" t="s">
        <v>137</v>
      </c>
      <c r="L7947" t="s">
        <v>22404</v>
      </c>
      <c r="M7947" t="s">
        <v>22405</v>
      </c>
      <c r="N7947">
        <v>1.4955555549999999</v>
      </c>
      <c r="O7947">
        <v>0</v>
      </c>
      <c r="P7947">
        <v>76</v>
      </c>
      <c r="Q7947">
        <v>0</v>
      </c>
      <c r="R7947">
        <v>0</v>
      </c>
      <c r="S7947">
        <v>0</v>
      </c>
      <c r="T7947">
        <v>3</v>
      </c>
      <c r="U7947">
        <v>0</v>
      </c>
      <c r="V7947">
        <v>0</v>
      </c>
      <c r="W7947">
        <v>0</v>
      </c>
      <c r="X7947">
        <v>20.16955480415356</v>
      </c>
      <c r="Y7947">
        <v>0</v>
      </c>
      <c r="Z7947">
        <v>0</v>
      </c>
      <c r="AA7947">
        <v>0</v>
      </c>
      <c r="AB7947">
        <v>1.248006986220308</v>
      </c>
      <c r="AC7947">
        <v>0</v>
      </c>
      <c r="AD7947">
        <v>0</v>
      </c>
      <c r="AE7947">
        <v>21.417561790373867</v>
      </c>
    </row>
    <row r="7948" spans="1:31" x14ac:dyDescent="0.25">
      <c r="A7948">
        <v>1661959</v>
      </c>
      <c r="B7948">
        <v>1</v>
      </c>
      <c r="C7948" t="s">
        <v>80</v>
      </c>
      <c r="D7948" t="s">
        <v>102</v>
      </c>
      <c r="E7948" t="s">
        <v>131</v>
      </c>
      <c r="F7948" t="s">
        <v>1507</v>
      </c>
      <c r="G7948" t="s">
        <v>195</v>
      </c>
      <c r="H7948" t="s">
        <v>134</v>
      </c>
      <c r="I7948" t="s">
        <v>135</v>
      </c>
      <c r="J7948" t="s">
        <v>136</v>
      </c>
      <c r="K7948" t="s">
        <v>137</v>
      </c>
      <c r="L7948" t="s">
        <v>21709</v>
      </c>
      <c r="M7948" t="s">
        <v>22406</v>
      </c>
      <c r="N7948">
        <v>1.2150000000000001</v>
      </c>
      <c r="O7948">
        <v>0</v>
      </c>
      <c r="P7948">
        <v>78</v>
      </c>
      <c r="Q7948">
        <v>0</v>
      </c>
      <c r="R7948">
        <v>4</v>
      </c>
      <c r="S7948">
        <v>0</v>
      </c>
      <c r="T7948">
        <v>10</v>
      </c>
      <c r="U7948">
        <v>0</v>
      </c>
      <c r="V7948">
        <v>0</v>
      </c>
      <c r="W7948">
        <v>0</v>
      </c>
      <c r="X7948">
        <v>18.582550263001085</v>
      </c>
      <c r="Y7948">
        <v>0</v>
      </c>
      <c r="Z7948">
        <v>1.4325481724772073</v>
      </c>
      <c r="AA7948">
        <v>0</v>
      </c>
      <c r="AB7948">
        <v>13.880577936100797</v>
      </c>
      <c r="AC7948">
        <v>0</v>
      </c>
      <c r="AD7948">
        <v>0</v>
      </c>
      <c r="AE7948">
        <v>33.895676371579093</v>
      </c>
    </row>
    <row r="7949" spans="1:31" x14ac:dyDescent="0.25">
      <c r="A7949">
        <v>1662460</v>
      </c>
      <c r="B7949">
        <v>1</v>
      </c>
      <c r="C7949" t="s">
        <v>81</v>
      </c>
      <c r="D7949" t="s">
        <v>113</v>
      </c>
      <c r="E7949" t="s">
        <v>178</v>
      </c>
      <c r="F7949" t="s">
        <v>22407</v>
      </c>
      <c r="G7949" t="s">
        <v>227</v>
      </c>
      <c r="H7949" t="s">
        <v>149</v>
      </c>
      <c r="I7949" t="s">
        <v>135</v>
      </c>
      <c r="J7949" t="s">
        <v>136</v>
      </c>
      <c r="K7949" t="s">
        <v>137</v>
      </c>
      <c r="L7949" t="s">
        <v>22408</v>
      </c>
      <c r="M7949" t="s">
        <v>22409</v>
      </c>
      <c r="N7949">
        <v>1.2619444440000001</v>
      </c>
      <c r="O7949">
        <v>0</v>
      </c>
      <c r="P7949">
        <v>29</v>
      </c>
      <c r="Q7949">
        <v>0</v>
      </c>
      <c r="R7949">
        <v>1</v>
      </c>
      <c r="S7949">
        <v>0</v>
      </c>
      <c r="T7949">
        <v>1</v>
      </c>
      <c r="U7949">
        <v>0</v>
      </c>
      <c r="V7949">
        <v>0</v>
      </c>
      <c r="W7949">
        <v>0</v>
      </c>
      <c r="X7949">
        <v>6.3805883224145772</v>
      </c>
      <c r="Y7949">
        <v>0</v>
      </c>
      <c r="Z7949">
        <v>0.2136343656350167</v>
      </c>
      <c r="AA7949">
        <v>0</v>
      </c>
      <c r="AB7949">
        <v>0</v>
      </c>
      <c r="AC7949">
        <v>0</v>
      </c>
      <c r="AD7949">
        <v>0</v>
      </c>
      <c r="AE7949">
        <v>6.5942226880495936</v>
      </c>
    </row>
    <row r="7950" spans="1:31" x14ac:dyDescent="0.25">
      <c r="A7950">
        <v>1662517</v>
      </c>
      <c r="B7950">
        <v>1</v>
      </c>
      <c r="C7950" t="s">
        <v>81</v>
      </c>
      <c r="D7950" t="s">
        <v>120</v>
      </c>
      <c r="E7950" t="s">
        <v>178</v>
      </c>
      <c r="F7950" t="s">
        <v>22410</v>
      </c>
      <c r="G7950" t="s">
        <v>227</v>
      </c>
      <c r="H7950" t="s">
        <v>149</v>
      </c>
      <c r="I7950" t="s">
        <v>135</v>
      </c>
      <c r="J7950" t="s">
        <v>136</v>
      </c>
      <c r="K7950" t="s">
        <v>137</v>
      </c>
      <c r="L7950" t="s">
        <v>22411</v>
      </c>
      <c r="M7950" t="s">
        <v>22412</v>
      </c>
      <c r="N7950">
        <v>1.1177777769999999</v>
      </c>
      <c r="O7950">
        <v>0</v>
      </c>
      <c r="P7950">
        <v>49</v>
      </c>
      <c r="Q7950">
        <v>0</v>
      </c>
      <c r="R7950">
        <v>0</v>
      </c>
      <c r="S7950">
        <v>0</v>
      </c>
      <c r="T7950">
        <v>1</v>
      </c>
      <c r="U7950">
        <v>0</v>
      </c>
      <c r="V7950">
        <v>0</v>
      </c>
      <c r="W7950">
        <v>0</v>
      </c>
      <c r="X7950">
        <v>11.404707620177973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11.404707620177973</v>
      </c>
    </row>
    <row r="7951" spans="1:31" x14ac:dyDescent="0.25">
      <c r="A7951">
        <v>1661830</v>
      </c>
      <c r="B7951">
        <v>1</v>
      </c>
      <c r="C7951" t="s">
        <v>81</v>
      </c>
      <c r="D7951" t="s">
        <v>118</v>
      </c>
      <c r="E7951" t="s">
        <v>131</v>
      </c>
      <c r="F7951" t="s">
        <v>22413</v>
      </c>
      <c r="G7951" t="s">
        <v>195</v>
      </c>
      <c r="H7951" t="s">
        <v>134</v>
      </c>
      <c r="I7951" t="s">
        <v>135</v>
      </c>
      <c r="J7951" t="s">
        <v>136</v>
      </c>
      <c r="K7951" t="s">
        <v>137</v>
      </c>
      <c r="L7951" t="s">
        <v>22414</v>
      </c>
      <c r="M7951" t="s">
        <v>22415</v>
      </c>
      <c r="N7951">
        <v>1.842222222</v>
      </c>
      <c r="O7951">
        <v>0</v>
      </c>
      <c r="P7951">
        <v>0</v>
      </c>
      <c r="Q7951">
        <v>3</v>
      </c>
      <c r="R7951">
        <v>2</v>
      </c>
      <c r="S7951">
        <v>0</v>
      </c>
      <c r="T7951">
        <v>1</v>
      </c>
      <c r="U7951">
        <v>0</v>
      </c>
      <c r="V7951">
        <v>0</v>
      </c>
      <c r="W7951">
        <v>0</v>
      </c>
      <c r="X7951">
        <v>0</v>
      </c>
      <c r="Y7951">
        <v>25.141500478420276</v>
      </c>
      <c r="Z7951">
        <v>5.6326925204853329E-2</v>
      </c>
      <c r="AA7951">
        <v>0</v>
      </c>
      <c r="AB7951">
        <v>0.57223011359398668</v>
      </c>
      <c r="AC7951">
        <v>0</v>
      </c>
      <c r="AD7951">
        <v>0</v>
      </c>
      <c r="AE7951">
        <v>25.770057517219115</v>
      </c>
    </row>
    <row r="7952" spans="1:31" x14ac:dyDescent="0.25">
      <c r="A7952">
        <v>1662563</v>
      </c>
      <c r="B7952">
        <v>1</v>
      </c>
      <c r="C7952" t="s">
        <v>81</v>
      </c>
      <c r="D7952" t="s">
        <v>128</v>
      </c>
      <c r="E7952" t="s">
        <v>204</v>
      </c>
      <c r="F7952" t="s">
        <v>9810</v>
      </c>
      <c r="G7952" t="s">
        <v>785</v>
      </c>
      <c r="H7952" t="s">
        <v>134</v>
      </c>
      <c r="I7952" t="s">
        <v>135</v>
      </c>
      <c r="J7952" t="s">
        <v>136</v>
      </c>
      <c r="K7952" t="s">
        <v>137</v>
      </c>
      <c r="L7952" t="s">
        <v>22416</v>
      </c>
      <c r="M7952" t="s">
        <v>22417</v>
      </c>
      <c r="N7952">
        <v>0.26888888799999999</v>
      </c>
      <c r="O7952">
        <v>0</v>
      </c>
      <c r="P7952">
        <v>1031</v>
      </c>
      <c r="Q7952">
        <v>4</v>
      </c>
      <c r="R7952">
        <v>1</v>
      </c>
      <c r="S7952">
        <v>10</v>
      </c>
      <c r="T7952">
        <v>71</v>
      </c>
      <c r="U7952">
        <v>1</v>
      </c>
      <c r="V7952">
        <v>0</v>
      </c>
      <c r="W7952">
        <v>0</v>
      </c>
      <c r="X7952">
        <v>28.365577867888035</v>
      </c>
      <c r="Y7952">
        <v>0.56677451165155324</v>
      </c>
      <c r="Z7952">
        <v>1.7777995034799999E-3</v>
      </c>
      <c r="AA7952">
        <v>13.694304825762586</v>
      </c>
      <c r="AB7952">
        <v>3.9818374764579896</v>
      </c>
      <c r="AC7952">
        <v>0.77634799533984</v>
      </c>
      <c r="AD7952">
        <v>0</v>
      </c>
      <c r="AE7952">
        <v>47.386620476603483</v>
      </c>
    </row>
    <row r="7953" spans="1:31" x14ac:dyDescent="0.25">
      <c r="A7953">
        <v>1662314</v>
      </c>
      <c r="B7953">
        <v>1</v>
      </c>
      <c r="C7953" t="s">
        <v>80</v>
      </c>
      <c r="D7953" t="s">
        <v>93</v>
      </c>
      <c r="E7953" t="s">
        <v>178</v>
      </c>
      <c r="F7953" t="s">
        <v>22418</v>
      </c>
      <c r="G7953" t="s">
        <v>227</v>
      </c>
      <c r="H7953" t="s">
        <v>149</v>
      </c>
      <c r="I7953" t="s">
        <v>135</v>
      </c>
      <c r="J7953" t="s">
        <v>136</v>
      </c>
      <c r="K7953" t="s">
        <v>137</v>
      </c>
      <c r="L7953" t="s">
        <v>22419</v>
      </c>
      <c r="M7953" t="s">
        <v>22420</v>
      </c>
      <c r="N7953">
        <v>2.639444444</v>
      </c>
      <c r="O7953">
        <v>0</v>
      </c>
      <c r="P7953">
        <v>24</v>
      </c>
      <c r="Q7953">
        <v>0</v>
      </c>
      <c r="R7953">
        <v>0</v>
      </c>
      <c r="S7953">
        <v>0</v>
      </c>
      <c r="T7953">
        <v>11</v>
      </c>
      <c r="U7953">
        <v>0</v>
      </c>
      <c r="V7953">
        <v>0</v>
      </c>
      <c r="W7953">
        <v>0</v>
      </c>
      <c r="X7953">
        <v>15.208590643207518</v>
      </c>
      <c r="Y7953">
        <v>0</v>
      </c>
      <c r="Z7953">
        <v>0</v>
      </c>
      <c r="AA7953">
        <v>0</v>
      </c>
      <c r="AB7953">
        <v>10.853607077761508</v>
      </c>
      <c r="AC7953">
        <v>0</v>
      </c>
      <c r="AD7953">
        <v>0</v>
      </c>
      <c r="AE7953">
        <v>26.062197720969024</v>
      </c>
    </row>
    <row r="7954" spans="1:31" x14ac:dyDescent="0.25">
      <c r="A7954">
        <v>1661876</v>
      </c>
      <c r="B7954">
        <v>1</v>
      </c>
      <c r="C7954" t="s">
        <v>80</v>
      </c>
      <c r="D7954" t="s">
        <v>104</v>
      </c>
      <c r="E7954" t="s">
        <v>140</v>
      </c>
      <c r="F7954" t="s">
        <v>21698</v>
      </c>
      <c r="G7954" t="s">
        <v>161</v>
      </c>
      <c r="H7954" t="s">
        <v>134</v>
      </c>
      <c r="I7954" t="s">
        <v>135</v>
      </c>
      <c r="J7954" t="s">
        <v>136</v>
      </c>
      <c r="K7954" t="s">
        <v>137</v>
      </c>
      <c r="L7954" t="s">
        <v>22421</v>
      </c>
      <c r="M7954" t="s">
        <v>21425</v>
      </c>
      <c r="N7954">
        <v>0.92916666599999997</v>
      </c>
      <c r="O7954">
        <v>3</v>
      </c>
      <c r="P7954">
        <v>1763</v>
      </c>
      <c r="Q7954">
        <v>1</v>
      </c>
      <c r="R7954">
        <v>44</v>
      </c>
      <c r="S7954">
        <v>2</v>
      </c>
      <c r="T7954">
        <v>154</v>
      </c>
      <c r="U7954">
        <v>0</v>
      </c>
      <c r="V7954">
        <v>0</v>
      </c>
      <c r="W7954">
        <v>2.7326654057358497</v>
      </c>
      <c r="X7954">
        <v>377.39231828435157</v>
      </c>
      <c r="Y7954">
        <v>0.66964305962904169</v>
      </c>
      <c r="Z7954">
        <v>6.8633777979313342</v>
      </c>
      <c r="AA7954">
        <v>9.5481989651927766</v>
      </c>
      <c r="AB7954">
        <v>133.00692733539924</v>
      </c>
      <c r="AC7954">
        <v>0</v>
      </c>
      <c r="AD7954">
        <v>0</v>
      </c>
      <c r="AE7954">
        <v>530.21313084823987</v>
      </c>
    </row>
    <row r="7955" spans="1:31" x14ac:dyDescent="0.25">
      <c r="A7955">
        <v>1662268</v>
      </c>
      <c r="B7955">
        <v>1</v>
      </c>
      <c r="C7955" t="s">
        <v>80</v>
      </c>
      <c r="D7955" t="s">
        <v>103</v>
      </c>
      <c r="E7955" t="s">
        <v>140</v>
      </c>
      <c r="F7955" t="s">
        <v>22422</v>
      </c>
      <c r="G7955" t="s">
        <v>161</v>
      </c>
      <c r="H7955" t="s">
        <v>134</v>
      </c>
      <c r="I7955" t="s">
        <v>135</v>
      </c>
      <c r="J7955" t="s">
        <v>136</v>
      </c>
      <c r="K7955" t="s">
        <v>137</v>
      </c>
      <c r="L7955" t="s">
        <v>22423</v>
      </c>
      <c r="M7955" t="s">
        <v>22424</v>
      </c>
      <c r="N7955">
        <v>0.53944444400000002</v>
      </c>
      <c r="O7955">
        <v>0</v>
      </c>
      <c r="P7955">
        <v>15101</v>
      </c>
      <c r="Q7955">
        <v>0</v>
      </c>
      <c r="R7955">
        <v>128</v>
      </c>
      <c r="S7955">
        <v>2</v>
      </c>
      <c r="T7955">
        <v>2859</v>
      </c>
      <c r="U7955">
        <v>0</v>
      </c>
      <c r="V7955">
        <v>1</v>
      </c>
      <c r="W7955">
        <v>0</v>
      </c>
      <c r="X7955">
        <v>2164.7894462316958</v>
      </c>
      <c r="Y7955">
        <v>0</v>
      </c>
      <c r="Z7955">
        <v>27.724611899245254</v>
      </c>
      <c r="AA7955">
        <v>127.25568752576008</v>
      </c>
      <c r="AB7955">
        <v>1957.0395233845511</v>
      </c>
      <c r="AC7955">
        <v>0</v>
      </c>
      <c r="AD7955">
        <v>3.7277295811161606</v>
      </c>
      <c r="AE7955">
        <v>4280.5369986223686</v>
      </c>
    </row>
    <row r="7956" spans="1:31" x14ac:dyDescent="0.25">
      <c r="A7956">
        <v>1662855</v>
      </c>
      <c r="B7956">
        <v>1</v>
      </c>
      <c r="C7956" t="s">
        <v>80</v>
      </c>
      <c r="D7956" t="s">
        <v>84</v>
      </c>
      <c r="E7956" t="s">
        <v>152</v>
      </c>
      <c r="F7956" t="s">
        <v>22425</v>
      </c>
      <c r="G7956" t="s">
        <v>154</v>
      </c>
      <c r="H7956" t="s">
        <v>149</v>
      </c>
      <c r="I7956" t="s">
        <v>135</v>
      </c>
      <c r="J7956" t="s">
        <v>136</v>
      </c>
      <c r="K7956" t="s">
        <v>137</v>
      </c>
      <c r="L7956" t="s">
        <v>22426</v>
      </c>
      <c r="M7956" t="s">
        <v>22427</v>
      </c>
      <c r="N7956">
        <v>1.8091666660000001</v>
      </c>
      <c r="O7956">
        <v>0</v>
      </c>
      <c r="P7956">
        <v>0</v>
      </c>
      <c r="Q7956">
        <v>0</v>
      </c>
      <c r="R7956">
        <v>1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4.8120541771000006E-4</v>
      </c>
      <c r="AA7956">
        <v>0</v>
      </c>
      <c r="AB7956">
        <v>0</v>
      </c>
      <c r="AC7956">
        <v>0</v>
      </c>
      <c r="AD7956">
        <v>0</v>
      </c>
      <c r="AE7956">
        <v>4.8120541771000006E-4</v>
      </c>
    </row>
    <row r="7957" spans="1:31" x14ac:dyDescent="0.25">
      <c r="A7957">
        <v>1662168</v>
      </c>
      <c r="B7957">
        <v>1</v>
      </c>
      <c r="C7957" t="s">
        <v>80</v>
      </c>
      <c r="D7957" t="s">
        <v>107</v>
      </c>
      <c r="E7957" t="s">
        <v>362</v>
      </c>
      <c r="F7957" t="s">
        <v>22428</v>
      </c>
      <c r="G7957" t="s">
        <v>227</v>
      </c>
      <c r="H7957" t="s">
        <v>149</v>
      </c>
      <c r="I7957" t="s">
        <v>135</v>
      </c>
      <c r="J7957" t="s">
        <v>136</v>
      </c>
      <c r="K7957" t="s">
        <v>137</v>
      </c>
      <c r="L7957" t="s">
        <v>22429</v>
      </c>
      <c r="M7957" t="s">
        <v>22430</v>
      </c>
      <c r="N7957">
        <v>1.4755555549999999</v>
      </c>
      <c r="O7957">
        <v>0</v>
      </c>
      <c r="P7957">
        <v>14</v>
      </c>
      <c r="Q7957">
        <v>0</v>
      </c>
      <c r="R7957">
        <v>0</v>
      </c>
      <c r="S7957">
        <v>0</v>
      </c>
      <c r="T7957">
        <v>28</v>
      </c>
      <c r="U7957">
        <v>0</v>
      </c>
      <c r="V7957">
        <v>0</v>
      </c>
      <c r="W7957">
        <v>0</v>
      </c>
      <c r="X7957">
        <v>10.847462980741279</v>
      </c>
      <c r="Y7957">
        <v>0</v>
      </c>
      <c r="Z7957">
        <v>0</v>
      </c>
      <c r="AA7957">
        <v>0</v>
      </c>
      <c r="AB7957">
        <v>59.459930308081454</v>
      </c>
      <c r="AC7957">
        <v>0</v>
      </c>
      <c r="AD7957">
        <v>0</v>
      </c>
      <c r="AE7957">
        <v>70.307393288822738</v>
      </c>
    </row>
    <row r="7958" spans="1:31" x14ac:dyDescent="0.25">
      <c r="A7958">
        <v>1662414</v>
      </c>
      <c r="B7958">
        <v>1</v>
      </c>
      <c r="C7958" t="s">
        <v>80</v>
      </c>
      <c r="D7958" t="s">
        <v>91</v>
      </c>
      <c r="E7958" t="s">
        <v>204</v>
      </c>
      <c r="F7958" t="s">
        <v>8929</v>
      </c>
      <c r="G7958" t="s">
        <v>161</v>
      </c>
      <c r="H7958" t="s">
        <v>134</v>
      </c>
      <c r="I7958" t="s">
        <v>135</v>
      </c>
      <c r="J7958" t="s">
        <v>136</v>
      </c>
      <c r="K7958" t="s">
        <v>137</v>
      </c>
      <c r="L7958" t="s">
        <v>22431</v>
      </c>
      <c r="M7958" t="s">
        <v>22432</v>
      </c>
      <c r="N7958">
        <v>1.560277777</v>
      </c>
      <c r="O7958">
        <v>11</v>
      </c>
      <c r="P7958">
        <v>523</v>
      </c>
      <c r="Q7958">
        <v>18</v>
      </c>
      <c r="R7958">
        <v>69</v>
      </c>
      <c r="S7958">
        <v>12</v>
      </c>
      <c r="T7958">
        <v>87</v>
      </c>
      <c r="U7958">
        <v>2</v>
      </c>
      <c r="V7958">
        <v>1</v>
      </c>
      <c r="W7958">
        <v>5.2617644895525899</v>
      </c>
      <c r="X7958">
        <v>169.49115318664943</v>
      </c>
      <c r="Y7958">
        <v>20.172958496379596</v>
      </c>
      <c r="Z7958">
        <v>6.8177203545717289</v>
      </c>
      <c r="AA7958">
        <v>123.52066560077574</v>
      </c>
      <c r="AB7958">
        <v>101.92689733403647</v>
      </c>
      <c r="AC7958">
        <v>37.902269526120918</v>
      </c>
      <c r="AD7958">
        <v>82.268374838246586</v>
      </c>
      <c r="AE7958">
        <v>547.36180382633302</v>
      </c>
    </row>
    <row r="7959" spans="1:31" x14ac:dyDescent="0.25">
      <c r="A7959">
        <v>1662228</v>
      </c>
      <c r="B7959">
        <v>1</v>
      </c>
      <c r="C7959" t="s">
        <v>81</v>
      </c>
      <c r="D7959" t="s">
        <v>128</v>
      </c>
      <c r="E7959" t="s">
        <v>146</v>
      </c>
      <c r="F7959" t="s">
        <v>22433</v>
      </c>
      <c r="G7959" t="s">
        <v>1492</v>
      </c>
      <c r="H7959" t="s">
        <v>149</v>
      </c>
      <c r="I7959" t="s">
        <v>135</v>
      </c>
      <c r="J7959" t="s">
        <v>136</v>
      </c>
      <c r="K7959" t="s">
        <v>137</v>
      </c>
      <c r="L7959" t="s">
        <v>22434</v>
      </c>
      <c r="M7959" t="s">
        <v>22435</v>
      </c>
      <c r="N7959">
        <v>2.9494444440000001</v>
      </c>
      <c r="O7959">
        <v>0</v>
      </c>
      <c r="P7959">
        <v>276</v>
      </c>
      <c r="Q7959">
        <v>0</v>
      </c>
      <c r="R7959">
        <v>0</v>
      </c>
      <c r="S7959">
        <v>0</v>
      </c>
      <c r="T7959">
        <v>85</v>
      </c>
      <c r="U7959">
        <v>0</v>
      </c>
      <c r="V7959">
        <v>0</v>
      </c>
      <c r="W7959">
        <v>0</v>
      </c>
      <c r="X7959">
        <v>204.53470049131238</v>
      </c>
      <c r="Y7959">
        <v>0</v>
      </c>
      <c r="Z7959">
        <v>0</v>
      </c>
      <c r="AA7959">
        <v>0</v>
      </c>
      <c r="AB7959">
        <v>327.86553509998987</v>
      </c>
      <c r="AC7959">
        <v>0</v>
      </c>
      <c r="AD7959">
        <v>0</v>
      </c>
      <c r="AE7959">
        <v>532.40023559130225</v>
      </c>
    </row>
    <row r="7960" spans="1:31" x14ac:dyDescent="0.25">
      <c r="A7960">
        <v>1662560</v>
      </c>
      <c r="B7960">
        <v>1</v>
      </c>
      <c r="C7960" t="s">
        <v>80</v>
      </c>
      <c r="D7960" t="s">
        <v>96</v>
      </c>
      <c r="E7960" t="s">
        <v>152</v>
      </c>
      <c r="F7960" t="s">
        <v>22436</v>
      </c>
      <c r="G7960" t="s">
        <v>507</v>
      </c>
      <c r="H7960" t="s">
        <v>149</v>
      </c>
      <c r="I7960" t="s">
        <v>135</v>
      </c>
      <c r="J7960" t="s">
        <v>136</v>
      </c>
      <c r="K7960" t="s">
        <v>137</v>
      </c>
      <c r="L7960" t="s">
        <v>22437</v>
      </c>
      <c r="M7960" t="s">
        <v>22438</v>
      </c>
      <c r="N7960">
        <v>9.8561111110000006</v>
      </c>
      <c r="O7960">
        <v>0</v>
      </c>
      <c r="P7960">
        <v>1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0.97122273663503778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0.97122273663503778</v>
      </c>
    </row>
    <row r="7961" spans="1:31" x14ac:dyDescent="0.25">
      <c r="A7961">
        <v>1662085</v>
      </c>
      <c r="B7961">
        <v>1</v>
      </c>
      <c r="C7961" t="s">
        <v>80</v>
      </c>
      <c r="D7961" t="s">
        <v>96</v>
      </c>
      <c r="E7961" t="s">
        <v>131</v>
      </c>
      <c r="F7961" t="s">
        <v>22439</v>
      </c>
      <c r="G7961" t="s">
        <v>148</v>
      </c>
      <c r="H7961" t="s">
        <v>134</v>
      </c>
      <c r="I7961" t="s">
        <v>135</v>
      </c>
      <c r="J7961" t="s">
        <v>136</v>
      </c>
      <c r="K7961" t="s">
        <v>143</v>
      </c>
      <c r="L7961" t="s">
        <v>22440</v>
      </c>
      <c r="M7961" t="s">
        <v>22441</v>
      </c>
      <c r="N7961">
        <v>8.9355555550000005</v>
      </c>
      <c r="O7961">
        <v>0</v>
      </c>
      <c r="P7961">
        <v>769</v>
      </c>
      <c r="Q7961">
        <v>0</v>
      </c>
      <c r="R7961">
        <v>1</v>
      </c>
      <c r="S7961">
        <v>0</v>
      </c>
      <c r="T7961">
        <v>88</v>
      </c>
      <c r="U7961">
        <v>0</v>
      </c>
      <c r="V7961">
        <v>0</v>
      </c>
      <c r="W7961">
        <v>0</v>
      </c>
      <c r="X7961">
        <v>1998.7154229001435</v>
      </c>
      <c r="Y7961">
        <v>0</v>
      </c>
      <c r="Z7961">
        <v>8.849945379074402</v>
      </c>
      <c r="AA7961">
        <v>0</v>
      </c>
      <c r="AB7961">
        <v>978.65647952442009</v>
      </c>
      <c r="AC7961">
        <v>0</v>
      </c>
      <c r="AD7961">
        <v>0</v>
      </c>
      <c r="AE7961">
        <v>2986.221847803638</v>
      </c>
    </row>
    <row r="7962" spans="1:31" x14ac:dyDescent="0.25">
      <c r="A7962">
        <v>1662583</v>
      </c>
      <c r="B7962">
        <v>1</v>
      </c>
      <c r="C7962" t="s">
        <v>80</v>
      </c>
      <c r="D7962" t="s">
        <v>96</v>
      </c>
      <c r="E7962" t="s">
        <v>140</v>
      </c>
      <c r="F7962" t="s">
        <v>11252</v>
      </c>
      <c r="G7962" t="s">
        <v>161</v>
      </c>
      <c r="H7962" t="s">
        <v>134</v>
      </c>
      <c r="I7962" t="s">
        <v>135</v>
      </c>
      <c r="J7962" t="s">
        <v>136</v>
      </c>
      <c r="K7962" t="s">
        <v>137</v>
      </c>
      <c r="L7962" t="s">
        <v>22442</v>
      </c>
      <c r="M7962" t="s">
        <v>22443</v>
      </c>
      <c r="N7962">
        <v>1.696666666</v>
      </c>
      <c r="O7962">
        <v>1</v>
      </c>
      <c r="P7962">
        <v>1355</v>
      </c>
      <c r="Q7962">
        <v>0</v>
      </c>
      <c r="R7962">
        <v>0</v>
      </c>
      <c r="S7962">
        <v>6</v>
      </c>
      <c r="T7962">
        <v>38</v>
      </c>
      <c r="U7962">
        <v>0</v>
      </c>
      <c r="V7962">
        <v>1</v>
      </c>
      <c r="W7962">
        <v>12.481850769061019</v>
      </c>
      <c r="X7962">
        <v>351.89323608652262</v>
      </c>
      <c r="Y7962">
        <v>0</v>
      </c>
      <c r="Z7962">
        <v>0</v>
      </c>
      <c r="AA7962">
        <v>71.838268316495601</v>
      </c>
      <c r="AB7962">
        <v>69.926218239792661</v>
      </c>
      <c r="AC7962">
        <v>0</v>
      </c>
      <c r="AD7962">
        <v>0.1247011719790625</v>
      </c>
      <c r="AE7962">
        <v>506.26427458385092</v>
      </c>
    </row>
    <row r="7963" spans="1:31" x14ac:dyDescent="0.25">
      <c r="A7963">
        <v>1661919</v>
      </c>
      <c r="B7963">
        <v>1</v>
      </c>
      <c r="C7963" t="s">
        <v>80</v>
      </c>
      <c r="D7963" t="s">
        <v>103</v>
      </c>
      <c r="E7963" t="s">
        <v>131</v>
      </c>
      <c r="F7963" t="s">
        <v>1680</v>
      </c>
      <c r="G7963" t="s">
        <v>161</v>
      </c>
      <c r="H7963" t="s">
        <v>134</v>
      </c>
      <c r="I7963" t="s">
        <v>135</v>
      </c>
      <c r="J7963" t="s">
        <v>136</v>
      </c>
      <c r="K7963" t="s">
        <v>137</v>
      </c>
      <c r="L7963" t="s">
        <v>22444</v>
      </c>
      <c r="M7963" t="s">
        <v>22445</v>
      </c>
      <c r="N7963">
        <v>0.48333333299999998</v>
      </c>
      <c r="O7963">
        <v>0</v>
      </c>
      <c r="P7963">
        <v>0</v>
      </c>
      <c r="Q7963">
        <v>0</v>
      </c>
      <c r="R7963">
        <v>0</v>
      </c>
      <c r="S7963">
        <v>1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320.48293208323605</v>
      </c>
      <c r="AB7963">
        <v>0</v>
      </c>
      <c r="AC7963">
        <v>0</v>
      </c>
      <c r="AD7963">
        <v>0</v>
      </c>
      <c r="AE7963">
        <v>320.48293208323605</v>
      </c>
    </row>
    <row r="7964" spans="1:31" x14ac:dyDescent="0.25">
      <c r="A7964">
        <v>1662752</v>
      </c>
      <c r="B7964">
        <v>1</v>
      </c>
      <c r="C7964" t="s">
        <v>81</v>
      </c>
      <c r="D7964" t="s">
        <v>118</v>
      </c>
      <c r="E7964" t="s">
        <v>131</v>
      </c>
      <c r="F7964" t="s">
        <v>22446</v>
      </c>
      <c r="G7964" t="s">
        <v>585</v>
      </c>
      <c r="H7964" t="s">
        <v>134</v>
      </c>
      <c r="I7964" t="s">
        <v>135</v>
      </c>
      <c r="J7964" t="s">
        <v>136</v>
      </c>
      <c r="K7964" t="s">
        <v>137</v>
      </c>
      <c r="L7964" t="s">
        <v>22447</v>
      </c>
      <c r="M7964" t="s">
        <v>22448</v>
      </c>
      <c r="N7964">
        <v>1.2936111109999999</v>
      </c>
      <c r="O7964">
        <v>0</v>
      </c>
      <c r="P7964">
        <v>284</v>
      </c>
      <c r="Q7964">
        <v>0</v>
      </c>
      <c r="R7964">
        <v>4</v>
      </c>
      <c r="S7964">
        <v>0</v>
      </c>
      <c r="T7964">
        <v>16</v>
      </c>
      <c r="U7964">
        <v>0</v>
      </c>
      <c r="V7964">
        <v>0</v>
      </c>
      <c r="W7964">
        <v>0</v>
      </c>
      <c r="X7964">
        <v>95.384976917420445</v>
      </c>
      <c r="Y7964">
        <v>0</v>
      </c>
      <c r="Z7964">
        <v>0.94962065153808273</v>
      </c>
      <c r="AA7964">
        <v>0</v>
      </c>
      <c r="AB7964">
        <v>11.38875683810851</v>
      </c>
      <c r="AC7964">
        <v>0</v>
      </c>
      <c r="AD7964">
        <v>0</v>
      </c>
      <c r="AE7964">
        <v>107.72335440706703</v>
      </c>
    </row>
    <row r="7965" spans="1:31" x14ac:dyDescent="0.25">
      <c r="A7965">
        <v>1662703</v>
      </c>
      <c r="B7965">
        <v>1</v>
      </c>
      <c r="C7965" t="s">
        <v>80</v>
      </c>
      <c r="D7965" t="s">
        <v>88</v>
      </c>
      <c r="E7965" t="s">
        <v>178</v>
      </c>
      <c r="F7965" t="s">
        <v>22449</v>
      </c>
      <c r="G7965" t="s">
        <v>227</v>
      </c>
      <c r="H7965" t="s">
        <v>149</v>
      </c>
      <c r="I7965" t="s">
        <v>135</v>
      </c>
      <c r="J7965" t="s">
        <v>136</v>
      </c>
      <c r="K7965" t="s">
        <v>137</v>
      </c>
      <c r="L7965" t="s">
        <v>22450</v>
      </c>
      <c r="M7965" t="s">
        <v>22451</v>
      </c>
      <c r="N7965">
        <v>1.2919444440000001</v>
      </c>
      <c r="O7965">
        <v>0</v>
      </c>
      <c r="P7965">
        <v>101</v>
      </c>
      <c r="Q7965">
        <v>0</v>
      </c>
      <c r="R7965">
        <v>0</v>
      </c>
      <c r="S7965">
        <v>0</v>
      </c>
      <c r="T7965">
        <v>6</v>
      </c>
      <c r="U7965">
        <v>0</v>
      </c>
      <c r="V7965">
        <v>0</v>
      </c>
      <c r="W7965">
        <v>0</v>
      </c>
      <c r="X7965">
        <v>43.024215376105005</v>
      </c>
      <c r="Y7965">
        <v>0</v>
      </c>
      <c r="Z7965">
        <v>0</v>
      </c>
      <c r="AA7965">
        <v>0</v>
      </c>
      <c r="AB7965">
        <v>7.3035607267726395</v>
      </c>
      <c r="AC7965">
        <v>0</v>
      </c>
      <c r="AD7965">
        <v>0</v>
      </c>
      <c r="AE7965">
        <v>50.327776102877642</v>
      </c>
    </row>
    <row r="7966" spans="1:31" x14ac:dyDescent="0.25">
      <c r="A7966">
        <v>1662397</v>
      </c>
      <c r="B7966">
        <v>1</v>
      </c>
      <c r="C7966" t="s">
        <v>80</v>
      </c>
      <c r="D7966" t="s">
        <v>104</v>
      </c>
      <c r="E7966" t="s">
        <v>131</v>
      </c>
      <c r="F7966" t="s">
        <v>22452</v>
      </c>
      <c r="G7966" t="s">
        <v>161</v>
      </c>
      <c r="H7966" t="s">
        <v>134</v>
      </c>
      <c r="I7966" t="s">
        <v>135</v>
      </c>
      <c r="J7966" t="s">
        <v>136</v>
      </c>
      <c r="K7966" t="s">
        <v>137</v>
      </c>
      <c r="L7966" t="s">
        <v>22453</v>
      </c>
      <c r="M7966" t="s">
        <v>22454</v>
      </c>
      <c r="N7966">
        <v>1.5549999999999999</v>
      </c>
      <c r="O7966">
        <v>0</v>
      </c>
      <c r="P7966">
        <v>8</v>
      </c>
      <c r="Q7966">
        <v>0</v>
      </c>
      <c r="R7966">
        <v>9</v>
      </c>
      <c r="S7966">
        <v>5</v>
      </c>
      <c r="T7966">
        <v>6</v>
      </c>
      <c r="U7966">
        <v>9</v>
      </c>
      <c r="V7966">
        <v>1</v>
      </c>
      <c r="W7966">
        <v>0</v>
      </c>
      <c r="X7966">
        <v>0.26832789205979168</v>
      </c>
      <c r="Y7966">
        <v>0</v>
      </c>
      <c r="Z7966">
        <v>11.186110165819336</v>
      </c>
      <c r="AA7966">
        <v>44.349428882790797</v>
      </c>
      <c r="AB7966">
        <v>0.5580808435825001</v>
      </c>
      <c r="AC7966">
        <v>4427.3945824317934</v>
      </c>
      <c r="AD7966">
        <v>36.826686551532092</v>
      </c>
      <c r="AE7966">
        <v>4520.5832167675781</v>
      </c>
    </row>
    <row r="7967" spans="1:31" x14ac:dyDescent="0.25">
      <c r="A7967">
        <v>1662105</v>
      </c>
      <c r="B7967">
        <v>1</v>
      </c>
      <c r="C7967" t="s">
        <v>81</v>
      </c>
      <c r="D7967" t="s">
        <v>127</v>
      </c>
      <c r="E7967" t="s">
        <v>131</v>
      </c>
      <c r="F7967" t="s">
        <v>22455</v>
      </c>
      <c r="G7967" t="s">
        <v>161</v>
      </c>
      <c r="H7967" t="s">
        <v>134</v>
      </c>
      <c r="I7967" t="s">
        <v>135</v>
      </c>
      <c r="J7967" t="s">
        <v>136</v>
      </c>
      <c r="K7967" t="s">
        <v>137</v>
      </c>
      <c r="L7967" t="s">
        <v>22456</v>
      </c>
      <c r="M7967" t="s">
        <v>22457</v>
      </c>
      <c r="N7967">
        <v>0.87138888800000003</v>
      </c>
      <c r="O7967">
        <v>0</v>
      </c>
      <c r="P7967">
        <v>99</v>
      </c>
      <c r="Q7967">
        <v>0</v>
      </c>
      <c r="R7967">
        <v>3</v>
      </c>
      <c r="S7967">
        <v>0</v>
      </c>
      <c r="T7967">
        <v>25</v>
      </c>
      <c r="U7967">
        <v>0</v>
      </c>
      <c r="V7967">
        <v>0</v>
      </c>
      <c r="W7967">
        <v>0</v>
      </c>
      <c r="X7967">
        <v>23.538349226649544</v>
      </c>
      <c r="Y7967">
        <v>0</v>
      </c>
      <c r="Z7967">
        <v>0.1210083184298311</v>
      </c>
      <c r="AA7967">
        <v>0</v>
      </c>
      <c r="AB7967">
        <v>20.272895924061338</v>
      </c>
      <c r="AC7967">
        <v>0</v>
      </c>
      <c r="AD7967">
        <v>0</v>
      </c>
      <c r="AE7967">
        <v>43.932253469140711</v>
      </c>
    </row>
    <row r="7968" spans="1:31" x14ac:dyDescent="0.25">
      <c r="A7968">
        <v>1662205</v>
      </c>
      <c r="B7968">
        <v>1</v>
      </c>
      <c r="C7968" t="s">
        <v>80</v>
      </c>
      <c r="D7968" t="s">
        <v>108</v>
      </c>
      <c r="E7968" t="s">
        <v>131</v>
      </c>
      <c r="F7968" t="s">
        <v>22367</v>
      </c>
      <c r="G7968" t="s">
        <v>585</v>
      </c>
      <c r="H7968" t="s">
        <v>134</v>
      </c>
      <c r="I7968" t="s">
        <v>135</v>
      </c>
      <c r="J7968" t="s">
        <v>136</v>
      </c>
      <c r="K7968" t="s">
        <v>137</v>
      </c>
      <c r="L7968" t="s">
        <v>22458</v>
      </c>
      <c r="M7968" t="s">
        <v>22459</v>
      </c>
      <c r="N7968">
        <v>0.45472222200000001</v>
      </c>
      <c r="O7968">
        <v>0</v>
      </c>
      <c r="P7968">
        <v>49</v>
      </c>
      <c r="Q7968">
        <v>0</v>
      </c>
      <c r="R7968">
        <v>27</v>
      </c>
      <c r="S7968">
        <v>0</v>
      </c>
      <c r="T7968">
        <v>7</v>
      </c>
      <c r="U7968">
        <v>0</v>
      </c>
      <c r="V7968">
        <v>0</v>
      </c>
      <c r="W7968">
        <v>0</v>
      </c>
      <c r="X7968">
        <v>2.6903745785556272</v>
      </c>
      <c r="Y7968">
        <v>0</v>
      </c>
      <c r="Z7968">
        <v>1.6387864273216719</v>
      </c>
      <c r="AA7968">
        <v>0</v>
      </c>
      <c r="AB7968">
        <v>1.2394742208031464</v>
      </c>
      <c r="AC7968">
        <v>0</v>
      </c>
      <c r="AD7968">
        <v>0</v>
      </c>
      <c r="AE7968">
        <v>5.5686352266804455</v>
      </c>
    </row>
    <row r="7969" spans="1:31" x14ac:dyDescent="0.25">
      <c r="A7969">
        <v>1661856</v>
      </c>
      <c r="B7969">
        <v>1</v>
      </c>
      <c r="C7969" t="s">
        <v>80</v>
      </c>
      <c r="D7969" t="s">
        <v>97</v>
      </c>
      <c r="E7969" t="s">
        <v>146</v>
      </c>
      <c r="F7969" t="s">
        <v>16245</v>
      </c>
      <c r="G7969" t="s">
        <v>3669</v>
      </c>
      <c r="H7969" t="s">
        <v>149</v>
      </c>
      <c r="I7969" t="s">
        <v>135</v>
      </c>
      <c r="J7969" t="s">
        <v>136</v>
      </c>
      <c r="K7969" t="s">
        <v>137</v>
      </c>
      <c r="L7969" t="s">
        <v>22460</v>
      </c>
      <c r="M7969" t="s">
        <v>22461</v>
      </c>
      <c r="N7969">
        <v>5.0316666659999996</v>
      </c>
      <c r="O7969">
        <v>0</v>
      </c>
      <c r="P7969">
        <v>446</v>
      </c>
      <c r="Q7969">
        <v>0</v>
      </c>
      <c r="R7969">
        <v>6</v>
      </c>
      <c r="S7969">
        <v>0</v>
      </c>
      <c r="T7969">
        <v>28</v>
      </c>
      <c r="U7969">
        <v>0</v>
      </c>
      <c r="V7969">
        <v>0</v>
      </c>
      <c r="W7969">
        <v>0</v>
      </c>
      <c r="X7969">
        <v>984.33253995716871</v>
      </c>
      <c r="Y7969">
        <v>0</v>
      </c>
      <c r="Z7969">
        <v>10.668986810136918</v>
      </c>
      <c r="AA7969">
        <v>0</v>
      </c>
      <c r="AB7969">
        <v>205.57326275235729</v>
      </c>
      <c r="AC7969">
        <v>0</v>
      </c>
      <c r="AD7969">
        <v>0</v>
      </c>
      <c r="AE7969">
        <v>1200.574789519663</v>
      </c>
    </row>
    <row r="7970" spans="1:31" x14ac:dyDescent="0.25">
      <c r="A7970">
        <v>1662185</v>
      </c>
      <c r="B7970">
        <v>1</v>
      </c>
      <c r="C7970" t="s">
        <v>81</v>
      </c>
      <c r="D7970" t="s">
        <v>127</v>
      </c>
      <c r="E7970" t="s">
        <v>131</v>
      </c>
      <c r="F7970" t="s">
        <v>22462</v>
      </c>
      <c r="G7970" t="s">
        <v>195</v>
      </c>
      <c r="H7970" t="s">
        <v>134</v>
      </c>
      <c r="I7970" t="s">
        <v>135</v>
      </c>
      <c r="J7970" t="s">
        <v>136</v>
      </c>
      <c r="K7970" t="s">
        <v>137</v>
      </c>
      <c r="L7970" t="s">
        <v>22463</v>
      </c>
      <c r="M7970" t="s">
        <v>22464</v>
      </c>
      <c r="N7970">
        <v>5.3561111109999997</v>
      </c>
      <c r="O7970">
        <v>0</v>
      </c>
      <c r="P7970">
        <v>0</v>
      </c>
      <c r="Q7970">
        <v>0</v>
      </c>
      <c r="R7970">
        <v>0</v>
      </c>
      <c r="S7970">
        <v>1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148.04887433752668</v>
      </c>
      <c r="AB7970">
        <v>0</v>
      </c>
      <c r="AC7970">
        <v>0</v>
      </c>
      <c r="AD7970">
        <v>0</v>
      </c>
      <c r="AE7970">
        <v>148.04887433752668</v>
      </c>
    </row>
    <row r="7971" spans="1:31" x14ac:dyDescent="0.25">
      <c r="A7971">
        <v>1662248</v>
      </c>
      <c r="B7971">
        <v>1</v>
      </c>
      <c r="C7971" t="s">
        <v>81</v>
      </c>
      <c r="D7971" t="s">
        <v>123</v>
      </c>
      <c r="E7971" t="s">
        <v>152</v>
      </c>
      <c r="F7971" t="s">
        <v>22465</v>
      </c>
      <c r="G7971" t="s">
        <v>154</v>
      </c>
      <c r="H7971" t="s">
        <v>149</v>
      </c>
      <c r="I7971" t="s">
        <v>135</v>
      </c>
      <c r="J7971" t="s">
        <v>136</v>
      </c>
      <c r="K7971" t="s">
        <v>137</v>
      </c>
      <c r="L7971" t="s">
        <v>22466</v>
      </c>
      <c r="M7971" t="s">
        <v>22467</v>
      </c>
      <c r="N7971">
        <v>2.3777777769999999</v>
      </c>
      <c r="O7971">
        <v>0</v>
      </c>
      <c r="P7971">
        <v>1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0.4499264783487556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0.4499264783487556</v>
      </c>
    </row>
    <row r="7972" spans="1:31" x14ac:dyDescent="0.25">
      <c r="A7972">
        <v>1661899</v>
      </c>
      <c r="B7972">
        <v>1</v>
      </c>
      <c r="C7972" t="s">
        <v>80</v>
      </c>
      <c r="D7972" t="s">
        <v>87</v>
      </c>
      <c r="E7972" t="s">
        <v>152</v>
      </c>
      <c r="F7972" t="s">
        <v>22468</v>
      </c>
      <c r="G7972" t="s">
        <v>507</v>
      </c>
      <c r="H7972" t="s">
        <v>149</v>
      </c>
      <c r="I7972" t="s">
        <v>135</v>
      </c>
      <c r="J7972" t="s">
        <v>136</v>
      </c>
      <c r="K7972" t="s">
        <v>137</v>
      </c>
      <c r="L7972" t="s">
        <v>22469</v>
      </c>
      <c r="M7972" t="s">
        <v>22470</v>
      </c>
      <c r="N7972">
        <v>1.4044444439999999</v>
      </c>
      <c r="O7972">
        <v>0</v>
      </c>
      <c r="P7972">
        <v>8</v>
      </c>
      <c r="Q7972">
        <v>0</v>
      </c>
      <c r="R7972">
        <v>0</v>
      </c>
      <c r="S7972">
        <v>0</v>
      </c>
      <c r="T7972">
        <v>1</v>
      </c>
      <c r="U7972">
        <v>0</v>
      </c>
      <c r="V7972">
        <v>0</v>
      </c>
      <c r="W7972">
        <v>0</v>
      </c>
      <c r="X7972">
        <v>2.3986861335588401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2.3986861335588401</v>
      </c>
    </row>
    <row r="7973" spans="1:31" x14ac:dyDescent="0.25">
      <c r="A7973">
        <v>1662148</v>
      </c>
      <c r="B7973">
        <v>1</v>
      </c>
      <c r="C7973" t="s">
        <v>80</v>
      </c>
      <c r="D7973" t="s">
        <v>97</v>
      </c>
      <c r="E7973" t="s">
        <v>178</v>
      </c>
      <c r="F7973" t="s">
        <v>22471</v>
      </c>
      <c r="G7973" t="s">
        <v>227</v>
      </c>
      <c r="H7973" t="s">
        <v>149</v>
      </c>
      <c r="I7973" t="s">
        <v>135</v>
      </c>
      <c r="J7973" t="s">
        <v>136</v>
      </c>
      <c r="K7973" t="s">
        <v>137</v>
      </c>
      <c r="L7973" t="s">
        <v>22472</v>
      </c>
      <c r="M7973" t="s">
        <v>22473</v>
      </c>
      <c r="N7973">
        <v>9.7255555549999997</v>
      </c>
      <c r="O7973">
        <v>0</v>
      </c>
      <c r="P7973">
        <v>96</v>
      </c>
      <c r="Q7973">
        <v>0</v>
      </c>
      <c r="R7973">
        <v>0</v>
      </c>
      <c r="S7973">
        <v>0</v>
      </c>
      <c r="T7973">
        <v>5</v>
      </c>
      <c r="U7973">
        <v>0</v>
      </c>
      <c r="V7973">
        <v>0</v>
      </c>
      <c r="W7973">
        <v>0</v>
      </c>
      <c r="X7973">
        <v>416.45564520532224</v>
      </c>
      <c r="Y7973">
        <v>0</v>
      </c>
      <c r="Z7973">
        <v>0</v>
      </c>
      <c r="AA7973">
        <v>0</v>
      </c>
      <c r="AB7973">
        <v>28.476451167915947</v>
      </c>
      <c r="AC7973">
        <v>0</v>
      </c>
      <c r="AD7973">
        <v>0</v>
      </c>
      <c r="AE7973">
        <v>444.93209637323821</v>
      </c>
    </row>
    <row r="7974" spans="1:31" x14ac:dyDescent="0.25">
      <c r="A7974">
        <v>1662391</v>
      </c>
      <c r="B7974">
        <v>1</v>
      </c>
      <c r="C7974" t="s">
        <v>80</v>
      </c>
      <c r="D7974" t="s">
        <v>106</v>
      </c>
      <c r="E7974" t="s">
        <v>204</v>
      </c>
      <c r="F7974" t="s">
        <v>22474</v>
      </c>
      <c r="G7974" t="s">
        <v>161</v>
      </c>
      <c r="H7974" t="s">
        <v>134</v>
      </c>
      <c r="I7974" t="s">
        <v>135</v>
      </c>
      <c r="J7974" t="s">
        <v>136</v>
      </c>
      <c r="K7974" t="s">
        <v>137</v>
      </c>
      <c r="L7974" t="s">
        <v>22475</v>
      </c>
      <c r="M7974" t="s">
        <v>22204</v>
      </c>
      <c r="N7974">
        <v>0.61833333300000004</v>
      </c>
      <c r="O7974">
        <v>0</v>
      </c>
      <c r="P7974">
        <v>469</v>
      </c>
      <c r="Q7974">
        <v>0</v>
      </c>
      <c r="R7974">
        <v>40</v>
      </c>
      <c r="S7974">
        <v>3</v>
      </c>
      <c r="T7974">
        <v>46</v>
      </c>
      <c r="U7974">
        <v>0</v>
      </c>
      <c r="V7974">
        <v>0</v>
      </c>
      <c r="W7974">
        <v>0</v>
      </c>
      <c r="X7974">
        <v>39.26084337446045</v>
      </c>
      <c r="Y7974">
        <v>0</v>
      </c>
      <c r="Z7974">
        <v>8.8550048621602802</v>
      </c>
      <c r="AA7974">
        <v>3.5442412372103571</v>
      </c>
      <c r="AB7974">
        <v>16.275548978933866</v>
      </c>
      <c r="AC7974">
        <v>0</v>
      </c>
      <c r="AD7974">
        <v>0</v>
      </c>
      <c r="AE7974">
        <v>67.935638452764948</v>
      </c>
    </row>
    <row r="7975" spans="1:31" x14ac:dyDescent="0.25">
      <c r="A7975">
        <v>1662540</v>
      </c>
      <c r="B7975">
        <v>1</v>
      </c>
      <c r="C7975" t="s">
        <v>80</v>
      </c>
      <c r="D7975" t="s">
        <v>95</v>
      </c>
      <c r="E7975" t="s">
        <v>131</v>
      </c>
      <c r="F7975" t="s">
        <v>22476</v>
      </c>
      <c r="G7975" t="s">
        <v>161</v>
      </c>
      <c r="H7975" t="s">
        <v>134</v>
      </c>
      <c r="I7975" t="s">
        <v>191</v>
      </c>
      <c r="J7975" t="s">
        <v>136</v>
      </c>
      <c r="K7975" t="s">
        <v>137</v>
      </c>
      <c r="L7975" t="s">
        <v>22477</v>
      </c>
      <c r="M7975" t="s">
        <v>22478</v>
      </c>
      <c r="N7975">
        <v>3.0555555000000002E-2</v>
      </c>
      <c r="O7975">
        <v>0</v>
      </c>
      <c r="P7975">
        <v>2286</v>
      </c>
      <c r="Q7975">
        <v>0</v>
      </c>
      <c r="R7975">
        <v>0</v>
      </c>
      <c r="S7975">
        <v>2</v>
      </c>
      <c r="T7975">
        <v>146</v>
      </c>
      <c r="U7975">
        <v>0</v>
      </c>
      <c r="V7975">
        <v>0</v>
      </c>
      <c r="W7975">
        <v>0</v>
      </c>
      <c r="X7975">
        <v>16.131531931284517</v>
      </c>
      <c r="Y7975">
        <v>0</v>
      </c>
      <c r="Z7975">
        <v>0</v>
      </c>
      <c r="AA7975">
        <v>2.6327777181440162</v>
      </c>
      <c r="AB7975">
        <v>6.4646170445156397</v>
      </c>
      <c r="AC7975">
        <v>0</v>
      </c>
      <c r="AD7975">
        <v>0</v>
      </c>
      <c r="AE7975">
        <v>25.228926693944175</v>
      </c>
    </row>
    <row r="7976" spans="1:31" x14ac:dyDescent="0.25">
      <c r="A7976">
        <v>1662683</v>
      </c>
      <c r="B7976">
        <v>1</v>
      </c>
      <c r="C7976" t="s">
        <v>80</v>
      </c>
      <c r="D7976" t="s">
        <v>100</v>
      </c>
      <c r="E7976" t="s">
        <v>178</v>
      </c>
      <c r="F7976" t="s">
        <v>22479</v>
      </c>
      <c r="G7976" t="s">
        <v>227</v>
      </c>
      <c r="H7976" t="s">
        <v>149</v>
      </c>
      <c r="I7976" t="s">
        <v>135</v>
      </c>
      <c r="J7976" t="s">
        <v>136</v>
      </c>
      <c r="K7976" t="s">
        <v>137</v>
      </c>
      <c r="L7976" t="s">
        <v>22480</v>
      </c>
      <c r="M7976" t="s">
        <v>22481</v>
      </c>
      <c r="N7976">
        <v>5.86</v>
      </c>
      <c r="O7976">
        <v>0</v>
      </c>
      <c r="P7976">
        <v>18</v>
      </c>
      <c r="Q7976">
        <v>0</v>
      </c>
      <c r="R7976">
        <v>0</v>
      </c>
      <c r="S7976">
        <v>0</v>
      </c>
      <c r="T7976">
        <v>4</v>
      </c>
      <c r="U7976">
        <v>0</v>
      </c>
      <c r="V7976">
        <v>0</v>
      </c>
      <c r="W7976">
        <v>0</v>
      </c>
      <c r="X7976">
        <v>37.642725326868863</v>
      </c>
      <c r="Y7976">
        <v>0</v>
      </c>
      <c r="Z7976">
        <v>0</v>
      </c>
      <c r="AA7976">
        <v>0</v>
      </c>
      <c r="AB7976">
        <v>2.5727202897555556E-3</v>
      </c>
      <c r="AC7976">
        <v>0</v>
      </c>
      <c r="AD7976">
        <v>0</v>
      </c>
      <c r="AE7976">
        <v>37.645298047158619</v>
      </c>
    </row>
    <row r="7977" spans="1:31" x14ac:dyDescent="0.25">
      <c r="A7977">
        <v>1662291</v>
      </c>
      <c r="B7977">
        <v>1</v>
      </c>
      <c r="C7977" t="s">
        <v>80</v>
      </c>
      <c r="D7977" t="s">
        <v>104</v>
      </c>
      <c r="E7977" t="s">
        <v>178</v>
      </c>
      <c r="F7977" t="s">
        <v>22482</v>
      </c>
      <c r="G7977" t="s">
        <v>22483</v>
      </c>
      <c r="H7977" t="s">
        <v>149</v>
      </c>
      <c r="I7977" t="s">
        <v>135</v>
      </c>
      <c r="J7977" t="s">
        <v>136</v>
      </c>
      <c r="K7977" t="s">
        <v>137</v>
      </c>
      <c r="L7977" t="s">
        <v>22484</v>
      </c>
      <c r="M7977" t="s">
        <v>22485</v>
      </c>
      <c r="N7977">
        <v>2.164722222</v>
      </c>
      <c r="O7977">
        <v>0</v>
      </c>
      <c r="P7977">
        <v>123</v>
      </c>
      <c r="Q7977">
        <v>0</v>
      </c>
      <c r="R7977">
        <v>0</v>
      </c>
      <c r="S7977">
        <v>0</v>
      </c>
      <c r="T7977">
        <v>8</v>
      </c>
      <c r="U7977">
        <v>0</v>
      </c>
      <c r="V7977">
        <v>0</v>
      </c>
      <c r="W7977">
        <v>0</v>
      </c>
      <c r="X7977">
        <v>51.878655219533393</v>
      </c>
      <c r="Y7977">
        <v>0</v>
      </c>
      <c r="Z7977">
        <v>0</v>
      </c>
      <c r="AA7977">
        <v>0</v>
      </c>
      <c r="AB7977">
        <v>0.6604614410233467</v>
      </c>
      <c r="AC7977">
        <v>0</v>
      </c>
      <c r="AD7977">
        <v>0</v>
      </c>
      <c r="AE7977">
        <v>52.539116660556736</v>
      </c>
    </row>
    <row r="7978" spans="1:31" x14ac:dyDescent="0.25">
      <c r="A7978">
        <v>1662832</v>
      </c>
      <c r="B7978">
        <v>1</v>
      </c>
      <c r="C7978" t="s">
        <v>81</v>
      </c>
      <c r="D7978" t="s">
        <v>127</v>
      </c>
      <c r="E7978" t="s">
        <v>362</v>
      </c>
      <c r="F7978" t="s">
        <v>22486</v>
      </c>
      <c r="G7978" t="s">
        <v>900</v>
      </c>
      <c r="H7978" t="s">
        <v>149</v>
      </c>
      <c r="I7978" t="s">
        <v>135</v>
      </c>
      <c r="J7978" t="s">
        <v>136</v>
      </c>
      <c r="K7978" t="s">
        <v>137</v>
      </c>
      <c r="L7978" t="s">
        <v>22487</v>
      </c>
      <c r="M7978" t="s">
        <v>22488</v>
      </c>
      <c r="N7978">
        <v>6.1524999999999999</v>
      </c>
      <c r="O7978">
        <v>0</v>
      </c>
      <c r="P7978">
        <v>39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62.4906357859184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62.4906357859184</v>
      </c>
    </row>
    <row r="7979" spans="1:31" x14ac:dyDescent="0.25">
      <c r="A7979">
        <v>1662572</v>
      </c>
      <c r="B7979">
        <v>1</v>
      </c>
      <c r="C7979" t="s">
        <v>81</v>
      </c>
      <c r="D7979" t="s">
        <v>117</v>
      </c>
      <c r="E7979" t="s">
        <v>178</v>
      </c>
      <c r="F7979" t="s">
        <v>22489</v>
      </c>
      <c r="G7979" t="s">
        <v>227</v>
      </c>
      <c r="H7979" t="s">
        <v>149</v>
      </c>
      <c r="I7979" t="s">
        <v>135</v>
      </c>
      <c r="J7979" t="s">
        <v>136</v>
      </c>
      <c r="K7979" t="s">
        <v>137</v>
      </c>
      <c r="L7979" t="s">
        <v>22490</v>
      </c>
      <c r="M7979" t="s">
        <v>22491</v>
      </c>
      <c r="N7979">
        <v>0.89444444400000001</v>
      </c>
      <c r="O7979">
        <v>0</v>
      </c>
      <c r="P7979">
        <v>36</v>
      </c>
      <c r="Q7979">
        <v>0</v>
      </c>
      <c r="R7979">
        <v>3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3.008333378628536</v>
      </c>
      <c r="Y7979">
        <v>0</v>
      </c>
      <c r="Z7979">
        <v>3.2695734142005002E-2</v>
      </c>
      <c r="AA7979">
        <v>0</v>
      </c>
      <c r="AB7979">
        <v>0</v>
      </c>
      <c r="AC7979">
        <v>0</v>
      </c>
      <c r="AD7979">
        <v>0</v>
      </c>
      <c r="AE7979">
        <v>3.0410291127705409</v>
      </c>
    </row>
    <row r="7980" spans="1:31" x14ac:dyDescent="0.25">
      <c r="A7980">
        <v>1662403</v>
      </c>
      <c r="B7980">
        <v>1</v>
      </c>
      <c r="C7980" t="s">
        <v>81</v>
      </c>
      <c r="D7980" t="s">
        <v>120</v>
      </c>
      <c r="E7980" t="s">
        <v>152</v>
      </c>
      <c r="F7980" t="s">
        <v>22492</v>
      </c>
      <c r="G7980" t="s">
        <v>154</v>
      </c>
      <c r="H7980" t="s">
        <v>149</v>
      </c>
      <c r="I7980" t="s">
        <v>135</v>
      </c>
      <c r="J7980" t="s">
        <v>136</v>
      </c>
      <c r="K7980" t="s">
        <v>137</v>
      </c>
      <c r="L7980" t="s">
        <v>22493</v>
      </c>
      <c r="M7980" t="s">
        <v>22494</v>
      </c>
      <c r="N7980">
        <v>0.99722222199999999</v>
      </c>
      <c r="O7980">
        <v>0</v>
      </c>
      <c r="P7980">
        <v>2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0.15103760788725556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0.15103760788725556</v>
      </c>
    </row>
    <row r="7981" spans="1:31" x14ac:dyDescent="0.25">
      <c r="A7981">
        <v>1661839</v>
      </c>
      <c r="B7981">
        <v>1</v>
      </c>
      <c r="C7981" t="s">
        <v>80</v>
      </c>
      <c r="D7981" t="s">
        <v>92</v>
      </c>
      <c r="E7981" t="s">
        <v>178</v>
      </c>
      <c r="F7981" t="s">
        <v>22495</v>
      </c>
      <c r="G7981" t="s">
        <v>227</v>
      </c>
      <c r="H7981" t="s">
        <v>149</v>
      </c>
      <c r="I7981" t="s">
        <v>135</v>
      </c>
      <c r="J7981" t="s">
        <v>136</v>
      </c>
      <c r="K7981" t="s">
        <v>137</v>
      </c>
      <c r="L7981" t="s">
        <v>22496</v>
      </c>
      <c r="M7981" t="s">
        <v>22497</v>
      </c>
      <c r="N7981">
        <v>1.014444444</v>
      </c>
      <c r="O7981">
        <v>0</v>
      </c>
      <c r="P7981">
        <v>26</v>
      </c>
      <c r="Q7981">
        <v>0</v>
      </c>
      <c r="R7981">
        <v>4</v>
      </c>
      <c r="S7981">
        <v>0</v>
      </c>
      <c r="T7981">
        <v>1</v>
      </c>
      <c r="U7981">
        <v>0</v>
      </c>
      <c r="V7981">
        <v>0</v>
      </c>
      <c r="W7981">
        <v>0</v>
      </c>
      <c r="X7981">
        <v>5.4405122210727184</v>
      </c>
      <c r="Y7981">
        <v>0</v>
      </c>
      <c r="Z7981">
        <v>0.8995339918913059</v>
      </c>
      <c r="AA7981">
        <v>0</v>
      </c>
      <c r="AB7981">
        <v>0</v>
      </c>
      <c r="AC7981">
        <v>0</v>
      </c>
      <c r="AD7981">
        <v>0</v>
      </c>
      <c r="AE7981">
        <v>6.3400462129640243</v>
      </c>
    </row>
    <row r="7982" spans="1:31" x14ac:dyDescent="0.25">
      <c r="A7982">
        <v>1662718</v>
      </c>
      <c r="B7982">
        <v>1</v>
      </c>
      <c r="C7982" t="s">
        <v>80</v>
      </c>
      <c r="D7982" t="s">
        <v>96</v>
      </c>
      <c r="E7982" t="s">
        <v>152</v>
      </c>
      <c r="F7982" t="s">
        <v>22498</v>
      </c>
      <c r="G7982" t="s">
        <v>3010</v>
      </c>
      <c r="H7982" t="s">
        <v>149</v>
      </c>
      <c r="I7982" t="s">
        <v>135</v>
      </c>
      <c r="J7982" t="s">
        <v>136</v>
      </c>
      <c r="K7982" t="s">
        <v>137</v>
      </c>
      <c r="L7982" t="s">
        <v>22499</v>
      </c>
      <c r="M7982" t="s">
        <v>22500</v>
      </c>
      <c r="N7982">
        <v>6.153333333</v>
      </c>
      <c r="O7982">
        <v>0</v>
      </c>
      <c r="P7982">
        <v>2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8.2278967224310282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8.2278967224310282</v>
      </c>
    </row>
    <row r="7983" spans="1:31" x14ac:dyDescent="0.25">
      <c r="A7983">
        <v>1662695</v>
      </c>
      <c r="B7983">
        <v>1</v>
      </c>
      <c r="C7983" t="s">
        <v>81</v>
      </c>
      <c r="D7983" t="s">
        <v>115</v>
      </c>
      <c r="E7983" t="s">
        <v>131</v>
      </c>
      <c r="F7983" t="s">
        <v>22501</v>
      </c>
      <c r="G7983" t="s">
        <v>195</v>
      </c>
      <c r="H7983" t="s">
        <v>134</v>
      </c>
      <c r="I7983" t="s">
        <v>135</v>
      </c>
      <c r="J7983" t="s">
        <v>136</v>
      </c>
      <c r="K7983" t="s">
        <v>137</v>
      </c>
      <c r="L7983" t="s">
        <v>22502</v>
      </c>
      <c r="M7983" t="s">
        <v>22503</v>
      </c>
      <c r="N7983">
        <v>3.528888888</v>
      </c>
      <c r="O7983">
        <v>0</v>
      </c>
      <c r="P7983">
        <v>60</v>
      </c>
      <c r="Q7983">
        <v>0</v>
      </c>
      <c r="R7983">
        <v>3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8.1710788712059976</v>
      </c>
      <c r="Y7983">
        <v>0</v>
      </c>
      <c r="Z7983">
        <v>3.8801514112543005</v>
      </c>
      <c r="AA7983">
        <v>0</v>
      </c>
      <c r="AB7983">
        <v>0</v>
      </c>
      <c r="AC7983">
        <v>0</v>
      </c>
      <c r="AD7983">
        <v>0</v>
      </c>
      <c r="AE7983">
        <v>12.051230282460299</v>
      </c>
    </row>
    <row r="7984" spans="1:31" x14ac:dyDescent="0.25">
      <c r="A7984">
        <v>1662672</v>
      </c>
      <c r="B7984">
        <v>1</v>
      </c>
      <c r="C7984" t="s">
        <v>81</v>
      </c>
      <c r="D7984" t="s">
        <v>127</v>
      </c>
      <c r="E7984" t="s">
        <v>146</v>
      </c>
      <c r="F7984" t="s">
        <v>21579</v>
      </c>
      <c r="G7984" t="s">
        <v>260</v>
      </c>
      <c r="H7984" t="s">
        <v>149</v>
      </c>
      <c r="I7984" t="s">
        <v>135</v>
      </c>
      <c r="J7984" t="s">
        <v>136</v>
      </c>
      <c r="K7984" t="s">
        <v>137</v>
      </c>
      <c r="L7984" t="s">
        <v>22504</v>
      </c>
      <c r="M7984" t="s">
        <v>22505</v>
      </c>
      <c r="N7984">
        <v>3.1527777769999998</v>
      </c>
      <c r="O7984">
        <v>0</v>
      </c>
      <c r="P7984">
        <v>209</v>
      </c>
      <c r="Q7984">
        <v>0</v>
      </c>
      <c r="R7984">
        <v>0</v>
      </c>
      <c r="S7984">
        <v>0</v>
      </c>
      <c r="T7984">
        <v>87</v>
      </c>
      <c r="U7984">
        <v>0</v>
      </c>
      <c r="V7984">
        <v>0</v>
      </c>
      <c r="W7984">
        <v>0</v>
      </c>
      <c r="X7984">
        <v>189.2518518100465</v>
      </c>
      <c r="Y7984">
        <v>0</v>
      </c>
      <c r="Z7984">
        <v>0</v>
      </c>
      <c r="AA7984">
        <v>0</v>
      </c>
      <c r="AB7984">
        <v>216.52847795355709</v>
      </c>
      <c r="AC7984">
        <v>0</v>
      </c>
      <c r="AD7984">
        <v>0</v>
      </c>
      <c r="AE7984">
        <v>405.78032976360362</v>
      </c>
    </row>
    <row r="7985" spans="1:31" x14ac:dyDescent="0.25">
      <c r="A7985">
        <v>1662426</v>
      </c>
      <c r="B7985">
        <v>1</v>
      </c>
      <c r="C7985" t="s">
        <v>80</v>
      </c>
      <c r="D7985" t="s">
        <v>108</v>
      </c>
      <c r="E7985" t="s">
        <v>204</v>
      </c>
      <c r="F7985" t="s">
        <v>10892</v>
      </c>
      <c r="G7985" t="s">
        <v>585</v>
      </c>
      <c r="H7985" t="s">
        <v>134</v>
      </c>
      <c r="I7985" t="s">
        <v>135</v>
      </c>
      <c r="J7985" t="s">
        <v>136</v>
      </c>
      <c r="K7985" t="s">
        <v>137</v>
      </c>
      <c r="L7985" t="s">
        <v>22506</v>
      </c>
      <c r="M7985" t="s">
        <v>22507</v>
      </c>
      <c r="N7985">
        <v>0.64638888800000005</v>
      </c>
      <c r="O7985">
        <v>0</v>
      </c>
      <c r="P7985">
        <v>158</v>
      </c>
      <c r="Q7985">
        <v>0</v>
      </c>
      <c r="R7985">
        <v>57</v>
      </c>
      <c r="S7985">
        <v>2</v>
      </c>
      <c r="T7985">
        <v>21</v>
      </c>
      <c r="U7985">
        <v>0</v>
      </c>
      <c r="V7985">
        <v>0</v>
      </c>
      <c r="W7985">
        <v>0</v>
      </c>
      <c r="X7985">
        <v>9.6518220068883807</v>
      </c>
      <c r="Y7985">
        <v>0</v>
      </c>
      <c r="Z7985">
        <v>3.3334924621473263</v>
      </c>
      <c r="AA7985">
        <v>0.86588295840121488</v>
      </c>
      <c r="AB7985">
        <v>11.047774059113578</v>
      </c>
      <c r="AC7985">
        <v>0</v>
      </c>
      <c r="AD7985">
        <v>0</v>
      </c>
      <c r="AE7985">
        <v>24.898971486550501</v>
      </c>
    </row>
    <row r="7986" spans="1:31" x14ac:dyDescent="0.25">
      <c r="A7986">
        <v>1661885</v>
      </c>
      <c r="B7986">
        <v>1</v>
      </c>
      <c r="C7986" t="s">
        <v>80</v>
      </c>
      <c r="D7986" t="s">
        <v>97</v>
      </c>
      <c r="E7986" t="s">
        <v>178</v>
      </c>
      <c r="F7986" t="s">
        <v>22508</v>
      </c>
      <c r="G7986" t="s">
        <v>187</v>
      </c>
      <c r="H7986" t="s">
        <v>149</v>
      </c>
      <c r="I7986" t="s">
        <v>135</v>
      </c>
      <c r="J7986" t="s">
        <v>136</v>
      </c>
      <c r="K7986" t="s">
        <v>137</v>
      </c>
      <c r="L7986" t="s">
        <v>22509</v>
      </c>
      <c r="M7986" t="s">
        <v>22510</v>
      </c>
      <c r="N7986">
        <v>3.0583333330000002</v>
      </c>
      <c r="O7986">
        <v>0</v>
      </c>
      <c r="P7986">
        <v>9</v>
      </c>
      <c r="Q7986">
        <v>0</v>
      </c>
      <c r="R7986">
        <v>18</v>
      </c>
      <c r="S7986">
        <v>0</v>
      </c>
      <c r="T7986">
        <v>9</v>
      </c>
      <c r="U7986">
        <v>0</v>
      </c>
      <c r="V7986">
        <v>0</v>
      </c>
      <c r="W7986">
        <v>0</v>
      </c>
      <c r="X7986">
        <v>13.209169620843102</v>
      </c>
      <c r="Y7986">
        <v>0</v>
      </c>
      <c r="Z7986">
        <v>17.841895828410568</v>
      </c>
      <c r="AA7986">
        <v>0</v>
      </c>
      <c r="AB7986">
        <v>19.20538992512417</v>
      </c>
      <c r="AC7986">
        <v>0</v>
      </c>
      <c r="AD7986">
        <v>0</v>
      </c>
      <c r="AE7986">
        <v>50.256455374377836</v>
      </c>
    </row>
    <row r="7987" spans="1:31" x14ac:dyDescent="0.25">
      <c r="A7987">
        <v>1662008</v>
      </c>
      <c r="B7987">
        <v>1</v>
      </c>
      <c r="C7987" t="s">
        <v>81</v>
      </c>
      <c r="D7987" t="s">
        <v>120</v>
      </c>
      <c r="E7987" t="s">
        <v>146</v>
      </c>
      <c r="F7987" t="s">
        <v>22511</v>
      </c>
      <c r="G7987" t="s">
        <v>227</v>
      </c>
      <c r="H7987" t="s">
        <v>149</v>
      </c>
      <c r="I7987" t="s">
        <v>135</v>
      </c>
      <c r="J7987" t="s">
        <v>136</v>
      </c>
      <c r="K7987" t="s">
        <v>137</v>
      </c>
      <c r="L7987" t="s">
        <v>22512</v>
      </c>
      <c r="M7987" t="s">
        <v>22513</v>
      </c>
      <c r="N7987">
        <v>1.3875</v>
      </c>
      <c r="O7987">
        <v>0</v>
      </c>
      <c r="P7987">
        <v>2</v>
      </c>
      <c r="Q7987">
        <v>0</v>
      </c>
      <c r="R7987">
        <v>2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0.419286167374125</v>
      </c>
      <c r="Y7987">
        <v>0</v>
      </c>
      <c r="Z7987">
        <v>4.5187422366000003E-4</v>
      </c>
      <c r="AA7987">
        <v>0</v>
      </c>
      <c r="AB7987">
        <v>0</v>
      </c>
      <c r="AC7987">
        <v>0</v>
      </c>
      <c r="AD7987">
        <v>0</v>
      </c>
      <c r="AE7987">
        <v>0.41973804159778499</v>
      </c>
    </row>
    <row r="7988" spans="1:31" x14ac:dyDescent="0.25">
      <c r="A7988">
        <v>1662317</v>
      </c>
      <c r="B7988">
        <v>1</v>
      </c>
      <c r="C7988" t="s">
        <v>80</v>
      </c>
      <c r="D7988" t="s">
        <v>105</v>
      </c>
      <c r="E7988" t="s">
        <v>146</v>
      </c>
      <c r="F7988" t="s">
        <v>22514</v>
      </c>
      <c r="G7988" t="s">
        <v>260</v>
      </c>
      <c r="H7988" t="s">
        <v>149</v>
      </c>
      <c r="I7988" t="s">
        <v>135</v>
      </c>
      <c r="J7988" t="s">
        <v>136</v>
      </c>
      <c r="K7988" t="s">
        <v>137</v>
      </c>
      <c r="L7988" t="s">
        <v>22515</v>
      </c>
      <c r="M7988" t="s">
        <v>22516</v>
      </c>
      <c r="N7988">
        <v>2.2580555549999999</v>
      </c>
      <c r="O7988">
        <v>0</v>
      </c>
      <c r="P7988">
        <v>13</v>
      </c>
      <c r="Q7988">
        <v>0</v>
      </c>
      <c r="R7988">
        <v>0</v>
      </c>
      <c r="S7988">
        <v>0</v>
      </c>
      <c r="T7988">
        <v>1</v>
      </c>
      <c r="U7988">
        <v>0</v>
      </c>
      <c r="V7988">
        <v>0</v>
      </c>
      <c r="W7988">
        <v>0</v>
      </c>
      <c r="X7988">
        <v>2.5230545545100584</v>
      </c>
      <c r="Y7988">
        <v>0</v>
      </c>
      <c r="Z7988">
        <v>0</v>
      </c>
      <c r="AA7988">
        <v>0</v>
      </c>
      <c r="AB7988">
        <v>5.348008274320833E-3</v>
      </c>
      <c r="AC7988">
        <v>0</v>
      </c>
      <c r="AD7988">
        <v>0</v>
      </c>
      <c r="AE7988">
        <v>2.5284025627843794</v>
      </c>
    </row>
    <row r="7989" spans="1:31" x14ac:dyDescent="0.25">
      <c r="A7989">
        <v>1662257</v>
      </c>
      <c r="B7989">
        <v>1</v>
      </c>
      <c r="C7989" t="s">
        <v>80</v>
      </c>
      <c r="D7989" t="s">
        <v>93</v>
      </c>
      <c r="E7989" t="s">
        <v>178</v>
      </c>
      <c r="F7989" t="s">
        <v>11704</v>
      </c>
      <c r="G7989" t="s">
        <v>227</v>
      </c>
      <c r="H7989" t="s">
        <v>149</v>
      </c>
      <c r="I7989" t="s">
        <v>135</v>
      </c>
      <c r="J7989" t="s">
        <v>136</v>
      </c>
      <c r="K7989" t="s">
        <v>137</v>
      </c>
      <c r="L7989" t="s">
        <v>22517</v>
      </c>
      <c r="M7989" t="s">
        <v>22518</v>
      </c>
      <c r="N7989">
        <v>8.3249999999999993</v>
      </c>
      <c r="O7989">
        <v>0</v>
      </c>
      <c r="P7989">
        <v>10</v>
      </c>
      <c r="Q7989">
        <v>0</v>
      </c>
      <c r="R7989">
        <v>8</v>
      </c>
      <c r="S7989">
        <v>0</v>
      </c>
      <c r="T7989">
        <v>3</v>
      </c>
      <c r="U7989">
        <v>0</v>
      </c>
      <c r="V7989">
        <v>0</v>
      </c>
      <c r="W7989">
        <v>0</v>
      </c>
      <c r="X7989">
        <v>2.6013648657931725</v>
      </c>
      <c r="Y7989">
        <v>0</v>
      </c>
      <c r="Z7989">
        <v>8.4160872761081542</v>
      </c>
      <c r="AA7989">
        <v>0</v>
      </c>
      <c r="AB7989">
        <v>1.136527487763151</v>
      </c>
      <c r="AC7989">
        <v>0</v>
      </c>
      <c r="AD7989">
        <v>0</v>
      </c>
      <c r="AE7989">
        <v>12.153979629664478</v>
      </c>
    </row>
    <row r="7990" spans="1:31" x14ac:dyDescent="0.25">
      <c r="A7990">
        <v>1661962</v>
      </c>
      <c r="B7990">
        <v>1</v>
      </c>
      <c r="C7990" t="s">
        <v>81</v>
      </c>
      <c r="D7990" t="s">
        <v>123</v>
      </c>
      <c r="E7990" t="s">
        <v>178</v>
      </c>
      <c r="F7990" t="s">
        <v>22519</v>
      </c>
      <c r="G7990" t="s">
        <v>227</v>
      </c>
      <c r="H7990" t="s">
        <v>149</v>
      </c>
      <c r="I7990" t="s">
        <v>135</v>
      </c>
      <c r="J7990" t="s">
        <v>136</v>
      </c>
      <c r="K7990" t="s">
        <v>137</v>
      </c>
      <c r="L7990" t="s">
        <v>22520</v>
      </c>
      <c r="M7990" t="s">
        <v>22521</v>
      </c>
      <c r="N7990">
        <v>1.169166666</v>
      </c>
      <c r="O7990">
        <v>0</v>
      </c>
      <c r="P7990">
        <v>0</v>
      </c>
      <c r="Q7990">
        <v>0</v>
      </c>
      <c r="R7990">
        <v>8</v>
      </c>
      <c r="S7990">
        <v>0</v>
      </c>
      <c r="T7990">
        <v>2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1.0164508431819368</v>
      </c>
      <c r="AA7990">
        <v>0</v>
      </c>
      <c r="AB7990">
        <v>2.9111672539167905</v>
      </c>
      <c r="AC7990">
        <v>0</v>
      </c>
      <c r="AD7990">
        <v>0</v>
      </c>
      <c r="AE7990">
        <v>3.9276180970987271</v>
      </c>
    </row>
    <row r="7991" spans="1:31" x14ac:dyDescent="0.25">
      <c r="A7991">
        <v>1662071</v>
      </c>
      <c r="B7991">
        <v>1</v>
      </c>
      <c r="C7991" t="s">
        <v>81</v>
      </c>
      <c r="D7991" t="s">
        <v>118</v>
      </c>
      <c r="E7991" t="s">
        <v>178</v>
      </c>
      <c r="F7991" t="s">
        <v>20663</v>
      </c>
      <c r="G7991" t="s">
        <v>227</v>
      </c>
      <c r="H7991" t="s">
        <v>149</v>
      </c>
      <c r="I7991" t="s">
        <v>135</v>
      </c>
      <c r="J7991" t="s">
        <v>136</v>
      </c>
      <c r="K7991" t="s">
        <v>137</v>
      </c>
      <c r="L7991" t="s">
        <v>22522</v>
      </c>
      <c r="M7991" t="s">
        <v>21826</v>
      </c>
      <c r="N7991">
        <v>3.7905555550000001</v>
      </c>
      <c r="O7991">
        <v>0</v>
      </c>
      <c r="P7991">
        <v>8</v>
      </c>
      <c r="Q7991">
        <v>0</v>
      </c>
      <c r="R7991">
        <v>4</v>
      </c>
      <c r="S7991">
        <v>0</v>
      </c>
      <c r="T7991">
        <v>4</v>
      </c>
      <c r="U7991">
        <v>0</v>
      </c>
      <c r="V7991">
        <v>0</v>
      </c>
      <c r="W7991">
        <v>0</v>
      </c>
      <c r="X7991">
        <v>6.5376709458009437</v>
      </c>
      <c r="Y7991">
        <v>0</v>
      </c>
      <c r="Z7991">
        <v>1.2170775116478152</v>
      </c>
      <c r="AA7991">
        <v>0</v>
      </c>
      <c r="AB7991">
        <v>8.8175011476579446</v>
      </c>
      <c r="AC7991">
        <v>0</v>
      </c>
      <c r="AD7991">
        <v>0</v>
      </c>
      <c r="AE7991">
        <v>16.572249605106705</v>
      </c>
    </row>
    <row r="7992" spans="1:31" x14ac:dyDescent="0.25">
      <c r="A7992">
        <v>1662171</v>
      </c>
      <c r="B7992">
        <v>1</v>
      </c>
      <c r="C7992" t="s">
        <v>81</v>
      </c>
      <c r="D7992" t="s">
        <v>112</v>
      </c>
      <c r="E7992" t="s">
        <v>178</v>
      </c>
      <c r="F7992" t="s">
        <v>22523</v>
      </c>
      <c r="G7992" t="s">
        <v>227</v>
      </c>
      <c r="H7992" t="s">
        <v>149</v>
      </c>
      <c r="I7992" t="s">
        <v>135</v>
      </c>
      <c r="J7992" t="s">
        <v>136</v>
      </c>
      <c r="K7992" t="s">
        <v>137</v>
      </c>
      <c r="L7992" t="s">
        <v>22524</v>
      </c>
      <c r="M7992" t="s">
        <v>22525</v>
      </c>
      <c r="N7992">
        <v>1.5205555550000001</v>
      </c>
      <c r="O7992">
        <v>0</v>
      </c>
      <c r="P7992">
        <v>32</v>
      </c>
      <c r="Q7992">
        <v>0</v>
      </c>
      <c r="R7992">
        <v>0</v>
      </c>
      <c r="S7992">
        <v>0</v>
      </c>
      <c r="T7992">
        <v>3</v>
      </c>
      <c r="U7992">
        <v>0</v>
      </c>
      <c r="V7992">
        <v>0</v>
      </c>
      <c r="W7992">
        <v>0</v>
      </c>
      <c r="X7992">
        <v>3.5482921786595742</v>
      </c>
      <c r="Y7992">
        <v>0</v>
      </c>
      <c r="Z7992">
        <v>0</v>
      </c>
      <c r="AA7992">
        <v>0</v>
      </c>
      <c r="AB7992">
        <v>1.0071108402401601</v>
      </c>
      <c r="AC7992">
        <v>0</v>
      </c>
      <c r="AD7992">
        <v>0</v>
      </c>
      <c r="AE7992">
        <v>4.5554030188997343</v>
      </c>
    </row>
    <row r="7993" spans="1:31" x14ac:dyDescent="0.25">
      <c r="A7993">
        <v>1662509</v>
      </c>
      <c r="B7993">
        <v>1</v>
      </c>
      <c r="C7993" t="s">
        <v>80</v>
      </c>
      <c r="D7993" t="s">
        <v>82</v>
      </c>
      <c r="E7993" t="s">
        <v>152</v>
      </c>
      <c r="F7993" t="s">
        <v>22526</v>
      </c>
      <c r="G7993" t="s">
        <v>507</v>
      </c>
      <c r="H7993" t="s">
        <v>149</v>
      </c>
      <c r="I7993" t="s">
        <v>135</v>
      </c>
      <c r="J7993" t="s">
        <v>136</v>
      </c>
      <c r="K7993" t="s">
        <v>137</v>
      </c>
      <c r="L7993" t="s">
        <v>22527</v>
      </c>
      <c r="M7993" t="s">
        <v>22528</v>
      </c>
      <c r="N7993">
        <v>1.679444444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1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</row>
    <row r="7994" spans="1:31" x14ac:dyDescent="0.25">
      <c r="A7994">
        <v>1662463</v>
      </c>
      <c r="B7994">
        <v>1</v>
      </c>
      <c r="C7994" t="s">
        <v>81</v>
      </c>
      <c r="D7994" t="s">
        <v>112</v>
      </c>
      <c r="E7994" t="s">
        <v>146</v>
      </c>
      <c r="F7994" t="s">
        <v>22529</v>
      </c>
      <c r="G7994" t="s">
        <v>260</v>
      </c>
      <c r="H7994" t="s">
        <v>149</v>
      </c>
      <c r="I7994" t="s">
        <v>135</v>
      </c>
      <c r="J7994" t="s">
        <v>136</v>
      </c>
      <c r="K7994" t="s">
        <v>137</v>
      </c>
      <c r="L7994" t="s">
        <v>22530</v>
      </c>
      <c r="M7994" t="s">
        <v>22531</v>
      </c>
      <c r="N7994">
        <v>1.065833333</v>
      </c>
      <c r="O7994">
        <v>0</v>
      </c>
      <c r="P7994">
        <v>49</v>
      </c>
      <c r="Q7994">
        <v>0</v>
      </c>
      <c r="R7994">
        <v>1</v>
      </c>
      <c r="S7994">
        <v>0</v>
      </c>
      <c r="T7994">
        <v>10</v>
      </c>
      <c r="U7994">
        <v>0</v>
      </c>
      <c r="V7994">
        <v>0</v>
      </c>
      <c r="W7994">
        <v>0</v>
      </c>
      <c r="X7994">
        <v>10.886830499044796</v>
      </c>
      <c r="Y7994">
        <v>0</v>
      </c>
      <c r="Z7994">
        <v>0.61191634302748887</v>
      </c>
      <c r="AA7994">
        <v>0</v>
      </c>
      <c r="AB7994">
        <v>6.9798432472088487</v>
      </c>
      <c r="AC7994">
        <v>0</v>
      </c>
      <c r="AD7994">
        <v>0</v>
      </c>
      <c r="AE7994">
        <v>18.478590089281134</v>
      </c>
    </row>
    <row r="7995" spans="1:31" x14ac:dyDescent="0.25">
      <c r="A7995">
        <v>1662217</v>
      </c>
      <c r="B7995">
        <v>1</v>
      </c>
      <c r="C7995" t="s">
        <v>80</v>
      </c>
      <c r="D7995" t="s">
        <v>106</v>
      </c>
      <c r="E7995" t="s">
        <v>204</v>
      </c>
      <c r="F7995" t="s">
        <v>9853</v>
      </c>
      <c r="G7995" t="s">
        <v>161</v>
      </c>
      <c r="H7995" t="s">
        <v>134</v>
      </c>
      <c r="I7995" t="s">
        <v>135</v>
      </c>
      <c r="J7995" t="s">
        <v>136</v>
      </c>
      <c r="K7995" t="s">
        <v>137</v>
      </c>
      <c r="L7995" t="s">
        <v>22532</v>
      </c>
      <c r="M7995" t="s">
        <v>22533</v>
      </c>
      <c r="N7995">
        <v>0.67416666599999997</v>
      </c>
      <c r="O7995">
        <v>0</v>
      </c>
      <c r="P7995">
        <v>1233</v>
      </c>
      <c r="Q7995">
        <v>20</v>
      </c>
      <c r="R7995">
        <v>147</v>
      </c>
      <c r="S7995">
        <v>12</v>
      </c>
      <c r="T7995">
        <v>249</v>
      </c>
      <c r="U7995">
        <v>0</v>
      </c>
      <c r="V7995">
        <v>0</v>
      </c>
      <c r="W7995">
        <v>0</v>
      </c>
      <c r="X7995">
        <v>112.33300576305017</v>
      </c>
      <c r="Y7995">
        <v>8.1164210218785762</v>
      </c>
      <c r="Z7995">
        <v>8.0902632613107528</v>
      </c>
      <c r="AA7995">
        <v>43.871645848625995</v>
      </c>
      <c r="AB7995">
        <v>105.79907863756468</v>
      </c>
      <c r="AC7995">
        <v>0</v>
      </c>
      <c r="AD7995">
        <v>0</v>
      </c>
      <c r="AE7995">
        <v>278.21041453243021</v>
      </c>
    </row>
    <row r="7996" spans="1:31" x14ac:dyDescent="0.25">
      <c r="A7996">
        <v>1662323</v>
      </c>
      <c r="B7996">
        <v>1</v>
      </c>
      <c r="C7996" t="s">
        <v>80</v>
      </c>
      <c r="D7996" t="s">
        <v>108</v>
      </c>
      <c r="E7996" t="s">
        <v>131</v>
      </c>
      <c r="F7996" t="s">
        <v>22534</v>
      </c>
      <c r="G7996" t="s">
        <v>691</v>
      </c>
      <c r="H7996" t="s">
        <v>134</v>
      </c>
      <c r="I7996" t="s">
        <v>135</v>
      </c>
      <c r="J7996" t="s">
        <v>136</v>
      </c>
      <c r="K7996" t="s">
        <v>137</v>
      </c>
      <c r="L7996" t="s">
        <v>22535</v>
      </c>
      <c r="M7996" t="s">
        <v>21483</v>
      </c>
      <c r="N7996">
        <v>0.86388888799999997</v>
      </c>
      <c r="O7996">
        <v>0</v>
      </c>
      <c r="P7996">
        <v>38</v>
      </c>
      <c r="Q7996">
        <v>0</v>
      </c>
      <c r="R7996">
        <v>15</v>
      </c>
      <c r="S7996">
        <v>0</v>
      </c>
      <c r="T7996">
        <v>9</v>
      </c>
      <c r="U7996">
        <v>0</v>
      </c>
      <c r="V7996">
        <v>0</v>
      </c>
      <c r="W7996">
        <v>0</v>
      </c>
      <c r="X7996">
        <v>10.026866148120511</v>
      </c>
      <c r="Y7996">
        <v>0</v>
      </c>
      <c r="Z7996">
        <v>7.5186705688799798</v>
      </c>
      <c r="AA7996">
        <v>0</v>
      </c>
      <c r="AB7996">
        <v>5.727847510582933</v>
      </c>
      <c r="AC7996">
        <v>0</v>
      </c>
      <c r="AD7996">
        <v>0</v>
      </c>
      <c r="AE7996">
        <v>23.273384227583424</v>
      </c>
    </row>
    <row r="7997" spans="1:31" x14ac:dyDescent="0.25">
      <c r="A7997">
        <v>1662821</v>
      </c>
      <c r="B7997">
        <v>1</v>
      </c>
      <c r="C7997" t="s">
        <v>80</v>
      </c>
      <c r="D7997" t="s">
        <v>90</v>
      </c>
      <c r="E7997" t="s">
        <v>152</v>
      </c>
      <c r="F7997" t="s">
        <v>22536</v>
      </c>
      <c r="G7997" t="s">
        <v>154</v>
      </c>
      <c r="H7997" t="s">
        <v>149</v>
      </c>
      <c r="I7997" t="s">
        <v>135</v>
      </c>
      <c r="J7997" t="s">
        <v>136</v>
      </c>
      <c r="K7997" t="s">
        <v>137</v>
      </c>
      <c r="L7997" t="s">
        <v>22537</v>
      </c>
      <c r="M7997" t="s">
        <v>22538</v>
      </c>
      <c r="N7997">
        <v>0.995</v>
      </c>
      <c r="O7997">
        <v>0</v>
      </c>
      <c r="P7997">
        <v>4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1.977611229043817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1.977611229043817</v>
      </c>
    </row>
    <row r="7998" spans="1:31" x14ac:dyDescent="0.25">
      <c r="A7998">
        <v>1662300</v>
      </c>
      <c r="B7998">
        <v>1</v>
      </c>
      <c r="C7998" t="s">
        <v>81</v>
      </c>
      <c r="D7998" t="s">
        <v>128</v>
      </c>
      <c r="E7998" t="s">
        <v>131</v>
      </c>
      <c r="F7998" t="s">
        <v>22539</v>
      </c>
      <c r="G7998" t="s">
        <v>161</v>
      </c>
      <c r="H7998" t="s">
        <v>134</v>
      </c>
      <c r="I7998" t="s">
        <v>135</v>
      </c>
      <c r="J7998" t="s">
        <v>136</v>
      </c>
      <c r="K7998" t="s">
        <v>137</v>
      </c>
      <c r="L7998" t="s">
        <v>22540</v>
      </c>
      <c r="M7998" t="s">
        <v>22541</v>
      </c>
      <c r="N7998">
        <v>1.6630555549999999</v>
      </c>
      <c r="O7998">
        <v>2</v>
      </c>
      <c r="P7998">
        <v>683</v>
      </c>
      <c r="Q7998">
        <v>16</v>
      </c>
      <c r="R7998">
        <v>9</v>
      </c>
      <c r="S7998">
        <v>2</v>
      </c>
      <c r="T7998">
        <v>25</v>
      </c>
      <c r="U7998">
        <v>0</v>
      </c>
      <c r="V7998">
        <v>0</v>
      </c>
      <c r="W7998">
        <v>31.994939972651494</v>
      </c>
      <c r="X7998">
        <v>186.97708393572373</v>
      </c>
      <c r="Y7998">
        <v>6.209110234287702</v>
      </c>
      <c r="Z7998">
        <v>2.7309768208007092</v>
      </c>
      <c r="AA7998">
        <v>7.7292217463263384</v>
      </c>
      <c r="AB7998">
        <v>66.669498050876172</v>
      </c>
      <c r="AC7998">
        <v>0</v>
      </c>
      <c r="AD7998">
        <v>0</v>
      </c>
      <c r="AE7998">
        <v>302.31083076066614</v>
      </c>
    </row>
    <row r="7999" spans="1:31" x14ac:dyDescent="0.25">
      <c r="A7999">
        <v>1662798</v>
      </c>
      <c r="B7999">
        <v>1</v>
      </c>
      <c r="C7999" t="s">
        <v>80</v>
      </c>
      <c r="D7999" t="s">
        <v>97</v>
      </c>
      <c r="E7999" t="s">
        <v>152</v>
      </c>
      <c r="F7999" t="s">
        <v>22542</v>
      </c>
      <c r="G7999" t="s">
        <v>507</v>
      </c>
      <c r="H7999" t="s">
        <v>149</v>
      </c>
      <c r="I7999" t="s">
        <v>135</v>
      </c>
      <c r="J7999" t="s">
        <v>136</v>
      </c>
      <c r="K7999" t="s">
        <v>137</v>
      </c>
      <c r="L7999" t="s">
        <v>22543</v>
      </c>
      <c r="M7999" t="s">
        <v>22544</v>
      </c>
      <c r="N7999">
        <v>2.5027777769999999</v>
      </c>
      <c r="O7999">
        <v>0</v>
      </c>
      <c r="P7999">
        <v>2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2.8541105144540029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2.8541105144540029</v>
      </c>
    </row>
    <row r="8000" spans="1:31" x14ac:dyDescent="0.25">
      <c r="A8000">
        <v>1662443</v>
      </c>
      <c r="B8000">
        <v>1</v>
      </c>
      <c r="C8000" t="s">
        <v>81</v>
      </c>
      <c r="D8000" t="s">
        <v>128</v>
      </c>
      <c r="E8000" t="s">
        <v>362</v>
      </c>
      <c r="F8000" t="s">
        <v>22545</v>
      </c>
      <c r="G8000" t="s">
        <v>227</v>
      </c>
      <c r="H8000" t="s">
        <v>149</v>
      </c>
      <c r="I8000" t="s">
        <v>135</v>
      </c>
      <c r="J8000" t="s">
        <v>136</v>
      </c>
      <c r="K8000" t="s">
        <v>137</v>
      </c>
      <c r="L8000" t="s">
        <v>22546</v>
      </c>
      <c r="M8000" t="s">
        <v>22547</v>
      </c>
      <c r="N8000">
        <v>6.7458333330000002</v>
      </c>
      <c r="O8000">
        <v>0</v>
      </c>
      <c r="P8000">
        <v>35</v>
      </c>
      <c r="Q8000">
        <v>0</v>
      </c>
      <c r="R8000">
        <v>1</v>
      </c>
      <c r="S8000">
        <v>0</v>
      </c>
      <c r="T8000">
        <v>3</v>
      </c>
      <c r="U8000">
        <v>0</v>
      </c>
      <c r="V8000">
        <v>0</v>
      </c>
      <c r="W8000">
        <v>0</v>
      </c>
      <c r="X8000">
        <v>69.081023996972931</v>
      </c>
      <c r="Y8000">
        <v>0</v>
      </c>
      <c r="Z8000">
        <v>2.8735610355740837</v>
      </c>
      <c r="AA8000">
        <v>0</v>
      </c>
      <c r="AB8000">
        <v>13.138342461760468</v>
      </c>
      <c r="AC8000">
        <v>0</v>
      </c>
      <c r="AD8000">
        <v>0</v>
      </c>
      <c r="AE8000">
        <v>85.092927494307489</v>
      </c>
    </row>
    <row r="8001" spans="1:31" x14ac:dyDescent="0.25">
      <c r="A8001">
        <v>1662274</v>
      </c>
      <c r="B8001">
        <v>1</v>
      </c>
      <c r="C8001" t="s">
        <v>80</v>
      </c>
      <c r="D8001" t="s">
        <v>92</v>
      </c>
      <c r="E8001" t="s">
        <v>362</v>
      </c>
      <c r="F8001" t="s">
        <v>22548</v>
      </c>
      <c r="G8001" t="s">
        <v>900</v>
      </c>
      <c r="H8001" t="s">
        <v>149</v>
      </c>
      <c r="I8001" t="s">
        <v>135</v>
      </c>
      <c r="J8001" t="s">
        <v>136</v>
      </c>
      <c r="K8001" t="s">
        <v>137</v>
      </c>
      <c r="L8001" t="s">
        <v>22549</v>
      </c>
      <c r="M8001" t="s">
        <v>22550</v>
      </c>
      <c r="N8001">
        <v>3.988611111</v>
      </c>
      <c r="O8001">
        <v>0</v>
      </c>
      <c r="P8001">
        <v>18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15.783002577061621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15.783002577061621</v>
      </c>
    </row>
    <row r="8002" spans="1:31" x14ac:dyDescent="0.25">
      <c r="A8002">
        <v>1662088</v>
      </c>
      <c r="B8002">
        <v>1</v>
      </c>
      <c r="C8002" t="s">
        <v>80</v>
      </c>
      <c r="D8002" t="s">
        <v>100</v>
      </c>
      <c r="E8002" t="s">
        <v>178</v>
      </c>
      <c r="F8002" t="s">
        <v>22551</v>
      </c>
      <c r="G8002" t="s">
        <v>1967</v>
      </c>
      <c r="H8002" t="s">
        <v>149</v>
      </c>
      <c r="I8002" t="s">
        <v>135</v>
      </c>
      <c r="J8002" t="s">
        <v>136</v>
      </c>
      <c r="K8002" t="s">
        <v>137</v>
      </c>
      <c r="L8002" t="s">
        <v>22552</v>
      </c>
      <c r="M8002" t="s">
        <v>22553</v>
      </c>
      <c r="N8002">
        <v>5.3908333329999998</v>
      </c>
      <c r="O8002">
        <v>0</v>
      </c>
      <c r="P8002">
        <v>57</v>
      </c>
      <c r="Q8002">
        <v>0</v>
      </c>
      <c r="R8002">
        <v>3</v>
      </c>
      <c r="S8002">
        <v>0</v>
      </c>
      <c r="T8002">
        <v>10</v>
      </c>
      <c r="U8002">
        <v>0</v>
      </c>
      <c r="V8002">
        <v>0</v>
      </c>
      <c r="W8002">
        <v>0</v>
      </c>
      <c r="X8002">
        <v>78.58033822900471</v>
      </c>
      <c r="Y8002">
        <v>0</v>
      </c>
      <c r="Z8002">
        <v>2.7584224267215207</v>
      </c>
      <c r="AA8002">
        <v>0</v>
      </c>
      <c r="AB8002">
        <v>55.037417521623894</v>
      </c>
      <c r="AC8002">
        <v>0</v>
      </c>
      <c r="AD8002">
        <v>0</v>
      </c>
      <c r="AE8002">
        <v>136.37617817735014</v>
      </c>
    </row>
    <row r="8003" spans="1:31" x14ac:dyDescent="0.25">
      <c r="A8003">
        <v>1661965</v>
      </c>
      <c r="B8003">
        <v>1</v>
      </c>
      <c r="C8003" t="s">
        <v>81</v>
      </c>
      <c r="D8003" t="s">
        <v>115</v>
      </c>
      <c r="E8003" t="s">
        <v>146</v>
      </c>
      <c r="F8003" t="s">
        <v>22554</v>
      </c>
      <c r="G8003" t="s">
        <v>148</v>
      </c>
      <c r="H8003" t="s">
        <v>149</v>
      </c>
      <c r="I8003" t="s">
        <v>135</v>
      </c>
      <c r="J8003" t="s">
        <v>136</v>
      </c>
      <c r="K8003" t="s">
        <v>143</v>
      </c>
      <c r="L8003" t="s">
        <v>22555</v>
      </c>
      <c r="M8003" t="s">
        <v>22556</v>
      </c>
      <c r="N8003">
        <v>6.0254869439999998</v>
      </c>
      <c r="O8003">
        <v>0</v>
      </c>
      <c r="P8003">
        <v>559</v>
      </c>
      <c r="Q8003">
        <v>0</v>
      </c>
      <c r="R8003">
        <v>0</v>
      </c>
      <c r="S8003">
        <v>0</v>
      </c>
      <c r="T8003">
        <v>48</v>
      </c>
      <c r="U8003">
        <v>0</v>
      </c>
      <c r="V8003">
        <v>0</v>
      </c>
      <c r="W8003">
        <v>0</v>
      </c>
      <c r="X8003">
        <v>502.56346913491649</v>
      </c>
      <c r="Y8003">
        <v>0</v>
      </c>
      <c r="Z8003">
        <v>0</v>
      </c>
      <c r="AA8003">
        <v>0</v>
      </c>
      <c r="AB8003">
        <v>133.6647203009689</v>
      </c>
      <c r="AC8003">
        <v>0</v>
      </c>
      <c r="AD8003">
        <v>0</v>
      </c>
      <c r="AE8003">
        <v>636.22818943588538</v>
      </c>
    </row>
    <row r="8004" spans="1:31" x14ac:dyDescent="0.25">
      <c r="A8004">
        <v>1661988</v>
      </c>
      <c r="B8004">
        <v>1</v>
      </c>
      <c r="C8004" t="s">
        <v>80</v>
      </c>
      <c r="D8004" t="s">
        <v>99</v>
      </c>
      <c r="E8004" t="s">
        <v>131</v>
      </c>
      <c r="F8004" t="s">
        <v>22557</v>
      </c>
      <c r="G8004" t="s">
        <v>148</v>
      </c>
      <c r="H8004" t="s">
        <v>134</v>
      </c>
      <c r="I8004" t="s">
        <v>135</v>
      </c>
      <c r="J8004" t="s">
        <v>136</v>
      </c>
      <c r="K8004" t="s">
        <v>143</v>
      </c>
      <c r="L8004" t="s">
        <v>22558</v>
      </c>
      <c r="M8004" t="s">
        <v>22559</v>
      </c>
      <c r="N8004">
        <v>0.23322388799999999</v>
      </c>
      <c r="O8004">
        <v>1</v>
      </c>
      <c r="P8004">
        <v>1164</v>
      </c>
      <c r="Q8004">
        <v>0</v>
      </c>
      <c r="R8004">
        <v>5</v>
      </c>
      <c r="S8004">
        <v>0</v>
      </c>
      <c r="T8004">
        <v>52</v>
      </c>
      <c r="U8004">
        <v>0</v>
      </c>
      <c r="V8004">
        <v>0</v>
      </c>
      <c r="W8004">
        <v>0.2969595729643667</v>
      </c>
      <c r="X8004">
        <v>41.537532646894448</v>
      </c>
      <c r="Y8004">
        <v>0</v>
      </c>
      <c r="Z8004">
        <v>7.3949455842500011E-2</v>
      </c>
      <c r="AA8004">
        <v>0</v>
      </c>
      <c r="AB8004">
        <v>13.787801884747804</v>
      </c>
      <c r="AC8004">
        <v>0</v>
      </c>
      <c r="AD8004">
        <v>0</v>
      </c>
      <c r="AE8004">
        <v>55.696243560449119</v>
      </c>
    </row>
    <row r="8005" spans="1:31" x14ac:dyDescent="0.25">
      <c r="A8005">
        <v>1662841</v>
      </c>
      <c r="B8005">
        <v>1</v>
      </c>
      <c r="C8005" t="s">
        <v>80</v>
      </c>
      <c r="D8005" t="s">
        <v>108</v>
      </c>
      <c r="E8005" t="s">
        <v>178</v>
      </c>
      <c r="F8005" t="s">
        <v>22560</v>
      </c>
      <c r="G8005" t="s">
        <v>227</v>
      </c>
      <c r="H8005" t="s">
        <v>149</v>
      </c>
      <c r="I8005" t="s">
        <v>135</v>
      </c>
      <c r="J8005" t="s">
        <v>136</v>
      </c>
      <c r="K8005" t="s">
        <v>137</v>
      </c>
      <c r="L8005" t="s">
        <v>22561</v>
      </c>
      <c r="M8005" t="s">
        <v>22562</v>
      </c>
      <c r="N8005">
        <v>4.9919444439999996</v>
      </c>
      <c r="O8005">
        <v>0</v>
      </c>
      <c r="P8005">
        <v>5</v>
      </c>
      <c r="Q8005">
        <v>0</v>
      </c>
      <c r="R8005">
        <v>0</v>
      </c>
      <c r="S8005">
        <v>0</v>
      </c>
      <c r="T8005">
        <v>1</v>
      </c>
      <c r="U8005">
        <v>0</v>
      </c>
      <c r="V8005">
        <v>0</v>
      </c>
      <c r="W8005">
        <v>0</v>
      </c>
      <c r="X8005">
        <v>3.0460982597369468</v>
      </c>
      <c r="Y8005">
        <v>0</v>
      </c>
      <c r="Z8005">
        <v>0</v>
      </c>
      <c r="AA8005">
        <v>0</v>
      </c>
      <c r="AB8005">
        <v>19.034174461178093</v>
      </c>
      <c r="AC8005">
        <v>0</v>
      </c>
      <c r="AD8005">
        <v>0</v>
      </c>
      <c r="AE8005">
        <v>22.08027272091504</v>
      </c>
    </row>
    <row r="8006" spans="1:31" x14ac:dyDescent="0.25">
      <c r="A8006">
        <v>1662131</v>
      </c>
      <c r="B8006">
        <v>1</v>
      </c>
      <c r="C8006" t="s">
        <v>80</v>
      </c>
      <c r="D8006" t="s">
        <v>102</v>
      </c>
      <c r="E8006" t="s">
        <v>152</v>
      </c>
      <c r="F8006" t="s">
        <v>22563</v>
      </c>
      <c r="G8006" t="s">
        <v>154</v>
      </c>
      <c r="H8006" t="s">
        <v>149</v>
      </c>
      <c r="I8006" t="s">
        <v>135</v>
      </c>
      <c r="J8006" t="s">
        <v>136</v>
      </c>
      <c r="K8006" t="s">
        <v>137</v>
      </c>
      <c r="L8006" t="s">
        <v>22564</v>
      </c>
      <c r="M8006" t="s">
        <v>22565</v>
      </c>
      <c r="N8006">
        <v>2.2258333330000002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0.25709765468308754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0.25709765468308754</v>
      </c>
    </row>
    <row r="8007" spans="1:31" x14ac:dyDescent="0.25">
      <c r="A8007">
        <v>1662151</v>
      </c>
      <c r="B8007">
        <v>1</v>
      </c>
      <c r="C8007" t="s">
        <v>81</v>
      </c>
      <c r="D8007" t="s">
        <v>120</v>
      </c>
      <c r="E8007" t="s">
        <v>204</v>
      </c>
      <c r="F8007" t="s">
        <v>22566</v>
      </c>
      <c r="G8007" t="s">
        <v>142</v>
      </c>
      <c r="H8007" t="s">
        <v>134</v>
      </c>
      <c r="I8007" t="s">
        <v>135</v>
      </c>
      <c r="J8007" t="s">
        <v>136</v>
      </c>
      <c r="K8007" t="s">
        <v>143</v>
      </c>
      <c r="L8007" t="s">
        <v>22567</v>
      </c>
      <c r="M8007" t="s">
        <v>22568</v>
      </c>
      <c r="N8007">
        <v>0.22955083300000001</v>
      </c>
      <c r="O8007">
        <v>0</v>
      </c>
      <c r="P8007">
        <v>1298</v>
      </c>
      <c r="Q8007">
        <v>48</v>
      </c>
      <c r="R8007">
        <v>44</v>
      </c>
      <c r="S8007">
        <v>4</v>
      </c>
      <c r="T8007">
        <v>172</v>
      </c>
      <c r="U8007">
        <v>0</v>
      </c>
      <c r="V8007">
        <v>2</v>
      </c>
      <c r="W8007">
        <v>0</v>
      </c>
      <c r="X8007">
        <v>48.200780460399173</v>
      </c>
      <c r="Y8007">
        <v>3.014512690021439</v>
      </c>
      <c r="Z8007">
        <v>1.2693477747569266</v>
      </c>
      <c r="AA8007">
        <v>1.5927954966406164</v>
      </c>
      <c r="AB8007">
        <v>28.433626381439741</v>
      </c>
      <c r="AC8007">
        <v>0</v>
      </c>
      <c r="AD8007">
        <v>1.0191149990133526</v>
      </c>
      <c r="AE8007">
        <v>83.530177802271254</v>
      </c>
    </row>
    <row r="8008" spans="1:31" x14ac:dyDescent="0.25">
      <c r="A8008">
        <v>1662778</v>
      </c>
      <c r="B8008">
        <v>1</v>
      </c>
      <c r="C8008" t="s">
        <v>81</v>
      </c>
      <c r="D8008" t="s">
        <v>127</v>
      </c>
      <c r="E8008" t="s">
        <v>178</v>
      </c>
      <c r="F8008" t="s">
        <v>22569</v>
      </c>
      <c r="G8008" t="s">
        <v>403</v>
      </c>
      <c r="H8008" t="s">
        <v>149</v>
      </c>
      <c r="I8008" t="s">
        <v>135</v>
      </c>
      <c r="J8008" t="s">
        <v>136</v>
      </c>
      <c r="K8008" t="s">
        <v>137</v>
      </c>
      <c r="L8008" t="s">
        <v>22570</v>
      </c>
      <c r="M8008" t="s">
        <v>22571</v>
      </c>
      <c r="N8008">
        <v>4.1558333330000004</v>
      </c>
      <c r="O8008">
        <v>0</v>
      </c>
      <c r="P8008">
        <v>9</v>
      </c>
      <c r="Q8008">
        <v>0</v>
      </c>
      <c r="R8008">
        <v>5</v>
      </c>
      <c r="S8008">
        <v>0</v>
      </c>
      <c r="T8008">
        <v>1</v>
      </c>
      <c r="U8008">
        <v>0</v>
      </c>
      <c r="V8008">
        <v>0</v>
      </c>
      <c r="W8008">
        <v>0</v>
      </c>
      <c r="X8008">
        <v>10.045525330969754</v>
      </c>
      <c r="Y8008">
        <v>0</v>
      </c>
      <c r="Z8008">
        <v>1.1018090788093124</v>
      </c>
      <c r="AA8008">
        <v>0</v>
      </c>
      <c r="AB8008">
        <v>0.62125317015242665</v>
      </c>
      <c r="AC8008">
        <v>0</v>
      </c>
      <c r="AD8008">
        <v>0</v>
      </c>
      <c r="AE8008">
        <v>11.768587579931493</v>
      </c>
    </row>
    <row r="8009" spans="1:31" x14ac:dyDescent="0.25">
      <c r="A8009">
        <v>1662592</v>
      </c>
      <c r="B8009">
        <v>1</v>
      </c>
      <c r="C8009" t="s">
        <v>80</v>
      </c>
      <c r="D8009" t="s">
        <v>104</v>
      </c>
      <c r="E8009" t="s">
        <v>131</v>
      </c>
      <c r="F8009" t="s">
        <v>22572</v>
      </c>
      <c r="G8009" t="s">
        <v>195</v>
      </c>
      <c r="H8009" t="s">
        <v>134</v>
      </c>
      <c r="I8009" t="s">
        <v>135</v>
      </c>
      <c r="J8009" t="s">
        <v>136</v>
      </c>
      <c r="K8009" t="s">
        <v>137</v>
      </c>
      <c r="L8009" t="s">
        <v>22573</v>
      </c>
      <c r="M8009" t="s">
        <v>22574</v>
      </c>
      <c r="N8009">
        <v>3.005833333</v>
      </c>
      <c r="O8009">
        <v>0</v>
      </c>
      <c r="P8009">
        <v>0</v>
      </c>
      <c r="Q8009">
        <v>13</v>
      </c>
      <c r="R8009">
        <v>0</v>
      </c>
      <c r="S8009">
        <v>2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2.4319991299976502</v>
      </c>
      <c r="Z8009">
        <v>0</v>
      </c>
      <c r="AA8009">
        <v>5.2633895909443718</v>
      </c>
      <c r="AB8009">
        <v>0</v>
      </c>
      <c r="AC8009">
        <v>0</v>
      </c>
      <c r="AD8009">
        <v>0</v>
      </c>
      <c r="AE8009">
        <v>7.695388720942022</v>
      </c>
    </row>
    <row r="8010" spans="1:31" x14ac:dyDescent="0.25">
      <c r="A8010">
        <v>1662486</v>
      </c>
      <c r="B8010">
        <v>1</v>
      </c>
      <c r="C8010" t="s">
        <v>80</v>
      </c>
      <c r="D8010" t="s">
        <v>106</v>
      </c>
      <c r="E8010" t="s">
        <v>152</v>
      </c>
      <c r="F8010" t="s">
        <v>22575</v>
      </c>
      <c r="G8010" t="s">
        <v>154</v>
      </c>
      <c r="H8010" t="s">
        <v>149</v>
      </c>
      <c r="I8010" t="s">
        <v>135</v>
      </c>
      <c r="J8010" t="s">
        <v>136</v>
      </c>
      <c r="K8010" t="s">
        <v>137</v>
      </c>
      <c r="L8010" t="s">
        <v>22576</v>
      </c>
      <c r="M8010" t="s">
        <v>22577</v>
      </c>
      <c r="N8010">
        <v>1.1627777770000001</v>
      </c>
      <c r="O8010">
        <v>0</v>
      </c>
      <c r="P8010">
        <v>1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9.4226446456537244E-2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9.4226446456537244E-2</v>
      </c>
    </row>
    <row r="8011" spans="1:31" x14ac:dyDescent="0.25">
      <c r="A8011">
        <v>1662884</v>
      </c>
      <c r="B8011">
        <v>1</v>
      </c>
      <c r="C8011" t="s">
        <v>80</v>
      </c>
      <c r="D8011" t="s">
        <v>108</v>
      </c>
      <c r="E8011" t="s">
        <v>178</v>
      </c>
      <c r="F8011" t="s">
        <v>13574</v>
      </c>
      <c r="G8011" t="s">
        <v>227</v>
      </c>
      <c r="H8011" t="s">
        <v>149</v>
      </c>
      <c r="I8011" t="s">
        <v>135</v>
      </c>
      <c r="J8011" t="s">
        <v>136</v>
      </c>
      <c r="K8011" t="s">
        <v>137</v>
      </c>
      <c r="L8011" t="s">
        <v>22578</v>
      </c>
      <c r="M8011" t="s">
        <v>22579</v>
      </c>
      <c r="N8011">
        <v>3.6236111110000002</v>
      </c>
      <c r="O8011">
        <v>0</v>
      </c>
      <c r="P8011">
        <v>9</v>
      </c>
      <c r="Q8011">
        <v>0</v>
      </c>
      <c r="R8011">
        <v>9</v>
      </c>
      <c r="S8011">
        <v>0</v>
      </c>
      <c r="T8011">
        <v>1</v>
      </c>
      <c r="U8011">
        <v>0</v>
      </c>
      <c r="V8011">
        <v>0</v>
      </c>
      <c r="W8011">
        <v>0</v>
      </c>
      <c r="X8011">
        <v>2.1877133235942141</v>
      </c>
      <c r="Y8011">
        <v>0</v>
      </c>
      <c r="Z8011">
        <v>1.1047873431783499</v>
      </c>
      <c r="AA8011">
        <v>0</v>
      </c>
      <c r="AB8011">
        <v>0.3846875790321389</v>
      </c>
      <c r="AC8011">
        <v>0</v>
      </c>
      <c r="AD8011">
        <v>0</v>
      </c>
      <c r="AE8011">
        <v>3.6771882458047029</v>
      </c>
    </row>
    <row r="8012" spans="1:31" x14ac:dyDescent="0.25">
      <c r="A8012">
        <v>1661945</v>
      </c>
      <c r="B8012">
        <v>1</v>
      </c>
      <c r="C8012" t="s">
        <v>80</v>
      </c>
      <c r="D8012" t="s">
        <v>106</v>
      </c>
      <c r="E8012" t="s">
        <v>146</v>
      </c>
      <c r="F8012" t="s">
        <v>17752</v>
      </c>
      <c r="G8012" t="s">
        <v>260</v>
      </c>
      <c r="H8012" t="s">
        <v>149</v>
      </c>
      <c r="I8012" t="s">
        <v>135</v>
      </c>
      <c r="J8012" t="s">
        <v>136</v>
      </c>
      <c r="K8012" t="s">
        <v>137</v>
      </c>
      <c r="L8012" t="s">
        <v>22580</v>
      </c>
      <c r="M8012" t="s">
        <v>22581</v>
      </c>
      <c r="N8012">
        <v>0.83527777700000005</v>
      </c>
      <c r="O8012">
        <v>0</v>
      </c>
      <c r="P8012">
        <v>240</v>
      </c>
      <c r="Q8012">
        <v>0</v>
      </c>
      <c r="R8012">
        <v>0</v>
      </c>
      <c r="S8012">
        <v>0</v>
      </c>
      <c r="T8012">
        <v>5</v>
      </c>
      <c r="U8012">
        <v>0</v>
      </c>
      <c r="V8012">
        <v>0</v>
      </c>
      <c r="W8012">
        <v>0</v>
      </c>
      <c r="X8012">
        <v>35.112054464617337</v>
      </c>
      <c r="Y8012">
        <v>0</v>
      </c>
      <c r="Z8012">
        <v>0</v>
      </c>
      <c r="AA8012">
        <v>0</v>
      </c>
      <c r="AB8012">
        <v>4.5966027115200614</v>
      </c>
      <c r="AC8012">
        <v>0</v>
      </c>
      <c r="AD8012">
        <v>0</v>
      </c>
      <c r="AE8012">
        <v>39.7086571761374</v>
      </c>
    </row>
    <row r="8013" spans="1:31" x14ac:dyDescent="0.25">
      <c r="A8013">
        <v>1662194</v>
      </c>
      <c r="B8013">
        <v>1</v>
      </c>
      <c r="C8013" t="s">
        <v>80</v>
      </c>
      <c r="D8013" t="s">
        <v>107</v>
      </c>
      <c r="E8013" t="s">
        <v>178</v>
      </c>
      <c r="F8013" t="s">
        <v>22582</v>
      </c>
      <c r="G8013" t="s">
        <v>227</v>
      </c>
      <c r="H8013" t="s">
        <v>149</v>
      </c>
      <c r="I8013" t="s">
        <v>135</v>
      </c>
      <c r="J8013" t="s">
        <v>136</v>
      </c>
      <c r="K8013" t="s">
        <v>137</v>
      </c>
      <c r="L8013" t="s">
        <v>22583</v>
      </c>
      <c r="M8013" t="s">
        <v>22584</v>
      </c>
      <c r="N8013">
        <v>3.2774999999999999</v>
      </c>
      <c r="O8013">
        <v>0</v>
      </c>
      <c r="P8013">
        <v>31</v>
      </c>
      <c r="Q8013">
        <v>0</v>
      </c>
      <c r="R8013">
        <v>0</v>
      </c>
      <c r="S8013">
        <v>0</v>
      </c>
      <c r="T8013">
        <v>4</v>
      </c>
      <c r="U8013">
        <v>0</v>
      </c>
      <c r="V8013">
        <v>0</v>
      </c>
      <c r="W8013">
        <v>0</v>
      </c>
      <c r="X8013">
        <v>27.63390960349907</v>
      </c>
      <c r="Y8013">
        <v>0</v>
      </c>
      <c r="Z8013">
        <v>0</v>
      </c>
      <c r="AA8013">
        <v>0</v>
      </c>
      <c r="AB8013">
        <v>0.17323491048522835</v>
      </c>
      <c r="AC8013">
        <v>0</v>
      </c>
      <c r="AD8013">
        <v>0</v>
      </c>
      <c r="AE8013">
        <v>27.807144513984298</v>
      </c>
    </row>
    <row r="8014" spans="1:31" x14ac:dyDescent="0.25">
      <c r="A8014">
        <v>1662586</v>
      </c>
      <c r="B8014">
        <v>1</v>
      </c>
      <c r="C8014" t="s">
        <v>80</v>
      </c>
      <c r="D8014" t="s">
        <v>83</v>
      </c>
      <c r="E8014" t="s">
        <v>152</v>
      </c>
      <c r="F8014" t="s">
        <v>22585</v>
      </c>
      <c r="G8014" t="s">
        <v>154</v>
      </c>
      <c r="H8014" t="s">
        <v>149</v>
      </c>
      <c r="I8014" t="s">
        <v>135</v>
      </c>
      <c r="J8014" t="s">
        <v>136</v>
      </c>
      <c r="K8014" t="s">
        <v>137</v>
      </c>
      <c r="L8014" t="s">
        <v>22586</v>
      </c>
      <c r="M8014" t="s">
        <v>22587</v>
      </c>
      <c r="N8014">
        <v>0.96888888799999995</v>
      </c>
      <c r="O8014">
        <v>0</v>
      </c>
      <c r="P8014">
        <v>1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0.77385120763290671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0.77385120763290671</v>
      </c>
    </row>
    <row r="8015" spans="1:31" x14ac:dyDescent="0.25">
      <c r="A8015">
        <v>1662635</v>
      </c>
      <c r="B8015">
        <v>1</v>
      </c>
      <c r="C8015" t="s">
        <v>80</v>
      </c>
      <c r="D8015" t="s">
        <v>96</v>
      </c>
      <c r="E8015" t="s">
        <v>642</v>
      </c>
      <c r="F8015" t="s">
        <v>643</v>
      </c>
      <c r="G8015" t="s">
        <v>161</v>
      </c>
      <c r="H8015" t="s">
        <v>134</v>
      </c>
      <c r="I8015" t="s">
        <v>135</v>
      </c>
      <c r="J8015" t="s">
        <v>136</v>
      </c>
      <c r="K8015" t="s">
        <v>137</v>
      </c>
      <c r="L8015" t="s">
        <v>22588</v>
      </c>
      <c r="M8015" t="s">
        <v>22589</v>
      </c>
      <c r="N8015">
        <v>0.39919333299999998</v>
      </c>
      <c r="O8015">
        <v>0</v>
      </c>
      <c r="P8015">
        <v>268</v>
      </c>
      <c r="Q8015">
        <v>14</v>
      </c>
      <c r="R8015">
        <v>24</v>
      </c>
      <c r="S8015">
        <v>19</v>
      </c>
      <c r="T8015">
        <v>35</v>
      </c>
      <c r="U8015">
        <v>5</v>
      </c>
      <c r="V8015">
        <v>0</v>
      </c>
      <c r="W8015">
        <v>0</v>
      </c>
      <c r="X8015">
        <v>44.57804905489413</v>
      </c>
      <c r="Y8015">
        <v>5.2624394255998945</v>
      </c>
      <c r="Z8015">
        <v>3.7042746398212496</v>
      </c>
      <c r="AA8015">
        <v>57.755278293516987</v>
      </c>
      <c r="AB8015">
        <v>15.85751018136639</v>
      </c>
      <c r="AC8015">
        <v>251.35458144465699</v>
      </c>
      <c r="AD8015">
        <v>0</v>
      </c>
      <c r="AE8015">
        <v>378.51213303985566</v>
      </c>
    </row>
    <row r="8016" spans="1:31" x14ac:dyDescent="0.25">
      <c r="A8016">
        <v>1662094</v>
      </c>
      <c r="B8016">
        <v>1</v>
      </c>
      <c r="C8016" t="s">
        <v>80</v>
      </c>
      <c r="D8016" t="s">
        <v>88</v>
      </c>
      <c r="E8016" t="s">
        <v>152</v>
      </c>
      <c r="F8016" t="s">
        <v>22590</v>
      </c>
      <c r="G8016" t="s">
        <v>154</v>
      </c>
      <c r="H8016" t="s">
        <v>149</v>
      </c>
      <c r="I8016" t="s">
        <v>135</v>
      </c>
      <c r="J8016" t="s">
        <v>136</v>
      </c>
      <c r="K8016" t="s">
        <v>137</v>
      </c>
      <c r="L8016" t="s">
        <v>22591</v>
      </c>
      <c r="M8016" t="s">
        <v>22592</v>
      </c>
      <c r="N8016">
        <v>0.84472222200000002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1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1.0908871170368211</v>
      </c>
      <c r="AC8016">
        <v>0</v>
      </c>
      <c r="AD8016">
        <v>0</v>
      </c>
      <c r="AE8016">
        <v>1.0908871170368211</v>
      </c>
    </row>
    <row r="8017" spans="1:31" x14ac:dyDescent="0.25">
      <c r="A8017">
        <v>1662738</v>
      </c>
      <c r="B8017">
        <v>1</v>
      </c>
      <c r="C8017" t="s">
        <v>80</v>
      </c>
      <c r="D8017" t="s">
        <v>104</v>
      </c>
      <c r="E8017" t="s">
        <v>204</v>
      </c>
      <c r="F8017" t="s">
        <v>11264</v>
      </c>
      <c r="G8017" t="s">
        <v>161</v>
      </c>
      <c r="H8017" t="s">
        <v>134</v>
      </c>
      <c r="I8017" t="s">
        <v>135</v>
      </c>
      <c r="J8017" t="s">
        <v>136</v>
      </c>
      <c r="K8017" t="s">
        <v>137</v>
      </c>
      <c r="L8017" t="s">
        <v>22593</v>
      </c>
      <c r="M8017" t="s">
        <v>22594</v>
      </c>
      <c r="N8017">
        <v>3.0394444439999999</v>
      </c>
      <c r="O8017">
        <v>7</v>
      </c>
      <c r="P8017">
        <v>80</v>
      </c>
      <c r="Q8017">
        <v>36</v>
      </c>
      <c r="R8017">
        <v>60</v>
      </c>
      <c r="S8017">
        <v>14</v>
      </c>
      <c r="T8017">
        <v>24</v>
      </c>
      <c r="U8017">
        <v>0</v>
      </c>
      <c r="V8017">
        <v>0</v>
      </c>
      <c r="W8017">
        <v>30.551052741163929</v>
      </c>
      <c r="X8017">
        <v>36.971481635523801</v>
      </c>
      <c r="Y8017">
        <v>188.61942307130781</v>
      </c>
      <c r="Z8017">
        <v>64.918355352905905</v>
      </c>
      <c r="AA8017">
        <v>329.80264644030689</v>
      </c>
      <c r="AB8017">
        <v>45.264155501725561</v>
      </c>
      <c r="AC8017">
        <v>0</v>
      </c>
      <c r="AD8017">
        <v>0</v>
      </c>
      <c r="AE8017">
        <v>696.12711474293383</v>
      </c>
    </row>
    <row r="8018" spans="1:31" x14ac:dyDescent="0.25">
      <c r="A8018">
        <v>1662406</v>
      </c>
      <c r="B8018">
        <v>1</v>
      </c>
      <c r="C8018" t="s">
        <v>81</v>
      </c>
      <c r="D8018" t="s">
        <v>122</v>
      </c>
      <c r="E8018" t="s">
        <v>178</v>
      </c>
      <c r="F8018" t="s">
        <v>22595</v>
      </c>
      <c r="G8018" t="s">
        <v>227</v>
      </c>
      <c r="H8018" t="s">
        <v>149</v>
      </c>
      <c r="I8018" t="s">
        <v>135</v>
      </c>
      <c r="J8018" t="s">
        <v>136</v>
      </c>
      <c r="K8018" t="s">
        <v>137</v>
      </c>
      <c r="L8018" t="s">
        <v>22596</v>
      </c>
      <c r="M8018" t="s">
        <v>22597</v>
      </c>
      <c r="N8018">
        <v>0.73361111099999998</v>
      </c>
      <c r="O8018">
        <v>0</v>
      </c>
      <c r="P8018">
        <v>226</v>
      </c>
      <c r="Q8018">
        <v>0</v>
      </c>
      <c r="R8018">
        <v>0</v>
      </c>
      <c r="S8018">
        <v>0</v>
      </c>
      <c r="T8018">
        <v>26</v>
      </c>
      <c r="U8018">
        <v>0</v>
      </c>
      <c r="V8018">
        <v>0</v>
      </c>
      <c r="W8018">
        <v>0</v>
      </c>
      <c r="X8018">
        <v>29.283718272464984</v>
      </c>
      <c r="Y8018">
        <v>0</v>
      </c>
      <c r="Z8018">
        <v>0</v>
      </c>
      <c r="AA8018">
        <v>0</v>
      </c>
      <c r="AB8018">
        <v>11.926096599846232</v>
      </c>
      <c r="AC8018">
        <v>0</v>
      </c>
      <c r="AD8018">
        <v>0</v>
      </c>
      <c r="AE8018">
        <v>41.209814872311213</v>
      </c>
    </row>
    <row r="8019" spans="1:31" x14ac:dyDescent="0.25">
      <c r="A8019">
        <v>1662360</v>
      </c>
      <c r="B8019">
        <v>1</v>
      </c>
      <c r="C8019" t="s">
        <v>81</v>
      </c>
      <c r="D8019" t="s">
        <v>113</v>
      </c>
      <c r="E8019" t="s">
        <v>178</v>
      </c>
      <c r="F8019" t="s">
        <v>22407</v>
      </c>
      <c r="G8019" t="s">
        <v>227</v>
      </c>
      <c r="H8019" t="s">
        <v>149</v>
      </c>
      <c r="I8019" t="s">
        <v>135</v>
      </c>
      <c r="J8019" t="s">
        <v>136</v>
      </c>
      <c r="K8019" t="s">
        <v>137</v>
      </c>
      <c r="L8019" t="s">
        <v>22598</v>
      </c>
      <c r="M8019" t="s">
        <v>22599</v>
      </c>
      <c r="N8019">
        <v>2.346666666</v>
      </c>
      <c r="O8019">
        <v>0</v>
      </c>
      <c r="P8019">
        <v>29</v>
      </c>
      <c r="Q8019">
        <v>0</v>
      </c>
      <c r="R8019">
        <v>1</v>
      </c>
      <c r="S8019">
        <v>0</v>
      </c>
      <c r="T8019">
        <v>1</v>
      </c>
      <c r="U8019">
        <v>0</v>
      </c>
      <c r="V8019">
        <v>0</v>
      </c>
      <c r="W8019">
        <v>0</v>
      </c>
      <c r="X8019">
        <v>12.20610678153046</v>
      </c>
      <c r="Y8019">
        <v>0</v>
      </c>
      <c r="Z8019">
        <v>0.38051968105365225</v>
      </c>
      <c r="AA8019">
        <v>0</v>
      </c>
      <c r="AB8019">
        <v>0</v>
      </c>
      <c r="AC8019">
        <v>0</v>
      </c>
      <c r="AD8019">
        <v>0</v>
      </c>
      <c r="AE8019">
        <v>12.586626462584112</v>
      </c>
    </row>
    <row r="8020" spans="1:31" x14ac:dyDescent="0.25">
      <c r="A8020">
        <v>1662692</v>
      </c>
      <c r="B8020">
        <v>1</v>
      </c>
      <c r="C8020" t="s">
        <v>80</v>
      </c>
      <c r="D8020" t="s">
        <v>106</v>
      </c>
      <c r="E8020" t="s">
        <v>146</v>
      </c>
      <c r="F8020" t="s">
        <v>22600</v>
      </c>
      <c r="G8020" t="s">
        <v>227</v>
      </c>
      <c r="H8020" t="s">
        <v>149</v>
      </c>
      <c r="I8020" t="s">
        <v>135</v>
      </c>
      <c r="J8020" t="s">
        <v>136</v>
      </c>
      <c r="K8020" t="s">
        <v>137</v>
      </c>
      <c r="L8020" t="s">
        <v>22601</v>
      </c>
      <c r="M8020" t="s">
        <v>22602</v>
      </c>
      <c r="N8020">
        <v>1.318333333</v>
      </c>
      <c r="O8020">
        <v>0</v>
      </c>
      <c r="P8020">
        <v>26</v>
      </c>
      <c r="Q8020">
        <v>0</v>
      </c>
      <c r="R8020">
        <v>18</v>
      </c>
      <c r="S8020">
        <v>0</v>
      </c>
      <c r="T8020">
        <v>3</v>
      </c>
      <c r="U8020">
        <v>0</v>
      </c>
      <c r="V8020">
        <v>0</v>
      </c>
      <c r="W8020">
        <v>0</v>
      </c>
      <c r="X8020">
        <v>6.9222768031809983</v>
      </c>
      <c r="Y8020">
        <v>0</v>
      </c>
      <c r="Z8020">
        <v>5.4691209869949997</v>
      </c>
      <c r="AA8020">
        <v>0</v>
      </c>
      <c r="AB8020">
        <v>1.6370181986906402</v>
      </c>
      <c r="AC8020">
        <v>0</v>
      </c>
      <c r="AD8020">
        <v>0</v>
      </c>
      <c r="AE8020">
        <v>14.028415988866637</v>
      </c>
    </row>
    <row r="8021" spans="1:31" x14ac:dyDescent="0.25">
      <c r="A8021">
        <v>1662028</v>
      </c>
      <c r="B8021">
        <v>1</v>
      </c>
      <c r="C8021" t="s">
        <v>80</v>
      </c>
      <c r="D8021" t="s">
        <v>95</v>
      </c>
      <c r="E8021" t="s">
        <v>204</v>
      </c>
      <c r="F8021" t="s">
        <v>22603</v>
      </c>
      <c r="G8021" t="s">
        <v>161</v>
      </c>
      <c r="H8021" t="s">
        <v>134</v>
      </c>
      <c r="I8021" t="s">
        <v>135</v>
      </c>
      <c r="J8021" t="s">
        <v>136</v>
      </c>
      <c r="K8021" t="s">
        <v>137</v>
      </c>
      <c r="L8021" t="s">
        <v>22604</v>
      </c>
      <c r="M8021" t="s">
        <v>22605</v>
      </c>
      <c r="N8021">
        <v>0.90722222200000002</v>
      </c>
      <c r="O8021">
        <v>0</v>
      </c>
      <c r="P8021">
        <v>725</v>
      </c>
      <c r="Q8021">
        <v>3</v>
      </c>
      <c r="R8021">
        <v>10</v>
      </c>
      <c r="S8021">
        <v>8</v>
      </c>
      <c r="T8021">
        <v>41</v>
      </c>
      <c r="U8021">
        <v>2</v>
      </c>
      <c r="V8021">
        <v>0</v>
      </c>
      <c r="W8021">
        <v>0</v>
      </c>
      <c r="X8021">
        <v>138.40105302505435</v>
      </c>
      <c r="Y8021">
        <v>33.403546167214294</v>
      </c>
      <c r="Z8021">
        <v>1.0004785761350552</v>
      </c>
      <c r="AA8021">
        <v>189.68356344668749</v>
      </c>
      <c r="AB8021">
        <v>25.152675479920887</v>
      </c>
      <c r="AC8021">
        <v>108.84772626322192</v>
      </c>
      <c r="AD8021">
        <v>0</v>
      </c>
      <c r="AE8021">
        <v>496.48904295823399</v>
      </c>
    </row>
    <row r="8022" spans="1:31" x14ac:dyDescent="0.25">
      <c r="A8022">
        <v>1662051</v>
      </c>
      <c r="B8022">
        <v>1</v>
      </c>
      <c r="C8022" t="s">
        <v>81</v>
      </c>
      <c r="D8022" t="s">
        <v>114</v>
      </c>
      <c r="E8022" t="s">
        <v>131</v>
      </c>
      <c r="F8022" t="s">
        <v>4341</v>
      </c>
      <c r="G8022" t="s">
        <v>148</v>
      </c>
      <c r="H8022" t="s">
        <v>134</v>
      </c>
      <c r="I8022" t="s">
        <v>135</v>
      </c>
      <c r="J8022" t="s">
        <v>136</v>
      </c>
      <c r="K8022" t="s">
        <v>143</v>
      </c>
      <c r="L8022" t="s">
        <v>22606</v>
      </c>
      <c r="M8022" t="s">
        <v>22607</v>
      </c>
      <c r="N8022">
        <v>3.1715925</v>
      </c>
      <c r="O8022">
        <v>0</v>
      </c>
      <c r="P8022">
        <v>169</v>
      </c>
      <c r="Q8022">
        <v>0</v>
      </c>
      <c r="R8022">
        <v>0</v>
      </c>
      <c r="S8022">
        <v>0</v>
      </c>
      <c r="T8022">
        <v>29</v>
      </c>
      <c r="U8022">
        <v>0</v>
      </c>
      <c r="V8022">
        <v>0</v>
      </c>
      <c r="W8022">
        <v>0</v>
      </c>
      <c r="X8022">
        <v>64.439768087053949</v>
      </c>
      <c r="Y8022">
        <v>0</v>
      </c>
      <c r="Z8022">
        <v>0</v>
      </c>
      <c r="AA8022">
        <v>0</v>
      </c>
      <c r="AB8022">
        <v>56.205674099095113</v>
      </c>
      <c r="AC8022">
        <v>0</v>
      </c>
      <c r="AD8022">
        <v>0</v>
      </c>
      <c r="AE8022">
        <v>120.64544218614907</v>
      </c>
    </row>
    <row r="8023" spans="1:31" x14ac:dyDescent="0.25">
      <c r="A8023">
        <v>1662546</v>
      </c>
      <c r="B8023">
        <v>1</v>
      </c>
      <c r="C8023" t="s">
        <v>80</v>
      </c>
      <c r="D8023" t="s">
        <v>104</v>
      </c>
      <c r="E8023" t="s">
        <v>204</v>
      </c>
      <c r="F8023" t="s">
        <v>22608</v>
      </c>
      <c r="G8023" t="s">
        <v>161</v>
      </c>
      <c r="H8023" t="s">
        <v>134</v>
      </c>
      <c r="I8023" t="s">
        <v>135</v>
      </c>
      <c r="J8023" t="s">
        <v>136</v>
      </c>
      <c r="K8023" t="s">
        <v>137</v>
      </c>
      <c r="L8023" t="s">
        <v>22609</v>
      </c>
      <c r="M8023" t="s">
        <v>22350</v>
      </c>
      <c r="N8023">
        <v>0.132222222</v>
      </c>
      <c r="O8023">
        <v>4</v>
      </c>
      <c r="P8023">
        <v>1761</v>
      </c>
      <c r="Q8023">
        <v>10</v>
      </c>
      <c r="R8023">
        <v>18</v>
      </c>
      <c r="S8023">
        <v>18</v>
      </c>
      <c r="T8023">
        <v>209</v>
      </c>
      <c r="U8023">
        <v>4</v>
      </c>
      <c r="V8023">
        <v>0</v>
      </c>
      <c r="W8023">
        <v>6.3239177121119997E-2</v>
      </c>
      <c r="X8023">
        <v>58.178685424488009</v>
      </c>
      <c r="Y8023">
        <v>0.93729076437856207</v>
      </c>
      <c r="Z8023">
        <v>0.40708117483477113</v>
      </c>
      <c r="AA8023">
        <v>67.409130114665103</v>
      </c>
      <c r="AB8023">
        <v>20.662781454389808</v>
      </c>
      <c r="AC8023">
        <v>76.451264003444649</v>
      </c>
      <c r="AD8023">
        <v>0</v>
      </c>
      <c r="AE8023">
        <v>224.109472113322</v>
      </c>
    </row>
    <row r="8024" spans="1:31" x14ac:dyDescent="0.25">
      <c r="A8024">
        <v>1662005</v>
      </c>
      <c r="B8024">
        <v>1</v>
      </c>
      <c r="C8024" t="s">
        <v>80</v>
      </c>
      <c r="D8024" t="s">
        <v>94</v>
      </c>
      <c r="E8024" t="s">
        <v>146</v>
      </c>
      <c r="F8024" t="s">
        <v>22610</v>
      </c>
      <c r="G8024" t="s">
        <v>187</v>
      </c>
      <c r="H8024" t="s">
        <v>149</v>
      </c>
      <c r="I8024" t="s">
        <v>135</v>
      </c>
      <c r="J8024" t="s">
        <v>136</v>
      </c>
      <c r="K8024" t="s">
        <v>137</v>
      </c>
      <c r="L8024" t="s">
        <v>22611</v>
      </c>
      <c r="M8024" t="s">
        <v>22612</v>
      </c>
      <c r="N8024">
        <v>1.443333333</v>
      </c>
      <c r="O8024">
        <v>0</v>
      </c>
      <c r="P8024">
        <v>172</v>
      </c>
      <c r="Q8024">
        <v>0</v>
      </c>
      <c r="R8024">
        <v>0</v>
      </c>
      <c r="S8024">
        <v>0</v>
      </c>
      <c r="T8024">
        <v>43</v>
      </c>
      <c r="U8024">
        <v>0</v>
      </c>
      <c r="V8024">
        <v>0</v>
      </c>
      <c r="W8024">
        <v>0</v>
      </c>
      <c r="X8024">
        <v>36.708855635651567</v>
      </c>
      <c r="Y8024">
        <v>0</v>
      </c>
      <c r="Z8024">
        <v>0</v>
      </c>
      <c r="AA8024">
        <v>0</v>
      </c>
      <c r="AB8024">
        <v>25.05970683759006</v>
      </c>
      <c r="AC8024">
        <v>0</v>
      </c>
      <c r="AD8024">
        <v>0</v>
      </c>
      <c r="AE8024">
        <v>61.76856247324163</v>
      </c>
    </row>
    <row r="8025" spans="1:31" x14ac:dyDescent="0.25">
      <c r="A8025">
        <v>1661882</v>
      </c>
      <c r="B8025">
        <v>1</v>
      </c>
      <c r="C8025" t="s">
        <v>80</v>
      </c>
      <c r="D8025" t="s">
        <v>104</v>
      </c>
      <c r="E8025" t="s">
        <v>146</v>
      </c>
      <c r="F8025" t="s">
        <v>4425</v>
      </c>
      <c r="G8025" t="s">
        <v>260</v>
      </c>
      <c r="H8025" t="s">
        <v>149</v>
      </c>
      <c r="I8025" t="s">
        <v>135</v>
      </c>
      <c r="J8025" t="s">
        <v>136</v>
      </c>
      <c r="K8025" t="s">
        <v>137</v>
      </c>
      <c r="L8025" t="s">
        <v>22613</v>
      </c>
      <c r="M8025" t="s">
        <v>22614</v>
      </c>
      <c r="N8025">
        <v>3.7413888879999999</v>
      </c>
      <c r="O8025">
        <v>0</v>
      </c>
      <c r="P8025">
        <v>2</v>
      </c>
      <c r="Q8025">
        <v>0</v>
      </c>
      <c r="R8025">
        <v>8</v>
      </c>
      <c r="S8025">
        <v>0</v>
      </c>
      <c r="T8025">
        <v>2</v>
      </c>
      <c r="U8025">
        <v>0</v>
      </c>
      <c r="V8025">
        <v>0</v>
      </c>
      <c r="W8025">
        <v>0</v>
      </c>
      <c r="X8025">
        <v>2.7620895632890892</v>
      </c>
      <c r="Y8025">
        <v>0</v>
      </c>
      <c r="Z8025">
        <v>8.1249384187130911</v>
      </c>
      <c r="AA8025">
        <v>0</v>
      </c>
      <c r="AB8025">
        <v>5.8725207238949073</v>
      </c>
      <c r="AC8025">
        <v>0</v>
      </c>
      <c r="AD8025">
        <v>0</v>
      </c>
      <c r="AE8025">
        <v>16.759548705897089</v>
      </c>
    </row>
    <row r="8026" spans="1:31" x14ac:dyDescent="0.25">
      <c r="A8026">
        <v>1661859</v>
      </c>
      <c r="B8026">
        <v>1</v>
      </c>
      <c r="C8026" t="s">
        <v>80</v>
      </c>
      <c r="D8026" t="s">
        <v>85</v>
      </c>
      <c r="E8026" t="s">
        <v>362</v>
      </c>
      <c r="F8026" t="s">
        <v>22615</v>
      </c>
      <c r="G8026" t="s">
        <v>227</v>
      </c>
      <c r="H8026" t="s">
        <v>149</v>
      </c>
      <c r="I8026" t="s">
        <v>135</v>
      </c>
      <c r="J8026" t="s">
        <v>136</v>
      </c>
      <c r="K8026" t="s">
        <v>137</v>
      </c>
      <c r="L8026" t="s">
        <v>22616</v>
      </c>
      <c r="M8026" t="s">
        <v>22617</v>
      </c>
      <c r="N8026">
        <v>1.2280555550000001</v>
      </c>
      <c r="O8026">
        <v>0</v>
      </c>
      <c r="P8026">
        <v>9</v>
      </c>
      <c r="Q8026">
        <v>0</v>
      </c>
      <c r="R8026">
        <v>0</v>
      </c>
      <c r="S8026">
        <v>0</v>
      </c>
      <c r="T8026">
        <v>2</v>
      </c>
      <c r="U8026">
        <v>0</v>
      </c>
      <c r="V8026">
        <v>0</v>
      </c>
      <c r="W8026">
        <v>0</v>
      </c>
      <c r="X8026">
        <v>1.8224068405049378</v>
      </c>
      <c r="Y8026">
        <v>0</v>
      </c>
      <c r="Z8026">
        <v>0</v>
      </c>
      <c r="AA8026">
        <v>0</v>
      </c>
      <c r="AB8026">
        <v>0.83040170865894913</v>
      </c>
      <c r="AC8026">
        <v>0</v>
      </c>
      <c r="AD8026">
        <v>0</v>
      </c>
      <c r="AE8026">
        <v>2.6528085491638871</v>
      </c>
    </row>
    <row r="8027" spans="1:31" x14ac:dyDescent="0.25">
      <c r="A8027">
        <v>1662128</v>
      </c>
      <c r="B8027">
        <v>1</v>
      </c>
      <c r="C8027" t="s">
        <v>80</v>
      </c>
      <c r="D8027" t="s">
        <v>101</v>
      </c>
      <c r="E8027" t="s">
        <v>178</v>
      </c>
      <c r="F8027" t="s">
        <v>22618</v>
      </c>
      <c r="G8027" t="s">
        <v>231</v>
      </c>
      <c r="H8027" t="s">
        <v>149</v>
      </c>
      <c r="I8027" t="s">
        <v>135</v>
      </c>
      <c r="J8027" t="s">
        <v>136</v>
      </c>
      <c r="K8027" t="s">
        <v>137</v>
      </c>
      <c r="L8027" t="s">
        <v>22619</v>
      </c>
      <c r="M8027" t="s">
        <v>22620</v>
      </c>
      <c r="N8027">
        <v>1.0786111110000001</v>
      </c>
      <c r="O8027">
        <v>0</v>
      </c>
      <c r="P8027">
        <v>168</v>
      </c>
      <c r="Q8027">
        <v>0</v>
      </c>
      <c r="R8027">
        <v>0</v>
      </c>
      <c r="S8027">
        <v>0</v>
      </c>
      <c r="T8027">
        <v>3</v>
      </c>
      <c r="U8027">
        <v>0</v>
      </c>
      <c r="V8027">
        <v>0</v>
      </c>
      <c r="W8027">
        <v>0</v>
      </c>
      <c r="X8027">
        <v>37.276133687915085</v>
      </c>
      <c r="Y8027">
        <v>0</v>
      </c>
      <c r="Z8027">
        <v>0</v>
      </c>
      <c r="AA8027">
        <v>0</v>
      </c>
      <c r="AB8027">
        <v>3.1505177323526401</v>
      </c>
      <c r="AC8027">
        <v>0</v>
      </c>
      <c r="AD8027">
        <v>0</v>
      </c>
      <c r="AE8027">
        <v>40.426651420267724</v>
      </c>
    </row>
    <row r="8028" spans="1:31" x14ac:dyDescent="0.25">
      <c r="A8028">
        <v>1662755</v>
      </c>
      <c r="B8028">
        <v>1</v>
      </c>
      <c r="C8028" t="s">
        <v>81</v>
      </c>
      <c r="D8028" t="s">
        <v>113</v>
      </c>
      <c r="E8028" t="s">
        <v>152</v>
      </c>
      <c r="F8028" t="s">
        <v>22621</v>
      </c>
      <c r="G8028" t="s">
        <v>507</v>
      </c>
      <c r="H8028" t="s">
        <v>149</v>
      </c>
      <c r="I8028" t="s">
        <v>135</v>
      </c>
      <c r="J8028" t="s">
        <v>136</v>
      </c>
      <c r="K8028" t="s">
        <v>137</v>
      </c>
      <c r="L8028" t="s">
        <v>22622</v>
      </c>
      <c r="M8028" t="s">
        <v>22623</v>
      </c>
      <c r="N8028">
        <v>1.4980555550000001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1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2.3732278273790666</v>
      </c>
      <c r="AC8028">
        <v>0</v>
      </c>
      <c r="AD8028">
        <v>0</v>
      </c>
      <c r="AE8028">
        <v>2.3732278273790666</v>
      </c>
    </row>
    <row r="8029" spans="1:31" x14ac:dyDescent="0.25">
      <c r="A8029">
        <v>1661865</v>
      </c>
      <c r="B8029">
        <v>1</v>
      </c>
      <c r="C8029" t="s">
        <v>81</v>
      </c>
      <c r="D8029" t="s">
        <v>121</v>
      </c>
      <c r="E8029" t="s">
        <v>140</v>
      </c>
      <c r="F8029" t="s">
        <v>665</v>
      </c>
      <c r="G8029" t="s">
        <v>161</v>
      </c>
      <c r="H8029" t="s">
        <v>134</v>
      </c>
      <c r="I8029" t="s">
        <v>191</v>
      </c>
      <c r="J8029" t="s">
        <v>136</v>
      </c>
      <c r="K8029" t="s">
        <v>137</v>
      </c>
      <c r="L8029" t="s">
        <v>22624</v>
      </c>
      <c r="M8029" t="s">
        <v>22625</v>
      </c>
      <c r="N8029">
        <v>8.3333330000000001E-3</v>
      </c>
      <c r="O8029">
        <v>0</v>
      </c>
      <c r="P8029">
        <v>314</v>
      </c>
      <c r="Q8029">
        <v>0</v>
      </c>
      <c r="R8029">
        <v>131</v>
      </c>
      <c r="S8029">
        <v>10</v>
      </c>
      <c r="T8029">
        <v>22</v>
      </c>
      <c r="U8029">
        <v>0</v>
      </c>
      <c r="V8029">
        <v>0</v>
      </c>
      <c r="W8029">
        <v>0</v>
      </c>
      <c r="X8029">
        <v>0.26833640869406672</v>
      </c>
      <c r="Y8029">
        <v>0</v>
      </c>
      <c r="Z8029">
        <v>0.12140146682443326</v>
      </c>
      <c r="AA8029">
        <v>0.17396814556049164</v>
      </c>
      <c r="AB8029">
        <v>0.19157994948653337</v>
      </c>
      <c r="AC8029">
        <v>0</v>
      </c>
      <c r="AD8029">
        <v>0</v>
      </c>
      <c r="AE8029">
        <v>0.75528597056552493</v>
      </c>
    </row>
    <row r="8030" spans="1:31" x14ac:dyDescent="0.25">
      <c r="A8030">
        <v>1662114</v>
      </c>
      <c r="B8030">
        <v>1</v>
      </c>
      <c r="C8030" t="s">
        <v>81</v>
      </c>
      <c r="D8030" t="s">
        <v>118</v>
      </c>
      <c r="E8030" t="s">
        <v>178</v>
      </c>
      <c r="F8030" t="s">
        <v>22626</v>
      </c>
      <c r="G8030" t="s">
        <v>227</v>
      </c>
      <c r="H8030" t="s">
        <v>149</v>
      </c>
      <c r="I8030" t="s">
        <v>135</v>
      </c>
      <c r="J8030" t="s">
        <v>136</v>
      </c>
      <c r="K8030" t="s">
        <v>137</v>
      </c>
      <c r="L8030" t="s">
        <v>22627</v>
      </c>
      <c r="M8030" t="s">
        <v>22628</v>
      </c>
      <c r="N8030">
        <v>1.029722222</v>
      </c>
      <c r="O8030">
        <v>0</v>
      </c>
      <c r="P8030">
        <v>1</v>
      </c>
      <c r="Q8030">
        <v>0</v>
      </c>
      <c r="R8030">
        <v>2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0.44995851724090558</v>
      </c>
      <c r="AA8030">
        <v>0</v>
      </c>
      <c r="AB8030">
        <v>0</v>
      </c>
      <c r="AC8030">
        <v>0</v>
      </c>
      <c r="AD8030">
        <v>0</v>
      </c>
      <c r="AE8030">
        <v>0.44995851724090558</v>
      </c>
    </row>
    <row r="8031" spans="1:31" x14ac:dyDescent="0.25">
      <c r="A8031">
        <v>1662260</v>
      </c>
      <c r="B8031">
        <v>1</v>
      </c>
      <c r="C8031" t="s">
        <v>81</v>
      </c>
      <c r="D8031" t="s">
        <v>118</v>
      </c>
      <c r="E8031" t="s">
        <v>131</v>
      </c>
      <c r="F8031" t="s">
        <v>22629</v>
      </c>
      <c r="G8031" t="s">
        <v>585</v>
      </c>
      <c r="H8031" t="s">
        <v>134</v>
      </c>
      <c r="I8031" t="s">
        <v>135</v>
      </c>
      <c r="J8031" t="s">
        <v>136</v>
      </c>
      <c r="K8031" t="s">
        <v>137</v>
      </c>
      <c r="L8031" t="s">
        <v>22630</v>
      </c>
      <c r="M8031" t="s">
        <v>22631</v>
      </c>
      <c r="N8031">
        <v>1.593611111</v>
      </c>
      <c r="O8031">
        <v>0</v>
      </c>
      <c r="P8031">
        <v>105</v>
      </c>
      <c r="Q8031">
        <v>0</v>
      </c>
      <c r="R8031">
        <v>2</v>
      </c>
      <c r="S8031">
        <v>0</v>
      </c>
      <c r="T8031">
        <v>7</v>
      </c>
      <c r="U8031">
        <v>0</v>
      </c>
      <c r="V8031">
        <v>0</v>
      </c>
      <c r="W8031">
        <v>0</v>
      </c>
      <c r="X8031">
        <v>38.665270475955531</v>
      </c>
      <c r="Y8031">
        <v>0</v>
      </c>
      <c r="Z8031">
        <v>0.21209454080876114</v>
      </c>
      <c r="AA8031">
        <v>0</v>
      </c>
      <c r="AB8031">
        <v>20.188406118253127</v>
      </c>
      <c r="AC8031">
        <v>0</v>
      </c>
      <c r="AD8031">
        <v>0</v>
      </c>
      <c r="AE8031">
        <v>59.065771135017421</v>
      </c>
    </row>
    <row r="8032" spans="1:31" x14ac:dyDescent="0.25">
      <c r="A8032">
        <v>1662174</v>
      </c>
      <c r="B8032">
        <v>1</v>
      </c>
      <c r="C8032" t="s">
        <v>80</v>
      </c>
      <c r="D8032" t="s">
        <v>100</v>
      </c>
      <c r="E8032" t="s">
        <v>140</v>
      </c>
      <c r="F8032" t="s">
        <v>20835</v>
      </c>
      <c r="G8032" t="s">
        <v>585</v>
      </c>
      <c r="H8032" t="s">
        <v>134</v>
      </c>
      <c r="I8032" t="s">
        <v>135</v>
      </c>
      <c r="J8032" t="s">
        <v>136</v>
      </c>
      <c r="K8032" t="s">
        <v>137</v>
      </c>
      <c r="L8032" t="s">
        <v>22632</v>
      </c>
      <c r="M8032" t="s">
        <v>22312</v>
      </c>
      <c r="N8032">
        <v>1.4536111110000001</v>
      </c>
      <c r="O8032">
        <v>0</v>
      </c>
      <c r="P8032">
        <v>0</v>
      </c>
      <c r="Q8032">
        <v>0</v>
      </c>
      <c r="R8032">
        <v>1</v>
      </c>
      <c r="S8032">
        <v>0</v>
      </c>
      <c r="T8032">
        <v>72</v>
      </c>
      <c r="U8032">
        <v>8</v>
      </c>
      <c r="V8032">
        <v>28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369.16531797922494</v>
      </c>
      <c r="AC8032">
        <v>601.1728535189585</v>
      </c>
      <c r="AD8032">
        <v>1541.2528741889623</v>
      </c>
      <c r="AE8032">
        <v>2511.5910456871457</v>
      </c>
    </row>
    <row r="8033" spans="1:31" x14ac:dyDescent="0.25">
      <c r="A8033">
        <v>1662320</v>
      </c>
      <c r="B8033">
        <v>1</v>
      </c>
      <c r="C8033" t="s">
        <v>80</v>
      </c>
      <c r="D8033" t="s">
        <v>92</v>
      </c>
      <c r="E8033" t="s">
        <v>178</v>
      </c>
      <c r="F8033" t="s">
        <v>22633</v>
      </c>
      <c r="G8033" t="s">
        <v>227</v>
      </c>
      <c r="H8033" t="s">
        <v>149</v>
      </c>
      <c r="I8033" t="s">
        <v>135</v>
      </c>
      <c r="J8033" t="s">
        <v>136</v>
      </c>
      <c r="K8033" t="s">
        <v>137</v>
      </c>
      <c r="L8033" t="s">
        <v>22634</v>
      </c>
      <c r="M8033" t="s">
        <v>22635</v>
      </c>
      <c r="N8033">
        <v>2.63</v>
      </c>
      <c r="O8033">
        <v>0</v>
      </c>
      <c r="P8033">
        <v>0</v>
      </c>
      <c r="Q8033">
        <v>0</v>
      </c>
      <c r="R8033">
        <v>5</v>
      </c>
      <c r="S8033">
        <v>0</v>
      </c>
      <c r="T8033">
        <v>1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3.270585578643245</v>
      </c>
      <c r="AA8033">
        <v>0</v>
      </c>
      <c r="AB8033">
        <v>6.8262668520998506</v>
      </c>
      <c r="AC8033">
        <v>0</v>
      </c>
      <c r="AD8033">
        <v>0</v>
      </c>
      <c r="AE8033">
        <v>10.096852430743095</v>
      </c>
    </row>
    <row r="8034" spans="1:31" x14ac:dyDescent="0.25">
      <c r="A8034">
        <v>1662214</v>
      </c>
      <c r="B8034">
        <v>1</v>
      </c>
      <c r="C8034" t="s">
        <v>80</v>
      </c>
      <c r="D8034" t="s">
        <v>104</v>
      </c>
      <c r="E8034" t="s">
        <v>140</v>
      </c>
      <c r="F8034" t="s">
        <v>21355</v>
      </c>
      <c r="G8034" t="s">
        <v>161</v>
      </c>
      <c r="H8034" t="s">
        <v>134</v>
      </c>
      <c r="I8034" t="s">
        <v>135</v>
      </c>
      <c r="J8034" t="s">
        <v>136</v>
      </c>
      <c r="K8034" t="s">
        <v>137</v>
      </c>
      <c r="L8034" t="s">
        <v>22636</v>
      </c>
      <c r="M8034" t="s">
        <v>22637</v>
      </c>
      <c r="N8034">
        <v>0.97694444400000002</v>
      </c>
      <c r="O8034">
        <v>18</v>
      </c>
      <c r="P8034">
        <v>1011</v>
      </c>
      <c r="Q8034">
        <v>20</v>
      </c>
      <c r="R8034">
        <v>51</v>
      </c>
      <c r="S8034">
        <v>32</v>
      </c>
      <c r="T8034">
        <v>78</v>
      </c>
      <c r="U8034">
        <v>1</v>
      </c>
      <c r="V8034">
        <v>0</v>
      </c>
      <c r="W8034">
        <v>81.431626913399825</v>
      </c>
      <c r="X8034">
        <v>321.96425760829197</v>
      </c>
      <c r="Y8034">
        <v>26.250618275097157</v>
      </c>
      <c r="Z8034">
        <v>22.354148128524123</v>
      </c>
      <c r="AA8034">
        <v>506.5327111697228</v>
      </c>
      <c r="AB8034">
        <v>98.174752795184048</v>
      </c>
      <c r="AC8034">
        <v>29.014507009712574</v>
      </c>
      <c r="AD8034">
        <v>0</v>
      </c>
      <c r="AE8034">
        <v>1085.7226218999326</v>
      </c>
    </row>
    <row r="8035" spans="1:31" x14ac:dyDescent="0.25">
      <c r="A8035">
        <v>1661922</v>
      </c>
      <c r="B8035">
        <v>1</v>
      </c>
      <c r="C8035" t="s">
        <v>80</v>
      </c>
      <c r="D8035" t="s">
        <v>97</v>
      </c>
      <c r="E8035" t="s">
        <v>178</v>
      </c>
      <c r="F8035" t="s">
        <v>22638</v>
      </c>
      <c r="G8035" t="s">
        <v>187</v>
      </c>
      <c r="H8035" t="s">
        <v>149</v>
      </c>
      <c r="I8035" t="s">
        <v>135</v>
      </c>
      <c r="J8035" t="s">
        <v>136</v>
      </c>
      <c r="K8035" t="s">
        <v>137</v>
      </c>
      <c r="L8035" t="s">
        <v>22639</v>
      </c>
      <c r="M8035" t="s">
        <v>22640</v>
      </c>
      <c r="N8035">
        <v>4.1169444439999996</v>
      </c>
      <c r="O8035">
        <v>0</v>
      </c>
      <c r="P8035">
        <v>23</v>
      </c>
      <c r="Q8035">
        <v>0</v>
      </c>
      <c r="R8035">
        <v>3</v>
      </c>
      <c r="S8035">
        <v>0</v>
      </c>
      <c r="T8035">
        <v>5</v>
      </c>
      <c r="U8035">
        <v>0</v>
      </c>
      <c r="V8035">
        <v>0</v>
      </c>
      <c r="W8035">
        <v>0</v>
      </c>
      <c r="X8035">
        <v>40.653030348327853</v>
      </c>
      <c r="Y8035">
        <v>0</v>
      </c>
      <c r="Z8035">
        <v>5.8782772089265789</v>
      </c>
      <c r="AA8035">
        <v>0</v>
      </c>
      <c r="AB8035">
        <v>16.620554474602258</v>
      </c>
      <c r="AC8035">
        <v>0</v>
      </c>
      <c r="AD8035">
        <v>0</v>
      </c>
      <c r="AE8035">
        <v>63.151862031856687</v>
      </c>
    </row>
    <row r="8036" spans="1:31" x14ac:dyDescent="0.25">
      <c r="A8036">
        <v>1661968</v>
      </c>
      <c r="B8036">
        <v>1</v>
      </c>
      <c r="C8036" t="s">
        <v>81</v>
      </c>
      <c r="D8036" t="s">
        <v>127</v>
      </c>
      <c r="E8036" t="s">
        <v>146</v>
      </c>
      <c r="F8036" t="s">
        <v>22641</v>
      </c>
      <c r="G8036" t="s">
        <v>675</v>
      </c>
      <c r="H8036" t="s">
        <v>149</v>
      </c>
      <c r="I8036" t="s">
        <v>135</v>
      </c>
      <c r="J8036" t="s">
        <v>136</v>
      </c>
      <c r="K8036" t="s">
        <v>137</v>
      </c>
      <c r="L8036" t="s">
        <v>22642</v>
      </c>
      <c r="M8036" t="s">
        <v>22643</v>
      </c>
      <c r="N8036">
        <v>7.5605555549999997</v>
      </c>
      <c r="O8036">
        <v>0</v>
      </c>
      <c r="P8036">
        <v>106</v>
      </c>
      <c r="Q8036">
        <v>0</v>
      </c>
      <c r="R8036">
        <v>0</v>
      </c>
      <c r="S8036">
        <v>0</v>
      </c>
      <c r="T8036">
        <v>18</v>
      </c>
      <c r="U8036">
        <v>0</v>
      </c>
      <c r="V8036">
        <v>0</v>
      </c>
      <c r="W8036">
        <v>0</v>
      </c>
      <c r="X8036">
        <v>279.29140483921367</v>
      </c>
      <c r="Y8036">
        <v>0</v>
      </c>
      <c r="Z8036">
        <v>0</v>
      </c>
      <c r="AA8036">
        <v>0</v>
      </c>
      <c r="AB8036">
        <v>167.18411082576148</v>
      </c>
      <c r="AC8036">
        <v>0</v>
      </c>
      <c r="AD8036">
        <v>0</v>
      </c>
      <c r="AE8036">
        <v>446.47551566497515</v>
      </c>
    </row>
    <row r="8037" spans="1:31" x14ac:dyDescent="0.25">
      <c r="A8037">
        <v>1662632</v>
      </c>
      <c r="B8037">
        <v>1</v>
      </c>
      <c r="C8037" t="s">
        <v>80</v>
      </c>
      <c r="D8037" t="s">
        <v>95</v>
      </c>
      <c r="E8037" t="s">
        <v>152</v>
      </c>
      <c r="F8037" t="s">
        <v>22644</v>
      </c>
      <c r="G8037" t="s">
        <v>154</v>
      </c>
      <c r="H8037" t="s">
        <v>149</v>
      </c>
      <c r="I8037" t="s">
        <v>135</v>
      </c>
      <c r="J8037" t="s">
        <v>136</v>
      </c>
      <c r="K8037" t="s">
        <v>137</v>
      </c>
      <c r="L8037" t="s">
        <v>22645</v>
      </c>
      <c r="M8037" t="s">
        <v>22646</v>
      </c>
      <c r="N8037">
        <v>26.792777777000001</v>
      </c>
      <c r="O8037">
        <v>0</v>
      </c>
      <c r="P8037">
        <v>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20.572782691826873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20.572782691826873</v>
      </c>
    </row>
    <row r="8038" spans="1:31" x14ac:dyDescent="0.25">
      <c r="A8038">
        <v>1662775</v>
      </c>
      <c r="B8038">
        <v>1</v>
      </c>
      <c r="C8038" t="s">
        <v>80</v>
      </c>
      <c r="D8038" t="s">
        <v>83</v>
      </c>
      <c r="E8038" t="s">
        <v>204</v>
      </c>
      <c r="F8038" t="s">
        <v>22647</v>
      </c>
      <c r="G8038" t="s">
        <v>918</v>
      </c>
      <c r="H8038" t="s">
        <v>134</v>
      </c>
      <c r="I8038" t="s">
        <v>135</v>
      </c>
      <c r="J8038" t="s">
        <v>136</v>
      </c>
      <c r="K8038" t="s">
        <v>137</v>
      </c>
      <c r="L8038" t="s">
        <v>22648</v>
      </c>
      <c r="M8038" t="s">
        <v>22649</v>
      </c>
      <c r="N8038">
        <v>0.33333333300000001</v>
      </c>
      <c r="O8038">
        <v>1</v>
      </c>
      <c r="P8038">
        <v>533</v>
      </c>
      <c r="Q8038">
        <v>3</v>
      </c>
      <c r="R8038">
        <v>23</v>
      </c>
      <c r="S8038">
        <v>20</v>
      </c>
      <c r="T8038">
        <v>72</v>
      </c>
      <c r="U8038">
        <v>0</v>
      </c>
      <c r="V8038">
        <v>0</v>
      </c>
      <c r="W8038">
        <v>5.9413268901333326E-2</v>
      </c>
      <c r="X8038">
        <v>61.418334028158561</v>
      </c>
      <c r="Y8038">
        <v>0.48867317650499997</v>
      </c>
      <c r="Z8038">
        <v>4.7035104963466674</v>
      </c>
      <c r="AA8038">
        <v>89.786502454112323</v>
      </c>
      <c r="AB8038">
        <v>74.975401336950014</v>
      </c>
      <c r="AC8038">
        <v>0</v>
      </c>
      <c r="AD8038">
        <v>0</v>
      </c>
      <c r="AE8038">
        <v>231.43183476097391</v>
      </c>
    </row>
    <row r="8039" spans="1:31" x14ac:dyDescent="0.25">
      <c r="A8039">
        <v>1662111</v>
      </c>
      <c r="B8039">
        <v>1</v>
      </c>
      <c r="C8039" t="s">
        <v>80</v>
      </c>
      <c r="D8039" t="s">
        <v>90</v>
      </c>
      <c r="E8039" t="s">
        <v>152</v>
      </c>
      <c r="F8039" t="s">
        <v>22650</v>
      </c>
      <c r="G8039" t="s">
        <v>154</v>
      </c>
      <c r="H8039" t="s">
        <v>149</v>
      </c>
      <c r="I8039" t="s">
        <v>135</v>
      </c>
      <c r="J8039" t="s">
        <v>136</v>
      </c>
      <c r="K8039" t="s">
        <v>137</v>
      </c>
      <c r="L8039" t="s">
        <v>22337</v>
      </c>
      <c r="M8039" t="s">
        <v>22651</v>
      </c>
      <c r="N8039">
        <v>2.7394444440000001</v>
      </c>
      <c r="O8039">
        <v>0</v>
      </c>
      <c r="P8039">
        <v>29</v>
      </c>
      <c r="Q8039">
        <v>0</v>
      </c>
      <c r="R8039">
        <v>0</v>
      </c>
      <c r="S8039">
        <v>0</v>
      </c>
      <c r="T8039">
        <v>1</v>
      </c>
      <c r="U8039">
        <v>0</v>
      </c>
      <c r="V8039">
        <v>0</v>
      </c>
      <c r="W8039">
        <v>0</v>
      </c>
      <c r="X8039">
        <v>26.002917249995303</v>
      </c>
      <c r="Y8039">
        <v>0</v>
      </c>
      <c r="Z8039">
        <v>0</v>
      </c>
      <c r="AA8039">
        <v>0</v>
      </c>
      <c r="AB8039">
        <v>0.50148109633144555</v>
      </c>
      <c r="AC8039">
        <v>0</v>
      </c>
      <c r="AD8039">
        <v>0</v>
      </c>
      <c r="AE8039">
        <v>26.504398346326749</v>
      </c>
    </row>
    <row r="8040" spans="1:31" x14ac:dyDescent="0.25">
      <c r="A8040">
        <v>1662818</v>
      </c>
      <c r="B8040">
        <v>1</v>
      </c>
      <c r="C8040" t="s">
        <v>81</v>
      </c>
      <c r="D8040" t="s">
        <v>127</v>
      </c>
      <c r="E8040" t="s">
        <v>178</v>
      </c>
      <c r="F8040" t="s">
        <v>22652</v>
      </c>
      <c r="G8040" t="s">
        <v>227</v>
      </c>
      <c r="H8040" t="s">
        <v>149</v>
      </c>
      <c r="I8040" t="s">
        <v>135</v>
      </c>
      <c r="J8040" t="s">
        <v>136</v>
      </c>
      <c r="K8040" t="s">
        <v>137</v>
      </c>
      <c r="L8040" t="s">
        <v>22653</v>
      </c>
      <c r="M8040" t="s">
        <v>22654</v>
      </c>
      <c r="N8040">
        <v>5.4077777769999997</v>
      </c>
      <c r="O8040">
        <v>0</v>
      </c>
      <c r="P8040">
        <v>108</v>
      </c>
      <c r="Q8040">
        <v>0</v>
      </c>
      <c r="R8040">
        <v>2</v>
      </c>
      <c r="S8040">
        <v>0</v>
      </c>
      <c r="T8040">
        <v>3</v>
      </c>
      <c r="U8040">
        <v>0</v>
      </c>
      <c r="V8040">
        <v>0</v>
      </c>
      <c r="W8040">
        <v>0</v>
      </c>
      <c r="X8040">
        <v>154.18449981451292</v>
      </c>
      <c r="Y8040">
        <v>0</v>
      </c>
      <c r="Z8040">
        <v>0.1279718293897</v>
      </c>
      <c r="AA8040">
        <v>0</v>
      </c>
      <c r="AB8040">
        <v>8.4988815844407313</v>
      </c>
      <c r="AC8040">
        <v>0</v>
      </c>
      <c r="AD8040">
        <v>0</v>
      </c>
      <c r="AE8040">
        <v>162.81135322834336</v>
      </c>
    </row>
    <row r="8041" spans="1:31" x14ac:dyDescent="0.25">
      <c r="A8041">
        <v>1662652</v>
      </c>
      <c r="B8041">
        <v>1</v>
      </c>
      <c r="C8041" t="s">
        <v>80</v>
      </c>
      <c r="D8041" t="s">
        <v>96</v>
      </c>
      <c r="E8041" t="s">
        <v>152</v>
      </c>
      <c r="F8041" t="s">
        <v>22655</v>
      </c>
      <c r="G8041" t="s">
        <v>154</v>
      </c>
      <c r="H8041" t="s">
        <v>149</v>
      </c>
      <c r="I8041" t="s">
        <v>135</v>
      </c>
      <c r="J8041" t="s">
        <v>136</v>
      </c>
      <c r="K8041" t="s">
        <v>137</v>
      </c>
      <c r="L8041" t="s">
        <v>22656</v>
      </c>
      <c r="M8041" t="s">
        <v>22657</v>
      </c>
      <c r="N8041">
        <v>5.3672222219999997</v>
      </c>
      <c r="O8041">
        <v>0</v>
      </c>
      <c r="P8041">
        <v>4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3.5572611269346996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3.5572611269346996</v>
      </c>
    </row>
    <row r="8042" spans="1:31" x14ac:dyDescent="0.25">
      <c r="A8042">
        <v>1662154</v>
      </c>
      <c r="B8042">
        <v>1</v>
      </c>
      <c r="C8042" t="s">
        <v>81</v>
      </c>
      <c r="D8042" t="s">
        <v>118</v>
      </c>
      <c r="E8042" t="s">
        <v>146</v>
      </c>
      <c r="F8042" t="s">
        <v>9419</v>
      </c>
      <c r="G8042" t="s">
        <v>227</v>
      </c>
      <c r="H8042" t="s">
        <v>149</v>
      </c>
      <c r="I8042" t="s">
        <v>135</v>
      </c>
      <c r="J8042" t="s">
        <v>136</v>
      </c>
      <c r="K8042" t="s">
        <v>137</v>
      </c>
      <c r="L8042" t="s">
        <v>22658</v>
      </c>
      <c r="M8042" t="s">
        <v>21345</v>
      </c>
      <c r="N8042">
        <v>4.8066666659999999</v>
      </c>
      <c r="O8042">
        <v>0</v>
      </c>
      <c r="P8042">
        <v>5</v>
      </c>
      <c r="Q8042">
        <v>0</v>
      </c>
      <c r="R8042">
        <v>7</v>
      </c>
      <c r="S8042">
        <v>0</v>
      </c>
      <c r="T8042">
        <v>3</v>
      </c>
      <c r="U8042">
        <v>0</v>
      </c>
      <c r="V8042">
        <v>0</v>
      </c>
      <c r="W8042">
        <v>0</v>
      </c>
      <c r="X8042">
        <v>3.7902527642189101</v>
      </c>
      <c r="Y8042">
        <v>0</v>
      </c>
      <c r="Z8042">
        <v>13.919001595150949</v>
      </c>
      <c r="AA8042">
        <v>0</v>
      </c>
      <c r="AB8042">
        <v>25.248370736520215</v>
      </c>
      <c r="AC8042">
        <v>0</v>
      </c>
      <c r="AD8042">
        <v>0</v>
      </c>
      <c r="AE8042">
        <v>42.957625095890073</v>
      </c>
    </row>
    <row r="8043" spans="1:31" x14ac:dyDescent="0.25">
      <c r="A8043">
        <v>1662177</v>
      </c>
      <c r="B8043">
        <v>1</v>
      </c>
      <c r="C8043" t="s">
        <v>81</v>
      </c>
      <c r="D8043" t="s">
        <v>112</v>
      </c>
      <c r="E8043" t="s">
        <v>178</v>
      </c>
      <c r="F8043" t="s">
        <v>1807</v>
      </c>
      <c r="G8043" t="s">
        <v>227</v>
      </c>
      <c r="H8043" t="s">
        <v>149</v>
      </c>
      <c r="I8043" t="s">
        <v>135</v>
      </c>
      <c r="J8043" t="s">
        <v>136</v>
      </c>
      <c r="K8043" t="s">
        <v>137</v>
      </c>
      <c r="L8043" t="s">
        <v>22659</v>
      </c>
      <c r="M8043" t="s">
        <v>22660</v>
      </c>
      <c r="N8043">
        <v>2.1144444440000001</v>
      </c>
      <c r="O8043">
        <v>0</v>
      </c>
      <c r="P8043">
        <v>45</v>
      </c>
      <c r="Q8043">
        <v>0</v>
      </c>
      <c r="R8043">
        <v>0</v>
      </c>
      <c r="S8043">
        <v>0</v>
      </c>
      <c r="T8043">
        <v>11</v>
      </c>
      <c r="U8043">
        <v>0</v>
      </c>
      <c r="V8043">
        <v>0</v>
      </c>
      <c r="W8043">
        <v>0</v>
      </c>
      <c r="X8043">
        <v>17.374911890471807</v>
      </c>
      <c r="Y8043">
        <v>0</v>
      </c>
      <c r="Z8043">
        <v>0</v>
      </c>
      <c r="AA8043">
        <v>0</v>
      </c>
      <c r="AB8043">
        <v>22.686508701423445</v>
      </c>
      <c r="AC8043">
        <v>0</v>
      </c>
      <c r="AD8043">
        <v>0</v>
      </c>
      <c r="AE8043">
        <v>40.061420591895256</v>
      </c>
    </row>
    <row r="8044" spans="1:31" x14ac:dyDescent="0.25">
      <c r="A8044">
        <v>1662675</v>
      </c>
      <c r="B8044">
        <v>1</v>
      </c>
      <c r="C8044" t="s">
        <v>81</v>
      </c>
      <c r="D8044" t="s">
        <v>122</v>
      </c>
      <c r="E8044" t="s">
        <v>178</v>
      </c>
      <c r="F8044" t="s">
        <v>22661</v>
      </c>
      <c r="G8044" t="s">
        <v>187</v>
      </c>
      <c r="H8044" t="s">
        <v>149</v>
      </c>
      <c r="I8044" t="s">
        <v>135</v>
      </c>
      <c r="J8044" t="s">
        <v>136</v>
      </c>
      <c r="K8044" t="s">
        <v>137</v>
      </c>
      <c r="L8044" t="s">
        <v>22662</v>
      </c>
      <c r="M8044" t="s">
        <v>22663</v>
      </c>
      <c r="N8044">
        <v>8.7280555549999992</v>
      </c>
      <c r="O8044">
        <v>0</v>
      </c>
      <c r="P8044">
        <v>2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1.1229777044369778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1.1229777044369778</v>
      </c>
    </row>
    <row r="8045" spans="1:31" x14ac:dyDescent="0.25">
      <c r="A8045">
        <v>1662795</v>
      </c>
      <c r="B8045">
        <v>1</v>
      </c>
      <c r="C8045" t="s">
        <v>81</v>
      </c>
      <c r="D8045" t="s">
        <v>128</v>
      </c>
      <c r="E8045" t="s">
        <v>178</v>
      </c>
      <c r="F8045" t="s">
        <v>22664</v>
      </c>
      <c r="G8045" t="s">
        <v>227</v>
      </c>
      <c r="H8045" t="s">
        <v>149</v>
      </c>
      <c r="I8045" t="s">
        <v>135</v>
      </c>
      <c r="J8045" t="s">
        <v>136</v>
      </c>
      <c r="K8045" t="s">
        <v>137</v>
      </c>
      <c r="L8045" t="s">
        <v>22665</v>
      </c>
      <c r="M8045" t="s">
        <v>22666</v>
      </c>
      <c r="N8045">
        <v>4.920833333</v>
      </c>
      <c r="O8045">
        <v>0</v>
      </c>
      <c r="P8045">
        <v>103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198.42048076058589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198.42048076058589</v>
      </c>
    </row>
    <row r="8046" spans="1:31" x14ac:dyDescent="0.25">
      <c r="A8046">
        <v>1661985</v>
      </c>
      <c r="B8046">
        <v>1</v>
      </c>
      <c r="C8046" t="s">
        <v>81</v>
      </c>
      <c r="D8046" t="s">
        <v>123</v>
      </c>
      <c r="E8046" t="s">
        <v>204</v>
      </c>
      <c r="F8046" t="s">
        <v>22667</v>
      </c>
      <c r="G8046" t="s">
        <v>161</v>
      </c>
      <c r="H8046" t="s">
        <v>134</v>
      </c>
      <c r="I8046" t="s">
        <v>135</v>
      </c>
      <c r="J8046" t="s">
        <v>136</v>
      </c>
      <c r="K8046" t="s">
        <v>137</v>
      </c>
      <c r="L8046" t="s">
        <v>22668</v>
      </c>
      <c r="M8046" t="s">
        <v>22669</v>
      </c>
      <c r="N8046">
        <v>1.372222222</v>
      </c>
      <c r="O8046">
        <v>0</v>
      </c>
      <c r="P8046">
        <v>9</v>
      </c>
      <c r="Q8046">
        <v>0</v>
      </c>
      <c r="R8046">
        <v>109</v>
      </c>
      <c r="S8046">
        <v>0</v>
      </c>
      <c r="T8046">
        <v>9</v>
      </c>
      <c r="U8046">
        <v>0</v>
      </c>
      <c r="V8046">
        <v>0</v>
      </c>
      <c r="W8046">
        <v>0</v>
      </c>
      <c r="X8046">
        <v>2.9661489332622004</v>
      </c>
      <c r="Y8046">
        <v>0</v>
      </c>
      <c r="Z8046">
        <v>52.728224285363865</v>
      </c>
      <c r="AA8046">
        <v>0</v>
      </c>
      <c r="AB8046">
        <v>22.381952130246187</v>
      </c>
      <c r="AC8046">
        <v>0</v>
      </c>
      <c r="AD8046">
        <v>0</v>
      </c>
      <c r="AE8046">
        <v>78.07632534887226</v>
      </c>
    </row>
    <row r="8047" spans="1:31" x14ac:dyDescent="0.25">
      <c r="A8047">
        <v>1662234</v>
      </c>
      <c r="B8047">
        <v>1</v>
      </c>
      <c r="C8047" t="s">
        <v>80</v>
      </c>
      <c r="D8047" t="s">
        <v>104</v>
      </c>
      <c r="E8047" t="s">
        <v>131</v>
      </c>
      <c r="F8047" t="s">
        <v>22670</v>
      </c>
      <c r="G8047" t="s">
        <v>195</v>
      </c>
      <c r="H8047" t="s">
        <v>134</v>
      </c>
      <c r="I8047" t="s">
        <v>135</v>
      </c>
      <c r="J8047" t="s">
        <v>136</v>
      </c>
      <c r="K8047" t="s">
        <v>137</v>
      </c>
      <c r="L8047" t="s">
        <v>22671</v>
      </c>
      <c r="M8047" t="s">
        <v>22672</v>
      </c>
      <c r="N8047">
        <v>5.8491666660000003</v>
      </c>
      <c r="O8047">
        <v>0</v>
      </c>
      <c r="P8047">
        <v>430</v>
      </c>
      <c r="Q8047">
        <v>0</v>
      </c>
      <c r="R8047">
        <v>1</v>
      </c>
      <c r="S8047">
        <v>0</v>
      </c>
      <c r="T8047">
        <v>10</v>
      </c>
      <c r="U8047">
        <v>0</v>
      </c>
      <c r="V8047">
        <v>0</v>
      </c>
      <c r="W8047">
        <v>0</v>
      </c>
      <c r="X8047">
        <v>705.79015752486282</v>
      </c>
      <c r="Y8047">
        <v>0</v>
      </c>
      <c r="Z8047">
        <v>0.2538422785442</v>
      </c>
      <c r="AA8047">
        <v>0</v>
      </c>
      <c r="AB8047">
        <v>37.159757362988216</v>
      </c>
      <c r="AC8047">
        <v>0</v>
      </c>
      <c r="AD8047">
        <v>0</v>
      </c>
      <c r="AE8047">
        <v>743.20375716639523</v>
      </c>
    </row>
    <row r="8048" spans="1:31" x14ac:dyDescent="0.25">
      <c r="A8048">
        <v>1662091</v>
      </c>
      <c r="B8048">
        <v>1</v>
      </c>
      <c r="C8048" t="s">
        <v>80</v>
      </c>
      <c r="D8048" t="s">
        <v>100</v>
      </c>
      <c r="E8048" t="s">
        <v>178</v>
      </c>
      <c r="F8048" t="s">
        <v>22673</v>
      </c>
      <c r="G8048" t="s">
        <v>142</v>
      </c>
      <c r="H8048" t="s">
        <v>149</v>
      </c>
      <c r="I8048" t="s">
        <v>135</v>
      </c>
      <c r="J8048" t="s">
        <v>136</v>
      </c>
      <c r="K8048" t="s">
        <v>143</v>
      </c>
      <c r="L8048" t="s">
        <v>22674</v>
      </c>
      <c r="M8048" t="s">
        <v>22675</v>
      </c>
      <c r="N8048">
        <v>2.0841666659999998</v>
      </c>
      <c r="O8048">
        <v>0</v>
      </c>
      <c r="P8048">
        <v>20</v>
      </c>
      <c r="Q8048">
        <v>0</v>
      </c>
      <c r="R8048">
        <v>0</v>
      </c>
      <c r="S8048">
        <v>0</v>
      </c>
      <c r="T8048">
        <v>3</v>
      </c>
      <c r="U8048">
        <v>0</v>
      </c>
      <c r="V8048">
        <v>0</v>
      </c>
      <c r="W8048">
        <v>0</v>
      </c>
      <c r="X8048">
        <v>8.6218184057815499</v>
      </c>
      <c r="Y8048">
        <v>0</v>
      </c>
      <c r="Z8048">
        <v>0</v>
      </c>
      <c r="AA8048">
        <v>0</v>
      </c>
      <c r="AB8048">
        <v>6.5247405995368659</v>
      </c>
      <c r="AC8048">
        <v>0</v>
      </c>
      <c r="AD8048">
        <v>0</v>
      </c>
      <c r="AE8048">
        <v>15.146559005318416</v>
      </c>
    </row>
    <row r="8049" spans="1:31" x14ac:dyDescent="0.25">
      <c r="A8049">
        <v>1662197</v>
      </c>
      <c r="B8049">
        <v>1</v>
      </c>
      <c r="C8049" t="s">
        <v>80</v>
      </c>
      <c r="D8049" t="s">
        <v>99</v>
      </c>
      <c r="E8049" t="s">
        <v>178</v>
      </c>
      <c r="F8049" t="s">
        <v>22676</v>
      </c>
      <c r="G8049" t="s">
        <v>1967</v>
      </c>
      <c r="H8049" t="s">
        <v>149</v>
      </c>
      <c r="I8049" t="s">
        <v>135</v>
      </c>
      <c r="J8049" t="s">
        <v>136</v>
      </c>
      <c r="K8049" t="s">
        <v>137</v>
      </c>
      <c r="L8049" t="s">
        <v>22677</v>
      </c>
      <c r="M8049" t="s">
        <v>22678</v>
      </c>
      <c r="N8049">
        <v>1.747222222</v>
      </c>
      <c r="O8049">
        <v>0</v>
      </c>
      <c r="P8049">
        <v>12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1.9661159586589443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1.9661159586589443</v>
      </c>
    </row>
    <row r="8050" spans="1:31" x14ac:dyDescent="0.25">
      <c r="A8050">
        <v>1662838</v>
      </c>
      <c r="B8050">
        <v>1</v>
      </c>
      <c r="C8050" t="s">
        <v>81</v>
      </c>
      <c r="D8050" t="s">
        <v>113</v>
      </c>
      <c r="E8050" t="s">
        <v>178</v>
      </c>
      <c r="F8050" t="s">
        <v>22679</v>
      </c>
      <c r="G8050" t="s">
        <v>403</v>
      </c>
      <c r="H8050" t="s">
        <v>149</v>
      </c>
      <c r="I8050" t="s">
        <v>135</v>
      </c>
      <c r="J8050" t="s">
        <v>136</v>
      </c>
      <c r="K8050" t="s">
        <v>137</v>
      </c>
      <c r="L8050" t="s">
        <v>22680</v>
      </c>
      <c r="M8050" t="s">
        <v>22681</v>
      </c>
      <c r="N8050">
        <v>2.1377777770000002</v>
      </c>
      <c r="O8050">
        <v>0</v>
      </c>
      <c r="P8050">
        <v>8</v>
      </c>
      <c r="Q8050">
        <v>0</v>
      </c>
      <c r="R8050">
        <v>1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0.82173111048008884</v>
      </c>
      <c r="Y8050">
        <v>0</v>
      </c>
      <c r="Z8050">
        <v>2.8767503256000006E-2</v>
      </c>
      <c r="AA8050">
        <v>0</v>
      </c>
      <c r="AB8050">
        <v>0</v>
      </c>
      <c r="AC8050">
        <v>0</v>
      </c>
      <c r="AD8050">
        <v>0</v>
      </c>
      <c r="AE8050">
        <v>0.85049861373608882</v>
      </c>
    </row>
    <row r="8051" spans="1:31" x14ac:dyDescent="0.25">
      <c r="A8051">
        <v>1661842</v>
      </c>
      <c r="B8051">
        <v>1</v>
      </c>
      <c r="C8051" t="s">
        <v>80</v>
      </c>
      <c r="D8051" t="s">
        <v>104</v>
      </c>
      <c r="E8051" t="s">
        <v>642</v>
      </c>
      <c r="F8051" t="s">
        <v>14089</v>
      </c>
      <c r="G8051" t="s">
        <v>161</v>
      </c>
      <c r="H8051" t="s">
        <v>967</v>
      </c>
      <c r="I8051" t="s">
        <v>135</v>
      </c>
      <c r="J8051" t="s">
        <v>136</v>
      </c>
      <c r="K8051" t="s">
        <v>137</v>
      </c>
      <c r="L8051" t="s">
        <v>22682</v>
      </c>
      <c r="M8051" t="s">
        <v>22683</v>
      </c>
      <c r="N8051">
        <v>6.6316665999999996E-2</v>
      </c>
      <c r="O8051">
        <v>15</v>
      </c>
      <c r="P8051">
        <v>316</v>
      </c>
      <c r="Q8051">
        <v>29</v>
      </c>
      <c r="R8051">
        <v>24</v>
      </c>
      <c r="S8051">
        <v>46</v>
      </c>
      <c r="T8051">
        <v>39</v>
      </c>
      <c r="U8051">
        <v>17</v>
      </c>
      <c r="V8051">
        <v>1</v>
      </c>
      <c r="W8051">
        <v>1.2545755755485768</v>
      </c>
      <c r="X8051">
        <v>4.9130217601070054</v>
      </c>
      <c r="Y8051">
        <v>1.7580050171241666</v>
      </c>
      <c r="Z8051">
        <v>0.45675694237194608</v>
      </c>
      <c r="AA8051">
        <v>22.17613567867334</v>
      </c>
      <c r="AB8051">
        <v>1.4855719674257395</v>
      </c>
      <c r="AC8051">
        <v>156.56750137665998</v>
      </c>
      <c r="AD8051">
        <v>0.529069702032545</v>
      </c>
      <c r="AE8051">
        <v>189.14063801994331</v>
      </c>
    </row>
    <row r="8052" spans="1:31" x14ac:dyDescent="0.25">
      <c r="A8052">
        <v>1661948</v>
      </c>
      <c r="B8052">
        <v>1</v>
      </c>
      <c r="C8052" t="s">
        <v>80</v>
      </c>
      <c r="D8052" t="s">
        <v>97</v>
      </c>
      <c r="E8052" t="s">
        <v>140</v>
      </c>
      <c r="F8052" t="s">
        <v>3311</v>
      </c>
      <c r="G8052" t="s">
        <v>918</v>
      </c>
      <c r="H8052" t="s">
        <v>134</v>
      </c>
      <c r="I8052" t="s">
        <v>135</v>
      </c>
      <c r="J8052" t="s">
        <v>136</v>
      </c>
      <c r="K8052" t="s">
        <v>137</v>
      </c>
      <c r="L8052" t="s">
        <v>22684</v>
      </c>
      <c r="M8052" t="s">
        <v>22685</v>
      </c>
      <c r="N8052">
        <v>0.15361111099999999</v>
      </c>
      <c r="O8052">
        <v>5</v>
      </c>
      <c r="P8052">
        <v>2519</v>
      </c>
      <c r="Q8052">
        <v>4</v>
      </c>
      <c r="R8052">
        <v>461</v>
      </c>
      <c r="S8052">
        <v>28</v>
      </c>
      <c r="T8052">
        <v>628</v>
      </c>
      <c r="U8052">
        <v>6</v>
      </c>
      <c r="V8052">
        <v>1</v>
      </c>
      <c r="W8052">
        <v>18.57745706001306</v>
      </c>
      <c r="X8052">
        <v>162.49886050945202</v>
      </c>
      <c r="Y8052">
        <v>1.7160317772884999</v>
      </c>
      <c r="Z8052">
        <v>27.104259185330957</v>
      </c>
      <c r="AA8052">
        <v>122.00739993300296</v>
      </c>
      <c r="AB8052">
        <v>125.08959891854232</v>
      </c>
      <c r="AC8052">
        <v>29.898631213469557</v>
      </c>
      <c r="AD8052">
        <v>0.54602863636738475</v>
      </c>
      <c r="AE8052">
        <v>487.43826723346677</v>
      </c>
    </row>
    <row r="8053" spans="1:31" x14ac:dyDescent="0.25">
      <c r="A8053">
        <v>1662191</v>
      </c>
      <c r="B8053">
        <v>1</v>
      </c>
      <c r="C8053" t="s">
        <v>80</v>
      </c>
      <c r="D8053" t="s">
        <v>93</v>
      </c>
      <c r="E8053" t="s">
        <v>152</v>
      </c>
      <c r="F8053" t="s">
        <v>22686</v>
      </c>
      <c r="G8053" t="s">
        <v>154</v>
      </c>
      <c r="H8053" t="s">
        <v>149</v>
      </c>
      <c r="I8053" t="s">
        <v>135</v>
      </c>
      <c r="J8053" t="s">
        <v>136</v>
      </c>
      <c r="K8053" t="s">
        <v>137</v>
      </c>
      <c r="L8053" t="s">
        <v>22687</v>
      </c>
      <c r="M8053" t="s">
        <v>22688</v>
      </c>
      <c r="N8053">
        <v>3.0474999999999999</v>
      </c>
      <c r="O8053">
        <v>0</v>
      </c>
      <c r="P8053">
        <v>9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6.8610477868652016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6.8610477868652016</v>
      </c>
    </row>
    <row r="8054" spans="1:31" x14ac:dyDescent="0.25">
      <c r="A8054">
        <v>1662240</v>
      </c>
      <c r="B8054">
        <v>1</v>
      </c>
      <c r="C8054" t="s">
        <v>80</v>
      </c>
      <c r="D8054" t="s">
        <v>97</v>
      </c>
      <c r="E8054" t="s">
        <v>152</v>
      </c>
      <c r="F8054" t="s">
        <v>22689</v>
      </c>
      <c r="G8054" t="s">
        <v>154</v>
      </c>
      <c r="H8054" t="s">
        <v>149</v>
      </c>
      <c r="I8054" t="s">
        <v>135</v>
      </c>
      <c r="J8054" t="s">
        <v>136</v>
      </c>
      <c r="K8054" t="s">
        <v>137</v>
      </c>
      <c r="L8054" t="s">
        <v>22690</v>
      </c>
      <c r="M8054" t="s">
        <v>22691</v>
      </c>
      <c r="N8054">
        <v>6.3261111110000003</v>
      </c>
      <c r="O8054">
        <v>0</v>
      </c>
      <c r="P8054">
        <v>5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8.8440859910543725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8.8440859910543725</v>
      </c>
    </row>
    <row r="8055" spans="1:31" x14ac:dyDescent="0.25">
      <c r="A8055">
        <v>1662787</v>
      </c>
      <c r="B8055">
        <v>1</v>
      </c>
      <c r="C8055" t="s">
        <v>80</v>
      </c>
      <c r="D8055" t="s">
        <v>97</v>
      </c>
      <c r="E8055" t="s">
        <v>152</v>
      </c>
      <c r="F8055" t="s">
        <v>22692</v>
      </c>
      <c r="G8055" t="s">
        <v>154</v>
      </c>
      <c r="H8055" t="s">
        <v>149</v>
      </c>
      <c r="I8055" t="s">
        <v>135</v>
      </c>
      <c r="J8055" t="s">
        <v>136</v>
      </c>
      <c r="K8055" t="s">
        <v>137</v>
      </c>
      <c r="L8055" t="s">
        <v>22693</v>
      </c>
      <c r="M8055" t="s">
        <v>22694</v>
      </c>
      <c r="N8055">
        <v>1.0141666659999999</v>
      </c>
      <c r="O8055">
        <v>0</v>
      </c>
      <c r="P8055">
        <v>2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1.3261951517627399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1.3261951517627399</v>
      </c>
    </row>
    <row r="8056" spans="1:31" x14ac:dyDescent="0.25">
      <c r="A8056">
        <v>1662618</v>
      </c>
      <c r="B8056">
        <v>1</v>
      </c>
      <c r="C8056" t="s">
        <v>81</v>
      </c>
      <c r="D8056" t="s">
        <v>118</v>
      </c>
      <c r="E8056" t="s">
        <v>178</v>
      </c>
      <c r="F8056" t="s">
        <v>10908</v>
      </c>
      <c r="G8056" t="s">
        <v>252</v>
      </c>
      <c r="H8056" t="s">
        <v>149</v>
      </c>
      <c r="I8056" t="s">
        <v>135</v>
      </c>
      <c r="J8056" t="s">
        <v>136</v>
      </c>
      <c r="K8056" t="s">
        <v>137</v>
      </c>
      <c r="L8056" t="s">
        <v>22695</v>
      </c>
      <c r="M8056" t="s">
        <v>22696</v>
      </c>
      <c r="N8056">
        <v>2.0113888879999999</v>
      </c>
      <c r="O8056">
        <v>0</v>
      </c>
      <c r="P8056">
        <v>60</v>
      </c>
      <c r="Q8056">
        <v>0</v>
      </c>
      <c r="R8056">
        <v>0</v>
      </c>
      <c r="S8056">
        <v>0</v>
      </c>
      <c r="T8056">
        <v>1</v>
      </c>
      <c r="U8056">
        <v>0</v>
      </c>
      <c r="V8056">
        <v>0</v>
      </c>
      <c r="W8056">
        <v>0</v>
      </c>
      <c r="X8056">
        <v>28.747897864707578</v>
      </c>
      <c r="Y8056">
        <v>0</v>
      </c>
      <c r="Z8056">
        <v>0</v>
      </c>
      <c r="AA8056">
        <v>0</v>
      </c>
      <c r="AB8056">
        <v>1.1241217083575112</v>
      </c>
      <c r="AC8056">
        <v>0</v>
      </c>
      <c r="AD8056">
        <v>0</v>
      </c>
      <c r="AE8056">
        <v>29.872019573065089</v>
      </c>
    </row>
    <row r="8057" spans="1:31" x14ac:dyDescent="0.25">
      <c r="A8057">
        <v>1662286</v>
      </c>
      <c r="B8057">
        <v>1</v>
      </c>
      <c r="C8057" t="s">
        <v>80</v>
      </c>
      <c r="D8057" t="s">
        <v>96</v>
      </c>
      <c r="E8057" t="s">
        <v>178</v>
      </c>
      <c r="F8057" t="s">
        <v>22697</v>
      </c>
      <c r="G8057" t="s">
        <v>187</v>
      </c>
      <c r="H8057" t="s">
        <v>149</v>
      </c>
      <c r="I8057" t="s">
        <v>135</v>
      </c>
      <c r="J8057" t="s">
        <v>136</v>
      </c>
      <c r="K8057" t="s">
        <v>137</v>
      </c>
      <c r="L8057" t="s">
        <v>22698</v>
      </c>
      <c r="M8057" t="s">
        <v>22699</v>
      </c>
      <c r="N8057">
        <v>2.980555555</v>
      </c>
      <c r="O8057">
        <v>0</v>
      </c>
      <c r="P8057">
        <v>19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11.632330427628023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11.632330427628023</v>
      </c>
    </row>
    <row r="8058" spans="1:31" x14ac:dyDescent="0.25">
      <c r="A8058">
        <v>1662432</v>
      </c>
      <c r="B8058">
        <v>1</v>
      </c>
      <c r="C8058" t="s">
        <v>80</v>
      </c>
      <c r="D8058" t="s">
        <v>98</v>
      </c>
      <c r="E8058" t="s">
        <v>152</v>
      </c>
      <c r="F8058" t="s">
        <v>22700</v>
      </c>
      <c r="G8058" t="s">
        <v>154</v>
      </c>
      <c r="H8058" t="s">
        <v>149</v>
      </c>
      <c r="I8058" t="s">
        <v>135</v>
      </c>
      <c r="J8058" t="s">
        <v>136</v>
      </c>
      <c r="K8058" t="s">
        <v>137</v>
      </c>
      <c r="L8058" t="s">
        <v>22701</v>
      </c>
      <c r="M8058" t="s">
        <v>22702</v>
      </c>
      <c r="N8058">
        <v>1.4880555550000001</v>
      </c>
      <c r="O8058">
        <v>0</v>
      </c>
      <c r="P8058">
        <v>1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0.10272670978204555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0.10272670978204555</v>
      </c>
    </row>
    <row r="8059" spans="1:31" x14ac:dyDescent="0.25">
      <c r="A8059">
        <v>1662309</v>
      </c>
      <c r="B8059">
        <v>1</v>
      </c>
      <c r="C8059" t="s">
        <v>80</v>
      </c>
      <c r="D8059" t="s">
        <v>93</v>
      </c>
      <c r="E8059" t="s">
        <v>152</v>
      </c>
      <c r="F8059" t="s">
        <v>22703</v>
      </c>
      <c r="G8059" t="s">
        <v>154</v>
      </c>
      <c r="H8059" t="s">
        <v>149</v>
      </c>
      <c r="I8059" t="s">
        <v>135</v>
      </c>
      <c r="J8059" t="s">
        <v>136</v>
      </c>
      <c r="K8059" t="s">
        <v>137</v>
      </c>
      <c r="L8059" t="s">
        <v>22704</v>
      </c>
      <c r="M8059" t="s">
        <v>22705</v>
      </c>
      <c r="N8059">
        <v>7.108333333</v>
      </c>
      <c r="O8059">
        <v>0</v>
      </c>
      <c r="P8059">
        <v>2</v>
      </c>
      <c r="Q8059">
        <v>0</v>
      </c>
      <c r="R8059">
        <v>0</v>
      </c>
      <c r="S8059">
        <v>0</v>
      </c>
      <c r="T8059">
        <v>2</v>
      </c>
      <c r="U8059">
        <v>0</v>
      </c>
      <c r="V8059">
        <v>0</v>
      </c>
      <c r="W8059">
        <v>0</v>
      </c>
      <c r="X8059">
        <v>8.9134676711795393</v>
      </c>
      <c r="Y8059">
        <v>0</v>
      </c>
      <c r="Z8059">
        <v>0</v>
      </c>
      <c r="AA8059">
        <v>0</v>
      </c>
      <c r="AB8059">
        <v>4.8535985820487202</v>
      </c>
      <c r="AC8059">
        <v>0</v>
      </c>
      <c r="AD8059">
        <v>0</v>
      </c>
      <c r="AE8059">
        <v>13.767066253228259</v>
      </c>
    </row>
    <row r="8060" spans="1:31" x14ac:dyDescent="0.25">
      <c r="A8060">
        <v>1661977</v>
      </c>
      <c r="B8060">
        <v>1</v>
      </c>
      <c r="C8060" t="s">
        <v>80</v>
      </c>
      <c r="D8060" t="s">
        <v>85</v>
      </c>
      <c r="E8060" t="s">
        <v>146</v>
      </c>
      <c r="F8060" t="s">
        <v>22706</v>
      </c>
      <c r="G8060" t="s">
        <v>235</v>
      </c>
      <c r="H8060" t="s">
        <v>149</v>
      </c>
      <c r="I8060" t="s">
        <v>135</v>
      </c>
      <c r="J8060" t="s">
        <v>136</v>
      </c>
      <c r="K8060" t="s">
        <v>143</v>
      </c>
      <c r="L8060" t="s">
        <v>22707</v>
      </c>
      <c r="M8060" t="s">
        <v>22708</v>
      </c>
      <c r="N8060">
        <v>0.42015916599999997</v>
      </c>
      <c r="O8060">
        <v>0</v>
      </c>
      <c r="P8060">
        <v>988</v>
      </c>
      <c r="Q8060">
        <v>0</v>
      </c>
      <c r="R8060">
        <v>0</v>
      </c>
      <c r="S8060">
        <v>0</v>
      </c>
      <c r="T8060">
        <v>140</v>
      </c>
      <c r="U8060">
        <v>0</v>
      </c>
      <c r="V8060">
        <v>0</v>
      </c>
      <c r="W8060">
        <v>0</v>
      </c>
      <c r="X8060">
        <v>122.50582825419139</v>
      </c>
      <c r="Y8060">
        <v>0</v>
      </c>
      <c r="Z8060">
        <v>0</v>
      </c>
      <c r="AA8060">
        <v>0</v>
      </c>
      <c r="AB8060">
        <v>49.640292170691865</v>
      </c>
      <c r="AC8060">
        <v>0</v>
      </c>
      <c r="AD8060">
        <v>0</v>
      </c>
      <c r="AE8060">
        <v>172.14612042488324</v>
      </c>
    </row>
    <row r="8061" spans="1:31" x14ac:dyDescent="0.25">
      <c r="A8061">
        <v>1662077</v>
      </c>
      <c r="B8061">
        <v>1</v>
      </c>
      <c r="C8061" t="s">
        <v>81</v>
      </c>
      <c r="D8061" t="s">
        <v>118</v>
      </c>
      <c r="E8061" t="s">
        <v>204</v>
      </c>
      <c r="F8061" t="s">
        <v>22709</v>
      </c>
      <c r="G8061" t="s">
        <v>161</v>
      </c>
      <c r="H8061" t="s">
        <v>134</v>
      </c>
      <c r="I8061" t="s">
        <v>191</v>
      </c>
      <c r="J8061" t="s">
        <v>136</v>
      </c>
      <c r="K8061" t="s">
        <v>137</v>
      </c>
      <c r="L8061" t="s">
        <v>22710</v>
      </c>
      <c r="M8061" t="s">
        <v>22711</v>
      </c>
      <c r="N8061">
        <v>1.5555555E-2</v>
      </c>
      <c r="O8061">
        <v>0</v>
      </c>
      <c r="P8061">
        <v>759</v>
      </c>
      <c r="Q8061">
        <v>7</v>
      </c>
      <c r="R8061">
        <v>22</v>
      </c>
      <c r="S8061">
        <v>4</v>
      </c>
      <c r="T8061">
        <v>32</v>
      </c>
      <c r="U8061">
        <v>0</v>
      </c>
      <c r="V8061">
        <v>0</v>
      </c>
      <c r="W8061">
        <v>0</v>
      </c>
      <c r="X8061">
        <v>1.3788100742950642</v>
      </c>
      <c r="Y8061">
        <v>6.6337123365333345E-2</v>
      </c>
      <c r="Z8061">
        <v>0.10229106356248889</v>
      </c>
      <c r="AA8061">
        <v>0.25143076648763107</v>
      </c>
      <c r="AB8061">
        <v>0.22909098347224446</v>
      </c>
      <c r="AC8061">
        <v>0</v>
      </c>
      <c r="AD8061">
        <v>0</v>
      </c>
      <c r="AE8061">
        <v>2.027960011182762</v>
      </c>
    </row>
    <row r="8062" spans="1:31" x14ac:dyDescent="0.25">
      <c r="A8062">
        <v>1662741</v>
      </c>
      <c r="B8062">
        <v>1</v>
      </c>
      <c r="C8062" t="s">
        <v>81</v>
      </c>
      <c r="D8062" t="s">
        <v>122</v>
      </c>
      <c r="E8062" t="s">
        <v>131</v>
      </c>
      <c r="F8062" t="s">
        <v>22712</v>
      </c>
      <c r="G8062" t="s">
        <v>195</v>
      </c>
      <c r="H8062" t="s">
        <v>134</v>
      </c>
      <c r="I8062" t="s">
        <v>135</v>
      </c>
      <c r="J8062" t="s">
        <v>136</v>
      </c>
      <c r="K8062" t="s">
        <v>137</v>
      </c>
      <c r="L8062" t="s">
        <v>22713</v>
      </c>
      <c r="M8062" t="s">
        <v>22714</v>
      </c>
      <c r="N8062">
        <v>0.8125</v>
      </c>
      <c r="O8062">
        <v>0</v>
      </c>
      <c r="P8062">
        <v>43</v>
      </c>
      <c r="Q8062">
        <v>0</v>
      </c>
      <c r="R8062">
        <v>0</v>
      </c>
      <c r="S8062">
        <v>0</v>
      </c>
      <c r="T8062">
        <v>2</v>
      </c>
      <c r="U8062">
        <v>0</v>
      </c>
      <c r="V8062">
        <v>0</v>
      </c>
      <c r="W8062">
        <v>0</v>
      </c>
      <c r="X8062">
        <v>3.0723488887545005</v>
      </c>
      <c r="Y8062">
        <v>0</v>
      </c>
      <c r="Z8062">
        <v>0</v>
      </c>
      <c r="AA8062">
        <v>0</v>
      </c>
      <c r="AB8062">
        <v>2.7635887759782221E-2</v>
      </c>
      <c r="AC8062">
        <v>0</v>
      </c>
      <c r="AD8062">
        <v>0</v>
      </c>
      <c r="AE8062">
        <v>3.0999847765142827</v>
      </c>
    </row>
    <row r="8063" spans="1:31" x14ac:dyDescent="0.25">
      <c r="A8063">
        <v>1662054</v>
      </c>
      <c r="B8063">
        <v>1</v>
      </c>
      <c r="C8063" t="s">
        <v>81</v>
      </c>
      <c r="D8063" t="s">
        <v>118</v>
      </c>
      <c r="E8063" t="s">
        <v>146</v>
      </c>
      <c r="F8063" t="s">
        <v>22715</v>
      </c>
      <c r="G8063" t="s">
        <v>260</v>
      </c>
      <c r="H8063" t="s">
        <v>149</v>
      </c>
      <c r="I8063" t="s">
        <v>135</v>
      </c>
      <c r="J8063" t="s">
        <v>136</v>
      </c>
      <c r="K8063" t="s">
        <v>137</v>
      </c>
      <c r="L8063" t="s">
        <v>22716</v>
      </c>
      <c r="M8063" t="s">
        <v>22717</v>
      </c>
      <c r="N8063">
        <v>1.835</v>
      </c>
      <c r="O8063">
        <v>0</v>
      </c>
      <c r="P8063">
        <v>143</v>
      </c>
      <c r="Q8063">
        <v>0</v>
      </c>
      <c r="R8063">
        <v>7</v>
      </c>
      <c r="S8063">
        <v>0</v>
      </c>
      <c r="T8063">
        <v>13</v>
      </c>
      <c r="U8063">
        <v>0</v>
      </c>
      <c r="V8063">
        <v>0</v>
      </c>
      <c r="W8063">
        <v>0</v>
      </c>
      <c r="X8063">
        <v>64.269668857415709</v>
      </c>
      <c r="Y8063">
        <v>0</v>
      </c>
      <c r="Z8063">
        <v>2.963093840611593</v>
      </c>
      <c r="AA8063">
        <v>0</v>
      </c>
      <c r="AB8063">
        <v>24.134777072003018</v>
      </c>
      <c r="AC8063">
        <v>0</v>
      </c>
      <c r="AD8063">
        <v>0</v>
      </c>
      <c r="AE8063">
        <v>91.367539770030319</v>
      </c>
    </row>
    <row r="8064" spans="1:31" x14ac:dyDescent="0.25">
      <c r="A8064">
        <v>1662163</v>
      </c>
      <c r="B8064">
        <v>1</v>
      </c>
      <c r="C8064" t="s">
        <v>81</v>
      </c>
      <c r="D8064" t="s">
        <v>122</v>
      </c>
      <c r="E8064" t="s">
        <v>140</v>
      </c>
      <c r="F8064" t="s">
        <v>14022</v>
      </c>
      <c r="G8064" t="s">
        <v>161</v>
      </c>
      <c r="H8064" t="s">
        <v>134</v>
      </c>
      <c r="I8064" t="s">
        <v>191</v>
      </c>
      <c r="J8064" t="s">
        <v>136</v>
      </c>
      <c r="K8064" t="s">
        <v>137</v>
      </c>
      <c r="L8064" t="s">
        <v>22718</v>
      </c>
      <c r="M8064" t="s">
        <v>22719</v>
      </c>
      <c r="N8064">
        <v>1.3611111E-2</v>
      </c>
      <c r="O8064">
        <v>1</v>
      </c>
      <c r="P8064">
        <v>368</v>
      </c>
      <c r="Q8064">
        <v>39</v>
      </c>
      <c r="R8064">
        <v>16</v>
      </c>
      <c r="S8064">
        <v>12</v>
      </c>
      <c r="T8064">
        <v>47</v>
      </c>
      <c r="U8064">
        <v>2</v>
      </c>
      <c r="V8064">
        <v>0</v>
      </c>
      <c r="W8064">
        <v>3.8141431091555551E-4</v>
      </c>
      <c r="X8064">
        <v>0.55508724418324751</v>
      </c>
      <c r="Y8064">
        <v>0.93080922381053821</v>
      </c>
      <c r="Z8064">
        <v>2.7489344738411112E-2</v>
      </c>
      <c r="AA8064">
        <v>2.1436654282655692</v>
      </c>
      <c r="AB8064">
        <v>0.77140478133986168</v>
      </c>
      <c r="AC8064">
        <v>0.55944942479285409</v>
      </c>
      <c r="AD8064">
        <v>0</v>
      </c>
      <c r="AE8064">
        <v>4.9882868614413969</v>
      </c>
    </row>
    <row r="8065" spans="1:31" x14ac:dyDescent="0.25">
      <c r="A8065">
        <v>1661831</v>
      </c>
      <c r="B8065">
        <v>1</v>
      </c>
      <c r="C8065" t="s">
        <v>80</v>
      </c>
      <c r="D8065" t="s">
        <v>82</v>
      </c>
      <c r="E8065" t="s">
        <v>178</v>
      </c>
      <c r="F8065" t="s">
        <v>22720</v>
      </c>
      <c r="G8065" t="s">
        <v>187</v>
      </c>
      <c r="H8065" t="s">
        <v>149</v>
      </c>
      <c r="I8065" t="s">
        <v>135</v>
      </c>
      <c r="J8065" t="s">
        <v>136</v>
      </c>
      <c r="K8065" t="s">
        <v>137</v>
      </c>
      <c r="L8065" t="s">
        <v>22721</v>
      </c>
      <c r="M8065" t="s">
        <v>22722</v>
      </c>
      <c r="N8065">
        <v>1.920555555</v>
      </c>
      <c r="O8065">
        <v>0</v>
      </c>
      <c r="P8065">
        <v>118</v>
      </c>
      <c r="Q8065">
        <v>0</v>
      </c>
      <c r="R8065">
        <v>0</v>
      </c>
      <c r="S8065">
        <v>0</v>
      </c>
      <c r="T8065">
        <v>44</v>
      </c>
      <c r="U8065">
        <v>0</v>
      </c>
      <c r="V8065">
        <v>0</v>
      </c>
      <c r="W8065">
        <v>0</v>
      </c>
      <c r="X8065">
        <v>60.17629771552901</v>
      </c>
      <c r="Y8065">
        <v>0</v>
      </c>
      <c r="Z8065">
        <v>0</v>
      </c>
      <c r="AA8065">
        <v>0</v>
      </c>
      <c r="AB8065">
        <v>26.236024852759062</v>
      </c>
      <c r="AC8065">
        <v>0</v>
      </c>
      <c r="AD8065">
        <v>0</v>
      </c>
      <c r="AE8065">
        <v>86.412322568288076</v>
      </c>
    </row>
    <row r="8066" spans="1:31" x14ac:dyDescent="0.25">
      <c r="A8066">
        <v>1662601</v>
      </c>
      <c r="B8066">
        <v>1</v>
      </c>
      <c r="C8066" t="s">
        <v>80</v>
      </c>
      <c r="D8066" t="s">
        <v>94</v>
      </c>
      <c r="E8066" t="s">
        <v>140</v>
      </c>
      <c r="F8066" t="s">
        <v>2311</v>
      </c>
      <c r="G8066" t="s">
        <v>161</v>
      </c>
      <c r="H8066" t="s">
        <v>134</v>
      </c>
      <c r="I8066" t="s">
        <v>135</v>
      </c>
      <c r="J8066" t="s">
        <v>136</v>
      </c>
      <c r="K8066" t="s">
        <v>137</v>
      </c>
      <c r="L8066" t="s">
        <v>22723</v>
      </c>
      <c r="M8066" t="s">
        <v>22724</v>
      </c>
      <c r="N8066">
        <v>2.2011111109999999</v>
      </c>
      <c r="O8066">
        <v>0</v>
      </c>
      <c r="P8066">
        <v>238</v>
      </c>
      <c r="Q8066">
        <v>6</v>
      </c>
      <c r="R8066">
        <v>110</v>
      </c>
      <c r="S8066">
        <v>2</v>
      </c>
      <c r="T8066">
        <v>27</v>
      </c>
      <c r="U8066">
        <v>0</v>
      </c>
      <c r="V8066">
        <v>0</v>
      </c>
      <c r="W8066">
        <v>0</v>
      </c>
      <c r="X8066">
        <v>74.428991513982936</v>
      </c>
      <c r="Y8066">
        <v>1.8743070391470997</v>
      </c>
      <c r="Z8066">
        <v>39.671595288132508</v>
      </c>
      <c r="AA8066">
        <v>23.910510622451895</v>
      </c>
      <c r="AB8066">
        <v>99.051715267905976</v>
      </c>
      <c r="AC8066">
        <v>0</v>
      </c>
      <c r="AD8066">
        <v>0</v>
      </c>
      <c r="AE8066">
        <v>238.93711973162044</v>
      </c>
    </row>
    <row r="8067" spans="1:31" x14ac:dyDescent="0.25">
      <c r="A8067">
        <v>1661868</v>
      </c>
      <c r="B8067">
        <v>1</v>
      </c>
      <c r="C8067" t="s">
        <v>81</v>
      </c>
      <c r="D8067" t="s">
        <v>122</v>
      </c>
      <c r="E8067" t="s">
        <v>204</v>
      </c>
      <c r="F8067" t="s">
        <v>22725</v>
      </c>
      <c r="G8067" t="s">
        <v>161</v>
      </c>
      <c r="H8067" t="s">
        <v>134</v>
      </c>
      <c r="I8067" t="s">
        <v>135</v>
      </c>
      <c r="J8067" t="s">
        <v>136</v>
      </c>
      <c r="K8067" t="s">
        <v>137</v>
      </c>
      <c r="L8067" t="s">
        <v>22726</v>
      </c>
      <c r="M8067" t="s">
        <v>22727</v>
      </c>
      <c r="N8067">
        <v>1.83</v>
      </c>
      <c r="O8067">
        <v>1</v>
      </c>
      <c r="P8067">
        <v>102</v>
      </c>
      <c r="Q8067">
        <v>12</v>
      </c>
      <c r="R8067">
        <v>5</v>
      </c>
      <c r="S8067">
        <v>8</v>
      </c>
      <c r="T8067">
        <v>7</v>
      </c>
      <c r="U8067">
        <v>0</v>
      </c>
      <c r="V8067">
        <v>0</v>
      </c>
      <c r="W8067">
        <v>0.53429680767270016</v>
      </c>
      <c r="X8067">
        <v>22.145314942982598</v>
      </c>
      <c r="Y8067">
        <v>18.087210883402438</v>
      </c>
      <c r="Z8067">
        <v>2.3182068921643735</v>
      </c>
      <c r="AA8067">
        <v>48.53748475753769</v>
      </c>
      <c r="AB8067">
        <v>0.24436982174959335</v>
      </c>
      <c r="AC8067">
        <v>0</v>
      </c>
      <c r="AD8067">
        <v>0</v>
      </c>
      <c r="AE8067">
        <v>91.866884105509385</v>
      </c>
    </row>
    <row r="8068" spans="1:31" x14ac:dyDescent="0.25">
      <c r="A8068">
        <v>1662850</v>
      </c>
      <c r="B8068">
        <v>1</v>
      </c>
      <c r="C8068" t="s">
        <v>81</v>
      </c>
      <c r="D8068" t="s">
        <v>113</v>
      </c>
      <c r="E8068" t="s">
        <v>152</v>
      </c>
      <c r="F8068" t="s">
        <v>22728</v>
      </c>
      <c r="G8068" t="s">
        <v>507</v>
      </c>
      <c r="H8068" t="s">
        <v>149</v>
      </c>
      <c r="I8068" t="s">
        <v>135</v>
      </c>
      <c r="J8068" t="s">
        <v>136</v>
      </c>
      <c r="K8068" t="s">
        <v>137</v>
      </c>
      <c r="L8068" t="s">
        <v>22729</v>
      </c>
      <c r="M8068" t="s">
        <v>22730</v>
      </c>
      <c r="N8068">
        <v>0.91361111100000003</v>
      </c>
      <c r="O8068">
        <v>0</v>
      </c>
      <c r="P8068">
        <v>9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2.391343703118709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2.391343703118709</v>
      </c>
    </row>
    <row r="8069" spans="1:31" x14ac:dyDescent="0.25">
      <c r="A8069">
        <v>1662518</v>
      </c>
      <c r="B8069">
        <v>1</v>
      </c>
      <c r="C8069" t="s">
        <v>80</v>
      </c>
      <c r="D8069" t="s">
        <v>97</v>
      </c>
      <c r="E8069" t="s">
        <v>152</v>
      </c>
      <c r="F8069" t="s">
        <v>22731</v>
      </c>
      <c r="G8069" t="s">
        <v>172</v>
      </c>
      <c r="H8069" t="s">
        <v>149</v>
      </c>
      <c r="I8069" t="s">
        <v>135</v>
      </c>
      <c r="J8069" t="s">
        <v>136</v>
      </c>
      <c r="K8069" t="s">
        <v>137</v>
      </c>
      <c r="L8069" t="s">
        <v>22732</v>
      </c>
      <c r="M8069" t="s">
        <v>22733</v>
      </c>
      <c r="N8069">
        <v>7.8711111110000003</v>
      </c>
      <c r="O8069">
        <v>0</v>
      </c>
      <c r="P8069">
        <v>2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10.837870993702015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10.837870993702015</v>
      </c>
    </row>
    <row r="8070" spans="1:31" x14ac:dyDescent="0.25">
      <c r="A8070">
        <v>1662409</v>
      </c>
      <c r="B8070">
        <v>1</v>
      </c>
      <c r="C8070" t="s">
        <v>80</v>
      </c>
      <c r="D8070" t="s">
        <v>102</v>
      </c>
      <c r="E8070" t="s">
        <v>131</v>
      </c>
      <c r="F8070" t="s">
        <v>22734</v>
      </c>
      <c r="G8070" t="s">
        <v>22735</v>
      </c>
      <c r="H8070" t="s">
        <v>134</v>
      </c>
      <c r="I8070" t="s">
        <v>135</v>
      </c>
      <c r="J8070" t="s">
        <v>136</v>
      </c>
      <c r="K8070" t="s">
        <v>137</v>
      </c>
      <c r="L8070" t="s">
        <v>22736</v>
      </c>
      <c r="M8070" t="s">
        <v>22737</v>
      </c>
      <c r="N8070">
        <v>2.0027777769999999</v>
      </c>
      <c r="O8070">
        <v>0</v>
      </c>
      <c r="P8070">
        <v>0</v>
      </c>
      <c r="Q8070">
        <v>1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1.4458385041464858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1.4458385041464858</v>
      </c>
    </row>
    <row r="8071" spans="1:31" x14ac:dyDescent="0.25">
      <c r="A8071">
        <v>1662017</v>
      </c>
      <c r="B8071">
        <v>1</v>
      </c>
      <c r="C8071" t="s">
        <v>81</v>
      </c>
      <c r="D8071" t="s">
        <v>112</v>
      </c>
      <c r="E8071" t="s">
        <v>152</v>
      </c>
      <c r="F8071" t="s">
        <v>22738</v>
      </c>
      <c r="G8071" t="s">
        <v>154</v>
      </c>
      <c r="H8071" t="s">
        <v>149</v>
      </c>
      <c r="I8071" t="s">
        <v>135</v>
      </c>
      <c r="J8071" t="s">
        <v>136</v>
      </c>
      <c r="K8071" t="s">
        <v>137</v>
      </c>
      <c r="L8071" t="s">
        <v>22739</v>
      </c>
      <c r="M8071" t="s">
        <v>22740</v>
      </c>
      <c r="N8071">
        <v>1.2238888880000001</v>
      </c>
      <c r="O8071">
        <v>0</v>
      </c>
      <c r="P8071">
        <v>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0.51833605652267778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0.51833605652267778</v>
      </c>
    </row>
    <row r="8072" spans="1:31" x14ac:dyDescent="0.25">
      <c r="A8072">
        <v>1661971</v>
      </c>
      <c r="B8072">
        <v>1</v>
      </c>
      <c r="C8072" t="s">
        <v>80</v>
      </c>
      <c r="D8072" t="s">
        <v>83</v>
      </c>
      <c r="E8072" t="s">
        <v>178</v>
      </c>
      <c r="F8072" t="s">
        <v>22741</v>
      </c>
      <c r="G8072" t="s">
        <v>187</v>
      </c>
      <c r="H8072" t="s">
        <v>149</v>
      </c>
      <c r="I8072" t="s">
        <v>135</v>
      </c>
      <c r="J8072" t="s">
        <v>136</v>
      </c>
      <c r="K8072" t="s">
        <v>137</v>
      </c>
      <c r="L8072" t="s">
        <v>22742</v>
      </c>
      <c r="M8072" t="s">
        <v>22743</v>
      </c>
      <c r="N8072">
        <v>1.9766666660000001</v>
      </c>
      <c r="O8072">
        <v>0</v>
      </c>
      <c r="P8072">
        <v>64</v>
      </c>
      <c r="Q8072">
        <v>0</v>
      </c>
      <c r="R8072">
        <v>0</v>
      </c>
      <c r="S8072">
        <v>0</v>
      </c>
      <c r="T8072">
        <v>4</v>
      </c>
      <c r="U8072">
        <v>0</v>
      </c>
      <c r="V8072">
        <v>0</v>
      </c>
      <c r="W8072">
        <v>0</v>
      </c>
      <c r="X8072">
        <v>32.230009909662627</v>
      </c>
      <c r="Y8072">
        <v>0</v>
      </c>
      <c r="Z8072">
        <v>0</v>
      </c>
      <c r="AA8072">
        <v>0</v>
      </c>
      <c r="AB8072">
        <v>6.6708203765684546</v>
      </c>
      <c r="AC8072">
        <v>0</v>
      </c>
      <c r="AD8072">
        <v>0</v>
      </c>
      <c r="AE8072">
        <v>38.900830286231084</v>
      </c>
    </row>
    <row r="8073" spans="1:31" x14ac:dyDescent="0.25">
      <c r="A8073">
        <v>1661825</v>
      </c>
      <c r="B8073">
        <v>1</v>
      </c>
      <c r="C8073" t="s">
        <v>80</v>
      </c>
      <c r="D8073" t="s">
        <v>90</v>
      </c>
      <c r="E8073" t="s">
        <v>642</v>
      </c>
      <c r="F8073" t="s">
        <v>20645</v>
      </c>
      <c r="G8073" t="s">
        <v>918</v>
      </c>
      <c r="H8073" t="s">
        <v>134</v>
      </c>
      <c r="I8073" t="s">
        <v>135</v>
      </c>
      <c r="J8073" t="s">
        <v>136</v>
      </c>
      <c r="K8073" t="s">
        <v>143</v>
      </c>
      <c r="L8073" t="s">
        <v>22744</v>
      </c>
      <c r="M8073" t="s">
        <v>22745</v>
      </c>
      <c r="N8073">
        <v>0.14249999999999999</v>
      </c>
      <c r="O8073">
        <v>0</v>
      </c>
      <c r="P8073">
        <v>60</v>
      </c>
      <c r="Q8073">
        <v>0</v>
      </c>
      <c r="R8073">
        <v>0</v>
      </c>
      <c r="S8073">
        <v>1</v>
      </c>
      <c r="T8073">
        <v>1347</v>
      </c>
      <c r="U8073">
        <v>0</v>
      </c>
      <c r="V8073">
        <v>16</v>
      </c>
      <c r="W8073">
        <v>0</v>
      </c>
      <c r="X8073">
        <v>1.5039736935879597</v>
      </c>
      <c r="Y8073">
        <v>0</v>
      </c>
      <c r="Z8073">
        <v>0</v>
      </c>
      <c r="AA8073">
        <v>1.5984753108925873</v>
      </c>
      <c r="AB8073">
        <v>72.220630238687349</v>
      </c>
      <c r="AC8073">
        <v>0</v>
      </c>
      <c r="AD8073">
        <v>10.472879568155443</v>
      </c>
      <c r="AE8073">
        <v>85.795958811323345</v>
      </c>
    </row>
    <row r="8074" spans="1:31" x14ac:dyDescent="0.25">
      <c r="A8074">
        <v>1662157</v>
      </c>
      <c r="B8074">
        <v>1</v>
      </c>
      <c r="C8074" t="s">
        <v>80</v>
      </c>
      <c r="D8074" t="s">
        <v>92</v>
      </c>
      <c r="E8074" t="s">
        <v>152</v>
      </c>
      <c r="F8074" t="s">
        <v>22746</v>
      </c>
      <c r="G8074" t="s">
        <v>154</v>
      </c>
      <c r="H8074" t="s">
        <v>149</v>
      </c>
      <c r="I8074" t="s">
        <v>135</v>
      </c>
      <c r="J8074" t="s">
        <v>136</v>
      </c>
      <c r="K8074" t="s">
        <v>137</v>
      </c>
      <c r="L8074" t="s">
        <v>22747</v>
      </c>
      <c r="M8074" t="s">
        <v>22748</v>
      </c>
      <c r="N8074">
        <v>1.348055555</v>
      </c>
      <c r="O8074">
        <v>0</v>
      </c>
      <c r="P8074">
        <v>1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2.7558715902848339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2.7558715902848339</v>
      </c>
    </row>
    <row r="8075" spans="1:31" x14ac:dyDescent="0.25">
      <c r="A8075">
        <v>1662037</v>
      </c>
      <c r="B8075">
        <v>1</v>
      </c>
      <c r="C8075" t="s">
        <v>80</v>
      </c>
      <c r="D8075" t="s">
        <v>96</v>
      </c>
      <c r="E8075" t="s">
        <v>178</v>
      </c>
      <c r="F8075" t="s">
        <v>16900</v>
      </c>
      <c r="G8075" t="s">
        <v>227</v>
      </c>
      <c r="H8075" t="s">
        <v>149</v>
      </c>
      <c r="I8075" t="s">
        <v>135</v>
      </c>
      <c r="J8075" t="s">
        <v>136</v>
      </c>
      <c r="K8075" t="s">
        <v>137</v>
      </c>
      <c r="L8075" t="s">
        <v>22749</v>
      </c>
      <c r="M8075" t="s">
        <v>22750</v>
      </c>
      <c r="N8075">
        <v>4.6683333329999996</v>
      </c>
      <c r="O8075">
        <v>0</v>
      </c>
      <c r="P8075">
        <v>35</v>
      </c>
      <c r="Q8075">
        <v>0</v>
      </c>
      <c r="R8075">
        <v>0</v>
      </c>
      <c r="S8075">
        <v>0</v>
      </c>
      <c r="T8075">
        <v>14</v>
      </c>
      <c r="U8075">
        <v>0</v>
      </c>
      <c r="V8075">
        <v>0</v>
      </c>
      <c r="W8075">
        <v>0</v>
      </c>
      <c r="X8075">
        <v>50.945519711842586</v>
      </c>
      <c r="Y8075">
        <v>0</v>
      </c>
      <c r="Z8075">
        <v>0</v>
      </c>
      <c r="AA8075">
        <v>0</v>
      </c>
      <c r="AB8075">
        <v>157.79838050682312</v>
      </c>
      <c r="AC8075">
        <v>0</v>
      </c>
      <c r="AD8075">
        <v>0</v>
      </c>
      <c r="AE8075">
        <v>208.74390021866571</v>
      </c>
    </row>
    <row r="8076" spans="1:31" x14ac:dyDescent="0.25">
      <c r="A8076">
        <v>1662372</v>
      </c>
      <c r="B8076">
        <v>1</v>
      </c>
      <c r="C8076" t="s">
        <v>81</v>
      </c>
      <c r="D8076" t="s">
        <v>113</v>
      </c>
      <c r="E8076" t="s">
        <v>131</v>
      </c>
      <c r="F8076" t="s">
        <v>22751</v>
      </c>
      <c r="G8076" t="s">
        <v>1322</v>
      </c>
      <c r="H8076" t="s">
        <v>134</v>
      </c>
      <c r="I8076" t="s">
        <v>135</v>
      </c>
      <c r="J8076" t="s">
        <v>136</v>
      </c>
      <c r="K8076" t="s">
        <v>137</v>
      </c>
      <c r="L8076" t="s">
        <v>22752</v>
      </c>
      <c r="M8076" t="s">
        <v>22753</v>
      </c>
      <c r="N8076">
        <v>5.2947222219999999</v>
      </c>
      <c r="O8076">
        <v>0</v>
      </c>
      <c r="P8076">
        <v>0</v>
      </c>
      <c r="Q8076">
        <v>1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2.1133767163487289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2.1133767163487289</v>
      </c>
    </row>
    <row r="8077" spans="1:31" x14ac:dyDescent="0.25">
      <c r="A8077">
        <v>1662847</v>
      </c>
      <c r="B8077">
        <v>1</v>
      </c>
      <c r="C8077" t="s">
        <v>80</v>
      </c>
      <c r="D8077" t="s">
        <v>94</v>
      </c>
      <c r="E8077" t="s">
        <v>152</v>
      </c>
      <c r="F8077" t="s">
        <v>22754</v>
      </c>
      <c r="G8077" t="s">
        <v>154</v>
      </c>
      <c r="H8077" t="s">
        <v>149</v>
      </c>
      <c r="I8077" t="s">
        <v>135</v>
      </c>
      <c r="J8077" t="s">
        <v>136</v>
      </c>
      <c r="K8077" t="s">
        <v>137</v>
      </c>
      <c r="L8077" t="s">
        <v>22755</v>
      </c>
      <c r="M8077" t="s">
        <v>22756</v>
      </c>
      <c r="N8077">
        <v>3.3416666660000001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0.1004323238602125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0.1004323238602125</v>
      </c>
    </row>
    <row r="8078" spans="1:31" x14ac:dyDescent="0.25">
      <c r="A8078">
        <v>1662349</v>
      </c>
      <c r="B8078">
        <v>1</v>
      </c>
      <c r="C8078" t="s">
        <v>80</v>
      </c>
      <c r="D8078" t="s">
        <v>107</v>
      </c>
      <c r="E8078" t="s">
        <v>152</v>
      </c>
      <c r="F8078" t="s">
        <v>22757</v>
      </c>
      <c r="G8078" t="s">
        <v>154</v>
      </c>
      <c r="H8078" t="s">
        <v>149</v>
      </c>
      <c r="I8078" t="s">
        <v>135</v>
      </c>
      <c r="J8078" t="s">
        <v>136</v>
      </c>
      <c r="K8078" t="s">
        <v>137</v>
      </c>
      <c r="L8078" t="s">
        <v>22758</v>
      </c>
      <c r="M8078" t="s">
        <v>22759</v>
      </c>
      <c r="N8078">
        <v>4.9905555550000003</v>
      </c>
      <c r="O8078">
        <v>0</v>
      </c>
      <c r="P8078">
        <v>1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9.1953343891733347E-2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9.1953343891733347E-2</v>
      </c>
    </row>
    <row r="8079" spans="1:31" x14ac:dyDescent="0.25">
      <c r="A8079">
        <v>1662698</v>
      </c>
      <c r="B8079">
        <v>1</v>
      </c>
      <c r="C8079" t="s">
        <v>80</v>
      </c>
      <c r="D8079" t="s">
        <v>108</v>
      </c>
      <c r="E8079" t="s">
        <v>178</v>
      </c>
      <c r="F8079" t="s">
        <v>22760</v>
      </c>
      <c r="G8079" t="s">
        <v>227</v>
      </c>
      <c r="H8079" t="s">
        <v>149</v>
      </c>
      <c r="I8079" t="s">
        <v>135</v>
      </c>
      <c r="J8079" t="s">
        <v>136</v>
      </c>
      <c r="K8079" t="s">
        <v>137</v>
      </c>
      <c r="L8079" t="s">
        <v>22761</v>
      </c>
      <c r="M8079" t="s">
        <v>22762</v>
      </c>
      <c r="N8079">
        <v>5.6894444440000003</v>
      </c>
      <c r="O8079">
        <v>0</v>
      </c>
      <c r="P8079">
        <v>9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3.6323496244045113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3.6323496244045113</v>
      </c>
    </row>
    <row r="8080" spans="1:31" x14ac:dyDescent="0.25">
      <c r="A8080">
        <v>1662057</v>
      </c>
      <c r="B8080">
        <v>1</v>
      </c>
      <c r="C8080" t="s">
        <v>80</v>
      </c>
      <c r="D8080" t="s">
        <v>106</v>
      </c>
      <c r="E8080" t="s">
        <v>131</v>
      </c>
      <c r="F8080" t="s">
        <v>1991</v>
      </c>
      <c r="G8080" t="s">
        <v>195</v>
      </c>
      <c r="H8080" t="s">
        <v>134</v>
      </c>
      <c r="I8080" t="s">
        <v>135</v>
      </c>
      <c r="J8080" t="s">
        <v>136</v>
      </c>
      <c r="K8080" t="s">
        <v>137</v>
      </c>
      <c r="L8080" t="s">
        <v>22763</v>
      </c>
      <c r="M8080" t="s">
        <v>22764</v>
      </c>
      <c r="N8080">
        <v>2.4713888879999999</v>
      </c>
      <c r="O8080">
        <v>0</v>
      </c>
      <c r="P8080">
        <v>87</v>
      </c>
      <c r="Q8080">
        <v>0</v>
      </c>
      <c r="R8080">
        <v>4</v>
      </c>
      <c r="S8080">
        <v>0</v>
      </c>
      <c r="T8080">
        <v>7</v>
      </c>
      <c r="U8080">
        <v>0</v>
      </c>
      <c r="V8080">
        <v>0</v>
      </c>
      <c r="W8080">
        <v>0</v>
      </c>
      <c r="X8080">
        <v>65.133160273512928</v>
      </c>
      <c r="Y8080">
        <v>0</v>
      </c>
      <c r="Z8080">
        <v>6.4529332538974998E-2</v>
      </c>
      <c r="AA8080">
        <v>0</v>
      </c>
      <c r="AB8080">
        <v>37.121673863629631</v>
      </c>
      <c r="AC8080">
        <v>0</v>
      </c>
      <c r="AD8080">
        <v>0</v>
      </c>
      <c r="AE8080">
        <v>102.31936346968155</v>
      </c>
    </row>
    <row r="8081" spans="1:31" x14ac:dyDescent="0.25">
      <c r="A8081">
        <v>1662180</v>
      </c>
      <c r="B8081">
        <v>1</v>
      </c>
      <c r="C8081" t="s">
        <v>80</v>
      </c>
      <c r="D8081" t="s">
        <v>96</v>
      </c>
      <c r="E8081" t="s">
        <v>178</v>
      </c>
      <c r="F8081" t="s">
        <v>22765</v>
      </c>
      <c r="G8081" t="s">
        <v>187</v>
      </c>
      <c r="H8081" t="s">
        <v>149</v>
      </c>
      <c r="I8081" t="s">
        <v>135</v>
      </c>
      <c r="J8081" t="s">
        <v>136</v>
      </c>
      <c r="K8081" t="s">
        <v>137</v>
      </c>
      <c r="L8081" t="s">
        <v>22766</v>
      </c>
      <c r="M8081" t="s">
        <v>22767</v>
      </c>
      <c r="N8081">
        <v>1.595277777</v>
      </c>
      <c r="O8081">
        <v>0</v>
      </c>
      <c r="P8081">
        <v>19</v>
      </c>
      <c r="Q8081">
        <v>0</v>
      </c>
      <c r="R8081">
        <v>0</v>
      </c>
      <c r="S8081">
        <v>0</v>
      </c>
      <c r="T8081">
        <v>2</v>
      </c>
      <c r="U8081">
        <v>0</v>
      </c>
      <c r="V8081">
        <v>0</v>
      </c>
      <c r="W8081">
        <v>0</v>
      </c>
      <c r="X8081">
        <v>20.33686184738777</v>
      </c>
      <c r="Y8081">
        <v>0</v>
      </c>
      <c r="Z8081">
        <v>0</v>
      </c>
      <c r="AA8081">
        <v>0</v>
      </c>
      <c r="AB8081">
        <v>0.75800994882429173</v>
      </c>
      <c r="AC8081">
        <v>0</v>
      </c>
      <c r="AD8081">
        <v>0</v>
      </c>
      <c r="AE8081">
        <v>21.094871796212061</v>
      </c>
    </row>
    <row r="8082" spans="1:31" x14ac:dyDescent="0.25">
      <c r="A8082">
        <v>1662329</v>
      </c>
      <c r="B8082">
        <v>1</v>
      </c>
      <c r="C8082" t="s">
        <v>80</v>
      </c>
      <c r="D8082" t="s">
        <v>109</v>
      </c>
      <c r="E8082" t="s">
        <v>178</v>
      </c>
      <c r="F8082" t="s">
        <v>22768</v>
      </c>
      <c r="G8082" t="s">
        <v>403</v>
      </c>
      <c r="H8082" t="s">
        <v>149</v>
      </c>
      <c r="I8082" t="s">
        <v>135</v>
      </c>
      <c r="J8082" t="s">
        <v>136</v>
      </c>
      <c r="K8082" t="s">
        <v>137</v>
      </c>
      <c r="L8082" t="s">
        <v>22769</v>
      </c>
      <c r="M8082" t="s">
        <v>22770</v>
      </c>
      <c r="N8082">
        <v>5.7222222220000001</v>
      </c>
      <c r="O8082">
        <v>0</v>
      </c>
      <c r="P8082">
        <v>4</v>
      </c>
      <c r="Q8082">
        <v>0</v>
      </c>
      <c r="R8082">
        <v>4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2.234159302727099</v>
      </c>
      <c r="Y8082">
        <v>0</v>
      </c>
      <c r="Z8082">
        <v>19.007300039300322</v>
      </c>
      <c r="AA8082">
        <v>0</v>
      </c>
      <c r="AB8082">
        <v>0</v>
      </c>
      <c r="AC8082">
        <v>0</v>
      </c>
      <c r="AD8082">
        <v>0</v>
      </c>
      <c r="AE8082">
        <v>21.241459342027422</v>
      </c>
    </row>
    <row r="8083" spans="1:31" x14ac:dyDescent="0.25">
      <c r="A8083">
        <v>1662827</v>
      </c>
      <c r="B8083">
        <v>1</v>
      </c>
      <c r="C8083" t="s">
        <v>80</v>
      </c>
      <c r="D8083" t="s">
        <v>103</v>
      </c>
      <c r="E8083" t="s">
        <v>204</v>
      </c>
      <c r="F8083" t="s">
        <v>22771</v>
      </c>
      <c r="G8083" t="s">
        <v>431</v>
      </c>
      <c r="H8083" t="s">
        <v>134</v>
      </c>
      <c r="I8083" t="s">
        <v>135</v>
      </c>
      <c r="J8083" t="s">
        <v>136</v>
      </c>
      <c r="K8083" t="s">
        <v>137</v>
      </c>
      <c r="L8083" t="s">
        <v>22772</v>
      </c>
      <c r="M8083" t="s">
        <v>22773</v>
      </c>
      <c r="N8083">
        <v>0.21</v>
      </c>
      <c r="O8083">
        <v>0</v>
      </c>
      <c r="P8083">
        <v>291</v>
      </c>
      <c r="Q8083">
        <v>40</v>
      </c>
      <c r="R8083">
        <v>5</v>
      </c>
      <c r="S8083">
        <v>7</v>
      </c>
      <c r="T8083">
        <v>16</v>
      </c>
      <c r="U8083">
        <v>0</v>
      </c>
      <c r="V8083">
        <v>0</v>
      </c>
      <c r="W8083">
        <v>0</v>
      </c>
      <c r="X8083">
        <v>12.299296975144411</v>
      </c>
      <c r="Y8083">
        <v>15.95210482063926</v>
      </c>
      <c r="Z8083">
        <v>1.0018795512788998</v>
      </c>
      <c r="AA8083">
        <v>5.8470217963025393</v>
      </c>
      <c r="AB8083">
        <v>1.7552984048056803</v>
      </c>
      <c r="AC8083">
        <v>0</v>
      </c>
      <c r="AD8083">
        <v>0</v>
      </c>
      <c r="AE8083">
        <v>36.855601548170789</v>
      </c>
    </row>
    <row r="8084" spans="1:31" x14ac:dyDescent="0.25">
      <c r="A8084">
        <v>1662578</v>
      </c>
      <c r="B8084">
        <v>1</v>
      </c>
      <c r="C8084" t="s">
        <v>81</v>
      </c>
      <c r="D8084" t="s">
        <v>112</v>
      </c>
      <c r="E8084" t="s">
        <v>152</v>
      </c>
      <c r="F8084" t="s">
        <v>22774</v>
      </c>
      <c r="G8084" t="s">
        <v>154</v>
      </c>
      <c r="H8084" t="s">
        <v>149</v>
      </c>
      <c r="I8084" t="s">
        <v>135</v>
      </c>
      <c r="J8084" t="s">
        <v>136</v>
      </c>
      <c r="K8084" t="s">
        <v>137</v>
      </c>
      <c r="L8084" t="s">
        <v>22775</v>
      </c>
      <c r="M8084" t="s">
        <v>22776</v>
      </c>
      <c r="N8084">
        <v>2.0461111110000001</v>
      </c>
      <c r="O8084">
        <v>0</v>
      </c>
      <c r="P8084">
        <v>1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0.14473438044243056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0.14473438044243056</v>
      </c>
    </row>
    <row r="8085" spans="1:31" x14ac:dyDescent="0.25">
      <c r="A8085">
        <v>1661951</v>
      </c>
      <c r="B8085">
        <v>1</v>
      </c>
      <c r="C8085" t="s">
        <v>80</v>
      </c>
      <c r="D8085" t="s">
        <v>98</v>
      </c>
      <c r="E8085" t="s">
        <v>204</v>
      </c>
      <c r="F8085" t="s">
        <v>22777</v>
      </c>
      <c r="G8085" t="s">
        <v>148</v>
      </c>
      <c r="H8085" t="s">
        <v>134</v>
      </c>
      <c r="I8085" t="s">
        <v>135</v>
      </c>
      <c r="J8085" t="s">
        <v>136</v>
      </c>
      <c r="K8085" t="s">
        <v>143</v>
      </c>
      <c r="L8085" t="s">
        <v>22778</v>
      </c>
      <c r="M8085" t="s">
        <v>22779</v>
      </c>
      <c r="N8085">
        <v>4.7823063880000003</v>
      </c>
      <c r="O8085">
        <v>0</v>
      </c>
      <c r="P8085">
        <v>98</v>
      </c>
      <c r="Q8085">
        <v>0</v>
      </c>
      <c r="R8085">
        <v>42</v>
      </c>
      <c r="S8085">
        <v>4</v>
      </c>
      <c r="T8085">
        <v>27</v>
      </c>
      <c r="U8085">
        <v>1</v>
      </c>
      <c r="V8085">
        <v>0</v>
      </c>
      <c r="W8085">
        <v>0</v>
      </c>
      <c r="X8085">
        <v>116.25038991043577</v>
      </c>
      <c r="Y8085">
        <v>0</v>
      </c>
      <c r="Z8085">
        <v>72.116846662440736</v>
      </c>
      <c r="AA8085">
        <v>59.429513041788645</v>
      </c>
      <c r="AB8085">
        <v>152.84455809752524</v>
      </c>
      <c r="AC8085">
        <v>222.44246083470321</v>
      </c>
      <c r="AD8085">
        <v>0</v>
      </c>
      <c r="AE8085">
        <v>623.08376854689357</v>
      </c>
    </row>
    <row r="8086" spans="1:31" x14ac:dyDescent="0.25">
      <c r="A8086">
        <v>1662137</v>
      </c>
      <c r="B8086">
        <v>1</v>
      </c>
      <c r="C8086" t="s">
        <v>80</v>
      </c>
      <c r="D8086" t="s">
        <v>106</v>
      </c>
      <c r="E8086" t="s">
        <v>178</v>
      </c>
      <c r="F8086" t="s">
        <v>22780</v>
      </c>
      <c r="G8086" t="s">
        <v>187</v>
      </c>
      <c r="H8086" t="s">
        <v>149</v>
      </c>
      <c r="I8086" t="s">
        <v>135</v>
      </c>
      <c r="J8086" t="s">
        <v>136</v>
      </c>
      <c r="K8086" t="s">
        <v>137</v>
      </c>
      <c r="L8086" t="s">
        <v>22781</v>
      </c>
      <c r="M8086" t="s">
        <v>22782</v>
      </c>
      <c r="N8086">
        <v>2.1972222220000002</v>
      </c>
      <c r="O8086">
        <v>0</v>
      </c>
      <c r="P8086">
        <v>27</v>
      </c>
      <c r="Q8086">
        <v>0</v>
      </c>
      <c r="R8086">
        <v>0</v>
      </c>
      <c r="S8086">
        <v>0</v>
      </c>
      <c r="T8086">
        <v>2</v>
      </c>
      <c r="U8086">
        <v>0</v>
      </c>
      <c r="V8086">
        <v>0</v>
      </c>
      <c r="W8086">
        <v>0</v>
      </c>
      <c r="X8086">
        <v>9.3218365820218381</v>
      </c>
      <c r="Y8086">
        <v>0</v>
      </c>
      <c r="Z8086">
        <v>0</v>
      </c>
      <c r="AA8086">
        <v>0</v>
      </c>
      <c r="AB8086">
        <v>6.0191204608325908</v>
      </c>
      <c r="AC8086">
        <v>0</v>
      </c>
      <c r="AD8086">
        <v>0</v>
      </c>
      <c r="AE8086">
        <v>15.340957042854429</v>
      </c>
    </row>
    <row r="8087" spans="1:31" x14ac:dyDescent="0.25">
      <c r="A8087">
        <v>1662243</v>
      </c>
      <c r="B8087">
        <v>1</v>
      </c>
      <c r="C8087" t="s">
        <v>81</v>
      </c>
      <c r="D8087" t="s">
        <v>121</v>
      </c>
      <c r="E8087" t="s">
        <v>140</v>
      </c>
      <c r="F8087" t="s">
        <v>9682</v>
      </c>
      <c r="G8087" t="s">
        <v>161</v>
      </c>
      <c r="H8087" t="s">
        <v>134</v>
      </c>
      <c r="I8087" t="s">
        <v>135</v>
      </c>
      <c r="J8087" t="s">
        <v>136</v>
      </c>
      <c r="K8087" t="s">
        <v>137</v>
      </c>
      <c r="L8087" t="s">
        <v>22783</v>
      </c>
      <c r="M8087" t="s">
        <v>22784</v>
      </c>
      <c r="N8087">
        <v>0.241666666</v>
      </c>
      <c r="O8087">
        <v>0</v>
      </c>
      <c r="P8087">
        <v>773</v>
      </c>
      <c r="Q8087">
        <v>4</v>
      </c>
      <c r="R8087">
        <v>116</v>
      </c>
      <c r="S8087">
        <v>10</v>
      </c>
      <c r="T8087">
        <v>56</v>
      </c>
      <c r="U8087">
        <v>1</v>
      </c>
      <c r="V8087">
        <v>0</v>
      </c>
      <c r="W8087">
        <v>0</v>
      </c>
      <c r="X8087">
        <v>22.345143986085485</v>
      </c>
      <c r="Y8087">
        <v>0.6717828609948</v>
      </c>
      <c r="Z8087">
        <v>3.2780237629014839</v>
      </c>
      <c r="AA8087">
        <v>12.349781472777449</v>
      </c>
      <c r="AB8087">
        <v>7.7473132240371481</v>
      </c>
      <c r="AC8087">
        <v>3.0730713164796666</v>
      </c>
      <c r="AD8087">
        <v>0</v>
      </c>
      <c r="AE8087">
        <v>49.465116623276039</v>
      </c>
    </row>
    <row r="8088" spans="1:31" x14ac:dyDescent="0.25">
      <c r="A8088">
        <v>1661994</v>
      </c>
      <c r="B8088">
        <v>1</v>
      </c>
      <c r="C8088" t="s">
        <v>80</v>
      </c>
      <c r="D8088" t="s">
        <v>105</v>
      </c>
      <c r="E8088" t="s">
        <v>204</v>
      </c>
      <c r="F8088" t="s">
        <v>22785</v>
      </c>
      <c r="G8088" t="s">
        <v>161</v>
      </c>
      <c r="H8088" t="s">
        <v>134</v>
      </c>
      <c r="I8088" t="s">
        <v>135</v>
      </c>
      <c r="J8088" t="s">
        <v>136</v>
      </c>
      <c r="K8088" t="s">
        <v>137</v>
      </c>
      <c r="L8088" t="s">
        <v>22786</v>
      </c>
      <c r="M8088" t="s">
        <v>22787</v>
      </c>
      <c r="N8088">
        <v>0.12666666600000001</v>
      </c>
      <c r="O8088">
        <v>0</v>
      </c>
      <c r="P8088">
        <v>1758</v>
      </c>
      <c r="Q8088">
        <v>0</v>
      </c>
      <c r="R8088">
        <v>10</v>
      </c>
      <c r="S8088">
        <v>1</v>
      </c>
      <c r="T8088">
        <v>222</v>
      </c>
      <c r="U8088">
        <v>1</v>
      </c>
      <c r="V8088">
        <v>1</v>
      </c>
      <c r="W8088">
        <v>0</v>
      </c>
      <c r="X8088">
        <v>52.793329438727739</v>
      </c>
      <c r="Y8088">
        <v>0</v>
      </c>
      <c r="Z8088">
        <v>0.26819824327854003</v>
      </c>
      <c r="AA8088">
        <v>0.31150520182560004</v>
      </c>
      <c r="AB8088">
        <v>42.115577538972637</v>
      </c>
      <c r="AC8088">
        <v>8.3139980461513208</v>
      </c>
      <c r="AD8088">
        <v>0.54112147234724006</v>
      </c>
      <c r="AE8088">
        <v>104.34372994130308</v>
      </c>
    </row>
    <row r="8089" spans="1:31" x14ac:dyDescent="0.25">
      <c r="A8089">
        <v>1662492</v>
      </c>
      <c r="B8089">
        <v>1</v>
      </c>
      <c r="C8089" t="s">
        <v>80</v>
      </c>
      <c r="D8089" t="s">
        <v>99</v>
      </c>
      <c r="E8089" t="s">
        <v>178</v>
      </c>
      <c r="F8089" t="s">
        <v>6131</v>
      </c>
      <c r="G8089" t="s">
        <v>227</v>
      </c>
      <c r="H8089" t="s">
        <v>149</v>
      </c>
      <c r="I8089" t="s">
        <v>135</v>
      </c>
      <c r="J8089" t="s">
        <v>136</v>
      </c>
      <c r="K8089" t="s">
        <v>137</v>
      </c>
      <c r="L8089" t="s">
        <v>22788</v>
      </c>
      <c r="M8089" t="s">
        <v>22789</v>
      </c>
      <c r="N8089">
        <v>1.9722222220000001</v>
      </c>
      <c r="O8089">
        <v>0</v>
      </c>
      <c r="P8089">
        <v>19</v>
      </c>
      <c r="Q8089">
        <v>0</v>
      </c>
      <c r="R8089">
        <v>3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5.6049186931866908</v>
      </c>
      <c r="Y8089">
        <v>0</v>
      </c>
      <c r="Z8089">
        <v>1.3029094904956351</v>
      </c>
      <c r="AA8089">
        <v>0</v>
      </c>
      <c r="AB8089">
        <v>0</v>
      </c>
      <c r="AC8089">
        <v>0</v>
      </c>
      <c r="AD8089">
        <v>0</v>
      </c>
      <c r="AE8089">
        <v>6.9078281836823257</v>
      </c>
    </row>
    <row r="8090" spans="1:31" x14ac:dyDescent="0.25">
      <c r="A8090">
        <v>1661851</v>
      </c>
      <c r="B8090">
        <v>1</v>
      </c>
      <c r="C8090" t="s">
        <v>81</v>
      </c>
      <c r="D8090" t="s">
        <v>115</v>
      </c>
      <c r="E8090" t="s">
        <v>204</v>
      </c>
      <c r="F8090" t="s">
        <v>22790</v>
      </c>
      <c r="G8090" t="s">
        <v>161</v>
      </c>
      <c r="H8090" t="s">
        <v>134</v>
      </c>
      <c r="I8090" t="s">
        <v>135</v>
      </c>
      <c r="J8090" t="s">
        <v>136</v>
      </c>
      <c r="K8090" t="s">
        <v>137</v>
      </c>
      <c r="L8090" t="s">
        <v>22791</v>
      </c>
      <c r="M8090" t="s">
        <v>22792</v>
      </c>
      <c r="N8090">
        <v>0.82611111100000001</v>
      </c>
      <c r="O8090">
        <v>0</v>
      </c>
      <c r="P8090">
        <v>704</v>
      </c>
      <c r="Q8090">
        <v>0</v>
      </c>
      <c r="R8090">
        <v>4</v>
      </c>
      <c r="S8090">
        <v>2</v>
      </c>
      <c r="T8090">
        <v>42</v>
      </c>
      <c r="U8090">
        <v>0</v>
      </c>
      <c r="V8090">
        <v>0</v>
      </c>
      <c r="W8090">
        <v>0</v>
      </c>
      <c r="X8090">
        <v>37.45283696465907</v>
      </c>
      <c r="Y8090">
        <v>0</v>
      </c>
      <c r="Z8090">
        <v>0.54461280191548278</v>
      </c>
      <c r="AA8090">
        <v>3.5431557851473974</v>
      </c>
      <c r="AB8090">
        <v>10.866222479494953</v>
      </c>
      <c r="AC8090">
        <v>0</v>
      </c>
      <c r="AD8090">
        <v>0</v>
      </c>
      <c r="AE8090">
        <v>52.406828031216904</v>
      </c>
    </row>
    <row r="8091" spans="1:31" x14ac:dyDescent="0.25">
      <c r="A8091">
        <v>1661845</v>
      </c>
      <c r="B8091">
        <v>1</v>
      </c>
      <c r="C8091" t="s">
        <v>81</v>
      </c>
      <c r="D8091" t="s">
        <v>115</v>
      </c>
      <c r="E8091" t="s">
        <v>204</v>
      </c>
      <c r="F8091" t="s">
        <v>11558</v>
      </c>
      <c r="G8091" t="s">
        <v>161</v>
      </c>
      <c r="H8091" t="s">
        <v>134</v>
      </c>
      <c r="I8091" t="s">
        <v>191</v>
      </c>
      <c r="J8091" t="s">
        <v>136</v>
      </c>
      <c r="K8091" t="s">
        <v>137</v>
      </c>
      <c r="L8091" t="s">
        <v>22793</v>
      </c>
      <c r="M8091" t="s">
        <v>22794</v>
      </c>
      <c r="N8091">
        <v>1.6666666E-2</v>
      </c>
      <c r="O8091">
        <v>0</v>
      </c>
      <c r="P8091">
        <v>1302</v>
      </c>
      <c r="Q8091">
        <v>1</v>
      </c>
      <c r="R8091">
        <v>21</v>
      </c>
      <c r="S8091">
        <v>9</v>
      </c>
      <c r="T8091">
        <v>109</v>
      </c>
      <c r="U8091">
        <v>1</v>
      </c>
      <c r="V8091">
        <v>0</v>
      </c>
      <c r="W8091">
        <v>0</v>
      </c>
      <c r="X8091">
        <v>1.5657864001350992</v>
      </c>
      <c r="Y8091">
        <v>8.7397052883333333E-3</v>
      </c>
      <c r="Z8091">
        <v>6.810683368500001E-3</v>
      </c>
      <c r="AA8091">
        <v>0.49393275674004999</v>
      </c>
      <c r="AB8091">
        <v>0.3103684579028001</v>
      </c>
      <c r="AC8091">
        <v>0.20643649265556668</v>
      </c>
      <c r="AD8091">
        <v>0</v>
      </c>
      <c r="AE8091">
        <v>2.5920744960903495</v>
      </c>
    </row>
    <row r="8092" spans="1:31" x14ac:dyDescent="0.25">
      <c r="A8092">
        <v>1662784</v>
      </c>
      <c r="B8092">
        <v>1</v>
      </c>
      <c r="C8092" t="s">
        <v>81</v>
      </c>
      <c r="D8092" t="s">
        <v>127</v>
      </c>
      <c r="E8092" t="s">
        <v>178</v>
      </c>
      <c r="F8092" t="s">
        <v>9816</v>
      </c>
      <c r="G8092" t="s">
        <v>1115</v>
      </c>
      <c r="H8092" t="s">
        <v>149</v>
      </c>
      <c r="I8092" t="s">
        <v>135</v>
      </c>
      <c r="J8092" t="s">
        <v>136</v>
      </c>
      <c r="K8092" t="s">
        <v>137</v>
      </c>
      <c r="L8092" t="s">
        <v>22795</v>
      </c>
      <c r="M8092" t="s">
        <v>22796</v>
      </c>
      <c r="N8092">
        <v>4.8902777769999997</v>
      </c>
      <c r="O8092">
        <v>0</v>
      </c>
      <c r="P8092">
        <v>0</v>
      </c>
      <c r="Q8092">
        <v>0</v>
      </c>
      <c r="R8092">
        <v>1</v>
      </c>
      <c r="S8092">
        <v>0</v>
      </c>
      <c r="T8092">
        <v>2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9.7381660609977785E-2</v>
      </c>
      <c r="AA8092">
        <v>0</v>
      </c>
      <c r="AB8092">
        <v>17.741849477245228</v>
      </c>
      <c r="AC8092">
        <v>0</v>
      </c>
      <c r="AD8092">
        <v>0</v>
      </c>
      <c r="AE8092">
        <v>17.839231137855208</v>
      </c>
    </row>
    <row r="8093" spans="1:31" x14ac:dyDescent="0.25">
      <c r="A8093">
        <v>1662684</v>
      </c>
      <c r="B8093">
        <v>1</v>
      </c>
      <c r="C8093" t="s">
        <v>81</v>
      </c>
      <c r="D8093" t="s">
        <v>118</v>
      </c>
      <c r="E8093" t="s">
        <v>204</v>
      </c>
      <c r="F8093" t="s">
        <v>22797</v>
      </c>
      <c r="G8093" t="s">
        <v>161</v>
      </c>
      <c r="H8093" t="s">
        <v>134</v>
      </c>
      <c r="I8093" t="s">
        <v>135</v>
      </c>
      <c r="J8093" t="s">
        <v>136</v>
      </c>
      <c r="K8093" t="s">
        <v>137</v>
      </c>
      <c r="L8093" t="s">
        <v>22798</v>
      </c>
      <c r="M8093" t="s">
        <v>22799</v>
      </c>
      <c r="N8093">
        <v>0.60444444399999997</v>
      </c>
      <c r="O8093">
        <v>0</v>
      </c>
      <c r="P8093">
        <v>453</v>
      </c>
      <c r="Q8093">
        <v>0</v>
      </c>
      <c r="R8093">
        <v>25</v>
      </c>
      <c r="S8093">
        <v>1</v>
      </c>
      <c r="T8093">
        <v>14</v>
      </c>
      <c r="U8093">
        <v>0</v>
      </c>
      <c r="V8093">
        <v>0</v>
      </c>
      <c r="W8093">
        <v>0</v>
      </c>
      <c r="X8093">
        <v>39.133756706957399</v>
      </c>
      <c r="Y8093">
        <v>0</v>
      </c>
      <c r="Z8093">
        <v>1.3142264132895332</v>
      </c>
      <c r="AA8093">
        <v>0.96774584259773322</v>
      </c>
      <c r="AB8093">
        <v>9.863812439831797</v>
      </c>
      <c r="AC8093">
        <v>0</v>
      </c>
      <c r="AD8093">
        <v>0</v>
      </c>
      <c r="AE8093">
        <v>51.279541402676465</v>
      </c>
    </row>
    <row r="8094" spans="1:31" x14ac:dyDescent="0.25">
      <c r="A8094">
        <v>1662143</v>
      </c>
      <c r="B8094">
        <v>1</v>
      </c>
      <c r="C8094" t="s">
        <v>80</v>
      </c>
      <c r="D8094" t="s">
        <v>94</v>
      </c>
      <c r="E8094" t="s">
        <v>152</v>
      </c>
      <c r="F8094" t="s">
        <v>22800</v>
      </c>
      <c r="G8094" t="s">
        <v>154</v>
      </c>
      <c r="H8094" t="s">
        <v>149</v>
      </c>
      <c r="I8094" t="s">
        <v>135</v>
      </c>
      <c r="J8094" t="s">
        <v>136</v>
      </c>
      <c r="K8094" t="s">
        <v>137</v>
      </c>
      <c r="L8094" t="s">
        <v>22801</v>
      </c>
      <c r="M8094" t="s">
        <v>22802</v>
      </c>
      <c r="N8094">
        <v>2.3574999999999999</v>
      </c>
      <c r="O8094">
        <v>0</v>
      </c>
      <c r="P8094">
        <v>1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9.3251478661900006E-2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9.3251478661900006E-2</v>
      </c>
    </row>
    <row r="8095" spans="1:31" x14ac:dyDescent="0.25">
      <c r="A8095">
        <v>1662097</v>
      </c>
      <c r="B8095">
        <v>1</v>
      </c>
      <c r="C8095" t="s">
        <v>81</v>
      </c>
      <c r="D8095" t="s">
        <v>119</v>
      </c>
      <c r="E8095" t="s">
        <v>140</v>
      </c>
      <c r="F8095" t="s">
        <v>21307</v>
      </c>
      <c r="G8095" t="s">
        <v>148</v>
      </c>
      <c r="H8095" t="s">
        <v>134</v>
      </c>
      <c r="I8095" t="s">
        <v>135</v>
      </c>
      <c r="J8095" t="s">
        <v>136</v>
      </c>
      <c r="K8095" t="s">
        <v>143</v>
      </c>
      <c r="L8095" t="s">
        <v>22803</v>
      </c>
      <c r="M8095" t="s">
        <v>22804</v>
      </c>
      <c r="N8095">
        <v>6.636111111</v>
      </c>
      <c r="O8095">
        <v>0</v>
      </c>
      <c r="P8095">
        <v>2605</v>
      </c>
      <c r="Q8095">
        <v>155</v>
      </c>
      <c r="R8095">
        <v>321</v>
      </c>
      <c r="S8095">
        <v>9</v>
      </c>
      <c r="T8095">
        <v>202</v>
      </c>
      <c r="U8095">
        <v>0</v>
      </c>
      <c r="V8095">
        <v>2</v>
      </c>
      <c r="W8095">
        <v>0</v>
      </c>
      <c r="X8095">
        <v>3783.4001814886342</v>
      </c>
      <c r="Y8095">
        <v>1770.5191486034407</v>
      </c>
      <c r="Z8095">
        <v>761.9632992826057</v>
      </c>
      <c r="AA8095">
        <v>475.35312738819687</v>
      </c>
      <c r="AB8095">
        <v>591.65010818832025</v>
      </c>
      <c r="AC8095">
        <v>0</v>
      </c>
      <c r="AD8095">
        <v>281.31111656874322</v>
      </c>
      <c r="AE8095">
        <v>7664.1969815199418</v>
      </c>
    </row>
    <row r="8096" spans="1:31" x14ac:dyDescent="0.25">
      <c r="A8096">
        <v>1662575</v>
      </c>
      <c r="B8096">
        <v>1</v>
      </c>
      <c r="C8096" t="s">
        <v>80</v>
      </c>
      <c r="D8096" t="s">
        <v>93</v>
      </c>
      <c r="E8096" t="s">
        <v>131</v>
      </c>
      <c r="F8096" t="s">
        <v>22805</v>
      </c>
      <c r="G8096" t="s">
        <v>161</v>
      </c>
      <c r="H8096" t="s">
        <v>134</v>
      </c>
      <c r="I8096" t="s">
        <v>135</v>
      </c>
      <c r="J8096" t="s">
        <v>136</v>
      </c>
      <c r="K8096" t="s">
        <v>137</v>
      </c>
      <c r="L8096" t="s">
        <v>22806</v>
      </c>
      <c r="M8096" t="s">
        <v>22807</v>
      </c>
      <c r="N8096">
        <v>3.489166666</v>
      </c>
      <c r="O8096">
        <v>0</v>
      </c>
      <c r="P8096">
        <v>25</v>
      </c>
      <c r="Q8096">
        <v>12</v>
      </c>
      <c r="R8096">
        <v>2</v>
      </c>
      <c r="S8096">
        <v>4</v>
      </c>
      <c r="T8096">
        <v>2</v>
      </c>
      <c r="U8096">
        <v>0</v>
      </c>
      <c r="V8096">
        <v>0</v>
      </c>
      <c r="W8096">
        <v>0</v>
      </c>
      <c r="X8096">
        <v>12.386507795247558</v>
      </c>
      <c r="Y8096">
        <v>3.7427510020142649</v>
      </c>
      <c r="Z8096">
        <v>0.76946243507509005</v>
      </c>
      <c r="AA8096">
        <v>84.645913372314183</v>
      </c>
      <c r="AB8096">
        <v>7.4135394655034199</v>
      </c>
      <c r="AC8096">
        <v>0</v>
      </c>
      <c r="AD8096">
        <v>0</v>
      </c>
      <c r="AE8096">
        <v>108.95817407015451</v>
      </c>
    </row>
    <row r="8097" spans="1:31" x14ac:dyDescent="0.25">
      <c r="A8097">
        <v>1662552</v>
      </c>
      <c r="B8097">
        <v>1</v>
      </c>
      <c r="C8097" t="s">
        <v>80</v>
      </c>
      <c r="D8097" t="s">
        <v>106</v>
      </c>
      <c r="E8097" t="s">
        <v>178</v>
      </c>
      <c r="F8097" t="s">
        <v>18701</v>
      </c>
      <c r="G8097" t="s">
        <v>227</v>
      </c>
      <c r="H8097" t="s">
        <v>149</v>
      </c>
      <c r="I8097" t="s">
        <v>135</v>
      </c>
      <c r="J8097" t="s">
        <v>136</v>
      </c>
      <c r="K8097" t="s">
        <v>137</v>
      </c>
      <c r="L8097" t="s">
        <v>22808</v>
      </c>
      <c r="M8097" t="s">
        <v>22809</v>
      </c>
      <c r="N8097">
        <v>3.7566666660000001</v>
      </c>
      <c r="O8097">
        <v>0</v>
      </c>
      <c r="P8097">
        <v>3</v>
      </c>
      <c r="Q8097">
        <v>0</v>
      </c>
      <c r="R8097">
        <v>1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1.7468182824988003</v>
      </c>
      <c r="Y8097">
        <v>0</v>
      </c>
      <c r="Z8097">
        <v>4.0471280442911112E-3</v>
      </c>
      <c r="AA8097">
        <v>0</v>
      </c>
      <c r="AB8097">
        <v>0</v>
      </c>
      <c r="AC8097">
        <v>0</v>
      </c>
      <c r="AD8097">
        <v>0</v>
      </c>
      <c r="AE8097">
        <v>1.7508654105430914</v>
      </c>
    </row>
    <row r="8098" spans="1:31" x14ac:dyDescent="0.25">
      <c r="A8098">
        <v>1662621</v>
      </c>
      <c r="B8098">
        <v>1</v>
      </c>
      <c r="C8098" t="s">
        <v>80</v>
      </c>
      <c r="D8098" t="s">
        <v>96</v>
      </c>
      <c r="E8098" t="s">
        <v>131</v>
      </c>
      <c r="F8098" t="s">
        <v>716</v>
      </c>
      <c r="G8098" t="s">
        <v>195</v>
      </c>
      <c r="H8098" t="s">
        <v>134</v>
      </c>
      <c r="I8098" t="s">
        <v>135</v>
      </c>
      <c r="J8098" t="s">
        <v>136</v>
      </c>
      <c r="K8098" t="s">
        <v>137</v>
      </c>
      <c r="L8098" t="s">
        <v>22810</v>
      </c>
      <c r="M8098" t="s">
        <v>22811</v>
      </c>
      <c r="N8098">
        <v>3.1841666659999999</v>
      </c>
      <c r="O8098">
        <v>0</v>
      </c>
      <c r="P8098">
        <v>0</v>
      </c>
      <c r="Q8098">
        <v>0</v>
      </c>
      <c r="R8098">
        <v>0</v>
      </c>
      <c r="S8098">
        <v>1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189.87954958608651</v>
      </c>
      <c r="AB8098">
        <v>0</v>
      </c>
      <c r="AC8098">
        <v>0</v>
      </c>
      <c r="AD8098">
        <v>0</v>
      </c>
      <c r="AE8098">
        <v>189.87954958608651</v>
      </c>
    </row>
    <row r="8099" spans="1:31" x14ac:dyDescent="0.25">
      <c r="A8099">
        <v>1662452</v>
      </c>
      <c r="B8099">
        <v>1</v>
      </c>
      <c r="C8099" t="s">
        <v>80</v>
      </c>
      <c r="D8099" t="s">
        <v>100</v>
      </c>
      <c r="E8099" t="s">
        <v>152</v>
      </c>
      <c r="F8099" t="s">
        <v>22812</v>
      </c>
      <c r="G8099" t="s">
        <v>168</v>
      </c>
      <c r="H8099" t="s">
        <v>149</v>
      </c>
      <c r="I8099" t="s">
        <v>135</v>
      </c>
      <c r="J8099" t="s">
        <v>136</v>
      </c>
      <c r="K8099" t="s">
        <v>137</v>
      </c>
      <c r="L8099" t="s">
        <v>22813</v>
      </c>
      <c r="M8099" t="s">
        <v>22814</v>
      </c>
      <c r="N8099">
        <v>7.7644444439999996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1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16.229612283157866</v>
      </c>
      <c r="AC8099">
        <v>0</v>
      </c>
      <c r="AD8099">
        <v>0</v>
      </c>
      <c r="AE8099">
        <v>16.229612283157866</v>
      </c>
    </row>
    <row r="8100" spans="1:31" x14ac:dyDescent="0.25">
      <c r="A8100">
        <v>1662475</v>
      </c>
      <c r="B8100">
        <v>1</v>
      </c>
      <c r="C8100" t="s">
        <v>80</v>
      </c>
      <c r="D8100" t="s">
        <v>94</v>
      </c>
      <c r="E8100" t="s">
        <v>131</v>
      </c>
      <c r="F8100" t="s">
        <v>22815</v>
      </c>
      <c r="G8100" t="s">
        <v>195</v>
      </c>
      <c r="H8100" t="s">
        <v>134</v>
      </c>
      <c r="I8100" t="s">
        <v>135</v>
      </c>
      <c r="J8100" t="s">
        <v>136</v>
      </c>
      <c r="K8100" t="s">
        <v>137</v>
      </c>
      <c r="L8100" t="s">
        <v>22816</v>
      </c>
      <c r="M8100" t="s">
        <v>22817</v>
      </c>
      <c r="N8100">
        <v>3.5738888879999999</v>
      </c>
      <c r="O8100">
        <v>0</v>
      </c>
      <c r="P8100">
        <v>48</v>
      </c>
      <c r="Q8100">
        <v>13</v>
      </c>
      <c r="R8100">
        <v>7</v>
      </c>
      <c r="S8100">
        <v>3</v>
      </c>
      <c r="T8100">
        <v>0</v>
      </c>
      <c r="U8100">
        <v>0</v>
      </c>
      <c r="V8100">
        <v>0</v>
      </c>
      <c r="W8100">
        <v>0</v>
      </c>
      <c r="X8100">
        <v>61.768795090874065</v>
      </c>
      <c r="Y8100">
        <v>25.576645869096168</v>
      </c>
      <c r="Z8100">
        <v>11.82257183595312</v>
      </c>
      <c r="AA8100">
        <v>333.74417934395717</v>
      </c>
      <c r="AB8100">
        <v>0</v>
      </c>
      <c r="AC8100">
        <v>0</v>
      </c>
      <c r="AD8100">
        <v>0</v>
      </c>
      <c r="AE8100">
        <v>432.91219213988052</v>
      </c>
    </row>
    <row r="8101" spans="1:31" x14ac:dyDescent="0.25">
      <c r="A8101">
        <v>1661934</v>
      </c>
      <c r="B8101">
        <v>1</v>
      </c>
      <c r="C8101" t="s">
        <v>81</v>
      </c>
      <c r="D8101" t="s">
        <v>126</v>
      </c>
      <c r="E8101" t="s">
        <v>146</v>
      </c>
      <c r="F8101" t="s">
        <v>4276</v>
      </c>
      <c r="G8101" t="s">
        <v>148</v>
      </c>
      <c r="H8101" t="s">
        <v>149</v>
      </c>
      <c r="I8101" t="s">
        <v>135</v>
      </c>
      <c r="J8101" t="s">
        <v>136</v>
      </c>
      <c r="K8101" t="s">
        <v>143</v>
      </c>
      <c r="L8101" t="s">
        <v>22818</v>
      </c>
      <c r="M8101" t="s">
        <v>22819</v>
      </c>
      <c r="N8101">
        <v>8.0147222219999996</v>
      </c>
      <c r="O8101">
        <v>0</v>
      </c>
      <c r="P8101">
        <v>33</v>
      </c>
      <c r="Q8101">
        <v>0</v>
      </c>
      <c r="R8101">
        <v>22</v>
      </c>
      <c r="S8101">
        <v>0</v>
      </c>
      <c r="T8101">
        <v>4</v>
      </c>
      <c r="U8101">
        <v>0</v>
      </c>
      <c r="V8101">
        <v>0</v>
      </c>
      <c r="W8101">
        <v>0</v>
      </c>
      <c r="X8101">
        <v>26.731796839595667</v>
      </c>
      <c r="Y8101">
        <v>0</v>
      </c>
      <c r="Z8101">
        <v>11.547287250179666</v>
      </c>
      <c r="AA8101">
        <v>0</v>
      </c>
      <c r="AB8101">
        <v>148.65754209387242</v>
      </c>
      <c r="AC8101">
        <v>0</v>
      </c>
      <c r="AD8101">
        <v>0</v>
      </c>
      <c r="AE8101">
        <v>186.93662618364775</v>
      </c>
    </row>
    <row r="8102" spans="1:31" x14ac:dyDescent="0.25">
      <c r="A8102">
        <v>1662080</v>
      </c>
      <c r="B8102">
        <v>1</v>
      </c>
      <c r="C8102" t="s">
        <v>80</v>
      </c>
      <c r="D8102" t="s">
        <v>103</v>
      </c>
      <c r="E8102" t="s">
        <v>642</v>
      </c>
      <c r="F8102" t="s">
        <v>22820</v>
      </c>
      <c r="G8102" t="s">
        <v>161</v>
      </c>
      <c r="H8102" t="s">
        <v>134</v>
      </c>
      <c r="I8102" t="s">
        <v>135</v>
      </c>
      <c r="J8102" t="s">
        <v>136</v>
      </c>
      <c r="K8102" t="s">
        <v>137</v>
      </c>
      <c r="L8102" t="s">
        <v>22821</v>
      </c>
      <c r="M8102" t="s">
        <v>22822</v>
      </c>
      <c r="N8102">
        <v>6.7222221999999998E-2</v>
      </c>
      <c r="O8102">
        <v>21</v>
      </c>
      <c r="P8102">
        <v>5664</v>
      </c>
      <c r="Q8102">
        <v>68</v>
      </c>
      <c r="R8102">
        <v>642</v>
      </c>
      <c r="S8102">
        <v>110</v>
      </c>
      <c r="T8102">
        <v>1370</v>
      </c>
      <c r="U8102">
        <v>19</v>
      </c>
      <c r="V8102">
        <v>4</v>
      </c>
      <c r="W8102">
        <v>0.86252734139146681</v>
      </c>
      <c r="X8102">
        <v>66.854818424971981</v>
      </c>
      <c r="Y8102">
        <v>16.745838584836328</v>
      </c>
      <c r="Z8102">
        <v>7.2441181234293284</v>
      </c>
      <c r="AA8102">
        <v>61.351182337246023</v>
      </c>
      <c r="AB8102">
        <v>67.616190728042653</v>
      </c>
      <c r="AC8102">
        <v>161.31318246004835</v>
      </c>
      <c r="AD8102">
        <v>18.811447799480309</v>
      </c>
      <c r="AE8102">
        <v>400.79930579944647</v>
      </c>
    </row>
    <row r="8103" spans="1:31" x14ac:dyDescent="0.25">
      <c r="A8103">
        <v>1661974</v>
      </c>
      <c r="B8103">
        <v>1</v>
      </c>
      <c r="C8103" t="s">
        <v>81</v>
      </c>
      <c r="D8103" t="s">
        <v>120</v>
      </c>
      <c r="E8103" t="s">
        <v>152</v>
      </c>
      <c r="F8103" t="s">
        <v>22823</v>
      </c>
      <c r="G8103" t="s">
        <v>154</v>
      </c>
      <c r="H8103" t="s">
        <v>149</v>
      </c>
      <c r="I8103" t="s">
        <v>135</v>
      </c>
      <c r="J8103" t="s">
        <v>136</v>
      </c>
      <c r="K8103" t="s">
        <v>137</v>
      </c>
      <c r="L8103" t="s">
        <v>22824</v>
      </c>
      <c r="M8103" t="s">
        <v>22825</v>
      </c>
      <c r="N8103">
        <v>0.70750000000000002</v>
      </c>
      <c r="O8103">
        <v>0</v>
      </c>
      <c r="P8103">
        <v>1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0.19930054507766498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0.19930054507766498</v>
      </c>
    </row>
    <row r="8104" spans="1:31" x14ac:dyDescent="0.25">
      <c r="A8104">
        <v>1661928</v>
      </c>
      <c r="B8104">
        <v>1</v>
      </c>
      <c r="C8104" t="s">
        <v>80</v>
      </c>
      <c r="D8104" t="s">
        <v>96</v>
      </c>
      <c r="E8104" t="s">
        <v>140</v>
      </c>
      <c r="F8104" t="s">
        <v>4854</v>
      </c>
      <c r="G8104" t="s">
        <v>1322</v>
      </c>
      <c r="H8104" t="s">
        <v>134</v>
      </c>
      <c r="I8104" t="s">
        <v>135</v>
      </c>
      <c r="J8104" t="s">
        <v>136</v>
      </c>
      <c r="K8104" t="s">
        <v>137</v>
      </c>
      <c r="L8104" t="s">
        <v>22826</v>
      </c>
      <c r="M8104" t="s">
        <v>22827</v>
      </c>
      <c r="N8104">
        <v>3.188055555</v>
      </c>
      <c r="O8104">
        <v>1</v>
      </c>
      <c r="P8104">
        <v>1152</v>
      </c>
      <c r="Q8104">
        <v>0</v>
      </c>
      <c r="R8104">
        <v>0</v>
      </c>
      <c r="S8104">
        <v>6</v>
      </c>
      <c r="T8104">
        <v>31</v>
      </c>
      <c r="U8104">
        <v>0</v>
      </c>
      <c r="V8104">
        <v>1</v>
      </c>
      <c r="W8104">
        <v>23.675291387207935</v>
      </c>
      <c r="X8104">
        <v>597.7773136369874</v>
      </c>
      <c r="Y8104">
        <v>0</v>
      </c>
      <c r="Z8104">
        <v>0</v>
      </c>
      <c r="AA8104">
        <v>162.3326126502771</v>
      </c>
      <c r="AB8104">
        <v>123.55708186855313</v>
      </c>
      <c r="AC8104">
        <v>0</v>
      </c>
      <c r="AD8104">
        <v>0.18269291811616442</v>
      </c>
      <c r="AE8104">
        <v>907.52499246114178</v>
      </c>
    </row>
    <row r="8105" spans="1:31" x14ac:dyDescent="0.25">
      <c r="A8105">
        <v>1662469</v>
      </c>
      <c r="B8105">
        <v>1</v>
      </c>
      <c r="C8105" t="s">
        <v>80</v>
      </c>
      <c r="D8105" t="s">
        <v>89</v>
      </c>
      <c r="E8105" t="s">
        <v>178</v>
      </c>
      <c r="F8105" t="s">
        <v>22828</v>
      </c>
      <c r="G8105" t="s">
        <v>359</v>
      </c>
      <c r="H8105" t="s">
        <v>149</v>
      </c>
      <c r="I8105" t="s">
        <v>135</v>
      </c>
      <c r="J8105" t="s">
        <v>136</v>
      </c>
      <c r="K8105" t="s">
        <v>137</v>
      </c>
      <c r="L8105" t="s">
        <v>22829</v>
      </c>
      <c r="M8105" t="s">
        <v>22830</v>
      </c>
      <c r="N8105">
        <v>3.0158333329999998</v>
      </c>
      <c r="O8105">
        <v>0</v>
      </c>
      <c r="P8105">
        <v>48</v>
      </c>
      <c r="Q8105">
        <v>0</v>
      </c>
      <c r="R8105">
        <v>6</v>
      </c>
      <c r="S8105">
        <v>0</v>
      </c>
      <c r="T8105">
        <v>6</v>
      </c>
      <c r="U8105">
        <v>0</v>
      </c>
      <c r="V8105">
        <v>0</v>
      </c>
      <c r="W8105">
        <v>0</v>
      </c>
      <c r="X8105">
        <v>50.601727109707191</v>
      </c>
      <c r="Y8105">
        <v>0</v>
      </c>
      <c r="Z8105">
        <v>0.6919399563094939</v>
      </c>
      <c r="AA8105">
        <v>0</v>
      </c>
      <c r="AB8105">
        <v>133.22102165339402</v>
      </c>
      <c r="AC8105">
        <v>0</v>
      </c>
      <c r="AD8105">
        <v>0</v>
      </c>
      <c r="AE8105">
        <v>184.51468871941071</v>
      </c>
    </row>
    <row r="8106" spans="1:31" x14ac:dyDescent="0.25">
      <c r="A8106">
        <v>1661828</v>
      </c>
      <c r="B8106">
        <v>1</v>
      </c>
      <c r="C8106" t="s">
        <v>80</v>
      </c>
      <c r="D8106" t="s">
        <v>82</v>
      </c>
      <c r="E8106" t="s">
        <v>178</v>
      </c>
      <c r="F8106" t="s">
        <v>16388</v>
      </c>
      <c r="G8106" t="s">
        <v>227</v>
      </c>
      <c r="H8106" t="s">
        <v>149</v>
      </c>
      <c r="I8106" t="s">
        <v>135</v>
      </c>
      <c r="J8106" t="s">
        <v>136</v>
      </c>
      <c r="K8106" t="s">
        <v>137</v>
      </c>
      <c r="L8106" t="s">
        <v>22831</v>
      </c>
      <c r="M8106" t="s">
        <v>22832</v>
      </c>
      <c r="N8106">
        <v>0.60777777700000002</v>
      </c>
      <c r="O8106">
        <v>0</v>
      </c>
      <c r="P8106">
        <v>21</v>
      </c>
      <c r="Q8106">
        <v>0</v>
      </c>
      <c r="R8106">
        <v>0</v>
      </c>
      <c r="S8106">
        <v>0</v>
      </c>
      <c r="T8106">
        <v>20</v>
      </c>
      <c r="U8106">
        <v>0</v>
      </c>
      <c r="V8106">
        <v>0</v>
      </c>
      <c r="W8106">
        <v>0</v>
      </c>
      <c r="X8106">
        <v>2.3750630924073191</v>
      </c>
      <c r="Y8106">
        <v>0</v>
      </c>
      <c r="Z8106">
        <v>0</v>
      </c>
      <c r="AA8106">
        <v>0</v>
      </c>
      <c r="AB8106">
        <v>12.014153111351151</v>
      </c>
      <c r="AC8106">
        <v>0</v>
      </c>
      <c r="AD8106">
        <v>0</v>
      </c>
      <c r="AE8106">
        <v>14.389216203758469</v>
      </c>
    </row>
    <row r="8107" spans="1:31" x14ac:dyDescent="0.25">
      <c r="A8107">
        <v>1662558</v>
      </c>
      <c r="B8107">
        <v>1</v>
      </c>
      <c r="C8107" t="s">
        <v>81</v>
      </c>
      <c r="D8107" t="s">
        <v>112</v>
      </c>
      <c r="E8107" t="s">
        <v>152</v>
      </c>
      <c r="F8107" t="s">
        <v>22833</v>
      </c>
      <c r="G8107" t="s">
        <v>154</v>
      </c>
      <c r="H8107" t="s">
        <v>149</v>
      </c>
      <c r="I8107" t="s">
        <v>135</v>
      </c>
      <c r="J8107" t="s">
        <v>136</v>
      </c>
      <c r="K8107" t="s">
        <v>137</v>
      </c>
      <c r="L8107" t="s">
        <v>22834</v>
      </c>
      <c r="M8107" t="s">
        <v>22835</v>
      </c>
      <c r="N8107">
        <v>2.1947222219999998</v>
      </c>
      <c r="O8107">
        <v>0</v>
      </c>
      <c r="P8107">
        <v>7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4.5581388966596013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4.5581388966596013</v>
      </c>
    </row>
    <row r="8108" spans="1:31" x14ac:dyDescent="0.25">
      <c r="A8108">
        <v>1662366</v>
      </c>
      <c r="B8108">
        <v>1</v>
      </c>
      <c r="C8108" t="s">
        <v>80</v>
      </c>
      <c r="D8108" t="s">
        <v>107</v>
      </c>
      <c r="E8108" t="s">
        <v>152</v>
      </c>
      <c r="F8108" t="s">
        <v>22836</v>
      </c>
      <c r="G8108" t="s">
        <v>154</v>
      </c>
      <c r="H8108" t="s">
        <v>149</v>
      </c>
      <c r="I8108" t="s">
        <v>135</v>
      </c>
      <c r="J8108" t="s">
        <v>136</v>
      </c>
      <c r="K8108" t="s">
        <v>137</v>
      </c>
      <c r="L8108" t="s">
        <v>22837</v>
      </c>
      <c r="M8108" t="s">
        <v>22838</v>
      </c>
      <c r="N8108">
        <v>4.4163888880000002</v>
      </c>
      <c r="O8108">
        <v>0</v>
      </c>
      <c r="P8108">
        <v>1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0.17693199642222224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0.17693199642222224</v>
      </c>
    </row>
    <row r="8109" spans="1:31" x14ac:dyDescent="0.25">
      <c r="A8109">
        <v>1662512</v>
      </c>
      <c r="B8109">
        <v>1</v>
      </c>
      <c r="C8109" t="s">
        <v>81</v>
      </c>
      <c r="D8109" t="s">
        <v>112</v>
      </c>
      <c r="E8109" t="s">
        <v>178</v>
      </c>
      <c r="F8109" t="s">
        <v>22839</v>
      </c>
      <c r="G8109" t="s">
        <v>227</v>
      </c>
      <c r="H8109" t="s">
        <v>149</v>
      </c>
      <c r="I8109" t="s">
        <v>135</v>
      </c>
      <c r="J8109" t="s">
        <v>136</v>
      </c>
      <c r="K8109" t="s">
        <v>137</v>
      </c>
      <c r="L8109" t="s">
        <v>22840</v>
      </c>
      <c r="M8109" t="s">
        <v>22841</v>
      </c>
      <c r="N8109">
        <v>4.9913888880000004</v>
      </c>
      <c r="O8109">
        <v>0</v>
      </c>
      <c r="P8109">
        <v>21</v>
      </c>
      <c r="Q8109">
        <v>0</v>
      </c>
      <c r="R8109">
        <v>11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6.3704574826698552</v>
      </c>
      <c r="Y8109">
        <v>0</v>
      </c>
      <c r="Z8109">
        <v>0.92897792141697011</v>
      </c>
      <c r="AA8109">
        <v>0</v>
      </c>
      <c r="AB8109">
        <v>0</v>
      </c>
      <c r="AC8109">
        <v>0</v>
      </c>
      <c r="AD8109">
        <v>0</v>
      </c>
      <c r="AE8109">
        <v>7.2994354040868252</v>
      </c>
    </row>
    <row r="8110" spans="1:31" x14ac:dyDescent="0.25">
      <c r="A8110">
        <v>1662807</v>
      </c>
      <c r="B8110">
        <v>1</v>
      </c>
      <c r="C8110" t="s">
        <v>80</v>
      </c>
      <c r="D8110" t="s">
        <v>96</v>
      </c>
      <c r="E8110" t="s">
        <v>152</v>
      </c>
      <c r="F8110" t="s">
        <v>22842</v>
      </c>
      <c r="G8110" t="s">
        <v>154</v>
      </c>
      <c r="H8110" t="s">
        <v>149</v>
      </c>
      <c r="I8110" t="s">
        <v>135</v>
      </c>
      <c r="J8110" t="s">
        <v>136</v>
      </c>
      <c r="K8110" t="s">
        <v>137</v>
      </c>
      <c r="L8110" t="s">
        <v>22843</v>
      </c>
      <c r="M8110" t="s">
        <v>22844</v>
      </c>
      <c r="N8110">
        <v>2.3644444440000001</v>
      </c>
      <c r="O8110">
        <v>0</v>
      </c>
      <c r="P8110">
        <v>8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9.0599844951161614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9.0599844951161614</v>
      </c>
    </row>
    <row r="8111" spans="1:31" x14ac:dyDescent="0.25">
      <c r="A8111">
        <v>1662266</v>
      </c>
      <c r="B8111">
        <v>1</v>
      </c>
      <c r="C8111" t="s">
        <v>80</v>
      </c>
      <c r="D8111" t="s">
        <v>96</v>
      </c>
      <c r="E8111" t="s">
        <v>152</v>
      </c>
      <c r="F8111" t="s">
        <v>22845</v>
      </c>
      <c r="G8111" t="s">
        <v>154</v>
      </c>
      <c r="H8111" t="s">
        <v>149</v>
      </c>
      <c r="I8111" t="s">
        <v>135</v>
      </c>
      <c r="J8111" t="s">
        <v>136</v>
      </c>
      <c r="K8111" t="s">
        <v>137</v>
      </c>
      <c r="L8111" t="s">
        <v>22846</v>
      </c>
      <c r="M8111" t="s">
        <v>22847</v>
      </c>
      <c r="N8111">
        <v>6.8616666659999996</v>
      </c>
      <c r="O8111">
        <v>0</v>
      </c>
      <c r="P8111">
        <v>2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3.8829406030927505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3.8829406030927505</v>
      </c>
    </row>
    <row r="8112" spans="1:31" x14ac:dyDescent="0.25">
      <c r="A8112">
        <v>1662701</v>
      </c>
      <c r="B8112">
        <v>1</v>
      </c>
      <c r="C8112" t="s">
        <v>80</v>
      </c>
      <c r="D8112" t="s">
        <v>103</v>
      </c>
      <c r="E8112" t="s">
        <v>178</v>
      </c>
      <c r="F8112" t="s">
        <v>22848</v>
      </c>
      <c r="G8112" t="s">
        <v>359</v>
      </c>
      <c r="H8112" t="s">
        <v>149</v>
      </c>
      <c r="I8112" t="s">
        <v>135</v>
      </c>
      <c r="J8112" t="s">
        <v>136</v>
      </c>
      <c r="K8112" t="s">
        <v>137</v>
      </c>
      <c r="L8112" t="s">
        <v>22849</v>
      </c>
      <c r="M8112" t="s">
        <v>22850</v>
      </c>
      <c r="N8112">
        <v>1.334166666</v>
      </c>
      <c r="O8112">
        <v>0</v>
      </c>
      <c r="P8112">
        <v>27</v>
      </c>
      <c r="Q8112">
        <v>0</v>
      </c>
      <c r="R8112">
        <v>22</v>
      </c>
      <c r="S8112">
        <v>0</v>
      </c>
      <c r="T8112">
        <v>3</v>
      </c>
      <c r="U8112">
        <v>0</v>
      </c>
      <c r="V8112">
        <v>0</v>
      </c>
      <c r="W8112">
        <v>0</v>
      </c>
      <c r="X8112">
        <v>8.6548969234482787</v>
      </c>
      <c r="Y8112">
        <v>0</v>
      </c>
      <c r="Z8112">
        <v>6.7912535464019745</v>
      </c>
      <c r="AA8112">
        <v>0</v>
      </c>
      <c r="AB8112">
        <v>0.69782892138172747</v>
      </c>
      <c r="AC8112">
        <v>0</v>
      </c>
      <c r="AD8112">
        <v>0</v>
      </c>
      <c r="AE8112">
        <v>16.14397939123198</v>
      </c>
    </row>
    <row r="8113" spans="1:31" x14ac:dyDescent="0.25">
      <c r="A8113">
        <v>1662369</v>
      </c>
      <c r="B8113">
        <v>1</v>
      </c>
      <c r="C8113" t="s">
        <v>81</v>
      </c>
      <c r="D8113" t="s">
        <v>113</v>
      </c>
      <c r="E8113" t="s">
        <v>178</v>
      </c>
      <c r="F8113" t="s">
        <v>22851</v>
      </c>
      <c r="G8113" t="s">
        <v>1115</v>
      </c>
      <c r="H8113" t="s">
        <v>149</v>
      </c>
      <c r="I8113" t="s">
        <v>135</v>
      </c>
      <c r="J8113" t="s">
        <v>136</v>
      </c>
      <c r="K8113" t="s">
        <v>137</v>
      </c>
      <c r="L8113" t="s">
        <v>22852</v>
      </c>
      <c r="M8113" t="s">
        <v>22853</v>
      </c>
      <c r="N8113">
        <v>2.7141666660000001</v>
      </c>
      <c r="O8113">
        <v>0</v>
      </c>
      <c r="P8113">
        <v>13</v>
      </c>
      <c r="Q8113">
        <v>0</v>
      </c>
      <c r="R8113">
        <v>6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4.4354467006519798</v>
      </c>
      <c r="Y8113">
        <v>0</v>
      </c>
      <c r="Z8113">
        <v>4.116665548713045</v>
      </c>
      <c r="AA8113">
        <v>0</v>
      </c>
      <c r="AB8113">
        <v>0</v>
      </c>
      <c r="AC8113">
        <v>0</v>
      </c>
      <c r="AD8113">
        <v>0</v>
      </c>
      <c r="AE8113">
        <v>8.5521122493650239</v>
      </c>
    </row>
    <row r="8114" spans="1:31" x14ac:dyDescent="0.25">
      <c r="A8114">
        <v>1662824</v>
      </c>
      <c r="B8114">
        <v>1</v>
      </c>
      <c r="C8114" t="s">
        <v>80</v>
      </c>
      <c r="D8114" t="s">
        <v>97</v>
      </c>
      <c r="E8114" t="s">
        <v>131</v>
      </c>
      <c r="F8114" t="s">
        <v>22854</v>
      </c>
      <c r="G8114" t="s">
        <v>431</v>
      </c>
      <c r="H8114" t="s">
        <v>134</v>
      </c>
      <c r="I8114" t="s">
        <v>135</v>
      </c>
      <c r="J8114" t="s">
        <v>136</v>
      </c>
      <c r="K8114" t="s">
        <v>137</v>
      </c>
      <c r="L8114" t="s">
        <v>22855</v>
      </c>
      <c r="M8114" t="s">
        <v>22856</v>
      </c>
      <c r="N8114">
        <v>1.415</v>
      </c>
      <c r="O8114">
        <v>0</v>
      </c>
      <c r="P8114">
        <v>285</v>
      </c>
      <c r="Q8114">
        <v>0</v>
      </c>
      <c r="R8114">
        <v>3</v>
      </c>
      <c r="S8114">
        <v>0</v>
      </c>
      <c r="T8114">
        <v>10</v>
      </c>
      <c r="U8114">
        <v>0</v>
      </c>
      <c r="V8114">
        <v>0</v>
      </c>
      <c r="W8114">
        <v>0</v>
      </c>
      <c r="X8114">
        <v>192.62597962081071</v>
      </c>
      <c r="Y8114">
        <v>0</v>
      </c>
      <c r="Z8114">
        <v>0.28280305225947777</v>
      </c>
      <c r="AA8114">
        <v>0</v>
      </c>
      <c r="AB8114">
        <v>5.1934015425335094</v>
      </c>
      <c r="AC8114">
        <v>0</v>
      </c>
      <c r="AD8114">
        <v>0</v>
      </c>
      <c r="AE8114">
        <v>198.1021842156037</v>
      </c>
    </row>
    <row r="8115" spans="1:31" x14ac:dyDescent="0.25">
      <c r="A8115">
        <v>1662011</v>
      </c>
      <c r="B8115">
        <v>1</v>
      </c>
      <c r="C8115" t="s">
        <v>80</v>
      </c>
      <c r="D8115" t="s">
        <v>96</v>
      </c>
      <c r="E8115" t="s">
        <v>146</v>
      </c>
      <c r="F8115" t="s">
        <v>22857</v>
      </c>
      <c r="G8115" t="s">
        <v>148</v>
      </c>
      <c r="H8115" t="s">
        <v>149</v>
      </c>
      <c r="I8115" t="s">
        <v>135</v>
      </c>
      <c r="J8115" t="s">
        <v>136</v>
      </c>
      <c r="K8115" t="s">
        <v>143</v>
      </c>
      <c r="L8115" t="s">
        <v>22858</v>
      </c>
      <c r="M8115" t="s">
        <v>22859</v>
      </c>
      <c r="N8115">
        <v>3.4787230550000001</v>
      </c>
      <c r="O8115">
        <v>0</v>
      </c>
      <c r="P8115">
        <v>181</v>
      </c>
      <c r="Q8115">
        <v>0</v>
      </c>
      <c r="R8115">
        <v>0</v>
      </c>
      <c r="S8115">
        <v>0</v>
      </c>
      <c r="T8115">
        <v>5</v>
      </c>
      <c r="U8115">
        <v>0</v>
      </c>
      <c r="V8115">
        <v>0</v>
      </c>
      <c r="W8115">
        <v>0</v>
      </c>
      <c r="X8115">
        <v>59.728939677979596</v>
      </c>
      <c r="Y8115">
        <v>0</v>
      </c>
      <c r="Z8115">
        <v>0</v>
      </c>
      <c r="AA8115">
        <v>0</v>
      </c>
      <c r="AB8115">
        <v>35.647953641609618</v>
      </c>
      <c r="AC8115">
        <v>0</v>
      </c>
      <c r="AD8115">
        <v>0</v>
      </c>
      <c r="AE8115">
        <v>95.376893319589215</v>
      </c>
    </row>
    <row r="8116" spans="1:31" x14ac:dyDescent="0.25">
      <c r="A8116">
        <v>1662060</v>
      </c>
      <c r="B8116">
        <v>1</v>
      </c>
      <c r="C8116" t="s">
        <v>80</v>
      </c>
      <c r="D8116" t="s">
        <v>106</v>
      </c>
      <c r="E8116" t="s">
        <v>152</v>
      </c>
      <c r="F8116" t="s">
        <v>22860</v>
      </c>
      <c r="G8116" t="s">
        <v>154</v>
      </c>
      <c r="H8116" t="s">
        <v>149</v>
      </c>
      <c r="I8116" t="s">
        <v>135</v>
      </c>
      <c r="J8116" t="s">
        <v>136</v>
      </c>
      <c r="K8116" t="s">
        <v>137</v>
      </c>
      <c r="L8116" t="s">
        <v>22861</v>
      </c>
      <c r="M8116" t="s">
        <v>22862</v>
      </c>
      <c r="N8116">
        <v>7.0355555550000002</v>
      </c>
      <c r="O8116">
        <v>0</v>
      </c>
      <c r="P8116">
        <v>1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</row>
    <row r="8117" spans="1:31" x14ac:dyDescent="0.25">
      <c r="A8117">
        <v>1662724</v>
      </c>
      <c r="B8117">
        <v>1</v>
      </c>
      <c r="C8117" t="s">
        <v>81</v>
      </c>
      <c r="D8117" t="s">
        <v>113</v>
      </c>
      <c r="E8117" t="s">
        <v>152</v>
      </c>
      <c r="F8117" t="s">
        <v>22863</v>
      </c>
      <c r="G8117" t="s">
        <v>168</v>
      </c>
      <c r="H8117" t="s">
        <v>149</v>
      </c>
      <c r="I8117" t="s">
        <v>135</v>
      </c>
      <c r="J8117" t="s">
        <v>136</v>
      </c>
      <c r="K8117" t="s">
        <v>137</v>
      </c>
      <c r="L8117" t="s">
        <v>22864</v>
      </c>
      <c r="M8117" t="s">
        <v>22865</v>
      </c>
      <c r="N8117">
        <v>1.351111111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2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0.67885301360400674</v>
      </c>
      <c r="AC8117">
        <v>0</v>
      </c>
      <c r="AD8117">
        <v>0</v>
      </c>
      <c r="AE8117">
        <v>0.67885301360400674</v>
      </c>
    </row>
    <row r="8118" spans="1:31" x14ac:dyDescent="0.25">
      <c r="A8118">
        <v>1662203</v>
      </c>
      <c r="B8118">
        <v>1</v>
      </c>
      <c r="C8118" t="s">
        <v>80</v>
      </c>
      <c r="D8118" t="s">
        <v>101</v>
      </c>
      <c r="E8118" t="s">
        <v>178</v>
      </c>
      <c r="F8118" t="s">
        <v>22866</v>
      </c>
      <c r="G8118" t="s">
        <v>227</v>
      </c>
      <c r="H8118" t="s">
        <v>149</v>
      </c>
      <c r="I8118" t="s">
        <v>135</v>
      </c>
      <c r="J8118" t="s">
        <v>136</v>
      </c>
      <c r="K8118" t="s">
        <v>137</v>
      </c>
      <c r="L8118" t="s">
        <v>22867</v>
      </c>
      <c r="M8118" t="s">
        <v>22868</v>
      </c>
      <c r="N8118">
        <v>1.308888888</v>
      </c>
      <c r="O8118">
        <v>0</v>
      </c>
      <c r="P8118">
        <v>3</v>
      </c>
      <c r="Q8118">
        <v>0</v>
      </c>
      <c r="R8118">
        <v>0</v>
      </c>
      <c r="S8118">
        <v>0</v>
      </c>
      <c r="T8118">
        <v>3</v>
      </c>
      <c r="U8118">
        <v>0</v>
      </c>
      <c r="V8118">
        <v>0</v>
      </c>
      <c r="W8118">
        <v>0</v>
      </c>
      <c r="X8118">
        <v>2.3104478948826457</v>
      </c>
      <c r="Y8118">
        <v>0</v>
      </c>
      <c r="Z8118">
        <v>0</v>
      </c>
      <c r="AA8118">
        <v>0</v>
      </c>
      <c r="AB8118">
        <v>8.3325771464014391</v>
      </c>
      <c r="AC8118">
        <v>0</v>
      </c>
      <c r="AD8118">
        <v>0</v>
      </c>
      <c r="AE8118">
        <v>10.643025041284085</v>
      </c>
    </row>
    <row r="8119" spans="1:31" x14ac:dyDescent="0.25">
      <c r="A8119">
        <v>1662303</v>
      </c>
      <c r="B8119">
        <v>1</v>
      </c>
      <c r="C8119" t="s">
        <v>80</v>
      </c>
      <c r="D8119" t="s">
        <v>97</v>
      </c>
      <c r="E8119" t="s">
        <v>146</v>
      </c>
      <c r="F8119" t="s">
        <v>22869</v>
      </c>
      <c r="G8119" t="s">
        <v>148</v>
      </c>
      <c r="H8119" t="s">
        <v>149</v>
      </c>
      <c r="I8119" t="s">
        <v>135</v>
      </c>
      <c r="J8119" t="s">
        <v>136</v>
      </c>
      <c r="K8119" t="s">
        <v>143</v>
      </c>
      <c r="L8119" t="s">
        <v>22870</v>
      </c>
      <c r="M8119" t="s">
        <v>22871</v>
      </c>
      <c r="N8119">
        <v>4.3429972220000002</v>
      </c>
      <c r="O8119">
        <v>0</v>
      </c>
      <c r="P8119">
        <v>180</v>
      </c>
      <c r="Q8119">
        <v>0</v>
      </c>
      <c r="R8119">
        <v>0</v>
      </c>
      <c r="S8119">
        <v>0</v>
      </c>
      <c r="T8119">
        <v>2</v>
      </c>
      <c r="U8119">
        <v>0</v>
      </c>
      <c r="V8119">
        <v>0</v>
      </c>
      <c r="W8119">
        <v>0</v>
      </c>
      <c r="X8119">
        <v>100.41157384347979</v>
      </c>
      <c r="Y8119">
        <v>0</v>
      </c>
      <c r="Z8119">
        <v>0</v>
      </c>
      <c r="AA8119">
        <v>0</v>
      </c>
      <c r="AB8119">
        <v>83.104472260493495</v>
      </c>
      <c r="AC8119">
        <v>0</v>
      </c>
      <c r="AD8119">
        <v>0</v>
      </c>
      <c r="AE8119">
        <v>183.51604610397328</v>
      </c>
    </row>
    <row r="8120" spans="1:31" x14ac:dyDescent="0.25">
      <c r="A8120">
        <v>1661997</v>
      </c>
      <c r="B8120">
        <v>1</v>
      </c>
      <c r="C8120" t="s">
        <v>80</v>
      </c>
      <c r="D8120" t="s">
        <v>93</v>
      </c>
      <c r="E8120" t="s">
        <v>642</v>
      </c>
      <c r="F8120" t="s">
        <v>13940</v>
      </c>
      <c r="G8120" t="s">
        <v>148</v>
      </c>
      <c r="H8120" t="s">
        <v>134</v>
      </c>
      <c r="I8120" t="s">
        <v>135</v>
      </c>
      <c r="J8120" t="s">
        <v>136</v>
      </c>
      <c r="K8120" t="s">
        <v>143</v>
      </c>
      <c r="L8120" t="s">
        <v>22872</v>
      </c>
      <c r="M8120" t="s">
        <v>22873</v>
      </c>
      <c r="N8120">
        <v>3.2324999999999999</v>
      </c>
      <c r="O8120">
        <v>0</v>
      </c>
      <c r="P8120">
        <v>0</v>
      </c>
      <c r="Q8120">
        <v>0</v>
      </c>
      <c r="R8120">
        <v>0</v>
      </c>
      <c r="S8120">
        <v>3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1197.7276456191489</v>
      </c>
      <c r="AB8120">
        <v>0</v>
      </c>
      <c r="AC8120">
        <v>0</v>
      </c>
      <c r="AD8120">
        <v>0</v>
      </c>
      <c r="AE8120">
        <v>1197.7276456191489</v>
      </c>
    </row>
    <row r="8121" spans="1:31" x14ac:dyDescent="0.25">
      <c r="A8121">
        <v>1662495</v>
      </c>
      <c r="B8121">
        <v>1</v>
      </c>
      <c r="C8121" t="s">
        <v>81</v>
      </c>
      <c r="D8121" t="s">
        <v>112</v>
      </c>
      <c r="E8121" t="s">
        <v>152</v>
      </c>
      <c r="F8121" t="s">
        <v>22874</v>
      </c>
      <c r="G8121" t="s">
        <v>154</v>
      </c>
      <c r="H8121" t="s">
        <v>149</v>
      </c>
      <c r="I8121" t="s">
        <v>135</v>
      </c>
      <c r="J8121" t="s">
        <v>136</v>
      </c>
      <c r="K8121" t="s">
        <v>137</v>
      </c>
      <c r="L8121" t="s">
        <v>22875</v>
      </c>
      <c r="M8121" t="s">
        <v>22876</v>
      </c>
      <c r="N8121">
        <v>3.0750000000000002</v>
      </c>
      <c r="O8121">
        <v>0</v>
      </c>
      <c r="P8121">
        <v>1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0.15812601972703333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0.15812601972703333</v>
      </c>
    </row>
    <row r="8122" spans="1:31" x14ac:dyDescent="0.25">
      <c r="A8122">
        <v>1662638</v>
      </c>
      <c r="B8122">
        <v>1</v>
      </c>
      <c r="C8122" t="s">
        <v>81</v>
      </c>
      <c r="D8122" t="s">
        <v>121</v>
      </c>
      <c r="E8122" t="s">
        <v>131</v>
      </c>
      <c r="F8122" t="s">
        <v>9798</v>
      </c>
      <c r="G8122" t="s">
        <v>195</v>
      </c>
      <c r="H8122" t="s">
        <v>134</v>
      </c>
      <c r="I8122" t="s">
        <v>135</v>
      </c>
      <c r="J8122" t="s">
        <v>136</v>
      </c>
      <c r="K8122" t="s">
        <v>137</v>
      </c>
      <c r="L8122" t="s">
        <v>22877</v>
      </c>
      <c r="M8122" t="s">
        <v>22878</v>
      </c>
      <c r="N8122">
        <v>1.409444444</v>
      </c>
      <c r="O8122">
        <v>0</v>
      </c>
      <c r="P8122">
        <v>127</v>
      </c>
      <c r="Q8122">
        <v>0</v>
      </c>
      <c r="R8122">
        <v>1</v>
      </c>
      <c r="S8122">
        <v>0</v>
      </c>
      <c r="T8122">
        <v>9</v>
      </c>
      <c r="U8122">
        <v>0</v>
      </c>
      <c r="V8122">
        <v>0</v>
      </c>
      <c r="W8122">
        <v>0</v>
      </c>
      <c r="X8122">
        <v>17.666928864151007</v>
      </c>
      <c r="Y8122">
        <v>0</v>
      </c>
      <c r="Z8122">
        <v>0.11903459203067668</v>
      </c>
      <c r="AA8122">
        <v>0</v>
      </c>
      <c r="AB8122">
        <v>13.001144221803228</v>
      </c>
      <c r="AC8122">
        <v>0</v>
      </c>
      <c r="AD8122">
        <v>0</v>
      </c>
      <c r="AE8122">
        <v>30.787107677984913</v>
      </c>
    </row>
    <row r="8123" spans="1:31" x14ac:dyDescent="0.25">
      <c r="A8123">
        <v>1662140</v>
      </c>
      <c r="B8123">
        <v>1</v>
      </c>
      <c r="C8123" t="s">
        <v>80</v>
      </c>
      <c r="D8123" t="s">
        <v>90</v>
      </c>
      <c r="E8123" t="s">
        <v>152</v>
      </c>
      <c r="F8123" t="s">
        <v>22879</v>
      </c>
      <c r="G8123" t="s">
        <v>3010</v>
      </c>
      <c r="H8123" t="s">
        <v>149</v>
      </c>
      <c r="I8123" t="s">
        <v>135</v>
      </c>
      <c r="J8123" t="s">
        <v>136</v>
      </c>
      <c r="K8123" t="s">
        <v>137</v>
      </c>
      <c r="L8123" t="s">
        <v>22880</v>
      </c>
      <c r="M8123" t="s">
        <v>22881</v>
      </c>
      <c r="N8123">
        <v>1.344166666</v>
      </c>
      <c r="O8123">
        <v>0</v>
      </c>
      <c r="P8123">
        <v>6</v>
      </c>
      <c r="Q8123">
        <v>0</v>
      </c>
      <c r="R8123">
        <v>0</v>
      </c>
      <c r="S8123">
        <v>0</v>
      </c>
      <c r="T8123">
        <v>2</v>
      </c>
      <c r="U8123">
        <v>0</v>
      </c>
      <c r="V8123">
        <v>0</v>
      </c>
      <c r="W8123">
        <v>0</v>
      </c>
      <c r="X8123">
        <v>2.0927527331895277</v>
      </c>
      <c r="Y8123">
        <v>0</v>
      </c>
      <c r="Z8123">
        <v>0</v>
      </c>
      <c r="AA8123">
        <v>0</v>
      </c>
      <c r="AB8123">
        <v>1.545474504751128</v>
      </c>
      <c r="AC8123">
        <v>0</v>
      </c>
      <c r="AD8123">
        <v>0</v>
      </c>
      <c r="AE8123">
        <v>3.6382272379406557</v>
      </c>
    </row>
    <row r="8124" spans="1:31" x14ac:dyDescent="0.25">
      <c r="A8124">
        <v>1662283</v>
      </c>
      <c r="B8124">
        <v>1</v>
      </c>
      <c r="C8124" t="s">
        <v>81</v>
      </c>
      <c r="D8124" t="s">
        <v>112</v>
      </c>
      <c r="E8124" t="s">
        <v>178</v>
      </c>
      <c r="F8124" t="s">
        <v>22882</v>
      </c>
      <c r="G8124" t="s">
        <v>227</v>
      </c>
      <c r="H8124" t="s">
        <v>149</v>
      </c>
      <c r="I8124" t="s">
        <v>135</v>
      </c>
      <c r="J8124" t="s">
        <v>136</v>
      </c>
      <c r="K8124" t="s">
        <v>137</v>
      </c>
      <c r="L8124" t="s">
        <v>22883</v>
      </c>
      <c r="M8124" t="s">
        <v>22884</v>
      </c>
      <c r="N8124">
        <v>0.523888888</v>
      </c>
      <c r="O8124">
        <v>0</v>
      </c>
      <c r="P8124">
        <v>19</v>
      </c>
      <c r="Q8124">
        <v>0</v>
      </c>
      <c r="R8124">
        <v>45</v>
      </c>
      <c r="S8124">
        <v>0</v>
      </c>
      <c r="T8124">
        <v>2</v>
      </c>
      <c r="U8124">
        <v>0</v>
      </c>
      <c r="V8124">
        <v>0</v>
      </c>
      <c r="W8124">
        <v>0</v>
      </c>
      <c r="X8124">
        <v>0.52666832790342721</v>
      </c>
      <c r="Y8124">
        <v>0</v>
      </c>
      <c r="Z8124">
        <v>1.0725496725487644</v>
      </c>
      <c r="AA8124">
        <v>0</v>
      </c>
      <c r="AB8124">
        <v>0.37035943855417119</v>
      </c>
      <c r="AC8124">
        <v>0</v>
      </c>
      <c r="AD8124">
        <v>0</v>
      </c>
      <c r="AE8124">
        <v>1.969577439006363</v>
      </c>
    </row>
    <row r="8125" spans="1:31" x14ac:dyDescent="0.25">
      <c r="A8125">
        <v>1662887</v>
      </c>
      <c r="B8125">
        <v>1</v>
      </c>
      <c r="C8125" t="s">
        <v>80</v>
      </c>
      <c r="D8125" t="s">
        <v>108</v>
      </c>
      <c r="E8125" t="s">
        <v>178</v>
      </c>
      <c r="F8125" t="s">
        <v>2252</v>
      </c>
      <c r="G8125" t="s">
        <v>227</v>
      </c>
      <c r="H8125" t="s">
        <v>149</v>
      </c>
      <c r="I8125" t="s">
        <v>135</v>
      </c>
      <c r="J8125" t="s">
        <v>136</v>
      </c>
      <c r="K8125" t="s">
        <v>137</v>
      </c>
      <c r="L8125" t="s">
        <v>22885</v>
      </c>
      <c r="M8125" t="s">
        <v>22886</v>
      </c>
      <c r="N8125">
        <v>1.4852777770000001</v>
      </c>
      <c r="O8125">
        <v>0</v>
      </c>
      <c r="P8125">
        <v>12</v>
      </c>
      <c r="Q8125">
        <v>0</v>
      </c>
      <c r="R8125">
        <v>3</v>
      </c>
      <c r="S8125">
        <v>0</v>
      </c>
      <c r="T8125">
        <v>4</v>
      </c>
      <c r="U8125">
        <v>0</v>
      </c>
      <c r="V8125">
        <v>0</v>
      </c>
      <c r="W8125">
        <v>0</v>
      </c>
      <c r="X8125">
        <v>1.9706295120718751</v>
      </c>
      <c r="Y8125">
        <v>0</v>
      </c>
      <c r="Z8125">
        <v>0.1050048315743472</v>
      </c>
      <c r="AA8125">
        <v>0</v>
      </c>
      <c r="AB8125">
        <v>2.9159755902161768</v>
      </c>
      <c r="AC8125">
        <v>0</v>
      </c>
      <c r="AD8125">
        <v>0</v>
      </c>
      <c r="AE8125">
        <v>4.9916099338623994</v>
      </c>
    </row>
    <row r="8126" spans="1:31" x14ac:dyDescent="0.25">
      <c r="A8126">
        <v>1662681</v>
      </c>
      <c r="B8126">
        <v>1</v>
      </c>
      <c r="C8126" t="s">
        <v>80</v>
      </c>
      <c r="D8126" t="s">
        <v>84</v>
      </c>
      <c r="E8126" t="s">
        <v>178</v>
      </c>
      <c r="F8126" t="s">
        <v>22887</v>
      </c>
      <c r="G8126" t="s">
        <v>7735</v>
      </c>
      <c r="H8126" t="s">
        <v>149</v>
      </c>
      <c r="I8126" t="s">
        <v>135</v>
      </c>
      <c r="J8126" t="s">
        <v>136</v>
      </c>
      <c r="K8126" t="s">
        <v>137</v>
      </c>
      <c r="L8126" t="s">
        <v>22888</v>
      </c>
      <c r="M8126" t="s">
        <v>22889</v>
      </c>
      <c r="N8126">
        <v>9.5577777770000001</v>
      </c>
      <c r="O8126">
        <v>0</v>
      </c>
      <c r="P8126">
        <v>152</v>
      </c>
      <c r="Q8126">
        <v>0</v>
      </c>
      <c r="R8126">
        <v>0</v>
      </c>
      <c r="S8126">
        <v>0</v>
      </c>
      <c r="T8126">
        <v>2</v>
      </c>
      <c r="U8126">
        <v>0</v>
      </c>
      <c r="V8126">
        <v>0</v>
      </c>
      <c r="W8126">
        <v>0</v>
      </c>
      <c r="X8126">
        <v>434.31736321450069</v>
      </c>
      <c r="Y8126">
        <v>0</v>
      </c>
      <c r="Z8126">
        <v>0</v>
      </c>
      <c r="AA8126">
        <v>0</v>
      </c>
      <c r="AB8126">
        <v>0.54280866397316008</v>
      </c>
      <c r="AC8126">
        <v>0</v>
      </c>
      <c r="AD8126">
        <v>0</v>
      </c>
      <c r="AE8126">
        <v>434.86017187847386</v>
      </c>
    </row>
    <row r="8127" spans="1:31" x14ac:dyDescent="0.25">
      <c r="A8127">
        <v>1662538</v>
      </c>
      <c r="B8127">
        <v>1</v>
      </c>
      <c r="C8127" t="s">
        <v>81</v>
      </c>
      <c r="D8127" t="s">
        <v>128</v>
      </c>
      <c r="E8127" t="s">
        <v>178</v>
      </c>
      <c r="F8127" t="s">
        <v>22890</v>
      </c>
      <c r="G8127" t="s">
        <v>227</v>
      </c>
      <c r="H8127" t="s">
        <v>149</v>
      </c>
      <c r="I8127" t="s">
        <v>135</v>
      </c>
      <c r="J8127" t="s">
        <v>136</v>
      </c>
      <c r="K8127" t="s">
        <v>137</v>
      </c>
      <c r="L8127" t="s">
        <v>22891</v>
      </c>
      <c r="M8127" t="s">
        <v>22892</v>
      </c>
      <c r="N8127">
        <v>4.6152777770000002</v>
      </c>
      <c r="O8127">
        <v>0</v>
      </c>
      <c r="P8127">
        <v>41</v>
      </c>
      <c r="Q8127">
        <v>0</v>
      </c>
      <c r="R8127">
        <v>7</v>
      </c>
      <c r="S8127">
        <v>0</v>
      </c>
      <c r="T8127">
        <v>7</v>
      </c>
      <c r="U8127">
        <v>0</v>
      </c>
      <c r="V8127">
        <v>0</v>
      </c>
      <c r="W8127">
        <v>0</v>
      </c>
      <c r="X8127">
        <v>74.796617001140277</v>
      </c>
      <c r="Y8127">
        <v>0</v>
      </c>
      <c r="Z8127">
        <v>5.3409701430528163</v>
      </c>
      <c r="AA8127">
        <v>0</v>
      </c>
      <c r="AB8127">
        <v>16.41592410966161</v>
      </c>
      <c r="AC8127">
        <v>0</v>
      </c>
      <c r="AD8127">
        <v>0</v>
      </c>
      <c r="AE8127">
        <v>96.553511253854708</v>
      </c>
    </row>
    <row r="8128" spans="1:31" x14ac:dyDescent="0.25">
      <c r="A8128">
        <v>1662781</v>
      </c>
      <c r="B8128">
        <v>1</v>
      </c>
      <c r="C8128" t="s">
        <v>80</v>
      </c>
      <c r="D8128" t="s">
        <v>97</v>
      </c>
      <c r="E8128" t="s">
        <v>178</v>
      </c>
      <c r="F8128" t="s">
        <v>22893</v>
      </c>
      <c r="G8128" t="s">
        <v>187</v>
      </c>
      <c r="H8128" t="s">
        <v>149</v>
      </c>
      <c r="I8128" t="s">
        <v>135</v>
      </c>
      <c r="J8128" t="s">
        <v>136</v>
      </c>
      <c r="K8128" t="s">
        <v>137</v>
      </c>
      <c r="L8128" t="s">
        <v>22894</v>
      </c>
      <c r="M8128" t="s">
        <v>22895</v>
      </c>
      <c r="N8128">
        <v>3.6611111109999999</v>
      </c>
      <c r="O8128">
        <v>0</v>
      </c>
      <c r="P8128">
        <v>63</v>
      </c>
      <c r="Q8128">
        <v>0</v>
      </c>
      <c r="R8128">
        <v>0</v>
      </c>
      <c r="S8128">
        <v>0</v>
      </c>
      <c r="T8128">
        <v>9</v>
      </c>
      <c r="U8128">
        <v>0</v>
      </c>
      <c r="V8128">
        <v>0</v>
      </c>
      <c r="W8128">
        <v>0</v>
      </c>
      <c r="X8128">
        <v>108.51081726005253</v>
      </c>
      <c r="Y8128">
        <v>0</v>
      </c>
      <c r="Z8128">
        <v>0</v>
      </c>
      <c r="AA8128">
        <v>0</v>
      </c>
      <c r="AB8128">
        <v>81.52602488968229</v>
      </c>
      <c r="AC8128">
        <v>0</v>
      </c>
      <c r="AD8128">
        <v>0</v>
      </c>
      <c r="AE8128">
        <v>190.03684214973481</v>
      </c>
    </row>
    <row r="8129" spans="1:31" x14ac:dyDescent="0.25">
      <c r="A8129">
        <v>1661848</v>
      </c>
      <c r="B8129">
        <v>1</v>
      </c>
      <c r="C8129" t="s">
        <v>80</v>
      </c>
      <c r="D8129" t="s">
        <v>93</v>
      </c>
      <c r="E8129" t="s">
        <v>140</v>
      </c>
      <c r="F8129" t="s">
        <v>22896</v>
      </c>
      <c r="G8129" t="s">
        <v>161</v>
      </c>
      <c r="H8129" t="s">
        <v>134</v>
      </c>
      <c r="I8129" t="s">
        <v>191</v>
      </c>
      <c r="J8129" t="s">
        <v>136</v>
      </c>
      <c r="K8129" t="s">
        <v>137</v>
      </c>
      <c r="L8129" t="s">
        <v>22897</v>
      </c>
      <c r="M8129" t="s">
        <v>22898</v>
      </c>
      <c r="N8129">
        <v>3.5277777000000003E-2</v>
      </c>
      <c r="O8129">
        <v>0</v>
      </c>
      <c r="P8129">
        <v>768</v>
      </c>
      <c r="Q8129">
        <v>0</v>
      </c>
      <c r="R8129">
        <v>134</v>
      </c>
      <c r="S8129">
        <v>3</v>
      </c>
      <c r="T8129">
        <v>160</v>
      </c>
      <c r="U8129">
        <v>0</v>
      </c>
      <c r="V8129">
        <v>0</v>
      </c>
      <c r="W8129">
        <v>0</v>
      </c>
      <c r="X8129">
        <v>4.8098700495180653</v>
      </c>
      <c r="Y8129">
        <v>0</v>
      </c>
      <c r="Z8129">
        <v>2.1005780848193627</v>
      </c>
      <c r="AA8129">
        <v>6.7291624624705559E-2</v>
      </c>
      <c r="AB8129">
        <v>2.7485754653971286</v>
      </c>
      <c r="AC8129">
        <v>0</v>
      </c>
      <c r="AD8129">
        <v>0</v>
      </c>
      <c r="AE8129">
        <v>9.7263152243592614</v>
      </c>
    </row>
    <row r="8130" spans="1:31" x14ac:dyDescent="0.25">
      <c r="A8130">
        <v>1663520</v>
      </c>
      <c r="B8130">
        <v>1</v>
      </c>
      <c r="C8130" t="s">
        <v>81</v>
      </c>
      <c r="D8130" t="s">
        <v>115</v>
      </c>
      <c r="E8130" t="s">
        <v>146</v>
      </c>
      <c r="F8130" t="s">
        <v>6217</v>
      </c>
      <c r="G8130" t="s">
        <v>260</v>
      </c>
      <c r="H8130" t="s">
        <v>149</v>
      </c>
      <c r="I8130" t="s">
        <v>135</v>
      </c>
      <c r="J8130" t="s">
        <v>136</v>
      </c>
      <c r="K8130" t="s">
        <v>137</v>
      </c>
      <c r="L8130" t="s">
        <v>22899</v>
      </c>
      <c r="M8130" t="s">
        <v>22900</v>
      </c>
      <c r="N8130">
        <v>7.4597222219999999</v>
      </c>
      <c r="O8130">
        <v>0</v>
      </c>
      <c r="P8130">
        <v>67</v>
      </c>
      <c r="Q8130">
        <v>0</v>
      </c>
      <c r="R8130">
        <v>9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2.9206173859514766</v>
      </c>
      <c r="Y8130">
        <v>0</v>
      </c>
      <c r="Z8130">
        <v>5.4222345155248011</v>
      </c>
      <c r="AA8130">
        <v>0</v>
      </c>
      <c r="AB8130">
        <v>0</v>
      </c>
      <c r="AC8130">
        <v>0</v>
      </c>
      <c r="AD8130">
        <v>0</v>
      </c>
      <c r="AE8130">
        <v>8.3428519014762781</v>
      </c>
    </row>
    <row r="8131" spans="1:31" x14ac:dyDescent="0.25">
      <c r="A8131">
        <v>1663211</v>
      </c>
      <c r="B8131">
        <v>1</v>
      </c>
      <c r="C8131" t="s">
        <v>80</v>
      </c>
      <c r="D8131" t="s">
        <v>110</v>
      </c>
      <c r="E8131" t="s">
        <v>152</v>
      </c>
      <c r="F8131" t="s">
        <v>22901</v>
      </c>
      <c r="G8131" t="s">
        <v>172</v>
      </c>
      <c r="H8131" t="s">
        <v>149</v>
      </c>
      <c r="I8131" t="s">
        <v>135</v>
      </c>
      <c r="J8131" t="s">
        <v>136</v>
      </c>
      <c r="K8131" t="s">
        <v>137</v>
      </c>
      <c r="L8131" t="s">
        <v>22902</v>
      </c>
      <c r="M8131" t="s">
        <v>22903</v>
      </c>
      <c r="N8131">
        <v>3.869444444</v>
      </c>
      <c r="O8131">
        <v>0</v>
      </c>
      <c r="P8131">
        <v>2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4.702390875409999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4.702390875409999</v>
      </c>
    </row>
    <row r="8132" spans="1:31" x14ac:dyDescent="0.25">
      <c r="A8132">
        <v>1663543</v>
      </c>
      <c r="B8132">
        <v>1</v>
      </c>
      <c r="C8132" t="s">
        <v>81</v>
      </c>
      <c r="D8132" t="s">
        <v>115</v>
      </c>
      <c r="E8132" t="s">
        <v>178</v>
      </c>
      <c r="F8132" t="s">
        <v>22904</v>
      </c>
      <c r="G8132" t="s">
        <v>227</v>
      </c>
      <c r="H8132" t="s">
        <v>149</v>
      </c>
      <c r="I8132" t="s">
        <v>135</v>
      </c>
      <c r="J8132" t="s">
        <v>136</v>
      </c>
      <c r="K8132" t="s">
        <v>137</v>
      </c>
      <c r="L8132" t="s">
        <v>22905</v>
      </c>
      <c r="M8132" t="s">
        <v>22906</v>
      </c>
      <c r="N8132">
        <v>1.9272222219999999</v>
      </c>
      <c r="O8132">
        <v>0</v>
      </c>
      <c r="P8132">
        <v>67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17.162148472086081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17.162148472086081</v>
      </c>
    </row>
    <row r="8133" spans="1:31" x14ac:dyDescent="0.25">
      <c r="A8133">
        <v>1663357</v>
      </c>
      <c r="B8133">
        <v>1</v>
      </c>
      <c r="C8133" t="s">
        <v>81</v>
      </c>
      <c r="D8133" t="s">
        <v>113</v>
      </c>
      <c r="E8133" t="s">
        <v>204</v>
      </c>
      <c r="F8133" t="s">
        <v>22907</v>
      </c>
      <c r="G8133" t="s">
        <v>161</v>
      </c>
      <c r="H8133" t="s">
        <v>134</v>
      </c>
      <c r="I8133" t="s">
        <v>135</v>
      </c>
      <c r="J8133" t="s">
        <v>136</v>
      </c>
      <c r="K8133" t="s">
        <v>137</v>
      </c>
      <c r="L8133" t="s">
        <v>22908</v>
      </c>
      <c r="M8133" t="s">
        <v>22909</v>
      </c>
      <c r="N8133">
        <v>0.61694444400000004</v>
      </c>
      <c r="O8133">
        <v>0</v>
      </c>
      <c r="P8133">
        <v>596</v>
      </c>
      <c r="Q8133">
        <v>18</v>
      </c>
      <c r="R8133">
        <v>76</v>
      </c>
      <c r="S8133">
        <v>1</v>
      </c>
      <c r="T8133">
        <v>37</v>
      </c>
      <c r="U8133">
        <v>0</v>
      </c>
      <c r="V8133">
        <v>0</v>
      </c>
      <c r="W8133">
        <v>0</v>
      </c>
      <c r="X8133">
        <v>40.374987915192918</v>
      </c>
      <c r="Y8133">
        <v>2.9003882404175103</v>
      </c>
      <c r="Z8133">
        <v>8.1257414967033945</v>
      </c>
      <c r="AA8133">
        <v>0</v>
      </c>
      <c r="AB8133">
        <v>12.392812577671265</v>
      </c>
      <c r="AC8133">
        <v>0</v>
      </c>
      <c r="AD8133">
        <v>0</v>
      </c>
      <c r="AE8133">
        <v>63.793930229985094</v>
      </c>
    </row>
    <row r="8134" spans="1:31" x14ac:dyDescent="0.25">
      <c r="A8134">
        <v>1663019</v>
      </c>
      <c r="B8134">
        <v>1</v>
      </c>
      <c r="C8134" t="s">
        <v>81</v>
      </c>
      <c r="D8134" t="s">
        <v>123</v>
      </c>
      <c r="E8134" t="s">
        <v>131</v>
      </c>
      <c r="F8134" t="s">
        <v>22910</v>
      </c>
      <c r="G8134" t="s">
        <v>918</v>
      </c>
      <c r="H8134" t="s">
        <v>134</v>
      </c>
      <c r="I8134" t="s">
        <v>135</v>
      </c>
      <c r="J8134" t="s">
        <v>136</v>
      </c>
      <c r="K8134" t="s">
        <v>137</v>
      </c>
      <c r="L8134" t="s">
        <v>22911</v>
      </c>
      <c r="M8134" t="s">
        <v>22912</v>
      </c>
      <c r="N8134">
        <v>0.12944444399999999</v>
      </c>
      <c r="O8134">
        <v>0</v>
      </c>
      <c r="P8134">
        <v>8967</v>
      </c>
      <c r="Q8134">
        <v>0</v>
      </c>
      <c r="R8134">
        <v>4</v>
      </c>
      <c r="S8134">
        <v>5</v>
      </c>
      <c r="T8134">
        <v>736</v>
      </c>
      <c r="U8134">
        <v>3</v>
      </c>
      <c r="V8134">
        <v>5</v>
      </c>
      <c r="W8134">
        <v>0</v>
      </c>
      <c r="X8134">
        <v>264.2757892857602</v>
      </c>
      <c r="Y8134">
        <v>0</v>
      </c>
      <c r="Z8134">
        <v>2.4710022343708331E-2</v>
      </c>
      <c r="AA8134">
        <v>20.434180289390781</v>
      </c>
      <c r="AB8134">
        <v>104.75722986948979</v>
      </c>
      <c r="AC8134">
        <v>10.787583173096042</v>
      </c>
      <c r="AD8134">
        <v>30.896004650379986</v>
      </c>
      <c r="AE8134">
        <v>431.1754972904605</v>
      </c>
    </row>
    <row r="8135" spans="1:31" x14ac:dyDescent="0.25">
      <c r="A8135">
        <v>1663311</v>
      </c>
      <c r="B8135">
        <v>1</v>
      </c>
      <c r="C8135" t="s">
        <v>80</v>
      </c>
      <c r="D8135" t="s">
        <v>93</v>
      </c>
      <c r="E8135" t="s">
        <v>178</v>
      </c>
      <c r="F8135" t="s">
        <v>22913</v>
      </c>
      <c r="G8135" t="s">
        <v>464</v>
      </c>
      <c r="H8135" t="s">
        <v>149</v>
      </c>
      <c r="I8135" t="s">
        <v>135</v>
      </c>
      <c r="J8135" t="s">
        <v>136</v>
      </c>
      <c r="K8135" t="s">
        <v>137</v>
      </c>
      <c r="L8135" t="s">
        <v>22914</v>
      </c>
      <c r="M8135" t="s">
        <v>22915</v>
      </c>
      <c r="N8135">
        <v>3.988888888</v>
      </c>
      <c r="O8135">
        <v>0</v>
      </c>
      <c r="P8135">
        <v>1</v>
      </c>
      <c r="Q8135">
        <v>0</v>
      </c>
      <c r="R8135">
        <v>11</v>
      </c>
      <c r="S8135">
        <v>0</v>
      </c>
      <c r="T8135">
        <v>3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8.489524868715824</v>
      </c>
      <c r="AA8135">
        <v>0</v>
      </c>
      <c r="AB8135">
        <v>10.898482140893696</v>
      </c>
      <c r="AC8135">
        <v>0</v>
      </c>
      <c r="AD8135">
        <v>0</v>
      </c>
      <c r="AE8135">
        <v>19.38800700960952</v>
      </c>
    </row>
    <row r="8136" spans="1:31" x14ac:dyDescent="0.25">
      <c r="A8136">
        <v>1663065</v>
      </c>
      <c r="B8136">
        <v>1</v>
      </c>
      <c r="C8136" t="s">
        <v>80</v>
      </c>
      <c r="D8136" t="s">
        <v>101</v>
      </c>
      <c r="E8136" t="s">
        <v>146</v>
      </c>
      <c r="F8136" t="s">
        <v>2994</v>
      </c>
      <c r="G8136" t="s">
        <v>252</v>
      </c>
      <c r="H8136" t="s">
        <v>149</v>
      </c>
      <c r="I8136" t="s">
        <v>135</v>
      </c>
      <c r="J8136" t="s">
        <v>136</v>
      </c>
      <c r="K8136" t="s">
        <v>137</v>
      </c>
      <c r="L8136" t="s">
        <v>22916</v>
      </c>
      <c r="M8136" t="s">
        <v>22917</v>
      </c>
      <c r="N8136">
        <v>1.139444444</v>
      </c>
      <c r="O8136">
        <v>0</v>
      </c>
      <c r="P8136">
        <v>34</v>
      </c>
      <c r="Q8136">
        <v>1</v>
      </c>
      <c r="R8136">
        <v>0</v>
      </c>
      <c r="S8136">
        <v>0</v>
      </c>
      <c r="T8136">
        <v>1</v>
      </c>
      <c r="U8136">
        <v>0</v>
      </c>
      <c r="V8136">
        <v>0</v>
      </c>
      <c r="W8136">
        <v>0</v>
      </c>
      <c r="X8136">
        <v>11.502235580691766</v>
      </c>
      <c r="Y8136">
        <v>1.4264989630801042</v>
      </c>
      <c r="Z8136">
        <v>0</v>
      </c>
      <c r="AA8136">
        <v>0</v>
      </c>
      <c r="AB8136">
        <v>3.6430640428844567</v>
      </c>
      <c r="AC8136">
        <v>0</v>
      </c>
      <c r="AD8136">
        <v>0</v>
      </c>
      <c r="AE8136">
        <v>16.571798586656328</v>
      </c>
    </row>
    <row r="8137" spans="1:31" x14ac:dyDescent="0.25">
      <c r="A8137">
        <v>1663706</v>
      </c>
      <c r="B8137">
        <v>1</v>
      </c>
      <c r="C8137" t="s">
        <v>80</v>
      </c>
      <c r="D8137" t="s">
        <v>99</v>
      </c>
      <c r="E8137" t="s">
        <v>178</v>
      </c>
      <c r="F8137" t="s">
        <v>22918</v>
      </c>
      <c r="G8137" t="s">
        <v>675</v>
      </c>
      <c r="H8137" t="s">
        <v>149</v>
      </c>
      <c r="I8137" t="s">
        <v>135</v>
      </c>
      <c r="J8137" t="s">
        <v>136</v>
      </c>
      <c r="K8137" t="s">
        <v>137</v>
      </c>
      <c r="L8137" t="s">
        <v>22919</v>
      </c>
      <c r="M8137" t="s">
        <v>22920</v>
      </c>
      <c r="N8137">
        <v>0.34527777700000001</v>
      </c>
      <c r="O8137">
        <v>0</v>
      </c>
      <c r="P8137">
        <v>56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1.8433618269315089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1.8433618269315089</v>
      </c>
    </row>
    <row r="8138" spans="1:31" x14ac:dyDescent="0.25">
      <c r="A8138">
        <v>1663042</v>
      </c>
      <c r="B8138">
        <v>1</v>
      </c>
      <c r="C8138" t="s">
        <v>80</v>
      </c>
      <c r="D8138" t="s">
        <v>83</v>
      </c>
      <c r="E8138" t="s">
        <v>146</v>
      </c>
      <c r="F8138" t="s">
        <v>22921</v>
      </c>
      <c r="G8138" t="s">
        <v>227</v>
      </c>
      <c r="H8138" t="s">
        <v>149</v>
      </c>
      <c r="I8138" t="s">
        <v>135</v>
      </c>
      <c r="J8138" t="s">
        <v>136</v>
      </c>
      <c r="K8138" t="s">
        <v>137</v>
      </c>
      <c r="L8138" t="s">
        <v>22922</v>
      </c>
      <c r="M8138" t="s">
        <v>22923</v>
      </c>
      <c r="N8138">
        <v>2.7149999999999999</v>
      </c>
      <c r="O8138">
        <v>0</v>
      </c>
      <c r="P8138">
        <v>7</v>
      </c>
      <c r="Q8138">
        <v>0</v>
      </c>
      <c r="R8138">
        <v>0</v>
      </c>
      <c r="S8138">
        <v>0</v>
      </c>
      <c r="T8138">
        <v>31</v>
      </c>
      <c r="U8138">
        <v>0</v>
      </c>
      <c r="V8138">
        <v>3</v>
      </c>
      <c r="W8138">
        <v>0</v>
      </c>
      <c r="X8138">
        <v>5.1043460403314951</v>
      </c>
      <c r="Y8138">
        <v>0</v>
      </c>
      <c r="Z8138">
        <v>0</v>
      </c>
      <c r="AA8138">
        <v>0</v>
      </c>
      <c r="AB8138">
        <v>208.48472036917858</v>
      </c>
      <c r="AC8138">
        <v>0</v>
      </c>
      <c r="AD8138">
        <v>915.78744479153545</v>
      </c>
      <c r="AE8138">
        <v>1129.3765112010456</v>
      </c>
    </row>
    <row r="8139" spans="1:31" x14ac:dyDescent="0.25">
      <c r="A8139">
        <v>1663205</v>
      </c>
      <c r="B8139">
        <v>1</v>
      </c>
      <c r="C8139" t="s">
        <v>80</v>
      </c>
      <c r="D8139" t="s">
        <v>83</v>
      </c>
      <c r="E8139" t="s">
        <v>131</v>
      </c>
      <c r="F8139" t="s">
        <v>4066</v>
      </c>
      <c r="G8139" t="s">
        <v>161</v>
      </c>
      <c r="H8139" t="s">
        <v>134</v>
      </c>
      <c r="I8139" t="s">
        <v>135</v>
      </c>
      <c r="J8139" t="s">
        <v>136</v>
      </c>
      <c r="K8139" t="s">
        <v>137</v>
      </c>
      <c r="L8139" t="s">
        <v>22924</v>
      </c>
      <c r="M8139" t="s">
        <v>22925</v>
      </c>
      <c r="N8139">
        <v>0.31222222199999999</v>
      </c>
      <c r="O8139">
        <v>0</v>
      </c>
      <c r="P8139">
        <v>1456</v>
      </c>
      <c r="Q8139">
        <v>0</v>
      </c>
      <c r="R8139">
        <v>0</v>
      </c>
      <c r="S8139">
        <v>12</v>
      </c>
      <c r="T8139">
        <v>175</v>
      </c>
      <c r="U8139">
        <v>10</v>
      </c>
      <c r="V8139">
        <v>0</v>
      </c>
      <c r="W8139">
        <v>0</v>
      </c>
      <c r="X8139">
        <v>141.57305370349295</v>
      </c>
      <c r="Y8139">
        <v>0</v>
      </c>
      <c r="Z8139">
        <v>0</v>
      </c>
      <c r="AA8139">
        <v>140.06393714287483</v>
      </c>
      <c r="AB8139">
        <v>55.382179174026824</v>
      </c>
      <c r="AC8139">
        <v>173.64797609101134</v>
      </c>
      <c r="AD8139">
        <v>0</v>
      </c>
      <c r="AE8139">
        <v>510.66714611140594</v>
      </c>
    </row>
    <row r="8140" spans="1:31" x14ac:dyDescent="0.25">
      <c r="A8140">
        <v>1663752</v>
      </c>
      <c r="B8140">
        <v>1</v>
      </c>
      <c r="C8140" t="s">
        <v>81</v>
      </c>
      <c r="D8140" t="s">
        <v>123</v>
      </c>
      <c r="E8140" t="s">
        <v>152</v>
      </c>
      <c r="F8140" t="s">
        <v>22926</v>
      </c>
      <c r="G8140" t="s">
        <v>168</v>
      </c>
      <c r="H8140" t="s">
        <v>149</v>
      </c>
      <c r="I8140" t="s">
        <v>135</v>
      </c>
      <c r="J8140" t="s">
        <v>136</v>
      </c>
      <c r="K8140" t="s">
        <v>137</v>
      </c>
      <c r="L8140" t="s">
        <v>22927</v>
      </c>
      <c r="M8140" t="s">
        <v>22928</v>
      </c>
      <c r="N8140">
        <v>16.114999999999998</v>
      </c>
      <c r="O8140">
        <v>0</v>
      </c>
      <c r="P8140">
        <v>6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17.826200099313692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17.826200099313692</v>
      </c>
    </row>
    <row r="8141" spans="1:31" x14ac:dyDescent="0.25">
      <c r="A8141">
        <v>1663148</v>
      </c>
      <c r="B8141">
        <v>1</v>
      </c>
      <c r="C8141" t="s">
        <v>80</v>
      </c>
      <c r="D8141" t="s">
        <v>95</v>
      </c>
      <c r="E8141" t="s">
        <v>178</v>
      </c>
      <c r="F8141" t="s">
        <v>12629</v>
      </c>
      <c r="G8141" t="s">
        <v>295</v>
      </c>
      <c r="H8141" t="s">
        <v>149</v>
      </c>
      <c r="I8141" t="s">
        <v>135</v>
      </c>
      <c r="J8141" t="s">
        <v>136</v>
      </c>
      <c r="K8141" t="s">
        <v>137</v>
      </c>
      <c r="L8141" t="s">
        <v>22929</v>
      </c>
      <c r="M8141" t="s">
        <v>22930</v>
      </c>
      <c r="N8141">
        <v>2.0069444440000002</v>
      </c>
      <c r="O8141">
        <v>0</v>
      </c>
      <c r="P8141">
        <v>100</v>
      </c>
      <c r="Q8141">
        <v>0</v>
      </c>
      <c r="R8141">
        <v>0</v>
      </c>
      <c r="S8141">
        <v>0</v>
      </c>
      <c r="T8141">
        <v>2</v>
      </c>
      <c r="U8141">
        <v>0</v>
      </c>
      <c r="V8141">
        <v>0</v>
      </c>
      <c r="W8141">
        <v>0</v>
      </c>
      <c r="X8141">
        <v>52.858347168855055</v>
      </c>
      <c r="Y8141">
        <v>0</v>
      </c>
      <c r="Z8141">
        <v>0</v>
      </c>
      <c r="AA8141">
        <v>0</v>
      </c>
      <c r="AB8141">
        <v>12.313326793735802</v>
      </c>
      <c r="AC8141">
        <v>0</v>
      </c>
      <c r="AD8141">
        <v>0</v>
      </c>
      <c r="AE8141">
        <v>65.171673962590859</v>
      </c>
    </row>
    <row r="8142" spans="1:31" x14ac:dyDescent="0.25">
      <c r="A8142">
        <v>1663351</v>
      </c>
      <c r="B8142">
        <v>1</v>
      </c>
      <c r="C8142" t="s">
        <v>81</v>
      </c>
      <c r="D8142" t="s">
        <v>127</v>
      </c>
      <c r="E8142" t="s">
        <v>178</v>
      </c>
      <c r="F8142" t="s">
        <v>22931</v>
      </c>
      <c r="G8142" t="s">
        <v>1492</v>
      </c>
      <c r="H8142" t="s">
        <v>149</v>
      </c>
      <c r="I8142" t="s">
        <v>135</v>
      </c>
      <c r="J8142" t="s">
        <v>136</v>
      </c>
      <c r="K8142" t="s">
        <v>137</v>
      </c>
      <c r="L8142" t="s">
        <v>22932</v>
      </c>
      <c r="M8142" t="s">
        <v>22933</v>
      </c>
      <c r="N8142">
        <v>1.9530555549999999</v>
      </c>
      <c r="O8142">
        <v>0</v>
      </c>
      <c r="P8142">
        <v>68</v>
      </c>
      <c r="Q8142">
        <v>0</v>
      </c>
      <c r="R8142">
        <v>0</v>
      </c>
      <c r="S8142">
        <v>0</v>
      </c>
      <c r="T8142">
        <v>4</v>
      </c>
      <c r="U8142">
        <v>0</v>
      </c>
      <c r="V8142">
        <v>0</v>
      </c>
      <c r="W8142">
        <v>0</v>
      </c>
      <c r="X8142">
        <v>28.635728171629555</v>
      </c>
      <c r="Y8142">
        <v>0</v>
      </c>
      <c r="Z8142">
        <v>0</v>
      </c>
      <c r="AA8142">
        <v>0</v>
      </c>
      <c r="AB8142">
        <v>9.5801562533939109</v>
      </c>
      <c r="AC8142">
        <v>0</v>
      </c>
      <c r="AD8142">
        <v>0</v>
      </c>
      <c r="AE8142">
        <v>38.215884425023468</v>
      </c>
    </row>
    <row r="8143" spans="1:31" x14ac:dyDescent="0.25">
      <c r="A8143">
        <v>1663002</v>
      </c>
      <c r="B8143">
        <v>1</v>
      </c>
      <c r="C8143" t="s">
        <v>80</v>
      </c>
      <c r="D8143" t="s">
        <v>82</v>
      </c>
      <c r="E8143" t="s">
        <v>146</v>
      </c>
      <c r="F8143" t="s">
        <v>1957</v>
      </c>
      <c r="G8143" t="s">
        <v>231</v>
      </c>
      <c r="H8143" t="s">
        <v>149</v>
      </c>
      <c r="I8143" t="s">
        <v>135</v>
      </c>
      <c r="J8143" t="s">
        <v>136</v>
      </c>
      <c r="K8143" t="s">
        <v>137</v>
      </c>
      <c r="L8143" t="s">
        <v>22934</v>
      </c>
      <c r="M8143" t="s">
        <v>22935</v>
      </c>
      <c r="N8143">
        <v>0.765833333</v>
      </c>
      <c r="O8143">
        <v>0</v>
      </c>
      <c r="P8143">
        <v>91</v>
      </c>
      <c r="Q8143">
        <v>0</v>
      </c>
      <c r="R8143">
        <v>0</v>
      </c>
      <c r="S8143">
        <v>0</v>
      </c>
      <c r="T8143">
        <v>10</v>
      </c>
      <c r="U8143">
        <v>0</v>
      </c>
      <c r="V8143">
        <v>0</v>
      </c>
      <c r="W8143">
        <v>0</v>
      </c>
      <c r="X8143">
        <v>10.430883566137782</v>
      </c>
      <c r="Y8143">
        <v>0</v>
      </c>
      <c r="Z8143">
        <v>0</v>
      </c>
      <c r="AA8143">
        <v>0</v>
      </c>
      <c r="AB8143">
        <v>19.943423484186109</v>
      </c>
      <c r="AC8143">
        <v>0</v>
      </c>
      <c r="AD8143">
        <v>0</v>
      </c>
      <c r="AE8143">
        <v>30.374307050323893</v>
      </c>
    </row>
    <row r="8144" spans="1:31" x14ac:dyDescent="0.25">
      <c r="A8144">
        <v>1663643</v>
      </c>
      <c r="B8144">
        <v>1</v>
      </c>
      <c r="C8144" t="s">
        <v>81</v>
      </c>
      <c r="D8144" t="s">
        <v>113</v>
      </c>
      <c r="E8144" t="s">
        <v>131</v>
      </c>
      <c r="F8144" t="s">
        <v>22936</v>
      </c>
      <c r="G8144" t="s">
        <v>585</v>
      </c>
      <c r="H8144" t="s">
        <v>134</v>
      </c>
      <c r="I8144" t="s">
        <v>135</v>
      </c>
      <c r="J8144" t="s">
        <v>136</v>
      </c>
      <c r="K8144" t="s">
        <v>137</v>
      </c>
      <c r="L8144" t="s">
        <v>22937</v>
      </c>
      <c r="M8144" t="s">
        <v>22938</v>
      </c>
      <c r="N8144">
        <v>5.44</v>
      </c>
      <c r="O8144">
        <v>0</v>
      </c>
      <c r="P8144">
        <v>76</v>
      </c>
      <c r="Q8144">
        <v>8</v>
      </c>
      <c r="R8144">
        <v>48</v>
      </c>
      <c r="S8144">
        <v>0</v>
      </c>
      <c r="T8144">
        <v>5</v>
      </c>
      <c r="U8144">
        <v>0</v>
      </c>
      <c r="V8144">
        <v>0</v>
      </c>
      <c r="W8144">
        <v>0</v>
      </c>
      <c r="X8144">
        <v>43.145495088210005</v>
      </c>
      <c r="Y8144">
        <v>37.55090913930205</v>
      </c>
      <c r="Z8144">
        <v>59.6820691685502</v>
      </c>
      <c r="AA8144">
        <v>0</v>
      </c>
      <c r="AB8144">
        <v>99.723546823900762</v>
      </c>
      <c r="AC8144">
        <v>0</v>
      </c>
      <c r="AD8144">
        <v>0</v>
      </c>
      <c r="AE8144">
        <v>240.10202021996301</v>
      </c>
    </row>
    <row r="8145" spans="1:31" x14ac:dyDescent="0.25">
      <c r="A8145">
        <v>1663397</v>
      </c>
      <c r="B8145">
        <v>1</v>
      </c>
      <c r="C8145" t="s">
        <v>81</v>
      </c>
      <c r="D8145" t="s">
        <v>118</v>
      </c>
      <c r="E8145" t="s">
        <v>178</v>
      </c>
      <c r="F8145" t="s">
        <v>22939</v>
      </c>
      <c r="G8145" t="s">
        <v>227</v>
      </c>
      <c r="H8145" t="s">
        <v>149</v>
      </c>
      <c r="I8145" t="s">
        <v>135</v>
      </c>
      <c r="J8145" t="s">
        <v>136</v>
      </c>
      <c r="K8145" t="s">
        <v>137</v>
      </c>
      <c r="L8145" t="s">
        <v>22940</v>
      </c>
      <c r="M8145" t="s">
        <v>22941</v>
      </c>
      <c r="N8145">
        <v>2.241666666</v>
      </c>
      <c r="O8145">
        <v>0</v>
      </c>
      <c r="P8145">
        <v>3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0.32630619203275502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0.32630619203275502</v>
      </c>
    </row>
    <row r="8146" spans="1:31" x14ac:dyDescent="0.25">
      <c r="A8146">
        <v>1662956</v>
      </c>
      <c r="B8146">
        <v>1</v>
      </c>
      <c r="C8146" t="s">
        <v>81</v>
      </c>
      <c r="D8146" t="s">
        <v>112</v>
      </c>
      <c r="E8146" t="s">
        <v>131</v>
      </c>
      <c r="F8146" t="s">
        <v>22942</v>
      </c>
      <c r="G8146" t="s">
        <v>918</v>
      </c>
      <c r="H8146" t="s">
        <v>134</v>
      </c>
      <c r="I8146" t="s">
        <v>135</v>
      </c>
      <c r="J8146" t="s">
        <v>136</v>
      </c>
      <c r="K8146" t="s">
        <v>143</v>
      </c>
      <c r="L8146" t="s">
        <v>22943</v>
      </c>
      <c r="M8146" t="s">
        <v>22944</v>
      </c>
      <c r="N8146">
        <v>0.58861111099999996</v>
      </c>
      <c r="O8146">
        <v>0</v>
      </c>
      <c r="P8146">
        <v>1673</v>
      </c>
      <c r="Q8146">
        <v>0</v>
      </c>
      <c r="R8146">
        <v>0</v>
      </c>
      <c r="S8146">
        <v>0</v>
      </c>
      <c r="T8146">
        <v>161</v>
      </c>
      <c r="U8146">
        <v>0</v>
      </c>
      <c r="V8146">
        <v>0</v>
      </c>
      <c r="W8146">
        <v>0</v>
      </c>
      <c r="X8146">
        <v>200.7957101548223</v>
      </c>
      <c r="Y8146">
        <v>0</v>
      </c>
      <c r="Z8146">
        <v>0</v>
      </c>
      <c r="AA8146">
        <v>0</v>
      </c>
      <c r="AB8146">
        <v>104.26774917918902</v>
      </c>
      <c r="AC8146">
        <v>0</v>
      </c>
      <c r="AD8146">
        <v>0</v>
      </c>
      <c r="AE8146">
        <v>305.06345933401133</v>
      </c>
    </row>
    <row r="8147" spans="1:31" x14ac:dyDescent="0.25">
      <c r="A8147">
        <v>1663603</v>
      </c>
      <c r="B8147">
        <v>1</v>
      </c>
      <c r="C8147" t="s">
        <v>81</v>
      </c>
      <c r="D8147" t="s">
        <v>128</v>
      </c>
      <c r="E8147" t="s">
        <v>152</v>
      </c>
      <c r="F8147" t="s">
        <v>22945</v>
      </c>
      <c r="G8147" t="s">
        <v>154</v>
      </c>
      <c r="H8147" t="s">
        <v>149</v>
      </c>
      <c r="I8147" t="s">
        <v>135</v>
      </c>
      <c r="J8147" t="s">
        <v>136</v>
      </c>
      <c r="K8147" t="s">
        <v>137</v>
      </c>
      <c r="L8147" t="s">
        <v>22946</v>
      </c>
      <c r="M8147" t="s">
        <v>22947</v>
      </c>
      <c r="N8147">
        <v>2.2566666660000001</v>
      </c>
      <c r="O8147">
        <v>0</v>
      </c>
      <c r="P8147">
        <v>1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1.8270589930456402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1.8270589930456402</v>
      </c>
    </row>
    <row r="8148" spans="1:31" x14ac:dyDescent="0.25">
      <c r="A8148">
        <v>1663105</v>
      </c>
      <c r="B8148">
        <v>1</v>
      </c>
      <c r="C8148" t="s">
        <v>81</v>
      </c>
      <c r="D8148" t="s">
        <v>127</v>
      </c>
      <c r="E8148" t="s">
        <v>152</v>
      </c>
      <c r="F8148" t="s">
        <v>22948</v>
      </c>
      <c r="G8148" t="s">
        <v>168</v>
      </c>
      <c r="H8148" t="s">
        <v>149</v>
      </c>
      <c r="I8148" t="s">
        <v>135</v>
      </c>
      <c r="J8148" t="s">
        <v>136</v>
      </c>
      <c r="K8148" t="s">
        <v>137</v>
      </c>
      <c r="L8148" t="s">
        <v>22949</v>
      </c>
      <c r="M8148" t="s">
        <v>22950</v>
      </c>
      <c r="N8148">
        <v>0.86527777699999997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3.8779166035866668</v>
      </c>
      <c r="AC8148">
        <v>0</v>
      </c>
      <c r="AD8148">
        <v>0</v>
      </c>
      <c r="AE8148">
        <v>3.8779166035866668</v>
      </c>
    </row>
    <row r="8149" spans="1:31" x14ac:dyDescent="0.25">
      <c r="A8149">
        <v>1663580</v>
      </c>
      <c r="B8149">
        <v>1</v>
      </c>
      <c r="C8149" t="s">
        <v>80</v>
      </c>
      <c r="D8149" t="s">
        <v>109</v>
      </c>
      <c r="E8149" t="s">
        <v>178</v>
      </c>
      <c r="F8149" t="s">
        <v>22951</v>
      </c>
      <c r="G8149" t="s">
        <v>187</v>
      </c>
      <c r="H8149" t="s">
        <v>149</v>
      </c>
      <c r="I8149" t="s">
        <v>135</v>
      </c>
      <c r="J8149" t="s">
        <v>136</v>
      </c>
      <c r="K8149" t="s">
        <v>137</v>
      </c>
      <c r="L8149" t="s">
        <v>22952</v>
      </c>
      <c r="M8149" t="s">
        <v>22953</v>
      </c>
      <c r="N8149">
        <v>2.236388888</v>
      </c>
      <c r="O8149">
        <v>0</v>
      </c>
      <c r="P8149">
        <v>17</v>
      </c>
      <c r="Q8149">
        <v>0</v>
      </c>
      <c r="R8149">
        <v>7</v>
      </c>
      <c r="S8149">
        <v>0</v>
      </c>
      <c r="T8149">
        <v>20</v>
      </c>
      <c r="U8149">
        <v>0</v>
      </c>
      <c r="V8149">
        <v>0</v>
      </c>
      <c r="W8149">
        <v>0</v>
      </c>
      <c r="X8149">
        <v>9.9495922156504726</v>
      </c>
      <c r="Y8149">
        <v>0</v>
      </c>
      <c r="Z8149">
        <v>1.7598004712971043</v>
      </c>
      <c r="AA8149">
        <v>0</v>
      </c>
      <c r="AB8149">
        <v>9.7660983652767968</v>
      </c>
      <c r="AC8149">
        <v>0</v>
      </c>
      <c r="AD8149">
        <v>0</v>
      </c>
      <c r="AE8149">
        <v>21.475491052224374</v>
      </c>
    </row>
    <row r="8150" spans="1:31" x14ac:dyDescent="0.25">
      <c r="A8150">
        <v>1663082</v>
      </c>
      <c r="B8150">
        <v>1</v>
      </c>
      <c r="C8150" t="s">
        <v>80</v>
      </c>
      <c r="D8150" t="s">
        <v>108</v>
      </c>
      <c r="E8150" t="s">
        <v>178</v>
      </c>
      <c r="F8150" t="s">
        <v>22954</v>
      </c>
      <c r="G8150" t="s">
        <v>227</v>
      </c>
      <c r="H8150" t="s">
        <v>149</v>
      </c>
      <c r="I8150" t="s">
        <v>135</v>
      </c>
      <c r="J8150" t="s">
        <v>136</v>
      </c>
      <c r="K8150" t="s">
        <v>137</v>
      </c>
      <c r="L8150" t="s">
        <v>22955</v>
      </c>
      <c r="M8150" t="s">
        <v>22956</v>
      </c>
      <c r="N8150">
        <v>9.0449999999999999</v>
      </c>
      <c r="O8150">
        <v>0</v>
      </c>
      <c r="P8150">
        <v>3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5.2391015604732312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5.2391015604732312</v>
      </c>
    </row>
    <row r="8151" spans="1:31" x14ac:dyDescent="0.25">
      <c r="A8151">
        <v>1662962</v>
      </c>
      <c r="B8151">
        <v>1</v>
      </c>
      <c r="C8151" t="s">
        <v>80</v>
      </c>
      <c r="D8151" t="s">
        <v>95</v>
      </c>
      <c r="E8151" t="s">
        <v>178</v>
      </c>
      <c r="F8151" t="s">
        <v>22957</v>
      </c>
      <c r="G8151" t="s">
        <v>295</v>
      </c>
      <c r="H8151" t="s">
        <v>149</v>
      </c>
      <c r="I8151" t="s">
        <v>135</v>
      </c>
      <c r="J8151" t="s">
        <v>136</v>
      </c>
      <c r="K8151" t="s">
        <v>137</v>
      </c>
      <c r="L8151" t="s">
        <v>22958</v>
      </c>
      <c r="M8151" t="s">
        <v>22959</v>
      </c>
      <c r="N8151">
        <v>0.81194444399999999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6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27.682679390291579</v>
      </c>
      <c r="AC8151">
        <v>0</v>
      </c>
      <c r="AD8151">
        <v>0</v>
      </c>
      <c r="AE8151">
        <v>27.682679390291579</v>
      </c>
    </row>
    <row r="8152" spans="1:31" x14ac:dyDescent="0.25">
      <c r="A8152">
        <v>1663294</v>
      </c>
      <c r="B8152">
        <v>1</v>
      </c>
      <c r="C8152" t="s">
        <v>80</v>
      </c>
      <c r="D8152" t="s">
        <v>89</v>
      </c>
      <c r="E8152" t="s">
        <v>152</v>
      </c>
      <c r="F8152" t="s">
        <v>22960</v>
      </c>
      <c r="G8152" t="s">
        <v>154</v>
      </c>
      <c r="H8152" t="s">
        <v>149</v>
      </c>
      <c r="I8152" t="s">
        <v>135</v>
      </c>
      <c r="J8152" t="s">
        <v>136</v>
      </c>
      <c r="K8152" t="s">
        <v>137</v>
      </c>
      <c r="L8152" t="s">
        <v>22961</v>
      </c>
      <c r="M8152" t="s">
        <v>22962</v>
      </c>
      <c r="N8152">
        <v>2.8663888879999999</v>
      </c>
      <c r="O8152">
        <v>0</v>
      </c>
      <c r="P8152">
        <v>1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0.27097864115081083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0.27097864115081083</v>
      </c>
    </row>
    <row r="8153" spans="1:31" x14ac:dyDescent="0.25">
      <c r="A8153">
        <v>1663268</v>
      </c>
      <c r="B8153">
        <v>1</v>
      </c>
      <c r="C8153" t="s">
        <v>80</v>
      </c>
      <c r="D8153" t="s">
        <v>82</v>
      </c>
      <c r="E8153" t="s">
        <v>178</v>
      </c>
      <c r="F8153" t="s">
        <v>22963</v>
      </c>
      <c r="G8153" t="s">
        <v>227</v>
      </c>
      <c r="H8153" t="s">
        <v>149</v>
      </c>
      <c r="I8153" t="s">
        <v>135</v>
      </c>
      <c r="J8153" t="s">
        <v>136</v>
      </c>
      <c r="K8153" t="s">
        <v>137</v>
      </c>
      <c r="L8153" t="s">
        <v>22964</v>
      </c>
      <c r="M8153" t="s">
        <v>22965</v>
      </c>
      <c r="N8153">
        <v>3.2022222220000001</v>
      </c>
      <c r="O8153">
        <v>0</v>
      </c>
      <c r="P8153">
        <v>108</v>
      </c>
      <c r="Q8153">
        <v>0</v>
      </c>
      <c r="R8153">
        <v>0</v>
      </c>
      <c r="S8153">
        <v>0</v>
      </c>
      <c r="T8153">
        <v>18</v>
      </c>
      <c r="U8153">
        <v>0</v>
      </c>
      <c r="V8153">
        <v>0</v>
      </c>
      <c r="W8153">
        <v>0</v>
      </c>
      <c r="X8153">
        <v>82.260188566767965</v>
      </c>
      <c r="Y8153">
        <v>0</v>
      </c>
      <c r="Z8153">
        <v>0</v>
      </c>
      <c r="AA8153">
        <v>0</v>
      </c>
      <c r="AB8153">
        <v>32.834073236733332</v>
      </c>
      <c r="AC8153">
        <v>0</v>
      </c>
      <c r="AD8153">
        <v>0</v>
      </c>
      <c r="AE8153">
        <v>115.0942618035013</v>
      </c>
    </row>
    <row r="8154" spans="1:31" x14ac:dyDescent="0.25">
      <c r="A8154">
        <v>1663560</v>
      </c>
      <c r="B8154">
        <v>1</v>
      </c>
      <c r="C8154" t="s">
        <v>81</v>
      </c>
      <c r="D8154" t="s">
        <v>128</v>
      </c>
      <c r="E8154" t="s">
        <v>178</v>
      </c>
      <c r="F8154" t="s">
        <v>3294</v>
      </c>
      <c r="G8154" t="s">
        <v>187</v>
      </c>
      <c r="H8154" t="s">
        <v>149</v>
      </c>
      <c r="I8154" t="s">
        <v>135</v>
      </c>
      <c r="J8154" t="s">
        <v>136</v>
      </c>
      <c r="K8154" t="s">
        <v>137</v>
      </c>
      <c r="L8154" t="s">
        <v>22966</v>
      </c>
      <c r="M8154" t="s">
        <v>22967</v>
      </c>
      <c r="N8154">
        <v>3.0216666659999998</v>
      </c>
      <c r="O8154">
        <v>0</v>
      </c>
      <c r="P8154">
        <v>78</v>
      </c>
      <c r="Q8154">
        <v>0</v>
      </c>
      <c r="R8154">
        <v>0</v>
      </c>
      <c r="S8154">
        <v>0</v>
      </c>
      <c r="T8154">
        <v>3</v>
      </c>
      <c r="U8154">
        <v>0</v>
      </c>
      <c r="V8154">
        <v>0</v>
      </c>
      <c r="W8154">
        <v>0</v>
      </c>
      <c r="X8154">
        <v>66.571750213822568</v>
      </c>
      <c r="Y8154">
        <v>0</v>
      </c>
      <c r="Z8154">
        <v>0</v>
      </c>
      <c r="AA8154">
        <v>0</v>
      </c>
      <c r="AB8154">
        <v>1.2914981580631288</v>
      </c>
      <c r="AC8154">
        <v>0</v>
      </c>
      <c r="AD8154">
        <v>0</v>
      </c>
      <c r="AE8154">
        <v>67.863248371885703</v>
      </c>
    </row>
    <row r="8155" spans="1:31" x14ac:dyDescent="0.25">
      <c r="A8155">
        <v>1663337</v>
      </c>
      <c r="B8155">
        <v>1</v>
      </c>
      <c r="C8155" t="s">
        <v>81</v>
      </c>
      <c r="D8155" t="s">
        <v>112</v>
      </c>
      <c r="E8155" t="s">
        <v>178</v>
      </c>
      <c r="F8155" t="s">
        <v>22968</v>
      </c>
      <c r="G8155" t="s">
        <v>227</v>
      </c>
      <c r="H8155" t="s">
        <v>149</v>
      </c>
      <c r="I8155" t="s">
        <v>135</v>
      </c>
      <c r="J8155" t="s">
        <v>136</v>
      </c>
      <c r="K8155" t="s">
        <v>137</v>
      </c>
      <c r="L8155" t="s">
        <v>22969</v>
      </c>
      <c r="M8155" t="s">
        <v>22970</v>
      </c>
      <c r="N8155">
        <v>0.6825</v>
      </c>
      <c r="O8155">
        <v>0</v>
      </c>
      <c r="P8155">
        <v>22</v>
      </c>
      <c r="Q8155">
        <v>0</v>
      </c>
      <c r="R8155">
        <v>21</v>
      </c>
      <c r="S8155">
        <v>0</v>
      </c>
      <c r="T8155">
        <v>7</v>
      </c>
      <c r="U8155">
        <v>0</v>
      </c>
      <c r="V8155">
        <v>2</v>
      </c>
      <c r="W8155">
        <v>0</v>
      </c>
      <c r="X8155">
        <v>2.0970400989191282</v>
      </c>
      <c r="Y8155">
        <v>0</v>
      </c>
      <c r="Z8155">
        <v>1.9198954298510746</v>
      </c>
      <c r="AA8155">
        <v>0</v>
      </c>
      <c r="AB8155">
        <v>23.38466085500135</v>
      </c>
      <c r="AC8155">
        <v>0</v>
      </c>
      <c r="AD8155">
        <v>23.2318311960545</v>
      </c>
      <c r="AE8155">
        <v>50.633427579826055</v>
      </c>
    </row>
    <row r="8156" spans="1:31" x14ac:dyDescent="0.25">
      <c r="A8156">
        <v>1662919</v>
      </c>
      <c r="B8156">
        <v>1</v>
      </c>
      <c r="C8156" t="s">
        <v>81</v>
      </c>
      <c r="D8156" t="s">
        <v>118</v>
      </c>
      <c r="E8156" t="s">
        <v>131</v>
      </c>
      <c r="F8156" t="s">
        <v>22971</v>
      </c>
      <c r="G8156" t="s">
        <v>195</v>
      </c>
      <c r="H8156" t="s">
        <v>134</v>
      </c>
      <c r="I8156" t="s">
        <v>135</v>
      </c>
      <c r="J8156" t="s">
        <v>136</v>
      </c>
      <c r="K8156" t="s">
        <v>137</v>
      </c>
      <c r="L8156" t="s">
        <v>22972</v>
      </c>
      <c r="M8156" t="s">
        <v>22973</v>
      </c>
      <c r="N8156">
        <v>3.0950000000000002</v>
      </c>
      <c r="O8156">
        <v>0</v>
      </c>
      <c r="P8156">
        <v>75</v>
      </c>
      <c r="Q8156">
        <v>0</v>
      </c>
      <c r="R8156">
        <v>9</v>
      </c>
      <c r="S8156">
        <v>0</v>
      </c>
      <c r="T8156">
        <v>2</v>
      </c>
      <c r="U8156">
        <v>0</v>
      </c>
      <c r="V8156">
        <v>0</v>
      </c>
      <c r="W8156">
        <v>0</v>
      </c>
      <c r="X8156">
        <v>30.995470561495218</v>
      </c>
      <c r="Y8156">
        <v>0</v>
      </c>
      <c r="Z8156">
        <v>5.1129180350746433</v>
      </c>
      <c r="AA8156">
        <v>0</v>
      </c>
      <c r="AB8156">
        <v>0.17579229407733502</v>
      </c>
      <c r="AC8156">
        <v>0</v>
      </c>
      <c r="AD8156">
        <v>0</v>
      </c>
      <c r="AE8156">
        <v>36.284180890647193</v>
      </c>
    </row>
    <row r="8157" spans="1:31" x14ac:dyDescent="0.25">
      <c r="A8157">
        <v>1663039</v>
      </c>
      <c r="B8157">
        <v>1</v>
      </c>
      <c r="C8157" t="s">
        <v>80</v>
      </c>
      <c r="D8157" t="s">
        <v>106</v>
      </c>
      <c r="E8157" t="s">
        <v>152</v>
      </c>
      <c r="F8157" t="s">
        <v>22974</v>
      </c>
      <c r="G8157" t="s">
        <v>1492</v>
      </c>
      <c r="H8157" t="s">
        <v>149</v>
      </c>
      <c r="I8157" t="s">
        <v>135</v>
      </c>
      <c r="J8157" t="s">
        <v>136</v>
      </c>
      <c r="K8157" t="s">
        <v>137</v>
      </c>
      <c r="L8157" t="s">
        <v>22975</v>
      </c>
      <c r="M8157" t="s">
        <v>22976</v>
      </c>
      <c r="N8157">
        <v>1.105555555</v>
      </c>
      <c r="O8157">
        <v>0</v>
      </c>
      <c r="P8157">
        <v>1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</row>
    <row r="8158" spans="1:31" x14ac:dyDescent="0.25">
      <c r="A8158">
        <v>1663274</v>
      </c>
      <c r="B8158">
        <v>1</v>
      </c>
      <c r="C8158" t="s">
        <v>81</v>
      </c>
      <c r="D8158" t="s">
        <v>127</v>
      </c>
      <c r="E8158" t="s">
        <v>204</v>
      </c>
      <c r="F8158" t="s">
        <v>5078</v>
      </c>
      <c r="G8158" t="s">
        <v>161</v>
      </c>
      <c r="H8158" t="s">
        <v>134</v>
      </c>
      <c r="I8158" t="s">
        <v>191</v>
      </c>
      <c r="J8158" t="s">
        <v>136</v>
      </c>
      <c r="K8158" t="s">
        <v>137</v>
      </c>
      <c r="L8158" t="s">
        <v>22977</v>
      </c>
      <c r="M8158" t="s">
        <v>22978</v>
      </c>
      <c r="N8158">
        <v>1.1111111E-2</v>
      </c>
      <c r="O8158">
        <v>3</v>
      </c>
      <c r="P8158">
        <v>464</v>
      </c>
      <c r="Q8158">
        <v>74</v>
      </c>
      <c r="R8158">
        <v>71</v>
      </c>
      <c r="S8158">
        <v>19</v>
      </c>
      <c r="T8158">
        <v>39</v>
      </c>
      <c r="U8158">
        <v>5</v>
      </c>
      <c r="V8158">
        <v>0</v>
      </c>
      <c r="W8158">
        <v>2.6296576604666667E-3</v>
      </c>
      <c r="X8158">
        <v>0.63055826904696666</v>
      </c>
      <c r="Y8158">
        <v>0.80676471770989999</v>
      </c>
      <c r="Z8158">
        <v>0.15181687701721114</v>
      </c>
      <c r="AA8158">
        <v>7.7775794340581674</v>
      </c>
      <c r="AB8158">
        <v>0.14140755146385561</v>
      </c>
      <c r="AC8158">
        <v>4.4356666306956889</v>
      </c>
      <c r="AD8158">
        <v>0</v>
      </c>
      <c r="AE8158">
        <v>13.946423137652255</v>
      </c>
    </row>
    <row r="8159" spans="1:31" x14ac:dyDescent="0.25">
      <c r="A8159">
        <v>1663523</v>
      </c>
      <c r="B8159">
        <v>1</v>
      </c>
      <c r="C8159" t="s">
        <v>80</v>
      </c>
      <c r="D8159" t="s">
        <v>97</v>
      </c>
      <c r="E8159" t="s">
        <v>178</v>
      </c>
      <c r="F8159" t="s">
        <v>1378</v>
      </c>
      <c r="G8159" t="s">
        <v>403</v>
      </c>
      <c r="H8159" t="s">
        <v>149</v>
      </c>
      <c r="I8159" t="s">
        <v>135</v>
      </c>
      <c r="J8159" t="s">
        <v>136</v>
      </c>
      <c r="K8159" t="s">
        <v>137</v>
      </c>
      <c r="L8159" t="s">
        <v>22979</v>
      </c>
      <c r="M8159" t="s">
        <v>22980</v>
      </c>
      <c r="N8159">
        <v>3.7324999999999999</v>
      </c>
      <c r="O8159">
        <v>0</v>
      </c>
      <c r="P8159">
        <v>27</v>
      </c>
      <c r="Q8159">
        <v>0</v>
      </c>
      <c r="R8159">
        <v>5</v>
      </c>
      <c r="S8159">
        <v>0</v>
      </c>
      <c r="T8159">
        <v>3</v>
      </c>
      <c r="U8159">
        <v>0</v>
      </c>
      <c r="V8159">
        <v>0</v>
      </c>
      <c r="W8159">
        <v>0</v>
      </c>
      <c r="X8159">
        <v>31.259774698706817</v>
      </c>
      <c r="Y8159">
        <v>0</v>
      </c>
      <c r="Z8159">
        <v>7.1311318172741238</v>
      </c>
      <c r="AA8159">
        <v>0</v>
      </c>
      <c r="AB8159">
        <v>1.623031857191646</v>
      </c>
      <c r="AC8159">
        <v>0</v>
      </c>
      <c r="AD8159">
        <v>0</v>
      </c>
      <c r="AE8159">
        <v>40.013938373172593</v>
      </c>
    </row>
    <row r="8160" spans="1:31" x14ac:dyDescent="0.25">
      <c r="A8160">
        <v>1663623</v>
      </c>
      <c r="B8160">
        <v>1</v>
      </c>
      <c r="C8160" t="s">
        <v>81</v>
      </c>
      <c r="D8160" t="s">
        <v>127</v>
      </c>
      <c r="E8160" t="s">
        <v>178</v>
      </c>
      <c r="F8160" t="s">
        <v>22981</v>
      </c>
      <c r="G8160" t="s">
        <v>227</v>
      </c>
      <c r="H8160" t="s">
        <v>149</v>
      </c>
      <c r="I8160" t="s">
        <v>135</v>
      </c>
      <c r="J8160" t="s">
        <v>136</v>
      </c>
      <c r="K8160" t="s">
        <v>137</v>
      </c>
      <c r="L8160" t="s">
        <v>22982</v>
      </c>
      <c r="M8160" t="s">
        <v>22983</v>
      </c>
      <c r="N8160">
        <v>17.009444444</v>
      </c>
      <c r="O8160">
        <v>0</v>
      </c>
      <c r="P8160">
        <v>58</v>
      </c>
      <c r="Q8160">
        <v>0</v>
      </c>
      <c r="R8160">
        <v>4</v>
      </c>
      <c r="S8160">
        <v>0</v>
      </c>
      <c r="T8160">
        <v>9</v>
      </c>
      <c r="U8160">
        <v>0</v>
      </c>
      <c r="V8160">
        <v>0</v>
      </c>
      <c r="W8160">
        <v>0</v>
      </c>
      <c r="X8160">
        <v>179.45571508488521</v>
      </c>
      <c r="Y8160">
        <v>0</v>
      </c>
      <c r="Z8160">
        <v>8.8386926737367926</v>
      </c>
      <c r="AA8160">
        <v>0</v>
      </c>
      <c r="AB8160">
        <v>48.997365751271481</v>
      </c>
      <c r="AC8160">
        <v>0</v>
      </c>
      <c r="AD8160">
        <v>0</v>
      </c>
      <c r="AE8160">
        <v>237.29177350989349</v>
      </c>
    </row>
    <row r="8161" spans="1:31" x14ac:dyDescent="0.25">
      <c r="A8161">
        <v>1663125</v>
      </c>
      <c r="B8161">
        <v>1</v>
      </c>
      <c r="C8161" t="s">
        <v>80</v>
      </c>
      <c r="D8161" t="s">
        <v>83</v>
      </c>
      <c r="E8161" t="s">
        <v>178</v>
      </c>
      <c r="F8161" t="s">
        <v>22984</v>
      </c>
      <c r="G8161" t="s">
        <v>187</v>
      </c>
      <c r="H8161" t="s">
        <v>149</v>
      </c>
      <c r="I8161" t="s">
        <v>135</v>
      </c>
      <c r="J8161" t="s">
        <v>136</v>
      </c>
      <c r="K8161" t="s">
        <v>137</v>
      </c>
      <c r="L8161" t="s">
        <v>22985</v>
      </c>
      <c r="M8161" t="s">
        <v>22986</v>
      </c>
      <c r="N8161">
        <v>1.319722222</v>
      </c>
      <c r="O8161">
        <v>0</v>
      </c>
      <c r="P8161">
        <v>46</v>
      </c>
      <c r="Q8161">
        <v>0</v>
      </c>
      <c r="R8161">
        <v>0</v>
      </c>
      <c r="S8161">
        <v>0</v>
      </c>
      <c r="T8161">
        <v>3</v>
      </c>
      <c r="U8161">
        <v>0</v>
      </c>
      <c r="V8161">
        <v>0</v>
      </c>
      <c r="W8161">
        <v>0</v>
      </c>
      <c r="X8161">
        <v>25.258344628184993</v>
      </c>
      <c r="Y8161">
        <v>0</v>
      </c>
      <c r="Z8161">
        <v>0</v>
      </c>
      <c r="AA8161">
        <v>0</v>
      </c>
      <c r="AB8161">
        <v>1.4136830801914249</v>
      </c>
      <c r="AC8161">
        <v>0</v>
      </c>
      <c r="AD8161">
        <v>0</v>
      </c>
      <c r="AE8161">
        <v>26.672027708376419</v>
      </c>
    </row>
    <row r="8162" spans="1:31" x14ac:dyDescent="0.25">
      <c r="A8162">
        <v>1663374</v>
      </c>
      <c r="B8162">
        <v>1</v>
      </c>
      <c r="C8162" t="s">
        <v>80</v>
      </c>
      <c r="D8162" t="s">
        <v>84</v>
      </c>
      <c r="E8162" t="s">
        <v>178</v>
      </c>
      <c r="F8162" t="s">
        <v>22987</v>
      </c>
      <c r="G8162" t="s">
        <v>227</v>
      </c>
      <c r="H8162" t="s">
        <v>149</v>
      </c>
      <c r="I8162" t="s">
        <v>135</v>
      </c>
      <c r="J8162" t="s">
        <v>136</v>
      </c>
      <c r="K8162" t="s">
        <v>137</v>
      </c>
      <c r="L8162" t="s">
        <v>22988</v>
      </c>
      <c r="M8162" t="s">
        <v>22989</v>
      </c>
      <c r="N8162">
        <v>4.210555555</v>
      </c>
      <c r="O8162">
        <v>0</v>
      </c>
      <c r="P8162">
        <v>226</v>
      </c>
      <c r="Q8162">
        <v>0</v>
      </c>
      <c r="R8162">
        <v>0</v>
      </c>
      <c r="S8162">
        <v>0</v>
      </c>
      <c r="T8162">
        <v>11</v>
      </c>
      <c r="U8162">
        <v>0</v>
      </c>
      <c r="V8162">
        <v>0</v>
      </c>
      <c r="W8162">
        <v>0</v>
      </c>
      <c r="X8162">
        <v>282.69306745660521</v>
      </c>
      <c r="Y8162">
        <v>0</v>
      </c>
      <c r="Z8162">
        <v>0</v>
      </c>
      <c r="AA8162">
        <v>0</v>
      </c>
      <c r="AB8162">
        <v>4.0196942716436723</v>
      </c>
      <c r="AC8162">
        <v>0</v>
      </c>
      <c r="AD8162">
        <v>0</v>
      </c>
      <c r="AE8162">
        <v>286.71276172824889</v>
      </c>
    </row>
    <row r="8163" spans="1:31" x14ac:dyDescent="0.25">
      <c r="A8163">
        <v>1663686</v>
      </c>
      <c r="B8163">
        <v>1</v>
      </c>
      <c r="C8163" t="s">
        <v>80</v>
      </c>
      <c r="D8163" t="s">
        <v>98</v>
      </c>
      <c r="E8163" t="s">
        <v>152</v>
      </c>
      <c r="F8163" t="s">
        <v>22990</v>
      </c>
      <c r="G8163" t="s">
        <v>154</v>
      </c>
      <c r="H8163" t="s">
        <v>149</v>
      </c>
      <c r="I8163" t="s">
        <v>135</v>
      </c>
      <c r="J8163" t="s">
        <v>136</v>
      </c>
      <c r="K8163" t="s">
        <v>137</v>
      </c>
      <c r="L8163" t="s">
        <v>22991</v>
      </c>
      <c r="M8163" t="s">
        <v>22992</v>
      </c>
      <c r="N8163">
        <v>1.5452777769999999</v>
      </c>
      <c r="O8163">
        <v>0</v>
      </c>
      <c r="P8163">
        <v>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0.52342954474269998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0.52342954474269998</v>
      </c>
    </row>
    <row r="8164" spans="1:31" x14ac:dyDescent="0.25">
      <c r="A8164">
        <v>1663022</v>
      </c>
      <c r="B8164">
        <v>1</v>
      </c>
      <c r="C8164" t="s">
        <v>81</v>
      </c>
      <c r="D8164" t="s">
        <v>112</v>
      </c>
      <c r="E8164" t="s">
        <v>131</v>
      </c>
      <c r="F8164" t="s">
        <v>22993</v>
      </c>
      <c r="G8164" t="s">
        <v>148</v>
      </c>
      <c r="H8164" t="s">
        <v>134</v>
      </c>
      <c r="I8164" t="s">
        <v>135</v>
      </c>
      <c r="J8164" t="s">
        <v>136</v>
      </c>
      <c r="K8164" t="s">
        <v>143</v>
      </c>
      <c r="L8164" t="s">
        <v>22994</v>
      </c>
      <c r="M8164" t="s">
        <v>22995</v>
      </c>
      <c r="N8164">
        <v>8.0175000000000001</v>
      </c>
      <c r="O8164">
        <v>0</v>
      </c>
      <c r="P8164">
        <v>217</v>
      </c>
      <c r="Q8164">
        <v>0</v>
      </c>
      <c r="R8164">
        <v>0</v>
      </c>
      <c r="S8164">
        <v>0</v>
      </c>
      <c r="T8164">
        <v>67</v>
      </c>
      <c r="U8164">
        <v>0</v>
      </c>
      <c r="V8164">
        <v>0</v>
      </c>
      <c r="W8164">
        <v>0</v>
      </c>
      <c r="X8164">
        <v>322.08040251173793</v>
      </c>
      <c r="Y8164">
        <v>0</v>
      </c>
      <c r="Z8164">
        <v>0</v>
      </c>
      <c r="AA8164">
        <v>0</v>
      </c>
      <c r="AB8164">
        <v>512.30339890388336</v>
      </c>
      <c r="AC8164">
        <v>0</v>
      </c>
      <c r="AD8164">
        <v>0</v>
      </c>
      <c r="AE8164">
        <v>834.38380141562129</v>
      </c>
    </row>
    <row r="8165" spans="1:31" x14ac:dyDescent="0.25">
      <c r="A8165">
        <v>1663377</v>
      </c>
      <c r="B8165">
        <v>1</v>
      </c>
      <c r="C8165" t="s">
        <v>81</v>
      </c>
      <c r="D8165" t="s">
        <v>113</v>
      </c>
      <c r="E8165" t="s">
        <v>146</v>
      </c>
      <c r="F8165" t="s">
        <v>22996</v>
      </c>
      <c r="G8165" t="s">
        <v>260</v>
      </c>
      <c r="H8165" t="s">
        <v>149</v>
      </c>
      <c r="I8165" t="s">
        <v>135</v>
      </c>
      <c r="J8165" t="s">
        <v>136</v>
      </c>
      <c r="K8165" t="s">
        <v>137</v>
      </c>
      <c r="L8165" t="s">
        <v>22997</v>
      </c>
      <c r="M8165" t="s">
        <v>22998</v>
      </c>
      <c r="N8165">
        <v>1.681944444</v>
      </c>
      <c r="O8165">
        <v>0</v>
      </c>
      <c r="P8165">
        <v>225</v>
      </c>
      <c r="Q8165">
        <v>0</v>
      </c>
      <c r="R8165">
        <v>0</v>
      </c>
      <c r="S8165">
        <v>0</v>
      </c>
      <c r="T8165">
        <v>49</v>
      </c>
      <c r="U8165">
        <v>0</v>
      </c>
      <c r="V8165">
        <v>0</v>
      </c>
      <c r="W8165">
        <v>0</v>
      </c>
      <c r="X8165">
        <v>68.107477015923124</v>
      </c>
      <c r="Y8165">
        <v>0</v>
      </c>
      <c r="Z8165">
        <v>0</v>
      </c>
      <c r="AA8165">
        <v>0</v>
      </c>
      <c r="AB8165">
        <v>108.22724403981562</v>
      </c>
      <c r="AC8165">
        <v>0</v>
      </c>
      <c r="AD8165">
        <v>0</v>
      </c>
      <c r="AE8165">
        <v>176.33472105573873</v>
      </c>
    </row>
    <row r="8166" spans="1:31" x14ac:dyDescent="0.25">
      <c r="A8166">
        <v>1663045</v>
      </c>
      <c r="B8166">
        <v>1</v>
      </c>
      <c r="C8166" t="s">
        <v>80</v>
      </c>
      <c r="D8166" t="s">
        <v>92</v>
      </c>
      <c r="E8166" t="s">
        <v>152</v>
      </c>
      <c r="F8166" t="s">
        <v>22999</v>
      </c>
      <c r="G8166" t="s">
        <v>168</v>
      </c>
      <c r="H8166" t="s">
        <v>149</v>
      </c>
      <c r="I8166" t="s">
        <v>135</v>
      </c>
      <c r="J8166" t="s">
        <v>136</v>
      </c>
      <c r="K8166" t="s">
        <v>137</v>
      </c>
      <c r="L8166" t="s">
        <v>23000</v>
      </c>
      <c r="M8166" t="s">
        <v>23001</v>
      </c>
      <c r="N8166">
        <v>2.227222222</v>
      </c>
      <c r="O8166">
        <v>0</v>
      </c>
      <c r="P8166">
        <v>1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1.2544393321876111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1.2544393321876111</v>
      </c>
    </row>
    <row r="8167" spans="1:31" x14ac:dyDescent="0.25">
      <c r="A8167">
        <v>1663331</v>
      </c>
      <c r="B8167">
        <v>1</v>
      </c>
      <c r="C8167" t="s">
        <v>80</v>
      </c>
      <c r="D8167" t="s">
        <v>104</v>
      </c>
      <c r="E8167" t="s">
        <v>642</v>
      </c>
      <c r="F8167" t="s">
        <v>8602</v>
      </c>
      <c r="G8167" t="s">
        <v>161</v>
      </c>
      <c r="H8167" t="s">
        <v>134</v>
      </c>
      <c r="I8167" t="s">
        <v>135</v>
      </c>
      <c r="J8167" t="s">
        <v>136</v>
      </c>
      <c r="K8167" t="s">
        <v>137</v>
      </c>
      <c r="L8167" t="s">
        <v>23002</v>
      </c>
      <c r="M8167" t="s">
        <v>23003</v>
      </c>
      <c r="N8167">
        <v>0.39611111100000002</v>
      </c>
      <c r="O8167">
        <v>10</v>
      </c>
      <c r="P8167">
        <v>1039</v>
      </c>
      <c r="Q8167">
        <v>50</v>
      </c>
      <c r="R8167">
        <v>29</v>
      </c>
      <c r="S8167">
        <v>86</v>
      </c>
      <c r="T8167">
        <v>112</v>
      </c>
      <c r="U8167">
        <v>18</v>
      </c>
      <c r="V8167">
        <v>0</v>
      </c>
      <c r="W8167">
        <v>0.67390614168509333</v>
      </c>
      <c r="X8167">
        <v>89.944889984614406</v>
      </c>
      <c r="Y8167">
        <v>32.057149211176302</v>
      </c>
      <c r="Z8167">
        <v>3.3884474939831759</v>
      </c>
      <c r="AA8167">
        <v>345.19212781208842</v>
      </c>
      <c r="AB8167">
        <v>39.556748286645536</v>
      </c>
      <c r="AC8167">
        <v>1189.8636908781666</v>
      </c>
      <c r="AD8167">
        <v>0</v>
      </c>
      <c r="AE8167">
        <v>1700.6769598083595</v>
      </c>
    </row>
    <row r="8168" spans="1:31" x14ac:dyDescent="0.25">
      <c r="A8168">
        <v>1663191</v>
      </c>
      <c r="B8168">
        <v>1</v>
      </c>
      <c r="C8168" t="s">
        <v>80</v>
      </c>
      <c r="D8168" t="s">
        <v>82</v>
      </c>
      <c r="E8168" t="s">
        <v>146</v>
      </c>
      <c r="F8168" t="s">
        <v>16781</v>
      </c>
      <c r="G8168" t="s">
        <v>770</v>
      </c>
      <c r="H8168" t="s">
        <v>149</v>
      </c>
      <c r="I8168" t="s">
        <v>135</v>
      </c>
      <c r="J8168" t="s">
        <v>136</v>
      </c>
      <c r="K8168" t="s">
        <v>137</v>
      </c>
      <c r="L8168" t="s">
        <v>23004</v>
      </c>
      <c r="M8168" t="s">
        <v>23005</v>
      </c>
      <c r="N8168">
        <v>0.83472222200000001</v>
      </c>
      <c r="O8168">
        <v>0</v>
      </c>
      <c r="P8168">
        <v>481</v>
      </c>
      <c r="Q8168">
        <v>0</v>
      </c>
      <c r="R8168">
        <v>0</v>
      </c>
      <c r="S8168">
        <v>0</v>
      </c>
      <c r="T8168">
        <v>58</v>
      </c>
      <c r="U8168">
        <v>0</v>
      </c>
      <c r="V8168">
        <v>0</v>
      </c>
      <c r="W8168">
        <v>0</v>
      </c>
      <c r="X8168">
        <v>173.4465909690646</v>
      </c>
      <c r="Y8168">
        <v>0</v>
      </c>
      <c r="Z8168">
        <v>0</v>
      </c>
      <c r="AA8168">
        <v>0</v>
      </c>
      <c r="AB8168">
        <v>31.471002290275663</v>
      </c>
      <c r="AC8168">
        <v>0</v>
      </c>
      <c r="AD8168">
        <v>0</v>
      </c>
      <c r="AE8168">
        <v>204.91759325934026</v>
      </c>
    </row>
    <row r="8169" spans="1:31" x14ac:dyDescent="0.25">
      <c r="A8169">
        <v>1663168</v>
      </c>
      <c r="B8169">
        <v>1</v>
      </c>
      <c r="C8169" t="s">
        <v>81</v>
      </c>
      <c r="D8169" t="s">
        <v>118</v>
      </c>
      <c r="E8169" t="s">
        <v>178</v>
      </c>
      <c r="F8169" t="s">
        <v>23006</v>
      </c>
      <c r="G8169" t="s">
        <v>403</v>
      </c>
      <c r="H8169" t="s">
        <v>149</v>
      </c>
      <c r="I8169" t="s">
        <v>135</v>
      </c>
      <c r="J8169" t="s">
        <v>136</v>
      </c>
      <c r="K8169" t="s">
        <v>137</v>
      </c>
      <c r="L8169" t="s">
        <v>23007</v>
      </c>
      <c r="M8169" t="s">
        <v>23008</v>
      </c>
      <c r="N8169">
        <v>2.0097222220000002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3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12.149924144638188</v>
      </c>
      <c r="AC8169">
        <v>0</v>
      </c>
      <c r="AD8169">
        <v>0</v>
      </c>
      <c r="AE8169">
        <v>12.149924144638188</v>
      </c>
    </row>
    <row r="8170" spans="1:31" x14ac:dyDescent="0.25">
      <c r="A8170">
        <v>1663732</v>
      </c>
      <c r="B8170">
        <v>1</v>
      </c>
      <c r="C8170" t="s">
        <v>80</v>
      </c>
      <c r="D8170" t="s">
        <v>85</v>
      </c>
      <c r="E8170" t="s">
        <v>178</v>
      </c>
      <c r="F8170" t="s">
        <v>23009</v>
      </c>
      <c r="G8170" t="s">
        <v>227</v>
      </c>
      <c r="H8170" t="s">
        <v>149</v>
      </c>
      <c r="I8170" t="s">
        <v>135</v>
      </c>
      <c r="J8170" t="s">
        <v>136</v>
      </c>
      <c r="K8170" t="s">
        <v>137</v>
      </c>
      <c r="L8170" t="s">
        <v>23010</v>
      </c>
      <c r="M8170" t="s">
        <v>23011</v>
      </c>
      <c r="N8170">
        <v>2.0663888880000001</v>
      </c>
      <c r="O8170">
        <v>0</v>
      </c>
      <c r="P8170">
        <v>249</v>
      </c>
      <c r="Q8170">
        <v>0</v>
      </c>
      <c r="R8170">
        <v>0</v>
      </c>
      <c r="S8170">
        <v>0</v>
      </c>
      <c r="T8170">
        <v>11</v>
      </c>
      <c r="U8170">
        <v>0</v>
      </c>
      <c r="V8170">
        <v>0</v>
      </c>
      <c r="W8170">
        <v>0</v>
      </c>
      <c r="X8170">
        <v>134.87677976523642</v>
      </c>
      <c r="Y8170">
        <v>0</v>
      </c>
      <c r="Z8170">
        <v>0</v>
      </c>
      <c r="AA8170">
        <v>0</v>
      </c>
      <c r="AB8170">
        <v>6.5323089955135929</v>
      </c>
      <c r="AC8170">
        <v>0</v>
      </c>
      <c r="AD8170">
        <v>0</v>
      </c>
      <c r="AE8170">
        <v>141.40908876075002</v>
      </c>
    </row>
    <row r="8171" spans="1:31" x14ac:dyDescent="0.25">
      <c r="A8171">
        <v>1663254</v>
      </c>
      <c r="B8171">
        <v>1</v>
      </c>
      <c r="C8171" t="s">
        <v>80</v>
      </c>
      <c r="D8171" t="s">
        <v>93</v>
      </c>
      <c r="E8171" t="s">
        <v>152</v>
      </c>
      <c r="F8171" t="s">
        <v>23012</v>
      </c>
      <c r="G8171" t="s">
        <v>507</v>
      </c>
      <c r="H8171" t="s">
        <v>149</v>
      </c>
      <c r="I8171" t="s">
        <v>135</v>
      </c>
      <c r="J8171" t="s">
        <v>136</v>
      </c>
      <c r="K8171" t="s">
        <v>137</v>
      </c>
      <c r="L8171" t="s">
        <v>23013</v>
      </c>
      <c r="M8171" t="s">
        <v>23014</v>
      </c>
      <c r="N8171">
        <v>1.760277777</v>
      </c>
      <c r="O8171">
        <v>0</v>
      </c>
      <c r="P8171">
        <v>2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6.4952012430433345E-3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6.4952012430433345E-3</v>
      </c>
    </row>
    <row r="8172" spans="1:31" x14ac:dyDescent="0.25">
      <c r="A8172">
        <v>1663586</v>
      </c>
      <c r="B8172">
        <v>1</v>
      </c>
      <c r="C8172" t="s">
        <v>81</v>
      </c>
      <c r="D8172" t="s">
        <v>112</v>
      </c>
      <c r="E8172" t="s">
        <v>152</v>
      </c>
      <c r="F8172" t="s">
        <v>23015</v>
      </c>
      <c r="G8172" t="s">
        <v>154</v>
      </c>
      <c r="H8172" t="s">
        <v>149</v>
      </c>
      <c r="I8172" t="s">
        <v>135</v>
      </c>
      <c r="J8172" t="s">
        <v>136</v>
      </c>
      <c r="K8172" t="s">
        <v>137</v>
      </c>
      <c r="L8172" t="s">
        <v>23016</v>
      </c>
      <c r="M8172" t="s">
        <v>23017</v>
      </c>
      <c r="N8172">
        <v>0.65527777700000001</v>
      </c>
      <c r="O8172">
        <v>0</v>
      </c>
      <c r="P8172">
        <v>4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0.55342535483465116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0.55342535483465116</v>
      </c>
    </row>
    <row r="8173" spans="1:31" x14ac:dyDescent="0.25">
      <c r="A8173">
        <v>1663062</v>
      </c>
      <c r="B8173">
        <v>1</v>
      </c>
      <c r="C8173" t="s">
        <v>80</v>
      </c>
      <c r="D8173" t="s">
        <v>93</v>
      </c>
      <c r="E8173" t="s">
        <v>178</v>
      </c>
      <c r="F8173" t="s">
        <v>23018</v>
      </c>
      <c r="G8173" t="s">
        <v>227</v>
      </c>
      <c r="H8173" t="s">
        <v>149</v>
      </c>
      <c r="I8173" t="s">
        <v>135</v>
      </c>
      <c r="J8173" t="s">
        <v>136</v>
      </c>
      <c r="K8173" t="s">
        <v>137</v>
      </c>
      <c r="L8173" t="s">
        <v>23019</v>
      </c>
      <c r="M8173" t="s">
        <v>23020</v>
      </c>
      <c r="N8173">
        <v>2.721944444</v>
      </c>
      <c r="O8173">
        <v>0</v>
      </c>
      <c r="P8173">
        <v>2</v>
      </c>
      <c r="Q8173">
        <v>0</v>
      </c>
      <c r="R8173">
        <v>4</v>
      </c>
      <c r="S8173">
        <v>0</v>
      </c>
      <c r="T8173">
        <v>3</v>
      </c>
      <c r="U8173">
        <v>0</v>
      </c>
      <c r="V8173">
        <v>0</v>
      </c>
      <c r="W8173">
        <v>0</v>
      </c>
      <c r="X8173">
        <v>1.2225547341647176</v>
      </c>
      <c r="Y8173">
        <v>0</v>
      </c>
      <c r="Z8173">
        <v>1.101944523853279</v>
      </c>
      <c r="AA8173">
        <v>0</v>
      </c>
      <c r="AB8173">
        <v>7.6581033781355137</v>
      </c>
      <c r="AC8173">
        <v>0</v>
      </c>
      <c r="AD8173">
        <v>0</v>
      </c>
      <c r="AE8173">
        <v>9.9826026361535103</v>
      </c>
    </row>
    <row r="8174" spans="1:31" x14ac:dyDescent="0.25">
      <c r="A8174">
        <v>1663394</v>
      </c>
      <c r="B8174">
        <v>1</v>
      </c>
      <c r="C8174" t="s">
        <v>80</v>
      </c>
      <c r="D8174" t="s">
        <v>90</v>
      </c>
      <c r="E8174" t="s">
        <v>152</v>
      </c>
      <c r="F8174" t="s">
        <v>23021</v>
      </c>
      <c r="G8174" t="s">
        <v>154</v>
      </c>
      <c r="H8174" t="s">
        <v>149</v>
      </c>
      <c r="I8174" t="s">
        <v>135</v>
      </c>
      <c r="J8174" t="s">
        <v>136</v>
      </c>
      <c r="K8174" t="s">
        <v>137</v>
      </c>
      <c r="L8174" t="s">
        <v>23022</v>
      </c>
      <c r="M8174" t="s">
        <v>23023</v>
      </c>
      <c r="N8174">
        <v>1.3477777769999999</v>
      </c>
      <c r="O8174">
        <v>0</v>
      </c>
      <c r="P8174">
        <v>5</v>
      </c>
      <c r="Q8174">
        <v>0</v>
      </c>
      <c r="R8174">
        <v>0</v>
      </c>
      <c r="S8174">
        <v>0</v>
      </c>
      <c r="T8174">
        <v>1</v>
      </c>
      <c r="U8174">
        <v>0</v>
      </c>
      <c r="V8174">
        <v>0</v>
      </c>
      <c r="W8174">
        <v>0</v>
      </c>
      <c r="X8174">
        <v>2.37279340907976</v>
      </c>
      <c r="Y8174">
        <v>0</v>
      </c>
      <c r="Z8174">
        <v>0</v>
      </c>
      <c r="AA8174">
        <v>0</v>
      </c>
      <c r="AB8174">
        <v>1.7344268545246031</v>
      </c>
      <c r="AC8174">
        <v>0</v>
      </c>
      <c r="AD8174">
        <v>0</v>
      </c>
      <c r="AE8174">
        <v>4.1072202636043631</v>
      </c>
    </row>
    <row r="8175" spans="1:31" x14ac:dyDescent="0.25">
      <c r="A8175">
        <v>1662899</v>
      </c>
      <c r="B8175">
        <v>1</v>
      </c>
      <c r="C8175" t="s">
        <v>81</v>
      </c>
      <c r="D8175" t="s">
        <v>118</v>
      </c>
      <c r="E8175" t="s">
        <v>131</v>
      </c>
      <c r="F8175" t="s">
        <v>23024</v>
      </c>
      <c r="G8175" t="s">
        <v>785</v>
      </c>
      <c r="H8175" t="s">
        <v>134</v>
      </c>
      <c r="I8175" t="s">
        <v>135</v>
      </c>
      <c r="J8175" t="s">
        <v>136</v>
      </c>
      <c r="K8175" t="s">
        <v>137</v>
      </c>
      <c r="L8175" t="s">
        <v>23025</v>
      </c>
      <c r="M8175" t="s">
        <v>23026</v>
      </c>
      <c r="N8175">
        <v>1.9436111110000001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1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1121.4350835094469</v>
      </c>
      <c r="AD8175">
        <v>0</v>
      </c>
      <c r="AE8175">
        <v>1121.4350835094469</v>
      </c>
    </row>
    <row r="8176" spans="1:31" x14ac:dyDescent="0.25">
      <c r="A8176">
        <v>1663749</v>
      </c>
      <c r="B8176">
        <v>1</v>
      </c>
      <c r="C8176" t="s">
        <v>81</v>
      </c>
      <c r="D8176" t="s">
        <v>119</v>
      </c>
      <c r="E8176" t="s">
        <v>178</v>
      </c>
      <c r="F8176" t="s">
        <v>9265</v>
      </c>
      <c r="G8176" t="s">
        <v>227</v>
      </c>
      <c r="H8176" t="s">
        <v>149</v>
      </c>
      <c r="I8176" t="s">
        <v>135</v>
      </c>
      <c r="J8176" t="s">
        <v>136</v>
      </c>
      <c r="K8176" t="s">
        <v>137</v>
      </c>
      <c r="L8176" t="s">
        <v>23027</v>
      </c>
      <c r="M8176" t="s">
        <v>23028</v>
      </c>
      <c r="N8176">
        <v>2.2650000000000001</v>
      </c>
      <c r="O8176">
        <v>0</v>
      </c>
      <c r="P8176">
        <v>18</v>
      </c>
      <c r="Q8176">
        <v>0</v>
      </c>
      <c r="R8176">
        <v>2</v>
      </c>
      <c r="S8176">
        <v>0</v>
      </c>
      <c r="T8176">
        <v>1</v>
      </c>
      <c r="U8176">
        <v>0</v>
      </c>
      <c r="V8176">
        <v>0</v>
      </c>
      <c r="W8176">
        <v>0</v>
      </c>
      <c r="X8176">
        <v>5.2423479381747358</v>
      </c>
      <c r="Y8176">
        <v>0</v>
      </c>
      <c r="Z8176">
        <v>0</v>
      </c>
      <c r="AA8176">
        <v>0</v>
      </c>
      <c r="AB8176">
        <v>1.9013240866607735</v>
      </c>
      <c r="AC8176">
        <v>0</v>
      </c>
      <c r="AD8176">
        <v>0</v>
      </c>
      <c r="AE8176">
        <v>7.1436720248355092</v>
      </c>
    </row>
    <row r="8177" spans="1:31" x14ac:dyDescent="0.25">
      <c r="A8177">
        <v>1663208</v>
      </c>
      <c r="B8177">
        <v>1</v>
      </c>
      <c r="C8177" t="s">
        <v>80</v>
      </c>
      <c r="D8177" t="s">
        <v>94</v>
      </c>
      <c r="E8177" t="s">
        <v>140</v>
      </c>
      <c r="F8177" t="s">
        <v>23029</v>
      </c>
      <c r="G8177" t="s">
        <v>161</v>
      </c>
      <c r="H8177" t="s">
        <v>134</v>
      </c>
      <c r="I8177" t="s">
        <v>135</v>
      </c>
      <c r="J8177" t="s">
        <v>136</v>
      </c>
      <c r="K8177" t="s">
        <v>137</v>
      </c>
      <c r="L8177" t="s">
        <v>23030</v>
      </c>
      <c r="M8177" t="s">
        <v>23031</v>
      </c>
      <c r="N8177">
        <v>1.2936111109999999</v>
      </c>
      <c r="O8177">
        <v>0</v>
      </c>
      <c r="P8177">
        <v>2167</v>
      </c>
      <c r="Q8177">
        <v>24</v>
      </c>
      <c r="R8177">
        <v>19</v>
      </c>
      <c r="S8177">
        <v>15</v>
      </c>
      <c r="T8177">
        <v>184</v>
      </c>
      <c r="U8177">
        <v>0</v>
      </c>
      <c r="V8177">
        <v>0</v>
      </c>
      <c r="W8177">
        <v>0</v>
      </c>
      <c r="X8177">
        <v>204.93742421325274</v>
      </c>
      <c r="Y8177">
        <v>12.807269728633427</v>
      </c>
      <c r="Z8177">
        <v>6.4825960564439038</v>
      </c>
      <c r="AA8177">
        <v>40.845789797598286</v>
      </c>
      <c r="AB8177">
        <v>91.824654178776967</v>
      </c>
      <c r="AC8177">
        <v>0</v>
      </c>
      <c r="AD8177">
        <v>0</v>
      </c>
      <c r="AE8177">
        <v>356.89773397470537</v>
      </c>
    </row>
    <row r="8178" spans="1:31" x14ac:dyDescent="0.25">
      <c r="A8178">
        <v>1663540</v>
      </c>
      <c r="B8178">
        <v>1</v>
      </c>
      <c r="C8178" t="s">
        <v>80</v>
      </c>
      <c r="D8178" t="s">
        <v>93</v>
      </c>
      <c r="E8178" t="s">
        <v>178</v>
      </c>
      <c r="F8178" t="s">
        <v>23032</v>
      </c>
      <c r="G8178" t="s">
        <v>227</v>
      </c>
      <c r="H8178" t="s">
        <v>149</v>
      </c>
      <c r="I8178" t="s">
        <v>135</v>
      </c>
      <c r="J8178" t="s">
        <v>136</v>
      </c>
      <c r="K8178" t="s">
        <v>137</v>
      </c>
      <c r="L8178" t="s">
        <v>23033</v>
      </c>
      <c r="M8178" t="s">
        <v>23034</v>
      </c>
      <c r="N8178">
        <v>1.0780555549999999</v>
      </c>
      <c r="O8178">
        <v>0</v>
      </c>
      <c r="P8178">
        <v>2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0.25104673425470164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0.25104673425470164</v>
      </c>
    </row>
    <row r="8179" spans="1:31" x14ac:dyDescent="0.25">
      <c r="A8179">
        <v>1663500</v>
      </c>
      <c r="B8179">
        <v>1</v>
      </c>
      <c r="C8179" t="s">
        <v>81</v>
      </c>
      <c r="D8179" t="s">
        <v>128</v>
      </c>
      <c r="E8179" t="s">
        <v>131</v>
      </c>
      <c r="F8179" t="s">
        <v>23035</v>
      </c>
      <c r="G8179" t="s">
        <v>161</v>
      </c>
      <c r="H8179" t="s">
        <v>134</v>
      </c>
      <c r="I8179" t="s">
        <v>135</v>
      </c>
      <c r="J8179" t="s">
        <v>136</v>
      </c>
      <c r="K8179" t="s">
        <v>137</v>
      </c>
      <c r="L8179" t="s">
        <v>23036</v>
      </c>
      <c r="M8179" t="s">
        <v>23037</v>
      </c>
      <c r="N8179">
        <v>0.122777777</v>
      </c>
      <c r="O8179">
        <v>2</v>
      </c>
      <c r="P8179">
        <v>2022</v>
      </c>
      <c r="Q8179">
        <v>16</v>
      </c>
      <c r="R8179">
        <v>9</v>
      </c>
      <c r="S8179">
        <v>2</v>
      </c>
      <c r="T8179">
        <v>67</v>
      </c>
      <c r="U8179">
        <v>0</v>
      </c>
      <c r="V8179">
        <v>0</v>
      </c>
      <c r="W8179">
        <v>2.7181029150332199</v>
      </c>
      <c r="X8179">
        <v>58.594354453761724</v>
      </c>
      <c r="Y8179">
        <v>0.4549602250718055</v>
      </c>
      <c r="Z8179">
        <v>0.22852540009285277</v>
      </c>
      <c r="AA8179">
        <v>0.45881118086496342</v>
      </c>
      <c r="AB8179">
        <v>13.540395577429479</v>
      </c>
      <c r="AC8179">
        <v>0</v>
      </c>
      <c r="AD8179">
        <v>0</v>
      </c>
      <c r="AE8179">
        <v>75.995149752254051</v>
      </c>
    </row>
    <row r="8180" spans="1:31" x14ac:dyDescent="0.25">
      <c r="A8180">
        <v>1663646</v>
      </c>
      <c r="B8180">
        <v>1</v>
      </c>
      <c r="C8180" t="s">
        <v>81</v>
      </c>
      <c r="D8180" t="s">
        <v>113</v>
      </c>
      <c r="E8180" t="s">
        <v>152</v>
      </c>
      <c r="F8180" t="s">
        <v>23038</v>
      </c>
      <c r="G8180" t="s">
        <v>154</v>
      </c>
      <c r="H8180" t="s">
        <v>149</v>
      </c>
      <c r="I8180" t="s">
        <v>135</v>
      </c>
      <c r="J8180" t="s">
        <v>136</v>
      </c>
      <c r="K8180" t="s">
        <v>137</v>
      </c>
      <c r="L8180" t="s">
        <v>23039</v>
      </c>
      <c r="M8180" t="s">
        <v>23040</v>
      </c>
      <c r="N8180">
        <v>3.1288888880000001</v>
      </c>
      <c r="O8180">
        <v>0</v>
      </c>
      <c r="P8180">
        <v>3</v>
      </c>
      <c r="Q8180">
        <v>0</v>
      </c>
      <c r="R8180">
        <v>0</v>
      </c>
      <c r="S8180">
        <v>0</v>
      </c>
      <c r="T8180">
        <v>2</v>
      </c>
      <c r="U8180">
        <v>0</v>
      </c>
      <c r="V8180">
        <v>0</v>
      </c>
      <c r="W8180">
        <v>0</v>
      </c>
      <c r="X8180">
        <v>2.1771472181028049</v>
      </c>
      <c r="Y8180">
        <v>0</v>
      </c>
      <c r="Z8180">
        <v>0</v>
      </c>
      <c r="AA8180">
        <v>0</v>
      </c>
      <c r="AB8180">
        <v>4.5283395914933336E-3</v>
      </c>
      <c r="AC8180">
        <v>0</v>
      </c>
      <c r="AD8180">
        <v>0</v>
      </c>
      <c r="AE8180">
        <v>2.1816755576942981</v>
      </c>
    </row>
    <row r="8181" spans="1:31" x14ac:dyDescent="0.25">
      <c r="A8181">
        <v>1663769</v>
      </c>
      <c r="B8181">
        <v>1</v>
      </c>
      <c r="C8181" t="s">
        <v>81</v>
      </c>
      <c r="D8181" t="s">
        <v>127</v>
      </c>
      <c r="E8181" t="s">
        <v>140</v>
      </c>
      <c r="F8181" t="s">
        <v>23041</v>
      </c>
      <c r="G8181" t="s">
        <v>1212</v>
      </c>
      <c r="H8181" t="s">
        <v>134</v>
      </c>
      <c r="I8181" t="s">
        <v>135</v>
      </c>
      <c r="J8181" t="s">
        <v>3</v>
      </c>
      <c r="K8181" t="s">
        <v>137</v>
      </c>
      <c r="L8181" t="s">
        <v>23042</v>
      </c>
      <c r="M8181" t="s">
        <v>23043</v>
      </c>
      <c r="N8181">
        <v>1.1399999999999999</v>
      </c>
      <c r="O8181">
        <v>0</v>
      </c>
      <c r="P8181">
        <v>722</v>
      </c>
      <c r="Q8181">
        <v>0</v>
      </c>
      <c r="R8181">
        <v>0</v>
      </c>
      <c r="S8181">
        <v>0</v>
      </c>
      <c r="T8181">
        <v>25</v>
      </c>
      <c r="U8181">
        <v>0</v>
      </c>
      <c r="V8181">
        <v>0</v>
      </c>
      <c r="W8181">
        <v>0</v>
      </c>
      <c r="X8181">
        <v>185.76467933256217</v>
      </c>
      <c r="Y8181">
        <v>0</v>
      </c>
      <c r="Z8181">
        <v>0</v>
      </c>
      <c r="AA8181">
        <v>0</v>
      </c>
      <c r="AB8181">
        <v>15.904332707900126</v>
      </c>
      <c r="AC8181">
        <v>0</v>
      </c>
      <c r="AD8181">
        <v>0</v>
      </c>
      <c r="AE8181">
        <v>201.66901204046229</v>
      </c>
    </row>
    <row r="8182" spans="1:31" x14ac:dyDescent="0.25">
      <c r="A8182">
        <v>1663271</v>
      </c>
      <c r="B8182">
        <v>1</v>
      </c>
      <c r="C8182" t="s">
        <v>80</v>
      </c>
      <c r="D8182" t="s">
        <v>84</v>
      </c>
      <c r="E8182" t="s">
        <v>178</v>
      </c>
      <c r="F8182" t="s">
        <v>23044</v>
      </c>
      <c r="G8182" t="s">
        <v>227</v>
      </c>
      <c r="H8182" t="s">
        <v>149</v>
      </c>
      <c r="I8182" t="s">
        <v>135</v>
      </c>
      <c r="J8182" t="s">
        <v>136</v>
      </c>
      <c r="K8182" t="s">
        <v>137</v>
      </c>
      <c r="L8182" t="s">
        <v>23045</v>
      </c>
      <c r="M8182" t="s">
        <v>23046</v>
      </c>
      <c r="N8182">
        <v>3.591388888</v>
      </c>
      <c r="O8182">
        <v>0</v>
      </c>
      <c r="P8182">
        <v>140</v>
      </c>
      <c r="Q8182">
        <v>0</v>
      </c>
      <c r="R8182">
        <v>0</v>
      </c>
      <c r="S8182">
        <v>0</v>
      </c>
      <c r="T8182">
        <v>4</v>
      </c>
      <c r="U8182">
        <v>0</v>
      </c>
      <c r="V8182">
        <v>0</v>
      </c>
      <c r="W8182">
        <v>0</v>
      </c>
      <c r="X8182">
        <v>115.51869727654304</v>
      </c>
      <c r="Y8182">
        <v>0</v>
      </c>
      <c r="Z8182">
        <v>0</v>
      </c>
      <c r="AA8182">
        <v>0</v>
      </c>
      <c r="AB8182">
        <v>7.7059192540498813</v>
      </c>
      <c r="AC8182">
        <v>0</v>
      </c>
      <c r="AD8182">
        <v>0</v>
      </c>
      <c r="AE8182">
        <v>123.22461653059293</v>
      </c>
    </row>
    <row r="8183" spans="1:31" x14ac:dyDescent="0.25">
      <c r="A8183">
        <v>1663414</v>
      </c>
      <c r="B8183">
        <v>1</v>
      </c>
      <c r="C8183" t="s">
        <v>80</v>
      </c>
      <c r="D8183" t="s">
        <v>97</v>
      </c>
      <c r="E8183" t="s">
        <v>152</v>
      </c>
      <c r="F8183" t="s">
        <v>23047</v>
      </c>
      <c r="G8183" t="s">
        <v>168</v>
      </c>
      <c r="H8183" t="s">
        <v>149</v>
      </c>
      <c r="I8183" t="s">
        <v>135</v>
      </c>
      <c r="J8183" t="s">
        <v>136</v>
      </c>
      <c r="K8183" t="s">
        <v>137</v>
      </c>
      <c r="L8183" t="s">
        <v>23048</v>
      </c>
      <c r="M8183" t="s">
        <v>23049</v>
      </c>
      <c r="N8183">
        <v>1.663611111</v>
      </c>
      <c r="O8183">
        <v>0</v>
      </c>
      <c r="P8183">
        <v>1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8.7377030354029717E-2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8.7377030354029717E-2</v>
      </c>
    </row>
    <row r="8184" spans="1:31" x14ac:dyDescent="0.25">
      <c r="A8184">
        <v>1663649</v>
      </c>
      <c r="B8184">
        <v>1</v>
      </c>
      <c r="C8184" t="s">
        <v>81</v>
      </c>
      <c r="D8184" t="s">
        <v>117</v>
      </c>
      <c r="E8184" t="s">
        <v>146</v>
      </c>
      <c r="F8184" t="s">
        <v>23050</v>
      </c>
      <c r="G8184" t="s">
        <v>227</v>
      </c>
      <c r="H8184" t="s">
        <v>149</v>
      </c>
      <c r="I8184" t="s">
        <v>135</v>
      </c>
      <c r="J8184" t="s">
        <v>136</v>
      </c>
      <c r="K8184" t="s">
        <v>137</v>
      </c>
      <c r="L8184" t="s">
        <v>23051</v>
      </c>
      <c r="M8184" t="s">
        <v>23052</v>
      </c>
      <c r="N8184">
        <v>3.1866666659999998</v>
      </c>
      <c r="O8184">
        <v>0</v>
      </c>
      <c r="P8184">
        <v>18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11.042469275334202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11.042469275334202</v>
      </c>
    </row>
    <row r="8185" spans="1:31" x14ac:dyDescent="0.25">
      <c r="A8185">
        <v>1663626</v>
      </c>
      <c r="B8185">
        <v>1</v>
      </c>
      <c r="C8185" t="s">
        <v>80</v>
      </c>
      <c r="D8185" t="s">
        <v>101</v>
      </c>
      <c r="E8185" t="s">
        <v>146</v>
      </c>
      <c r="F8185" t="s">
        <v>23053</v>
      </c>
      <c r="G8185" t="s">
        <v>180</v>
      </c>
      <c r="H8185" t="s">
        <v>149</v>
      </c>
      <c r="I8185" t="s">
        <v>135</v>
      </c>
      <c r="J8185" t="s">
        <v>136</v>
      </c>
      <c r="K8185" t="s">
        <v>137</v>
      </c>
      <c r="L8185" t="s">
        <v>23054</v>
      </c>
      <c r="M8185" t="s">
        <v>23055</v>
      </c>
      <c r="N8185">
        <v>4.9188888879999997</v>
      </c>
      <c r="O8185">
        <v>0</v>
      </c>
      <c r="P8185">
        <v>203</v>
      </c>
      <c r="Q8185">
        <v>0</v>
      </c>
      <c r="R8185">
        <v>0</v>
      </c>
      <c r="S8185">
        <v>0</v>
      </c>
      <c r="T8185">
        <v>5</v>
      </c>
      <c r="U8185">
        <v>0</v>
      </c>
      <c r="V8185">
        <v>0</v>
      </c>
      <c r="W8185">
        <v>0</v>
      </c>
      <c r="X8185">
        <v>132.75545202781115</v>
      </c>
      <c r="Y8185">
        <v>0</v>
      </c>
      <c r="Z8185">
        <v>0</v>
      </c>
      <c r="AA8185">
        <v>0</v>
      </c>
      <c r="AB8185">
        <v>20.988410570865177</v>
      </c>
      <c r="AC8185">
        <v>0</v>
      </c>
      <c r="AD8185">
        <v>0</v>
      </c>
      <c r="AE8185">
        <v>153.74386259867632</v>
      </c>
    </row>
    <row r="8186" spans="1:31" x14ac:dyDescent="0.25">
      <c r="A8186">
        <v>1663434</v>
      </c>
      <c r="B8186">
        <v>1</v>
      </c>
      <c r="C8186" t="s">
        <v>81</v>
      </c>
      <c r="D8186" t="s">
        <v>127</v>
      </c>
      <c r="E8186" t="s">
        <v>178</v>
      </c>
      <c r="F8186" t="s">
        <v>11279</v>
      </c>
      <c r="G8186" t="s">
        <v>187</v>
      </c>
      <c r="H8186" t="s">
        <v>149</v>
      </c>
      <c r="I8186" t="s">
        <v>135</v>
      </c>
      <c r="J8186" t="s">
        <v>136</v>
      </c>
      <c r="K8186" t="s">
        <v>137</v>
      </c>
      <c r="L8186" t="s">
        <v>23056</v>
      </c>
      <c r="M8186" t="s">
        <v>23057</v>
      </c>
      <c r="N8186">
        <v>3.4027777769999998</v>
      </c>
      <c r="O8186">
        <v>0</v>
      </c>
      <c r="P8186">
        <v>87</v>
      </c>
      <c r="Q8186">
        <v>0</v>
      </c>
      <c r="R8186">
        <v>5</v>
      </c>
      <c r="S8186">
        <v>0</v>
      </c>
      <c r="T8186">
        <v>6</v>
      </c>
      <c r="U8186">
        <v>0</v>
      </c>
      <c r="V8186">
        <v>0</v>
      </c>
      <c r="W8186">
        <v>0</v>
      </c>
      <c r="X8186">
        <v>82.926730258884589</v>
      </c>
      <c r="Y8186">
        <v>0</v>
      </c>
      <c r="Z8186">
        <v>2.3959069729462095</v>
      </c>
      <c r="AA8186">
        <v>0</v>
      </c>
      <c r="AB8186">
        <v>142.66051231398177</v>
      </c>
      <c r="AC8186">
        <v>0</v>
      </c>
      <c r="AD8186">
        <v>0</v>
      </c>
      <c r="AE8186">
        <v>227.98314954581258</v>
      </c>
    </row>
    <row r="8187" spans="1:31" x14ac:dyDescent="0.25">
      <c r="A8187">
        <v>1662942</v>
      </c>
      <c r="B8187">
        <v>1</v>
      </c>
      <c r="C8187" t="s">
        <v>80</v>
      </c>
      <c r="D8187" t="s">
        <v>106</v>
      </c>
      <c r="E8187" t="s">
        <v>140</v>
      </c>
      <c r="F8187" t="s">
        <v>16979</v>
      </c>
      <c r="G8187" t="s">
        <v>161</v>
      </c>
      <c r="H8187" t="s">
        <v>134</v>
      </c>
      <c r="I8187" t="s">
        <v>135</v>
      </c>
      <c r="J8187" t="s">
        <v>136</v>
      </c>
      <c r="K8187" t="s">
        <v>137</v>
      </c>
      <c r="L8187" t="s">
        <v>23058</v>
      </c>
      <c r="M8187" t="s">
        <v>23059</v>
      </c>
      <c r="N8187">
        <v>9.8333332999999995E-2</v>
      </c>
      <c r="O8187">
        <v>7</v>
      </c>
      <c r="P8187">
        <v>2295</v>
      </c>
      <c r="Q8187">
        <v>61</v>
      </c>
      <c r="R8187">
        <v>253</v>
      </c>
      <c r="S8187">
        <v>24</v>
      </c>
      <c r="T8187">
        <v>339</v>
      </c>
      <c r="U8187">
        <v>0</v>
      </c>
      <c r="V8187">
        <v>0</v>
      </c>
      <c r="W8187">
        <v>0.126289480412</v>
      </c>
      <c r="X8187">
        <v>32.100310994959194</v>
      </c>
      <c r="Y8187">
        <v>7.7120162451980852</v>
      </c>
      <c r="Z8187">
        <v>14.060454250743785</v>
      </c>
      <c r="AA8187">
        <v>10.016037708715423</v>
      </c>
      <c r="AB8187">
        <v>27.356339040916534</v>
      </c>
      <c r="AC8187">
        <v>0</v>
      </c>
      <c r="AD8187">
        <v>0</v>
      </c>
      <c r="AE8187">
        <v>91.371447720945014</v>
      </c>
    </row>
    <row r="8188" spans="1:31" x14ac:dyDescent="0.25">
      <c r="A8188">
        <v>1663457</v>
      </c>
      <c r="B8188">
        <v>1</v>
      </c>
      <c r="C8188" t="s">
        <v>80</v>
      </c>
      <c r="D8188" t="s">
        <v>109</v>
      </c>
      <c r="E8188" t="s">
        <v>140</v>
      </c>
      <c r="F8188" t="s">
        <v>9460</v>
      </c>
      <c r="G8188" t="s">
        <v>161</v>
      </c>
      <c r="H8188" t="s">
        <v>134</v>
      </c>
      <c r="I8188" t="s">
        <v>191</v>
      </c>
      <c r="J8188" t="s">
        <v>136</v>
      </c>
      <c r="K8188" t="s">
        <v>137</v>
      </c>
      <c r="L8188" t="s">
        <v>23060</v>
      </c>
      <c r="M8188" t="s">
        <v>23061</v>
      </c>
      <c r="N8188">
        <v>3.0277776999999999E-2</v>
      </c>
      <c r="O8188">
        <v>0</v>
      </c>
      <c r="P8188">
        <v>109</v>
      </c>
      <c r="Q8188">
        <v>5</v>
      </c>
      <c r="R8188">
        <v>85</v>
      </c>
      <c r="S8188">
        <v>1</v>
      </c>
      <c r="T8188">
        <v>58</v>
      </c>
      <c r="U8188">
        <v>2</v>
      </c>
      <c r="V8188">
        <v>0</v>
      </c>
      <c r="W8188">
        <v>0</v>
      </c>
      <c r="X8188">
        <v>0.67290578816991931</v>
      </c>
      <c r="Y8188">
        <v>4.298750203748751E-2</v>
      </c>
      <c r="Z8188">
        <v>1.0104912529390084</v>
      </c>
      <c r="AA8188">
        <v>0</v>
      </c>
      <c r="AB8188">
        <v>0.93168198290727966</v>
      </c>
      <c r="AC8188">
        <v>4.87032577661126</v>
      </c>
      <c r="AD8188">
        <v>0</v>
      </c>
      <c r="AE8188">
        <v>7.5283923026649546</v>
      </c>
    </row>
    <row r="8189" spans="1:31" x14ac:dyDescent="0.25">
      <c r="A8189">
        <v>1663314</v>
      </c>
      <c r="B8189">
        <v>1</v>
      </c>
      <c r="C8189" t="s">
        <v>80</v>
      </c>
      <c r="D8189" t="s">
        <v>109</v>
      </c>
      <c r="E8189" t="s">
        <v>140</v>
      </c>
      <c r="F8189" t="s">
        <v>9460</v>
      </c>
      <c r="G8189" t="s">
        <v>161</v>
      </c>
      <c r="H8189" t="s">
        <v>134</v>
      </c>
      <c r="I8189" t="s">
        <v>135</v>
      </c>
      <c r="J8189" t="s">
        <v>136</v>
      </c>
      <c r="K8189" t="s">
        <v>137</v>
      </c>
      <c r="L8189" t="s">
        <v>23062</v>
      </c>
      <c r="M8189" t="s">
        <v>23063</v>
      </c>
      <c r="N8189">
        <v>0.896666666</v>
      </c>
      <c r="O8189">
        <v>0</v>
      </c>
      <c r="P8189">
        <v>109</v>
      </c>
      <c r="Q8189">
        <v>5</v>
      </c>
      <c r="R8189">
        <v>85</v>
      </c>
      <c r="S8189">
        <v>1</v>
      </c>
      <c r="T8189">
        <v>58</v>
      </c>
      <c r="U8189">
        <v>2</v>
      </c>
      <c r="V8189">
        <v>0</v>
      </c>
      <c r="W8189">
        <v>0</v>
      </c>
      <c r="X8189">
        <v>19.200280228883106</v>
      </c>
      <c r="Y8189">
        <v>1.2725666428212001</v>
      </c>
      <c r="Z8189">
        <v>26.722695555564851</v>
      </c>
      <c r="AA8189">
        <v>0</v>
      </c>
      <c r="AB8189">
        <v>30.46018757067916</v>
      </c>
      <c r="AC8189">
        <v>170.51594710767068</v>
      </c>
      <c r="AD8189">
        <v>0</v>
      </c>
      <c r="AE8189">
        <v>248.17167710561901</v>
      </c>
    </row>
    <row r="8190" spans="1:31" x14ac:dyDescent="0.25">
      <c r="A8190">
        <v>1662893</v>
      </c>
      <c r="B8190">
        <v>1</v>
      </c>
      <c r="C8190" t="s">
        <v>81</v>
      </c>
      <c r="D8190" t="s">
        <v>123</v>
      </c>
      <c r="E8190" t="s">
        <v>131</v>
      </c>
      <c r="F8190" t="s">
        <v>23064</v>
      </c>
      <c r="G8190" t="s">
        <v>918</v>
      </c>
      <c r="H8190" t="s">
        <v>134</v>
      </c>
      <c r="I8190" t="s">
        <v>135</v>
      </c>
      <c r="J8190" t="s">
        <v>136</v>
      </c>
      <c r="K8190" t="s">
        <v>137</v>
      </c>
      <c r="L8190" t="s">
        <v>23065</v>
      </c>
      <c r="M8190" t="s">
        <v>23066</v>
      </c>
      <c r="N8190">
        <v>0.116388888</v>
      </c>
      <c r="O8190">
        <v>0</v>
      </c>
      <c r="P8190">
        <v>2120</v>
      </c>
      <c r="Q8190">
        <v>0</v>
      </c>
      <c r="R8190">
        <v>0</v>
      </c>
      <c r="S8190">
        <v>3</v>
      </c>
      <c r="T8190">
        <v>197</v>
      </c>
      <c r="U8190">
        <v>0</v>
      </c>
      <c r="V8190">
        <v>1</v>
      </c>
      <c r="W8190">
        <v>0</v>
      </c>
      <c r="X8190">
        <v>49.195245860655376</v>
      </c>
      <c r="Y8190">
        <v>0</v>
      </c>
      <c r="Z8190">
        <v>0</v>
      </c>
      <c r="AA8190">
        <v>13.28208584992892</v>
      </c>
      <c r="AB8190">
        <v>11.450884561654185</v>
      </c>
      <c r="AC8190">
        <v>0</v>
      </c>
      <c r="AD8190">
        <v>0.14744737772932667</v>
      </c>
      <c r="AE8190">
        <v>74.075663649967794</v>
      </c>
    </row>
    <row r="8191" spans="1:31" x14ac:dyDescent="0.25">
      <c r="A8191">
        <v>1663483</v>
      </c>
      <c r="B8191">
        <v>1</v>
      </c>
      <c r="C8191" t="s">
        <v>81</v>
      </c>
      <c r="D8191" t="s">
        <v>118</v>
      </c>
      <c r="E8191" t="s">
        <v>152</v>
      </c>
      <c r="F8191" t="s">
        <v>23067</v>
      </c>
      <c r="G8191" t="s">
        <v>154</v>
      </c>
      <c r="H8191" t="s">
        <v>149</v>
      </c>
      <c r="I8191" t="s">
        <v>135</v>
      </c>
      <c r="J8191" t="s">
        <v>136</v>
      </c>
      <c r="K8191" t="s">
        <v>137</v>
      </c>
      <c r="L8191" t="s">
        <v>23068</v>
      </c>
      <c r="M8191" t="s">
        <v>23069</v>
      </c>
      <c r="N8191">
        <v>1.314166666</v>
      </c>
      <c r="O8191">
        <v>0</v>
      </c>
      <c r="P8191">
        <v>1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0.20185641963492837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0.20185641963492837</v>
      </c>
    </row>
    <row r="8192" spans="1:31" x14ac:dyDescent="0.25">
      <c r="A8192">
        <v>1663563</v>
      </c>
      <c r="B8192">
        <v>1</v>
      </c>
      <c r="C8192" t="s">
        <v>80</v>
      </c>
      <c r="D8192" t="s">
        <v>93</v>
      </c>
      <c r="E8192" t="s">
        <v>152</v>
      </c>
      <c r="F8192" t="s">
        <v>23070</v>
      </c>
      <c r="G8192" t="s">
        <v>154</v>
      </c>
      <c r="H8192" t="s">
        <v>149</v>
      </c>
      <c r="I8192" t="s">
        <v>135</v>
      </c>
      <c r="J8192" t="s">
        <v>136</v>
      </c>
      <c r="K8192" t="s">
        <v>137</v>
      </c>
      <c r="L8192" t="s">
        <v>23071</v>
      </c>
      <c r="M8192" t="s">
        <v>23072</v>
      </c>
      <c r="N8192">
        <v>5.4086111109999999</v>
      </c>
      <c r="O8192">
        <v>0</v>
      </c>
      <c r="P8192">
        <v>1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1.6812365744403388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1.6812365744403388</v>
      </c>
    </row>
    <row r="8193" spans="1:31" x14ac:dyDescent="0.25">
      <c r="A8193">
        <v>1663122</v>
      </c>
      <c r="B8193">
        <v>1</v>
      </c>
      <c r="C8193" t="s">
        <v>80</v>
      </c>
      <c r="D8193" t="s">
        <v>108</v>
      </c>
      <c r="E8193" t="s">
        <v>140</v>
      </c>
      <c r="F8193" t="s">
        <v>23073</v>
      </c>
      <c r="G8193" t="s">
        <v>142</v>
      </c>
      <c r="H8193" t="s">
        <v>134</v>
      </c>
      <c r="I8193" t="s">
        <v>135</v>
      </c>
      <c r="J8193" t="s">
        <v>136</v>
      </c>
      <c r="K8193" t="s">
        <v>143</v>
      </c>
      <c r="L8193" t="s">
        <v>23074</v>
      </c>
      <c r="M8193" t="s">
        <v>23075</v>
      </c>
      <c r="N8193">
        <v>3.6344444440000001</v>
      </c>
      <c r="O8193">
        <v>0</v>
      </c>
      <c r="P8193">
        <v>3459</v>
      </c>
      <c r="Q8193">
        <v>4</v>
      </c>
      <c r="R8193">
        <v>813</v>
      </c>
      <c r="S8193">
        <v>26</v>
      </c>
      <c r="T8193">
        <v>531</v>
      </c>
      <c r="U8193">
        <v>0</v>
      </c>
      <c r="V8193">
        <v>0</v>
      </c>
      <c r="W8193">
        <v>0</v>
      </c>
      <c r="X8193">
        <v>1557.563230234688</v>
      </c>
      <c r="Y8193">
        <v>3.4598134819206443</v>
      </c>
      <c r="Z8193">
        <v>476.04519870853693</v>
      </c>
      <c r="AA8193">
        <v>927.00608529940018</v>
      </c>
      <c r="AB8193">
        <v>1588.181949738949</v>
      </c>
      <c r="AC8193">
        <v>0</v>
      </c>
      <c r="AD8193">
        <v>0</v>
      </c>
      <c r="AE8193">
        <v>4552.2562774634944</v>
      </c>
    </row>
    <row r="8194" spans="1:31" x14ac:dyDescent="0.25">
      <c r="A8194">
        <v>1663171</v>
      </c>
      <c r="B8194">
        <v>1</v>
      </c>
      <c r="C8194" t="s">
        <v>81</v>
      </c>
      <c r="D8194" t="s">
        <v>128</v>
      </c>
      <c r="E8194" t="s">
        <v>204</v>
      </c>
      <c r="F8194" t="s">
        <v>310</v>
      </c>
      <c r="G8194" t="s">
        <v>161</v>
      </c>
      <c r="H8194" t="s">
        <v>134</v>
      </c>
      <c r="I8194" t="s">
        <v>135</v>
      </c>
      <c r="J8194" t="s">
        <v>136</v>
      </c>
      <c r="K8194" t="s">
        <v>137</v>
      </c>
      <c r="L8194" t="s">
        <v>23076</v>
      </c>
      <c r="M8194" t="s">
        <v>23077</v>
      </c>
      <c r="N8194">
        <v>0.31333333299999999</v>
      </c>
      <c r="O8194">
        <v>0</v>
      </c>
      <c r="P8194">
        <v>0</v>
      </c>
      <c r="Q8194">
        <v>0</v>
      </c>
      <c r="R8194">
        <v>0</v>
      </c>
      <c r="S8194">
        <v>2</v>
      </c>
      <c r="T8194">
        <v>0</v>
      </c>
      <c r="U8194">
        <v>4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5.1370243017016133</v>
      </c>
      <c r="AB8194">
        <v>0</v>
      </c>
      <c r="AC8194">
        <v>108.09970735132171</v>
      </c>
      <c r="AD8194">
        <v>0</v>
      </c>
      <c r="AE8194">
        <v>113.23673165302333</v>
      </c>
    </row>
    <row r="8195" spans="1:31" x14ac:dyDescent="0.25">
      <c r="A8195">
        <v>1662979</v>
      </c>
      <c r="B8195">
        <v>1</v>
      </c>
      <c r="C8195" t="s">
        <v>80</v>
      </c>
      <c r="D8195" t="s">
        <v>97</v>
      </c>
      <c r="E8195" t="s">
        <v>140</v>
      </c>
      <c r="F8195" t="s">
        <v>1318</v>
      </c>
      <c r="G8195" t="s">
        <v>918</v>
      </c>
      <c r="H8195" t="s">
        <v>134</v>
      </c>
      <c r="I8195" t="s">
        <v>135</v>
      </c>
      <c r="J8195" t="s">
        <v>136</v>
      </c>
      <c r="K8195" t="s">
        <v>143</v>
      </c>
      <c r="L8195" t="s">
        <v>23078</v>
      </c>
      <c r="M8195" t="s">
        <v>23079</v>
      </c>
      <c r="N8195">
        <v>0.2475</v>
      </c>
      <c r="O8195">
        <v>7</v>
      </c>
      <c r="P8195">
        <v>860</v>
      </c>
      <c r="Q8195">
        <v>13</v>
      </c>
      <c r="R8195">
        <v>708</v>
      </c>
      <c r="S8195">
        <v>21</v>
      </c>
      <c r="T8195">
        <v>257</v>
      </c>
      <c r="U8195">
        <v>3</v>
      </c>
      <c r="V8195">
        <v>1</v>
      </c>
      <c r="W8195">
        <v>25.765453740735225</v>
      </c>
      <c r="X8195">
        <v>123.86482333712802</v>
      </c>
      <c r="Y8195">
        <v>14.052275074808435</v>
      </c>
      <c r="Z8195">
        <v>72.900971740064165</v>
      </c>
      <c r="AA8195">
        <v>65.449333158635767</v>
      </c>
      <c r="AB8195">
        <v>94.596961342599542</v>
      </c>
      <c r="AC8195">
        <v>21.584387455289505</v>
      </c>
      <c r="AD8195">
        <v>0.40908022783773751</v>
      </c>
      <c r="AE8195">
        <v>418.62328607709844</v>
      </c>
    </row>
    <row r="8196" spans="1:31" x14ac:dyDescent="0.25">
      <c r="A8196">
        <v>1663228</v>
      </c>
      <c r="B8196">
        <v>1</v>
      </c>
      <c r="C8196" t="s">
        <v>80</v>
      </c>
      <c r="D8196" t="s">
        <v>101</v>
      </c>
      <c r="E8196" t="s">
        <v>178</v>
      </c>
      <c r="F8196" t="s">
        <v>23080</v>
      </c>
      <c r="G8196" t="s">
        <v>227</v>
      </c>
      <c r="H8196" t="s">
        <v>149</v>
      </c>
      <c r="I8196" t="s">
        <v>135</v>
      </c>
      <c r="J8196" t="s">
        <v>136</v>
      </c>
      <c r="K8196" t="s">
        <v>137</v>
      </c>
      <c r="L8196" t="s">
        <v>23081</v>
      </c>
      <c r="M8196" t="s">
        <v>23082</v>
      </c>
      <c r="N8196">
        <v>1.9127777770000001</v>
      </c>
      <c r="O8196">
        <v>0</v>
      </c>
      <c r="P8196">
        <v>7</v>
      </c>
      <c r="Q8196">
        <v>0</v>
      </c>
      <c r="R8196">
        <v>0</v>
      </c>
      <c r="S8196">
        <v>0</v>
      </c>
      <c r="T8196">
        <v>3</v>
      </c>
      <c r="U8196">
        <v>0</v>
      </c>
      <c r="V8196">
        <v>0</v>
      </c>
      <c r="W8196">
        <v>0</v>
      </c>
      <c r="X8196">
        <v>6.87017449964398</v>
      </c>
      <c r="Y8196">
        <v>0</v>
      </c>
      <c r="Z8196">
        <v>0</v>
      </c>
      <c r="AA8196">
        <v>0</v>
      </c>
      <c r="AB8196">
        <v>12.478072417203704</v>
      </c>
      <c r="AC8196">
        <v>0</v>
      </c>
      <c r="AD8196">
        <v>0</v>
      </c>
      <c r="AE8196">
        <v>19.348246916847685</v>
      </c>
    </row>
    <row r="8197" spans="1:31" x14ac:dyDescent="0.25">
      <c r="A8197">
        <v>1663781</v>
      </c>
      <c r="B8197">
        <v>1</v>
      </c>
      <c r="C8197" t="s">
        <v>80</v>
      </c>
      <c r="D8197" t="s">
        <v>106</v>
      </c>
      <c r="E8197" t="s">
        <v>131</v>
      </c>
      <c r="F8197" t="s">
        <v>23083</v>
      </c>
      <c r="G8197" t="s">
        <v>195</v>
      </c>
      <c r="H8197" t="s">
        <v>134</v>
      </c>
      <c r="I8197" t="s">
        <v>135</v>
      </c>
      <c r="J8197" t="s">
        <v>136</v>
      </c>
      <c r="K8197" t="s">
        <v>137</v>
      </c>
      <c r="L8197" t="s">
        <v>23084</v>
      </c>
      <c r="M8197" t="s">
        <v>23085</v>
      </c>
      <c r="N8197">
        <v>2.4824999999999999</v>
      </c>
      <c r="O8197">
        <v>0</v>
      </c>
      <c r="P8197">
        <v>170</v>
      </c>
      <c r="Q8197">
        <v>0</v>
      </c>
      <c r="R8197">
        <v>20</v>
      </c>
      <c r="S8197">
        <v>0</v>
      </c>
      <c r="T8197">
        <v>24</v>
      </c>
      <c r="U8197">
        <v>0</v>
      </c>
      <c r="V8197">
        <v>0</v>
      </c>
      <c r="W8197">
        <v>0</v>
      </c>
      <c r="X8197">
        <v>94.526339908993862</v>
      </c>
      <c r="Y8197">
        <v>0</v>
      </c>
      <c r="Z8197">
        <v>4.1008642874158507</v>
      </c>
      <c r="AA8197">
        <v>0</v>
      </c>
      <c r="AB8197">
        <v>14.929832381420505</v>
      </c>
      <c r="AC8197">
        <v>0</v>
      </c>
      <c r="AD8197">
        <v>0</v>
      </c>
      <c r="AE8197">
        <v>113.55703657783022</v>
      </c>
    </row>
    <row r="8198" spans="1:31" x14ac:dyDescent="0.25">
      <c r="A8198">
        <v>1663449</v>
      </c>
      <c r="B8198">
        <v>1</v>
      </c>
      <c r="C8198" t="s">
        <v>80</v>
      </c>
      <c r="D8198" t="s">
        <v>101</v>
      </c>
      <c r="E8198" t="s">
        <v>152</v>
      </c>
      <c r="F8198" t="s">
        <v>23086</v>
      </c>
      <c r="G8198" t="s">
        <v>168</v>
      </c>
      <c r="H8198" t="s">
        <v>149</v>
      </c>
      <c r="I8198" t="s">
        <v>135</v>
      </c>
      <c r="J8198" t="s">
        <v>136</v>
      </c>
      <c r="K8198" t="s">
        <v>137</v>
      </c>
      <c r="L8198" t="s">
        <v>23087</v>
      </c>
      <c r="M8198" t="s">
        <v>23088</v>
      </c>
      <c r="N8198">
        <v>4.4397222220000003</v>
      </c>
      <c r="O8198">
        <v>0</v>
      </c>
      <c r="P8198">
        <v>1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</row>
    <row r="8199" spans="1:31" x14ac:dyDescent="0.25">
      <c r="A8199">
        <v>1663094</v>
      </c>
      <c r="B8199">
        <v>1</v>
      </c>
      <c r="C8199" t="s">
        <v>81</v>
      </c>
      <c r="D8199" t="s">
        <v>115</v>
      </c>
      <c r="E8199" t="s">
        <v>178</v>
      </c>
      <c r="F8199" t="s">
        <v>12884</v>
      </c>
      <c r="G8199" t="s">
        <v>403</v>
      </c>
      <c r="H8199" t="s">
        <v>149</v>
      </c>
      <c r="I8199" t="s">
        <v>135</v>
      </c>
      <c r="J8199" t="s">
        <v>136</v>
      </c>
      <c r="K8199" t="s">
        <v>137</v>
      </c>
      <c r="L8199" t="s">
        <v>23089</v>
      </c>
      <c r="M8199" t="s">
        <v>23090</v>
      </c>
      <c r="N8199">
        <v>5.6447222220000004</v>
      </c>
      <c r="O8199">
        <v>0</v>
      </c>
      <c r="P8199">
        <v>6</v>
      </c>
      <c r="Q8199">
        <v>0</v>
      </c>
      <c r="R8199">
        <v>1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4.066226442479965</v>
      </c>
      <c r="Y8199">
        <v>0</v>
      </c>
      <c r="Z8199">
        <v>6.9793385359602453</v>
      </c>
      <c r="AA8199">
        <v>0</v>
      </c>
      <c r="AB8199">
        <v>0</v>
      </c>
      <c r="AC8199">
        <v>0</v>
      </c>
      <c r="AD8199">
        <v>0</v>
      </c>
      <c r="AE8199">
        <v>11.045564978440211</v>
      </c>
    </row>
    <row r="8200" spans="1:31" x14ac:dyDescent="0.25">
      <c r="A8200">
        <v>1663426</v>
      </c>
      <c r="B8200">
        <v>1</v>
      </c>
      <c r="C8200" t="s">
        <v>80</v>
      </c>
      <c r="D8200" t="s">
        <v>90</v>
      </c>
      <c r="E8200" t="s">
        <v>152</v>
      </c>
      <c r="F8200" t="s">
        <v>23091</v>
      </c>
      <c r="G8200" t="s">
        <v>154</v>
      </c>
      <c r="H8200" t="s">
        <v>149</v>
      </c>
      <c r="I8200" t="s">
        <v>135</v>
      </c>
      <c r="J8200" t="s">
        <v>136</v>
      </c>
      <c r="K8200" t="s">
        <v>137</v>
      </c>
      <c r="L8200" t="s">
        <v>23092</v>
      </c>
      <c r="M8200" t="s">
        <v>23093</v>
      </c>
      <c r="N8200">
        <v>2.4480555549999998</v>
      </c>
      <c r="O8200">
        <v>0</v>
      </c>
      <c r="P8200">
        <v>2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2.0846518298443089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2.0846518298443089</v>
      </c>
    </row>
    <row r="8201" spans="1:31" x14ac:dyDescent="0.25">
      <c r="A8201">
        <v>1663758</v>
      </c>
      <c r="B8201">
        <v>1</v>
      </c>
      <c r="C8201" t="s">
        <v>81</v>
      </c>
      <c r="D8201" t="s">
        <v>119</v>
      </c>
      <c r="E8201" t="s">
        <v>178</v>
      </c>
      <c r="F8201" t="s">
        <v>23094</v>
      </c>
      <c r="G8201" t="s">
        <v>252</v>
      </c>
      <c r="H8201" t="s">
        <v>149</v>
      </c>
      <c r="I8201" t="s">
        <v>135</v>
      </c>
      <c r="J8201" t="s">
        <v>136</v>
      </c>
      <c r="K8201" t="s">
        <v>137</v>
      </c>
      <c r="L8201" t="s">
        <v>23095</v>
      </c>
      <c r="M8201" t="s">
        <v>23096</v>
      </c>
      <c r="N8201">
        <v>0.70527777700000005</v>
      </c>
      <c r="O8201">
        <v>0</v>
      </c>
      <c r="P8201">
        <v>48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12.367489650185661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12.367489650185661</v>
      </c>
    </row>
    <row r="8202" spans="1:31" x14ac:dyDescent="0.25">
      <c r="A8202">
        <v>1662902</v>
      </c>
      <c r="B8202">
        <v>1</v>
      </c>
      <c r="C8202" t="s">
        <v>81</v>
      </c>
      <c r="D8202" t="s">
        <v>123</v>
      </c>
      <c r="E8202" t="s">
        <v>131</v>
      </c>
      <c r="F8202" t="s">
        <v>23097</v>
      </c>
      <c r="G8202" t="s">
        <v>161</v>
      </c>
      <c r="H8202" t="s">
        <v>134</v>
      </c>
      <c r="I8202" t="s">
        <v>191</v>
      </c>
      <c r="J8202" t="s">
        <v>136</v>
      </c>
      <c r="K8202" t="s">
        <v>137</v>
      </c>
      <c r="L8202" t="s">
        <v>23098</v>
      </c>
      <c r="M8202" t="s">
        <v>23099</v>
      </c>
      <c r="N8202">
        <v>2.8055554999999999E-2</v>
      </c>
      <c r="O8202">
        <v>0</v>
      </c>
      <c r="P8202">
        <v>4865</v>
      </c>
      <c r="Q8202">
        <v>0</v>
      </c>
      <c r="R8202">
        <v>82</v>
      </c>
      <c r="S8202">
        <v>4</v>
      </c>
      <c r="T8202">
        <v>379</v>
      </c>
      <c r="U8202">
        <v>0</v>
      </c>
      <c r="V8202">
        <v>2</v>
      </c>
      <c r="W8202">
        <v>0</v>
      </c>
      <c r="X8202">
        <v>27.266706553346818</v>
      </c>
      <c r="Y8202">
        <v>0</v>
      </c>
      <c r="Z8202">
        <v>0.34971189924846507</v>
      </c>
      <c r="AA8202">
        <v>6.1549544664320006E-2</v>
      </c>
      <c r="AB8202">
        <v>4.2838725391906705</v>
      </c>
      <c r="AC8202">
        <v>0</v>
      </c>
      <c r="AD8202">
        <v>0.13534293715821891</v>
      </c>
      <c r="AE8202">
        <v>32.097183473608496</v>
      </c>
    </row>
    <row r="8203" spans="1:31" x14ac:dyDescent="0.25">
      <c r="A8203">
        <v>1663234</v>
      </c>
      <c r="B8203">
        <v>1</v>
      </c>
      <c r="C8203" t="s">
        <v>80</v>
      </c>
      <c r="D8203" t="s">
        <v>97</v>
      </c>
      <c r="E8203" t="s">
        <v>146</v>
      </c>
      <c r="F8203" t="s">
        <v>23100</v>
      </c>
      <c r="G8203" t="s">
        <v>260</v>
      </c>
      <c r="H8203" t="s">
        <v>149</v>
      </c>
      <c r="I8203" t="s">
        <v>135</v>
      </c>
      <c r="J8203" t="s">
        <v>136</v>
      </c>
      <c r="K8203" t="s">
        <v>137</v>
      </c>
      <c r="L8203" t="s">
        <v>23101</v>
      </c>
      <c r="M8203" t="s">
        <v>23102</v>
      </c>
      <c r="N8203">
        <v>7.153888888</v>
      </c>
      <c r="O8203">
        <v>0</v>
      </c>
      <c r="P8203">
        <v>7</v>
      </c>
      <c r="Q8203">
        <v>0</v>
      </c>
      <c r="R8203">
        <v>11</v>
      </c>
      <c r="S8203">
        <v>0</v>
      </c>
      <c r="T8203">
        <v>17</v>
      </c>
      <c r="U8203">
        <v>0</v>
      </c>
      <c r="V8203">
        <v>0</v>
      </c>
      <c r="W8203">
        <v>0</v>
      </c>
      <c r="X8203">
        <v>15.542183280687935</v>
      </c>
      <c r="Y8203">
        <v>0</v>
      </c>
      <c r="Z8203">
        <v>81.522279775656301</v>
      </c>
      <c r="AA8203">
        <v>0</v>
      </c>
      <c r="AB8203">
        <v>302.55480926715103</v>
      </c>
      <c r="AC8203">
        <v>0</v>
      </c>
      <c r="AD8203">
        <v>0</v>
      </c>
      <c r="AE8203">
        <v>399.61927232349524</v>
      </c>
    </row>
    <row r="8204" spans="1:31" x14ac:dyDescent="0.25">
      <c r="A8204">
        <v>1663071</v>
      </c>
      <c r="B8204">
        <v>1</v>
      </c>
      <c r="C8204" t="s">
        <v>81</v>
      </c>
      <c r="D8204" t="s">
        <v>127</v>
      </c>
      <c r="E8204" t="s">
        <v>131</v>
      </c>
      <c r="F8204" t="s">
        <v>23103</v>
      </c>
      <c r="G8204" t="s">
        <v>585</v>
      </c>
      <c r="H8204" t="s">
        <v>134</v>
      </c>
      <c r="I8204" t="s">
        <v>135</v>
      </c>
      <c r="J8204" t="s">
        <v>136</v>
      </c>
      <c r="K8204" t="s">
        <v>137</v>
      </c>
      <c r="L8204" t="s">
        <v>23104</v>
      </c>
      <c r="M8204" t="s">
        <v>23105</v>
      </c>
      <c r="N8204">
        <v>2.8136111110000002</v>
      </c>
      <c r="O8204">
        <v>0</v>
      </c>
      <c r="P8204">
        <v>57</v>
      </c>
      <c r="Q8204">
        <v>0</v>
      </c>
      <c r="R8204">
        <v>10</v>
      </c>
      <c r="S8204">
        <v>0</v>
      </c>
      <c r="T8204">
        <v>11</v>
      </c>
      <c r="U8204">
        <v>0</v>
      </c>
      <c r="V8204">
        <v>0</v>
      </c>
      <c r="W8204">
        <v>0</v>
      </c>
      <c r="X8204">
        <v>12.045248845806238</v>
      </c>
      <c r="Y8204">
        <v>0</v>
      </c>
      <c r="Z8204">
        <v>1.3554298666471074</v>
      </c>
      <c r="AA8204">
        <v>0</v>
      </c>
      <c r="AB8204">
        <v>15.435996511966795</v>
      </c>
      <c r="AC8204">
        <v>0</v>
      </c>
      <c r="AD8204">
        <v>0</v>
      </c>
      <c r="AE8204">
        <v>28.836675224420141</v>
      </c>
    </row>
    <row r="8205" spans="1:31" x14ac:dyDescent="0.25">
      <c r="A8205">
        <v>1663735</v>
      </c>
      <c r="B8205">
        <v>1</v>
      </c>
      <c r="C8205" t="s">
        <v>81</v>
      </c>
      <c r="D8205" t="s">
        <v>115</v>
      </c>
      <c r="E8205" t="s">
        <v>178</v>
      </c>
      <c r="F8205" t="s">
        <v>23106</v>
      </c>
      <c r="G8205" t="s">
        <v>227</v>
      </c>
      <c r="H8205" t="s">
        <v>149</v>
      </c>
      <c r="I8205" t="s">
        <v>135</v>
      </c>
      <c r="J8205" t="s">
        <v>136</v>
      </c>
      <c r="K8205" t="s">
        <v>137</v>
      </c>
      <c r="L8205" t="s">
        <v>23107</v>
      </c>
      <c r="M8205" t="s">
        <v>23108</v>
      </c>
      <c r="N8205">
        <v>0.86638888800000002</v>
      </c>
      <c r="O8205">
        <v>0</v>
      </c>
      <c r="P8205">
        <v>6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0.67424901695119843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0.67424901695119843</v>
      </c>
    </row>
    <row r="8206" spans="1:31" x14ac:dyDescent="0.25">
      <c r="A8206">
        <v>1663257</v>
      </c>
      <c r="B8206">
        <v>1</v>
      </c>
      <c r="C8206" t="s">
        <v>80</v>
      </c>
      <c r="D8206" t="s">
        <v>99</v>
      </c>
      <c r="E8206" t="s">
        <v>140</v>
      </c>
      <c r="F8206" t="s">
        <v>534</v>
      </c>
      <c r="G8206" t="s">
        <v>161</v>
      </c>
      <c r="H8206" t="s">
        <v>134</v>
      </c>
      <c r="I8206" t="s">
        <v>135</v>
      </c>
      <c r="J8206" t="s">
        <v>136</v>
      </c>
      <c r="K8206" t="s">
        <v>137</v>
      </c>
      <c r="L8206" t="s">
        <v>23109</v>
      </c>
      <c r="M8206" t="s">
        <v>23110</v>
      </c>
      <c r="N8206">
        <v>0.11083333300000001</v>
      </c>
      <c r="O8206">
        <v>14</v>
      </c>
      <c r="P8206">
        <v>456</v>
      </c>
      <c r="Q8206">
        <v>1</v>
      </c>
      <c r="R8206">
        <v>6</v>
      </c>
      <c r="S8206">
        <v>4</v>
      </c>
      <c r="T8206">
        <v>41</v>
      </c>
      <c r="U8206">
        <v>0</v>
      </c>
      <c r="V8206">
        <v>1</v>
      </c>
      <c r="W8206">
        <v>2.7037940781662648</v>
      </c>
      <c r="X8206">
        <v>9.7892048514348549</v>
      </c>
      <c r="Y8206">
        <v>3.4545037138552503E-2</v>
      </c>
      <c r="Z8206">
        <v>0.13811553329721002</v>
      </c>
      <c r="AA8206">
        <v>6.8294245865830074</v>
      </c>
      <c r="AB8206">
        <v>1.3889334066095425</v>
      </c>
      <c r="AC8206">
        <v>0</v>
      </c>
      <c r="AD8206">
        <v>0.70468101719829923</v>
      </c>
      <c r="AE8206">
        <v>21.588698510427733</v>
      </c>
    </row>
    <row r="8207" spans="1:31" x14ac:dyDescent="0.25">
      <c r="A8207">
        <v>1662925</v>
      </c>
      <c r="B8207">
        <v>1</v>
      </c>
      <c r="C8207" t="s">
        <v>81</v>
      </c>
      <c r="D8207" t="s">
        <v>128</v>
      </c>
      <c r="E8207" t="s">
        <v>152</v>
      </c>
      <c r="F8207" t="s">
        <v>23111</v>
      </c>
      <c r="G8207" t="s">
        <v>154</v>
      </c>
      <c r="H8207" t="s">
        <v>149</v>
      </c>
      <c r="I8207" t="s">
        <v>135</v>
      </c>
      <c r="J8207" t="s">
        <v>136</v>
      </c>
      <c r="K8207" t="s">
        <v>137</v>
      </c>
      <c r="L8207" t="s">
        <v>23112</v>
      </c>
      <c r="M8207" t="s">
        <v>23113</v>
      </c>
      <c r="N8207">
        <v>3.5680555549999999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1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8.0471022927173674</v>
      </c>
      <c r="AC8207">
        <v>0</v>
      </c>
      <c r="AD8207">
        <v>0</v>
      </c>
      <c r="AE8207">
        <v>8.0471022927173674</v>
      </c>
    </row>
    <row r="8208" spans="1:31" x14ac:dyDescent="0.25">
      <c r="A8208">
        <v>1663380</v>
      </c>
      <c r="B8208">
        <v>1</v>
      </c>
      <c r="C8208" t="s">
        <v>81</v>
      </c>
      <c r="D8208" t="s">
        <v>112</v>
      </c>
      <c r="E8208" t="s">
        <v>152</v>
      </c>
      <c r="F8208" t="s">
        <v>23114</v>
      </c>
      <c r="G8208" t="s">
        <v>154</v>
      </c>
      <c r="H8208" t="s">
        <v>149</v>
      </c>
      <c r="I8208" t="s">
        <v>135</v>
      </c>
      <c r="J8208" t="s">
        <v>136</v>
      </c>
      <c r="K8208" t="s">
        <v>137</v>
      </c>
      <c r="L8208" t="s">
        <v>23115</v>
      </c>
      <c r="M8208" t="s">
        <v>23116</v>
      </c>
      <c r="N8208">
        <v>3.1627777770000001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1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22.710228695872292</v>
      </c>
      <c r="AC8208">
        <v>0</v>
      </c>
      <c r="AD8208">
        <v>0</v>
      </c>
      <c r="AE8208">
        <v>22.710228695872292</v>
      </c>
    </row>
    <row r="8209" spans="1:31" x14ac:dyDescent="0.25">
      <c r="A8209">
        <v>1663048</v>
      </c>
      <c r="B8209">
        <v>1</v>
      </c>
      <c r="C8209" t="s">
        <v>80</v>
      </c>
      <c r="D8209" t="s">
        <v>104</v>
      </c>
      <c r="E8209" t="s">
        <v>131</v>
      </c>
      <c r="F8209" t="s">
        <v>9071</v>
      </c>
      <c r="G8209" t="s">
        <v>142</v>
      </c>
      <c r="H8209" t="s">
        <v>134</v>
      </c>
      <c r="I8209" t="s">
        <v>135</v>
      </c>
      <c r="J8209" t="s">
        <v>136</v>
      </c>
      <c r="K8209" t="s">
        <v>143</v>
      </c>
      <c r="L8209" t="s">
        <v>23117</v>
      </c>
      <c r="M8209" t="s">
        <v>23118</v>
      </c>
      <c r="N8209">
        <v>1.1058333330000001</v>
      </c>
      <c r="O8209">
        <v>0</v>
      </c>
      <c r="P8209">
        <v>77</v>
      </c>
      <c r="Q8209">
        <v>0</v>
      </c>
      <c r="R8209">
        <v>9</v>
      </c>
      <c r="S8209">
        <v>0</v>
      </c>
      <c r="T8209">
        <v>11</v>
      </c>
      <c r="U8209">
        <v>0</v>
      </c>
      <c r="V8209">
        <v>0</v>
      </c>
      <c r="W8209">
        <v>0</v>
      </c>
      <c r="X8209">
        <v>17.220147757968689</v>
      </c>
      <c r="Y8209">
        <v>0</v>
      </c>
      <c r="Z8209">
        <v>2.1532877141296796</v>
      </c>
      <c r="AA8209">
        <v>0</v>
      </c>
      <c r="AB8209">
        <v>9.8566704575828297</v>
      </c>
      <c r="AC8209">
        <v>0</v>
      </c>
      <c r="AD8209">
        <v>0</v>
      </c>
      <c r="AE8209">
        <v>29.230105929681198</v>
      </c>
    </row>
    <row r="8210" spans="1:31" x14ac:dyDescent="0.25">
      <c r="A8210">
        <v>1662948</v>
      </c>
      <c r="B8210">
        <v>1</v>
      </c>
      <c r="C8210" t="s">
        <v>80</v>
      </c>
      <c r="D8210" t="s">
        <v>108</v>
      </c>
      <c r="E8210" t="s">
        <v>146</v>
      </c>
      <c r="F8210" t="s">
        <v>23119</v>
      </c>
      <c r="G8210" t="s">
        <v>403</v>
      </c>
      <c r="H8210" t="s">
        <v>149</v>
      </c>
      <c r="I8210" t="s">
        <v>135</v>
      </c>
      <c r="J8210" t="s">
        <v>136</v>
      </c>
      <c r="K8210" t="s">
        <v>137</v>
      </c>
      <c r="L8210" t="s">
        <v>23120</v>
      </c>
      <c r="M8210" t="s">
        <v>23121</v>
      </c>
      <c r="N8210">
        <v>2.3741666659999998</v>
      </c>
      <c r="O8210">
        <v>0</v>
      </c>
      <c r="P8210">
        <v>31</v>
      </c>
      <c r="Q8210">
        <v>0</v>
      </c>
      <c r="R8210">
        <v>5</v>
      </c>
      <c r="S8210">
        <v>0</v>
      </c>
      <c r="T8210">
        <v>4</v>
      </c>
      <c r="U8210">
        <v>0</v>
      </c>
      <c r="V8210">
        <v>0</v>
      </c>
      <c r="W8210">
        <v>0</v>
      </c>
      <c r="X8210">
        <v>11.157192652528085</v>
      </c>
      <c r="Y8210">
        <v>0</v>
      </c>
      <c r="Z8210">
        <v>0.1044341791568042</v>
      </c>
      <c r="AA8210">
        <v>0</v>
      </c>
      <c r="AB8210">
        <v>11.657344624748125</v>
      </c>
      <c r="AC8210">
        <v>0</v>
      </c>
      <c r="AD8210">
        <v>0</v>
      </c>
      <c r="AE8210">
        <v>22.918971456433013</v>
      </c>
    </row>
    <row r="8211" spans="1:31" x14ac:dyDescent="0.25">
      <c r="A8211">
        <v>1663635</v>
      </c>
      <c r="B8211">
        <v>1</v>
      </c>
      <c r="C8211" t="s">
        <v>81</v>
      </c>
      <c r="D8211" t="s">
        <v>112</v>
      </c>
      <c r="E8211" t="s">
        <v>178</v>
      </c>
      <c r="F8211" t="s">
        <v>23122</v>
      </c>
      <c r="G8211" t="s">
        <v>227</v>
      </c>
      <c r="H8211" t="s">
        <v>149</v>
      </c>
      <c r="I8211" t="s">
        <v>135</v>
      </c>
      <c r="J8211" t="s">
        <v>136</v>
      </c>
      <c r="K8211" t="s">
        <v>137</v>
      </c>
      <c r="L8211" t="s">
        <v>23123</v>
      </c>
      <c r="M8211" t="s">
        <v>23124</v>
      </c>
      <c r="N8211">
        <v>0.59750000000000003</v>
      </c>
      <c r="O8211">
        <v>0</v>
      </c>
      <c r="P8211">
        <v>53</v>
      </c>
      <c r="Q8211">
        <v>0</v>
      </c>
      <c r="R8211">
        <v>0</v>
      </c>
      <c r="S8211">
        <v>0</v>
      </c>
      <c r="T8211">
        <v>3</v>
      </c>
      <c r="U8211">
        <v>0</v>
      </c>
      <c r="V8211">
        <v>0</v>
      </c>
      <c r="W8211">
        <v>0</v>
      </c>
      <c r="X8211">
        <v>5.775269171616106</v>
      </c>
      <c r="Y8211">
        <v>0</v>
      </c>
      <c r="Z8211">
        <v>0</v>
      </c>
      <c r="AA8211">
        <v>0</v>
      </c>
      <c r="AB8211">
        <v>0.89210132916491813</v>
      </c>
      <c r="AC8211">
        <v>0</v>
      </c>
      <c r="AD8211">
        <v>0</v>
      </c>
      <c r="AE8211">
        <v>6.6673705007810238</v>
      </c>
    </row>
    <row r="8212" spans="1:31" x14ac:dyDescent="0.25">
      <c r="A8212">
        <v>1663240</v>
      </c>
      <c r="B8212">
        <v>1</v>
      </c>
      <c r="C8212" t="s">
        <v>81</v>
      </c>
      <c r="D8212" t="s">
        <v>127</v>
      </c>
      <c r="E8212" t="s">
        <v>131</v>
      </c>
      <c r="F8212" t="s">
        <v>23125</v>
      </c>
      <c r="G8212" t="s">
        <v>161</v>
      </c>
      <c r="H8212" t="s">
        <v>134</v>
      </c>
      <c r="I8212" t="s">
        <v>135</v>
      </c>
      <c r="J8212" t="s">
        <v>136</v>
      </c>
      <c r="K8212" t="s">
        <v>137</v>
      </c>
      <c r="L8212" t="s">
        <v>23126</v>
      </c>
      <c r="M8212" t="s">
        <v>23127</v>
      </c>
      <c r="N8212">
        <v>2.0299999999999998</v>
      </c>
      <c r="O8212">
        <v>5</v>
      </c>
      <c r="P8212">
        <v>0</v>
      </c>
      <c r="Q8212">
        <v>155</v>
      </c>
      <c r="R8212">
        <v>6</v>
      </c>
      <c r="S8212">
        <v>6</v>
      </c>
      <c r="T8212">
        <v>0</v>
      </c>
      <c r="U8212">
        <v>0</v>
      </c>
      <c r="V8212">
        <v>0</v>
      </c>
      <c r="W8212">
        <v>1.2131290567648931</v>
      </c>
      <c r="X8212">
        <v>0</v>
      </c>
      <c r="Y8212">
        <v>86.558476456377051</v>
      </c>
      <c r="Z8212">
        <v>1.9993036810475671</v>
      </c>
      <c r="AA8212">
        <v>28.956323378498567</v>
      </c>
      <c r="AB8212">
        <v>0</v>
      </c>
      <c r="AC8212">
        <v>0</v>
      </c>
      <c r="AD8212">
        <v>0</v>
      </c>
      <c r="AE8212">
        <v>118.72723257268808</v>
      </c>
    </row>
    <row r="8213" spans="1:31" x14ac:dyDescent="0.25">
      <c r="A8213">
        <v>1663443</v>
      </c>
      <c r="B8213">
        <v>1</v>
      </c>
      <c r="C8213" t="s">
        <v>80</v>
      </c>
      <c r="D8213" t="s">
        <v>101</v>
      </c>
      <c r="E8213" t="s">
        <v>152</v>
      </c>
      <c r="F8213" t="s">
        <v>23128</v>
      </c>
      <c r="G8213" t="s">
        <v>154</v>
      </c>
      <c r="H8213" t="s">
        <v>149</v>
      </c>
      <c r="I8213" t="s">
        <v>135</v>
      </c>
      <c r="J8213" t="s">
        <v>136</v>
      </c>
      <c r="K8213" t="s">
        <v>137</v>
      </c>
      <c r="L8213" t="s">
        <v>23129</v>
      </c>
      <c r="M8213" t="s">
        <v>23130</v>
      </c>
      <c r="N8213">
        <v>4.0711111109999996</v>
      </c>
      <c r="O8213">
        <v>0</v>
      </c>
      <c r="P8213">
        <v>7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10.007086748159432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10.007086748159432</v>
      </c>
    </row>
    <row r="8214" spans="1:31" x14ac:dyDescent="0.25">
      <c r="A8214">
        <v>1663549</v>
      </c>
      <c r="B8214">
        <v>1</v>
      </c>
      <c r="C8214" t="s">
        <v>80</v>
      </c>
      <c r="D8214" t="s">
        <v>104</v>
      </c>
      <c r="E8214" t="s">
        <v>178</v>
      </c>
      <c r="F8214" t="s">
        <v>23131</v>
      </c>
      <c r="G8214" t="s">
        <v>227</v>
      </c>
      <c r="H8214" t="s">
        <v>149</v>
      </c>
      <c r="I8214" t="s">
        <v>135</v>
      </c>
      <c r="J8214" t="s">
        <v>136</v>
      </c>
      <c r="K8214" t="s">
        <v>137</v>
      </c>
      <c r="L8214" t="s">
        <v>23132</v>
      </c>
      <c r="M8214" t="s">
        <v>23133</v>
      </c>
      <c r="N8214">
        <v>3.2091666659999998</v>
      </c>
      <c r="O8214">
        <v>0</v>
      </c>
      <c r="P8214">
        <v>199</v>
      </c>
      <c r="Q8214">
        <v>0</v>
      </c>
      <c r="R8214">
        <v>2</v>
      </c>
      <c r="S8214">
        <v>0</v>
      </c>
      <c r="T8214">
        <v>9</v>
      </c>
      <c r="U8214">
        <v>0</v>
      </c>
      <c r="V8214">
        <v>0</v>
      </c>
      <c r="W8214">
        <v>0</v>
      </c>
      <c r="X8214">
        <v>229.84270825025709</v>
      </c>
      <c r="Y8214">
        <v>0</v>
      </c>
      <c r="Z8214">
        <v>5.1684535430925447</v>
      </c>
      <c r="AA8214">
        <v>0</v>
      </c>
      <c r="AB8214">
        <v>12.420272256640471</v>
      </c>
      <c r="AC8214">
        <v>0</v>
      </c>
      <c r="AD8214">
        <v>0</v>
      </c>
      <c r="AE8214">
        <v>247.43143404999009</v>
      </c>
    </row>
    <row r="8215" spans="1:31" x14ac:dyDescent="0.25">
      <c r="A8215">
        <v>1663157</v>
      </c>
      <c r="B8215">
        <v>1</v>
      </c>
      <c r="C8215" t="s">
        <v>80</v>
      </c>
      <c r="D8215" t="s">
        <v>111</v>
      </c>
      <c r="E8215" t="s">
        <v>146</v>
      </c>
      <c r="F8215" t="s">
        <v>23134</v>
      </c>
      <c r="G8215" t="s">
        <v>180</v>
      </c>
      <c r="H8215" t="s">
        <v>149</v>
      </c>
      <c r="I8215" t="s">
        <v>135</v>
      </c>
      <c r="J8215" t="s">
        <v>136</v>
      </c>
      <c r="K8215" t="s">
        <v>137</v>
      </c>
      <c r="L8215" t="s">
        <v>23135</v>
      </c>
      <c r="M8215" t="s">
        <v>23136</v>
      </c>
      <c r="N8215">
        <v>0.79305555500000002</v>
      </c>
      <c r="O8215">
        <v>0</v>
      </c>
      <c r="P8215">
        <v>279</v>
      </c>
      <c r="Q8215">
        <v>0</v>
      </c>
      <c r="R8215">
        <v>0</v>
      </c>
      <c r="S8215">
        <v>0</v>
      </c>
      <c r="T8215">
        <v>9</v>
      </c>
      <c r="U8215">
        <v>0</v>
      </c>
      <c r="V8215">
        <v>0</v>
      </c>
      <c r="W8215">
        <v>0</v>
      </c>
      <c r="X8215">
        <v>74.918265779038279</v>
      </c>
      <c r="Y8215">
        <v>0</v>
      </c>
      <c r="Z8215">
        <v>0</v>
      </c>
      <c r="AA8215">
        <v>0</v>
      </c>
      <c r="AB8215">
        <v>8.9097310311749993</v>
      </c>
      <c r="AC8215">
        <v>0</v>
      </c>
      <c r="AD8215">
        <v>0</v>
      </c>
      <c r="AE8215">
        <v>83.827996810213278</v>
      </c>
    </row>
    <row r="8216" spans="1:31" x14ac:dyDescent="0.25">
      <c r="A8216">
        <v>1663297</v>
      </c>
      <c r="B8216">
        <v>1</v>
      </c>
      <c r="C8216" t="s">
        <v>80</v>
      </c>
      <c r="D8216" t="s">
        <v>83</v>
      </c>
      <c r="E8216" t="s">
        <v>131</v>
      </c>
      <c r="F8216" t="s">
        <v>4066</v>
      </c>
      <c r="G8216" t="s">
        <v>161</v>
      </c>
      <c r="H8216" t="s">
        <v>134</v>
      </c>
      <c r="I8216" t="s">
        <v>135</v>
      </c>
      <c r="J8216" t="s">
        <v>136</v>
      </c>
      <c r="K8216" t="s">
        <v>137</v>
      </c>
      <c r="L8216" t="s">
        <v>23137</v>
      </c>
      <c r="M8216" t="s">
        <v>23138</v>
      </c>
      <c r="N8216">
        <v>1.8177777770000001</v>
      </c>
      <c r="O8216">
        <v>0</v>
      </c>
      <c r="P8216">
        <v>1452</v>
      </c>
      <c r="Q8216">
        <v>0</v>
      </c>
      <c r="R8216">
        <v>0</v>
      </c>
      <c r="S8216">
        <v>12</v>
      </c>
      <c r="T8216">
        <v>174</v>
      </c>
      <c r="U8216">
        <v>10</v>
      </c>
      <c r="V8216">
        <v>0</v>
      </c>
      <c r="W8216">
        <v>0</v>
      </c>
      <c r="X8216">
        <v>786.37568584554424</v>
      </c>
      <c r="Y8216">
        <v>0</v>
      </c>
      <c r="Z8216">
        <v>0</v>
      </c>
      <c r="AA8216">
        <v>778.68579723995242</v>
      </c>
      <c r="AB8216">
        <v>302.27603607848988</v>
      </c>
      <c r="AC8216">
        <v>997.68607208943126</v>
      </c>
      <c r="AD8216">
        <v>0</v>
      </c>
      <c r="AE8216">
        <v>2865.0235912534176</v>
      </c>
    </row>
    <row r="8217" spans="1:31" x14ac:dyDescent="0.25">
      <c r="A8217">
        <v>1662988</v>
      </c>
      <c r="B8217">
        <v>1</v>
      </c>
      <c r="C8217" t="s">
        <v>81</v>
      </c>
      <c r="D8217" t="s">
        <v>118</v>
      </c>
      <c r="E8217" t="s">
        <v>131</v>
      </c>
      <c r="F8217" t="s">
        <v>19357</v>
      </c>
      <c r="G8217" t="s">
        <v>148</v>
      </c>
      <c r="H8217" t="s">
        <v>134</v>
      </c>
      <c r="I8217" t="s">
        <v>135</v>
      </c>
      <c r="J8217" t="s">
        <v>136</v>
      </c>
      <c r="K8217" t="s">
        <v>143</v>
      </c>
      <c r="L8217" t="s">
        <v>23139</v>
      </c>
      <c r="M8217" t="s">
        <v>23140</v>
      </c>
      <c r="N8217">
        <v>7.9908333330000003</v>
      </c>
      <c r="O8217">
        <v>2</v>
      </c>
      <c r="P8217">
        <v>1392</v>
      </c>
      <c r="Q8217">
        <v>168</v>
      </c>
      <c r="R8217">
        <v>167</v>
      </c>
      <c r="S8217">
        <v>25</v>
      </c>
      <c r="T8217">
        <v>128</v>
      </c>
      <c r="U8217">
        <v>1</v>
      </c>
      <c r="V8217">
        <v>0</v>
      </c>
      <c r="W8217">
        <v>2.6202084614833261</v>
      </c>
      <c r="X8217">
        <v>1031.1413786978478</v>
      </c>
      <c r="Y8217">
        <v>1190.8814649649721</v>
      </c>
      <c r="Z8217">
        <v>314.13575677065023</v>
      </c>
      <c r="AA8217">
        <v>1113.6027156830805</v>
      </c>
      <c r="AB8217">
        <v>439.76723181569491</v>
      </c>
      <c r="AC8217">
        <v>6.7113901808939422</v>
      </c>
      <c r="AD8217">
        <v>0</v>
      </c>
      <c r="AE8217">
        <v>4098.8601465746233</v>
      </c>
    </row>
    <row r="8218" spans="1:31" x14ac:dyDescent="0.25">
      <c r="A8218">
        <v>1663317</v>
      </c>
      <c r="B8218">
        <v>1</v>
      </c>
      <c r="C8218" t="s">
        <v>80</v>
      </c>
      <c r="D8218" t="s">
        <v>94</v>
      </c>
      <c r="E8218" t="s">
        <v>131</v>
      </c>
      <c r="F8218" t="s">
        <v>23141</v>
      </c>
      <c r="G8218" t="s">
        <v>1832</v>
      </c>
      <c r="H8218" t="s">
        <v>134</v>
      </c>
      <c r="I8218" t="s">
        <v>135</v>
      </c>
      <c r="J8218" t="s">
        <v>136</v>
      </c>
      <c r="K8218" t="s">
        <v>137</v>
      </c>
      <c r="L8218" t="s">
        <v>23142</v>
      </c>
      <c r="M8218" t="s">
        <v>23143</v>
      </c>
      <c r="N8218">
        <v>1.948055555</v>
      </c>
      <c r="O8218">
        <v>0</v>
      </c>
      <c r="P8218">
        <v>164</v>
      </c>
      <c r="Q8218">
        <v>0</v>
      </c>
      <c r="R8218">
        <v>1</v>
      </c>
      <c r="S8218">
        <v>0</v>
      </c>
      <c r="T8218">
        <v>12</v>
      </c>
      <c r="U8218">
        <v>0</v>
      </c>
      <c r="V8218">
        <v>0</v>
      </c>
      <c r="W8218">
        <v>0</v>
      </c>
      <c r="X8218">
        <v>31.729586980918594</v>
      </c>
      <c r="Y8218">
        <v>0</v>
      </c>
      <c r="Z8218">
        <v>0.16968245456773445</v>
      </c>
      <c r="AA8218">
        <v>0</v>
      </c>
      <c r="AB8218">
        <v>7.741247066735033</v>
      </c>
      <c r="AC8218">
        <v>0</v>
      </c>
      <c r="AD8218">
        <v>0</v>
      </c>
      <c r="AE8218">
        <v>39.640516502221359</v>
      </c>
    </row>
    <row r="8219" spans="1:31" x14ac:dyDescent="0.25">
      <c r="A8219">
        <v>1663652</v>
      </c>
      <c r="B8219">
        <v>1</v>
      </c>
      <c r="C8219" t="s">
        <v>81</v>
      </c>
      <c r="D8219" t="s">
        <v>117</v>
      </c>
      <c r="E8219" t="s">
        <v>146</v>
      </c>
      <c r="F8219" t="s">
        <v>23144</v>
      </c>
      <c r="G8219" t="s">
        <v>227</v>
      </c>
      <c r="H8219" t="s">
        <v>149</v>
      </c>
      <c r="I8219" t="s">
        <v>135</v>
      </c>
      <c r="J8219" t="s">
        <v>136</v>
      </c>
      <c r="K8219" t="s">
        <v>137</v>
      </c>
      <c r="L8219" t="s">
        <v>23145</v>
      </c>
      <c r="M8219" t="s">
        <v>23146</v>
      </c>
      <c r="N8219">
        <v>2.0663888880000001</v>
      </c>
      <c r="O8219">
        <v>0</v>
      </c>
      <c r="P8219">
        <v>54</v>
      </c>
      <c r="Q8219">
        <v>0</v>
      </c>
      <c r="R8219">
        <v>1</v>
      </c>
      <c r="S8219">
        <v>0</v>
      </c>
      <c r="T8219">
        <v>4</v>
      </c>
      <c r="U8219">
        <v>0</v>
      </c>
      <c r="V8219">
        <v>0</v>
      </c>
      <c r="W8219">
        <v>0</v>
      </c>
      <c r="X8219">
        <v>15.997607724033054</v>
      </c>
      <c r="Y8219">
        <v>0</v>
      </c>
      <c r="Z8219">
        <v>3.2557164623481589</v>
      </c>
      <c r="AA8219">
        <v>0</v>
      </c>
      <c r="AB8219">
        <v>4.7779013176221028</v>
      </c>
      <c r="AC8219">
        <v>0</v>
      </c>
      <c r="AD8219">
        <v>0</v>
      </c>
      <c r="AE8219">
        <v>24.031225504003316</v>
      </c>
    </row>
    <row r="8220" spans="1:31" x14ac:dyDescent="0.25">
      <c r="A8220">
        <v>1663011</v>
      </c>
      <c r="B8220">
        <v>1</v>
      </c>
      <c r="C8220" t="s">
        <v>80</v>
      </c>
      <c r="D8220" t="s">
        <v>101</v>
      </c>
      <c r="E8220" t="s">
        <v>178</v>
      </c>
      <c r="F8220" t="s">
        <v>23147</v>
      </c>
      <c r="G8220" t="s">
        <v>231</v>
      </c>
      <c r="H8220" t="s">
        <v>149</v>
      </c>
      <c r="I8220" t="s">
        <v>135</v>
      </c>
      <c r="J8220" t="s">
        <v>136</v>
      </c>
      <c r="K8220" t="s">
        <v>137</v>
      </c>
      <c r="L8220" t="s">
        <v>23148</v>
      </c>
      <c r="M8220" t="s">
        <v>23149</v>
      </c>
      <c r="N8220">
        <v>0.83916666600000001</v>
      </c>
      <c r="O8220">
        <v>0</v>
      </c>
      <c r="P8220">
        <v>207</v>
      </c>
      <c r="Q8220">
        <v>0</v>
      </c>
      <c r="R8220">
        <v>0</v>
      </c>
      <c r="S8220">
        <v>0</v>
      </c>
      <c r="T8220">
        <v>2</v>
      </c>
      <c r="U8220">
        <v>0</v>
      </c>
      <c r="V8220">
        <v>0</v>
      </c>
      <c r="W8220">
        <v>0</v>
      </c>
      <c r="X8220">
        <v>32.980653115017567</v>
      </c>
      <c r="Y8220">
        <v>0</v>
      </c>
      <c r="Z8220">
        <v>0</v>
      </c>
      <c r="AA8220">
        <v>0</v>
      </c>
      <c r="AB8220">
        <v>1.3918156697639035</v>
      </c>
      <c r="AC8220">
        <v>0</v>
      </c>
      <c r="AD8220">
        <v>0</v>
      </c>
      <c r="AE8220">
        <v>34.372468784781468</v>
      </c>
    </row>
    <row r="8221" spans="1:31" x14ac:dyDescent="0.25">
      <c r="A8221">
        <v>1663629</v>
      </c>
      <c r="B8221">
        <v>1</v>
      </c>
      <c r="C8221" t="s">
        <v>80</v>
      </c>
      <c r="D8221" t="s">
        <v>100</v>
      </c>
      <c r="E8221" t="s">
        <v>152</v>
      </c>
      <c r="F8221" t="s">
        <v>23150</v>
      </c>
      <c r="G8221" t="s">
        <v>154</v>
      </c>
      <c r="H8221" t="s">
        <v>149</v>
      </c>
      <c r="I8221" t="s">
        <v>135</v>
      </c>
      <c r="J8221" t="s">
        <v>136</v>
      </c>
      <c r="K8221" t="s">
        <v>137</v>
      </c>
      <c r="L8221" t="s">
        <v>23151</v>
      </c>
      <c r="M8221" t="s">
        <v>23152</v>
      </c>
      <c r="N8221">
        <v>3.1375000000000002</v>
      </c>
      <c r="O8221">
        <v>0</v>
      </c>
      <c r="P8221">
        <v>1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1.3783036249145755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1.3783036249145755</v>
      </c>
    </row>
    <row r="8222" spans="1:31" x14ac:dyDescent="0.25">
      <c r="A8222">
        <v>1663486</v>
      </c>
      <c r="B8222">
        <v>1</v>
      </c>
      <c r="C8222" t="s">
        <v>80</v>
      </c>
      <c r="D8222" t="s">
        <v>83</v>
      </c>
      <c r="E8222" t="s">
        <v>362</v>
      </c>
      <c r="F8222" t="s">
        <v>23153</v>
      </c>
      <c r="G8222" t="s">
        <v>227</v>
      </c>
      <c r="H8222" t="s">
        <v>149</v>
      </c>
      <c r="I8222" t="s">
        <v>135</v>
      </c>
      <c r="J8222" t="s">
        <v>136</v>
      </c>
      <c r="K8222" t="s">
        <v>137</v>
      </c>
      <c r="L8222" t="s">
        <v>23154</v>
      </c>
      <c r="M8222" t="s">
        <v>23155</v>
      </c>
      <c r="N8222">
        <v>1.120833333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6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7.418346915385662</v>
      </c>
      <c r="AC8222">
        <v>0</v>
      </c>
      <c r="AD8222">
        <v>0</v>
      </c>
      <c r="AE8222">
        <v>7.418346915385662</v>
      </c>
    </row>
    <row r="8223" spans="1:31" x14ac:dyDescent="0.25">
      <c r="A8223">
        <v>1662968</v>
      </c>
      <c r="B8223">
        <v>1</v>
      </c>
      <c r="C8223" t="s">
        <v>81</v>
      </c>
      <c r="D8223" t="s">
        <v>115</v>
      </c>
      <c r="E8223" t="s">
        <v>146</v>
      </c>
      <c r="F8223" t="s">
        <v>440</v>
      </c>
      <c r="G8223" t="s">
        <v>148</v>
      </c>
      <c r="H8223" t="s">
        <v>149</v>
      </c>
      <c r="I8223" t="s">
        <v>135</v>
      </c>
      <c r="J8223" t="s">
        <v>136</v>
      </c>
      <c r="K8223" t="s">
        <v>143</v>
      </c>
      <c r="L8223" t="s">
        <v>23156</v>
      </c>
      <c r="M8223" t="s">
        <v>23157</v>
      </c>
      <c r="N8223">
        <v>8.2271055549999996</v>
      </c>
      <c r="O8223">
        <v>0</v>
      </c>
      <c r="P8223">
        <v>298</v>
      </c>
      <c r="Q8223">
        <v>0</v>
      </c>
      <c r="R8223">
        <v>0</v>
      </c>
      <c r="S8223">
        <v>0</v>
      </c>
      <c r="T8223">
        <v>12</v>
      </c>
      <c r="U8223">
        <v>0</v>
      </c>
      <c r="V8223">
        <v>0</v>
      </c>
      <c r="W8223">
        <v>0</v>
      </c>
      <c r="X8223">
        <v>325.95775295339342</v>
      </c>
      <c r="Y8223">
        <v>0</v>
      </c>
      <c r="Z8223">
        <v>0</v>
      </c>
      <c r="AA8223">
        <v>0</v>
      </c>
      <c r="AB8223">
        <v>88.616191381173962</v>
      </c>
      <c r="AC8223">
        <v>0</v>
      </c>
      <c r="AD8223">
        <v>0</v>
      </c>
      <c r="AE8223">
        <v>414.57394433456739</v>
      </c>
    </row>
    <row r="8224" spans="1:31" x14ac:dyDescent="0.25">
      <c r="A8224">
        <v>1663509</v>
      </c>
      <c r="B8224">
        <v>1</v>
      </c>
      <c r="C8224" t="s">
        <v>81</v>
      </c>
      <c r="D8224" t="s">
        <v>115</v>
      </c>
      <c r="E8224" t="s">
        <v>131</v>
      </c>
      <c r="F8224" t="s">
        <v>23158</v>
      </c>
      <c r="G8224" t="s">
        <v>195</v>
      </c>
      <c r="H8224" t="s">
        <v>134</v>
      </c>
      <c r="I8224" t="s">
        <v>135</v>
      </c>
      <c r="J8224" t="s">
        <v>136</v>
      </c>
      <c r="K8224" t="s">
        <v>137</v>
      </c>
      <c r="L8224" t="s">
        <v>23159</v>
      </c>
      <c r="M8224" t="s">
        <v>23160</v>
      </c>
      <c r="N8224">
        <v>5.267222222</v>
      </c>
      <c r="O8224">
        <v>0</v>
      </c>
      <c r="P8224">
        <v>15</v>
      </c>
      <c r="Q8224">
        <v>2</v>
      </c>
      <c r="R8224">
        <v>11</v>
      </c>
      <c r="S8224">
        <v>0</v>
      </c>
      <c r="T8224">
        <v>1</v>
      </c>
      <c r="U8224">
        <v>0</v>
      </c>
      <c r="V8224">
        <v>0</v>
      </c>
      <c r="W8224">
        <v>0</v>
      </c>
      <c r="X8224">
        <v>3.0467049038706677</v>
      </c>
      <c r="Y8224">
        <v>36.718797738968334</v>
      </c>
      <c r="Z8224">
        <v>8.5973869326695578</v>
      </c>
      <c r="AA8224">
        <v>0</v>
      </c>
      <c r="AB8224">
        <v>0</v>
      </c>
      <c r="AC8224">
        <v>0</v>
      </c>
      <c r="AD8224">
        <v>0</v>
      </c>
      <c r="AE8224">
        <v>48.362889575508561</v>
      </c>
    </row>
    <row r="8225" spans="1:31" x14ac:dyDescent="0.25">
      <c r="A8225">
        <v>1663609</v>
      </c>
      <c r="B8225">
        <v>1</v>
      </c>
      <c r="C8225" t="s">
        <v>80</v>
      </c>
      <c r="D8225" t="s">
        <v>86</v>
      </c>
      <c r="E8225" t="s">
        <v>152</v>
      </c>
      <c r="F8225" t="s">
        <v>23161</v>
      </c>
      <c r="G8225" t="s">
        <v>154</v>
      </c>
      <c r="H8225" t="s">
        <v>149</v>
      </c>
      <c r="I8225" t="s">
        <v>135</v>
      </c>
      <c r="J8225" t="s">
        <v>136</v>
      </c>
      <c r="K8225" t="s">
        <v>137</v>
      </c>
      <c r="L8225" t="s">
        <v>23162</v>
      </c>
      <c r="M8225" t="s">
        <v>23163</v>
      </c>
      <c r="N8225">
        <v>2.6311111110000001</v>
      </c>
      <c r="O8225">
        <v>0</v>
      </c>
      <c r="P8225">
        <v>1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0.19198848889158557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0.19198848889158557</v>
      </c>
    </row>
    <row r="8226" spans="1:31" x14ac:dyDescent="0.25">
      <c r="A8226">
        <v>1663715</v>
      </c>
      <c r="B8226">
        <v>1</v>
      </c>
      <c r="C8226" t="s">
        <v>80</v>
      </c>
      <c r="D8226" t="s">
        <v>93</v>
      </c>
      <c r="E8226" t="s">
        <v>146</v>
      </c>
      <c r="F8226" t="s">
        <v>23164</v>
      </c>
      <c r="G8226" t="s">
        <v>260</v>
      </c>
      <c r="H8226" t="s">
        <v>149</v>
      </c>
      <c r="I8226" t="s">
        <v>135</v>
      </c>
      <c r="J8226" t="s">
        <v>136</v>
      </c>
      <c r="K8226" t="s">
        <v>137</v>
      </c>
      <c r="L8226" t="s">
        <v>23165</v>
      </c>
      <c r="M8226" t="s">
        <v>23166</v>
      </c>
      <c r="N8226">
        <v>0.48666666600000003</v>
      </c>
      <c r="O8226">
        <v>0</v>
      </c>
      <c r="P8226">
        <v>12</v>
      </c>
      <c r="Q8226">
        <v>0</v>
      </c>
      <c r="R8226">
        <v>25</v>
      </c>
      <c r="S8226">
        <v>0</v>
      </c>
      <c r="T8226">
        <v>5</v>
      </c>
      <c r="U8226">
        <v>0</v>
      </c>
      <c r="V8226">
        <v>0</v>
      </c>
      <c r="W8226">
        <v>0</v>
      </c>
      <c r="X8226">
        <v>0.45873399728000008</v>
      </c>
      <c r="Y8226">
        <v>0</v>
      </c>
      <c r="Z8226">
        <v>0.62633754680823317</v>
      </c>
      <c r="AA8226">
        <v>0</v>
      </c>
      <c r="AB8226">
        <v>1.2588213837042135</v>
      </c>
      <c r="AC8226">
        <v>0</v>
      </c>
      <c r="AD8226">
        <v>0</v>
      </c>
      <c r="AE8226">
        <v>2.3438929277924467</v>
      </c>
    </row>
    <row r="8227" spans="1:31" x14ac:dyDescent="0.25">
      <c r="A8227">
        <v>1663217</v>
      </c>
      <c r="B8227">
        <v>1</v>
      </c>
      <c r="C8227" t="s">
        <v>80</v>
      </c>
      <c r="D8227" t="s">
        <v>94</v>
      </c>
      <c r="E8227" t="s">
        <v>146</v>
      </c>
      <c r="F8227" t="s">
        <v>23167</v>
      </c>
      <c r="G8227" t="s">
        <v>260</v>
      </c>
      <c r="H8227" t="s">
        <v>149</v>
      </c>
      <c r="I8227" t="s">
        <v>135</v>
      </c>
      <c r="J8227" t="s">
        <v>136</v>
      </c>
      <c r="K8227" t="s">
        <v>137</v>
      </c>
      <c r="L8227" t="s">
        <v>23168</v>
      </c>
      <c r="M8227" t="s">
        <v>23169</v>
      </c>
      <c r="N8227">
        <v>1.556944444</v>
      </c>
      <c r="O8227">
        <v>0</v>
      </c>
      <c r="P8227">
        <v>31</v>
      </c>
      <c r="Q8227">
        <v>0</v>
      </c>
      <c r="R8227">
        <v>0</v>
      </c>
      <c r="S8227">
        <v>0</v>
      </c>
      <c r="T8227">
        <v>3</v>
      </c>
      <c r="U8227">
        <v>0</v>
      </c>
      <c r="V8227">
        <v>0</v>
      </c>
      <c r="W8227">
        <v>0</v>
      </c>
      <c r="X8227">
        <v>4.0801118791840141</v>
      </c>
      <c r="Y8227">
        <v>0</v>
      </c>
      <c r="Z8227">
        <v>0</v>
      </c>
      <c r="AA8227">
        <v>0</v>
      </c>
      <c r="AB8227">
        <v>1.6466132169156251</v>
      </c>
      <c r="AC8227">
        <v>0</v>
      </c>
      <c r="AD8227">
        <v>0</v>
      </c>
      <c r="AE8227">
        <v>5.7267250960996394</v>
      </c>
    </row>
    <row r="8228" spans="1:31" x14ac:dyDescent="0.25">
      <c r="A8228">
        <v>1663280</v>
      </c>
      <c r="B8228">
        <v>1</v>
      </c>
      <c r="C8228" t="s">
        <v>80</v>
      </c>
      <c r="D8228" t="s">
        <v>94</v>
      </c>
      <c r="E8228" t="s">
        <v>152</v>
      </c>
      <c r="F8228" t="s">
        <v>23170</v>
      </c>
      <c r="G8228" t="s">
        <v>154</v>
      </c>
      <c r="H8228" t="s">
        <v>149</v>
      </c>
      <c r="I8228" t="s">
        <v>135</v>
      </c>
      <c r="J8228" t="s">
        <v>136</v>
      </c>
      <c r="K8228" t="s">
        <v>137</v>
      </c>
      <c r="L8228" t="s">
        <v>23171</v>
      </c>
      <c r="M8228" t="s">
        <v>23172</v>
      </c>
      <c r="N8228">
        <v>10.194166665999999</v>
      </c>
      <c r="O8228">
        <v>0</v>
      </c>
      <c r="P8228">
        <v>1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0.58946803962797345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0.58946803962797345</v>
      </c>
    </row>
    <row r="8229" spans="1:31" x14ac:dyDescent="0.25">
      <c r="A8229">
        <v>1663672</v>
      </c>
      <c r="B8229">
        <v>1</v>
      </c>
      <c r="C8229" t="s">
        <v>81</v>
      </c>
      <c r="D8229" t="s">
        <v>113</v>
      </c>
      <c r="E8229" t="s">
        <v>146</v>
      </c>
      <c r="F8229" t="s">
        <v>23173</v>
      </c>
      <c r="G8229" t="s">
        <v>231</v>
      </c>
      <c r="H8229" t="s">
        <v>149</v>
      </c>
      <c r="I8229" t="s">
        <v>135</v>
      </c>
      <c r="J8229" t="s">
        <v>136</v>
      </c>
      <c r="K8229" t="s">
        <v>137</v>
      </c>
      <c r="L8229" t="s">
        <v>23174</v>
      </c>
      <c r="M8229" t="s">
        <v>23175</v>
      </c>
      <c r="N8229">
        <v>1.590833333</v>
      </c>
      <c r="O8229">
        <v>0</v>
      </c>
      <c r="P8229">
        <v>23</v>
      </c>
      <c r="Q8229">
        <v>0</v>
      </c>
      <c r="R8229">
        <v>8</v>
      </c>
      <c r="S8229">
        <v>0</v>
      </c>
      <c r="T8229">
        <v>8</v>
      </c>
      <c r="U8229">
        <v>0</v>
      </c>
      <c r="V8229">
        <v>0</v>
      </c>
      <c r="W8229">
        <v>0</v>
      </c>
      <c r="X8229">
        <v>6.0288448866318403</v>
      </c>
      <c r="Y8229">
        <v>0</v>
      </c>
      <c r="Z8229">
        <v>5.3702026417283086</v>
      </c>
      <c r="AA8229">
        <v>0</v>
      </c>
      <c r="AB8229">
        <v>8.2558338204507908</v>
      </c>
      <c r="AC8229">
        <v>0</v>
      </c>
      <c r="AD8229">
        <v>0</v>
      </c>
      <c r="AE8229">
        <v>19.654881348810939</v>
      </c>
    </row>
    <row r="8230" spans="1:31" x14ac:dyDescent="0.25">
      <c r="A8230">
        <v>1663572</v>
      </c>
      <c r="B8230">
        <v>1</v>
      </c>
      <c r="C8230" t="s">
        <v>80</v>
      </c>
      <c r="D8230" t="s">
        <v>86</v>
      </c>
      <c r="E8230" t="s">
        <v>146</v>
      </c>
      <c r="F8230" t="s">
        <v>23176</v>
      </c>
      <c r="G8230" t="s">
        <v>1492</v>
      </c>
      <c r="H8230" t="s">
        <v>149</v>
      </c>
      <c r="I8230" t="s">
        <v>135</v>
      </c>
      <c r="J8230" t="s">
        <v>136</v>
      </c>
      <c r="K8230" t="s">
        <v>137</v>
      </c>
      <c r="L8230" t="s">
        <v>23177</v>
      </c>
      <c r="M8230" t="s">
        <v>23178</v>
      </c>
      <c r="N8230">
        <v>1.975833333</v>
      </c>
      <c r="O8230">
        <v>0</v>
      </c>
      <c r="P8230">
        <v>288</v>
      </c>
      <c r="Q8230">
        <v>0</v>
      </c>
      <c r="R8230">
        <v>0</v>
      </c>
      <c r="S8230">
        <v>0</v>
      </c>
      <c r="T8230">
        <v>6</v>
      </c>
      <c r="U8230">
        <v>0</v>
      </c>
      <c r="V8230">
        <v>0</v>
      </c>
      <c r="W8230">
        <v>0</v>
      </c>
      <c r="X8230">
        <v>253.31453621667109</v>
      </c>
      <c r="Y8230">
        <v>0</v>
      </c>
      <c r="Z8230">
        <v>0</v>
      </c>
      <c r="AA8230">
        <v>0</v>
      </c>
      <c r="AB8230">
        <v>8.6072467417607861</v>
      </c>
      <c r="AC8230">
        <v>0</v>
      </c>
      <c r="AD8230">
        <v>0</v>
      </c>
      <c r="AE8230">
        <v>261.92178295843189</v>
      </c>
    </row>
    <row r="8231" spans="1:31" x14ac:dyDescent="0.25">
      <c r="A8231">
        <v>1663615</v>
      </c>
      <c r="B8231">
        <v>1</v>
      </c>
      <c r="C8231" t="s">
        <v>80</v>
      </c>
      <c r="D8231" t="s">
        <v>93</v>
      </c>
      <c r="E8231" t="s">
        <v>178</v>
      </c>
      <c r="F8231" t="s">
        <v>23179</v>
      </c>
      <c r="G8231" t="s">
        <v>227</v>
      </c>
      <c r="H8231" t="s">
        <v>149</v>
      </c>
      <c r="I8231" t="s">
        <v>135</v>
      </c>
      <c r="J8231" t="s">
        <v>136</v>
      </c>
      <c r="K8231" t="s">
        <v>137</v>
      </c>
      <c r="L8231" t="s">
        <v>23180</v>
      </c>
      <c r="M8231" t="s">
        <v>23181</v>
      </c>
      <c r="N8231">
        <v>2.7555555549999999</v>
      </c>
      <c r="O8231">
        <v>0</v>
      </c>
      <c r="P8231">
        <v>12</v>
      </c>
      <c r="Q8231">
        <v>0</v>
      </c>
      <c r="R8231">
        <v>7</v>
      </c>
      <c r="S8231">
        <v>0</v>
      </c>
      <c r="T8231">
        <v>5</v>
      </c>
      <c r="U8231">
        <v>0</v>
      </c>
      <c r="V8231">
        <v>0</v>
      </c>
      <c r="W8231">
        <v>0</v>
      </c>
      <c r="X8231">
        <v>2.9025194514339767</v>
      </c>
      <c r="Y8231">
        <v>0</v>
      </c>
      <c r="Z8231">
        <v>7.1729168888174737</v>
      </c>
      <c r="AA8231">
        <v>0</v>
      </c>
      <c r="AB8231">
        <v>3.5930656747759451</v>
      </c>
      <c r="AC8231">
        <v>0</v>
      </c>
      <c r="AD8231">
        <v>0</v>
      </c>
      <c r="AE8231">
        <v>13.668502015027395</v>
      </c>
    </row>
    <row r="8232" spans="1:31" x14ac:dyDescent="0.25">
      <c r="A8232">
        <v>1663592</v>
      </c>
      <c r="B8232">
        <v>1</v>
      </c>
      <c r="C8232" t="s">
        <v>80</v>
      </c>
      <c r="D8232" t="s">
        <v>96</v>
      </c>
      <c r="E8232" t="s">
        <v>152</v>
      </c>
      <c r="F8232" t="s">
        <v>23182</v>
      </c>
      <c r="G8232" t="s">
        <v>154</v>
      </c>
      <c r="H8232" t="s">
        <v>149</v>
      </c>
      <c r="I8232" t="s">
        <v>135</v>
      </c>
      <c r="J8232" t="s">
        <v>136</v>
      </c>
      <c r="K8232" t="s">
        <v>137</v>
      </c>
      <c r="L8232" t="s">
        <v>23183</v>
      </c>
      <c r="M8232" t="s">
        <v>23184</v>
      </c>
      <c r="N8232">
        <v>8.6127777769999998</v>
      </c>
      <c r="O8232">
        <v>0</v>
      </c>
      <c r="P8232">
        <v>2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9.8264174482142046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9.8264174482142046</v>
      </c>
    </row>
    <row r="8233" spans="1:31" x14ac:dyDescent="0.25">
      <c r="A8233">
        <v>1663068</v>
      </c>
      <c r="B8233">
        <v>1</v>
      </c>
      <c r="C8233" t="s">
        <v>80</v>
      </c>
      <c r="D8233" t="s">
        <v>96</v>
      </c>
      <c r="E8233" t="s">
        <v>152</v>
      </c>
      <c r="F8233" t="s">
        <v>23185</v>
      </c>
      <c r="G8233" t="s">
        <v>168</v>
      </c>
      <c r="H8233" t="s">
        <v>149</v>
      </c>
      <c r="I8233" t="s">
        <v>135</v>
      </c>
      <c r="J8233" t="s">
        <v>136</v>
      </c>
      <c r="K8233" t="s">
        <v>137</v>
      </c>
      <c r="L8233" t="s">
        <v>23186</v>
      </c>
      <c r="M8233" t="s">
        <v>23187</v>
      </c>
      <c r="N8233">
        <v>1.434722222</v>
      </c>
      <c r="O8233">
        <v>0</v>
      </c>
      <c r="P8233">
        <v>1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0.74955070418818748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0.74955070418818748</v>
      </c>
    </row>
    <row r="8234" spans="1:31" x14ac:dyDescent="0.25">
      <c r="A8234">
        <v>1663755</v>
      </c>
      <c r="B8234">
        <v>1</v>
      </c>
      <c r="C8234" t="s">
        <v>80</v>
      </c>
      <c r="D8234" t="s">
        <v>93</v>
      </c>
      <c r="E8234" t="s">
        <v>140</v>
      </c>
      <c r="F8234" t="s">
        <v>1783</v>
      </c>
      <c r="G8234" t="s">
        <v>161</v>
      </c>
      <c r="H8234" t="s">
        <v>134</v>
      </c>
      <c r="I8234" t="s">
        <v>135</v>
      </c>
      <c r="J8234" t="s">
        <v>136</v>
      </c>
      <c r="K8234" t="s">
        <v>137</v>
      </c>
      <c r="L8234" t="s">
        <v>23188</v>
      </c>
      <c r="M8234" t="s">
        <v>23189</v>
      </c>
      <c r="N8234">
        <v>2.0499999999999998</v>
      </c>
      <c r="O8234">
        <v>1</v>
      </c>
      <c r="P8234">
        <v>324</v>
      </c>
      <c r="Q8234">
        <v>37</v>
      </c>
      <c r="R8234">
        <v>187</v>
      </c>
      <c r="S8234">
        <v>8</v>
      </c>
      <c r="T8234">
        <v>101</v>
      </c>
      <c r="U8234">
        <v>0</v>
      </c>
      <c r="V8234">
        <v>0</v>
      </c>
      <c r="W8234">
        <v>2.2620998457708001</v>
      </c>
      <c r="X8234">
        <v>143.14843865863222</v>
      </c>
      <c r="Y8234">
        <v>246.88453537777866</v>
      </c>
      <c r="Z8234">
        <v>245.20229192051281</v>
      </c>
      <c r="AA8234">
        <v>91.994905429140928</v>
      </c>
      <c r="AB8234">
        <v>134.28886129919695</v>
      </c>
      <c r="AC8234">
        <v>0</v>
      </c>
      <c r="AD8234">
        <v>0</v>
      </c>
      <c r="AE8234">
        <v>863.78113253103231</v>
      </c>
    </row>
    <row r="8235" spans="1:31" x14ac:dyDescent="0.25">
      <c r="A8235">
        <v>1663360</v>
      </c>
      <c r="B8235">
        <v>1</v>
      </c>
      <c r="C8235" t="s">
        <v>81</v>
      </c>
      <c r="D8235" t="s">
        <v>127</v>
      </c>
      <c r="E8235" t="s">
        <v>204</v>
      </c>
      <c r="F8235" t="s">
        <v>23190</v>
      </c>
      <c r="G8235" t="s">
        <v>195</v>
      </c>
      <c r="H8235" t="s">
        <v>134</v>
      </c>
      <c r="I8235" t="s">
        <v>135</v>
      </c>
      <c r="J8235" t="s">
        <v>136</v>
      </c>
      <c r="K8235" t="s">
        <v>137</v>
      </c>
      <c r="L8235" t="s">
        <v>23191</v>
      </c>
      <c r="M8235" t="s">
        <v>23192</v>
      </c>
      <c r="N8235">
        <v>8.1302777769999999</v>
      </c>
      <c r="O8235">
        <v>1</v>
      </c>
      <c r="P8235">
        <v>124</v>
      </c>
      <c r="Q8235">
        <v>39</v>
      </c>
      <c r="R8235">
        <v>25</v>
      </c>
      <c r="S8235">
        <v>4</v>
      </c>
      <c r="T8235">
        <v>11</v>
      </c>
      <c r="U8235">
        <v>0</v>
      </c>
      <c r="V8235">
        <v>0</v>
      </c>
      <c r="W8235">
        <v>2.4049779374847762</v>
      </c>
      <c r="X8235">
        <v>170.80674696381141</v>
      </c>
      <c r="Y8235">
        <v>87.365773619067781</v>
      </c>
      <c r="Z8235">
        <v>18.447188843957328</v>
      </c>
      <c r="AA8235">
        <v>156.69510766424617</v>
      </c>
      <c r="AB8235">
        <v>42.85458351387593</v>
      </c>
      <c r="AC8235">
        <v>0</v>
      </c>
      <c r="AD8235">
        <v>0</v>
      </c>
      <c r="AE8235">
        <v>478.57437854244341</v>
      </c>
    </row>
    <row r="8236" spans="1:31" x14ac:dyDescent="0.25">
      <c r="A8236">
        <v>1662945</v>
      </c>
      <c r="B8236">
        <v>1</v>
      </c>
      <c r="C8236" t="s">
        <v>81</v>
      </c>
      <c r="D8236" t="s">
        <v>115</v>
      </c>
      <c r="E8236" t="s">
        <v>131</v>
      </c>
      <c r="F8236" t="s">
        <v>23193</v>
      </c>
      <c r="G8236" t="s">
        <v>195</v>
      </c>
      <c r="H8236" t="s">
        <v>134</v>
      </c>
      <c r="I8236" t="s">
        <v>135</v>
      </c>
      <c r="J8236" t="s">
        <v>136</v>
      </c>
      <c r="K8236" t="s">
        <v>137</v>
      </c>
      <c r="L8236" t="s">
        <v>23194</v>
      </c>
      <c r="M8236" t="s">
        <v>23195</v>
      </c>
      <c r="N8236">
        <v>2.6483333330000001</v>
      </c>
      <c r="O8236">
        <v>0</v>
      </c>
      <c r="P8236">
        <v>209</v>
      </c>
      <c r="Q8236">
        <v>0</v>
      </c>
      <c r="R8236">
        <v>0</v>
      </c>
      <c r="S8236">
        <v>0</v>
      </c>
      <c r="T8236">
        <v>22</v>
      </c>
      <c r="U8236">
        <v>0</v>
      </c>
      <c r="V8236">
        <v>0</v>
      </c>
      <c r="W8236">
        <v>0</v>
      </c>
      <c r="X8236">
        <v>39.90656635389221</v>
      </c>
      <c r="Y8236">
        <v>0</v>
      </c>
      <c r="Z8236">
        <v>0</v>
      </c>
      <c r="AA8236">
        <v>0</v>
      </c>
      <c r="AB8236">
        <v>17.499173058953808</v>
      </c>
      <c r="AC8236">
        <v>0</v>
      </c>
      <c r="AD8236">
        <v>0</v>
      </c>
      <c r="AE8236">
        <v>57.405739412846017</v>
      </c>
    </row>
    <row r="8237" spans="1:31" x14ac:dyDescent="0.25">
      <c r="A8237">
        <v>1663406</v>
      </c>
      <c r="B8237">
        <v>1</v>
      </c>
      <c r="C8237" t="s">
        <v>80</v>
      </c>
      <c r="D8237" t="s">
        <v>99</v>
      </c>
      <c r="E8237" t="s">
        <v>178</v>
      </c>
      <c r="F8237" t="s">
        <v>23196</v>
      </c>
      <c r="G8237" t="s">
        <v>187</v>
      </c>
      <c r="H8237" t="s">
        <v>149</v>
      </c>
      <c r="I8237" t="s">
        <v>135</v>
      </c>
      <c r="J8237" t="s">
        <v>136</v>
      </c>
      <c r="K8237" t="s">
        <v>137</v>
      </c>
      <c r="L8237" t="s">
        <v>23197</v>
      </c>
      <c r="M8237" t="s">
        <v>23198</v>
      </c>
      <c r="N8237">
        <v>4.3483333330000002</v>
      </c>
      <c r="O8237">
        <v>0</v>
      </c>
      <c r="P8237">
        <v>41</v>
      </c>
      <c r="Q8237">
        <v>0</v>
      </c>
      <c r="R8237">
        <v>0</v>
      </c>
      <c r="S8237">
        <v>0</v>
      </c>
      <c r="T8237">
        <v>4</v>
      </c>
      <c r="U8237">
        <v>0</v>
      </c>
      <c r="V8237">
        <v>0</v>
      </c>
      <c r="W8237">
        <v>0</v>
      </c>
      <c r="X8237">
        <v>20.881299594178337</v>
      </c>
      <c r="Y8237">
        <v>0</v>
      </c>
      <c r="Z8237">
        <v>0</v>
      </c>
      <c r="AA8237">
        <v>0</v>
      </c>
      <c r="AB8237">
        <v>5.8426995593748572</v>
      </c>
      <c r="AC8237">
        <v>0</v>
      </c>
      <c r="AD8237">
        <v>0</v>
      </c>
      <c r="AE8237">
        <v>26.723999153553194</v>
      </c>
    </row>
    <row r="8238" spans="1:31" x14ac:dyDescent="0.25">
      <c r="A8238">
        <v>1663552</v>
      </c>
      <c r="B8238">
        <v>1</v>
      </c>
      <c r="C8238" t="s">
        <v>81</v>
      </c>
      <c r="D8238" t="s">
        <v>128</v>
      </c>
      <c r="E8238" t="s">
        <v>152</v>
      </c>
      <c r="F8238" t="s">
        <v>23199</v>
      </c>
      <c r="G8238" t="s">
        <v>507</v>
      </c>
      <c r="H8238" t="s">
        <v>149</v>
      </c>
      <c r="I8238" t="s">
        <v>135</v>
      </c>
      <c r="J8238" t="s">
        <v>136</v>
      </c>
      <c r="K8238" t="s">
        <v>137</v>
      </c>
      <c r="L8238" t="s">
        <v>23200</v>
      </c>
      <c r="M8238" t="s">
        <v>23201</v>
      </c>
      <c r="N8238">
        <v>2.2288888880000002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2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3.9672940159675334</v>
      </c>
      <c r="AC8238">
        <v>0</v>
      </c>
      <c r="AD8238">
        <v>0</v>
      </c>
      <c r="AE8238">
        <v>3.9672940159675334</v>
      </c>
    </row>
    <row r="8239" spans="1:31" x14ac:dyDescent="0.25">
      <c r="A8239">
        <v>1663446</v>
      </c>
      <c r="B8239">
        <v>1</v>
      </c>
      <c r="C8239" t="s">
        <v>80</v>
      </c>
      <c r="D8239" t="s">
        <v>106</v>
      </c>
      <c r="E8239" t="s">
        <v>146</v>
      </c>
      <c r="F8239" t="s">
        <v>23202</v>
      </c>
      <c r="G8239" t="s">
        <v>260</v>
      </c>
      <c r="H8239" t="s">
        <v>149</v>
      </c>
      <c r="I8239" t="s">
        <v>135</v>
      </c>
      <c r="J8239" t="s">
        <v>136</v>
      </c>
      <c r="K8239" t="s">
        <v>137</v>
      </c>
      <c r="L8239" t="s">
        <v>23203</v>
      </c>
      <c r="M8239" t="s">
        <v>23204</v>
      </c>
      <c r="N8239">
        <v>0.89694444399999995</v>
      </c>
      <c r="O8239">
        <v>0</v>
      </c>
      <c r="P8239">
        <v>14</v>
      </c>
      <c r="Q8239">
        <v>0</v>
      </c>
      <c r="R8239">
        <v>17</v>
      </c>
      <c r="S8239">
        <v>0</v>
      </c>
      <c r="T8239">
        <v>5</v>
      </c>
      <c r="U8239">
        <v>0</v>
      </c>
      <c r="V8239">
        <v>0</v>
      </c>
      <c r="W8239">
        <v>0</v>
      </c>
      <c r="X8239">
        <v>4.6436237003323209</v>
      </c>
      <c r="Y8239">
        <v>0</v>
      </c>
      <c r="Z8239">
        <v>8.3588692937033304</v>
      </c>
      <c r="AA8239">
        <v>0</v>
      </c>
      <c r="AB8239">
        <v>2.7953499509385851</v>
      </c>
      <c r="AC8239">
        <v>0</v>
      </c>
      <c r="AD8239">
        <v>0</v>
      </c>
      <c r="AE8239">
        <v>15.797842944974237</v>
      </c>
    </row>
    <row r="8240" spans="1:31" x14ac:dyDescent="0.25">
      <c r="A8240">
        <v>1663197</v>
      </c>
      <c r="B8240">
        <v>1</v>
      </c>
      <c r="C8240" t="s">
        <v>81</v>
      </c>
      <c r="D8240" t="s">
        <v>128</v>
      </c>
      <c r="E8240" t="s">
        <v>152</v>
      </c>
      <c r="F8240" t="s">
        <v>23205</v>
      </c>
      <c r="G8240" t="s">
        <v>154</v>
      </c>
      <c r="H8240" t="s">
        <v>149</v>
      </c>
      <c r="I8240" t="s">
        <v>135</v>
      </c>
      <c r="J8240" t="s">
        <v>136</v>
      </c>
      <c r="K8240" t="s">
        <v>137</v>
      </c>
      <c r="L8240" t="s">
        <v>23206</v>
      </c>
      <c r="M8240" t="s">
        <v>23207</v>
      </c>
      <c r="N8240">
        <v>10.475833333000001</v>
      </c>
      <c r="O8240">
        <v>0</v>
      </c>
      <c r="P8240">
        <v>2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4.7129168221634998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4.7129168221634998</v>
      </c>
    </row>
    <row r="8241" spans="1:31" x14ac:dyDescent="0.25">
      <c r="A8241">
        <v>1663151</v>
      </c>
      <c r="B8241">
        <v>1</v>
      </c>
      <c r="C8241" t="s">
        <v>80</v>
      </c>
      <c r="D8241" t="s">
        <v>100</v>
      </c>
      <c r="E8241" t="s">
        <v>178</v>
      </c>
      <c r="F8241" t="s">
        <v>23208</v>
      </c>
      <c r="G8241" t="s">
        <v>227</v>
      </c>
      <c r="H8241" t="s">
        <v>149</v>
      </c>
      <c r="I8241" t="s">
        <v>135</v>
      </c>
      <c r="J8241" t="s">
        <v>136</v>
      </c>
      <c r="K8241" t="s">
        <v>137</v>
      </c>
      <c r="L8241" t="s">
        <v>23209</v>
      </c>
      <c r="M8241" t="s">
        <v>23210</v>
      </c>
      <c r="N8241">
        <v>2.9458333329999999</v>
      </c>
      <c r="O8241">
        <v>0</v>
      </c>
      <c r="P8241">
        <v>128</v>
      </c>
      <c r="Q8241">
        <v>0</v>
      </c>
      <c r="R8241">
        <v>0</v>
      </c>
      <c r="S8241">
        <v>0</v>
      </c>
      <c r="T8241">
        <v>6</v>
      </c>
      <c r="U8241">
        <v>0</v>
      </c>
      <c r="V8241">
        <v>0</v>
      </c>
      <c r="W8241">
        <v>0</v>
      </c>
      <c r="X8241">
        <v>100.57853265976726</v>
      </c>
      <c r="Y8241">
        <v>0</v>
      </c>
      <c r="Z8241">
        <v>0</v>
      </c>
      <c r="AA8241">
        <v>0</v>
      </c>
      <c r="AB8241">
        <v>7.8313822584822912</v>
      </c>
      <c r="AC8241">
        <v>0</v>
      </c>
      <c r="AD8241">
        <v>0</v>
      </c>
      <c r="AE8241">
        <v>108.40991491824956</v>
      </c>
    </row>
    <row r="8242" spans="1:31" x14ac:dyDescent="0.25">
      <c r="A8242">
        <v>1663154</v>
      </c>
      <c r="B8242">
        <v>1</v>
      </c>
      <c r="C8242" t="s">
        <v>80</v>
      </c>
      <c r="D8242" t="s">
        <v>104</v>
      </c>
      <c r="E8242" t="s">
        <v>178</v>
      </c>
      <c r="F8242" t="s">
        <v>23211</v>
      </c>
      <c r="G8242" t="s">
        <v>7735</v>
      </c>
      <c r="H8242" t="s">
        <v>149</v>
      </c>
      <c r="I8242" t="s">
        <v>135</v>
      </c>
      <c r="J8242" t="s">
        <v>136</v>
      </c>
      <c r="K8242" t="s">
        <v>137</v>
      </c>
      <c r="L8242" t="s">
        <v>23212</v>
      </c>
      <c r="M8242" t="s">
        <v>23213</v>
      </c>
      <c r="N8242">
        <v>0.954166666</v>
      </c>
      <c r="O8242">
        <v>0</v>
      </c>
      <c r="P8242">
        <v>25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3.6423478894971293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3.6423478894971293</v>
      </c>
    </row>
    <row r="8243" spans="1:31" x14ac:dyDescent="0.25">
      <c r="A8243">
        <v>1663300</v>
      </c>
      <c r="B8243">
        <v>1</v>
      </c>
      <c r="C8243" t="s">
        <v>80</v>
      </c>
      <c r="D8243" t="s">
        <v>108</v>
      </c>
      <c r="E8243" t="s">
        <v>178</v>
      </c>
      <c r="F8243" t="s">
        <v>23214</v>
      </c>
      <c r="G8243" t="s">
        <v>227</v>
      </c>
      <c r="H8243" t="s">
        <v>149</v>
      </c>
      <c r="I8243" t="s">
        <v>135</v>
      </c>
      <c r="J8243" t="s">
        <v>136</v>
      </c>
      <c r="K8243" t="s">
        <v>137</v>
      </c>
      <c r="L8243" t="s">
        <v>23215</v>
      </c>
      <c r="M8243" t="s">
        <v>23216</v>
      </c>
      <c r="N8243">
        <v>3.954722222</v>
      </c>
      <c r="O8243">
        <v>0</v>
      </c>
      <c r="P8243">
        <v>11</v>
      </c>
      <c r="Q8243">
        <v>0</v>
      </c>
      <c r="R8243">
        <v>2</v>
      </c>
      <c r="S8243">
        <v>0</v>
      </c>
      <c r="T8243">
        <v>1</v>
      </c>
      <c r="U8243">
        <v>0</v>
      </c>
      <c r="V8243">
        <v>0</v>
      </c>
      <c r="W8243">
        <v>0</v>
      </c>
      <c r="X8243">
        <v>4.7012441252270474</v>
      </c>
      <c r="Y8243">
        <v>0</v>
      </c>
      <c r="Z8243">
        <v>0.33047653788466724</v>
      </c>
      <c r="AA8243">
        <v>0</v>
      </c>
      <c r="AB8243">
        <v>0</v>
      </c>
      <c r="AC8243">
        <v>0</v>
      </c>
      <c r="AD8243">
        <v>0</v>
      </c>
      <c r="AE8243">
        <v>5.0317206631117148</v>
      </c>
    </row>
    <row r="8244" spans="1:31" x14ac:dyDescent="0.25">
      <c r="A8244">
        <v>1663532</v>
      </c>
      <c r="B8244">
        <v>1</v>
      </c>
      <c r="C8244" t="s">
        <v>80</v>
      </c>
      <c r="D8244" t="s">
        <v>97</v>
      </c>
      <c r="E8244" t="s">
        <v>152</v>
      </c>
      <c r="F8244" t="s">
        <v>23217</v>
      </c>
      <c r="G8244" t="s">
        <v>154</v>
      </c>
      <c r="H8244" t="s">
        <v>149</v>
      </c>
      <c r="I8244" t="s">
        <v>135</v>
      </c>
      <c r="J8244" t="s">
        <v>136</v>
      </c>
      <c r="K8244" t="s">
        <v>137</v>
      </c>
      <c r="L8244" t="s">
        <v>23218</v>
      </c>
      <c r="M8244" t="s">
        <v>23219</v>
      </c>
      <c r="N8244">
        <v>3.659444444</v>
      </c>
      <c r="O8244">
        <v>0</v>
      </c>
      <c r="P8244">
        <v>4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8.2376055481455026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8.2376055481455026</v>
      </c>
    </row>
    <row r="8245" spans="1:31" x14ac:dyDescent="0.25">
      <c r="A8245">
        <v>1663675</v>
      </c>
      <c r="B8245">
        <v>1</v>
      </c>
      <c r="C8245" t="s">
        <v>80</v>
      </c>
      <c r="D8245" t="s">
        <v>82</v>
      </c>
      <c r="E8245" t="s">
        <v>152</v>
      </c>
      <c r="F8245" t="s">
        <v>23220</v>
      </c>
      <c r="G8245" t="s">
        <v>154</v>
      </c>
      <c r="H8245" t="s">
        <v>149</v>
      </c>
      <c r="I8245" t="s">
        <v>135</v>
      </c>
      <c r="J8245" t="s">
        <v>136</v>
      </c>
      <c r="K8245" t="s">
        <v>137</v>
      </c>
      <c r="L8245" t="s">
        <v>23221</v>
      </c>
      <c r="M8245" t="s">
        <v>23222</v>
      </c>
      <c r="N8245">
        <v>1.3319444439999999</v>
      </c>
      <c r="O8245">
        <v>0</v>
      </c>
      <c r="P8245">
        <v>1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1.1340784890708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1.1340784890708</v>
      </c>
    </row>
    <row r="8246" spans="1:31" x14ac:dyDescent="0.25">
      <c r="A8246">
        <v>1663363</v>
      </c>
      <c r="B8246">
        <v>1</v>
      </c>
      <c r="C8246" t="s">
        <v>80</v>
      </c>
      <c r="D8246" t="s">
        <v>83</v>
      </c>
      <c r="E8246" t="s">
        <v>362</v>
      </c>
      <c r="F8246" t="s">
        <v>23223</v>
      </c>
      <c r="G8246" t="s">
        <v>900</v>
      </c>
      <c r="H8246" t="s">
        <v>149</v>
      </c>
      <c r="I8246" t="s">
        <v>135</v>
      </c>
      <c r="J8246" t="s">
        <v>136</v>
      </c>
      <c r="K8246" t="s">
        <v>137</v>
      </c>
      <c r="L8246" t="s">
        <v>23224</v>
      </c>
      <c r="M8246" t="s">
        <v>23225</v>
      </c>
      <c r="N8246">
        <v>6.1461111109999997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22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106.38890348668976</v>
      </c>
      <c r="AC8246">
        <v>0</v>
      </c>
      <c r="AD8246">
        <v>0</v>
      </c>
      <c r="AE8246">
        <v>106.38890348668976</v>
      </c>
    </row>
    <row r="8247" spans="1:31" x14ac:dyDescent="0.25">
      <c r="A8247">
        <v>1663340</v>
      </c>
      <c r="B8247">
        <v>1</v>
      </c>
      <c r="C8247" t="s">
        <v>80</v>
      </c>
      <c r="D8247" t="s">
        <v>107</v>
      </c>
      <c r="E8247" t="s">
        <v>178</v>
      </c>
      <c r="F8247" t="s">
        <v>23226</v>
      </c>
      <c r="G8247" t="s">
        <v>187</v>
      </c>
      <c r="H8247" t="s">
        <v>149</v>
      </c>
      <c r="I8247" t="s">
        <v>135</v>
      </c>
      <c r="J8247" t="s">
        <v>136</v>
      </c>
      <c r="K8247" t="s">
        <v>137</v>
      </c>
      <c r="L8247" t="s">
        <v>23227</v>
      </c>
      <c r="M8247" t="s">
        <v>23228</v>
      </c>
      <c r="N8247">
        <v>4.335</v>
      </c>
      <c r="O8247">
        <v>0</v>
      </c>
      <c r="P8247">
        <v>5</v>
      </c>
      <c r="Q8247">
        <v>0</v>
      </c>
      <c r="R8247">
        <v>0</v>
      </c>
      <c r="S8247">
        <v>0</v>
      </c>
      <c r="T8247">
        <v>2</v>
      </c>
      <c r="U8247">
        <v>0</v>
      </c>
      <c r="V8247">
        <v>0</v>
      </c>
      <c r="W8247">
        <v>0</v>
      </c>
      <c r="X8247">
        <v>5.0785940158429987</v>
      </c>
      <c r="Y8247">
        <v>0</v>
      </c>
      <c r="Z8247">
        <v>0</v>
      </c>
      <c r="AA8247">
        <v>0</v>
      </c>
      <c r="AB8247">
        <v>8.3385988458846665</v>
      </c>
      <c r="AC8247">
        <v>0</v>
      </c>
      <c r="AD8247">
        <v>0</v>
      </c>
      <c r="AE8247">
        <v>13.417192861727665</v>
      </c>
    </row>
    <row r="8248" spans="1:31" x14ac:dyDescent="0.25">
      <c r="A8248">
        <v>1663028</v>
      </c>
      <c r="B8248">
        <v>1</v>
      </c>
      <c r="C8248" t="s">
        <v>80</v>
      </c>
      <c r="D8248" t="s">
        <v>97</v>
      </c>
      <c r="E8248" t="s">
        <v>131</v>
      </c>
      <c r="F8248" t="s">
        <v>23229</v>
      </c>
      <c r="G8248" t="s">
        <v>161</v>
      </c>
      <c r="H8248" t="s">
        <v>134</v>
      </c>
      <c r="I8248" t="s">
        <v>135</v>
      </c>
      <c r="J8248" t="s">
        <v>136</v>
      </c>
      <c r="K8248" t="s">
        <v>137</v>
      </c>
      <c r="L8248" t="s">
        <v>23230</v>
      </c>
      <c r="M8248" t="s">
        <v>23231</v>
      </c>
      <c r="N8248">
        <v>0.31277777699999998</v>
      </c>
      <c r="O8248">
        <v>0</v>
      </c>
      <c r="P8248">
        <v>568</v>
      </c>
      <c r="Q8248">
        <v>1</v>
      </c>
      <c r="R8248">
        <v>101</v>
      </c>
      <c r="S8248">
        <v>13</v>
      </c>
      <c r="T8248">
        <v>345</v>
      </c>
      <c r="U8248">
        <v>6</v>
      </c>
      <c r="V8248">
        <v>1</v>
      </c>
      <c r="W8248">
        <v>0</v>
      </c>
      <c r="X8248">
        <v>83.74061535336908</v>
      </c>
      <c r="Y8248">
        <v>3.054597181460764</v>
      </c>
      <c r="Z8248">
        <v>12.561703600152372</v>
      </c>
      <c r="AA8248">
        <v>35.813931285234951</v>
      </c>
      <c r="AB8248">
        <v>150.79614775122138</v>
      </c>
      <c r="AC8248">
        <v>62.672826984946617</v>
      </c>
      <c r="AD8248">
        <v>1.1503654563380972</v>
      </c>
      <c r="AE8248">
        <v>349.79018761272323</v>
      </c>
    </row>
    <row r="8249" spans="1:31" x14ac:dyDescent="0.25">
      <c r="A8249">
        <v>1663277</v>
      </c>
      <c r="B8249">
        <v>1</v>
      </c>
      <c r="C8249" t="s">
        <v>81</v>
      </c>
      <c r="D8249" t="s">
        <v>127</v>
      </c>
      <c r="E8249" t="s">
        <v>131</v>
      </c>
      <c r="F8249" t="s">
        <v>13385</v>
      </c>
      <c r="G8249" t="s">
        <v>161</v>
      </c>
      <c r="H8249" t="s">
        <v>134</v>
      </c>
      <c r="I8249" t="s">
        <v>135</v>
      </c>
      <c r="J8249" t="s">
        <v>136</v>
      </c>
      <c r="K8249" t="s">
        <v>137</v>
      </c>
      <c r="L8249" t="s">
        <v>23232</v>
      </c>
      <c r="M8249" t="s">
        <v>23233</v>
      </c>
      <c r="N8249">
        <v>1.1983333329999999</v>
      </c>
      <c r="O8249">
        <v>0</v>
      </c>
      <c r="P8249">
        <v>117</v>
      </c>
      <c r="Q8249">
        <v>9</v>
      </c>
      <c r="R8249">
        <v>20</v>
      </c>
      <c r="S8249">
        <v>0</v>
      </c>
      <c r="T8249">
        <v>17</v>
      </c>
      <c r="U8249">
        <v>0</v>
      </c>
      <c r="V8249">
        <v>0</v>
      </c>
      <c r="W8249">
        <v>0</v>
      </c>
      <c r="X8249">
        <v>18.40878625922781</v>
      </c>
      <c r="Y8249">
        <v>19.506196417336167</v>
      </c>
      <c r="Z8249">
        <v>2.3550824039748193</v>
      </c>
      <c r="AA8249">
        <v>0</v>
      </c>
      <c r="AB8249">
        <v>18.943356004711376</v>
      </c>
      <c r="AC8249">
        <v>0</v>
      </c>
      <c r="AD8249">
        <v>0</v>
      </c>
      <c r="AE8249">
        <v>59.213421085250175</v>
      </c>
    </row>
    <row r="8250" spans="1:31" x14ac:dyDescent="0.25">
      <c r="A8250">
        <v>1663775</v>
      </c>
      <c r="B8250">
        <v>1</v>
      </c>
      <c r="C8250" t="s">
        <v>81</v>
      </c>
      <c r="D8250" t="s">
        <v>118</v>
      </c>
      <c r="E8250" t="s">
        <v>131</v>
      </c>
      <c r="F8250" t="s">
        <v>23234</v>
      </c>
      <c r="G8250" t="s">
        <v>585</v>
      </c>
      <c r="H8250" t="s">
        <v>134</v>
      </c>
      <c r="I8250" t="s">
        <v>135</v>
      </c>
      <c r="J8250" t="s">
        <v>136</v>
      </c>
      <c r="K8250" t="s">
        <v>137</v>
      </c>
      <c r="L8250" t="s">
        <v>23235</v>
      </c>
      <c r="M8250" t="s">
        <v>23236</v>
      </c>
      <c r="N8250">
        <v>0.79555555499999997</v>
      </c>
      <c r="O8250">
        <v>0</v>
      </c>
      <c r="P8250">
        <v>81</v>
      </c>
      <c r="Q8250">
        <v>0</v>
      </c>
      <c r="R8250">
        <v>0</v>
      </c>
      <c r="S8250">
        <v>0</v>
      </c>
      <c r="T8250">
        <v>6</v>
      </c>
      <c r="U8250">
        <v>0</v>
      </c>
      <c r="V8250">
        <v>0</v>
      </c>
      <c r="W8250">
        <v>0</v>
      </c>
      <c r="X8250">
        <v>6.5189710667296668</v>
      </c>
      <c r="Y8250">
        <v>0</v>
      </c>
      <c r="Z8250">
        <v>0</v>
      </c>
      <c r="AA8250">
        <v>0</v>
      </c>
      <c r="AB8250">
        <v>0.76908373227606674</v>
      </c>
      <c r="AC8250">
        <v>0</v>
      </c>
      <c r="AD8250">
        <v>0</v>
      </c>
      <c r="AE8250">
        <v>7.2880547990057334</v>
      </c>
    </row>
    <row r="8251" spans="1:31" x14ac:dyDescent="0.25">
      <c r="A8251">
        <v>1663383</v>
      </c>
      <c r="B8251">
        <v>1</v>
      </c>
      <c r="C8251" t="s">
        <v>80</v>
      </c>
      <c r="D8251" t="s">
        <v>82</v>
      </c>
      <c r="E8251" t="s">
        <v>140</v>
      </c>
      <c r="F8251" t="s">
        <v>23237</v>
      </c>
      <c r="G8251" t="s">
        <v>161</v>
      </c>
      <c r="H8251" t="s">
        <v>134</v>
      </c>
      <c r="I8251" t="s">
        <v>135</v>
      </c>
      <c r="J8251" t="s">
        <v>136</v>
      </c>
      <c r="K8251" t="s">
        <v>137</v>
      </c>
      <c r="L8251" t="s">
        <v>23238</v>
      </c>
      <c r="M8251" t="s">
        <v>23159</v>
      </c>
      <c r="N8251">
        <v>0.9375</v>
      </c>
      <c r="O8251">
        <v>14</v>
      </c>
      <c r="P8251">
        <v>8686</v>
      </c>
      <c r="Q8251">
        <v>0</v>
      </c>
      <c r="R8251">
        <v>0</v>
      </c>
      <c r="S8251">
        <v>3</v>
      </c>
      <c r="T8251">
        <v>1672</v>
      </c>
      <c r="U8251">
        <v>0</v>
      </c>
      <c r="V8251">
        <v>4</v>
      </c>
      <c r="W8251">
        <v>4.3471470602885205</v>
      </c>
      <c r="X8251">
        <v>2425.2505888778678</v>
      </c>
      <c r="Y8251">
        <v>0</v>
      </c>
      <c r="Z8251">
        <v>0</v>
      </c>
      <c r="AA8251">
        <v>761.34797808235828</v>
      </c>
      <c r="AB8251">
        <v>2173.1151365558026</v>
      </c>
      <c r="AC8251">
        <v>0</v>
      </c>
      <c r="AD8251">
        <v>40.641091441424237</v>
      </c>
      <c r="AE8251">
        <v>5404.7019420177421</v>
      </c>
    </row>
    <row r="8252" spans="1:31" x14ac:dyDescent="0.25">
      <c r="A8252">
        <v>1662922</v>
      </c>
      <c r="B8252">
        <v>1</v>
      </c>
      <c r="C8252" t="s">
        <v>80</v>
      </c>
      <c r="D8252" t="s">
        <v>99</v>
      </c>
      <c r="E8252" t="s">
        <v>140</v>
      </c>
      <c r="F8252" t="s">
        <v>534</v>
      </c>
      <c r="G8252" t="s">
        <v>161</v>
      </c>
      <c r="H8252" t="s">
        <v>134</v>
      </c>
      <c r="I8252" t="s">
        <v>135</v>
      </c>
      <c r="J8252" t="s">
        <v>136</v>
      </c>
      <c r="K8252" t="s">
        <v>137</v>
      </c>
      <c r="L8252" t="s">
        <v>23239</v>
      </c>
      <c r="M8252" t="s">
        <v>23240</v>
      </c>
      <c r="N8252">
        <v>0.116111111</v>
      </c>
      <c r="O8252">
        <v>14</v>
      </c>
      <c r="P8252">
        <v>456</v>
      </c>
      <c r="Q8252">
        <v>1</v>
      </c>
      <c r="R8252">
        <v>6</v>
      </c>
      <c r="S8252">
        <v>4</v>
      </c>
      <c r="T8252">
        <v>41</v>
      </c>
      <c r="U8252">
        <v>0</v>
      </c>
      <c r="V8252">
        <v>1</v>
      </c>
      <c r="W8252">
        <v>3.0461748402687316</v>
      </c>
      <c r="X8252">
        <v>11.028809100796641</v>
      </c>
      <c r="Y8252">
        <v>4.0685180830445554E-2</v>
      </c>
      <c r="Z8252">
        <v>0.17203260595268</v>
      </c>
      <c r="AA8252">
        <v>6.5152263288730881</v>
      </c>
      <c r="AB8252">
        <v>1.253602436886305</v>
      </c>
      <c r="AC8252">
        <v>0</v>
      </c>
      <c r="AD8252">
        <v>0.63476554449259104</v>
      </c>
      <c r="AE8252">
        <v>22.691296038100482</v>
      </c>
    </row>
    <row r="8253" spans="1:31" x14ac:dyDescent="0.25">
      <c r="A8253">
        <v>1663220</v>
      </c>
      <c r="B8253">
        <v>1</v>
      </c>
      <c r="C8253" t="s">
        <v>81</v>
      </c>
      <c r="D8253" t="s">
        <v>112</v>
      </c>
      <c r="E8253" t="s">
        <v>178</v>
      </c>
      <c r="F8253" t="s">
        <v>23241</v>
      </c>
      <c r="G8253" t="s">
        <v>227</v>
      </c>
      <c r="H8253" t="s">
        <v>149</v>
      </c>
      <c r="I8253" t="s">
        <v>135</v>
      </c>
      <c r="J8253" t="s">
        <v>136</v>
      </c>
      <c r="K8253" t="s">
        <v>137</v>
      </c>
      <c r="L8253" t="s">
        <v>23242</v>
      </c>
      <c r="M8253" t="s">
        <v>23243</v>
      </c>
      <c r="N8253">
        <v>0.70638888799999999</v>
      </c>
      <c r="O8253">
        <v>0</v>
      </c>
      <c r="P8253">
        <v>4</v>
      </c>
      <c r="Q8253">
        <v>0</v>
      </c>
      <c r="R8253">
        <v>1</v>
      </c>
      <c r="S8253">
        <v>0</v>
      </c>
      <c r="T8253">
        <v>2</v>
      </c>
      <c r="U8253">
        <v>0</v>
      </c>
      <c r="V8253">
        <v>0</v>
      </c>
      <c r="W8253">
        <v>0</v>
      </c>
      <c r="X8253">
        <v>4.8031109908062225E-2</v>
      </c>
      <c r="Y8253">
        <v>0</v>
      </c>
      <c r="Z8253">
        <v>6.3920759088083334E-4</v>
      </c>
      <c r="AA8253">
        <v>0</v>
      </c>
      <c r="AB8253">
        <v>7.720178403624306E-2</v>
      </c>
      <c r="AC8253">
        <v>0</v>
      </c>
      <c r="AD8253">
        <v>0</v>
      </c>
      <c r="AE8253">
        <v>0.12587210153518613</v>
      </c>
    </row>
    <row r="8254" spans="1:31" x14ac:dyDescent="0.25">
      <c r="A8254">
        <v>1663569</v>
      </c>
      <c r="B8254">
        <v>1</v>
      </c>
      <c r="C8254" t="s">
        <v>80</v>
      </c>
      <c r="D8254" t="s">
        <v>94</v>
      </c>
      <c r="E8254" t="s">
        <v>152</v>
      </c>
      <c r="F8254" t="s">
        <v>23244</v>
      </c>
      <c r="G8254" t="s">
        <v>154</v>
      </c>
      <c r="H8254" t="s">
        <v>149</v>
      </c>
      <c r="I8254" t="s">
        <v>135</v>
      </c>
      <c r="J8254" t="s">
        <v>136</v>
      </c>
      <c r="K8254" t="s">
        <v>137</v>
      </c>
      <c r="L8254" t="s">
        <v>23245</v>
      </c>
      <c r="M8254" t="s">
        <v>23246</v>
      </c>
      <c r="N8254">
        <v>1.4063888879999999</v>
      </c>
      <c r="O8254">
        <v>0</v>
      </c>
      <c r="P8254">
        <v>1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4.4947580291426384E-2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4.4947580291426384E-2</v>
      </c>
    </row>
    <row r="8255" spans="1:31" x14ac:dyDescent="0.25">
      <c r="A8255">
        <v>1663177</v>
      </c>
      <c r="B8255">
        <v>1</v>
      </c>
      <c r="C8255" t="s">
        <v>80</v>
      </c>
      <c r="D8255" t="s">
        <v>111</v>
      </c>
      <c r="E8255" t="s">
        <v>362</v>
      </c>
      <c r="F8255" t="s">
        <v>23247</v>
      </c>
      <c r="G8255" t="s">
        <v>227</v>
      </c>
      <c r="H8255" t="s">
        <v>149</v>
      </c>
      <c r="I8255" t="s">
        <v>135</v>
      </c>
      <c r="J8255" t="s">
        <v>136</v>
      </c>
      <c r="K8255" t="s">
        <v>137</v>
      </c>
      <c r="L8255" t="s">
        <v>23248</v>
      </c>
      <c r="M8255" t="s">
        <v>23249</v>
      </c>
      <c r="N8255">
        <v>3.5024999999999999</v>
      </c>
      <c r="O8255">
        <v>0</v>
      </c>
      <c r="P8255">
        <v>101</v>
      </c>
      <c r="Q8255">
        <v>0</v>
      </c>
      <c r="R8255">
        <v>0</v>
      </c>
      <c r="S8255">
        <v>0</v>
      </c>
      <c r="T8255">
        <v>22</v>
      </c>
      <c r="U8255">
        <v>0</v>
      </c>
      <c r="V8255">
        <v>0</v>
      </c>
      <c r="W8255">
        <v>0</v>
      </c>
      <c r="X8255">
        <v>92.276175020421263</v>
      </c>
      <c r="Y8255">
        <v>0</v>
      </c>
      <c r="Z8255">
        <v>0</v>
      </c>
      <c r="AA8255">
        <v>0</v>
      </c>
      <c r="AB8255">
        <v>61.405912340603152</v>
      </c>
      <c r="AC8255">
        <v>0</v>
      </c>
      <c r="AD8255">
        <v>0</v>
      </c>
      <c r="AE8255">
        <v>153.6820873610244</v>
      </c>
    </row>
    <row r="8256" spans="1:31" x14ac:dyDescent="0.25">
      <c r="A8256">
        <v>1663718</v>
      </c>
      <c r="B8256">
        <v>1</v>
      </c>
      <c r="C8256" t="s">
        <v>81</v>
      </c>
      <c r="D8256" t="s">
        <v>128</v>
      </c>
      <c r="E8256" t="s">
        <v>152</v>
      </c>
      <c r="F8256" t="s">
        <v>23250</v>
      </c>
      <c r="G8256" t="s">
        <v>507</v>
      </c>
      <c r="H8256" t="s">
        <v>149</v>
      </c>
      <c r="I8256" t="s">
        <v>135</v>
      </c>
      <c r="J8256" t="s">
        <v>136</v>
      </c>
      <c r="K8256" t="s">
        <v>137</v>
      </c>
      <c r="L8256" t="s">
        <v>23251</v>
      </c>
      <c r="M8256" t="s">
        <v>23252</v>
      </c>
      <c r="N8256">
        <v>3.1172222220000001</v>
      </c>
      <c r="O8256">
        <v>0</v>
      </c>
      <c r="P8256">
        <v>3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1.9991606540810707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1.9991606540810707</v>
      </c>
    </row>
    <row r="8257" spans="1:31" x14ac:dyDescent="0.25">
      <c r="A8257">
        <v>1663332</v>
      </c>
      <c r="B8257">
        <v>1</v>
      </c>
      <c r="C8257" t="s">
        <v>81</v>
      </c>
      <c r="D8257" t="s">
        <v>115</v>
      </c>
      <c r="E8257" t="s">
        <v>131</v>
      </c>
      <c r="F8257" t="s">
        <v>23253</v>
      </c>
      <c r="G8257" t="s">
        <v>195</v>
      </c>
      <c r="H8257" t="s">
        <v>134</v>
      </c>
      <c r="I8257" t="s">
        <v>135</v>
      </c>
      <c r="J8257" t="s">
        <v>136</v>
      </c>
      <c r="K8257" t="s">
        <v>137</v>
      </c>
      <c r="L8257" t="s">
        <v>23254</v>
      </c>
      <c r="M8257" t="s">
        <v>23255</v>
      </c>
      <c r="N8257">
        <v>4.1005555549999997</v>
      </c>
      <c r="O8257">
        <v>0</v>
      </c>
      <c r="P8257">
        <v>161</v>
      </c>
      <c r="Q8257">
        <v>4</v>
      </c>
      <c r="R8257">
        <v>15</v>
      </c>
      <c r="S8257">
        <v>3</v>
      </c>
      <c r="T8257">
        <v>7</v>
      </c>
      <c r="U8257">
        <v>0</v>
      </c>
      <c r="V8257">
        <v>0</v>
      </c>
      <c r="W8257">
        <v>0</v>
      </c>
      <c r="X8257">
        <v>44.210847438041228</v>
      </c>
      <c r="Y8257">
        <v>7.8859941954757264</v>
      </c>
      <c r="Z8257">
        <v>4.772713638160198</v>
      </c>
      <c r="AA8257">
        <v>44.881848019699362</v>
      </c>
      <c r="AB8257">
        <v>5.3611974624925942</v>
      </c>
      <c r="AC8257">
        <v>0</v>
      </c>
      <c r="AD8257">
        <v>0</v>
      </c>
      <c r="AE8257">
        <v>107.1126007538691</v>
      </c>
    </row>
    <row r="8258" spans="1:31" x14ac:dyDescent="0.25">
      <c r="A8258">
        <v>1663664</v>
      </c>
      <c r="B8258">
        <v>1</v>
      </c>
      <c r="C8258" t="s">
        <v>80</v>
      </c>
      <c r="D8258" t="s">
        <v>84</v>
      </c>
      <c r="E8258" t="s">
        <v>152</v>
      </c>
      <c r="F8258" t="s">
        <v>23256</v>
      </c>
      <c r="G8258" t="s">
        <v>154</v>
      </c>
      <c r="H8258" t="s">
        <v>149</v>
      </c>
      <c r="I8258" t="s">
        <v>135</v>
      </c>
      <c r="J8258" t="s">
        <v>136</v>
      </c>
      <c r="K8258" t="s">
        <v>137</v>
      </c>
      <c r="L8258" t="s">
        <v>23257</v>
      </c>
      <c r="M8258" t="s">
        <v>23258</v>
      </c>
      <c r="N8258">
        <v>4.3233333329999999</v>
      </c>
      <c r="O8258">
        <v>0</v>
      </c>
      <c r="P8258">
        <v>5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6.9398661609642183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6.9398661609642183</v>
      </c>
    </row>
    <row r="8259" spans="1:31" x14ac:dyDescent="0.25">
      <c r="A8259">
        <v>1662971</v>
      </c>
      <c r="B8259">
        <v>1</v>
      </c>
      <c r="C8259" t="s">
        <v>80</v>
      </c>
      <c r="D8259" t="s">
        <v>105</v>
      </c>
      <c r="E8259" t="s">
        <v>140</v>
      </c>
      <c r="F8259" t="s">
        <v>23259</v>
      </c>
      <c r="G8259" t="s">
        <v>148</v>
      </c>
      <c r="H8259" t="s">
        <v>134</v>
      </c>
      <c r="I8259" t="s">
        <v>135</v>
      </c>
      <c r="J8259" t="s">
        <v>136</v>
      </c>
      <c r="K8259" t="s">
        <v>143</v>
      </c>
      <c r="L8259" t="s">
        <v>23260</v>
      </c>
      <c r="M8259" t="s">
        <v>23261</v>
      </c>
      <c r="N8259">
        <v>7.2304377769999997</v>
      </c>
      <c r="O8259">
        <v>0</v>
      </c>
      <c r="P8259">
        <v>309</v>
      </c>
      <c r="Q8259">
        <v>0</v>
      </c>
      <c r="R8259">
        <v>4</v>
      </c>
      <c r="S8259">
        <v>2</v>
      </c>
      <c r="T8259">
        <v>16</v>
      </c>
      <c r="U8259">
        <v>0</v>
      </c>
      <c r="V8259">
        <v>0</v>
      </c>
      <c r="W8259">
        <v>0</v>
      </c>
      <c r="X8259">
        <v>529.3318924804048</v>
      </c>
      <c r="Y8259">
        <v>0</v>
      </c>
      <c r="Z8259">
        <v>0.70777738547452784</v>
      </c>
      <c r="AA8259">
        <v>14.781777501852833</v>
      </c>
      <c r="AB8259">
        <v>168.32441503839868</v>
      </c>
      <c r="AC8259">
        <v>0</v>
      </c>
      <c r="AD8259">
        <v>0</v>
      </c>
      <c r="AE8259">
        <v>713.14586240613085</v>
      </c>
    </row>
    <row r="8260" spans="1:31" x14ac:dyDescent="0.25">
      <c r="A8260">
        <v>1663186</v>
      </c>
      <c r="B8260">
        <v>1</v>
      </c>
      <c r="C8260" t="s">
        <v>81</v>
      </c>
      <c r="D8260" t="s">
        <v>122</v>
      </c>
      <c r="E8260" t="s">
        <v>178</v>
      </c>
      <c r="F8260" t="s">
        <v>23262</v>
      </c>
      <c r="G8260" t="s">
        <v>252</v>
      </c>
      <c r="H8260" t="s">
        <v>149</v>
      </c>
      <c r="I8260" t="s">
        <v>135</v>
      </c>
      <c r="J8260" t="s">
        <v>136</v>
      </c>
      <c r="K8260" t="s">
        <v>137</v>
      </c>
      <c r="L8260" t="s">
        <v>23263</v>
      </c>
      <c r="M8260" t="s">
        <v>23264</v>
      </c>
      <c r="N8260">
        <v>0.93194444399999998</v>
      </c>
      <c r="O8260">
        <v>0</v>
      </c>
      <c r="P8260">
        <v>27</v>
      </c>
      <c r="Q8260">
        <v>0</v>
      </c>
      <c r="R8260">
        <v>0</v>
      </c>
      <c r="S8260">
        <v>0</v>
      </c>
      <c r="T8260">
        <v>40</v>
      </c>
      <c r="U8260">
        <v>0</v>
      </c>
      <c r="V8260">
        <v>0</v>
      </c>
      <c r="W8260">
        <v>0</v>
      </c>
      <c r="X8260">
        <v>4.3407757362682773</v>
      </c>
      <c r="Y8260">
        <v>0</v>
      </c>
      <c r="Z8260">
        <v>0</v>
      </c>
      <c r="AA8260">
        <v>0</v>
      </c>
      <c r="AB8260">
        <v>11.513867577214064</v>
      </c>
      <c r="AC8260">
        <v>0</v>
      </c>
      <c r="AD8260">
        <v>0</v>
      </c>
      <c r="AE8260">
        <v>15.854643313482342</v>
      </c>
    </row>
    <row r="8261" spans="1:31" x14ac:dyDescent="0.25">
      <c r="A8261">
        <v>1662994</v>
      </c>
      <c r="B8261">
        <v>1</v>
      </c>
      <c r="C8261" t="s">
        <v>80</v>
      </c>
      <c r="D8261" t="s">
        <v>97</v>
      </c>
      <c r="E8261" t="s">
        <v>131</v>
      </c>
      <c r="F8261" t="s">
        <v>23265</v>
      </c>
      <c r="G8261" t="s">
        <v>148</v>
      </c>
      <c r="H8261" t="s">
        <v>134</v>
      </c>
      <c r="I8261" t="s">
        <v>135</v>
      </c>
      <c r="J8261" t="s">
        <v>136</v>
      </c>
      <c r="K8261" t="s">
        <v>143</v>
      </c>
      <c r="L8261" t="s">
        <v>23266</v>
      </c>
      <c r="M8261" t="s">
        <v>23267</v>
      </c>
      <c r="N8261">
        <v>10.195555555</v>
      </c>
      <c r="O8261">
        <v>0</v>
      </c>
      <c r="P8261">
        <v>14</v>
      </c>
      <c r="Q8261">
        <v>0</v>
      </c>
      <c r="R8261">
        <v>43</v>
      </c>
      <c r="S8261">
        <v>0</v>
      </c>
      <c r="T8261">
        <v>18</v>
      </c>
      <c r="U8261">
        <v>0</v>
      </c>
      <c r="V8261">
        <v>1</v>
      </c>
      <c r="W8261">
        <v>0</v>
      </c>
      <c r="X8261">
        <v>177.77245513904865</v>
      </c>
      <c r="Y8261">
        <v>0</v>
      </c>
      <c r="Z8261">
        <v>173.32761017737855</v>
      </c>
      <c r="AA8261">
        <v>0</v>
      </c>
      <c r="AB8261">
        <v>430.40271128967566</v>
      </c>
      <c r="AC8261">
        <v>0</v>
      </c>
      <c r="AD8261">
        <v>14.263351038109192</v>
      </c>
      <c r="AE8261">
        <v>795.76612764421202</v>
      </c>
    </row>
    <row r="8262" spans="1:31" x14ac:dyDescent="0.25">
      <c r="A8262">
        <v>1663163</v>
      </c>
      <c r="B8262">
        <v>1</v>
      </c>
      <c r="C8262" t="s">
        <v>80</v>
      </c>
      <c r="D8262" t="s">
        <v>83</v>
      </c>
      <c r="E8262" t="s">
        <v>204</v>
      </c>
      <c r="F8262" t="s">
        <v>21321</v>
      </c>
      <c r="G8262" t="s">
        <v>691</v>
      </c>
      <c r="H8262" t="s">
        <v>134</v>
      </c>
      <c r="I8262" t="s">
        <v>135</v>
      </c>
      <c r="J8262" t="s">
        <v>136</v>
      </c>
      <c r="K8262" t="s">
        <v>137</v>
      </c>
      <c r="L8262" t="s">
        <v>23268</v>
      </c>
      <c r="M8262" t="s">
        <v>23269</v>
      </c>
      <c r="N8262">
        <v>1.231666666</v>
      </c>
      <c r="O8262">
        <v>0</v>
      </c>
      <c r="P8262">
        <v>0</v>
      </c>
      <c r="Q8262">
        <v>0</v>
      </c>
      <c r="R8262">
        <v>0</v>
      </c>
      <c r="S8262">
        <v>19</v>
      </c>
      <c r="T8262">
        <v>22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436.02967582518926</v>
      </c>
      <c r="AB8262">
        <v>331.38863328574473</v>
      </c>
      <c r="AC8262">
        <v>0</v>
      </c>
      <c r="AD8262">
        <v>0</v>
      </c>
      <c r="AE8262">
        <v>767.41830911093393</v>
      </c>
    </row>
    <row r="8263" spans="1:31" x14ac:dyDescent="0.25">
      <c r="A8263">
        <v>1663263</v>
      </c>
      <c r="B8263">
        <v>1</v>
      </c>
      <c r="C8263" t="s">
        <v>80</v>
      </c>
      <c r="D8263" t="s">
        <v>98</v>
      </c>
      <c r="E8263" t="s">
        <v>131</v>
      </c>
      <c r="F8263" t="s">
        <v>9859</v>
      </c>
      <c r="G8263" t="s">
        <v>2806</v>
      </c>
      <c r="H8263" t="s">
        <v>134</v>
      </c>
      <c r="I8263" t="s">
        <v>135</v>
      </c>
      <c r="J8263" t="s">
        <v>136</v>
      </c>
      <c r="K8263" t="s">
        <v>137</v>
      </c>
      <c r="L8263" t="s">
        <v>23270</v>
      </c>
      <c r="M8263" t="s">
        <v>23271</v>
      </c>
      <c r="N8263">
        <v>1.8591666659999999</v>
      </c>
      <c r="O8263">
        <v>0</v>
      </c>
      <c r="P8263">
        <v>0</v>
      </c>
      <c r="Q8263">
        <v>0</v>
      </c>
      <c r="R8263">
        <v>15</v>
      </c>
      <c r="S8263">
        <v>0</v>
      </c>
      <c r="T8263">
        <v>5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26.465916426633829</v>
      </c>
      <c r="AA8263">
        <v>0</v>
      </c>
      <c r="AB8263">
        <v>4.3555952282774166</v>
      </c>
      <c r="AC8263">
        <v>0</v>
      </c>
      <c r="AD8263">
        <v>0</v>
      </c>
      <c r="AE8263">
        <v>30.821511654911244</v>
      </c>
    </row>
    <row r="8264" spans="1:31" x14ac:dyDescent="0.25">
      <c r="A8264">
        <v>1663017</v>
      </c>
      <c r="B8264">
        <v>1</v>
      </c>
      <c r="C8264" t="s">
        <v>80</v>
      </c>
      <c r="D8264" t="s">
        <v>95</v>
      </c>
      <c r="E8264" t="s">
        <v>146</v>
      </c>
      <c r="F8264" t="s">
        <v>23272</v>
      </c>
      <c r="G8264" t="s">
        <v>148</v>
      </c>
      <c r="H8264" t="s">
        <v>149</v>
      </c>
      <c r="I8264" t="s">
        <v>135</v>
      </c>
      <c r="J8264" t="s">
        <v>136</v>
      </c>
      <c r="K8264" t="s">
        <v>143</v>
      </c>
      <c r="L8264" t="s">
        <v>23273</v>
      </c>
      <c r="M8264" t="s">
        <v>23274</v>
      </c>
      <c r="N8264">
        <v>7.1713888880000001</v>
      </c>
      <c r="O8264">
        <v>0</v>
      </c>
      <c r="P8264">
        <v>407</v>
      </c>
      <c r="Q8264">
        <v>0</v>
      </c>
      <c r="R8264">
        <v>0</v>
      </c>
      <c r="S8264">
        <v>0</v>
      </c>
      <c r="T8264">
        <v>12</v>
      </c>
      <c r="U8264">
        <v>0</v>
      </c>
      <c r="V8264">
        <v>0</v>
      </c>
      <c r="W8264">
        <v>0</v>
      </c>
      <c r="X8264">
        <v>874.07775862561311</v>
      </c>
      <c r="Y8264">
        <v>0</v>
      </c>
      <c r="Z8264">
        <v>0</v>
      </c>
      <c r="AA8264">
        <v>0</v>
      </c>
      <c r="AB8264">
        <v>40.981880871654852</v>
      </c>
      <c r="AC8264">
        <v>0</v>
      </c>
      <c r="AD8264">
        <v>0</v>
      </c>
      <c r="AE8264">
        <v>915.05963949726799</v>
      </c>
    </row>
    <row r="8265" spans="1:31" x14ac:dyDescent="0.25">
      <c r="A8265">
        <v>1663681</v>
      </c>
      <c r="B8265">
        <v>1</v>
      </c>
      <c r="C8265" t="s">
        <v>80</v>
      </c>
      <c r="D8265" t="s">
        <v>106</v>
      </c>
      <c r="E8265" t="s">
        <v>178</v>
      </c>
      <c r="F8265" t="s">
        <v>18701</v>
      </c>
      <c r="G8265" t="s">
        <v>227</v>
      </c>
      <c r="H8265" t="s">
        <v>149</v>
      </c>
      <c r="I8265" t="s">
        <v>135</v>
      </c>
      <c r="J8265" t="s">
        <v>136</v>
      </c>
      <c r="K8265" t="s">
        <v>137</v>
      </c>
      <c r="L8265" t="s">
        <v>23275</v>
      </c>
      <c r="M8265" t="s">
        <v>23276</v>
      </c>
      <c r="N8265">
        <v>2.7738888880000001</v>
      </c>
      <c r="O8265">
        <v>0</v>
      </c>
      <c r="P8265">
        <v>3</v>
      </c>
      <c r="Q8265">
        <v>0</v>
      </c>
      <c r="R8265">
        <v>1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1.330783106627911</v>
      </c>
      <c r="Y8265">
        <v>0</v>
      </c>
      <c r="Z8265">
        <v>2.6298980259416662E-3</v>
      </c>
      <c r="AA8265">
        <v>0</v>
      </c>
      <c r="AB8265">
        <v>0</v>
      </c>
      <c r="AC8265">
        <v>0</v>
      </c>
      <c r="AD8265">
        <v>0</v>
      </c>
      <c r="AE8265">
        <v>1.3334130046538526</v>
      </c>
    </row>
    <row r="8266" spans="1:31" x14ac:dyDescent="0.25">
      <c r="A8266">
        <v>1663704</v>
      </c>
      <c r="B8266">
        <v>1</v>
      </c>
      <c r="C8266" t="s">
        <v>80</v>
      </c>
      <c r="D8266" t="s">
        <v>109</v>
      </c>
      <c r="E8266" t="s">
        <v>152</v>
      </c>
      <c r="F8266" t="s">
        <v>23277</v>
      </c>
      <c r="G8266" t="s">
        <v>507</v>
      </c>
      <c r="H8266" t="s">
        <v>149</v>
      </c>
      <c r="I8266" t="s">
        <v>135</v>
      </c>
      <c r="J8266" t="s">
        <v>136</v>
      </c>
      <c r="K8266" t="s">
        <v>137</v>
      </c>
      <c r="L8266" t="s">
        <v>23278</v>
      </c>
      <c r="M8266" t="s">
        <v>23279</v>
      </c>
      <c r="N8266">
        <v>3.153888888</v>
      </c>
      <c r="O8266">
        <v>0</v>
      </c>
      <c r="P8266">
        <v>1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0.38156954206264665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0.38156954206264665</v>
      </c>
    </row>
    <row r="8267" spans="1:31" x14ac:dyDescent="0.25">
      <c r="A8267">
        <v>1662954</v>
      </c>
      <c r="B8267">
        <v>1</v>
      </c>
      <c r="C8267" t="s">
        <v>80</v>
      </c>
      <c r="D8267" t="s">
        <v>111</v>
      </c>
      <c r="E8267" t="s">
        <v>178</v>
      </c>
      <c r="F8267" t="s">
        <v>12099</v>
      </c>
      <c r="G8267" t="s">
        <v>180</v>
      </c>
      <c r="H8267" t="s">
        <v>149</v>
      </c>
      <c r="I8267" t="s">
        <v>135</v>
      </c>
      <c r="J8267" t="s">
        <v>136</v>
      </c>
      <c r="K8267" t="s">
        <v>137</v>
      </c>
      <c r="L8267" t="s">
        <v>23280</v>
      </c>
      <c r="M8267" t="s">
        <v>23281</v>
      </c>
      <c r="N8267">
        <v>2.531111111</v>
      </c>
      <c r="O8267">
        <v>0</v>
      </c>
      <c r="P8267">
        <v>55</v>
      </c>
      <c r="Q8267">
        <v>0</v>
      </c>
      <c r="R8267">
        <v>0</v>
      </c>
      <c r="S8267">
        <v>0</v>
      </c>
      <c r="T8267">
        <v>8</v>
      </c>
      <c r="U8267">
        <v>0</v>
      </c>
      <c r="V8267">
        <v>0</v>
      </c>
      <c r="W8267">
        <v>0</v>
      </c>
      <c r="X8267">
        <v>83.55727151972421</v>
      </c>
      <c r="Y8267">
        <v>0</v>
      </c>
      <c r="Z8267">
        <v>0</v>
      </c>
      <c r="AA8267">
        <v>0</v>
      </c>
      <c r="AB8267">
        <v>29.385272321470001</v>
      </c>
      <c r="AC8267">
        <v>0</v>
      </c>
      <c r="AD8267">
        <v>0</v>
      </c>
      <c r="AE8267">
        <v>112.94254384119421</v>
      </c>
    </row>
    <row r="8268" spans="1:31" x14ac:dyDescent="0.25">
      <c r="A8268">
        <v>1663203</v>
      </c>
      <c r="B8268">
        <v>1</v>
      </c>
      <c r="C8268" t="s">
        <v>80</v>
      </c>
      <c r="D8268" t="s">
        <v>97</v>
      </c>
      <c r="E8268" t="s">
        <v>152</v>
      </c>
      <c r="F8268" t="s">
        <v>23282</v>
      </c>
      <c r="G8268" t="s">
        <v>168</v>
      </c>
      <c r="H8268" t="s">
        <v>149</v>
      </c>
      <c r="I8268" t="s">
        <v>135</v>
      </c>
      <c r="J8268" t="s">
        <v>136</v>
      </c>
      <c r="K8268" t="s">
        <v>137</v>
      </c>
      <c r="L8268" t="s">
        <v>23283</v>
      </c>
      <c r="M8268" t="s">
        <v>23284</v>
      </c>
      <c r="N8268">
        <v>2.028888888</v>
      </c>
      <c r="O8268">
        <v>0</v>
      </c>
      <c r="P8268">
        <v>3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2.4685884156614337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2.4685884156614337</v>
      </c>
    </row>
    <row r="8269" spans="1:31" x14ac:dyDescent="0.25">
      <c r="A8269">
        <v>1663495</v>
      </c>
      <c r="B8269">
        <v>1</v>
      </c>
      <c r="C8269" t="s">
        <v>81</v>
      </c>
      <c r="D8269" t="s">
        <v>127</v>
      </c>
      <c r="E8269" t="s">
        <v>362</v>
      </c>
      <c r="F8269" t="s">
        <v>23285</v>
      </c>
      <c r="G8269" t="s">
        <v>227</v>
      </c>
      <c r="H8269" t="s">
        <v>149</v>
      </c>
      <c r="I8269" t="s">
        <v>135</v>
      </c>
      <c r="J8269" t="s">
        <v>136</v>
      </c>
      <c r="K8269" t="s">
        <v>137</v>
      </c>
      <c r="L8269" t="s">
        <v>23286</v>
      </c>
      <c r="M8269" t="s">
        <v>23287</v>
      </c>
      <c r="N8269">
        <v>1.2649999999999999</v>
      </c>
      <c r="O8269">
        <v>0</v>
      </c>
      <c r="P8269">
        <v>78</v>
      </c>
      <c r="Q8269">
        <v>0</v>
      </c>
      <c r="R8269">
        <v>0</v>
      </c>
      <c r="S8269">
        <v>0</v>
      </c>
      <c r="T8269">
        <v>28</v>
      </c>
      <c r="U8269">
        <v>0</v>
      </c>
      <c r="V8269">
        <v>0</v>
      </c>
      <c r="W8269">
        <v>0</v>
      </c>
      <c r="X8269">
        <v>28.746948752038168</v>
      </c>
      <c r="Y8269">
        <v>0</v>
      </c>
      <c r="Z8269">
        <v>0</v>
      </c>
      <c r="AA8269">
        <v>0</v>
      </c>
      <c r="AB8269">
        <v>46.589822930368356</v>
      </c>
      <c r="AC8269">
        <v>0</v>
      </c>
      <c r="AD8269">
        <v>0</v>
      </c>
      <c r="AE8269">
        <v>75.336771682406521</v>
      </c>
    </row>
    <row r="8270" spans="1:31" x14ac:dyDescent="0.25">
      <c r="A8270">
        <v>1663200</v>
      </c>
      <c r="B8270">
        <v>1</v>
      </c>
      <c r="C8270" t="s">
        <v>81</v>
      </c>
      <c r="D8270" t="s">
        <v>112</v>
      </c>
      <c r="E8270" t="s">
        <v>131</v>
      </c>
      <c r="F8270" t="s">
        <v>23288</v>
      </c>
      <c r="G8270" t="s">
        <v>195</v>
      </c>
      <c r="H8270" t="s">
        <v>134</v>
      </c>
      <c r="I8270" t="s">
        <v>135</v>
      </c>
      <c r="J8270" t="s">
        <v>136</v>
      </c>
      <c r="K8270" t="s">
        <v>137</v>
      </c>
      <c r="L8270" t="s">
        <v>23289</v>
      </c>
      <c r="M8270" t="s">
        <v>23290</v>
      </c>
      <c r="N8270">
        <v>2.3308333330000002</v>
      </c>
      <c r="O8270">
        <v>0</v>
      </c>
      <c r="P8270">
        <v>7</v>
      </c>
      <c r="Q8270">
        <v>8</v>
      </c>
      <c r="R8270">
        <v>51</v>
      </c>
      <c r="S8270">
        <v>2</v>
      </c>
      <c r="T8270">
        <v>0</v>
      </c>
      <c r="U8270">
        <v>0</v>
      </c>
      <c r="V8270">
        <v>0</v>
      </c>
      <c r="W8270">
        <v>0</v>
      </c>
      <c r="X8270">
        <v>0.86621905162788759</v>
      </c>
      <c r="Y8270">
        <v>0.75236914588172266</v>
      </c>
      <c r="Z8270">
        <v>13.224841465764866</v>
      </c>
      <c r="AA8270">
        <v>165.98496877044795</v>
      </c>
      <c r="AB8270">
        <v>0</v>
      </c>
      <c r="AC8270">
        <v>0</v>
      </c>
      <c r="AD8270">
        <v>0</v>
      </c>
      <c r="AE8270">
        <v>180.82839843372244</v>
      </c>
    </row>
    <row r="8271" spans="1:31" x14ac:dyDescent="0.25">
      <c r="A8271">
        <v>1663223</v>
      </c>
      <c r="B8271">
        <v>1</v>
      </c>
      <c r="C8271" t="s">
        <v>80</v>
      </c>
      <c r="D8271" t="s">
        <v>101</v>
      </c>
      <c r="E8271" t="s">
        <v>152</v>
      </c>
      <c r="F8271" t="s">
        <v>23291</v>
      </c>
      <c r="G8271" t="s">
        <v>154</v>
      </c>
      <c r="H8271" t="s">
        <v>149</v>
      </c>
      <c r="I8271" t="s">
        <v>135</v>
      </c>
      <c r="J8271" t="s">
        <v>136</v>
      </c>
      <c r="K8271" t="s">
        <v>137</v>
      </c>
      <c r="L8271" t="s">
        <v>23292</v>
      </c>
      <c r="M8271" t="s">
        <v>23293</v>
      </c>
      <c r="N8271">
        <v>10.263055554999999</v>
      </c>
      <c r="O8271">
        <v>0</v>
      </c>
      <c r="P8271">
        <v>1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3.8538796250357996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3.8538796250357996</v>
      </c>
    </row>
    <row r="8272" spans="1:31" x14ac:dyDescent="0.25">
      <c r="A8272">
        <v>1663721</v>
      </c>
      <c r="B8272">
        <v>1</v>
      </c>
      <c r="C8272" t="s">
        <v>80</v>
      </c>
      <c r="D8272" t="s">
        <v>93</v>
      </c>
      <c r="E8272" t="s">
        <v>152</v>
      </c>
      <c r="F8272" t="s">
        <v>23294</v>
      </c>
      <c r="G8272" t="s">
        <v>507</v>
      </c>
      <c r="H8272" t="s">
        <v>149</v>
      </c>
      <c r="I8272" t="s">
        <v>135</v>
      </c>
      <c r="J8272" t="s">
        <v>136</v>
      </c>
      <c r="K8272" t="s">
        <v>137</v>
      </c>
      <c r="L8272" t="s">
        <v>23295</v>
      </c>
      <c r="M8272" t="s">
        <v>23296</v>
      </c>
      <c r="N8272">
        <v>2.7516666660000002</v>
      </c>
      <c r="O8272">
        <v>0</v>
      </c>
      <c r="P8272">
        <v>1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0.57552799366092744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0.57552799366092744</v>
      </c>
    </row>
    <row r="8273" spans="1:31" x14ac:dyDescent="0.25">
      <c r="A8273">
        <v>1663578</v>
      </c>
      <c r="B8273">
        <v>1</v>
      </c>
      <c r="C8273" t="s">
        <v>80</v>
      </c>
      <c r="D8273" t="s">
        <v>96</v>
      </c>
      <c r="E8273" t="s">
        <v>178</v>
      </c>
      <c r="F8273" t="s">
        <v>23297</v>
      </c>
      <c r="G8273" t="s">
        <v>403</v>
      </c>
      <c r="H8273" t="s">
        <v>149</v>
      </c>
      <c r="I8273" t="s">
        <v>135</v>
      </c>
      <c r="J8273" t="s">
        <v>136</v>
      </c>
      <c r="K8273" t="s">
        <v>137</v>
      </c>
      <c r="L8273" t="s">
        <v>23298</v>
      </c>
      <c r="M8273" t="s">
        <v>23299</v>
      </c>
      <c r="N8273">
        <v>3.4994444439999999</v>
      </c>
      <c r="O8273">
        <v>0</v>
      </c>
      <c r="P8273">
        <v>85</v>
      </c>
      <c r="Q8273">
        <v>0</v>
      </c>
      <c r="R8273">
        <v>0</v>
      </c>
      <c r="S8273">
        <v>0</v>
      </c>
      <c r="T8273">
        <v>8</v>
      </c>
      <c r="U8273">
        <v>0</v>
      </c>
      <c r="V8273">
        <v>0</v>
      </c>
      <c r="W8273">
        <v>0</v>
      </c>
      <c r="X8273">
        <v>43.535584054950768</v>
      </c>
      <c r="Y8273">
        <v>0</v>
      </c>
      <c r="Z8273">
        <v>0</v>
      </c>
      <c r="AA8273">
        <v>0</v>
      </c>
      <c r="AB8273">
        <v>10.644991288910541</v>
      </c>
      <c r="AC8273">
        <v>0</v>
      </c>
      <c r="AD8273">
        <v>0</v>
      </c>
      <c r="AE8273">
        <v>54.180575343861307</v>
      </c>
    </row>
    <row r="8274" spans="1:31" x14ac:dyDescent="0.25">
      <c r="A8274">
        <v>1663601</v>
      </c>
      <c r="B8274">
        <v>1</v>
      </c>
      <c r="C8274" t="s">
        <v>80</v>
      </c>
      <c r="D8274" t="s">
        <v>93</v>
      </c>
      <c r="E8274" t="s">
        <v>178</v>
      </c>
      <c r="F8274" t="s">
        <v>23300</v>
      </c>
      <c r="G8274" t="s">
        <v>227</v>
      </c>
      <c r="H8274" t="s">
        <v>149</v>
      </c>
      <c r="I8274" t="s">
        <v>135</v>
      </c>
      <c r="J8274" t="s">
        <v>136</v>
      </c>
      <c r="K8274" t="s">
        <v>137</v>
      </c>
      <c r="L8274" t="s">
        <v>23301</v>
      </c>
      <c r="M8274" t="s">
        <v>23302</v>
      </c>
      <c r="N8274">
        <v>0.87694444400000005</v>
      </c>
      <c r="O8274">
        <v>0</v>
      </c>
      <c r="P8274">
        <v>3</v>
      </c>
      <c r="Q8274">
        <v>0</v>
      </c>
      <c r="R8274">
        <v>9</v>
      </c>
      <c r="S8274">
        <v>0</v>
      </c>
      <c r="T8274">
        <v>4</v>
      </c>
      <c r="U8274">
        <v>0</v>
      </c>
      <c r="V8274">
        <v>0</v>
      </c>
      <c r="W8274">
        <v>0</v>
      </c>
      <c r="X8274">
        <v>0.25745238010631727</v>
      </c>
      <c r="Y8274">
        <v>0</v>
      </c>
      <c r="Z8274">
        <v>1.1517162195991553</v>
      </c>
      <c r="AA8274">
        <v>0</v>
      </c>
      <c r="AB8274">
        <v>2.5877446895943033</v>
      </c>
      <c r="AC8274">
        <v>0</v>
      </c>
      <c r="AD8274">
        <v>0</v>
      </c>
      <c r="AE8274">
        <v>3.9969132892997759</v>
      </c>
    </row>
    <row r="8275" spans="1:31" x14ac:dyDescent="0.25">
      <c r="A8275">
        <v>1663060</v>
      </c>
      <c r="B8275">
        <v>1</v>
      </c>
      <c r="C8275" t="s">
        <v>80</v>
      </c>
      <c r="D8275" t="s">
        <v>108</v>
      </c>
      <c r="E8275" t="s">
        <v>178</v>
      </c>
      <c r="F8275" t="s">
        <v>23303</v>
      </c>
      <c r="G8275" t="s">
        <v>227</v>
      </c>
      <c r="H8275" t="s">
        <v>149</v>
      </c>
      <c r="I8275" t="s">
        <v>135</v>
      </c>
      <c r="J8275" t="s">
        <v>136</v>
      </c>
      <c r="K8275" t="s">
        <v>137</v>
      </c>
      <c r="L8275" t="s">
        <v>23304</v>
      </c>
      <c r="M8275" t="s">
        <v>23305</v>
      </c>
      <c r="N8275">
        <v>1.899444444</v>
      </c>
      <c r="O8275">
        <v>0</v>
      </c>
      <c r="P8275">
        <v>20</v>
      </c>
      <c r="Q8275">
        <v>0</v>
      </c>
      <c r="R8275">
        <v>2</v>
      </c>
      <c r="S8275">
        <v>0</v>
      </c>
      <c r="T8275">
        <v>1</v>
      </c>
      <c r="U8275">
        <v>0</v>
      </c>
      <c r="V8275">
        <v>0</v>
      </c>
      <c r="W8275">
        <v>0</v>
      </c>
      <c r="X8275">
        <v>3.7654314209291364</v>
      </c>
      <c r="Y8275">
        <v>0</v>
      </c>
      <c r="Z8275">
        <v>6.8592879025966669E-2</v>
      </c>
      <c r="AA8275">
        <v>0</v>
      </c>
      <c r="AB8275">
        <v>0.23006597158628805</v>
      </c>
      <c r="AC8275">
        <v>0</v>
      </c>
      <c r="AD8275">
        <v>0</v>
      </c>
      <c r="AE8275">
        <v>4.0640902715413905</v>
      </c>
    </row>
    <row r="8276" spans="1:31" x14ac:dyDescent="0.25">
      <c r="A8276">
        <v>1663701</v>
      </c>
      <c r="B8276">
        <v>1</v>
      </c>
      <c r="C8276" t="s">
        <v>81</v>
      </c>
      <c r="D8276" t="s">
        <v>119</v>
      </c>
      <c r="E8276" t="s">
        <v>204</v>
      </c>
      <c r="F8276" t="s">
        <v>205</v>
      </c>
      <c r="G8276" t="s">
        <v>161</v>
      </c>
      <c r="H8276" t="s">
        <v>134</v>
      </c>
      <c r="I8276" t="s">
        <v>191</v>
      </c>
      <c r="J8276" t="s">
        <v>136</v>
      </c>
      <c r="K8276" t="s">
        <v>137</v>
      </c>
      <c r="L8276" t="s">
        <v>23306</v>
      </c>
      <c r="M8276" t="s">
        <v>23307</v>
      </c>
      <c r="N8276">
        <v>8.3333330000000001E-3</v>
      </c>
      <c r="O8276">
        <v>0</v>
      </c>
      <c r="P8276">
        <v>1651</v>
      </c>
      <c r="Q8276">
        <v>102</v>
      </c>
      <c r="R8276">
        <v>359</v>
      </c>
      <c r="S8276">
        <v>7</v>
      </c>
      <c r="T8276">
        <v>89</v>
      </c>
      <c r="U8276">
        <v>0</v>
      </c>
      <c r="V8276">
        <v>0</v>
      </c>
      <c r="W8276">
        <v>0</v>
      </c>
      <c r="X8276">
        <v>2.3896305494766996</v>
      </c>
      <c r="Y8276">
        <v>0.3330974579324999</v>
      </c>
      <c r="Z8276">
        <v>0.74562701542904952</v>
      </c>
      <c r="AA8276">
        <v>0.31123235252164999</v>
      </c>
      <c r="AB8276">
        <v>0.28521741789999167</v>
      </c>
      <c r="AC8276">
        <v>0</v>
      </c>
      <c r="AD8276">
        <v>0</v>
      </c>
      <c r="AE8276">
        <v>4.0648047932598903</v>
      </c>
    </row>
    <row r="8277" spans="1:31" x14ac:dyDescent="0.25">
      <c r="A8277">
        <v>1663372</v>
      </c>
      <c r="B8277">
        <v>1</v>
      </c>
      <c r="C8277" t="s">
        <v>80</v>
      </c>
      <c r="D8277" t="s">
        <v>104</v>
      </c>
      <c r="E8277" t="s">
        <v>178</v>
      </c>
      <c r="F8277" t="s">
        <v>23308</v>
      </c>
      <c r="G8277" t="s">
        <v>227</v>
      </c>
      <c r="H8277" t="s">
        <v>149</v>
      </c>
      <c r="I8277" t="s">
        <v>135</v>
      </c>
      <c r="J8277" t="s">
        <v>136</v>
      </c>
      <c r="K8277" t="s">
        <v>137</v>
      </c>
      <c r="L8277" t="s">
        <v>23309</v>
      </c>
      <c r="M8277" t="s">
        <v>23310</v>
      </c>
      <c r="N8277">
        <v>4.7916666660000002</v>
      </c>
      <c r="O8277">
        <v>0</v>
      </c>
      <c r="P8277">
        <v>53</v>
      </c>
      <c r="Q8277">
        <v>0</v>
      </c>
      <c r="R8277">
        <v>0</v>
      </c>
      <c r="S8277">
        <v>0</v>
      </c>
      <c r="T8277">
        <v>2</v>
      </c>
      <c r="U8277">
        <v>0</v>
      </c>
      <c r="V8277">
        <v>0</v>
      </c>
      <c r="W8277">
        <v>0</v>
      </c>
      <c r="X8277">
        <v>62.78789754414727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62.78789754414727</v>
      </c>
    </row>
    <row r="8278" spans="1:31" x14ac:dyDescent="0.25">
      <c r="A8278">
        <v>1663621</v>
      </c>
      <c r="B8278">
        <v>1</v>
      </c>
      <c r="C8278" t="s">
        <v>80</v>
      </c>
      <c r="D8278" t="s">
        <v>84</v>
      </c>
      <c r="E8278" t="s">
        <v>152</v>
      </c>
      <c r="F8278" t="s">
        <v>23311</v>
      </c>
      <c r="G8278" t="s">
        <v>154</v>
      </c>
      <c r="H8278" t="s">
        <v>149</v>
      </c>
      <c r="I8278" t="s">
        <v>135</v>
      </c>
      <c r="J8278" t="s">
        <v>136</v>
      </c>
      <c r="K8278" t="s">
        <v>137</v>
      </c>
      <c r="L8278" t="s">
        <v>23312</v>
      </c>
      <c r="M8278" t="s">
        <v>23313</v>
      </c>
      <c r="N8278">
        <v>1.4941666659999999</v>
      </c>
      <c r="O8278">
        <v>0</v>
      </c>
      <c r="P8278">
        <v>1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0.33164409081160195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0.33164409081160195</v>
      </c>
    </row>
    <row r="8279" spans="1:31" x14ac:dyDescent="0.25">
      <c r="A8279">
        <v>1663727</v>
      </c>
      <c r="B8279">
        <v>1</v>
      </c>
      <c r="C8279" t="s">
        <v>80</v>
      </c>
      <c r="D8279" t="s">
        <v>93</v>
      </c>
      <c r="E8279" t="s">
        <v>146</v>
      </c>
      <c r="F8279" t="s">
        <v>11575</v>
      </c>
      <c r="G8279" t="s">
        <v>1967</v>
      </c>
      <c r="H8279" t="s">
        <v>149</v>
      </c>
      <c r="I8279" t="s">
        <v>135</v>
      </c>
      <c r="J8279" t="s">
        <v>136</v>
      </c>
      <c r="K8279" t="s">
        <v>137</v>
      </c>
      <c r="L8279" t="s">
        <v>23314</v>
      </c>
      <c r="M8279" t="s">
        <v>23315</v>
      </c>
      <c r="N8279">
        <v>1.1675</v>
      </c>
      <c r="O8279">
        <v>0</v>
      </c>
      <c r="P8279">
        <v>15</v>
      </c>
      <c r="Q8279">
        <v>0</v>
      </c>
      <c r="R8279">
        <v>10</v>
      </c>
      <c r="S8279">
        <v>0</v>
      </c>
      <c r="T8279">
        <v>9</v>
      </c>
      <c r="U8279">
        <v>0</v>
      </c>
      <c r="V8279">
        <v>0</v>
      </c>
      <c r="W8279">
        <v>0</v>
      </c>
      <c r="X8279">
        <v>2.3302643065846111</v>
      </c>
      <c r="Y8279">
        <v>0</v>
      </c>
      <c r="Z8279">
        <v>2.6222194621213775</v>
      </c>
      <c r="AA8279">
        <v>0</v>
      </c>
      <c r="AB8279">
        <v>4.3295492995781357</v>
      </c>
      <c r="AC8279">
        <v>0</v>
      </c>
      <c r="AD8279">
        <v>0</v>
      </c>
      <c r="AE8279">
        <v>9.2820330682841252</v>
      </c>
    </row>
    <row r="8280" spans="1:31" x14ac:dyDescent="0.25">
      <c r="A8280">
        <v>1663764</v>
      </c>
      <c r="B8280">
        <v>1</v>
      </c>
      <c r="C8280" t="s">
        <v>81</v>
      </c>
      <c r="D8280" t="s">
        <v>117</v>
      </c>
      <c r="E8280" t="s">
        <v>152</v>
      </c>
      <c r="F8280" t="s">
        <v>23316</v>
      </c>
      <c r="G8280" t="s">
        <v>154</v>
      </c>
      <c r="H8280" t="s">
        <v>149</v>
      </c>
      <c r="I8280" t="s">
        <v>135</v>
      </c>
      <c r="J8280" t="s">
        <v>136</v>
      </c>
      <c r="K8280" t="s">
        <v>137</v>
      </c>
      <c r="L8280" t="s">
        <v>23317</v>
      </c>
      <c r="M8280" t="s">
        <v>23318</v>
      </c>
      <c r="N8280">
        <v>0.66833333299999997</v>
      </c>
      <c r="O8280">
        <v>0</v>
      </c>
      <c r="P8280">
        <v>1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1.4690991021166667E-4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1.4690991021166667E-4</v>
      </c>
    </row>
    <row r="8281" spans="1:31" x14ac:dyDescent="0.25">
      <c r="A8281">
        <v>1663266</v>
      </c>
      <c r="B8281">
        <v>1</v>
      </c>
      <c r="C8281" t="s">
        <v>80</v>
      </c>
      <c r="D8281" t="s">
        <v>82</v>
      </c>
      <c r="E8281" t="s">
        <v>152</v>
      </c>
      <c r="F8281" t="s">
        <v>23319</v>
      </c>
      <c r="G8281" t="s">
        <v>154</v>
      </c>
      <c r="H8281" t="s">
        <v>149</v>
      </c>
      <c r="I8281" t="s">
        <v>135</v>
      </c>
      <c r="J8281" t="s">
        <v>136</v>
      </c>
      <c r="K8281" t="s">
        <v>137</v>
      </c>
      <c r="L8281" t="s">
        <v>23320</v>
      </c>
      <c r="M8281" t="s">
        <v>23321</v>
      </c>
      <c r="N8281">
        <v>5.5080555550000003</v>
      </c>
      <c r="O8281">
        <v>0</v>
      </c>
      <c r="P8281">
        <v>1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2.4140100415112711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2.4140100415112711</v>
      </c>
    </row>
    <row r="8282" spans="1:31" x14ac:dyDescent="0.25">
      <c r="A8282">
        <v>1663429</v>
      </c>
      <c r="B8282">
        <v>1</v>
      </c>
      <c r="C8282" t="s">
        <v>80</v>
      </c>
      <c r="D8282" t="s">
        <v>99</v>
      </c>
      <c r="E8282" t="s">
        <v>178</v>
      </c>
      <c r="F8282" t="s">
        <v>23322</v>
      </c>
      <c r="G8282" t="s">
        <v>227</v>
      </c>
      <c r="H8282" t="s">
        <v>149</v>
      </c>
      <c r="I8282" t="s">
        <v>135</v>
      </c>
      <c r="J8282" t="s">
        <v>136</v>
      </c>
      <c r="K8282" t="s">
        <v>137</v>
      </c>
      <c r="L8282" t="s">
        <v>23323</v>
      </c>
      <c r="M8282" t="s">
        <v>23324</v>
      </c>
      <c r="N8282">
        <v>4.824166666</v>
      </c>
      <c r="O8282">
        <v>0</v>
      </c>
      <c r="P8282">
        <v>86</v>
      </c>
      <c r="Q8282">
        <v>0</v>
      </c>
      <c r="R8282">
        <v>0</v>
      </c>
      <c r="S8282">
        <v>0</v>
      </c>
      <c r="T8282">
        <v>5</v>
      </c>
      <c r="U8282">
        <v>0</v>
      </c>
      <c r="V8282">
        <v>0</v>
      </c>
      <c r="W8282">
        <v>0</v>
      </c>
      <c r="X8282">
        <v>38.647718287495621</v>
      </c>
      <c r="Y8282">
        <v>0</v>
      </c>
      <c r="Z8282">
        <v>0</v>
      </c>
      <c r="AA8282">
        <v>0</v>
      </c>
      <c r="AB8282">
        <v>10.729017478159083</v>
      </c>
      <c r="AC8282">
        <v>0</v>
      </c>
      <c r="AD8282">
        <v>0</v>
      </c>
      <c r="AE8282">
        <v>49.376735765654701</v>
      </c>
    </row>
    <row r="8283" spans="1:31" x14ac:dyDescent="0.25">
      <c r="A8283">
        <v>1662888</v>
      </c>
      <c r="B8283">
        <v>1</v>
      </c>
      <c r="C8283" t="s">
        <v>81</v>
      </c>
      <c r="D8283" t="s">
        <v>120</v>
      </c>
      <c r="E8283" t="s">
        <v>152</v>
      </c>
      <c r="F8283" t="s">
        <v>23325</v>
      </c>
      <c r="G8283" t="s">
        <v>154</v>
      </c>
      <c r="H8283" t="s">
        <v>149</v>
      </c>
      <c r="I8283" t="s">
        <v>135</v>
      </c>
      <c r="J8283" t="s">
        <v>136</v>
      </c>
      <c r="K8283" t="s">
        <v>137</v>
      </c>
      <c r="L8283" t="s">
        <v>23326</v>
      </c>
      <c r="M8283" t="s">
        <v>23327</v>
      </c>
      <c r="N8283">
        <v>0.96333333300000001</v>
      </c>
      <c r="O8283">
        <v>0</v>
      </c>
      <c r="P8283">
        <v>1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</v>
      </c>
    </row>
    <row r="8284" spans="1:31" x14ac:dyDescent="0.25">
      <c r="A8284">
        <v>1662931</v>
      </c>
      <c r="B8284">
        <v>1</v>
      </c>
      <c r="C8284" t="s">
        <v>80</v>
      </c>
      <c r="D8284" t="s">
        <v>82</v>
      </c>
      <c r="E8284" t="s">
        <v>362</v>
      </c>
      <c r="F8284" t="s">
        <v>23328</v>
      </c>
      <c r="G8284" t="s">
        <v>227</v>
      </c>
      <c r="H8284" t="s">
        <v>149</v>
      </c>
      <c r="I8284" t="s">
        <v>135</v>
      </c>
      <c r="J8284" t="s">
        <v>136</v>
      </c>
      <c r="K8284" t="s">
        <v>137</v>
      </c>
      <c r="L8284" t="s">
        <v>23329</v>
      </c>
      <c r="M8284" t="s">
        <v>23330</v>
      </c>
      <c r="N8284">
        <v>1.9711111109999999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88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164.88443468493011</v>
      </c>
      <c r="AC8284">
        <v>0</v>
      </c>
      <c r="AD8284">
        <v>0</v>
      </c>
      <c r="AE8284">
        <v>164.88443468493011</v>
      </c>
    </row>
    <row r="8285" spans="1:31" x14ac:dyDescent="0.25">
      <c r="A8285">
        <v>1662951</v>
      </c>
      <c r="B8285">
        <v>1</v>
      </c>
      <c r="C8285" t="s">
        <v>80</v>
      </c>
      <c r="D8285" t="s">
        <v>108</v>
      </c>
      <c r="E8285" t="s">
        <v>146</v>
      </c>
      <c r="F8285" t="s">
        <v>23331</v>
      </c>
      <c r="G8285" t="s">
        <v>403</v>
      </c>
      <c r="H8285" t="s">
        <v>149</v>
      </c>
      <c r="I8285" t="s">
        <v>135</v>
      </c>
      <c r="J8285" t="s">
        <v>136</v>
      </c>
      <c r="K8285" t="s">
        <v>137</v>
      </c>
      <c r="L8285" t="s">
        <v>23332</v>
      </c>
      <c r="M8285" t="s">
        <v>23333</v>
      </c>
      <c r="N8285">
        <v>2.8711111109999998</v>
      </c>
      <c r="O8285">
        <v>0</v>
      </c>
      <c r="P8285">
        <v>27</v>
      </c>
      <c r="Q8285">
        <v>0</v>
      </c>
      <c r="R8285">
        <v>1</v>
      </c>
      <c r="S8285">
        <v>0</v>
      </c>
      <c r="T8285">
        <v>1</v>
      </c>
      <c r="U8285">
        <v>0</v>
      </c>
      <c r="V8285">
        <v>0</v>
      </c>
      <c r="W8285">
        <v>0</v>
      </c>
      <c r="X8285">
        <v>10.346255145386332</v>
      </c>
      <c r="Y8285">
        <v>0</v>
      </c>
      <c r="Z8285">
        <v>0.17903521335299999</v>
      </c>
      <c r="AA8285">
        <v>0</v>
      </c>
      <c r="AB8285">
        <v>19.688460701277066</v>
      </c>
      <c r="AC8285">
        <v>0</v>
      </c>
      <c r="AD8285">
        <v>0</v>
      </c>
      <c r="AE8285">
        <v>30.213751060016399</v>
      </c>
    </row>
    <row r="8286" spans="1:31" x14ac:dyDescent="0.25">
      <c r="A8286">
        <v>1663329</v>
      </c>
      <c r="B8286">
        <v>1</v>
      </c>
      <c r="C8286" t="s">
        <v>80</v>
      </c>
      <c r="D8286" t="s">
        <v>84</v>
      </c>
      <c r="E8286" t="s">
        <v>178</v>
      </c>
      <c r="F8286" t="s">
        <v>23334</v>
      </c>
      <c r="G8286" t="s">
        <v>227</v>
      </c>
      <c r="H8286" t="s">
        <v>149</v>
      </c>
      <c r="I8286" t="s">
        <v>135</v>
      </c>
      <c r="J8286" t="s">
        <v>136</v>
      </c>
      <c r="K8286" t="s">
        <v>137</v>
      </c>
      <c r="L8286" t="s">
        <v>23335</v>
      </c>
      <c r="M8286" t="s">
        <v>23336</v>
      </c>
      <c r="N8286">
        <v>3.2574999999999998</v>
      </c>
      <c r="O8286">
        <v>0</v>
      </c>
      <c r="P8286">
        <v>22</v>
      </c>
      <c r="Q8286">
        <v>0</v>
      </c>
      <c r="R8286">
        <v>0</v>
      </c>
      <c r="S8286">
        <v>0</v>
      </c>
      <c r="T8286">
        <v>6</v>
      </c>
      <c r="U8286">
        <v>0</v>
      </c>
      <c r="V8286">
        <v>0</v>
      </c>
      <c r="W8286">
        <v>0</v>
      </c>
      <c r="X8286">
        <v>15.875279352346839</v>
      </c>
      <c r="Y8286">
        <v>0</v>
      </c>
      <c r="Z8286">
        <v>0</v>
      </c>
      <c r="AA8286">
        <v>0</v>
      </c>
      <c r="AB8286">
        <v>29.07516242526798</v>
      </c>
      <c r="AC8286">
        <v>0</v>
      </c>
      <c r="AD8286">
        <v>0</v>
      </c>
      <c r="AE8286">
        <v>44.95044177761482</v>
      </c>
    </row>
    <row r="8287" spans="1:31" x14ac:dyDescent="0.25">
      <c r="A8287">
        <v>1662997</v>
      </c>
      <c r="B8287">
        <v>1</v>
      </c>
      <c r="C8287" t="s">
        <v>80</v>
      </c>
      <c r="D8287" t="s">
        <v>108</v>
      </c>
      <c r="E8287" t="s">
        <v>178</v>
      </c>
      <c r="F8287" t="s">
        <v>23337</v>
      </c>
      <c r="G8287" t="s">
        <v>403</v>
      </c>
      <c r="H8287" t="s">
        <v>149</v>
      </c>
      <c r="I8287" t="s">
        <v>135</v>
      </c>
      <c r="J8287" t="s">
        <v>136</v>
      </c>
      <c r="K8287" t="s">
        <v>137</v>
      </c>
      <c r="L8287" t="s">
        <v>23338</v>
      </c>
      <c r="M8287" t="s">
        <v>23339</v>
      </c>
      <c r="N8287">
        <v>4.2680555550000001</v>
      </c>
      <c r="O8287">
        <v>0</v>
      </c>
      <c r="P8287">
        <v>20</v>
      </c>
      <c r="Q8287">
        <v>0</v>
      </c>
      <c r="R8287">
        <v>2</v>
      </c>
      <c r="S8287">
        <v>0</v>
      </c>
      <c r="T8287">
        <v>4</v>
      </c>
      <c r="U8287">
        <v>0</v>
      </c>
      <c r="V8287">
        <v>0</v>
      </c>
      <c r="W8287">
        <v>0</v>
      </c>
      <c r="X8287">
        <v>6.4068119179330081</v>
      </c>
      <c r="Y8287">
        <v>0</v>
      </c>
      <c r="Z8287">
        <v>0.22224099167586694</v>
      </c>
      <c r="AA8287">
        <v>0</v>
      </c>
      <c r="AB8287">
        <v>11.603511878835478</v>
      </c>
      <c r="AC8287">
        <v>0</v>
      </c>
      <c r="AD8287">
        <v>0</v>
      </c>
      <c r="AE8287">
        <v>18.232564788444353</v>
      </c>
    </row>
    <row r="8288" spans="1:31" x14ac:dyDescent="0.25">
      <c r="A8288">
        <v>1662974</v>
      </c>
      <c r="B8288">
        <v>1</v>
      </c>
      <c r="C8288" t="s">
        <v>80</v>
      </c>
      <c r="D8288" t="s">
        <v>93</v>
      </c>
      <c r="E8288" t="s">
        <v>131</v>
      </c>
      <c r="F8288" t="s">
        <v>23340</v>
      </c>
      <c r="G8288" t="s">
        <v>148</v>
      </c>
      <c r="H8288" t="s">
        <v>134</v>
      </c>
      <c r="I8288" t="s">
        <v>135</v>
      </c>
      <c r="J8288" t="s">
        <v>136</v>
      </c>
      <c r="K8288" t="s">
        <v>143</v>
      </c>
      <c r="L8288" t="s">
        <v>23341</v>
      </c>
      <c r="M8288" t="s">
        <v>23342</v>
      </c>
      <c r="N8288">
        <v>8.0055555550000008</v>
      </c>
      <c r="O8288">
        <v>0</v>
      </c>
      <c r="P8288">
        <v>177</v>
      </c>
      <c r="Q8288">
        <v>0</v>
      </c>
      <c r="R8288">
        <v>13</v>
      </c>
      <c r="S8288">
        <v>0</v>
      </c>
      <c r="T8288">
        <v>17</v>
      </c>
      <c r="U8288">
        <v>0</v>
      </c>
      <c r="V8288">
        <v>0</v>
      </c>
      <c r="W8288">
        <v>0</v>
      </c>
      <c r="X8288">
        <v>216.72428150257201</v>
      </c>
      <c r="Y8288">
        <v>0</v>
      </c>
      <c r="Z8288">
        <v>3.3756574611378198</v>
      </c>
      <c r="AA8288">
        <v>0</v>
      </c>
      <c r="AB8288">
        <v>170.35013930366415</v>
      </c>
      <c r="AC8288">
        <v>0</v>
      </c>
      <c r="AD8288">
        <v>0</v>
      </c>
      <c r="AE8288">
        <v>390.45007826737401</v>
      </c>
    </row>
    <row r="8289" spans="1:31" x14ac:dyDescent="0.25">
      <c r="A8289">
        <v>1663306</v>
      </c>
      <c r="B8289">
        <v>1</v>
      </c>
      <c r="C8289" t="s">
        <v>80</v>
      </c>
      <c r="D8289" t="s">
        <v>105</v>
      </c>
      <c r="E8289" t="s">
        <v>178</v>
      </c>
      <c r="F8289" t="s">
        <v>1614</v>
      </c>
      <c r="G8289" t="s">
        <v>227</v>
      </c>
      <c r="H8289" t="s">
        <v>149</v>
      </c>
      <c r="I8289" t="s">
        <v>135</v>
      </c>
      <c r="J8289" t="s">
        <v>136</v>
      </c>
      <c r="K8289" t="s">
        <v>137</v>
      </c>
      <c r="L8289" t="s">
        <v>23343</v>
      </c>
      <c r="M8289" t="s">
        <v>23344</v>
      </c>
      <c r="N8289">
        <v>1.2466666660000001</v>
      </c>
      <c r="O8289">
        <v>0</v>
      </c>
      <c r="P8289">
        <v>72</v>
      </c>
      <c r="Q8289">
        <v>0</v>
      </c>
      <c r="R8289">
        <v>0</v>
      </c>
      <c r="S8289">
        <v>0</v>
      </c>
      <c r="T8289">
        <v>34</v>
      </c>
      <c r="U8289">
        <v>0</v>
      </c>
      <c r="V8289">
        <v>0</v>
      </c>
      <c r="W8289">
        <v>0</v>
      </c>
      <c r="X8289">
        <v>19.907854722036152</v>
      </c>
      <c r="Y8289">
        <v>0</v>
      </c>
      <c r="Z8289">
        <v>0</v>
      </c>
      <c r="AA8289">
        <v>0</v>
      </c>
      <c r="AB8289">
        <v>65.806021393532333</v>
      </c>
      <c r="AC8289">
        <v>0</v>
      </c>
      <c r="AD8289">
        <v>0</v>
      </c>
      <c r="AE8289">
        <v>85.713876115568482</v>
      </c>
    </row>
    <row r="8290" spans="1:31" x14ac:dyDescent="0.25">
      <c r="A8290">
        <v>1663638</v>
      </c>
      <c r="B8290">
        <v>1</v>
      </c>
      <c r="C8290" t="s">
        <v>81</v>
      </c>
      <c r="D8290" t="s">
        <v>123</v>
      </c>
      <c r="E8290" t="s">
        <v>152</v>
      </c>
      <c r="F8290" t="s">
        <v>23345</v>
      </c>
      <c r="G8290" t="s">
        <v>154</v>
      </c>
      <c r="H8290" t="s">
        <v>149</v>
      </c>
      <c r="I8290" t="s">
        <v>135</v>
      </c>
      <c r="J8290" t="s">
        <v>136</v>
      </c>
      <c r="K8290" t="s">
        <v>137</v>
      </c>
      <c r="L8290" t="s">
        <v>23346</v>
      </c>
      <c r="M8290" t="s">
        <v>23347</v>
      </c>
      <c r="N8290">
        <v>2.8747222219999999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</row>
    <row r="8291" spans="1:31" x14ac:dyDescent="0.25">
      <c r="A8291">
        <v>1663143</v>
      </c>
      <c r="B8291">
        <v>1</v>
      </c>
      <c r="C8291" t="s">
        <v>80</v>
      </c>
      <c r="D8291" t="s">
        <v>107</v>
      </c>
      <c r="E8291" t="s">
        <v>146</v>
      </c>
      <c r="F8291" t="s">
        <v>23348</v>
      </c>
      <c r="G8291" t="s">
        <v>464</v>
      </c>
      <c r="H8291" t="s">
        <v>149</v>
      </c>
      <c r="I8291" t="s">
        <v>135</v>
      </c>
      <c r="J8291" t="s">
        <v>136</v>
      </c>
      <c r="K8291" t="s">
        <v>137</v>
      </c>
      <c r="L8291" t="s">
        <v>23349</v>
      </c>
      <c r="M8291" t="s">
        <v>23350</v>
      </c>
      <c r="N8291">
        <v>2.3811111110000001</v>
      </c>
      <c r="O8291">
        <v>0</v>
      </c>
      <c r="P8291">
        <v>156</v>
      </c>
      <c r="Q8291">
        <v>0</v>
      </c>
      <c r="R8291">
        <v>0</v>
      </c>
      <c r="S8291">
        <v>0</v>
      </c>
      <c r="T8291">
        <v>2</v>
      </c>
      <c r="U8291">
        <v>0</v>
      </c>
      <c r="V8291">
        <v>0</v>
      </c>
      <c r="W8291">
        <v>0</v>
      </c>
      <c r="X8291">
        <v>36.483124201143426</v>
      </c>
      <c r="Y8291">
        <v>0</v>
      </c>
      <c r="Z8291">
        <v>0</v>
      </c>
      <c r="AA8291">
        <v>0</v>
      </c>
      <c r="AB8291">
        <v>0.18456114249019417</v>
      </c>
      <c r="AC8291">
        <v>0</v>
      </c>
      <c r="AD8291">
        <v>0</v>
      </c>
      <c r="AE8291">
        <v>36.667685343633622</v>
      </c>
    </row>
    <row r="8292" spans="1:31" x14ac:dyDescent="0.25">
      <c r="A8292">
        <v>1663684</v>
      </c>
      <c r="B8292">
        <v>1</v>
      </c>
      <c r="C8292" t="s">
        <v>80</v>
      </c>
      <c r="D8292" t="s">
        <v>93</v>
      </c>
      <c r="E8292" t="s">
        <v>178</v>
      </c>
      <c r="F8292" t="s">
        <v>4947</v>
      </c>
      <c r="G8292" t="s">
        <v>227</v>
      </c>
      <c r="H8292" t="s">
        <v>149</v>
      </c>
      <c r="I8292" t="s">
        <v>135</v>
      </c>
      <c r="J8292" t="s">
        <v>136</v>
      </c>
      <c r="K8292" t="s">
        <v>137</v>
      </c>
      <c r="L8292" t="s">
        <v>23351</v>
      </c>
      <c r="M8292" t="s">
        <v>23352</v>
      </c>
      <c r="N8292">
        <v>0.98138888800000001</v>
      </c>
      <c r="O8292">
        <v>0</v>
      </c>
      <c r="P8292">
        <v>29</v>
      </c>
      <c r="Q8292">
        <v>0</v>
      </c>
      <c r="R8292">
        <v>11</v>
      </c>
      <c r="S8292">
        <v>0</v>
      </c>
      <c r="T8292">
        <v>9</v>
      </c>
      <c r="U8292">
        <v>0</v>
      </c>
      <c r="V8292">
        <v>0</v>
      </c>
      <c r="W8292">
        <v>0</v>
      </c>
      <c r="X8292">
        <v>2.2629156203892631</v>
      </c>
      <c r="Y8292">
        <v>0</v>
      </c>
      <c r="Z8292">
        <v>0.71627495770625094</v>
      </c>
      <c r="AA8292">
        <v>0</v>
      </c>
      <c r="AB8292">
        <v>1.622521361848567</v>
      </c>
      <c r="AC8292">
        <v>0</v>
      </c>
      <c r="AD8292">
        <v>0</v>
      </c>
      <c r="AE8292">
        <v>4.6017119399440816</v>
      </c>
    </row>
    <row r="8293" spans="1:31" x14ac:dyDescent="0.25">
      <c r="A8293">
        <v>1663206</v>
      </c>
      <c r="B8293">
        <v>1</v>
      </c>
      <c r="C8293" t="s">
        <v>80</v>
      </c>
      <c r="D8293" t="s">
        <v>84</v>
      </c>
      <c r="E8293" t="s">
        <v>178</v>
      </c>
      <c r="F8293" t="s">
        <v>22987</v>
      </c>
      <c r="G8293" t="s">
        <v>227</v>
      </c>
      <c r="H8293" t="s">
        <v>149</v>
      </c>
      <c r="I8293" t="s">
        <v>135</v>
      </c>
      <c r="J8293" t="s">
        <v>136</v>
      </c>
      <c r="K8293" t="s">
        <v>137</v>
      </c>
      <c r="L8293" t="s">
        <v>23213</v>
      </c>
      <c r="M8293" t="s">
        <v>23353</v>
      </c>
      <c r="N8293">
        <v>1.9513888880000001</v>
      </c>
      <c r="O8293">
        <v>0</v>
      </c>
      <c r="P8293">
        <v>226</v>
      </c>
      <c r="Q8293">
        <v>0</v>
      </c>
      <c r="R8293">
        <v>0</v>
      </c>
      <c r="S8293">
        <v>0</v>
      </c>
      <c r="T8293">
        <v>11</v>
      </c>
      <c r="U8293">
        <v>0</v>
      </c>
      <c r="V8293">
        <v>0</v>
      </c>
      <c r="W8293">
        <v>0</v>
      </c>
      <c r="X8293">
        <v>114.89297001340205</v>
      </c>
      <c r="Y8293">
        <v>0</v>
      </c>
      <c r="Z8293">
        <v>0</v>
      </c>
      <c r="AA8293">
        <v>0</v>
      </c>
      <c r="AB8293">
        <v>2.2225156896232252</v>
      </c>
      <c r="AC8293">
        <v>0</v>
      </c>
      <c r="AD8293">
        <v>0</v>
      </c>
      <c r="AE8293">
        <v>117.11548570302527</v>
      </c>
    </row>
    <row r="8294" spans="1:31" x14ac:dyDescent="0.25">
      <c r="A8294">
        <v>1662957</v>
      </c>
      <c r="B8294">
        <v>1</v>
      </c>
      <c r="C8294" t="s">
        <v>80</v>
      </c>
      <c r="D8294" t="s">
        <v>98</v>
      </c>
      <c r="E8294" t="s">
        <v>131</v>
      </c>
      <c r="F8294" t="s">
        <v>23354</v>
      </c>
      <c r="G8294" t="s">
        <v>918</v>
      </c>
      <c r="H8294" t="s">
        <v>134</v>
      </c>
      <c r="I8294" t="s">
        <v>135</v>
      </c>
      <c r="J8294" t="s">
        <v>136</v>
      </c>
      <c r="K8294" t="s">
        <v>143</v>
      </c>
      <c r="L8294" t="s">
        <v>23355</v>
      </c>
      <c r="M8294" t="s">
        <v>23356</v>
      </c>
      <c r="N8294">
        <v>8.2159999999999997E-2</v>
      </c>
      <c r="O8294">
        <v>0</v>
      </c>
      <c r="P8294">
        <v>762</v>
      </c>
      <c r="Q8294">
        <v>0</v>
      </c>
      <c r="R8294">
        <v>0</v>
      </c>
      <c r="S8294">
        <v>1</v>
      </c>
      <c r="T8294">
        <v>449</v>
      </c>
      <c r="U8294">
        <v>0</v>
      </c>
      <c r="V8294">
        <v>0</v>
      </c>
      <c r="W8294">
        <v>0</v>
      </c>
      <c r="X8294">
        <v>20.445218571111941</v>
      </c>
      <c r="Y8294">
        <v>0</v>
      </c>
      <c r="Z8294">
        <v>0</v>
      </c>
      <c r="AA8294">
        <v>0.17782482445173334</v>
      </c>
      <c r="AB8294">
        <v>50.957038969129215</v>
      </c>
      <c r="AC8294">
        <v>0</v>
      </c>
      <c r="AD8294">
        <v>0</v>
      </c>
      <c r="AE8294">
        <v>71.580082364692885</v>
      </c>
    </row>
    <row r="8295" spans="1:31" x14ac:dyDescent="0.25">
      <c r="A8295">
        <v>1663289</v>
      </c>
      <c r="B8295">
        <v>1</v>
      </c>
      <c r="C8295" t="s">
        <v>81</v>
      </c>
      <c r="D8295" t="s">
        <v>127</v>
      </c>
      <c r="E8295" t="s">
        <v>178</v>
      </c>
      <c r="F8295" t="s">
        <v>23357</v>
      </c>
      <c r="G8295" t="s">
        <v>227</v>
      </c>
      <c r="H8295" t="s">
        <v>149</v>
      </c>
      <c r="I8295" t="s">
        <v>135</v>
      </c>
      <c r="J8295" t="s">
        <v>136</v>
      </c>
      <c r="K8295" t="s">
        <v>137</v>
      </c>
      <c r="L8295" t="s">
        <v>23358</v>
      </c>
      <c r="M8295" t="s">
        <v>23359</v>
      </c>
      <c r="N8295">
        <v>6.0080555550000003</v>
      </c>
      <c r="O8295">
        <v>0</v>
      </c>
      <c r="P8295">
        <v>21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26.410478702243875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26.410478702243875</v>
      </c>
    </row>
    <row r="8296" spans="1:31" x14ac:dyDescent="0.25">
      <c r="A8296">
        <v>1663598</v>
      </c>
      <c r="B8296">
        <v>1</v>
      </c>
      <c r="C8296" t="s">
        <v>81</v>
      </c>
      <c r="D8296" t="s">
        <v>113</v>
      </c>
      <c r="E8296" t="s">
        <v>146</v>
      </c>
      <c r="F8296" t="s">
        <v>23360</v>
      </c>
      <c r="G8296" t="s">
        <v>227</v>
      </c>
      <c r="H8296" t="s">
        <v>149</v>
      </c>
      <c r="I8296" t="s">
        <v>135</v>
      </c>
      <c r="J8296" t="s">
        <v>136</v>
      </c>
      <c r="K8296" t="s">
        <v>137</v>
      </c>
      <c r="L8296" t="s">
        <v>23361</v>
      </c>
      <c r="M8296" t="s">
        <v>23362</v>
      </c>
      <c r="N8296">
        <v>2.0611111110000002</v>
      </c>
      <c r="O8296">
        <v>0</v>
      </c>
      <c r="P8296">
        <v>19</v>
      </c>
      <c r="Q8296">
        <v>0</v>
      </c>
      <c r="R8296">
        <v>2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5.3103277304770478</v>
      </c>
      <c r="Y8296">
        <v>0</v>
      </c>
      <c r="Z8296">
        <v>1.471183892594047</v>
      </c>
      <c r="AA8296">
        <v>0</v>
      </c>
      <c r="AB8296">
        <v>0</v>
      </c>
      <c r="AC8296">
        <v>0</v>
      </c>
      <c r="AD8296">
        <v>0</v>
      </c>
      <c r="AE8296">
        <v>6.7815116230710952</v>
      </c>
    </row>
    <row r="8297" spans="1:31" x14ac:dyDescent="0.25">
      <c r="A8297">
        <v>1663160</v>
      </c>
      <c r="B8297">
        <v>1</v>
      </c>
      <c r="C8297" t="s">
        <v>80</v>
      </c>
      <c r="D8297" t="s">
        <v>111</v>
      </c>
      <c r="E8297" t="s">
        <v>146</v>
      </c>
      <c r="F8297" t="s">
        <v>23363</v>
      </c>
      <c r="G8297" t="s">
        <v>187</v>
      </c>
      <c r="H8297" t="s">
        <v>149</v>
      </c>
      <c r="I8297" t="s">
        <v>135</v>
      </c>
      <c r="J8297" t="s">
        <v>136</v>
      </c>
      <c r="K8297" t="s">
        <v>137</v>
      </c>
      <c r="L8297" t="s">
        <v>23364</v>
      </c>
      <c r="M8297" t="s">
        <v>23365</v>
      </c>
      <c r="N8297">
        <v>3.2091666659999998</v>
      </c>
      <c r="O8297">
        <v>0</v>
      </c>
      <c r="P8297">
        <v>1</v>
      </c>
      <c r="Q8297">
        <v>0</v>
      </c>
      <c r="R8297">
        <v>2</v>
      </c>
      <c r="S8297">
        <v>0</v>
      </c>
      <c r="T8297">
        <v>48</v>
      </c>
      <c r="U8297">
        <v>0</v>
      </c>
      <c r="V8297">
        <v>0</v>
      </c>
      <c r="W8297">
        <v>0</v>
      </c>
      <c r="X8297">
        <v>17.398357305304991</v>
      </c>
      <c r="Y8297">
        <v>0</v>
      </c>
      <c r="Z8297">
        <v>23.329472533485333</v>
      </c>
      <c r="AA8297">
        <v>0</v>
      </c>
      <c r="AB8297">
        <v>604.76845574190679</v>
      </c>
      <c r="AC8297">
        <v>0</v>
      </c>
      <c r="AD8297">
        <v>0</v>
      </c>
      <c r="AE8297">
        <v>645.49628558069708</v>
      </c>
    </row>
    <row r="8298" spans="1:31" x14ac:dyDescent="0.25">
      <c r="A8298">
        <v>1663492</v>
      </c>
      <c r="B8298">
        <v>1</v>
      </c>
      <c r="C8298" t="s">
        <v>80</v>
      </c>
      <c r="D8298" t="s">
        <v>84</v>
      </c>
      <c r="E8298" t="s">
        <v>152</v>
      </c>
      <c r="F8298" t="s">
        <v>23366</v>
      </c>
      <c r="G8298" t="s">
        <v>154</v>
      </c>
      <c r="H8298" t="s">
        <v>149</v>
      </c>
      <c r="I8298" t="s">
        <v>135</v>
      </c>
      <c r="J8298" t="s">
        <v>136</v>
      </c>
      <c r="K8298" t="s">
        <v>137</v>
      </c>
      <c r="L8298" t="s">
        <v>23367</v>
      </c>
      <c r="M8298" t="s">
        <v>23368</v>
      </c>
      <c r="N8298">
        <v>2.7025000000000001</v>
      </c>
      <c r="O8298">
        <v>0</v>
      </c>
      <c r="P8298">
        <v>2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1.2540629978085138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1.2540629978085138</v>
      </c>
    </row>
    <row r="8299" spans="1:31" x14ac:dyDescent="0.25">
      <c r="A8299">
        <v>1663452</v>
      </c>
      <c r="B8299">
        <v>1</v>
      </c>
      <c r="C8299" t="s">
        <v>80</v>
      </c>
      <c r="D8299" t="s">
        <v>100</v>
      </c>
      <c r="E8299" t="s">
        <v>178</v>
      </c>
      <c r="F8299" t="s">
        <v>23369</v>
      </c>
      <c r="G8299" t="s">
        <v>227</v>
      </c>
      <c r="H8299" t="s">
        <v>149</v>
      </c>
      <c r="I8299" t="s">
        <v>135</v>
      </c>
      <c r="J8299" t="s">
        <v>136</v>
      </c>
      <c r="K8299" t="s">
        <v>137</v>
      </c>
      <c r="L8299" t="s">
        <v>23370</v>
      </c>
      <c r="M8299" t="s">
        <v>23371</v>
      </c>
      <c r="N8299">
        <v>3.4125000000000001</v>
      </c>
      <c r="O8299">
        <v>0</v>
      </c>
      <c r="P8299">
        <v>29</v>
      </c>
      <c r="Q8299">
        <v>0</v>
      </c>
      <c r="R8299">
        <v>0</v>
      </c>
      <c r="S8299">
        <v>0</v>
      </c>
      <c r="T8299">
        <v>8</v>
      </c>
      <c r="U8299">
        <v>0</v>
      </c>
      <c r="V8299">
        <v>0</v>
      </c>
      <c r="W8299">
        <v>0</v>
      </c>
      <c r="X8299">
        <v>28.018170264681679</v>
      </c>
      <c r="Y8299">
        <v>0</v>
      </c>
      <c r="Z8299">
        <v>0</v>
      </c>
      <c r="AA8299">
        <v>0</v>
      </c>
      <c r="AB8299">
        <v>73.736350284705793</v>
      </c>
      <c r="AC8299">
        <v>0</v>
      </c>
      <c r="AD8299">
        <v>0</v>
      </c>
      <c r="AE8299">
        <v>101.75452054938748</v>
      </c>
    </row>
    <row r="8300" spans="1:31" x14ac:dyDescent="0.25">
      <c r="A8300">
        <v>1663346</v>
      </c>
      <c r="B8300">
        <v>1</v>
      </c>
      <c r="C8300" t="s">
        <v>81</v>
      </c>
      <c r="D8300" t="s">
        <v>124</v>
      </c>
      <c r="E8300" t="s">
        <v>146</v>
      </c>
      <c r="F8300" t="s">
        <v>13922</v>
      </c>
      <c r="G8300" t="s">
        <v>227</v>
      </c>
      <c r="H8300" t="s">
        <v>149</v>
      </c>
      <c r="I8300" t="s">
        <v>135</v>
      </c>
      <c r="J8300" t="s">
        <v>136</v>
      </c>
      <c r="K8300" t="s">
        <v>137</v>
      </c>
      <c r="L8300" t="s">
        <v>23372</v>
      </c>
      <c r="M8300" t="s">
        <v>23373</v>
      </c>
      <c r="N8300">
        <v>0.70472222200000001</v>
      </c>
      <c r="O8300">
        <v>0</v>
      </c>
      <c r="P8300">
        <v>27</v>
      </c>
      <c r="Q8300">
        <v>0</v>
      </c>
      <c r="R8300">
        <v>20</v>
      </c>
      <c r="S8300">
        <v>0</v>
      </c>
      <c r="T8300">
        <v>2</v>
      </c>
      <c r="U8300">
        <v>0</v>
      </c>
      <c r="V8300">
        <v>0</v>
      </c>
      <c r="W8300">
        <v>0</v>
      </c>
      <c r="X8300">
        <v>1.879959511865603</v>
      </c>
      <c r="Y8300">
        <v>0</v>
      </c>
      <c r="Z8300">
        <v>0.49519284446842976</v>
      </c>
      <c r="AA8300">
        <v>0</v>
      </c>
      <c r="AB8300">
        <v>1.6191786437058346</v>
      </c>
      <c r="AC8300">
        <v>0</v>
      </c>
      <c r="AD8300">
        <v>0</v>
      </c>
      <c r="AE8300">
        <v>3.9943310000398675</v>
      </c>
    </row>
    <row r="8301" spans="1:31" x14ac:dyDescent="0.25">
      <c r="A8301">
        <v>1663744</v>
      </c>
      <c r="B8301">
        <v>1</v>
      </c>
      <c r="C8301" t="s">
        <v>81</v>
      </c>
      <c r="D8301" t="s">
        <v>122</v>
      </c>
      <c r="E8301" t="s">
        <v>140</v>
      </c>
      <c r="F8301" t="s">
        <v>23374</v>
      </c>
      <c r="G8301" t="s">
        <v>2930</v>
      </c>
      <c r="H8301" t="s">
        <v>134</v>
      </c>
      <c r="I8301" t="s">
        <v>135</v>
      </c>
      <c r="J8301" t="s">
        <v>136</v>
      </c>
      <c r="K8301" t="s">
        <v>137</v>
      </c>
      <c r="L8301" t="s">
        <v>23375</v>
      </c>
      <c r="M8301" t="s">
        <v>23376</v>
      </c>
      <c r="N8301">
        <v>1.525555555</v>
      </c>
      <c r="O8301">
        <v>5</v>
      </c>
      <c r="P8301">
        <v>3975</v>
      </c>
      <c r="Q8301">
        <v>72</v>
      </c>
      <c r="R8301">
        <v>149</v>
      </c>
      <c r="S8301">
        <v>52</v>
      </c>
      <c r="T8301">
        <v>381</v>
      </c>
      <c r="U8301">
        <v>6</v>
      </c>
      <c r="V8301">
        <v>1</v>
      </c>
      <c r="W8301">
        <v>2.7131305986497067</v>
      </c>
      <c r="X8301">
        <v>862.69992152041368</v>
      </c>
      <c r="Y8301">
        <v>172.41703850602158</v>
      </c>
      <c r="Z8301">
        <v>17.136146102672008</v>
      </c>
      <c r="AA8301">
        <v>959.12071596517353</v>
      </c>
      <c r="AB8301">
        <v>194.80295402997581</v>
      </c>
      <c r="AC8301">
        <v>265.32212724549072</v>
      </c>
      <c r="AD8301">
        <v>3.2985000636304469</v>
      </c>
      <c r="AE8301">
        <v>2477.5105340320274</v>
      </c>
    </row>
    <row r="8302" spans="1:31" x14ac:dyDescent="0.25">
      <c r="A8302">
        <v>1663498</v>
      </c>
      <c r="B8302">
        <v>1</v>
      </c>
      <c r="C8302" t="s">
        <v>80</v>
      </c>
      <c r="D8302" t="s">
        <v>94</v>
      </c>
      <c r="E8302" t="s">
        <v>178</v>
      </c>
      <c r="F8302" t="s">
        <v>21361</v>
      </c>
      <c r="G8302" t="s">
        <v>227</v>
      </c>
      <c r="H8302" t="s">
        <v>149</v>
      </c>
      <c r="I8302" t="s">
        <v>135</v>
      </c>
      <c r="J8302" t="s">
        <v>136</v>
      </c>
      <c r="K8302" t="s">
        <v>137</v>
      </c>
      <c r="L8302" t="s">
        <v>23377</v>
      </c>
      <c r="M8302" t="s">
        <v>23378</v>
      </c>
      <c r="N8302">
        <v>3.4102777770000001</v>
      </c>
      <c r="O8302">
        <v>0</v>
      </c>
      <c r="P8302">
        <v>4</v>
      </c>
      <c r="Q8302">
        <v>0</v>
      </c>
      <c r="R8302">
        <v>0</v>
      </c>
      <c r="S8302">
        <v>0</v>
      </c>
      <c r="T8302">
        <v>1</v>
      </c>
      <c r="U8302">
        <v>0</v>
      </c>
      <c r="V8302">
        <v>0</v>
      </c>
      <c r="W8302">
        <v>0</v>
      </c>
      <c r="X8302">
        <v>1.6153607557708851</v>
      </c>
      <c r="Y8302">
        <v>0</v>
      </c>
      <c r="Z8302">
        <v>0</v>
      </c>
      <c r="AA8302">
        <v>0</v>
      </c>
      <c r="AB8302">
        <v>1.2223549461744723E-2</v>
      </c>
      <c r="AC8302">
        <v>0</v>
      </c>
      <c r="AD8302">
        <v>0</v>
      </c>
      <c r="AE8302">
        <v>1.6275843052326298</v>
      </c>
    </row>
    <row r="8303" spans="1:31" x14ac:dyDescent="0.25">
      <c r="A8303">
        <v>1663034</v>
      </c>
      <c r="B8303">
        <v>1</v>
      </c>
      <c r="C8303" t="s">
        <v>80</v>
      </c>
      <c r="D8303" t="s">
        <v>97</v>
      </c>
      <c r="E8303" t="s">
        <v>152</v>
      </c>
      <c r="F8303" t="s">
        <v>23379</v>
      </c>
      <c r="G8303" t="s">
        <v>168</v>
      </c>
      <c r="H8303" t="s">
        <v>149</v>
      </c>
      <c r="I8303" t="s">
        <v>135</v>
      </c>
      <c r="J8303" t="s">
        <v>136</v>
      </c>
      <c r="K8303" t="s">
        <v>137</v>
      </c>
      <c r="L8303" t="s">
        <v>23380</v>
      </c>
      <c r="M8303" t="s">
        <v>23381</v>
      </c>
      <c r="N8303">
        <v>5.0955555549999998</v>
      </c>
      <c r="O8303">
        <v>0</v>
      </c>
      <c r="P8303">
        <v>1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6.8162791736939665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6.8162791736939665</v>
      </c>
    </row>
    <row r="8304" spans="1:31" x14ac:dyDescent="0.25">
      <c r="A8304">
        <v>1663389</v>
      </c>
      <c r="B8304">
        <v>1</v>
      </c>
      <c r="C8304" t="s">
        <v>81</v>
      </c>
      <c r="D8304" t="s">
        <v>128</v>
      </c>
      <c r="E8304" t="s">
        <v>204</v>
      </c>
      <c r="F8304" t="s">
        <v>23382</v>
      </c>
      <c r="G8304" t="s">
        <v>161</v>
      </c>
      <c r="H8304" t="s">
        <v>134</v>
      </c>
      <c r="I8304" t="s">
        <v>135</v>
      </c>
      <c r="J8304" t="s">
        <v>136</v>
      </c>
      <c r="K8304" t="s">
        <v>137</v>
      </c>
      <c r="L8304" t="s">
        <v>23383</v>
      </c>
      <c r="M8304" t="s">
        <v>23384</v>
      </c>
      <c r="N8304">
        <v>0.74388888799999997</v>
      </c>
      <c r="O8304">
        <v>0</v>
      </c>
      <c r="P8304">
        <v>0</v>
      </c>
      <c r="Q8304">
        <v>0</v>
      </c>
      <c r="R8304">
        <v>0</v>
      </c>
      <c r="S8304">
        <v>3</v>
      </c>
      <c r="T8304">
        <v>0</v>
      </c>
      <c r="U8304">
        <v>1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5.1695427501547107</v>
      </c>
      <c r="AB8304">
        <v>0</v>
      </c>
      <c r="AC8304">
        <v>50.886914653242094</v>
      </c>
      <c r="AD8304">
        <v>0</v>
      </c>
      <c r="AE8304">
        <v>56.056457403396806</v>
      </c>
    </row>
    <row r="8305" spans="1:31" x14ac:dyDescent="0.25">
      <c r="A8305">
        <v>1663057</v>
      </c>
      <c r="B8305">
        <v>1</v>
      </c>
      <c r="C8305" t="s">
        <v>80</v>
      </c>
      <c r="D8305" t="s">
        <v>106</v>
      </c>
      <c r="E8305" t="s">
        <v>204</v>
      </c>
      <c r="F8305" t="s">
        <v>23385</v>
      </c>
      <c r="G8305" t="s">
        <v>1992</v>
      </c>
      <c r="H8305" t="s">
        <v>134</v>
      </c>
      <c r="I8305" t="s">
        <v>135</v>
      </c>
      <c r="J8305" t="s">
        <v>136</v>
      </c>
      <c r="K8305" t="s">
        <v>137</v>
      </c>
      <c r="L8305" t="s">
        <v>23386</v>
      </c>
      <c r="M8305" t="s">
        <v>23387</v>
      </c>
      <c r="N8305">
        <v>1.6333333329999999</v>
      </c>
      <c r="O8305">
        <v>0</v>
      </c>
      <c r="P8305">
        <v>350</v>
      </c>
      <c r="Q8305">
        <v>0</v>
      </c>
      <c r="R8305">
        <v>24</v>
      </c>
      <c r="S8305">
        <v>3</v>
      </c>
      <c r="T8305">
        <v>62</v>
      </c>
      <c r="U8305">
        <v>0</v>
      </c>
      <c r="V8305">
        <v>0</v>
      </c>
      <c r="W8305">
        <v>0</v>
      </c>
      <c r="X8305">
        <v>89.359006444258156</v>
      </c>
      <c r="Y8305">
        <v>0</v>
      </c>
      <c r="Z8305">
        <v>9.9409087469294004</v>
      </c>
      <c r="AA8305">
        <v>33.697799792506267</v>
      </c>
      <c r="AB8305">
        <v>64.705185299193445</v>
      </c>
      <c r="AC8305">
        <v>0</v>
      </c>
      <c r="AD8305">
        <v>0</v>
      </c>
      <c r="AE8305">
        <v>197.70290028288724</v>
      </c>
    </row>
    <row r="8306" spans="1:31" x14ac:dyDescent="0.25">
      <c r="A8306">
        <v>1662891</v>
      </c>
      <c r="B8306">
        <v>1</v>
      </c>
      <c r="C8306" t="s">
        <v>81</v>
      </c>
      <c r="D8306" t="s">
        <v>122</v>
      </c>
      <c r="E8306" t="s">
        <v>131</v>
      </c>
      <c r="F8306" t="s">
        <v>23388</v>
      </c>
      <c r="G8306" t="s">
        <v>161</v>
      </c>
      <c r="H8306" t="s">
        <v>134</v>
      </c>
      <c r="I8306" t="s">
        <v>135</v>
      </c>
      <c r="J8306" t="s">
        <v>136</v>
      </c>
      <c r="K8306" t="s">
        <v>137</v>
      </c>
      <c r="L8306" t="s">
        <v>23389</v>
      </c>
      <c r="M8306" t="s">
        <v>23390</v>
      </c>
      <c r="N8306">
        <v>9.4444444000000002E-2</v>
      </c>
      <c r="O8306">
        <v>0</v>
      </c>
      <c r="P8306">
        <v>5943</v>
      </c>
      <c r="Q8306">
        <v>0</v>
      </c>
      <c r="R8306">
        <v>0</v>
      </c>
      <c r="S8306">
        <v>3</v>
      </c>
      <c r="T8306">
        <v>409</v>
      </c>
      <c r="U8306">
        <v>0</v>
      </c>
      <c r="V8306">
        <v>0</v>
      </c>
      <c r="W8306">
        <v>0</v>
      </c>
      <c r="X8306">
        <v>109.48051446561284</v>
      </c>
      <c r="Y8306">
        <v>0</v>
      </c>
      <c r="Z8306">
        <v>0</v>
      </c>
      <c r="AA8306">
        <v>12.756985895368995</v>
      </c>
      <c r="AB8306">
        <v>19.871315694275328</v>
      </c>
      <c r="AC8306">
        <v>0</v>
      </c>
      <c r="AD8306">
        <v>0</v>
      </c>
      <c r="AE8306">
        <v>142.10881605525717</v>
      </c>
    </row>
    <row r="8307" spans="1:31" x14ac:dyDescent="0.25">
      <c r="A8307">
        <v>1663269</v>
      </c>
      <c r="B8307">
        <v>1</v>
      </c>
      <c r="C8307" t="s">
        <v>80</v>
      </c>
      <c r="D8307" t="s">
        <v>83</v>
      </c>
      <c r="E8307" t="s">
        <v>131</v>
      </c>
      <c r="F8307" t="s">
        <v>4066</v>
      </c>
      <c r="G8307" t="s">
        <v>161</v>
      </c>
      <c r="H8307" t="s">
        <v>134</v>
      </c>
      <c r="I8307" t="s">
        <v>191</v>
      </c>
      <c r="J8307" t="s">
        <v>136</v>
      </c>
      <c r="K8307" t="s">
        <v>137</v>
      </c>
      <c r="L8307" t="s">
        <v>23391</v>
      </c>
      <c r="M8307" t="s">
        <v>23392</v>
      </c>
      <c r="N8307">
        <v>4.9166665999999998E-2</v>
      </c>
      <c r="O8307">
        <v>0</v>
      </c>
      <c r="P8307">
        <v>0</v>
      </c>
      <c r="Q8307">
        <v>0</v>
      </c>
      <c r="R8307">
        <v>0</v>
      </c>
      <c r="S8307">
        <v>12</v>
      </c>
      <c r="T8307">
        <v>1</v>
      </c>
      <c r="U8307">
        <v>9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22.040718169634566</v>
      </c>
      <c r="AB8307">
        <v>1.1279131925951009</v>
      </c>
      <c r="AC8307">
        <v>27.176964422429549</v>
      </c>
      <c r="AD8307">
        <v>0</v>
      </c>
      <c r="AE8307">
        <v>50.345595784659217</v>
      </c>
    </row>
    <row r="8308" spans="1:31" x14ac:dyDescent="0.25">
      <c r="A8308">
        <v>1663724</v>
      </c>
      <c r="B8308">
        <v>1</v>
      </c>
      <c r="C8308" t="s">
        <v>81</v>
      </c>
      <c r="D8308" t="s">
        <v>120</v>
      </c>
      <c r="E8308" t="s">
        <v>152</v>
      </c>
      <c r="F8308" t="s">
        <v>23393</v>
      </c>
      <c r="G8308" t="s">
        <v>154</v>
      </c>
      <c r="H8308" t="s">
        <v>149</v>
      </c>
      <c r="I8308" t="s">
        <v>135</v>
      </c>
      <c r="J8308" t="s">
        <v>136</v>
      </c>
      <c r="K8308" t="s">
        <v>137</v>
      </c>
      <c r="L8308" t="s">
        <v>23394</v>
      </c>
      <c r="M8308" t="s">
        <v>23395</v>
      </c>
      <c r="N8308">
        <v>2.4383333330000001</v>
      </c>
      <c r="O8308">
        <v>0</v>
      </c>
      <c r="P8308">
        <v>2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1.224273822421222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1.224273822421222</v>
      </c>
    </row>
    <row r="8309" spans="1:31" x14ac:dyDescent="0.25">
      <c r="A8309">
        <v>1663014</v>
      </c>
      <c r="B8309">
        <v>1</v>
      </c>
      <c r="C8309" t="s">
        <v>80</v>
      </c>
      <c r="D8309" t="s">
        <v>99</v>
      </c>
      <c r="E8309" t="s">
        <v>146</v>
      </c>
      <c r="F8309" t="s">
        <v>2208</v>
      </c>
      <c r="G8309" t="s">
        <v>148</v>
      </c>
      <c r="H8309" t="s">
        <v>149</v>
      </c>
      <c r="I8309" t="s">
        <v>135</v>
      </c>
      <c r="J8309" t="s">
        <v>136</v>
      </c>
      <c r="K8309" t="s">
        <v>143</v>
      </c>
      <c r="L8309" t="s">
        <v>23396</v>
      </c>
      <c r="M8309" t="s">
        <v>23397</v>
      </c>
      <c r="N8309">
        <v>8.5770952769999997</v>
      </c>
      <c r="O8309">
        <v>0</v>
      </c>
      <c r="P8309">
        <v>85</v>
      </c>
      <c r="Q8309">
        <v>0</v>
      </c>
      <c r="R8309">
        <v>1</v>
      </c>
      <c r="S8309">
        <v>0</v>
      </c>
      <c r="T8309">
        <v>8</v>
      </c>
      <c r="U8309">
        <v>0</v>
      </c>
      <c r="V8309">
        <v>0</v>
      </c>
      <c r="W8309">
        <v>0</v>
      </c>
      <c r="X8309">
        <v>138.29684222112613</v>
      </c>
      <c r="Y8309">
        <v>0</v>
      </c>
      <c r="Z8309">
        <v>0</v>
      </c>
      <c r="AA8309">
        <v>0</v>
      </c>
      <c r="AB8309">
        <v>23.448222413225789</v>
      </c>
      <c r="AC8309">
        <v>0</v>
      </c>
      <c r="AD8309">
        <v>0</v>
      </c>
      <c r="AE8309">
        <v>161.74506463435191</v>
      </c>
    </row>
    <row r="8310" spans="1:31" x14ac:dyDescent="0.25">
      <c r="A8310">
        <v>1663512</v>
      </c>
      <c r="B8310">
        <v>1</v>
      </c>
      <c r="C8310" t="s">
        <v>80</v>
      </c>
      <c r="D8310" t="s">
        <v>94</v>
      </c>
      <c r="E8310" t="s">
        <v>152</v>
      </c>
      <c r="F8310" t="s">
        <v>23398</v>
      </c>
      <c r="G8310" t="s">
        <v>154</v>
      </c>
      <c r="H8310" t="s">
        <v>149</v>
      </c>
      <c r="I8310" t="s">
        <v>135</v>
      </c>
      <c r="J8310" t="s">
        <v>136</v>
      </c>
      <c r="K8310" t="s">
        <v>137</v>
      </c>
      <c r="L8310" t="s">
        <v>23399</v>
      </c>
      <c r="M8310" t="s">
        <v>23400</v>
      </c>
      <c r="N8310">
        <v>6.2452777770000001</v>
      </c>
      <c r="O8310">
        <v>0</v>
      </c>
      <c r="P8310">
        <v>1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3.0061934947271256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3.0061934947271256</v>
      </c>
    </row>
    <row r="8311" spans="1:31" x14ac:dyDescent="0.25">
      <c r="A8311">
        <v>1663581</v>
      </c>
      <c r="B8311">
        <v>1</v>
      </c>
      <c r="C8311" t="s">
        <v>80</v>
      </c>
      <c r="D8311" t="s">
        <v>109</v>
      </c>
      <c r="E8311" t="s">
        <v>152</v>
      </c>
      <c r="F8311" t="s">
        <v>23401</v>
      </c>
      <c r="G8311" t="s">
        <v>154</v>
      </c>
      <c r="H8311" t="s">
        <v>149</v>
      </c>
      <c r="I8311" t="s">
        <v>135</v>
      </c>
      <c r="J8311" t="s">
        <v>136</v>
      </c>
      <c r="K8311" t="s">
        <v>137</v>
      </c>
      <c r="L8311" t="s">
        <v>23402</v>
      </c>
      <c r="M8311" t="s">
        <v>23403</v>
      </c>
      <c r="N8311">
        <v>5.0486111109999996</v>
      </c>
      <c r="O8311">
        <v>0</v>
      </c>
      <c r="P8311">
        <v>1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</row>
    <row r="8312" spans="1:31" x14ac:dyDescent="0.25">
      <c r="A8312">
        <v>1663040</v>
      </c>
      <c r="B8312">
        <v>1</v>
      </c>
      <c r="C8312" t="s">
        <v>80</v>
      </c>
      <c r="D8312" t="s">
        <v>95</v>
      </c>
      <c r="E8312" t="s">
        <v>178</v>
      </c>
      <c r="F8312" t="s">
        <v>23404</v>
      </c>
      <c r="G8312" t="s">
        <v>295</v>
      </c>
      <c r="H8312" t="s">
        <v>149</v>
      </c>
      <c r="I8312" t="s">
        <v>135</v>
      </c>
      <c r="J8312" t="s">
        <v>136</v>
      </c>
      <c r="K8312" t="s">
        <v>137</v>
      </c>
      <c r="L8312" t="s">
        <v>22975</v>
      </c>
      <c r="M8312" t="s">
        <v>23405</v>
      </c>
      <c r="N8312">
        <v>0.45972222200000001</v>
      </c>
      <c r="O8312">
        <v>0</v>
      </c>
      <c r="P8312">
        <v>11</v>
      </c>
      <c r="Q8312">
        <v>0</v>
      </c>
      <c r="R8312">
        <v>0</v>
      </c>
      <c r="S8312">
        <v>0</v>
      </c>
      <c r="T8312">
        <v>1</v>
      </c>
      <c r="U8312">
        <v>0</v>
      </c>
      <c r="V8312">
        <v>0</v>
      </c>
      <c r="W8312">
        <v>0</v>
      </c>
      <c r="X8312">
        <v>0.82589664094063486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0.82589664094063486</v>
      </c>
    </row>
    <row r="8313" spans="1:31" x14ac:dyDescent="0.25">
      <c r="A8313">
        <v>1663183</v>
      </c>
      <c r="B8313">
        <v>1</v>
      </c>
      <c r="C8313" t="s">
        <v>80</v>
      </c>
      <c r="D8313" t="s">
        <v>100</v>
      </c>
      <c r="E8313" t="s">
        <v>178</v>
      </c>
      <c r="F8313" t="s">
        <v>23406</v>
      </c>
      <c r="G8313" t="s">
        <v>675</v>
      </c>
      <c r="H8313" t="s">
        <v>149</v>
      </c>
      <c r="I8313" t="s">
        <v>135</v>
      </c>
      <c r="J8313" t="s">
        <v>136</v>
      </c>
      <c r="K8313" t="s">
        <v>137</v>
      </c>
      <c r="L8313" t="s">
        <v>23407</v>
      </c>
      <c r="M8313" t="s">
        <v>23408</v>
      </c>
      <c r="N8313">
        <v>1.848055555</v>
      </c>
      <c r="O8313">
        <v>0</v>
      </c>
      <c r="P8313">
        <v>18</v>
      </c>
      <c r="Q8313">
        <v>0</v>
      </c>
      <c r="R8313">
        <v>1</v>
      </c>
      <c r="S8313">
        <v>0</v>
      </c>
      <c r="T8313">
        <v>2</v>
      </c>
      <c r="U8313">
        <v>0</v>
      </c>
      <c r="V8313">
        <v>0</v>
      </c>
      <c r="W8313">
        <v>0</v>
      </c>
      <c r="X8313">
        <v>6.5904701778297579</v>
      </c>
      <c r="Y8313">
        <v>0</v>
      </c>
      <c r="Z8313">
        <v>4.1221688176666671E-4</v>
      </c>
      <c r="AA8313">
        <v>0</v>
      </c>
      <c r="AB8313">
        <v>4.1057899784921252</v>
      </c>
      <c r="AC8313">
        <v>0</v>
      </c>
      <c r="AD8313">
        <v>0</v>
      </c>
      <c r="AE8313">
        <v>10.696672373203651</v>
      </c>
    </row>
    <row r="8314" spans="1:31" x14ac:dyDescent="0.25">
      <c r="A8314">
        <v>1663618</v>
      </c>
      <c r="B8314">
        <v>1</v>
      </c>
      <c r="C8314" t="s">
        <v>81</v>
      </c>
      <c r="D8314" t="s">
        <v>119</v>
      </c>
      <c r="E8314" t="s">
        <v>146</v>
      </c>
      <c r="F8314" t="s">
        <v>23409</v>
      </c>
      <c r="G8314" t="s">
        <v>227</v>
      </c>
      <c r="H8314" t="s">
        <v>149</v>
      </c>
      <c r="I8314" t="s">
        <v>135</v>
      </c>
      <c r="J8314" t="s">
        <v>136</v>
      </c>
      <c r="K8314" t="s">
        <v>137</v>
      </c>
      <c r="L8314" t="s">
        <v>23410</v>
      </c>
      <c r="M8314" t="s">
        <v>23411</v>
      </c>
      <c r="N8314">
        <v>1.573611111</v>
      </c>
      <c r="O8314">
        <v>0</v>
      </c>
      <c r="P8314">
        <v>58</v>
      </c>
      <c r="Q8314">
        <v>0</v>
      </c>
      <c r="R8314">
        <v>4</v>
      </c>
      <c r="S8314">
        <v>0</v>
      </c>
      <c r="T8314">
        <v>4</v>
      </c>
      <c r="U8314">
        <v>0</v>
      </c>
      <c r="V8314">
        <v>0</v>
      </c>
      <c r="W8314">
        <v>0</v>
      </c>
      <c r="X8314">
        <v>12.821591033090519</v>
      </c>
      <c r="Y8314">
        <v>0</v>
      </c>
      <c r="Z8314">
        <v>0.30141144479772636</v>
      </c>
      <c r="AA8314">
        <v>0</v>
      </c>
      <c r="AB8314">
        <v>15.429496797663314</v>
      </c>
      <c r="AC8314">
        <v>0</v>
      </c>
      <c r="AD8314">
        <v>0</v>
      </c>
      <c r="AE8314">
        <v>28.552499275551558</v>
      </c>
    </row>
    <row r="8315" spans="1:31" x14ac:dyDescent="0.25">
      <c r="A8315">
        <v>1663069</v>
      </c>
      <c r="B8315">
        <v>1</v>
      </c>
      <c r="C8315" t="s">
        <v>80</v>
      </c>
      <c r="D8315" t="s">
        <v>84</v>
      </c>
      <c r="E8315" t="s">
        <v>131</v>
      </c>
      <c r="F8315" t="s">
        <v>10661</v>
      </c>
      <c r="G8315" t="s">
        <v>161</v>
      </c>
      <c r="H8315" t="s">
        <v>134</v>
      </c>
      <c r="I8315" t="s">
        <v>135</v>
      </c>
      <c r="J8315" t="s">
        <v>136</v>
      </c>
      <c r="K8315" t="s">
        <v>137</v>
      </c>
      <c r="L8315" t="s">
        <v>23412</v>
      </c>
      <c r="M8315" t="s">
        <v>23413</v>
      </c>
      <c r="N8315">
        <v>1.908055555</v>
      </c>
      <c r="O8315">
        <v>0</v>
      </c>
      <c r="P8315">
        <v>116</v>
      </c>
      <c r="Q8315">
        <v>0</v>
      </c>
      <c r="R8315">
        <v>2</v>
      </c>
      <c r="S8315">
        <v>0</v>
      </c>
      <c r="T8315">
        <v>4</v>
      </c>
      <c r="U8315">
        <v>0</v>
      </c>
      <c r="V8315">
        <v>0</v>
      </c>
      <c r="W8315">
        <v>0</v>
      </c>
      <c r="X8315">
        <v>62.649906388048272</v>
      </c>
      <c r="Y8315">
        <v>0</v>
      </c>
      <c r="Z8315">
        <v>0.47143273124677343</v>
      </c>
      <c r="AA8315">
        <v>0</v>
      </c>
      <c r="AB8315">
        <v>7.5231600419559115</v>
      </c>
      <c r="AC8315">
        <v>0</v>
      </c>
      <c r="AD8315">
        <v>0</v>
      </c>
      <c r="AE8315">
        <v>70.644499161250963</v>
      </c>
    </row>
    <row r="8316" spans="1:31" x14ac:dyDescent="0.25">
      <c r="A8316">
        <v>1663000</v>
      </c>
      <c r="B8316">
        <v>1</v>
      </c>
      <c r="C8316" t="s">
        <v>80</v>
      </c>
      <c r="D8316" t="s">
        <v>82</v>
      </c>
      <c r="E8316" t="s">
        <v>146</v>
      </c>
      <c r="F8316" t="s">
        <v>17425</v>
      </c>
      <c r="G8316" t="s">
        <v>231</v>
      </c>
      <c r="H8316" t="s">
        <v>149</v>
      </c>
      <c r="I8316" t="s">
        <v>135</v>
      </c>
      <c r="J8316" t="s">
        <v>136</v>
      </c>
      <c r="K8316" t="s">
        <v>137</v>
      </c>
      <c r="L8316" t="s">
        <v>23414</v>
      </c>
      <c r="M8316" t="s">
        <v>23415</v>
      </c>
      <c r="N8316">
        <v>0.73777777700000002</v>
      </c>
      <c r="O8316">
        <v>0</v>
      </c>
      <c r="P8316">
        <v>287</v>
      </c>
      <c r="Q8316">
        <v>0</v>
      </c>
      <c r="R8316">
        <v>0</v>
      </c>
      <c r="S8316">
        <v>0</v>
      </c>
      <c r="T8316">
        <v>27</v>
      </c>
      <c r="U8316">
        <v>0</v>
      </c>
      <c r="V8316">
        <v>1</v>
      </c>
      <c r="W8316">
        <v>0</v>
      </c>
      <c r="X8316">
        <v>29.269035987678656</v>
      </c>
      <c r="Y8316">
        <v>0</v>
      </c>
      <c r="Z8316">
        <v>0</v>
      </c>
      <c r="AA8316">
        <v>0</v>
      </c>
      <c r="AB8316">
        <v>5.4373565478781147</v>
      </c>
      <c r="AC8316">
        <v>0</v>
      </c>
      <c r="AD8316">
        <v>4.278977644106666</v>
      </c>
      <c r="AE8316">
        <v>38.985370179663441</v>
      </c>
    </row>
    <row r="8317" spans="1:31" x14ac:dyDescent="0.25">
      <c r="A8317">
        <v>1663355</v>
      </c>
      <c r="B8317">
        <v>1</v>
      </c>
      <c r="C8317" t="s">
        <v>81</v>
      </c>
      <c r="D8317" t="s">
        <v>120</v>
      </c>
      <c r="E8317" t="s">
        <v>131</v>
      </c>
      <c r="F8317" t="s">
        <v>23416</v>
      </c>
      <c r="G8317" t="s">
        <v>1212</v>
      </c>
      <c r="H8317" t="s">
        <v>134</v>
      </c>
      <c r="I8317" t="s">
        <v>135</v>
      </c>
      <c r="J8317" t="s">
        <v>3</v>
      </c>
      <c r="K8317" t="s">
        <v>137</v>
      </c>
      <c r="L8317" t="s">
        <v>23417</v>
      </c>
      <c r="M8317" t="s">
        <v>23418</v>
      </c>
      <c r="N8317">
        <v>0.215</v>
      </c>
      <c r="O8317">
        <v>0</v>
      </c>
      <c r="P8317">
        <v>305</v>
      </c>
      <c r="Q8317">
        <v>0</v>
      </c>
      <c r="R8317">
        <v>4</v>
      </c>
      <c r="S8317">
        <v>0</v>
      </c>
      <c r="T8317">
        <v>23</v>
      </c>
      <c r="U8317">
        <v>0</v>
      </c>
      <c r="V8317">
        <v>0</v>
      </c>
      <c r="W8317">
        <v>0</v>
      </c>
      <c r="X8317">
        <v>12.820890913216182</v>
      </c>
      <c r="Y8317">
        <v>0</v>
      </c>
      <c r="Z8317">
        <v>1.0632727153500001E-4</v>
      </c>
      <c r="AA8317">
        <v>0</v>
      </c>
      <c r="AB8317">
        <v>10.073375877833783</v>
      </c>
      <c r="AC8317">
        <v>0</v>
      </c>
      <c r="AD8317">
        <v>0</v>
      </c>
      <c r="AE8317">
        <v>22.8943731183215</v>
      </c>
    </row>
    <row r="8318" spans="1:31" x14ac:dyDescent="0.25">
      <c r="A8318">
        <v>1663687</v>
      </c>
      <c r="B8318">
        <v>1</v>
      </c>
      <c r="C8318" t="s">
        <v>80</v>
      </c>
      <c r="D8318" t="s">
        <v>109</v>
      </c>
      <c r="E8318" t="s">
        <v>178</v>
      </c>
      <c r="F8318" t="s">
        <v>23419</v>
      </c>
      <c r="G8318" t="s">
        <v>227</v>
      </c>
      <c r="H8318" t="s">
        <v>149</v>
      </c>
      <c r="I8318" t="s">
        <v>135</v>
      </c>
      <c r="J8318" t="s">
        <v>136</v>
      </c>
      <c r="K8318" t="s">
        <v>137</v>
      </c>
      <c r="L8318" t="s">
        <v>23420</v>
      </c>
      <c r="M8318" t="s">
        <v>23421</v>
      </c>
      <c r="N8318">
        <v>0.40166666600000001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1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</row>
    <row r="8319" spans="1:31" x14ac:dyDescent="0.25">
      <c r="A8319">
        <v>1663215</v>
      </c>
      <c r="B8319">
        <v>1</v>
      </c>
      <c r="C8319" t="s">
        <v>80</v>
      </c>
      <c r="D8319" t="s">
        <v>97</v>
      </c>
      <c r="E8319" t="s">
        <v>152</v>
      </c>
      <c r="F8319" t="s">
        <v>23422</v>
      </c>
      <c r="G8319" t="s">
        <v>154</v>
      </c>
      <c r="H8319" t="s">
        <v>149</v>
      </c>
      <c r="I8319" t="s">
        <v>135</v>
      </c>
      <c r="J8319" t="s">
        <v>136</v>
      </c>
      <c r="K8319" t="s">
        <v>137</v>
      </c>
      <c r="L8319" t="s">
        <v>23423</v>
      </c>
      <c r="M8319" t="s">
        <v>23424</v>
      </c>
      <c r="N8319">
        <v>5.5133333330000003</v>
      </c>
      <c r="O8319">
        <v>0</v>
      </c>
      <c r="P8319">
        <v>1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0.40053725287557335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0.40053725287557335</v>
      </c>
    </row>
    <row r="8320" spans="1:31" x14ac:dyDescent="0.25">
      <c r="A8320">
        <v>1663192</v>
      </c>
      <c r="B8320">
        <v>1</v>
      </c>
      <c r="C8320" t="s">
        <v>81</v>
      </c>
      <c r="D8320" t="s">
        <v>116</v>
      </c>
      <c r="E8320" t="s">
        <v>204</v>
      </c>
      <c r="F8320" t="s">
        <v>9139</v>
      </c>
      <c r="G8320" t="s">
        <v>161</v>
      </c>
      <c r="H8320" t="s">
        <v>134</v>
      </c>
      <c r="I8320" t="s">
        <v>135</v>
      </c>
      <c r="J8320" t="s">
        <v>136</v>
      </c>
      <c r="K8320" t="s">
        <v>137</v>
      </c>
      <c r="L8320" t="s">
        <v>23425</v>
      </c>
      <c r="M8320" t="s">
        <v>23426</v>
      </c>
      <c r="N8320">
        <v>0.43472222199999999</v>
      </c>
      <c r="O8320">
        <v>0</v>
      </c>
      <c r="P8320">
        <v>733</v>
      </c>
      <c r="Q8320">
        <v>2</v>
      </c>
      <c r="R8320">
        <v>34</v>
      </c>
      <c r="S8320">
        <v>0</v>
      </c>
      <c r="T8320">
        <v>108</v>
      </c>
      <c r="U8320">
        <v>1</v>
      </c>
      <c r="V8320">
        <v>0</v>
      </c>
      <c r="W8320">
        <v>0</v>
      </c>
      <c r="X8320">
        <v>52.848158289808815</v>
      </c>
      <c r="Y8320">
        <v>3.0921315990133334E-2</v>
      </c>
      <c r="Z8320">
        <v>0.39479409308430008</v>
      </c>
      <c r="AA8320">
        <v>0</v>
      </c>
      <c r="AB8320">
        <v>16.483270431533839</v>
      </c>
      <c r="AC8320">
        <v>7.1624405477831194</v>
      </c>
      <c r="AD8320">
        <v>0</v>
      </c>
      <c r="AE8320">
        <v>76.919584678200209</v>
      </c>
    </row>
    <row r="8321" spans="1:31" x14ac:dyDescent="0.25">
      <c r="A8321">
        <v>1663756</v>
      </c>
      <c r="B8321">
        <v>1</v>
      </c>
      <c r="C8321" t="s">
        <v>80</v>
      </c>
      <c r="D8321" t="s">
        <v>96</v>
      </c>
      <c r="E8321" t="s">
        <v>178</v>
      </c>
      <c r="F8321" t="s">
        <v>20554</v>
      </c>
      <c r="G8321" t="s">
        <v>187</v>
      </c>
      <c r="H8321" t="s">
        <v>149</v>
      </c>
      <c r="I8321" t="s">
        <v>135</v>
      </c>
      <c r="J8321" t="s">
        <v>136</v>
      </c>
      <c r="K8321" t="s">
        <v>137</v>
      </c>
      <c r="L8321" t="s">
        <v>23427</v>
      </c>
      <c r="M8321" t="s">
        <v>23428</v>
      </c>
      <c r="N8321">
        <v>2.9055555549999998</v>
      </c>
      <c r="O8321">
        <v>0</v>
      </c>
      <c r="P8321">
        <v>28</v>
      </c>
      <c r="Q8321">
        <v>0</v>
      </c>
      <c r="R8321">
        <v>0</v>
      </c>
      <c r="S8321">
        <v>0</v>
      </c>
      <c r="T8321">
        <v>1</v>
      </c>
      <c r="U8321">
        <v>0</v>
      </c>
      <c r="V8321">
        <v>0</v>
      </c>
      <c r="W8321">
        <v>0</v>
      </c>
      <c r="X8321">
        <v>22.697867310884714</v>
      </c>
      <c r="Y8321">
        <v>0</v>
      </c>
      <c r="Z8321">
        <v>0</v>
      </c>
      <c r="AA8321">
        <v>0</v>
      </c>
      <c r="AB8321">
        <v>0.29762988184033334</v>
      </c>
      <c r="AC8321">
        <v>0</v>
      </c>
      <c r="AD8321">
        <v>0</v>
      </c>
      <c r="AE8321">
        <v>22.995497192725047</v>
      </c>
    </row>
    <row r="8322" spans="1:31" x14ac:dyDescent="0.25">
      <c r="A8322">
        <v>1663063</v>
      </c>
      <c r="B8322">
        <v>1</v>
      </c>
      <c r="C8322" t="s">
        <v>80</v>
      </c>
      <c r="D8322" t="s">
        <v>103</v>
      </c>
      <c r="E8322" t="s">
        <v>152</v>
      </c>
      <c r="F8322" t="s">
        <v>23429</v>
      </c>
      <c r="G8322" t="s">
        <v>507</v>
      </c>
      <c r="H8322" t="s">
        <v>149</v>
      </c>
      <c r="I8322" t="s">
        <v>135</v>
      </c>
      <c r="J8322" t="s">
        <v>136</v>
      </c>
      <c r="K8322" t="s">
        <v>137</v>
      </c>
      <c r="L8322" t="s">
        <v>23430</v>
      </c>
      <c r="M8322" t="s">
        <v>23431</v>
      </c>
      <c r="N8322">
        <v>1.395277777</v>
      </c>
      <c r="O8322">
        <v>0</v>
      </c>
      <c r="P8322">
        <v>5</v>
      </c>
      <c r="Q8322">
        <v>0</v>
      </c>
      <c r="R8322">
        <v>0</v>
      </c>
      <c r="S8322">
        <v>0</v>
      </c>
      <c r="T8322">
        <v>1</v>
      </c>
      <c r="U8322">
        <v>0</v>
      </c>
      <c r="V8322">
        <v>0</v>
      </c>
      <c r="W8322">
        <v>0</v>
      </c>
      <c r="X8322">
        <v>1.9871758601758749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1.9871758601758749</v>
      </c>
    </row>
    <row r="8323" spans="1:31" x14ac:dyDescent="0.25">
      <c r="A8323">
        <v>1663255</v>
      </c>
      <c r="B8323">
        <v>1</v>
      </c>
      <c r="C8323" t="s">
        <v>81</v>
      </c>
      <c r="D8323" t="s">
        <v>128</v>
      </c>
      <c r="E8323" t="s">
        <v>178</v>
      </c>
      <c r="F8323" t="s">
        <v>23432</v>
      </c>
      <c r="G8323" t="s">
        <v>187</v>
      </c>
      <c r="H8323" t="s">
        <v>149</v>
      </c>
      <c r="I8323" t="s">
        <v>135</v>
      </c>
      <c r="J8323" t="s">
        <v>136</v>
      </c>
      <c r="K8323" t="s">
        <v>137</v>
      </c>
      <c r="L8323" t="s">
        <v>23433</v>
      </c>
      <c r="M8323" t="s">
        <v>23434</v>
      </c>
      <c r="N8323">
        <v>10.671388887999999</v>
      </c>
      <c r="O8323">
        <v>0</v>
      </c>
      <c r="P8323">
        <v>15</v>
      </c>
      <c r="Q8323">
        <v>0</v>
      </c>
      <c r="R8323">
        <v>0</v>
      </c>
      <c r="S8323">
        <v>0</v>
      </c>
      <c r="T8323">
        <v>1</v>
      </c>
      <c r="U8323">
        <v>0</v>
      </c>
      <c r="V8323">
        <v>0</v>
      </c>
      <c r="W8323">
        <v>0</v>
      </c>
      <c r="X8323">
        <v>20.699542185919146</v>
      </c>
      <c r="Y8323">
        <v>0</v>
      </c>
      <c r="Z8323">
        <v>0</v>
      </c>
      <c r="AA8323">
        <v>0</v>
      </c>
      <c r="AB8323">
        <v>1.8550256441721109E-2</v>
      </c>
      <c r="AC8323">
        <v>0</v>
      </c>
      <c r="AD8323">
        <v>0</v>
      </c>
      <c r="AE8323">
        <v>20.718092442360867</v>
      </c>
    </row>
    <row r="8324" spans="1:31" x14ac:dyDescent="0.25">
      <c r="A8324">
        <v>1663587</v>
      </c>
      <c r="B8324">
        <v>1</v>
      </c>
      <c r="C8324" t="s">
        <v>80</v>
      </c>
      <c r="D8324" t="s">
        <v>108</v>
      </c>
      <c r="E8324" t="s">
        <v>178</v>
      </c>
      <c r="F8324" t="s">
        <v>23435</v>
      </c>
      <c r="G8324" t="s">
        <v>187</v>
      </c>
      <c r="H8324" t="s">
        <v>149</v>
      </c>
      <c r="I8324" t="s">
        <v>135</v>
      </c>
      <c r="J8324" t="s">
        <v>136</v>
      </c>
      <c r="K8324" t="s">
        <v>137</v>
      </c>
      <c r="L8324" t="s">
        <v>23436</v>
      </c>
      <c r="M8324" t="s">
        <v>23437</v>
      </c>
      <c r="N8324">
        <v>2.761666666</v>
      </c>
      <c r="O8324">
        <v>0</v>
      </c>
      <c r="P8324">
        <v>7</v>
      </c>
      <c r="Q8324">
        <v>0</v>
      </c>
      <c r="R8324">
        <v>0</v>
      </c>
      <c r="S8324">
        <v>0</v>
      </c>
      <c r="T8324">
        <v>2</v>
      </c>
      <c r="U8324">
        <v>0</v>
      </c>
      <c r="V8324">
        <v>0</v>
      </c>
      <c r="W8324">
        <v>0</v>
      </c>
      <c r="X8324">
        <v>2.2423712189365839</v>
      </c>
      <c r="Y8324">
        <v>0</v>
      </c>
      <c r="Z8324">
        <v>0</v>
      </c>
      <c r="AA8324">
        <v>0</v>
      </c>
      <c r="AB8324">
        <v>0.14887229984816669</v>
      </c>
      <c r="AC8324">
        <v>0</v>
      </c>
      <c r="AD8324">
        <v>0</v>
      </c>
      <c r="AE8324">
        <v>2.3912435187847505</v>
      </c>
    </row>
    <row r="8325" spans="1:31" x14ac:dyDescent="0.25">
      <c r="A8325">
        <v>1663109</v>
      </c>
      <c r="B8325">
        <v>1</v>
      </c>
      <c r="C8325" t="s">
        <v>81</v>
      </c>
      <c r="D8325" t="s">
        <v>112</v>
      </c>
      <c r="E8325" t="s">
        <v>152</v>
      </c>
      <c r="F8325" t="s">
        <v>23114</v>
      </c>
      <c r="G8325" t="s">
        <v>154</v>
      </c>
      <c r="H8325" t="s">
        <v>149</v>
      </c>
      <c r="I8325" t="s">
        <v>135</v>
      </c>
      <c r="J8325" t="s">
        <v>136</v>
      </c>
      <c r="K8325" t="s">
        <v>137</v>
      </c>
      <c r="L8325" t="s">
        <v>23438</v>
      </c>
      <c r="M8325" t="s">
        <v>23439</v>
      </c>
      <c r="N8325">
        <v>0.88138888800000004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1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7.4410132332983059</v>
      </c>
      <c r="AC8325">
        <v>0</v>
      </c>
      <c r="AD8325">
        <v>0</v>
      </c>
      <c r="AE8325">
        <v>7.4410132332983059</v>
      </c>
    </row>
    <row r="8326" spans="1:31" x14ac:dyDescent="0.25">
      <c r="A8326">
        <v>1663146</v>
      </c>
      <c r="B8326">
        <v>1</v>
      </c>
      <c r="C8326" t="s">
        <v>80</v>
      </c>
      <c r="D8326" t="s">
        <v>96</v>
      </c>
      <c r="E8326" t="s">
        <v>152</v>
      </c>
      <c r="F8326" t="s">
        <v>23440</v>
      </c>
      <c r="G8326" t="s">
        <v>168</v>
      </c>
      <c r="H8326" t="s">
        <v>149</v>
      </c>
      <c r="I8326" t="s">
        <v>135</v>
      </c>
      <c r="J8326" t="s">
        <v>136</v>
      </c>
      <c r="K8326" t="s">
        <v>137</v>
      </c>
      <c r="L8326" t="s">
        <v>23441</v>
      </c>
      <c r="M8326" t="s">
        <v>23442</v>
      </c>
      <c r="N8326">
        <v>1.4413888880000001</v>
      </c>
      <c r="O8326">
        <v>0</v>
      </c>
      <c r="P8326">
        <v>3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4.2593590653371898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4.2593590653371898</v>
      </c>
    </row>
    <row r="8327" spans="1:31" x14ac:dyDescent="0.25">
      <c r="A8327">
        <v>1662960</v>
      </c>
      <c r="B8327">
        <v>1</v>
      </c>
      <c r="C8327" t="s">
        <v>81</v>
      </c>
      <c r="D8327" t="s">
        <v>122</v>
      </c>
      <c r="E8327" t="s">
        <v>204</v>
      </c>
      <c r="F8327" t="s">
        <v>23443</v>
      </c>
      <c r="G8327" t="s">
        <v>142</v>
      </c>
      <c r="H8327" t="s">
        <v>134</v>
      </c>
      <c r="I8327" t="s">
        <v>135</v>
      </c>
      <c r="J8327" t="s">
        <v>136</v>
      </c>
      <c r="K8327" t="s">
        <v>143</v>
      </c>
      <c r="L8327" t="s">
        <v>23444</v>
      </c>
      <c r="M8327" t="s">
        <v>23445</v>
      </c>
      <c r="N8327">
        <v>0.93638888799999997</v>
      </c>
      <c r="O8327">
        <v>1</v>
      </c>
      <c r="P8327">
        <v>206</v>
      </c>
      <c r="Q8327">
        <v>11</v>
      </c>
      <c r="R8327">
        <v>2</v>
      </c>
      <c r="S8327">
        <v>5</v>
      </c>
      <c r="T8327">
        <v>22</v>
      </c>
      <c r="U8327">
        <v>1</v>
      </c>
      <c r="V8327">
        <v>0</v>
      </c>
      <c r="W8327">
        <v>8.628920796572917E-2</v>
      </c>
      <c r="X8327">
        <v>20.459262416185048</v>
      </c>
      <c r="Y8327">
        <v>4.6761718539067134</v>
      </c>
      <c r="Z8327">
        <v>3.8853067294045834E-2</v>
      </c>
      <c r="AA8327">
        <v>9.8737769184676978</v>
      </c>
      <c r="AB8327">
        <v>12.771307945121999</v>
      </c>
      <c r="AC8327">
        <v>9.0138989109929248</v>
      </c>
      <c r="AD8327">
        <v>0</v>
      </c>
      <c r="AE8327">
        <v>56.919560319934163</v>
      </c>
    </row>
    <row r="8328" spans="1:31" x14ac:dyDescent="0.25">
      <c r="A8328">
        <v>1663541</v>
      </c>
      <c r="B8328">
        <v>1</v>
      </c>
      <c r="C8328" t="s">
        <v>80</v>
      </c>
      <c r="D8328" t="s">
        <v>109</v>
      </c>
      <c r="E8328" t="s">
        <v>204</v>
      </c>
      <c r="F8328" t="s">
        <v>23446</v>
      </c>
      <c r="G8328" t="s">
        <v>161</v>
      </c>
      <c r="H8328" t="s">
        <v>134</v>
      </c>
      <c r="I8328" t="s">
        <v>135</v>
      </c>
      <c r="J8328" t="s">
        <v>136</v>
      </c>
      <c r="K8328" t="s">
        <v>137</v>
      </c>
      <c r="L8328" t="s">
        <v>23447</v>
      </c>
      <c r="M8328" t="s">
        <v>23448</v>
      </c>
      <c r="N8328">
        <v>2.3847222220000002</v>
      </c>
      <c r="O8328">
        <v>0</v>
      </c>
      <c r="P8328">
        <v>477</v>
      </c>
      <c r="Q8328">
        <v>2</v>
      </c>
      <c r="R8328">
        <v>20</v>
      </c>
      <c r="S8328">
        <v>2</v>
      </c>
      <c r="T8328">
        <v>76</v>
      </c>
      <c r="U8328">
        <v>0</v>
      </c>
      <c r="V8328">
        <v>0</v>
      </c>
      <c r="W8328">
        <v>0</v>
      </c>
      <c r="X8328">
        <v>156.93051561992218</v>
      </c>
      <c r="Y8328">
        <v>0.78676268842518615</v>
      </c>
      <c r="Z8328">
        <v>0.73371811987706392</v>
      </c>
      <c r="AA8328">
        <v>1.0942608049195666</v>
      </c>
      <c r="AB8328">
        <v>40.905375427475832</v>
      </c>
      <c r="AC8328">
        <v>0</v>
      </c>
      <c r="AD8328">
        <v>0</v>
      </c>
      <c r="AE8328">
        <v>200.45063266061985</v>
      </c>
    </row>
    <row r="8329" spans="1:31" x14ac:dyDescent="0.25">
      <c r="A8329">
        <v>1663547</v>
      </c>
      <c r="B8329">
        <v>1</v>
      </c>
      <c r="C8329" t="s">
        <v>80</v>
      </c>
      <c r="D8329" t="s">
        <v>108</v>
      </c>
      <c r="E8329" t="s">
        <v>131</v>
      </c>
      <c r="F8329" t="s">
        <v>1777</v>
      </c>
      <c r="G8329" t="s">
        <v>195</v>
      </c>
      <c r="H8329" t="s">
        <v>134</v>
      </c>
      <c r="I8329" t="s">
        <v>135</v>
      </c>
      <c r="J8329" t="s">
        <v>136</v>
      </c>
      <c r="K8329" t="s">
        <v>137</v>
      </c>
      <c r="L8329" t="s">
        <v>23449</v>
      </c>
      <c r="M8329" t="s">
        <v>23450</v>
      </c>
      <c r="N8329">
        <v>10.4125</v>
      </c>
      <c r="O8329">
        <v>0</v>
      </c>
      <c r="P8329">
        <v>27</v>
      </c>
      <c r="Q8329">
        <v>0</v>
      </c>
      <c r="R8329">
        <v>1</v>
      </c>
      <c r="S8329">
        <v>0</v>
      </c>
      <c r="T8329">
        <v>1</v>
      </c>
      <c r="U8329">
        <v>0</v>
      </c>
      <c r="V8329">
        <v>0</v>
      </c>
      <c r="W8329">
        <v>0</v>
      </c>
      <c r="X8329">
        <v>39.864771855493807</v>
      </c>
      <c r="Y8329">
        <v>0</v>
      </c>
      <c r="Z8329">
        <v>0.58607228320912508</v>
      </c>
      <c r="AA8329">
        <v>0</v>
      </c>
      <c r="AB8329">
        <v>37.918736789471907</v>
      </c>
      <c r="AC8329">
        <v>0</v>
      </c>
      <c r="AD8329">
        <v>0</v>
      </c>
      <c r="AE8329">
        <v>78.369580928174841</v>
      </c>
    </row>
    <row r="8330" spans="1:31" x14ac:dyDescent="0.25">
      <c r="A8330">
        <v>1663006</v>
      </c>
      <c r="B8330">
        <v>1</v>
      </c>
      <c r="C8330" t="s">
        <v>80</v>
      </c>
      <c r="D8330" t="s">
        <v>100</v>
      </c>
      <c r="E8330" t="s">
        <v>178</v>
      </c>
      <c r="F8330" t="s">
        <v>23451</v>
      </c>
      <c r="G8330" t="s">
        <v>6610</v>
      </c>
      <c r="H8330" t="s">
        <v>149</v>
      </c>
      <c r="I8330" t="s">
        <v>135</v>
      </c>
      <c r="J8330" t="s">
        <v>136</v>
      </c>
      <c r="K8330" t="s">
        <v>137</v>
      </c>
      <c r="L8330" t="s">
        <v>23452</v>
      </c>
      <c r="M8330" t="s">
        <v>23453</v>
      </c>
      <c r="N8330">
        <v>2.9883333329999999</v>
      </c>
      <c r="O8330">
        <v>0</v>
      </c>
      <c r="P8330">
        <v>2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3.7789986336165664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3.7789986336165664</v>
      </c>
    </row>
    <row r="8331" spans="1:31" x14ac:dyDescent="0.25">
      <c r="A8331">
        <v>1663693</v>
      </c>
      <c r="B8331">
        <v>1</v>
      </c>
      <c r="C8331" t="s">
        <v>81</v>
      </c>
      <c r="D8331" t="s">
        <v>118</v>
      </c>
      <c r="E8331" t="s">
        <v>131</v>
      </c>
      <c r="F8331" t="s">
        <v>11669</v>
      </c>
      <c r="G8331" t="s">
        <v>195</v>
      </c>
      <c r="H8331" t="s">
        <v>134</v>
      </c>
      <c r="I8331" t="s">
        <v>135</v>
      </c>
      <c r="J8331" t="s">
        <v>136</v>
      </c>
      <c r="K8331" t="s">
        <v>137</v>
      </c>
      <c r="L8331" t="s">
        <v>23454</v>
      </c>
      <c r="M8331" t="s">
        <v>23455</v>
      </c>
      <c r="N8331">
        <v>1.0863888880000001</v>
      </c>
      <c r="O8331">
        <v>0</v>
      </c>
      <c r="P8331">
        <v>305</v>
      </c>
      <c r="Q8331">
        <v>2</v>
      </c>
      <c r="R8331">
        <v>58</v>
      </c>
      <c r="S8331">
        <v>0</v>
      </c>
      <c r="T8331">
        <v>26</v>
      </c>
      <c r="U8331">
        <v>0</v>
      </c>
      <c r="V8331">
        <v>0</v>
      </c>
      <c r="W8331">
        <v>0</v>
      </c>
      <c r="X8331">
        <v>105.82065017855558</v>
      </c>
      <c r="Y8331">
        <v>0.85235929106160402</v>
      </c>
      <c r="Z8331">
        <v>4.3547347387033124</v>
      </c>
      <c r="AA8331">
        <v>0</v>
      </c>
      <c r="AB8331">
        <v>12.926745312170302</v>
      </c>
      <c r="AC8331">
        <v>0</v>
      </c>
      <c r="AD8331">
        <v>0</v>
      </c>
      <c r="AE8331">
        <v>123.9544895204908</v>
      </c>
    </row>
    <row r="8332" spans="1:31" x14ac:dyDescent="0.25">
      <c r="A8332">
        <v>1663129</v>
      </c>
      <c r="B8332">
        <v>1</v>
      </c>
      <c r="C8332" t="s">
        <v>80</v>
      </c>
      <c r="D8332" t="s">
        <v>92</v>
      </c>
      <c r="E8332" t="s">
        <v>178</v>
      </c>
      <c r="F8332" t="s">
        <v>23456</v>
      </c>
      <c r="G8332" t="s">
        <v>5216</v>
      </c>
      <c r="H8332" t="s">
        <v>149</v>
      </c>
      <c r="I8332" t="s">
        <v>135</v>
      </c>
      <c r="J8332" t="s">
        <v>5</v>
      </c>
      <c r="K8332" t="s">
        <v>137</v>
      </c>
      <c r="L8332" t="s">
        <v>23457</v>
      </c>
      <c r="M8332" t="s">
        <v>23458</v>
      </c>
      <c r="N8332">
        <v>1.7069444439999999</v>
      </c>
      <c r="O8332">
        <v>0</v>
      </c>
      <c r="P8332">
        <v>162</v>
      </c>
      <c r="Q8332">
        <v>0</v>
      </c>
      <c r="R8332">
        <v>1</v>
      </c>
      <c r="S8332">
        <v>0</v>
      </c>
      <c r="T8332">
        <v>11</v>
      </c>
      <c r="U8332">
        <v>0</v>
      </c>
      <c r="V8332">
        <v>0</v>
      </c>
      <c r="W8332">
        <v>0</v>
      </c>
      <c r="X8332">
        <v>109.09175588492225</v>
      </c>
      <c r="Y8332">
        <v>0</v>
      </c>
      <c r="Z8332">
        <v>0</v>
      </c>
      <c r="AA8332">
        <v>0</v>
      </c>
      <c r="AB8332">
        <v>21.92402352266927</v>
      </c>
      <c r="AC8332">
        <v>0</v>
      </c>
      <c r="AD8332">
        <v>0</v>
      </c>
      <c r="AE8332">
        <v>131.01577940759151</v>
      </c>
    </row>
    <row r="8333" spans="1:31" x14ac:dyDescent="0.25">
      <c r="A8333">
        <v>1663272</v>
      </c>
      <c r="B8333">
        <v>1</v>
      </c>
      <c r="C8333" t="s">
        <v>80</v>
      </c>
      <c r="D8333" t="s">
        <v>99</v>
      </c>
      <c r="E8333" t="s">
        <v>178</v>
      </c>
      <c r="F8333" t="s">
        <v>23459</v>
      </c>
      <c r="G8333" t="s">
        <v>227</v>
      </c>
      <c r="H8333" t="s">
        <v>149</v>
      </c>
      <c r="I8333" t="s">
        <v>135</v>
      </c>
      <c r="J8333" t="s">
        <v>136</v>
      </c>
      <c r="K8333" t="s">
        <v>137</v>
      </c>
      <c r="L8333" t="s">
        <v>23460</v>
      </c>
      <c r="M8333" t="s">
        <v>23461</v>
      </c>
      <c r="N8333">
        <v>6.000277777</v>
      </c>
      <c r="O8333">
        <v>0</v>
      </c>
      <c r="P8333">
        <v>17</v>
      </c>
      <c r="Q8333">
        <v>0</v>
      </c>
      <c r="R8333">
        <v>0</v>
      </c>
      <c r="S8333">
        <v>0</v>
      </c>
      <c r="T8333">
        <v>3</v>
      </c>
      <c r="U8333">
        <v>0</v>
      </c>
      <c r="V8333">
        <v>0</v>
      </c>
      <c r="W8333">
        <v>0</v>
      </c>
      <c r="X8333">
        <v>24.248085686564217</v>
      </c>
      <c r="Y8333">
        <v>0</v>
      </c>
      <c r="Z8333">
        <v>0</v>
      </c>
      <c r="AA8333">
        <v>0</v>
      </c>
      <c r="AB8333">
        <v>2.3834385077779614</v>
      </c>
      <c r="AC8333">
        <v>0</v>
      </c>
      <c r="AD8333">
        <v>0</v>
      </c>
      <c r="AE8333">
        <v>26.631524194342177</v>
      </c>
    </row>
    <row r="8334" spans="1:31" x14ac:dyDescent="0.25">
      <c r="A8334">
        <v>1662937</v>
      </c>
      <c r="B8334">
        <v>1</v>
      </c>
      <c r="C8334" t="s">
        <v>81</v>
      </c>
      <c r="D8334" t="s">
        <v>127</v>
      </c>
      <c r="E8334" t="s">
        <v>152</v>
      </c>
      <c r="F8334" t="s">
        <v>23462</v>
      </c>
      <c r="G8334" t="s">
        <v>507</v>
      </c>
      <c r="H8334" t="s">
        <v>149</v>
      </c>
      <c r="I8334" t="s">
        <v>135</v>
      </c>
      <c r="J8334" t="s">
        <v>136</v>
      </c>
      <c r="K8334" t="s">
        <v>137</v>
      </c>
      <c r="L8334" t="s">
        <v>23463</v>
      </c>
      <c r="M8334" t="s">
        <v>23464</v>
      </c>
      <c r="N8334">
        <v>0.93027777700000003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1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0.44411983266464694</v>
      </c>
      <c r="AC8334">
        <v>0</v>
      </c>
      <c r="AD8334">
        <v>0</v>
      </c>
      <c r="AE8334">
        <v>0.44411983266464694</v>
      </c>
    </row>
    <row r="8335" spans="1:31" x14ac:dyDescent="0.25">
      <c r="A8335">
        <v>1663458</v>
      </c>
      <c r="B8335">
        <v>1</v>
      </c>
      <c r="C8335" t="s">
        <v>80</v>
      </c>
      <c r="D8335" t="s">
        <v>82</v>
      </c>
      <c r="E8335" t="s">
        <v>362</v>
      </c>
      <c r="F8335" t="s">
        <v>19284</v>
      </c>
      <c r="G8335" t="s">
        <v>180</v>
      </c>
      <c r="H8335" t="s">
        <v>149</v>
      </c>
      <c r="I8335" t="s">
        <v>135</v>
      </c>
      <c r="J8335" t="s">
        <v>136</v>
      </c>
      <c r="K8335" t="s">
        <v>137</v>
      </c>
      <c r="L8335" t="s">
        <v>23465</v>
      </c>
      <c r="M8335" t="s">
        <v>23466</v>
      </c>
      <c r="N8335">
        <v>10.276388888</v>
      </c>
      <c r="O8335">
        <v>0</v>
      </c>
      <c r="P8335">
        <v>3</v>
      </c>
      <c r="Q8335">
        <v>0</v>
      </c>
      <c r="R8335">
        <v>0</v>
      </c>
      <c r="S8335">
        <v>0</v>
      </c>
      <c r="T8335">
        <v>26</v>
      </c>
      <c r="U8335">
        <v>0</v>
      </c>
      <c r="V8335">
        <v>0</v>
      </c>
      <c r="W8335">
        <v>0</v>
      </c>
      <c r="X8335">
        <v>27.013291448724623</v>
      </c>
      <c r="Y8335">
        <v>0</v>
      </c>
      <c r="Z8335">
        <v>0</v>
      </c>
      <c r="AA8335">
        <v>0</v>
      </c>
      <c r="AB8335">
        <v>420.29483668565877</v>
      </c>
      <c r="AC8335">
        <v>0</v>
      </c>
      <c r="AD8335">
        <v>0</v>
      </c>
      <c r="AE8335">
        <v>447.30812813438337</v>
      </c>
    </row>
    <row r="8336" spans="1:31" x14ac:dyDescent="0.25">
      <c r="A8336">
        <v>1663292</v>
      </c>
      <c r="B8336">
        <v>1</v>
      </c>
      <c r="C8336" t="s">
        <v>80</v>
      </c>
      <c r="D8336" t="s">
        <v>107</v>
      </c>
      <c r="E8336" t="s">
        <v>152</v>
      </c>
      <c r="F8336" t="s">
        <v>23467</v>
      </c>
      <c r="G8336" t="s">
        <v>154</v>
      </c>
      <c r="H8336" t="s">
        <v>149</v>
      </c>
      <c r="I8336" t="s">
        <v>135</v>
      </c>
      <c r="J8336" t="s">
        <v>136</v>
      </c>
      <c r="K8336" t="s">
        <v>137</v>
      </c>
      <c r="L8336" t="s">
        <v>23468</v>
      </c>
      <c r="M8336" t="s">
        <v>23469</v>
      </c>
      <c r="N8336">
        <v>1.8344444440000001</v>
      </c>
      <c r="O8336">
        <v>0</v>
      </c>
      <c r="P8336">
        <v>1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4.8667039732500002E-4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4.8667039732500002E-4</v>
      </c>
    </row>
    <row r="8337" spans="1:31" x14ac:dyDescent="0.25">
      <c r="A8337">
        <v>1663315</v>
      </c>
      <c r="B8337">
        <v>1</v>
      </c>
      <c r="C8337" t="s">
        <v>80</v>
      </c>
      <c r="D8337" t="s">
        <v>99</v>
      </c>
      <c r="E8337" t="s">
        <v>140</v>
      </c>
      <c r="F8337" t="s">
        <v>534</v>
      </c>
      <c r="G8337" t="s">
        <v>161</v>
      </c>
      <c r="H8337" t="s">
        <v>134</v>
      </c>
      <c r="I8337" t="s">
        <v>135</v>
      </c>
      <c r="J8337" t="s">
        <v>136</v>
      </c>
      <c r="K8337" t="s">
        <v>137</v>
      </c>
      <c r="L8337" t="s">
        <v>23470</v>
      </c>
      <c r="M8337" t="s">
        <v>23471</v>
      </c>
      <c r="N8337">
        <v>0.12472222199999999</v>
      </c>
      <c r="O8337">
        <v>14</v>
      </c>
      <c r="P8337">
        <v>451</v>
      </c>
      <c r="Q8337">
        <v>1</v>
      </c>
      <c r="R8337">
        <v>6</v>
      </c>
      <c r="S8337">
        <v>4</v>
      </c>
      <c r="T8337">
        <v>41</v>
      </c>
      <c r="U8337">
        <v>0</v>
      </c>
      <c r="V8337">
        <v>1</v>
      </c>
      <c r="W8337">
        <v>2.95863339358355</v>
      </c>
      <c r="X8337">
        <v>10.578427380722291</v>
      </c>
      <c r="Y8337">
        <v>3.8063007928459167E-2</v>
      </c>
      <c r="Z8337">
        <v>0.15299937424784998</v>
      </c>
      <c r="AA8337">
        <v>7.4507570284523856</v>
      </c>
      <c r="AB8337">
        <v>1.5158410812374048</v>
      </c>
      <c r="AC8337">
        <v>0</v>
      </c>
      <c r="AD8337">
        <v>0.75636018939708605</v>
      </c>
      <c r="AE8337">
        <v>23.451081455569025</v>
      </c>
    </row>
    <row r="8338" spans="1:31" x14ac:dyDescent="0.25">
      <c r="A8338">
        <v>1663584</v>
      </c>
      <c r="B8338">
        <v>1</v>
      </c>
      <c r="C8338" t="s">
        <v>81</v>
      </c>
      <c r="D8338" t="s">
        <v>118</v>
      </c>
      <c r="E8338" t="s">
        <v>131</v>
      </c>
      <c r="F8338" t="s">
        <v>23234</v>
      </c>
      <c r="G8338" t="s">
        <v>161</v>
      </c>
      <c r="H8338" t="s">
        <v>134</v>
      </c>
      <c r="I8338" t="s">
        <v>135</v>
      </c>
      <c r="J8338" t="s">
        <v>136</v>
      </c>
      <c r="K8338" t="s">
        <v>137</v>
      </c>
      <c r="L8338" t="s">
        <v>23472</v>
      </c>
      <c r="M8338" t="s">
        <v>23473</v>
      </c>
      <c r="N8338">
        <v>2.0438888880000001</v>
      </c>
      <c r="O8338">
        <v>0</v>
      </c>
      <c r="P8338">
        <v>81</v>
      </c>
      <c r="Q8338">
        <v>0</v>
      </c>
      <c r="R8338">
        <v>0</v>
      </c>
      <c r="S8338">
        <v>0</v>
      </c>
      <c r="T8338">
        <v>6</v>
      </c>
      <c r="U8338">
        <v>0</v>
      </c>
      <c r="V8338">
        <v>0</v>
      </c>
      <c r="W8338">
        <v>0</v>
      </c>
      <c r="X8338">
        <v>21.026473055663992</v>
      </c>
      <c r="Y8338">
        <v>0</v>
      </c>
      <c r="Z8338">
        <v>0</v>
      </c>
      <c r="AA8338">
        <v>0</v>
      </c>
      <c r="AB8338">
        <v>3.1784132627467727</v>
      </c>
      <c r="AC8338">
        <v>0</v>
      </c>
      <c r="AD8338">
        <v>0</v>
      </c>
      <c r="AE8338">
        <v>24.204886318410765</v>
      </c>
    </row>
    <row r="8339" spans="1:31" x14ac:dyDescent="0.25">
      <c r="A8339">
        <v>1662917</v>
      </c>
      <c r="B8339">
        <v>1</v>
      </c>
      <c r="C8339" t="s">
        <v>81</v>
      </c>
      <c r="D8339" t="s">
        <v>127</v>
      </c>
      <c r="E8339" t="s">
        <v>178</v>
      </c>
      <c r="F8339" t="s">
        <v>23474</v>
      </c>
      <c r="G8339" t="s">
        <v>227</v>
      </c>
      <c r="H8339" t="s">
        <v>149</v>
      </c>
      <c r="I8339" t="s">
        <v>135</v>
      </c>
      <c r="J8339" t="s">
        <v>136</v>
      </c>
      <c r="K8339" t="s">
        <v>137</v>
      </c>
      <c r="L8339" t="s">
        <v>23475</v>
      </c>
      <c r="M8339" t="s">
        <v>23476</v>
      </c>
      <c r="N8339">
        <v>1.374166666</v>
      </c>
      <c r="O8339">
        <v>0</v>
      </c>
      <c r="P8339">
        <v>70</v>
      </c>
      <c r="Q8339">
        <v>0</v>
      </c>
      <c r="R8339">
        <v>2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13.111706428436964</v>
      </c>
      <c r="Y8339">
        <v>0</v>
      </c>
      <c r="Z8339">
        <v>0.17995391723597834</v>
      </c>
      <c r="AA8339">
        <v>0</v>
      </c>
      <c r="AB8339">
        <v>0</v>
      </c>
      <c r="AC8339">
        <v>0</v>
      </c>
      <c r="AD8339">
        <v>0</v>
      </c>
      <c r="AE8339">
        <v>13.291660345672943</v>
      </c>
    </row>
    <row r="8340" spans="1:31" x14ac:dyDescent="0.25">
      <c r="A8340">
        <v>1663484</v>
      </c>
      <c r="B8340">
        <v>1</v>
      </c>
      <c r="C8340" t="s">
        <v>80</v>
      </c>
      <c r="D8340" t="s">
        <v>109</v>
      </c>
      <c r="E8340" t="s">
        <v>178</v>
      </c>
      <c r="F8340" t="s">
        <v>23477</v>
      </c>
      <c r="G8340" t="s">
        <v>227</v>
      </c>
      <c r="H8340" t="s">
        <v>149</v>
      </c>
      <c r="I8340" t="s">
        <v>135</v>
      </c>
      <c r="J8340" t="s">
        <v>136</v>
      </c>
      <c r="K8340" t="s">
        <v>137</v>
      </c>
      <c r="L8340" t="s">
        <v>23478</v>
      </c>
      <c r="M8340" t="s">
        <v>23479</v>
      </c>
      <c r="N8340">
        <v>5.8255555550000002</v>
      </c>
      <c r="O8340">
        <v>0</v>
      </c>
      <c r="P8340">
        <v>9</v>
      </c>
      <c r="Q8340">
        <v>0</v>
      </c>
      <c r="R8340">
        <v>0</v>
      </c>
      <c r="S8340">
        <v>0</v>
      </c>
      <c r="T8340">
        <v>1</v>
      </c>
      <c r="U8340">
        <v>0</v>
      </c>
      <c r="V8340">
        <v>0</v>
      </c>
      <c r="W8340">
        <v>0</v>
      </c>
      <c r="X8340">
        <v>7.3790207726475199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7.3790207726475199</v>
      </c>
    </row>
    <row r="8341" spans="1:31" x14ac:dyDescent="0.25">
      <c r="A8341">
        <v>1663086</v>
      </c>
      <c r="B8341">
        <v>1</v>
      </c>
      <c r="C8341" t="s">
        <v>81</v>
      </c>
      <c r="D8341" t="s">
        <v>113</v>
      </c>
      <c r="E8341" t="s">
        <v>146</v>
      </c>
      <c r="F8341" t="s">
        <v>23480</v>
      </c>
      <c r="G8341" t="s">
        <v>1115</v>
      </c>
      <c r="H8341" t="s">
        <v>149</v>
      </c>
      <c r="I8341" t="s">
        <v>135</v>
      </c>
      <c r="J8341" t="s">
        <v>136</v>
      </c>
      <c r="K8341" t="s">
        <v>137</v>
      </c>
      <c r="L8341" t="s">
        <v>23481</v>
      </c>
      <c r="M8341" t="s">
        <v>23482</v>
      </c>
      <c r="N8341">
        <v>2.440555555</v>
      </c>
      <c r="O8341">
        <v>0</v>
      </c>
      <c r="P8341">
        <v>55</v>
      </c>
      <c r="Q8341">
        <v>0</v>
      </c>
      <c r="R8341">
        <v>0</v>
      </c>
      <c r="S8341">
        <v>0</v>
      </c>
      <c r="T8341">
        <v>5</v>
      </c>
      <c r="U8341">
        <v>0</v>
      </c>
      <c r="V8341">
        <v>0</v>
      </c>
      <c r="W8341">
        <v>0</v>
      </c>
      <c r="X8341">
        <v>18.902915228171675</v>
      </c>
      <c r="Y8341">
        <v>0</v>
      </c>
      <c r="Z8341">
        <v>0</v>
      </c>
      <c r="AA8341">
        <v>0</v>
      </c>
      <c r="AB8341">
        <v>7.7461630492812352</v>
      </c>
      <c r="AC8341">
        <v>0</v>
      </c>
      <c r="AD8341">
        <v>0</v>
      </c>
      <c r="AE8341">
        <v>26.649078277452912</v>
      </c>
    </row>
    <row r="8342" spans="1:31" x14ac:dyDescent="0.25">
      <c r="A8342">
        <v>1662923</v>
      </c>
      <c r="B8342">
        <v>1</v>
      </c>
      <c r="C8342" t="s">
        <v>80</v>
      </c>
      <c r="D8342" t="s">
        <v>82</v>
      </c>
      <c r="E8342" t="s">
        <v>152</v>
      </c>
      <c r="F8342" t="s">
        <v>21585</v>
      </c>
      <c r="G8342" t="s">
        <v>507</v>
      </c>
      <c r="H8342" t="s">
        <v>149</v>
      </c>
      <c r="I8342" t="s">
        <v>135</v>
      </c>
      <c r="J8342" t="s">
        <v>136</v>
      </c>
      <c r="K8342" t="s">
        <v>137</v>
      </c>
      <c r="L8342" t="s">
        <v>23483</v>
      </c>
      <c r="M8342" t="s">
        <v>23484</v>
      </c>
      <c r="N8342">
        <v>1.27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1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1.2830619821735467</v>
      </c>
      <c r="AC8342">
        <v>0</v>
      </c>
      <c r="AD8342">
        <v>0</v>
      </c>
      <c r="AE8342">
        <v>1.2830619821735467</v>
      </c>
    </row>
    <row r="8343" spans="1:31" x14ac:dyDescent="0.25">
      <c r="A8343">
        <v>1663564</v>
      </c>
      <c r="B8343">
        <v>1</v>
      </c>
      <c r="C8343" t="s">
        <v>81</v>
      </c>
      <c r="D8343" t="s">
        <v>123</v>
      </c>
      <c r="E8343" t="s">
        <v>152</v>
      </c>
      <c r="F8343" t="s">
        <v>22926</v>
      </c>
      <c r="G8343" t="s">
        <v>507</v>
      </c>
      <c r="H8343" t="s">
        <v>149</v>
      </c>
      <c r="I8343" t="s">
        <v>135</v>
      </c>
      <c r="J8343" t="s">
        <v>136</v>
      </c>
      <c r="K8343" t="s">
        <v>137</v>
      </c>
      <c r="L8343" t="s">
        <v>23485</v>
      </c>
      <c r="M8343" t="s">
        <v>23486</v>
      </c>
      <c r="N8343">
        <v>3.829722222</v>
      </c>
      <c r="O8343">
        <v>0</v>
      </c>
      <c r="P8343">
        <v>6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5.1831236581074203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5.1831236581074203</v>
      </c>
    </row>
    <row r="8344" spans="1:31" x14ac:dyDescent="0.25">
      <c r="A8344">
        <v>1663713</v>
      </c>
      <c r="B8344">
        <v>1</v>
      </c>
      <c r="C8344" t="s">
        <v>81</v>
      </c>
      <c r="D8344" t="s">
        <v>117</v>
      </c>
      <c r="E8344" t="s">
        <v>146</v>
      </c>
      <c r="F8344" t="s">
        <v>23487</v>
      </c>
      <c r="G8344" t="s">
        <v>227</v>
      </c>
      <c r="H8344" t="s">
        <v>149</v>
      </c>
      <c r="I8344" t="s">
        <v>135</v>
      </c>
      <c r="J8344" t="s">
        <v>136</v>
      </c>
      <c r="K8344" t="s">
        <v>137</v>
      </c>
      <c r="L8344" t="s">
        <v>23488</v>
      </c>
      <c r="M8344" t="s">
        <v>23489</v>
      </c>
      <c r="N8344">
        <v>1.427777777</v>
      </c>
      <c r="O8344">
        <v>0</v>
      </c>
      <c r="P8344">
        <v>33</v>
      </c>
      <c r="Q8344">
        <v>0</v>
      </c>
      <c r="R8344">
        <v>5</v>
      </c>
      <c r="S8344">
        <v>0</v>
      </c>
      <c r="T8344">
        <v>1</v>
      </c>
      <c r="U8344">
        <v>0</v>
      </c>
      <c r="V8344">
        <v>0</v>
      </c>
      <c r="W8344">
        <v>0</v>
      </c>
      <c r="X8344">
        <v>5.1073345867088005</v>
      </c>
      <c r="Y8344">
        <v>0</v>
      </c>
      <c r="Z8344">
        <v>0.21252054280066668</v>
      </c>
      <c r="AA8344">
        <v>0</v>
      </c>
      <c r="AB8344">
        <v>1.6996480816388891E-4</v>
      </c>
      <c r="AC8344">
        <v>0</v>
      </c>
      <c r="AD8344">
        <v>0</v>
      </c>
      <c r="AE8344">
        <v>5.3200250943176304</v>
      </c>
    </row>
    <row r="8345" spans="1:31" x14ac:dyDescent="0.25">
      <c r="A8345">
        <v>1663521</v>
      </c>
      <c r="B8345">
        <v>1</v>
      </c>
      <c r="C8345" t="s">
        <v>80</v>
      </c>
      <c r="D8345" t="s">
        <v>106</v>
      </c>
      <c r="E8345" t="s">
        <v>146</v>
      </c>
      <c r="F8345" t="s">
        <v>23490</v>
      </c>
      <c r="G8345" t="s">
        <v>260</v>
      </c>
      <c r="H8345" t="s">
        <v>149</v>
      </c>
      <c r="I8345" t="s">
        <v>135</v>
      </c>
      <c r="J8345" t="s">
        <v>136</v>
      </c>
      <c r="K8345" t="s">
        <v>137</v>
      </c>
      <c r="L8345" t="s">
        <v>23491</v>
      </c>
      <c r="M8345" t="s">
        <v>23492</v>
      </c>
      <c r="N8345">
        <v>0.55027777700000002</v>
      </c>
      <c r="O8345">
        <v>0</v>
      </c>
      <c r="P8345">
        <v>7</v>
      </c>
      <c r="Q8345">
        <v>0</v>
      </c>
      <c r="R8345">
        <v>10</v>
      </c>
      <c r="S8345">
        <v>0</v>
      </c>
      <c r="T8345">
        <v>4</v>
      </c>
      <c r="U8345">
        <v>0</v>
      </c>
      <c r="V8345">
        <v>0</v>
      </c>
      <c r="W8345">
        <v>0</v>
      </c>
      <c r="X8345">
        <v>1.6797931222083125</v>
      </c>
      <c r="Y8345">
        <v>0</v>
      </c>
      <c r="Z8345">
        <v>6.5130564517212735</v>
      </c>
      <c r="AA8345">
        <v>0</v>
      </c>
      <c r="AB8345">
        <v>1.215471214830629</v>
      </c>
      <c r="AC8345">
        <v>0</v>
      </c>
      <c r="AD8345">
        <v>0</v>
      </c>
      <c r="AE8345">
        <v>9.4083207887602143</v>
      </c>
    </row>
    <row r="8346" spans="1:31" x14ac:dyDescent="0.25">
      <c r="A8346">
        <v>1662980</v>
      </c>
      <c r="B8346">
        <v>1</v>
      </c>
      <c r="C8346" t="s">
        <v>81</v>
      </c>
      <c r="D8346" t="s">
        <v>115</v>
      </c>
      <c r="E8346" t="s">
        <v>178</v>
      </c>
      <c r="F8346" t="s">
        <v>23493</v>
      </c>
      <c r="G8346" t="s">
        <v>710</v>
      </c>
      <c r="H8346" t="s">
        <v>149</v>
      </c>
      <c r="I8346" t="s">
        <v>135</v>
      </c>
      <c r="J8346" t="s">
        <v>136</v>
      </c>
      <c r="K8346" t="s">
        <v>137</v>
      </c>
      <c r="L8346" t="s">
        <v>23494</v>
      </c>
      <c r="M8346" t="s">
        <v>23495</v>
      </c>
      <c r="N8346">
        <v>5.8163888879999996</v>
      </c>
      <c r="O8346">
        <v>0</v>
      </c>
      <c r="P8346">
        <v>14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4.751075120622267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4.751075120622267</v>
      </c>
    </row>
    <row r="8347" spans="1:31" x14ac:dyDescent="0.25">
      <c r="A8347">
        <v>1662880</v>
      </c>
      <c r="B8347">
        <v>1</v>
      </c>
      <c r="C8347" t="s">
        <v>81</v>
      </c>
      <c r="D8347" t="s">
        <v>122</v>
      </c>
      <c r="E8347" t="s">
        <v>131</v>
      </c>
      <c r="F8347" t="s">
        <v>23496</v>
      </c>
      <c r="G8347" t="s">
        <v>161</v>
      </c>
      <c r="H8347" t="s">
        <v>134</v>
      </c>
      <c r="I8347" t="s">
        <v>135</v>
      </c>
      <c r="J8347" t="s">
        <v>136</v>
      </c>
      <c r="K8347" t="s">
        <v>137</v>
      </c>
      <c r="L8347" t="s">
        <v>23497</v>
      </c>
      <c r="M8347" t="s">
        <v>23498</v>
      </c>
      <c r="N8347">
        <v>0.99305555499999998</v>
      </c>
      <c r="O8347">
        <v>0</v>
      </c>
      <c r="P8347">
        <v>1980</v>
      </c>
      <c r="Q8347">
        <v>0</v>
      </c>
      <c r="R8347">
        <v>0</v>
      </c>
      <c r="S8347">
        <v>2</v>
      </c>
      <c r="T8347">
        <v>121</v>
      </c>
      <c r="U8347">
        <v>0</v>
      </c>
      <c r="V8347">
        <v>0</v>
      </c>
      <c r="W8347">
        <v>0</v>
      </c>
      <c r="X8347">
        <v>377.89158136267645</v>
      </c>
      <c r="Y8347">
        <v>0</v>
      </c>
      <c r="Z8347">
        <v>0</v>
      </c>
      <c r="AA8347">
        <v>105.94810134619183</v>
      </c>
      <c r="AB8347">
        <v>88.07636665321445</v>
      </c>
      <c r="AC8347">
        <v>0</v>
      </c>
      <c r="AD8347">
        <v>0</v>
      </c>
      <c r="AE8347">
        <v>571.91604936208273</v>
      </c>
    </row>
    <row r="8348" spans="1:31" x14ac:dyDescent="0.25">
      <c r="A8348">
        <v>1663212</v>
      </c>
      <c r="B8348">
        <v>1</v>
      </c>
      <c r="C8348" t="s">
        <v>80</v>
      </c>
      <c r="D8348" t="s">
        <v>101</v>
      </c>
      <c r="E8348" t="s">
        <v>178</v>
      </c>
      <c r="F8348" t="s">
        <v>23499</v>
      </c>
      <c r="G8348" t="s">
        <v>227</v>
      </c>
      <c r="H8348" t="s">
        <v>149</v>
      </c>
      <c r="I8348" t="s">
        <v>135</v>
      </c>
      <c r="J8348" t="s">
        <v>136</v>
      </c>
      <c r="K8348" t="s">
        <v>137</v>
      </c>
      <c r="L8348" t="s">
        <v>23500</v>
      </c>
      <c r="M8348" t="s">
        <v>23501</v>
      </c>
      <c r="N8348">
        <v>1.4827777769999999</v>
      </c>
      <c r="O8348">
        <v>0</v>
      </c>
      <c r="P8348">
        <v>115</v>
      </c>
      <c r="Q8348">
        <v>0</v>
      </c>
      <c r="R8348">
        <v>2</v>
      </c>
      <c r="S8348">
        <v>0</v>
      </c>
      <c r="T8348">
        <v>15</v>
      </c>
      <c r="U8348">
        <v>0</v>
      </c>
      <c r="V8348">
        <v>0</v>
      </c>
      <c r="W8348">
        <v>0</v>
      </c>
      <c r="X8348">
        <v>57.020355733801473</v>
      </c>
      <c r="Y8348">
        <v>0</v>
      </c>
      <c r="Z8348">
        <v>0.76054653873983336</v>
      </c>
      <c r="AA8348">
        <v>0</v>
      </c>
      <c r="AB8348">
        <v>45.309284212855069</v>
      </c>
      <c r="AC8348">
        <v>0</v>
      </c>
      <c r="AD8348">
        <v>0</v>
      </c>
      <c r="AE8348">
        <v>103.09018648539637</v>
      </c>
    </row>
    <row r="8349" spans="1:31" x14ac:dyDescent="0.25">
      <c r="A8349">
        <v>1662903</v>
      </c>
      <c r="B8349">
        <v>1</v>
      </c>
      <c r="C8349" t="s">
        <v>81</v>
      </c>
      <c r="D8349" t="s">
        <v>116</v>
      </c>
      <c r="E8349" t="s">
        <v>204</v>
      </c>
      <c r="F8349" t="s">
        <v>4352</v>
      </c>
      <c r="G8349" t="s">
        <v>161</v>
      </c>
      <c r="H8349" t="s">
        <v>134</v>
      </c>
      <c r="I8349" t="s">
        <v>191</v>
      </c>
      <c r="J8349" t="s">
        <v>136</v>
      </c>
      <c r="K8349" t="s">
        <v>137</v>
      </c>
      <c r="L8349" t="s">
        <v>23502</v>
      </c>
      <c r="M8349" t="s">
        <v>23503</v>
      </c>
      <c r="N8349">
        <v>4.7222222000000001E-2</v>
      </c>
      <c r="O8349">
        <v>0</v>
      </c>
      <c r="P8349">
        <v>885</v>
      </c>
      <c r="Q8349">
        <v>6</v>
      </c>
      <c r="R8349">
        <v>70</v>
      </c>
      <c r="S8349">
        <v>11</v>
      </c>
      <c r="T8349">
        <v>50</v>
      </c>
      <c r="U8349">
        <v>0</v>
      </c>
      <c r="V8349">
        <v>0</v>
      </c>
      <c r="W8349">
        <v>0</v>
      </c>
      <c r="X8349">
        <v>3.3022726596382075</v>
      </c>
      <c r="Y8349">
        <v>0.18084912862900002</v>
      </c>
      <c r="Z8349">
        <v>0.23814997146700001</v>
      </c>
      <c r="AA8349">
        <v>1.3481403263233334</v>
      </c>
      <c r="AB8349">
        <v>0.53188786944541666</v>
      </c>
      <c r="AC8349">
        <v>0</v>
      </c>
      <c r="AD8349">
        <v>0</v>
      </c>
      <c r="AE8349">
        <v>5.6012999555029577</v>
      </c>
    </row>
    <row r="8350" spans="1:31" x14ac:dyDescent="0.25">
      <c r="A8350">
        <v>1663043</v>
      </c>
      <c r="B8350">
        <v>1</v>
      </c>
      <c r="C8350" t="s">
        <v>80</v>
      </c>
      <c r="D8350" t="s">
        <v>82</v>
      </c>
      <c r="E8350" t="s">
        <v>178</v>
      </c>
      <c r="F8350" t="s">
        <v>1925</v>
      </c>
      <c r="G8350" t="s">
        <v>227</v>
      </c>
      <c r="H8350" t="s">
        <v>149</v>
      </c>
      <c r="I8350" t="s">
        <v>135</v>
      </c>
      <c r="J8350" t="s">
        <v>136</v>
      </c>
      <c r="K8350" t="s">
        <v>137</v>
      </c>
      <c r="L8350" t="s">
        <v>23504</v>
      </c>
      <c r="M8350" t="s">
        <v>23505</v>
      </c>
      <c r="N8350">
        <v>3.3905555550000002</v>
      </c>
      <c r="O8350">
        <v>0</v>
      </c>
      <c r="P8350">
        <v>37</v>
      </c>
      <c r="Q8350">
        <v>0</v>
      </c>
      <c r="R8350">
        <v>0</v>
      </c>
      <c r="S8350">
        <v>0</v>
      </c>
      <c r="T8350">
        <v>5</v>
      </c>
      <c r="U8350">
        <v>0</v>
      </c>
      <c r="V8350">
        <v>0</v>
      </c>
      <c r="W8350">
        <v>0</v>
      </c>
      <c r="X8350">
        <v>26.174079770015517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26.174079770015517</v>
      </c>
    </row>
    <row r="8351" spans="1:31" x14ac:dyDescent="0.25">
      <c r="A8351">
        <v>1663358</v>
      </c>
      <c r="B8351">
        <v>1</v>
      </c>
      <c r="C8351" t="s">
        <v>80</v>
      </c>
      <c r="D8351" t="s">
        <v>106</v>
      </c>
      <c r="E8351" t="s">
        <v>146</v>
      </c>
      <c r="F8351" t="s">
        <v>23506</v>
      </c>
      <c r="G8351" t="s">
        <v>187</v>
      </c>
      <c r="H8351" t="s">
        <v>149</v>
      </c>
      <c r="I8351" t="s">
        <v>135</v>
      </c>
      <c r="J8351" t="s">
        <v>136</v>
      </c>
      <c r="K8351" t="s">
        <v>137</v>
      </c>
      <c r="L8351" t="s">
        <v>23507</v>
      </c>
      <c r="M8351" t="s">
        <v>23508</v>
      </c>
      <c r="N8351">
        <v>2.6186111109999999</v>
      </c>
      <c r="O8351">
        <v>0</v>
      </c>
      <c r="P8351">
        <v>3</v>
      </c>
      <c r="Q8351">
        <v>0</v>
      </c>
      <c r="R8351">
        <v>12</v>
      </c>
      <c r="S8351">
        <v>0</v>
      </c>
      <c r="T8351">
        <v>7</v>
      </c>
      <c r="U8351">
        <v>0</v>
      </c>
      <c r="V8351">
        <v>0</v>
      </c>
      <c r="W8351">
        <v>0</v>
      </c>
      <c r="X8351">
        <v>0.78891828923084084</v>
      </c>
      <c r="Y8351">
        <v>0</v>
      </c>
      <c r="Z8351">
        <v>17.461146261293194</v>
      </c>
      <c r="AA8351">
        <v>0</v>
      </c>
      <c r="AB8351">
        <v>13.860712109587844</v>
      </c>
      <c r="AC8351">
        <v>0</v>
      </c>
      <c r="AD8351">
        <v>0</v>
      </c>
      <c r="AE8351">
        <v>32.110776660111881</v>
      </c>
    </row>
    <row r="8352" spans="1:31" x14ac:dyDescent="0.25">
      <c r="A8352">
        <v>1663753</v>
      </c>
      <c r="B8352">
        <v>1</v>
      </c>
      <c r="C8352" t="s">
        <v>81</v>
      </c>
      <c r="D8352" t="s">
        <v>121</v>
      </c>
      <c r="E8352" t="s">
        <v>146</v>
      </c>
      <c r="F8352" t="s">
        <v>23509</v>
      </c>
      <c r="G8352" t="s">
        <v>227</v>
      </c>
      <c r="H8352" t="s">
        <v>149</v>
      </c>
      <c r="I8352" t="s">
        <v>135</v>
      </c>
      <c r="J8352" t="s">
        <v>136</v>
      </c>
      <c r="K8352" t="s">
        <v>137</v>
      </c>
      <c r="L8352" t="s">
        <v>23510</v>
      </c>
      <c r="M8352" t="s">
        <v>23511</v>
      </c>
      <c r="N8352">
        <v>0.92249999999999999</v>
      </c>
      <c r="O8352">
        <v>0</v>
      </c>
      <c r="P8352">
        <v>77</v>
      </c>
      <c r="Q8352">
        <v>0</v>
      </c>
      <c r="R8352">
        <v>0</v>
      </c>
      <c r="S8352">
        <v>0</v>
      </c>
      <c r="T8352">
        <v>4</v>
      </c>
      <c r="U8352">
        <v>0</v>
      </c>
      <c r="V8352">
        <v>0</v>
      </c>
      <c r="W8352">
        <v>0</v>
      </c>
      <c r="X8352">
        <v>7.5542124971587015</v>
      </c>
      <c r="Y8352">
        <v>0</v>
      </c>
      <c r="Z8352">
        <v>0</v>
      </c>
      <c r="AA8352">
        <v>0</v>
      </c>
      <c r="AB8352">
        <v>0.94928718246902</v>
      </c>
      <c r="AC8352">
        <v>0</v>
      </c>
      <c r="AD8352">
        <v>0</v>
      </c>
      <c r="AE8352">
        <v>8.5034996796277209</v>
      </c>
    </row>
    <row r="8353" spans="1:31" x14ac:dyDescent="0.25">
      <c r="A8353">
        <v>1663089</v>
      </c>
      <c r="B8353">
        <v>1</v>
      </c>
      <c r="C8353" t="s">
        <v>80</v>
      </c>
      <c r="D8353" t="s">
        <v>108</v>
      </c>
      <c r="E8353" t="s">
        <v>178</v>
      </c>
      <c r="F8353" t="s">
        <v>23512</v>
      </c>
      <c r="G8353" t="s">
        <v>227</v>
      </c>
      <c r="H8353" t="s">
        <v>149</v>
      </c>
      <c r="I8353" t="s">
        <v>135</v>
      </c>
      <c r="J8353" t="s">
        <v>136</v>
      </c>
      <c r="K8353" t="s">
        <v>137</v>
      </c>
      <c r="L8353" t="s">
        <v>23513</v>
      </c>
      <c r="M8353" t="s">
        <v>23514</v>
      </c>
      <c r="N8353">
        <v>8.9961111109999994</v>
      </c>
      <c r="O8353">
        <v>0</v>
      </c>
      <c r="P8353">
        <v>1</v>
      </c>
      <c r="Q8353">
        <v>0</v>
      </c>
      <c r="R8353">
        <v>1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1.3560063926175743</v>
      </c>
      <c r="Y8353">
        <v>0</v>
      </c>
      <c r="Z8353">
        <v>0.19189654459445005</v>
      </c>
      <c r="AA8353">
        <v>0</v>
      </c>
      <c r="AB8353">
        <v>0</v>
      </c>
      <c r="AC8353">
        <v>0</v>
      </c>
      <c r="AD8353">
        <v>0</v>
      </c>
      <c r="AE8353">
        <v>1.5479029372120243</v>
      </c>
    </row>
    <row r="8354" spans="1:31" x14ac:dyDescent="0.25">
      <c r="A8354">
        <v>1663166</v>
      </c>
      <c r="B8354">
        <v>1</v>
      </c>
      <c r="C8354" t="s">
        <v>80</v>
      </c>
      <c r="D8354" t="s">
        <v>96</v>
      </c>
      <c r="E8354" t="s">
        <v>152</v>
      </c>
      <c r="F8354" t="s">
        <v>23515</v>
      </c>
      <c r="G8354" t="s">
        <v>507</v>
      </c>
      <c r="H8354" t="s">
        <v>149</v>
      </c>
      <c r="I8354" t="s">
        <v>135</v>
      </c>
      <c r="J8354" t="s">
        <v>136</v>
      </c>
      <c r="K8354" t="s">
        <v>137</v>
      </c>
      <c r="L8354" t="s">
        <v>23516</v>
      </c>
      <c r="M8354" t="s">
        <v>23517</v>
      </c>
      <c r="N8354">
        <v>9.8563888879999997</v>
      </c>
      <c r="O8354">
        <v>0</v>
      </c>
      <c r="P8354">
        <v>1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1.3518619307006916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1.3518619307006916</v>
      </c>
    </row>
    <row r="8355" spans="1:31" x14ac:dyDescent="0.25">
      <c r="A8355">
        <v>1663312</v>
      </c>
      <c r="B8355">
        <v>1</v>
      </c>
      <c r="C8355" t="s">
        <v>80</v>
      </c>
      <c r="D8355" t="s">
        <v>92</v>
      </c>
      <c r="E8355" t="s">
        <v>152</v>
      </c>
      <c r="F8355" t="s">
        <v>23518</v>
      </c>
      <c r="G8355" t="s">
        <v>507</v>
      </c>
      <c r="H8355" t="s">
        <v>149</v>
      </c>
      <c r="I8355" t="s">
        <v>135</v>
      </c>
      <c r="J8355" t="s">
        <v>136</v>
      </c>
      <c r="K8355" t="s">
        <v>137</v>
      </c>
      <c r="L8355" t="s">
        <v>23519</v>
      </c>
      <c r="M8355" t="s">
        <v>23520</v>
      </c>
      <c r="N8355">
        <v>1.268888888</v>
      </c>
      <c r="O8355">
        <v>0</v>
      </c>
      <c r="P8355">
        <v>0</v>
      </c>
      <c r="Q8355">
        <v>0</v>
      </c>
      <c r="R8355">
        <v>1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1.9749663025722225E-4</v>
      </c>
      <c r="AA8355">
        <v>0</v>
      </c>
      <c r="AB8355">
        <v>0</v>
      </c>
      <c r="AC8355">
        <v>0</v>
      </c>
      <c r="AD8355">
        <v>0</v>
      </c>
      <c r="AE8355">
        <v>1.9749663025722225E-4</v>
      </c>
    </row>
    <row r="8356" spans="1:31" x14ac:dyDescent="0.25">
      <c r="A8356">
        <v>1663730</v>
      </c>
      <c r="B8356">
        <v>1</v>
      </c>
      <c r="C8356" t="s">
        <v>80</v>
      </c>
      <c r="D8356" t="s">
        <v>92</v>
      </c>
      <c r="E8356" t="s">
        <v>152</v>
      </c>
      <c r="F8356" t="s">
        <v>23521</v>
      </c>
      <c r="G8356" t="s">
        <v>154</v>
      </c>
      <c r="H8356" t="s">
        <v>149</v>
      </c>
      <c r="I8356" t="s">
        <v>135</v>
      </c>
      <c r="J8356" t="s">
        <v>136</v>
      </c>
      <c r="K8356" t="s">
        <v>137</v>
      </c>
      <c r="L8356" t="s">
        <v>23522</v>
      </c>
      <c r="M8356" t="s">
        <v>23523</v>
      </c>
      <c r="N8356">
        <v>0.58388888800000005</v>
      </c>
      <c r="O8356">
        <v>0</v>
      </c>
      <c r="P8356">
        <v>0</v>
      </c>
      <c r="Q8356">
        <v>0</v>
      </c>
      <c r="R8356">
        <v>1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2.3610525535999998E-4</v>
      </c>
      <c r="AA8356">
        <v>0</v>
      </c>
      <c r="AB8356">
        <v>0</v>
      </c>
      <c r="AC8356">
        <v>0</v>
      </c>
      <c r="AD8356">
        <v>0</v>
      </c>
      <c r="AE8356">
        <v>2.3610525535999998E-4</v>
      </c>
    </row>
    <row r="8357" spans="1:31" x14ac:dyDescent="0.25">
      <c r="A8357">
        <v>1663189</v>
      </c>
      <c r="B8357">
        <v>1</v>
      </c>
      <c r="C8357" t="s">
        <v>81</v>
      </c>
      <c r="D8357" t="s">
        <v>112</v>
      </c>
      <c r="E8357" t="s">
        <v>152</v>
      </c>
      <c r="F8357" t="s">
        <v>23524</v>
      </c>
      <c r="G8357" t="s">
        <v>154</v>
      </c>
      <c r="H8357" t="s">
        <v>149</v>
      </c>
      <c r="I8357" t="s">
        <v>135</v>
      </c>
      <c r="J8357" t="s">
        <v>136</v>
      </c>
      <c r="K8357" t="s">
        <v>137</v>
      </c>
      <c r="L8357" t="s">
        <v>23525</v>
      </c>
      <c r="M8357" t="s">
        <v>23526</v>
      </c>
      <c r="N8357">
        <v>1.476388888</v>
      </c>
      <c r="O8357">
        <v>0</v>
      </c>
      <c r="P8357">
        <v>1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</row>
    <row r="8358" spans="1:31" x14ac:dyDescent="0.25">
      <c r="A8358">
        <v>1663690</v>
      </c>
      <c r="B8358">
        <v>1</v>
      </c>
      <c r="C8358" t="s">
        <v>81</v>
      </c>
      <c r="D8358" t="s">
        <v>119</v>
      </c>
      <c r="E8358" t="s">
        <v>204</v>
      </c>
      <c r="F8358" t="s">
        <v>23527</v>
      </c>
      <c r="G8358" t="s">
        <v>161</v>
      </c>
      <c r="H8358" t="s">
        <v>134</v>
      </c>
      <c r="I8358" t="s">
        <v>191</v>
      </c>
      <c r="J8358" t="s">
        <v>136</v>
      </c>
      <c r="K8358" t="s">
        <v>137</v>
      </c>
      <c r="L8358" t="s">
        <v>23528</v>
      </c>
      <c r="M8358" t="s">
        <v>23529</v>
      </c>
      <c r="N8358">
        <v>5.5555550000000002E-3</v>
      </c>
      <c r="O8358">
        <v>1</v>
      </c>
      <c r="P8358">
        <v>1346</v>
      </c>
      <c r="Q8358">
        <v>135</v>
      </c>
      <c r="R8358">
        <v>233</v>
      </c>
      <c r="S8358">
        <v>3</v>
      </c>
      <c r="T8358">
        <v>94</v>
      </c>
      <c r="U8358">
        <v>0</v>
      </c>
      <c r="V8358">
        <v>0</v>
      </c>
      <c r="W8358">
        <v>1.1108857991111111E-4</v>
      </c>
      <c r="X8358">
        <v>1.0431029436404213</v>
      </c>
      <c r="Y8358">
        <v>0.11705019567937225</v>
      </c>
      <c r="Z8358">
        <v>0.26434238528039439</v>
      </c>
      <c r="AA8358">
        <v>9.4993794897777789E-2</v>
      </c>
      <c r="AB8358">
        <v>0.20002876001497777</v>
      </c>
      <c r="AC8358">
        <v>0</v>
      </c>
      <c r="AD8358">
        <v>0</v>
      </c>
      <c r="AE8358">
        <v>1.7196291680928544</v>
      </c>
    </row>
    <row r="8359" spans="1:31" x14ac:dyDescent="0.25">
      <c r="A8359">
        <v>1663149</v>
      </c>
      <c r="B8359">
        <v>1</v>
      </c>
      <c r="C8359" t="s">
        <v>81</v>
      </c>
      <c r="D8359" t="s">
        <v>128</v>
      </c>
      <c r="E8359" t="s">
        <v>178</v>
      </c>
      <c r="F8359" t="s">
        <v>23530</v>
      </c>
      <c r="G8359" t="s">
        <v>403</v>
      </c>
      <c r="H8359" t="s">
        <v>149</v>
      </c>
      <c r="I8359" t="s">
        <v>135</v>
      </c>
      <c r="J8359" t="s">
        <v>136</v>
      </c>
      <c r="K8359" t="s">
        <v>137</v>
      </c>
      <c r="L8359" t="s">
        <v>23531</v>
      </c>
      <c r="M8359" t="s">
        <v>23532</v>
      </c>
      <c r="N8359">
        <v>7.0330555549999998</v>
      </c>
      <c r="O8359">
        <v>0</v>
      </c>
      <c r="P8359">
        <v>19</v>
      </c>
      <c r="Q8359">
        <v>0</v>
      </c>
      <c r="R8359">
        <v>2</v>
      </c>
      <c r="S8359">
        <v>0</v>
      </c>
      <c r="T8359">
        <v>1</v>
      </c>
      <c r="U8359">
        <v>0</v>
      </c>
      <c r="V8359">
        <v>0</v>
      </c>
      <c r="W8359">
        <v>0</v>
      </c>
      <c r="X8359">
        <v>37.458017060993157</v>
      </c>
      <c r="Y8359">
        <v>0</v>
      </c>
      <c r="Z8359">
        <v>12.71067845957352</v>
      </c>
      <c r="AA8359">
        <v>0</v>
      </c>
      <c r="AB8359">
        <v>0</v>
      </c>
      <c r="AC8359">
        <v>0</v>
      </c>
      <c r="AD8359">
        <v>0</v>
      </c>
      <c r="AE8359">
        <v>50.168695520566679</v>
      </c>
    </row>
    <row r="8360" spans="1:31" x14ac:dyDescent="0.25">
      <c r="A8360">
        <v>1663252</v>
      </c>
      <c r="B8360">
        <v>1</v>
      </c>
      <c r="C8360" t="s">
        <v>81</v>
      </c>
      <c r="D8360" t="s">
        <v>127</v>
      </c>
      <c r="E8360" t="s">
        <v>178</v>
      </c>
      <c r="F8360" t="s">
        <v>23533</v>
      </c>
      <c r="G8360" t="s">
        <v>227</v>
      </c>
      <c r="H8360" t="s">
        <v>149</v>
      </c>
      <c r="I8360" t="s">
        <v>135</v>
      </c>
      <c r="J8360" t="s">
        <v>136</v>
      </c>
      <c r="K8360" t="s">
        <v>137</v>
      </c>
      <c r="L8360" t="s">
        <v>23534</v>
      </c>
      <c r="M8360" t="s">
        <v>23535</v>
      </c>
      <c r="N8360">
        <v>22.641388888000002</v>
      </c>
      <c r="O8360">
        <v>0</v>
      </c>
      <c r="P8360">
        <v>0</v>
      </c>
      <c r="Q8360">
        <v>0</v>
      </c>
      <c r="R8360">
        <v>2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148.54869764319162</v>
      </c>
      <c r="AA8360">
        <v>0</v>
      </c>
      <c r="AB8360">
        <v>0</v>
      </c>
      <c r="AC8360">
        <v>0</v>
      </c>
      <c r="AD8360">
        <v>0</v>
      </c>
      <c r="AE8360">
        <v>148.54869764319162</v>
      </c>
    </row>
    <row r="8361" spans="1:31" x14ac:dyDescent="0.25">
      <c r="A8361">
        <v>1662963</v>
      </c>
      <c r="B8361">
        <v>1</v>
      </c>
      <c r="C8361" t="s">
        <v>81</v>
      </c>
      <c r="D8361" t="s">
        <v>113</v>
      </c>
      <c r="E8361" t="s">
        <v>642</v>
      </c>
      <c r="F8361" t="s">
        <v>6223</v>
      </c>
      <c r="G8361" t="s">
        <v>148</v>
      </c>
      <c r="H8361" t="s">
        <v>134</v>
      </c>
      <c r="I8361" t="s">
        <v>135</v>
      </c>
      <c r="J8361" t="s">
        <v>136</v>
      </c>
      <c r="K8361" t="s">
        <v>143</v>
      </c>
      <c r="L8361" t="s">
        <v>23536</v>
      </c>
      <c r="M8361" t="s">
        <v>23537</v>
      </c>
      <c r="N8361">
        <v>7.7348536110000001</v>
      </c>
      <c r="O8361">
        <v>0</v>
      </c>
      <c r="P8361">
        <v>2415</v>
      </c>
      <c r="Q8361">
        <v>169</v>
      </c>
      <c r="R8361">
        <v>512</v>
      </c>
      <c r="S8361">
        <v>12</v>
      </c>
      <c r="T8361">
        <v>284</v>
      </c>
      <c r="U8361">
        <v>1</v>
      </c>
      <c r="V8361">
        <v>0</v>
      </c>
      <c r="W8361">
        <v>0</v>
      </c>
      <c r="X8361">
        <v>3382.4384091182383</v>
      </c>
      <c r="Y8361">
        <v>1128.4253862648445</v>
      </c>
      <c r="Z8361">
        <v>1925.2499728322734</v>
      </c>
      <c r="AA8361">
        <v>246.94989530599898</v>
      </c>
      <c r="AB8361">
        <v>1676.1566640563319</v>
      </c>
      <c r="AC8361">
        <v>2.2673567445277225</v>
      </c>
      <c r="AD8361">
        <v>0</v>
      </c>
      <c r="AE8361">
        <v>8361.4876843222155</v>
      </c>
    </row>
    <row r="8362" spans="1:31" x14ac:dyDescent="0.25">
      <c r="A8362">
        <v>1663295</v>
      </c>
      <c r="B8362">
        <v>1</v>
      </c>
      <c r="C8362" t="s">
        <v>80</v>
      </c>
      <c r="D8362" t="s">
        <v>101</v>
      </c>
      <c r="E8362" t="s">
        <v>178</v>
      </c>
      <c r="F8362" t="s">
        <v>23499</v>
      </c>
      <c r="G8362" t="s">
        <v>295</v>
      </c>
      <c r="H8362" t="s">
        <v>149</v>
      </c>
      <c r="I8362" t="s">
        <v>135</v>
      </c>
      <c r="J8362" t="s">
        <v>136</v>
      </c>
      <c r="K8362" t="s">
        <v>137</v>
      </c>
      <c r="L8362" t="s">
        <v>23538</v>
      </c>
      <c r="M8362" t="s">
        <v>23539</v>
      </c>
      <c r="N8362">
        <v>1.0577777770000001</v>
      </c>
      <c r="O8362">
        <v>0</v>
      </c>
      <c r="P8362">
        <v>115</v>
      </c>
      <c r="Q8362">
        <v>0</v>
      </c>
      <c r="R8362">
        <v>2</v>
      </c>
      <c r="S8362">
        <v>0</v>
      </c>
      <c r="T8362">
        <v>15</v>
      </c>
      <c r="U8362">
        <v>0</v>
      </c>
      <c r="V8362">
        <v>0</v>
      </c>
      <c r="W8362">
        <v>0</v>
      </c>
      <c r="X8362">
        <v>39.22982690226398</v>
      </c>
      <c r="Y8362">
        <v>0</v>
      </c>
      <c r="Z8362">
        <v>0.55093063624353333</v>
      </c>
      <c r="AA8362">
        <v>0</v>
      </c>
      <c r="AB8362">
        <v>31.154783419833056</v>
      </c>
      <c r="AC8362">
        <v>0</v>
      </c>
      <c r="AD8362">
        <v>0</v>
      </c>
      <c r="AE8362">
        <v>70.935540958340567</v>
      </c>
    </row>
    <row r="8363" spans="1:31" x14ac:dyDescent="0.25">
      <c r="A8363">
        <v>1663604</v>
      </c>
      <c r="B8363">
        <v>1</v>
      </c>
      <c r="C8363" t="s">
        <v>80</v>
      </c>
      <c r="D8363" t="s">
        <v>93</v>
      </c>
      <c r="E8363" t="s">
        <v>146</v>
      </c>
      <c r="F8363" t="s">
        <v>11575</v>
      </c>
      <c r="G8363" t="s">
        <v>260</v>
      </c>
      <c r="H8363" t="s">
        <v>149</v>
      </c>
      <c r="I8363" t="s">
        <v>135</v>
      </c>
      <c r="J8363" t="s">
        <v>136</v>
      </c>
      <c r="K8363" t="s">
        <v>137</v>
      </c>
      <c r="L8363" t="s">
        <v>23540</v>
      </c>
      <c r="M8363" t="s">
        <v>23541</v>
      </c>
      <c r="N8363">
        <v>2.7336111110000001</v>
      </c>
      <c r="O8363">
        <v>0</v>
      </c>
      <c r="P8363">
        <v>15</v>
      </c>
      <c r="Q8363">
        <v>0</v>
      </c>
      <c r="R8363">
        <v>10</v>
      </c>
      <c r="S8363">
        <v>0</v>
      </c>
      <c r="T8363">
        <v>9</v>
      </c>
      <c r="U8363">
        <v>0</v>
      </c>
      <c r="V8363">
        <v>0</v>
      </c>
      <c r="W8363">
        <v>0</v>
      </c>
      <c r="X8363">
        <v>5.9689644308075316</v>
      </c>
      <c r="Y8363">
        <v>0</v>
      </c>
      <c r="Z8363">
        <v>6.595239458005115</v>
      </c>
      <c r="AA8363">
        <v>0</v>
      </c>
      <c r="AB8363">
        <v>13.465427302619178</v>
      </c>
      <c r="AC8363">
        <v>0</v>
      </c>
      <c r="AD8363">
        <v>0</v>
      </c>
      <c r="AE8363">
        <v>26.029631191431825</v>
      </c>
    </row>
    <row r="8364" spans="1:31" x14ac:dyDescent="0.25">
      <c r="A8364">
        <v>1663438</v>
      </c>
      <c r="B8364">
        <v>1</v>
      </c>
      <c r="C8364" t="s">
        <v>81</v>
      </c>
      <c r="D8364" t="s">
        <v>118</v>
      </c>
      <c r="E8364" t="s">
        <v>178</v>
      </c>
      <c r="F8364" t="s">
        <v>20663</v>
      </c>
      <c r="G8364" t="s">
        <v>227</v>
      </c>
      <c r="H8364" t="s">
        <v>149</v>
      </c>
      <c r="I8364" t="s">
        <v>135</v>
      </c>
      <c r="J8364" t="s">
        <v>136</v>
      </c>
      <c r="K8364" t="s">
        <v>137</v>
      </c>
      <c r="L8364" t="s">
        <v>23542</v>
      </c>
      <c r="M8364" t="s">
        <v>23543</v>
      </c>
      <c r="N8364">
        <v>0.94750000000000001</v>
      </c>
      <c r="O8364">
        <v>0</v>
      </c>
      <c r="P8364">
        <v>8</v>
      </c>
      <c r="Q8364">
        <v>0</v>
      </c>
      <c r="R8364">
        <v>4</v>
      </c>
      <c r="S8364">
        <v>0</v>
      </c>
      <c r="T8364">
        <v>4</v>
      </c>
      <c r="U8364">
        <v>0</v>
      </c>
      <c r="V8364">
        <v>0</v>
      </c>
      <c r="W8364">
        <v>0</v>
      </c>
      <c r="X8364">
        <v>1.5866504849622676</v>
      </c>
      <c r="Y8364">
        <v>0</v>
      </c>
      <c r="Z8364">
        <v>0.31847781854846757</v>
      </c>
      <c r="AA8364">
        <v>0</v>
      </c>
      <c r="AB8364">
        <v>1.8485923353089426</v>
      </c>
      <c r="AC8364">
        <v>0</v>
      </c>
      <c r="AD8364">
        <v>0</v>
      </c>
      <c r="AE8364">
        <v>3.7537206388196775</v>
      </c>
    </row>
    <row r="8365" spans="1:31" x14ac:dyDescent="0.25">
      <c r="A8365">
        <v>1663083</v>
      </c>
      <c r="B8365">
        <v>1</v>
      </c>
      <c r="C8365" t="s">
        <v>81</v>
      </c>
      <c r="D8365" t="s">
        <v>123</v>
      </c>
      <c r="E8365" t="s">
        <v>152</v>
      </c>
      <c r="F8365" t="s">
        <v>23544</v>
      </c>
      <c r="G8365" t="s">
        <v>154</v>
      </c>
      <c r="H8365" t="s">
        <v>149</v>
      </c>
      <c r="I8365" t="s">
        <v>135</v>
      </c>
      <c r="J8365" t="s">
        <v>136</v>
      </c>
      <c r="K8365" t="s">
        <v>137</v>
      </c>
      <c r="L8365" t="s">
        <v>23545</v>
      </c>
      <c r="M8365" t="s">
        <v>23546</v>
      </c>
      <c r="N8365">
        <v>0.90972222199999997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1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1.5148382437420473</v>
      </c>
      <c r="AC8365">
        <v>0</v>
      </c>
      <c r="AD8365">
        <v>0</v>
      </c>
      <c r="AE8365">
        <v>1.5148382437420473</v>
      </c>
    </row>
    <row r="8366" spans="1:31" x14ac:dyDescent="0.25">
      <c r="A8366">
        <v>1663318</v>
      </c>
      <c r="B8366">
        <v>1</v>
      </c>
      <c r="C8366" t="s">
        <v>80</v>
      </c>
      <c r="D8366" t="s">
        <v>82</v>
      </c>
      <c r="E8366" t="s">
        <v>362</v>
      </c>
      <c r="F8366" t="s">
        <v>20366</v>
      </c>
      <c r="G8366" t="s">
        <v>180</v>
      </c>
      <c r="H8366" t="s">
        <v>149</v>
      </c>
      <c r="I8366" t="s">
        <v>135</v>
      </c>
      <c r="J8366" t="s">
        <v>136</v>
      </c>
      <c r="K8366" t="s">
        <v>137</v>
      </c>
      <c r="L8366" t="s">
        <v>23547</v>
      </c>
      <c r="M8366" t="s">
        <v>23548</v>
      </c>
      <c r="N8366">
        <v>12.690833333</v>
      </c>
      <c r="O8366">
        <v>0</v>
      </c>
      <c r="P8366">
        <v>68</v>
      </c>
      <c r="Q8366">
        <v>0</v>
      </c>
      <c r="R8366">
        <v>0</v>
      </c>
      <c r="S8366">
        <v>0</v>
      </c>
      <c r="T8366">
        <v>28</v>
      </c>
      <c r="U8366">
        <v>0</v>
      </c>
      <c r="V8366">
        <v>0</v>
      </c>
      <c r="W8366">
        <v>0</v>
      </c>
      <c r="X8366">
        <v>344.63121001484285</v>
      </c>
      <c r="Y8366">
        <v>0</v>
      </c>
      <c r="Z8366">
        <v>0</v>
      </c>
      <c r="AA8366">
        <v>0</v>
      </c>
      <c r="AB8366">
        <v>298.40288297679547</v>
      </c>
      <c r="AC8366">
        <v>0</v>
      </c>
      <c r="AD8366">
        <v>0</v>
      </c>
      <c r="AE8366">
        <v>643.03409299163832</v>
      </c>
    </row>
    <row r="8367" spans="1:31" x14ac:dyDescent="0.25">
      <c r="A8367">
        <v>1663630</v>
      </c>
      <c r="B8367">
        <v>1</v>
      </c>
      <c r="C8367" t="s">
        <v>81</v>
      </c>
      <c r="D8367" t="s">
        <v>119</v>
      </c>
      <c r="E8367" t="s">
        <v>152</v>
      </c>
      <c r="F8367" t="s">
        <v>23549</v>
      </c>
      <c r="G8367" t="s">
        <v>154</v>
      </c>
      <c r="H8367" t="s">
        <v>149</v>
      </c>
      <c r="I8367" t="s">
        <v>135</v>
      </c>
      <c r="J8367" t="s">
        <v>136</v>
      </c>
      <c r="K8367" t="s">
        <v>137</v>
      </c>
      <c r="L8367" t="s">
        <v>23550</v>
      </c>
      <c r="M8367" t="s">
        <v>23551</v>
      </c>
      <c r="N8367">
        <v>6.7774999999999999</v>
      </c>
      <c r="O8367">
        <v>0</v>
      </c>
      <c r="P8367">
        <v>0</v>
      </c>
      <c r="Q8367">
        <v>0</v>
      </c>
      <c r="R8367">
        <v>1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7.6049343257019175E-2</v>
      </c>
      <c r="AA8367">
        <v>0</v>
      </c>
      <c r="AB8367">
        <v>0</v>
      </c>
      <c r="AC8367">
        <v>0</v>
      </c>
      <c r="AD8367">
        <v>0</v>
      </c>
      <c r="AE8367">
        <v>7.6049343257019175E-2</v>
      </c>
    </row>
    <row r="8368" spans="1:31" x14ac:dyDescent="0.25">
      <c r="A8368">
        <v>1663418</v>
      </c>
      <c r="B8368">
        <v>1</v>
      </c>
      <c r="C8368" t="s">
        <v>80</v>
      </c>
      <c r="D8368" t="s">
        <v>109</v>
      </c>
      <c r="E8368" t="s">
        <v>131</v>
      </c>
      <c r="F8368" t="s">
        <v>23552</v>
      </c>
      <c r="G8368" t="s">
        <v>585</v>
      </c>
      <c r="H8368" t="s">
        <v>134</v>
      </c>
      <c r="I8368" t="s">
        <v>135</v>
      </c>
      <c r="J8368" t="s">
        <v>136</v>
      </c>
      <c r="K8368" t="s">
        <v>137</v>
      </c>
      <c r="L8368" t="s">
        <v>23553</v>
      </c>
      <c r="M8368" t="s">
        <v>23554</v>
      </c>
      <c r="N8368">
        <v>2.0336111109999999</v>
      </c>
      <c r="O8368">
        <v>0</v>
      </c>
      <c r="P8368">
        <v>2</v>
      </c>
      <c r="Q8368">
        <v>0</v>
      </c>
      <c r="R8368">
        <v>1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0.5719776225480625</v>
      </c>
      <c r="Y8368">
        <v>0</v>
      </c>
      <c r="Z8368">
        <v>0.88267187562942673</v>
      </c>
      <c r="AA8368">
        <v>0</v>
      </c>
      <c r="AB8368">
        <v>0</v>
      </c>
      <c r="AC8368">
        <v>0</v>
      </c>
      <c r="AD8368">
        <v>0</v>
      </c>
      <c r="AE8368">
        <v>1.4546494981774893</v>
      </c>
    </row>
    <row r="8369" spans="1:31" x14ac:dyDescent="0.25">
      <c r="A8369">
        <v>1663232</v>
      </c>
      <c r="B8369">
        <v>1</v>
      </c>
      <c r="C8369" t="s">
        <v>81</v>
      </c>
      <c r="D8369" t="s">
        <v>117</v>
      </c>
      <c r="E8369" t="s">
        <v>140</v>
      </c>
      <c r="F8369" t="s">
        <v>23555</v>
      </c>
      <c r="G8369" t="s">
        <v>161</v>
      </c>
      <c r="H8369" t="s">
        <v>134</v>
      </c>
      <c r="I8369" t="s">
        <v>135</v>
      </c>
      <c r="J8369" t="s">
        <v>136</v>
      </c>
      <c r="K8369" t="s">
        <v>137</v>
      </c>
      <c r="L8369" t="s">
        <v>23556</v>
      </c>
      <c r="M8369" t="s">
        <v>23557</v>
      </c>
      <c r="N8369">
        <v>7.0277777E-2</v>
      </c>
      <c r="O8369">
        <v>6</v>
      </c>
      <c r="P8369">
        <v>1007</v>
      </c>
      <c r="Q8369">
        <v>96</v>
      </c>
      <c r="R8369">
        <v>222</v>
      </c>
      <c r="S8369">
        <v>23</v>
      </c>
      <c r="T8369">
        <v>107</v>
      </c>
      <c r="U8369">
        <v>2</v>
      </c>
      <c r="V8369">
        <v>0</v>
      </c>
      <c r="W8369">
        <v>0.17135848694249997</v>
      </c>
      <c r="X8369">
        <v>12.054267522736046</v>
      </c>
      <c r="Y8369">
        <v>5.5804009037280373</v>
      </c>
      <c r="Z8369">
        <v>2.2162575088360095</v>
      </c>
      <c r="AA8369">
        <v>15.37881023956194</v>
      </c>
      <c r="AB8369">
        <v>8.7985983248651998</v>
      </c>
      <c r="AC8369">
        <v>11.297274800832088</v>
      </c>
      <c r="AD8369">
        <v>0</v>
      </c>
      <c r="AE8369">
        <v>55.496967787501816</v>
      </c>
    </row>
    <row r="8370" spans="1:31" x14ac:dyDescent="0.25">
      <c r="A8370">
        <v>1662983</v>
      </c>
      <c r="B8370">
        <v>1</v>
      </c>
      <c r="C8370" t="s">
        <v>81</v>
      </c>
      <c r="D8370" t="s">
        <v>120</v>
      </c>
      <c r="E8370" t="s">
        <v>146</v>
      </c>
      <c r="F8370" t="s">
        <v>657</v>
      </c>
      <c r="G8370" t="s">
        <v>235</v>
      </c>
      <c r="H8370" t="s">
        <v>149</v>
      </c>
      <c r="I8370" t="s">
        <v>135</v>
      </c>
      <c r="J8370" t="s">
        <v>136</v>
      </c>
      <c r="K8370" t="s">
        <v>143</v>
      </c>
      <c r="L8370" t="s">
        <v>23558</v>
      </c>
      <c r="M8370" t="s">
        <v>23559</v>
      </c>
      <c r="N8370">
        <v>4.716522222</v>
      </c>
      <c r="O8370">
        <v>0</v>
      </c>
      <c r="P8370">
        <v>164</v>
      </c>
      <c r="Q8370">
        <v>0</v>
      </c>
      <c r="R8370">
        <v>7</v>
      </c>
      <c r="S8370">
        <v>0</v>
      </c>
      <c r="T8370">
        <v>10</v>
      </c>
      <c r="U8370">
        <v>0</v>
      </c>
      <c r="V8370">
        <v>0</v>
      </c>
      <c r="W8370">
        <v>0</v>
      </c>
      <c r="X8370">
        <v>175.72090736882086</v>
      </c>
      <c r="Y8370">
        <v>0</v>
      </c>
      <c r="Z8370">
        <v>7.0551028745449995E-2</v>
      </c>
      <c r="AA8370">
        <v>0</v>
      </c>
      <c r="AB8370">
        <v>18.990999529536055</v>
      </c>
      <c r="AC8370">
        <v>0</v>
      </c>
      <c r="AD8370">
        <v>0</v>
      </c>
      <c r="AE8370">
        <v>194.78245792710237</v>
      </c>
    </row>
    <row r="8371" spans="1:31" x14ac:dyDescent="0.25">
      <c r="A8371">
        <v>1663667</v>
      </c>
      <c r="B8371">
        <v>1</v>
      </c>
      <c r="C8371" t="s">
        <v>80</v>
      </c>
      <c r="D8371" t="s">
        <v>84</v>
      </c>
      <c r="E8371" t="s">
        <v>152</v>
      </c>
      <c r="F8371" t="s">
        <v>23560</v>
      </c>
      <c r="G8371" t="s">
        <v>154</v>
      </c>
      <c r="H8371" t="s">
        <v>149</v>
      </c>
      <c r="I8371" t="s">
        <v>135</v>
      </c>
      <c r="J8371" t="s">
        <v>136</v>
      </c>
      <c r="K8371" t="s">
        <v>137</v>
      </c>
      <c r="L8371" t="s">
        <v>23561</v>
      </c>
      <c r="M8371" t="s">
        <v>23562</v>
      </c>
      <c r="N8371">
        <v>1.5266666659999999</v>
      </c>
      <c r="O8371">
        <v>0</v>
      </c>
      <c r="P8371">
        <v>1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0.17012951725973752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0.17012951725973752</v>
      </c>
    </row>
    <row r="8372" spans="1:31" x14ac:dyDescent="0.25">
      <c r="A8372">
        <v>1663639</v>
      </c>
      <c r="B8372">
        <v>1</v>
      </c>
      <c r="C8372" t="s">
        <v>80</v>
      </c>
      <c r="D8372" t="s">
        <v>111</v>
      </c>
      <c r="E8372" t="s">
        <v>152</v>
      </c>
      <c r="F8372" t="s">
        <v>23563</v>
      </c>
      <c r="G8372" t="s">
        <v>507</v>
      </c>
      <c r="H8372" t="s">
        <v>149</v>
      </c>
      <c r="I8372" t="s">
        <v>135</v>
      </c>
      <c r="J8372" t="s">
        <v>136</v>
      </c>
      <c r="K8372" t="s">
        <v>137</v>
      </c>
      <c r="L8372" t="s">
        <v>23564</v>
      </c>
      <c r="M8372" t="s">
        <v>23565</v>
      </c>
      <c r="N8372">
        <v>1.266388888</v>
      </c>
      <c r="O8372">
        <v>0</v>
      </c>
      <c r="P8372">
        <v>7</v>
      </c>
      <c r="Q8372">
        <v>0</v>
      </c>
      <c r="R8372">
        <v>0</v>
      </c>
      <c r="S8372">
        <v>0</v>
      </c>
      <c r="T8372">
        <v>4</v>
      </c>
      <c r="U8372">
        <v>0</v>
      </c>
      <c r="V8372">
        <v>0</v>
      </c>
      <c r="W8372">
        <v>0</v>
      </c>
      <c r="X8372">
        <v>2.8633369694364657</v>
      </c>
      <c r="Y8372">
        <v>0</v>
      </c>
      <c r="Z8372">
        <v>0</v>
      </c>
      <c r="AA8372">
        <v>0</v>
      </c>
      <c r="AB8372">
        <v>0.80968925024127403</v>
      </c>
      <c r="AC8372">
        <v>0</v>
      </c>
      <c r="AD8372">
        <v>0</v>
      </c>
      <c r="AE8372">
        <v>3.6730262196777397</v>
      </c>
    </row>
    <row r="8373" spans="1:31" x14ac:dyDescent="0.25">
      <c r="A8373">
        <v>1663284</v>
      </c>
      <c r="B8373">
        <v>1</v>
      </c>
      <c r="C8373" t="s">
        <v>80</v>
      </c>
      <c r="D8373" t="s">
        <v>108</v>
      </c>
      <c r="E8373" t="s">
        <v>178</v>
      </c>
      <c r="F8373" t="s">
        <v>23566</v>
      </c>
      <c r="G8373" t="s">
        <v>227</v>
      </c>
      <c r="H8373" t="s">
        <v>149</v>
      </c>
      <c r="I8373" t="s">
        <v>135</v>
      </c>
      <c r="J8373" t="s">
        <v>136</v>
      </c>
      <c r="K8373" t="s">
        <v>137</v>
      </c>
      <c r="L8373" t="s">
        <v>23567</v>
      </c>
      <c r="M8373" t="s">
        <v>23568</v>
      </c>
      <c r="N8373">
        <v>2.392222222</v>
      </c>
      <c r="O8373">
        <v>0</v>
      </c>
      <c r="P8373">
        <v>6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1.7233806878302627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1.7233806878302627</v>
      </c>
    </row>
    <row r="8374" spans="1:31" x14ac:dyDescent="0.25">
      <c r="A8374">
        <v>1663138</v>
      </c>
      <c r="B8374">
        <v>1</v>
      </c>
      <c r="C8374" t="s">
        <v>80</v>
      </c>
      <c r="D8374" t="s">
        <v>96</v>
      </c>
      <c r="E8374" t="s">
        <v>152</v>
      </c>
      <c r="F8374" t="s">
        <v>23569</v>
      </c>
      <c r="G8374" t="s">
        <v>154</v>
      </c>
      <c r="H8374" t="s">
        <v>149</v>
      </c>
      <c r="I8374" t="s">
        <v>135</v>
      </c>
      <c r="J8374" t="s">
        <v>136</v>
      </c>
      <c r="K8374" t="s">
        <v>137</v>
      </c>
      <c r="L8374" t="s">
        <v>23570</v>
      </c>
      <c r="M8374" t="s">
        <v>23571</v>
      </c>
      <c r="N8374">
        <v>1.3036111109999999</v>
      </c>
      <c r="O8374">
        <v>0</v>
      </c>
      <c r="P8374">
        <v>1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0.15511799386202194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0.15511799386202194</v>
      </c>
    </row>
    <row r="8375" spans="1:31" x14ac:dyDescent="0.25">
      <c r="A8375">
        <v>1663238</v>
      </c>
      <c r="B8375">
        <v>1</v>
      </c>
      <c r="C8375" t="s">
        <v>81</v>
      </c>
      <c r="D8375" t="s">
        <v>128</v>
      </c>
      <c r="E8375" t="s">
        <v>204</v>
      </c>
      <c r="F8375" t="s">
        <v>23572</v>
      </c>
      <c r="G8375" t="s">
        <v>161</v>
      </c>
      <c r="H8375" t="s">
        <v>134</v>
      </c>
      <c r="I8375" t="s">
        <v>135</v>
      </c>
      <c r="J8375" t="s">
        <v>136</v>
      </c>
      <c r="K8375" t="s">
        <v>137</v>
      </c>
      <c r="L8375" t="s">
        <v>23573</v>
      </c>
      <c r="M8375" t="s">
        <v>23574</v>
      </c>
      <c r="N8375">
        <v>0.92138888799999996</v>
      </c>
      <c r="O8375">
        <v>0</v>
      </c>
      <c r="P8375">
        <v>0</v>
      </c>
      <c r="Q8375">
        <v>0</v>
      </c>
      <c r="R8375">
        <v>0</v>
      </c>
      <c r="S8375">
        <v>24</v>
      </c>
      <c r="T8375">
        <v>0</v>
      </c>
      <c r="U8375">
        <v>19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488.67356639437446</v>
      </c>
      <c r="AB8375">
        <v>0</v>
      </c>
      <c r="AC8375">
        <v>2364.1072830666694</v>
      </c>
      <c r="AD8375">
        <v>0</v>
      </c>
      <c r="AE8375">
        <v>2852.780849461044</v>
      </c>
    </row>
    <row r="8376" spans="1:31" x14ac:dyDescent="0.25">
      <c r="A8376">
        <v>1663779</v>
      </c>
      <c r="B8376">
        <v>1</v>
      </c>
      <c r="C8376" t="s">
        <v>80</v>
      </c>
      <c r="D8376" t="s">
        <v>108</v>
      </c>
      <c r="E8376" t="s">
        <v>178</v>
      </c>
      <c r="F8376" t="s">
        <v>23575</v>
      </c>
      <c r="G8376" t="s">
        <v>227</v>
      </c>
      <c r="H8376" t="s">
        <v>149</v>
      </c>
      <c r="I8376" t="s">
        <v>135</v>
      </c>
      <c r="J8376" t="s">
        <v>136</v>
      </c>
      <c r="K8376" t="s">
        <v>137</v>
      </c>
      <c r="L8376" t="s">
        <v>23576</v>
      </c>
      <c r="M8376" t="s">
        <v>23577</v>
      </c>
      <c r="N8376">
        <v>2.1097222219999998</v>
      </c>
      <c r="O8376">
        <v>0</v>
      </c>
      <c r="P8376">
        <v>23</v>
      </c>
      <c r="Q8376">
        <v>0</v>
      </c>
      <c r="R8376">
        <v>9</v>
      </c>
      <c r="S8376">
        <v>0</v>
      </c>
      <c r="T8376">
        <v>3</v>
      </c>
      <c r="U8376">
        <v>0</v>
      </c>
      <c r="V8376">
        <v>0</v>
      </c>
      <c r="W8376">
        <v>0</v>
      </c>
      <c r="X8376">
        <v>5.8709108591590002</v>
      </c>
      <c r="Y8376">
        <v>0</v>
      </c>
      <c r="Z8376">
        <v>3.2741087943457567</v>
      </c>
      <c r="AA8376">
        <v>0</v>
      </c>
      <c r="AB8376">
        <v>0.25607872908317336</v>
      </c>
      <c r="AC8376">
        <v>0</v>
      </c>
      <c r="AD8376">
        <v>0</v>
      </c>
      <c r="AE8376">
        <v>9.4010983825879304</v>
      </c>
    </row>
    <row r="8377" spans="1:31" x14ac:dyDescent="0.25">
      <c r="A8377">
        <v>1663052</v>
      </c>
      <c r="B8377">
        <v>1</v>
      </c>
      <c r="C8377" t="s">
        <v>80</v>
      </c>
      <c r="D8377" t="s">
        <v>83</v>
      </c>
      <c r="E8377" t="s">
        <v>131</v>
      </c>
      <c r="F8377" t="s">
        <v>23578</v>
      </c>
      <c r="G8377" t="s">
        <v>161</v>
      </c>
      <c r="H8377" t="s">
        <v>134</v>
      </c>
      <c r="I8377" t="s">
        <v>135</v>
      </c>
      <c r="J8377" t="s">
        <v>136</v>
      </c>
      <c r="K8377" t="s">
        <v>137</v>
      </c>
      <c r="L8377" t="s">
        <v>23579</v>
      </c>
      <c r="M8377" t="s">
        <v>23580</v>
      </c>
      <c r="N8377">
        <v>0.998611111</v>
      </c>
      <c r="O8377">
        <v>0</v>
      </c>
      <c r="P8377">
        <v>133</v>
      </c>
      <c r="Q8377">
        <v>0</v>
      </c>
      <c r="R8377">
        <v>1</v>
      </c>
      <c r="S8377">
        <v>35</v>
      </c>
      <c r="T8377">
        <v>15</v>
      </c>
      <c r="U8377">
        <v>21</v>
      </c>
      <c r="V8377">
        <v>2</v>
      </c>
      <c r="W8377">
        <v>0</v>
      </c>
      <c r="X8377">
        <v>43.084714566165047</v>
      </c>
      <c r="Y8377">
        <v>0</v>
      </c>
      <c r="Z8377">
        <v>1.1863115277715834</v>
      </c>
      <c r="AA8377">
        <v>495.0160581125258</v>
      </c>
      <c r="AB8377">
        <v>10.586468190517841</v>
      </c>
      <c r="AC8377">
        <v>1804.3765381396229</v>
      </c>
      <c r="AD8377">
        <v>346.87301478283121</v>
      </c>
      <c r="AE8377">
        <v>2701.1231053194342</v>
      </c>
    </row>
    <row r="8378" spans="1:31" x14ac:dyDescent="0.25">
      <c r="A8378">
        <v>1663633</v>
      </c>
      <c r="B8378">
        <v>1</v>
      </c>
      <c r="C8378" t="s">
        <v>81</v>
      </c>
      <c r="D8378" t="s">
        <v>123</v>
      </c>
      <c r="E8378" t="s">
        <v>146</v>
      </c>
      <c r="F8378" t="s">
        <v>11444</v>
      </c>
      <c r="G8378" t="s">
        <v>227</v>
      </c>
      <c r="H8378" t="s">
        <v>149</v>
      </c>
      <c r="I8378" t="s">
        <v>135</v>
      </c>
      <c r="J8378" t="s">
        <v>136</v>
      </c>
      <c r="K8378" t="s">
        <v>137</v>
      </c>
      <c r="L8378" t="s">
        <v>23581</v>
      </c>
      <c r="M8378" t="s">
        <v>23582</v>
      </c>
      <c r="N8378">
        <v>2.9913888879999999</v>
      </c>
      <c r="O8378">
        <v>0</v>
      </c>
      <c r="P8378">
        <v>2</v>
      </c>
      <c r="Q8378">
        <v>0</v>
      </c>
      <c r="R8378">
        <v>37</v>
      </c>
      <c r="S8378">
        <v>0</v>
      </c>
      <c r="T8378">
        <v>4</v>
      </c>
      <c r="U8378">
        <v>0</v>
      </c>
      <c r="V8378">
        <v>0</v>
      </c>
      <c r="W8378">
        <v>0</v>
      </c>
      <c r="X8378">
        <v>0.36526327657461666</v>
      </c>
      <c r="Y8378">
        <v>0</v>
      </c>
      <c r="Z8378">
        <v>41.229247122941864</v>
      </c>
      <c r="AA8378">
        <v>0</v>
      </c>
      <c r="AB8378">
        <v>9.3802775984835645</v>
      </c>
      <c r="AC8378">
        <v>0</v>
      </c>
      <c r="AD8378">
        <v>0</v>
      </c>
      <c r="AE8378">
        <v>50.974787998000046</v>
      </c>
    </row>
    <row r="8379" spans="1:31" x14ac:dyDescent="0.25">
      <c r="A8379">
        <v>1663301</v>
      </c>
      <c r="B8379">
        <v>1</v>
      </c>
      <c r="C8379" t="s">
        <v>81</v>
      </c>
      <c r="D8379" t="s">
        <v>113</v>
      </c>
      <c r="E8379" t="s">
        <v>178</v>
      </c>
      <c r="F8379" t="s">
        <v>23583</v>
      </c>
      <c r="G8379" t="s">
        <v>1967</v>
      </c>
      <c r="H8379" t="s">
        <v>149</v>
      </c>
      <c r="I8379" t="s">
        <v>135</v>
      </c>
      <c r="J8379" t="s">
        <v>136</v>
      </c>
      <c r="K8379" t="s">
        <v>137</v>
      </c>
      <c r="L8379" t="s">
        <v>23584</v>
      </c>
      <c r="M8379" t="s">
        <v>23585</v>
      </c>
      <c r="N8379">
        <v>6.7963888880000001</v>
      </c>
      <c r="O8379">
        <v>0</v>
      </c>
      <c r="P8379">
        <v>1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1.6097599710000003E-3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1.6097599710000003E-3</v>
      </c>
    </row>
    <row r="8380" spans="1:31" x14ac:dyDescent="0.25">
      <c r="A8380">
        <v>1663739</v>
      </c>
      <c r="B8380">
        <v>1</v>
      </c>
      <c r="C8380" t="s">
        <v>81</v>
      </c>
      <c r="D8380" t="s">
        <v>122</v>
      </c>
      <c r="E8380" t="s">
        <v>204</v>
      </c>
      <c r="F8380" t="s">
        <v>22725</v>
      </c>
      <c r="G8380" t="s">
        <v>2930</v>
      </c>
      <c r="H8380" t="s">
        <v>134</v>
      </c>
      <c r="I8380" t="s">
        <v>135</v>
      </c>
      <c r="J8380" t="s">
        <v>136</v>
      </c>
      <c r="K8380" t="s">
        <v>137</v>
      </c>
      <c r="L8380" t="s">
        <v>23586</v>
      </c>
      <c r="M8380" t="s">
        <v>23587</v>
      </c>
      <c r="N8380">
        <v>3.1277777769999999</v>
      </c>
      <c r="O8380">
        <v>1</v>
      </c>
      <c r="P8380">
        <v>102</v>
      </c>
      <c r="Q8380">
        <v>12</v>
      </c>
      <c r="R8380">
        <v>5</v>
      </c>
      <c r="S8380">
        <v>8</v>
      </c>
      <c r="T8380">
        <v>7</v>
      </c>
      <c r="U8380">
        <v>0</v>
      </c>
      <c r="V8380">
        <v>0</v>
      </c>
      <c r="W8380">
        <v>0.90781536872370006</v>
      </c>
      <c r="X8380">
        <v>37.62675906306638</v>
      </c>
      <c r="Y8380">
        <v>25.229596298918143</v>
      </c>
      <c r="Z8380">
        <v>3.2349739103190847</v>
      </c>
      <c r="AA8380">
        <v>32.527942164654817</v>
      </c>
      <c r="AB8380">
        <v>0.20229417336907668</v>
      </c>
      <c r="AC8380">
        <v>0</v>
      </c>
      <c r="AD8380">
        <v>0</v>
      </c>
      <c r="AE8380">
        <v>99.729380979051214</v>
      </c>
    </row>
    <row r="8381" spans="1:31" x14ac:dyDescent="0.25">
      <c r="A8381">
        <v>1662946</v>
      </c>
      <c r="B8381">
        <v>1</v>
      </c>
      <c r="C8381" t="s">
        <v>80</v>
      </c>
      <c r="D8381" t="s">
        <v>100</v>
      </c>
      <c r="E8381" t="s">
        <v>146</v>
      </c>
      <c r="F8381" t="s">
        <v>23588</v>
      </c>
      <c r="G8381" t="s">
        <v>231</v>
      </c>
      <c r="H8381" t="s">
        <v>149</v>
      </c>
      <c r="I8381" t="s">
        <v>135</v>
      </c>
      <c r="J8381" t="s">
        <v>136</v>
      </c>
      <c r="K8381" t="s">
        <v>137</v>
      </c>
      <c r="L8381" t="s">
        <v>23589</v>
      </c>
      <c r="M8381" t="s">
        <v>23590</v>
      </c>
      <c r="N8381">
        <v>1.18</v>
      </c>
      <c r="O8381">
        <v>0</v>
      </c>
      <c r="P8381">
        <v>438</v>
      </c>
      <c r="Q8381">
        <v>0</v>
      </c>
      <c r="R8381">
        <v>1</v>
      </c>
      <c r="S8381">
        <v>0</v>
      </c>
      <c r="T8381">
        <v>32</v>
      </c>
      <c r="U8381">
        <v>0</v>
      </c>
      <c r="V8381">
        <v>0</v>
      </c>
      <c r="W8381">
        <v>0</v>
      </c>
      <c r="X8381">
        <v>163.53868510128467</v>
      </c>
      <c r="Y8381">
        <v>0</v>
      </c>
      <c r="Z8381">
        <v>2.1890440272083332E-2</v>
      </c>
      <c r="AA8381">
        <v>0</v>
      </c>
      <c r="AB8381">
        <v>25.2836589974921</v>
      </c>
      <c r="AC8381">
        <v>0</v>
      </c>
      <c r="AD8381">
        <v>0</v>
      </c>
      <c r="AE8381">
        <v>188.84423453904884</v>
      </c>
    </row>
    <row r="8382" spans="1:31" x14ac:dyDescent="0.25">
      <c r="A8382">
        <v>1663098</v>
      </c>
      <c r="B8382">
        <v>1</v>
      </c>
      <c r="C8382" t="s">
        <v>81</v>
      </c>
      <c r="D8382" t="s">
        <v>121</v>
      </c>
      <c r="E8382" t="s">
        <v>131</v>
      </c>
      <c r="F8382" t="s">
        <v>23591</v>
      </c>
      <c r="G8382" t="s">
        <v>142</v>
      </c>
      <c r="H8382" t="s">
        <v>134</v>
      </c>
      <c r="I8382" t="s">
        <v>135</v>
      </c>
      <c r="J8382" t="s">
        <v>136</v>
      </c>
      <c r="K8382" t="s">
        <v>143</v>
      </c>
      <c r="L8382" t="s">
        <v>23592</v>
      </c>
      <c r="M8382" t="s">
        <v>23593</v>
      </c>
      <c r="N8382">
        <v>2.8913888879999998</v>
      </c>
      <c r="O8382">
        <v>0</v>
      </c>
      <c r="P8382">
        <v>449</v>
      </c>
      <c r="Q8382">
        <v>0</v>
      </c>
      <c r="R8382">
        <v>121</v>
      </c>
      <c r="S8382">
        <v>0</v>
      </c>
      <c r="T8382">
        <v>60</v>
      </c>
      <c r="U8382">
        <v>1</v>
      </c>
      <c r="V8382">
        <v>1</v>
      </c>
      <c r="W8382">
        <v>0</v>
      </c>
      <c r="X8382">
        <v>327.67352874348768</v>
      </c>
      <c r="Y8382">
        <v>0</v>
      </c>
      <c r="Z8382">
        <v>25.667840850912732</v>
      </c>
      <c r="AA8382">
        <v>0</v>
      </c>
      <c r="AB8382">
        <v>141.32988291674508</v>
      </c>
      <c r="AC8382">
        <v>153.10576960876435</v>
      </c>
      <c r="AD8382">
        <v>53.998873310645486</v>
      </c>
      <c r="AE8382">
        <v>701.77589543055535</v>
      </c>
    </row>
    <row r="8383" spans="1:31" x14ac:dyDescent="0.25">
      <c r="A8383">
        <v>1663493</v>
      </c>
      <c r="B8383">
        <v>1</v>
      </c>
      <c r="C8383" t="s">
        <v>80</v>
      </c>
      <c r="D8383" t="s">
        <v>94</v>
      </c>
      <c r="E8383" t="s">
        <v>178</v>
      </c>
      <c r="F8383" t="s">
        <v>23594</v>
      </c>
      <c r="G8383" t="s">
        <v>227</v>
      </c>
      <c r="H8383" t="s">
        <v>149</v>
      </c>
      <c r="I8383" t="s">
        <v>135</v>
      </c>
      <c r="J8383" t="s">
        <v>136</v>
      </c>
      <c r="K8383" t="s">
        <v>137</v>
      </c>
      <c r="L8383" t="s">
        <v>23595</v>
      </c>
      <c r="M8383" t="s">
        <v>23596</v>
      </c>
      <c r="N8383">
        <v>3.0466666660000001</v>
      </c>
      <c r="O8383">
        <v>0</v>
      </c>
      <c r="P8383">
        <v>31</v>
      </c>
      <c r="Q8383">
        <v>0</v>
      </c>
      <c r="R8383">
        <v>1</v>
      </c>
      <c r="S8383">
        <v>0</v>
      </c>
      <c r="T8383">
        <v>3</v>
      </c>
      <c r="U8383">
        <v>0</v>
      </c>
      <c r="V8383">
        <v>0</v>
      </c>
      <c r="W8383">
        <v>0</v>
      </c>
      <c r="X8383">
        <v>8.0379496835169935</v>
      </c>
      <c r="Y8383">
        <v>0</v>
      </c>
      <c r="Z8383">
        <v>0.22864463041881669</v>
      </c>
      <c r="AA8383">
        <v>0</v>
      </c>
      <c r="AB8383">
        <v>0.5406528145711289</v>
      </c>
      <c r="AC8383">
        <v>0</v>
      </c>
      <c r="AD8383">
        <v>0</v>
      </c>
      <c r="AE8383">
        <v>8.8072471285069387</v>
      </c>
    </row>
    <row r="8384" spans="1:31" x14ac:dyDescent="0.25">
      <c r="A8384">
        <v>1663593</v>
      </c>
      <c r="B8384">
        <v>1</v>
      </c>
      <c r="C8384" t="s">
        <v>80</v>
      </c>
      <c r="D8384" t="s">
        <v>90</v>
      </c>
      <c r="E8384" t="s">
        <v>178</v>
      </c>
      <c r="F8384" t="s">
        <v>23597</v>
      </c>
      <c r="G8384" t="s">
        <v>227</v>
      </c>
      <c r="H8384" t="s">
        <v>149</v>
      </c>
      <c r="I8384" t="s">
        <v>135</v>
      </c>
      <c r="J8384" t="s">
        <v>136</v>
      </c>
      <c r="K8384" t="s">
        <v>137</v>
      </c>
      <c r="L8384" t="s">
        <v>23598</v>
      </c>
      <c r="M8384" t="s">
        <v>23599</v>
      </c>
      <c r="N8384">
        <v>1.4158333329999999</v>
      </c>
      <c r="O8384">
        <v>0</v>
      </c>
      <c r="P8384">
        <v>295</v>
      </c>
      <c r="Q8384">
        <v>0</v>
      </c>
      <c r="R8384">
        <v>0</v>
      </c>
      <c r="S8384">
        <v>0</v>
      </c>
      <c r="T8384">
        <v>17</v>
      </c>
      <c r="U8384">
        <v>0</v>
      </c>
      <c r="V8384">
        <v>0</v>
      </c>
      <c r="W8384">
        <v>0</v>
      </c>
      <c r="X8384">
        <v>158.91596822839782</v>
      </c>
      <c r="Y8384">
        <v>0</v>
      </c>
      <c r="Z8384">
        <v>0</v>
      </c>
      <c r="AA8384">
        <v>0</v>
      </c>
      <c r="AB8384">
        <v>8.3378641069546937</v>
      </c>
      <c r="AC8384">
        <v>0</v>
      </c>
      <c r="AD8384">
        <v>0</v>
      </c>
      <c r="AE8384">
        <v>167.25383233535251</v>
      </c>
    </row>
    <row r="8385" spans="1:31" x14ac:dyDescent="0.25">
      <c r="A8385">
        <v>1663447</v>
      </c>
      <c r="B8385">
        <v>1</v>
      </c>
      <c r="C8385" t="s">
        <v>80</v>
      </c>
      <c r="D8385" t="s">
        <v>109</v>
      </c>
      <c r="E8385" t="s">
        <v>140</v>
      </c>
      <c r="F8385" t="s">
        <v>9460</v>
      </c>
      <c r="G8385" t="s">
        <v>161</v>
      </c>
      <c r="H8385" t="s">
        <v>134</v>
      </c>
      <c r="I8385" t="s">
        <v>135</v>
      </c>
      <c r="J8385" t="s">
        <v>136</v>
      </c>
      <c r="K8385" t="s">
        <v>137</v>
      </c>
      <c r="L8385" t="s">
        <v>23600</v>
      </c>
      <c r="M8385" t="s">
        <v>23601</v>
      </c>
      <c r="N8385">
        <v>9.2777777000000006E-2</v>
      </c>
      <c r="O8385">
        <v>0</v>
      </c>
      <c r="P8385">
        <v>109</v>
      </c>
      <c r="Q8385">
        <v>5</v>
      </c>
      <c r="R8385">
        <v>85</v>
      </c>
      <c r="S8385">
        <v>1</v>
      </c>
      <c r="T8385">
        <v>58</v>
      </c>
      <c r="U8385">
        <v>2</v>
      </c>
      <c r="V8385">
        <v>0</v>
      </c>
      <c r="W8385">
        <v>0</v>
      </c>
      <c r="X8385">
        <v>2.0619314976949816</v>
      </c>
      <c r="Y8385">
        <v>0.13172317138092501</v>
      </c>
      <c r="Z8385">
        <v>3.0963676924920098</v>
      </c>
      <c r="AA8385">
        <v>0</v>
      </c>
      <c r="AB8385">
        <v>2.854878736614967</v>
      </c>
      <c r="AC8385">
        <v>14.923750544845511</v>
      </c>
      <c r="AD8385">
        <v>0</v>
      </c>
      <c r="AE8385">
        <v>23.068651643028396</v>
      </c>
    </row>
    <row r="8386" spans="1:31" x14ac:dyDescent="0.25">
      <c r="A8386">
        <v>1663201</v>
      </c>
      <c r="B8386">
        <v>1</v>
      </c>
      <c r="C8386" t="s">
        <v>80</v>
      </c>
      <c r="D8386" t="s">
        <v>93</v>
      </c>
      <c r="E8386" t="s">
        <v>178</v>
      </c>
      <c r="F8386" t="s">
        <v>5750</v>
      </c>
      <c r="G8386" t="s">
        <v>403</v>
      </c>
      <c r="H8386" t="s">
        <v>149</v>
      </c>
      <c r="I8386" t="s">
        <v>135</v>
      </c>
      <c r="J8386" t="s">
        <v>136</v>
      </c>
      <c r="K8386" t="s">
        <v>137</v>
      </c>
      <c r="L8386" t="s">
        <v>23602</v>
      </c>
      <c r="M8386" t="s">
        <v>23603</v>
      </c>
      <c r="N8386">
        <v>3.5538888879999999</v>
      </c>
      <c r="O8386">
        <v>0</v>
      </c>
      <c r="P8386">
        <v>5</v>
      </c>
      <c r="Q8386">
        <v>0</v>
      </c>
      <c r="R8386">
        <v>5</v>
      </c>
      <c r="S8386">
        <v>0</v>
      </c>
      <c r="T8386">
        <v>2</v>
      </c>
      <c r="U8386">
        <v>0</v>
      </c>
      <c r="V8386">
        <v>0</v>
      </c>
      <c r="W8386">
        <v>0</v>
      </c>
      <c r="X8386">
        <v>0.97773126613805139</v>
      </c>
      <c r="Y8386">
        <v>0</v>
      </c>
      <c r="Z8386">
        <v>1.3120394870514136</v>
      </c>
      <c r="AA8386">
        <v>0</v>
      </c>
      <c r="AB8386">
        <v>7.8593713714833955</v>
      </c>
      <c r="AC8386">
        <v>0</v>
      </c>
      <c r="AD8386">
        <v>0</v>
      </c>
      <c r="AE8386">
        <v>10.14914212467286</v>
      </c>
    </row>
    <row r="8387" spans="1:31" x14ac:dyDescent="0.25">
      <c r="A8387">
        <v>1663035</v>
      </c>
      <c r="B8387">
        <v>1</v>
      </c>
      <c r="C8387" t="s">
        <v>80</v>
      </c>
      <c r="D8387" t="s">
        <v>100</v>
      </c>
      <c r="E8387" t="s">
        <v>146</v>
      </c>
      <c r="F8387" t="s">
        <v>23604</v>
      </c>
      <c r="G8387" t="s">
        <v>148</v>
      </c>
      <c r="H8387" t="s">
        <v>149</v>
      </c>
      <c r="I8387" t="s">
        <v>135</v>
      </c>
      <c r="J8387" t="s">
        <v>136</v>
      </c>
      <c r="K8387" t="s">
        <v>143</v>
      </c>
      <c r="L8387" t="s">
        <v>23605</v>
      </c>
      <c r="M8387" t="s">
        <v>23606</v>
      </c>
      <c r="N8387">
        <v>7.8977777769999999</v>
      </c>
      <c r="O8387">
        <v>0</v>
      </c>
      <c r="P8387">
        <v>233</v>
      </c>
      <c r="Q8387">
        <v>0</v>
      </c>
      <c r="R8387">
        <v>4</v>
      </c>
      <c r="S8387">
        <v>0</v>
      </c>
      <c r="T8387">
        <v>12</v>
      </c>
      <c r="U8387">
        <v>0</v>
      </c>
      <c r="V8387">
        <v>0</v>
      </c>
      <c r="W8387">
        <v>0</v>
      </c>
      <c r="X8387">
        <v>406.51843173317047</v>
      </c>
      <c r="Y8387">
        <v>0</v>
      </c>
      <c r="Z8387">
        <v>2.4069901275940135</v>
      </c>
      <c r="AA8387">
        <v>0</v>
      </c>
      <c r="AB8387">
        <v>97.298697482158531</v>
      </c>
      <c r="AC8387">
        <v>0</v>
      </c>
      <c r="AD8387">
        <v>0</v>
      </c>
      <c r="AE8387">
        <v>506.22411934292302</v>
      </c>
    </row>
    <row r="8388" spans="1:31" x14ac:dyDescent="0.25">
      <c r="A8388">
        <v>1663699</v>
      </c>
      <c r="B8388">
        <v>1</v>
      </c>
      <c r="C8388" t="s">
        <v>81</v>
      </c>
      <c r="D8388" t="s">
        <v>116</v>
      </c>
      <c r="E8388" t="s">
        <v>178</v>
      </c>
      <c r="F8388" t="s">
        <v>23607</v>
      </c>
      <c r="G8388" t="s">
        <v>227</v>
      </c>
      <c r="H8388" t="s">
        <v>149</v>
      </c>
      <c r="I8388" t="s">
        <v>135</v>
      </c>
      <c r="J8388" t="s">
        <v>136</v>
      </c>
      <c r="K8388" t="s">
        <v>137</v>
      </c>
      <c r="L8388" t="s">
        <v>23608</v>
      </c>
      <c r="M8388" t="s">
        <v>23609</v>
      </c>
      <c r="N8388">
        <v>1.355</v>
      </c>
      <c r="O8388">
        <v>0</v>
      </c>
      <c r="P8388">
        <v>20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1.5304216902962948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1.5304216902962948</v>
      </c>
    </row>
    <row r="8389" spans="1:31" x14ac:dyDescent="0.25">
      <c r="A8389">
        <v>1662966</v>
      </c>
      <c r="B8389">
        <v>1</v>
      </c>
      <c r="C8389" t="s">
        <v>80</v>
      </c>
      <c r="D8389" t="s">
        <v>98</v>
      </c>
      <c r="E8389" t="s">
        <v>131</v>
      </c>
      <c r="F8389" t="s">
        <v>23610</v>
      </c>
      <c r="G8389" t="s">
        <v>148</v>
      </c>
      <c r="H8389" t="s">
        <v>134</v>
      </c>
      <c r="I8389" t="s">
        <v>135</v>
      </c>
      <c r="J8389" t="s">
        <v>136</v>
      </c>
      <c r="K8389" t="s">
        <v>143</v>
      </c>
      <c r="L8389" t="s">
        <v>23611</v>
      </c>
      <c r="M8389" t="s">
        <v>23612</v>
      </c>
      <c r="N8389">
        <v>3.6172211110000001</v>
      </c>
      <c r="O8389">
        <v>0</v>
      </c>
      <c r="P8389">
        <v>361</v>
      </c>
      <c r="Q8389">
        <v>0</v>
      </c>
      <c r="R8389">
        <v>0</v>
      </c>
      <c r="S8389">
        <v>0</v>
      </c>
      <c r="T8389">
        <v>135</v>
      </c>
      <c r="U8389">
        <v>0</v>
      </c>
      <c r="V8389">
        <v>0</v>
      </c>
      <c r="W8389">
        <v>0</v>
      </c>
      <c r="X8389">
        <v>437.95707883556389</v>
      </c>
      <c r="Y8389">
        <v>0</v>
      </c>
      <c r="Z8389">
        <v>0</v>
      </c>
      <c r="AA8389">
        <v>0</v>
      </c>
      <c r="AB8389">
        <v>422.47867011353839</v>
      </c>
      <c r="AC8389">
        <v>0</v>
      </c>
      <c r="AD8389">
        <v>0</v>
      </c>
      <c r="AE8389">
        <v>860.43574894910228</v>
      </c>
    </row>
    <row r="8390" spans="1:31" x14ac:dyDescent="0.25">
      <c r="A8390">
        <v>1663364</v>
      </c>
      <c r="B8390">
        <v>1</v>
      </c>
      <c r="C8390" t="s">
        <v>80</v>
      </c>
      <c r="D8390" t="s">
        <v>106</v>
      </c>
      <c r="E8390" t="s">
        <v>178</v>
      </c>
      <c r="F8390" t="s">
        <v>23613</v>
      </c>
      <c r="G8390" t="s">
        <v>1492</v>
      </c>
      <c r="H8390" t="s">
        <v>149</v>
      </c>
      <c r="I8390" t="s">
        <v>135</v>
      </c>
      <c r="J8390" t="s">
        <v>136</v>
      </c>
      <c r="K8390" t="s">
        <v>137</v>
      </c>
      <c r="L8390" t="s">
        <v>23614</v>
      </c>
      <c r="M8390" t="s">
        <v>23615</v>
      </c>
      <c r="N8390">
        <v>5.1102777770000003</v>
      </c>
      <c r="O8390">
        <v>0</v>
      </c>
      <c r="P8390">
        <v>1</v>
      </c>
      <c r="Q8390">
        <v>0</v>
      </c>
      <c r="R8390">
        <v>5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1.9076155737672309</v>
      </c>
      <c r="Y8390">
        <v>0</v>
      </c>
      <c r="Z8390">
        <v>8.92113967714835</v>
      </c>
      <c r="AA8390">
        <v>0</v>
      </c>
      <c r="AB8390">
        <v>0</v>
      </c>
      <c r="AC8390">
        <v>0</v>
      </c>
      <c r="AD8390">
        <v>0</v>
      </c>
      <c r="AE8390">
        <v>10.828755250915581</v>
      </c>
    </row>
    <row r="8391" spans="1:31" x14ac:dyDescent="0.25">
      <c r="A8391">
        <v>1663507</v>
      </c>
      <c r="B8391">
        <v>1</v>
      </c>
      <c r="C8391" t="s">
        <v>80</v>
      </c>
      <c r="D8391" t="s">
        <v>104</v>
      </c>
      <c r="E8391" t="s">
        <v>131</v>
      </c>
      <c r="F8391" t="s">
        <v>23616</v>
      </c>
      <c r="G8391" t="s">
        <v>1322</v>
      </c>
      <c r="H8391" t="s">
        <v>134</v>
      </c>
      <c r="I8391" t="s">
        <v>135</v>
      </c>
      <c r="J8391" t="s">
        <v>136</v>
      </c>
      <c r="K8391" t="s">
        <v>137</v>
      </c>
      <c r="L8391" t="s">
        <v>23617</v>
      </c>
      <c r="M8391" t="s">
        <v>23618</v>
      </c>
      <c r="N8391">
        <v>7.6227777769999996</v>
      </c>
      <c r="O8391">
        <v>0</v>
      </c>
      <c r="P8391">
        <v>124</v>
      </c>
      <c r="Q8391">
        <v>0</v>
      </c>
      <c r="R8391">
        <v>0</v>
      </c>
      <c r="S8391">
        <v>0</v>
      </c>
      <c r="T8391">
        <v>18</v>
      </c>
      <c r="U8391">
        <v>0</v>
      </c>
      <c r="V8391">
        <v>0</v>
      </c>
      <c r="W8391">
        <v>0</v>
      </c>
      <c r="X8391">
        <v>241.6171560460744</v>
      </c>
      <c r="Y8391">
        <v>0</v>
      </c>
      <c r="Z8391">
        <v>0</v>
      </c>
      <c r="AA8391">
        <v>0</v>
      </c>
      <c r="AB8391">
        <v>96.984475220758085</v>
      </c>
      <c r="AC8391">
        <v>0</v>
      </c>
      <c r="AD8391">
        <v>0</v>
      </c>
      <c r="AE8391">
        <v>338.6016312668325</v>
      </c>
    </row>
    <row r="8392" spans="1:31" x14ac:dyDescent="0.25">
      <c r="A8392">
        <v>1663533</v>
      </c>
      <c r="B8392">
        <v>1</v>
      </c>
      <c r="C8392" t="s">
        <v>80</v>
      </c>
      <c r="D8392" t="s">
        <v>93</v>
      </c>
      <c r="E8392" t="s">
        <v>178</v>
      </c>
      <c r="F8392" t="s">
        <v>23619</v>
      </c>
      <c r="G8392" t="s">
        <v>227</v>
      </c>
      <c r="H8392" t="s">
        <v>149</v>
      </c>
      <c r="I8392" t="s">
        <v>135</v>
      </c>
      <c r="J8392" t="s">
        <v>136</v>
      </c>
      <c r="K8392" t="s">
        <v>137</v>
      </c>
      <c r="L8392" t="s">
        <v>23620</v>
      </c>
      <c r="M8392" t="s">
        <v>23621</v>
      </c>
      <c r="N8392">
        <v>1.8825000000000001</v>
      </c>
      <c r="O8392">
        <v>0</v>
      </c>
      <c r="P8392">
        <v>0</v>
      </c>
      <c r="Q8392">
        <v>0</v>
      </c>
      <c r="R8392">
        <v>4</v>
      </c>
      <c r="S8392">
        <v>0</v>
      </c>
      <c r="T8392">
        <v>2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2.8347678827254583</v>
      </c>
      <c r="AA8392">
        <v>0</v>
      </c>
      <c r="AB8392">
        <v>1.2319588558563903</v>
      </c>
      <c r="AC8392">
        <v>0</v>
      </c>
      <c r="AD8392">
        <v>0</v>
      </c>
      <c r="AE8392">
        <v>4.0667267385818491</v>
      </c>
    </row>
    <row r="8393" spans="1:31" x14ac:dyDescent="0.25">
      <c r="A8393">
        <v>1663656</v>
      </c>
      <c r="B8393">
        <v>1</v>
      </c>
      <c r="C8393" t="s">
        <v>81</v>
      </c>
      <c r="D8393" t="s">
        <v>113</v>
      </c>
      <c r="E8393" t="s">
        <v>178</v>
      </c>
      <c r="F8393" t="s">
        <v>23622</v>
      </c>
      <c r="G8393" t="s">
        <v>227</v>
      </c>
      <c r="H8393" t="s">
        <v>149</v>
      </c>
      <c r="I8393" t="s">
        <v>135</v>
      </c>
      <c r="J8393" t="s">
        <v>136</v>
      </c>
      <c r="K8393" t="s">
        <v>137</v>
      </c>
      <c r="L8393" t="s">
        <v>23623</v>
      </c>
      <c r="M8393" t="s">
        <v>23624</v>
      </c>
      <c r="N8393">
        <v>2.0155555550000002</v>
      </c>
      <c r="O8393">
        <v>0</v>
      </c>
      <c r="P8393">
        <v>7</v>
      </c>
      <c r="Q8393">
        <v>0</v>
      </c>
      <c r="R8393">
        <v>1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1.055431923105675</v>
      </c>
      <c r="Y8393">
        <v>0</v>
      </c>
      <c r="Z8393">
        <v>3.9003413577180276E-2</v>
      </c>
      <c r="AA8393">
        <v>0</v>
      </c>
      <c r="AB8393">
        <v>0</v>
      </c>
      <c r="AC8393">
        <v>0</v>
      </c>
      <c r="AD8393">
        <v>0</v>
      </c>
      <c r="AE8393">
        <v>1.0944353366828552</v>
      </c>
    </row>
    <row r="8394" spans="1:31" x14ac:dyDescent="0.25">
      <c r="A8394">
        <v>1663135</v>
      </c>
      <c r="B8394">
        <v>1</v>
      </c>
      <c r="C8394" t="s">
        <v>80</v>
      </c>
      <c r="D8394" t="s">
        <v>99</v>
      </c>
      <c r="E8394" t="s">
        <v>152</v>
      </c>
      <c r="F8394" t="s">
        <v>23625</v>
      </c>
      <c r="G8394" t="s">
        <v>154</v>
      </c>
      <c r="H8394" t="s">
        <v>149</v>
      </c>
      <c r="I8394" t="s">
        <v>135</v>
      </c>
      <c r="J8394" t="s">
        <v>136</v>
      </c>
      <c r="K8394" t="s">
        <v>137</v>
      </c>
      <c r="L8394" t="s">
        <v>23626</v>
      </c>
      <c r="M8394" t="s">
        <v>23627</v>
      </c>
      <c r="N8394">
        <v>2.719166666</v>
      </c>
      <c r="O8394">
        <v>0</v>
      </c>
      <c r="P8394">
        <v>1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5.1706378576000004E-4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5.1706378576000004E-4</v>
      </c>
    </row>
    <row r="8395" spans="1:31" x14ac:dyDescent="0.25">
      <c r="A8395">
        <v>1663513</v>
      </c>
      <c r="B8395">
        <v>1</v>
      </c>
      <c r="C8395" t="s">
        <v>80</v>
      </c>
      <c r="D8395" t="s">
        <v>108</v>
      </c>
      <c r="E8395" t="s">
        <v>152</v>
      </c>
      <c r="F8395" t="s">
        <v>23628</v>
      </c>
      <c r="G8395" t="s">
        <v>154</v>
      </c>
      <c r="H8395" t="s">
        <v>149</v>
      </c>
      <c r="I8395" t="s">
        <v>135</v>
      </c>
      <c r="J8395" t="s">
        <v>136</v>
      </c>
      <c r="K8395" t="s">
        <v>137</v>
      </c>
      <c r="L8395" t="s">
        <v>23629</v>
      </c>
      <c r="M8395" t="s">
        <v>23630</v>
      </c>
      <c r="N8395">
        <v>2.2602777770000002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1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2.2875612146831434</v>
      </c>
      <c r="AC8395">
        <v>0</v>
      </c>
      <c r="AD8395">
        <v>0</v>
      </c>
      <c r="AE8395">
        <v>2.2875612146831434</v>
      </c>
    </row>
    <row r="8396" spans="1:31" x14ac:dyDescent="0.25">
      <c r="A8396">
        <v>1663221</v>
      </c>
      <c r="B8396">
        <v>1</v>
      </c>
      <c r="C8396" t="s">
        <v>80</v>
      </c>
      <c r="D8396" t="s">
        <v>108</v>
      </c>
      <c r="E8396" t="s">
        <v>178</v>
      </c>
      <c r="F8396" t="s">
        <v>23631</v>
      </c>
      <c r="G8396" t="s">
        <v>227</v>
      </c>
      <c r="H8396" t="s">
        <v>149</v>
      </c>
      <c r="I8396" t="s">
        <v>135</v>
      </c>
      <c r="J8396" t="s">
        <v>136</v>
      </c>
      <c r="K8396" t="s">
        <v>137</v>
      </c>
      <c r="L8396" t="s">
        <v>23632</v>
      </c>
      <c r="M8396" t="s">
        <v>23633</v>
      </c>
      <c r="N8396">
        <v>7.2627777770000002</v>
      </c>
      <c r="O8396">
        <v>0</v>
      </c>
      <c r="P8396">
        <v>10</v>
      </c>
      <c r="Q8396">
        <v>0</v>
      </c>
      <c r="R8396">
        <v>1</v>
      </c>
      <c r="S8396">
        <v>0</v>
      </c>
      <c r="T8396">
        <v>1</v>
      </c>
      <c r="U8396">
        <v>0</v>
      </c>
      <c r="V8396">
        <v>0</v>
      </c>
      <c r="W8396">
        <v>0</v>
      </c>
      <c r="X8396">
        <v>6.7460458583907332</v>
      </c>
      <c r="Y8396">
        <v>0</v>
      </c>
      <c r="Z8396">
        <v>0.18313772660204944</v>
      </c>
      <c r="AA8396">
        <v>0</v>
      </c>
      <c r="AB8396">
        <v>0</v>
      </c>
      <c r="AC8396">
        <v>0</v>
      </c>
      <c r="AD8396">
        <v>0</v>
      </c>
      <c r="AE8396">
        <v>6.9291835849927823</v>
      </c>
    </row>
    <row r="8397" spans="1:31" x14ac:dyDescent="0.25">
      <c r="A8397">
        <v>1663327</v>
      </c>
      <c r="B8397">
        <v>1</v>
      </c>
      <c r="C8397" t="s">
        <v>80</v>
      </c>
      <c r="D8397" t="s">
        <v>110</v>
      </c>
      <c r="E8397" t="s">
        <v>152</v>
      </c>
      <c r="F8397" t="s">
        <v>23634</v>
      </c>
      <c r="G8397" t="s">
        <v>168</v>
      </c>
      <c r="H8397" t="s">
        <v>149</v>
      </c>
      <c r="I8397" t="s">
        <v>135</v>
      </c>
      <c r="J8397" t="s">
        <v>136</v>
      </c>
      <c r="K8397" t="s">
        <v>137</v>
      </c>
      <c r="L8397" t="s">
        <v>23635</v>
      </c>
      <c r="M8397" t="s">
        <v>23636</v>
      </c>
      <c r="N8397">
        <v>6.2474999999999996</v>
      </c>
      <c r="O8397">
        <v>0</v>
      </c>
      <c r="P8397">
        <v>25</v>
      </c>
      <c r="Q8397">
        <v>0</v>
      </c>
      <c r="R8397">
        <v>0</v>
      </c>
      <c r="S8397">
        <v>0</v>
      </c>
      <c r="T8397">
        <v>1</v>
      </c>
      <c r="U8397">
        <v>0</v>
      </c>
      <c r="V8397">
        <v>0</v>
      </c>
      <c r="W8397">
        <v>0</v>
      </c>
      <c r="X8397">
        <v>47.039385638667142</v>
      </c>
      <c r="Y8397">
        <v>0</v>
      </c>
      <c r="Z8397">
        <v>0</v>
      </c>
      <c r="AA8397">
        <v>0</v>
      </c>
      <c r="AB8397">
        <v>0.52998244177626774</v>
      </c>
      <c r="AC8397">
        <v>0</v>
      </c>
      <c r="AD8397">
        <v>0</v>
      </c>
      <c r="AE8397">
        <v>47.569368080443411</v>
      </c>
    </row>
    <row r="8398" spans="1:31" x14ac:dyDescent="0.25">
      <c r="A8398">
        <v>1663321</v>
      </c>
      <c r="B8398">
        <v>1</v>
      </c>
      <c r="C8398" t="s">
        <v>81</v>
      </c>
      <c r="D8398" t="s">
        <v>112</v>
      </c>
      <c r="E8398" t="s">
        <v>152</v>
      </c>
      <c r="F8398" t="s">
        <v>23637</v>
      </c>
      <c r="G8398" t="s">
        <v>154</v>
      </c>
      <c r="H8398" t="s">
        <v>149</v>
      </c>
      <c r="I8398" t="s">
        <v>135</v>
      </c>
      <c r="J8398" t="s">
        <v>136</v>
      </c>
      <c r="K8398" t="s">
        <v>137</v>
      </c>
      <c r="L8398" t="s">
        <v>23638</v>
      </c>
      <c r="M8398" t="s">
        <v>23639</v>
      </c>
      <c r="N8398">
        <v>5.5386111109999998</v>
      </c>
      <c r="O8398">
        <v>0</v>
      </c>
      <c r="P8398">
        <v>3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2.3756965388561673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2.3756965388561673</v>
      </c>
    </row>
    <row r="8399" spans="1:31" x14ac:dyDescent="0.25">
      <c r="A8399">
        <v>1663029</v>
      </c>
      <c r="B8399">
        <v>1</v>
      </c>
      <c r="C8399" t="s">
        <v>80</v>
      </c>
      <c r="D8399" t="s">
        <v>108</v>
      </c>
      <c r="E8399" t="s">
        <v>146</v>
      </c>
      <c r="F8399" t="s">
        <v>23640</v>
      </c>
      <c r="G8399" t="s">
        <v>148</v>
      </c>
      <c r="H8399" t="s">
        <v>149</v>
      </c>
      <c r="I8399" t="s">
        <v>135</v>
      </c>
      <c r="J8399" t="s">
        <v>136</v>
      </c>
      <c r="K8399" t="s">
        <v>143</v>
      </c>
      <c r="L8399" t="s">
        <v>23641</v>
      </c>
      <c r="M8399" t="s">
        <v>23642</v>
      </c>
      <c r="N8399">
        <v>8.1155555550000003</v>
      </c>
      <c r="O8399">
        <v>0</v>
      </c>
      <c r="P8399">
        <v>82</v>
      </c>
      <c r="Q8399">
        <v>0</v>
      </c>
      <c r="R8399">
        <v>16</v>
      </c>
      <c r="S8399">
        <v>0</v>
      </c>
      <c r="T8399">
        <v>20</v>
      </c>
      <c r="U8399">
        <v>0</v>
      </c>
      <c r="V8399">
        <v>0</v>
      </c>
      <c r="W8399">
        <v>0</v>
      </c>
      <c r="X8399">
        <v>108.69980158420938</v>
      </c>
      <c r="Y8399">
        <v>0</v>
      </c>
      <c r="Z8399">
        <v>14.755581175223082</v>
      </c>
      <c r="AA8399">
        <v>0</v>
      </c>
      <c r="AB8399">
        <v>151.29121322924203</v>
      </c>
      <c r="AC8399">
        <v>0</v>
      </c>
      <c r="AD8399">
        <v>0</v>
      </c>
      <c r="AE8399">
        <v>274.74659598867447</v>
      </c>
    </row>
    <row r="8400" spans="1:31" x14ac:dyDescent="0.25">
      <c r="A8400">
        <v>1663570</v>
      </c>
      <c r="B8400">
        <v>1</v>
      </c>
      <c r="C8400" t="s">
        <v>81</v>
      </c>
      <c r="D8400" t="s">
        <v>123</v>
      </c>
      <c r="E8400" t="s">
        <v>178</v>
      </c>
      <c r="F8400" t="s">
        <v>5551</v>
      </c>
      <c r="G8400" t="s">
        <v>403</v>
      </c>
      <c r="H8400" t="s">
        <v>149</v>
      </c>
      <c r="I8400" t="s">
        <v>135</v>
      </c>
      <c r="J8400" t="s">
        <v>136</v>
      </c>
      <c r="K8400" t="s">
        <v>137</v>
      </c>
      <c r="L8400" t="s">
        <v>23643</v>
      </c>
      <c r="M8400" t="s">
        <v>23644</v>
      </c>
      <c r="N8400">
        <v>2.3427777769999998</v>
      </c>
      <c r="O8400">
        <v>0</v>
      </c>
      <c r="P8400">
        <v>17</v>
      </c>
      <c r="Q8400">
        <v>0</v>
      </c>
      <c r="R8400">
        <v>2</v>
      </c>
      <c r="S8400">
        <v>0</v>
      </c>
      <c r="T8400">
        <v>2</v>
      </c>
      <c r="U8400">
        <v>0</v>
      </c>
      <c r="V8400">
        <v>0</v>
      </c>
      <c r="W8400">
        <v>0</v>
      </c>
      <c r="X8400">
        <v>8.719371681878652</v>
      </c>
      <c r="Y8400">
        <v>0</v>
      </c>
      <c r="Z8400">
        <v>1.3560418056114554</v>
      </c>
      <c r="AA8400">
        <v>0</v>
      </c>
      <c r="AB8400">
        <v>0.49634795867436665</v>
      </c>
      <c r="AC8400">
        <v>0</v>
      </c>
      <c r="AD8400">
        <v>0</v>
      </c>
      <c r="AE8400">
        <v>10.571761446164475</v>
      </c>
    </row>
    <row r="8401" spans="1:31" x14ac:dyDescent="0.25">
      <c r="A8401">
        <v>1663782</v>
      </c>
      <c r="B8401">
        <v>1</v>
      </c>
      <c r="C8401" t="s">
        <v>80</v>
      </c>
      <c r="D8401" t="s">
        <v>84</v>
      </c>
      <c r="E8401" t="s">
        <v>131</v>
      </c>
      <c r="F8401" t="s">
        <v>12979</v>
      </c>
      <c r="G8401" t="s">
        <v>195</v>
      </c>
      <c r="H8401" t="s">
        <v>134</v>
      </c>
      <c r="I8401" t="s">
        <v>135</v>
      </c>
      <c r="J8401" t="s">
        <v>136</v>
      </c>
      <c r="K8401" t="s">
        <v>137</v>
      </c>
      <c r="L8401" t="s">
        <v>23645</v>
      </c>
      <c r="M8401" t="s">
        <v>23646</v>
      </c>
      <c r="N8401">
        <v>3.5438888880000001</v>
      </c>
      <c r="O8401">
        <v>0</v>
      </c>
      <c r="P8401">
        <v>4</v>
      </c>
      <c r="Q8401">
        <v>0</v>
      </c>
      <c r="R8401">
        <v>10</v>
      </c>
      <c r="S8401">
        <v>0</v>
      </c>
      <c r="T8401">
        <v>8</v>
      </c>
      <c r="U8401">
        <v>0</v>
      </c>
      <c r="V8401">
        <v>0</v>
      </c>
      <c r="W8401">
        <v>0</v>
      </c>
      <c r="X8401">
        <v>1.4718787545892085</v>
      </c>
      <c r="Y8401">
        <v>0</v>
      </c>
      <c r="Z8401">
        <v>7.096428658293334</v>
      </c>
      <c r="AA8401">
        <v>0</v>
      </c>
      <c r="AB8401">
        <v>13.413547062281921</v>
      </c>
      <c r="AC8401">
        <v>0</v>
      </c>
      <c r="AD8401">
        <v>0</v>
      </c>
      <c r="AE8401">
        <v>21.981854475164464</v>
      </c>
    </row>
    <row r="8402" spans="1:31" x14ac:dyDescent="0.25">
      <c r="A8402">
        <v>1663450</v>
      </c>
      <c r="B8402">
        <v>1</v>
      </c>
      <c r="C8402" t="s">
        <v>80</v>
      </c>
      <c r="D8402" t="s">
        <v>108</v>
      </c>
      <c r="E8402" t="s">
        <v>131</v>
      </c>
      <c r="F8402" t="s">
        <v>23647</v>
      </c>
      <c r="G8402" t="s">
        <v>195</v>
      </c>
      <c r="H8402" t="s">
        <v>134</v>
      </c>
      <c r="I8402" t="s">
        <v>135</v>
      </c>
      <c r="J8402" t="s">
        <v>136</v>
      </c>
      <c r="K8402" t="s">
        <v>137</v>
      </c>
      <c r="L8402" t="s">
        <v>23648</v>
      </c>
      <c r="M8402" t="s">
        <v>23649</v>
      </c>
      <c r="N8402">
        <v>0.53500000000000003</v>
      </c>
      <c r="O8402">
        <v>0</v>
      </c>
      <c r="P8402">
        <v>26</v>
      </c>
      <c r="Q8402">
        <v>0</v>
      </c>
      <c r="R8402">
        <v>0</v>
      </c>
      <c r="S8402">
        <v>0</v>
      </c>
      <c r="T8402">
        <v>1</v>
      </c>
      <c r="U8402">
        <v>0</v>
      </c>
      <c r="V8402">
        <v>0</v>
      </c>
      <c r="W8402">
        <v>0</v>
      </c>
      <c r="X8402">
        <v>1.371729118572405</v>
      </c>
      <c r="Y8402">
        <v>0</v>
      </c>
      <c r="Z8402">
        <v>0</v>
      </c>
      <c r="AA8402">
        <v>0</v>
      </c>
      <c r="AB8402">
        <v>1.9801650400960005E-2</v>
      </c>
      <c r="AC8402">
        <v>0</v>
      </c>
      <c r="AD8402">
        <v>0</v>
      </c>
      <c r="AE8402">
        <v>1.3915307689733649</v>
      </c>
    </row>
    <row r="8403" spans="1:31" x14ac:dyDescent="0.25">
      <c r="A8403">
        <v>1663590</v>
      </c>
      <c r="B8403">
        <v>1</v>
      </c>
      <c r="C8403" t="s">
        <v>80</v>
      </c>
      <c r="D8403" t="s">
        <v>104</v>
      </c>
      <c r="E8403" t="s">
        <v>204</v>
      </c>
      <c r="F8403" t="s">
        <v>5060</v>
      </c>
      <c r="G8403" t="s">
        <v>161</v>
      </c>
      <c r="H8403" t="s">
        <v>134</v>
      </c>
      <c r="I8403" t="s">
        <v>135</v>
      </c>
      <c r="J8403" t="s">
        <v>136</v>
      </c>
      <c r="K8403" t="s">
        <v>137</v>
      </c>
      <c r="L8403" t="s">
        <v>23650</v>
      </c>
      <c r="M8403" t="s">
        <v>23651</v>
      </c>
      <c r="N8403">
        <v>0.48777777700000002</v>
      </c>
      <c r="O8403">
        <v>0</v>
      </c>
      <c r="P8403">
        <v>111</v>
      </c>
      <c r="Q8403">
        <v>5</v>
      </c>
      <c r="R8403">
        <v>3</v>
      </c>
      <c r="S8403">
        <v>11</v>
      </c>
      <c r="T8403">
        <v>13</v>
      </c>
      <c r="U8403">
        <v>2</v>
      </c>
      <c r="V8403">
        <v>0</v>
      </c>
      <c r="W8403">
        <v>0</v>
      </c>
      <c r="X8403">
        <v>15.90295595780289</v>
      </c>
      <c r="Y8403">
        <v>0.66339484381929004</v>
      </c>
      <c r="Z8403">
        <v>6.1554817566333332E-2</v>
      </c>
      <c r="AA8403">
        <v>33.993044496717978</v>
      </c>
      <c r="AB8403">
        <v>1.3230502057246432</v>
      </c>
      <c r="AC8403">
        <v>73.206518967617598</v>
      </c>
      <c r="AD8403">
        <v>0</v>
      </c>
      <c r="AE8403">
        <v>125.15051928924873</v>
      </c>
    </row>
    <row r="8404" spans="1:31" x14ac:dyDescent="0.25">
      <c r="A8404">
        <v>1663427</v>
      </c>
      <c r="B8404">
        <v>1</v>
      </c>
      <c r="C8404" t="s">
        <v>80</v>
      </c>
      <c r="D8404" t="s">
        <v>93</v>
      </c>
      <c r="E8404" t="s">
        <v>178</v>
      </c>
      <c r="F8404" t="s">
        <v>23652</v>
      </c>
      <c r="G8404" t="s">
        <v>180</v>
      </c>
      <c r="H8404" t="s">
        <v>149</v>
      </c>
      <c r="I8404" t="s">
        <v>135</v>
      </c>
      <c r="J8404" t="s">
        <v>136</v>
      </c>
      <c r="K8404" t="s">
        <v>137</v>
      </c>
      <c r="L8404" t="s">
        <v>23653</v>
      </c>
      <c r="M8404" t="s">
        <v>23654</v>
      </c>
      <c r="N8404">
        <v>6.7080555549999996</v>
      </c>
      <c r="O8404">
        <v>0</v>
      </c>
      <c r="P8404">
        <v>64</v>
      </c>
      <c r="Q8404">
        <v>0</v>
      </c>
      <c r="R8404">
        <v>5</v>
      </c>
      <c r="S8404">
        <v>0</v>
      </c>
      <c r="T8404">
        <v>21</v>
      </c>
      <c r="U8404">
        <v>0</v>
      </c>
      <c r="V8404">
        <v>0</v>
      </c>
      <c r="W8404">
        <v>0</v>
      </c>
      <c r="X8404">
        <v>123.0585490139247</v>
      </c>
      <c r="Y8404">
        <v>0</v>
      </c>
      <c r="Z8404">
        <v>28.554170200849352</v>
      </c>
      <c r="AA8404">
        <v>0</v>
      </c>
      <c r="AB8404">
        <v>85.2392903797207</v>
      </c>
      <c r="AC8404">
        <v>0</v>
      </c>
      <c r="AD8404">
        <v>0</v>
      </c>
      <c r="AE8404">
        <v>236.85200959449475</v>
      </c>
    </row>
    <row r="8405" spans="1:31" x14ac:dyDescent="0.25">
      <c r="A8405">
        <v>1662926</v>
      </c>
      <c r="B8405">
        <v>1</v>
      </c>
      <c r="C8405" t="s">
        <v>81</v>
      </c>
      <c r="D8405" t="s">
        <v>118</v>
      </c>
      <c r="E8405" t="s">
        <v>131</v>
      </c>
      <c r="F8405" t="s">
        <v>23655</v>
      </c>
      <c r="G8405" t="s">
        <v>195</v>
      </c>
      <c r="H8405" t="s">
        <v>134</v>
      </c>
      <c r="I8405" t="s">
        <v>135</v>
      </c>
      <c r="J8405" t="s">
        <v>136</v>
      </c>
      <c r="K8405" t="s">
        <v>137</v>
      </c>
      <c r="L8405" t="s">
        <v>23656</v>
      </c>
      <c r="M8405" t="s">
        <v>23657</v>
      </c>
      <c r="N8405">
        <v>0.53500000000000003</v>
      </c>
      <c r="O8405">
        <v>1</v>
      </c>
      <c r="P8405">
        <v>932</v>
      </c>
      <c r="Q8405">
        <v>59</v>
      </c>
      <c r="R8405">
        <v>141</v>
      </c>
      <c r="S8405">
        <v>7</v>
      </c>
      <c r="T8405">
        <v>73</v>
      </c>
      <c r="U8405">
        <v>0</v>
      </c>
      <c r="V8405">
        <v>0</v>
      </c>
      <c r="W8405">
        <v>0</v>
      </c>
      <c r="X8405">
        <v>51.688811642638299</v>
      </c>
      <c r="Y8405">
        <v>10.975810626360904</v>
      </c>
      <c r="Z8405">
        <v>8.4162843982592541</v>
      </c>
      <c r="AA8405">
        <v>41.559747714842182</v>
      </c>
      <c r="AB8405">
        <v>13.106835756800688</v>
      </c>
      <c r="AC8405">
        <v>0</v>
      </c>
      <c r="AD8405">
        <v>0</v>
      </c>
      <c r="AE8405">
        <v>125.74749013890134</v>
      </c>
    </row>
    <row r="8406" spans="1:31" x14ac:dyDescent="0.25">
      <c r="A8406">
        <v>1663072</v>
      </c>
      <c r="B8406">
        <v>1</v>
      </c>
      <c r="C8406" t="s">
        <v>81</v>
      </c>
      <c r="D8406" t="s">
        <v>123</v>
      </c>
      <c r="E8406" t="s">
        <v>152</v>
      </c>
      <c r="F8406" t="s">
        <v>23658</v>
      </c>
      <c r="G8406" t="s">
        <v>154</v>
      </c>
      <c r="H8406" t="s">
        <v>149</v>
      </c>
      <c r="I8406" t="s">
        <v>135</v>
      </c>
      <c r="J8406" t="s">
        <v>136</v>
      </c>
      <c r="K8406" t="s">
        <v>137</v>
      </c>
      <c r="L8406" t="s">
        <v>23659</v>
      </c>
      <c r="M8406" t="s">
        <v>23660</v>
      </c>
      <c r="N8406">
        <v>2.1322222219999998</v>
      </c>
      <c r="O8406">
        <v>0</v>
      </c>
      <c r="P8406">
        <v>1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0.316794405504565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0.316794405504565</v>
      </c>
    </row>
    <row r="8407" spans="1:31" x14ac:dyDescent="0.25">
      <c r="A8407">
        <v>1663404</v>
      </c>
      <c r="B8407">
        <v>1</v>
      </c>
      <c r="C8407" t="s">
        <v>81</v>
      </c>
      <c r="D8407" t="s">
        <v>115</v>
      </c>
      <c r="E8407" t="s">
        <v>152</v>
      </c>
      <c r="F8407" t="s">
        <v>23661</v>
      </c>
      <c r="G8407" t="s">
        <v>154</v>
      </c>
      <c r="H8407" t="s">
        <v>149</v>
      </c>
      <c r="I8407" t="s">
        <v>135</v>
      </c>
      <c r="J8407" t="s">
        <v>136</v>
      </c>
      <c r="K8407" t="s">
        <v>137</v>
      </c>
      <c r="L8407" t="s">
        <v>23662</v>
      </c>
      <c r="M8407" t="s">
        <v>23663</v>
      </c>
      <c r="N8407">
        <v>3.0447222219999999</v>
      </c>
      <c r="O8407">
        <v>0</v>
      </c>
      <c r="P8407">
        <v>1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</row>
    <row r="8408" spans="1:31" x14ac:dyDescent="0.25">
      <c r="A8408">
        <v>1663636</v>
      </c>
      <c r="B8408">
        <v>1</v>
      </c>
      <c r="C8408" t="s">
        <v>80</v>
      </c>
      <c r="D8408" t="s">
        <v>85</v>
      </c>
      <c r="E8408" t="s">
        <v>178</v>
      </c>
      <c r="F8408" t="s">
        <v>23009</v>
      </c>
      <c r="G8408" t="s">
        <v>227</v>
      </c>
      <c r="H8408" t="s">
        <v>149</v>
      </c>
      <c r="I8408" t="s">
        <v>135</v>
      </c>
      <c r="J8408" t="s">
        <v>136</v>
      </c>
      <c r="K8408" t="s">
        <v>137</v>
      </c>
      <c r="L8408" t="s">
        <v>23664</v>
      </c>
      <c r="M8408" t="s">
        <v>23665</v>
      </c>
      <c r="N8408">
        <v>2.1827777770000001</v>
      </c>
      <c r="O8408">
        <v>0</v>
      </c>
      <c r="P8408">
        <v>249</v>
      </c>
      <c r="Q8408">
        <v>0</v>
      </c>
      <c r="R8408">
        <v>0</v>
      </c>
      <c r="S8408">
        <v>0</v>
      </c>
      <c r="T8408">
        <v>11</v>
      </c>
      <c r="U8408">
        <v>0</v>
      </c>
      <c r="V8408">
        <v>0</v>
      </c>
      <c r="W8408">
        <v>0</v>
      </c>
      <c r="X8408">
        <v>163.44446518951838</v>
      </c>
      <c r="Y8408">
        <v>0</v>
      </c>
      <c r="Z8408">
        <v>0</v>
      </c>
      <c r="AA8408">
        <v>0</v>
      </c>
      <c r="AB8408">
        <v>8.8784842702702385</v>
      </c>
      <c r="AC8408">
        <v>0</v>
      </c>
      <c r="AD8408">
        <v>0</v>
      </c>
      <c r="AE8408">
        <v>172.32294945978862</v>
      </c>
    </row>
    <row r="8409" spans="1:31" x14ac:dyDescent="0.25">
      <c r="A8409">
        <v>1663659</v>
      </c>
      <c r="B8409">
        <v>1</v>
      </c>
      <c r="C8409" t="s">
        <v>81</v>
      </c>
      <c r="D8409" t="s">
        <v>112</v>
      </c>
      <c r="E8409" t="s">
        <v>152</v>
      </c>
      <c r="F8409" t="s">
        <v>23666</v>
      </c>
      <c r="G8409" t="s">
        <v>154</v>
      </c>
      <c r="H8409" t="s">
        <v>149</v>
      </c>
      <c r="I8409" t="s">
        <v>135</v>
      </c>
      <c r="J8409" t="s">
        <v>136</v>
      </c>
      <c r="K8409" t="s">
        <v>137</v>
      </c>
      <c r="L8409" t="s">
        <v>23667</v>
      </c>
      <c r="M8409" t="s">
        <v>23668</v>
      </c>
      <c r="N8409">
        <v>1.689166666</v>
      </c>
      <c r="O8409">
        <v>0</v>
      </c>
      <c r="P8409">
        <v>0</v>
      </c>
      <c r="Q8409">
        <v>0</v>
      </c>
      <c r="R8409">
        <v>1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0.37460417495001552</v>
      </c>
      <c r="AA8409">
        <v>0</v>
      </c>
      <c r="AB8409">
        <v>0</v>
      </c>
      <c r="AC8409">
        <v>0</v>
      </c>
      <c r="AD8409">
        <v>0</v>
      </c>
      <c r="AE8409">
        <v>0.37460417495001552</v>
      </c>
    </row>
    <row r="8410" spans="1:31" x14ac:dyDescent="0.25">
      <c r="A8410">
        <v>1663264</v>
      </c>
      <c r="B8410">
        <v>1</v>
      </c>
      <c r="C8410" t="s">
        <v>81</v>
      </c>
      <c r="D8410" t="s">
        <v>128</v>
      </c>
      <c r="E8410" t="s">
        <v>178</v>
      </c>
      <c r="F8410" t="s">
        <v>10792</v>
      </c>
      <c r="G8410" t="s">
        <v>1967</v>
      </c>
      <c r="H8410" t="s">
        <v>149</v>
      </c>
      <c r="I8410" t="s">
        <v>135</v>
      </c>
      <c r="J8410" t="s">
        <v>136</v>
      </c>
      <c r="K8410" t="s">
        <v>137</v>
      </c>
      <c r="L8410" t="s">
        <v>23669</v>
      </c>
      <c r="M8410" t="s">
        <v>23670</v>
      </c>
      <c r="N8410">
        <v>8.6747222219999998</v>
      </c>
      <c r="O8410">
        <v>0</v>
      </c>
      <c r="P8410">
        <v>10</v>
      </c>
      <c r="Q8410">
        <v>0</v>
      </c>
      <c r="R8410">
        <v>12</v>
      </c>
      <c r="S8410">
        <v>0</v>
      </c>
      <c r="T8410">
        <v>5</v>
      </c>
      <c r="U8410">
        <v>0</v>
      </c>
      <c r="V8410">
        <v>0</v>
      </c>
      <c r="W8410">
        <v>0</v>
      </c>
      <c r="X8410">
        <v>43.502495028219592</v>
      </c>
      <c r="Y8410">
        <v>0</v>
      </c>
      <c r="Z8410">
        <v>32.090181529387806</v>
      </c>
      <c r="AA8410">
        <v>0</v>
      </c>
      <c r="AB8410">
        <v>32.10580237045864</v>
      </c>
      <c r="AC8410">
        <v>0</v>
      </c>
      <c r="AD8410">
        <v>0</v>
      </c>
      <c r="AE8410">
        <v>107.69847892806604</v>
      </c>
    </row>
    <row r="8411" spans="1:31" x14ac:dyDescent="0.25">
      <c r="A8411">
        <v>1663550</v>
      </c>
      <c r="B8411">
        <v>1</v>
      </c>
      <c r="C8411" t="s">
        <v>81</v>
      </c>
      <c r="D8411" t="s">
        <v>123</v>
      </c>
      <c r="E8411" t="s">
        <v>152</v>
      </c>
      <c r="F8411" t="s">
        <v>23671</v>
      </c>
      <c r="G8411" t="s">
        <v>168</v>
      </c>
      <c r="H8411" t="s">
        <v>149</v>
      </c>
      <c r="I8411" t="s">
        <v>135</v>
      </c>
      <c r="J8411" t="s">
        <v>136</v>
      </c>
      <c r="K8411" t="s">
        <v>137</v>
      </c>
      <c r="L8411" t="s">
        <v>23672</v>
      </c>
      <c r="M8411" t="s">
        <v>23673</v>
      </c>
      <c r="N8411">
        <v>1.491666666</v>
      </c>
      <c r="O8411">
        <v>0</v>
      </c>
      <c r="P8411">
        <v>1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6.0450909780250008E-3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6.0450909780250008E-3</v>
      </c>
    </row>
    <row r="8412" spans="1:31" x14ac:dyDescent="0.25">
      <c r="A8412">
        <v>1663241</v>
      </c>
      <c r="B8412">
        <v>1</v>
      </c>
      <c r="C8412" t="s">
        <v>80</v>
      </c>
      <c r="D8412" t="s">
        <v>99</v>
      </c>
      <c r="E8412" t="s">
        <v>146</v>
      </c>
      <c r="F8412" t="s">
        <v>23674</v>
      </c>
      <c r="G8412" t="s">
        <v>260</v>
      </c>
      <c r="H8412" t="s">
        <v>149</v>
      </c>
      <c r="I8412" t="s">
        <v>135</v>
      </c>
      <c r="J8412" t="s">
        <v>136</v>
      </c>
      <c r="K8412" t="s">
        <v>137</v>
      </c>
      <c r="L8412" t="s">
        <v>23675</v>
      </c>
      <c r="M8412" t="s">
        <v>23676</v>
      </c>
      <c r="N8412">
        <v>4.37</v>
      </c>
      <c r="O8412">
        <v>0</v>
      </c>
      <c r="P8412">
        <v>113</v>
      </c>
      <c r="Q8412">
        <v>0</v>
      </c>
      <c r="R8412">
        <v>2</v>
      </c>
      <c r="S8412">
        <v>0</v>
      </c>
      <c r="T8412">
        <v>9</v>
      </c>
      <c r="U8412">
        <v>0</v>
      </c>
      <c r="V8412">
        <v>1</v>
      </c>
      <c r="W8412">
        <v>0</v>
      </c>
      <c r="X8412">
        <v>83.405539814445149</v>
      </c>
      <c r="Y8412">
        <v>0</v>
      </c>
      <c r="Z8412">
        <v>2.8361720556500003E-3</v>
      </c>
      <c r="AA8412">
        <v>0</v>
      </c>
      <c r="AB8412">
        <v>90.234543447977302</v>
      </c>
      <c r="AC8412">
        <v>0</v>
      </c>
      <c r="AD8412">
        <v>0</v>
      </c>
      <c r="AE8412">
        <v>173.6429194344781</v>
      </c>
    </row>
    <row r="8413" spans="1:31" x14ac:dyDescent="0.25">
      <c r="A8413">
        <v>1663112</v>
      </c>
      <c r="B8413">
        <v>1</v>
      </c>
      <c r="C8413" t="s">
        <v>80</v>
      </c>
      <c r="D8413" t="s">
        <v>109</v>
      </c>
      <c r="E8413" t="s">
        <v>131</v>
      </c>
      <c r="F8413" t="s">
        <v>23677</v>
      </c>
      <c r="G8413" t="s">
        <v>1212</v>
      </c>
      <c r="H8413" t="s">
        <v>134</v>
      </c>
      <c r="I8413" t="s">
        <v>135</v>
      </c>
      <c r="J8413" t="s">
        <v>3</v>
      </c>
      <c r="K8413" t="s">
        <v>137</v>
      </c>
      <c r="L8413" t="s">
        <v>23678</v>
      </c>
      <c r="M8413" t="s">
        <v>23580</v>
      </c>
      <c r="N8413">
        <v>6.5555555000000001E-2</v>
      </c>
      <c r="O8413">
        <v>0</v>
      </c>
      <c r="P8413">
        <v>760</v>
      </c>
      <c r="Q8413">
        <v>0</v>
      </c>
      <c r="R8413">
        <v>65</v>
      </c>
      <c r="S8413">
        <v>1</v>
      </c>
      <c r="T8413">
        <v>109</v>
      </c>
      <c r="U8413">
        <v>1</v>
      </c>
      <c r="V8413">
        <v>0</v>
      </c>
      <c r="W8413">
        <v>0</v>
      </c>
      <c r="X8413">
        <v>8.8253167122840139</v>
      </c>
      <c r="Y8413">
        <v>0</v>
      </c>
      <c r="Z8413">
        <v>0.76902035869226792</v>
      </c>
      <c r="AA8413">
        <v>0.13556037123720002</v>
      </c>
      <c r="AB8413">
        <v>6.0673327369245333</v>
      </c>
      <c r="AC8413">
        <v>1.5122655689536268</v>
      </c>
      <c r="AD8413">
        <v>0</v>
      </c>
      <c r="AE8413">
        <v>17.309495748091642</v>
      </c>
    </row>
    <row r="8414" spans="1:31" x14ac:dyDescent="0.25">
      <c r="A8414">
        <v>1663490</v>
      </c>
      <c r="B8414">
        <v>1</v>
      </c>
      <c r="C8414" t="s">
        <v>80</v>
      </c>
      <c r="D8414" t="s">
        <v>93</v>
      </c>
      <c r="E8414" t="s">
        <v>178</v>
      </c>
      <c r="F8414" t="s">
        <v>23679</v>
      </c>
      <c r="G8414" t="s">
        <v>227</v>
      </c>
      <c r="H8414" t="s">
        <v>149</v>
      </c>
      <c r="I8414" t="s">
        <v>135</v>
      </c>
      <c r="J8414" t="s">
        <v>136</v>
      </c>
      <c r="K8414" t="s">
        <v>137</v>
      </c>
      <c r="L8414" t="s">
        <v>23680</v>
      </c>
      <c r="M8414" t="s">
        <v>23681</v>
      </c>
      <c r="N8414">
        <v>2.7683333330000002</v>
      </c>
      <c r="O8414">
        <v>0</v>
      </c>
      <c r="P8414">
        <v>0</v>
      </c>
      <c r="Q8414">
        <v>0</v>
      </c>
      <c r="R8414">
        <v>2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25.222446272548879</v>
      </c>
      <c r="AA8414">
        <v>0</v>
      </c>
      <c r="AB8414">
        <v>0</v>
      </c>
      <c r="AC8414">
        <v>0</v>
      </c>
      <c r="AD8414">
        <v>0</v>
      </c>
      <c r="AE8414">
        <v>25.222446272548879</v>
      </c>
    </row>
    <row r="8415" spans="1:31" x14ac:dyDescent="0.25">
      <c r="A8415">
        <v>1663195</v>
      </c>
      <c r="B8415">
        <v>1</v>
      </c>
      <c r="C8415" t="s">
        <v>80</v>
      </c>
      <c r="D8415" t="s">
        <v>89</v>
      </c>
      <c r="E8415" t="s">
        <v>178</v>
      </c>
      <c r="F8415" t="s">
        <v>23682</v>
      </c>
      <c r="G8415" t="s">
        <v>675</v>
      </c>
      <c r="H8415" t="s">
        <v>149</v>
      </c>
      <c r="I8415" t="s">
        <v>135</v>
      </c>
      <c r="J8415" t="s">
        <v>136</v>
      </c>
      <c r="K8415" t="s">
        <v>137</v>
      </c>
      <c r="L8415" t="s">
        <v>23683</v>
      </c>
      <c r="M8415" t="s">
        <v>23684</v>
      </c>
      <c r="N8415">
        <v>1.4125000000000001</v>
      </c>
      <c r="O8415">
        <v>0</v>
      </c>
      <c r="P8415">
        <v>17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10.814086980975693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10.814086980975693</v>
      </c>
    </row>
    <row r="8416" spans="1:31" x14ac:dyDescent="0.25">
      <c r="A8416">
        <v>1663055</v>
      </c>
      <c r="B8416">
        <v>1</v>
      </c>
      <c r="C8416" t="s">
        <v>80</v>
      </c>
      <c r="D8416" t="s">
        <v>83</v>
      </c>
      <c r="E8416" t="s">
        <v>131</v>
      </c>
      <c r="F8416" t="s">
        <v>11802</v>
      </c>
      <c r="G8416" t="s">
        <v>195</v>
      </c>
      <c r="H8416" t="s">
        <v>134</v>
      </c>
      <c r="I8416" t="s">
        <v>135</v>
      </c>
      <c r="J8416" t="s">
        <v>136</v>
      </c>
      <c r="K8416" t="s">
        <v>137</v>
      </c>
      <c r="L8416" t="s">
        <v>23685</v>
      </c>
      <c r="M8416" t="s">
        <v>23686</v>
      </c>
      <c r="N8416">
        <v>2.2574999999999998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352</v>
      </c>
      <c r="U8416">
        <v>0</v>
      </c>
      <c r="V8416">
        <v>4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918.88576315579803</v>
      </c>
      <c r="AC8416">
        <v>0</v>
      </c>
      <c r="AD8416">
        <v>488.7339488272018</v>
      </c>
      <c r="AE8416">
        <v>1407.6197119829999</v>
      </c>
    </row>
    <row r="8417" spans="1:31" x14ac:dyDescent="0.25">
      <c r="A8417">
        <v>1663696</v>
      </c>
      <c r="B8417">
        <v>1</v>
      </c>
      <c r="C8417" t="s">
        <v>80</v>
      </c>
      <c r="D8417" t="s">
        <v>83</v>
      </c>
      <c r="E8417" t="s">
        <v>146</v>
      </c>
      <c r="F8417" t="s">
        <v>23687</v>
      </c>
      <c r="G8417" t="s">
        <v>260</v>
      </c>
      <c r="H8417" t="s">
        <v>149</v>
      </c>
      <c r="I8417" t="s">
        <v>135</v>
      </c>
      <c r="J8417" t="s">
        <v>136</v>
      </c>
      <c r="K8417" t="s">
        <v>137</v>
      </c>
      <c r="L8417" t="s">
        <v>23688</v>
      </c>
      <c r="M8417" t="s">
        <v>23689</v>
      </c>
      <c r="N8417">
        <v>1.3647222219999999</v>
      </c>
      <c r="O8417">
        <v>0</v>
      </c>
      <c r="P8417">
        <v>7</v>
      </c>
      <c r="Q8417">
        <v>0</v>
      </c>
      <c r="R8417">
        <v>2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3.1337250985295837</v>
      </c>
      <c r="Y8417">
        <v>0</v>
      </c>
      <c r="Z8417">
        <v>0.83810341015514744</v>
      </c>
      <c r="AA8417">
        <v>0</v>
      </c>
      <c r="AB8417">
        <v>0</v>
      </c>
      <c r="AC8417">
        <v>0</v>
      </c>
      <c r="AD8417">
        <v>0</v>
      </c>
      <c r="AE8417">
        <v>3.9718285086847311</v>
      </c>
    </row>
    <row r="8418" spans="1:31" x14ac:dyDescent="0.25">
      <c r="A8418">
        <v>1663596</v>
      </c>
      <c r="B8418">
        <v>1</v>
      </c>
      <c r="C8418" t="s">
        <v>80</v>
      </c>
      <c r="D8418" t="s">
        <v>104</v>
      </c>
      <c r="E8418" t="s">
        <v>178</v>
      </c>
      <c r="F8418" t="s">
        <v>23690</v>
      </c>
      <c r="G8418" t="s">
        <v>227</v>
      </c>
      <c r="H8418" t="s">
        <v>149</v>
      </c>
      <c r="I8418" t="s">
        <v>135</v>
      </c>
      <c r="J8418" t="s">
        <v>136</v>
      </c>
      <c r="K8418" t="s">
        <v>137</v>
      </c>
      <c r="L8418" t="s">
        <v>23691</v>
      </c>
      <c r="M8418" t="s">
        <v>23692</v>
      </c>
      <c r="N8418">
        <v>2.051666666</v>
      </c>
      <c r="O8418">
        <v>0</v>
      </c>
      <c r="P8418">
        <v>39</v>
      </c>
      <c r="Q8418">
        <v>0</v>
      </c>
      <c r="R8418">
        <v>1</v>
      </c>
      <c r="S8418">
        <v>0</v>
      </c>
      <c r="T8418">
        <v>1</v>
      </c>
      <c r="U8418">
        <v>0</v>
      </c>
      <c r="V8418">
        <v>0</v>
      </c>
      <c r="W8418">
        <v>0</v>
      </c>
      <c r="X8418">
        <v>38.683322192891247</v>
      </c>
      <c r="Y8418">
        <v>0</v>
      </c>
      <c r="Z8418">
        <v>0.63208173007482871</v>
      </c>
      <c r="AA8418">
        <v>0</v>
      </c>
      <c r="AB8418">
        <v>0.36444682662627559</v>
      </c>
      <c r="AC8418">
        <v>0</v>
      </c>
      <c r="AD8418">
        <v>0</v>
      </c>
      <c r="AE8418">
        <v>39.679850749592354</v>
      </c>
    </row>
    <row r="8419" spans="1:31" x14ac:dyDescent="0.25">
      <c r="A8419">
        <v>1663742</v>
      </c>
      <c r="B8419">
        <v>1</v>
      </c>
      <c r="C8419" t="s">
        <v>81</v>
      </c>
      <c r="D8419" t="s">
        <v>113</v>
      </c>
      <c r="E8419" t="s">
        <v>152</v>
      </c>
      <c r="F8419" t="s">
        <v>23693</v>
      </c>
      <c r="G8419" t="s">
        <v>154</v>
      </c>
      <c r="H8419" t="s">
        <v>149</v>
      </c>
      <c r="I8419" t="s">
        <v>135</v>
      </c>
      <c r="J8419" t="s">
        <v>136</v>
      </c>
      <c r="K8419" t="s">
        <v>137</v>
      </c>
      <c r="L8419" t="s">
        <v>23694</v>
      </c>
      <c r="M8419" t="s">
        <v>23695</v>
      </c>
      <c r="N8419">
        <v>1.6994444440000001</v>
      </c>
      <c r="O8419">
        <v>0</v>
      </c>
      <c r="P8419">
        <v>1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0.30882602326340725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0.30882602326340725</v>
      </c>
    </row>
    <row r="8420" spans="1:31" x14ac:dyDescent="0.25">
      <c r="A8420">
        <v>1663722</v>
      </c>
      <c r="B8420">
        <v>1</v>
      </c>
      <c r="C8420" t="s">
        <v>81</v>
      </c>
      <c r="D8420" t="s">
        <v>113</v>
      </c>
      <c r="E8420" t="s">
        <v>131</v>
      </c>
      <c r="F8420" t="s">
        <v>23696</v>
      </c>
      <c r="G8420" t="s">
        <v>585</v>
      </c>
      <c r="H8420" t="s">
        <v>134</v>
      </c>
      <c r="I8420" t="s">
        <v>135</v>
      </c>
      <c r="J8420" t="s">
        <v>136</v>
      </c>
      <c r="K8420" t="s">
        <v>137</v>
      </c>
      <c r="L8420" t="s">
        <v>23697</v>
      </c>
      <c r="M8420" t="s">
        <v>23698</v>
      </c>
      <c r="N8420">
        <v>3.7511111110000002</v>
      </c>
      <c r="O8420">
        <v>0</v>
      </c>
      <c r="P8420">
        <v>33</v>
      </c>
      <c r="Q8420">
        <v>0</v>
      </c>
      <c r="R8420">
        <v>1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16.14782206035277</v>
      </c>
      <c r="Y8420">
        <v>0</v>
      </c>
      <c r="Z8420">
        <v>1.6156225889066664E-2</v>
      </c>
      <c r="AA8420">
        <v>0</v>
      </c>
      <c r="AB8420">
        <v>0</v>
      </c>
      <c r="AC8420">
        <v>0</v>
      </c>
      <c r="AD8420">
        <v>0</v>
      </c>
      <c r="AE8420">
        <v>16.163978286241836</v>
      </c>
    </row>
    <row r="8421" spans="1:31" x14ac:dyDescent="0.25">
      <c r="A8421">
        <v>1663012</v>
      </c>
      <c r="B8421">
        <v>1</v>
      </c>
      <c r="C8421" t="s">
        <v>80</v>
      </c>
      <c r="D8421" t="s">
        <v>93</v>
      </c>
      <c r="E8421" t="s">
        <v>152</v>
      </c>
      <c r="F8421" t="s">
        <v>23699</v>
      </c>
      <c r="G8421" t="s">
        <v>507</v>
      </c>
      <c r="H8421" t="s">
        <v>149</v>
      </c>
      <c r="I8421" t="s">
        <v>135</v>
      </c>
      <c r="J8421" t="s">
        <v>136</v>
      </c>
      <c r="K8421" t="s">
        <v>137</v>
      </c>
      <c r="L8421" t="s">
        <v>23700</v>
      </c>
      <c r="M8421" t="s">
        <v>23701</v>
      </c>
      <c r="N8421">
        <v>1.3647222219999999</v>
      </c>
      <c r="O8421">
        <v>0</v>
      </c>
      <c r="P8421">
        <v>1</v>
      </c>
      <c r="Q8421">
        <v>0</v>
      </c>
      <c r="R8421">
        <v>1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0.1849977303567264</v>
      </c>
      <c r="Y8421">
        <v>0</v>
      </c>
      <c r="Z8421">
        <v>0.3754283678064867</v>
      </c>
      <c r="AA8421">
        <v>0</v>
      </c>
      <c r="AB8421">
        <v>0</v>
      </c>
      <c r="AC8421">
        <v>0</v>
      </c>
      <c r="AD8421">
        <v>0</v>
      </c>
      <c r="AE8421">
        <v>0.56042609816321309</v>
      </c>
    </row>
    <row r="8422" spans="1:31" x14ac:dyDescent="0.25">
      <c r="A8422">
        <v>1663367</v>
      </c>
      <c r="B8422">
        <v>1</v>
      </c>
      <c r="C8422" t="s">
        <v>80</v>
      </c>
      <c r="D8422" t="s">
        <v>98</v>
      </c>
      <c r="E8422" t="s">
        <v>140</v>
      </c>
      <c r="F8422" t="s">
        <v>5762</v>
      </c>
      <c r="G8422" t="s">
        <v>161</v>
      </c>
      <c r="H8422" t="s">
        <v>134</v>
      </c>
      <c r="I8422" t="s">
        <v>135</v>
      </c>
      <c r="J8422" t="s">
        <v>136</v>
      </c>
      <c r="K8422" t="s">
        <v>137</v>
      </c>
      <c r="L8422" t="s">
        <v>23702</v>
      </c>
      <c r="M8422" t="s">
        <v>23703</v>
      </c>
      <c r="N8422">
        <v>0.276388888</v>
      </c>
      <c r="O8422">
        <v>0</v>
      </c>
      <c r="P8422">
        <v>1823</v>
      </c>
      <c r="Q8422">
        <v>10</v>
      </c>
      <c r="R8422">
        <v>629</v>
      </c>
      <c r="S8422">
        <v>26</v>
      </c>
      <c r="T8422">
        <v>536</v>
      </c>
      <c r="U8422">
        <v>3</v>
      </c>
      <c r="V8422">
        <v>0</v>
      </c>
      <c r="W8422">
        <v>0</v>
      </c>
      <c r="X8422">
        <v>123.78004910461335</v>
      </c>
      <c r="Y8422">
        <v>9.7215737983707786</v>
      </c>
      <c r="Z8422">
        <v>89.822496725055885</v>
      </c>
      <c r="AA8422">
        <v>29.897496365760183</v>
      </c>
      <c r="AB8422">
        <v>121.03053762557792</v>
      </c>
      <c r="AC8422">
        <v>71.549351496019668</v>
      </c>
      <c r="AD8422">
        <v>0</v>
      </c>
      <c r="AE8422">
        <v>445.80150511539779</v>
      </c>
    </row>
    <row r="8423" spans="1:31" x14ac:dyDescent="0.25">
      <c r="A8423">
        <v>1662989</v>
      </c>
      <c r="B8423">
        <v>1</v>
      </c>
      <c r="C8423" t="s">
        <v>80</v>
      </c>
      <c r="D8423" t="s">
        <v>97</v>
      </c>
      <c r="E8423" t="s">
        <v>146</v>
      </c>
      <c r="F8423" t="s">
        <v>13348</v>
      </c>
      <c r="G8423" t="s">
        <v>148</v>
      </c>
      <c r="H8423" t="s">
        <v>149</v>
      </c>
      <c r="I8423" t="s">
        <v>135</v>
      </c>
      <c r="J8423" t="s">
        <v>136</v>
      </c>
      <c r="K8423" t="s">
        <v>143</v>
      </c>
      <c r="L8423" t="s">
        <v>23704</v>
      </c>
      <c r="M8423" t="s">
        <v>23705</v>
      </c>
      <c r="N8423">
        <v>7.830158333</v>
      </c>
      <c r="O8423">
        <v>0</v>
      </c>
      <c r="P8423">
        <v>192</v>
      </c>
      <c r="Q8423">
        <v>0</v>
      </c>
      <c r="R8423">
        <v>0</v>
      </c>
      <c r="S8423">
        <v>0</v>
      </c>
      <c r="T8423">
        <v>9</v>
      </c>
      <c r="U8423">
        <v>0</v>
      </c>
      <c r="V8423">
        <v>0</v>
      </c>
      <c r="W8423">
        <v>0</v>
      </c>
      <c r="X8423">
        <v>461.66565047658014</v>
      </c>
      <c r="Y8423">
        <v>0</v>
      </c>
      <c r="Z8423">
        <v>0</v>
      </c>
      <c r="AA8423">
        <v>0</v>
      </c>
      <c r="AB8423">
        <v>58.081909353920167</v>
      </c>
      <c r="AC8423">
        <v>0</v>
      </c>
      <c r="AD8423">
        <v>0</v>
      </c>
      <c r="AE8423">
        <v>519.74755983050034</v>
      </c>
    </row>
    <row r="8424" spans="1:31" x14ac:dyDescent="0.25">
      <c r="A8424">
        <v>1662969</v>
      </c>
      <c r="B8424">
        <v>1</v>
      </c>
      <c r="C8424" t="s">
        <v>80</v>
      </c>
      <c r="D8424" t="s">
        <v>106</v>
      </c>
      <c r="E8424" t="s">
        <v>178</v>
      </c>
      <c r="F8424" t="s">
        <v>23706</v>
      </c>
      <c r="G8424" t="s">
        <v>187</v>
      </c>
      <c r="H8424" t="s">
        <v>149</v>
      </c>
      <c r="I8424" t="s">
        <v>135</v>
      </c>
      <c r="J8424" t="s">
        <v>136</v>
      </c>
      <c r="K8424" t="s">
        <v>137</v>
      </c>
      <c r="L8424" t="s">
        <v>23707</v>
      </c>
      <c r="M8424" t="s">
        <v>23708</v>
      </c>
      <c r="N8424">
        <v>3.5036111110000001</v>
      </c>
      <c r="O8424">
        <v>0</v>
      </c>
      <c r="P8424">
        <v>5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2.1733205911967226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2.1733205911967226</v>
      </c>
    </row>
    <row r="8425" spans="1:31" x14ac:dyDescent="0.25">
      <c r="A8425">
        <v>1663075</v>
      </c>
      <c r="B8425">
        <v>1</v>
      </c>
      <c r="C8425" t="s">
        <v>81</v>
      </c>
      <c r="D8425" t="s">
        <v>118</v>
      </c>
      <c r="E8425" t="s">
        <v>140</v>
      </c>
      <c r="F8425" t="s">
        <v>23709</v>
      </c>
      <c r="G8425" t="s">
        <v>142</v>
      </c>
      <c r="H8425" t="s">
        <v>134</v>
      </c>
      <c r="I8425" t="s">
        <v>135</v>
      </c>
      <c r="J8425" t="s">
        <v>136</v>
      </c>
      <c r="K8425" t="s">
        <v>143</v>
      </c>
      <c r="L8425" t="s">
        <v>23710</v>
      </c>
      <c r="M8425" t="s">
        <v>23711</v>
      </c>
      <c r="N8425">
        <v>2.008888888</v>
      </c>
      <c r="O8425">
        <v>3</v>
      </c>
      <c r="P8425">
        <v>352</v>
      </c>
      <c r="Q8425">
        <v>53</v>
      </c>
      <c r="R8425">
        <v>43</v>
      </c>
      <c r="S8425">
        <v>29</v>
      </c>
      <c r="T8425">
        <v>39</v>
      </c>
      <c r="U8425">
        <v>13</v>
      </c>
      <c r="V8425">
        <v>0</v>
      </c>
      <c r="W8425">
        <v>1.8517720570265612</v>
      </c>
      <c r="X8425">
        <v>108.56016224294157</v>
      </c>
      <c r="Y8425">
        <v>68.402241455571072</v>
      </c>
      <c r="Z8425">
        <v>20.879496443516139</v>
      </c>
      <c r="AA8425">
        <v>545.13663740677407</v>
      </c>
      <c r="AB8425">
        <v>85.739107967472762</v>
      </c>
      <c r="AC8425">
        <v>1164.9995445632312</v>
      </c>
      <c r="AD8425">
        <v>0</v>
      </c>
      <c r="AE8425">
        <v>1995.5689621365334</v>
      </c>
    </row>
    <row r="8426" spans="1:31" x14ac:dyDescent="0.25">
      <c r="A8426">
        <v>1663181</v>
      </c>
      <c r="B8426">
        <v>1</v>
      </c>
      <c r="C8426" t="s">
        <v>80</v>
      </c>
      <c r="D8426" t="s">
        <v>84</v>
      </c>
      <c r="E8426" t="s">
        <v>152</v>
      </c>
      <c r="F8426" t="s">
        <v>23712</v>
      </c>
      <c r="G8426" t="s">
        <v>154</v>
      </c>
      <c r="H8426" t="s">
        <v>149</v>
      </c>
      <c r="I8426" t="s">
        <v>135</v>
      </c>
      <c r="J8426" t="s">
        <v>136</v>
      </c>
      <c r="K8426" t="s">
        <v>137</v>
      </c>
      <c r="L8426" t="s">
        <v>23713</v>
      </c>
      <c r="M8426" t="s">
        <v>23714</v>
      </c>
      <c r="N8426">
        <v>3.0986111109999999</v>
      </c>
      <c r="O8426">
        <v>0</v>
      </c>
      <c r="P8426">
        <v>3</v>
      </c>
      <c r="Q8426">
        <v>0</v>
      </c>
      <c r="R8426">
        <v>0</v>
      </c>
      <c r="S8426">
        <v>0</v>
      </c>
      <c r="T8426">
        <v>1</v>
      </c>
      <c r="U8426">
        <v>0</v>
      </c>
      <c r="V8426">
        <v>0</v>
      </c>
      <c r="W8426">
        <v>0</v>
      </c>
      <c r="X8426">
        <v>0.94001893970911121</v>
      </c>
      <c r="Y8426">
        <v>0</v>
      </c>
      <c r="Z8426">
        <v>0</v>
      </c>
      <c r="AA8426">
        <v>0</v>
      </c>
      <c r="AB8426">
        <v>6.7992169935221991</v>
      </c>
      <c r="AC8426">
        <v>0</v>
      </c>
      <c r="AD8426">
        <v>0</v>
      </c>
      <c r="AE8426">
        <v>7.7392359332313099</v>
      </c>
    </row>
    <row r="8427" spans="1:31" x14ac:dyDescent="0.25">
      <c r="A8427">
        <v>1663032</v>
      </c>
      <c r="B8427">
        <v>1</v>
      </c>
      <c r="C8427" t="s">
        <v>80</v>
      </c>
      <c r="D8427" t="s">
        <v>104</v>
      </c>
      <c r="E8427" t="s">
        <v>204</v>
      </c>
      <c r="F8427" t="s">
        <v>23715</v>
      </c>
      <c r="G8427" t="s">
        <v>918</v>
      </c>
      <c r="H8427" t="s">
        <v>134</v>
      </c>
      <c r="I8427" t="s">
        <v>135</v>
      </c>
      <c r="J8427" t="s">
        <v>136</v>
      </c>
      <c r="K8427" t="s">
        <v>143</v>
      </c>
      <c r="L8427" t="s">
        <v>23716</v>
      </c>
      <c r="M8427" t="s">
        <v>23717</v>
      </c>
      <c r="N8427">
        <v>0.115719444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1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65.615466503661693</v>
      </c>
      <c r="AD8427">
        <v>0</v>
      </c>
      <c r="AE8427">
        <v>65.615466503661693</v>
      </c>
    </row>
    <row r="8428" spans="1:31" x14ac:dyDescent="0.25">
      <c r="A8428">
        <v>1663175</v>
      </c>
      <c r="B8428">
        <v>1</v>
      </c>
      <c r="C8428" t="s">
        <v>80</v>
      </c>
      <c r="D8428" t="s">
        <v>104</v>
      </c>
      <c r="E8428" t="s">
        <v>204</v>
      </c>
      <c r="F8428" t="s">
        <v>23718</v>
      </c>
      <c r="G8428" t="s">
        <v>161</v>
      </c>
      <c r="H8428" t="s">
        <v>134</v>
      </c>
      <c r="I8428" t="s">
        <v>135</v>
      </c>
      <c r="J8428" t="s">
        <v>136</v>
      </c>
      <c r="K8428" t="s">
        <v>137</v>
      </c>
      <c r="L8428" t="s">
        <v>23719</v>
      </c>
      <c r="M8428" t="s">
        <v>23720</v>
      </c>
      <c r="N8428">
        <v>0.61805555499999998</v>
      </c>
      <c r="O8428">
        <v>2</v>
      </c>
      <c r="P8428">
        <v>6254</v>
      </c>
      <c r="Q8428">
        <v>17</v>
      </c>
      <c r="R8428">
        <v>133</v>
      </c>
      <c r="S8428">
        <v>6</v>
      </c>
      <c r="T8428">
        <v>876</v>
      </c>
      <c r="U8428">
        <v>6</v>
      </c>
      <c r="V8428">
        <v>1</v>
      </c>
      <c r="W8428">
        <v>0.34639681166750003</v>
      </c>
      <c r="X8428">
        <v>878.92848968178566</v>
      </c>
      <c r="Y8428">
        <v>1.0814188021521109</v>
      </c>
      <c r="Z8428">
        <v>10.210423266475185</v>
      </c>
      <c r="AA8428">
        <v>40.687088808047854</v>
      </c>
      <c r="AB8428">
        <v>411.60927768342242</v>
      </c>
      <c r="AC8428">
        <v>201.3291269315306</v>
      </c>
      <c r="AD8428">
        <v>0</v>
      </c>
      <c r="AE8428">
        <v>1544.1922219850812</v>
      </c>
    </row>
    <row r="8429" spans="1:31" x14ac:dyDescent="0.25">
      <c r="A8429">
        <v>1663424</v>
      </c>
      <c r="B8429">
        <v>1</v>
      </c>
      <c r="C8429" t="s">
        <v>80</v>
      </c>
      <c r="D8429" t="s">
        <v>83</v>
      </c>
      <c r="E8429" t="s">
        <v>152</v>
      </c>
      <c r="F8429" t="s">
        <v>23721</v>
      </c>
      <c r="G8429" t="s">
        <v>154</v>
      </c>
      <c r="H8429" t="s">
        <v>149</v>
      </c>
      <c r="I8429" t="s">
        <v>135</v>
      </c>
      <c r="J8429" t="s">
        <v>136</v>
      </c>
      <c r="K8429" t="s">
        <v>137</v>
      </c>
      <c r="L8429" t="s">
        <v>23722</v>
      </c>
      <c r="M8429" t="s">
        <v>23723</v>
      </c>
      <c r="N8429">
        <v>1.639444444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1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1.197100145989755</v>
      </c>
      <c r="AC8429">
        <v>0</v>
      </c>
      <c r="AD8429">
        <v>0</v>
      </c>
      <c r="AE8429">
        <v>1.197100145989755</v>
      </c>
    </row>
    <row r="8430" spans="1:31" x14ac:dyDescent="0.25">
      <c r="A8430">
        <v>1663324</v>
      </c>
      <c r="B8430">
        <v>1</v>
      </c>
      <c r="C8430" t="s">
        <v>80</v>
      </c>
      <c r="D8430" t="s">
        <v>96</v>
      </c>
      <c r="E8430" t="s">
        <v>178</v>
      </c>
      <c r="F8430" t="s">
        <v>20196</v>
      </c>
      <c r="G8430" t="s">
        <v>227</v>
      </c>
      <c r="H8430" t="s">
        <v>149</v>
      </c>
      <c r="I8430" t="s">
        <v>135</v>
      </c>
      <c r="J8430" t="s">
        <v>136</v>
      </c>
      <c r="K8430" t="s">
        <v>137</v>
      </c>
      <c r="L8430" t="s">
        <v>23724</v>
      </c>
      <c r="M8430" t="s">
        <v>23725</v>
      </c>
      <c r="N8430">
        <v>8.0086111110000004</v>
      </c>
      <c r="O8430">
        <v>0</v>
      </c>
      <c r="P8430">
        <v>3</v>
      </c>
      <c r="Q8430">
        <v>0</v>
      </c>
      <c r="R8430">
        <v>7</v>
      </c>
      <c r="S8430">
        <v>0</v>
      </c>
      <c r="T8430">
        <v>1</v>
      </c>
      <c r="U8430">
        <v>0</v>
      </c>
      <c r="V8430">
        <v>0</v>
      </c>
      <c r="W8430">
        <v>0</v>
      </c>
      <c r="X8430">
        <v>17.059715627221447</v>
      </c>
      <c r="Y8430">
        <v>0</v>
      </c>
      <c r="Z8430">
        <v>31.571069088308285</v>
      </c>
      <c r="AA8430">
        <v>0</v>
      </c>
      <c r="AB8430">
        <v>13.5431801627733</v>
      </c>
      <c r="AC8430">
        <v>0</v>
      </c>
      <c r="AD8430">
        <v>0</v>
      </c>
      <c r="AE8430">
        <v>62.173964878303025</v>
      </c>
    </row>
    <row r="8431" spans="1:31" x14ac:dyDescent="0.25">
      <c r="A8431">
        <v>1662975</v>
      </c>
      <c r="B8431">
        <v>1</v>
      </c>
      <c r="C8431" t="s">
        <v>80</v>
      </c>
      <c r="D8431" t="s">
        <v>91</v>
      </c>
      <c r="E8431" t="s">
        <v>152</v>
      </c>
      <c r="F8431" t="s">
        <v>23726</v>
      </c>
      <c r="G8431" t="s">
        <v>168</v>
      </c>
      <c r="H8431" t="s">
        <v>149</v>
      </c>
      <c r="I8431" t="s">
        <v>135</v>
      </c>
      <c r="J8431" t="s">
        <v>136</v>
      </c>
      <c r="K8431" t="s">
        <v>137</v>
      </c>
      <c r="L8431" t="s">
        <v>23727</v>
      </c>
      <c r="M8431" t="s">
        <v>23728</v>
      </c>
      <c r="N8431">
        <v>2.1444444439999999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5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11.467303166457603</v>
      </c>
      <c r="AC8431">
        <v>0</v>
      </c>
      <c r="AD8431">
        <v>0</v>
      </c>
      <c r="AE8431">
        <v>11.467303166457603</v>
      </c>
    </row>
    <row r="8432" spans="1:31" x14ac:dyDescent="0.25">
      <c r="A8432">
        <v>1663307</v>
      </c>
      <c r="B8432">
        <v>1</v>
      </c>
      <c r="C8432" t="s">
        <v>80</v>
      </c>
      <c r="D8432" t="s">
        <v>104</v>
      </c>
      <c r="E8432" t="s">
        <v>178</v>
      </c>
      <c r="F8432" t="s">
        <v>23308</v>
      </c>
      <c r="G8432" t="s">
        <v>227</v>
      </c>
      <c r="H8432" t="s">
        <v>149</v>
      </c>
      <c r="I8432" t="s">
        <v>135</v>
      </c>
      <c r="J8432" t="s">
        <v>136</v>
      </c>
      <c r="K8432" t="s">
        <v>137</v>
      </c>
      <c r="L8432" t="s">
        <v>23729</v>
      </c>
      <c r="M8432" t="s">
        <v>23730</v>
      </c>
      <c r="N8432">
        <v>0.95861111099999996</v>
      </c>
      <c r="O8432">
        <v>0</v>
      </c>
      <c r="P8432">
        <v>53</v>
      </c>
      <c r="Q8432">
        <v>0</v>
      </c>
      <c r="R8432">
        <v>0</v>
      </c>
      <c r="S8432">
        <v>0</v>
      </c>
      <c r="T8432">
        <v>2</v>
      </c>
      <c r="U8432">
        <v>0</v>
      </c>
      <c r="V8432">
        <v>0</v>
      </c>
      <c r="W8432">
        <v>0</v>
      </c>
      <c r="X8432">
        <v>10.771189923943307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10.771189923943307</v>
      </c>
    </row>
    <row r="8433" spans="1:31" x14ac:dyDescent="0.25">
      <c r="A8433">
        <v>1663144</v>
      </c>
      <c r="B8433">
        <v>1</v>
      </c>
      <c r="C8433" t="s">
        <v>80</v>
      </c>
      <c r="D8433" t="s">
        <v>96</v>
      </c>
      <c r="E8433" t="s">
        <v>152</v>
      </c>
      <c r="F8433" t="s">
        <v>23731</v>
      </c>
      <c r="G8433" t="s">
        <v>168</v>
      </c>
      <c r="H8433" t="s">
        <v>149</v>
      </c>
      <c r="I8433" t="s">
        <v>135</v>
      </c>
      <c r="J8433" t="s">
        <v>136</v>
      </c>
      <c r="K8433" t="s">
        <v>137</v>
      </c>
      <c r="L8433" t="s">
        <v>23732</v>
      </c>
      <c r="M8433" t="s">
        <v>23733</v>
      </c>
      <c r="N8433">
        <v>1.0833333329999999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1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0.32006324322222912</v>
      </c>
      <c r="AC8433">
        <v>0</v>
      </c>
      <c r="AD8433">
        <v>0</v>
      </c>
      <c r="AE8433">
        <v>0.32006324322222912</v>
      </c>
    </row>
    <row r="8434" spans="1:31" x14ac:dyDescent="0.25">
      <c r="A8434">
        <v>1663708</v>
      </c>
      <c r="B8434">
        <v>1</v>
      </c>
      <c r="C8434" t="s">
        <v>81</v>
      </c>
      <c r="D8434" t="s">
        <v>121</v>
      </c>
      <c r="E8434" t="s">
        <v>146</v>
      </c>
      <c r="F8434" t="s">
        <v>23734</v>
      </c>
      <c r="G8434" t="s">
        <v>403</v>
      </c>
      <c r="H8434" t="s">
        <v>149</v>
      </c>
      <c r="I8434" t="s">
        <v>135</v>
      </c>
      <c r="J8434" t="s">
        <v>136</v>
      </c>
      <c r="K8434" t="s">
        <v>137</v>
      </c>
      <c r="L8434" t="s">
        <v>23735</v>
      </c>
      <c r="M8434" t="s">
        <v>23166</v>
      </c>
      <c r="N8434">
        <v>1.3280555549999999</v>
      </c>
      <c r="O8434">
        <v>0</v>
      </c>
      <c r="P8434">
        <v>7</v>
      </c>
      <c r="Q8434">
        <v>0</v>
      </c>
      <c r="R8434">
        <v>13</v>
      </c>
      <c r="S8434">
        <v>0</v>
      </c>
      <c r="T8434">
        <v>4</v>
      </c>
      <c r="U8434">
        <v>0</v>
      </c>
      <c r="V8434">
        <v>0</v>
      </c>
      <c r="W8434">
        <v>0</v>
      </c>
      <c r="X8434">
        <v>2.1432410233310843</v>
      </c>
      <c r="Y8434">
        <v>0</v>
      </c>
      <c r="Z8434">
        <v>0.80342700917621523</v>
      </c>
      <c r="AA8434">
        <v>0</v>
      </c>
      <c r="AB8434">
        <v>0.26105832242457783</v>
      </c>
      <c r="AC8434">
        <v>0</v>
      </c>
      <c r="AD8434">
        <v>0</v>
      </c>
      <c r="AE8434">
        <v>3.2077263549318777</v>
      </c>
    </row>
    <row r="8435" spans="1:31" x14ac:dyDescent="0.25">
      <c r="A8435">
        <v>1663161</v>
      </c>
      <c r="B8435">
        <v>1</v>
      </c>
      <c r="C8435" t="s">
        <v>80</v>
      </c>
      <c r="D8435" t="s">
        <v>108</v>
      </c>
      <c r="E8435" t="s">
        <v>152</v>
      </c>
      <c r="F8435" t="s">
        <v>23736</v>
      </c>
      <c r="G8435" t="s">
        <v>154</v>
      </c>
      <c r="H8435" t="s">
        <v>149</v>
      </c>
      <c r="I8435" t="s">
        <v>135</v>
      </c>
      <c r="J8435" t="s">
        <v>136</v>
      </c>
      <c r="K8435" t="s">
        <v>137</v>
      </c>
      <c r="L8435" t="s">
        <v>23737</v>
      </c>
      <c r="M8435" t="s">
        <v>23738</v>
      </c>
      <c r="N8435">
        <v>1.138055555</v>
      </c>
      <c r="O8435">
        <v>0</v>
      </c>
      <c r="P8435">
        <v>1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0.34554405604058891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0.34554405604058891</v>
      </c>
    </row>
    <row r="8436" spans="1:31" x14ac:dyDescent="0.25">
      <c r="A8436">
        <v>1663645</v>
      </c>
      <c r="B8436">
        <v>1</v>
      </c>
      <c r="C8436" t="s">
        <v>80</v>
      </c>
      <c r="D8436" t="s">
        <v>108</v>
      </c>
      <c r="E8436" t="s">
        <v>178</v>
      </c>
      <c r="F8436" t="s">
        <v>23739</v>
      </c>
      <c r="G8436" t="s">
        <v>227</v>
      </c>
      <c r="H8436" t="s">
        <v>149</v>
      </c>
      <c r="I8436" t="s">
        <v>135</v>
      </c>
      <c r="J8436" t="s">
        <v>136</v>
      </c>
      <c r="K8436" t="s">
        <v>137</v>
      </c>
      <c r="L8436" t="s">
        <v>23740</v>
      </c>
      <c r="M8436" t="s">
        <v>23741</v>
      </c>
      <c r="N8436">
        <v>3.7661111109999998</v>
      </c>
      <c r="O8436">
        <v>0</v>
      </c>
      <c r="P8436">
        <v>15</v>
      </c>
      <c r="Q8436">
        <v>0</v>
      </c>
      <c r="R8436">
        <v>4</v>
      </c>
      <c r="S8436">
        <v>0</v>
      </c>
      <c r="T8436">
        <v>3</v>
      </c>
      <c r="U8436">
        <v>0</v>
      </c>
      <c r="V8436">
        <v>0</v>
      </c>
      <c r="W8436">
        <v>0</v>
      </c>
      <c r="X8436">
        <v>8.6584638926682622</v>
      </c>
      <c r="Y8436">
        <v>0</v>
      </c>
      <c r="Z8436">
        <v>6.962226501942223E-2</v>
      </c>
      <c r="AA8436">
        <v>0</v>
      </c>
      <c r="AB8436">
        <v>0.16960235209419167</v>
      </c>
      <c r="AC8436">
        <v>0</v>
      </c>
      <c r="AD8436">
        <v>0</v>
      </c>
      <c r="AE8436">
        <v>8.8976885097818759</v>
      </c>
    </row>
    <row r="8437" spans="1:31" x14ac:dyDescent="0.25">
      <c r="A8437">
        <v>1662958</v>
      </c>
      <c r="B8437">
        <v>1</v>
      </c>
      <c r="C8437" t="s">
        <v>80</v>
      </c>
      <c r="D8437" t="s">
        <v>96</v>
      </c>
      <c r="E8437" t="s">
        <v>152</v>
      </c>
      <c r="F8437" t="s">
        <v>22498</v>
      </c>
      <c r="G8437" t="s">
        <v>172</v>
      </c>
      <c r="H8437" t="s">
        <v>149</v>
      </c>
      <c r="I8437" t="s">
        <v>135</v>
      </c>
      <c r="J8437" t="s">
        <v>136</v>
      </c>
      <c r="K8437" t="s">
        <v>137</v>
      </c>
      <c r="L8437" t="s">
        <v>23742</v>
      </c>
      <c r="M8437" t="s">
        <v>23743</v>
      </c>
      <c r="N8437">
        <v>2.3275000000000001</v>
      </c>
      <c r="O8437">
        <v>0</v>
      </c>
      <c r="P8437">
        <v>2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2.8087168447523605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2.8087168447523605</v>
      </c>
    </row>
    <row r="8438" spans="1:31" x14ac:dyDescent="0.25">
      <c r="A8438">
        <v>1663290</v>
      </c>
      <c r="B8438">
        <v>1</v>
      </c>
      <c r="C8438" t="s">
        <v>80</v>
      </c>
      <c r="D8438" t="s">
        <v>82</v>
      </c>
      <c r="E8438" t="s">
        <v>146</v>
      </c>
      <c r="F8438" t="s">
        <v>23744</v>
      </c>
      <c r="G8438" t="s">
        <v>770</v>
      </c>
      <c r="H8438" t="s">
        <v>149</v>
      </c>
      <c r="I8438" t="s">
        <v>135</v>
      </c>
      <c r="J8438" t="s">
        <v>136</v>
      </c>
      <c r="K8438" t="s">
        <v>137</v>
      </c>
      <c r="L8438" t="s">
        <v>23745</v>
      </c>
      <c r="M8438" t="s">
        <v>23746</v>
      </c>
      <c r="N8438">
        <v>1.615</v>
      </c>
      <c r="O8438">
        <v>0</v>
      </c>
      <c r="P8438">
        <v>1124</v>
      </c>
      <c r="Q8438">
        <v>0</v>
      </c>
      <c r="R8438">
        <v>0</v>
      </c>
      <c r="S8438">
        <v>0</v>
      </c>
      <c r="T8438">
        <v>110</v>
      </c>
      <c r="U8438">
        <v>0</v>
      </c>
      <c r="V8438">
        <v>0</v>
      </c>
      <c r="W8438">
        <v>0</v>
      </c>
      <c r="X8438">
        <v>748.41559070924257</v>
      </c>
      <c r="Y8438">
        <v>0</v>
      </c>
      <c r="Z8438">
        <v>0</v>
      </c>
      <c r="AA8438">
        <v>0</v>
      </c>
      <c r="AB8438">
        <v>160.53469905752726</v>
      </c>
      <c r="AC8438">
        <v>0</v>
      </c>
      <c r="AD8438">
        <v>0</v>
      </c>
      <c r="AE8438">
        <v>908.95028976676986</v>
      </c>
    </row>
    <row r="8439" spans="1:31" x14ac:dyDescent="0.25">
      <c r="A8439">
        <v>1663599</v>
      </c>
      <c r="B8439">
        <v>1</v>
      </c>
      <c r="C8439" t="s">
        <v>80</v>
      </c>
      <c r="D8439" t="s">
        <v>98</v>
      </c>
      <c r="E8439" t="s">
        <v>152</v>
      </c>
      <c r="F8439" t="s">
        <v>23747</v>
      </c>
      <c r="G8439" t="s">
        <v>154</v>
      </c>
      <c r="H8439" t="s">
        <v>149</v>
      </c>
      <c r="I8439" t="s">
        <v>135</v>
      </c>
      <c r="J8439" t="s">
        <v>136</v>
      </c>
      <c r="K8439" t="s">
        <v>137</v>
      </c>
      <c r="L8439" t="s">
        <v>23748</v>
      </c>
      <c r="M8439" t="s">
        <v>23749</v>
      </c>
      <c r="N8439">
        <v>2.781111111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1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4.0079121411450327</v>
      </c>
      <c r="AC8439">
        <v>0</v>
      </c>
      <c r="AD8439">
        <v>0</v>
      </c>
      <c r="AE8439">
        <v>4.0079121411450327</v>
      </c>
    </row>
    <row r="8440" spans="1:31" x14ac:dyDescent="0.25">
      <c r="A8440">
        <v>1663207</v>
      </c>
      <c r="B8440">
        <v>1</v>
      </c>
      <c r="C8440" t="s">
        <v>81</v>
      </c>
      <c r="D8440" t="s">
        <v>127</v>
      </c>
      <c r="E8440" t="s">
        <v>152</v>
      </c>
      <c r="F8440" t="s">
        <v>23750</v>
      </c>
      <c r="G8440" t="s">
        <v>168</v>
      </c>
      <c r="H8440" t="s">
        <v>149</v>
      </c>
      <c r="I8440" t="s">
        <v>135</v>
      </c>
      <c r="J8440" t="s">
        <v>136</v>
      </c>
      <c r="K8440" t="s">
        <v>137</v>
      </c>
      <c r="L8440" t="s">
        <v>23751</v>
      </c>
      <c r="M8440" t="s">
        <v>23752</v>
      </c>
      <c r="N8440">
        <v>12.010833333000001</v>
      </c>
      <c r="O8440">
        <v>0</v>
      </c>
      <c r="P8440">
        <v>6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22.608187607319451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22.608187607319451</v>
      </c>
    </row>
    <row r="8441" spans="1:31" x14ac:dyDescent="0.25">
      <c r="A8441">
        <v>1662912</v>
      </c>
      <c r="B8441">
        <v>1</v>
      </c>
      <c r="C8441" t="s">
        <v>81</v>
      </c>
      <c r="D8441" t="s">
        <v>115</v>
      </c>
      <c r="E8441" t="s">
        <v>204</v>
      </c>
      <c r="F8441" t="s">
        <v>23753</v>
      </c>
      <c r="G8441" t="s">
        <v>161</v>
      </c>
      <c r="H8441" t="s">
        <v>134</v>
      </c>
      <c r="I8441" t="s">
        <v>191</v>
      </c>
      <c r="J8441" t="s">
        <v>136</v>
      </c>
      <c r="K8441" t="s">
        <v>137</v>
      </c>
      <c r="L8441" t="s">
        <v>23754</v>
      </c>
      <c r="M8441" t="s">
        <v>23755</v>
      </c>
      <c r="N8441">
        <v>5.5555550000000002E-3</v>
      </c>
      <c r="O8441">
        <v>0</v>
      </c>
      <c r="P8441">
        <v>1327</v>
      </c>
      <c r="Q8441">
        <v>1</v>
      </c>
      <c r="R8441">
        <v>64</v>
      </c>
      <c r="S8441">
        <v>12</v>
      </c>
      <c r="T8441">
        <v>112</v>
      </c>
      <c r="U8441">
        <v>0</v>
      </c>
      <c r="V8441">
        <v>1</v>
      </c>
      <c r="W8441">
        <v>0</v>
      </c>
      <c r="X8441">
        <v>0.48244753514000061</v>
      </c>
      <c r="Y8441">
        <v>2.2846788282055558E-3</v>
      </c>
      <c r="Z8441">
        <v>4.875459150501113E-2</v>
      </c>
      <c r="AA8441">
        <v>0.20940706666201667</v>
      </c>
      <c r="AB8441">
        <v>0.12984198022913335</v>
      </c>
      <c r="AC8441">
        <v>0</v>
      </c>
      <c r="AD8441">
        <v>2.8938805205333336E-3</v>
      </c>
      <c r="AE8441">
        <v>0.87562973288490065</v>
      </c>
    </row>
    <row r="8442" spans="1:31" x14ac:dyDescent="0.25">
      <c r="A8442">
        <v>1663539</v>
      </c>
      <c r="B8442">
        <v>1</v>
      </c>
      <c r="C8442" t="s">
        <v>80</v>
      </c>
      <c r="D8442" t="s">
        <v>93</v>
      </c>
      <c r="E8442" t="s">
        <v>140</v>
      </c>
      <c r="F8442" t="s">
        <v>13759</v>
      </c>
      <c r="G8442" t="s">
        <v>161</v>
      </c>
      <c r="H8442" t="s">
        <v>134</v>
      </c>
      <c r="I8442" t="s">
        <v>135</v>
      </c>
      <c r="J8442" t="s">
        <v>136</v>
      </c>
      <c r="K8442" t="s">
        <v>137</v>
      </c>
      <c r="L8442" t="s">
        <v>23756</v>
      </c>
      <c r="M8442" t="s">
        <v>23757</v>
      </c>
      <c r="N8442">
        <v>0.17472222200000001</v>
      </c>
      <c r="O8442">
        <v>0</v>
      </c>
      <c r="P8442">
        <v>1676</v>
      </c>
      <c r="Q8442">
        <v>39</v>
      </c>
      <c r="R8442">
        <v>161</v>
      </c>
      <c r="S8442">
        <v>15</v>
      </c>
      <c r="T8442">
        <v>245</v>
      </c>
      <c r="U8442">
        <v>1</v>
      </c>
      <c r="V8442">
        <v>1</v>
      </c>
      <c r="W8442">
        <v>0</v>
      </c>
      <c r="X8442">
        <v>72.42260270096601</v>
      </c>
      <c r="Y8442">
        <v>4.5566793070346199</v>
      </c>
      <c r="Z8442">
        <v>15.662769886555028</v>
      </c>
      <c r="AA8442">
        <v>14.368952058594388</v>
      </c>
      <c r="AB8442">
        <v>26.965427212651843</v>
      </c>
      <c r="AC8442">
        <v>34.093175635860426</v>
      </c>
      <c r="AD8442">
        <v>3.3925241157128725</v>
      </c>
      <c r="AE8442">
        <v>171.46213091737516</v>
      </c>
    </row>
    <row r="8443" spans="1:31" x14ac:dyDescent="0.25">
      <c r="A8443">
        <v>1663104</v>
      </c>
      <c r="B8443">
        <v>1</v>
      </c>
      <c r="C8443" t="s">
        <v>80</v>
      </c>
      <c r="D8443" t="s">
        <v>94</v>
      </c>
      <c r="E8443" t="s">
        <v>152</v>
      </c>
      <c r="F8443" t="s">
        <v>23758</v>
      </c>
      <c r="G8443" t="s">
        <v>154</v>
      </c>
      <c r="H8443" t="s">
        <v>149</v>
      </c>
      <c r="I8443" t="s">
        <v>135</v>
      </c>
      <c r="J8443" t="s">
        <v>136</v>
      </c>
      <c r="K8443" t="s">
        <v>137</v>
      </c>
      <c r="L8443" t="s">
        <v>23759</v>
      </c>
      <c r="M8443" t="s">
        <v>23760</v>
      </c>
      <c r="N8443">
        <v>1.514444444</v>
      </c>
      <c r="O8443">
        <v>0</v>
      </c>
      <c r="P8443">
        <v>1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0.55254470874206407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0.55254470874206407</v>
      </c>
    </row>
    <row r="8444" spans="1:31" x14ac:dyDescent="0.25">
      <c r="A8444">
        <v>1663058</v>
      </c>
      <c r="B8444">
        <v>1</v>
      </c>
      <c r="C8444" t="s">
        <v>80</v>
      </c>
      <c r="D8444" t="s">
        <v>107</v>
      </c>
      <c r="E8444" t="s">
        <v>131</v>
      </c>
      <c r="F8444" t="s">
        <v>23761</v>
      </c>
      <c r="G8444" t="s">
        <v>195</v>
      </c>
      <c r="H8444" t="s">
        <v>134</v>
      </c>
      <c r="I8444" t="s">
        <v>135</v>
      </c>
      <c r="J8444" t="s">
        <v>136</v>
      </c>
      <c r="K8444" t="s">
        <v>137</v>
      </c>
      <c r="L8444" t="s">
        <v>23762</v>
      </c>
      <c r="M8444" t="s">
        <v>23763</v>
      </c>
      <c r="N8444">
        <v>3.1916666660000002</v>
      </c>
      <c r="O8444">
        <v>0</v>
      </c>
      <c r="P8444">
        <v>0</v>
      </c>
      <c r="Q8444">
        <v>0</v>
      </c>
      <c r="R8444">
        <v>5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39.646784384457426</v>
      </c>
      <c r="AA8444">
        <v>0</v>
      </c>
      <c r="AB8444">
        <v>0</v>
      </c>
      <c r="AC8444">
        <v>0</v>
      </c>
      <c r="AD8444">
        <v>0</v>
      </c>
      <c r="AE8444">
        <v>39.646784384457426</v>
      </c>
    </row>
    <row r="8445" spans="1:31" x14ac:dyDescent="0.25">
      <c r="A8445">
        <v>1663390</v>
      </c>
      <c r="B8445">
        <v>1</v>
      </c>
      <c r="C8445" t="s">
        <v>80</v>
      </c>
      <c r="D8445" t="s">
        <v>84</v>
      </c>
      <c r="E8445" t="s">
        <v>152</v>
      </c>
      <c r="F8445" t="s">
        <v>23764</v>
      </c>
      <c r="G8445" t="s">
        <v>154</v>
      </c>
      <c r="H8445" t="s">
        <v>149</v>
      </c>
      <c r="I8445" t="s">
        <v>135</v>
      </c>
      <c r="J8445" t="s">
        <v>136</v>
      </c>
      <c r="K8445" t="s">
        <v>137</v>
      </c>
      <c r="L8445" t="s">
        <v>23765</v>
      </c>
      <c r="M8445" t="s">
        <v>23766</v>
      </c>
      <c r="N8445">
        <v>6.9922222219999997</v>
      </c>
      <c r="O8445">
        <v>0</v>
      </c>
      <c r="P8445">
        <v>5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25.60759080680053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25.60759080680053</v>
      </c>
    </row>
    <row r="8446" spans="1:31" x14ac:dyDescent="0.25">
      <c r="A8446">
        <v>1662915</v>
      </c>
      <c r="B8446">
        <v>1</v>
      </c>
      <c r="C8446" t="s">
        <v>80</v>
      </c>
      <c r="D8446" t="s">
        <v>97</v>
      </c>
      <c r="E8446" t="s">
        <v>140</v>
      </c>
      <c r="F8446" t="s">
        <v>21326</v>
      </c>
      <c r="G8446" t="s">
        <v>161</v>
      </c>
      <c r="H8446" t="s">
        <v>134</v>
      </c>
      <c r="I8446" t="s">
        <v>135</v>
      </c>
      <c r="J8446" t="s">
        <v>136</v>
      </c>
      <c r="K8446" t="s">
        <v>137</v>
      </c>
      <c r="L8446" t="s">
        <v>23767</v>
      </c>
      <c r="M8446" t="s">
        <v>23768</v>
      </c>
      <c r="N8446">
        <v>1.1469444440000001</v>
      </c>
      <c r="O8446">
        <v>2</v>
      </c>
      <c r="P8446">
        <v>915</v>
      </c>
      <c r="Q8446">
        <v>1</v>
      </c>
      <c r="R8446">
        <v>32</v>
      </c>
      <c r="S8446">
        <v>7</v>
      </c>
      <c r="T8446">
        <v>70</v>
      </c>
      <c r="U8446">
        <v>0</v>
      </c>
      <c r="V8446">
        <v>0</v>
      </c>
      <c r="W8446">
        <v>17.850600054834217</v>
      </c>
      <c r="X8446">
        <v>175.98370857416708</v>
      </c>
      <c r="Y8446">
        <v>0.12158891589142168</v>
      </c>
      <c r="Z8446">
        <v>10.960868333594012</v>
      </c>
      <c r="AA8446">
        <v>23.970942243648008</v>
      </c>
      <c r="AB8446">
        <v>86.232297018787236</v>
      </c>
      <c r="AC8446">
        <v>0</v>
      </c>
      <c r="AD8446">
        <v>0</v>
      </c>
      <c r="AE8446">
        <v>315.12000514092199</v>
      </c>
    </row>
    <row r="8447" spans="1:31" x14ac:dyDescent="0.25">
      <c r="A8447">
        <v>1663439</v>
      </c>
      <c r="B8447">
        <v>1</v>
      </c>
      <c r="C8447" t="s">
        <v>80</v>
      </c>
      <c r="D8447" t="s">
        <v>104</v>
      </c>
      <c r="E8447" t="s">
        <v>152</v>
      </c>
      <c r="F8447" t="s">
        <v>23769</v>
      </c>
      <c r="G8447" t="s">
        <v>154</v>
      </c>
      <c r="H8447" t="s">
        <v>149</v>
      </c>
      <c r="I8447" t="s">
        <v>135</v>
      </c>
      <c r="J8447" t="s">
        <v>136</v>
      </c>
      <c r="K8447" t="s">
        <v>137</v>
      </c>
      <c r="L8447" t="s">
        <v>23770</v>
      </c>
      <c r="M8447" t="s">
        <v>23771</v>
      </c>
      <c r="N8447">
        <v>2.4111111109999999</v>
      </c>
      <c r="O8447">
        <v>0</v>
      </c>
      <c r="P8447">
        <v>1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2.8487702296352002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2.8487702296352002</v>
      </c>
    </row>
    <row r="8448" spans="1:31" x14ac:dyDescent="0.25">
      <c r="A8448">
        <v>1663270</v>
      </c>
      <c r="B8448">
        <v>1</v>
      </c>
      <c r="C8448" t="s">
        <v>80</v>
      </c>
      <c r="D8448" t="s">
        <v>108</v>
      </c>
      <c r="E8448" t="s">
        <v>152</v>
      </c>
      <c r="F8448" t="s">
        <v>23772</v>
      </c>
      <c r="G8448" t="s">
        <v>154</v>
      </c>
      <c r="H8448" t="s">
        <v>149</v>
      </c>
      <c r="I8448" t="s">
        <v>135</v>
      </c>
      <c r="J8448" t="s">
        <v>136</v>
      </c>
      <c r="K8448" t="s">
        <v>137</v>
      </c>
      <c r="L8448" t="s">
        <v>23773</v>
      </c>
      <c r="M8448" t="s">
        <v>23774</v>
      </c>
      <c r="N8448">
        <v>4.2263888879999998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1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0.73439003970475691</v>
      </c>
      <c r="AC8448">
        <v>0</v>
      </c>
      <c r="AD8448">
        <v>0</v>
      </c>
      <c r="AE8448">
        <v>0.73439003970475691</v>
      </c>
    </row>
    <row r="8449" spans="1:31" x14ac:dyDescent="0.25">
      <c r="A8449">
        <v>1663625</v>
      </c>
      <c r="B8449">
        <v>1</v>
      </c>
      <c r="C8449" t="s">
        <v>81</v>
      </c>
      <c r="D8449" t="s">
        <v>119</v>
      </c>
      <c r="E8449" t="s">
        <v>152</v>
      </c>
      <c r="F8449" t="s">
        <v>23775</v>
      </c>
      <c r="G8449" t="s">
        <v>154</v>
      </c>
      <c r="H8449" t="s">
        <v>149</v>
      </c>
      <c r="I8449" t="s">
        <v>135</v>
      </c>
      <c r="J8449" t="s">
        <v>136</v>
      </c>
      <c r="K8449" t="s">
        <v>137</v>
      </c>
      <c r="L8449" t="s">
        <v>23776</v>
      </c>
      <c r="M8449" t="s">
        <v>23777</v>
      </c>
      <c r="N8449">
        <v>3.1558333329999999</v>
      </c>
      <c r="O8449">
        <v>0</v>
      </c>
      <c r="P8449">
        <v>1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1.8115272901816069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1.8115272901816069</v>
      </c>
    </row>
    <row r="8450" spans="1:31" x14ac:dyDescent="0.25">
      <c r="A8450">
        <v>1663725</v>
      </c>
      <c r="B8450">
        <v>1</v>
      </c>
      <c r="C8450" t="s">
        <v>81</v>
      </c>
      <c r="D8450" t="s">
        <v>127</v>
      </c>
      <c r="E8450" t="s">
        <v>146</v>
      </c>
      <c r="F8450" t="s">
        <v>23778</v>
      </c>
      <c r="G8450" t="s">
        <v>3669</v>
      </c>
      <c r="H8450" t="s">
        <v>149</v>
      </c>
      <c r="I8450" t="s">
        <v>135</v>
      </c>
      <c r="J8450" t="s">
        <v>136</v>
      </c>
      <c r="K8450" t="s">
        <v>137</v>
      </c>
      <c r="L8450" t="s">
        <v>23779</v>
      </c>
      <c r="M8450" t="s">
        <v>23780</v>
      </c>
      <c r="N8450">
        <v>2.5794444439999999</v>
      </c>
      <c r="O8450">
        <v>0</v>
      </c>
      <c r="P8450">
        <v>624</v>
      </c>
      <c r="Q8450">
        <v>0</v>
      </c>
      <c r="R8450">
        <v>0</v>
      </c>
      <c r="S8450">
        <v>0</v>
      </c>
      <c r="T8450">
        <v>90</v>
      </c>
      <c r="U8450">
        <v>0</v>
      </c>
      <c r="V8450">
        <v>0</v>
      </c>
      <c r="W8450">
        <v>0</v>
      </c>
      <c r="X8450">
        <v>412.85707971317601</v>
      </c>
      <c r="Y8450">
        <v>0</v>
      </c>
      <c r="Z8450">
        <v>0</v>
      </c>
      <c r="AA8450">
        <v>0</v>
      </c>
      <c r="AB8450">
        <v>132.38625947223906</v>
      </c>
      <c r="AC8450">
        <v>0</v>
      </c>
      <c r="AD8450">
        <v>0</v>
      </c>
      <c r="AE8450">
        <v>545.24333918541504</v>
      </c>
    </row>
    <row r="8451" spans="1:31" x14ac:dyDescent="0.25">
      <c r="A8451">
        <v>1663605</v>
      </c>
      <c r="B8451">
        <v>1</v>
      </c>
      <c r="C8451" t="s">
        <v>80</v>
      </c>
      <c r="D8451" t="s">
        <v>90</v>
      </c>
      <c r="E8451" t="s">
        <v>152</v>
      </c>
      <c r="F8451" t="s">
        <v>23781</v>
      </c>
      <c r="G8451" t="s">
        <v>507</v>
      </c>
      <c r="H8451" t="s">
        <v>149</v>
      </c>
      <c r="I8451" t="s">
        <v>135</v>
      </c>
      <c r="J8451" t="s">
        <v>136</v>
      </c>
      <c r="K8451" t="s">
        <v>137</v>
      </c>
      <c r="L8451" t="s">
        <v>23782</v>
      </c>
      <c r="M8451" t="s">
        <v>23783</v>
      </c>
      <c r="N8451">
        <v>1.8472222220000001</v>
      </c>
      <c r="O8451">
        <v>0</v>
      </c>
      <c r="P8451">
        <v>3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1.7552463744181406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1.7552463744181406</v>
      </c>
    </row>
    <row r="8452" spans="1:31" x14ac:dyDescent="0.25">
      <c r="A8452">
        <v>1663433</v>
      </c>
      <c r="B8452">
        <v>1</v>
      </c>
      <c r="C8452" t="s">
        <v>80</v>
      </c>
      <c r="D8452" t="s">
        <v>111</v>
      </c>
      <c r="E8452" t="s">
        <v>152</v>
      </c>
      <c r="F8452" t="s">
        <v>23784</v>
      </c>
      <c r="G8452" t="s">
        <v>507</v>
      </c>
      <c r="H8452" t="s">
        <v>149</v>
      </c>
      <c r="I8452" t="s">
        <v>135</v>
      </c>
      <c r="J8452" t="s">
        <v>136</v>
      </c>
      <c r="K8452" t="s">
        <v>137</v>
      </c>
      <c r="L8452" t="s">
        <v>23785</v>
      </c>
      <c r="M8452" t="s">
        <v>23786</v>
      </c>
      <c r="N8452">
        <v>0.80805555500000004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1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1.5692083946953338E-2</v>
      </c>
      <c r="AC8452">
        <v>0</v>
      </c>
      <c r="AD8452">
        <v>0</v>
      </c>
      <c r="AE8452">
        <v>1.5692083946953338E-2</v>
      </c>
    </row>
    <row r="8453" spans="1:31" x14ac:dyDescent="0.25">
      <c r="A8453">
        <v>1663582</v>
      </c>
      <c r="B8453">
        <v>1</v>
      </c>
      <c r="C8453" t="s">
        <v>81</v>
      </c>
      <c r="D8453" t="s">
        <v>118</v>
      </c>
      <c r="E8453" t="s">
        <v>152</v>
      </c>
      <c r="F8453" t="s">
        <v>23787</v>
      </c>
      <c r="G8453" t="s">
        <v>154</v>
      </c>
      <c r="H8453" t="s">
        <v>149</v>
      </c>
      <c r="I8453" t="s">
        <v>135</v>
      </c>
      <c r="J8453" t="s">
        <v>136</v>
      </c>
      <c r="K8453" t="s">
        <v>137</v>
      </c>
      <c r="L8453" t="s">
        <v>23788</v>
      </c>
      <c r="M8453" t="s">
        <v>23789</v>
      </c>
      <c r="N8453">
        <v>0.95361111099999996</v>
      </c>
      <c r="O8453">
        <v>0</v>
      </c>
      <c r="P8453">
        <v>0</v>
      </c>
      <c r="Q8453">
        <v>0</v>
      </c>
      <c r="R8453">
        <v>1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4.6569345046448891E-2</v>
      </c>
      <c r="AA8453">
        <v>0</v>
      </c>
      <c r="AB8453">
        <v>0</v>
      </c>
      <c r="AC8453">
        <v>0</v>
      </c>
      <c r="AD8453">
        <v>0</v>
      </c>
      <c r="AE8453">
        <v>4.6569345046448891E-2</v>
      </c>
    </row>
    <row r="8454" spans="1:31" x14ac:dyDescent="0.25">
      <c r="A8454">
        <v>1663562</v>
      </c>
      <c r="B8454">
        <v>1</v>
      </c>
      <c r="C8454" t="s">
        <v>80</v>
      </c>
      <c r="D8454" t="s">
        <v>106</v>
      </c>
      <c r="E8454" t="s">
        <v>152</v>
      </c>
      <c r="F8454" t="s">
        <v>23790</v>
      </c>
      <c r="G8454" t="s">
        <v>154</v>
      </c>
      <c r="H8454" t="s">
        <v>149</v>
      </c>
      <c r="I8454" t="s">
        <v>135</v>
      </c>
      <c r="J8454" t="s">
        <v>136</v>
      </c>
      <c r="K8454" t="s">
        <v>137</v>
      </c>
      <c r="L8454" t="s">
        <v>23791</v>
      </c>
      <c r="M8454" t="s">
        <v>23792</v>
      </c>
      <c r="N8454">
        <v>1.928055555</v>
      </c>
      <c r="O8454">
        <v>0</v>
      </c>
      <c r="P8454">
        <v>1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0.60045851490758118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0.60045851490758118</v>
      </c>
    </row>
    <row r="8455" spans="1:31" x14ac:dyDescent="0.25">
      <c r="A8455">
        <v>1662935</v>
      </c>
      <c r="B8455">
        <v>1</v>
      </c>
      <c r="C8455" t="s">
        <v>81</v>
      </c>
      <c r="D8455" t="s">
        <v>118</v>
      </c>
      <c r="E8455" t="s">
        <v>204</v>
      </c>
      <c r="F8455" t="s">
        <v>23793</v>
      </c>
      <c r="G8455" t="s">
        <v>161</v>
      </c>
      <c r="H8455" t="s">
        <v>134</v>
      </c>
      <c r="I8455" t="s">
        <v>135</v>
      </c>
      <c r="J8455" t="s">
        <v>136</v>
      </c>
      <c r="K8455" t="s">
        <v>137</v>
      </c>
      <c r="L8455" t="s">
        <v>23794</v>
      </c>
      <c r="M8455" t="s">
        <v>23795</v>
      </c>
      <c r="N8455">
        <v>0.94166666600000004</v>
      </c>
      <c r="O8455">
        <v>9</v>
      </c>
      <c r="P8455">
        <v>277</v>
      </c>
      <c r="Q8455">
        <v>74</v>
      </c>
      <c r="R8455">
        <v>13</v>
      </c>
      <c r="S8455">
        <v>22</v>
      </c>
      <c r="T8455">
        <v>10</v>
      </c>
      <c r="U8455">
        <v>6</v>
      </c>
      <c r="V8455">
        <v>0</v>
      </c>
      <c r="W8455">
        <v>2.874734344155403</v>
      </c>
      <c r="X8455">
        <v>55.873682078845547</v>
      </c>
      <c r="Y8455">
        <v>92.160265352355893</v>
      </c>
      <c r="Z8455">
        <v>3.3427658664253421</v>
      </c>
      <c r="AA8455">
        <v>149.27368057693255</v>
      </c>
      <c r="AB8455">
        <v>14.208169430992605</v>
      </c>
      <c r="AC8455">
        <v>410.49359206370457</v>
      </c>
      <c r="AD8455">
        <v>0</v>
      </c>
      <c r="AE8455">
        <v>728.22688971341188</v>
      </c>
    </row>
    <row r="8456" spans="1:31" x14ac:dyDescent="0.25">
      <c r="A8456">
        <v>1663227</v>
      </c>
      <c r="B8456">
        <v>1</v>
      </c>
      <c r="C8456" t="s">
        <v>80</v>
      </c>
      <c r="D8456" t="s">
        <v>96</v>
      </c>
      <c r="E8456" t="s">
        <v>152</v>
      </c>
      <c r="F8456" t="s">
        <v>23796</v>
      </c>
      <c r="G8456" t="s">
        <v>154</v>
      </c>
      <c r="H8456" t="s">
        <v>149</v>
      </c>
      <c r="I8456" t="s">
        <v>135</v>
      </c>
      <c r="J8456" t="s">
        <v>136</v>
      </c>
      <c r="K8456" t="s">
        <v>137</v>
      </c>
      <c r="L8456" t="s">
        <v>23797</v>
      </c>
      <c r="M8456" t="s">
        <v>23798</v>
      </c>
      <c r="N8456">
        <v>0.67749999999999999</v>
      </c>
      <c r="O8456">
        <v>0</v>
      </c>
      <c r="P8456">
        <v>1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0.77855712722599835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0.77855712722599835</v>
      </c>
    </row>
    <row r="8457" spans="1:31" x14ac:dyDescent="0.25">
      <c r="A8457">
        <v>1663476</v>
      </c>
      <c r="B8457">
        <v>1</v>
      </c>
      <c r="C8457" t="s">
        <v>80</v>
      </c>
      <c r="D8457" t="s">
        <v>99</v>
      </c>
      <c r="E8457" t="s">
        <v>140</v>
      </c>
      <c r="F8457" t="s">
        <v>23799</v>
      </c>
      <c r="G8457" t="s">
        <v>148</v>
      </c>
      <c r="H8457" t="s">
        <v>134</v>
      </c>
      <c r="I8457" t="s">
        <v>135</v>
      </c>
      <c r="J8457" t="s">
        <v>136</v>
      </c>
      <c r="K8457" t="s">
        <v>143</v>
      </c>
      <c r="L8457" t="s">
        <v>23800</v>
      </c>
      <c r="M8457" t="s">
        <v>23801</v>
      </c>
      <c r="N8457">
        <v>1.453888888</v>
      </c>
      <c r="O8457">
        <v>3</v>
      </c>
      <c r="P8457">
        <v>1720</v>
      </c>
      <c r="Q8457">
        <v>1</v>
      </c>
      <c r="R8457">
        <v>28</v>
      </c>
      <c r="S8457">
        <v>8</v>
      </c>
      <c r="T8457">
        <v>149</v>
      </c>
      <c r="U8457">
        <v>0</v>
      </c>
      <c r="V8457">
        <v>3</v>
      </c>
      <c r="W8457">
        <v>3.4483953882525435</v>
      </c>
      <c r="X8457">
        <v>439.33023694736357</v>
      </c>
      <c r="Y8457">
        <v>0.34275007782333333</v>
      </c>
      <c r="Z8457">
        <v>7.3687834436002886</v>
      </c>
      <c r="AA8457">
        <v>16.362235811575392</v>
      </c>
      <c r="AB8457">
        <v>147.72142605073529</v>
      </c>
      <c r="AC8457">
        <v>0</v>
      </c>
      <c r="AD8457">
        <v>0.755265372095419</v>
      </c>
      <c r="AE8457">
        <v>615.32909309144588</v>
      </c>
    </row>
    <row r="8458" spans="1:31" x14ac:dyDescent="0.25">
      <c r="A8458">
        <v>1663619</v>
      </c>
      <c r="B8458">
        <v>1</v>
      </c>
      <c r="C8458" t="s">
        <v>80</v>
      </c>
      <c r="D8458" t="s">
        <v>82</v>
      </c>
      <c r="E8458" t="s">
        <v>178</v>
      </c>
      <c r="F8458" t="s">
        <v>16388</v>
      </c>
      <c r="G8458" t="s">
        <v>227</v>
      </c>
      <c r="H8458" t="s">
        <v>149</v>
      </c>
      <c r="I8458" t="s">
        <v>135</v>
      </c>
      <c r="J8458" t="s">
        <v>136</v>
      </c>
      <c r="K8458" t="s">
        <v>137</v>
      </c>
      <c r="L8458" t="s">
        <v>23802</v>
      </c>
      <c r="M8458" t="s">
        <v>23803</v>
      </c>
      <c r="N8458">
        <v>0.91222222200000003</v>
      </c>
      <c r="O8458">
        <v>0</v>
      </c>
      <c r="P8458">
        <v>21</v>
      </c>
      <c r="Q8458">
        <v>0</v>
      </c>
      <c r="R8458">
        <v>0</v>
      </c>
      <c r="S8458">
        <v>0</v>
      </c>
      <c r="T8458">
        <v>20</v>
      </c>
      <c r="U8458">
        <v>0</v>
      </c>
      <c r="V8458">
        <v>0</v>
      </c>
      <c r="W8458">
        <v>0</v>
      </c>
      <c r="X8458">
        <v>5.3407751131497898</v>
      </c>
      <c r="Y8458">
        <v>0</v>
      </c>
      <c r="Z8458">
        <v>0</v>
      </c>
      <c r="AA8458">
        <v>0</v>
      </c>
      <c r="AB8458">
        <v>30.10580806998442</v>
      </c>
      <c r="AC8458">
        <v>0</v>
      </c>
      <c r="AD8458">
        <v>0</v>
      </c>
      <c r="AE8458">
        <v>35.446583183134209</v>
      </c>
    </row>
    <row r="8459" spans="1:31" x14ac:dyDescent="0.25">
      <c r="A8459">
        <v>1663688</v>
      </c>
      <c r="B8459">
        <v>1</v>
      </c>
      <c r="C8459" t="s">
        <v>80</v>
      </c>
      <c r="D8459" t="s">
        <v>96</v>
      </c>
      <c r="E8459" t="s">
        <v>140</v>
      </c>
      <c r="F8459" t="s">
        <v>23804</v>
      </c>
      <c r="G8459" t="s">
        <v>2147</v>
      </c>
      <c r="H8459" t="s">
        <v>134</v>
      </c>
      <c r="I8459" t="s">
        <v>135</v>
      </c>
      <c r="J8459" t="s">
        <v>136</v>
      </c>
      <c r="K8459" t="s">
        <v>137</v>
      </c>
      <c r="L8459" t="s">
        <v>23805</v>
      </c>
      <c r="M8459" t="s">
        <v>23806</v>
      </c>
      <c r="N8459">
        <v>0.64027777699999999</v>
      </c>
      <c r="O8459">
        <v>0</v>
      </c>
      <c r="P8459">
        <v>2034</v>
      </c>
      <c r="Q8459">
        <v>0</v>
      </c>
      <c r="R8459">
        <v>0</v>
      </c>
      <c r="S8459">
        <v>2</v>
      </c>
      <c r="T8459">
        <v>227</v>
      </c>
      <c r="U8459">
        <v>0</v>
      </c>
      <c r="V8459">
        <v>0</v>
      </c>
      <c r="W8459">
        <v>0</v>
      </c>
      <c r="X8459">
        <v>646.86870025463679</v>
      </c>
      <c r="Y8459">
        <v>0</v>
      </c>
      <c r="Z8459">
        <v>0</v>
      </c>
      <c r="AA8459">
        <v>13.762159034460007</v>
      </c>
      <c r="AB8459">
        <v>104.52525433747955</v>
      </c>
      <c r="AC8459">
        <v>0</v>
      </c>
      <c r="AD8459">
        <v>0</v>
      </c>
      <c r="AE8459">
        <v>765.15611362657626</v>
      </c>
    </row>
    <row r="8460" spans="1:31" x14ac:dyDescent="0.25">
      <c r="A8460">
        <v>1663310</v>
      </c>
      <c r="B8460">
        <v>1</v>
      </c>
      <c r="C8460" t="s">
        <v>80</v>
      </c>
      <c r="D8460" t="s">
        <v>107</v>
      </c>
      <c r="E8460" t="s">
        <v>152</v>
      </c>
      <c r="F8460" t="s">
        <v>23807</v>
      </c>
      <c r="G8460" t="s">
        <v>172</v>
      </c>
      <c r="H8460" t="s">
        <v>149</v>
      </c>
      <c r="I8460" t="s">
        <v>135</v>
      </c>
      <c r="J8460" t="s">
        <v>136</v>
      </c>
      <c r="K8460" t="s">
        <v>137</v>
      </c>
      <c r="L8460" t="s">
        <v>23808</v>
      </c>
      <c r="M8460" t="s">
        <v>23809</v>
      </c>
      <c r="N8460">
        <v>3.1616666659999999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1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7.6149352666941672E-2</v>
      </c>
      <c r="AC8460">
        <v>0</v>
      </c>
      <c r="AD8460">
        <v>0</v>
      </c>
      <c r="AE8460">
        <v>7.6149352666941672E-2</v>
      </c>
    </row>
    <row r="8461" spans="1:31" x14ac:dyDescent="0.25">
      <c r="A8461">
        <v>1663210</v>
      </c>
      <c r="B8461">
        <v>1</v>
      </c>
      <c r="C8461" t="s">
        <v>80</v>
      </c>
      <c r="D8461" t="s">
        <v>84</v>
      </c>
      <c r="E8461" t="s">
        <v>152</v>
      </c>
      <c r="F8461" t="s">
        <v>23810</v>
      </c>
      <c r="G8461" t="s">
        <v>507</v>
      </c>
      <c r="H8461" t="s">
        <v>149</v>
      </c>
      <c r="I8461" t="s">
        <v>135</v>
      </c>
      <c r="J8461" t="s">
        <v>136</v>
      </c>
      <c r="K8461" t="s">
        <v>137</v>
      </c>
      <c r="L8461" t="s">
        <v>23811</v>
      </c>
      <c r="M8461" t="s">
        <v>23812</v>
      </c>
      <c r="N8461">
        <v>4.0580555550000001</v>
      </c>
      <c r="O8461">
        <v>0</v>
      </c>
      <c r="P8461">
        <v>1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1.1850784096259694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1.1850784096259694</v>
      </c>
    </row>
    <row r="8462" spans="1:31" x14ac:dyDescent="0.25">
      <c r="A8462">
        <v>1663333</v>
      </c>
      <c r="B8462">
        <v>1</v>
      </c>
      <c r="C8462" t="s">
        <v>80</v>
      </c>
      <c r="D8462" t="s">
        <v>110</v>
      </c>
      <c r="E8462" t="s">
        <v>152</v>
      </c>
      <c r="F8462" t="s">
        <v>23813</v>
      </c>
      <c r="G8462" t="s">
        <v>154</v>
      </c>
      <c r="H8462" t="s">
        <v>149</v>
      </c>
      <c r="I8462" t="s">
        <v>135</v>
      </c>
      <c r="J8462" t="s">
        <v>136</v>
      </c>
      <c r="K8462" t="s">
        <v>137</v>
      </c>
      <c r="L8462" t="s">
        <v>23814</v>
      </c>
      <c r="M8462" t="s">
        <v>23815</v>
      </c>
      <c r="N8462">
        <v>3.903333333</v>
      </c>
      <c r="O8462">
        <v>0</v>
      </c>
      <c r="P8462">
        <v>11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11.982099438098215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11.982099438098215</v>
      </c>
    </row>
    <row r="8463" spans="1:31" x14ac:dyDescent="0.25">
      <c r="A8463">
        <v>1663018</v>
      </c>
      <c r="B8463">
        <v>1</v>
      </c>
      <c r="C8463" t="s">
        <v>80</v>
      </c>
      <c r="D8463" t="s">
        <v>108</v>
      </c>
      <c r="E8463" t="s">
        <v>131</v>
      </c>
      <c r="F8463" t="s">
        <v>23816</v>
      </c>
      <c r="G8463" t="s">
        <v>195</v>
      </c>
      <c r="H8463" t="s">
        <v>134</v>
      </c>
      <c r="I8463" t="s">
        <v>135</v>
      </c>
      <c r="J8463" t="s">
        <v>136</v>
      </c>
      <c r="K8463" t="s">
        <v>137</v>
      </c>
      <c r="L8463" t="s">
        <v>23817</v>
      </c>
      <c r="M8463" t="s">
        <v>23818</v>
      </c>
      <c r="N8463">
        <v>6.2138888879999996</v>
      </c>
      <c r="O8463">
        <v>0</v>
      </c>
      <c r="P8463">
        <v>21</v>
      </c>
      <c r="Q8463">
        <v>0</v>
      </c>
      <c r="R8463">
        <v>0</v>
      </c>
      <c r="S8463">
        <v>0</v>
      </c>
      <c r="T8463">
        <v>2</v>
      </c>
      <c r="U8463">
        <v>0</v>
      </c>
      <c r="V8463">
        <v>0</v>
      </c>
      <c r="W8463">
        <v>0</v>
      </c>
      <c r="X8463">
        <v>18.583711326842007</v>
      </c>
      <c r="Y8463">
        <v>0</v>
      </c>
      <c r="Z8463">
        <v>0</v>
      </c>
      <c r="AA8463">
        <v>0</v>
      </c>
      <c r="AB8463">
        <v>14.451625402748729</v>
      </c>
      <c r="AC8463">
        <v>0</v>
      </c>
      <c r="AD8463">
        <v>0</v>
      </c>
      <c r="AE8463">
        <v>33.035336729590739</v>
      </c>
    </row>
    <row r="8464" spans="1:31" x14ac:dyDescent="0.25">
      <c r="A8464">
        <v>1663041</v>
      </c>
      <c r="B8464">
        <v>1</v>
      </c>
      <c r="C8464" t="s">
        <v>80</v>
      </c>
      <c r="D8464" t="s">
        <v>103</v>
      </c>
      <c r="E8464" t="s">
        <v>362</v>
      </c>
      <c r="F8464" t="s">
        <v>23819</v>
      </c>
      <c r="G8464" t="s">
        <v>900</v>
      </c>
      <c r="H8464" t="s">
        <v>149</v>
      </c>
      <c r="I8464" t="s">
        <v>135</v>
      </c>
      <c r="J8464" t="s">
        <v>136</v>
      </c>
      <c r="K8464" t="s">
        <v>137</v>
      </c>
      <c r="L8464" t="s">
        <v>23820</v>
      </c>
      <c r="M8464" t="s">
        <v>23821</v>
      </c>
      <c r="N8464">
        <v>0.86750000000000005</v>
      </c>
      <c r="O8464">
        <v>0</v>
      </c>
      <c r="P8464">
        <v>33</v>
      </c>
      <c r="Q8464">
        <v>0</v>
      </c>
      <c r="R8464">
        <v>0</v>
      </c>
      <c r="S8464">
        <v>0</v>
      </c>
      <c r="T8464">
        <v>2</v>
      </c>
      <c r="U8464">
        <v>0</v>
      </c>
      <c r="V8464">
        <v>0</v>
      </c>
      <c r="W8464">
        <v>0</v>
      </c>
      <c r="X8464">
        <v>8.4219547133376036</v>
      </c>
      <c r="Y8464">
        <v>0</v>
      </c>
      <c r="Z8464">
        <v>0</v>
      </c>
      <c r="AA8464">
        <v>0</v>
      </c>
      <c r="AB8464">
        <v>4.069226620031734</v>
      </c>
      <c r="AC8464">
        <v>0</v>
      </c>
      <c r="AD8464">
        <v>0</v>
      </c>
      <c r="AE8464">
        <v>12.491181333369337</v>
      </c>
    </row>
    <row r="8465" spans="1:31" x14ac:dyDescent="0.25">
      <c r="A8465">
        <v>1663287</v>
      </c>
      <c r="B8465">
        <v>1</v>
      </c>
      <c r="C8465" t="s">
        <v>80</v>
      </c>
      <c r="D8465" t="s">
        <v>100</v>
      </c>
      <c r="E8465" t="s">
        <v>131</v>
      </c>
      <c r="F8465" t="s">
        <v>3759</v>
      </c>
      <c r="G8465" t="s">
        <v>1992</v>
      </c>
      <c r="H8465" t="s">
        <v>134</v>
      </c>
      <c r="I8465" t="s">
        <v>135</v>
      </c>
      <c r="J8465" t="s">
        <v>136</v>
      </c>
      <c r="K8465" t="s">
        <v>137</v>
      </c>
      <c r="L8465" t="s">
        <v>23822</v>
      </c>
      <c r="M8465" t="s">
        <v>23823</v>
      </c>
      <c r="N8465">
        <v>1.3719444439999999</v>
      </c>
      <c r="O8465">
        <v>0</v>
      </c>
      <c r="P8465">
        <v>71</v>
      </c>
      <c r="Q8465">
        <v>0</v>
      </c>
      <c r="R8465">
        <v>1</v>
      </c>
      <c r="S8465">
        <v>0</v>
      </c>
      <c r="T8465">
        <v>5</v>
      </c>
      <c r="U8465">
        <v>0</v>
      </c>
      <c r="V8465">
        <v>0</v>
      </c>
      <c r="W8465">
        <v>0</v>
      </c>
      <c r="X8465">
        <v>29.722902187700257</v>
      </c>
      <c r="Y8465">
        <v>0</v>
      </c>
      <c r="Z8465">
        <v>1.1692153202333333E-3</v>
      </c>
      <c r="AA8465">
        <v>0</v>
      </c>
      <c r="AB8465">
        <v>0.95182434458453014</v>
      </c>
      <c r="AC8465">
        <v>0</v>
      </c>
      <c r="AD8465">
        <v>0</v>
      </c>
      <c r="AE8465">
        <v>30.675895747605018</v>
      </c>
    </row>
    <row r="8466" spans="1:31" x14ac:dyDescent="0.25">
      <c r="A8466">
        <v>1663064</v>
      </c>
      <c r="B8466">
        <v>1</v>
      </c>
      <c r="C8466" t="s">
        <v>81</v>
      </c>
      <c r="D8466" t="s">
        <v>122</v>
      </c>
      <c r="E8466" t="s">
        <v>178</v>
      </c>
      <c r="F8466" t="s">
        <v>23824</v>
      </c>
      <c r="G8466" t="s">
        <v>187</v>
      </c>
      <c r="H8466" t="s">
        <v>149</v>
      </c>
      <c r="I8466" t="s">
        <v>135</v>
      </c>
      <c r="J8466" t="s">
        <v>136</v>
      </c>
      <c r="K8466" t="s">
        <v>137</v>
      </c>
      <c r="L8466" t="s">
        <v>23825</v>
      </c>
      <c r="M8466" t="s">
        <v>23826</v>
      </c>
      <c r="N8466">
        <v>1.7775000000000001</v>
      </c>
      <c r="O8466">
        <v>0</v>
      </c>
      <c r="P8466">
        <v>69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18.30363833387851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18.30363833387851</v>
      </c>
    </row>
    <row r="8467" spans="1:31" x14ac:dyDescent="0.25">
      <c r="A8467">
        <v>1663147</v>
      </c>
      <c r="B8467">
        <v>1</v>
      </c>
      <c r="C8467" t="s">
        <v>80</v>
      </c>
      <c r="D8467" t="s">
        <v>109</v>
      </c>
      <c r="E8467" t="s">
        <v>131</v>
      </c>
      <c r="F8467" t="s">
        <v>23677</v>
      </c>
      <c r="G8467" t="s">
        <v>1212</v>
      </c>
      <c r="H8467" t="s">
        <v>134</v>
      </c>
      <c r="I8467" t="s">
        <v>135</v>
      </c>
      <c r="J8467" t="s">
        <v>3</v>
      </c>
      <c r="K8467" t="s">
        <v>137</v>
      </c>
      <c r="L8467" t="s">
        <v>23827</v>
      </c>
      <c r="M8467" t="s">
        <v>23828</v>
      </c>
      <c r="N8467">
        <v>0.83527777700000005</v>
      </c>
      <c r="O8467">
        <v>0</v>
      </c>
      <c r="P8467">
        <v>760</v>
      </c>
      <c r="Q8467">
        <v>0</v>
      </c>
      <c r="R8467">
        <v>65</v>
      </c>
      <c r="S8467">
        <v>1</v>
      </c>
      <c r="T8467">
        <v>109</v>
      </c>
      <c r="U8467">
        <v>1</v>
      </c>
      <c r="V8467">
        <v>0</v>
      </c>
      <c r="W8467">
        <v>0</v>
      </c>
      <c r="X8467">
        <v>112.10558929010182</v>
      </c>
      <c r="Y8467">
        <v>0</v>
      </c>
      <c r="Z8467">
        <v>9.7803898388325869</v>
      </c>
      <c r="AA8467">
        <v>1.7274231978809</v>
      </c>
      <c r="AB8467">
        <v>77.085892558344469</v>
      </c>
      <c r="AC8467">
        <v>19.47963517980542</v>
      </c>
      <c r="AD8467">
        <v>0</v>
      </c>
      <c r="AE8467">
        <v>220.17893006496519</v>
      </c>
    </row>
    <row r="8468" spans="1:31" x14ac:dyDescent="0.25">
      <c r="A8468">
        <v>1663642</v>
      </c>
      <c r="B8468">
        <v>1</v>
      </c>
      <c r="C8468" t="s">
        <v>80</v>
      </c>
      <c r="D8468" t="s">
        <v>99</v>
      </c>
      <c r="E8468" t="s">
        <v>178</v>
      </c>
      <c r="F8468" t="s">
        <v>8574</v>
      </c>
      <c r="G8468" t="s">
        <v>187</v>
      </c>
      <c r="H8468" t="s">
        <v>149</v>
      </c>
      <c r="I8468" t="s">
        <v>135</v>
      </c>
      <c r="J8468" t="s">
        <v>136</v>
      </c>
      <c r="K8468" t="s">
        <v>137</v>
      </c>
      <c r="L8468" t="s">
        <v>23829</v>
      </c>
      <c r="M8468" t="s">
        <v>23830</v>
      </c>
      <c r="N8468">
        <v>4.2852777770000001</v>
      </c>
      <c r="O8468">
        <v>0</v>
      </c>
      <c r="P8468">
        <v>12</v>
      </c>
      <c r="Q8468">
        <v>0</v>
      </c>
      <c r="R8468">
        <v>11</v>
      </c>
      <c r="S8468">
        <v>0</v>
      </c>
      <c r="T8468">
        <v>4</v>
      </c>
      <c r="U8468">
        <v>0</v>
      </c>
      <c r="V8468">
        <v>0</v>
      </c>
      <c r="W8468">
        <v>0</v>
      </c>
      <c r="X8468">
        <v>9.1657682061498935</v>
      </c>
      <c r="Y8468">
        <v>0</v>
      </c>
      <c r="Z8468">
        <v>3.0142027298335692</v>
      </c>
      <c r="AA8468">
        <v>0</v>
      </c>
      <c r="AB8468">
        <v>1.2864700652885466</v>
      </c>
      <c r="AC8468">
        <v>0</v>
      </c>
      <c r="AD8468">
        <v>0</v>
      </c>
      <c r="AE8468">
        <v>13.46644100127201</v>
      </c>
    </row>
    <row r="8469" spans="1:31" x14ac:dyDescent="0.25">
      <c r="A8469">
        <v>1663542</v>
      </c>
      <c r="B8469">
        <v>1</v>
      </c>
      <c r="C8469" t="s">
        <v>81</v>
      </c>
      <c r="D8469" t="s">
        <v>112</v>
      </c>
      <c r="E8469" t="s">
        <v>152</v>
      </c>
      <c r="F8469" t="s">
        <v>23831</v>
      </c>
      <c r="G8469" t="s">
        <v>154</v>
      </c>
      <c r="H8469" t="s">
        <v>149</v>
      </c>
      <c r="I8469" t="s">
        <v>135</v>
      </c>
      <c r="J8469" t="s">
        <v>136</v>
      </c>
      <c r="K8469" t="s">
        <v>137</v>
      </c>
      <c r="L8469" t="s">
        <v>23832</v>
      </c>
      <c r="M8469" t="s">
        <v>23833</v>
      </c>
      <c r="N8469">
        <v>1.6516666659999999</v>
      </c>
      <c r="O8469">
        <v>0</v>
      </c>
      <c r="P8469">
        <v>1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5.9543044253000015E-4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5.9543044253000015E-4</v>
      </c>
    </row>
    <row r="8470" spans="1:31" x14ac:dyDescent="0.25">
      <c r="A8470">
        <v>1663204</v>
      </c>
      <c r="B8470">
        <v>1</v>
      </c>
      <c r="C8470" t="s">
        <v>80</v>
      </c>
      <c r="D8470" t="s">
        <v>104</v>
      </c>
      <c r="E8470" t="s">
        <v>152</v>
      </c>
      <c r="F8470" t="s">
        <v>23834</v>
      </c>
      <c r="G8470" t="s">
        <v>154</v>
      </c>
      <c r="H8470" t="s">
        <v>149</v>
      </c>
      <c r="I8470" t="s">
        <v>135</v>
      </c>
      <c r="J8470" t="s">
        <v>136</v>
      </c>
      <c r="K8470" t="s">
        <v>137</v>
      </c>
      <c r="L8470" t="s">
        <v>23835</v>
      </c>
      <c r="M8470" t="s">
        <v>23836</v>
      </c>
      <c r="N8470">
        <v>3.4505555550000002</v>
      </c>
      <c r="O8470">
        <v>0</v>
      </c>
      <c r="P8470">
        <v>1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</row>
    <row r="8471" spans="1:31" x14ac:dyDescent="0.25">
      <c r="A8471">
        <v>1663101</v>
      </c>
      <c r="B8471">
        <v>1</v>
      </c>
      <c r="C8471" t="s">
        <v>80</v>
      </c>
      <c r="D8471" t="s">
        <v>105</v>
      </c>
      <c r="E8471" t="s">
        <v>131</v>
      </c>
      <c r="F8471" t="s">
        <v>23837</v>
      </c>
      <c r="G8471" t="s">
        <v>195</v>
      </c>
      <c r="H8471" t="s">
        <v>134</v>
      </c>
      <c r="I8471" t="s">
        <v>135</v>
      </c>
      <c r="J8471" t="s">
        <v>136</v>
      </c>
      <c r="K8471" t="s">
        <v>137</v>
      </c>
      <c r="L8471" t="s">
        <v>23838</v>
      </c>
      <c r="M8471" t="s">
        <v>23839</v>
      </c>
      <c r="N8471">
        <v>6.1094444440000002</v>
      </c>
      <c r="O8471">
        <v>0</v>
      </c>
      <c r="P8471">
        <v>0</v>
      </c>
      <c r="Q8471">
        <v>1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1.4256975705926667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1.4256975705926667</v>
      </c>
    </row>
    <row r="8472" spans="1:31" x14ac:dyDescent="0.25">
      <c r="A8472">
        <v>1663224</v>
      </c>
      <c r="B8472">
        <v>1</v>
      </c>
      <c r="C8472" t="s">
        <v>80</v>
      </c>
      <c r="D8472" t="s">
        <v>83</v>
      </c>
      <c r="E8472" t="s">
        <v>131</v>
      </c>
      <c r="F8472" t="s">
        <v>11802</v>
      </c>
      <c r="G8472" t="s">
        <v>431</v>
      </c>
      <c r="H8472" t="s">
        <v>134</v>
      </c>
      <c r="I8472" t="s">
        <v>135</v>
      </c>
      <c r="J8472" t="s">
        <v>136</v>
      </c>
      <c r="K8472" t="s">
        <v>137</v>
      </c>
      <c r="L8472" t="s">
        <v>23840</v>
      </c>
      <c r="M8472" t="s">
        <v>23841</v>
      </c>
      <c r="N8472">
        <v>1.416666666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352</v>
      </c>
      <c r="U8472">
        <v>0</v>
      </c>
      <c r="V8472">
        <v>4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558.30884505453002</v>
      </c>
      <c r="AC8472">
        <v>0</v>
      </c>
      <c r="AD8472">
        <v>309.24903971328752</v>
      </c>
      <c r="AE8472">
        <v>867.55788476781754</v>
      </c>
    </row>
    <row r="8473" spans="1:31" x14ac:dyDescent="0.25">
      <c r="A8473">
        <v>1663081</v>
      </c>
      <c r="B8473">
        <v>1</v>
      </c>
      <c r="C8473" t="s">
        <v>80</v>
      </c>
      <c r="D8473" t="s">
        <v>87</v>
      </c>
      <c r="E8473" t="s">
        <v>152</v>
      </c>
      <c r="F8473" t="s">
        <v>23842</v>
      </c>
      <c r="G8473" t="s">
        <v>154</v>
      </c>
      <c r="H8473" t="s">
        <v>149</v>
      </c>
      <c r="I8473" t="s">
        <v>135</v>
      </c>
      <c r="J8473" t="s">
        <v>136</v>
      </c>
      <c r="K8473" t="s">
        <v>137</v>
      </c>
      <c r="L8473" t="s">
        <v>23843</v>
      </c>
      <c r="M8473" t="s">
        <v>23844</v>
      </c>
      <c r="N8473">
        <v>2.1472222219999999</v>
      </c>
      <c r="O8473">
        <v>0</v>
      </c>
      <c r="P8473">
        <v>1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0.83235797577520443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0.83235797577520443</v>
      </c>
    </row>
    <row r="8474" spans="1:31" x14ac:dyDescent="0.25">
      <c r="A8474">
        <v>1663579</v>
      </c>
      <c r="B8474">
        <v>1</v>
      </c>
      <c r="C8474" t="s">
        <v>80</v>
      </c>
      <c r="D8474" t="s">
        <v>99</v>
      </c>
      <c r="E8474" t="s">
        <v>178</v>
      </c>
      <c r="F8474" t="s">
        <v>23845</v>
      </c>
      <c r="G8474" t="s">
        <v>227</v>
      </c>
      <c r="H8474" t="s">
        <v>149</v>
      </c>
      <c r="I8474" t="s">
        <v>135</v>
      </c>
      <c r="J8474" t="s">
        <v>136</v>
      </c>
      <c r="K8474" t="s">
        <v>137</v>
      </c>
      <c r="L8474" t="s">
        <v>23846</v>
      </c>
      <c r="M8474" t="s">
        <v>23847</v>
      </c>
      <c r="N8474">
        <v>0.47333333300000002</v>
      </c>
      <c r="O8474">
        <v>0</v>
      </c>
      <c r="P8474">
        <v>43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3.9004943657417255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3.9004943657417255</v>
      </c>
    </row>
    <row r="8475" spans="1:31" x14ac:dyDescent="0.25">
      <c r="A8475">
        <v>1662938</v>
      </c>
      <c r="B8475">
        <v>1</v>
      </c>
      <c r="C8475" t="s">
        <v>80</v>
      </c>
      <c r="D8475" t="s">
        <v>93</v>
      </c>
      <c r="E8475" t="s">
        <v>152</v>
      </c>
      <c r="F8475" t="s">
        <v>23848</v>
      </c>
      <c r="G8475" t="s">
        <v>154</v>
      </c>
      <c r="H8475" t="s">
        <v>149</v>
      </c>
      <c r="I8475" t="s">
        <v>135</v>
      </c>
      <c r="J8475" t="s">
        <v>136</v>
      </c>
      <c r="K8475" t="s">
        <v>137</v>
      </c>
      <c r="L8475" t="s">
        <v>23849</v>
      </c>
      <c r="M8475" t="s">
        <v>23850</v>
      </c>
      <c r="N8475">
        <v>2.198611111</v>
      </c>
      <c r="O8475">
        <v>0</v>
      </c>
      <c r="P8475">
        <v>2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0.97673928898622231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0.97673928898622231</v>
      </c>
    </row>
    <row r="8476" spans="1:31" x14ac:dyDescent="0.25">
      <c r="A8476">
        <v>1663416</v>
      </c>
      <c r="B8476">
        <v>1</v>
      </c>
      <c r="C8476" t="s">
        <v>81</v>
      </c>
      <c r="D8476" t="s">
        <v>127</v>
      </c>
      <c r="E8476" t="s">
        <v>131</v>
      </c>
      <c r="F8476" t="s">
        <v>23125</v>
      </c>
      <c r="G8476" t="s">
        <v>161</v>
      </c>
      <c r="H8476" t="s">
        <v>134</v>
      </c>
      <c r="I8476" t="s">
        <v>135</v>
      </c>
      <c r="J8476" t="s">
        <v>136</v>
      </c>
      <c r="K8476" t="s">
        <v>137</v>
      </c>
      <c r="L8476" t="s">
        <v>23851</v>
      </c>
      <c r="M8476" t="s">
        <v>23852</v>
      </c>
      <c r="N8476">
        <v>0.73972222200000004</v>
      </c>
      <c r="O8476">
        <v>5</v>
      </c>
      <c r="P8476">
        <v>0</v>
      </c>
      <c r="Q8476">
        <v>155</v>
      </c>
      <c r="R8476">
        <v>6</v>
      </c>
      <c r="S8476">
        <v>6</v>
      </c>
      <c r="T8476">
        <v>0</v>
      </c>
      <c r="U8476">
        <v>0</v>
      </c>
      <c r="V8476">
        <v>0</v>
      </c>
      <c r="W8476">
        <v>0.44079375353362338</v>
      </c>
      <c r="X8476">
        <v>0</v>
      </c>
      <c r="Y8476">
        <v>31.360019780539066</v>
      </c>
      <c r="Z8476">
        <v>0.79940391116178633</v>
      </c>
      <c r="AA8476">
        <v>9.5346818342036208</v>
      </c>
      <c r="AB8476">
        <v>0</v>
      </c>
      <c r="AC8476">
        <v>0</v>
      </c>
      <c r="AD8476">
        <v>0</v>
      </c>
      <c r="AE8476">
        <v>42.134899279438102</v>
      </c>
    </row>
    <row r="8477" spans="1:31" x14ac:dyDescent="0.25">
      <c r="A8477">
        <v>1662895</v>
      </c>
      <c r="B8477">
        <v>1</v>
      </c>
      <c r="C8477" t="s">
        <v>81</v>
      </c>
      <c r="D8477" t="s">
        <v>127</v>
      </c>
      <c r="E8477" t="s">
        <v>131</v>
      </c>
      <c r="F8477" t="s">
        <v>23853</v>
      </c>
      <c r="G8477" t="s">
        <v>161</v>
      </c>
      <c r="H8477" t="s">
        <v>134</v>
      </c>
      <c r="I8477" t="s">
        <v>135</v>
      </c>
      <c r="J8477" t="s">
        <v>136</v>
      </c>
      <c r="K8477" t="s">
        <v>137</v>
      </c>
      <c r="L8477" t="s">
        <v>23854</v>
      </c>
      <c r="M8477" t="s">
        <v>23855</v>
      </c>
      <c r="N8477">
        <v>1.582777777</v>
      </c>
      <c r="O8477">
        <v>0</v>
      </c>
      <c r="P8477">
        <v>343</v>
      </c>
      <c r="Q8477">
        <v>0</v>
      </c>
      <c r="R8477">
        <v>0</v>
      </c>
      <c r="S8477">
        <v>0</v>
      </c>
      <c r="T8477">
        <v>16</v>
      </c>
      <c r="U8477">
        <v>0</v>
      </c>
      <c r="V8477">
        <v>0</v>
      </c>
      <c r="W8477">
        <v>0</v>
      </c>
      <c r="X8477">
        <v>114.39032723886251</v>
      </c>
      <c r="Y8477">
        <v>0</v>
      </c>
      <c r="Z8477">
        <v>0</v>
      </c>
      <c r="AA8477">
        <v>0</v>
      </c>
      <c r="AB8477">
        <v>20.453848440731701</v>
      </c>
      <c r="AC8477">
        <v>0</v>
      </c>
      <c r="AD8477">
        <v>0</v>
      </c>
      <c r="AE8477">
        <v>134.8441756795942</v>
      </c>
    </row>
    <row r="8478" spans="1:31" x14ac:dyDescent="0.25">
      <c r="A8478">
        <v>1663061</v>
      </c>
      <c r="B8478">
        <v>1</v>
      </c>
      <c r="C8478" t="s">
        <v>81</v>
      </c>
      <c r="D8478" t="s">
        <v>128</v>
      </c>
      <c r="E8478" t="s">
        <v>178</v>
      </c>
      <c r="F8478" t="s">
        <v>23432</v>
      </c>
      <c r="G8478" t="s">
        <v>227</v>
      </c>
      <c r="H8478" t="s">
        <v>149</v>
      </c>
      <c r="I8478" t="s">
        <v>135</v>
      </c>
      <c r="J8478" t="s">
        <v>136</v>
      </c>
      <c r="K8478" t="s">
        <v>137</v>
      </c>
      <c r="L8478" t="s">
        <v>23856</v>
      </c>
      <c r="M8478" t="s">
        <v>23857</v>
      </c>
      <c r="N8478">
        <v>1.0475000000000001</v>
      </c>
      <c r="O8478">
        <v>0</v>
      </c>
      <c r="P8478">
        <v>15</v>
      </c>
      <c r="Q8478">
        <v>0</v>
      </c>
      <c r="R8478">
        <v>0</v>
      </c>
      <c r="S8478">
        <v>0</v>
      </c>
      <c r="T8478">
        <v>1</v>
      </c>
      <c r="U8478">
        <v>0</v>
      </c>
      <c r="V8478">
        <v>0</v>
      </c>
      <c r="W8478">
        <v>0</v>
      </c>
      <c r="X8478">
        <v>1.8657805676165078</v>
      </c>
      <c r="Y8478">
        <v>0</v>
      </c>
      <c r="Z8478">
        <v>0</v>
      </c>
      <c r="AA8478">
        <v>0</v>
      </c>
      <c r="AB8478">
        <v>3.0720273034500001E-3</v>
      </c>
      <c r="AC8478">
        <v>0</v>
      </c>
      <c r="AD8478">
        <v>0</v>
      </c>
      <c r="AE8478">
        <v>1.8688525949199577</v>
      </c>
    </row>
    <row r="8479" spans="1:31" x14ac:dyDescent="0.25">
      <c r="A8479">
        <v>1663559</v>
      </c>
      <c r="B8479">
        <v>1</v>
      </c>
      <c r="C8479" t="s">
        <v>80</v>
      </c>
      <c r="D8479" t="s">
        <v>110</v>
      </c>
      <c r="E8479" t="s">
        <v>152</v>
      </c>
      <c r="F8479" t="s">
        <v>23858</v>
      </c>
      <c r="G8479" t="s">
        <v>168</v>
      </c>
      <c r="H8479" t="s">
        <v>149</v>
      </c>
      <c r="I8479" t="s">
        <v>135</v>
      </c>
      <c r="J8479" t="s">
        <v>136</v>
      </c>
      <c r="K8479" t="s">
        <v>137</v>
      </c>
      <c r="L8479" t="s">
        <v>23859</v>
      </c>
      <c r="M8479" t="s">
        <v>23860</v>
      </c>
      <c r="N8479">
        <v>5.4694444439999996</v>
      </c>
      <c r="O8479">
        <v>0</v>
      </c>
      <c r="P8479">
        <v>2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2.3150449352873887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2.3150449352873887</v>
      </c>
    </row>
    <row r="8480" spans="1:31" x14ac:dyDescent="0.25">
      <c r="A8480">
        <v>1663038</v>
      </c>
      <c r="B8480">
        <v>1</v>
      </c>
      <c r="C8480" t="s">
        <v>81</v>
      </c>
      <c r="D8480" t="s">
        <v>128</v>
      </c>
      <c r="E8480" t="s">
        <v>152</v>
      </c>
      <c r="F8480" t="s">
        <v>23861</v>
      </c>
      <c r="G8480" t="s">
        <v>154</v>
      </c>
      <c r="H8480" t="s">
        <v>149</v>
      </c>
      <c r="I8480" t="s">
        <v>135</v>
      </c>
      <c r="J8480" t="s">
        <v>136</v>
      </c>
      <c r="K8480" t="s">
        <v>137</v>
      </c>
      <c r="L8480" t="s">
        <v>23862</v>
      </c>
      <c r="M8480" t="s">
        <v>23863</v>
      </c>
      <c r="N8480">
        <v>1.241666666</v>
      </c>
      <c r="O8480">
        <v>0</v>
      </c>
      <c r="P8480">
        <v>3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1.8292365988535837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1.8292365988535837</v>
      </c>
    </row>
    <row r="8481" spans="1:31" x14ac:dyDescent="0.25">
      <c r="A8481">
        <v>1663702</v>
      </c>
      <c r="B8481">
        <v>1</v>
      </c>
      <c r="C8481" t="s">
        <v>81</v>
      </c>
      <c r="D8481" t="s">
        <v>114</v>
      </c>
      <c r="E8481" t="s">
        <v>152</v>
      </c>
      <c r="F8481" t="s">
        <v>23864</v>
      </c>
      <c r="G8481" t="s">
        <v>154</v>
      </c>
      <c r="H8481" t="s">
        <v>149</v>
      </c>
      <c r="I8481" t="s">
        <v>135</v>
      </c>
      <c r="J8481" t="s">
        <v>136</v>
      </c>
      <c r="K8481" t="s">
        <v>137</v>
      </c>
      <c r="L8481" t="s">
        <v>23865</v>
      </c>
      <c r="M8481" t="s">
        <v>23866</v>
      </c>
      <c r="N8481">
        <v>3.0188888880000002</v>
      </c>
      <c r="O8481">
        <v>0</v>
      </c>
      <c r="P8481">
        <v>2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0.62833227187129004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0.62833227187129004</v>
      </c>
    </row>
    <row r="8482" spans="1:31" x14ac:dyDescent="0.25">
      <c r="A8482">
        <v>1663459</v>
      </c>
      <c r="B8482">
        <v>1</v>
      </c>
      <c r="C8482" t="s">
        <v>80</v>
      </c>
      <c r="D8482" t="s">
        <v>90</v>
      </c>
      <c r="E8482" t="s">
        <v>178</v>
      </c>
      <c r="F8482" t="s">
        <v>1933</v>
      </c>
      <c r="G8482" t="s">
        <v>227</v>
      </c>
      <c r="H8482" t="s">
        <v>149</v>
      </c>
      <c r="I8482" t="s">
        <v>135</v>
      </c>
      <c r="J8482" t="s">
        <v>136</v>
      </c>
      <c r="K8482" t="s">
        <v>137</v>
      </c>
      <c r="L8482" t="s">
        <v>23867</v>
      </c>
      <c r="M8482" t="s">
        <v>23868</v>
      </c>
      <c r="N8482">
        <v>2.088333333</v>
      </c>
      <c r="O8482">
        <v>0</v>
      </c>
      <c r="P8482">
        <v>142</v>
      </c>
      <c r="Q8482">
        <v>0</v>
      </c>
      <c r="R8482">
        <v>0</v>
      </c>
      <c r="S8482">
        <v>0</v>
      </c>
      <c r="T8482">
        <v>9</v>
      </c>
      <c r="U8482">
        <v>0</v>
      </c>
      <c r="V8482">
        <v>0</v>
      </c>
      <c r="W8482">
        <v>0</v>
      </c>
      <c r="X8482">
        <v>97.241284174304155</v>
      </c>
      <c r="Y8482">
        <v>0</v>
      </c>
      <c r="Z8482">
        <v>0</v>
      </c>
      <c r="AA8482">
        <v>0</v>
      </c>
      <c r="AB8482">
        <v>8.7925493460218895</v>
      </c>
      <c r="AC8482">
        <v>0</v>
      </c>
      <c r="AD8482">
        <v>0</v>
      </c>
      <c r="AE8482">
        <v>106.03383352032604</v>
      </c>
    </row>
    <row r="8483" spans="1:31" x14ac:dyDescent="0.25">
      <c r="A8483">
        <v>1662918</v>
      </c>
      <c r="B8483">
        <v>1</v>
      </c>
      <c r="C8483" t="s">
        <v>80</v>
      </c>
      <c r="D8483" t="s">
        <v>94</v>
      </c>
      <c r="E8483" t="s">
        <v>131</v>
      </c>
      <c r="F8483" t="s">
        <v>23869</v>
      </c>
      <c r="G8483" t="s">
        <v>585</v>
      </c>
      <c r="H8483" t="s">
        <v>134</v>
      </c>
      <c r="I8483" t="s">
        <v>135</v>
      </c>
      <c r="J8483" t="s">
        <v>136</v>
      </c>
      <c r="K8483" t="s">
        <v>137</v>
      </c>
      <c r="L8483" t="s">
        <v>23870</v>
      </c>
      <c r="M8483" t="s">
        <v>23871</v>
      </c>
      <c r="N8483">
        <v>3.6588888879999999</v>
      </c>
      <c r="O8483">
        <v>0</v>
      </c>
      <c r="P8483">
        <v>80</v>
      </c>
      <c r="Q8483">
        <v>0</v>
      </c>
      <c r="R8483">
        <v>49</v>
      </c>
      <c r="S8483">
        <v>0</v>
      </c>
      <c r="T8483">
        <v>3</v>
      </c>
      <c r="U8483">
        <v>0</v>
      </c>
      <c r="V8483">
        <v>0</v>
      </c>
      <c r="W8483">
        <v>0</v>
      </c>
      <c r="X8483">
        <v>59.21200953090451</v>
      </c>
      <c r="Y8483">
        <v>0</v>
      </c>
      <c r="Z8483">
        <v>42.926309117315689</v>
      </c>
      <c r="AA8483">
        <v>0</v>
      </c>
      <c r="AB8483">
        <v>0.85971788836110619</v>
      </c>
      <c r="AC8483">
        <v>0</v>
      </c>
      <c r="AD8483">
        <v>0</v>
      </c>
      <c r="AE8483">
        <v>102.99803653658131</v>
      </c>
    </row>
    <row r="8484" spans="1:31" x14ac:dyDescent="0.25">
      <c r="A8484">
        <v>1663728</v>
      </c>
      <c r="B8484">
        <v>1</v>
      </c>
      <c r="C8484" t="s">
        <v>81</v>
      </c>
      <c r="D8484" t="s">
        <v>118</v>
      </c>
      <c r="E8484" t="s">
        <v>146</v>
      </c>
      <c r="F8484" t="s">
        <v>23872</v>
      </c>
      <c r="G8484" t="s">
        <v>227</v>
      </c>
      <c r="H8484" t="s">
        <v>149</v>
      </c>
      <c r="I8484" t="s">
        <v>135</v>
      </c>
      <c r="J8484" t="s">
        <v>136</v>
      </c>
      <c r="K8484" t="s">
        <v>137</v>
      </c>
      <c r="L8484" t="s">
        <v>23873</v>
      </c>
      <c r="M8484" t="s">
        <v>23874</v>
      </c>
      <c r="N8484">
        <v>1.247777777</v>
      </c>
      <c r="O8484">
        <v>0</v>
      </c>
      <c r="P8484">
        <v>42</v>
      </c>
      <c r="Q8484">
        <v>0</v>
      </c>
      <c r="R8484">
        <v>0</v>
      </c>
      <c r="S8484">
        <v>0</v>
      </c>
      <c r="T8484">
        <v>1</v>
      </c>
      <c r="U8484">
        <v>0</v>
      </c>
      <c r="V8484">
        <v>0</v>
      </c>
      <c r="W8484">
        <v>0</v>
      </c>
      <c r="X8484">
        <v>7.9284800313026018</v>
      </c>
      <c r="Y8484">
        <v>0</v>
      </c>
      <c r="Z8484">
        <v>0</v>
      </c>
      <c r="AA8484">
        <v>0</v>
      </c>
      <c r="AB8484">
        <v>1.2192941806950002E-2</v>
      </c>
      <c r="AC8484">
        <v>0</v>
      </c>
      <c r="AD8484">
        <v>0</v>
      </c>
      <c r="AE8484">
        <v>7.9406729731095522</v>
      </c>
    </row>
    <row r="8485" spans="1:31" x14ac:dyDescent="0.25">
      <c r="A8485">
        <v>1663479</v>
      </c>
      <c r="B8485">
        <v>1</v>
      </c>
      <c r="C8485" t="s">
        <v>80</v>
      </c>
      <c r="D8485" t="s">
        <v>96</v>
      </c>
      <c r="E8485" t="s">
        <v>152</v>
      </c>
      <c r="F8485" t="s">
        <v>23875</v>
      </c>
      <c r="G8485" t="s">
        <v>154</v>
      </c>
      <c r="H8485" t="s">
        <v>149</v>
      </c>
      <c r="I8485" t="s">
        <v>135</v>
      </c>
      <c r="J8485" t="s">
        <v>136</v>
      </c>
      <c r="K8485" t="s">
        <v>137</v>
      </c>
      <c r="L8485" t="s">
        <v>23876</v>
      </c>
      <c r="M8485" t="s">
        <v>23877</v>
      </c>
      <c r="N8485">
        <v>1.3905555549999999</v>
      </c>
      <c r="O8485">
        <v>0</v>
      </c>
      <c r="P8485">
        <v>0</v>
      </c>
      <c r="Q8485">
        <v>0</v>
      </c>
      <c r="R8485">
        <v>1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1.3162972058754816</v>
      </c>
      <c r="AA8485">
        <v>0</v>
      </c>
      <c r="AB8485">
        <v>0</v>
      </c>
      <c r="AC8485">
        <v>0</v>
      </c>
      <c r="AD8485">
        <v>0</v>
      </c>
      <c r="AE8485">
        <v>1.3162972058754816</v>
      </c>
    </row>
    <row r="8486" spans="1:31" x14ac:dyDescent="0.25">
      <c r="A8486">
        <v>1663124</v>
      </c>
      <c r="B8486">
        <v>1</v>
      </c>
      <c r="C8486" t="s">
        <v>80</v>
      </c>
      <c r="D8486" t="s">
        <v>101</v>
      </c>
      <c r="E8486" t="s">
        <v>152</v>
      </c>
      <c r="F8486" t="s">
        <v>23878</v>
      </c>
      <c r="G8486" t="s">
        <v>168</v>
      </c>
      <c r="H8486" t="s">
        <v>149</v>
      </c>
      <c r="I8486" t="s">
        <v>135</v>
      </c>
      <c r="J8486" t="s">
        <v>136</v>
      </c>
      <c r="K8486" t="s">
        <v>137</v>
      </c>
      <c r="L8486" t="s">
        <v>23879</v>
      </c>
      <c r="M8486" t="s">
        <v>23880</v>
      </c>
      <c r="N8486">
        <v>1.5180555549999999</v>
      </c>
      <c r="O8486">
        <v>0</v>
      </c>
      <c r="P8486">
        <v>1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0.18993657382886919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0.18993657382886919</v>
      </c>
    </row>
    <row r="8487" spans="1:31" x14ac:dyDescent="0.25">
      <c r="A8487">
        <v>1663622</v>
      </c>
      <c r="B8487">
        <v>1</v>
      </c>
      <c r="C8487" t="s">
        <v>80</v>
      </c>
      <c r="D8487" t="s">
        <v>90</v>
      </c>
      <c r="E8487" t="s">
        <v>178</v>
      </c>
      <c r="F8487" t="s">
        <v>20314</v>
      </c>
      <c r="G8487" t="s">
        <v>227</v>
      </c>
      <c r="H8487" t="s">
        <v>149</v>
      </c>
      <c r="I8487" t="s">
        <v>135</v>
      </c>
      <c r="J8487" t="s">
        <v>136</v>
      </c>
      <c r="K8487" t="s">
        <v>137</v>
      </c>
      <c r="L8487" t="s">
        <v>23881</v>
      </c>
      <c r="M8487" t="s">
        <v>23882</v>
      </c>
      <c r="N8487">
        <v>1.184722222</v>
      </c>
      <c r="O8487">
        <v>0</v>
      </c>
      <c r="P8487">
        <v>25</v>
      </c>
      <c r="Q8487">
        <v>0</v>
      </c>
      <c r="R8487">
        <v>0</v>
      </c>
      <c r="S8487">
        <v>0</v>
      </c>
      <c r="T8487">
        <v>2</v>
      </c>
      <c r="U8487">
        <v>0</v>
      </c>
      <c r="V8487">
        <v>0</v>
      </c>
      <c r="W8487">
        <v>0</v>
      </c>
      <c r="X8487">
        <v>11.588453232731901</v>
      </c>
      <c r="Y8487">
        <v>0</v>
      </c>
      <c r="Z8487">
        <v>0</v>
      </c>
      <c r="AA8487">
        <v>0</v>
      </c>
      <c r="AB8487">
        <v>5.5207894114305562E-3</v>
      </c>
      <c r="AC8487">
        <v>0</v>
      </c>
      <c r="AD8487">
        <v>0</v>
      </c>
      <c r="AE8487">
        <v>11.593974022143332</v>
      </c>
    </row>
    <row r="8488" spans="1:31" x14ac:dyDescent="0.25">
      <c r="A8488">
        <v>1663516</v>
      </c>
      <c r="B8488">
        <v>1</v>
      </c>
      <c r="C8488" t="s">
        <v>80</v>
      </c>
      <c r="D8488" t="s">
        <v>93</v>
      </c>
      <c r="E8488" t="s">
        <v>140</v>
      </c>
      <c r="F8488" t="s">
        <v>23883</v>
      </c>
      <c r="G8488" t="s">
        <v>161</v>
      </c>
      <c r="H8488" t="s">
        <v>134</v>
      </c>
      <c r="I8488" t="s">
        <v>135</v>
      </c>
      <c r="J8488" t="s">
        <v>136</v>
      </c>
      <c r="K8488" t="s">
        <v>137</v>
      </c>
      <c r="L8488" t="s">
        <v>23884</v>
      </c>
      <c r="M8488" t="s">
        <v>23885</v>
      </c>
      <c r="N8488">
        <v>0.18472222199999999</v>
      </c>
      <c r="O8488">
        <v>0</v>
      </c>
      <c r="P8488">
        <v>1676</v>
      </c>
      <c r="Q8488">
        <v>39</v>
      </c>
      <c r="R8488">
        <v>161</v>
      </c>
      <c r="S8488">
        <v>15</v>
      </c>
      <c r="T8488">
        <v>245</v>
      </c>
      <c r="U8488">
        <v>1</v>
      </c>
      <c r="V8488">
        <v>1</v>
      </c>
      <c r="W8488">
        <v>0</v>
      </c>
      <c r="X8488">
        <v>76.567616528048291</v>
      </c>
      <c r="Y8488">
        <v>4.8174749430493202</v>
      </c>
      <c r="Z8488">
        <v>16.559208226644028</v>
      </c>
      <c r="AA8488">
        <v>15.19134041170949</v>
      </c>
      <c r="AB8488">
        <v>28.50875849986247</v>
      </c>
      <c r="AC8488">
        <v>36.044454368596483</v>
      </c>
      <c r="AD8488">
        <v>3.5866908377568527</v>
      </c>
      <c r="AE8488">
        <v>181.27554381566696</v>
      </c>
    </row>
    <row r="8489" spans="1:31" x14ac:dyDescent="0.25">
      <c r="A8489">
        <v>1663665</v>
      </c>
      <c r="B8489">
        <v>1</v>
      </c>
      <c r="C8489" t="s">
        <v>80</v>
      </c>
      <c r="D8489" t="s">
        <v>94</v>
      </c>
      <c r="E8489" t="s">
        <v>152</v>
      </c>
      <c r="F8489" t="s">
        <v>23886</v>
      </c>
      <c r="G8489" t="s">
        <v>154</v>
      </c>
      <c r="H8489" t="s">
        <v>149</v>
      </c>
      <c r="I8489" t="s">
        <v>135</v>
      </c>
      <c r="J8489" t="s">
        <v>136</v>
      </c>
      <c r="K8489" t="s">
        <v>137</v>
      </c>
      <c r="L8489" t="s">
        <v>23887</v>
      </c>
      <c r="M8489" t="s">
        <v>23888</v>
      </c>
      <c r="N8489">
        <v>0.73888888799999997</v>
      </c>
      <c r="O8489">
        <v>0</v>
      </c>
      <c r="P8489">
        <v>1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0.18526300440728888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0.18526300440728888</v>
      </c>
    </row>
    <row r="8490" spans="1:31" x14ac:dyDescent="0.25">
      <c r="A8490">
        <v>1663522</v>
      </c>
      <c r="B8490">
        <v>1</v>
      </c>
      <c r="C8490" t="s">
        <v>81</v>
      </c>
      <c r="D8490" t="s">
        <v>116</v>
      </c>
      <c r="E8490" t="s">
        <v>178</v>
      </c>
      <c r="F8490" t="s">
        <v>23889</v>
      </c>
      <c r="G8490" t="s">
        <v>227</v>
      </c>
      <c r="H8490" t="s">
        <v>149</v>
      </c>
      <c r="I8490" t="s">
        <v>135</v>
      </c>
      <c r="J8490" t="s">
        <v>136</v>
      </c>
      <c r="K8490" t="s">
        <v>137</v>
      </c>
      <c r="L8490" t="s">
        <v>23890</v>
      </c>
      <c r="M8490" t="s">
        <v>23891</v>
      </c>
      <c r="N8490">
        <v>1.3138888879999999</v>
      </c>
      <c r="O8490">
        <v>0</v>
      </c>
      <c r="P8490">
        <v>4</v>
      </c>
      <c r="Q8490">
        <v>0</v>
      </c>
      <c r="R8490">
        <v>1</v>
      </c>
      <c r="S8490">
        <v>0</v>
      </c>
      <c r="T8490">
        <v>1</v>
      </c>
      <c r="U8490">
        <v>0</v>
      </c>
      <c r="V8490">
        <v>0</v>
      </c>
      <c r="W8490">
        <v>0</v>
      </c>
      <c r="X8490">
        <v>1.8126851456564308</v>
      </c>
      <c r="Y8490">
        <v>0</v>
      </c>
      <c r="Z8490">
        <v>9.360560703635E-2</v>
      </c>
      <c r="AA8490">
        <v>0</v>
      </c>
      <c r="AB8490">
        <v>3.6836984259088643</v>
      </c>
      <c r="AC8490">
        <v>0</v>
      </c>
      <c r="AD8490">
        <v>0</v>
      </c>
      <c r="AE8490">
        <v>5.5899891786016447</v>
      </c>
    </row>
    <row r="8491" spans="1:31" x14ac:dyDescent="0.25">
      <c r="A8491">
        <v>1662932</v>
      </c>
      <c r="B8491">
        <v>1</v>
      </c>
      <c r="C8491" t="s">
        <v>81</v>
      </c>
      <c r="D8491" t="s">
        <v>128</v>
      </c>
      <c r="E8491" t="s">
        <v>204</v>
      </c>
      <c r="F8491" t="s">
        <v>552</v>
      </c>
      <c r="G8491" t="s">
        <v>161</v>
      </c>
      <c r="H8491" t="s">
        <v>134</v>
      </c>
      <c r="I8491" t="s">
        <v>135</v>
      </c>
      <c r="J8491" t="s">
        <v>136</v>
      </c>
      <c r="K8491" t="s">
        <v>137</v>
      </c>
      <c r="L8491" t="s">
        <v>23892</v>
      </c>
      <c r="M8491" t="s">
        <v>23893</v>
      </c>
      <c r="N8491">
        <v>8.7499999999999994E-2</v>
      </c>
      <c r="O8491">
        <v>6</v>
      </c>
      <c r="P8491">
        <v>1289</v>
      </c>
      <c r="Q8491">
        <v>22</v>
      </c>
      <c r="R8491">
        <v>15</v>
      </c>
      <c r="S8491">
        <v>23</v>
      </c>
      <c r="T8491">
        <v>120</v>
      </c>
      <c r="U8491">
        <v>0</v>
      </c>
      <c r="V8491">
        <v>0</v>
      </c>
      <c r="W8491">
        <v>0.19203875098799997</v>
      </c>
      <c r="X8491">
        <v>13.211419032704564</v>
      </c>
      <c r="Y8491">
        <v>9.4063640735870742</v>
      </c>
      <c r="Z8491">
        <v>9.6206490871400013E-2</v>
      </c>
      <c r="AA8491">
        <v>14.776947592292373</v>
      </c>
      <c r="AB8491">
        <v>5.4091696164863006</v>
      </c>
      <c r="AC8491">
        <v>0</v>
      </c>
      <c r="AD8491">
        <v>0</v>
      </c>
      <c r="AE8491">
        <v>43.092145556929715</v>
      </c>
    </row>
    <row r="8492" spans="1:31" x14ac:dyDescent="0.25">
      <c r="A8492">
        <v>1662904</v>
      </c>
      <c r="B8492">
        <v>1</v>
      </c>
      <c r="C8492" t="s">
        <v>80</v>
      </c>
      <c r="D8492" t="s">
        <v>97</v>
      </c>
      <c r="E8492" t="s">
        <v>140</v>
      </c>
      <c r="F8492" t="s">
        <v>21326</v>
      </c>
      <c r="G8492" t="s">
        <v>161</v>
      </c>
      <c r="H8492" t="s">
        <v>134</v>
      </c>
      <c r="I8492" t="s">
        <v>135</v>
      </c>
      <c r="J8492" t="s">
        <v>136</v>
      </c>
      <c r="K8492" t="s">
        <v>137</v>
      </c>
      <c r="L8492" t="s">
        <v>23894</v>
      </c>
      <c r="M8492" t="s">
        <v>23895</v>
      </c>
      <c r="N8492">
        <v>0.80722222200000004</v>
      </c>
      <c r="O8492">
        <v>2</v>
      </c>
      <c r="P8492">
        <v>915</v>
      </c>
      <c r="Q8492">
        <v>1</v>
      </c>
      <c r="R8492">
        <v>32</v>
      </c>
      <c r="S8492">
        <v>7</v>
      </c>
      <c r="T8492">
        <v>70</v>
      </c>
      <c r="U8492">
        <v>0</v>
      </c>
      <c r="V8492">
        <v>0</v>
      </c>
      <c r="W8492">
        <v>10.756870650118357</v>
      </c>
      <c r="X8492">
        <v>105.84865726063768</v>
      </c>
      <c r="Y8492">
        <v>6.8398225476045002E-2</v>
      </c>
      <c r="Z8492">
        <v>5.1088362768539035</v>
      </c>
      <c r="AA8492">
        <v>12.05516260460351</v>
      </c>
      <c r="AB8492">
        <v>37.567047096855042</v>
      </c>
      <c r="AC8492">
        <v>0</v>
      </c>
      <c r="AD8492">
        <v>0</v>
      </c>
      <c r="AE8492">
        <v>171.40497211454453</v>
      </c>
    </row>
    <row r="8493" spans="1:31" x14ac:dyDescent="0.25">
      <c r="A8493">
        <v>1663568</v>
      </c>
      <c r="B8493">
        <v>1</v>
      </c>
      <c r="C8493" t="s">
        <v>80</v>
      </c>
      <c r="D8493" t="s">
        <v>90</v>
      </c>
      <c r="E8493" t="s">
        <v>152</v>
      </c>
      <c r="F8493" t="s">
        <v>23896</v>
      </c>
      <c r="G8493" t="s">
        <v>154</v>
      </c>
      <c r="H8493" t="s">
        <v>149</v>
      </c>
      <c r="I8493" t="s">
        <v>135</v>
      </c>
      <c r="J8493" t="s">
        <v>136</v>
      </c>
      <c r="K8493" t="s">
        <v>137</v>
      </c>
      <c r="L8493" t="s">
        <v>23897</v>
      </c>
      <c r="M8493" t="s">
        <v>23898</v>
      </c>
      <c r="N8493">
        <v>5.7508333330000001</v>
      </c>
      <c r="O8493">
        <v>0</v>
      </c>
      <c r="P8493">
        <v>5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6.25031823122763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6.25031823122763</v>
      </c>
    </row>
    <row r="8494" spans="1:31" x14ac:dyDescent="0.25">
      <c r="A8494">
        <v>1663259</v>
      </c>
      <c r="B8494">
        <v>1</v>
      </c>
      <c r="C8494" t="s">
        <v>80</v>
      </c>
      <c r="D8494" t="s">
        <v>83</v>
      </c>
      <c r="E8494" t="s">
        <v>178</v>
      </c>
      <c r="F8494" t="s">
        <v>23899</v>
      </c>
      <c r="G8494" t="s">
        <v>227</v>
      </c>
      <c r="H8494" t="s">
        <v>149</v>
      </c>
      <c r="I8494" t="s">
        <v>135</v>
      </c>
      <c r="J8494" t="s">
        <v>136</v>
      </c>
      <c r="K8494" t="s">
        <v>137</v>
      </c>
      <c r="L8494" t="s">
        <v>23900</v>
      </c>
      <c r="M8494" t="s">
        <v>23901</v>
      </c>
      <c r="N8494">
        <v>1.868055555</v>
      </c>
      <c r="O8494">
        <v>0</v>
      </c>
      <c r="P8494">
        <v>265</v>
      </c>
      <c r="Q8494">
        <v>0</v>
      </c>
      <c r="R8494">
        <v>0</v>
      </c>
      <c r="S8494">
        <v>0</v>
      </c>
      <c r="T8494">
        <v>9</v>
      </c>
      <c r="U8494">
        <v>0</v>
      </c>
      <c r="V8494">
        <v>0</v>
      </c>
      <c r="W8494">
        <v>0</v>
      </c>
      <c r="X8494">
        <v>140.60065514352948</v>
      </c>
      <c r="Y8494">
        <v>0</v>
      </c>
      <c r="Z8494">
        <v>0</v>
      </c>
      <c r="AA8494">
        <v>0</v>
      </c>
      <c r="AB8494">
        <v>65.872662427734639</v>
      </c>
      <c r="AC8494">
        <v>0</v>
      </c>
      <c r="AD8494">
        <v>0</v>
      </c>
      <c r="AE8494">
        <v>206.47331757126412</v>
      </c>
    </row>
    <row r="8495" spans="1:31" x14ac:dyDescent="0.25">
      <c r="A8495">
        <v>1663067</v>
      </c>
      <c r="B8495">
        <v>1</v>
      </c>
      <c r="C8495" t="s">
        <v>80</v>
      </c>
      <c r="D8495" t="s">
        <v>100</v>
      </c>
      <c r="E8495" t="s">
        <v>146</v>
      </c>
      <c r="F8495" t="s">
        <v>23902</v>
      </c>
      <c r="G8495" t="s">
        <v>142</v>
      </c>
      <c r="H8495" t="s">
        <v>149</v>
      </c>
      <c r="I8495" t="s">
        <v>135</v>
      </c>
      <c r="J8495" t="s">
        <v>136</v>
      </c>
      <c r="K8495" t="s">
        <v>143</v>
      </c>
      <c r="L8495" t="s">
        <v>23903</v>
      </c>
      <c r="M8495" t="s">
        <v>23904</v>
      </c>
      <c r="N8495">
        <v>3.7155683329999998</v>
      </c>
      <c r="O8495">
        <v>0</v>
      </c>
      <c r="P8495">
        <v>118</v>
      </c>
      <c r="Q8495">
        <v>0</v>
      </c>
      <c r="R8495">
        <v>10</v>
      </c>
      <c r="S8495">
        <v>0</v>
      </c>
      <c r="T8495">
        <v>51</v>
      </c>
      <c r="U8495">
        <v>0</v>
      </c>
      <c r="V8495">
        <v>0</v>
      </c>
      <c r="W8495">
        <v>0</v>
      </c>
      <c r="X8495">
        <v>120.72066147905072</v>
      </c>
      <c r="Y8495">
        <v>0</v>
      </c>
      <c r="Z8495">
        <v>5.5857708355972342</v>
      </c>
      <c r="AA8495">
        <v>0</v>
      </c>
      <c r="AB8495">
        <v>166.78460719136689</v>
      </c>
      <c r="AC8495">
        <v>0</v>
      </c>
      <c r="AD8495">
        <v>0</v>
      </c>
      <c r="AE8495">
        <v>293.09103950601485</v>
      </c>
    </row>
    <row r="8496" spans="1:31" x14ac:dyDescent="0.25">
      <c r="A8496">
        <v>1663359</v>
      </c>
      <c r="B8496">
        <v>1</v>
      </c>
      <c r="C8496" t="s">
        <v>81</v>
      </c>
      <c r="D8496" t="s">
        <v>113</v>
      </c>
      <c r="E8496" t="s">
        <v>140</v>
      </c>
      <c r="F8496" t="s">
        <v>21624</v>
      </c>
      <c r="G8496" t="s">
        <v>161</v>
      </c>
      <c r="H8496" t="s">
        <v>134</v>
      </c>
      <c r="I8496" t="s">
        <v>135</v>
      </c>
      <c r="J8496" t="s">
        <v>136</v>
      </c>
      <c r="K8496" t="s">
        <v>137</v>
      </c>
      <c r="L8496" t="s">
        <v>23905</v>
      </c>
      <c r="M8496" t="s">
        <v>23906</v>
      </c>
      <c r="N8496">
        <v>0.768055555</v>
      </c>
      <c r="O8496">
        <v>0</v>
      </c>
      <c r="P8496">
        <v>1284</v>
      </c>
      <c r="Q8496">
        <v>2</v>
      </c>
      <c r="R8496">
        <v>419</v>
      </c>
      <c r="S8496">
        <v>5</v>
      </c>
      <c r="T8496">
        <v>67</v>
      </c>
      <c r="U8496">
        <v>0</v>
      </c>
      <c r="V8496">
        <v>2</v>
      </c>
      <c r="W8496">
        <v>0</v>
      </c>
      <c r="X8496">
        <v>85.500893337630671</v>
      </c>
      <c r="Y8496">
        <v>0.54618899367987506</v>
      </c>
      <c r="Z8496">
        <v>24.035410610680454</v>
      </c>
      <c r="AA8496">
        <v>8.4785563452855239</v>
      </c>
      <c r="AB8496">
        <v>93.845349538657771</v>
      </c>
      <c r="AC8496">
        <v>0</v>
      </c>
      <c r="AD8496">
        <v>6.9058636883130706</v>
      </c>
      <c r="AE8496">
        <v>219.31226251424738</v>
      </c>
    </row>
    <row r="8497" spans="1:31" x14ac:dyDescent="0.25">
      <c r="A8497">
        <v>1663190</v>
      </c>
      <c r="B8497">
        <v>1</v>
      </c>
      <c r="C8497" t="s">
        <v>80</v>
      </c>
      <c r="D8497" t="s">
        <v>84</v>
      </c>
      <c r="E8497" t="s">
        <v>178</v>
      </c>
      <c r="F8497" t="s">
        <v>23044</v>
      </c>
      <c r="G8497" t="s">
        <v>227</v>
      </c>
      <c r="H8497" t="s">
        <v>149</v>
      </c>
      <c r="I8497" t="s">
        <v>135</v>
      </c>
      <c r="J8497" t="s">
        <v>136</v>
      </c>
      <c r="K8497" t="s">
        <v>137</v>
      </c>
      <c r="L8497" t="s">
        <v>23907</v>
      </c>
      <c r="M8497" t="s">
        <v>23908</v>
      </c>
      <c r="N8497">
        <v>0.93888888800000003</v>
      </c>
      <c r="O8497">
        <v>0</v>
      </c>
      <c r="P8497">
        <v>225</v>
      </c>
      <c r="Q8497">
        <v>0</v>
      </c>
      <c r="R8497">
        <v>0</v>
      </c>
      <c r="S8497">
        <v>0</v>
      </c>
      <c r="T8497">
        <v>5</v>
      </c>
      <c r="U8497">
        <v>0</v>
      </c>
      <c r="V8497">
        <v>0</v>
      </c>
      <c r="W8497">
        <v>0</v>
      </c>
      <c r="X8497">
        <v>48.952430917677951</v>
      </c>
      <c r="Y8497">
        <v>0</v>
      </c>
      <c r="Z8497">
        <v>0</v>
      </c>
      <c r="AA8497">
        <v>0</v>
      </c>
      <c r="AB8497">
        <v>2.4920730226791901</v>
      </c>
      <c r="AC8497">
        <v>0</v>
      </c>
      <c r="AD8497">
        <v>0</v>
      </c>
      <c r="AE8497">
        <v>51.444503940357144</v>
      </c>
    </row>
    <row r="8498" spans="1:31" x14ac:dyDescent="0.25">
      <c r="A8498">
        <v>1663113</v>
      </c>
      <c r="B8498">
        <v>1</v>
      </c>
      <c r="C8498" t="s">
        <v>80</v>
      </c>
      <c r="D8498" t="s">
        <v>95</v>
      </c>
      <c r="E8498" t="s">
        <v>178</v>
      </c>
      <c r="F8498" t="s">
        <v>23909</v>
      </c>
      <c r="G8498" t="s">
        <v>295</v>
      </c>
      <c r="H8498" t="s">
        <v>149</v>
      </c>
      <c r="I8498" t="s">
        <v>135</v>
      </c>
      <c r="J8498" t="s">
        <v>136</v>
      </c>
      <c r="K8498" t="s">
        <v>137</v>
      </c>
      <c r="L8498" t="s">
        <v>23910</v>
      </c>
      <c r="M8498" t="s">
        <v>23911</v>
      </c>
      <c r="N8498">
        <v>0.79083333300000003</v>
      </c>
      <c r="O8498">
        <v>0</v>
      </c>
      <c r="P8498">
        <v>20</v>
      </c>
      <c r="Q8498">
        <v>0</v>
      </c>
      <c r="R8498">
        <v>0</v>
      </c>
      <c r="S8498">
        <v>0</v>
      </c>
      <c r="T8498">
        <v>1</v>
      </c>
      <c r="U8498">
        <v>0</v>
      </c>
      <c r="V8498">
        <v>0</v>
      </c>
      <c r="W8498">
        <v>0</v>
      </c>
      <c r="X8498">
        <v>1.7253037167262422</v>
      </c>
      <c r="Y8498">
        <v>0</v>
      </c>
      <c r="Z8498">
        <v>0</v>
      </c>
      <c r="AA8498">
        <v>0</v>
      </c>
      <c r="AB8498">
        <v>0.23813334634917332</v>
      </c>
      <c r="AC8498">
        <v>0</v>
      </c>
      <c r="AD8498">
        <v>0</v>
      </c>
      <c r="AE8498">
        <v>1.9634370630754154</v>
      </c>
    </row>
    <row r="8499" spans="1:31" x14ac:dyDescent="0.25">
      <c r="A8499">
        <v>1663336</v>
      </c>
      <c r="B8499">
        <v>1</v>
      </c>
      <c r="C8499" t="s">
        <v>80</v>
      </c>
      <c r="D8499" t="s">
        <v>91</v>
      </c>
      <c r="E8499" t="s">
        <v>204</v>
      </c>
      <c r="F8499" t="s">
        <v>21332</v>
      </c>
      <c r="G8499" t="s">
        <v>161</v>
      </c>
      <c r="H8499" t="s">
        <v>134</v>
      </c>
      <c r="I8499" t="s">
        <v>135</v>
      </c>
      <c r="J8499" t="s">
        <v>136</v>
      </c>
      <c r="K8499" t="s">
        <v>137</v>
      </c>
      <c r="L8499" t="s">
        <v>23912</v>
      </c>
      <c r="M8499" t="s">
        <v>23913</v>
      </c>
      <c r="N8499">
        <v>2.2855555550000002</v>
      </c>
      <c r="O8499">
        <v>3</v>
      </c>
      <c r="P8499">
        <v>0</v>
      </c>
      <c r="Q8499">
        <v>1</v>
      </c>
      <c r="R8499">
        <v>0</v>
      </c>
      <c r="S8499">
        <v>1</v>
      </c>
      <c r="T8499">
        <v>0</v>
      </c>
      <c r="U8499">
        <v>1</v>
      </c>
      <c r="V8499">
        <v>0</v>
      </c>
      <c r="W8499">
        <v>1.7421148072877899</v>
      </c>
      <c r="X8499">
        <v>0</v>
      </c>
      <c r="Y8499">
        <v>2.0132915075207114</v>
      </c>
      <c r="Z8499">
        <v>0</v>
      </c>
      <c r="AA8499">
        <v>4.3208293348280664</v>
      </c>
      <c r="AB8499">
        <v>0</v>
      </c>
      <c r="AC8499">
        <v>0</v>
      </c>
      <c r="AD8499">
        <v>0</v>
      </c>
      <c r="AE8499">
        <v>8.0762356496365673</v>
      </c>
    </row>
    <row r="8500" spans="1:31" x14ac:dyDescent="0.25">
      <c r="A8500">
        <v>1663754</v>
      </c>
      <c r="B8500">
        <v>1</v>
      </c>
      <c r="C8500" t="s">
        <v>81</v>
      </c>
      <c r="D8500" t="s">
        <v>118</v>
      </c>
      <c r="E8500" t="s">
        <v>178</v>
      </c>
      <c r="F8500" t="s">
        <v>23914</v>
      </c>
      <c r="G8500" t="s">
        <v>227</v>
      </c>
      <c r="H8500" t="s">
        <v>149</v>
      </c>
      <c r="I8500" t="s">
        <v>135</v>
      </c>
      <c r="J8500" t="s">
        <v>136</v>
      </c>
      <c r="K8500" t="s">
        <v>137</v>
      </c>
      <c r="L8500" t="s">
        <v>23915</v>
      </c>
      <c r="M8500" t="s">
        <v>23916</v>
      </c>
      <c r="N8500">
        <v>0.8125</v>
      </c>
      <c r="O8500">
        <v>0</v>
      </c>
      <c r="P8500">
        <v>39</v>
      </c>
      <c r="Q8500">
        <v>0</v>
      </c>
      <c r="R8500">
        <v>0</v>
      </c>
      <c r="S8500">
        <v>0</v>
      </c>
      <c r="T8500">
        <v>1</v>
      </c>
      <c r="U8500">
        <v>0</v>
      </c>
      <c r="V8500">
        <v>0</v>
      </c>
      <c r="W8500">
        <v>0</v>
      </c>
      <c r="X8500">
        <v>11.375040531224405</v>
      </c>
      <c r="Y8500">
        <v>0</v>
      </c>
      <c r="Z8500">
        <v>0</v>
      </c>
      <c r="AA8500">
        <v>0</v>
      </c>
      <c r="AB8500">
        <v>0.17102988920387502</v>
      </c>
      <c r="AC8500">
        <v>0</v>
      </c>
      <c r="AD8500">
        <v>0</v>
      </c>
      <c r="AE8500">
        <v>11.546070420428281</v>
      </c>
    </row>
    <row r="8501" spans="1:31" x14ac:dyDescent="0.25">
      <c r="A8501">
        <v>1663213</v>
      </c>
      <c r="B8501">
        <v>1</v>
      </c>
      <c r="C8501" t="s">
        <v>80</v>
      </c>
      <c r="D8501" t="s">
        <v>82</v>
      </c>
      <c r="E8501" t="s">
        <v>146</v>
      </c>
      <c r="F8501" t="s">
        <v>23917</v>
      </c>
      <c r="G8501" t="s">
        <v>260</v>
      </c>
      <c r="H8501" t="s">
        <v>149</v>
      </c>
      <c r="I8501" t="s">
        <v>135</v>
      </c>
      <c r="J8501" t="s">
        <v>136</v>
      </c>
      <c r="K8501" t="s">
        <v>137</v>
      </c>
      <c r="L8501" t="s">
        <v>23918</v>
      </c>
      <c r="M8501" t="s">
        <v>23919</v>
      </c>
      <c r="N8501">
        <v>0.55416666599999997</v>
      </c>
      <c r="O8501">
        <v>0</v>
      </c>
      <c r="P8501">
        <v>207</v>
      </c>
      <c r="Q8501">
        <v>0</v>
      </c>
      <c r="R8501">
        <v>0</v>
      </c>
      <c r="S8501">
        <v>0</v>
      </c>
      <c r="T8501">
        <v>11</v>
      </c>
      <c r="U8501">
        <v>0</v>
      </c>
      <c r="V8501">
        <v>0</v>
      </c>
      <c r="W8501">
        <v>0</v>
      </c>
      <c r="X8501">
        <v>23.441942821205988</v>
      </c>
      <c r="Y8501">
        <v>0</v>
      </c>
      <c r="Z8501">
        <v>0</v>
      </c>
      <c r="AA8501">
        <v>0</v>
      </c>
      <c r="AB8501">
        <v>3.0761848418381792</v>
      </c>
      <c r="AC8501">
        <v>0</v>
      </c>
      <c r="AD8501">
        <v>0</v>
      </c>
      <c r="AE8501">
        <v>26.518127663044169</v>
      </c>
    </row>
    <row r="8502" spans="1:31" x14ac:dyDescent="0.25">
      <c r="A8502">
        <v>1663090</v>
      </c>
      <c r="B8502">
        <v>1</v>
      </c>
      <c r="C8502" t="s">
        <v>80</v>
      </c>
      <c r="D8502" t="s">
        <v>107</v>
      </c>
      <c r="E8502" t="s">
        <v>146</v>
      </c>
      <c r="F8502" t="s">
        <v>23348</v>
      </c>
      <c r="G8502" t="s">
        <v>464</v>
      </c>
      <c r="H8502" t="s">
        <v>149</v>
      </c>
      <c r="I8502" t="s">
        <v>135</v>
      </c>
      <c r="J8502" t="s">
        <v>136</v>
      </c>
      <c r="K8502" t="s">
        <v>137</v>
      </c>
      <c r="L8502" t="s">
        <v>23920</v>
      </c>
      <c r="M8502" t="s">
        <v>23921</v>
      </c>
      <c r="N8502">
        <v>0.193333333</v>
      </c>
      <c r="O8502">
        <v>0</v>
      </c>
      <c r="P8502">
        <v>156</v>
      </c>
      <c r="Q8502">
        <v>0</v>
      </c>
      <c r="R8502">
        <v>0</v>
      </c>
      <c r="S8502">
        <v>0</v>
      </c>
      <c r="T8502">
        <v>2</v>
      </c>
      <c r="U8502">
        <v>0</v>
      </c>
      <c r="V8502">
        <v>0</v>
      </c>
      <c r="W8502">
        <v>0</v>
      </c>
      <c r="X8502">
        <v>3.0335100651376266</v>
      </c>
      <c r="Y8502">
        <v>0</v>
      </c>
      <c r="Z8502">
        <v>0</v>
      </c>
      <c r="AA8502">
        <v>0</v>
      </c>
      <c r="AB8502">
        <v>1.5727445534320001E-2</v>
      </c>
      <c r="AC8502">
        <v>0</v>
      </c>
      <c r="AD8502">
        <v>0</v>
      </c>
      <c r="AE8502">
        <v>3.0492375106719467</v>
      </c>
    </row>
    <row r="8503" spans="1:31" x14ac:dyDescent="0.25">
      <c r="A8503">
        <v>1662898</v>
      </c>
      <c r="B8503">
        <v>1</v>
      </c>
      <c r="C8503" t="s">
        <v>80</v>
      </c>
      <c r="D8503" t="s">
        <v>107</v>
      </c>
      <c r="E8503" t="s">
        <v>178</v>
      </c>
      <c r="F8503" t="s">
        <v>21615</v>
      </c>
      <c r="G8503" t="s">
        <v>227</v>
      </c>
      <c r="H8503" t="s">
        <v>149</v>
      </c>
      <c r="I8503" t="s">
        <v>135</v>
      </c>
      <c r="J8503" t="s">
        <v>136</v>
      </c>
      <c r="K8503" t="s">
        <v>137</v>
      </c>
      <c r="L8503" t="s">
        <v>23922</v>
      </c>
      <c r="M8503" t="s">
        <v>23923</v>
      </c>
      <c r="N8503">
        <v>2.315833333</v>
      </c>
      <c r="O8503">
        <v>0</v>
      </c>
      <c r="P8503">
        <v>86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11.329534146783756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11.329534146783756</v>
      </c>
    </row>
    <row r="8504" spans="1:31" x14ac:dyDescent="0.25">
      <c r="A8504">
        <v>1663585</v>
      </c>
      <c r="B8504">
        <v>1</v>
      </c>
      <c r="C8504" t="s">
        <v>81</v>
      </c>
      <c r="D8504" t="s">
        <v>118</v>
      </c>
      <c r="E8504" t="s">
        <v>204</v>
      </c>
      <c r="F8504" t="s">
        <v>22709</v>
      </c>
      <c r="G8504" t="s">
        <v>161</v>
      </c>
      <c r="H8504" t="s">
        <v>134</v>
      </c>
      <c r="I8504" t="s">
        <v>135</v>
      </c>
      <c r="J8504" t="s">
        <v>136</v>
      </c>
      <c r="K8504" t="s">
        <v>137</v>
      </c>
      <c r="L8504" t="s">
        <v>23924</v>
      </c>
      <c r="M8504" t="s">
        <v>23925</v>
      </c>
      <c r="N8504">
        <v>1.009166666</v>
      </c>
      <c r="O8504">
        <v>0</v>
      </c>
      <c r="P8504">
        <v>723</v>
      </c>
      <c r="Q8504">
        <v>7</v>
      </c>
      <c r="R8504">
        <v>23</v>
      </c>
      <c r="S8504">
        <v>4</v>
      </c>
      <c r="T8504">
        <v>32</v>
      </c>
      <c r="U8504">
        <v>0</v>
      </c>
      <c r="V8504">
        <v>0</v>
      </c>
      <c r="W8504">
        <v>0</v>
      </c>
      <c r="X8504">
        <v>103.12058683991596</v>
      </c>
      <c r="Y8504">
        <v>4.1480983758060006</v>
      </c>
      <c r="Z8504">
        <v>6.4952463230121245</v>
      </c>
      <c r="AA8504">
        <v>11.949683482722016</v>
      </c>
      <c r="AB8504">
        <v>10.760257553861246</v>
      </c>
      <c r="AC8504">
        <v>0</v>
      </c>
      <c r="AD8504">
        <v>0</v>
      </c>
      <c r="AE8504">
        <v>136.47387257531733</v>
      </c>
    </row>
    <row r="8505" spans="1:31" x14ac:dyDescent="0.25">
      <c r="A8505">
        <v>1663196</v>
      </c>
      <c r="B8505">
        <v>1</v>
      </c>
      <c r="C8505" t="s">
        <v>80</v>
      </c>
      <c r="D8505" t="s">
        <v>96</v>
      </c>
      <c r="E8505" t="s">
        <v>152</v>
      </c>
      <c r="F8505" t="s">
        <v>23926</v>
      </c>
      <c r="G8505" t="s">
        <v>154</v>
      </c>
      <c r="H8505" t="s">
        <v>149</v>
      </c>
      <c r="I8505" t="s">
        <v>135</v>
      </c>
      <c r="J8505" t="s">
        <v>136</v>
      </c>
      <c r="K8505" t="s">
        <v>137</v>
      </c>
      <c r="L8505" t="s">
        <v>23927</v>
      </c>
      <c r="M8505" t="s">
        <v>23928</v>
      </c>
      <c r="N8505">
        <v>6.7847222220000001</v>
      </c>
      <c r="O8505">
        <v>0</v>
      </c>
      <c r="P8505">
        <v>7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23.269415671627179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23.269415671627179</v>
      </c>
    </row>
    <row r="8506" spans="1:31" x14ac:dyDescent="0.25">
      <c r="A8506">
        <v>1663399</v>
      </c>
      <c r="B8506">
        <v>1</v>
      </c>
      <c r="C8506" t="s">
        <v>80</v>
      </c>
      <c r="D8506" t="s">
        <v>83</v>
      </c>
      <c r="E8506" t="s">
        <v>178</v>
      </c>
      <c r="F8506" t="s">
        <v>23929</v>
      </c>
      <c r="G8506" t="s">
        <v>252</v>
      </c>
      <c r="H8506" t="s">
        <v>149</v>
      </c>
      <c r="I8506" t="s">
        <v>135</v>
      </c>
      <c r="J8506" t="s">
        <v>136</v>
      </c>
      <c r="K8506" t="s">
        <v>137</v>
      </c>
      <c r="L8506" t="s">
        <v>23930</v>
      </c>
      <c r="M8506" t="s">
        <v>23931</v>
      </c>
      <c r="N8506">
        <v>2.0274999999999999</v>
      </c>
      <c r="O8506">
        <v>0</v>
      </c>
      <c r="P8506">
        <v>107</v>
      </c>
      <c r="Q8506">
        <v>0</v>
      </c>
      <c r="R8506">
        <v>0</v>
      </c>
      <c r="S8506">
        <v>0</v>
      </c>
      <c r="T8506">
        <v>9</v>
      </c>
      <c r="U8506">
        <v>0</v>
      </c>
      <c r="V8506">
        <v>1</v>
      </c>
      <c r="W8506">
        <v>0</v>
      </c>
      <c r="X8506">
        <v>79.793033980302468</v>
      </c>
      <c r="Y8506">
        <v>0</v>
      </c>
      <c r="Z8506">
        <v>0</v>
      </c>
      <c r="AA8506">
        <v>0</v>
      </c>
      <c r="AB8506">
        <v>17.000539739692154</v>
      </c>
      <c r="AC8506">
        <v>0</v>
      </c>
      <c r="AD8506">
        <v>102.55465510243354</v>
      </c>
      <c r="AE8506">
        <v>199.34822882242815</v>
      </c>
    </row>
    <row r="8507" spans="1:31" x14ac:dyDescent="0.25">
      <c r="A8507">
        <v>1663737</v>
      </c>
      <c r="B8507">
        <v>1</v>
      </c>
      <c r="C8507" t="s">
        <v>80</v>
      </c>
      <c r="D8507" t="s">
        <v>109</v>
      </c>
      <c r="E8507" t="s">
        <v>152</v>
      </c>
      <c r="F8507" t="s">
        <v>23932</v>
      </c>
      <c r="G8507" t="s">
        <v>507</v>
      </c>
      <c r="H8507" t="s">
        <v>149</v>
      </c>
      <c r="I8507" t="s">
        <v>135</v>
      </c>
      <c r="J8507" t="s">
        <v>136</v>
      </c>
      <c r="K8507" t="s">
        <v>137</v>
      </c>
      <c r="L8507" t="s">
        <v>23933</v>
      </c>
      <c r="M8507" t="s">
        <v>23934</v>
      </c>
      <c r="N8507">
        <v>0.73166666599999997</v>
      </c>
      <c r="O8507">
        <v>0</v>
      </c>
      <c r="P8507">
        <v>1</v>
      </c>
      <c r="Q8507">
        <v>0</v>
      </c>
      <c r="R8507">
        <v>1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0.10527105950726669</v>
      </c>
      <c r="Y8507">
        <v>0</v>
      </c>
      <c r="Z8507">
        <v>7.5626743059869994E-2</v>
      </c>
      <c r="AA8507">
        <v>0</v>
      </c>
      <c r="AB8507">
        <v>0</v>
      </c>
      <c r="AC8507">
        <v>0</v>
      </c>
      <c r="AD8507">
        <v>0</v>
      </c>
      <c r="AE8507">
        <v>0.18089780256713667</v>
      </c>
    </row>
    <row r="8508" spans="1:31" x14ac:dyDescent="0.25">
      <c r="A8508">
        <v>1663004</v>
      </c>
      <c r="B8508">
        <v>1</v>
      </c>
      <c r="C8508" t="s">
        <v>81</v>
      </c>
      <c r="D8508" t="s">
        <v>123</v>
      </c>
      <c r="E8508" t="s">
        <v>146</v>
      </c>
      <c r="F8508" t="s">
        <v>7691</v>
      </c>
      <c r="G8508" t="s">
        <v>148</v>
      </c>
      <c r="H8508" t="s">
        <v>149</v>
      </c>
      <c r="I8508" t="s">
        <v>135</v>
      </c>
      <c r="J8508" t="s">
        <v>136</v>
      </c>
      <c r="K8508" t="s">
        <v>143</v>
      </c>
      <c r="L8508" t="s">
        <v>23935</v>
      </c>
      <c r="M8508" t="s">
        <v>23936</v>
      </c>
      <c r="N8508">
        <v>7.3786322220000002</v>
      </c>
      <c r="O8508">
        <v>0</v>
      </c>
      <c r="P8508">
        <v>748</v>
      </c>
      <c r="Q8508">
        <v>0</v>
      </c>
      <c r="R8508">
        <v>0</v>
      </c>
      <c r="S8508">
        <v>1</v>
      </c>
      <c r="T8508">
        <v>136</v>
      </c>
      <c r="U8508">
        <v>0</v>
      </c>
      <c r="V8508">
        <v>1</v>
      </c>
      <c r="W8508">
        <v>0</v>
      </c>
      <c r="X8508">
        <v>1246.5454287912212</v>
      </c>
      <c r="Y8508">
        <v>0</v>
      </c>
      <c r="Z8508">
        <v>0</v>
      </c>
      <c r="AA8508">
        <v>0</v>
      </c>
      <c r="AB8508">
        <v>796.91704000201707</v>
      </c>
      <c r="AC8508">
        <v>0</v>
      </c>
      <c r="AD8508">
        <v>94.255562026517211</v>
      </c>
      <c r="AE8508">
        <v>2137.7180308197553</v>
      </c>
    </row>
    <row r="8509" spans="1:31" x14ac:dyDescent="0.25">
      <c r="A8509">
        <v>1663299</v>
      </c>
      <c r="B8509">
        <v>1</v>
      </c>
      <c r="C8509" t="s">
        <v>81</v>
      </c>
      <c r="D8509" t="s">
        <v>127</v>
      </c>
      <c r="E8509" t="s">
        <v>362</v>
      </c>
      <c r="F8509" t="s">
        <v>23937</v>
      </c>
      <c r="G8509" t="s">
        <v>227</v>
      </c>
      <c r="H8509" t="s">
        <v>149</v>
      </c>
      <c r="I8509" t="s">
        <v>135</v>
      </c>
      <c r="J8509" t="s">
        <v>136</v>
      </c>
      <c r="K8509" t="s">
        <v>137</v>
      </c>
      <c r="L8509" t="s">
        <v>23938</v>
      </c>
      <c r="M8509" t="s">
        <v>23939</v>
      </c>
      <c r="N8509">
        <v>2.1775000000000002</v>
      </c>
      <c r="O8509">
        <v>0</v>
      </c>
      <c r="P8509">
        <v>70</v>
      </c>
      <c r="Q8509">
        <v>0</v>
      </c>
      <c r="R8509">
        <v>0</v>
      </c>
      <c r="S8509">
        <v>0</v>
      </c>
      <c r="T8509">
        <v>15</v>
      </c>
      <c r="U8509">
        <v>0</v>
      </c>
      <c r="V8509">
        <v>0</v>
      </c>
      <c r="W8509">
        <v>0</v>
      </c>
      <c r="X8509">
        <v>33.51006791565014</v>
      </c>
      <c r="Y8509">
        <v>0</v>
      </c>
      <c r="Z8509">
        <v>0</v>
      </c>
      <c r="AA8509">
        <v>0</v>
      </c>
      <c r="AB8509">
        <v>28.071866679459731</v>
      </c>
      <c r="AC8509">
        <v>0</v>
      </c>
      <c r="AD8509">
        <v>0</v>
      </c>
      <c r="AE8509">
        <v>61.581934595109871</v>
      </c>
    </row>
    <row r="8510" spans="1:31" x14ac:dyDescent="0.25">
      <c r="A8510">
        <v>1663296</v>
      </c>
      <c r="B8510">
        <v>1</v>
      </c>
      <c r="C8510" t="s">
        <v>81</v>
      </c>
      <c r="D8510" t="s">
        <v>113</v>
      </c>
      <c r="E8510" t="s">
        <v>152</v>
      </c>
      <c r="F8510" t="s">
        <v>23940</v>
      </c>
      <c r="G8510" t="s">
        <v>154</v>
      </c>
      <c r="H8510" t="s">
        <v>149</v>
      </c>
      <c r="I8510" t="s">
        <v>135</v>
      </c>
      <c r="J8510" t="s">
        <v>136</v>
      </c>
      <c r="K8510" t="s">
        <v>137</v>
      </c>
      <c r="L8510" t="s">
        <v>23941</v>
      </c>
      <c r="M8510" t="s">
        <v>23942</v>
      </c>
      <c r="N8510">
        <v>1.316944444</v>
      </c>
      <c r="O8510">
        <v>0</v>
      </c>
      <c r="P8510">
        <v>1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0.17826012380747638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0.17826012380747638</v>
      </c>
    </row>
    <row r="8511" spans="1:31" x14ac:dyDescent="0.25">
      <c r="A8511">
        <v>1663462</v>
      </c>
      <c r="B8511">
        <v>1</v>
      </c>
      <c r="C8511" t="s">
        <v>80</v>
      </c>
      <c r="D8511" t="s">
        <v>96</v>
      </c>
      <c r="E8511" t="s">
        <v>178</v>
      </c>
      <c r="F8511" t="s">
        <v>23943</v>
      </c>
      <c r="G8511" t="s">
        <v>231</v>
      </c>
      <c r="H8511" t="s">
        <v>149</v>
      </c>
      <c r="I8511" t="s">
        <v>135</v>
      </c>
      <c r="J8511" t="s">
        <v>136</v>
      </c>
      <c r="K8511" t="s">
        <v>137</v>
      </c>
      <c r="L8511" t="s">
        <v>23944</v>
      </c>
      <c r="M8511" t="s">
        <v>23945</v>
      </c>
      <c r="N8511">
        <v>2.7747222219999998</v>
      </c>
      <c r="O8511">
        <v>0</v>
      </c>
      <c r="P8511">
        <v>66</v>
      </c>
      <c r="Q8511">
        <v>0</v>
      </c>
      <c r="R8511">
        <v>0</v>
      </c>
      <c r="S8511">
        <v>0</v>
      </c>
      <c r="T8511">
        <v>8</v>
      </c>
      <c r="U8511">
        <v>0</v>
      </c>
      <c r="V8511">
        <v>0</v>
      </c>
      <c r="W8511">
        <v>0</v>
      </c>
      <c r="X8511">
        <v>31.830321731426764</v>
      </c>
      <c r="Y8511">
        <v>0</v>
      </c>
      <c r="Z8511">
        <v>0</v>
      </c>
      <c r="AA8511">
        <v>0</v>
      </c>
      <c r="AB8511">
        <v>18.626016710469962</v>
      </c>
      <c r="AC8511">
        <v>0</v>
      </c>
      <c r="AD8511">
        <v>0</v>
      </c>
      <c r="AE8511">
        <v>50.456338441896726</v>
      </c>
    </row>
    <row r="8512" spans="1:31" x14ac:dyDescent="0.25">
      <c r="A8512">
        <v>1662964</v>
      </c>
      <c r="B8512">
        <v>1</v>
      </c>
      <c r="C8512" t="s">
        <v>80</v>
      </c>
      <c r="D8512" t="s">
        <v>105</v>
      </c>
      <c r="E8512" t="s">
        <v>152</v>
      </c>
      <c r="F8512" t="s">
        <v>23946</v>
      </c>
      <c r="G8512" t="s">
        <v>154</v>
      </c>
      <c r="H8512" t="s">
        <v>149</v>
      </c>
      <c r="I8512" t="s">
        <v>135</v>
      </c>
      <c r="J8512" t="s">
        <v>136</v>
      </c>
      <c r="K8512" t="s">
        <v>137</v>
      </c>
      <c r="L8512" t="s">
        <v>23947</v>
      </c>
      <c r="M8512" t="s">
        <v>23948</v>
      </c>
      <c r="N8512">
        <v>1.4650000000000001</v>
      </c>
      <c r="O8512">
        <v>0</v>
      </c>
      <c r="P8512">
        <v>1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0.43033295183445003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0.43033295183445003</v>
      </c>
    </row>
    <row r="8513" spans="1:31" x14ac:dyDescent="0.25">
      <c r="A8513">
        <v>1663107</v>
      </c>
      <c r="B8513">
        <v>1</v>
      </c>
      <c r="C8513" t="s">
        <v>81</v>
      </c>
      <c r="D8513" t="s">
        <v>123</v>
      </c>
      <c r="E8513" t="s">
        <v>152</v>
      </c>
      <c r="F8513" t="s">
        <v>23949</v>
      </c>
      <c r="G8513" t="s">
        <v>168</v>
      </c>
      <c r="H8513" t="s">
        <v>149</v>
      </c>
      <c r="I8513" t="s">
        <v>135</v>
      </c>
      <c r="J8513" t="s">
        <v>136</v>
      </c>
      <c r="K8513" t="s">
        <v>137</v>
      </c>
      <c r="L8513" t="s">
        <v>23950</v>
      </c>
      <c r="M8513" t="s">
        <v>23951</v>
      </c>
      <c r="N8513">
        <v>6.6613888880000003</v>
      </c>
      <c r="O8513">
        <v>0</v>
      </c>
      <c r="P8513">
        <v>1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2.0184553076900813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2.0184553076900813</v>
      </c>
    </row>
    <row r="8514" spans="1:31" x14ac:dyDescent="0.25">
      <c r="A8514">
        <v>1663674</v>
      </c>
      <c r="B8514">
        <v>1</v>
      </c>
      <c r="C8514" t="s">
        <v>81</v>
      </c>
      <c r="D8514" t="s">
        <v>118</v>
      </c>
      <c r="E8514" t="s">
        <v>204</v>
      </c>
      <c r="F8514" t="s">
        <v>9577</v>
      </c>
      <c r="G8514" t="s">
        <v>161</v>
      </c>
      <c r="H8514" t="s">
        <v>134</v>
      </c>
      <c r="I8514" t="s">
        <v>135</v>
      </c>
      <c r="J8514" t="s">
        <v>136</v>
      </c>
      <c r="K8514" t="s">
        <v>137</v>
      </c>
      <c r="L8514" t="s">
        <v>23952</v>
      </c>
      <c r="M8514" t="s">
        <v>23953</v>
      </c>
      <c r="N8514">
        <v>0.25694444399999999</v>
      </c>
      <c r="O8514">
        <v>7</v>
      </c>
      <c r="P8514">
        <v>699</v>
      </c>
      <c r="Q8514">
        <v>93</v>
      </c>
      <c r="R8514">
        <v>244</v>
      </c>
      <c r="S8514">
        <v>12</v>
      </c>
      <c r="T8514">
        <v>93</v>
      </c>
      <c r="U8514">
        <v>6</v>
      </c>
      <c r="V8514">
        <v>0</v>
      </c>
      <c r="W8514">
        <v>0.93518932658088871</v>
      </c>
      <c r="X8514">
        <v>42.828606109080063</v>
      </c>
      <c r="Y8514">
        <v>13.376133113466263</v>
      </c>
      <c r="Z8514">
        <v>25.013230057727959</v>
      </c>
      <c r="AA8514">
        <v>14.194392799011112</v>
      </c>
      <c r="AB8514">
        <v>19.620963536439149</v>
      </c>
      <c r="AC8514">
        <v>28.895231993992606</v>
      </c>
      <c r="AD8514">
        <v>0</v>
      </c>
      <c r="AE8514">
        <v>144.86374693629804</v>
      </c>
    </row>
    <row r="8515" spans="1:31" x14ac:dyDescent="0.25">
      <c r="A8515">
        <v>1663488</v>
      </c>
      <c r="B8515">
        <v>1</v>
      </c>
      <c r="C8515" t="s">
        <v>80</v>
      </c>
      <c r="D8515" t="s">
        <v>92</v>
      </c>
      <c r="E8515" t="s">
        <v>178</v>
      </c>
      <c r="F8515" t="s">
        <v>23954</v>
      </c>
      <c r="G8515" t="s">
        <v>403</v>
      </c>
      <c r="H8515" t="s">
        <v>149</v>
      </c>
      <c r="I8515" t="s">
        <v>135</v>
      </c>
      <c r="J8515" t="s">
        <v>136</v>
      </c>
      <c r="K8515" t="s">
        <v>137</v>
      </c>
      <c r="L8515" t="s">
        <v>23955</v>
      </c>
      <c r="M8515" t="s">
        <v>23956</v>
      </c>
      <c r="N8515">
        <v>1.4475</v>
      </c>
      <c r="O8515">
        <v>0</v>
      </c>
      <c r="P8515">
        <v>78</v>
      </c>
      <c r="Q8515">
        <v>0</v>
      </c>
      <c r="R8515">
        <v>0</v>
      </c>
      <c r="S8515">
        <v>0</v>
      </c>
      <c r="T8515">
        <v>4</v>
      </c>
      <c r="U8515">
        <v>0</v>
      </c>
      <c r="V8515">
        <v>0</v>
      </c>
      <c r="W8515">
        <v>0</v>
      </c>
      <c r="X8515">
        <v>21.588880570614734</v>
      </c>
      <c r="Y8515">
        <v>0</v>
      </c>
      <c r="Z8515">
        <v>0</v>
      </c>
      <c r="AA8515">
        <v>0</v>
      </c>
      <c r="AB8515">
        <v>2.0513687529080027</v>
      </c>
      <c r="AC8515">
        <v>0</v>
      </c>
      <c r="AD8515">
        <v>0</v>
      </c>
      <c r="AE8515">
        <v>23.640249323522738</v>
      </c>
    </row>
    <row r="8516" spans="1:31" x14ac:dyDescent="0.25">
      <c r="A8516">
        <v>1663654</v>
      </c>
      <c r="B8516">
        <v>1</v>
      </c>
      <c r="C8516" t="s">
        <v>80</v>
      </c>
      <c r="D8516" t="s">
        <v>97</v>
      </c>
      <c r="E8516" t="s">
        <v>178</v>
      </c>
      <c r="F8516" t="s">
        <v>23957</v>
      </c>
      <c r="G8516" t="s">
        <v>227</v>
      </c>
      <c r="H8516" t="s">
        <v>149</v>
      </c>
      <c r="I8516" t="s">
        <v>135</v>
      </c>
      <c r="J8516" t="s">
        <v>136</v>
      </c>
      <c r="K8516" t="s">
        <v>137</v>
      </c>
      <c r="L8516" t="s">
        <v>23958</v>
      </c>
      <c r="M8516" t="s">
        <v>23959</v>
      </c>
      <c r="N8516">
        <v>2.2113888880000001</v>
      </c>
      <c r="O8516">
        <v>0</v>
      </c>
      <c r="P8516">
        <v>6</v>
      </c>
      <c r="Q8516">
        <v>0</v>
      </c>
      <c r="R8516">
        <v>32</v>
      </c>
      <c r="S8516">
        <v>0</v>
      </c>
      <c r="T8516">
        <v>15</v>
      </c>
      <c r="U8516">
        <v>0</v>
      </c>
      <c r="V8516">
        <v>1</v>
      </c>
      <c r="W8516">
        <v>0</v>
      </c>
      <c r="X8516">
        <v>39.52828397066461</v>
      </c>
      <c r="Y8516">
        <v>0</v>
      </c>
      <c r="Z8516">
        <v>29.358140401608235</v>
      </c>
      <c r="AA8516">
        <v>0</v>
      </c>
      <c r="AB8516">
        <v>55.226794473863507</v>
      </c>
      <c r="AC8516">
        <v>0</v>
      </c>
      <c r="AD8516">
        <v>1.3956189264215366</v>
      </c>
      <c r="AE8516">
        <v>125.50883777255788</v>
      </c>
    </row>
    <row r="8517" spans="1:31" x14ac:dyDescent="0.25">
      <c r="A8517">
        <v>1663339</v>
      </c>
      <c r="B8517">
        <v>1</v>
      </c>
      <c r="C8517" t="s">
        <v>81</v>
      </c>
      <c r="D8517" t="s">
        <v>118</v>
      </c>
      <c r="E8517" t="s">
        <v>152</v>
      </c>
      <c r="F8517" t="s">
        <v>23960</v>
      </c>
      <c r="G8517" t="s">
        <v>168</v>
      </c>
      <c r="H8517" t="s">
        <v>149</v>
      </c>
      <c r="I8517" t="s">
        <v>135</v>
      </c>
      <c r="J8517" t="s">
        <v>136</v>
      </c>
      <c r="K8517" t="s">
        <v>137</v>
      </c>
      <c r="L8517" t="s">
        <v>23961</v>
      </c>
      <c r="M8517" t="s">
        <v>23962</v>
      </c>
      <c r="N8517">
        <v>1.006388888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1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0.12210696077618666</v>
      </c>
      <c r="AC8517">
        <v>0</v>
      </c>
      <c r="AD8517">
        <v>0</v>
      </c>
      <c r="AE8517">
        <v>0.12210696077618666</v>
      </c>
    </row>
    <row r="8518" spans="1:31" x14ac:dyDescent="0.25">
      <c r="A8518">
        <v>1663362</v>
      </c>
      <c r="B8518">
        <v>1</v>
      </c>
      <c r="C8518" t="s">
        <v>81</v>
      </c>
      <c r="D8518" t="s">
        <v>122</v>
      </c>
      <c r="E8518" t="s">
        <v>152</v>
      </c>
      <c r="F8518" t="s">
        <v>23963</v>
      </c>
      <c r="G8518" t="s">
        <v>154</v>
      </c>
      <c r="H8518" t="s">
        <v>149</v>
      </c>
      <c r="I8518" t="s">
        <v>135</v>
      </c>
      <c r="J8518" t="s">
        <v>136</v>
      </c>
      <c r="K8518" t="s">
        <v>137</v>
      </c>
      <c r="L8518" t="s">
        <v>23964</v>
      </c>
      <c r="M8518" t="s">
        <v>23965</v>
      </c>
      <c r="N8518">
        <v>3.099722222</v>
      </c>
      <c r="O8518">
        <v>0</v>
      </c>
      <c r="P8518">
        <v>1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0.26912883762014306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0.26912883762014306</v>
      </c>
    </row>
    <row r="8519" spans="1:31" x14ac:dyDescent="0.25">
      <c r="A8519">
        <v>1663631</v>
      </c>
      <c r="B8519">
        <v>1</v>
      </c>
      <c r="C8519" t="s">
        <v>81</v>
      </c>
      <c r="D8519" t="s">
        <v>118</v>
      </c>
      <c r="E8519" t="s">
        <v>204</v>
      </c>
      <c r="F8519" t="s">
        <v>23966</v>
      </c>
      <c r="G8519" t="s">
        <v>161</v>
      </c>
      <c r="H8519" t="s">
        <v>134</v>
      </c>
      <c r="I8519" t="s">
        <v>135</v>
      </c>
      <c r="J8519" t="s">
        <v>136</v>
      </c>
      <c r="K8519" t="s">
        <v>137</v>
      </c>
      <c r="L8519" t="s">
        <v>23967</v>
      </c>
      <c r="M8519" t="s">
        <v>23968</v>
      </c>
      <c r="N8519">
        <v>0.57499999999999996</v>
      </c>
      <c r="O8519">
        <v>0</v>
      </c>
      <c r="P8519">
        <v>762</v>
      </c>
      <c r="Q8519">
        <v>7</v>
      </c>
      <c r="R8519">
        <v>23</v>
      </c>
      <c r="S8519">
        <v>4</v>
      </c>
      <c r="T8519">
        <v>33</v>
      </c>
      <c r="U8519">
        <v>0</v>
      </c>
      <c r="V8519">
        <v>0</v>
      </c>
      <c r="W8519">
        <v>0</v>
      </c>
      <c r="X8519">
        <v>62.273408463150552</v>
      </c>
      <c r="Y8519">
        <v>2.3105899169100002</v>
      </c>
      <c r="Z8519">
        <v>3.5361959081445997</v>
      </c>
      <c r="AA8519">
        <v>6.6318622121092989</v>
      </c>
      <c r="AB8519">
        <v>5.9317064480799022</v>
      </c>
      <c r="AC8519">
        <v>0</v>
      </c>
      <c r="AD8519">
        <v>0</v>
      </c>
      <c r="AE8519">
        <v>80.68376294839436</v>
      </c>
    </row>
    <row r="8520" spans="1:31" x14ac:dyDescent="0.25">
      <c r="A8520">
        <v>1663419</v>
      </c>
      <c r="B8520">
        <v>1</v>
      </c>
      <c r="C8520" t="s">
        <v>80</v>
      </c>
      <c r="D8520" t="s">
        <v>83</v>
      </c>
      <c r="E8520" t="s">
        <v>204</v>
      </c>
      <c r="F8520" t="s">
        <v>23969</v>
      </c>
      <c r="G8520" t="s">
        <v>1322</v>
      </c>
      <c r="H8520" t="s">
        <v>134</v>
      </c>
      <c r="I8520" t="s">
        <v>135</v>
      </c>
      <c r="J8520" t="s">
        <v>136</v>
      </c>
      <c r="K8520" t="s">
        <v>137</v>
      </c>
      <c r="L8520" t="s">
        <v>23970</v>
      </c>
      <c r="M8520" t="s">
        <v>23971</v>
      </c>
      <c r="N8520">
        <v>1.622777777</v>
      </c>
      <c r="O8520">
        <v>0</v>
      </c>
      <c r="P8520">
        <v>1456</v>
      </c>
      <c r="Q8520">
        <v>0</v>
      </c>
      <c r="R8520">
        <v>0</v>
      </c>
      <c r="S8520">
        <v>0</v>
      </c>
      <c r="T8520">
        <v>174</v>
      </c>
      <c r="U8520">
        <v>1</v>
      </c>
      <c r="V8520">
        <v>0</v>
      </c>
      <c r="W8520">
        <v>0</v>
      </c>
      <c r="X8520">
        <v>751.00150535928185</v>
      </c>
      <c r="Y8520">
        <v>0</v>
      </c>
      <c r="Z8520">
        <v>0</v>
      </c>
      <c r="AA8520">
        <v>0</v>
      </c>
      <c r="AB8520">
        <v>215.81360106291598</v>
      </c>
      <c r="AC8520">
        <v>35.407463201782221</v>
      </c>
      <c r="AD8520">
        <v>0</v>
      </c>
      <c r="AE8520">
        <v>1002.22256962398</v>
      </c>
    </row>
    <row r="8521" spans="1:31" x14ac:dyDescent="0.25">
      <c r="A8521">
        <v>1662921</v>
      </c>
      <c r="B8521">
        <v>1</v>
      </c>
      <c r="C8521" t="s">
        <v>81</v>
      </c>
      <c r="D8521" t="s">
        <v>118</v>
      </c>
      <c r="E8521" t="s">
        <v>204</v>
      </c>
      <c r="F8521" t="s">
        <v>21668</v>
      </c>
      <c r="G8521" t="s">
        <v>785</v>
      </c>
      <c r="H8521" t="s">
        <v>134</v>
      </c>
      <c r="I8521" t="s">
        <v>135</v>
      </c>
      <c r="J8521" t="s">
        <v>136</v>
      </c>
      <c r="K8521" t="s">
        <v>137</v>
      </c>
      <c r="L8521" t="s">
        <v>23972</v>
      </c>
      <c r="M8521" t="s">
        <v>23973</v>
      </c>
      <c r="N8521">
        <v>2.6688888880000001</v>
      </c>
      <c r="O8521">
        <v>0</v>
      </c>
      <c r="P8521">
        <v>1</v>
      </c>
      <c r="Q8521">
        <v>20</v>
      </c>
      <c r="R8521">
        <v>8</v>
      </c>
      <c r="S8521">
        <v>12</v>
      </c>
      <c r="T8521">
        <v>0</v>
      </c>
      <c r="U8521">
        <v>11</v>
      </c>
      <c r="V8521">
        <v>0</v>
      </c>
      <c r="W8521">
        <v>0</v>
      </c>
      <c r="X8521">
        <v>0.80014725565702505</v>
      </c>
      <c r="Y8521">
        <v>97.047407374042322</v>
      </c>
      <c r="Z8521">
        <v>16.925939038268059</v>
      </c>
      <c r="AA8521">
        <v>610.95327623224102</v>
      </c>
      <c r="AB8521">
        <v>0</v>
      </c>
      <c r="AC8521">
        <v>3038.6878157557971</v>
      </c>
      <c r="AD8521">
        <v>0</v>
      </c>
      <c r="AE8521">
        <v>3764.4145856560053</v>
      </c>
    </row>
    <row r="8522" spans="1:31" x14ac:dyDescent="0.25">
      <c r="A8522">
        <v>1663611</v>
      </c>
      <c r="B8522">
        <v>1</v>
      </c>
      <c r="C8522" t="s">
        <v>80</v>
      </c>
      <c r="D8522" t="s">
        <v>93</v>
      </c>
      <c r="E8522" t="s">
        <v>178</v>
      </c>
      <c r="F8522" t="s">
        <v>23974</v>
      </c>
      <c r="G8522" t="s">
        <v>227</v>
      </c>
      <c r="H8522" t="s">
        <v>149</v>
      </c>
      <c r="I8522" t="s">
        <v>135</v>
      </c>
      <c r="J8522" t="s">
        <v>136</v>
      </c>
      <c r="K8522" t="s">
        <v>137</v>
      </c>
      <c r="L8522" t="s">
        <v>23975</v>
      </c>
      <c r="M8522" t="s">
        <v>23976</v>
      </c>
      <c r="N8522">
        <v>3.2916666659999998</v>
      </c>
      <c r="O8522">
        <v>0</v>
      </c>
      <c r="P8522">
        <v>5</v>
      </c>
      <c r="Q8522">
        <v>0</v>
      </c>
      <c r="R8522">
        <v>5</v>
      </c>
      <c r="S8522">
        <v>0</v>
      </c>
      <c r="T8522">
        <v>1</v>
      </c>
      <c r="U8522">
        <v>0</v>
      </c>
      <c r="V8522">
        <v>0</v>
      </c>
      <c r="W8522">
        <v>0</v>
      </c>
      <c r="X8522">
        <v>2.0000436614212695</v>
      </c>
      <c r="Y8522">
        <v>0</v>
      </c>
      <c r="Z8522">
        <v>3.9237201226040277</v>
      </c>
      <c r="AA8522">
        <v>0</v>
      </c>
      <c r="AB8522">
        <v>1.4403282895555558E-3</v>
      </c>
      <c r="AC8522">
        <v>0</v>
      </c>
      <c r="AD8522">
        <v>0</v>
      </c>
      <c r="AE8522">
        <v>5.9252041123148524</v>
      </c>
    </row>
    <row r="8523" spans="1:31" x14ac:dyDescent="0.25">
      <c r="A8523">
        <v>1663170</v>
      </c>
      <c r="B8523">
        <v>1</v>
      </c>
      <c r="C8523" t="s">
        <v>80</v>
      </c>
      <c r="D8523" t="s">
        <v>99</v>
      </c>
      <c r="E8523" t="s">
        <v>140</v>
      </c>
      <c r="F8523" t="s">
        <v>534</v>
      </c>
      <c r="G8523" t="s">
        <v>161</v>
      </c>
      <c r="H8523" t="s">
        <v>134</v>
      </c>
      <c r="I8523" t="s">
        <v>135</v>
      </c>
      <c r="J8523" t="s">
        <v>136</v>
      </c>
      <c r="K8523" t="s">
        <v>137</v>
      </c>
      <c r="L8523" t="s">
        <v>23977</v>
      </c>
      <c r="M8523" t="s">
        <v>23978</v>
      </c>
      <c r="N8523">
        <v>0.241666666</v>
      </c>
      <c r="O8523">
        <v>14</v>
      </c>
      <c r="P8523">
        <v>456</v>
      </c>
      <c r="Q8523">
        <v>1</v>
      </c>
      <c r="R8523">
        <v>6</v>
      </c>
      <c r="S8523">
        <v>4</v>
      </c>
      <c r="T8523">
        <v>41</v>
      </c>
      <c r="U8523">
        <v>0</v>
      </c>
      <c r="V8523">
        <v>1</v>
      </c>
      <c r="W8523">
        <v>5.970763952615938</v>
      </c>
      <c r="X8523">
        <v>21.617406345797736</v>
      </c>
      <c r="Y8523">
        <v>7.387823085556805E-2</v>
      </c>
      <c r="Z8523">
        <v>0.28884056353140003</v>
      </c>
      <c r="AA8523">
        <v>14.901500625511209</v>
      </c>
      <c r="AB8523">
        <v>3.0594986679979139</v>
      </c>
      <c r="AC8523">
        <v>0</v>
      </c>
      <c r="AD8523">
        <v>1.4296476381162266</v>
      </c>
      <c r="AE8523">
        <v>47.341536024425992</v>
      </c>
    </row>
    <row r="8524" spans="1:31" x14ac:dyDescent="0.25">
      <c r="A8524">
        <v>1662984</v>
      </c>
      <c r="B8524">
        <v>1</v>
      </c>
      <c r="C8524" t="s">
        <v>80</v>
      </c>
      <c r="D8524" t="s">
        <v>93</v>
      </c>
      <c r="E8524" t="s">
        <v>178</v>
      </c>
      <c r="F8524" t="s">
        <v>6137</v>
      </c>
      <c r="G8524" t="s">
        <v>227</v>
      </c>
      <c r="H8524" t="s">
        <v>149</v>
      </c>
      <c r="I8524" t="s">
        <v>135</v>
      </c>
      <c r="J8524" t="s">
        <v>136</v>
      </c>
      <c r="K8524" t="s">
        <v>137</v>
      </c>
      <c r="L8524" t="s">
        <v>23979</v>
      </c>
      <c r="M8524" t="s">
        <v>23980</v>
      </c>
      <c r="N8524">
        <v>2.6455555550000001</v>
      </c>
      <c r="O8524">
        <v>0</v>
      </c>
      <c r="P8524">
        <v>6</v>
      </c>
      <c r="Q8524">
        <v>0</v>
      </c>
      <c r="R8524">
        <v>3</v>
      </c>
      <c r="S8524">
        <v>0</v>
      </c>
      <c r="T8524">
        <v>2</v>
      </c>
      <c r="U8524">
        <v>0</v>
      </c>
      <c r="V8524">
        <v>0</v>
      </c>
      <c r="W8524">
        <v>0</v>
      </c>
      <c r="X8524">
        <v>3.7381790005100766</v>
      </c>
      <c r="Y8524">
        <v>0</v>
      </c>
      <c r="Z8524">
        <v>3.8219471041737187</v>
      </c>
      <c r="AA8524">
        <v>0</v>
      </c>
      <c r="AB8524">
        <v>6.5405577784756623</v>
      </c>
      <c r="AC8524">
        <v>0</v>
      </c>
      <c r="AD8524">
        <v>0</v>
      </c>
      <c r="AE8524">
        <v>14.100683883159459</v>
      </c>
    </row>
    <row r="8525" spans="1:31" x14ac:dyDescent="0.25">
      <c r="A8525">
        <v>1663027</v>
      </c>
      <c r="B8525">
        <v>1</v>
      </c>
      <c r="C8525" t="s">
        <v>80</v>
      </c>
      <c r="D8525" t="s">
        <v>97</v>
      </c>
      <c r="E8525" t="s">
        <v>140</v>
      </c>
      <c r="F8525" t="s">
        <v>21326</v>
      </c>
      <c r="G8525" t="s">
        <v>691</v>
      </c>
      <c r="H8525" t="s">
        <v>134</v>
      </c>
      <c r="I8525" t="s">
        <v>135</v>
      </c>
      <c r="J8525" t="s">
        <v>136</v>
      </c>
      <c r="K8525" t="s">
        <v>137</v>
      </c>
      <c r="L8525" t="s">
        <v>23981</v>
      </c>
      <c r="M8525" t="s">
        <v>23982</v>
      </c>
      <c r="N8525">
        <v>2.7313888880000001</v>
      </c>
      <c r="O8525">
        <v>2</v>
      </c>
      <c r="P8525">
        <v>915</v>
      </c>
      <c r="Q8525">
        <v>1</v>
      </c>
      <c r="R8525">
        <v>32</v>
      </c>
      <c r="S8525">
        <v>7</v>
      </c>
      <c r="T8525">
        <v>70</v>
      </c>
      <c r="U8525">
        <v>0</v>
      </c>
      <c r="V8525">
        <v>0</v>
      </c>
      <c r="W8525">
        <v>41.903935897984461</v>
      </c>
      <c r="X8525">
        <v>413.11832327655736</v>
      </c>
      <c r="Y8525">
        <v>0.27570444483546086</v>
      </c>
      <c r="Z8525">
        <v>22.489738321721802</v>
      </c>
      <c r="AA8525">
        <v>71.11388479032513</v>
      </c>
      <c r="AB8525">
        <v>287.14531569223033</v>
      </c>
      <c r="AC8525">
        <v>0</v>
      </c>
      <c r="AD8525">
        <v>0</v>
      </c>
      <c r="AE8525">
        <v>836.0469024236545</v>
      </c>
    </row>
    <row r="8526" spans="1:31" x14ac:dyDescent="0.25">
      <c r="A8526">
        <v>1663668</v>
      </c>
      <c r="B8526">
        <v>1</v>
      </c>
      <c r="C8526" t="s">
        <v>80</v>
      </c>
      <c r="D8526" t="s">
        <v>105</v>
      </c>
      <c r="E8526" t="s">
        <v>152</v>
      </c>
      <c r="F8526" t="s">
        <v>23983</v>
      </c>
      <c r="G8526" t="s">
        <v>154</v>
      </c>
      <c r="H8526" t="s">
        <v>149</v>
      </c>
      <c r="I8526" t="s">
        <v>135</v>
      </c>
      <c r="J8526" t="s">
        <v>136</v>
      </c>
      <c r="K8526" t="s">
        <v>137</v>
      </c>
      <c r="L8526" t="s">
        <v>23984</v>
      </c>
      <c r="M8526" t="s">
        <v>23985</v>
      </c>
      <c r="N8526">
        <v>2.5205555550000001</v>
      </c>
      <c r="O8526">
        <v>0</v>
      </c>
      <c r="P8526">
        <v>2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4.5170906232768662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4.5170906232768662</v>
      </c>
    </row>
    <row r="8527" spans="1:31" x14ac:dyDescent="0.25">
      <c r="A8527">
        <v>1663402</v>
      </c>
      <c r="B8527">
        <v>1</v>
      </c>
      <c r="C8527" t="s">
        <v>81</v>
      </c>
      <c r="D8527" t="s">
        <v>115</v>
      </c>
      <c r="E8527" t="s">
        <v>140</v>
      </c>
      <c r="F8527" t="s">
        <v>12743</v>
      </c>
      <c r="G8527" t="s">
        <v>161</v>
      </c>
      <c r="H8527" t="s">
        <v>134</v>
      </c>
      <c r="I8527" t="s">
        <v>135</v>
      </c>
      <c r="J8527" t="s">
        <v>136</v>
      </c>
      <c r="K8527" t="s">
        <v>137</v>
      </c>
      <c r="L8527" t="s">
        <v>23986</v>
      </c>
      <c r="M8527" t="s">
        <v>23987</v>
      </c>
      <c r="N8527">
        <v>0.215</v>
      </c>
      <c r="O8527">
        <v>0</v>
      </c>
      <c r="P8527">
        <v>665</v>
      </c>
      <c r="Q8527">
        <v>18</v>
      </c>
      <c r="R8527">
        <v>214</v>
      </c>
      <c r="S8527">
        <v>3</v>
      </c>
      <c r="T8527">
        <v>42</v>
      </c>
      <c r="U8527">
        <v>1</v>
      </c>
      <c r="V8527">
        <v>0</v>
      </c>
      <c r="W8527">
        <v>0</v>
      </c>
      <c r="X8527">
        <v>14.951378735865502</v>
      </c>
      <c r="Y8527">
        <v>6.1182576793882655</v>
      </c>
      <c r="Z8527">
        <v>9.4945265812353785</v>
      </c>
      <c r="AA8527">
        <v>1.0221447063633899</v>
      </c>
      <c r="AB8527">
        <v>4.6135956735597752</v>
      </c>
      <c r="AC8527">
        <v>9.4249375708347252</v>
      </c>
      <c r="AD8527">
        <v>0</v>
      </c>
      <c r="AE8527">
        <v>45.624840947247037</v>
      </c>
    </row>
    <row r="8528" spans="1:31" x14ac:dyDescent="0.25">
      <c r="A8528">
        <v>1663757</v>
      </c>
      <c r="B8528">
        <v>1</v>
      </c>
      <c r="C8528" t="s">
        <v>80</v>
      </c>
      <c r="D8528" t="s">
        <v>93</v>
      </c>
      <c r="E8528" t="s">
        <v>178</v>
      </c>
      <c r="F8528" t="s">
        <v>23988</v>
      </c>
      <c r="G8528" t="s">
        <v>227</v>
      </c>
      <c r="H8528" t="s">
        <v>149</v>
      </c>
      <c r="I8528" t="s">
        <v>135</v>
      </c>
      <c r="J8528" t="s">
        <v>136</v>
      </c>
      <c r="K8528" t="s">
        <v>137</v>
      </c>
      <c r="L8528" t="s">
        <v>23989</v>
      </c>
      <c r="M8528" t="s">
        <v>23990</v>
      </c>
      <c r="N8528">
        <v>2.9105555550000002</v>
      </c>
      <c r="O8528">
        <v>0</v>
      </c>
      <c r="P8528">
        <v>90</v>
      </c>
      <c r="Q8528">
        <v>0</v>
      </c>
      <c r="R8528">
        <v>19</v>
      </c>
      <c r="S8528">
        <v>0</v>
      </c>
      <c r="T8528">
        <v>13</v>
      </c>
      <c r="U8528">
        <v>0</v>
      </c>
      <c r="V8528">
        <v>0</v>
      </c>
      <c r="W8528">
        <v>0</v>
      </c>
      <c r="X8528">
        <v>40.320584683998518</v>
      </c>
      <c r="Y8528">
        <v>0</v>
      </c>
      <c r="Z8528">
        <v>8.6940316063214613</v>
      </c>
      <c r="AA8528">
        <v>0</v>
      </c>
      <c r="AB8528">
        <v>11.939116050333974</v>
      </c>
      <c r="AC8528">
        <v>0</v>
      </c>
      <c r="AD8528">
        <v>0</v>
      </c>
      <c r="AE8528">
        <v>60.95373234065395</v>
      </c>
    </row>
    <row r="8529" spans="1:31" x14ac:dyDescent="0.25">
      <c r="A8529">
        <v>1663425</v>
      </c>
      <c r="B8529">
        <v>1</v>
      </c>
      <c r="C8529" t="s">
        <v>81</v>
      </c>
      <c r="D8529" t="s">
        <v>112</v>
      </c>
      <c r="E8529" t="s">
        <v>152</v>
      </c>
      <c r="F8529" t="s">
        <v>23991</v>
      </c>
      <c r="G8529" t="s">
        <v>154</v>
      </c>
      <c r="H8529" t="s">
        <v>149</v>
      </c>
      <c r="I8529" t="s">
        <v>135</v>
      </c>
      <c r="J8529" t="s">
        <v>136</v>
      </c>
      <c r="K8529" t="s">
        <v>137</v>
      </c>
      <c r="L8529" t="s">
        <v>23992</v>
      </c>
      <c r="M8529" t="s">
        <v>23993</v>
      </c>
      <c r="N8529">
        <v>3.545555555</v>
      </c>
      <c r="O8529">
        <v>0</v>
      </c>
      <c r="P8529">
        <v>2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0.60876336725548341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0.60876336725548341</v>
      </c>
    </row>
    <row r="8530" spans="1:31" x14ac:dyDescent="0.25">
      <c r="A8530">
        <v>1663093</v>
      </c>
      <c r="B8530">
        <v>1</v>
      </c>
      <c r="C8530" t="s">
        <v>80</v>
      </c>
      <c r="D8530" t="s">
        <v>106</v>
      </c>
      <c r="E8530" t="s">
        <v>152</v>
      </c>
      <c r="F8530" t="s">
        <v>23994</v>
      </c>
      <c r="G8530" t="s">
        <v>154</v>
      </c>
      <c r="H8530" t="s">
        <v>149</v>
      </c>
      <c r="I8530" t="s">
        <v>135</v>
      </c>
      <c r="J8530" t="s">
        <v>136</v>
      </c>
      <c r="K8530" t="s">
        <v>137</v>
      </c>
      <c r="L8530" t="s">
        <v>23995</v>
      </c>
      <c r="M8530" t="s">
        <v>23996</v>
      </c>
      <c r="N8530">
        <v>5.4941666659999999</v>
      </c>
      <c r="O8530">
        <v>0</v>
      </c>
      <c r="P8530">
        <v>0</v>
      </c>
      <c r="Q8530">
        <v>0</v>
      </c>
      <c r="R8530">
        <v>1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9.814690612421334E-2</v>
      </c>
      <c r="AA8530">
        <v>0</v>
      </c>
      <c r="AB8530">
        <v>0</v>
      </c>
      <c r="AC8530">
        <v>0</v>
      </c>
      <c r="AD8530">
        <v>0</v>
      </c>
      <c r="AE8530">
        <v>9.814690612421334E-2</v>
      </c>
    </row>
    <row r="8531" spans="1:31" x14ac:dyDescent="0.25">
      <c r="A8531">
        <v>1663024</v>
      </c>
      <c r="B8531">
        <v>1</v>
      </c>
      <c r="C8531" t="s">
        <v>80</v>
      </c>
      <c r="D8531" t="s">
        <v>106</v>
      </c>
      <c r="E8531" t="s">
        <v>178</v>
      </c>
      <c r="F8531" t="s">
        <v>23997</v>
      </c>
      <c r="G8531" t="s">
        <v>227</v>
      </c>
      <c r="H8531" t="s">
        <v>149</v>
      </c>
      <c r="I8531" t="s">
        <v>135</v>
      </c>
      <c r="J8531" t="s">
        <v>136</v>
      </c>
      <c r="K8531" t="s">
        <v>137</v>
      </c>
      <c r="L8531" t="s">
        <v>23998</v>
      </c>
      <c r="M8531" t="s">
        <v>23999</v>
      </c>
      <c r="N8531">
        <v>2.5705555549999999</v>
      </c>
      <c r="O8531">
        <v>0</v>
      </c>
      <c r="P8531">
        <v>1</v>
      </c>
      <c r="Q8531">
        <v>0</v>
      </c>
      <c r="R8531">
        <v>1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7.711492717083334E-4</v>
      </c>
      <c r="Y8531">
        <v>0</v>
      </c>
      <c r="Z8531">
        <v>5.6999790146794443E-3</v>
      </c>
      <c r="AA8531">
        <v>0</v>
      </c>
      <c r="AB8531">
        <v>0</v>
      </c>
      <c r="AC8531">
        <v>0</v>
      </c>
      <c r="AD8531">
        <v>0</v>
      </c>
      <c r="AE8531">
        <v>6.4711282863877777E-3</v>
      </c>
    </row>
    <row r="8532" spans="1:31" x14ac:dyDescent="0.25">
      <c r="A8532">
        <v>1663379</v>
      </c>
      <c r="B8532">
        <v>1</v>
      </c>
      <c r="C8532" t="s">
        <v>80</v>
      </c>
      <c r="D8532" t="s">
        <v>104</v>
      </c>
      <c r="E8532" t="s">
        <v>131</v>
      </c>
      <c r="F8532" t="s">
        <v>24000</v>
      </c>
      <c r="G8532" t="s">
        <v>161</v>
      </c>
      <c r="H8532" t="s">
        <v>134</v>
      </c>
      <c r="I8532" t="s">
        <v>135</v>
      </c>
      <c r="J8532" t="s">
        <v>136</v>
      </c>
      <c r="K8532" t="s">
        <v>137</v>
      </c>
      <c r="L8532" t="s">
        <v>24001</v>
      </c>
      <c r="M8532" t="s">
        <v>24002</v>
      </c>
      <c r="N8532">
        <v>3.1158333329999999</v>
      </c>
      <c r="O8532">
        <v>0</v>
      </c>
      <c r="P8532">
        <v>189</v>
      </c>
      <c r="Q8532">
        <v>0</v>
      </c>
      <c r="R8532">
        <v>2</v>
      </c>
      <c r="S8532">
        <v>0</v>
      </c>
      <c r="T8532">
        <v>16</v>
      </c>
      <c r="U8532">
        <v>0</v>
      </c>
      <c r="V8532">
        <v>0</v>
      </c>
      <c r="W8532">
        <v>0</v>
      </c>
      <c r="X8532">
        <v>128.176766538142</v>
      </c>
      <c r="Y8532">
        <v>0</v>
      </c>
      <c r="Z8532">
        <v>1.0672855032702202</v>
      </c>
      <c r="AA8532">
        <v>0</v>
      </c>
      <c r="AB8532">
        <v>12.852279121602763</v>
      </c>
      <c r="AC8532">
        <v>0</v>
      </c>
      <c r="AD8532">
        <v>0</v>
      </c>
      <c r="AE8532">
        <v>142.09633116301501</v>
      </c>
    </row>
    <row r="8533" spans="1:31" x14ac:dyDescent="0.25">
      <c r="A8533">
        <v>1663711</v>
      </c>
      <c r="B8533">
        <v>1</v>
      </c>
      <c r="C8533" t="s">
        <v>80</v>
      </c>
      <c r="D8533" t="s">
        <v>108</v>
      </c>
      <c r="E8533" t="s">
        <v>178</v>
      </c>
      <c r="F8533" t="s">
        <v>24003</v>
      </c>
      <c r="G8533" t="s">
        <v>187</v>
      </c>
      <c r="H8533" t="s">
        <v>149</v>
      </c>
      <c r="I8533" t="s">
        <v>135</v>
      </c>
      <c r="J8533" t="s">
        <v>136</v>
      </c>
      <c r="K8533" t="s">
        <v>137</v>
      </c>
      <c r="L8533" t="s">
        <v>24004</v>
      </c>
      <c r="M8533" t="s">
        <v>24005</v>
      </c>
      <c r="N8533">
        <v>1.574166666</v>
      </c>
      <c r="O8533">
        <v>0</v>
      </c>
      <c r="P8533">
        <v>14</v>
      </c>
      <c r="Q8533">
        <v>0</v>
      </c>
      <c r="R8533">
        <v>4</v>
      </c>
      <c r="S8533">
        <v>0</v>
      </c>
      <c r="T8533">
        <v>3</v>
      </c>
      <c r="U8533">
        <v>0</v>
      </c>
      <c r="V8533">
        <v>0</v>
      </c>
      <c r="W8533">
        <v>0</v>
      </c>
      <c r="X8533">
        <v>3.154328986359741</v>
      </c>
      <c r="Y8533">
        <v>0</v>
      </c>
      <c r="Z8533">
        <v>0.42725369418450837</v>
      </c>
      <c r="AA8533">
        <v>0</v>
      </c>
      <c r="AB8533">
        <v>9.0570290491761116E-2</v>
      </c>
      <c r="AC8533">
        <v>0</v>
      </c>
      <c r="AD8533">
        <v>0</v>
      </c>
      <c r="AE8533">
        <v>3.6721529710360103</v>
      </c>
    </row>
    <row r="8534" spans="1:31" x14ac:dyDescent="0.25">
      <c r="A8534">
        <v>1663233</v>
      </c>
      <c r="B8534">
        <v>1</v>
      </c>
      <c r="C8534" t="s">
        <v>80</v>
      </c>
      <c r="D8534" t="s">
        <v>83</v>
      </c>
      <c r="E8534" t="s">
        <v>204</v>
      </c>
      <c r="F8534" t="s">
        <v>24006</v>
      </c>
      <c r="G8534" t="s">
        <v>1322</v>
      </c>
      <c r="H8534" t="s">
        <v>134</v>
      </c>
      <c r="I8534" t="s">
        <v>135</v>
      </c>
      <c r="J8534" t="s">
        <v>136</v>
      </c>
      <c r="K8534" t="s">
        <v>137</v>
      </c>
      <c r="L8534" t="s">
        <v>24007</v>
      </c>
      <c r="M8534" t="s">
        <v>23822</v>
      </c>
      <c r="N8534">
        <v>1.3533333329999999</v>
      </c>
      <c r="O8534">
        <v>0</v>
      </c>
      <c r="P8534">
        <v>1452</v>
      </c>
      <c r="Q8534">
        <v>0</v>
      </c>
      <c r="R8534">
        <v>0</v>
      </c>
      <c r="S8534">
        <v>0</v>
      </c>
      <c r="T8534">
        <v>173</v>
      </c>
      <c r="U8534">
        <v>1</v>
      </c>
      <c r="V8534">
        <v>0</v>
      </c>
      <c r="W8534">
        <v>0</v>
      </c>
      <c r="X8534">
        <v>606.65635846272858</v>
      </c>
      <c r="Y8534">
        <v>0</v>
      </c>
      <c r="Z8534">
        <v>0</v>
      </c>
      <c r="AA8534">
        <v>0</v>
      </c>
      <c r="AB8534">
        <v>204.37217906135024</v>
      </c>
      <c r="AC8534">
        <v>36.975713998989335</v>
      </c>
      <c r="AD8534">
        <v>0</v>
      </c>
      <c r="AE8534">
        <v>848.00425152306821</v>
      </c>
    </row>
    <row r="8535" spans="1:31" x14ac:dyDescent="0.25">
      <c r="A8535">
        <v>1663110</v>
      </c>
      <c r="B8535">
        <v>1</v>
      </c>
      <c r="C8535" t="s">
        <v>80</v>
      </c>
      <c r="D8535" t="s">
        <v>97</v>
      </c>
      <c r="E8535" t="s">
        <v>152</v>
      </c>
      <c r="F8535" t="s">
        <v>24008</v>
      </c>
      <c r="G8535" t="s">
        <v>154</v>
      </c>
      <c r="H8535" t="s">
        <v>149</v>
      </c>
      <c r="I8535" t="s">
        <v>135</v>
      </c>
      <c r="J8535" t="s">
        <v>136</v>
      </c>
      <c r="K8535" t="s">
        <v>137</v>
      </c>
      <c r="L8535" t="s">
        <v>24009</v>
      </c>
      <c r="M8535" t="s">
        <v>24010</v>
      </c>
      <c r="N8535">
        <v>8.0950000000000006</v>
      </c>
      <c r="O8535">
        <v>0</v>
      </c>
      <c r="P8535">
        <v>1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1.4305957738150443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1.4305957738150443</v>
      </c>
    </row>
    <row r="8536" spans="1:31" x14ac:dyDescent="0.25">
      <c r="A8536">
        <v>1663193</v>
      </c>
      <c r="B8536">
        <v>1</v>
      </c>
      <c r="C8536" t="s">
        <v>80</v>
      </c>
      <c r="D8536" t="s">
        <v>94</v>
      </c>
      <c r="E8536" t="s">
        <v>152</v>
      </c>
      <c r="F8536" t="s">
        <v>24011</v>
      </c>
      <c r="G8536" t="s">
        <v>168</v>
      </c>
      <c r="H8536" t="s">
        <v>149</v>
      </c>
      <c r="I8536" t="s">
        <v>135</v>
      </c>
      <c r="J8536" t="s">
        <v>136</v>
      </c>
      <c r="K8536" t="s">
        <v>137</v>
      </c>
      <c r="L8536" t="s">
        <v>24012</v>
      </c>
      <c r="M8536" t="s">
        <v>24013</v>
      </c>
      <c r="N8536">
        <v>1.081388888</v>
      </c>
      <c r="O8536">
        <v>0</v>
      </c>
      <c r="P8536">
        <v>4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0.80393187485049999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0.80393187485049999</v>
      </c>
    </row>
    <row r="8537" spans="1:31" x14ac:dyDescent="0.25">
      <c r="A8537">
        <v>1663588</v>
      </c>
      <c r="B8537">
        <v>1</v>
      </c>
      <c r="C8537" t="s">
        <v>81</v>
      </c>
      <c r="D8537" t="s">
        <v>121</v>
      </c>
      <c r="E8537" t="s">
        <v>146</v>
      </c>
      <c r="F8537" t="s">
        <v>23734</v>
      </c>
      <c r="G8537" t="s">
        <v>227</v>
      </c>
      <c r="H8537" t="s">
        <v>149</v>
      </c>
      <c r="I8537" t="s">
        <v>135</v>
      </c>
      <c r="J8537" t="s">
        <v>136</v>
      </c>
      <c r="K8537" t="s">
        <v>137</v>
      </c>
      <c r="L8537" t="s">
        <v>24014</v>
      </c>
      <c r="M8537" t="s">
        <v>24015</v>
      </c>
      <c r="N8537">
        <v>1.615555555</v>
      </c>
      <c r="O8537">
        <v>0</v>
      </c>
      <c r="P8537">
        <v>7</v>
      </c>
      <c r="Q8537">
        <v>0</v>
      </c>
      <c r="R8537">
        <v>13</v>
      </c>
      <c r="S8537">
        <v>0</v>
      </c>
      <c r="T8537">
        <v>4</v>
      </c>
      <c r="U8537">
        <v>0</v>
      </c>
      <c r="V8537">
        <v>0</v>
      </c>
      <c r="W8537">
        <v>0</v>
      </c>
      <c r="X8537">
        <v>2.6752614911723489</v>
      </c>
      <c r="Y8537">
        <v>0</v>
      </c>
      <c r="Z8537">
        <v>1.0458192745895027</v>
      </c>
      <c r="AA8537">
        <v>0</v>
      </c>
      <c r="AB8537">
        <v>0.41362500106531563</v>
      </c>
      <c r="AC8537">
        <v>0</v>
      </c>
      <c r="AD8537">
        <v>0</v>
      </c>
      <c r="AE8537">
        <v>4.1347057668271674</v>
      </c>
    </row>
    <row r="8538" spans="1:31" x14ac:dyDescent="0.25">
      <c r="A8538">
        <v>1663256</v>
      </c>
      <c r="B8538">
        <v>1</v>
      </c>
      <c r="C8538" t="s">
        <v>80</v>
      </c>
      <c r="D8538" t="s">
        <v>107</v>
      </c>
      <c r="E8538" t="s">
        <v>362</v>
      </c>
      <c r="F8538" t="s">
        <v>24016</v>
      </c>
      <c r="G8538" t="s">
        <v>900</v>
      </c>
      <c r="H8538" t="s">
        <v>149</v>
      </c>
      <c r="I8538" t="s">
        <v>135</v>
      </c>
      <c r="J8538" t="s">
        <v>136</v>
      </c>
      <c r="K8538" t="s">
        <v>137</v>
      </c>
      <c r="L8538" t="s">
        <v>24017</v>
      </c>
      <c r="M8538" t="s">
        <v>24018</v>
      </c>
      <c r="N8538">
        <v>6.7322222219999999</v>
      </c>
      <c r="O8538">
        <v>0</v>
      </c>
      <c r="P8538">
        <v>75</v>
      </c>
      <c r="Q8538">
        <v>0</v>
      </c>
      <c r="R8538">
        <v>0</v>
      </c>
      <c r="S8538">
        <v>0</v>
      </c>
      <c r="T8538">
        <v>6</v>
      </c>
      <c r="U8538">
        <v>0</v>
      </c>
      <c r="V8538">
        <v>0</v>
      </c>
      <c r="W8538">
        <v>0</v>
      </c>
      <c r="X8538">
        <v>142.27516083472986</v>
      </c>
      <c r="Y8538">
        <v>0</v>
      </c>
      <c r="Z8538">
        <v>0</v>
      </c>
      <c r="AA8538">
        <v>0</v>
      </c>
      <c r="AB8538">
        <v>8.2766083538504915</v>
      </c>
      <c r="AC8538">
        <v>0</v>
      </c>
      <c r="AD8538">
        <v>0</v>
      </c>
      <c r="AE8538">
        <v>150.55176918858035</v>
      </c>
    </row>
    <row r="8539" spans="1:31" x14ac:dyDescent="0.25">
      <c r="A8539">
        <v>1662901</v>
      </c>
      <c r="B8539">
        <v>1</v>
      </c>
      <c r="C8539" t="s">
        <v>81</v>
      </c>
      <c r="D8539" t="s">
        <v>118</v>
      </c>
      <c r="E8539" t="s">
        <v>140</v>
      </c>
      <c r="F8539" t="s">
        <v>24019</v>
      </c>
      <c r="G8539" t="s">
        <v>133</v>
      </c>
      <c r="H8539" t="s">
        <v>134</v>
      </c>
      <c r="I8539" t="s">
        <v>135</v>
      </c>
      <c r="J8539" t="s">
        <v>136</v>
      </c>
      <c r="K8539" t="s">
        <v>137</v>
      </c>
      <c r="L8539" t="s">
        <v>24020</v>
      </c>
      <c r="M8539" t="s">
        <v>24021</v>
      </c>
      <c r="N8539">
        <v>1.018333333</v>
      </c>
      <c r="O8539">
        <v>0</v>
      </c>
      <c r="P8539">
        <v>309</v>
      </c>
      <c r="Q8539">
        <v>9</v>
      </c>
      <c r="R8539">
        <v>86</v>
      </c>
      <c r="S8539">
        <v>12</v>
      </c>
      <c r="T8539">
        <v>74</v>
      </c>
      <c r="U8539">
        <v>1</v>
      </c>
      <c r="V8539">
        <v>0</v>
      </c>
      <c r="W8539">
        <v>0</v>
      </c>
      <c r="X8539">
        <v>60.426238510039752</v>
      </c>
      <c r="Y8539">
        <v>7.2611000738064897</v>
      </c>
      <c r="Z8539">
        <v>36.481666264619733</v>
      </c>
      <c r="AA8539">
        <v>240.67632080060224</v>
      </c>
      <c r="AB8539">
        <v>30.97629072022556</v>
      </c>
      <c r="AC8539">
        <v>585.32198753785292</v>
      </c>
      <c r="AD8539">
        <v>0</v>
      </c>
      <c r="AE8539">
        <v>961.14360390714671</v>
      </c>
    </row>
    <row r="8540" spans="1:31" x14ac:dyDescent="0.25">
      <c r="A8540">
        <v>1663648</v>
      </c>
      <c r="B8540">
        <v>1</v>
      </c>
      <c r="C8540" t="s">
        <v>81</v>
      </c>
      <c r="D8540" t="s">
        <v>127</v>
      </c>
      <c r="E8540" t="s">
        <v>152</v>
      </c>
      <c r="F8540" t="s">
        <v>11902</v>
      </c>
      <c r="G8540" t="s">
        <v>231</v>
      </c>
      <c r="H8540" t="s">
        <v>149</v>
      </c>
      <c r="I8540" t="s">
        <v>135</v>
      </c>
      <c r="J8540" t="s">
        <v>136</v>
      </c>
      <c r="K8540" t="s">
        <v>137</v>
      </c>
      <c r="L8540" t="s">
        <v>23448</v>
      </c>
      <c r="M8540" t="s">
        <v>24022</v>
      </c>
      <c r="N8540">
        <v>0.2</v>
      </c>
      <c r="O8540">
        <v>0</v>
      </c>
      <c r="P8540">
        <v>0</v>
      </c>
      <c r="Q8540">
        <v>0</v>
      </c>
      <c r="R8540">
        <v>1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3.3664756906200001E-2</v>
      </c>
      <c r="AA8540">
        <v>0</v>
      </c>
      <c r="AB8540">
        <v>0</v>
      </c>
      <c r="AC8540">
        <v>0</v>
      </c>
      <c r="AD8540">
        <v>0</v>
      </c>
      <c r="AE8540">
        <v>3.3664756906200001E-2</v>
      </c>
    </row>
    <row r="8541" spans="1:31" x14ac:dyDescent="0.25">
      <c r="A8541">
        <v>1663548</v>
      </c>
      <c r="B8541">
        <v>1</v>
      </c>
      <c r="C8541" t="s">
        <v>81</v>
      </c>
      <c r="D8541" t="s">
        <v>118</v>
      </c>
      <c r="E8541" t="s">
        <v>152</v>
      </c>
      <c r="F8541" t="s">
        <v>24023</v>
      </c>
      <c r="G8541" t="s">
        <v>507</v>
      </c>
      <c r="H8541" t="s">
        <v>149</v>
      </c>
      <c r="I8541" t="s">
        <v>135</v>
      </c>
      <c r="J8541" t="s">
        <v>136</v>
      </c>
      <c r="K8541" t="s">
        <v>137</v>
      </c>
      <c r="L8541" t="s">
        <v>24024</v>
      </c>
      <c r="M8541" t="s">
        <v>24025</v>
      </c>
      <c r="N8541">
        <v>1.7747222220000001</v>
      </c>
      <c r="O8541">
        <v>0</v>
      </c>
      <c r="P8541">
        <v>1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</row>
    <row r="8542" spans="1:31" x14ac:dyDescent="0.25">
      <c r="A8542">
        <v>1663694</v>
      </c>
      <c r="B8542">
        <v>1</v>
      </c>
      <c r="C8542" t="s">
        <v>80</v>
      </c>
      <c r="D8542" t="s">
        <v>107</v>
      </c>
      <c r="E8542" t="s">
        <v>146</v>
      </c>
      <c r="F8542" t="s">
        <v>24026</v>
      </c>
      <c r="G8542" t="s">
        <v>260</v>
      </c>
      <c r="H8542" t="s">
        <v>149</v>
      </c>
      <c r="I8542" t="s">
        <v>135</v>
      </c>
      <c r="J8542" t="s">
        <v>136</v>
      </c>
      <c r="K8542" t="s">
        <v>137</v>
      </c>
      <c r="L8542" t="s">
        <v>24027</v>
      </c>
      <c r="M8542" t="s">
        <v>24028</v>
      </c>
      <c r="N8542">
        <v>1.244444444</v>
      </c>
      <c r="O8542">
        <v>0</v>
      </c>
      <c r="P8542">
        <v>0</v>
      </c>
      <c r="Q8542">
        <v>0</v>
      </c>
      <c r="R8542">
        <v>12</v>
      </c>
      <c r="S8542">
        <v>0</v>
      </c>
      <c r="T8542">
        <v>1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3.2571198329539883</v>
      </c>
      <c r="AA8542">
        <v>0</v>
      </c>
      <c r="AB8542">
        <v>1.4955953026178666</v>
      </c>
      <c r="AC8542">
        <v>0</v>
      </c>
      <c r="AD8542">
        <v>0</v>
      </c>
      <c r="AE8542">
        <v>4.7527151355718544</v>
      </c>
    </row>
    <row r="8543" spans="1:31" x14ac:dyDescent="0.25">
      <c r="A8543">
        <v>1662987</v>
      </c>
      <c r="B8543">
        <v>1</v>
      </c>
      <c r="C8543" t="s">
        <v>80</v>
      </c>
      <c r="D8543" t="s">
        <v>94</v>
      </c>
      <c r="E8543" t="s">
        <v>131</v>
      </c>
      <c r="F8543" t="s">
        <v>15588</v>
      </c>
      <c r="G8543" t="s">
        <v>148</v>
      </c>
      <c r="H8543" t="s">
        <v>134</v>
      </c>
      <c r="I8543" t="s">
        <v>135</v>
      </c>
      <c r="J8543" t="s">
        <v>136</v>
      </c>
      <c r="K8543" t="s">
        <v>143</v>
      </c>
      <c r="L8543" t="s">
        <v>24029</v>
      </c>
      <c r="M8543" t="s">
        <v>24030</v>
      </c>
      <c r="N8543">
        <v>6.0385972219999999</v>
      </c>
      <c r="O8543">
        <v>0</v>
      </c>
      <c r="P8543">
        <v>3919</v>
      </c>
      <c r="Q8543">
        <v>0</v>
      </c>
      <c r="R8543">
        <v>0</v>
      </c>
      <c r="S8543">
        <v>0</v>
      </c>
      <c r="T8543">
        <v>413</v>
      </c>
      <c r="U8543">
        <v>0</v>
      </c>
      <c r="V8543">
        <v>0</v>
      </c>
      <c r="W8543">
        <v>0</v>
      </c>
      <c r="X8543">
        <v>6636.9456889621188</v>
      </c>
      <c r="Y8543">
        <v>0</v>
      </c>
      <c r="Z8543">
        <v>0</v>
      </c>
      <c r="AA8543">
        <v>0</v>
      </c>
      <c r="AB8543">
        <v>3511.8591859866387</v>
      </c>
      <c r="AC8543">
        <v>0</v>
      </c>
      <c r="AD8543">
        <v>0</v>
      </c>
      <c r="AE8543">
        <v>10148.804874948757</v>
      </c>
    </row>
    <row r="8544" spans="1:31" x14ac:dyDescent="0.25">
      <c r="A8544">
        <v>1663651</v>
      </c>
      <c r="B8544">
        <v>1</v>
      </c>
      <c r="C8544" t="s">
        <v>81</v>
      </c>
      <c r="D8544" t="s">
        <v>126</v>
      </c>
      <c r="E8544" t="s">
        <v>178</v>
      </c>
      <c r="F8544" t="s">
        <v>24031</v>
      </c>
      <c r="G8544" t="s">
        <v>227</v>
      </c>
      <c r="H8544" t="s">
        <v>149</v>
      </c>
      <c r="I8544" t="s">
        <v>135</v>
      </c>
      <c r="J8544" t="s">
        <v>136</v>
      </c>
      <c r="K8544" t="s">
        <v>137</v>
      </c>
      <c r="L8544" t="s">
        <v>24032</v>
      </c>
      <c r="M8544" t="s">
        <v>24033</v>
      </c>
      <c r="N8544">
        <v>1.6786111109999999</v>
      </c>
      <c r="O8544">
        <v>0</v>
      </c>
      <c r="P8544">
        <v>15</v>
      </c>
      <c r="Q8544">
        <v>0</v>
      </c>
      <c r="R8544">
        <v>4</v>
      </c>
      <c r="S8544">
        <v>0</v>
      </c>
      <c r="T8544">
        <v>1</v>
      </c>
      <c r="U8544">
        <v>0</v>
      </c>
      <c r="V8544">
        <v>0</v>
      </c>
      <c r="W8544">
        <v>0</v>
      </c>
      <c r="X8544">
        <v>2.3113394998457686</v>
      </c>
      <c r="Y8544">
        <v>0</v>
      </c>
      <c r="Z8544">
        <v>0.12657494359514249</v>
      </c>
      <c r="AA8544">
        <v>0</v>
      </c>
      <c r="AB8544">
        <v>0</v>
      </c>
      <c r="AC8544">
        <v>0</v>
      </c>
      <c r="AD8544">
        <v>0</v>
      </c>
      <c r="AE8544">
        <v>2.4379144434409112</v>
      </c>
    </row>
    <row r="8545" spans="1:31" x14ac:dyDescent="0.25">
      <c r="A8545">
        <v>1663485</v>
      </c>
      <c r="B8545">
        <v>1</v>
      </c>
      <c r="C8545" t="s">
        <v>81</v>
      </c>
      <c r="D8545" t="s">
        <v>113</v>
      </c>
      <c r="E8545" t="s">
        <v>152</v>
      </c>
      <c r="F8545" t="s">
        <v>24034</v>
      </c>
      <c r="G8545" t="s">
        <v>154</v>
      </c>
      <c r="H8545" t="s">
        <v>149</v>
      </c>
      <c r="I8545" t="s">
        <v>135</v>
      </c>
      <c r="J8545" t="s">
        <v>136</v>
      </c>
      <c r="K8545" t="s">
        <v>137</v>
      </c>
      <c r="L8545" t="s">
        <v>24035</v>
      </c>
      <c r="M8545" t="s">
        <v>24036</v>
      </c>
      <c r="N8545">
        <v>4.608055555</v>
      </c>
      <c r="O8545">
        <v>0</v>
      </c>
      <c r="P8545">
        <v>1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0.66913982513248493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0.66913982513248493</v>
      </c>
    </row>
    <row r="8546" spans="1:31" x14ac:dyDescent="0.25">
      <c r="A8546">
        <v>1663130</v>
      </c>
      <c r="B8546">
        <v>1</v>
      </c>
      <c r="C8546" t="s">
        <v>80</v>
      </c>
      <c r="D8546" t="s">
        <v>94</v>
      </c>
      <c r="E8546" t="s">
        <v>152</v>
      </c>
      <c r="F8546" t="s">
        <v>24037</v>
      </c>
      <c r="G8546" t="s">
        <v>154</v>
      </c>
      <c r="H8546" t="s">
        <v>149</v>
      </c>
      <c r="I8546" t="s">
        <v>135</v>
      </c>
      <c r="J8546" t="s">
        <v>136</v>
      </c>
      <c r="K8546" t="s">
        <v>137</v>
      </c>
      <c r="L8546" t="s">
        <v>24038</v>
      </c>
      <c r="M8546" t="s">
        <v>24039</v>
      </c>
      <c r="N8546">
        <v>1.295833333</v>
      </c>
      <c r="O8546">
        <v>0</v>
      </c>
      <c r="P8546">
        <v>1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2.3372428455000003E-4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2.3372428455000003E-4</v>
      </c>
    </row>
    <row r="8547" spans="1:31" x14ac:dyDescent="0.25">
      <c r="A8547">
        <v>1662961</v>
      </c>
      <c r="B8547">
        <v>1</v>
      </c>
      <c r="C8547" t="s">
        <v>81</v>
      </c>
      <c r="D8547" t="s">
        <v>112</v>
      </c>
      <c r="E8547" t="s">
        <v>178</v>
      </c>
      <c r="F8547" t="s">
        <v>18467</v>
      </c>
      <c r="G8547" t="s">
        <v>148</v>
      </c>
      <c r="H8547" t="s">
        <v>149</v>
      </c>
      <c r="I8547" t="s">
        <v>135</v>
      </c>
      <c r="J8547" t="s">
        <v>136</v>
      </c>
      <c r="K8547" t="s">
        <v>143</v>
      </c>
      <c r="L8547" t="s">
        <v>24040</v>
      </c>
      <c r="M8547" t="s">
        <v>24041</v>
      </c>
      <c r="N8547">
        <v>8.1572222219999997</v>
      </c>
      <c r="O8547">
        <v>0</v>
      </c>
      <c r="P8547">
        <v>181</v>
      </c>
      <c r="Q8547">
        <v>0</v>
      </c>
      <c r="R8547">
        <v>4</v>
      </c>
      <c r="S8547">
        <v>0</v>
      </c>
      <c r="T8547">
        <v>4</v>
      </c>
      <c r="U8547">
        <v>0</v>
      </c>
      <c r="V8547">
        <v>0</v>
      </c>
      <c r="W8547">
        <v>0</v>
      </c>
      <c r="X8547">
        <v>277.70252700721153</v>
      </c>
      <c r="Y8547">
        <v>0</v>
      </c>
      <c r="Z8547">
        <v>0.29055276027096005</v>
      </c>
      <c r="AA8547">
        <v>0</v>
      </c>
      <c r="AB8547">
        <v>22.480303204042176</v>
      </c>
      <c r="AC8547">
        <v>0</v>
      </c>
      <c r="AD8547">
        <v>0</v>
      </c>
      <c r="AE8547">
        <v>300.47338297152464</v>
      </c>
    </row>
    <row r="8548" spans="1:31" x14ac:dyDescent="0.25">
      <c r="A8548">
        <v>1663316</v>
      </c>
      <c r="B8548">
        <v>1</v>
      </c>
      <c r="C8548" t="s">
        <v>80</v>
      </c>
      <c r="D8548" t="s">
        <v>98</v>
      </c>
      <c r="E8548" t="s">
        <v>152</v>
      </c>
      <c r="F8548" t="s">
        <v>24042</v>
      </c>
      <c r="G8548" t="s">
        <v>507</v>
      </c>
      <c r="H8548" t="s">
        <v>149</v>
      </c>
      <c r="I8548" t="s">
        <v>135</v>
      </c>
      <c r="J8548" t="s">
        <v>136</v>
      </c>
      <c r="K8548" t="s">
        <v>137</v>
      </c>
      <c r="L8548" t="s">
        <v>24043</v>
      </c>
      <c r="M8548" t="s">
        <v>24044</v>
      </c>
      <c r="N8548">
        <v>2.1</v>
      </c>
      <c r="O8548">
        <v>0</v>
      </c>
      <c r="P8548">
        <v>2</v>
      </c>
      <c r="Q8548">
        <v>0</v>
      </c>
      <c r="R8548">
        <v>0</v>
      </c>
      <c r="S8548">
        <v>0</v>
      </c>
      <c r="T8548">
        <v>1</v>
      </c>
      <c r="U8548">
        <v>0</v>
      </c>
      <c r="V8548">
        <v>0</v>
      </c>
      <c r="W8548">
        <v>0</v>
      </c>
      <c r="X8548">
        <v>3.3204486407797669</v>
      </c>
      <c r="Y8548">
        <v>0</v>
      </c>
      <c r="Z8548">
        <v>0</v>
      </c>
      <c r="AA8548">
        <v>0</v>
      </c>
      <c r="AB8548">
        <v>0.90838212897786685</v>
      </c>
      <c r="AC8548">
        <v>0</v>
      </c>
      <c r="AD8548">
        <v>0</v>
      </c>
      <c r="AE8548">
        <v>4.2288307697576339</v>
      </c>
    </row>
    <row r="8549" spans="1:31" x14ac:dyDescent="0.25">
      <c r="A8549">
        <v>1663608</v>
      </c>
      <c r="B8549">
        <v>1</v>
      </c>
      <c r="C8549" t="s">
        <v>81</v>
      </c>
      <c r="D8549" t="s">
        <v>128</v>
      </c>
      <c r="E8549" t="s">
        <v>152</v>
      </c>
      <c r="F8549" t="s">
        <v>24045</v>
      </c>
      <c r="G8549" t="s">
        <v>154</v>
      </c>
      <c r="H8549" t="s">
        <v>149</v>
      </c>
      <c r="I8549" t="s">
        <v>135</v>
      </c>
      <c r="J8549" t="s">
        <v>136</v>
      </c>
      <c r="K8549" t="s">
        <v>137</v>
      </c>
      <c r="L8549" t="s">
        <v>24046</v>
      </c>
      <c r="M8549" t="s">
        <v>24047</v>
      </c>
      <c r="N8549">
        <v>0.5625</v>
      </c>
      <c r="O8549">
        <v>0</v>
      </c>
      <c r="P8549">
        <v>3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0.57920904824343744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0.57920904824343744</v>
      </c>
    </row>
    <row r="8550" spans="1:31" x14ac:dyDescent="0.25">
      <c r="A8550">
        <v>1662944</v>
      </c>
      <c r="B8550">
        <v>1</v>
      </c>
      <c r="C8550" t="s">
        <v>80</v>
      </c>
      <c r="D8550" t="s">
        <v>97</v>
      </c>
      <c r="E8550" t="s">
        <v>140</v>
      </c>
      <c r="F8550" t="s">
        <v>22348</v>
      </c>
      <c r="G8550" t="s">
        <v>691</v>
      </c>
      <c r="H8550" t="s">
        <v>134</v>
      </c>
      <c r="I8550" t="s">
        <v>135</v>
      </c>
      <c r="J8550" t="s">
        <v>136</v>
      </c>
      <c r="K8550" t="s">
        <v>137</v>
      </c>
      <c r="L8550" t="s">
        <v>24048</v>
      </c>
      <c r="M8550" t="s">
        <v>24049</v>
      </c>
      <c r="N8550">
        <v>2.9</v>
      </c>
      <c r="O8550">
        <v>4</v>
      </c>
      <c r="P8550">
        <v>1238</v>
      </c>
      <c r="Q8550">
        <v>5</v>
      </c>
      <c r="R8550">
        <v>59</v>
      </c>
      <c r="S8550">
        <v>18</v>
      </c>
      <c r="T8550">
        <v>128</v>
      </c>
      <c r="U8550">
        <v>0</v>
      </c>
      <c r="V8550">
        <v>0</v>
      </c>
      <c r="W8550">
        <v>49.236799949733125</v>
      </c>
      <c r="X8550">
        <v>690.64738870580925</v>
      </c>
      <c r="Y8550">
        <v>4.5773605308495782</v>
      </c>
      <c r="Z8550">
        <v>40.667509817288945</v>
      </c>
      <c r="AA8550">
        <v>868.35987571491773</v>
      </c>
      <c r="AB8550">
        <v>487.00747248601078</v>
      </c>
      <c r="AC8550">
        <v>0</v>
      </c>
      <c r="AD8550">
        <v>0</v>
      </c>
      <c r="AE8550">
        <v>2140.4964072046096</v>
      </c>
    </row>
    <row r="8551" spans="1:31" x14ac:dyDescent="0.25">
      <c r="A8551">
        <v>1663087</v>
      </c>
      <c r="B8551">
        <v>1</v>
      </c>
      <c r="C8551" t="s">
        <v>80</v>
      </c>
      <c r="D8551" t="s">
        <v>92</v>
      </c>
      <c r="E8551" t="s">
        <v>131</v>
      </c>
      <c r="F8551" t="s">
        <v>24050</v>
      </c>
      <c r="G8551" t="s">
        <v>148</v>
      </c>
      <c r="H8551" t="s">
        <v>134</v>
      </c>
      <c r="I8551" t="s">
        <v>135</v>
      </c>
      <c r="J8551" t="s">
        <v>136</v>
      </c>
      <c r="K8551" t="s">
        <v>143</v>
      </c>
      <c r="L8551" t="s">
        <v>24051</v>
      </c>
      <c r="M8551" t="s">
        <v>24052</v>
      </c>
      <c r="N8551">
        <v>3.146319444</v>
      </c>
      <c r="O8551">
        <v>0</v>
      </c>
      <c r="P8551">
        <v>209</v>
      </c>
      <c r="Q8551">
        <v>0</v>
      </c>
      <c r="R8551">
        <v>0</v>
      </c>
      <c r="S8551">
        <v>0</v>
      </c>
      <c r="T8551">
        <v>4</v>
      </c>
      <c r="U8551">
        <v>0</v>
      </c>
      <c r="V8551">
        <v>0</v>
      </c>
      <c r="W8551">
        <v>0</v>
      </c>
      <c r="X8551">
        <v>179.63081283124211</v>
      </c>
      <c r="Y8551">
        <v>0</v>
      </c>
      <c r="Z8551">
        <v>0</v>
      </c>
      <c r="AA8551">
        <v>0</v>
      </c>
      <c r="AB8551">
        <v>10.317922329597808</v>
      </c>
      <c r="AC8551">
        <v>0</v>
      </c>
      <c r="AD8551">
        <v>0</v>
      </c>
      <c r="AE8551">
        <v>189.94873516083993</v>
      </c>
    </row>
    <row r="8552" spans="1:31" x14ac:dyDescent="0.25">
      <c r="A8552">
        <v>1663279</v>
      </c>
      <c r="B8552">
        <v>1</v>
      </c>
      <c r="C8552" t="s">
        <v>81</v>
      </c>
      <c r="D8552" t="s">
        <v>120</v>
      </c>
      <c r="E8552" t="s">
        <v>204</v>
      </c>
      <c r="F8552" t="s">
        <v>10062</v>
      </c>
      <c r="G8552" t="s">
        <v>161</v>
      </c>
      <c r="H8552" t="s">
        <v>134</v>
      </c>
      <c r="I8552" t="s">
        <v>135</v>
      </c>
      <c r="J8552" t="s">
        <v>136</v>
      </c>
      <c r="K8552" t="s">
        <v>137</v>
      </c>
      <c r="L8552" t="s">
        <v>24053</v>
      </c>
      <c r="M8552" t="s">
        <v>24054</v>
      </c>
      <c r="N8552">
        <v>1.2708333329999999</v>
      </c>
      <c r="O8552">
        <v>0</v>
      </c>
      <c r="P8552">
        <v>488</v>
      </c>
      <c r="Q8552">
        <v>28</v>
      </c>
      <c r="R8552">
        <v>53</v>
      </c>
      <c r="S8552">
        <v>3</v>
      </c>
      <c r="T8552">
        <v>32</v>
      </c>
      <c r="U8552">
        <v>0</v>
      </c>
      <c r="V8552">
        <v>1</v>
      </c>
      <c r="W8552">
        <v>0</v>
      </c>
      <c r="X8552">
        <v>141.77849861671373</v>
      </c>
      <c r="Y8552">
        <v>17.608733092809494</v>
      </c>
      <c r="Z8552">
        <v>14.885372850764496</v>
      </c>
      <c r="AA8552">
        <v>50.972748878363049</v>
      </c>
      <c r="AB8552">
        <v>37.2235292789996</v>
      </c>
      <c r="AC8552">
        <v>0</v>
      </c>
      <c r="AD8552">
        <v>0.3079086531607334</v>
      </c>
      <c r="AE8552">
        <v>262.77679137081111</v>
      </c>
    </row>
    <row r="8553" spans="1:31" x14ac:dyDescent="0.25">
      <c r="A8553">
        <v>1663528</v>
      </c>
      <c r="B8553">
        <v>1</v>
      </c>
      <c r="C8553" t="s">
        <v>80</v>
      </c>
      <c r="D8553" t="s">
        <v>104</v>
      </c>
      <c r="E8553" t="s">
        <v>204</v>
      </c>
      <c r="F8553" t="s">
        <v>9966</v>
      </c>
      <c r="G8553" t="s">
        <v>161</v>
      </c>
      <c r="H8553" t="s">
        <v>134</v>
      </c>
      <c r="I8553" t="s">
        <v>135</v>
      </c>
      <c r="J8553" t="s">
        <v>136</v>
      </c>
      <c r="K8553" t="s">
        <v>137</v>
      </c>
      <c r="L8553" t="s">
        <v>24055</v>
      </c>
      <c r="M8553" t="s">
        <v>24056</v>
      </c>
      <c r="N8553">
        <v>2.4961111109999998</v>
      </c>
      <c r="O8553">
        <v>9</v>
      </c>
      <c r="P8553">
        <v>219</v>
      </c>
      <c r="Q8553">
        <v>36</v>
      </c>
      <c r="R8553">
        <v>18</v>
      </c>
      <c r="S8553">
        <v>50</v>
      </c>
      <c r="T8553">
        <v>36</v>
      </c>
      <c r="U8553">
        <v>11</v>
      </c>
      <c r="V8553">
        <v>0</v>
      </c>
      <c r="W8553">
        <v>5.2193239022690934</v>
      </c>
      <c r="X8553">
        <v>221.92451281213809</v>
      </c>
      <c r="Y8553">
        <v>26.452027253268152</v>
      </c>
      <c r="Z8553">
        <v>19.134162310007646</v>
      </c>
      <c r="AA8553">
        <v>686.06129981048332</v>
      </c>
      <c r="AB8553">
        <v>118.22825780186457</v>
      </c>
      <c r="AC8553">
        <v>3618.5381661364218</v>
      </c>
      <c r="AD8553">
        <v>0</v>
      </c>
      <c r="AE8553">
        <v>4695.5577500264526</v>
      </c>
    </row>
    <row r="8554" spans="1:31" x14ac:dyDescent="0.25">
      <c r="A8554">
        <v>1663671</v>
      </c>
      <c r="B8554">
        <v>1</v>
      </c>
      <c r="C8554" t="s">
        <v>80</v>
      </c>
      <c r="D8554" t="s">
        <v>102</v>
      </c>
      <c r="E8554" t="s">
        <v>131</v>
      </c>
      <c r="F8554" t="s">
        <v>21452</v>
      </c>
      <c r="G8554" t="s">
        <v>691</v>
      </c>
      <c r="H8554" t="s">
        <v>134</v>
      </c>
      <c r="I8554" t="s">
        <v>135</v>
      </c>
      <c r="J8554" t="s">
        <v>136</v>
      </c>
      <c r="K8554" t="s">
        <v>137</v>
      </c>
      <c r="L8554" t="s">
        <v>24057</v>
      </c>
      <c r="M8554" t="s">
        <v>24058</v>
      </c>
      <c r="N8554">
        <v>3.1613888879999998</v>
      </c>
      <c r="O8554">
        <v>0</v>
      </c>
      <c r="P8554">
        <v>383</v>
      </c>
      <c r="Q8554">
        <v>1</v>
      </c>
      <c r="R8554">
        <v>235</v>
      </c>
      <c r="S8554">
        <v>1</v>
      </c>
      <c r="T8554">
        <v>35</v>
      </c>
      <c r="U8554">
        <v>0</v>
      </c>
      <c r="V8554">
        <v>0</v>
      </c>
      <c r="W8554">
        <v>0</v>
      </c>
      <c r="X8554">
        <v>284.53083156376039</v>
      </c>
      <c r="Y8554">
        <v>0.4279205686444445</v>
      </c>
      <c r="Z8554">
        <v>152.99192172410156</v>
      </c>
      <c r="AA8554">
        <v>4.2220009002452672</v>
      </c>
      <c r="AB8554">
        <v>46.249122106057165</v>
      </c>
      <c r="AC8554">
        <v>0</v>
      </c>
      <c r="AD8554">
        <v>0</v>
      </c>
      <c r="AE8554">
        <v>488.42179686280878</v>
      </c>
    </row>
    <row r="8555" spans="1:31" x14ac:dyDescent="0.25">
      <c r="A8555">
        <v>1663030</v>
      </c>
      <c r="B8555">
        <v>1</v>
      </c>
      <c r="C8555" t="s">
        <v>81</v>
      </c>
      <c r="D8555" t="s">
        <v>120</v>
      </c>
      <c r="E8555" t="s">
        <v>204</v>
      </c>
      <c r="F8555" t="s">
        <v>24059</v>
      </c>
      <c r="G8555" t="s">
        <v>161</v>
      </c>
      <c r="H8555" t="s">
        <v>134</v>
      </c>
      <c r="I8555" t="s">
        <v>135</v>
      </c>
      <c r="J8555" t="s">
        <v>136</v>
      </c>
      <c r="K8555" t="s">
        <v>137</v>
      </c>
      <c r="L8555" t="s">
        <v>24060</v>
      </c>
      <c r="M8555" t="s">
        <v>24061</v>
      </c>
      <c r="N8555">
        <v>0.77638888800000005</v>
      </c>
      <c r="O8555">
        <v>0</v>
      </c>
      <c r="P8555">
        <v>444</v>
      </c>
      <c r="Q8555">
        <v>0</v>
      </c>
      <c r="R8555">
        <v>14</v>
      </c>
      <c r="S8555">
        <v>1</v>
      </c>
      <c r="T8555">
        <v>27</v>
      </c>
      <c r="U8555">
        <v>0</v>
      </c>
      <c r="V8555">
        <v>0</v>
      </c>
      <c r="W8555">
        <v>0</v>
      </c>
      <c r="X8555">
        <v>68.988723815173259</v>
      </c>
      <c r="Y8555">
        <v>0</v>
      </c>
      <c r="Z8555">
        <v>2.2196552841442752</v>
      </c>
      <c r="AA8555">
        <v>17.778083206494802</v>
      </c>
      <c r="AB8555">
        <v>7.2903814301046292</v>
      </c>
      <c r="AC8555">
        <v>0</v>
      </c>
      <c r="AD8555">
        <v>0</v>
      </c>
      <c r="AE8555">
        <v>96.27684373591697</v>
      </c>
    </row>
    <row r="8556" spans="1:31" x14ac:dyDescent="0.25">
      <c r="A8556">
        <v>1663273</v>
      </c>
      <c r="B8556">
        <v>1</v>
      </c>
      <c r="C8556" t="s">
        <v>81</v>
      </c>
      <c r="D8556" t="s">
        <v>122</v>
      </c>
      <c r="E8556" t="s">
        <v>131</v>
      </c>
      <c r="F8556" t="s">
        <v>24062</v>
      </c>
      <c r="G8556" t="s">
        <v>195</v>
      </c>
      <c r="H8556" t="s">
        <v>134</v>
      </c>
      <c r="I8556" t="s">
        <v>135</v>
      </c>
      <c r="J8556" t="s">
        <v>136</v>
      </c>
      <c r="K8556" t="s">
        <v>137</v>
      </c>
      <c r="L8556" t="s">
        <v>24063</v>
      </c>
      <c r="M8556" t="s">
        <v>24064</v>
      </c>
      <c r="N8556">
        <v>1.554444444</v>
      </c>
      <c r="O8556">
        <v>0</v>
      </c>
      <c r="P8556">
        <v>43</v>
      </c>
      <c r="Q8556">
        <v>0</v>
      </c>
      <c r="R8556">
        <v>1</v>
      </c>
      <c r="S8556">
        <v>1</v>
      </c>
      <c r="T8556">
        <v>3</v>
      </c>
      <c r="U8556">
        <v>0</v>
      </c>
      <c r="V8556">
        <v>0</v>
      </c>
      <c r="W8556">
        <v>0</v>
      </c>
      <c r="X8556">
        <v>4.4672158475475818</v>
      </c>
      <c r="Y8556">
        <v>0</v>
      </c>
      <c r="Z8556">
        <v>0</v>
      </c>
      <c r="AA8556">
        <v>2.6411380718945976</v>
      </c>
      <c r="AB8556">
        <v>3.9443258737129963</v>
      </c>
      <c r="AC8556">
        <v>0</v>
      </c>
      <c r="AD8556">
        <v>0</v>
      </c>
      <c r="AE8556">
        <v>11.052679793155175</v>
      </c>
    </row>
    <row r="8557" spans="1:31" x14ac:dyDescent="0.25">
      <c r="A8557">
        <v>1663422</v>
      </c>
      <c r="B8557">
        <v>1</v>
      </c>
      <c r="C8557" t="s">
        <v>80</v>
      </c>
      <c r="D8557" t="s">
        <v>104</v>
      </c>
      <c r="E8557" t="s">
        <v>131</v>
      </c>
      <c r="F8557" t="s">
        <v>12755</v>
      </c>
      <c r="G8557" t="s">
        <v>195</v>
      </c>
      <c r="H8557" t="s">
        <v>134</v>
      </c>
      <c r="I8557" t="s">
        <v>135</v>
      </c>
      <c r="J8557" t="s">
        <v>136</v>
      </c>
      <c r="K8557" t="s">
        <v>137</v>
      </c>
      <c r="L8557" t="s">
        <v>24065</v>
      </c>
      <c r="M8557" t="s">
        <v>24066</v>
      </c>
      <c r="N8557">
        <v>2.7208333329999999</v>
      </c>
      <c r="O8557">
        <v>0</v>
      </c>
      <c r="P8557">
        <v>1</v>
      </c>
      <c r="Q8557">
        <v>0</v>
      </c>
      <c r="R8557">
        <v>24</v>
      </c>
      <c r="S8557">
        <v>0</v>
      </c>
      <c r="T8557">
        <v>10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9.2077873839547006</v>
      </c>
      <c r="AA8557">
        <v>0</v>
      </c>
      <c r="AB8557">
        <v>79.178771749020655</v>
      </c>
      <c r="AC8557">
        <v>0</v>
      </c>
      <c r="AD8557">
        <v>0</v>
      </c>
      <c r="AE8557">
        <v>88.38655913297535</v>
      </c>
    </row>
    <row r="8558" spans="1:31" x14ac:dyDescent="0.25">
      <c r="A8558">
        <v>1663142</v>
      </c>
      <c r="B8558">
        <v>1</v>
      </c>
      <c r="C8558" t="s">
        <v>81</v>
      </c>
      <c r="D8558" t="s">
        <v>127</v>
      </c>
      <c r="E8558" t="s">
        <v>131</v>
      </c>
      <c r="F8558" t="s">
        <v>21942</v>
      </c>
      <c r="G8558" t="s">
        <v>161</v>
      </c>
      <c r="H8558" t="s">
        <v>134</v>
      </c>
      <c r="I8558" t="s">
        <v>135</v>
      </c>
      <c r="J8558" t="s">
        <v>136</v>
      </c>
      <c r="K8558" t="s">
        <v>137</v>
      </c>
      <c r="L8558" t="s">
        <v>24067</v>
      </c>
      <c r="M8558" t="s">
        <v>24068</v>
      </c>
      <c r="N8558">
        <v>0.78138888799999995</v>
      </c>
      <c r="O8558">
        <v>5</v>
      </c>
      <c r="P8558">
        <v>0</v>
      </c>
      <c r="Q8558">
        <v>155</v>
      </c>
      <c r="R8558">
        <v>6</v>
      </c>
      <c r="S8558">
        <v>6</v>
      </c>
      <c r="T8558">
        <v>0</v>
      </c>
      <c r="U8558">
        <v>0</v>
      </c>
      <c r="V8558">
        <v>0</v>
      </c>
      <c r="W8558">
        <v>0.48591256244718339</v>
      </c>
      <c r="X8558">
        <v>0</v>
      </c>
      <c r="Y8558">
        <v>32.669631405131682</v>
      </c>
      <c r="Z8558">
        <v>0.75043373697414162</v>
      </c>
      <c r="AA8558">
        <v>11.318329311739985</v>
      </c>
      <c r="AB8558">
        <v>0</v>
      </c>
      <c r="AC8558">
        <v>0</v>
      </c>
      <c r="AD8558">
        <v>0</v>
      </c>
      <c r="AE8558">
        <v>45.224307016292997</v>
      </c>
    </row>
    <row r="8559" spans="1:31" x14ac:dyDescent="0.25">
      <c r="A8559">
        <v>1663474</v>
      </c>
      <c r="B8559">
        <v>1</v>
      </c>
      <c r="C8559" t="s">
        <v>80</v>
      </c>
      <c r="D8559" t="s">
        <v>104</v>
      </c>
      <c r="E8559" t="s">
        <v>178</v>
      </c>
      <c r="F8559" t="s">
        <v>24069</v>
      </c>
      <c r="G8559" t="s">
        <v>227</v>
      </c>
      <c r="H8559" t="s">
        <v>149</v>
      </c>
      <c r="I8559" t="s">
        <v>135</v>
      </c>
      <c r="J8559" t="s">
        <v>136</v>
      </c>
      <c r="K8559" t="s">
        <v>137</v>
      </c>
      <c r="L8559" t="s">
        <v>24070</v>
      </c>
      <c r="M8559" t="s">
        <v>24071</v>
      </c>
      <c r="N8559">
        <v>2.843611111</v>
      </c>
      <c r="O8559">
        <v>0</v>
      </c>
      <c r="P8559">
        <v>31</v>
      </c>
      <c r="Q8559">
        <v>0</v>
      </c>
      <c r="R8559">
        <v>1</v>
      </c>
      <c r="S8559">
        <v>0</v>
      </c>
      <c r="T8559">
        <v>3</v>
      </c>
      <c r="U8559">
        <v>0</v>
      </c>
      <c r="V8559">
        <v>0</v>
      </c>
      <c r="W8559">
        <v>0</v>
      </c>
      <c r="X8559">
        <v>25.177844215367607</v>
      </c>
      <c r="Y8559">
        <v>0</v>
      </c>
      <c r="Z8559">
        <v>0</v>
      </c>
      <c r="AA8559">
        <v>0</v>
      </c>
      <c r="AB8559">
        <v>9.9423077826265782</v>
      </c>
      <c r="AC8559">
        <v>0</v>
      </c>
      <c r="AD8559">
        <v>0</v>
      </c>
      <c r="AE8559">
        <v>35.120151997994185</v>
      </c>
    </row>
    <row r="8560" spans="1:31" x14ac:dyDescent="0.25">
      <c r="A8560">
        <v>1663451</v>
      </c>
      <c r="B8560">
        <v>1</v>
      </c>
      <c r="C8560" t="s">
        <v>80</v>
      </c>
      <c r="D8560" t="s">
        <v>97</v>
      </c>
      <c r="E8560" t="s">
        <v>178</v>
      </c>
      <c r="F8560" t="s">
        <v>22160</v>
      </c>
      <c r="G8560" t="s">
        <v>227</v>
      </c>
      <c r="H8560" t="s">
        <v>149</v>
      </c>
      <c r="I8560" t="s">
        <v>135</v>
      </c>
      <c r="J8560" t="s">
        <v>136</v>
      </c>
      <c r="K8560" t="s">
        <v>137</v>
      </c>
      <c r="L8560" t="s">
        <v>24072</v>
      </c>
      <c r="M8560" t="s">
        <v>24073</v>
      </c>
      <c r="N8560">
        <v>1.6825000000000001</v>
      </c>
      <c r="O8560">
        <v>0</v>
      </c>
      <c r="P8560">
        <v>6</v>
      </c>
      <c r="Q8560">
        <v>0</v>
      </c>
      <c r="R8560">
        <v>4</v>
      </c>
      <c r="S8560">
        <v>0</v>
      </c>
      <c r="T8560">
        <v>4</v>
      </c>
      <c r="U8560">
        <v>0</v>
      </c>
      <c r="V8560">
        <v>0</v>
      </c>
      <c r="W8560">
        <v>0</v>
      </c>
      <c r="X8560">
        <v>3.6133453888125824</v>
      </c>
      <c r="Y8560">
        <v>0</v>
      </c>
      <c r="Z8560">
        <v>0.73122159308262946</v>
      </c>
      <c r="AA8560">
        <v>0</v>
      </c>
      <c r="AB8560">
        <v>19.622534130366763</v>
      </c>
      <c r="AC8560">
        <v>0</v>
      </c>
      <c r="AD8560">
        <v>0</v>
      </c>
      <c r="AE8560">
        <v>23.967101112261975</v>
      </c>
    </row>
    <row r="8561" spans="1:31" x14ac:dyDescent="0.25">
      <c r="A8561">
        <v>1662973</v>
      </c>
      <c r="B8561">
        <v>1</v>
      </c>
      <c r="C8561" t="s">
        <v>80</v>
      </c>
      <c r="D8561" t="s">
        <v>106</v>
      </c>
      <c r="E8561" t="s">
        <v>140</v>
      </c>
      <c r="F8561" t="s">
        <v>16979</v>
      </c>
      <c r="G8561" t="s">
        <v>161</v>
      </c>
      <c r="H8561" t="s">
        <v>134</v>
      </c>
      <c r="I8561" t="s">
        <v>191</v>
      </c>
      <c r="J8561" t="s">
        <v>136</v>
      </c>
      <c r="K8561" t="s">
        <v>137</v>
      </c>
      <c r="L8561" t="s">
        <v>24074</v>
      </c>
      <c r="M8561" t="s">
        <v>24075</v>
      </c>
      <c r="N8561">
        <v>4.1111110999999999E-2</v>
      </c>
      <c r="O8561">
        <v>7</v>
      </c>
      <c r="P8561">
        <v>2295</v>
      </c>
      <c r="Q8561">
        <v>61</v>
      </c>
      <c r="R8561">
        <v>253</v>
      </c>
      <c r="S8561">
        <v>24</v>
      </c>
      <c r="T8561">
        <v>339</v>
      </c>
      <c r="U8561">
        <v>0</v>
      </c>
      <c r="V8561">
        <v>0</v>
      </c>
      <c r="W8561">
        <v>5.1617404519000008E-2</v>
      </c>
      <c r="X8561">
        <v>13.120132793494674</v>
      </c>
      <c r="Y8561">
        <v>3.0223299570379383</v>
      </c>
      <c r="Z8561">
        <v>6.1912581211943793</v>
      </c>
      <c r="AA8561">
        <v>4.3171889878611474</v>
      </c>
      <c r="AB8561">
        <v>11.835488409361082</v>
      </c>
      <c r="AC8561">
        <v>0</v>
      </c>
      <c r="AD8561">
        <v>0</v>
      </c>
      <c r="AE8561">
        <v>38.538015673468223</v>
      </c>
    </row>
    <row r="8562" spans="1:31" x14ac:dyDescent="0.25">
      <c r="A8562">
        <v>1663760</v>
      </c>
      <c r="B8562">
        <v>1</v>
      </c>
      <c r="C8562" t="s">
        <v>81</v>
      </c>
      <c r="D8562" t="s">
        <v>119</v>
      </c>
      <c r="E8562" t="s">
        <v>131</v>
      </c>
      <c r="F8562" t="s">
        <v>24076</v>
      </c>
      <c r="G8562" t="s">
        <v>195</v>
      </c>
      <c r="H8562" t="s">
        <v>134</v>
      </c>
      <c r="I8562" t="s">
        <v>135</v>
      </c>
      <c r="J8562" t="s">
        <v>136</v>
      </c>
      <c r="K8562" t="s">
        <v>137</v>
      </c>
      <c r="L8562" t="s">
        <v>24077</v>
      </c>
      <c r="M8562" t="s">
        <v>24078</v>
      </c>
      <c r="N8562">
        <v>2.4047222220000002</v>
      </c>
      <c r="O8562">
        <v>0</v>
      </c>
      <c r="P8562">
        <v>89</v>
      </c>
      <c r="Q8562">
        <v>1</v>
      </c>
      <c r="R8562">
        <v>50</v>
      </c>
      <c r="S8562">
        <v>0</v>
      </c>
      <c r="T8562">
        <v>12</v>
      </c>
      <c r="U8562">
        <v>0</v>
      </c>
      <c r="V8562">
        <v>0</v>
      </c>
      <c r="W8562">
        <v>0</v>
      </c>
      <c r="X8562">
        <v>28.42387622335557</v>
      </c>
      <c r="Y8562">
        <v>0</v>
      </c>
      <c r="Z8562">
        <v>19.701742033578565</v>
      </c>
      <c r="AA8562">
        <v>0</v>
      </c>
      <c r="AB8562">
        <v>10.051569642875748</v>
      </c>
      <c r="AC8562">
        <v>0</v>
      </c>
      <c r="AD8562">
        <v>0</v>
      </c>
      <c r="AE8562">
        <v>58.17718789980988</v>
      </c>
    </row>
    <row r="8563" spans="1:31" x14ac:dyDescent="0.25">
      <c r="A8563">
        <v>1663637</v>
      </c>
      <c r="B8563">
        <v>1</v>
      </c>
      <c r="C8563" t="s">
        <v>80</v>
      </c>
      <c r="D8563" t="s">
        <v>105</v>
      </c>
      <c r="E8563" t="s">
        <v>178</v>
      </c>
      <c r="F8563" t="s">
        <v>7859</v>
      </c>
      <c r="G8563" t="s">
        <v>227</v>
      </c>
      <c r="H8563" t="s">
        <v>149</v>
      </c>
      <c r="I8563" t="s">
        <v>135</v>
      </c>
      <c r="J8563" t="s">
        <v>136</v>
      </c>
      <c r="K8563" t="s">
        <v>137</v>
      </c>
      <c r="L8563" t="s">
        <v>24079</v>
      </c>
      <c r="M8563" t="s">
        <v>24080</v>
      </c>
      <c r="N8563">
        <v>1.8872222219999999</v>
      </c>
      <c r="O8563">
        <v>0</v>
      </c>
      <c r="P8563">
        <v>24</v>
      </c>
      <c r="Q8563">
        <v>0</v>
      </c>
      <c r="R8563">
        <v>0</v>
      </c>
      <c r="S8563">
        <v>0</v>
      </c>
      <c r="T8563">
        <v>5</v>
      </c>
      <c r="U8563">
        <v>0</v>
      </c>
      <c r="V8563">
        <v>0</v>
      </c>
      <c r="W8563">
        <v>0</v>
      </c>
      <c r="X8563">
        <v>9.8531227541455291</v>
      </c>
      <c r="Y8563">
        <v>0</v>
      </c>
      <c r="Z8563">
        <v>0</v>
      </c>
      <c r="AA8563">
        <v>0</v>
      </c>
      <c r="AB8563">
        <v>2.1509056060268343</v>
      </c>
      <c r="AC8563">
        <v>0</v>
      </c>
      <c r="AD8563">
        <v>0</v>
      </c>
      <c r="AE8563">
        <v>12.004028360172363</v>
      </c>
    </row>
    <row r="8564" spans="1:31" x14ac:dyDescent="0.25">
      <c r="A8564">
        <v>1663305</v>
      </c>
      <c r="B8564">
        <v>1</v>
      </c>
      <c r="C8564" t="s">
        <v>80</v>
      </c>
      <c r="D8564" t="s">
        <v>106</v>
      </c>
      <c r="E8564" t="s">
        <v>131</v>
      </c>
      <c r="F8564" t="s">
        <v>24081</v>
      </c>
      <c r="G8564" t="s">
        <v>195</v>
      </c>
      <c r="H8564" t="s">
        <v>134</v>
      </c>
      <c r="I8564" t="s">
        <v>135</v>
      </c>
      <c r="J8564" t="s">
        <v>136</v>
      </c>
      <c r="K8564" t="s">
        <v>137</v>
      </c>
      <c r="L8564" t="s">
        <v>24082</v>
      </c>
      <c r="M8564" t="s">
        <v>24083</v>
      </c>
      <c r="N8564">
        <v>2.668055555</v>
      </c>
      <c r="O8564">
        <v>0</v>
      </c>
      <c r="P8564">
        <v>17</v>
      </c>
      <c r="Q8564">
        <v>0</v>
      </c>
      <c r="R8564">
        <v>13</v>
      </c>
      <c r="S8564">
        <v>0</v>
      </c>
      <c r="T8564">
        <v>9</v>
      </c>
      <c r="U8564">
        <v>0</v>
      </c>
      <c r="V8564">
        <v>0</v>
      </c>
      <c r="W8564">
        <v>0</v>
      </c>
      <c r="X8564">
        <v>17.929386396427965</v>
      </c>
      <c r="Y8564">
        <v>0</v>
      </c>
      <c r="Z8564">
        <v>19.06938907548194</v>
      </c>
      <c r="AA8564">
        <v>0</v>
      </c>
      <c r="AB8564">
        <v>7.2978975127271513</v>
      </c>
      <c r="AC8564">
        <v>0</v>
      </c>
      <c r="AD8564">
        <v>0</v>
      </c>
      <c r="AE8564">
        <v>44.296672984637063</v>
      </c>
    </row>
    <row r="8565" spans="1:31" x14ac:dyDescent="0.25">
      <c r="A8565">
        <v>1663660</v>
      </c>
      <c r="B8565">
        <v>1</v>
      </c>
      <c r="C8565" t="s">
        <v>80</v>
      </c>
      <c r="D8565" t="s">
        <v>104</v>
      </c>
      <c r="E8565" t="s">
        <v>131</v>
      </c>
      <c r="F8565" t="s">
        <v>24084</v>
      </c>
      <c r="G8565" t="s">
        <v>195</v>
      </c>
      <c r="H8565" t="s">
        <v>134</v>
      </c>
      <c r="I8565" t="s">
        <v>135</v>
      </c>
      <c r="J8565" t="s">
        <v>136</v>
      </c>
      <c r="K8565" t="s">
        <v>137</v>
      </c>
      <c r="L8565" t="s">
        <v>24085</v>
      </c>
      <c r="M8565" t="s">
        <v>24086</v>
      </c>
      <c r="N8565">
        <v>2.4838888880000001</v>
      </c>
      <c r="O8565">
        <v>0</v>
      </c>
      <c r="P8565">
        <v>23</v>
      </c>
      <c r="Q8565">
        <v>11</v>
      </c>
      <c r="R8565">
        <v>186</v>
      </c>
      <c r="S8565">
        <v>2</v>
      </c>
      <c r="T8565">
        <v>51</v>
      </c>
      <c r="U8565">
        <v>3</v>
      </c>
      <c r="V8565">
        <v>0</v>
      </c>
      <c r="W8565">
        <v>0</v>
      </c>
      <c r="X8565">
        <v>22.56330753184962</v>
      </c>
      <c r="Y8565">
        <v>3.0912968536424716</v>
      </c>
      <c r="Z8565">
        <v>68.576955500417412</v>
      </c>
      <c r="AA8565">
        <v>185.65018771673397</v>
      </c>
      <c r="AB8565">
        <v>128.18342061919009</v>
      </c>
      <c r="AC8565">
        <v>460.1199880663757</v>
      </c>
      <c r="AD8565">
        <v>0</v>
      </c>
      <c r="AE8565">
        <v>868.18515628820933</v>
      </c>
    </row>
    <row r="8566" spans="1:31" x14ac:dyDescent="0.25">
      <c r="A8566">
        <v>1663683</v>
      </c>
      <c r="B8566">
        <v>1</v>
      </c>
      <c r="C8566" t="s">
        <v>80</v>
      </c>
      <c r="D8566" t="s">
        <v>85</v>
      </c>
      <c r="E8566" t="s">
        <v>146</v>
      </c>
      <c r="F8566" t="s">
        <v>24087</v>
      </c>
      <c r="G8566" t="s">
        <v>231</v>
      </c>
      <c r="H8566" t="s">
        <v>149</v>
      </c>
      <c r="I8566" t="s">
        <v>135</v>
      </c>
      <c r="J8566" t="s">
        <v>136</v>
      </c>
      <c r="K8566" t="s">
        <v>137</v>
      </c>
      <c r="L8566" t="s">
        <v>24088</v>
      </c>
      <c r="M8566" t="s">
        <v>24089</v>
      </c>
      <c r="N8566">
        <v>0.47166666600000001</v>
      </c>
      <c r="O8566">
        <v>0</v>
      </c>
      <c r="P8566">
        <v>471</v>
      </c>
      <c r="Q8566">
        <v>0</v>
      </c>
      <c r="R8566">
        <v>0</v>
      </c>
      <c r="S8566">
        <v>0</v>
      </c>
      <c r="T8566">
        <v>40</v>
      </c>
      <c r="U8566">
        <v>0</v>
      </c>
      <c r="V8566">
        <v>0</v>
      </c>
      <c r="W8566">
        <v>0</v>
      </c>
      <c r="X8566">
        <v>72.462652896447466</v>
      </c>
      <c r="Y8566">
        <v>0</v>
      </c>
      <c r="Z8566">
        <v>0</v>
      </c>
      <c r="AA8566">
        <v>0</v>
      </c>
      <c r="AB8566">
        <v>36.008794644429798</v>
      </c>
      <c r="AC8566">
        <v>0</v>
      </c>
      <c r="AD8566">
        <v>0</v>
      </c>
      <c r="AE8566">
        <v>108.47144754087726</v>
      </c>
    </row>
    <row r="8567" spans="1:31" x14ac:dyDescent="0.25">
      <c r="A8567">
        <v>1662910</v>
      </c>
      <c r="B8567">
        <v>1</v>
      </c>
      <c r="C8567" t="s">
        <v>81</v>
      </c>
      <c r="D8567" t="s">
        <v>128</v>
      </c>
      <c r="E8567" t="s">
        <v>152</v>
      </c>
      <c r="F8567" t="s">
        <v>24090</v>
      </c>
      <c r="G8567" t="s">
        <v>154</v>
      </c>
      <c r="H8567" t="s">
        <v>149</v>
      </c>
      <c r="I8567" t="s">
        <v>135</v>
      </c>
      <c r="J8567" t="s">
        <v>136</v>
      </c>
      <c r="K8567" t="s">
        <v>137</v>
      </c>
      <c r="L8567" t="s">
        <v>24091</v>
      </c>
      <c r="M8567" t="s">
        <v>24092</v>
      </c>
      <c r="N8567">
        <v>5.0861111110000001</v>
      </c>
      <c r="O8567">
        <v>0</v>
      </c>
      <c r="P8567">
        <v>1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0.79715291085753759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0.79715291085753759</v>
      </c>
    </row>
    <row r="8568" spans="1:31" x14ac:dyDescent="0.25">
      <c r="A8568">
        <v>1663159</v>
      </c>
      <c r="B8568">
        <v>1</v>
      </c>
      <c r="C8568" t="s">
        <v>81</v>
      </c>
      <c r="D8568" t="s">
        <v>128</v>
      </c>
      <c r="E8568" t="s">
        <v>152</v>
      </c>
      <c r="F8568" t="s">
        <v>24093</v>
      </c>
      <c r="G8568" t="s">
        <v>154</v>
      </c>
      <c r="H8568" t="s">
        <v>149</v>
      </c>
      <c r="I8568" t="s">
        <v>135</v>
      </c>
      <c r="J8568" t="s">
        <v>136</v>
      </c>
      <c r="K8568" t="s">
        <v>137</v>
      </c>
      <c r="L8568" t="s">
        <v>24094</v>
      </c>
      <c r="M8568" t="s">
        <v>24095</v>
      </c>
      <c r="N8568">
        <v>9.6419444439999999</v>
      </c>
      <c r="O8568">
        <v>0</v>
      </c>
      <c r="P8568">
        <v>1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1.2922299237334669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1.2922299237334669</v>
      </c>
    </row>
    <row r="8569" spans="1:31" x14ac:dyDescent="0.25">
      <c r="A8569">
        <v>1663537</v>
      </c>
      <c r="B8569">
        <v>1</v>
      </c>
      <c r="C8569" t="s">
        <v>80</v>
      </c>
      <c r="D8569" t="s">
        <v>93</v>
      </c>
      <c r="E8569" t="s">
        <v>152</v>
      </c>
      <c r="F8569" t="s">
        <v>24096</v>
      </c>
      <c r="G8569" t="s">
        <v>154</v>
      </c>
      <c r="H8569" t="s">
        <v>149</v>
      </c>
      <c r="I8569" t="s">
        <v>135</v>
      </c>
      <c r="J8569" t="s">
        <v>136</v>
      </c>
      <c r="K8569" t="s">
        <v>137</v>
      </c>
      <c r="L8569" t="s">
        <v>24097</v>
      </c>
      <c r="M8569" t="s">
        <v>24098</v>
      </c>
      <c r="N8569">
        <v>3.7380555549999999</v>
      </c>
      <c r="O8569">
        <v>0</v>
      </c>
      <c r="P8569">
        <v>11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15.073986512559086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15.073986512559086</v>
      </c>
    </row>
    <row r="8570" spans="1:31" x14ac:dyDescent="0.25">
      <c r="A8570">
        <v>1663743</v>
      </c>
      <c r="B8570">
        <v>1</v>
      </c>
      <c r="C8570" t="s">
        <v>80</v>
      </c>
      <c r="D8570" t="s">
        <v>107</v>
      </c>
      <c r="E8570" t="s">
        <v>152</v>
      </c>
      <c r="F8570" t="s">
        <v>24099</v>
      </c>
      <c r="G8570" t="s">
        <v>168</v>
      </c>
      <c r="H8570" t="s">
        <v>149</v>
      </c>
      <c r="I8570" t="s">
        <v>135</v>
      </c>
      <c r="J8570" t="s">
        <v>136</v>
      </c>
      <c r="K8570" t="s">
        <v>137</v>
      </c>
      <c r="L8570" t="s">
        <v>24100</v>
      </c>
      <c r="M8570" t="s">
        <v>24101</v>
      </c>
      <c r="N8570">
        <v>0.75777777700000004</v>
      </c>
      <c r="O8570">
        <v>0</v>
      </c>
      <c r="P8570">
        <v>13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2.07041074725994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2.07041074725994</v>
      </c>
    </row>
    <row r="8571" spans="1:31" x14ac:dyDescent="0.25">
      <c r="A8571">
        <v>1663345</v>
      </c>
      <c r="B8571">
        <v>1</v>
      </c>
      <c r="C8571" t="s">
        <v>81</v>
      </c>
      <c r="D8571" t="s">
        <v>116</v>
      </c>
      <c r="E8571" t="s">
        <v>204</v>
      </c>
      <c r="F8571" t="s">
        <v>22001</v>
      </c>
      <c r="G8571" t="s">
        <v>161</v>
      </c>
      <c r="H8571" t="s">
        <v>134</v>
      </c>
      <c r="I8571" t="s">
        <v>135</v>
      </c>
      <c r="J8571" t="s">
        <v>136</v>
      </c>
      <c r="K8571" t="s">
        <v>137</v>
      </c>
      <c r="L8571" t="s">
        <v>24102</v>
      </c>
      <c r="M8571" t="s">
        <v>24103</v>
      </c>
      <c r="N8571">
        <v>0.71055555500000001</v>
      </c>
      <c r="O8571">
        <v>0</v>
      </c>
      <c r="P8571">
        <v>733</v>
      </c>
      <c r="Q8571">
        <v>2</v>
      </c>
      <c r="R8571">
        <v>34</v>
      </c>
      <c r="S8571">
        <v>0</v>
      </c>
      <c r="T8571">
        <v>108</v>
      </c>
      <c r="U8571">
        <v>1</v>
      </c>
      <c r="V8571">
        <v>0</v>
      </c>
      <c r="W8571">
        <v>0</v>
      </c>
      <c r="X8571">
        <v>82.405846800647694</v>
      </c>
      <c r="Y8571">
        <v>5.0646778338528334E-2</v>
      </c>
      <c r="Z8571">
        <v>0.6898308557946401</v>
      </c>
      <c r="AA8571">
        <v>0</v>
      </c>
      <c r="AB8571">
        <v>25.398488162628301</v>
      </c>
      <c r="AC8571">
        <v>11.430557333958564</v>
      </c>
      <c r="AD8571">
        <v>0</v>
      </c>
      <c r="AE8571">
        <v>119.97536993136772</v>
      </c>
    </row>
    <row r="8572" spans="1:31" x14ac:dyDescent="0.25">
      <c r="A8572">
        <v>1663697</v>
      </c>
      <c r="B8572">
        <v>1</v>
      </c>
      <c r="C8572" t="s">
        <v>80</v>
      </c>
      <c r="D8572" t="s">
        <v>108</v>
      </c>
      <c r="E8572" t="s">
        <v>204</v>
      </c>
      <c r="F8572" t="s">
        <v>24104</v>
      </c>
      <c r="G8572" t="s">
        <v>161</v>
      </c>
      <c r="H8572" t="s">
        <v>134</v>
      </c>
      <c r="I8572" t="s">
        <v>135</v>
      </c>
      <c r="J8572" t="s">
        <v>136</v>
      </c>
      <c r="K8572" t="s">
        <v>137</v>
      </c>
      <c r="L8572" t="s">
        <v>24105</v>
      </c>
      <c r="M8572" t="s">
        <v>24106</v>
      </c>
      <c r="N8572">
        <v>0.83111111100000001</v>
      </c>
      <c r="O8572">
        <v>0</v>
      </c>
      <c r="P8572">
        <v>341</v>
      </c>
      <c r="Q8572">
        <v>0</v>
      </c>
      <c r="R8572">
        <v>83</v>
      </c>
      <c r="S8572">
        <v>1</v>
      </c>
      <c r="T8572">
        <v>20</v>
      </c>
      <c r="U8572">
        <v>0</v>
      </c>
      <c r="V8572">
        <v>0</v>
      </c>
      <c r="W8572">
        <v>0</v>
      </c>
      <c r="X8572">
        <v>29.016064977890114</v>
      </c>
      <c r="Y8572">
        <v>0</v>
      </c>
      <c r="Z8572">
        <v>3.3678842452427831</v>
      </c>
      <c r="AA8572">
        <v>0.82713726379464902</v>
      </c>
      <c r="AB8572">
        <v>7.8018486176205437</v>
      </c>
      <c r="AC8572">
        <v>0</v>
      </c>
      <c r="AD8572">
        <v>0</v>
      </c>
      <c r="AE8572">
        <v>41.012935104548085</v>
      </c>
    </row>
    <row r="8573" spans="1:31" x14ac:dyDescent="0.25">
      <c r="A8573">
        <v>1663033</v>
      </c>
      <c r="B8573">
        <v>1</v>
      </c>
      <c r="C8573" t="s">
        <v>80</v>
      </c>
      <c r="D8573" t="s">
        <v>90</v>
      </c>
      <c r="E8573" t="s">
        <v>146</v>
      </c>
      <c r="F8573" t="s">
        <v>16589</v>
      </c>
      <c r="G8573" t="s">
        <v>260</v>
      </c>
      <c r="H8573" t="s">
        <v>149</v>
      </c>
      <c r="I8573" t="s">
        <v>135</v>
      </c>
      <c r="J8573" t="s">
        <v>136</v>
      </c>
      <c r="K8573" t="s">
        <v>137</v>
      </c>
      <c r="L8573" t="s">
        <v>24107</v>
      </c>
      <c r="M8573" t="s">
        <v>24108</v>
      </c>
      <c r="N8573">
        <v>1.504444444</v>
      </c>
      <c r="O8573">
        <v>0</v>
      </c>
      <c r="P8573">
        <v>670</v>
      </c>
      <c r="Q8573">
        <v>0</v>
      </c>
      <c r="R8573">
        <v>0</v>
      </c>
      <c r="S8573">
        <v>0</v>
      </c>
      <c r="T8573">
        <v>26</v>
      </c>
      <c r="U8573">
        <v>0</v>
      </c>
      <c r="V8573">
        <v>0</v>
      </c>
      <c r="W8573">
        <v>0</v>
      </c>
      <c r="X8573">
        <v>380.92768739967806</v>
      </c>
      <c r="Y8573">
        <v>0</v>
      </c>
      <c r="Z8573">
        <v>0</v>
      </c>
      <c r="AA8573">
        <v>0</v>
      </c>
      <c r="AB8573">
        <v>23.83291691272478</v>
      </c>
      <c r="AC8573">
        <v>0</v>
      </c>
      <c r="AD8573">
        <v>0</v>
      </c>
      <c r="AE8573">
        <v>404.76060431240285</v>
      </c>
    </row>
    <row r="8574" spans="1:31" x14ac:dyDescent="0.25">
      <c r="A8574">
        <v>1663723</v>
      </c>
      <c r="B8574">
        <v>1</v>
      </c>
      <c r="C8574" t="s">
        <v>80</v>
      </c>
      <c r="D8574" t="s">
        <v>104</v>
      </c>
      <c r="E8574" t="s">
        <v>131</v>
      </c>
      <c r="F8574" t="s">
        <v>24109</v>
      </c>
      <c r="G8574" t="s">
        <v>195</v>
      </c>
      <c r="H8574" t="s">
        <v>134</v>
      </c>
      <c r="I8574" t="s">
        <v>135</v>
      </c>
      <c r="J8574" t="s">
        <v>136</v>
      </c>
      <c r="K8574" t="s">
        <v>137</v>
      </c>
      <c r="L8574" t="s">
        <v>24110</v>
      </c>
      <c r="M8574" t="s">
        <v>24111</v>
      </c>
      <c r="N8574">
        <v>1.3830555550000001</v>
      </c>
      <c r="O8574">
        <v>0</v>
      </c>
      <c r="P8574">
        <v>101</v>
      </c>
      <c r="Q8574">
        <v>0</v>
      </c>
      <c r="R8574">
        <v>0</v>
      </c>
      <c r="S8574">
        <v>0</v>
      </c>
      <c r="T8574">
        <v>4</v>
      </c>
      <c r="U8574">
        <v>0</v>
      </c>
      <c r="V8574">
        <v>0</v>
      </c>
      <c r="W8574">
        <v>0</v>
      </c>
      <c r="X8574">
        <v>36.377500491667192</v>
      </c>
      <c r="Y8574">
        <v>0</v>
      </c>
      <c r="Z8574">
        <v>0</v>
      </c>
      <c r="AA8574">
        <v>0</v>
      </c>
      <c r="AB8574">
        <v>0.41234089728040996</v>
      </c>
      <c r="AC8574">
        <v>0</v>
      </c>
      <c r="AD8574">
        <v>0</v>
      </c>
      <c r="AE8574">
        <v>36.7898413889476</v>
      </c>
    </row>
    <row r="8575" spans="1:31" x14ac:dyDescent="0.25">
      <c r="A8575">
        <v>1662890</v>
      </c>
      <c r="B8575">
        <v>1</v>
      </c>
      <c r="C8575" t="s">
        <v>81</v>
      </c>
      <c r="D8575" t="s">
        <v>127</v>
      </c>
      <c r="E8575" t="s">
        <v>140</v>
      </c>
      <c r="F8575" t="s">
        <v>2871</v>
      </c>
      <c r="G8575" t="s">
        <v>161</v>
      </c>
      <c r="H8575" t="s">
        <v>134</v>
      </c>
      <c r="I8575" t="s">
        <v>135</v>
      </c>
      <c r="J8575" t="s">
        <v>136</v>
      </c>
      <c r="K8575" t="s">
        <v>137</v>
      </c>
      <c r="L8575" t="s">
        <v>24112</v>
      </c>
      <c r="M8575" t="s">
        <v>24113</v>
      </c>
      <c r="N8575">
        <v>0.31277777699999998</v>
      </c>
      <c r="O8575">
        <v>0</v>
      </c>
      <c r="P8575">
        <v>1337</v>
      </c>
      <c r="Q8575">
        <v>0</v>
      </c>
      <c r="R8575">
        <v>8</v>
      </c>
      <c r="S8575">
        <v>15</v>
      </c>
      <c r="T8575">
        <v>209</v>
      </c>
      <c r="U8575">
        <v>0</v>
      </c>
      <c r="V8575">
        <v>3</v>
      </c>
      <c r="W8575">
        <v>0</v>
      </c>
      <c r="X8575">
        <v>96.826843626206724</v>
      </c>
      <c r="Y8575">
        <v>0</v>
      </c>
      <c r="Z8575">
        <v>0.15661638098341218</v>
      </c>
      <c r="AA8575">
        <v>85.370556100679266</v>
      </c>
      <c r="AB8575">
        <v>40.584016776379848</v>
      </c>
      <c r="AC8575">
        <v>0</v>
      </c>
      <c r="AD8575">
        <v>6.7310178310110018</v>
      </c>
      <c r="AE8575">
        <v>229.66905071526025</v>
      </c>
    </row>
    <row r="8576" spans="1:31" x14ac:dyDescent="0.25">
      <c r="A8576">
        <v>1663511</v>
      </c>
      <c r="B8576">
        <v>1</v>
      </c>
      <c r="C8576" t="s">
        <v>80</v>
      </c>
      <c r="D8576" t="s">
        <v>109</v>
      </c>
      <c r="E8576" t="s">
        <v>152</v>
      </c>
      <c r="F8576" t="s">
        <v>24114</v>
      </c>
      <c r="G8576" t="s">
        <v>154</v>
      </c>
      <c r="H8576" t="s">
        <v>149</v>
      </c>
      <c r="I8576" t="s">
        <v>135</v>
      </c>
      <c r="J8576" t="s">
        <v>136</v>
      </c>
      <c r="K8576" t="s">
        <v>137</v>
      </c>
      <c r="L8576" t="s">
        <v>24115</v>
      </c>
      <c r="M8576" t="s">
        <v>24116</v>
      </c>
      <c r="N8576">
        <v>4.4683333330000004</v>
      </c>
      <c r="O8576">
        <v>0</v>
      </c>
      <c r="P8576">
        <v>1</v>
      </c>
      <c r="Q8576">
        <v>0</v>
      </c>
      <c r="R8576">
        <v>0</v>
      </c>
      <c r="S8576">
        <v>0</v>
      </c>
      <c r="T8576">
        <v>1</v>
      </c>
      <c r="U8576">
        <v>0</v>
      </c>
      <c r="V8576">
        <v>0</v>
      </c>
      <c r="W8576">
        <v>0</v>
      </c>
      <c r="X8576">
        <v>2.3034407027840351</v>
      </c>
      <c r="Y8576">
        <v>0</v>
      </c>
      <c r="Z8576">
        <v>0</v>
      </c>
      <c r="AA8576">
        <v>0</v>
      </c>
      <c r="AB8576">
        <v>0.93770625810192998</v>
      </c>
      <c r="AC8576">
        <v>0</v>
      </c>
      <c r="AD8576">
        <v>0</v>
      </c>
      <c r="AE8576">
        <v>3.2411469608859651</v>
      </c>
    </row>
    <row r="8577" spans="1:31" x14ac:dyDescent="0.25">
      <c r="A8577">
        <v>1663703</v>
      </c>
      <c r="B8577">
        <v>1</v>
      </c>
      <c r="C8577" t="s">
        <v>80</v>
      </c>
      <c r="D8577" t="s">
        <v>109</v>
      </c>
      <c r="E8577" t="s">
        <v>152</v>
      </c>
      <c r="F8577" t="s">
        <v>24117</v>
      </c>
      <c r="G8577" t="s">
        <v>154</v>
      </c>
      <c r="H8577" t="s">
        <v>149</v>
      </c>
      <c r="I8577" t="s">
        <v>135</v>
      </c>
      <c r="J8577" t="s">
        <v>136</v>
      </c>
      <c r="K8577" t="s">
        <v>137</v>
      </c>
      <c r="L8577" t="s">
        <v>24118</v>
      </c>
      <c r="M8577" t="s">
        <v>24119</v>
      </c>
      <c r="N8577">
        <v>2.7527777769999999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1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</row>
    <row r="8578" spans="1:31" x14ac:dyDescent="0.25">
      <c r="A8578">
        <v>1663680</v>
      </c>
      <c r="B8578">
        <v>1</v>
      </c>
      <c r="C8578" t="s">
        <v>80</v>
      </c>
      <c r="D8578" t="s">
        <v>94</v>
      </c>
      <c r="E8578" t="s">
        <v>152</v>
      </c>
      <c r="F8578" t="s">
        <v>24120</v>
      </c>
      <c r="G8578" t="s">
        <v>154</v>
      </c>
      <c r="H8578" t="s">
        <v>149</v>
      </c>
      <c r="I8578" t="s">
        <v>135</v>
      </c>
      <c r="J8578" t="s">
        <v>136</v>
      </c>
      <c r="K8578" t="s">
        <v>137</v>
      </c>
      <c r="L8578" t="s">
        <v>24121</v>
      </c>
      <c r="M8578" t="s">
        <v>24122</v>
      </c>
      <c r="N8578">
        <v>4.0502777769999998</v>
      </c>
      <c r="O8578">
        <v>0</v>
      </c>
      <c r="P8578">
        <v>2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0.78623047788185996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0.78623047788185996</v>
      </c>
    </row>
    <row r="8579" spans="1:31" x14ac:dyDescent="0.25">
      <c r="A8579">
        <v>1663574</v>
      </c>
      <c r="B8579">
        <v>1</v>
      </c>
      <c r="C8579" t="s">
        <v>80</v>
      </c>
      <c r="D8579" t="s">
        <v>108</v>
      </c>
      <c r="E8579" t="s">
        <v>146</v>
      </c>
      <c r="F8579" t="s">
        <v>9345</v>
      </c>
      <c r="G8579" t="s">
        <v>260</v>
      </c>
      <c r="H8579" t="s">
        <v>149</v>
      </c>
      <c r="I8579" t="s">
        <v>135</v>
      </c>
      <c r="J8579" t="s">
        <v>136</v>
      </c>
      <c r="K8579" t="s">
        <v>137</v>
      </c>
      <c r="L8579" t="s">
        <v>24123</v>
      </c>
      <c r="M8579" t="s">
        <v>24124</v>
      </c>
      <c r="N8579">
        <v>2.7111111110000001</v>
      </c>
      <c r="O8579">
        <v>0</v>
      </c>
      <c r="P8579">
        <v>34</v>
      </c>
      <c r="Q8579">
        <v>0</v>
      </c>
      <c r="R8579">
        <v>6</v>
      </c>
      <c r="S8579">
        <v>0</v>
      </c>
      <c r="T8579">
        <v>4</v>
      </c>
      <c r="U8579">
        <v>0</v>
      </c>
      <c r="V8579">
        <v>0</v>
      </c>
      <c r="W8579">
        <v>0</v>
      </c>
      <c r="X8579">
        <v>11.522683131410302</v>
      </c>
      <c r="Y8579">
        <v>0</v>
      </c>
      <c r="Z8579">
        <v>0.64254354673179659</v>
      </c>
      <c r="AA8579">
        <v>0</v>
      </c>
      <c r="AB8579">
        <v>0.31027358259279558</v>
      </c>
      <c r="AC8579">
        <v>0</v>
      </c>
      <c r="AD8579">
        <v>0</v>
      </c>
      <c r="AE8579">
        <v>12.475500260734893</v>
      </c>
    </row>
    <row r="8580" spans="1:31" x14ac:dyDescent="0.25">
      <c r="A8580">
        <v>1663431</v>
      </c>
      <c r="B8580">
        <v>1</v>
      </c>
      <c r="C8580" t="s">
        <v>80</v>
      </c>
      <c r="D8580" t="s">
        <v>98</v>
      </c>
      <c r="E8580" t="s">
        <v>204</v>
      </c>
      <c r="F8580" t="s">
        <v>24125</v>
      </c>
      <c r="G8580" t="s">
        <v>161</v>
      </c>
      <c r="H8580" t="s">
        <v>134</v>
      </c>
      <c r="I8580" t="s">
        <v>135</v>
      </c>
      <c r="J8580" t="s">
        <v>136</v>
      </c>
      <c r="K8580" t="s">
        <v>137</v>
      </c>
      <c r="L8580" t="s">
        <v>24126</v>
      </c>
      <c r="M8580" t="s">
        <v>24127</v>
      </c>
      <c r="N8580">
        <v>0.73333333300000003</v>
      </c>
      <c r="O8580">
        <v>0</v>
      </c>
      <c r="P8580">
        <v>486</v>
      </c>
      <c r="Q8580">
        <v>14</v>
      </c>
      <c r="R8580">
        <v>109</v>
      </c>
      <c r="S8580">
        <v>17</v>
      </c>
      <c r="T8580">
        <v>101</v>
      </c>
      <c r="U8580">
        <v>0</v>
      </c>
      <c r="V8580">
        <v>0</v>
      </c>
      <c r="W8580">
        <v>0</v>
      </c>
      <c r="X8580">
        <v>40.248929574534259</v>
      </c>
      <c r="Y8580">
        <v>6.2936126044549994</v>
      </c>
      <c r="Z8580">
        <v>6.3163039507685346</v>
      </c>
      <c r="AA8580">
        <v>55.697111595237196</v>
      </c>
      <c r="AB8580">
        <v>58.608019428428783</v>
      </c>
      <c r="AC8580">
        <v>0</v>
      </c>
      <c r="AD8580">
        <v>0</v>
      </c>
      <c r="AE8580">
        <v>167.16397715342376</v>
      </c>
    </row>
    <row r="8581" spans="1:31" x14ac:dyDescent="0.25">
      <c r="A8581">
        <v>1662933</v>
      </c>
      <c r="B8581">
        <v>1</v>
      </c>
      <c r="C8581" t="s">
        <v>80</v>
      </c>
      <c r="D8581" t="s">
        <v>110</v>
      </c>
      <c r="E8581" t="s">
        <v>152</v>
      </c>
      <c r="F8581" t="s">
        <v>24128</v>
      </c>
      <c r="G8581" t="s">
        <v>507</v>
      </c>
      <c r="H8581" t="s">
        <v>149</v>
      </c>
      <c r="I8581" t="s">
        <v>135</v>
      </c>
      <c r="J8581" t="s">
        <v>136</v>
      </c>
      <c r="K8581" t="s">
        <v>137</v>
      </c>
      <c r="L8581" t="s">
        <v>24129</v>
      </c>
      <c r="M8581" t="s">
        <v>24130</v>
      </c>
      <c r="N8581">
        <v>3.2336111110000001</v>
      </c>
      <c r="O8581">
        <v>0</v>
      </c>
      <c r="P8581">
        <v>2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5.3258849753054349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5.3258849753054349</v>
      </c>
    </row>
    <row r="8582" spans="1:31" x14ac:dyDescent="0.25">
      <c r="A8582">
        <v>1663182</v>
      </c>
      <c r="B8582">
        <v>1</v>
      </c>
      <c r="C8582" t="s">
        <v>81</v>
      </c>
      <c r="D8582" t="s">
        <v>123</v>
      </c>
      <c r="E8582" t="s">
        <v>178</v>
      </c>
      <c r="F8582" t="s">
        <v>5036</v>
      </c>
      <c r="G8582" t="s">
        <v>227</v>
      </c>
      <c r="H8582" t="s">
        <v>149</v>
      </c>
      <c r="I8582" t="s">
        <v>135</v>
      </c>
      <c r="J8582" t="s">
        <v>136</v>
      </c>
      <c r="K8582" t="s">
        <v>137</v>
      </c>
      <c r="L8582" t="s">
        <v>24131</v>
      </c>
      <c r="M8582" t="s">
        <v>24132</v>
      </c>
      <c r="N8582">
        <v>1.836944444</v>
      </c>
      <c r="O8582">
        <v>0</v>
      </c>
      <c r="P8582">
        <v>6</v>
      </c>
      <c r="Q8582">
        <v>0</v>
      </c>
      <c r="R8582">
        <v>0</v>
      </c>
      <c r="S8582">
        <v>0</v>
      </c>
      <c r="T8582">
        <v>1</v>
      </c>
      <c r="U8582">
        <v>0</v>
      </c>
      <c r="V8582">
        <v>0</v>
      </c>
      <c r="W8582">
        <v>0</v>
      </c>
      <c r="X8582">
        <v>1.6038494511975554</v>
      </c>
      <c r="Y8582">
        <v>0</v>
      </c>
      <c r="Z8582">
        <v>0</v>
      </c>
      <c r="AA8582">
        <v>0</v>
      </c>
      <c r="AB8582">
        <v>1.5715325064833335E-4</v>
      </c>
      <c r="AC8582">
        <v>0</v>
      </c>
      <c r="AD8582">
        <v>0</v>
      </c>
      <c r="AE8582">
        <v>1.6040066044482038</v>
      </c>
    </row>
    <row r="8583" spans="1:31" x14ac:dyDescent="0.25">
      <c r="A8583">
        <v>1663766</v>
      </c>
      <c r="B8583">
        <v>1</v>
      </c>
      <c r="C8583" t="s">
        <v>81</v>
      </c>
      <c r="D8583" t="s">
        <v>121</v>
      </c>
      <c r="E8583" t="s">
        <v>131</v>
      </c>
      <c r="F8583" t="s">
        <v>24133</v>
      </c>
      <c r="G8583" t="s">
        <v>195</v>
      </c>
      <c r="H8583" t="s">
        <v>134</v>
      </c>
      <c r="I8583" t="s">
        <v>135</v>
      </c>
      <c r="J8583" t="s">
        <v>136</v>
      </c>
      <c r="K8583" t="s">
        <v>137</v>
      </c>
      <c r="L8583" t="s">
        <v>24134</v>
      </c>
      <c r="M8583" t="s">
        <v>24135</v>
      </c>
      <c r="N8583">
        <v>1.858333333</v>
      </c>
      <c r="O8583">
        <v>0</v>
      </c>
      <c r="P8583">
        <v>49</v>
      </c>
      <c r="Q8583">
        <v>0</v>
      </c>
      <c r="R8583">
        <v>2</v>
      </c>
      <c r="S8583">
        <v>0</v>
      </c>
      <c r="T8583">
        <v>3</v>
      </c>
      <c r="U8583">
        <v>0</v>
      </c>
      <c r="V8583">
        <v>0</v>
      </c>
      <c r="W8583">
        <v>0</v>
      </c>
      <c r="X8583">
        <v>7.8027496087647821</v>
      </c>
      <c r="Y8583">
        <v>0</v>
      </c>
      <c r="Z8583">
        <v>0.68224092501931677</v>
      </c>
      <c r="AA8583">
        <v>0</v>
      </c>
      <c r="AB8583">
        <v>0.12442883611444668</v>
      </c>
      <c r="AC8583">
        <v>0</v>
      </c>
      <c r="AD8583">
        <v>0</v>
      </c>
      <c r="AE8583">
        <v>8.6094193698985464</v>
      </c>
    </row>
    <row r="8584" spans="1:31" x14ac:dyDescent="0.25">
      <c r="A8584">
        <v>1663308</v>
      </c>
      <c r="B8584">
        <v>1</v>
      </c>
      <c r="C8584" t="s">
        <v>80</v>
      </c>
      <c r="D8584" t="s">
        <v>108</v>
      </c>
      <c r="E8584" t="s">
        <v>178</v>
      </c>
      <c r="F8584" t="s">
        <v>23739</v>
      </c>
      <c r="G8584" t="s">
        <v>227</v>
      </c>
      <c r="H8584" t="s">
        <v>149</v>
      </c>
      <c r="I8584" t="s">
        <v>135</v>
      </c>
      <c r="J8584" t="s">
        <v>136</v>
      </c>
      <c r="K8584" t="s">
        <v>137</v>
      </c>
      <c r="L8584" t="s">
        <v>24136</v>
      </c>
      <c r="M8584" t="s">
        <v>24137</v>
      </c>
      <c r="N8584">
        <v>2.7025000000000001</v>
      </c>
      <c r="O8584">
        <v>0</v>
      </c>
      <c r="P8584">
        <v>15</v>
      </c>
      <c r="Q8584">
        <v>0</v>
      </c>
      <c r="R8584">
        <v>4</v>
      </c>
      <c r="S8584">
        <v>0</v>
      </c>
      <c r="T8584">
        <v>3</v>
      </c>
      <c r="U8584">
        <v>0</v>
      </c>
      <c r="V8584">
        <v>0</v>
      </c>
      <c r="W8584">
        <v>0</v>
      </c>
      <c r="X8584">
        <v>5.046291162705411</v>
      </c>
      <c r="Y8584">
        <v>0</v>
      </c>
      <c r="Z8584">
        <v>5.3475744731470841E-2</v>
      </c>
      <c r="AA8584">
        <v>0</v>
      </c>
      <c r="AB8584">
        <v>0.20771696481316249</v>
      </c>
      <c r="AC8584">
        <v>0</v>
      </c>
      <c r="AD8584">
        <v>0</v>
      </c>
      <c r="AE8584">
        <v>5.3074838722500441</v>
      </c>
    </row>
    <row r="8585" spans="1:31" x14ac:dyDescent="0.25">
      <c r="A8585">
        <v>1663640</v>
      </c>
      <c r="B8585">
        <v>1</v>
      </c>
      <c r="C8585" t="s">
        <v>80</v>
      </c>
      <c r="D8585" t="s">
        <v>96</v>
      </c>
      <c r="E8585" t="s">
        <v>146</v>
      </c>
      <c r="F8585" t="s">
        <v>24138</v>
      </c>
      <c r="G8585" t="s">
        <v>288</v>
      </c>
      <c r="H8585" t="s">
        <v>149</v>
      </c>
      <c r="I8585" t="s">
        <v>135</v>
      </c>
      <c r="J8585" t="s">
        <v>136</v>
      </c>
      <c r="K8585" t="s">
        <v>137</v>
      </c>
      <c r="L8585" t="s">
        <v>24139</v>
      </c>
      <c r="M8585" t="s">
        <v>24140</v>
      </c>
      <c r="N8585">
        <v>1.785833333</v>
      </c>
      <c r="O8585">
        <v>0</v>
      </c>
      <c r="P8585">
        <v>416</v>
      </c>
      <c r="Q8585">
        <v>0</v>
      </c>
      <c r="R8585">
        <v>0</v>
      </c>
      <c r="S8585">
        <v>0</v>
      </c>
      <c r="T8585">
        <v>49</v>
      </c>
      <c r="U8585">
        <v>0</v>
      </c>
      <c r="V8585">
        <v>0</v>
      </c>
      <c r="W8585">
        <v>0</v>
      </c>
      <c r="X8585">
        <v>441.19234676138717</v>
      </c>
      <c r="Y8585">
        <v>0</v>
      </c>
      <c r="Z8585">
        <v>0</v>
      </c>
      <c r="AA8585">
        <v>0</v>
      </c>
      <c r="AB8585">
        <v>67.43194158091579</v>
      </c>
      <c r="AC8585">
        <v>0</v>
      </c>
      <c r="AD8585">
        <v>0</v>
      </c>
      <c r="AE8585">
        <v>508.62428834230298</v>
      </c>
    </row>
    <row r="8586" spans="1:31" x14ac:dyDescent="0.25">
      <c r="A8586">
        <v>1662976</v>
      </c>
      <c r="B8586">
        <v>1</v>
      </c>
      <c r="C8586" t="s">
        <v>80</v>
      </c>
      <c r="D8586" t="s">
        <v>101</v>
      </c>
      <c r="E8586" t="s">
        <v>152</v>
      </c>
      <c r="F8586" t="s">
        <v>24141</v>
      </c>
      <c r="G8586" t="s">
        <v>172</v>
      </c>
      <c r="H8586" t="s">
        <v>149</v>
      </c>
      <c r="I8586" t="s">
        <v>135</v>
      </c>
      <c r="J8586" t="s">
        <v>136</v>
      </c>
      <c r="K8586" t="s">
        <v>137</v>
      </c>
      <c r="L8586" t="s">
        <v>24142</v>
      </c>
      <c r="M8586" t="s">
        <v>24143</v>
      </c>
      <c r="N8586">
        <v>1.2669444439999999</v>
      </c>
      <c r="O8586">
        <v>0</v>
      </c>
      <c r="P8586">
        <v>1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0.66762664450547793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0.66762664450547793</v>
      </c>
    </row>
    <row r="8587" spans="1:31" x14ac:dyDescent="0.25">
      <c r="A8587">
        <v>1663285</v>
      </c>
      <c r="B8587">
        <v>1</v>
      </c>
      <c r="C8587" t="s">
        <v>80</v>
      </c>
      <c r="D8587" t="s">
        <v>102</v>
      </c>
      <c r="E8587" t="s">
        <v>152</v>
      </c>
      <c r="F8587" t="s">
        <v>24144</v>
      </c>
      <c r="G8587" t="s">
        <v>507</v>
      </c>
      <c r="H8587" t="s">
        <v>149</v>
      </c>
      <c r="I8587" t="s">
        <v>135</v>
      </c>
      <c r="J8587" t="s">
        <v>136</v>
      </c>
      <c r="K8587" t="s">
        <v>137</v>
      </c>
      <c r="L8587" t="s">
        <v>24145</v>
      </c>
      <c r="M8587" t="s">
        <v>24146</v>
      </c>
      <c r="N8587">
        <v>1.7708333329999999</v>
      </c>
      <c r="O8587">
        <v>0</v>
      </c>
      <c r="P8587">
        <v>1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0.17769524400051112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0.17769524400051112</v>
      </c>
    </row>
    <row r="8588" spans="1:31" x14ac:dyDescent="0.25">
      <c r="A8588">
        <v>1663408</v>
      </c>
      <c r="B8588">
        <v>1</v>
      </c>
      <c r="C8588" t="s">
        <v>80</v>
      </c>
      <c r="D8588" t="s">
        <v>104</v>
      </c>
      <c r="E8588" t="s">
        <v>131</v>
      </c>
      <c r="F8588" t="s">
        <v>24147</v>
      </c>
      <c r="G8588" t="s">
        <v>1261</v>
      </c>
      <c r="H8588" t="s">
        <v>134</v>
      </c>
      <c r="I8588" t="s">
        <v>135</v>
      </c>
      <c r="J8588" t="s">
        <v>136</v>
      </c>
      <c r="K8588" t="s">
        <v>137</v>
      </c>
      <c r="L8588" t="s">
        <v>24148</v>
      </c>
      <c r="M8588" t="s">
        <v>24149</v>
      </c>
      <c r="N8588">
        <v>1.8605555549999999</v>
      </c>
      <c r="O8588">
        <v>0</v>
      </c>
      <c r="P8588">
        <v>343</v>
      </c>
      <c r="Q8588">
        <v>0</v>
      </c>
      <c r="R8588">
        <v>0</v>
      </c>
      <c r="S8588">
        <v>0</v>
      </c>
      <c r="T8588">
        <v>53</v>
      </c>
      <c r="U8588">
        <v>0</v>
      </c>
      <c r="V8588">
        <v>0</v>
      </c>
      <c r="W8588">
        <v>0</v>
      </c>
      <c r="X8588">
        <v>139.70347715713382</v>
      </c>
      <c r="Y8588">
        <v>0</v>
      </c>
      <c r="Z8588">
        <v>0</v>
      </c>
      <c r="AA8588">
        <v>0</v>
      </c>
      <c r="AB8588">
        <v>241.23949491734024</v>
      </c>
      <c r="AC8588">
        <v>0</v>
      </c>
      <c r="AD8588">
        <v>0</v>
      </c>
      <c r="AE8588">
        <v>380.94297207447403</v>
      </c>
    </row>
    <row r="8589" spans="1:31" x14ac:dyDescent="0.25">
      <c r="A8589">
        <v>1662993</v>
      </c>
      <c r="B8589">
        <v>1</v>
      </c>
      <c r="C8589" t="s">
        <v>80</v>
      </c>
      <c r="D8589" t="s">
        <v>106</v>
      </c>
      <c r="E8589" t="s">
        <v>152</v>
      </c>
      <c r="F8589" t="s">
        <v>24150</v>
      </c>
      <c r="G8589" t="s">
        <v>172</v>
      </c>
      <c r="H8589" t="s">
        <v>149</v>
      </c>
      <c r="I8589" t="s">
        <v>135</v>
      </c>
      <c r="J8589" t="s">
        <v>136</v>
      </c>
      <c r="K8589" t="s">
        <v>137</v>
      </c>
      <c r="L8589" t="s">
        <v>24151</v>
      </c>
      <c r="M8589" t="s">
        <v>24152</v>
      </c>
      <c r="N8589">
        <v>0.771666666</v>
      </c>
      <c r="O8589">
        <v>0</v>
      </c>
      <c r="P8589">
        <v>2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0.30666095248349012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0.30666095248349012</v>
      </c>
    </row>
    <row r="8590" spans="1:31" x14ac:dyDescent="0.25">
      <c r="A8590">
        <v>1663099</v>
      </c>
      <c r="B8590">
        <v>1</v>
      </c>
      <c r="C8590" t="s">
        <v>80</v>
      </c>
      <c r="D8590" t="s">
        <v>97</v>
      </c>
      <c r="E8590" t="s">
        <v>131</v>
      </c>
      <c r="F8590" t="s">
        <v>24153</v>
      </c>
      <c r="G8590" t="s">
        <v>195</v>
      </c>
      <c r="H8590" t="s">
        <v>134</v>
      </c>
      <c r="I8590" t="s">
        <v>135</v>
      </c>
      <c r="J8590" t="s">
        <v>136</v>
      </c>
      <c r="K8590" t="s">
        <v>137</v>
      </c>
      <c r="L8590" t="s">
        <v>24154</v>
      </c>
      <c r="M8590" t="s">
        <v>24155</v>
      </c>
      <c r="N8590">
        <v>4.0547222219999997</v>
      </c>
      <c r="O8590">
        <v>0</v>
      </c>
      <c r="P8590">
        <v>80</v>
      </c>
      <c r="Q8590">
        <v>0</v>
      </c>
      <c r="R8590">
        <v>17</v>
      </c>
      <c r="S8590">
        <v>0</v>
      </c>
      <c r="T8590">
        <v>15</v>
      </c>
      <c r="U8590">
        <v>0</v>
      </c>
      <c r="V8590">
        <v>0</v>
      </c>
      <c r="W8590">
        <v>0</v>
      </c>
      <c r="X8590">
        <v>79.996543096537337</v>
      </c>
      <c r="Y8590">
        <v>0</v>
      </c>
      <c r="Z8590">
        <v>7.9054373834233607</v>
      </c>
      <c r="AA8590">
        <v>0</v>
      </c>
      <c r="AB8590">
        <v>27.652145505900631</v>
      </c>
      <c r="AC8590">
        <v>0</v>
      </c>
      <c r="AD8590">
        <v>0</v>
      </c>
      <c r="AE8590">
        <v>115.55412598586133</v>
      </c>
    </row>
    <row r="8591" spans="1:31" x14ac:dyDescent="0.25">
      <c r="A8591">
        <v>1663302</v>
      </c>
      <c r="B8591">
        <v>1</v>
      </c>
      <c r="C8591" t="s">
        <v>80</v>
      </c>
      <c r="D8591" t="s">
        <v>104</v>
      </c>
      <c r="E8591" t="s">
        <v>146</v>
      </c>
      <c r="F8591" t="s">
        <v>24156</v>
      </c>
      <c r="G8591" t="s">
        <v>260</v>
      </c>
      <c r="H8591" t="s">
        <v>149</v>
      </c>
      <c r="I8591" t="s">
        <v>135</v>
      </c>
      <c r="J8591" t="s">
        <v>136</v>
      </c>
      <c r="K8591" t="s">
        <v>137</v>
      </c>
      <c r="L8591" t="s">
        <v>24157</v>
      </c>
      <c r="M8591" t="s">
        <v>24158</v>
      </c>
      <c r="N8591">
        <v>0.76361111100000001</v>
      </c>
      <c r="O8591">
        <v>0</v>
      </c>
      <c r="P8591">
        <v>3</v>
      </c>
      <c r="Q8591">
        <v>0</v>
      </c>
      <c r="R8591">
        <v>13</v>
      </c>
      <c r="S8591">
        <v>0</v>
      </c>
      <c r="T8591">
        <v>4</v>
      </c>
      <c r="U8591">
        <v>0</v>
      </c>
      <c r="V8591">
        <v>0</v>
      </c>
      <c r="W8591">
        <v>0</v>
      </c>
      <c r="X8591">
        <v>9.9306314081465549E-2</v>
      </c>
      <c r="Y8591">
        <v>0</v>
      </c>
      <c r="Z8591">
        <v>1.46195706930933</v>
      </c>
      <c r="AA8591">
        <v>0</v>
      </c>
      <c r="AB8591">
        <v>4.9400127393371704</v>
      </c>
      <c r="AC8591">
        <v>0</v>
      </c>
      <c r="AD8591">
        <v>0</v>
      </c>
      <c r="AE8591">
        <v>6.5012761227279663</v>
      </c>
    </row>
    <row r="8592" spans="1:31" x14ac:dyDescent="0.25">
      <c r="A8592">
        <v>1663786</v>
      </c>
      <c r="B8592">
        <v>1</v>
      </c>
      <c r="C8592" t="s">
        <v>80</v>
      </c>
      <c r="D8592" t="s">
        <v>97</v>
      </c>
      <c r="E8592" t="s">
        <v>146</v>
      </c>
      <c r="F8592" t="s">
        <v>23100</v>
      </c>
      <c r="G8592" t="s">
        <v>260</v>
      </c>
      <c r="H8592" t="s">
        <v>149</v>
      </c>
      <c r="I8592" t="s">
        <v>135</v>
      </c>
      <c r="J8592" t="s">
        <v>136</v>
      </c>
      <c r="K8592" t="s">
        <v>137</v>
      </c>
      <c r="L8592" t="s">
        <v>24159</v>
      </c>
      <c r="M8592" t="s">
        <v>24160</v>
      </c>
      <c r="N8592">
        <v>0.55138888799999997</v>
      </c>
      <c r="O8592">
        <v>0</v>
      </c>
      <c r="P8592">
        <v>7</v>
      </c>
      <c r="Q8592">
        <v>0</v>
      </c>
      <c r="R8592">
        <v>11</v>
      </c>
      <c r="S8592">
        <v>0</v>
      </c>
      <c r="T8592">
        <v>17</v>
      </c>
      <c r="U8592">
        <v>0</v>
      </c>
      <c r="V8592">
        <v>0</v>
      </c>
      <c r="W8592">
        <v>0</v>
      </c>
      <c r="X8592">
        <v>1.1143845027820167</v>
      </c>
      <c r="Y8592">
        <v>0</v>
      </c>
      <c r="Z8592">
        <v>2.8621401788523761</v>
      </c>
      <c r="AA8592">
        <v>0</v>
      </c>
      <c r="AB8592">
        <v>11.703300441710333</v>
      </c>
      <c r="AC8592">
        <v>0</v>
      </c>
      <c r="AD8592">
        <v>0</v>
      </c>
      <c r="AE8592">
        <v>15.679825123344726</v>
      </c>
    </row>
    <row r="8593" spans="1:31" x14ac:dyDescent="0.25">
      <c r="A8593">
        <v>1663600</v>
      </c>
      <c r="B8593">
        <v>1</v>
      </c>
      <c r="C8593" t="s">
        <v>80</v>
      </c>
      <c r="D8593" t="s">
        <v>97</v>
      </c>
      <c r="E8593" t="s">
        <v>140</v>
      </c>
      <c r="F8593" t="s">
        <v>1318</v>
      </c>
      <c r="G8593" t="s">
        <v>918</v>
      </c>
      <c r="H8593" t="s">
        <v>134</v>
      </c>
      <c r="I8593" t="s">
        <v>135</v>
      </c>
      <c r="J8593" t="s">
        <v>136</v>
      </c>
      <c r="K8593" t="s">
        <v>143</v>
      </c>
      <c r="L8593" t="s">
        <v>24161</v>
      </c>
      <c r="M8593" t="s">
        <v>24162</v>
      </c>
      <c r="N8593">
        <v>0.68305555500000004</v>
      </c>
      <c r="O8593">
        <v>7</v>
      </c>
      <c r="P8593">
        <v>860</v>
      </c>
      <c r="Q8593">
        <v>13</v>
      </c>
      <c r="R8593">
        <v>668</v>
      </c>
      <c r="S8593">
        <v>21</v>
      </c>
      <c r="T8593">
        <v>243</v>
      </c>
      <c r="U8593">
        <v>3</v>
      </c>
      <c r="V8593">
        <v>0</v>
      </c>
      <c r="W8593">
        <v>84.915748680979235</v>
      </c>
      <c r="X8593">
        <v>398.81866359051151</v>
      </c>
      <c r="Y8593">
        <v>36.523035199110538</v>
      </c>
      <c r="Z8593">
        <v>176.27341925676319</v>
      </c>
      <c r="AA8593">
        <v>129.40768678257157</v>
      </c>
      <c r="AB8593">
        <v>158.87027832969861</v>
      </c>
      <c r="AC8593">
        <v>33.134572538700063</v>
      </c>
      <c r="AD8593">
        <v>0</v>
      </c>
      <c r="AE8593">
        <v>1017.9434043783347</v>
      </c>
    </row>
    <row r="8594" spans="1:31" x14ac:dyDescent="0.25">
      <c r="A8594">
        <v>1663494</v>
      </c>
      <c r="B8594">
        <v>1</v>
      </c>
      <c r="C8594" t="s">
        <v>80</v>
      </c>
      <c r="D8594" t="s">
        <v>93</v>
      </c>
      <c r="E8594" t="s">
        <v>178</v>
      </c>
      <c r="F8594" t="s">
        <v>24163</v>
      </c>
      <c r="G8594" t="s">
        <v>227</v>
      </c>
      <c r="H8594" t="s">
        <v>149</v>
      </c>
      <c r="I8594" t="s">
        <v>135</v>
      </c>
      <c r="J8594" t="s">
        <v>136</v>
      </c>
      <c r="K8594" t="s">
        <v>137</v>
      </c>
      <c r="L8594" t="s">
        <v>24164</v>
      </c>
      <c r="M8594" t="s">
        <v>24165</v>
      </c>
      <c r="N8594">
        <v>3.5233333330000001</v>
      </c>
      <c r="O8594">
        <v>0</v>
      </c>
      <c r="P8594">
        <v>3</v>
      </c>
      <c r="Q8594">
        <v>0</v>
      </c>
      <c r="R8594">
        <v>6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0.96697711794716001</v>
      </c>
      <c r="Y8594">
        <v>0</v>
      </c>
      <c r="Z8594">
        <v>7.7019914335951576</v>
      </c>
      <c r="AA8594">
        <v>0</v>
      </c>
      <c r="AB8594">
        <v>0</v>
      </c>
      <c r="AC8594">
        <v>0</v>
      </c>
      <c r="AD8594">
        <v>0</v>
      </c>
      <c r="AE8594">
        <v>8.6689685515423172</v>
      </c>
    </row>
    <row r="8595" spans="1:31" x14ac:dyDescent="0.25">
      <c r="A8595">
        <v>1663156</v>
      </c>
      <c r="B8595">
        <v>1</v>
      </c>
      <c r="C8595" t="s">
        <v>80</v>
      </c>
      <c r="D8595" t="s">
        <v>104</v>
      </c>
      <c r="E8595" t="s">
        <v>146</v>
      </c>
      <c r="F8595" t="s">
        <v>24166</v>
      </c>
      <c r="G8595" t="s">
        <v>260</v>
      </c>
      <c r="H8595" t="s">
        <v>149</v>
      </c>
      <c r="I8595" t="s">
        <v>135</v>
      </c>
      <c r="J8595" t="s">
        <v>136</v>
      </c>
      <c r="K8595" t="s">
        <v>137</v>
      </c>
      <c r="L8595" t="s">
        <v>24167</v>
      </c>
      <c r="M8595" t="s">
        <v>24168</v>
      </c>
      <c r="N8595">
        <v>10.562777777000001</v>
      </c>
      <c r="O8595">
        <v>0</v>
      </c>
      <c r="P8595">
        <v>27</v>
      </c>
      <c r="Q8595">
        <v>0</v>
      </c>
      <c r="R8595">
        <v>15</v>
      </c>
      <c r="S8595">
        <v>0</v>
      </c>
      <c r="T8595">
        <v>8</v>
      </c>
      <c r="U8595">
        <v>0</v>
      </c>
      <c r="V8595">
        <v>0</v>
      </c>
      <c r="W8595">
        <v>0</v>
      </c>
      <c r="X8595">
        <v>61.47564842066943</v>
      </c>
      <c r="Y8595">
        <v>0</v>
      </c>
      <c r="Z8595">
        <v>55.549498638127339</v>
      </c>
      <c r="AA8595">
        <v>0</v>
      </c>
      <c r="AB8595">
        <v>140.51123273339604</v>
      </c>
      <c r="AC8595">
        <v>0</v>
      </c>
      <c r="AD8595">
        <v>0</v>
      </c>
      <c r="AE8595">
        <v>257.5363797921928</v>
      </c>
    </row>
    <row r="8596" spans="1:31" x14ac:dyDescent="0.25">
      <c r="A8596">
        <v>1662907</v>
      </c>
      <c r="B8596">
        <v>1</v>
      </c>
      <c r="C8596" t="s">
        <v>81</v>
      </c>
      <c r="D8596" t="s">
        <v>128</v>
      </c>
      <c r="E8596" t="s">
        <v>152</v>
      </c>
      <c r="F8596" t="s">
        <v>24169</v>
      </c>
      <c r="G8596" t="s">
        <v>154</v>
      </c>
      <c r="H8596" t="s">
        <v>149</v>
      </c>
      <c r="I8596" t="s">
        <v>135</v>
      </c>
      <c r="J8596" t="s">
        <v>136</v>
      </c>
      <c r="K8596" t="s">
        <v>137</v>
      </c>
      <c r="L8596" t="s">
        <v>24170</v>
      </c>
      <c r="M8596" t="s">
        <v>24171</v>
      </c>
      <c r="N8596">
        <v>13.730833333</v>
      </c>
      <c r="O8596">
        <v>0</v>
      </c>
      <c r="P8596">
        <v>7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18.756749174057965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18.756749174057965</v>
      </c>
    </row>
    <row r="8597" spans="1:31" x14ac:dyDescent="0.25">
      <c r="A8597">
        <v>1662953</v>
      </c>
      <c r="B8597">
        <v>1</v>
      </c>
      <c r="C8597" t="s">
        <v>81</v>
      </c>
      <c r="D8597" t="s">
        <v>118</v>
      </c>
      <c r="E8597" t="s">
        <v>204</v>
      </c>
      <c r="F8597" t="s">
        <v>10744</v>
      </c>
      <c r="G8597" t="s">
        <v>161</v>
      </c>
      <c r="H8597" t="s">
        <v>134</v>
      </c>
      <c r="I8597" t="s">
        <v>135</v>
      </c>
      <c r="J8597" t="s">
        <v>136</v>
      </c>
      <c r="K8597" t="s">
        <v>137</v>
      </c>
      <c r="L8597" t="s">
        <v>24172</v>
      </c>
      <c r="M8597" t="s">
        <v>24173</v>
      </c>
      <c r="N8597">
        <v>0.57666666600000005</v>
      </c>
      <c r="O8597">
        <v>1</v>
      </c>
      <c r="P8597">
        <v>948</v>
      </c>
      <c r="Q8597">
        <v>59</v>
      </c>
      <c r="R8597">
        <v>141</v>
      </c>
      <c r="S8597">
        <v>7</v>
      </c>
      <c r="T8597">
        <v>73</v>
      </c>
      <c r="U8597">
        <v>0</v>
      </c>
      <c r="V8597">
        <v>0</v>
      </c>
      <c r="W8597">
        <v>0</v>
      </c>
      <c r="X8597">
        <v>57.904842908216686</v>
      </c>
      <c r="Y8597">
        <v>11.155390216117301</v>
      </c>
      <c r="Z8597">
        <v>8.6832646134229829</v>
      </c>
      <c r="AA8597">
        <v>50.485052935337293</v>
      </c>
      <c r="AB8597">
        <v>16.777736732676182</v>
      </c>
      <c r="AC8597">
        <v>0</v>
      </c>
      <c r="AD8597">
        <v>0</v>
      </c>
      <c r="AE8597">
        <v>145.00628740577045</v>
      </c>
    </row>
    <row r="8598" spans="1:31" x14ac:dyDescent="0.25">
      <c r="A8598">
        <v>1663448</v>
      </c>
      <c r="B8598">
        <v>1</v>
      </c>
      <c r="C8598" t="s">
        <v>81</v>
      </c>
      <c r="D8598" t="s">
        <v>113</v>
      </c>
      <c r="E8598" t="s">
        <v>131</v>
      </c>
      <c r="F8598" t="s">
        <v>24174</v>
      </c>
      <c r="G8598" t="s">
        <v>1322</v>
      </c>
      <c r="H8598" t="s">
        <v>134</v>
      </c>
      <c r="I8598" t="s">
        <v>135</v>
      </c>
      <c r="J8598" t="s">
        <v>136</v>
      </c>
      <c r="K8598" t="s">
        <v>137</v>
      </c>
      <c r="L8598" t="s">
        <v>24175</v>
      </c>
      <c r="M8598" t="s">
        <v>24176</v>
      </c>
      <c r="N8598">
        <v>1.329722222</v>
      </c>
      <c r="O8598">
        <v>0</v>
      </c>
      <c r="P8598">
        <v>189</v>
      </c>
      <c r="Q8598">
        <v>0</v>
      </c>
      <c r="R8598">
        <v>39</v>
      </c>
      <c r="S8598">
        <v>0</v>
      </c>
      <c r="T8598">
        <v>15</v>
      </c>
      <c r="U8598">
        <v>0</v>
      </c>
      <c r="V8598">
        <v>0</v>
      </c>
      <c r="W8598">
        <v>0</v>
      </c>
      <c r="X8598">
        <v>29.745485517062239</v>
      </c>
      <c r="Y8598">
        <v>0</v>
      </c>
      <c r="Z8598">
        <v>4.2391103620452162</v>
      </c>
      <c r="AA8598">
        <v>0</v>
      </c>
      <c r="AB8598">
        <v>13.459486158256304</v>
      </c>
      <c r="AC8598">
        <v>0</v>
      </c>
      <c r="AD8598">
        <v>0</v>
      </c>
      <c r="AE8598">
        <v>47.444082037363756</v>
      </c>
    </row>
    <row r="8599" spans="1:31" x14ac:dyDescent="0.25">
      <c r="A8599">
        <v>1663199</v>
      </c>
      <c r="B8599">
        <v>1</v>
      </c>
      <c r="C8599" t="s">
        <v>80</v>
      </c>
      <c r="D8599" t="s">
        <v>95</v>
      </c>
      <c r="E8599" t="s">
        <v>178</v>
      </c>
      <c r="F8599" t="s">
        <v>24177</v>
      </c>
      <c r="G8599" t="s">
        <v>227</v>
      </c>
      <c r="H8599" t="s">
        <v>149</v>
      </c>
      <c r="I8599" t="s">
        <v>135</v>
      </c>
      <c r="J8599" t="s">
        <v>136</v>
      </c>
      <c r="K8599" t="s">
        <v>137</v>
      </c>
      <c r="L8599" t="s">
        <v>24178</v>
      </c>
      <c r="M8599" t="s">
        <v>24179</v>
      </c>
      <c r="N8599">
        <v>1.133888888</v>
      </c>
      <c r="O8599">
        <v>0</v>
      </c>
      <c r="P8599">
        <v>6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1.4359838858404981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1.4359838858404981</v>
      </c>
    </row>
    <row r="8600" spans="1:31" x14ac:dyDescent="0.25">
      <c r="A8600">
        <v>1663348</v>
      </c>
      <c r="B8600">
        <v>1</v>
      </c>
      <c r="C8600" t="s">
        <v>81</v>
      </c>
      <c r="D8600" t="s">
        <v>118</v>
      </c>
      <c r="E8600" t="s">
        <v>178</v>
      </c>
      <c r="F8600" t="s">
        <v>24180</v>
      </c>
      <c r="G8600" t="s">
        <v>227</v>
      </c>
      <c r="H8600" t="s">
        <v>149</v>
      </c>
      <c r="I8600" t="s">
        <v>135</v>
      </c>
      <c r="J8600" t="s">
        <v>136</v>
      </c>
      <c r="K8600" t="s">
        <v>137</v>
      </c>
      <c r="L8600" t="s">
        <v>24181</v>
      </c>
      <c r="M8600" t="s">
        <v>24182</v>
      </c>
      <c r="N8600">
        <v>0.67916666599999997</v>
      </c>
      <c r="O8600">
        <v>0</v>
      </c>
      <c r="P8600">
        <v>0</v>
      </c>
      <c r="Q8600">
        <v>0</v>
      </c>
      <c r="R8600">
        <v>2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0.19124487273754667</v>
      </c>
      <c r="AA8600">
        <v>0</v>
      </c>
      <c r="AB8600">
        <v>0</v>
      </c>
      <c r="AC8600">
        <v>0</v>
      </c>
      <c r="AD8600">
        <v>0</v>
      </c>
      <c r="AE8600">
        <v>0.19124487273754667</v>
      </c>
    </row>
    <row r="8601" spans="1:31" x14ac:dyDescent="0.25">
      <c r="A8601">
        <v>1663594</v>
      </c>
      <c r="B8601">
        <v>1</v>
      </c>
      <c r="C8601" t="s">
        <v>81</v>
      </c>
      <c r="D8601" t="s">
        <v>123</v>
      </c>
      <c r="E8601" t="s">
        <v>146</v>
      </c>
      <c r="F8601" t="s">
        <v>24183</v>
      </c>
      <c r="G8601" t="s">
        <v>260</v>
      </c>
      <c r="H8601" t="s">
        <v>149</v>
      </c>
      <c r="I8601" t="s">
        <v>135</v>
      </c>
      <c r="J8601" t="s">
        <v>136</v>
      </c>
      <c r="K8601" t="s">
        <v>137</v>
      </c>
      <c r="L8601" t="s">
        <v>24184</v>
      </c>
      <c r="M8601" t="s">
        <v>24185</v>
      </c>
      <c r="N8601">
        <v>4.8472222220000001</v>
      </c>
      <c r="O8601">
        <v>0</v>
      </c>
      <c r="P8601">
        <v>2</v>
      </c>
      <c r="Q8601">
        <v>0</v>
      </c>
      <c r="R8601">
        <v>23</v>
      </c>
      <c r="S8601">
        <v>0</v>
      </c>
      <c r="T8601">
        <v>6</v>
      </c>
      <c r="U8601">
        <v>0</v>
      </c>
      <c r="V8601">
        <v>0</v>
      </c>
      <c r="W8601">
        <v>0</v>
      </c>
      <c r="X8601">
        <v>2.3793692671921751</v>
      </c>
      <c r="Y8601">
        <v>0</v>
      </c>
      <c r="Z8601">
        <v>26.65768831951554</v>
      </c>
      <c r="AA8601">
        <v>0</v>
      </c>
      <c r="AB8601">
        <v>9.6922334118858959</v>
      </c>
      <c r="AC8601">
        <v>0</v>
      </c>
      <c r="AD8601">
        <v>0</v>
      </c>
      <c r="AE8601">
        <v>38.729290998593612</v>
      </c>
    </row>
    <row r="8602" spans="1:31" x14ac:dyDescent="0.25">
      <c r="A8602">
        <v>1663036</v>
      </c>
      <c r="B8602">
        <v>1</v>
      </c>
      <c r="C8602" t="s">
        <v>81</v>
      </c>
      <c r="D8602" t="s">
        <v>121</v>
      </c>
      <c r="E8602" t="s">
        <v>131</v>
      </c>
      <c r="F8602" t="s">
        <v>23591</v>
      </c>
      <c r="G8602" t="s">
        <v>142</v>
      </c>
      <c r="H8602" t="s">
        <v>134</v>
      </c>
      <c r="I8602" t="s">
        <v>135</v>
      </c>
      <c r="J8602" t="s">
        <v>136</v>
      </c>
      <c r="K8602" t="s">
        <v>143</v>
      </c>
      <c r="L8602" t="s">
        <v>24186</v>
      </c>
      <c r="M8602" t="s">
        <v>24187</v>
      </c>
      <c r="N8602">
        <v>0.382575</v>
      </c>
      <c r="O8602">
        <v>0</v>
      </c>
      <c r="P8602">
        <v>449</v>
      </c>
      <c r="Q8602">
        <v>0</v>
      </c>
      <c r="R8602">
        <v>121</v>
      </c>
      <c r="S8602">
        <v>0</v>
      </c>
      <c r="T8602">
        <v>60</v>
      </c>
      <c r="U8602">
        <v>1</v>
      </c>
      <c r="V8602">
        <v>1</v>
      </c>
      <c r="W8602">
        <v>0</v>
      </c>
      <c r="X8602">
        <v>44.375534495370175</v>
      </c>
      <c r="Y8602">
        <v>0</v>
      </c>
      <c r="Z8602">
        <v>3.6040545411149791</v>
      </c>
      <c r="AA8602">
        <v>0</v>
      </c>
      <c r="AB8602">
        <v>19.616463837051956</v>
      </c>
      <c r="AC8602">
        <v>21.919753511874855</v>
      </c>
      <c r="AD8602">
        <v>7.8939543450119736</v>
      </c>
      <c r="AE8602">
        <v>97.40976073042394</v>
      </c>
    </row>
    <row r="8603" spans="1:31" x14ac:dyDescent="0.25">
      <c r="A8603">
        <v>1663700</v>
      </c>
      <c r="B8603">
        <v>1</v>
      </c>
      <c r="C8603" t="s">
        <v>81</v>
      </c>
      <c r="D8603" t="s">
        <v>119</v>
      </c>
      <c r="E8603" t="s">
        <v>204</v>
      </c>
      <c r="F8603" t="s">
        <v>205</v>
      </c>
      <c r="G8603" t="s">
        <v>161</v>
      </c>
      <c r="H8603" t="s">
        <v>134</v>
      </c>
      <c r="I8603" t="s">
        <v>191</v>
      </c>
      <c r="J8603" t="s">
        <v>136</v>
      </c>
      <c r="K8603" t="s">
        <v>137</v>
      </c>
      <c r="L8603" t="s">
        <v>24188</v>
      </c>
      <c r="M8603" t="s">
        <v>23306</v>
      </c>
      <c r="N8603">
        <v>2.7777769999999999E-3</v>
      </c>
      <c r="O8603">
        <v>0</v>
      </c>
      <c r="P8603">
        <v>1651</v>
      </c>
      <c r="Q8603">
        <v>102</v>
      </c>
      <c r="R8603">
        <v>359</v>
      </c>
      <c r="S8603">
        <v>7</v>
      </c>
      <c r="T8603">
        <v>89</v>
      </c>
      <c r="U8603">
        <v>0</v>
      </c>
      <c r="V8603">
        <v>0</v>
      </c>
      <c r="W8603">
        <v>0</v>
      </c>
      <c r="X8603">
        <v>0.7965435164922342</v>
      </c>
      <c r="Y8603">
        <v>0.1110324859775</v>
      </c>
      <c r="Z8603">
        <v>0.2485423384763501</v>
      </c>
      <c r="AA8603">
        <v>0.10374411750721667</v>
      </c>
      <c r="AB8603">
        <v>9.507247263333056E-2</v>
      </c>
      <c r="AC8603">
        <v>0</v>
      </c>
      <c r="AD8603">
        <v>0</v>
      </c>
      <c r="AE8603">
        <v>1.3549349310866317</v>
      </c>
    </row>
    <row r="8604" spans="1:31" x14ac:dyDescent="0.25">
      <c r="A8604">
        <v>1663365</v>
      </c>
      <c r="B8604">
        <v>1</v>
      </c>
      <c r="C8604" t="s">
        <v>81</v>
      </c>
      <c r="D8604" t="s">
        <v>128</v>
      </c>
      <c r="E8604" t="s">
        <v>152</v>
      </c>
      <c r="F8604" t="s">
        <v>24189</v>
      </c>
      <c r="G8604" t="s">
        <v>154</v>
      </c>
      <c r="H8604" t="s">
        <v>149</v>
      </c>
      <c r="I8604" t="s">
        <v>135</v>
      </c>
      <c r="J8604" t="s">
        <v>136</v>
      </c>
      <c r="K8604" t="s">
        <v>137</v>
      </c>
      <c r="L8604" t="s">
        <v>24190</v>
      </c>
      <c r="M8604" t="s">
        <v>24191</v>
      </c>
      <c r="N8604">
        <v>5.4155555550000001</v>
      </c>
      <c r="O8604">
        <v>0</v>
      </c>
      <c r="P8604">
        <v>16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27.580804493093705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27.580804493093705</v>
      </c>
    </row>
    <row r="8605" spans="1:31" x14ac:dyDescent="0.25">
      <c r="A8605">
        <v>1663059</v>
      </c>
      <c r="B8605">
        <v>1</v>
      </c>
      <c r="C8605" t="s">
        <v>80</v>
      </c>
      <c r="D8605" t="s">
        <v>96</v>
      </c>
      <c r="E8605" t="s">
        <v>146</v>
      </c>
      <c r="F8605" t="s">
        <v>24192</v>
      </c>
      <c r="G8605" t="s">
        <v>231</v>
      </c>
      <c r="H8605" t="s">
        <v>149</v>
      </c>
      <c r="I8605" t="s">
        <v>135</v>
      </c>
      <c r="J8605" t="s">
        <v>136</v>
      </c>
      <c r="K8605" t="s">
        <v>137</v>
      </c>
      <c r="L8605" t="s">
        <v>24193</v>
      </c>
      <c r="M8605" t="s">
        <v>24194</v>
      </c>
      <c r="N8605">
        <v>1.149444444</v>
      </c>
      <c r="O8605">
        <v>0</v>
      </c>
      <c r="P8605">
        <v>213</v>
      </c>
      <c r="Q8605">
        <v>0</v>
      </c>
      <c r="R8605">
        <v>1</v>
      </c>
      <c r="S8605">
        <v>0</v>
      </c>
      <c r="T8605">
        <v>17</v>
      </c>
      <c r="U8605">
        <v>0</v>
      </c>
      <c r="V8605">
        <v>0</v>
      </c>
      <c r="W8605">
        <v>0</v>
      </c>
      <c r="X8605">
        <v>54.875006736781728</v>
      </c>
      <c r="Y8605">
        <v>0</v>
      </c>
      <c r="Z8605">
        <v>2.0565533060856698</v>
      </c>
      <c r="AA8605">
        <v>0</v>
      </c>
      <c r="AB8605">
        <v>11.464287176223655</v>
      </c>
      <c r="AC8605">
        <v>0</v>
      </c>
      <c r="AD8605">
        <v>0</v>
      </c>
      <c r="AE8605">
        <v>68.395847219091053</v>
      </c>
    </row>
    <row r="8606" spans="1:31" x14ac:dyDescent="0.25">
      <c r="A8606">
        <v>1663010</v>
      </c>
      <c r="B8606">
        <v>1</v>
      </c>
      <c r="C8606" t="s">
        <v>80</v>
      </c>
      <c r="D8606" t="s">
        <v>108</v>
      </c>
      <c r="E8606" t="s">
        <v>146</v>
      </c>
      <c r="F8606" t="s">
        <v>24195</v>
      </c>
      <c r="G8606" t="s">
        <v>148</v>
      </c>
      <c r="H8606" t="s">
        <v>149</v>
      </c>
      <c r="I8606" t="s">
        <v>135</v>
      </c>
      <c r="J8606" t="s">
        <v>136</v>
      </c>
      <c r="K8606" t="s">
        <v>143</v>
      </c>
      <c r="L8606" t="s">
        <v>24196</v>
      </c>
      <c r="M8606" t="s">
        <v>24197</v>
      </c>
      <c r="N8606">
        <v>8.3545461109999994</v>
      </c>
      <c r="O8606">
        <v>0</v>
      </c>
      <c r="P8606">
        <v>152</v>
      </c>
      <c r="Q8606">
        <v>0</v>
      </c>
      <c r="R8606">
        <v>5</v>
      </c>
      <c r="S8606">
        <v>0</v>
      </c>
      <c r="T8606">
        <v>79</v>
      </c>
      <c r="U8606">
        <v>0</v>
      </c>
      <c r="V8606">
        <v>0</v>
      </c>
      <c r="W8606">
        <v>0</v>
      </c>
      <c r="X8606">
        <v>288.85685231696812</v>
      </c>
      <c r="Y8606">
        <v>0</v>
      </c>
      <c r="Z8606">
        <v>4.5356202082179378</v>
      </c>
      <c r="AA8606">
        <v>0</v>
      </c>
      <c r="AB8606">
        <v>490.69361573010769</v>
      </c>
      <c r="AC8606">
        <v>0</v>
      </c>
      <c r="AD8606">
        <v>0</v>
      </c>
      <c r="AE8606">
        <v>784.08608825529382</v>
      </c>
    </row>
    <row r="8607" spans="1:31" x14ac:dyDescent="0.25">
      <c r="A8607">
        <v>1663391</v>
      </c>
      <c r="B8607">
        <v>1</v>
      </c>
      <c r="C8607" t="s">
        <v>81</v>
      </c>
      <c r="D8607" t="s">
        <v>116</v>
      </c>
      <c r="E8607" t="s">
        <v>152</v>
      </c>
      <c r="F8607" t="s">
        <v>24198</v>
      </c>
      <c r="G8607" t="s">
        <v>172</v>
      </c>
      <c r="H8607" t="s">
        <v>149</v>
      </c>
      <c r="I8607" t="s">
        <v>135</v>
      </c>
      <c r="J8607" t="s">
        <v>136</v>
      </c>
      <c r="K8607" t="s">
        <v>137</v>
      </c>
      <c r="L8607" t="s">
        <v>24199</v>
      </c>
      <c r="M8607" t="s">
        <v>24200</v>
      </c>
      <c r="N8607">
        <v>3.6813888879999999</v>
      </c>
      <c r="O8607">
        <v>0</v>
      </c>
      <c r="P8607">
        <v>4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6.9621727969661045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6.9621727969661045</v>
      </c>
    </row>
    <row r="8608" spans="1:31" x14ac:dyDescent="0.25">
      <c r="A8608">
        <v>1663677</v>
      </c>
      <c r="B8608">
        <v>1</v>
      </c>
      <c r="C8608" t="s">
        <v>80</v>
      </c>
      <c r="D8608" t="s">
        <v>107</v>
      </c>
      <c r="E8608" t="s">
        <v>152</v>
      </c>
      <c r="F8608" t="s">
        <v>24201</v>
      </c>
      <c r="G8608" t="s">
        <v>168</v>
      </c>
      <c r="H8608" t="s">
        <v>149</v>
      </c>
      <c r="I8608" t="s">
        <v>135</v>
      </c>
      <c r="J8608" t="s">
        <v>136</v>
      </c>
      <c r="K8608" t="s">
        <v>137</v>
      </c>
      <c r="L8608" t="s">
        <v>24202</v>
      </c>
      <c r="M8608" t="s">
        <v>24203</v>
      </c>
      <c r="N8608">
        <v>1.72</v>
      </c>
      <c r="O8608">
        <v>0</v>
      </c>
      <c r="P8608">
        <v>1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1.6001958900134998E-2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1.6001958900134998E-2</v>
      </c>
    </row>
    <row r="8609" spans="1:31" x14ac:dyDescent="0.25">
      <c r="A8609">
        <v>1663534</v>
      </c>
      <c r="B8609">
        <v>1</v>
      </c>
      <c r="C8609" t="s">
        <v>81</v>
      </c>
      <c r="D8609" t="s">
        <v>112</v>
      </c>
      <c r="E8609" t="s">
        <v>131</v>
      </c>
      <c r="F8609" t="s">
        <v>24204</v>
      </c>
      <c r="G8609" t="s">
        <v>918</v>
      </c>
      <c r="H8609" t="s">
        <v>134</v>
      </c>
      <c r="I8609" t="s">
        <v>135</v>
      </c>
      <c r="J8609" t="s">
        <v>136</v>
      </c>
      <c r="K8609" t="s">
        <v>143</v>
      </c>
      <c r="L8609" t="s">
        <v>24205</v>
      </c>
      <c r="M8609" t="s">
        <v>24206</v>
      </c>
      <c r="N8609">
        <v>0.38666666599999999</v>
      </c>
      <c r="O8609">
        <v>0</v>
      </c>
      <c r="P8609">
        <v>1679</v>
      </c>
      <c r="Q8609">
        <v>0</v>
      </c>
      <c r="R8609">
        <v>0</v>
      </c>
      <c r="S8609">
        <v>0</v>
      </c>
      <c r="T8609">
        <v>162</v>
      </c>
      <c r="U8609">
        <v>0</v>
      </c>
      <c r="V8609">
        <v>0</v>
      </c>
      <c r="W8609">
        <v>0</v>
      </c>
      <c r="X8609">
        <v>140.45376159089139</v>
      </c>
      <c r="Y8609">
        <v>0</v>
      </c>
      <c r="Z8609">
        <v>0</v>
      </c>
      <c r="AA8609">
        <v>0</v>
      </c>
      <c r="AB8609">
        <v>52.744003509402859</v>
      </c>
      <c r="AC8609">
        <v>0</v>
      </c>
      <c r="AD8609">
        <v>0</v>
      </c>
      <c r="AE8609">
        <v>193.19776510029425</v>
      </c>
    </row>
    <row r="8610" spans="1:31" x14ac:dyDescent="0.25">
      <c r="A8610">
        <v>1663557</v>
      </c>
      <c r="B8610">
        <v>1</v>
      </c>
      <c r="C8610" t="s">
        <v>80</v>
      </c>
      <c r="D8610" t="s">
        <v>96</v>
      </c>
      <c r="E8610" t="s">
        <v>178</v>
      </c>
      <c r="F8610" t="s">
        <v>21980</v>
      </c>
      <c r="G8610" t="s">
        <v>1115</v>
      </c>
      <c r="H8610" t="s">
        <v>149</v>
      </c>
      <c r="I8610" t="s">
        <v>135</v>
      </c>
      <c r="J8610" t="s">
        <v>136</v>
      </c>
      <c r="K8610" t="s">
        <v>137</v>
      </c>
      <c r="L8610" t="s">
        <v>24207</v>
      </c>
      <c r="M8610" t="s">
        <v>24208</v>
      </c>
      <c r="N8610">
        <v>2.1969444440000001</v>
      </c>
      <c r="O8610">
        <v>0</v>
      </c>
      <c r="P8610">
        <v>155</v>
      </c>
      <c r="Q8610">
        <v>0</v>
      </c>
      <c r="R8610">
        <v>0</v>
      </c>
      <c r="S8610">
        <v>0</v>
      </c>
      <c r="T8610">
        <v>33</v>
      </c>
      <c r="U8610">
        <v>0</v>
      </c>
      <c r="V8610">
        <v>0</v>
      </c>
      <c r="W8610">
        <v>0</v>
      </c>
      <c r="X8610">
        <v>199.5428372232648</v>
      </c>
      <c r="Y8610">
        <v>0</v>
      </c>
      <c r="Z8610">
        <v>0</v>
      </c>
      <c r="AA8610">
        <v>0</v>
      </c>
      <c r="AB8610">
        <v>39.998938677611733</v>
      </c>
      <c r="AC8610">
        <v>0</v>
      </c>
      <c r="AD8610">
        <v>0</v>
      </c>
      <c r="AE8610">
        <v>239.54177590087653</v>
      </c>
    </row>
    <row r="8611" spans="1:31" x14ac:dyDescent="0.25">
      <c r="A8611">
        <v>1663265</v>
      </c>
      <c r="B8611">
        <v>1</v>
      </c>
      <c r="C8611" t="s">
        <v>80</v>
      </c>
      <c r="D8611" t="s">
        <v>97</v>
      </c>
      <c r="E8611" t="s">
        <v>178</v>
      </c>
      <c r="F8611" t="s">
        <v>24209</v>
      </c>
      <c r="G8611" t="s">
        <v>187</v>
      </c>
      <c r="H8611" t="s">
        <v>149</v>
      </c>
      <c r="I8611" t="s">
        <v>135</v>
      </c>
      <c r="J8611" t="s">
        <v>136</v>
      </c>
      <c r="K8611" t="s">
        <v>137</v>
      </c>
      <c r="L8611" t="s">
        <v>24210</v>
      </c>
      <c r="M8611" t="s">
        <v>24211</v>
      </c>
      <c r="N8611">
        <v>2.9113888879999998</v>
      </c>
      <c r="O8611">
        <v>0</v>
      </c>
      <c r="P8611">
        <v>12</v>
      </c>
      <c r="Q8611">
        <v>0</v>
      </c>
      <c r="R8611">
        <v>16</v>
      </c>
      <c r="S8611">
        <v>0</v>
      </c>
      <c r="T8611">
        <v>2</v>
      </c>
      <c r="U8611">
        <v>0</v>
      </c>
      <c r="V8611">
        <v>0</v>
      </c>
      <c r="W8611">
        <v>0</v>
      </c>
      <c r="X8611">
        <v>17.587942090084681</v>
      </c>
      <c r="Y8611">
        <v>0</v>
      </c>
      <c r="Z8611">
        <v>12.005430641813787</v>
      </c>
      <c r="AA8611">
        <v>0</v>
      </c>
      <c r="AB8611">
        <v>2.5884504035138329</v>
      </c>
      <c r="AC8611">
        <v>0</v>
      </c>
      <c r="AD8611">
        <v>0</v>
      </c>
      <c r="AE8611">
        <v>32.181823135412301</v>
      </c>
    </row>
    <row r="8612" spans="1:31" x14ac:dyDescent="0.25">
      <c r="A8612">
        <v>1663514</v>
      </c>
      <c r="B8612">
        <v>1</v>
      </c>
      <c r="C8612" t="s">
        <v>80</v>
      </c>
      <c r="D8612" t="s">
        <v>89</v>
      </c>
      <c r="E8612" t="s">
        <v>152</v>
      </c>
      <c r="F8612" t="s">
        <v>24212</v>
      </c>
      <c r="G8612" t="s">
        <v>154</v>
      </c>
      <c r="H8612" t="s">
        <v>149</v>
      </c>
      <c r="I8612" t="s">
        <v>135</v>
      </c>
      <c r="J8612" t="s">
        <v>136</v>
      </c>
      <c r="K8612" t="s">
        <v>137</v>
      </c>
      <c r="L8612" t="s">
        <v>24213</v>
      </c>
      <c r="M8612" t="s">
        <v>24214</v>
      </c>
      <c r="N8612">
        <v>1.592777777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1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0.56984101682122223</v>
      </c>
      <c r="AC8612">
        <v>0</v>
      </c>
      <c r="AD8612">
        <v>0</v>
      </c>
      <c r="AE8612">
        <v>0.56984101682122223</v>
      </c>
    </row>
    <row r="8613" spans="1:31" x14ac:dyDescent="0.25">
      <c r="A8613">
        <v>1663073</v>
      </c>
      <c r="B8613">
        <v>1</v>
      </c>
      <c r="C8613" t="s">
        <v>80</v>
      </c>
      <c r="D8613" t="s">
        <v>99</v>
      </c>
      <c r="E8613" t="s">
        <v>178</v>
      </c>
      <c r="F8613" t="s">
        <v>24215</v>
      </c>
      <c r="G8613" t="s">
        <v>187</v>
      </c>
      <c r="H8613" t="s">
        <v>149</v>
      </c>
      <c r="I8613" t="s">
        <v>135</v>
      </c>
      <c r="J8613" t="s">
        <v>136</v>
      </c>
      <c r="K8613" t="s">
        <v>137</v>
      </c>
      <c r="L8613" t="s">
        <v>24216</v>
      </c>
      <c r="M8613" t="s">
        <v>24217</v>
      </c>
      <c r="N8613">
        <v>5.4477777769999998</v>
      </c>
      <c r="O8613">
        <v>0</v>
      </c>
      <c r="P8613">
        <v>41</v>
      </c>
      <c r="Q8613">
        <v>0</v>
      </c>
      <c r="R8613">
        <v>0</v>
      </c>
      <c r="S8613">
        <v>0</v>
      </c>
      <c r="T8613">
        <v>2</v>
      </c>
      <c r="U8613">
        <v>0</v>
      </c>
      <c r="V8613">
        <v>0</v>
      </c>
      <c r="W8613">
        <v>0</v>
      </c>
      <c r="X8613">
        <v>23.375911386710925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23.375911386710925</v>
      </c>
    </row>
    <row r="8614" spans="1:31" x14ac:dyDescent="0.25">
      <c r="A8614">
        <v>1663322</v>
      </c>
      <c r="B8614">
        <v>1</v>
      </c>
      <c r="C8614" t="s">
        <v>80</v>
      </c>
      <c r="D8614" t="s">
        <v>82</v>
      </c>
      <c r="E8614" t="s">
        <v>178</v>
      </c>
      <c r="F8614" t="s">
        <v>24218</v>
      </c>
      <c r="G8614" t="s">
        <v>227</v>
      </c>
      <c r="H8614" t="s">
        <v>149</v>
      </c>
      <c r="I8614" t="s">
        <v>135</v>
      </c>
      <c r="J8614" t="s">
        <v>136</v>
      </c>
      <c r="K8614" t="s">
        <v>137</v>
      </c>
      <c r="L8614" t="s">
        <v>24219</v>
      </c>
      <c r="M8614" t="s">
        <v>24220</v>
      </c>
      <c r="N8614">
        <v>2.9980555550000001</v>
      </c>
      <c r="O8614">
        <v>0</v>
      </c>
      <c r="P8614">
        <v>178</v>
      </c>
      <c r="Q8614">
        <v>0</v>
      </c>
      <c r="R8614">
        <v>0</v>
      </c>
      <c r="S8614">
        <v>0</v>
      </c>
      <c r="T8614">
        <v>6</v>
      </c>
      <c r="U8614">
        <v>0</v>
      </c>
      <c r="V8614">
        <v>0</v>
      </c>
      <c r="W8614">
        <v>0</v>
      </c>
      <c r="X8614">
        <v>153.414731250898</v>
      </c>
      <c r="Y8614">
        <v>0</v>
      </c>
      <c r="Z8614">
        <v>0</v>
      </c>
      <c r="AA8614">
        <v>0</v>
      </c>
      <c r="AB8614">
        <v>8.442134324484508</v>
      </c>
      <c r="AC8614">
        <v>0</v>
      </c>
      <c r="AD8614">
        <v>0</v>
      </c>
      <c r="AE8614">
        <v>161.8568655753825</v>
      </c>
    </row>
    <row r="8615" spans="1:31" x14ac:dyDescent="0.25">
      <c r="A8615">
        <v>1663720</v>
      </c>
      <c r="B8615">
        <v>1</v>
      </c>
      <c r="C8615" t="s">
        <v>80</v>
      </c>
      <c r="D8615" t="s">
        <v>83</v>
      </c>
      <c r="E8615" t="s">
        <v>178</v>
      </c>
      <c r="F8615" t="s">
        <v>24221</v>
      </c>
      <c r="G8615" t="s">
        <v>227</v>
      </c>
      <c r="H8615" t="s">
        <v>149</v>
      </c>
      <c r="I8615" t="s">
        <v>135</v>
      </c>
      <c r="J8615" t="s">
        <v>136</v>
      </c>
      <c r="K8615" t="s">
        <v>137</v>
      </c>
      <c r="L8615" t="s">
        <v>24222</v>
      </c>
      <c r="M8615" t="s">
        <v>24223</v>
      </c>
      <c r="N8615">
        <v>1.553055555</v>
      </c>
      <c r="O8615">
        <v>0</v>
      </c>
      <c r="P8615">
        <v>302</v>
      </c>
      <c r="Q8615">
        <v>0</v>
      </c>
      <c r="R8615">
        <v>0</v>
      </c>
      <c r="S8615">
        <v>0</v>
      </c>
      <c r="T8615">
        <v>4</v>
      </c>
      <c r="U8615">
        <v>0</v>
      </c>
      <c r="V8615">
        <v>0</v>
      </c>
      <c r="W8615">
        <v>0</v>
      </c>
      <c r="X8615">
        <v>140.23722842591346</v>
      </c>
      <c r="Y8615">
        <v>0</v>
      </c>
      <c r="Z8615">
        <v>0</v>
      </c>
      <c r="AA8615">
        <v>0</v>
      </c>
      <c r="AB8615">
        <v>2.0494093648728269</v>
      </c>
      <c r="AC8615">
        <v>0</v>
      </c>
      <c r="AD8615">
        <v>0</v>
      </c>
      <c r="AE8615">
        <v>142.28663779078627</v>
      </c>
    </row>
    <row r="8616" spans="1:31" x14ac:dyDescent="0.25">
      <c r="A8616">
        <v>1663222</v>
      </c>
      <c r="B8616">
        <v>1</v>
      </c>
      <c r="C8616" t="s">
        <v>80</v>
      </c>
      <c r="D8616" t="s">
        <v>83</v>
      </c>
      <c r="E8616" t="s">
        <v>178</v>
      </c>
      <c r="F8616" t="s">
        <v>24224</v>
      </c>
      <c r="G8616" t="s">
        <v>142</v>
      </c>
      <c r="H8616" t="s">
        <v>149</v>
      </c>
      <c r="I8616" t="s">
        <v>135</v>
      </c>
      <c r="J8616" t="s">
        <v>136</v>
      </c>
      <c r="K8616" t="s">
        <v>143</v>
      </c>
      <c r="L8616" t="s">
        <v>24225</v>
      </c>
      <c r="M8616" t="s">
        <v>24226</v>
      </c>
      <c r="N8616">
        <v>2.1710008329999999</v>
      </c>
      <c r="O8616">
        <v>0</v>
      </c>
      <c r="P8616">
        <v>183</v>
      </c>
      <c r="Q8616">
        <v>0</v>
      </c>
      <c r="R8616">
        <v>0</v>
      </c>
      <c r="S8616">
        <v>0</v>
      </c>
      <c r="T8616">
        <v>86</v>
      </c>
      <c r="U8616">
        <v>0</v>
      </c>
      <c r="V8616">
        <v>0</v>
      </c>
      <c r="W8616">
        <v>0</v>
      </c>
      <c r="X8616">
        <v>88.594295029407178</v>
      </c>
      <c r="Y8616">
        <v>0</v>
      </c>
      <c r="Z8616">
        <v>0</v>
      </c>
      <c r="AA8616">
        <v>0</v>
      </c>
      <c r="AB8616">
        <v>135.93210227579263</v>
      </c>
      <c r="AC8616">
        <v>0</v>
      </c>
      <c r="AD8616">
        <v>0</v>
      </c>
      <c r="AE8616">
        <v>224.52639730519979</v>
      </c>
    </row>
    <row r="8617" spans="1:31" x14ac:dyDescent="0.25">
      <c r="A8617">
        <v>1663620</v>
      </c>
      <c r="B8617">
        <v>1</v>
      </c>
      <c r="C8617" t="s">
        <v>81</v>
      </c>
      <c r="D8617" t="s">
        <v>119</v>
      </c>
      <c r="E8617" t="s">
        <v>146</v>
      </c>
      <c r="F8617" t="s">
        <v>24227</v>
      </c>
      <c r="G8617" t="s">
        <v>227</v>
      </c>
      <c r="H8617" t="s">
        <v>149</v>
      </c>
      <c r="I8617" t="s">
        <v>135</v>
      </c>
      <c r="J8617" t="s">
        <v>136</v>
      </c>
      <c r="K8617" t="s">
        <v>137</v>
      </c>
      <c r="L8617" t="s">
        <v>24228</v>
      </c>
      <c r="M8617" t="s">
        <v>24229</v>
      </c>
      <c r="N8617">
        <v>1.135277777</v>
      </c>
      <c r="O8617">
        <v>0</v>
      </c>
      <c r="P8617">
        <v>30</v>
      </c>
      <c r="Q8617">
        <v>0</v>
      </c>
      <c r="R8617">
        <v>36</v>
      </c>
      <c r="S8617">
        <v>0</v>
      </c>
      <c r="T8617">
        <v>1</v>
      </c>
      <c r="U8617">
        <v>0</v>
      </c>
      <c r="V8617">
        <v>0</v>
      </c>
      <c r="W8617">
        <v>0</v>
      </c>
      <c r="X8617">
        <v>3.6594190564487521</v>
      </c>
      <c r="Y8617">
        <v>0</v>
      </c>
      <c r="Z8617">
        <v>10.847829055557099</v>
      </c>
      <c r="AA8617">
        <v>0</v>
      </c>
      <c r="AB8617">
        <v>1.8103127467087003</v>
      </c>
      <c r="AC8617">
        <v>0</v>
      </c>
      <c r="AD8617">
        <v>0</v>
      </c>
      <c r="AE8617">
        <v>16.31756085871455</v>
      </c>
    </row>
    <row r="8618" spans="1:31" x14ac:dyDescent="0.25">
      <c r="A8618">
        <v>1662930</v>
      </c>
      <c r="B8618">
        <v>1</v>
      </c>
      <c r="C8618" t="s">
        <v>80</v>
      </c>
      <c r="D8618" t="s">
        <v>90</v>
      </c>
      <c r="E8618" t="s">
        <v>178</v>
      </c>
      <c r="F8618" t="s">
        <v>24230</v>
      </c>
      <c r="G8618" t="s">
        <v>227</v>
      </c>
      <c r="H8618" t="s">
        <v>149</v>
      </c>
      <c r="I8618" t="s">
        <v>135</v>
      </c>
      <c r="J8618" t="s">
        <v>136</v>
      </c>
      <c r="K8618" t="s">
        <v>137</v>
      </c>
      <c r="L8618" t="s">
        <v>24231</v>
      </c>
      <c r="M8618" t="s">
        <v>24232</v>
      </c>
      <c r="N8618">
        <v>1.8005555550000001</v>
      </c>
      <c r="O8618">
        <v>0</v>
      </c>
      <c r="P8618">
        <v>254</v>
      </c>
      <c r="Q8618">
        <v>0</v>
      </c>
      <c r="R8618">
        <v>0</v>
      </c>
      <c r="S8618">
        <v>0</v>
      </c>
      <c r="T8618">
        <v>6</v>
      </c>
      <c r="U8618">
        <v>0</v>
      </c>
      <c r="V8618">
        <v>0</v>
      </c>
      <c r="W8618">
        <v>0</v>
      </c>
      <c r="X8618">
        <v>132.67141643775531</v>
      </c>
      <c r="Y8618">
        <v>0</v>
      </c>
      <c r="Z8618">
        <v>0</v>
      </c>
      <c r="AA8618">
        <v>0</v>
      </c>
      <c r="AB8618">
        <v>3.9798388465181116</v>
      </c>
      <c r="AC8618">
        <v>0</v>
      </c>
      <c r="AD8618">
        <v>0</v>
      </c>
      <c r="AE8618">
        <v>136.65125528427342</v>
      </c>
    </row>
    <row r="8619" spans="1:31" x14ac:dyDescent="0.25">
      <c r="A8619">
        <v>1664731</v>
      </c>
      <c r="B8619">
        <v>1</v>
      </c>
      <c r="C8619" t="s">
        <v>80</v>
      </c>
      <c r="D8619" t="s">
        <v>85</v>
      </c>
      <c r="E8619" t="s">
        <v>152</v>
      </c>
      <c r="F8619" t="s">
        <v>24233</v>
      </c>
      <c r="G8619" t="s">
        <v>168</v>
      </c>
      <c r="H8619" t="s">
        <v>149</v>
      </c>
      <c r="I8619" t="s">
        <v>135</v>
      </c>
      <c r="J8619" t="s">
        <v>136</v>
      </c>
      <c r="K8619" t="s">
        <v>137</v>
      </c>
      <c r="L8619" t="s">
        <v>24234</v>
      </c>
      <c r="M8619" t="s">
        <v>24235</v>
      </c>
      <c r="N8619">
        <v>2.0933333329999999</v>
      </c>
      <c r="O8619">
        <v>0</v>
      </c>
      <c r="P8619">
        <v>1</v>
      </c>
      <c r="Q8619">
        <v>0</v>
      </c>
      <c r="R8619">
        <v>0</v>
      </c>
      <c r="S8619">
        <v>0</v>
      </c>
      <c r="T8619">
        <v>2</v>
      </c>
      <c r="U8619">
        <v>0</v>
      </c>
      <c r="V8619">
        <v>0</v>
      </c>
      <c r="W8619">
        <v>0</v>
      </c>
      <c r="X8619">
        <v>6.7984816692483324E-3</v>
      </c>
      <c r="Y8619">
        <v>0</v>
      </c>
      <c r="Z8619">
        <v>0</v>
      </c>
      <c r="AA8619">
        <v>0</v>
      </c>
      <c r="AB8619">
        <v>1.8539265016922504</v>
      </c>
      <c r="AC8619">
        <v>0</v>
      </c>
      <c r="AD8619">
        <v>0</v>
      </c>
      <c r="AE8619">
        <v>1.8607249833614987</v>
      </c>
    </row>
    <row r="8620" spans="1:31" x14ac:dyDescent="0.25">
      <c r="A8620">
        <v>1664562</v>
      </c>
      <c r="B8620">
        <v>1</v>
      </c>
      <c r="C8620" t="s">
        <v>81</v>
      </c>
      <c r="D8620" t="s">
        <v>117</v>
      </c>
      <c r="E8620" t="s">
        <v>204</v>
      </c>
      <c r="F8620" t="s">
        <v>24236</v>
      </c>
      <c r="G8620" t="s">
        <v>161</v>
      </c>
      <c r="H8620" t="s">
        <v>134</v>
      </c>
      <c r="I8620" t="s">
        <v>135</v>
      </c>
      <c r="J8620" t="s">
        <v>136</v>
      </c>
      <c r="K8620" t="s">
        <v>137</v>
      </c>
      <c r="L8620" t="s">
        <v>24237</v>
      </c>
      <c r="M8620" t="s">
        <v>24238</v>
      </c>
      <c r="N8620">
        <v>0.819722222</v>
      </c>
      <c r="O8620">
        <v>2</v>
      </c>
      <c r="P8620">
        <v>520</v>
      </c>
      <c r="Q8620">
        <v>71</v>
      </c>
      <c r="R8620">
        <v>124</v>
      </c>
      <c r="S8620">
        <v>11</v>
      </c>
      <c r="T8620">
        <v>66</v>
      </c>
      <c r="U8620">
        <v>0</v>
      </c>
      <c r="V8620">
        <v>0</v>
      </c>
      <c r="W8620">
        <v>0.15508773013443666</v>
      </c>
      <c r="X8620">
        <v>82.442178090430602</v>
      </c>
      <c r="Y8620">
        <v>12.496519476049</v>
      </c>
      <c r="Z8620">
        <v>13.991086470012524</v>
      </c>
      <c r="AA8620">
        <v>31.085960089789083</v>
      </c>
      <c r="AB8620">
        <v>76.985723995907165</v>
      </c>
      <c r="AC8620">
        <v>0</v>
      </c>
      <c r="AD8620">
        <v>0</v>
      </c>
      <c r="AE8620">
        <v>217.15655585232281</v>
      </c>
    </row>
    <row r="8621" spans="1:31" x14ac:dyDescent="0.25">
      <c r="A8621">
        <v>1664708</v>
      </c>
      <c r="B8621">
        <v>1</v>
      </c>
      <c r="C8621" t="s">
        <v>81</v>
      </c>
      <c r="D8621" t="s">
        <v>112</v>
      </c>
      <c r="E8621" t="s">
        <v>152</v>
      </c>
      <c r="F8621" t="s">
        <v>24239</v>
      </c>
      <c r="G8621" t="s">
        <v>154</v>
      </c>
      <c r="H8621" t="s">
        <v>149</v>
      </c>
      <c r="I8621" t="s">
        <v>135</v>
      </c>
      <c r="J8621" t="s">
        <v>136</v>
      </c>
      <c r="K8621" t="s">
        <v>137</v>
      </c>
      <c r="L8621" t="s">
        <v>24240</v>
      </c>
      <c r="M8621" t="s">
        <v>24241</v>
      </c>
      <c r="N8621">
        <v>1.9524999999999999</v>
      </c>
      <c r="O8621">
        <v>0</v>
      </c>
      <c r="P8621">
        <v>1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0.48116945629929331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0.48116945629929331</v>
      </c>
    </row>
    <row r="8622" spans="1:31" x14ac:dyDescent="0.25">
      <c r="A8622">
        <v>1664393</v>
      </c>
      <c r="B8622">
        <v>1</v>
      </c>
      <c r="C8622" t="s">
        <v>80</v>
      </c>
      <c r="D8622" t="s">
        <v>89</v>
      </c>
      <c r="E8622" t="s">
        <v>152</v>
      </c>
      <c r="F8622" t="s">
        <v>24242</v>
      </c>
      <c r="G8622" t="s">
        <v>154</v>
      </c>
      <c r="H8622" t="s">
        <v>149</v>
      </c>
      <c r="I8622" t="s">
        <v>135</v>
      </c>
      <c r="J8622" t="s">
        <v>136</v>
      </c>
      <c r="K8622" t="s">
        <v>137</v>
      </c>
      <c r="L8622" t="s">
        <v>24243</v>
      </c>
      <c r="M8622" t="s">
        <v>24244</v>
      </c>
      <c r="N8622">
        <v>3.07</v>
      </c>
      <c r="O8622">
        <v>0</v>
      </c>
      <c r="P8622">
        <v>3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2.5721687579601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2.5721687579601</v>
      </c>
    </row>
    <row r="8623" spans="1:31" x14ac:dyDescent="0.25">
      <c r="A8623">
        <v>1664485</v>
      </c>
      <c r="B8623">
        <v>1</v>
      </c>
      <c r="C8623" t="s">
        <v>80</v>
      </c>
      <c r="D8623" t="s">
        <v>106</v>
      </c>
      <c r="E8623" t="s">
        <v>131</v>
      </c>
      <c r="F8623" t="s">
        <v>24245</v>
      </c>
      <c r="G8623" t="s">
        <v>1322</v>
      </c>
      <c r="H8623" t="s">
        <v>134</v>
      </c>
      <c r="I8623" t="s">
        <v>135</v>
      </c>
      <c r="J8623" t="s">
        <v>136</v>
      </c>
      <c r="K8623" t="s">
        <v>137</v>
      </c>
      <c r="L8623" t="s">
        <v>24246</v>
      </c>
      <c r="M8623" t="s">
        <v>24247</v>
      </c>
      <c r="N8623">
        <v>6.8180555549999999</v>
      </c>
      <c r="O8623">
        <v>0</v>
      </c>
      <c r="P8623">
        <v>7</v>
      </c>
      <c r="Q8623">
        <v>0</v>
      </c>
      <c r="R8623">
        <v>18</v>
      </c>
      <c r="S8623">
        <v>0</v>
      </c>
      <c r="T8623">
        <v>3</v>
      </c>
      <c r="U8623">
        <v>0</v>
      </c>
      <c r="V8623">
        <v>0</v>
      </c>
      <c r="W8623">
        <v>0</v>
      </c>
      <c r="X8623">
        <v>18.198430923688452</v>
      </c>
      <c r="Y8623">
        <v>0</v>
      </c>
      <c r="Z8623">
        <v>61.082838946020921</v>
      </c>
      <c r="AA8623">
        <v>0</v>
      </c>
      <c r="AB8623">
        <v>28.062697851931492</v>
      </c>
      <c r="AC8623">
        <v>0</v>
      </c>
      <c r="AD8623">
        <v>0</v>
      </c>
      <c r="AE8623">
        <v>107.34396772164087</v>
      </c>
    </row>
    <row r="8624" spans="1:31" x14ac:dyDescent="0.25">
      <c r="A8624">
        <v>1664831</v>
      </c>
      <c r="B8624">
        <v>1</v>
      </c>
      <c r="C8624" t="s">
        <v>81</v>
      </c>
      <c r="D8624" t="s">
        <v>127</v>
      </c>
      <c r="E8624" t="s">
        <v>178</v>
      </c>
      <c r="F8624" t="s">
        <v>11279</v>
      </c>
      <c r="G8624" t="s">
        <v>227</v>
      </c>
      <c r="H8624" t="s">
        <v>149</v>
      </c>
      <c r="I8624" t="s">
        <v>135</v>
      </c>
      <c r="J8624" t="s">
        <v>136</v>
      </c>
      <c r="K8624" t="s">
        <v>137</v>
      </c>
      <c r="L8624" t="s">
        <v>24248</v>
      </c>
      <c r="M8624" t="s">
        <v>24249</v>
      </c>
      <c r="N8624">
        <v>11.846388888</v>
      </c>
      <c r="O8624">
        <v>0</v>
      </c>
      <c r="P8624">
        <v>87</v>
      </c>
      <c r="Q8624">
        <v>0</v>
      </c>
      <c r="R8624">
        <v>5</v>
      </c>
      <c r="S8624">
        <v>0</v>
      </c>
      <c r="T8624">
        <v>6</v>
      </c>
      <c r="U8624">
        <v>0</v>
      </c>
      <c r="V8624">
        <v>0</v>
      </c>
      <c r="W8624">
        <v>0</v>
      </c>
      <c r="X8624">
        <v>271.51935239962353</v>
      </c>
      <c r="Y8624">
        <v>0</v>
      </c>
      <c r="Z8624">
        <v>7.5175934382442966</v>
      </c>
      <c r="AA8624">
        <v>0</v>
      </c>
      <c r="AB8624">
        <v>407.27422645434751</v>
      </c>
      <c r="AC8624">
        <v>0</v>
      </c>
      <c r="AD8624">
        <v>0</v>
      </c>
      <c r="AE8624">
        <v>686.31117229221536</v>
      </c>
    </row>
    <row r="8625" spans="1:31" x14ac:dyDescent="0.25">
      <c r="A8625">
        <v>1664631</v>
      </c>
      <c r="B8625">
        <v>1</v>
      </c>
      <c r="C8625" t="s">
        <v>80</v>
      </c>
      <c r="D8625" t="s">
        <v>106</v>
      </c>
      <c r="E8625" t="s">
        <v>152</v>
      </c>
      <c r="F8625" t="s">
        <v>24250</v>
      </c>
      <c r="G8625" t="s">
        <v>154</v>
      </c>
      <c r="H8625" t="s">
        <v>149</v>
      </c>
      <c r="I8625" t="s">
        <v>135</v>
      </c>
      <c r="J8625" t="s">
        <v>136</v>
      </c>
      <c r="K8625" t="s">
        <v>137</v>
      </c>
      <c r="L8625" t="s">
        <v>24251</v>
      </c>
      <c r="M8625" t="s">
        <v>24252</v>
      </c>
      <c r="N8625">
        <v>10.783055555000001</v>
      </c>
      <c r="O8625">
        <v>0</v>
      </c>
      <c r="P8625">
        <v>0</v>
      </c>
      <c r="Q8625">
        <v>0</v>
      </c>
      <c r="R8625">
        <v>1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1.7040949003469998E-2</v>
      </c>
      <c r="AA8625">
        <v>0</v>
      </c>
      <c r="AB8625">
        <v>0</v>
      </c>
      <c r="AC8625">
        <v>0</v>
      </c>
      <c r="AD8625">
        <v>0</v>
      </c>
      <c r="AE8625">
        <v>1.7040949003469998E-2</v>
      </c>
    </row>
    <row r="8626" spans="1:31" x14ac:dyDescent="0.25">
      <c r="A8626">
        <v>1665069</v>
      </c>
      <c r="B8626">
        <v>1</v>
      </c>
      <c r="C8626" t="s">
        <v>80</v>
      </c>
      <c r="D8626" t="s">
        <v>91</v>
      </c>
      <c r="E8626" t="s">
        <v>131</v>
      </c>
      <c r="F8626" t="s">
        <v>24253</v>
      </c>
      <c r="G8626" t="s">
        <v>195</v>
      </c>
      <c r="H8626" t="s">
        <v>134</v>
      </c>
      <c r="I8626" t="s">
        <v>135</v>
      </c>
      <c r="J8626" t="s">
        <v>136</v>
      </c>
      <c r="K8626" t="s">
        <v>137</v>
      </c>
      <c r="L8626" t="s">
        <v>24254</v>
      </c>
      <c r="M8626" t="s">
        <v>24255</v>
      </c>
      <c r="N8626">
        <v>6.1663888880000002</v>
      </c>
      <c r="O8626">
        <v>0</v>
      </c>
      <c r="P8626">
        <v>0</v>
      </c>
      <c r="Q8626">
        <v>6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8.6428958034890471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8.6428958034890471</v>
      </c>
    </row>
    <row r="8627" spans="1:31" x14ac:dyDescent="0.25">
      <c r="A8627">
        <v>1664923</v>
      </c>
      <c r="B8627">
        <v>1</v>
      </c>
      <c r="C8627" t="s">
        <v>80</v>
      </c>
      <c r="D8627" t="s">
        <v>94</v>
      </c>
      <c r="E8627" t="s">
        <v>152</v>
      </c>
      <c r="F8627" t="s">
        <v>24256</v>
      </c>
      <c r="G8627" t="s">
        <v>154</v>
      </c>
      <c r="H8627" t="s">
        <v>149</v>
      </c>
      <c r="I8627" t="s">
        <v>135</v>
      </c>
      <c r="J8627" t="s">
        <v>136</v>
      </c>
      <c r="K8627" t="s">
        <v>137</v>
      </c>
      <c r="L8627" t="s">
        <v>24257</v>
      </c>
      <c r="M8627" t="s">
        <v>24258</v>
      </c>
      <c r="N8627">
        <v>1.561111111</v>
      </c>
      <c r="O8627">
        <v>0</v>
      </c>
      <c r="P8627">
        <v>1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0.28466336439465445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0.28466336439465445</v>
      </c>
    </row>
    <row r="8628" spans="1:31" x14ac:dyDescent="0.25">
      <c r="A8628">
        <v>1663864</v>
      </c>
      <c r="B8628">
        <v>1</v>
      </c>
      <c r="C8628" t="s">
        <v>80</v>
      </c>
      <c r="D8628" t="s">
        <v>92</v>
      </c>
      <c r="E8628" t="s">
        <v>1154</v>
      </c>
      <c r="F8628" t="s">
        <v>24259</v>
      </c>
      <c r="G8628" t="s">
        <v>1992</v>
      </c>
      <c r="H8628" t="s">
        <v>134</v>
      </c>
      <c r="I8628" t="s">
        <v>135</v>
      </c>
      <c r="J8628" t="s">
        <v>136</v>
      </c>
      <c r="K8628" t="s">
        <v>137</v>
      </c>
      <c r="L8628" t="s">
        <v>24260</v>
      </c>
      <c r="M8628" t="s">
        <v>24261</v>
      </c>
      <c r="N8628">
        <v>3.9502777770000002</v>
      </c>
      <c r="O8628">
        <v>0</v>
      </c>
      <c r="P8628">
        <v>270</v>
      </c>
      <c r="Q8628">
        <v>0</v>
      </c>
      <c r="R8628">
        <v>0</v>
      </c>
      <c r="S8628">
        <v>0</v>
      </c>
      <c r="T8628">
        <v>58</v>
      </c>
      <c r="U8628">
        <v>0</v>
      </c>
      <c r="V8628">
        <v>0</v>
      </c>
      <c r="W8628">
        <v>0</v>
      </c>
      <c r="X8628">
        <v>135.7679037794432</v>
      </c>
      <c r="Y8628">
        <v>0</v>
      </c>
      <c r="Z8628">
        <v>0</v>
      </c>
      <c r="AA8628">
        <v>0</v>
      </c>
      <c r="AB8628">
        <v>29.493470191507054</v>
      </c>
      <c r="AC8628">
        <v>0</v>
      </c>
      <c r="AD8628">
        <v>0</v>
      </c>
      <c r="AE8628">
        <v>165.26137397095025</v>
      </c>
    </row>
    <row r="8629" spans="1:31" x14ac:dyDescent="0.25">
      <c r="A8629">
        <v>1664101</v>
      </c>
      <c r="B8629">
        <v>1</v>
      </c>
      <c r="C8629" t="s">
        <v>80</v>
      </c>
      <c r="D8629" t="s">
        <v>83</v>
      </c>
      <c r="E8629" t="s">
        <v>178</v>
      </c>
      <c r="F8629" t="s">
        <v>17771</v>
      </c>
      <c r="G8629" t="s">
        <v>227</v>
      </c>
      <c r="H8629" t="s">
        <v>149</v>
      </c>
      <c r="I8629" t="s">
        <v>135</v>
      </c>
      <c r="J8629" t="s">
        <v>136</v>
      </c>
      <c r="K8629" t="s">
        <v>137</v>
      </c>
      <c r="L8629" t="s">
        <v>24262</v>
      </c>
      <c r="M8629" t="s">
        <v>24263</v>
      </c>
      <c r="N8629">
        <v>1.9855555549999999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11</v>
      </c>
      <c r="U8629">
        <v>0</v>
      </c>
      <c r="V8629">
        <v>1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32.797244930251566</v>
      </c>
      <c r="AC8629">
        <v>0</v>
      </c>
      <c r="AD8629">
        <v>372.13954360859884</v>
      </c>
      <c r="AE8629">
        <v>404.93678853885041</v>
      </c>
    </row>
    <row r="8630" spans="1:31" x14ac:dyDescent="0.25">
      <c r="A8630">
        <v>1664385</v>
      </c>
      <c r="B8630">
        <v>1</v>
      </c>
      <c r="C8630" t="s">
        <v>80</v>
      </c>
      <c r="D8630" t="s">
        <v>108</v>
      </c>
      <c r="E8630" t="s">
        <v>178</v>
      </c>
      <c r="F8630" t="s">
        <v>24264</v>
      </c>
      <c r="G8630" t="s">
        <v>1115</v>
      </c>
      <c r="H8630" t="s">
        <v>149</v>
      </c>
      <c r="I8630" t="s">
        <v>135</v>
      </c>
      <c r="J8630" t="s">
        <v>136</v>
      </c>
      <c r="K8630" t="s">
        <v>137</v>
      </c>
      <c r="L8630" t="s">
        <v>24265</v>
      </c>
      <c r="M8630" t="s">
        <v>24266</v>
      </c>
      <c r="N8630">
        <v>6.1566666659999996</v>
      </c>
      <c r="O8630">
        <v>0</v>
      </c>
      <c r="P8630">
        <v>15</v>
      </c>
      <c r="Q8630">
        <v>0</v>
      </c>
      <c r="R8630">
        <v>4</v>
      </c>
      <c r="S8630">
        <v>0</v>
      </c>
      <c r="T8630">
        <v>2</v>
      </c>
      <c r="U8630">
        <v>0</v>
      </c>
      <c r="V8630">
        <v>0</v>
      </c>
      <c r="W8630">
        <v>0</v>
      </c>
      <c r="X8630">
        <v>11.329926173816142</v>
      </c>
      <c r="Y8630">
        <v>0</v>
      </c>
      <c r="Z8630">
        <v>3.5121195750492999</v>
      </c>
      <c r="AA8630">
        <v>0</v>
      </c>
      <c r="AB8630">
        <v>3.2461004599873067</v>
      </c>
      <c r="AC8630">
        <v>0</v>
      </c>
      <c r="AD8630">
        <v>0</v>
      </c>
      <c r="AE8630">
        <v>18.088146208852748</v>
      </c>
    </row>
    <row r="8631" spans="1:31" x14ac:dyDescent="0.25">
      <c r="A8631">
        <v>1664954</v>
      </c>
      <c r="B8631">
        <v>1</v>
      </c>
      <c r="C8631" t="s">
        <v>81</v>
      </c>
      <c r="D8631" t="s">
        <v>113</v>
      </c>
      <c r="E8631" t="s">
        <v>152</v>
      </c>
      <c r="F8631" t="s">
        <v>24267</v>
      </c>
      <c r="G8631" t="s">
        <v>154</v>
      </c>
      <c r="H8631" t="s">
        <v>149</v>
      </c>
      <c r="I8631" t="s">
        <v>135</v>
      </c>
      <c r="J8631" t="s">
        <v>136</v>
      </c>
      <c r="K8631" t="s">
        <v>137</v>
      </c>
      <c r="L8631" t="s">
        <v>24268</v>
      </c>
      <c r="M8631" t="s">
        <v>24269</v>
      </c>
      <c r="N8631">
        <v>5.5772222219999996</v>
      </c>
      <c r="O8631">
        <v>0</v>
      </c>
      <c r="P8631">
        <v>1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1.003365551027894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1.003365551027894</v>
      </c>
    </row>
    <row r="8632" spans="1:31" x14ac:dyDescent="0.25">
      <c r="A8632">
        <v>1664193</v>
      </c>
      <c r="B8632">
        <v>1</v>
      </c>
      <c r="C8632" t="s">
        <v>80</v>
      </c>
      <c r="D8632" t="s">
        <v>103</v>
      </c>
      <c r="E8632" t="s">
        <v>204</v>
      </c>
      <c r="F8632" t="s">
        <v>269</v>
      </c>
      <c r="G8632" t="s">
        <v>161</v>
      </c>
      <c r="H8632" t="s">
        <v>134</v>
      </c>
      <c r="I8632" t="s">
        <v>135</v>
      </c>
      <c r="J8632" t="s">
        <v>136</v>
      </c>
      <c r="K8632" t="s">
        <v>137</v>
      </c>
      <c r="L8632" t="s">
        <v>24270</v>
      </c>
      <c r="M8632" t="s">
        <v>24271</v>
      </c>
      <c r="N8632">
        <v>0.78305555500000001</v>
      </c>
      <c r="O8632">
        <v>18</v>
      </c>
      <c r="P8632">
        <v>2505</v>
      </c>
      <c r="Q8632">
        <v>33</v>
      </c>
      <c r="R8632">
        <v>200</v>
      </c>
      <c r="S8632">
        <v>55</v>
      </c>
      <c r="T8632">
        <v>521</v>
      </c>
      <c r="U8632">
        <v>7</v>
      </c>
      <c r="V8632">
        <v>1</v>
      </c>
      <c r="W8632">
        <v>9.6554700523389112</v>
      </c>
      <c r="X8632">
        <v>340.62383980313041</v>
      </c>
      <c r="Y8632">
        <v>112.60817391469705</v>
      </c>
      <c r="Z8632">
        <v>42.825000834417679</v>
      </c>
      <c r="AA8632">
        <v>245.6937619633546</v>
      </c>
      <c r="AB8632">
        <v>310.92724123737037</v>
      </c>
      <c r="AC8632">
        <v>525.28681554320485</v>
      </c>
      <c r="AD8632">
        <v>29.171141923569905</v>
      </c>
      <c r="AE8632">
        <v>1616.7914452720838</v>
      </c>
    </row>
    <row r="8633" spans="1:31" x14ac:dyDescent="0.25">
      <c r="A8633">
        <v>1664270</v>
      </c>
      <c r="B8633">
        <v>1</v>
      </c>
      <c r="C8633" t="s">
        <v>81</v>
      </c>
      <c r="D8633" t="s">
        <v>124</v>
      </c>
      <c r="E8633" t="s">
        <v>146</v>
      </c>
      <c r="F8633" t="s">
        <v>22511</v>
      </c>
      <c r="G8633" t="s">
        <v>260</v>
      </c>
      <c r="H8633" t="s">
        <v>149</v>
      </c>
      <c r="I8633" t="s">
        <v>135</v>
      </c>
      <c r="J8633" t="s">
        <v>136</v>
      </c>
      <c r="K8633" t="s">
        <v>137</v>
      </c>
      <c r="L8633" t="s">
        <v>24272</v>
      </c>
      <c r="M8633" t="s">
        <v>24273</v>
      </c>
      <c r="N8633">
        <v>1.619444444</v>
      </c>
      <c r="O8633">
        <v>0</v>
      </c>
      <c r="P8633">
        <v>2</v>
      </c>
      <c r="Q8633">
        <v>0</v>
      </c>
      <c r="R8633">
        <v>2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0.48828635695779005</v>
      </c>
      <c r="Y8633">
        <v>0</v>
      </c>
      <c r="Z8633">
        <v>5.3491629888000004E-4</v>
      </c>
      <c r="AA8633">
        <v>0</v>
      </c>
      <c r="AB8633">
        <v>0</v>
      </c>
      <c r="AC8633">
        <v>0</v>
      </c>
      <c r="AD8633">
        <v>0</v>
      </c>
      <c r="AE8633">
        <v>0.48882127325667002</v>
      </c>
    </row>
    <row r="8634" spans="1:31" x14ac:dyDescent="0.25">
      <c r="A8634">
        <v>1664293</v>
      </c>
      <c r="B8634">
        <v>1</v>
      </c>
      <c r="C8634" t="s">
        <v>80</v>
      </c>
      <c r="D8634" t="s">
        <v>93</v>
      </c>
      <c r="E8634" t="s">
        <v>140</v>
      </c>
      <c r="F8634" t="s">
        <v>5104</v>
      </c>
      <c r="G8634" t="s">
        <v>161</v>
      </c>
      <c r="H8634" t="s">
        <v>134</v>
      </c>
      <c r="I8634" t="s">
        <v>135</v>
      </c>
      <c r="J8634" t="s">
        <v>136</v>
      </c>
      <c r="K8634" t="s">
        <v>137</v>
      </c>
      <c r="L8634" t="s">
        <v>24274</v>
      </c>
      <c r="M8634" t="s">
        <v>24275</v>
      </c>
      <c r="N8634">
        <v>3.8122222219999999</v>
      </c>
      <c r="O8634">
        <v>0</v>
      </c>
      <c r="P8634">
        <v>79</v>
      </c>
      <c r="Q8634">
        <v>5</v>
      </c>
      <c r="R8634">
        <v>47</v>
      </c>
      <c r="S8634">
        <v>1</v>
      </c>
      <c r="T8634">
        <v>27</v>
      </c>
      <c r="U8634">
        <v>0</v>
      </c>
      <c r="V8634">
        <v>0</v>
      </c>
      <c r="W8634">
        <v>0</v>
      </c>
      <c r="X8634">
        <v>18.514599219166222</v>
      </c>
      <c r="Y8634">
        <v>13.4734661610717</v>
      </c>
      <c r="Z8634">
        <v>26.202294877390003</v>
      </c>
      <c r="AA8634">
        <v>8.3477680904003169</v>
      </c>
      <c r="AB8634">
        <v>81.905446166763497</v>
      </c>
      <c r="AC8634">
        <v>0</v>
      </c>
      <c r="AD8634">
        <v>0</v>
      </c>
      <c r="AE8634">
        <v>148.44357451479175</v>
      </c>
    </row>
    <row r="8635" spans="1:31" x14ac:dyDescent="0.25">
      <c r="A8635">
        <v>1664854</v>
      </c>
      <c r="B8635">
        <v>1</v>
      </c>
      <c r="C8635" t="s">
        <v>80</v>
      </c>
      <c r="D8635" t="s">
        <v>104</v>
      </c>
      <c r="E8635" t="s">
        <v>131</v>
      </c>
      <c r="F8635" t="s">
        <v>24276</v>
      </c>
      <c r="G8635" t="s">
        <v>585</v>
      </c>
      <c r="H8635" t="s">
        <v>134</v>
      </c>
      <c r="I8635" t="s">
        <v>135</v>
      </c>
      <c r="J8635" t="s">
        <v>136</v>
      </c>
      <c r="K8635" t="s">
        <v>137</v>
      </c>
      <c r="L8635" t="s">
        <v>24277</v>
      </c>
      <c r="M8635" t="s">
        <v>24278</v>
      </c>
      <c r="N8635">
        <v>0.90944444400000002</v>
      </c>
      <c r="O8635">
        <v>0</v>
      </c>
      <c r="P8635">
        <v>130</v>
      </c>
      <c r="Q8635">
        <v>0</v>
      </c>
      <c r="R8635">
        <v>0</v>
      </c>
      <c r="S8635">
        <v>0</v>
      </c>
      <c r="T8635">
        <v>2</v>
      </c>
      <c r="U8635">
        <v>0</v>
      </c>
      <c r="V8635">
        <v>0</v>
      </c>
      <c r="W8635">
        <v>0</v>
      </c>
      <c r="X8635">
        <v>40.923960411749178</v>
      </c>
      <c r="Y8635">
        <v>0</v>
      </c>
      <c r="Z8635">
        <v>0</v>
      </c>
      <c r="AA8635">
        <v>0</v>
      </c>
      <c r="AB8635">
        <v>0.3203546357997184</v>
      </c>
      <c r="AC8635">
        <v>0</v>
      </c>
      <c r="AD8635">
        <v>0</v>
      </c>
      <c r="AE8635">
        <v>41.244315047548895</v>
      </c>
    </row>
    <row r="8636" spans="1:31" x14ac:dyDescent="0.25">
      <c r="A8636">
        <v>1663809</v>
      </c>
      <c r="B8636">
        <v>1</v>
      </c>
      <c r="C8636" t="s">
        <v>81</v>
      </c>
      <c r="D8636" t="s">
        <v>127</v>
      </c>
      <c r="E8636" t="s">
        <v>178</v>
      </c>
      <c r="F8636" t="s">
        <v>24279</v>
      </c>
      <c r="G8636" t="s">
        <v>227</v>
      </c>
      <c r="H8636" t="s">
        <v>149</v>
      </c>
      <c r="I8636" t="s">
        <v>135</v>
      </c>
      <c r="J8636" t="s">
        <v>136</v>
      </c>
      <c r="K8636" t="s">
        <v>137</v>
      </c>
      <c r="L8636" t="s">
        <v>24280</v>
      </c>
      <c r="M8636" t="s">
        <v>24281</v>
      </c>
      <c r="N8636">
        <v>9.4983333329999997</v>
      </c>
      <c r="O8636">
        <v>0</v>
      </c>
      <c r="P8636">
        <v>11</v>
      </c>
      <c r="Q8636">
        <v>0</v>
      </c>
      <c r="R8636">
        <v>5</v>
      </c>
      <c r="S8636">
        <v>0</v>
      </c>
      <c r="T8636">
        <v>2</v>
      </c>
      <c r="U8636">
        <v>0</v>
      </c>
      <c r="V8636">
        <v>0</v>
      </c>
      <c r="W8636">
        <v>0</v>
      </c>
      <c r="X8636">
        <v>14.743121591909036</v>
      </c>
      <c r="Y8636">
        <v>0</v>
      </c>
      <c r="Z8636">
        <v>3.3935247292716055</v>
      </c>
      <c r="AA8636">
        <v>0</v>
      </c>
      <c r="AB8636">
        <v>1.8629267945214998E-2</v>
      </c>
      <c r="AC8636">
        <v>0</v>
      </c>
      <c r="AD8636">
        <v>0</v>
      </c>
      <c r="AE8636">
        <v>18.155275589125857</v>
      </c>
    </row>
    <row r="8637" spans="1:31" x14ac:dyDescent="0.25">
      <c r="A8637">
        <v>1664070</v>
      </c>
      <c r="B8637">
        <v>1</v>
      </c>
      <c r="C8637" t="s">
        <v>80</v>
      </c>
      <c r="D8637" t="s">
        <v>97</v>
      </c>
      <c r="E8637" t="s">
        <v>140</v>
      </c>
      <c r="F8637" t="s">
        <v>16592</v>
      </c>
      <c r="G8637" t="s">
        <v>918</v>
      </c>
      <c r="H8637" t="s">
        <v>134</v>
      </c>
      <c r="I8637" t="s">
        <v>135</v>
      </c>
      <c r="J8637" t="s">
        <v>136</v>
      </c>
      <c r="K8637" t="s">
        <v>137</v>
      </c>
      <c r="L8637" t="s">
        <v>24282</v>
      </c>
      <c r="M8637" t="s">
        <v>24283</v>
      </c>
      <c r="N8637">
        <v>0.12527777700000001</v>
      </c>
      <c r="O8637">
        <v>0</v>
      </c>
      <c r="P8637">
        <v>999</v>
      </c>
      <c r="Q8637">
        <v>0</v>
      </c>
      <c r="R8637">
        <v>0</v>
      </c>
      <c r="S8637">
        <v>1</v>
      </c>
      <c r="T8637">
        <v>52</v>
      </c>
      <c r="U8637">
        <v>0</v>
      </c>
      <c r="V8637">
        <v>0</v>
      </c>
      <c r="W8637">
        <v>0</v>
      </c>
      <c r="X8637">
        <v>64.514382393780721</v>
      </c>
      <c r="Y8637">
        <v>0</v>
      </c>
      <c r="Z8637">
        <v>0</v>
      </c>
      <c r="AA8637">
        <v>3.4237361189487499</v>
      </c>
      <c r="AB8637">
        <v>8.3282663032458828</v>
      </c>
      <c r="AC8637">
        <v>0</v>
      </c>
      <c r="AD8637">
        <v>0</v>
      </c>
      <c r="AE8637">
        <v>76.266384815975357</v>
      </c>
    </row>
    <row r="8638" spans="1:31" x14ac:dyDescent="0.25">
      <c r="A8638">
        <v>1664156</v>
      </c>
      <c r="B8638">
        <v>1</v>
      </c>
      <c r="C8638" t="s">
        <v>81</v>
      </c>
      <c r="D8638" t="s">
        <v>120</v>
      </c>
      <c r="E8638" t="s">
        <v>204</v>
      </c>
      <c r="F8638" t="s">
        <v>24284</v>
      </c>
      <c r="G8638" t="s">
        <v>161</v>
      </c>
      <c r="H8638" t="s">
        <v>134</v>
      </c>
      <c r="I8638" t="s">
        <v>135</v>
      </c>
      <c r="J8638" t="s">
        <v>136</v>
      </c>
      <c r="K8638" t="s">
        <v>137</v>
      </c>
      <c r="L8638" t="s">
        <v>24285</v>
      </c>
      <c r="M8638" t="s">
        <v>24286</v>
      </c>
      <c r="N8638">
        <v>5.4297222219999997</v>
      </c>
      <c r="O8638">
        <v>0</v>
      </c>
      <c r="P8638">
        <v>72</v>
      </c>
      <c r="Q8638">
        <v>68</v>
      </c>
      <c r="R8638">
        <v>11</v>
      </c>
      <c r="S8638">
        <v>14</v>
      </c>
      <c r="T8638">
        <v>5</v>
      </c>
      <c r="U8638">
        <v>0</v>
      </c>
      <c r="V8638">
        <v>0</v>
      </c>
      <c r="W8638">
        <v>0</v>
      </c>
      <c r="X8638">
        <v>101.04484744837897</v>
      </c>
      <c r="Y8638">
        <v>744.6705237180862</v>
      </c>
      <c r="Z8638">
        <v>17.423217482382579</v>
      </c>
      <c r="AA8638">
        <v>380.53501406935834</v>
      </c>
      <c r="AB8638">
        <v>18.834088799418133</v>
      </c>
      <c r="AC8638">
        <v>0</v>
      </c>
      <c r="AD8638">
        <v>0</v>
      </c>
      <c r="AE8638">
        <v>1262.5076915176242</v>
      </c>
    </row>
    <row r="8639" spans="1:31" x14ac:dyDescent="0.25">
      <c r="A8639">
        <v>1663872</v>
      </c>
      <c r="B8639">
        <v>1</v>
      </c>
      <c r="C8639" t="s">
        <v>80</v>
      </c>
      <c r="D8639" t="s">
        <v>103</v>
      </c>
      <c r="E8639" t="s">
        <v>204</v>
      </c>
      <c r="F8639" t="s">
        <v>7529</v>
      </c>
      <c r="G8639" t="s">
        <v>161</v>
      </c>
      <c r="H8639" t="s">
        <v>134</v>
      </c>
      <c r="I8639" t="s">
        <v>135</v>
      </c>
      <c r="J8639" t="s">
        <v>136</v>
      </c>
      <c r="K8639" t="s">
        <v>137</v>
      </c>
      <c r="L8639" t="s">
        <v>24287</v>
      </c>
      <c r="M8639" t="s">
        <v>24288</v>
      </c>
      <c r="N8639">
        <v>0.25694444399999999</v>
      </c>
      <c r="O8639">
        <v>15</v>
      </c>
      <c r="P8639">
        <v>1737</v>
      </c>
      <c r="Q8639">
        <v>9</v>
      </c>
      <c r="R8639">
        <v>239</v>
      </c>
      <c r="S8639">
        <v>14</v>
      </c>
      <c r="T8639">
        <v>205</v>
      </c>
      <c r="U8639">
        <v>0</v>
      </c>
      <c r="V8639">
        <v>0</v>
      </c>
      <c r="W8639">
        <v>0.83893572114379156</v>
      </c>
      <c r="X8639">
        <v>84.373632624023699</v>
      </c>
      <c r="Y8639">
        <v>6.1684994956177626</v>
      </c>
      <c r="Z8639">
        <v>12.714611874047808</v>
      </c>
      <c r="AA8639">
        <v>5.1986235284404998</v>
      </c>
      <c r="AB8639">
        <v>17.760942264969817</v>
      </c>
      <c r="AC8639">
        <v>0</v>
      </c>
      <c r="AD8639">
        <v>0</v>
      </c>
      <c r="AE8639">
        <v>127.05524550824337</v>
      </c>
    </row>
    <row r="8640" spans="1:31" x14ac:dyDescent="0.25">
      <c r="A8640">
        <v>1664462</v>
      </c>
      <c r="B8640">
        <v>1</v>
      </c>
      <c r="C8640" t="s">
        <v>80</v>
      </c>
      <c r="D8640" t="s">
        <v>85</v>
      </c>
      <c r="E8640" t="s">
        <v>152</v>
      </c>
      <c r="F8640" t="s">
        <v>24289</v>
      </c>
      <c r="G8640" t="s">
        <v>154</v>
      </c>
      <c r="H8640" t="s">
        <v>149</v>
      </c>
      <c r="I8640" t="s">
        <v>135</v>
      </c>
      <c r="J8640" t="s">
        <v>136</v>
      </c>
      <c r="K8640" t="s">
        <v>137</v>
      </c>
      <c r="L8640" t="s">
        <v>24290</v>
      </c>
      <c r="M8640" t="s">
        <v>24291</v>
      </c>
      <c r="N8640">
        <v>3.914722222</v>
      </c>
      <c r="O8640">
        <v>0</v>
      </c>
      <c r="P8640">
        <v>9</v>
      </c>
      <c r="Q8640">
        <v>0</v>
      </c>
      <c r="R8640">
        <v>0</v>
      </c>
      <c r="S8640">
        <v>0</v>
      </c>
      <c r="T8640">
        <v>5</v>
      </c>
      <c r="U8640">
        <v>0</v>
      </c>
      <c r="V8640">
        <v>0</v>
      </c>
      <c r="W8640">
        <v>0</v>
      </c>
      <c r="X8640">
        <v>5.0489474733425821</v>
      </c>
      <c r="Y8640">
        <v>0</v>
      </c>
      <c r="Z8640">
        <v>0</v>
      </c>
      <c r="AA8640">
        <v>0</v>
      </c>
      <c r="AB8640">
        <v>21.608491499667377</v>
      </c>
      <c r="AC8640">
        <v>0</v>
      </c>
      <c r="AD8640">
        <v>0</v>
      </c>
      <c r="AE8640">
        <v>26.65743897300996</v>
      </c>
    </row>
    <row r="8641" spans="1:31" x14ac:dyDescent="0.25">
      <c r="A8641">
        <v>1664946</v>
      </c>
      <c r="B8641">
        <v>1</v>
      </c>
      <c r="C8641" t="s">
        <v>81</v>
      </c>
      <c r="D8641" t="s">
        <v>123</v>
      </c>
      <c r="E8641" t="s">
        <v>140</v>
      </c>
      <c r="F8641" t="s">
        <v>6572</v>
      </c>
      <c r="G8641" t="s">
        <v>161</v>
      </c>
      <c r="H8641" t="s">
        <v>134</v>
      </c>
      <c r="I8641" t="s">
        <v>135</v>
      </c>
      <c r="J8641" t="s">
        <v>136</v>
      </c>
      <c r="K8641" t="s">
        <v>137</v>
      </c>
      <c r="L8641" t="s">
        <v>24292</v>
      </c>
      <c r="M8641" t="s">
        <v>24293</v>
      </c>
      <c r="N8641">
        <v>2.6636111109999998</v>
      </c>
      <c r="O8641">
        <v>3</v>
      </c>
      <c r="P8641">
        <v>26</v>
      </c>
      <c r="Q8641">
        <v>286</v>
      </c>
      <c r="R8641">
        <v>302</v>
      </c>
      <c r="S8641">
        <v>36</v>
      </c>
      <c r="T8641">
        <v>61</v>
      </c>
      <c r="U8641">
        <v>0</v>
      </c>
      <c r="V8641">
        <v>0</v>
      </c>
      <c r="W8641">
        <v>2.1649741791640404</v>
      </c>
      <c r="X8641">
        <v>13.330947254263723</v>
      </c>
      <c r="Y8641">
        <v>192.56732999930375</v>
      </c>
      <c r="Z8641">
        <v>152.83606224734677</v>
      </c>
      <c r="AA8641">
        <v>68.447741089419651</v>
      </c>
      <c r="AB8641">
        <v>112.83631647315728</v>
      </c>
      <c r="AC8641">
        <v>0</v>
      </c>
      <c r="AD8641">
        <v>0</v>
      </c>
      <c r="AE8641">
        <v>542.1833712426552</v>
      </c>
    </row>
    <row r="8642" spans="1:31" x14ac:dyDescent="0.25">
      <c r="A8642">
        <v>1664654</v>
      </c>
      <c r="B8642">
        <v>1</v>
      </c>
      <c r="C8642" t="s">
        <v>81</v>
      </c>
      <c r="D8642" t="s">
        <v>114</v>
      </c>
      <c r="E8642" t="s">
        <v>178</v>
      </c>
      <c r="F8642" t="s">
        <v>24294</v>
      </c>
      <c r="G8642" t="s">
        <v>227</v>
      </c>
      <c r="H8642" t="s">
        <v>149</v>
      </c>
      <c r="I8642" t="s">
        <v>135</v>
      </c>
      <c r="J8642" t="s">
        <v>136</v>
      </c>
      <c r="K8642" t="s">
        <v>137</v>
      </c>
      <c r="L8642" t="s">
        <v>24295</v>
      </c>
      <c r="M8642" t="s">
        <v>24296</v>
      </c>
      <c r="N8642">
        <v>3.045555555</v>
      </c>
      <c r="O8642">
        <v>0</v>
      </c>
      <c r="P8642">
        <v>20</v>
      </c>
      <c r="Q8642">
        <v>0</v>
      </c>
      <c r="R8642">
        <v>1</v>
      </c>
      <c r="S8642">
        <v>0</v>
      </c>
      <c r="T8642">
        <v>4</v>
      </c>
      <c r="U8642">
        <v>0</v>
      </c>
      <c r="V8642">
        <v>0</v>
      </c>
      <c r="W8642">
        <v>0</v>
      </c>
      <c r="X8642">
        <v>3.964527671107291</v>
      </c>
      <c r="Y8642">
        <v>0</v>
      </c>
      <c r="Z8642">
        <v>0</v>
      </c>
      <c r="AA8642">
        <v>0</v>
      </c>
      <c r="AB8642">
        <v>0.44499701616837783</v>
      </c>
      <c r="AC8642">
        <v>0</v>
      </c>
      <c r="AD8642">
        <v>0</v>
      </c>
      <c r="AE8642">
        <v>4.4095246872756686</v>
      </c>
    </row>
    <row r="8643" spans="1:31" x14ac:dyDescent="0.25">
      <c r="A8643">
        <v>1664064</v>
      </c>
      <c r="B8643">
        <v>1</v>
      </c>
      <c r="C8643" t="s">
        <v>81</v>
      </c>
      <c r="D8643" t="s">
        <v>117</v>
      </c>
      <c r="E8643" t="s">
        <v>140</v>
      </c>
      <c r="F8643" t="s">
        <v>3306</v>
      </c>
      <c r="G8643" t="s">
        <v>161</v>
      </c>
      <c r="H8643" t="s">
        <v>134</v>
      </c>
      <c r="I8643" t="s">
        <v>135</v>
      </c>
      <c r="J8643" t="s">
        <v>136</v>
      </c>
      <c r="K8643" t="s">
        <v>137</v>
      </c>
      <c r="L8643" t="s">
        <v>24297</v>
      </c>
      <c r="M8643" t="s">
        <v>24298</v>
      </c>
      <c r="N8643">
        <v>0.64222222200000001</v>
      </c>
      <c r="O8643">
        <v>1</v>
      </c>
      <c r="P8643">
        <v>542</v>
      </c>
      <c r="Q8643">
        <v>11</v>
      </c>
      <c r="R8643">
        <v>36</v>
      </c>
      <c r="S8643">
        <v>10</v>
      </c>
      <c r="T8643">
        <v>19</v>
      </c>
      <c r="U8643">
        <v>1</v>
      </c>
      <c r="V8643">
        <v>0</v>
      </c>
      <c r="W8643">
        <v>0.38336202602463676</v>
      </c>
      <c r="X8643">
        <v>34.151895138777817</v>
      </c>
      <c r="Y8643">
        <v>2.4187923693173974</v>
      </c>
      <c r="Z8643">
        <v>1.0307482147493268</v>
      </c>
      <c r="AA8643">
        <v>19.385262174958278</v>
      </c>
      <c r="AB8643">
        <v>5.3706309391353138</v>
      </c>
      <c r="AC8643">
        <v>2.169727904532798</v>
      </c>
      <c r="AD8643">
        <v>0</v>
      </c>
      <c r="AE8643">
        <v>64.910418767495557</v>
      </c>
    </row>
    <row r="8644" spans="1:31" x14ac:dyDescent="0.25">
      <c r="A8644">
        <v>1665146</v>
      </c>
      <c r="B8644">
        <v>1</v>
      </c>
      <c r="C8644" t="s">
        <v>80</v>
      </c>
      <c r="D8644" t="s">
        <v>92</v>
      </c>
      <c r="E8644" t="s">
        <v>204</v>
      </c>
      <c r="F8644" t="s">
        <v>20841</v>
      </c>
      <c r="G8644" t="s">
        <v>161</v>
      </c>
      <c r="H8644" t="s">
        <v>134</v>
      </c>
      <c r="I8644" t="s">
        <v>135</v>
      </c>
      <c r="J8644" t="s">
        <v>136</v>
      </c>
      <c r="K8644" t="s">
        <v>137</v>
      </c>
      <c r="L8644" t="s">
        <v>24299</v>
      </c>
      <c r="M8644" t="s">
        <v>24300</v>
      </c>
      <c r="N8644">
        <v>0.509444444</v>
      </c>
      <c r="O8644">
        <v>1</v>
      </c>
      <c r="P8644">
        <v>308</v>
      </c>
      <c r="Q8644">
        <v>0</v>
      </c>
      <c r="R8644">
        <v>0</v>
      </c>
      <c r="S8644">
        <v>1</v>
      </c>
      <c r="T8644">
        <v>58</v>
      </c>
      <c r="U8644">
        <v>0</v>
      </c>
      <c r="V8644">
        <v>0</v>
      </c>
      <c r="W8644">
        <v>0</v>
      </c>
      <c r="X8644">
        <v>20.57368297686449</v>
      </c>
      <c r="Y8644">
        <v>0</v>
      </c>
      <c r="Z8644">
        <v>0</v>
      </c>
      <c r="AA8644">
        <v>1.3101687850488921</v>
      </c>
      <c r="AB8644">
        <v>4.0772408312996751</v>
      </c>
      <c r="AC8644">
        <v>0</v>
      </c>
      <c r="AD8644">
        <v>0</v>
      </c>
      <c r="AE8644">
        <v>25.961092593213056</v>
      </c>
    </row>
    <row r="8645" spans="1:31" x14ac:dyDescent="0.25">
      <c r="A8645">
        <v>1665046</v>
      </c>
      <c r="B8645">
        <v>1</v>
      </c>
      <c r="C8645" t="s">
        <v>80</v>
      </c>
      <c r="D8645" t="s">
        <v>106</v>
      </c>
      <c r="E8645" t="s">
        <v>178</v>
      </c>
      <c r="F8645" t="s">
        <v>24301</v>
      </c>
      <c r="G8645" t="s">
        <v>227</v>
      </c>
      <c r="H8645" t="s">
        <v>149</v>
      </c>
      <c r="I8645" t="s">
        <v>135</v>
      </c>
      <c r="J8645" t="s">
        <v>136</v>
      </c>
      <c r="K8645" t="s">
        <v>137</v>
      </c>
      <c r="L8645" t="s">
        <v>24302</v>
      </c>
      <c r="M8645" t="s">
        <v>24303</v>
      </c>
      <c r="N8645">
        <v>3.8027777770000002</v>
      </c>
      <c r="O8645">
        <v>0</v>
      </c>
      <c r="P8645">
        <v>13</v>
      </c>
      <c r="Q8645">
        <v>0</v>
      </c>
      <c r="R8645">
        <v>1</v>
      </c>
      <c r="S8645">
        <v>0</v>
      </c>
      <c r="T8645">
        <v>1</v>
      </c>
      <c r="U8645">
        <v>0</v>
      </c>
      <c r="V8645">
        <v>0</v>
      </c>
      <c r="W8645">
        <v>0</v>
      </c>
      <c r="X8645">
        <v>3.8090147234124219</v>
      </c>
      <c r="Y8645">
        <v>0</v>
      </c>
      <c r="Z8645">
        <v>0.31079990222956116</v>
      </c>
      <c r="AA8645">
        <v>0</v>
      </c>
      <c r="AB8645">
        <v>7.5347458710373258</v>
      </c>
      <c r="AC8645">
        <v>0</v>
      </c>
      <c r="AD8645">
        <v>0</v>
      </c>
      <c r="AE8645">
        <v>11.654560496679309</v>
      </c>
    </row>
    <row r="8646" spans="1:31" x14ac:dyDescent="0.25">
      <c r="A8646">
        <v>1664279</v>
      </c>
      <c r="B8646">
        <v>1</v>
      </c>
      <c r="C8646" t="s">
        <v>81</v>
      </c>
      <c r="D8646" t="s">
        <v>123</v>
      </c>
      <c r="E8646" t="s">
        <v>146</v>
      </c>
      <c r="F8646" t="s">
        <v>24304</v>
      </c>
      <c r="G8646" t="s">
        <v>260</v>
      </c>
      <c r="H8646" t="s">
        <v>149</v>
      </c>
      <c r="I8646" t="s">
        <v>135</v>
      </c>
      <c r="J8646" t="s">
        <v>136</v>
      </c>
      <c r="K8646" t="s">
        <v>137</v>
      </c>
      <c r="L8646" t="s">
        <v>24305</v>
      </c>
      <c r="M8646" t="s">
        <v>24306</v>
      </c>
      <c r="N8646">
        <v>1.378333333</v>
      </c>
      <c r="O8646">
        <v>0</v>
      </c>
      <c r="P8646">
        <v>133</v>
      </c>
      <c r="Q8646">
        <v>0</v>
      </c>
      <c r="R8646">
        <v>0</v>
      </c>
      <c r="S8646">
        <v>0</v>
      </c>
      <c r="T8646">
        <v>21</v>
      </c>
      <c r="U8646">
        <v>0</v>
      </c>
      <c r="V8646">
        <v>0</v>
      </c>
      <c r="W8646">
        <v>0</v>
      </c>
      <c r="X8646">
        <v>24.420899849843742</v>
      </c>
      <c r="Y8646">
        <v>0</v>
      </c>
      <c r="Z8646">
        <v>0</v>
      </c>
      <c r="AA8646">
        <v>0</v>
      </c>
      <c r="AB8646">
        <v>3.1285180785219202</v>
      </c>
      <c r="AC8646">
        <v>0</v>
      </c>
      <c r="AD8646">
        <v>0</v>
      </c>
      <c r="AE8646">
        <v>27.549417928365663</v>
      </c>
    </row>
    <row r="8647" spans="1:31" x14ac:dyDescent="0.25">
      <c r="A8647">
        <v>1664256</v>
      </c>
      <c r="B8647">
        <v>1</v>
      </c>
      <c r="C8647" t="s">
        <v>80</v>
      </c>
      <c r="D8647" t="s">
        <v>84</v>
      </c>
      <c r="E8647" t="s">
        <v>178</v>
      </c>
      <c r="F8647" t="s">
        <v>24307</v>
      </c>
      <c r="G8647" t="s">
        <v>187</v>
      </c>
      <c r="H8647" t="s">
        <v>149</v>
      </c>
      <c r="I8647" t="s">
        <v>135</v>
      </c>
      <c r="J8647" t="s">
        <v>136</v>
      </c>
      <c r="K8647" t="s">
        <v>137</v>
      </c>
      <c r="L8647" t="s">
        <v>24308</v>
      </c>
      <c r="M8647" t="s">
        <v>24309</v>
      </c>
      <c r="N8647">
        <v>7.431944444</v>
      </c>
      <c r="O8647">
        <v>0</v>
      </c>
      <c r="P8647">
        <v>86</v>
      </c>
      <c r="Q8647">
        <v>0</v>
      </c>
      <c r="R8647">
        <v>10</v>
      </c>
      <c r="S8647">
        <v>0</v>
      </c>
      <c r="T8647">
        <v>8</v>
      </c>
      <c r="U8647">
        <v>0</v>
      </c>
      <c r="V8647">
        <v>0</v>
      </c>
      <c r="W8647">
        <v>0</v>
      </c>
      <c r="X8647">
        <v>173.67003371583723</v>
      </c>
      <c r="Y8647">
        <v>0</v>
      </c>
      <c r="Z8647">
        <v>24.853130672756006</v>
      </c>
      <c r="AA8647">
        <v>0</v>
      </c>
      <c r="AB8647">
        <v>77.271717325805199</v>
      </c>
      <c r="AC8647">
        <v>0</v>
      </c>
      <c r="AD8647">
        <v>0</v>
      </c>
      <c r="AE8647">
        <v>275.79488171439846</v>
      </c>
    </row>
    <row r="8648" spans="1:31" x14ac:dyDescent="0.25">
      <c r="A8648">
        <v>1663855</v>
      </c>
      <c r="B8648">
        <v>1</v>
      </c>
      <c r="C8648" t="s">
        <v>81</v>
      </c>
      <c r="D8648" t="s">
        <v>127</v>
      </c>
      <c r="E8648" t="s">
        <v>178</v>
      </c>
      <c r="F8648" t="s">
        <v>24310</v>
      </c>
      <c r="G8648" t="s">
        <v>1492</v>
      </c>
      <c r="H8648" t="s">
        <v>149</v>
      </c>
      <c r="I8648" t="s">
        <v>135</v>
      </c>
      <c r="J8648" t="s">
        <v>3</v>
      </c>
      <c r="K8648" t="s">
        <v>137</v>
      </c>
      <c r="L8648" t="s">
        <v>24311</v>
      </c>
      <c r="M8648" t="s">
        <v>24312</v>
      </c>
      <c r="N8648">
        <v>21.467777776999998</v>
      </c>
      <c r="O8648">
        <v>0</v>
      </c>
      <c r="P8648">
        <v>30</v>
      </c>
      <c r="Q8648">
        <v>0</v>
      </c>
      <c r="R8648">
        <v>0</v>
      </c>
      <c r="S8648">
        <v>0</v>
      </c>
      <c r="T8648">
        <v>2</v>
      </c>
      <c r="U8648">
        <v>0</v>
      </c>
      <c r="V8648">
        <v>0</v>
      </c>
      <c r="W8648">
        <v>0</v>
      </c>
      <c r="X8648">
        <v>131.99396960344035</v>
      </c>
      <c r="Y8648">
        <v>0</v>
      </c>
      <c r="Z8648">
        <v>0</v>
      </c>
      <c r="AA8648">
        <v>0</v>
      </c>
      <c r="AB8648">
        <v>1.3617640848312684</v>
      </c>
      <c r="AC8648">
        <v>0</v>
      </c>
      <c r="AD8648">
        <v>0</v>
      </c>
      <c r="AE8648">
        <v>133.35573368827161</v>
      </c>
    </row>
    <row r="8649" spans="1:31" x14ac:dyDescent="0.25">
      <c r="A8649">
        <v>1665106</v>
      </c>
      <c r="B8649">
        <v>1</v>
      </c>
      <c r="C8649" t="s">
        <v>81</v>
      </c>
      <c r="D8649" t="s">
        <v>128</v>
      </c>
      <c r="E8649" t="s">
        <v>178</v>
      </c>
      <c r="F8649" t="s">
        <v>24313</v>
      </c>
      <c r="G8649" t="s">
        <v>260</v>
      </c>
      <c r="H8649" t="s">
        <v>149</v>
      </c>
      <c r="I8649" t="s">
        <v>135</v>
      </c>
      <c r="J8649" t="s">
        <v>136</v>
      </c>
      <c r="K8649" t="s">
        <v>137</v>
      </c>
      <c r="L8649" t="s">
        <v>24314</v>
      </c>
      <c r="M8649" t="s">
        <v>24315</v>
      </c>
      <c r="N8649">
        <v>12.280833333</v>
      </c>
      <c r="O8649">
        <v>0</v>
      </c>
      <c r="P8649">
        <v>48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142.05999295160618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142.05999295160618</v>
      </c>
    </row>
    <row r="8650" spans="1:31" x14ac:dyDescent="0.25">
      <c r="A8650">
        <v>1665129</v>
      </c>
      <c r="B8650">
        <v>1</v>
      </c>
      <c r="C8650" t="s">
        <v>80</v>
      </c>
      <c r="D8650" t="s">
        <v>104</v>
      </c>
      <c r="E8650" t="s">
        <v>140</v>
      </c>
      <c r="F8650" t="s">
        <v>24316</v>
      </c>
      <c r="G8650" t="s">
        <v>161</v>
      </c>
      <c r="H8650" t="s">
        <v>134</v>
      </c>
      <c r="I8650" t="s">
        <v>135</v>
      </c>
      <c r="J8650" t="s">
        <v>136</v>
      </c>
      <c r="K8650" t="s">
        <v>137</v>
      </c>
      <c r="L8650" t="s">
        <v>24317</v>
      </c>
      <c r="M8650" t="s">
        <v>24318</v>
      </c>
      <c r="N8650">
        <v>0.95499999999999996</v>
      </c>
      <c r="O8650">
        <v>22</v>
      </c>
      <c r="P8650">
        <v>89</v>
      </c>
      <c r="Q8650">
        <v>153</v>
      </c>
      <c r="R8650">
        <v>298</v>
      </c>
      <c r="S8650">
        <v>42</v>
      </c>
      <c r="T8650">
        <v>86</v>
      </c>
      <c r="U8650">
        <v>18</v>
      </c>
      <c r="V8650">
        <v>0</v>
      </c>
      <c r="W8650">
        <v>3.8597579987366646</v>
      </c>
      <c r="X8650">
        <v>20.479677164043437</v>
      </c>
      <c r="Y8650">
        <v>115.88526502518305</v>
      </c>
      <c r="Z8650">
        <v>43.25845895214669</v>
      </c>
      <c r="AA8650">
        <v>259.00299787096458</v>
      </c>
      <c r="AB8650">
        <v>74.186170355921348</v>
      </c>
      <c r="AC8650">
        <v>1140.3851361103209</v>
      </c>
      <c r="AD8650">
        <v>0</v>
      </c>
      <c r="AE8650">
        <v>1657.0574634773166</v>
      </c>
    </row>
    <row r="8651" spans="1:31" x14ac:dyDescent="0.25">
      <c r="A8651">
        <v>1663878</v>
      </c>
      <c r="B8651">
        <v>1</v>
      </c>
      <c r="C8651" t="s">
        <v>80</v>
      </c>
      <c r="D8651" t="s">
        <v>91</v>
      </c>
      <c r="E8651" t="s">
        <v>204</v>
      </c>
      <c r="F8651" t="s">
        <v>24319</v>
      </c>
      <c r="G8651" t="s">
        <v>161</v>
      </c>
      <c r="H8651" t="s">
        <v>134</v>
      </c>
      <c r="I8651" t="s">
        <v>135</v>
      </c>
      <c r="J8651" t="s">
        <v>136</v>
      </c>
      <c r="K8651" t="s">
        <v>137</v>
      </c>
      <c r="L8651" t="s">
        <v>24320</v>
      </c>
      <c r="M8651" t="s">
        <v>24321</v>
      </c>
      <c r="N8651">
        <v>0.62666666599999998</v>
      </c>
      <c r="O8651">
        <v>0</v>
      </c>
      <c r="P8651">
        <v>463</v>
      </c>
      <c r="Q8651">
        <v>0</v>
      </c>
      <c r="R8651">
        <v>12</v>
      </c>
      <c r="S8651">
        <v>2</v>
      </c>
      <c r="T8651">
        <v>78</v>
      </c>
      <c r="U8651">
        <v>1</v>
      </c>
      <c r="V8651">
        <v>0</v>
      </c>
      <c r="W8651">
        <v>0</v>
      </c>
      <c r="X8651">
        <v>78.809175517709562</v>
      </c>
      <c r="Y8651">
        <v>0</v>
      </c>
      <c r="Z8651">
        <v>5.0093006539002012</v>
      </c>
      <c r="AA8651">
        <v>21.884845538554202</v>
      </c>
      <c r="AB8651">
        <v>45.050533794452697</v>
      </c>
      <c r="AC8651">
        <v>5.9949511973450011</v>
      </c>
      <c r="AD8651">
        <v>0</v>
      </c>
      <c r="AE8651">
        <v>156.74880670196166</v>
      </c>
    </row>
    <row r="8652" spans="1:31" x14ac:dyDescent="0.25">
      <c r="A8652">
        <v>1665083</v>
      </c>
      <c r="B8652">
        <v>1</v>
      </c>
      <c r="C8652" t="s">
        <v>80</v>
      </c>
      <c r="D8652" t="s">
        <v>106</v>
      </c>
      <c r="E8652" t="s">
        <v>178</v>
      </c>
      <c r="F8652" t="s">
        <v>24322</v>
      </c>
      <c r="G8652" t="s">
        <v>227</v>
      </c>
      <c r="H8652" t="s">
        <v>149</v>
      </c>
      <c r="I8652" t="s">
        <v>135</v>
      </c>
      <c r="J8652" t="s">
        <v>136</v>
      </c>
      <c r="K8652" t="s">
        <v>137</v>
      </c>
      <c r="L8652" t="s">
        <v>24323</v>
      </c>
      <c r="M8652" t="s">
        <v>24324</v>
      </c>
      <c r="N8652">
        <v>14.450277777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1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5.4576880666220004E-2</v>
      </c>
      <c r="AC8652">
        <v>0</v>
      </c>
      <c r="AD8652">
        <v>0</v>
      </c>
      <c r="AE8652">
        <v>5.4576880666220004E-2</v>
      </c>
    </row>
    <row r="8653" spans="1:31" x14ac:dyDescent="0.25">
      <c r="A8653">
        <v>1663941</v>
      </c>
      <c r="B8653">
        <v>1</v>
      </c>
      <c r="C8653" t="s">
        <v>80</v>
      </c>
      <c r="D8653" t="s">
        <v>100</v>
      </c>
      <c r="E8653" t="s">
        <v>140</v>
      </c>
      <c r="F8653" t="s">
        <v>24325</v>
      </c>
      <c r="G8653" t="s">
        <v>161</v>
      </c>
      <c r="H8653" t="s">
        <v>134</v>
      </c>
      <c r="I8653" t="s">
        <v>135</v>
      </c>
      <c r="J8653" t="s">
        <v>136</v>
      </c>
      <c r="K8653" t="s">
        <v>137</v>
      </c>
      <c r="L8653" t="s">
        <v>24326</v>
      </c>
      <c r="M8653" t="s">
        <v>24327</v>
      </c>
      <c r="N8653">
        <v>0.65638888799999995</v>
      </c>
      <c r="O8653">
        <v>0</v>
      </c>
      <c r="P8653">
        <v>32</v>
      </c>
      <c r="Q8653">
        <v>0</v>
      </c>
      <c r="R8653">
        <v>82</v>
      </c>
      <c r="S8653">
        <v>1</v>
      </c>
      <c r="T8653">
        <v>16</v>
      </c>
      <c r="U8653">
        <v>0</v>
      </c>
      <c r="V8653">
        <v>0</v>
      </c>
      <c r="W8653">
        <v>0</v>
      </c>
      <c r="X8653">
        <v>3.03982240130235</v>
      </c>
      <c r="Y8653">
        <v>0</v>
      </c>
      <c r="Z8653">
        <v>226.42933864743</v>
      </c>
      <c r="AA8653">
        <v>3.6180861956026669</v>
      </c>
      <c r="AB8653">
        <v>5.8426472872630173</v>
      </c>
      <c r="AC8653">
        <v>0</v>
      </c>
      <c r="AD8653">
        <v>0</v>
      </c>
      <c r="AE8653">
        <v>238.92989453159805</v>
      </c>
    </row>
    <row r="8654" spans="1:31" x14ac:dyDescent="0.25">
      <c r="A8654">
        <v>1664914</v>
      </c>
      <c r="B8654">
        <v>1</v>
      </c>
      <c r="C8654" t="s">
        <v>80</v>
      </c>
      <c r="D8654" t="s">
        <v>106</v>
      </c>
      <c r="E8654" t="s">
        <v>146</v>
      </c>
      <c r="F8654" t="s">
        <v>24328</v>
      </c>
      <c r="G8654" t="s">
        <v>260</v>
      </c>
      <c r="H8654" t="s">
        <v>149</v>
      </c>
      <c r="I8654" t="s">
        <v>135</v>
      </c>
      <c r="J8654" t="s">
        <v>136</v>
      </c>
      <c r="K8654" t="s">
        <v>137</v>
      </c>
      <c r="L8654" t="s">
        <v>24329</v>
      </c>
      <c r="M8654" t="s">
        <v>24330</v>
      </c>
      <c r="N8654">
        <v>7.733055555</v>
      </c>
      <c r="O8654">
        <v>0</v>
      </c>
      <c r="P8654">
        <v>107</v>
      </c>
      <c r="Q8654">
        <v>0</v>
      </c>
      <c r="R8654">
        <v>1</v>
      </c>
      <c r="S8654">
        <v>0</v>
      </c>
      <c r="T8654">
        <v>14</v>
      </c>
      <c r="U8654">
        <v>0</v>
      </c>
      <c r="V8654">
        <v>0</v>
      </c>
      <c r="W8654">
        <v>0</v>
      </c>
      <c r="X8654">
        <v>136.57894864497931</v>
      </c>
      <c r="Y8654">
        <v>0</v>
      </c>
      <c r="Z8654">
        <v>2.3452722847011113E-2</v>
      </c>
      <c r="AA8654">
        <v>0</v>
      </c>
      <c r="AB8654">
        <v>97.02890771411613</v>
      </c>
      <c r="AC8654">
        <v>0</v>
      </c>
      <c r="AD8654">
        <v>0</v>
      </c>
      <c r="AE8654">
        <v>233.63130908194245</v>
      </c>
    </row>
    <row r="8655" spans="1:31" x14ac:dyDescent="0.25">
      <c r="A8655">
        <v>1663895</v>
      </c>
      <c r="B8655">
        <v>1</v>
      </c>
      <c r="C8655" t="s">
        <v>81</v>
      </c>
      <c r="D8655" t="s">
        <v>118</v>
      </c>
      <c r="E8655" t="s">
        <v>131</v>
      </c>
      <c r="F8655" t="s">
        <v>24331</v>
      </c>
      <c r="G8655" t="s">
        <v>195</v>
      </c>
      <c r="H8655" t="s">
        <v>134</v>
      </c>
      <c r="I8655" t="s">
        <v>135</v>
      </c>
      <c r="J8655" t="s">
        <v>136</v>
      </c>
      <c r="K8655" t="s">
        <v>137</v>
      </c>
      <c r="L8655" t="s">
        <v>24332</v>
      </c>
      <c r="M8655" t="s">
        <v>24333</v>
      </c>
      <c r="N8655">
        <v>2.4344444439999999</v>
      </c>
      <c r="O8655">
        <v>0</v>
      </c>
      <c r="P8655">
        <v>276</v>
      </c>
      <c r="Q8655">
        <v>4</v>
      </c>
      <c r="R8655">
        <v>29</v>
      </c>
      <c r="S8655">
        <v>0</v>
      </c>
      <c r="T8655">
        <v>17</v>
      </c>
      <c r="U8655">
        <v>0</v>
      </c>
      <c r="V8655">
        <v>0</v>
      </c>
      <c r="W8655">
        <v>0</v>
      </c>
      <c r="X8655">
        <v>104.01311045860108</v>
      </c>
      <c r="Y8655">
        <v>3.8403996387193953</v>
      </c>
      <c r="Z8655">
        <v>15.876582362641583</v>
      </c>
      <c r="AA8655">
        <v>0</v>
      </c>
      <c r="AB8655">
        <v>9.6051629733884987</v>
      </c>
      <c r="AC8655">
        <v>0</v>
      </c>
      <c r="AD8655">
        <v>0</v>
      </c>
      <c r="AE8655">
        <v>133.33525543335054</v>
      </c>
    </row>
    <row r="8656" spans="1:31" x14ac:dyDescent="0.25">
      <c r="A8656">
        <v>1664479</v>
      </c>
      <c r="B8656">
        <v>1</v>
      </c>
      <c r="C8656" t="s">
        <v>81</v>
      </c>
      <c r="D8656" t="s">
        <v>118</v>
      </c>
      <c r="E8656" t="s">
        <v>146</v>
      </c>
      <c r="F8656" t="s">
        <v>24334</v>
      </c>
      <c r="G8656" t="s">
        <v>288</v>
      </c>
      <c r="H8656" t="s">
        <v>149</v>
      </c>
      <c r="I8656" t="s">
        <v>135</v>
      </c>
      <c r="J8656" t="s">
        <v>136</v>
      </c>
      <c r="K8656" t="s">
        <v>137</v>
      </c>
      <c r="L8656" t="s">
        <v>24335</v>
      </c>
      <c r="M8656" t="s">
        <v>24336</v>
      </c>
      <c r="N8656">
        <v>6.4222222220000003</v>
      </c>
      <c r="O8656">
        <v>0</v>
      </c>
      <c r="P8656">
        <v>75</v>
      </c>
      <c r="Q8656">
        <v>0</v>
      </c>
      <c r="R8656">
        <v>0</v>
      </c>
      <c r="S8656">
        <v>0</v>
      </c>
      <c r="T8656">
        <v>4</v>
      </c>
      <c r="U8656">
        <v>0</v>
      </c>
      <c r="V8656">
        <v>0</v>
      </c>
      <c r="W8656">
        <v>0</v>
      </c>
      <c r="X8656">
        <v>71.795043288445868</v>
      </c>
      <c r="Y8656">
        <v>0</v>
      </c>
      <c r="Z8656">
        <v>0</v>
      </c>
      <c r="AA8656">
        <v>0</v>
      </c>
      <c r="AB8656">
        <v>37.53282400249293</v>
      </c>
      <c r="AC8656">
        <v>0</v>
      </c>
      <c r="AD8656">
        <v>0</v>
      </c>
      <c r="AE8656">
        <v>109.3278672909388</v>
      </c>
    </row>
    <row r="8657" spans="1:31" x14ac:dyDescent="0.25">
      <c r="A8657">
        <v>1664087</v>
      </c>
      <c r="B8657">
        <v>1</v>
      </c>
      <c r="C8657" t="s">
        <v>80</v>
      </c>
      <c r="D8657" t="s">
        <v>97</v>
      </c>
      <c r="E8657" t="s">
        <v>146</v>
      </c>
      <c r="F8657" t="s">
        <v>24337</v>
      </c>
      <c r="G8657" t="s">
        <v>260</v>
      </c>
      <c r="H8657" t="s">
        <v>149</v>
      </c>
      <c r="I8657" t="s">
        <v>135</v>
      </c>
      <c r="J8657" t="s">
        <v>136</v>
      </c>
      <c r="K8657" t="s">
        <v>137</v>
      </c>
      <c r="L8657" t="s">
        <v>24338</v>
      </c>
      <c r="M8657" t="s">
        <v>24339</v>
      </c>
      <c r="N8657">
        <v>7.9813888879999997</v>
      </c>
      <c r="O8657">
        <v>0</v>
      </c>
      <c r="P8657">
        <v>421</v>
      </c>
      <c r="Q8657">
        <v>0</v>
      </c>
      <c r="R8657">
        <v>0</v>
      </c>
      <c r="S8657">
        <v>0</v>
      </c>
      <c r="T8657">
        <v>16</v>
      </c>
      <c r="U8657">
        <v>0</v>
      </c>
      <c r="V8657">
        <v>0</v>
      </c>
      <c r="W8657">
        <v>0</v>
      </c>
      <c r="X8657">
        <v>1495.4940360081703</v>
      </c>
      <c r="Y8657">
        <v>0</v>
      </c>
      <c r="Z8657">
        <v>0</v>
      </c>
      <c r="AA8657">
        <v>0</v>
      </c>
      <c r="AB8657">
        <v>252.35562672012145</v>
      </c>
      <c r="AC8657">
        <v>0</v>
      </c>
      <c r="AD8657">
        <v>0</v>
      </c>
      <c r="AE8657">
        <v>1747.8496627282916</v>
      </c>
    </row>
    <row r="8658" spans="1:31" x14ac:dyDescent="0.25">
      <c r="A8658">
        <v>1664694</v>
      </c>
      <c r="B8658">
        <v>1</v>
      </c>
      <c r="C8658" t="s">
        <v>80</v>
      </c>
      <c r="D8658" t="s">
        <v>82</v>
      </c>
      <c r="E8658" t="s">
        <v>152</v>
      </c>
      <c r="F8658" t="s">
        <v>24340</v>
      </c>
      <c r="G8658" t="s">
        <v>154</v>
      </c>
      <c r="H8658" t="s">
        <v>149</v>
      </c>
      <c r="I8658" t="s">
        <v>135</v>
      </c>
      <c r="J8658" t="s">
        <v>136</v>
      </c>
      <c r="K8658" t="s">
        <v>137</v>
      </c>
      <c r="L8658" t="s">
        <v>24341</v>
      </c>
      <c r="M8658" t="s">
        <v>24342</v>
      </c>
      <c r="N8658">
        <v>0.51416666600000005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1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0.26529060982327757</v>
      </c>
      <c r="AC8658">
        <v>0</v>
      </c>
      <c r="AD8658">
        <v>0</v>
      </c>
      <c r="AE8658">
        <v>0.26529060982327757</v>
      </c>
    </row>
    <row r="8659" spans="1:31" x14ac:dyDescent="0.25">
      <c r="A8659">
        <v>1665192</v>
      </c>
      <c r="B8659">
        <v>1</v>
      </c>
      <c r="C8659" t="s">
        <v>80</v>
      </c>
      <c r="D8659" t="s">
        <v>90</v>
      </c>
      <c r="E8659" t="s">
        <v>362</v>
      </c>
      <c r="F8659" t="s">
        <v>10002</v>
      </c>
      <c r="G8659" t="s">
        <v>900</v>
      </c>
      <c r="H8659" t="s">
        <v>149</v>
      </c>
      <c r="I8659" t="s">
        <v>135</v>
      </c>
      <c r="J8659" t="s">
        <v>136</v>
      </c>
      <c r="K8659" t="s">
        <v>137</v>
      </c>
      <c r="L8659" t="s">
        <v>24343</v>
      </c>
      <c r="M8659" t="s">
        <v>24344</v>
      </c>
      <c r="N8659">
        <v>1.643333333</v>
      </c>
      <c r="O8659">
        <v>0</v>
      </c>
      <c r="P8659">
        <v>83</v>
      </c>
      <c r="Q8659">
        <v>0</v>
      </c>
      <c r="R8659">
        <v>0</v>
      </c>
      <c r="S8659">
        <v>0</v>
      </c>
      <c r="T8659">
        <v>16</v>
      </c>
      <c r="U8659">
        <v>0</v>
      </c>
      <c r="V8659">
        <v>0</v>
      </c>
      <c r="W8659">
        <v>0</v>
      </c>
      <c r="X8659">
        <v>36.268533377580212</v>
      </c>
      <c r="Y8659">
        <v>0</v>
      </c>
      <c r="Z8659">
        <v>0</v>
      </c>
      <c r="AA8659">
        <v>0</v>
      </c>
      <c r="AB8659">
        <v>18.676223607407998</v>
      </c>
      <c r="AC8659">
        <v>0</v>
      </c>
      <c r="AD8659">
        <v>0</v>
      </c>
      <c r="AE8659">
        <v>54.94475698498821</v>
      </c>
    </row>
    <row r="8660" spans="1:31" x14ac:dyDescent="0.25">
      <c r="A8660">
        <v>1664906</v>
      </c>
      <c r="B8660">
        <v>1</v>
      </c>
      <c r="C8660" t="s">
        <v>80</v>
      </c>
      <c r="D8660" t="s">
        <v>109</v>
      </c>
      <c r="E8660" t="s">
        <v>178</v>
      </c>
      <c r="F8660" t="s">
        <v>24345</v>
      </c>
      <c r="G8660" t="s">
        <v>227</v>
      </c>
      <c r="H8660" t="s">
        <v>149</v>
      </c>
      <c r="I8660" t="s">
        <v>135</v>
      </c>
      <c r="J8660" t="s">
        <v>136</v>
      </c>
      <c r="K8660" t="s">
        <v>137</v>
      </c>
      <c r="L8660" t="s">
        <v>24346</v>
      </c>
      <c r="M8660" t="s">
        <v>24347</v>
      </c>
      <c r="N8660">
        <v>9.8311111110000002</v>
      </c>
      <c r="O8660">
        <v>0</v>
      </c>
      <c r="P8660">
        <v>9</v>
      </c>
      <c r="Q8660">
        <v>0</v>
      </c>
      <c r="R8660">
        <v>2</v>
      </c>
      <c r="S8660">
        <v>0</v>
      </c>
      <c r="T8660">
        <v>4</v>
      </c>
      <c r="U8660">
        <v>0</v>
      </c>
      <c r="V8660">
        <v>0</v>
      </c>
      <c r="W8660">
        <v>0</v>
      </c>
      <c r="X8660">
        <v>25.941003624187591</v>
      </c>
      <c r="Y8660">
        <v>0</v>
      </c>
      <c r="Z8660">
        <v>2.9845615336577547</v>
      </c>
      <c r="AA8660">
        <v>0</v>
      </c>
      <c r="AB8660">
        <v>27.207400680486852</v>
      </c>
      <c r="AC8660">
        <v>0</v>
      </c>
      <c r="AD8660">
        <v>0</v>
      </c>
      <c r="AE8660">
        <v>56.132965838332197</v>
      </c>
    </row>
    <row r="8661" spans="1:31" x14ac:dyDescent="0.25">
      <c r="A8661">
        <v>1664671</v>
      </c>
      <c r="B8661">
        <v>1</v>
      </c>
      <c r="C8661" t="s">
        <v>80</v>
      </c>
      <c r="D8661" t="s">
        <v>82</v>
      </c>
      <c r="E8661" t="s">
        <v>362</v>
      </c>
      <c r="F8661" t="s">
        <v>24348</v>
      </c>
      <c r="G8661" t="s">
        <v>180</v>
      </c>
      <c r="H8661" t="s">
        <v>149</v>
      </c>
      <c r="I8661" t="s">
        <v>135</v>
      </c>
      <c r="J8661" t="s">
        <v>136</v>
      </c>
      <c r="K8661" t="s">
        <v>137</v>
      </c>
      <c r="L8661" t="s">
        <v>24349</v>
      </c>
      <c r="M8661" t="s">
        <v>24350</v>
      </c>
      <c r="N8661">
        <v>9.5069444440000002</v>
      </c>
      <c r="O8661">
        <v>0</v>
      </c>
      <c r="P8661">
        <v>70</v>
      </c>
      <c r="Q8661">
        <v>0</v>
      </c>
      <c r="R8661">
        <v>0</v>
      </c>
      <c r="S8661">
        <v>0</v>
      </c>
      <c r="T8661">
        <v>17</v>
      </c>
      <c r="U8661">
        <v>0</v>
      </c>
      <c r="V8661">
        <v>0</v>
      </c>
      <c r="W8661">
        <v>0</v>
      </c>
      <c r="X8661">
        <v>171.86156788366523</v>
      </c>
      <c r="Y8661">
        <v>0</v>
      </c>
      <c r="Z8661">
        <v>0</v>
      </c>
      <c r="AA8661">
        <v>0</v>
      </c>
      <c r="AB8661">
        <v>65.026208469846566</v>
      </c>
      <c r="AC8661">
        <v>0</v>
      </c>
      <c r="AD8661">
        <v>0</v>
      </c>
      <c r="AE8661">
        <v>236.88777635351181</v>
      </c>
    </row>
    <row r="8662" spans="1:31" x14ac:dyDescent="0.25">
      <c r="A8662">
        <v>1664737</v>
      </c>
      <c r="B8662">
        <v>1</v>
      </c>
      <c r="C8662" t="s">
        <v>80</v>
      </c>
      <c r="D8662" t="s">
        <v>106</v>
      </c>
      <c r="E8662" t="s">
        <v>140</v>
      </c>
      <c r="F8662" t="s">
        <v>24351</v>
      </c>
      <c r="G8662" t="s">
        <v>161</v>
      </c>
      <c r="H8662" t="s">
        <v>134</v>
      </c>
      <c r="I8662" t="s">
        <v>135</v>
      </c>
      <c r="J8662" t="s">
        <v>136</v>
      </c>
      <c r="K8662" t="s">
        <v>137</v>
      </c>
      <c r="L8662" t="s">
        <v>24352</v>
      </c>
      <c r="M8662" t="s">
        <v>24353</v>
      </c>
      <c r="N8662">
        <v>0.25055555499999999</v>
      </c>
      <c r="O8662">
        <v>1</v>
      </c>
      <c r="P8662">
        <v>33</v>
      </c>
      <c r="Q8662">
        <v>19</v>
      </c>
      <c r="R8662">
        <v>41</v>
      </c>
      <c r="S8662">
        <v>11</v>
      </c>
      <c r="T8662">
        <v>26</v>
      </c>
      <c r="U8662">
        <v>6</v>
      </c>
      <c r="V8662">
        <v>0</v>
      </c>
      <c r="W8662">
        <v>5.4695614240519996E-2</v>
      </c>
      <c r="X8662">
        <v>2.3870274311257247</v>
      </c>
      <c r="Y8662">
        <v>12.042157181702654</v>
      </c>
      <c r="Z8662">
        <v>7.5547336632853863</v>
      </c>
      <c r="AA8662">
        <v>17.601926983561725</v>
      </c>
      <c r="AB8662">
        <v>14.070007511640142</v>
      </c>
      <c r="AC8662">
        <v>76.703478340008573</v>
      </c>
      <c r="AD8662">
        <v>0</v>
      </c>
      <c r="AE8662">
        <v>130.41402672556472</v>
      </c>
    </row>
    <row r="8663" spans="1:31" x14ac:dyDescent="0.25">
      <c r="A8663">
        <v>1664714</v>
      </c>
      <c r="B8663">
        <v>1</v>
      </c>
      <c r="C8663" t="s">
        <v>80</v>
      </c>
      <c r="D8663" t="s">
        <v>93</v>
      </c>
      <c r="E8663" t="s">
        <v>642</v>
      </c>
      <c r="F8663" t="s">
        <v>13940</v>
      </c>
      <c r="G8663" t="s">
        <v>161</v>
      </c>
      <c r="H8663" t="s">
        <v>967</v>
      </c>
      <c r="I8663" t="s">
        <v>135</v>
      </c>
      <c r="J8663" t="s">
        <v>136</v>
      </c>
      <c r="K8663" t="s">
        <v>137</v>
      </c>
      <c r="L8663" t="s">
        <v>24354</v>
      </c>
      <c r="M8663" t="s">
        <v>24355</v>
      </c>
      <c r="N8663">
        <v>1.417173888</v>
      </c>
      <c r="O8663">
        <v>0</v>
      </c>
      <c r="P8663">
        <v>0</v>
      </c>
      <c r="Q8663">
        <v>0</v>
      </c>
      <c r="R8663">
        <v>0</v>
      </c>
      <c r="S8663">
        <v>3</v>
      </c>
      <c r="T8663">
        <v>20</v>
      </c>
      <c r="U8663">
        <v>0</v>
      </c>
      <c r="V8663">
        <v>1</v>
      </c>
      <c r="W8663">
        <v>0</v>
      </c>
      <c r="X8663">
        <v>0</v>
      </c>
      <c r="Y8663">
        <v>0</v>
      </c>
      <c r="Z8663">
        <v>0</v>
      </c>
      <c r="AA8663">
        <v>454.25947877831931</v>
      </c>
      <c r="AB8663">
        <v>55.851810315847132</v>
      </c>
      <c r="AC8663">
        <v>0</v>
      </c>
      <c r="AD8663">
        <v>248.92297230258498</v>
      </c>
      <c r="AE8663">
        <v>759.03426139675139</v>
      </c>
    </row>
    <row r="8664" spans="1:31" x14ac:dyDescent="0.25">
      <c r="A8664">
        <v>1664024</v>
      </c>
      <c r="B8664">
        <v>1</v>
      </c>
      <c r="C8664" t="s">
        <v>80</v>
      </c>
      <c r="D8664" t="s">
        <v>93</v>
      </c>
      <c r="E8664" t="s">
        <v>140</v>
      </c>
      <c r="F8664" t="s">
        <v>24356</v>
      </c>
      <c r="G8664" t="s">
        <v>161</v>
      </c>
      <c r="H8664" t="s">
        <v>134</v>
      </c>
      <c r="I8664" t="s">
        <v>135</v>
      </c>
      <c r="J8664" t="s">
        <v>136</v>
      </c>
      <c r="K8664" t="s">
        <v>137</v>
      </c>
      <c r="L8664" t="s">
        <v>24357</v>
      </c>
      <c r="M8664" t="s">
        <v>24358</v>
      </c>
      <c r="N8664">
        <v>6.5072222220000002</v>
      </c>
      <c r="O8664">
        <v>0</v>
      </c>
      <c r="P8664">
        <v>4</v>
      </c>
      <c r="Q8664">
        <v>4</v>
      </c>
      <c r="R8664">
        <v>252</v>
      </c>
      <c r="S8664">
        <v>8</v>
      </c>
      <c r="T8664">
        <v>42</v>
      </c>
      <c r="U8664">
        <v>1</v>
      </c>
      <c r="V8664">
        <v>0</v>
      </c>
      <c r="W8664">
        <v>0</v>
      </c>
      <c r="X8664">
        <v>4.5783951747787608</v>
      </c>
      <c r="Y8664">
        <v>3.6828065711402664</v>
      </c>
      <c r="Z8664">
        <v>171.58797265357362</v>
      </c>
      <c r="AA8664">
        <v>166.26340573474133</v>
      </c>
      <c r="AB8664">
        <v>198.18694951318847</v>
      </c>
      <c r="AC8664">
        <v>891.85679223009083</v>
      </c>
      <c r="AD8664">
        <v>0</v>
      </c>
      <c r="AE8664">
        <v>1436.1563218775132</v>
      </c>
    </row>
    <row r="8665" spans="1:31" x14ac:dyDescent="0.25">
      <c r="A8665">
        <v>1664937</v>
      </c>
      <c r="B8665">
        <v>1</v>
      </c>
      <c r="C8665" t="s">
        <v>81</v>
      </c>
      <c r="D8665" t="s">
        <v>113</v>
      </c>
      <c r="E8665" t="s">
        <v>152</v>
      </c>
      <c r="F8665" t="s">
        <v>24359</v>
      </c>
      <c r="G8665" t="s">
        <v>154</v>
      </c>
      <c r="H8665" t="s">
        <v>149</v>
      </c>
      <c r="I8665" t="s">
        <v>135</v>
      </c>
      <c r="J8665" t="s">
        <v>136</v>
      </c>
      <c r="K8665" t="s">
        <v>137</v>
      </c>
      <c r="L8665" t="s">
        <v>24360</v>
      </c>
      <c r="M8665" t="s">
        <v>24361</v>
      </c>
      <c r="N8665">
        <v>3.006388888</v>
      </c>
      <c r="O8665">
        <v>0</v>
      </c>
      <c r="P8665">
        <v>4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4.8184672162755868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4.8184672162755868</v>
      </c>
    </row>
    <row r="8666" spans="1:31" x14ac:dyDescent="0.25">
      <c r="A8666">
        <v>1664416</v>
      </c>
      <c r="B8666">
        <v>1</v>
      </c>
      <c r="C8666" t="s">
        <v>81</v>
      </c>
      <c r="D8666" t="s">
        <v>117</v>
      </c>
      <c r="E8666" t="s">
        <v>204</v>
      </c>
      <c r="F8666" t="s">
        <v>24362</v>
      </c>
      <c r="G8666" t="s">
        <v>1322</v>
      </c>
      <c r="H8666" t="s">
        <v>134</v>
      </c>
      <c r="I8666" t="s">
        <v>135</v>
      </c>
      <c r="J8666" t="s">
        <v>136</v>
      </c>
      <c r="K8666" t="s">
        <v>137</v>
      </c>
      <c r="L8666" t="s">
        <v>24363</v>
      </c>
      <c r="M8666" t="s">
        <v>24364</v>
      </c>
      <c r="N8666">
        <v>2.7952777769999999</v>
      </c>
      <c r="O8666">
        <v>2</v>
      </c>
      <c r="P8666">
        <v>559</v>
      </c>
      <c r="Q8666">
        <v>71</v>
      </c>
      <c r="R8666">
        <v>125</v>
      </c>
      <c r="S8666">
        <v>11</v>
      </c>
      <c r="T8666">
        <v>71</v>
      </c>
      <c r="U8666">
        <v>0</v>
      </c>
      <c r="V8666">
        <v>0</v>
      </c>
      <c r="W8666">
        <v>0.55674294929126256</v>
      </c>
      <c r="X8666">
        <v>314.550528639932</v>
      </c>
      <c r="Y8666">
        <v>41.915304101755751</v>
      </c>
      <c r="Z8666">
        <v>49.339444042478036</v>
      </c>
      <c r="AA8666">
        <v>106.59727598931474</v>
      </c>
      <c r="AB8666">
        <v>270.76212047018186</v>
      </c>
      <c r="AC8666">
        <v>0</v>
      </c>
      <c r="AD8666">
        <v>0</v>
      </c>
      <c r="AE8666">
        <v>783.72141619295371</v>
      </c>
    </row>
    <row r="8667" spans="1:31" x14ac:dyDescent="0.25">
      <c r="A8667">
        <v>1664545</v>
      </c>
      <c r="B8667">
        <v>1</v>
      </c>
      <c r="C8667" t="s">
        <v>80</v>
      </c>
      <c r="D8667" t="s">
        <v>83</v>
      </c>
      <c r="E8667" t="s">
        <v>178</v>
      </c>
      <c r="F8667" t="s">
        <v>24365</v>
      </c>
      <c r="G8667" t="s">
        <v>227</v>
      </c>
      <c r="H8667" t="s">
        <v>149</v>
      </c>
      <c r="I8667" t="s">
        <v>135</v>
      </c>
      <c r="J8667" t="s">
        <v>136</v>
      </c>
      <c r="K8667" t="s">
        <v>137</v>
      </c>
      <c r="L8667" t="s">
        <v>24366</v>
      </c>
      <c r="M8667" t="s">
        <v>24367</v>
      </c>
      <c r="N8667">
        <v>4.8397222219999998</v>
      </c>
      <c r="O8667">
        <v>0</v>
      </c>
      <c r="P8667">
        <v>59</v>
      </c>
      <c r="Q8667">
        <v>0</v>
      </c>
      <c r="R8667">
        <v>0</v>
      </c>
      <c r="S8667">
        <v>0</v>
      </c>
      <c r="T8667">
        <v>16</v>
      </c>
      <c r="U8667">
        <v>0</v>
      </c>
      <c r="V8667">
        <v>0</v>
      </c>
      <c r="W8667">
        <v>0</v>
      </c>
      <c r="X8667">
        <v>133.33774171469926</v>
      </c>
      <c r="Y8667">
        <v>0</v>
      </c>
      <c r="Z8667">
        <v>0</v>
      </c>
      <c r="AA8667">
        <v>0</v>
      </c>
      <c r="AB8667">
        <v>71.167273273165819</v>
      </c>
      <c r="AC8667">
        <v>0</v>
      </c>
      <c r="AD8667">
        <v>0</v>
      </c>
      <c r="AE8667">
        <v>204.50501498786508</v>
      </c>
    </row>
    <row r="8668" spans="1:31" x14ac:dyDescent="0.25">
      <c r="A8668">
        <v>1663918</v>
      </c>
      <c r="B8668">
        <v>1</v>
      </c>
      <c r="C8668" t="s">
        <v>80</v>
      </c>
      <c r="D8668" t="s">
        <v>104</v>
      </c>
      <c r="E8668" t="s">
        <v>140</v>
      </c>
      <c r="F8668" t="s">
        <v>7669</v>
      </c>
      <c r="G8668" t="s">
        <v>161</v>
      </c>
      <c r="H8668" t="s">
        <v>134</v>
      </c>
      <c r="I8668" t="s">
        <v>135</v>
      </c>
      <c r="J8668" t="s">
        <v>136</v>
      </c>
      <c r="K8668" t="s">
        <v>137</v>
      </c>
      <c r="L8668" t="s">
        <v>24368</v>
      </c>
      <c r="M8668" t="s">
        <v>24369</v>
      </c>
      <c r="N8668">
        <v>0.38750000000000001</v>
      </c>
      <c r="O8668">
        <v>33</v>
      </c>
      <c r="P8668">
        <v>2138</v>
      </c>
      <c r="Q8668">
        <v>137</v>
      </c>
      <c r="R8668">
        <v>176</v>
      </c>
      <c r="S8668">
        <v>57</v>
      </c>
      <c r="T8668">
        <v>266</v>
      </c>
      <c r="U8668">
        <v>3</v>
      </c>
      <c r="V8668">
        <v>1</v>
      </c>
      <c r="W8668">
        <v>28.30974936881799</v>
      </c>
      <c r="X8668">
        <v>228.01932850760173</v>
      </c>
      <c r="Y8668">
        <v>10.041833288880051</v>
      </c>
      <c r="Z8668">
        <v>13.024524057709671</v>
      </c>
      <c r="AA8668">
        <v>46.088684236389462</v>
      </c>
      <c r="AB8668">
        <v>53.115781649607179</v>
      </c>
      <c r="AC8668">
        <v>13.590129208142027</v>
      </c>
      <c r="AD8668">
        <v>0.69720889906087513</v>
      </c>
      <c r="AE8668">
        <v>392.88723921620897</v>
      </c>
    </row>
    <row r="8669" spans="1:31" x14ac:dyDescent="0.25">
      <c r="A8669">
        <v>1663824</v>
      </c>
      <c r="B8669">
        <v>1</v>
      </c>
      <c r="C8669" t="s">
        <v>80</v>
      </c>
      <c r="D8669" t="s">
        <v>85</v>
      </c>
      <c r="E8669" t="s">
        <v>1154</v>
      </c>
      <c r="F8669" t="s">
        <v>24370</v>
      </c>
      <c r="G8669" t="s">
        <v>918</v>
      </c>
      <c r="H8669" t="s">
        <v>134</v>
      </c>
      <c r="I8669" t="s">
        <v>135</v>
      </c>
      <c r="J8669" t="s">
        <v>136</v>
      </c>
      <c r="K8669" t="s">
        <v>143</v>
      </c>
      <c r="L8669" t="s">
        <v>24371</v>
      </c>
      <c r="M8669" t="s">
        <v>24372</v>
      </c>
      <c r="N8669">
        <v>0.23611111100000001</v>
      </c>
      <c r="O8669">
        <v>0</v>
      </c>
      <c r="P8669">
        <v>1801</v>
      </c>
      <c r="Q8669">
        <v>0</v>
      </c>
      <c r="R8669">
        <v>0</v>
      </c>
      <c r="S8669">
        <v>0</v>
      </c>
      <c r="T8669">
        <v>130</v>
      </c>
      <c r="U8669">
        <v>0</v>
      </c>
      <c r="V8669">
        <v>0</v>
      </c>
      <c r="W8669">
        <v>0</v>
      </c>
      <c r="X8669">
        <v>151.61844960892711</v>
      </c>
      <c r="Y8669">
        <v>0</v>
      </c>
      <c r="Z8669">
        <v>0</v>
      </c>
      <c r="AA8669">
        <v>0</v>
      </c>
      <c r="AB8669">
        <v>26.135617492339236</v>
      </c>
      <c r="AC8669">
        <v>0</v>
      </c>
      <c r="AD8669">
        <v>0</v>
      </c>
      <c r="AE8669">
        <v>177.75406710126634</v>
      </c>
    </row>
    <row r="8670" spans="1:31" x14ac:dyDescent="0.25">
      <c r="A8670">
        <v>1664216</v>
      </c>
      <c r="B8670">
        <v>1</v>
      </c>
      <c r="C8670" t="s">
        <v>80</v>
      </c>
      <c r="D8670" t="s">
        <v>98</v>
      </c>
      <c r="E8670" t="s">
        <v>204</v>
      </c>
      <c r="F8670" t="s">
        <v>24125</v>
      </c>
      <c r="G8670" t="s">
        <v>1322</v>
      </c>
      <c r="H8670" t="s">
        <v>134</v>
      </c>
      <c r="I8670" t="s">
        <v>135</v>
      </c>
      <c r="J8670" t="s">
        <v>136</v>
      </c>
      <c r="K8670" t="s">
        <v>137</v>
      </c>
      <c r="L8670" t="s">
        <v>24373</v>
      </c>
      <c r="M8670" t="s">
        <v>24374</v>
      </c>
      <c r="N8670">
        <v>7.164722222</v>
      </c>
      <c r="O8670">
        <v>0</v>
      </c>
      <c r="P8670">
        <v>486</v>
      </c>
      <c r="Q8670">
        <v>14</v>
      </c>
      <c r="R8670">
        <v>109</v>
      </c>
      <c r="S8670">
        <v>17</v>
      </c>
      <c r="T8670">
        <v>101</v>
      </c>
      <c r="U8670">
        <v>0</v>
      </c>
      <c r="V8670">
        <v>0</v>
      </c>
      <c r="W8670">
        <v>0</v>
      </c>
      <c r="X8670">
        <v>409.72881602454515</v>
      </c>
      <c r="Y8670">
        <v>63.633786186380824</v>
      </c>
      <c r="Z8670">
        <v>64.709478650507393</v>
      </c>
      <c r="AA8670">
        <v>576.48397292531172</v>
      </c>
      <c r="AB8670">
        <v>611.70526802984091</v>
      </c>
      <c r="AC8670">
        <v>0</v>
      </c>
      <c r="AD8670">
        <v>0</v>
      </c>
      <c r="AE8670">
        <v>1726.2613218165859</v>
      </c>
    </row>
    <row r="8671" spans="1:31" x14ac:dyDescent="0.25">
      <c r="A8671">
        <v>1664745</v>
      </c>
      <c r="B8671">
        <v>1</v>
      </c>
      <c r="C8671" t="s">
        <v>81</v>
      </c>
      <c r="D8671" t="s">
        <v>113</v>
      </c>
      <c r="E8671" t="s">
        <v>146</v>
      </c>
      <c r="F8671" t="s">
        <v>24375</v>
      </c>
      <c r="G8671" t="s">
        <v>260</v>
      </c>
      <c r="H8671" t="s">
        <v>149</v>
      </c>
      <c r="I8671" t="s">
        <v>135</v>
      </c>
      <c r="J8671" t="s">
        <v>136</v>
      </c>
      <c r="K8671" t="s">
        <v>137</v>
      </c>
      <c r="L8671" t="s">
        <v>24376</v>
      </c>
      <c r="M8671" t="s">
        <v>24377</v>
      </c>
      <c r="N8671">
        <v>3.8733333330000002</v>
      </c>
      <c r="O8671">
        <v>0</v>
      </c>
      <c r="P8671">
        <v>23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7.5354161173475447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7.5354161173475447</v>
      </c>
    </row>
    <row r="8672" spans="1:31" x14ac:dyDescent="0.25">
      <c r="A8672">
        <v>1664110</v>
      </c>
      <c r="B8672">
        <v>1</v>
      </c>
      <c r="C8672" t="s">
        <v>81</v>
      </c>
      <c r="D8672" t="s">
        <v>128</v>
      </c>
      <c r="E8672" t="s">
        <v>178</v>
      </c>
      <c r="F8672" t="s">
        <v>5089</v>
      </c>
      <c r="G8672" t="s">
        <v>227</v>
      </c>
      <c r="H8672" t="s">
        <v>149</v>
      </c>
      <c r="I8672" t="s">
        <v>135</v>
      </c>
      <c r="J8672" t="s">
        <v>136</v>
      </c>
      <c r="K8672" t="s">
        <v>137</v>
      </c>
      <c r="L8672" t="s">
        <v>24378</v>
      </c>
      <c r="M8672" t="s">
        <v>24379</v>
      </c>
      <c r="N8672">
        <v>11.279722222</v>
      </c>
      <c r="O8672">
        <v>0</v>
      </c>
      <c r="P8672">
        <v>47</v>
      </c>
      <c r="Q8672">
        <v>0</v>
      </c>
      <c r="R8672">
        <v>0</v>
      </c>
      <c r="S8672">
        <v>0</v>
      </c>
      <c r="T8672">
        <v>3</v>
      </c>
      <c r="U8672">
        <v>0</v>
      </c>
      <c r="V8672">
        <v>0</v>
      </c>
      <c r="W8672">
        <v>0</v>
      </c>
      <c r="X8672">
        <v>180.94535680642227</v>
      </c>
      <c r="Y8672">
        <v>0</v>
      </c>
      <c r="Z8672">
        <v>0</v>
      </c>
      <c r="AA8672">
        <v>0</v>
      </c>
      <c r="AB8672">
        <v>118.27315612646898</v>
      </c>
      <c r="AC8672">
        <v>0</v>
      </c>
      <c r="AD8672">
        <v>0</v>
      </c>
      <c r="AE8672">
        <v>299.21851293289126</v>
      </c>
    </row>
    <row r="8673" spans="1:31" x14ac:dyDescent="0.25">
      <c r="A8673">
        <v>1664353</v>
      </c>
      <c r="B8673">
        <v>1</v>
      </c>
      <c r="C8673" t="s">
        <v>81</v>
      </c>
      <c r="D8673" t="s">
        <v>113</v>
      </c>
      <c r="E8673" t="s">
        <v>178</v>
      </c>
      <c r="F8673" t="s">
        <v>24380</v>
      </c>
      <c r="G8673" t="s">
        <v>403</v>
      </c>
      <c r="H8673" t="s">
        <v>149</v>
      </c>
      <c r="I8673" t="s">
        <v>135</v>
      </c>
      <c r="J8673" t="s">
        <v>136</v>
      </c>
      <c r="K8673" t="s">
        <v>137</v>
      </c>
      <c r="L8673" t="s">
        <v>24381</v>
      </c>
      <c r="M8673" t="s">
        <v>24382</v>
      </c>
      <c r="N8673">
        <v>5.9741666660000003</v>
      </c>
      <c r="O8673">
        <v>0</v>
      </c>
      <c r="P8673">
        <v>9</v>
      </c>
      <c r="Q8673">
        <v>0</v>
      </c>
      <c r="R8673">
        <v>2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4.9203086963975116</v>
      </c>
      <c r="Y8673">
        <v>0</v>
      </c>
      <c r="Z8673">
        <v>1.1405214661108333E-3</v>
      </c>
      <c r="AA8673">
        <v>0</v>
      </c>
      <c r="AB8673">
        <v>0</v>
      </c>
      <c r="AC8673">
        <v>0</v>
      </c>
      <c r="AD8673">
        <v>0</v>
      </c>
      <c r="AE8673">
        <v>4.9214492178636222</v>
      </c>
    </row>
    <row r="8674" spans="1:31" x14ac:dyDescent="0.25">
      <c r="A8674">
        <v>1664502</v>
      </c>
      <c r="B8674">
        <v>1</v>
      </c>
      <c r="C8674" t="s">
        <v>81</v>
      </c>
      <c r="D8674" t="s">
        <v>118</v>
      </c>
      <c r="E8674" t="s">
        <v>178</v>
      </c>
      <c r="F8674" t="s">
        <v>24383</v>
      </c>
      <c r="G8674" t="s">
        <v>180</v>
      </c>
      <c r="H8674" t="s">
        <v>149</v>
      </c>
      <c r="I8674" t="s">
        <v>135</v>
      </c>
      <c r="J8674" t="s">
        <v>136</v>
      </c>
      <c r="K8674" t="s">
        <v>137</v>
      </c>
      <c r="L8674" t="s">
        <v>24384</v>
      </c>
      <c r="M8674" t="s">
        <v>24385</v>
      </c>
      <c r="N8674">
        <v>1.006388888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1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1.5618092748277406</v>
      </c>
      <c r="AC8674">
        <v>0</v>
      </c>
      <c r="AD8674">
        <v>0</v>
      </c>
      <c r="AE8674">
        <v>1.5618092748277406</v>
      </c>
    </row>
    <row r="8675" spans="1:31" x14ac:dyDescent="0.25">
      <c r="A8675">
        <v>1665000</v>
      </c>
      <c r="B8675">
        <v>1</v>
      </c>
      <c r="C8675" t="s">
        <v>80</v>
      </c>
      <c r="D8675" t="s">
        <v>97</v>
      </c>
      <c r="E8675" t="s">
        <v>146</v>
      </c>
      <c r="F8675" t="s">
        <v>24386</v>
      </c>
      <c r="G8675" t="s">
        <v>231</v>
      </c>
      <c r="H8675" t="s">
        <v>149</v>
      </c>
      <c r="I8675" t="s">
        <v>135</v>
      </c>
      <c r="J8675" t="s">
        <v>136</v>
      </c>
      <c r="K8675" t="s">
        <v>137</v>
      </c>
      <c r="L8675" t="s">
        <v>24387</v>
      </c>
      <c r="M8675" t="s">
        <v>24388</v>
      </c>
      <c r="N8675">
        <v>2.8263888879999999</v>
      </c>
      <c r="O8675">
        <v>0</v>
      </c>
      <c r="P8675">
        <v>462</v>
      </c>
      <c r="Q8675">
        <v>0</v>
      </c>
      <c r="R8675">
        <v>9</v>
      </c>
      <c r="S8675">
        <v>0</v>
      </c>
      <c r="T8675">
        <v>43</v>
      </c>
      <c r="U8675">
        <v>0</v>
      </c>
      <c r="V8675">
        <v>0</v>
      </c>
      <c r="W8675">
        <v>0</v>
      </c>
      <c r="X8675">
        <v>605.35583180036735</v>
      </c>
      <c r="Y8675">
        <v>0</v>
      </c>
      <c r="Z8675">
        <v>4.9818717886102535</v>
      </c>
      <c r="AA8675">
        <v>0</v>
      </c>
      <c r="AB8675">
        <v>118.01999427840978</v>
      </c>
      <c r="AC8675">
        <v>0</v>
      </c>
      <c r="AD8675">
        <v>0</v>
      </c>
      <c r="AE8675">
        <v>728.3576978673874</v>
      </c>
    </row>
    <row r="8676" spans="1:31" x14ac:dyDescent="0.25">
      <c r="A8676">
        <v>1664310</v>
      </c>
      <c r="B8676">
        <v>1</v>
      </c>
      <c r="C8676" t="s">
        <v>80</v>
      </c>
      <c r="D8676" t="s">
        <v>91</v>
      </c>
      <c r="E8676" t="s">
        <v>178</v>
      </c>
      <c r="F8676" t="s">
        <v>24389</v>
      </c>
      <c r="G8676" t="s">
        <v>180</v>
      </c>
      <c r="H8676" t="s">
        <v>149</v>
      </c>
      <c r="I8676" t="s">
        <v>135</v>
      </c>
      <c r="J8676" t="s">
        <v>136</v>
      </c>
      <c r="K8676" t="s">
        <v>137</v>
      </c>
      <c r="L8676" t="s">
        <v>24390</v>
      </c>
      <c r="M8676" t="s">
        <v>24391</v>
      </c>
      <c r="N8676">
        <v>4.9177777770000004</v>
      </c>
      <c r="O8676">
        <v>0</v>
      </c>
      <c r="P8676">
        <v>44</v>
      </c>
      <c r="Q8676">
        <v>0</v>
      </c>
      <c r="R8676">
        <v>0</v>
      </c>
      <c r="S8676">
        <v>0</v>
      </c>
      <c r="T8676">
        <v>1</v>
      </c>
      <c r="U8676">
        <v>0</v>
      </c>
      <c r="V8676">
        <v>0</v>
      </c>
      <c r="W8676">
        <v>0</v>
      </c>
      <c r="X8676">
        <v>55.484783463301781</v>
      </c>
      <c r="Y8676">
        <v>0</v>
      </c>
      <c r="Z8676">
        <v>0</v>
      </c>
      <c r="AA8676">
        <v>0</v>
      </c>
      <c r="AB8676">
        <v>6.8632651713989992</v>
      </c>
      <c r="AC8676">
        <v>0</v>
      </c>
      <c r="AD8676">
        <v>0</v>
      </c>
      <c r="AE8676">
        <v>62.348048634700781</v>
      </c>
    </row>
    <row r="8677" spans="1:31" x14ac:dyDescent="0.25">
      <c r="A8677">
        <v>1664800</v>
      </c>
      <c r="B8677">
        <v>1</v>
      </c>
      <c r="C8677" t="s">
        <v>80</v>
      </c>
      <c r="D8677" t="s">
        <v>91</v>
      </c>
      <c r="E8677" t="s">
        <v>178</v>
      </c>
      <c r="F8677" t="s">
        <v>24392</v>
      </c>
      <c r="G8677" t="s">
        <v>227</v>
      </c>
      <c r="H8677" t="s">
        <v>149</v>
      </c>
      <c r="I8677" t="s">
        <v>135</v>
      </c>
      <c r="J8677" t="s">
        <v>136</v>
      </c>
      <c r="K8677" t="s">
        <v>137</v>
      </c>
      <c r="L8677" t="s">
        <v>24393</v>
      </c>
      <c r="M8677" t="s">
        <v>24394</v>
      </c>
      <c r="N8677">
        <v>2.6333333329999999</v>
      </c>
      <c r="O8677">
        <v>0</v>
      </c>
      <c r="P8677">
        <v>0</v>
      </c>
      <c r="Q8677">
        <v>0</v>
      </c>
      <c r="R8677">
        <v>1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0.28815550687841168</v>
      </c>
      <c r="AA8677">
        <v>0</v>
      </c>
      <c r="AB8677">
        <v>0</v>
      </c>
      <c r="AC8677">
        <v>0</v>
      </c>
      <c r="AD8677">
        <v>0</v>
      </c>
      <c r="AE8677">
        <v>0.28815550687841168</v>
      </c>
    </row>
    <row r="8678" spans="1:31" x14ac:dyDescent="0.25">
      <c r="A8678">
        <v>1664184</v>
      </c>
      <c r="B8678">
        <v>1</v>
      </c>
      <c r="C8678" t="s">
        <v>80</v>
      </c>
      <c r="D8678" t="s">
        <v>88</v>
      </c>
      <c r="E8678" t="s">
        <v>152</v>
      </c>
      <c r="F8678" t="s">
        <v>24395</v>
      </c>
      <c r="G8678" t="s">
        <v>507</v>
      </c>
      <c r="H8678" t="s">
        <v>149</v>
      </c>
      <c r="I8678" t="s">
        <v>135</v>
      </c>
      <c r="J8678" t="s">
        <v>136</v>
      </c>
      <c r="K8678" t="s">
        <v>137</v>
      </c>
      <c r="L8678" t="s">
        <v>24396</v>
      </c>
      <c r="M8678" t="s">
        <v>24397</v>
      </c>
      <c r="N8678">
        <v>2.2227777770000001</v>
      </c>
      <c r="O8678">
        <v>0</v>
      </c>
      <c r="P8678">
        <v>10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52.703515249252625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52.703515249252625</v>
      </c>
    </row>
    <row r="8679" spans="1:31" x14ac:dyDescent="0.25">
      <c r="A8679">
        <v>1665086</v>
      </c>
      <c r="B8679">
        <v>1</v>
      </c>
      <c r="C8679" t="s">
        <v>80</v>
      </c>
      <c r="D8679" t="s">
        <v>83</v>
      </c>
      <c r="E8679" t="s">
        <v>140</v>
      </c>
      <c r="F8679" t="s">
        <v>24398</v>
      </c>
      <c r="G8679" t="s">
        <v>195</v>
      </c>
      <c r="H8679" t="s">
        <v>134</v>
      </c>
      <c r="I8679" t="s">
        <v>135</v>
      </c>
      <c r="J8679" t="s">
        <v>136</v>
      </c>
      <c r="K8679" t="s">
        <v>137</v>
      </c>
      <c r="L8679" t="s">
        <v>24399</v>
      </c>
      <c r="M8679" t="s">
        <v>24400</v>
      </c>
      <c r="N8679">
        <v>0.21666666600000001</v>
      </c>
      <c r="O8679">
        <v>3</v>
      </c>
      <c r="P8679">
        <v>210</v>
      </c>
      <c r="Q8679">
        <v>8</v>
      </c>
      <c r="R8679">
        <v>6</v>
      </c>
      <c r="S8679">
        <v>8</v>
      </c>
      <c r="T8679">
        <v>13</v>
      </c>
      <c r="U8679">
        <v>0</v>
      </c>
      <c r="V8679">
        <v>0</v>
      </c>
      <c r="W8679">
        <v>0.92299279831156666</v>
      </c>
      <c r="X8679">
        <v>11.552050123518116</v>
      </c>
      <c r="Y8679">
        <v>0.34185759210650002</v>
      </c>
      <c r="Z8679">
        <v>3.0894277093625337</v>
      </c>
      <c r="AA8679">
        <v>9.4824480536401676</v>
      </c>
      <c r="AB8679">
        <v>1.8222550470526666</v>
      </c>
      <c r="AC8679">
        <v>0</v>
      </c>
      <c r="AD8679">
        <v>0</v>
      </c>
      <c r="AE8679">
        <v>27.211031323991552</v>
      </c>
    </row>
    <row r="8680" spans="1:31" x14ac:dyDescent="0.25">
      <c r="A8680">
        <v>1664871</v>
      </c>
      <c r="B8680">
        <v>1</v>
      </c>
      <c r="C8680" t="s">
        <v>80</v>
      </c>
      <c r="D8680" t="s">
        <v>90</v>
      </c>
      <c r="E8680" t="s">
        <v>152</v>
      </c>
      <c r="F8680" t="s">
        <v>24401</v>
      </c>
      <c r="G8680" t="s">
        <v>154</v>
      </c>
      <c r="H8680" t="s">
        <v>149</v>
      </c>
      <c r="I8680" t="s">
        <v>135</v>
      </c>
      <c r="J8680" t="s">
        <v>136</v>
      </c>
      <c r="K8680" t="s">
        <v>137</v>
      </c>
      <c r="L8680" t="s">
        <v>24402</v>
      </c>
      <c r="M8680" t="s">
        <v>24403</v>
      </c>
      <c r="N8680">
        <v>2.9794444439999999</v>
      </c>
      <c r="O8680">
        <v>0</v>
      </c>
      <c r="P8680">
        <v>2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4.4263934065967661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4.4263934065967661</v>
      </c>
    </row>
    <row r="8681" spans="1:31" x14ac:dyDescent="0.25">
      <c r="A8681">
        <v>1664253</v>
      </c>
      <c r="B8681">
        <v>1</v>
      </c>
      <c r="C8681" t="s">
        <v>81</v>
      </c>
      <c r="D8681" t="s">
        <v>112</v>
      </c>
      <c r="E8681" t="s">
        <v>178</v>
      </c>
      <c r="F8681" t="s">
        <v>24404</v>
      </c>
      <c r="G8681" t="s">
        <v>227</v>
      </c>
      <c r="H8681" t="s">
        <v>149</v>
      </c>
      <c r="I8681" t="s">
        <v>135</v>
      </c>
      <c r="J8681" t="s">
        <v>136</v>
      </c>
      <c r="K8681" t="s">
        <v>137</v>
      </c>
      <c r="L8681" t="s">
        <v>24405</v>
      </c>
      <c r="M8681" t="s">
        <v>24406</v>
      </c>
      <c r="N8681">
        <v>6.0183333330000002</v>
      </c>
      <c r="O8681">
        <v>0</v>
      </c>
      <c r="P8681">
        <v>59</v>
      </c>
      <c r="Q8681">
        <v>0</v>
      </c>
      <c r="R8681">
        <v>1</v>
      </c>
      <c r="S8681">
        <v>0</v>
      </c>
      <c r="T8681">
        <v>38</v>
      </c>
      <c r="U8681">
        <v>0</v>
      </c>
      <c r="V8681">
        <v>0</v>
      </c>
      <c r="W8681">
        <v>0</v>
      </c>
      <c r="X8681">
        <v>74.870767441394719</v>
      </c>
      <c r="Y8681">
        <v>0</v>
      </c>
      <c r="Z8681">
        <v>0</v>
      </c>
      <c r="AA8681">
        <v>0</v>
      </c>
      <c r="AB8681">
        <v>162.99308893856781</v>
      </c>
      <c r="AC8681">
        <v>0</v>
      </c>
      <c r="AD8681">
        <v>0</v>
      </c>
      <c r="AE8681">
        <v>237.86385637996253</v>
      </c>
    </row>
    <row r="8682" spans="1:31" x14ac:dyDescent="0.25">
      <c r="A8682">
        <v>1664276</v>
      </c>
      <c r="B8682">
        <v>1</v>
      </c>
      <c r="C8682" t="s">
        <v>81</v>
      </c>
      <c r="D8682" t="s">
        <v>123</v>
      </c>
      <c r="E8682" t="s">
        <v>178</v>
      </c>
      <c r="F8682" t="s">
        <v>24407</v>
      </c>
      <c r="G8682" t="s">
        <v>227</v>
      </c>
      <c r="H8682" t="s">
        <v>149</v>
      </c>
      <c r="I8682" t="s">
        <v>135</v>
      </c>
      <c r="J8682" t="s">
        <v>136</v>
      </c>
      <c r="K8682" t="s">
        <v>137</v>
      </c>
      <c r="L8682" t="s">
        <v>24408</v>
      </c>
      <c r="M8682" t="s">
        <v>24409</v>
      </c>
      <c r="N8682">
        <v>0.21472222199999999</v>
      </c>
      <c r="O8682">
        <v>0</v>
      </c>
      <c r="P8682">
        <v>23</v>
      </c>
      <c r="Q8682">
        <v>0</v>
      </c>
      <c r="R8682">
        <v>4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0.41774528868326199</v>
      </c>
      <c r="Y8682">
        <v>0</v>
      </c>
      <c r="Z8682">
        <v>1.6887079554250002E-3</v>
      </c>
      <c r="AA8682">
        <v>0</v>
      </c>
      <c r="AB8682">
        <v>0</v>
      </c>
      <c r="AC8682">
        <v>0</v>
      </c>
      <c r="AD8682">
        <v>0</v>
      </c>
      <c r="AE8682">
        <v>0.41943399663868697</v>
      </c>
    </row>
    <row r="8683" spans="1:31" x14ac:dyDescent="0.25">
      <c r="A8683">
        <v>1664322</v>
      </c>
      <c r="B8683">
        <v>1</v>
      </c>
      <c r="C8683" t="s">
        <v>81</v>
      </c>
      <c r="D8683" t="s">
        <v>113</v>
      </c>
      <c r="E8683" t="s">
        <v>178</v>
      </c>
      <c r="F8683" t="s">
        <v>24410</v>
      </c>
      <c r="G8683" t="s">
        <v>227</v>
      </c>
      <c r="H8683" t="s">
        <v>149</v>
      </c>
      <c r="I8683" t="s">
        <v>135</v>
      </c>
      <c r="J8683" t="s">
        <v>136</v>
      </c>
      <c r="K8683" t="s">
        <v>137</v>
      </c>
      <c r="L8683" t="s">
        <v>24411</v>
      </c>
      <c r="M8683" t="s">
        <v>24412</v>
      </c>
      <c r="N8683">
        <v>3.2594444440000001</v>
      </c>
      <c r="O8683">
        <v>0</v>
      </c>
      <c r="P8683">
        <v>16</v>
      </c>
      <c r="Q8683">
        <v>0</v>
      </c>
      <c r="R8683">
        <v>15</v>
      </c>
      <c r="S8683">
        <v>0</v>
      </c>
      <c r="T8683">
        <v>3</v>
      </c>
      <c r="U8683">
        <v>0</v>
      </c>
      <c r="V8683">
        <v>0</v>
      </c>
      <c r="W8683">
        <v>0</v>
      </c>
      <c r="X8683">
        <v>6.3414415329469085</v>
      </c>
      <c r="Y8683">
        <v>0</v>
      </c>
      <c r="Z8683">
        <v>12.889521881429733</v>
      </c>
      <c r="AA8683">
        <v>0</v>
      </c>
      <c r="AB8683">
        <v>9.8466636770801248</v>
      </c>
      <c r="AC8683">
        <v>0</v>
      </c>
      <c r="AD8683">
        <v>0</v>
      </c>
      <c r="AE8683">
        <v>29.077627091456769</v>
      </c>
    </row>
    <row r="8684" spans="1:31" x14ac:dyDescent="0.25">
      <c r="A8684">
        <v>1665155</v>
      </c>
      <c r="B8684">
        <v>1</v>
      </c>
      <c r="C8684" t="s">
        <v>80</v>
      </c>
      <c r="D8684" t="s">
        <v>91</v>
      </c>
      <c r="E8684" t="s">
        <v>140</v>
      </c>
      <c r="F8684" t="s">
        <v>5600</v>
      </c>
      <c r="G8684" t="s">
        <v>161</v>
      </c>
      <c r="H8684" t="s">
        <v>134</v>
      </c>
      <c r="I8684" t="s">
        <v>135</v>
      </c>
      <c r="J8684" t="s">
        <v>136</v>
      </c>
      <c r="K8684" t="s">
        <v>137</v>
      </c>
      <c r="L8684" t="s">
        <v>24413</v>
      </c>
      <c r="M8684" t="s">
        <v>24414</v>
      </c>
      <c r="N8684">
        <v>1.098055555</v>
      </c>
      <c r="O8684">
        <v>6</v>
      </c>
      <c r="P8684">
        <v>1434</v>
      </c>
      <c r="Q8684">
        <v>158</v>
      </c>
      <c r="R8684">
        <v>238</v>
      </c>
      <c r="S8684">
        <v>54</v>
      </c>
      <c r="T8684">
        <v>247</v>
      </c>
      <c r="U8684">
        <v>3</v>
      </c>
      <c r="V8684">
        <v>0</v>
      </c>
      <c r="W8684">
        <v>3.16030493734453</v>
      </c>
      <c r="X8684">
        <v>351.46950968152993</v>
      </c>
      <c r="Y8684">
        <v>306.4451186030451</v>
      </c>
      <c r="Z8684">
        <v>131.79949845579847</v>
      </c>
      <c r="AA8684">
        <v>316.74616853439272</v>
      </c>
      <c r="AB8684">
        <v>144.62316555296061</v>
      </c>
      <c r="AC8684">
        <v>5.4923587828557121</v>
      </c>
      <c r="AD8684">
        <v>0</v>
      </c>
      <c r="AE8684">
        <v>1259.7361245479271</v>
      </c>
    </row>
    <row r="8685" spans="1:31" x14ac:dyDescent="0.25">
      <c r="A8685">
        <v>1664591</v>
      </c>
      <c r="B8685">
        <v>1</v>
      </c>
      <c r="C8685" t="s">
        <v>80</v>
      </c>
      <c r="D8685" t="s">
        <v>106</v>
      </c>
      <c r="E8685" t="s">
        <v>131</v>
      </c>
      <c r="F8685" t="s">
        <v>24081</v>
      </c>
      <c r="G8685" t="s">
        <v>195</v>
      </c>
      <c r="H8685" t="s">
        <v>134</v>
      </c>
      <c r="I8685" t="s">
        <v>135</v>
      </c>
      <c r="J8685" t="s">
        <v>136</v>
      </c>
      <c r="K8685" t="s">
        <v>137</v>
      </c>
      <c r="L8685" t="s">
        <v>24415</v>
      </c>
      <c r="M8685" t="s">
        <v>24416</v>
      </c>
      <c r="N8685">
        <v>0.27750000000000002</v>
      </c>
      <c r="O8685">
        <v>0</v>
      </c>
      <c r="P8685">
        <v>17</v>
      </c>
      <c r="Q8685">
        <v>0</v>
      </c>
      <c r="R8685">
        <v>13</v>
      </c>
      <c r="S8685">
        <v>0</v>
      </c>
      <c r="T8685">
        <v>9</v>
      </c>
      <c r="U8685">
        <v>0</v>
      </c>
      <c r="V8685">
        <v>0</v>
      </c>
      <c r="W8685">
        <v>0</v>
      </c>
      <c r="X8685">
        <v>1.7803752995749791</v>
      </c>
      <c r="Y8685">
        <v>0</v>
      </c>
      <c r="Z8685">
        <v>2.0014219278740049</v>
      </c>
      <c r="AA8685">
        <v>0</v>
      </c>
      <c r="AB8685">
        <v>0.78376448396021436</v>
      </c>
      <c r="AC8685">
        <v>0</v>
      </c>
      <c r="AD8685">
        <v>0</v>
      </c>
      <c r="AE8685">
        <v>4.5655617114091989</v>
      </c>
    </row>
    <row r="8686" spans="1:31" x14ac:dyDescent="0.25">
      <c r="A8686">
        <v>1665132</v>
      </c>
      <c r="B8686">
        <v>1</v>
      </c>
      <c r="C8686" t="s">
        <v>80</v>
      </c>
      <c r="D8686" t="s">
        <v>100</v>
      </c>
      <c r="E8686" t="s">
        <v>178</v>
      </c>
      <c r="F8686" t="s">
        <v>21837</v>
      </c>
      <c r="G8686" t="s">
        <v>227</v>
      </c>
      <c r="H8686" t="s">
        <v>149</v>
      </c>
      <c r="I8686" t="s">
        <v>135</v>
      </c>
      <c r="J8686" t="s">
        <v>136</v>
      </c>
      <c r="K8686" t="s">
        <v>137</v>
      </c>
      <c r="L8686" t="s">
        <v>24417</v>
      </c>
      <c r="M8686" t="s">
        <v>24418</v>
      </c>
      <c r="N8686">
        <v>2.5752777770000002</v>
      </c>
      <c r="O8686">
        <v>0</v>
      </c>
      <c r="P8686">
        <v>1</v>
      </c>
      <c r="Q8686">
        <v>0</v>
      </c>
      <c r="R8686">
        <v>5</v>
      </c>
      <c r="S8686">
        <v>0</v>
      </c>
      <c r="T8686">
        <v>2</v>
      </c>
      <c r="U8686">
        <v>0</v>
      </c>
      <c r="V8686">
        <v>0</v>
      </c>
      <c r="W8686">
        <v>0</v>
      </c>
      <c r="X8686">
        <v>1.5401846158475601</v>
      </c>
      <c r="Y8686">
        <v>0</v>
      </c>
      <c r="Z8686">
        <v>4.7568591791017729</v>
      </c>
      <c r="AA8686">
        <v>0</v>
      </c>
      <c r="AB8686">
        <v>0.11189734728335</v>
      </c>
      <c r="AC8686">
        <v>0</v>
      </c>
      <c r="AD8686">
        <v>0</v>
      </c>
      <c r="AE8686">
        <v>6.4089411422326839</v>
      </c>
    </row>
    <row r="8687" spans="1:31" x14ac:dyDescent="0.25">
      <c r="A8687">
        <v>1664771</v>
      </c>
      <c r="B8687">
        <v>1</v>
      </c>
      <c r="C8687" t="s">
        <v>81</v>
      </c>
      <c r="D8687" t="s">
        <v>112</v>
      </c>
      <c r="E8687" t="s">
        <v>204</v>
      </c>
      <c r="F8687" t="s">
        <v>24419</v>
      </c>
      <c r="G8687" t="s">
        <v>161</v>
      </c>
      <c r="H8687" t="s">
        <v>134</v>
      </c>
      <c r="I8687" t="s">
        <v>135</v>
      </c>
      <c r="J8687" t="s">
        <v>136</v>
      </c>
      <c r="K8687" t="s">
        <v>137</v>
      </c>
      <c r="L8687" t="s">
        <v>24420</v>
      </c>
      <c r="M8687" t="s">
        <v>24421</v>
      </c>
      <c r="N8687">
        <v>0.74277777700000003</v>
      </c>
      <c r="O8687">
        <v>0</v>
      </c>
      <c r="P8687">
        <v>1830</v>
      </c>
      <c r="Q8687">
        <v>218</v>
      </c>
      <c r="R8687">
        <v>100</v>
      </c>
      <c r="S8687">
        <v>19</v>
      </c>
      <c r="T8687">
        <v>207</v>
      </c>
      <c r="U8687">
        <v>5</v>
      </c>
      <c r="V8687">
        <v>1</v>
      </c>
      <c r="W8687">
        <v>0</v>
      </c>
      <c r="X8687">
        <v>184.59958131587476</v>
      </c>
      <c r="Y8687">
        <v>14.560825893686859</v>
      </c>
      <c r="Z8687">
        <v>8.9270210291772685</v>
      </c>
      <c r="AA8687">
        <v>30.600556461534872</v>
      </c>
      <c r="AB8687">
        <v>55.796152866749019</v>
      </c>
      <c r="AC8687">
        <v>112.24318137916194</v>
      </c>
      <c r="AD8687">
        <v>0</v>
      </c>
      <c r="AE8687">
        <v>406.72731894618471</v>
      </c>
    </row>
    <row r="8688" spans="1:31" x14ac:dyDescent="0.25">
      <c r="A8688">
        <v>1664817</v>
      </c>
      <c r="B8688">
        <v>1</v>
      </c>
      <c r="C8688" t="s">
        <v>80</v>
      </c>
      <c r="D8688" t="s">
        <v>96</v>
      </c>
      <c r="E8688" t="s">
        <v>146</v>
      </c>
      <c r="F8688" t="s">
        <v>24422</v>
      </c>
      <c r="G8688" t="s">
        <v>260</v>
      </c>
      <c r="H8688" t="s">
        <v>149</v>
      </c>
      <c r="I8688" t="s">
        <v>135</v>
      </c>
      <c r="J8688" t="s">
        <v>136</v>
      </c>
      <c r="K8688" t="s">
        <v>137</v>
      </c>
      <c r="L8688" t="s">
        <v>24423</v>
      </c>
      <c r="M8688" t="s">
        <v>24424</v>
      </c>
      <c r="N8688">
        <v>3.6555555549999998</v>
      </c>
      <c r="O8688">
        <v>0</v>
      </c>
      <c r="P8688">
        <v>24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27.35410834960836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27.35410834960836</v>
      </c>
    </row>
    <row r="8689" spans="1:31" x14ac:dyDescent="0.25">
      <c r="A8689">
        <v>1665163</v>
      </c>
      <c r="B8689">
        <v>1</v>
      </c>
      <c r="C8689" t="s">
        <v>80</v>
      </c>
      <c r="D8689" t="s">
        <v>93</v>
      </c>
      <c r="E8689" t="s">
        <v>146</v>
      </c>
      <c r="F8689" t="s">
        <v>24425</v>
      </c>
      <c r="G8689" t="s">
        <v>260</v>
      </c>
      <c r="H8689" t="s">
        <v>149</v>
      </c>
      <c r="I8689" t="s">
        <v>135</v>
      </c>
      <c r="J8689" t="s">
        <v>136</v>
      </c>
      <c r="K8689" t="s">
        <v>137</v>
      </c>
      <c r="L8689" t="s">
        <v>24426</v>
      </c>
      <c r="M8689" t="s">
        <v>24427</v>
      </c>
      <c r="N8689">
        <v>1.855555555</v>
      </c>
      <c r="O8689">
        <v>0</v>
      </c>
      <c r="P8689">
        <v>177</v>
      </c>
      <c r="Q8689">
        <v>0</v>
      </c>
      <c r="R8689">
        <v>13</v>
      </c>
      <c r="S8689">
        <v>0</v>
      </c>
      <c r="T8689">
        <v>17</v>
      </c>
      <c r="U8689">
        <v>0</v>
      </c>
      <c r="V8689">
        <v>0</v>
      </c>
      <c r="W8689">
        <v>0</v>
      </c>
      <c r="X8689">
        <v>55.709377651236807</v>
      </c>
      <c r="Y8689">
        <v>0</v>
      </c>
      <c r="Z8689">
        <v>0.70432089580996238</v>
      </c>
      <c r="AA8689">
        <v>0</v>
      </c>
      <c r="AB8689">
        <v>20.521035919698136</v>
      </c>
      <c r="AC8689">
        <v>0</v>
      </c>
      <c r="AD8689">
        <v>0</v>
      </c>
      <c r="AE8689">
        <v>76.934734466744914</v>
      </c>
    </row>
    <row r="8690" spans="1:31" x14ac:dyDescent="0.25">
      <c r="A8690">
        <v>1664330</v>
      </c>
      <c r="B8690">
        <v>1</v>
      </c>
      <c r="C8690" t="s">
        <v>80</v>
      </c>
      <c r="D8690" t="s">
        <v>82</v>
      </c>
      <c r="E8690" t="s">
        <v>152</v>
      </c>
      <c r="F8690" t="s">
        <v>24428</v>
      </c>
      <c r="G8690" t="s">
        <v>154</v>
      </c>
      <c r="H8690" t="s">
        <v>149</v>
      </c>
      <c r="I8690" t="s">
        <v>135</v>
      </c>
      <c r="J8690" t="s">
        <v>136</v>
      </c>
      <c r="K8690" t="s">
        <v>137</v>
      </c>
      <c r="L8690" t="s">
        <v>24429</v>
      </c>
      <c r="M8690" t="s">
        <v>24430</v>
      </c>
      <c r="N8690">
        <v>1.513055555</v>
      </c>
      <c r="O8690">
        <v>0</v>
      </c>
      <c r="P8690">
        <v>3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0.78650357304804996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0.78650357304804996</v>
      </c>
    </row>
    <row r="8691" spans="1:31" x14ac:dyDescent="0.25">
      <c r="A8691">
        <v>1663892</v>
      </c>
      <c r="B8691">
        <v>1</v>
      </c>
      <c r="C8691" t="s">
        <v>80</v>
      </c>
      <c r="D8691" t="s">
        <v>99</v>
      </c>
      <c r="E8691" t="s">
        <v>140</v>
      </c>
      <c r="F8691" t="s">
        <v>24431</v>
      </c>
      <c r="G8691" t="s">
        <v>161</v>
      </c>
      <c r="H8691" t="s">
        <v>134</v>
      </c>
      <c r="I8691" t="s">
        <v>135</v>
      </c>
      <c r="J8691" t="s">
        <v>136</v>
      </c>
      <c r="K8691" t="s">
        <v>137</v>
      </c>
      <c r="L8691" t="s">
        <v>24432</v>
      </c>
      <c r="M8691" t="s">
        <v>24433</v>
      </c>
      <c r="N8691">
        <v>0.25694444399999999</v>
      </c>
      <c r="O8691">
        <v>22</v>
      </c>
      <c r="P8691">
        <v>4433</v>
      </c>
      <c r="Q8691">
        <v>13</v>
      </c>
      <c r="R8691">
        <v>178</v>
      </c>
      <c r="S8691">
        <v>33</v>
      </c>
      <c r="T8691">
        <v>574</v>
      </c>
      <c r="U8691">
        <v>0</v>
      </c>
      <c r="V8691">
        <v>10</v>
      </c>
      <c r="W8691">
        <v>11.563852732712581</v>
      </c>
      <c r="X8691">
        <v>225.01258316235786</v>
      </c>
      <c r="Y8691">
        <v>6.2309382460944294</v>
      </c>
      <c r="Z8691">
        <v>6.9191960722412622</v>
      </c>
      <c r="AA8691">
        <v>26.890427341861294</v>
      </c>
      <c r="AB8691">
        <v>69.109497262610546</v>
      </c>
      <c r="AC8691">
        <v>0</v>
      </c>
      <c r="AD8691">
        <v>3.9938526200873126</v>
      </c>
      <c r="AE8691">
        <v>349.72034743796524</v>
      </c>
    </row>
    <row r="8692" spans="1:31" x14ac:dyDescent="0.25">
      <c r="A8692">
        <v>1664725</v>
      </c>
      <c r="B8692">
        <v>1</v>
      </c>
      <c r="C8692" t="s">
        <v>80</v>
      </c>
      <c r="D8692" t="s">
        <v>103</v>
      </c>
      <c r="E8692" t="s">
        <v>204</v>
      </c>
      <c r="F8692" t="s">
        <v>17800</v>
      </c>
      <c r="G8692" t="s">
        <v>161</v>
      </c>
      <c r="H8692" t="s">
        <v>134</v>
      </c>
      <c r="I8692" t="s">
        <v>135</v>
      </c>
      <c r="J8692" t="s">
        <v>136</v>
      </c>
      <c r="K8692" t="s">
        <v>137</v>
      </c>
      <c r="L8692" t="s">
        <v>24434</v>
      </c>
      <c r="M8692" t="s">
        <v>24435</v>
      </c>
      <c r="N8692">
        <v>0.76722222200000001</v>
      </c>
      <c r="O8692">
        <v>0</v>
      </c>
      <c r="P8692">
        <v>54</v>
      </c>
      <c r="Q8692">
        <v>1</v>
      </c>
      <c r="R8692">
        <v>65</v>
      </c>
      <c r="S8692">
        <v>16</v>
      </c>
      <c r="T8692">
        <v>50</v>
      </c>
      <c r="U8692">
        <v>20</v>
      </c>
      <c r="V8692">
        <v>0</v>
      </c>
      <c r="W8692">
        <v>0</v>
      </c>
      <c r="X8692">
        <v>8.321714727048807</v>
      </c>
      <c r="Y8692">
        <v>0.24364599659168446</v>
      </c>
      <c r="Z8692">
        <v>10.759043288421067</v>
      </c>
      <c r="AA8692">
        <v>121.17951566819795</v>
      </c>
      <c r="AB8692">
        <v>27.683951928245602</v>
      </c>
      <c r="AC8692">
        <v>2143.5542033604606</v>
      </c>
      <c r="AD8692">
        <v>0</v>
      </c>
      <c r="AE8692">
        <v>2311.7420749689659</v>
      </c>
    </row>
    <row r="8693" spans="1:31" x14ac:dyDescent="0.25">
      <c r="A8693">
        <v>1664717</v>
      </c>
      <c r="B8693">
        <v>1</v>
      </c>
      <c r="C8693" t="s">
        <v>80</v>
      </c>
      <c r="D8693" t="s">
        <v>90</v>
      </c>
      <c r="E8693" t="s">
        <v>152</v>
      </c>
      <c r="F8693" t="s">
        <v>24436</v>
      </c>
      <c r="G8693" t="s">
        <v>154</v>
      </c>
      <c r="H8693" t="s">
        <v>149</v>
      </c>
      <c r="I8693" t="s">
        <v>135</v>
      </c>
      <c r="J8693" t="s">
        <v>136</v>
      </c>
      <c r="K8693" t="s">
        <v>137</v>
      </c>
      <c r="L8693" t="s">
        <v>24437</v>
      </c>
      <c r="M8693" t="s">
        <v>24438</v>
      </c>
      <c r="N8693">
        <v>2.9211111110000001</v>
      </c>
      <c r="O8693">
        <v>0</v>
      </c>
      <c r="P8693">
        <v>3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3.3585161786514348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3.3585161786514348</v>
      </c>
    </row>
    <row r="8694" spans="1:31" x14ac:dyDescent="0.25">
      <c r="A8694">
        <v>1664027</v>
      </c>
      <c r="B8694">
        <v>1</v>
      </c>
      <c r="C8694" t="s">
        <v>80</v>
      </c>
      <c r="D8694" t="s">
        <v>98</v>
      </c>
      <c r="E8694" t="s">
        <v>204</v>
      </c>
      <c r="F8694" t="s">
        <v>4504</v>
      </c>
      <c r="G8694" t="s">
        <v>161</v>
      </c>
      <c r="H8694" t="s">
        <v>134</v>
      </c>
      <c r="I8694" t="s">
        <v>135</v>
      </c>
      <c r="J8694" t="s">
        <v>136</v>
      </c>
      <c r="K8694" t="s">
        <v>137</v>
      </c>
      <c r="L8694" t="s">
        <v>24439</v>
      </c>
      <c r="M8694" t="s">
        <v>24440</v>
      </c>
      <c r="N8694">
        <v>1.0861111109999999</v>
      </c>
      <c r="O8694">
        <v>0</v>
      </c>
      <c r="P8694">
        <v>84</v>
      </c>
      <c r="Q8694">
        <v>0</v>
      </c>
      <c r="R8694">
        <v>21</v>
      </c>
      <c r="S8694">
        <v>0</v>
      </c>
      <c r="T8694">
        <v>27</v>
      </c>
      <c r="U8694">
        <v>0</v>
      </c>
      <c r="V8694">
        <v>0</v>
      </c>
      <c r="W8694">
        <v>0</v>
      </c>
      <c r="X8694">
        <v>33.841945424774657</v>
      </c>
      <c r="Y8694">
        <v>0</v>
      </c>
      <c r="Z8694">
        <v>11.935524801785037</v>
      </c>
      <c r="AA8694">
        <v>0</v>
      </c>
      <c r="AB8694">
        <v>13.819621282441899</v>
      </c>
      <c r="AC8694">
        <v>0</v>
      </c>
      <c r="AD8694">
        <v>0</v>
      </c>
      <c r="AE8694">
        <v>59.597091509001594</v>
      </c>
    </row>
    <row r="8695" spans="1:31" x14ac:dyDescent="0.25">
      <c r="A8695">
        <v>1664127</v>
      </c>
      <c r="B8695">
        <v>1</v>
      </c>
      <c r="C8695" t="s">
        <v>80</v>
      </c>
      <c r="D8695" t="s">
        <v>100</v>
      </c>
      <c r="E8695" t="s">
        <v>178</v>
      </c>
      <c r="F8695" t="s">
        <v>24441</v>
      </c>
      <c r="G8695" t="s">
        <v>187</v>
      </c>
      <c r="H8695" t="s">
        <v>149</v>
      </c>
      <c r="I8695" t="s">
        <v>135</v>
      </c>
      <c r="J8695" t="s">
        <v>136</v>
      </c>
      <c r="K8695" t="s">
        <v>137</v>
      </c>
      <c r="L8695" t="s">
        <v>24442</v>
      </c>
      <c r="M8695" t="s">
        <v>24443</v>
      </c>
      <c r="N8695">
        <v>1.8458333330000001</v>
      </c>
      <c r="O8695">
        <v>0</v>
      </c>
      <c r="P8695">
        <v>49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18.613998335645309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18.613998335645309</v>
      </c>
    </row>
    <row r="8696" spans="1:31" x14ac:dyDescent="0.25">
      <c r="A8696">
        <v>1664050</v>
      </c>
      <c r="B8696">
        <v>1</v>
      </c>
      <c r="C8696" t="s">
        <v>81</v>
      </c>
      <c r="D8696" t="s">
        <v>117</v>
      </c>
      <c r="E8696" t="s">
        <v>140</v>
      </c>
      <c r="F8696" t="s">
        <v>24444</v>
      </c>
      <c r="G8696" t="s">
        <v>1212</v>
      </c>
      <c r="H8696" t="s">
        <v>134</v>
      </c>
      <c r="I8696" t="s">
        <v>135</v>
      </c>
      <c r="J8696" t="s">
        <v>3</v>
      </c>
      <c r="K8696" t="s">
        <v>137</v>
      </c>
      <c r="L8696" t="s">
        <v>24445</v>
      </c>
      <c r="M8696" t="s">
        <v>24446</v>
      </c>
      <c r="N8696">
        <v>0.45861111100000002</v>
      </c>
      <c r="O8696">
        <v>0</v>
      </c>
      <c r="P8696">
        <v>5176</v>
      </c>
      <c r="Q8696">
        <v>1</v>
      </c>
      <c r="R8696">
        <v>56</v>
      </c>
      <c r="S8696">
        <v>3</v>
      </c>
      <c r="T8696">
        <v>1405</v>
      </c>
      <c r="U8696">
        <v>2</v>
      </c>
      <c r="V8696">
        <v>10</v>
      </c>
      <c r="W8696">
        <v>0</v>
      </c>
      <c r="X8696">
        <v>497.10085634893068</v>
      </c>
      <c r="Y8696">
        <v>9.1063040612334056</v>
      </c>
      <c r="Z8696">
        <v>11.773778461232839</v>
      </c>
      <c r="AA8696">
        <v>16.205564044036748</v>
      </c>
      <c r="AB8696">
        <v>339.54302300398513</v>
      </c>
      <c r="AC8696">
        <v>56.373555858177433</v>
      </c>
      <c r="AD8696">
        <v>136.40810606999992</v>
      </c>
      <c r="AE8696">
        <v>1066.5111878475961</v>
      </c>
    </row>
    <row r="8697" spans="1:31" x14ac:dyDescent="0.25">
      <c r="A8697">
        <v>1664960</v>
      </c>
      <c r="B8697">
        <v>1</v>
      </c>
      <c r="C8697" t="s">
        <v>81</v>
      </c>
      <c r="D8697" t="s">
        <v>127</v>
      </c>
      <c r="E8697" t="s">
        <v>362</v>
      </c>
      <c r="F8697" t="s">
        <v>24447</v>
      </c>
      <c r="G8697" t="s">
        <v>227</v>
      </c>
      <c r="H8697" t="s">
        <v>149</v>
      </c>
      <c r="I8697" t="s">
        <v>135</v>
      </c>
      <c r="J8697" t="s">
        <v>136</v>
      </c>
      <c r="K8697" t="s">
        <v>137</v>
      </c>
      <c r="L8697" t="s">
        <v>24448</v>
      </c>
      <c r="M8697" t="s">
        <v>24449</v>
      </c>
      <c r="N8697">
        <v>12.955277776999999</v>
      </c>
      <c r="O8697">
        <v>0</v>
      </c>
      <c r="P8697">
        <v>17</v>
      </c>
      <c r="Q8697">
        <v>0</v>
      </c>
      <c r="R8697">
        <v>0</v>
      </c>
      <c r="S8697">
        <v>0</v>
      </c>
      <c r="T8697">
        <v>1</v>
      </c>
      <c r="U8697">
        <v>0</v>
      </c>
      <c r="V8697">
        <v>0</v>
      </c>
      <c r="W8697">
        <v>0</v>
      </c>
      <c r="X8697">
        <v>55.014520611991991</v>
      </c>
      <c r="Y8697">
        <v>0</v>
      </c>
      <c r="Z8697">
        <v>0</v>
      </c>
      <c r="AA8697">
        <v>0</v>
      </c>
      <c r="AB8697">
        <v>15.172622527304666</v>
      </c>
      <c r="AC8697">
        <v>0</v>
      </c>
      <c r="AD8697">
        <v>0</v>
      </c>
      <c r="AE8697">
        <v>70.187143139296651</v>
      </c>
    </row>
    <row r="8698" spans="1:31" x14ac:dyDescent="0.25">
      <c r="A8698">
        <v>1664748</v>
      </c>
      <c r="B8698">
        <v>1</v>
      </c>
      <c r="C8698" t="s">
        <v>81</v>
      </c>
      <c r="D8698" t="s">
        <v>113</v>
      </c>
      <c r="E8698" t="s">
        <v>178</v>
      </c>
      <c r="F8698" t="s">
        <v>24450</v>
      </c>
      <c r="G8698" t="s">
        <v>403</v>
      </c>
      <c r="H8698" t="s">
        <v>149</v>
      </c>
      <c r="I8698" t="s">
        <v>135</v>
      </c>
      <c r="J8698" t="s">
        <v>136</v>
      </c>
      <c r="K8698" t="s">
        <v>137</v>
      </c>
      <c r="L8698" t="s">
        <v>24451</v>
      </c>
      <c r="M8698" t="s">
        <v>24452</v>
      </c>
      <c r="N8698">
        <v>3.3713888879999998</v>
      </c>
      <c r="O8698">
        <v>0</v>
      </c>
      <c r="P8698">
        <v>42</v>
      </c>
      <c r="Q8698">
        <v>0</v>
      </c>
      <c r="R8698">
        <v>2</v>
      </c>
      <c r="S8698">
        <v>0</v>
      </c>
      <c r="T8698">
        <v>3</v>
      </c>
      <c r="U8698">
        <v>0</v>
      </c>
      <c r="V8698">
        <v>0</v>
      </c>
      <c r="W8698">
        <v>0</v>
      </c>
      <c r="X8698">
        <v>19.451860390631492</v>
      </c>
      <c r="Y8698">
        <v>0</v>
      </c>
      <c r="Z8698">
        <v>7.9135477506172469</v>
      </c>
      <c r="AA8698">
        <v>0</v>
      </c>
      <c r="AB8698">
        <v>8.9944460844140206</v>
      </c>
      <c r="AC8698">
        <v>0</v>
      </c>
      <c r="AD8698">
        <v>0</v>
      </c>
      <c r="AE8698">
        <v>36.359854225662758</v>
      </c>
    </row>
    <row r="8699" spans="1:31" x14ac:dyDescent="0.25">
      <c r="A8699">
        <v>1663907</v>
      </c>
      <c r="B8699">
        <v>1</v>
      </c>
      <c r="C8699" t="s">
        <v>80</v>
      </c>
      <c r="D8699" t="s">
        <v>104</v>
      </c>
      <c r="E8699" t="s">
        <v>204</v>
      </c>
      <c r="F8699" t="s">
        <v>355</v>
      </c>
      <c r="G8699" t="s">
        <v>161</v>
      </c>
      <c r="H8699" t="s">
        <v>134</v>
      </c>
      <c r="I8699" t="s">
        <v>135</v>
      </c>
      <c r="J8699" t="s">
        <v>136</v>
      </c>
      <c r="K8699" t="s">
        <v>137</v>
      </c>
      <c r="L8699" t="s">
        <v>24453</v>
      </c>
      <c r="M8699" t="s">
        <v>24454</v>
      </c>
      <c r="N8699">
        <v>4.0988888880000003</v>
      </c>
      <c r="O8699">
        <v>2</v>
      </c>
      <c r="P8699">
        <v>411</v>
      </c>
      <c r="Q8699">
        <v>6</v>
      </c>
      <c r="R8699">
        <v>29</v>
      </c>
      <c r="S8699">
        <v>7</v>
      </c>
      <c r="T8699">
        <v>78</v>
      </c>
      <c r="U8699">
        <v>0</v>
      </c>
      <c r="V8699">
        <v>0</v>
      </c>
      <c r="W8699">
        <v>12.82252451312997</v>
      </c>
      <c r="X8699">
        <v>314.2356089714512</v>
      </c>
      <c r="Y8699">
        <v>10.20531574525565</v>
      </c>
      <c r="Z8699">
        <v>20.449143305837033</v>
      </c>
      <c r="AA8699">
        <v>39.535574257657629</v>
      </c>
      <c r="AB8699">
        <v>117.66612607989588</v>
      </c>
      <c r="AC8699">
        <v>0</v>
      </c>
      <c r="AD8699">
        <v>0</v>
      </c>
      <c r="AE8699">
        <v>514.91429287322728</v>
      </c>
    </row>
    <row r="8700" spans="1:31" x14ac:dyDescent="0.25">
      <c r="A8700">
        <v>1663815</v>
      </c>
      <c r="B8700">
        <v>1</v>
      </c>
      <c r="C8700" t="s">
        <v>80</v>
      </c>
      <c r="D8700" t="s">
        <v>92</v>
      </c>
      <c r="E8700" t="s">
        <v>140</v>
      </c>
      <c r="F8700" t="s">
        <v>4793</v>
      </c>
      <c r="G8700" t="s">
        <v>161</v>
      </c>
      <c r="H8700" t="s">
        <v>134</v>
      </c>
      <c r="I8700" t="s">
        <v>135</v>
      </c>
      <c r="J8700" t="s">
        <v>136</v>
      </c>
      <c r="K8700" t="s">
        <v>137</v>
      </c>
      <c r="L8700" t="s">
        <v>24455</v>
      </c>
      <c r="M8700" t="s">
        <v>24456</v>
      </c>
      <c r="N8700">
        <v>1.4980555550000001</v>
      </c>
      <c r="O8700">
        <v>0</v>
      </c>
      <c r="P8700">
        <v>84</v>
      </c>
      <c r="Q8700">
        <v>7</v>
      </c>
      <c r="R8700">
        <v>20</v>
      </c>
      <c r="S8700">
        <v>3</v>
      </c>
      <c r="T8700">
        <v>3</v>
      </c>
      <c r="U8700">
        <v>0</v>
      </c>
      <c r="V8700">
        <v>0</v>
      </c>
      <c r="W8700">
        <v>0</v>
      </c>
      <c r="X8700">
        <v>23.39863185604354</v>
      </c>
      <c r="Y8700">
        <v>40.840874374933009</v>
      </c>
      <c r="Z8700">
        <v>1.7528322261646703</v>
      </c>
      <c r="AA8700">
        <v>180.83285795552121</v>
      </c>
      <c r="AB8700">
        <v>6.9731109340911885</v>
      </c>
      <c r="AC8700">
        <v>0</v>
      </c>
      <c r="AD8700">
        <v>0</v>
      </c>
      <c r="AE8700">
        <v>253.7983073467536</v>
      </c>
    </row>
    <row r="8701" spans="1:31" x14ac:dyDescent="0.25">
      <c r="A8701">
        <v>1663915</v>
      </c>
      <c r="B8701">
        <v>1</v>
      </c>
      <c r="C8701" t="s">
        <v>81</v>
      </c>
      <c r="D8701" t="s">
        <v>128</v>
      </c>
      <c r="E8701" t="s">
        <v>131</v>
      </c>
      <c r="F8701" t="s">
        <v>24457</v>
      </c>
      <c r="G8701" t="s">
        <v>161</v>
      </c>
      <c r="H8701" t="s">
        <v>134</v>
      </c>
      <c r="I8701" t="s">
        <v>135</v>
      </c>
      <c r="J8701" t="s">
        <v>136</v>
      </c>
      <c r="K8701" t="s">
        <v>137</v>
      </c>
      <c r="L8701" t="s">
        <v>24458</v>
      </c>
      <c r="M8701" t="s">
        <v>24459</v>
      </c>
      <c r="N8701">
        <v>4.9430555549999999</v>
      </c>
      <c r="O8701">
        <v>0</v>
      </c>
      <c r="P8701">
        <v>3295</v>
      </c>
      <c r="Q8701">
        <v>0</v>
      </c>
      <c r="R8701">
        <v>0</v>
      </c>
      <c r="S8701">
        <v>1</v>
      </c>
      <c r="T8701">
        <v>333</v>
      </c>
      <c r="U8701">
        <v>0</v>
      </c>
      <c r="V8701">
        <v>0</v>
      </c>
      <c r="W8701">
        <v>0</v>
      </c>
      <c r="X8701">
        <v>8645.8708576807257</v>
      </c>
      <c r="Y8701">
        <v>0</v>
      </c>
      <c r="Z8701">
        <v>0</v>
      </c>
      <c r="AA8701">
        <v>735.5671050406977</v>
      </c>
      <c r="AB8701">
        <v>2169.2983806291022</v>
      </c>
      <c r="AC8701">
        <v>0</v>
      </c>
      <c r="AD8701">
        <v>0</v>
      </c>
      <c r="AE8701">
        <v>11550.736343350527</v>
      </c>
    </row>
    <row r="8702" spans="1:31" x14ac:dyDescent="0.25">
      <c r="A8702">
        <v>1664456</v>
      </c>
      <c r="B8702">
        <v>1</v>
      </c>
      <c r="C8702" t="s">
        <v>81</v>
      </c>
      <c r="D8702" t="s">
        <v>113</v>
      </c>
      <c r="E8702" t="s">
        <v>178</v>
      </c>
      <c r="F8702" t="s">
        <v>10144</v>
      </c>
      <c r="G8702" t="s">
        <v>227</v>
      </c>
      <c r="H8702" t="s">
        <v>149</v>
      </c>
      <c r="I8702" t="s">
        <v>135</v>
      </c>
      <c r="J8702" t="s">
        <v>136</v>
      </c>
      <c r="K8702" t="s">
        <v>137</v>
      </c>
      <c r="L8702" t="s">
        <v>24460</v>
      </c>
      <c r="M8702" t="s">
        <v>24461</v>
      </c>
      <c r="N8702">
        <v>2.9783333330000001</v>
      </c>
      <c r="O8702">
        <v>0</v>
      </c>
      <c r="P8702">
        <v>69</v>
      </c>
      <c r="Q8702">
        <v>0</v>
      </c>
      <c r="R8702">
        <v>0</v>
      </c>
      <c r="S8702">
        <v>0</v>
      </c>
      <c r="T8702">
        <v>1</v>
      </c>
      <c r="U8702">
        <v>0</v>
      </c>
      <c r="V8702">
        <v>0</v>
      </c>
      <c r="W8702">
        <v>0</v>
      </c>
      <c r="X8702">
        <v>42.769605273671964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42.769605273671964</v>
      </c>
    </row>
    <row r="8703" spans="1:31" x14ac:dyDescent="0.25">
      <c r="A8703">
        <v>1663947</v>
      </c>
      <c r="B8703">
        <v>1</v>
      </c>
      <c r="C8703" t="s">
        <v>80</v>
      </c>
      <c r="D8703" t="s">
        <v>109</v>
      </c>
      <c r="E8703" t="s">
        <v>140</v>
      </c>
      <c r="F8703" t="s">
        <v>19702</v>
      </c>
      <c r="G8703" t="s">
        <v>161</v>
      </c>
      <c r="H8703" t="s">
        <v>134</v>
      </c>
      <c r="I8703" t="s">
        <v>135</v>
      </c>
      <c r="J8703" t="s">
        <v>136</v>
      </c>
      <c r="K8703" t="s">
        <v>137</v>
      </c>
      <c r="L8703" t="s">
        <v>24462</v>
      </c>
      <c r="M8703" t="s">
        <v>24463</v>
      </c>
      <c r="N8703">
        <v>0.104722222</v>
      </c>
      <c r="O8703">
        <v>0</v>
      </c>
      <c r="P8703">
        <v>708</v>
      </c>
      <c r="Q8703">
        <v>2</v>
      </c>
      <c r="R8703">
        <v>130</v>
      </c>
      <c r="S8703">
        <v>11</v>
      </c>
      <c r="T8703">
        <v>159</v>
      </c>
      <c r="U8703">
        <v>0</v>
      </c>
      <c r="V8703">
        <v>0</v>
      </c>
      <c r="W8703">
        <v>0</v>
      </c>
      <c r="X8703">
        <v>8.7932293569942779</v>
      </c>
      <c r="Y8703">
        <v>2.0967302271124443E-2</v>
      </c>
      <c r="Z8703">
        <v>3.4589482935215892</v>
      </c>
      <c r="AA8703">
        <v>6.2436790643296582</v>
      </c>
      <c r="AB8703">
        <v>3.9398502532656048</v>
      </c>
      <c r="AC8703">
        <v>0</v>
      </c>
      <c r="AD8703">
        <v>0</v>
      </c>
      <c r="AE8703">
        <v>22.456674270382251</v>
      </c>
    </row>
    <row r="8704" spans="1:31" x14ac:dyDescent="0.25">
      <c r="A8704">
        <v>1665037</v>
      </c>
      <c r="B8704">
        <v>1</v>
      </c>
      <c r="C8704" t="s">
        <v>80</v>
      </c>
      <c r="D8704" t="s">
        <v>83</v>
      </c>
      <c r="E8704" t="s">
        <v>204</v>
      </c>
      <c r="F8704" t="s">
        <v>24464</v>
      </c>
      <c r="G8704" t="s">
        <v>195</v>
      </c>
      <c r="H8704" t="s">
        <v>134</v>
      </c>
      <c r="I8704" t="s">
        <v>135</v>
      </c>
      <c r="J8704" t="s">
        <v>136</v>
      </c>
      <c r="K8704" t="s">
        <v>137</v>
      </c>
      <c r="L8704" t="s">
        <v>24465</v>
      </c>
      <c r="M8704" t="s">
        <v>24466</v>
      </c>
      <c r="N8704">
        <v>0.38555555499999999</v>
      </c>
      <c r="O8704">
        <v>4</v>
      </c>
      <c r="P8704">
        <v>226</v>
      </c>
      <c r="Q8704">
        <v>8</v>
      </c>
      <c r="R8704">
        <v>6</v>
      </c>
      <c r="S8704">
        <v>12</v>
      </c>
      <c r="T8704">
        <v>15</v>
      </c>
      <c r="U8704">
        <v>0</v>
      </c>
      <c r="V8704">
        <v>0</v>
      </c>
      <c r="W8704">
        <v>3.6844127150037473</v>
      </c>
      <c r="X8704">
        <v>21.950894856764918</v>
      </c>
      <c r="Y8704">
        <v>0.62123449829666555</v>
      </c>
      <c r="Z8704">
        <v>5.6400991313368261</v>
      </c>
      <c r="AA8704">
        <v>106.5730269226388</v>
      </c>
      <c r="AB8704">
        <v>3.7367865721421674</v>
      </c>
      <c r="AC8704">
        <v>0</v>
      </c>
      <c r="AD8704">
        <v>0</v>
      </c>
      <c r="AE8704">
        <v>142.20645469618313</v>
      </c>
    </row>
    <row r="8705" spans="1:31" x14ac:dyDescent="0.25">
      <c r="A8705">
        <v>1663924</v>
      </c>
      <c r="B8705">
        <v>1</v>
      </c>
      <c r="C8705" t="s">
        <v>80</v>
      </c>
      <c r="D8705" t="s">
        <v>106</v>
      </c>
      <c r="E8705" t="s">
        <v>140</v>
      </c>
      <c r="F8705" t="s">
        <v>16979</v>
      </c>
      <c r="G8705" t="s">
        <v>161</v>
      </c>
      <c r="H8705" t="s">
        <v>134</v>
      </c>
      <c r="I8705" t="s">
        <v>135</v>
      </c>
      <c r="J8705" t="s">
        <v>136</v>
      </c>
      <c r="K8705" t="s">
        <v>137</v>
      </c>
      <c r="L8705" t="s">
        <v>24467</v>
      </c>
      <c r="M8705" t="s">
        <v>24468</v>
      </c>
      <c r="N8705">
        <v>6.0277776999999998E-2</v>
      </c>
      <c r="O8705">
        <v>7</v>
      </c>
      <c r="P8705">
        <v>2302</v>
      </c>
      <c r="Q8705">
        <v>61</v>
      </c>
      <c r="R8705">
        <v>253</v>
      </c>
      <c r="S8705">
        <v>24</v>
      </c>
      <c r="T8705">
        <v>341</v>
      </c>
      <c r="U8705">
        <v>0</v>
      </c>
      <c r="V8705">
        <v>0</v>
      </c>
      <c r="W8705">
        <v>6.5313557092466668E-2</v>
      </c>
      <c r="X8705">
        <v>16.607598743657032</v>
      </c>
      <c r="Y8705">
        <v>3.7867184564364096</v>
      </c>
      <c r="Z8705">
        <v>6.6779374885300342</v>
      </c>
      <c r="AA8705">
        <v>3.5665769964375404</v>
      </c>
      <c r="AB8705">
        <v>7.1928360568772929</v>
      </c>
      <c r="AC8705">
        <v>0</v>
      </c>
      <c r="AD8705">
        <v>0</v>
      </c>
      <c r="AE8705">
        <v>37.896981299030777</v>
      </c>
    </row>
    <row r="8706" spans="1:31" x14ac:dyDescent="0.25">
      <c r="A8706">
        <v>1664041</v>
      </c>
      <c r="B8706">
        <v>1</v>
      </c>
      <c r="C8706" t="s">
        <v>80</v>
      </c>
      <c r="D8706" t="s">
        <v>108</v>
      </c>
      <c r="E8706" t="s">
        <v>204</v>
      </c>
      <c r="F8706" t="s">
        <v>11236</v>
      </c>
      <c r="G8706" t="s">
        <v>161</v>
      </c>
      <c r="H8706" t="s">
        <v>134</v>
      </c>
      <c r="I8706" t="s">
        <v>135</v>
      </c>
      <c r="J8706" t="s">
        <v>136</v>
      </c>
      <c r="K8706" t="s">
        <v>137</v>
      </c>
      <c r="L8706" t="s">
        <v>24469</v>
      </c>
      <c r="M8706" t="s">
        <v>24470</v>
      </c>
      <c r="N8706">
        <v>0.72333333300000002</v>
      </c>
      <c r="O8706">
        <v>0</v>
      </c>
      <c r="P8706">
        <v>391</v>
      </c>
      <c r="Q8706">
        <v>0</v>
      </c>
      <c r="R8706">
        <v>116</v>
      </c>
      <c r="S8706">
        <v>4</v>
      </c>
      <c r="T8706">
        <v>55</v>
      </c>
      <c r="U8706">
        <v>0</v>
      </c>
      <c r="V8706">
        <v>0</v>
      </c>
      <c r="W8706">
        <v>0</v>
      </c>
      <c r="X8706">
        <v>34.294424797031368</v>
      </c>
      <c r="Y8706">
        <v>0</v>
      </c>
      <c r="Z8706">
        <v>8.2032996911254692</v>
      </c>
      <c r="AA8706">
        <v>14.485929849999092</v>
      </c>
      <c r="AB8706">
        <v>28.498244893578072</v>
      </c>
      <c r="AC8706">
        <v>0</v>
      </c>
      <c r="AD8706">
        <v>0</v>
      </c>
      <c r="AE8706">
        <v>85.481899231734005</v>
      </c>
    </row>
    <row r="8707" spans="1:31" x14ac:dyDescent="0.25">
      <c r="A8707">
        <v>1664920</v>
      </c>
      <c r="B8707">
        <v>1</v>
      </c>
      <c r="C8707" t="s">
        <v>80</v>
      </c>
      <c r="D8707" t="s">
        <v>110</v>
      </c>
      <c r="E8707" t="s">
        <v>152</v>
      </c>
      <c r="F8707" t="s">
        <v>24471</v>
      </c>
      <c r="G8707" t="s">
        <v>154</v>
      </c>
      <c r="H8707" t="s">
        <v>149</v>
      </c>
      <c r="I8707" t="s">
        <v>135</v>
      </c>
      <c r="J8707" t="s">
        <v>136</v>
      </c>
      <c r="K8707" t="s">
        <v>137</v>
      </c>
      <c r="L8707" t="s">
        <v>24472</v>
      </c>
      <c r="M8707" t="s">
        <v>24473</v>
      </c>
      <c r="N8707">
        <v>3.9333333330000002</v>
      </c>
      <c r="O8707">
        <v>0</v>
      </c>
      <c r="P8707">
        <v>1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1.1589531296874267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1.1589531296874267</v>
      </c>
    </row>
    <row r="8708" spans="1:31" x14ac:dyDescent="0.25">
      <c r="A8708">
        <v>1664966</v>
      </c>
      <c r="B8708">
        <v>1</v>
      </c>
      <c r="C8708" t="s">
        <v>80</v>
      </c>
      <c r="D8708" t="s">
        <v>92</v>
      </c>
      <c r="E8708" t="s">
        <v>204</v>
      </c>
      <c r="F8708" t="s">
        <v>20841</v>
      </c>
      <c r="G8708" t="s">
        <v>161</v>
      </c>
      <c r="H8708" t="s">
        <v>134</v>
      </c>
      <c r="I8708" t="s">
        <v>135</v>
      </c>
      <c r="J8708" t="s">
        <v>136</v>
      </c>
      <c r="K8708" t="s">
        <v>137</v>
      </c>
      <c r="L8708" t="s">
        <v>24474</v>
      </c>
      <c r="M8708" t="s">
        <v>24475</v>
      </c>
      <c r="N8708">
        <v>4.2294444440000003</v>
      </c>
      <c r="O8708">
        <v>1</v>
      </c>
      <c r="P8708">
        <v>308</v>
      </c>
      <c r="Q8708">
        <v>0</v>
      </c>
      <c r="R8708">
        <v>0</v>
      </c>
      <c r="S8708">
        <v>1</v>
      </c>
      <c r="T8708">
        <v>58</v>
      </c>
      <c r="U8708">
        <v>0</v>
      </c>
      <c r="V8708">
        <v>0</v>
      </c>
      <c r="W8708">
        <v>0</v>
      </c>
      <c r="X8708">
        <v>181.19058003653029</v>
      </c>
      <c r="Y8708">
        <v>0</v>
      </c>
      <c r="Z8708">
        <v>0</v>
      </c>
      <c r="AA8708">
        <v>11.205304042561172</v>
      </c>
      <c r="AB8708">
        <v>45.887991496395458</v>
      </c>
      <c r="AC8708">
        <v>0</v>
      </c>
      <c r="AD8708">
        <v>0</v>
      </c>
      <c r="AE8708">
        <v>238.28387557548695</v>
      </c>
    </row>
    <row r="8709" spans="1:31" x14ac:dyDescent="0.25">
      <c r="A8709">
        <v>1664519</v>
      </c>
      <c r="B8709">
        <v>1</v>
      </c>
      <c r="C8709" t="s">
        <v>81</v>
      </c>
      <c r="D8709" t="s">
        <v>120</v>
      </c>
      <c r="E8709" t="s">
        <v>204</v>
      </c>
      <c r="F8709" t="s">
        <v>6781</v>
      </c>
      <c r="G8709" t="s">
        <v>161</v>
      </c>
      <c r="H8709" t="s">
        <v>134</v>
      </c>
      <c r="I8709" t="s">
        <v>191</v>
      </c>
      <c r="J8709" t="s">
        <v>136</v>
      </c>
      <c r="K8709" t="s">
        <v>137</v>
      </c>
      <c r="L8709" t="s">
        <v>24476</v>
      </c>
      <c r="M8709" t="s">
        <v>24477</v>
      </c>
      <c r="N8709">
        <v>8.6111109999999994E-3</v>
      </c>
      <c r="O8709">
        <v>0</v>
      </c>
      <c r="P8709">
        <v>1397</v>
      </c>
      <c r="Q8709">
        <v>177</v>
      </c>
      <c r="R8709">
        <v>104</v>
      </c>
      <c r="S8709">
        <v>18</v>
      </c>
      <c r="T8709">
        <v>186</v>
      </c>
      <c r="U8709">
        <v>1</v>
      </c>
      <c r="V8709">
        <v>0</v>
      </c>
      <c r="W8709">
        <v>0</v>
      </c>
      <c r="X8709">
        <v>2.5159263473435205</v>
      </c>
      <c r="Y8709">
        <v>2.9019978198354521</v>
      </c>
      <c r="Z8709">
        <v>0.94576215940429387</v>
      </c>
      <c r="AA8709">
        <v>3.3281664186162194</v>
      </c>
      <c r="AB8709">
        <v>0.79628119952419052</v>
      </c>
      <c r="AC8709">
        <v>8.3843226587706668E-2</v>
      </c>
      <c r="AD8709">
        <v>0</v>
      </c>
      <c r="AE8709">
        <v>10.571977171311381</v>
      </c>
    </row>
    <row r="8710" spans="1:31" x14ac:dyDescent="0.25">
      <c r="A8710">
        <v>1664442</v>
      </c>
      <c r="B8710">
        <v>1</v>
      </c>
      <c r="C8710" t="s">
        <v>80</v>
      </c>
      <c r="D8710" t="s">
        <v>93</v>
      </c>
      <c r="E8710" t="s">
        <v>178</v>
      </c>
      <c r="F8710" t="s">
        <v>24478</v>
      </c>
      <c r="G8710" t="s">
        <v>227</v>
      </c>
      <c r="H8710" t="s">
        <v>149</v>
      </c>
      <c r="I8710" t="s">
        <v>135</v>
      </c>
      <c r="J8710" t="s">
        <v>136</v>
      </c>
      <c r="K8710" t="s">
        <v>137</v>
      </c>
      <c r="L8710" t="s">
        <v>24479</v>
      </c>
      <c r="M8710" t="s">
        <v>24480</v>
      </c>
      <c r="N8710">
        <v>3.355277777</v>
      </c>
      <c r="O8710">
        <v>0</v>
      </c>
      <c r="P8710">
        <v>4</v>
      </c>
      <c r="Q8710">
        <v>0</v>
      </c>
      <c r="R8710">
        <v>6</v>
      </c>
      <c r="S8710">
        <v>0</v>
      </c>
      <c r="T8710">
        <v>2</v>
      </c>
      <c r="U8710">
        <v>0</v>
      </c>
      <c r="V8710">
        <v>0</v>
      </c>
      <c r="W8710">
        <v>0</v>
      </c>
      <c r="X8710">
        <v>0.97506585045398553</v>
      </c>
      <c r="Y8710">
        <v>0</v>
      </c>
      <c r="Z8710">
        <v>3.1707738353872519</v>
      </c>
      <c r="AA8710">
        <v>0</v>
      </c>
      <c r="AB8710">
        <v>10.98411644404012</v>
      </c>
      <c r="AC8710">
        <v>0</v>
      </c>
      <c r="AD8710">
        <v>0</v>
      </c>
      <c r="AE8710">
        <v>15.129956129881357</v>
      </c>
    </row>
    <row r="8711" spans="1:31" x14ac:dyDescent="0.25">
      <c r="A8711">
        <v>1663901</v>
      </c>
      <c r="B8711">
        <v>1</v>
      </c>
      <c r="C8711" t="s">
        <v>80</v>
      </c>
      <c r="D8711" t="s">
        <v>99</v>
      </c>
      <c r="E8711" t="s">
        <v>140</v>
      </c>
      <c r="F8711" t="s">
        <v>24481</v>
      </c>
      <c r="G8711" t="s">
        <v>161</v>
      </c>
      <c r="H8711" t="s">
        <v>134</v>
      </c>
      <c r="I8711" t="s">
        <v>135</v>
      </c>
      <c r="J8711" t="s">
        <v>136</v>
      </c>
      <c r="K8711" t="s">
        <v>137</v>
      </c>
      <c r="L8711" t="s">
        <v>24482</v>
      </c>
      <c r="M8711" t="s">
        <v>24483</v>
      </c>
      <c r="N8711">
        <v>0.573333333</v>
      </c>
      <c r="O8711">
        <v>0</v>
      </c>
      <c r="P8711">
        <v>0</v>
      </c>
      <c r="Q8711">
        <v>0</v>
      </c>
      <c r="R8711">
        <v>0</v>
      </c>
      <c r="S8711">
        <v>1</v>
      </c>
      <c r="T8711">
        <v>0</v>
      </c>
      <c r="U8711">
        <v>3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0.92591133831091565</v>
      </c>
      <c r="AB8711">
        <v>0</v>
      </c>
      <c r="AC8711">
        <v>17.709578819674537</v>
      </c>
      <c r="AD8711">
        <v>0</v>
      </c>
      <c r="AE8711">
        <v>18.635490157985451</v>
      </c>
    </row>
    <row r="8712" spans="1:31" x14ac:dyDescent="0.25">
      <c r="A8712">
        <v>1665060</v>
      </c>
      <c r="B8712">
        <v>1</v>
      </c>
      <c r="C8712" t="s">
        <v>81</v>
      </c>
      <c r="D8712" t="s">
        <v>128</v>
      </c>
      <c r="E8712" t="s">
        <v>178</v>
      </c>
      <c r="F8712" t="s">
        <v>24484</v>
      </c>
      <c r="G8712" t="s">
        <v>227</v>
      </c>
      <c r="H8712" t="s">
        <v>149</v>
      </c>
      <c r="I8712" t="s">
        <v>135</v>
      </c>
      <c r="J8712" t="s">
        <v>136</v>
      </c>
      <c r="K8712" t="s">
        <v>137</v>
      </c>
      <c r="L8712" t="s">
        <v>24485</v>
      </c>
      <c r="M8712" t="s">
        <v>24486</v>
      </c>
      <c r="N8712">
        <v>4.6005555549999997</v>
      </c>
      <c r="O8712">
        <v>0</v>
      </c>
      <c r="P8712">
        <v>111</v>
      </c>
      <c r="Q8712">
        <v>0</v>
      </c>
      <c r="R8712">
        <v>0</v>
      </c>
      <c r="S8712">
        <v>0</v>
      </c>
      <c r="T8712">
        <v>8</v>
      </c>
      <c r="U8712">
        <v>0</v>
      </c>
      <c r="V8712">
        <v>0</v>
      </c>
      <c r="W8712">
        <v>0</v>
      </c>
      <c r="X8712">
        <v>179.9007176307893</v>
      </c>
      <c r="Y8712">
        <v>0</v>
      </c>
      <c r="Z8712">
        <v>0</v>
      </c>
      <c r="AA8712">
        <v>0</v>
      </c>
      <c r="AB8712">
        <v>14.31027955777591</v>
      </c>
      <c r="AC8712">
        <v>0</v>
      </c>
      <c r="AD8712">
        <v>0</v>
      </c>
      <c r="AE8712">
        <v>194.21099718856522</v>
      </c>
    </row>
    <row r="8713" spans="1:31" x14ac:dyDescent="0.25">
      <c r="A8713">
        <v>1664582</v>
      </c>
      <c r="B8713">
        <v>1</v>
      </c>
      <c r="C8713" t="s">
        <v>81</v>
      </c>
      <c r="D8713" t="s">
        <v>113</v>
      </c>
      <c r="E8713" t="s">
        <v>146</v>
      </c>
      <c r="F8713" t="s">
        <v>24487</v>
      </c>
      <c r="G8713" t="s">
        <v>260</v>
      </c>
      <c r="H8713" t="s">
        <v>149</v>
      </c>
      <c r="I8713" t="s">
        <v>135</v>
      </c>
      <c r="J8713" t="s">
        <v>136</v>
      </c>
      <c r="K8713" t="s">
        <v>137</v>
      </c>
      <c r="L8713" t="s">
        <v>24488</v>
      </c>
      <c r="M8713" t="s">
        <v>24489</v>
      </c>
      <c r="N8713">
        <v>2.1816666659999999</v>
      </c>
      <c r="O8713">
        <v>0</v>
      </c>
      <c r="P8713">
        <v>26</v>
      </c>
      <c r="Q8713">
        <v>0</v>
      </c>
      <c r="R8713">
        <v>25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10.634360887570878</v>
      </c>
      <c r="Y8713">
        <v>0</v>
      </c>
      <c r="Z8713">
        <v>10.666920539806549</v>
      </c>
      <c r="AA8713">
        <v>0</v>
      </c>
      <c r="AB8713">
        <v>0</v>
      </c>
      <c r="AC8713">
        <v>0</v>
      </c>
      <c r="AD8713">
        <v>0</v>
      </c>
      <c r="AE8713">
        <v>21.301281427377425</v>
      </c>
    </row>
    <row r="8714" spans="1:31" x14ac:dyDescent="0.25">
      <c r="A8714">
        <v>1664488</v>
      </c>
      <c r="B8714">
        <v>1</v>
      </c>
      <c r="C8714" t="s">
        <v>80</v>
      </c>
      <c r="D8714" t="s">
        <v>82</v>
      </c>
      <c r="E8714" t="s">
        <v>131</v>
      </c>
      <c r="F8714" t="s">
        <v>24490</v>
      </c>
      <c r="G8714" t="s">
        <v>1261</v>
      </c>
      <c r="H8714" t="s">
        <v>134</v>
      </c>
      <c r="I8714" t="s">
        <v>135</v>
      </c>
      <c r="J8714" t="s">
        <v>136</v>
      </c>
      <c r="K8714" t="s">
        <v>137</v>
      </c>
      <c r="L8714" t="s">
        <v>24491</v>
      </c>
      <c r="M8714" t="s">
        <v>24492</v>
      </c>
      <c r="N8714">
        <v>1.909444444</v>
      </c>
      <c r="O8714">
        <v>0</v>
      </c>
      <c r="P8714">
        <v>250</v>
      </c>
      <c r="Q8714">
        <v>0</v>
      </c>
      <c r="R8714">
        <v>0</v>
      </c>
      <c r="S8714">
        <v>0</v>
      </c>
      <c r="T8714">
        <v>13</v>
      </c>
      <c r="U8714">
        <v>0</v>
      </c>
      <c r="V8714">
        <v>0</v>
      </c>
      <c r="W8714">
        <v>0</v>
      </c>
      <c r="X8714">
        <v>163.68394920899695</v>
      </c>
      <c r="Y8714">
        <v>0</v>
      </c>
      <c r="Z8714">
        <v>0</v>
      </c>
      <c r="AA8714">
        <v>0</v>
      </c>
      <c r="AB8714">
        <v>10.875316123983559</v>
      </c>
      <c r="AC8714">
        <v>0</v>
      </c>
      <c r="AD8714">
        <v>0</v>
      </c>
      <c r="AE8714">
        <v>174.55926533298052</v>
      </c>
    </row>
    <row r="8715" spans="1:31" x14ac:dyDescent="0.25">
      <c r="A8715">
        <v>1664081</v>
      </c>
      <c r="B8715">
        <v>1</v>
      </c>
      <c r="C8715" t="s">
        <v>81</v>
      </c>
      <c r="D8715" t="s">
        <v>121</v>
      </c>
      <c r="E8715" t="s">
        <v>178</v>
      </c>
      <c r="F8715" t="s">
        <v>24493</v>
      </c>
      <c r="G8715" t="s">
        <v>227</v>
      </c>
      <c r="H8715" t="s">
        <v>149</v>
      </c>
      <c r="I8715" t="s">
        <v>135</v>
      </c>
      <c r="J8715" t="s">
        <v>136</v>
      </c>
      <c r="K8715" t="s">
        <v>137</v>
      </c>
      <c r="L8715" t="s">
        <v>24494</v>
      </c>
      <c r="M8715" t="s">
        <v>24495</v>
      </c>
      <c r="N8715">
        <v>1.2866666659999999</v>
      </c>
      <c r="O8715">
        <v>0</v>
      </c>
      <c r="P8715">
        <v>26</v>
      </c>
      <c r="Q8715">
        <v>0</v>
      </c>
      <c r="R8715">
        <v>6</v>
      </c>
      <c r="S8715">
        <v>0</v>
      </c>
      <c r="T8715">
        <v>1</v>
      </c>
      <c r="U8715">
        <v>0</v>
      </c>
      <c r="V8715">
        <v>0</v>
      </c>
      <c r="W8715">
        <v>0</v>
      </c>
      <c r="X8715">
        <v>4.4255272254250597</v>
      </c>
      <c r="Y8715">
        <v>0</v>
      </c>
      <c r="Z8715">
        <v>0.13108325469555335</v>
      </c>
      <c r="AA8715">
        <v>0</v>
      </c>
      <c r="AB8715">
        <v>0</v>
      </c>
      <c r="AC8715">
        <v>0</v>
      </c>
      <c r="AD8715">
        <v>0</v>
      </c>
      <c r="AE8715">
        <v>4.5566104801206126</v>
      </c>
    </row>
    <row r="8716" spans="1:31" x14ac:dyDescent="0.25">
      <c r="A8716">
        <v>1664880</v>
      </c>
      <c r="B8716">
        <v>1</v>
      </c>
      <c r="C8716" t="s">
        <v>81</v>
      </c>
      <c r="D8716" t="s">
        <v>118</v>
      </c>
      <c r="E8716" t="s">
        <v>178</v>
      </c>
      <c r="F8716" t="s">
        <v>24180</v>
      </c>
      <c r="G8716" t="s">
        <v>227</v>
      </c>
      <c r="H8716" t="s">
        <v>149</v>
      </c>
      <c r="I8716" t="s">
        <v>135</v>
      </c>
      <c r="J8716" t="s">
        <v>136</v>
      </c>
      <c r="K8716" t="s">
        <v>137</v>
      </c>
      <c r="L8716" t="s">
        <v>24496</v>
      </c>
      <c r="M8716" t="s">
        <v>24497</v>
      </c>
      <c r="N8716">
        <v>3.3616666660000001</v>
      </c>
      <c r="O8716">
        <v>0</v>
      </c>
      <c r="P8716">
        <v>0</v>
      </c>
      <c r="Q8716">
        <v>0</v>
      </c>
      <c r="R8716">
        <v>2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1.0142733807467199</v>
      </c>
      <c r="AA8716">
        <v>0</v>
      </c>
      <c r="AB8716">
        <v>0</v>
      </c>
      <c r="AC8716">
        <v>0</v>
      </c>
      <c r="AD8716">
        <v>0</v>
      </c>
      <c r="AE8716">
        <v>1.0142733807467199</v>
      </c>
    </row>
    <row r="8717" spans="1:31" x14ac:dyDescent="0.25">
      <c r="A8717">
        <v>1664425</v>
      </c>
      <c r="B8717">
        <v>1</v>
      </c>
      <c r="C8717" t="s">
        <v>80</v>
      </c>
      <c r="D8717" t="s">
        <v>101</v>
      </c>
      <c r="E8717" t="s">
        <v>152</v>
      </c>
      <c r="F8717" t="s">
        <v>24498</v>
      </c>
      <c r="G8717" t="s">
        <v>154</v>
      </c>
      <c r="H8717" t="s">
        <v>149</v>
      </c>
      <c r="I8717" t="s">
        <v>135</v>
      </c>
      <c r="J8717" t="s">
        <v>136</v>
      </c>
      <c r="K8717" t="s">
        <v>137</v>
      </c>
      <c r="L8717" t="s">
        <v>24499</v>
      </c>
      <c r="M8717" t="s">
        <v>24500</v>
      </c>
      <c r="N8717">
        <v>2.2850000000000001</v>
      </c>
      <c r="O8717">
        <v>0</v>
      </c>
      <c r="P8717">
        <v>1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1.0692032292869418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1.0692032292869418</v>
      </c>
    </row>
    <row r="8718" spans="1:31" x14ac:dyDescent="0.25">
      <c r="A8718">
        <v>1665123</v>
      </c>
      <c r="B8718">
        <v>1</v>
      </c>
      <c r="C8718" t="s">
        <v>80</v>
      </c>
      <c r="D8718" t="s">
        <v>93</v>
      </c>
      <c r="E8718" t="s">
        <v>178</v>
      </c>
      <c r="F8718" t="s">
        <v>24501</v>
      </c>
      <c r="G8718" t="s">
        <v>227</v>
      </c>
      <c r="H8718" t="s">
        <v>149</v>
      </c>
      <c r="I8718" t="s">
        <v>135</v>
      </c>
      <c r="J8718" t="s">
        <v>136</v>
      </c>
      <c r="K8718" t="s">
        <v>137</v>
      </c>
      <c r="L8718" t="s">
        <v>24502</v>
      </c>
      <c r="M8718" t="s">
        <v>24503</v>
      </c>
      <c r="N8718">
        <v>2.8450000000000002</v>
      </c>
      <c r="O8718">
        <v>0</v>
      </c>
      <c r="P8718">
        <v>45</v>
      </c>
      <c r="Q8718">
        <v>0</v>
      </c>
      <c r="R8718">
        <v>0</v>
      </c>
      <c r="S8718">
        <v>0</v>
      </c>
      <c r="T8718">
        <v>1</v>
      </c>
      <c r="U8718">
        <v>0</v>
      </c>
      <c r="V8718">
        <v>0</v>
      </c>
      <c r="W8718">
        <v>0</v>
      </c>
      <c r="X8718">
        <v>26.676867164602122</v>
      </c>
      <c r="Y8718">
        <v>0</v>
      </c>
      <c r="Z8718">
        <v>0</v>
      </c>
      <c r="AA8718">
        <v>0</v>
      </c>
      <c r="AB8718">
        <v>0.22047281869837501</v>
      </c>
      <c r="AC8718">
        <v>0</v>
      </c>
      <c r="AD8718">
        <v>0</v>
      </c>
      <c r="AE8718">
        <v>26.897339983300498</v>
      </c>
    </row>
    <row r="8719" spans="1:31" x14ac:dyDescent="0.25">
      <c r="A8719">
        <v>1663838</v>
      </c>
      <c r="B8719">
        <v>1</v>
      </c>
      <c r="C8719" t="s">
        <v>80</v>
      </c>
      <c r="D8719" t="s">
        <v>93</v>
      </c>
      <c r="E8719" t="s">
        <v>152</v>
      </c>
      <c r="F8719" t="s">
        <v>24504</v>
      </c>
      <c r="G8719" t="s">
        <v>507</v>
      </c>
      <c r="H8719" t="s">
        <v>149</v>
      </c>
      <c r="I8719" t="s">
        <v>135</v>
      </c>
      <c r="J8719" t="s">
        <v>136</v>
      </c>
      <c r="K8719" t="s">
        <v>137</v>
      </c>
      <c r="L8719" t="s">
        <v>24505</v>
      </c>
      <c r="M8719" t="s">
        <v>24506</v>
      </c>
      <c r="N8719">
        <v>1.025833333</v>
      </c>
      <c r="O8719">
        <v>0</v>
      </c>
      <c r="P8719">
        <v>1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6.2567201021822227E-2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6.2567201021822227E-2</v>
      </c>
    </row>
    <row r="8720" spans="1:31" x14ac:dyDescent="0.25">
      <c r="A8720">
        <v>1663987</v>
      </c>
      <c r="B8720">
        <v>1</v>
      </c>
      <c r="C8720" t="s">
        <v>81</v>
      </c>
      <c r="D8720" t="s">
        <v>127</v>
      </c>
      <c r="E8720" t="s">
        <v>146</v>
      </c>
      <c r="F8720" t="s">
        <v>24507</v>
      </c>
      <c r="G8720" t="s">
        <v>260</v>
      </c>
      <c r="H8720" t="s">
        <v>149</v>
      </c>
      <c r="I8720" t="s">
        <v>135</v>
      </c>
      <c r="J8720" t="s">
        <v>136</v>
      </c>
      <c r="K8720" t="s">
        <v>137</v>
      </c>
      <c r="L8720" t="s">
        <v>24508</v>
      </c>
      <c r="M8720" t="s">
        <v>24509</v>
      </c>
      <c r="N8720">
        <v>2.506388888</v>
      </c>
      <c r="O8720">
        <v>0</v>
      </c>
      <c r="P8720">
        <v>77</v>
      </c>
      <c r="Q8720">
        <v>0</v>
      </c>
      <c r="R8720">
        <v>5</v>
      </c>
      <c r="S8720">
        <v>0</v>
      </c>
      <c r="T8720">
        <v>10</v>
      </c>
      <c r="U8720">
        <v>0</v>
      </c>
      <c r="V8720">
        <v>0</v>
      </c>
      <c r="W8720">
        <v>0</v>
      </c>
      <c r="X8720">
        <v>32.812618879070328</v>
      </c>
      <c r="Y8720">
        <v>0</v>
      </c>
      <c r="Z8720">
        <v>31.911985835528938</v>
      </c>
      <c r="AA8720">
        <v>0</v>
      </c>
      <c r="AB8720">
        <v>4.4182795037057909</v>
      </c>
      <c r="AC8720">
        <v>0</v>
      </c>
      <c r="AD8720">
        <v>0</v>
      </c>
      <c r="AE8720">
        <v>69.142884218305056</v>
      </c>
    </row>
    <row r="8721" spans="1:31" x14ac:dyDescent="0.25">
      <c r="A8721">
        <v>1664974</v>
      </c>
      <c r="B8721">
        <v>1</v>
      </c>
      <c r="C8721" t="s">
        <v>81</v>
      </c>
      <c r="D8721" t="s">
        <v>113</v>
      </c>
      <c r="E8721" t="s">
        <v>178</v>
      </c>
      <c r="F8721" t="s">
        <v>24510</v>
      </c>
      <c r="G8721" t="s">
        <v>227</v>
      </c>
      <c r="H8721" t="s">
        <v>149</v>
      </c>
      <c r="I8721" t="s">
        <v>135</v>
      </c>
      <c r="J8721" t="s">
        <v>136</v>
      </c>
      <c r="K8721" t="s">
        <v>137</v>
      </c>
      <c r="L8721" t="s">
        <v>24511</v>
      </c>
      <c r="M8721" t="s">
        <v>24512</v>
      </c>
      <c r="N8721">
        <v>7.4191666659999997</v>
      </c>
      <c r="O8721">
        <v>0</v>
      </c>
      <c r="P8721">
        <v>7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3.3931425924154648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3.3931425924154648</v>
      </c>
    </row>
    <row r="8722" spans="1:31" x14ac:dyDescent="0.25">
      <c r="A8722">
        <v>1664339</v>
      </c>
      <c r="B8722">
        <v>1</v>
      </c>
      <c r="C8722" t="s">
        <v>80</v>
      </c>
      <c r="D8722" t="s">
        <v>108</v>
      </c>
      <c r="E8722" t="s">
        <v>204</v>
      </c>
      <c r="F8722" t="s">
        <v>24513</v>
      </c>
      <c r="G8722" t="s">
        <v>161</v>
      </c>
      <c r="H8722" t="s">
        <v>134</v>
      </c>
      <c r="I8722" t="s">
        <v>191</v>
      </c>
      <c r="J8722" t="s">
        <v>136</v>
      </c>
      <c r="K8722" t="s">
        <v>137</v>
      </c>
      <c r="L8722" t="s">
        <v>24514</v>
      </c>
      <c r="M8722" t="s">
        <v>24515</v>
      </c>
      <c r="N8722">
        <v>1.6666666E-2</v>
      </c>
      <c r="O8722">
        <v>0</v>
      </c>
      <c r="P8722">
        <v>3510</v>
      </c>
      <c r="Q8722">
        <v>2</v>
      </c>
      <c r="R8722">
        <v>721</v>
      </c>
      <c r="S8722">
        <v>24</v>
      </c>
      <c r="T8722">
        <v>537</v>
      </c>
      <c r="U8722">
        <v>1</v>
      </c>
      <c r="V8722">
        <v>0</v>
      </c>
      <c r="W8722">
        <v>0</v>
      </c>
      <c r="X8722">
        <v>7.4856864326824599</v>
      </c>
      <c r="Y8722">
        <v>5.7896032419000001E-2</v>
      </c>
      <c r="Z8722">
        <v>1.8837485819252653</v>
      </c>
      <c r="AA8722">
        <v>2.6748056341350339</v>
      </c>
      <c r="AB8722">
        <v>7.0234441278873128</v>
      </c>
      <c r="AC8722">
        <v>0.2519010780525</v>
      </c>
      <c r="AD8722">
        <v>0</v>
      </c>
      <c r="AE8722">
        <v>19.377481887101574</v>
      </c>
    </row>
    <row r="8723" spans="1:31" x14ac:dyDescent="0.25">
      <c r="A8723">
        <v>1664104</v>
      </c>
      <c r="B8723">
        <v>1</v>
      </c>
      <c r="C8723" t="s">
        <v>81</v>
      </c>
      <c r="D8723" t="s">
        <v>128</v>
      </c>
      <c r="E8723" t="s">
        <v>131</v>
      </c>
      <c r="F8723" t="s">
        <v>24516</v>
      </c>
      <c r="G8723" t="s">
        <v>1322</v>
      </c>
      <c r="H8723" t="s">
        <v>134</v>
      </c>
      <c r="I8723" t="s">
        <v>135</v>
      </c>
      <c r="J8723" t="s">
        <v>136</v>
      </c>
      <c r="K8723" t="s">
        <v>137</v>
      </c>
      <c r="L8723" t="s">
        <v>24517</v>
      </c>
      <c r="M8723" t="s">
        <v>24518</v>
      </c>
      <c r="N8723">
        <v>8.5955555550000007</v>
      </c>
      <c r="O8723">
        <v>1</v>
      </c>
      <c r="P8723">
        <v>604</v>
      </c>
      <c r="Q8723">
        <v>4</v>
      </c>
      <c r="R8723">
        <v>59</v>
      </c>
      <c r="S8723">
        <v>0</v>
      </c>
      <c r="T8723">
        <v>28</v>
      </c>
      <c r="U8723">
        <v>1</v>
      </c>
      <c r="V8723">
        <v>0</v>
      </c>
      <c r="W8723">
        <v>1.6845592868111998</v>
      </c>
      <c r="X8723">
        <v>1417.5943936115959</v>
      </c>
      <c r="Y8723">
        <v>27.311265507138348</v>
      </c>
      <c r="Z8723">
        <v>200.9480530341846</v>
      </c>
      <c r="AA8723">
        <v>0</v>
      </c>
      <c r="AB8723">
        <v>347.63007931823188</v>
      </c>
      <c r="AC8723">
        <v>607.04324222136029</v>
      </c>
      <c r="AD8723">
        <v>0</v>
      </c>
      <c r="AE8723">
        <v>2602.2115929793222</v>
      </c>
    </row>
    <row r="8724" spans="1:31" x14ac:dyDescent="0.25">
      <c r="A8724">
        <v>1664857</v>
      </c>
      <c r="B8724">
        <v>1</v>
      </c>
      <c r="C8724" t="s">
        <v>80</v>
      </c>
      <c r="D8724" t="s">
        <v>93</v>
      </c>
      <c r="E8724" t="s">
        <v>178</v>
      </c>
      <c r="F8724" t="s">
        <v>24519</v>
      </c>
      <c r="G8724" t="s">
        <v>227</v>
      </c>
      <c r="H8724" t="s">
        <v>149</v>
      </c>
      <c r="I8724" t="s">
        <v>135</v>
      </c>
      <c r="J8724" t="s">
        <v>136</v>
      </c>
      <c r="K8724" t="s">
        <v>137</v>
      </c>
      <c r="L8724" t="s">
        <v>24520</v>
      </c>
      <c r="M8724" t="s">
        <v>24521</v>
      </c>
      <c r="N8724">
        <v>9.4794444440000003</v>
      </c>
      <c r="O8724">
        <v>0</v>
      </c>
      <c r="P8724">
        <v>5</v>
      </c>
      <c r="Q8724">
        <v>0</v>
      </c>
      <c r="R8724">
        <v>1</v>
      </c>
      <c r="S8724">
        <v>0</v>
      </c>
      <c r="T8724">
        <v>4</v>
      </c>
      <c r="U8724">
        <v>0</v>
      </c>
      <c r="V8724">
        <v>0</v>
      </c>
      <c r="W8724">
        <v>0</v>
      </c>
      <c r="X8724">
        <v>8.480763325104304</v>
      </c>
      <c r="Y8724">
        <v>0</v>
      </c>
      <c r="Z8724">
        <v>0.71919658800673447</v>
      </c>
      <c r="AA8724">
        <v>0</v>
      </c>
      <c r="AB8724">
        <v>61.069963351234485</v>
      </c>
      <c r="AC8724">
        <v>0</v>
      </c>
      <c r="AD8724">
        <v>0</v>
      </c>
      <c r="AE8724">
        <v>70.269923264345522</v>
      </c>
    </row>
    <row r="8725" spans="1:31" x14ac:dyDescent="0.25">
      <c r="A8725">
        <v>1665029</v>
      </c>
      <c r="B8725">
        <v>1</v>
      </c>
      <c r="C8725" t="s">
        <v>81</v>
      </c>
      <c r="D8725" t="s">
        <v>122</v>
      </c>
      <c r="E8725" t="s">
        <v>178</v>
      </c>
      <c r="F8725" t="s">
        <v>24522</v>
      </c>
      <c r="G8725" t="s">
        <v>187</v>
      </c>
      <c r="H8725" t="s">
        <v>149</v>
      </c>
      <c r="I8725" t="s">
        <v>135</v>
      </c>
      <c r="J8725" t="s">
        <v>136</v>
      </c>
      <c r="K8725" t="s">
        <v>137</v>
      </c>
      <c r="L8725" t="s">
        <v>24523</v>
      </c>
      <c r="M8725" t="s">
        <v>24524</v>
      </c>
      <c r="N8725">
        <v>1.448055555</v>
      </c>
      <c r="O8725">
        <v>0</v>
      </c>
      <c r="P8725">
        <v>65</v>
      </c>
      <c r="Q8725">
        <v>0</v>
      </c>
      <c r="R8725">
        <v>0</v>
      </c>
      <c r="S8725">
        <v>0</v>
      </c>
      <c r="T8725">
        <v>1</v>
      </c>
      <c r="U8725">
        <v>0</v>
      </c>
      <c r="V8725">
        <v>0</v>
      </c>
      <c r="W8725">
        <v>0</v>
      </c>
      <c r="X8725">
        <v>21.04733223675067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21.04733223675067</v>
      </c>
    </row>
    <row r="8726" spans="1:31" x14ac:dyDescent="0.25">
      <c r="A8726">
        <v>1664073</v>
      </c>
      <c r="B8726">
        <v>1</v>
      </c>
      <c r="C8726" t="s">
        <v>80</v>
      </c>
      <c r="D8726" t="s">
        <v>106</v>
      </c>
      <c r="E8726" t="s">
        <v>131</v>
      </c>
      <c r="F8726" t="s">
        <v>24525</v>
      </c>
      <c r="G8726" t="s">
        <v>161</v>
      </c>
      <c r="H8726" t="s">
        <v>134</v>
      </c>
      <c r="I8726" t="s">
        <v>135</v>
      </c>
      <c r="J8726" t="s">
        <v>136</v>
      </c>
      <c r="K8726" t="s">
        <v>137</v>
      </c>
      <c r="L8726" t="s">
        <v>24526</v>
      </c>
      <c r="M8726" t="s">
        <v>24527</v>
      </c>
      <c r="N8726">
        <v>2.076944444</v>
      </c>
      <c r="O8726">
        <v>0</v>
      </c>
      <c r="P8726">
        <v>120</v>
      </c>
      <c r="Q8726">
        <v>0</v>
      </c>
      <c r="R8726">
        <v>7</v>
      </c>
      <c r="S8726">
        <v>0</v>
      </c>
      <c r="T8726">
        <v>21</v>
      </c>
      <c r="U8726">
        <v>0</v>
      </c>
      <c r="V8726">
        <v>0</v>
      </c>
      <c r="W8726">
        <v>0</v>
      </c>
      <c r="X8726">
        <v>54.662483529957726</v>
      </c>
      <c r="Y8726">
        <v>0</v>
      </c>
      <c r="Z8726">
        <v>8.9187485256445207</v>
      </c>
      <c r="AA8726">
        <v>0</v>
      </c>
      <c r="AB8726">
        <v>32.647827254153356</v>
      </c>
      <c r="AC8726">
        <v>0</v>
      </c>
      <c r="AD8726">
        <v>0</v>
      </c>
      <c r="AE8726">
        <v>96.229059309755598</v>
      </c>
    </row>
    <row r="8727" spans="1:31" x14ac:dyDescent="0.25">
      <c r="A8727">
        <v>1664167</v>
      </c>
      <c r="B8727">
        <v>1</v>
      </c>
      <c r="C8727" t="s">
        <v>81</v>
      </c>
      <c r="D8727" t="s">
        <v>119</v>
      </c>
      <c r="E8727" t="s">
        <v>178</v>
      </c>
      <c r="F8727" t="s">
        <v>24528</v>
      </c>
      <c r="G8727" t="s">
        <v>227</v>
      </c>
      <c r="H8727" t="s">
        <v>149</v>
      </c>
      <c r="I8727" t="s">
        <v>135</v>
      </c>
      <c r="J8727" t="s">
        <v>136</v>
      </c>
      <c r="K8727" t="s">
        <v>137</v>
      </c>
      <c r="L8727" t="s">
        <v>24529</v>
      </c>
      <c r="M8727" t="s">
        <v>24530</v>
      </c>
      <c r="N8727">
        <v>1.573611111</v>
      </c>
      <c r="O8727">
        <v>0</v>
      </c>
      <c r="P8727">
        <v>28</v>
      </c>
      <c r="Q8727">
        <v>0</v>
      </c>
      <c r="R8727">
        <v>1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3.4191418556762554</v>
      </c>
      <c r="Y8727">
        <v>0</v>
      </c>
      <c r="Z8727">
        <v>1.3009402016928334E-2</v>
      </c>
      <c r="AA8727">
        <v>0</v>
      </c>
      <c r="AB8727">
        <v>0</v>
      </c>
      <c r="AC8727">
        <v>0</v>
      </c>
      <c r="AD8727">
        <v>0</v>
      </c>
      <c r="AE8727">
        <v>3.4321512576931839</v>
      </c>
    </row>
    <row r="8728" spans="1:31" x14ac:dyDescent="0.25">
      <c r="A8728">
        <v>1664794</v>
      </c>
      <c r="B8728">
        <v>1</v>
      </c>
      <c r="C8728" t="s">
        <v>80</v>
      </c>
      <c r="D8728" t="s">
        <v>91</v>
      </c>
      <c r="E8728" t="s">
        <v>152</v>
      </c>
      <c r="F8728" t="s">
        <v>24531</v>
      </c>
      <c r="G8728" t="s">
        <v>154</v>
      </c>
      <c r="H8728" t="s">
        <v>149</v>
      </c>
      <c r="I8728" t="s">
        <v>135</v>
      </c>
      <c r="J8728" t="s">
        <v>136</v>
      </c>
      <c r="K8728" t="s">
        <v>137</v>
      </c>
      <c r="L8728" t="s">
        <v>24532</v>
      </c>
      <c r="M8728" t="s">
        <v>24533</v>
      </c>
      <c r="N8728">
        <v>7.977777777</v>
      </c>
      <c r="O8728">
        <v>0</v>
      </c>
      <c r="P8728">
        <v>4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5.6665081716984034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5.6665081716984034</v>
      </c>
    </row>
    <row r="8729" spans="1:31" x14ac:dyDescent="0.25">
      <c r="A8729">
        <v>1663861</v>
      </c>
      <c r="B8729">
        <v>1</v>
      </c>
      <c r="C8729" t="s">
        <v>81</v>
      </c>
      <c r="D8729" t="s">
        <v>113</v>
      </c>
      <c r="E8729" t="s">
        <v>178</v>
      </c>
      <c r="F8729" t="s">
        <v>24534</v>
      </c>
      <c r="G8729" t="s">
        <v>187</v>
      </c>
      <c r="H8729" t="s">
        <v>149</v>
      </c>
      <c r="I8729" t="s">
        <v>135</v>
      </c>
      <c r="J8729" t="s">
        <v>136</v>
      </c>
      <c r="K8729" t="s">
        <v>137</v>
      </c>
      <c r="L8729" t="s">
        <v>24535</v>
      </c>
      <c r="M8729" t="s">
        <v>24536</v>
      </c>
      <c r="N8729">
        <v>2.6727777769999999</v>
      </c>
      <c r="O8729">
        <v>0</v>
      </c>
      <c r="P8729">
        <v>38</v>
      </c>
      <c r="Q8729">
        <v>0</v>
      </c>
      <c r="R8729">
        <v>2</v>
      </c>
      <c r="S8729">
        <v>0</v>
      </c>
      <c r="T8729">
        <v>14</v>
      </c>
      <c r="U8729">
        <v>0</v>
      </c>
      <c r="V8729">
        <v>0</v>
      </c>
      <c r="W8729">
        <v>0</v>
      </c>
      <c r="X8729">
        <v>14.236219474533558</v>
      </c>
      <c r="Y8729">
        <v>0</v>
      </c>
      <c r="Z8729">
        <v>0.52214711987780416</v>
      </c>
      <c r="AA8729">
        <v>0</v>
      </c>
      <c r="AB8729">
        <v>14.6922389564046</v>
      </c>
      <c r="AC8729">
        <v>0</v>
      </c>
      <c r="AD8729">
        <v>0</v>
      </c>
      <c r="AE8729">
        <v>29.450605550815961</v>
      </c>
    </row>
    <row r="8730" spans="1:31" x14ac:dyDescent="0.25">
      <c r="A8730">
        <v>1665100</v>
      </c>
      <c r="B8730">
        <v>1</v>
      </c>
      <c r="C8730" t="s">
        <v>80</v>
      </c>
      <c r="D8730" t="s">
        <v>109</v>
      </c>
      <c r="E8730" t="s">
        <v>178</v>
      </c>
      <c r="F8730" t="s">
        <v>24537</v>
      </c>
      <c r="G8730" t="s">
        <v>227</v>
      </c>
      <c r="H8730" t="s">
        <v>149</v>
      </c>
      <c r="I8730" t="s">
        <v>135</v>
      </c>
      <c r="J8730" t="s">
        <v>136</v>
      </c>
      <c r="K8730" t="s">
        <v>137</v>
      </c>
      <c r="L8730" t="s">
        <v>24538</v>
      </c>
      <c r="M8730" t="s">
        <v>24539</v>
      </c>
      <c r="N8730">
        <v>2.5977777770000001</v>
      </c>
      <c r="O8730">
        <v>0</v>
      </c>
      <c r="P8730">
        <v>13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4.3458951728627397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4.3458951728627397</v>
      </c>
    </row>
    <row r="8731" spans="1:31" x14ac:dyDescent="0.25">
      <c r="A8731">
        <v>1664010</v>
      </c>
      <c r="B8731">
        <v>1</v>
      </c>
      <c r="C8731" t="s">
        <v>81</v>
      </c>
      <c r="D8731" t="s">
        <v>117</v>
      </c>
      <c r="E8731" t="s">
        <v>140</v>
      </c>
      <c r="F8731" t="s">
        <v>606</v>
      </c>
      <c r="G8731" t="s">
        <v>161</v>
      </c>
      <c r="H8731" t="s">
        <v>134</v>
      </c>
      <c r="I8731" t="s">
        <v>135</v>
      </c>
      <c r="J8731" t="s">
        <v>136</v>
      </c>
      <c r="K8731" t="s">
        <v>137</v>
      </c>
      <c r="L8731" t="s">
        <v>24540</v>
      </c>
      <c r="M8731" t="s">
        <v>24541</v>
      </c>
      <c r="N8731">
        <v>1.6602777769999999</v>
      </c>
      <c r="O8731">
        <v>0</v>
      </c>
      <c r="P8731">
        <v>2264</v>
      </c>
      <c r="Q8731">
        <v>36</v>
      </c>
      <c r="R8731">
        <v>81</v>
      </c>
      <c r="S8731">
        <v>22</v>
      </c>
      <c r="T8731">
        <v>228</v>
      </c>
      <c r="U8731">
        <v>8</v>
      </c>
      <c r="V8731">
        <v>1</v>
      </c>
      <c r="W8731">
        <v>0</v>
      </c>
      <c r="X8731">
        <v>404.24893321578861</v>
      </c>
      <c r="Y8731">
        <v>163.4252155243118</v>
      </c>
      <c r="Z8731">
        <v>31.191605757898248</v>
      </c>
      <c r="AA8731">
        <v>177.33056838464006</v>
      </c>
      <c r="AB8731">
        <v>137.83614675478327</v>
      </c>
      <c r="AC8731">
        <v>755.86685578041761</v>
      </c>
      <c r="AD8731">
        <v>11.24802456182193</v>
      </c>
      <c r="AE8731">
        <v>1681.1473499796616</v>
      </c>
    </row>
    <row r="8732" spans="1:31" x14ac:dyDescent="0.25">
      <c r="A8732">
        <v>1664113</v>
      </c>
      <c r="B8732">
        <v>1</v>
      </c>
      <c r="C8732" t="s">
        <v>81</v>
      </c>
      <c r="D8732" t="s">
        <v>128</v>
      </c>
      <c r="E8732" t="s">
        <v>362</v>
      </c>
      <c r="F8732" t="s">
        <v>24542</v>
      </c>
      <c r="G8732" t="s">
        <v>227</v>
      </c>
      <c r="H8732" t="s">
        <v>149</v>
      </c>
      <c r="I8732" t="s">
        <v>135</v>
      </c>
      <c r="J8732" t="s">
        <v>136</v>
      </c>
      <c r="K8732" t="s">
        <v>137</v>
      </c>
      <c r="L8732" t="s">
        <v>24543</v>
      </c>
      <c r="M8732" t="s">
        <v>24544</v>
      </c>
      <c r="N8732">
        <v>10.072222222000001</v>
      </c>
      <c r="O8732">
        <v>0</v>
      </c>
      <c r="P8732">
        <v>89</v>
      </c>
      <c r="Q8732">
        <v>0</v>
      </c>
      <c r="R8732">
        <v>0</v>
      </c>
      <c r="S8732">
        <v>0</v>
      </c>
      <c r="T8732">
        <v>3</v>
      </c>
      <c r="U8732">
        <v>0</v>
      </c>
      <c r="V8732">
        <v>0</v>
      </c>
      <c r="W8732">
        <v>0</v>
      </c>
      <c r="X8732">
        <v>168.7274681596908</v>
      </c>
      <c r="Y8732">
        <v>0</v>
      </c>
      <c r="Z8732">
        <v>0</v>
      </c>
      <c r="AA8732">
        <v>0</v>
      </c>
      <c r="AB8732">
        <v>43.54765809987407</v>
      </c>
      <c r="AC8732">
        <v>0</v>
      </c>
      <c r="AD8732">
        <v>0</v>
      </c>
      <c r="AE8732">
        <v>212.27512625956487</v>
      </c>
    </row>
    <row r="8733" spans="1:31" x14ac:dyDescent="0.25">
      <c r="A8733">
        <v>1663852</v>
      </c>
      <c r="B8733">
        <v>1</v>
      </c>
      <c r="C8733" t="s">
        <v>81</v>
      </c>
      <c r="D8733" t="s">
        <v>117</v>
      </c>
      <c r="E8733" t="s">
        <v>146</v>
      </c>
      <c r="F8733" t="s">
        <v>24545</v>
      </c>
      <c r="G8733" t="s">
        <v>403</v>
      </c>
      <c r="H8733" t="s">
        <v>149</v>
      </c>
      <c r="I8733" t="s">
        <v>135</v>
      </c>
      <c r="J8733" t="s">
        <v>136</v>
      </c>
      <c r="K8733" t="s">
        <v>137</v>
      </c>
      <c r="L8733" t="s">
        <v>24546</v>
      </c>
      <c r="M8733" t="s">
        <v>24547</v>
      </c>
      <c r="N8733">
        <v>1.6263888879999999</v>
      </c>
      <c r="O8733">
        <v>0</v>
      </c>
      <c r="P8733">
        <v>291</v>
      </c>
      <c r="Q8733">
        <v>0</v>
      </c>
      <c r="R8733">
        <v>0</v>
      </c>
      <c r="S8733">
        <v>0</v>
      </c>
      <c r="T8733">
        <v>29</v>
      </c>
      <c r="U8733">
        <v>0</v>
      </c>
      <c r="V8733">
        <v>1</v>
      </c>
      <c r="W8733">
        <v>0</v>
      </c>
      <c r="X8733">
        <v>73.650917627455897</v>
      </c>
      <c r="Y8733">
        <v>0</v>
      </c>
      <c r="Z8733">
        <v>0</v>
      </c>
      <c r="AA8733">
        <v>0</v>
      </c>
      <c r="AB8733">
        <v>10.433548230873374</v>
      </c>
      <c r="AC8733">
        <v>0</v>
      </c>
      <c r="AD8733">
        <v>0.84928035135483504</v>
      </c>
      <c r="AE8733">
        <v>84.933746209684102</v>
      </c>
    </row>
    <row r="8734" spans="1:31" x14ac:dyDescent="0.25">
      <c r="A8734">
        <v>1664090</v>
      </c>
      <c r="B8734">
        <v>1</v>
      </c>
      <c r="C8734" t="s">
        <v>80</v>
      </c>
      <c r="D8734" t="s">
        <v>105</v>
      </c>
      <c r="E8734" t="s">
        <v>178</v>
      </c>
      <c r="F8734" t="s">
        <v>12555</v>
      </c>
      <c r="G8734" t="s">
        <v>227</v>
      </c>
      <c r="H8734" t="s">
        <v>149</v>
      </c>
      <c r="I8734" t="s">
        <v>135</v>
      </c>
      <c r="J8734" t="s">
        <v>136</v>
      </c>
      <c r="K8734" t="s">
        <v>137</v>
      </c>
      <c r="L8734" t="s">
        <v>24548</v>
      </c>
      <c r="M8734" t="s">
        <v>24549</v>
      </c>
      <c r="N8734">
        <v>2.7402777770000002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2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3.964765002037999</v>
      </c>
      <c r="AC8734">
        <v>0</v>
      </c>
      <c r="AD8734">
        <v>0</v>
      </c>
      <c r="AE8734">
        <v>3.964765002037999</v>
      </c>
    </row>
    <row r="8735" spans="1:31" x14ac:dyDescent="0.25">
      <c r="A8735">
        <v>1663875</v>
      </c>
      <c r="B8735">
        <v>1</v>
      </c>
      <c r="C8735" t="s">
        <v>81</v>
      </c>
      <c r="D8735" t="s">
        <v>128</v>
      </c>
      <c r="E8735" t="s">
        <v>178</v>
      </c>
      <c r="F8735" t="s">
        <v>24550</v>
      </c>
      <c r="G8735" t="s">
        <v>227</v>
      </c>
      <c r="H8735" t="s">
        <v>149</v>
      </c>
      <c r="I8735" t="s">
        <v>135</v>
      </c>
      <c r="J8735" t="s">
        <v>136</v>
      </c>
      <c r="K8735" t="s">
        <v>137</v>
      </c>
      <c r="L8735" t="s">
        <v>24551</v>
      </c>
      <c r="M8735" t="s">
        <v>24552</v>
      </c>
      <c r="N8735">
        <v>16.194722221999999</v>
      </c>
      <c r="O8735">
        <v>0</v>
      </c>
      <c r="P8735">
        <v>63</v>
      </c>
      <c r="Q8735">
        <v>0</v>
      </c>
      <c r="R8735">
        <v>0</v>
      </c>
      <c r="S8735">
        <v>0</v>
      </c>
      <c r="T8735">
        <v>4</v>
      </c>
      <c r="U8735">
        <v>0</v>
      </c>
      <c r="V8735">
        <v>0</v>
      </c>
      <c r="W8735">
        <v>0</v>
      </c>
      <c r="X8735">
        <v>253.82667192934721</v>
      </c>
      <c r="Y8735">
        <v>0</v>
      </c>
      <c r="Z8735">
        <v>0</v>
      </c>
      <c r="AA8735">
        <v>0</v>
      </c>
      <c r="AB8735">
        <v>187.4518584412603</v>
      </c>
      <c r="AC8735">
        <v>0</v>
      </c>
      <c r="AD8735">
        <v>0</v>
      </c>
      <c r="AE8735">
        <v>441.27853037060754</v>
      </c>
    </row>
    <row r="8736" spans="1:31" x14ac:dyDescent="0.25">
      <c r="A8736">
        <v>1663921</v>
      </c>
      <c r="B8736">
        <v>1</v>
      </c>
      <c r="C8736" t="s">
        <v>80</v>
      </c>
      <c r="D8736" t="s">
        <v>99</v>
      </c>
      <c r="E8736" t="s">
        <v>140</v>
      </c>
      <c r="F8736" t="s">
        <v>24553</v>
      </c>
      <c r="G8736" t="s">
        <v>161</v>
      </c>
      <c r="H8736" t="s">
        <v>134</v>
      </c>
      <c r="I8736" t="s">
        <v>135</v>
      </c>
      <c r="J8736" t="s">
        <v>136</v>
      </c>
      <c r="K8736" t="s">
        <v>137</v>
      </c>
      <c r="L8736" t="s">
        <v>24554</v>
      </c>
      <c r="M8736" t="s">
        <v>24555</v>
      </c>
      <c r="N8736">
        <v>2.7283333330000001</v>
      </c>
      <c r="O8736">
        <v>1</v>
      </c>
      <c r="P8736">
        <v>2146</v>
      </c>
      <c r="Q8736">
        <v>0</v>
      </c>
      <c r="R8736">
        <v>10</v>
      </c>
      <c r="S8736">
        <v>4</v>
      </c>
      <c r="T8736">
        <v>369</v>
      </c>
      <c r="U8736">
        <v>0</v>
      </c>
      <c r="V8736">
        <v>2</v>
      </c>
      <c r="W8736">
        <v>3.7609128230095807</v>
      </c>
      <c r="X8736">
        <v>1392.5956140251371</v>
      </c>
      <c r="Y8736">
        <v>0</v>
      </c>
      <c r="Z8736">
        <v>3.4778274914640952</v>
      </c>
      <c r="AA8736">
        <v>46.530016215907061</v>
      </c>
      <c r="AB8736">
        <v>629.85520515220981</v>
      </c>
      <c r="AC8736">
        <v>0</v>
      </c>
      <c r="AD8736">
        <v>28.262180059639299</v>
      </c>
      <c r="AE8736">
        <v>2104.4817557673673</v>
      </c>
    </row>
    <row r="8737" spans="1:31" x14ac:dyDescent="0.25">
      <c r="A8737">
        <v>1664044</v>
      </c>
      <c r="B8737">
        <v>1</v>
      </c>
      <c r="C8737" t="s">
        <v>80</v>
      </c>
      <c r="D8737" t="s">
        <v>104</v>
      </c>
      <c r="E8737" t="s">
        <v>140</v>
      </c>
      <c r="F8737" t="s">
        <v>24556</v>
      </c>
      <c r="G8737" t="s">
        <v>1992</v>
      </c>
      <c r="H8737" t="s">
        <v>134</v>
      </c>
      <c r="I8737" t="s">
        <v>135</v>
      </c>
      <c r="J8737" t="s">
        <v>136</v>
      </c>
      <c r="K8737" t="s">
        <v>137</v>
      </c>
      <c r="L8737" t="s">
        <v>24557</v>
      </c>
      <c r="M8737" t="s">
        <v>24558</v>
      </c>
      <c r="N8737">
        <v>5.1352777769999998</v>
      </c>
      <c r="O8737">
        <v>1</v>
      </c>
      <c r="P8737">
        <v>770</v>
      </c>
      <c r="Q8737">
        <v>0</v>
      </c>
      <c r="R8737">
        <v>21</v>
      </c>
      <c r="S8737">
        <v>2</v>
      </c>
      <c r="T8737">
        <v>121</v>
      </c>
      <c r="U8737">
        <v>0</v>
      </c>
      <c r="V8737">
        <v>0</v>
      </c>
      <c r="W8737">
        <v>3.692968615952778E-3</v>
      </c>
      <c r="X8737">
        <v>1033.4006305738312</v>
      </c>
      <c r="Y8737">
        <v>0</v>
      </c>
      <c r="Z8737">
        <v>41.226912676422423</v>
      </c>
      <c r="AA8737">
        <v>10.044543716293784</v>
      </c>
      <c r="AB8737">
        <v>596.45123732062086</v>
      </c>
      <c r="AC8737">
        <v>0</v>
      </c>
      <c r="AD8737">
        <v>0</v>
      </c>
      <c r="AE8737">
        <v>1681.1270172557843</v>
      </c>
    </row>
    <row r="8738" spans="1:31" x14ac:dyDescent="0.25">
      <c r="A8738">
        <v>1664021</v>
      </c>
      <c r="B8738">
        <v>1</v>
      </c>
      <c r="C8738" t="s">
        <v>81</v>
      </c>
      <c r="D8738" t="s">
        <v>113</v>
      </c>
      <c r="E8738" t="s">
        <v>642</v>
      </c>
      <c r="F8738" t="s">
        <v>24559</v>
      </c>
      <c r="G8738" t="s">
        <v>161</v>
      </c>
      <c r="H8738" t="s">
        <v>134</v>
      </c>
      <c r="I8738" t="s">
        <v>135</v>
      </c>
      <c r="J8738" t="s">
        <v>136</v>
      </c>
      <c r="K8738" t="s">
        <v>137</v>
      </c>
      <c r="L8738" t="s">
        <v>24560</v>
      </c>
      <c r="M8738" t="s">
        <v>24561</v>
      </c>
      <c r="N8738">
        <v>0.93041666599999995</v>
      </c>
      <c r="O8738">
        <v>19</v>
      </c>
      <c r="P8738">
        <v>1725</v>
      </c>
      <c r="Q8738">
        <v>247</v>
      </c>
      <c r="R8738">
        <v>839</v>
      </c>
      <c r="S8738">
        <v>41</v>
      </c>
      <c r="T8738">
        <v>158</v>
      </c>
      <c r="U8738">
        <v>2</v>
      </c>
      <c r="V8738">
        <v>0</v>
      </c>
      <c r="W8738">
        <v>2.6249253182244447</v>
      </c>
      <c r="X8738">
        <v>285.79129575563775</v>
      </c>
      <c r="Y8738">
        <v>132.90148365748865</v>
      </c>
      <c r="Z8738">
        <v>332.52437925051998</v>
      </c>
      <c r="AA8738">
        <v>135.70552890816299</v>
      </c>
      <c r="AB8738">
        <v>120.78660315336289</v>
      </c>
      <c r="AC8738">
        <v>68.646177238735248</v>
      </c>
      <c r="AD8738">
        <v>0</v>
      </c>
      <c r="AE8738">
        <v>1078.9803932821319</v>
      </c>
    </row>
    <row r="8739" spans="1:31" x14ac:dyDescent="0.25">
      <c r="A8739">
        <v>1663975</v>
      </c>
      <c r="B8739">
        <v>1</v>
      </c>
      <c r="C8739" t="s">
        <v>80</v>
      </c>
      <c r="D8739" t="s">
        <v>99</v>
      </c>
      <c r="E8739" t="s">
        <v>140</v>
      </c>
      <c r="F8739" t="s">
        <v>24562</v>
      </c>
      <c r="G8739" t="s">
        <v>1322</v>
      </c>
      <c r="H8739" t="s">
        <v>134</v>
      </c>
      <c r="I8739" t="s">
        <v>135</v>
      </c>
      <c r="J8739" t="s">
        <v>136</v>
      </c>
      <c r="K8739" t="s">
        <v>137</v>
      </c>
      <c r="L8739" t="s">
        <v>24563</v>
      </c>
      <c r="M8739" t="s">
        <v>24564</v>
      </c>
      <c r="N8739">
        <v>2.2016666659999999</v>
      </c>
      <c r="O8739">
        <v>1</v>
      </c>
      <c r="P8739">
        <v>1618</v>
      </c>
      <c r="Q8739">
        <v>0</v>
      </c>
      <c r="R8739">
        <v>10</v>
      </c>
      <c r="S8739">
        <v>4</v>
      </c>
      <c r="T8739">
        <v>171</v>
      </c>
      <c r="U8739">
        <v>0</v>
      </c>
      <c r="V8739">
        <v>1</v>
      </c>
      <c r="W8739">
        <v>3.1509992030189053</v>
      </c>
      <c r="X8739">
        <v>805.0973854015831</v>
      </c>
      <c r="Y8739">
        <v>0</v>
      </c>
      <c r="Z8739">
        <v>3.1938448179068701</v>
      </c>
      <c r="AA8739">
        <v>45.11352289252163</v>
      </c>
      <c r="AB8739">
        <v>354.24903921618011</v>
      </c>
      <c r="AC8739">
        <v>0</v>
      </c>
      <c r="AD8739">
        <v>19.020318374946694</v>
      </c>
      <c r="AE8739">
        <v>1229.8251099061574</v>
      </c>
    </row>
    <row r="8740" spans="1:31" x14ac:dyDescent="0.25">
      <c r="A8740">
        <v>1664190</v>
      </c>
      <c r="B8740">
        <v>1</v>
      </c>
      <c r="C8740" t="s">
        <v>81</v>
      </c>
      <c r="D8740" t="s">
        <v>123</v>
      </c>
      <c r="E8740" t="s">
        <v>178</v>
      </c>
      <c r="F8740" t="s">
        <v>24565</v>
      </c>
      <c r="G8740" t="s">
        <v>187</v>
      </c>
      <c r="H8740" t="s">
        <v>149</v>
      </c>
      <c r="I8740" t="s">
        <v>135</v>
      </c>
      <c r="J8740" t="s">
        <v>136</v>
      </c>
      <c r="K8740" t="s">
        <v>137</v>
      </c>
      <c r="L8740" t="s">
        <v>24566</v>
      </c>
      <c r="M8740" t="s">
        <v>24567</v>
      </c>
      <c r="N8740">
        <v>1.6333333329999999</v>
      </c>
      <c r="O8740">
        <v>0</v>
      </c>
      <c r="P8740">
        <v>24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1.8109069158014603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1.8109069158014603</v>
      </c>
    </row>
    <row r="8741" spans="1:31" x14ac:dyDescent="0.25">
      <c r="A8741">
        <v>1664144</v>
      </c>
      <c r="B8741">
        <v>1</v>
      </c>
      <c r="C8741" t="s">
        <v>80</v>
      </c>
      <c r="D8741" t="s">
        <v>98</v>
      </c>
      <c r="E8741" t="s">
        <v>178</v>
      </c>
      <c r="F8741" t="s">
        <v>24568</v>
      </c>
      <c r="G8741" t="s">
        <v>227</v>
      </c>
      <c r="H8741" t="s">
        <v>149</v>
      </c>
      <c r="I8741" t="s">
        <v>135</v>
      </c>
      <c r="J8741" t="s">
        <v>136</v>
      </c>
      <c r="K8741" t="s">
        <v>137</v>
      </c>
      <c r="L8741" t="s">
        <v>24569</v>
      </c>
      <c r="M8741" t="s">
        <v>24570</v>
      </c>
      <c r="N8741">
        <v>1.4775</v>
      </c>
      <c r="O8741">
        <v>0</v>
      </c>
      <c r="P8741">
        <v>2</v>
      </c>
      <c r="Q8741">
        <v>0</v>
      </c>
      <c r="R8741">
        <v>15</v>
      </c>
      <c r="S8741">
        <v>0</v>
      </c>
      <c r="T8741">
        <v>1</v>
      </c>
      <c r="U8741">
        <v>0</v>
      </c>
      <c r="V8741">
        <v>0</v>
      </c>
      <c r="W8741">
        <v>0</v>
      </c>
      <c r="X8741">
        <v>2.8560442567678197</v>
      </c>
      <c r="Y8741">
        <v>0</v>
      </c>
      <c r="Z8741">
        <v>3.460789519970485</v>
      </c>
      <c r="AA8741">
        <v>0</v>
      </c>
      <c r="AB8741">
        <v>5.5827274031418792</v>
      </c>
      <c r="AC8741">
        <v>0</v>
      </c>
      <c r="AD8741">
        <v>0</v>
      </c>
      <c r="AE8741">
        <v>11.899561179880184</v>
      </c>
    </row>
    <row r="8742" spans="1:31" x14ac:dyDescent="0.25">
      <c r="A8742">
        <v>1663798</v>
      </c>
      <c r="B8742">
        <v>1</v>
      </c>
      <c r="C8742" t="s">
        <v>80</v>
      </c>
      <c r="D8742" t="s">
        <v>97</v>
      </c>
      <c r="E8742" t="s">
        <v>178</v>
      </c>
      <c r="F8742" t="s">
        <v>24571</v>
      </c>
      <c r="G8742" t="s">
        <v>227</v>
      </c>
      <c r="H8742" t="s">
        <v>149</v>
      </c>
      <c r="I8742" t="s">
        <v>135</v>
      </c>
      <c r="J8742" t="s">
        <v>136</v>
      </c>
      <c r="K8742" t="s">
        <v>137</v>
      </c>
      <c r="L8742" t="s">
        <v>24572</v>
      </c>
      <c r="M8742" t="s">
        <v>24573</v>
      </c>
      <c r="N8742">
        <v>2.3202777769999998</v>
      </c>
      <c r="O8742">
        <v>0</v>
      </c>
      <c r="P8742">
        <v>1</v>
      </c>
      <c r="Q8742">
        <v>0</v>
      </c>
      <c r="R8742">
        <v>4</v>
      </c>
      <c r="S8742">
        <v>0</v>
      </c>
      <c r="T8742">
        <v>2</v>
      </c>
      <c r="U8742">
        <v>0</v>
      </c>
      <c r="V8742">
        <v>0</v>
      </c>
      <c r="W8742">
        <v>0</v>
      </c>
      <c r="X8742">
        <v>5.8283324827947777E-2</v>
      </c>
      <c r="Y8742">
        <v>0</v>
      </c>
      <c r="Z8742">
        <v>3.5904972965540618</v>
      </c>
      <c r="AA8742">
        <v>0</v>
      </c>
      <c r="AB8742">
        <v>3.5110519917683813</v>
      </c>
      <c r="AC8742">
        <v>0</v>
      </c>
      <c r="AD8742">
        <v>0</v>
      </c>
      <c r="AE8742">
        <v>7.1598326131503907</v>
      </c>
    </row>
    <row r="8743" spans="1:31" x14ac:dyDescent="0.25">
      <c r="A8743">
        <v>1665126</v>
      </c>
      <c r="B8743">
        <v>1</v>
      </c>
      <c r="C8743" t="s">
        <v>80</v>
      </c>
      <c r="D8743" t="s">
        <v>106</v>
      </c>
      <c r="E8743" t="s">
        <v>178</v>
      </c>
      <c r="F8743" t="s">
        <v>24574</v>
      </c>
      <c r="G8743" t="s">
        <v>227</v>
      </c>
      <c r="H8743" t="s">
        <v>149</v>
      </c>
      <c r="I8743" t="s">
        <v>135</v>
      </c>
      <c r="J8743" t="s">
        <v>136</v>
      </c>
      <c r="K8743" t="s">
        <v>137</v>
      </c>
      <c r="L8743" t="s">
        <v>24575</v>
      </c>
      <c r="M8743" t="s">
        <v>24576</v>
      </c>
      <c r="N8743">
        <v>7.4122222219999996</v>
      </c>
      <c r="O8743">
        <v>0</v>
      </c>
      <c r="P8743">
        <v>13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25.019604182420178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25.019604182420178</v>
      </c>
    </row>
    <row r="8744" spans="1:31" x14ac:dyDescent="0.25">
      <c r="A8744">
        <v>1663844</v>
      </c>
      <c r="B8744">
        <v>1</v>
      </c>
      <c r="C8744" t="s">
        <v>81</v>
      </c>
      <c r="D8744" t="s">
        <v>119</v>
      </c>
      <c r="E8744" t="s">
        <v>204</v>
      </c>
      <c r="F8744" t="s">
        <v>24577</v>
      </c>
      <c r="G8744" t="s">
        <v>133</v>
      </c>
      <c r="H8744" t="s">
        <v>134</v>
      </c>
      <c r="I8744" t="s">
        <v>135</v>
      </c>
      <c r="J8744" t="s">
        <v>136</v>
      </c>
      <c r="K8744" t="s">
        <v>137</v>
      </c>
      <c r="L8744" t="s">
        <v>24578</v>
      </c>
      <c r="M8744" t="s">
        <v>24579</v>
      </c>
      <c r="N8744">
        <v>1.112222222</v>
      </c>
      <c r="O8744">
        <v>0</v>
      </c>
      <c r="P8744">
        <v>386</v>
      </c>
      <c r="Q8744">
        <v>32</v>
      </c>
      <c r="R8744">
        <v>53</v>
      </c>
      <c r="S8744">
        <v>1</v>
      </c>
      <c r="T8744">
        <v>29</v>
      </c>
      <c r="U8744">
        <v>0</v>
      </c>
      <c r="V8744">
        <v>0</v>
      </c>
      <c r="W8744">
        <v>0</v>
      </c>
      <c r="X8744">
        <v>65.539800426780459</v>
      </c>
      <c r="Y8744">
        <v>117.25570116411627</v>
      </c>
      <c r="Z8744">
        <v>20.662021563712948</v>
      </c>
      <c r="AA8744">
        <v>6.9158224634204455</v>
      </c>
      <c r="AB8744">
        <v>7.7619842451128251</v>
      </c>
      <c r="AC8744">
        <v>0</v>
      </c>
      <c r="AD8744">
        <v>0</v>
      </c>
      <c r="AE8744">
        <v>218.13532986314294</v>
      </c>
    </row>
    <row r="8745" spans="1:31" x14ac:dyDescent="0.25">
      <c r="A8745">
        <v>1664336</v>
      </c>
      <c r="B8745">
        <v>1</v>
      </c>
      <c r="C8745" t="s">
        <v>80</v>
      </c>
      <c r="D8745" t="s">
        <v>103</v>
      </c>
      <c r="E8745" t="s">
        <v>152</v>
      </c>
      <c r="F8745" t="s">
        <v>24580</v>
      </c>
      <c r="G8745" t="s">
        <v>154</v>
      </c>
      <c r="H8745" t="s">
        <v>149</v>
      </c>
      <c r="I8745" t="s">
        <v>135</v>
      </c>
      <c r="J8745" t="s">
        <v>136</v>
      </c>
      <c r="K8745" t="s">
        <v>137</v>
      </c>
      <c r="L8745" t="s">
        <v>24581</v>
      </c>
      <c r="M8745" t="s">
        <v>24582</v>
      </c>
      <c r="N8745">
        <v>1.839444444</v>
      </c>
      <c r="O8745">
        <v>0</v>
      </c>
      <c r="P8745">
        <v>1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</row>
    <row r="8746" spans="1:31" x14ac:dyDescent="0.25">
      <c r="A8746">
        <v>1664236</v>
      </c>
      <c r="B8746">
        <v>1</v>
      </c>
      <c r="C8746" t="s">
        <v>80</v>
      </c>
      <c r="D8746" t="s">
        <v>88</v>
      </c>
      <c r="E8746" t="s">
        <v>178</v>
      </c>
      <c r="F8746" t="s">
        <v>4804</v>
      </c>
      <c r="G8746" t="s">
        <v>227</v>
      </c>
      <c r="H8746" t="s">
        <v>149</v>
      </c>
      <c r="I8746" t="s">
        <v>135</v>
      </c>
      <c r="J8746" t="s">
        <v>136</v>
      </c>
      <c r="K8746" t="s">
        <v>137</v>
      </c>
      <c r="L8746" t="s">
        <v>24583</v>
      </c>
      <c r="M8746" t="s">
        <v>24584</v>
      </c>
      <c r="N8746">
        <v>2.6675</v>
      </c>
      <c r="O8746">
        <v>0</v>
      </c>
      <c r="P8746">
        <v>9</v>
      </c>
      <c r="Q8746">
        <v>0</v>
      </c>
      <c r="R8746">
        <v>0</v>
      </c>
      <c r="S8746">
        <v>0</v>
      </c>
      <c r="T8746">
        <v>1</v>
      </c>
      <c r="U8746">
        <v>0</v>
      </c>
      <c r="V8746">
        <v>0</v>
      </c>
      <c r="W8746">
        <v>0</v>
      </c>
      <c r="X8746">
        <v>8.2689825636499599</v>
      </c>
      <c r="Y8746">
        <v>0</v>
      </c>
      <c r="Z8746">
        <v>0</v>
      </c>
      <c r="AA8746">
        <v>0</v>
      </c>
      <c r="AB8746">
        <v>2.2063195008548702</v>
      </c>
      <c r="AC8746">
        <v>0</v>
      </c>
      <c r="AD8746">
        <v>0</v>
      </c>
      <c r="AE8746">
        <v>10.475302064504831</v>
      </c>
    </row>
    <row r="8747" spans="1:31" x14ac:dyDescent="0.25">
      <c r="A8747">
        <v>1664382</v>
      </c>
      <c r="B8747">
        <v>1</v>
      </c>
      <c r="C8747" t="s">
        <v>80</v>
      </c>
      <c r="D8747" t="s">
        <v>100</v>
      </c>
      <c r="E8747" t="s">
        <v>131</v>
      </c>
      <c r="F8747" t="s">
        <v>24585</v>
      </c>
      <c r="G8747" t="s">
        <v>195</v>
      </c>
      <c r="H8747" t="s">
        <v>134</v>
      </c>
      <c r="I8747" t="s">
        <v>135</v>
      </c>
      <c r="J8747" t="s">
        <v>136</v>
      </c>
      <c r="K8747" t="s">
        <v>137</v>
      </c>
      <c r="L8747" t="s">
        <v>24586</v>
      </c>
      <c r="M8747" t="s">
        <v>24587</v>
      </c>
      <c r="N8747">
        <v>4.6891666660000002</v>
      </c>
      <c r="O8747">
        <v>0</v>
      </c>
      <c r="P8747">
        <v>97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58.677913727062766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58.677913727062766</v>
      </c>
    </row>
    <row r="8748" spans="1:31" x14ac:dyDescent="0.25">
      <c r="A8748">
        <v>1664136</v>
      </c>
      <c r="B8748">
        <v>1</v>
      </c>
      <c r="C8748" t="s">
        <v>81</v>
      </c>
      <c r="D8748" t="s">
        <v>113</v>
      </c>
      <c r="E8748" t="s">
        <v>131</v>
      </c>
      <c r="F8748" t="s">
        <v>24588</v>
      </c>
      <c r="G8748" t="s">
        <v>161</v>
      </c>
      <c r="H8748" t="s">
        <v>134</v>
      </c>
      <c r="I8748" t="s">
        <v>135</v>
      </c>
      <c r="J8748" t="s">
        <v>136</v>
      </c>
      <c r="K8748" t="s">
        <v>137</v>
      </c>
      <c r="L8748" t="s">
        <v>24589</v>
      </c>
      <c r="M8748" t="s">
        <v>24590</v>
      </c>
      <c r="N8748">
        <v>1.5363888880000001</v>
      </c>
      <c r="O8748">
        <v>0</v>
      </c>
      <c r="P8748">
        <v>0</v>
      </c>
      <c r="Q8748">
        <v>9</v>
      </c>
      <c r="R8748">
        <v>0</v>
      </c>
      <c r="S8748">
        <v>1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31.56872003192554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31.56872003192554</v>
      </c>
    </row>
    <row r="8749" spans="1:31" x14ac:dyDescent="0.25">
      <c r="A8749">
        <v>1665026</v>
      </c>
      <c r="B8749">
        <v>1</v>
      </c>
      <c r="C8749" t="s">
        <v>81</v>
      </c>
      <c r="D8749" t="s">
        <v>126</v>
      </c>
      <c r="E8749" t="s">
        <v>178</v>
      </c>
      <c r="F8749" t="s">
        <v>24591</v>
      </c>
      <c r="G8749" t="s">
        <v>227</v>
      </c>
      <c r="H8749" t="s">
        <v>149</v>
      </c>
      <c r="I8749" t="s">
        <v>135</v>
      </c>
      <c r="J8749" t="s">
        <v>136</v>
      </c>
      <c r="K8749" t="s">
        <v>137</v>
      </c>
      <c r="L8749" t="s">
        <v>24592</v>
      </c>
      <c r="M8749" t="s">
        <v>24593</v>
      </c>
      <c r="N8749">
        <v>1.164722222</v>
      </c>
      <c r="O8749">
        <v>0</v>
      </c>
      <c r="P8749">
        <v>24</v>
      </c>
      <c r="Q8749">
        <v>0</v>
      </c>
      <c r="R8749">
        <v>0</v>
      </c>
      <c r="S8749">
        <v>0</v>
      </c>
      <c r="T8749">
        <v>4</v>
      </c>
      <c r="U8749">
        <v>0</v>
      </c>
      <c r="V8749">
        <v>0</v>
      </c>
      <c r="W8749">
        <v>0</v>
      </c>
      <c r="X8749">
        <v>2.8556570140745761</v>
      </c>
      <c r="Y8749">
        <v>0</v>
      </c>
      <c r="Z8749">
        <v>0</v>
      </c>
      <c r="AA8749">
        <v>0</v>
      </c>
      <c r="AB8749">
        <v>1.0826333190067989</v>
      </c>
      <c r="AC8749">
        <v>0</v>
      </c>
      <c r="AD8749">
        <v>0</v>
      </c>
      <c r="AE8749">
        <v>3.9382903330813752</v>
      </c>
    </row>
    <row r="8750" spans="1:31" x14ac:dyDescent="0.25">
      <c r="A8750">
        <v>1664313</v>
      </c>
      <c r="B8750">
        <v>1</v>
      </c>
      <c r="C8750" t="s">
        <v>81</v>
      </c>
      <c r="D8750" t="s">
        <v>126</v>
      </c>
      <c r="E8750" t="s">
        <v>178</v>
      </c>
      <c r="F8750" t="s">
        <v>24594</v>
      </c>
      <c r="G8750" t="s">
        <v>227</v>
      </c>
      <c r="H8750" t="s">
        <v>149</v>
      </c>
      <c r="I8750" t="s">
        <v>135</v>
      </c>
      <c r="J8750" t="s">
        <v>136</v>
      </c>
      <c r="K8750" t="s">
        <v>137</v>
      </c>
      <c r="L8750" t="s">
        <v>24595</v>
      </c>
      <c r="M8750" t="s">
        <v>24596</v>
      </c>
      <c r="N8750">
        <v>0.90472222199999996</v>
      </c>
      <c r="O8750">
        <v>0</v>
      </c>
      <c r="P8750">
        <v>22</v>
      </c>
      <c r="Q8750">
        <v>0</v>
      </c>
      <c r="R8750">
        <v>1</v>
      </c>
      <c r="S8750">
        <v>0</v>
      </c>
      <c r="T8750">
        <v>2</v>
      </c>
      <c r="U8750">
        <v>0</v>
      </c>
      <c r="V8750">
        <v>0</v>
      </c>
      <c r="W8750">
        <v>0</v>
      </c>
      <c r="X8750">
        <v>2.1711318093030769</v>
      </c>
      <c r="Y8750">
        <v>0</v>
      </c>
      <c r="Z8750">
        <v>0.5338272147560944</v>
      </c>
      <c r="AA8750">
        <v>0</v>
      </c>
      <c r="AB8750">
        <v>0.50736348187259905</v>
      </c>
      <c r="AC8750">
        <v>0</v>
      </c>
      <c r="AD8750">
        <v>0</v>
      </c>
      <c r="AE8750">
        <v>3.2123225059317702</v>
      </c>
    </row>
    <row r="8751" spans="1:31" x14ac:dyDescent="0.25">
      <c r="A8751">
        <v>1664934</v>
      </c>
      <c r="B8751">
        <v>1</v>
      </c>
      <c r="C8751" t="s">
        <v>81</v>
      </c>
      <c r="D8751" t="s">
        <v>121</v>
      </c>
      <c r="E8751" t="s">
        <v>152</v>
      </c>
      <c r="F8751" t="s">
        <v>24597</v>
      </c>
      <c r="G8751" t="s">
        <v>154</v>
      </c>
      <c r="H8751" t="s">
        <v>149</v>
      </c>
      <c r="I8751" t="s">
        <v>135</v>
      </c>
      <c r="J8751" t="s">
        <v>136</v>
      </c>
      <c r="K8751" t="s">
        <v>137</v>
      </c>
      <c r="L8751" t="s">
        <v>24598</v>
      </c>
      <c r="M8751" t="s">
        <v>24599</v>
      </c>
      <c r="N8751">
        <v>3.5391666659999999</v>
      </c>
      <c r="O8751">
        <v>0</v>
      </c>
      <c r="P8751">
        <v>1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0.69147494513259056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0.69147494513259056</v>
      </c>
    </row>
    <row r="8752" spans="1:31" x14ac:dyDescent="0.25">
      <c r="A8752">
        <v>1664121</v>
      </c>
      <c r="B8752">
        <v>1</v>
      </c>
      <c r="C8752" t="s">
        <v>81</v>
      </c>
      <c r="D8752" t="s">
        <v>128</v>
      </c>
      <c r="E8752" t="s">
        <v>140</v>
      </c>
      <c r="F8752" t="s">
        <v>2237</v>
      </c>
      <c r="G8752" t="s">
        <v>161</v>
      </c>
      <c r="H8752" t="s">
        <v>134</v>
      </c>
      <c r="I8752" t="s">
        <v>135</v>
      </c>
      <c r="J8752" t="s">
        <v>136</v>
      </c>
      <c r="K8752" t="s">
        <v>137</v>
      </c>
      <c r="L8752" t="s">
        <v>24600</v>
      </c>
      <c r="M8752" t="s">
        <v>24601</v>
      </c>
      <c r="N8752">
        <v>1.1541666660000001</v>
      </c>
      <c r="O8752">
        <v>0</v>
      </c>
      <c r="P8752">
        <v>1002</v>
      </c>
      <c r="Q8752">
        <v>3</v>
      </c>
      <c r="R8752">
        <v>12</v>
      </c>
      <c r="S8752">
        <v>13</v>
      </c>
      <c r="T8752">
        <v>127</v>
      </c>
      <c r="U8752">
        <v>0</v>
      </c>
      <c r="V8752">
        <v>0</v>
      </c>
      <c r="W8752">
        <v>0</v>
      </c>
      <c r="X8752">
        <v>156.63978113895806</v>
      </c>
      <c r="Y8752">
        <v>54.820467303318907</v>
      </c>
      <c r="Z8752">
        <v>7.0541791090393202</v>
      </c>
      <c r="AA8752">
        <v>71.285848485434499</v>
      </c>
      <c r="AB8752">
        <v>85.139454073669327</v>
      </c>
      <c r="AC8752">
        <v>0</v>
      </c>
      <c r="AD8752">
        <v>0</v>
      </c>
      <c r="AE8752">
        <v>374.9397301104201</v>
      </c>
    </row>
    <row r="8753" spans="1:31" x14ac:dyDescent="0.25">
      <c r="A8753">
        <v>1664834</v>
      </c>
      <c r="B8753">
        <v>1</v>
      </c>
      <c r="C8753" t="s">
        <v>80</v>
      </c>
      <c r="D8753" t="s">
        <v>84</v>
      </c>
      <c r="E8753" t="s">
        <v>178</v>
      </c>
      <c r="F8753" t="s">
        <v>24602</v>
      </c>
      <c r="G8753" t="s">
        <v>227</v>
      </c>
      <c r="H8753" t="s">
        <v>149</v>
      </c>
      <c r="I8753" t="s">
        <v>135</v>
      </c>
      <c r="J8753" t="s">
        <v>136</v>
      </c>
      <c r="K8753" t="s">
        <v>137</v>
      </c>
      <c r="L8753" t="s">
        <v>24603</v>
      </c>
      <c r="M8753" t="s">
        <v>24604</v>
      </c>
      <c r="N8753">
        <v>5.6261111110000002</v>
      </c>
      <c r="O8753">
        <v>0</v>
      </c>
      <c r="P8753">
        <v>9</v>
      </c>
      <c r="Q8753">
        <v>0</v>
      </c>
      <c r="R8753">
        <v>1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14.659470596641468</v>
      </c>
      <c r="Y8753">
        <v>0</v>
      </c>
      <c r="Z8753">
        <v>5.6952173633701392E-2</v>
      </c>
      <c r="AA8753">
        <v>0</v>
      </c>
      <c r="AB8753">
        <v>0</v>
      </c>
      <c r="AC8753">
        <v>0</v>
      </c>
      <c r="AD8753">
        <v>0</v>
      </c>
      <c r="AE8753">
        <v>14.71642277027517</v>
      </c>
    </row>
    <row r="8754" spans="1:31" x14ac:dyDescent="0.25">
      <c r="A8754">
        <v>1664642</v>
      </c>
      <c r="B8754">
        <v>1</v>
      </c>
      <c r="C8754" t="s">
        <v>80</v>
      </c>
      <c r="D8754" t="s">
        <v>104</v>
      </c>
      <c r="E8754" t="s">
        <v>178</v>
      </c>
      <c r="F8754" t="s">
        <v>1868</v>
      </c>
      <c r="G8754" t="s">
        <v>227</v>
      </c>
      <c r="H8754" t="s">
        <v>149</v>
      </c>
      <c r="I8754" t="s">
        <v>135</v>
      </c>
      <c r="J8754" t="s">
        <v>136</v>
      </c>
      <c r="K8754" t="s">
        <v>137</v>
      </c>
      <c r="L8754" t="s">
        <v>24605</v>
      </c>
      <c r="M8754" t="s">
        <v>24606</v>
      </c>
      <c r="N8754">
        <v>7.8719444440000004</v>
      </c>
      <c r="O8754">
        <v>0</v>
      </c>
      <c r="P8754">
        <v>40</v>
      </c>
      <c r="Q8754">
        <v>0</v>
      </c>
      <c r="R8754">
        <v>2</v>
      </c>
      <c r="S8754">
        <v>0</v>
      </c>
      <c r="T8754">
        <v>7</v>
      </c>
      <c r="U8754">
        <v>0</v>
      </c>
      <c r="V8754">
        <v>0</v>
      </c>
      <c r="W8754">
        <v>0</v>
      </c>
      <c r="X8754">
        <v>110.71751165763821</v>
      </c>
      <c r="Y8754">
        <v>0</v>
      </c>
      <c r="Z8754">
        <v>0.12309899518319001</v>
      </c>
      <c r="AA8754">
        <v>0</v>
      </c>
      <c r="AB8754">
        <v>31.276020745495412</v>
      </c>
      <c r="AC8754">
        <v>0</v>
      </c>
      <c r="AD8754">
        <v>0</v>
      </c>
      <c r="AE8754">
        <v>142.1166313983168</v>
      </c>
    </row>
    <row r="8755" spans="1:31" x14ac:dyDescent="0.25">
      <c r="A8755">
        <v>1664811</v>
      </c>
      <c r="B8755">
        <v>1</v>
      </c>
      <c r="C8755" t="s">
        <v>80</v>
      </c>
      <c r="D8755" t="s">
        <v>106</v>
      </c>
      <c r="E8755" t="s">
        <v>178</v>
      </c>
      <c r="F8755" t="s">
        <v>24607</v>
      </c>
      <c r="G8755" t="s">
        <v>227</v>
      </c>
      <c r="H8755" t="s">
        <v>149</v>
      </c>
      <c r="I8755" t="s">
        <v>135</v>
      </c>
      <c r="J8755" t="s">
        <v>136</v>
      </c>
      <c r="K8755" t="s">
        <v>137</v>
      </c>
      <c r="L8755" t="s">
        <v>24608</v>
      </c>
      <c r="M8755" t="s">
        <v>24609</v>
      </c>
      <c r="N8755">
        <v>6.7588888880000004</v>
      </c>
      <c r="O8755">
        <v>0</v>
      </c>
      <c r="P8755">
        <v>0</v>
      </c>
      <c r="Q8755">
        <v>0</v>
      </c>
      <c r="R8755">
        <v>4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35.671063361393593</v>
      </c>
      <c r="AA8755">
        <v>0</v>
      </c>
      <c r="AB8755">
        <v>0</v>
      </c>
      <c r="AC8755">
        <v>0</v>
      </c>
      <c r="AD8755">
        <v>0</v>
      </c>
      <c r="AE8755">
        <v>35.671063361393593</v>
      </c>
    </row>
    <row r="8756" spans="1:31" x14ac:dyDescent="0.25">
      <c r="A8756">
        <v>1664213</v>
      </c>
      <c r="B8756">
        <v>1</v>
      </c>
      <c r="C8756" t="s">
        <v>80</v>
      </c>
      <c r="D8756" t="s">
        <v>105</v>
      </c>
      <c r="E8756" t="s">
        <v>178</v>
      </c>
      <c r="F8756" t="s">
        <v>24610</v>
      </c>
      <c r="G8756" t="s">
        <v>187</v>
      </c>
      <c r="H8756" t="s">
        <v>149</v>
      </c>
      <c r="I8756" t="s">
        <v>135</v>
      </c>
      <c r="J8756" t="s">
        <v>136</v>
      </c>
      <c r="K8756" t="s">
        <v>137</v>
      </c>
      <c r="L8756" t="s">
        <v>24611</v>
      </c>
      <c r="M8756" t="s">
        <v>24612</v>
      </c>
      <c r="N8756">
        <v>1.9141666660000001</v>
      </c>
      <c r="O8756">
        <v>0</v>
      </c>
      <c r="P8756">
        <v>92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44.219934452830103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44.219934452830103</v>
      </c>
    </row>
    <row r="8757" spans="1:31" x14ac:dyDescent="0.25">
      <c r="A8757">
        <v>1664903</v>
      </c>
      <c r="B8757">
        <v>1</v>
      </c>
      <c r="C8757" t="s">
        <v>80</v>
      </c>
      <c r="D8757" t="s">
        <v>92</v>
      </c>
      <c r="E8757" t="s">
        <v>131</v>
      </c>
      <c r="F8757" t="s">
        <v>24613</v>
      </c>
      <c r="G8757" t="s">
        <v>195</v>
      </c>
      <c r="H8757" t="s">
        <v>134</v>
      </c>
      <c r="I8757" t="s">
        <v>135</v>
      </c>
      <c r="J8757" t="s">
        <v>136</v>
      </c>
      <c r="K8757" t="s">
        <v>137</v>
      </c>
      <c r="L8757" t="s">
        <v>24614</v>
      </c>
      <c r="M8757" t="s">
        <v>24615</v>
      </c>
      <c r="N8757">
        <v>8.6061111110000006</v>
      </c>
      <c r="O8757">
        <v>0</v>
      </c>
      <c r="P8757">
        <v>12</v>
      </c>
      <c r="Q8757">
        <v>0</v>
      </c>
      <c r="R8757">
        <v>10</v>
      </c>
      <c r="S8757">
        <v>0</v>
      </c>
      <c r="T8757">
        <v>5</v>
      </c>
      <c r="U8757">
        <v>0</v>
      </c>
      <c r="V8757">
        <v>0</v>
      </c>
      <c r="W8757">
        <v>0</v>
      </c>
      <c r="X8757">
        <v>29.452246422895968</v>
      </c>
      <c r="Y8757">
        <v>0</v>
      </c>
      <c r="Z8757">
        <v>13.040724830755305</v>
      </c>
      <c r="AA8757">
        <v>0</v>
      </c>
      <c r="AB8757">
        <v>47.931063283779842</v>
      </c>
      <c r="AC8757">
        <v>0</v>
      </c>
      <c r="AD8757">
        <v>0</v>
      </c>
      <c r="AE8757">
        <v>90.424034537431112</v>
      </c>
    </row>
    <row r="8758" spans="1:31" x14ac:dyDescent="0.25">
      <c r="A8758">
        <v>1663821</v>
      </c>
      <c r="B8758">
        <v>1</v>
      </c>
      <c r="C8758" t="s">
        <v>81</v>
      </c>
      <c r="D8758" t="s">
        <v>118</v>
      </c>
      <c r="E8758" t="s">
        <v>131</v>
      </c>
      <c r="F8758" t="s">
        <v>11669</v>
      </c>
      <c r="G8758" t="s">
        <v>585</v>
      </c>
      <c r="H8758" t="s">
        <v>134</v>
      </c>
      <c r="I8758" t="s">
        <v>135</v>
      </c>
      <c r="J8758" t="s">
        <v>136</v>
      </c>
      <c r="K8758" t="s">
        <v>137</v>
      </c>
      <c r="L8758" t="s">
        <v>24616</v>
      </c>
      <c r="M8758" t="s">
        <v>24617</v>
      </c>
      <c r="N8758">
        <v>1.6997222219999999</v>
      </c>
      <c r="O8758">
        <v>0</v>
      </c>
      <c r="P8758">
        <v>305</v>
      </c>
      <c r="Q8758">
        <v>2</v>
      </c>
      <c r="R8758">
        <v>58</v>
      </c>
      <c r="S8758">
        <v>0</v>
      </c>
      <c r="T8758">
        <v>26</v>
      </c>
      <c r="U8758">
        <v>0</v>
      </c>
      <c r="V8758">
        <v>0</v>
      </c>
      <c r="W8758">
        <v>0</v>
      </c>
      <c r="X8758">
        <v>125.04862443597794</v>
      </c>
      <c r="Y8758">
        <v>1.2815246245542455</v>
      </c>
      <c r="Z8758">
        <v>5.6966966979394416</v>
      </c>
      <c r="AA8758">
        <v>0</v>
      </c>
      <c r="AB8758">
        <v>15.814920245594474</v>
      </c>
      <c r="AC8758">
        <v>0</v>
      </c>
      <c r="AD8758">
        <v>0</v>
      </c>
      <c r="AE8758">
        <v>147.8417660040661</v>
      </c>
    </row>
    <row r="8759" spans="1:31" x14ac:dyDescent="0.25">
      <c r="A8759">
        <v>1664413</v>
      </c>
      <c r="B8759">
        <v>1</v>
      </c>
      <c r="C8759" t="s">
        <v>81</v>
      </c>
      <c r="D8759" t="s">
        <v>128</v>
      </c>
      <c r="E8759" t="s">
        <v>146</v>
      </c>
      <c r="F8759" t="s">
        <v>24618</v>
      </c>
      <c r="G8759" t="s">
        <v>260</v>
      </c>
      <c r="H8759" t="s">
        <v>149</v>
      </c>
      <c r="I8759" t="s">
        <v>135</v>
      </c>
      <c r="J8759" t="s">
        <v>136</v>
      </c>
      <c r="K8759" t="s">
        <v>137</v>
      </c>
      <c r="L8759" t="s">
        <v>24619</v>
      </c>
      <c r="M8759" t="s">
        <v>24620</v>
      </c>
      <c r="N8759">
        <v>7.0566666659999999</v>
      </c>
      <c r="O8759">
        <v>0</v>
      </c>
      <c r="P8759">
        <v>126</v>
      </c>
      <c r="Q8759">
        <v>0</v>
      </c>
      <c r="R8759">
        <v>2</v>
      </c>
      <c r="S8759">
        <v>0</v>
      </c>
      <c r="T8759">
        <v>7</v>
      </c>
      <c r="U8759">
        <v>0</v>
      </c>
      <c r="V8759">
        <v>0</v>
      </c>
      <c r="W8759">
        <v>0</v>
      </c>
      <c r="X8759">
        <v>188.3187034579494</v>
      </c>
      <c r="Y8759">
        <v>0</v>
      </c>
      <c r="Z8759">
        <v>40.999986743015121</v>
      </c>
      <c r="AA8759">
        <v>0</v>
      </c>
      <c r="AB8759">
        <v>58.432400348621158</v>
      </c>
      <c r="AC8759">
        <v>0</v>
      </c>
      <c r="AD8759">
        <v>0</v>
      </c>
      <c r="AE8759">
        <v>287.75109054958568</v>
      </c>
    </row>
    <row r="8760" spans="1:31" x14ac:dyDescent="0.25">
      <c r="A8760">
        <v>1665195</v>
      </c>
      <c r="B8760">
        <v>1</v>
      </c>
      <c r="C8760" t="s">
        <v>80</v>
      </c>
      <c r="D8760" t="s">
        <v>82</v>
      </c>
      <c r="E8760" t="s">
        <v>178</v>
      </c>
      <c r="F8760" t="s">
        <v>1925</v>
      </c>
      <c r="G8760" t="s">
        <v>227</v>
      </c>
      <c r="H8760" t="s">
        <v>149</v>
      </c>
      <c r="I8760" t="s">
        <v>135</v>
      </c>
      <c r="J8760" t="s">
        <v>136</v>
      </c>
      <c r="K8760" t="s">
        <v>137</v>
      </c>
      <c r="L8760" t="s">
        <v>24621</v>
      </c>
      <c r="M8760" t="s">
        <v>24622</v>
      </c>
      <c r="N8760">
        <v>0.80416666599999997</v>
      </c>
      <c r="O8760">
        <v>0</v>
      </c>
      <c r="P8760">
        <v>37</v>
      </c>
      <c r="Q8760">
        <v>0</v>
      </c>
      <c r="R8760">
        <v>0</v>
      </c>
      <c r="S8760">
        <v>0</v>
      </c>
      <c r="T8760">
        <v>5</v>
      </c>
      <c r="U8760">
        <v>0</v>
      </c>
      <c r="V8760">
        <v>0</v>
      </c>
      <c r="W8760">
        <v>0</v>
      </c>
      <c r="X8760">
        <v>5.9320618273219425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5.9320618273219425</v>
      </c>
    </row>
    <row r="8761" spans="1:31" x14ac:dyDescent="0.25">
      <c r="A8761">
        <v>1664697</v>
      </c>
      <c r="B8761">
        <v>1</v>
      </c>
      <c r="C8761" t="s">
        <v>80</v>
      </c>
      <c r="D8761" t="s">
        <v>92</v>
      </c>
      <c r="E8761" t="s">
        <v>178</v>
      </c>
      <c r="F8761" t="s">
        <v>24623</v>
      </c>
      <c r="G8761" t="s">
        <v>187</v>
      </c>
      <c r="H8761" t="s">
        <v>149</v>
      </c>
      <c r="I8761" t="s">
        <v>135</v>
      </c>
      <c r="J8761" t="s">
        <v>136</v>
      </c>
      <c r="K8761" t="s">
        <v>137</v>
      </c>
      <c r="L8761" t="s">
        <v>24624</v>
      </c>
      <c r="M8761" t="s">
        <v>24625</v>
      </c>
      <c r="N8761">
        <v>5.9763888879999998</v>
      </c>
      <c r="O8761">
        <v>0</v>
      </c>
      <c r="P8761">
        <v>11</v>
      </c>
      <c r="Q8761">
        <v>0</v>
      </c>
      <c r="R8761">
        <v>15</v>
      </c>
      <c r="S8761">
        <v>0</v>
      </c>
      <c r="T8761">
        <v>1</v>
      </c>
      <c r="U8761">
        <v>0</v>
      </c>
      <c r="V8761">
        <v>0</v>
      </c>
      <c r="W8761">
        <v>0</v>
      </c>
      <c r="X8761">
        <v>41.01415433903334</v>
      </c>
      <c r="Y8761">
        <v>0</v>
      </c>
      <c r="Z8761">
        <v>31.547942373043576</v>
      </c>
      <c r="AA8761">
        <v>0</v>
      </c>
      <c r="AB8761">
        <v>2.3125894277683097</v>
      </c>
      <c r="AC8761">
        <v>0</v>
      </c>
      <c r="AD8761">
        <v>0</v>
      </c>
      <c r="AE8761">
        <v>74.874686139845224</v>
      </c>
    </row>
    <row r="8762" spans="1:31" x14ac:dyDescent="0.25">
      <c r="A8762">
        <v>1664373</v>
      </c>
      <c r="B8762">
        <v>1</v>
      </c>
      <c r="C8762" t="s">
        <v>80</v>
      </c>
      <c r="D8762" t="s">
        <v>104</v>
      </c>
      <c r="E8762" t="s">
        <v>131</v>
      </c>
      <c r="F8762" t="s">
        <v>24626</v>
      </c>
      <c r="G8762" t="s">
        <v>195</v>
      </c>
      <c r="H8762" t="s">
        <v>134</v>
      </c>
      <c r="I8762" t="s">
        <v>135</v>
      </c>
      <c r="J8762" t="s">
        <v>136</v>
      </c>
      <c r="K8762" t="s">
        <v>137</v>
      </c>
      <c r="L8762" t="s">
        <v>24627</v>
      </c>
      <c r="M8762" t="s">
        <v>24628</v>
      </c>
      <c r="N8762">
        <v>3.5761111109999999</v>
      </c>
      <c r="O8762">
        <v>0</v>
      </c>
      <c r="P8762">
        <v>222</v>
      </c>
      <c r="Q8762">
        <v>0</v>
      </c>
      <c r="R8762">
        <v>9</v>
      </c>
      <c r="S8762">
        <v>0</v>
      </c>
      <c r="T8762">
        <v>18</v>
      </c>
      <c r="U8762">
        <v>0</v>
      </c>
      <c r="V8762">
        <v>1</v>
      </c>
      <c r="W8762">
        <v>0</v>
      </c>
      <c r="X8762">
        <v>196.60294280149554</v>
      </c>
      <c r="Y8762">
        <v>0</v>
      </c>
      <c r="Z8762">
        <v>5.159511848181265</v>
      </c>
      <c r="AA8762">
        <v>0</v>
      </c>
      <c r="AB8762">
        <v>22.403761861006121</v>
      </c>
      <c r="AC8762">
        <v>0</v>
      </c>
      <c r="AD8762">
        <v>0</v>
      </c>
      <c r="AE8762">
        <v>224.16621651068294</v>
      </c>
    </row>
    <row r="8763" spans="1:31" x14ac:dyDescent="0.25">
      <c r="A8763">
        <v>1664588</v>
      </c>
      <c r="B8763">
        <v>1</v>
      </c>
      <c r="C8763" t="s">
        <v>80</v>
      </c>
      <c r="D8763" t="s">
        <v>109</v>
      </c>
      <c r="E8763" t="s">
        <v>131</v>
      </c>
      <c r="F8763" t="s">
        <v>19170</v>
      </c>
      <c r="G8763" t="s">
        <v>1992</v>
      </c>
      <c r="H8763" t="s">
        <v>134</v>
      </c>
      <c r="I8763" t="s">
        <v>135</v>
      </c>
      <c r="J8763" t="s">
        <v>136</v>
      </c>
      <c r="K8763" t="s">
        <v>137</v>
      </c>
      <c r="L8763" t="s">
        <v>24629</v>
      </c>
      <c r="M8763" t="s">
        <v>24630</v>
      </c>
      <c r="N8763">
        <v>5.6605555550000002</v>
      </c>
      <c r="O8763">
        <v>0</v>
      </c>
      <c r="P8763">
        <v>4</v>
      </c>
      <c r="Q8763">
        <v>0</v>
      </c>
      <c r="R8763">
        <v>4</v>
      </c>
      <c r="S8763">
        <v>0</v>
      </c>
      <c r="T8763">
        <v>2</v>
      </c>
      <c r="U8763">
        <v>0</v>
      </c>
      <c r="V8763">
        <v>0</v>
      </c>
      <c r="W8763">
        <v>0</v>
      </c>
      <c r="X8763">
        <v>2.1322679148061896</v>
      </c>
      <c r="Y8763">
        <v>0</v>
      </c>
      <c r="Z8763">
        <v>5.8578190615795478</v>
      </c>
      <c r="AA8763">
        <v>0</v>
      </c>
      <c r="AB8763">
        <v>4.7069588456961817</v>
      </c>
      <c r="AC8763">
        <v>0</v>
      </c>
      <c r="AD8763">
        <v>0</v>
      </c>
      <c r="AE8763">
        <v>12.697045822081918</v>
      </c>
    </row>
    <row r="8764" spans="1:31" x14ac:dyDescent="0.25">
      <c r="A8764">
        <v>1664989</v>
      </c>
      <c r="B8764">
        <v>1</v>
      </c>
      <c r="C8764" t="s">
        <v>80</v>
      </c>
      <c r="D8764" t="s">
        <v>83</v>
      </c>
      <c r="E8764" t="s">
        <v>152</v>
      </c>
      <c r="F8764" t="s">
        <v>18786</v>
      </c>
      <c r="G8764" t="s">
        <v>154</v>
      </c>
      <c r="H8764" t="s">
        <v>149</v>
      </c>
      <c r="I8764" t="s">
        <v>135</v>
      </c>
      <c r="J8764" t="s">
        <v>136</v>
      </c>
      <c r="K8764" t="s">
        <v>137</v>
      </c>
      <c r="L8764" t="s">
        <v>24631</v>
      </c>
      <c r="M8764" t="s">
        <v>24632</v>
      </c>
      <c r="N8764">
        <v>2.0227777769999999</v>
      </c>
      <c r="O8764">
        <v>0</v>
      </c>
      <c r="P8764">
        <v>4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2.9239025453244931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2.9239025453244931</v>
      </c>
    </row>
    <row r="8765" spans="1:31" x14ac:dyDescent="0.25">
      <c r="A8765">
        <v>1664565</v>
      </c>
      <c r="B8765">
        <v>1</v>
      </c>
      <c r="C8765" t="s">
        <v>80</v>
      </c>
      <c r="D8765" t="s">
        <v>82</v>
      </c>
      <c r="E8765" t="s">
        <v>178</v>
      </c>
      <c r="F8765" t="s">
        <v>1925</v>
      </c>
      <c r="G8765" t="s">
        <v>227</v>
      </c>
      <c r="H8765" t="s">
        <v>149</v>
      </c>
      <c r="I8765" t="s">
        <v>135</v>
      </c>
      <c r="J8765" t="s">
        <v>136</v>
      </c>
      <c r="K8765" t="s">
        <v>137</v>
      </c>
      <c r="L8765" t="s">
        <v>24633</v>
      </c>
      <c r="M8765" t="s">
        <v>24634</v>
      </c>
      <c r="N8765">
        <v>1.125277777</v>
      </c>
      <c r="O8765">
        <v>0</v>
      </c>
      <c r="P8765">
        <v>37</v>
      </c>
      <c r="Q8765">
        <v>0</v>
      </c>
      <c r="R8765">
        <v>0</v>
      </c>
      <c r="S8765">
        <v>0</v>
      </c>
      <c r="T8765">
        <v>5</v>
      </c>
      <c r="U8765">
        <v>0</v>
      </c>
      <c r="V8765">
        <v>0</v>
      </c>
      <c r="W8765">
        <v>0</v>
      </c>
      <c r="X8765">
        <v>7.9585260552459864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7.9585260552459864</v>
      </c>
    </row>
    <row r="8766" spans="1:31" x14ac:dyDescent="0.25">
      <c r="A8766">
        <v>1664419</v>
      </c>
      <c r="B8766">
        <v>1</v>
      </c>
      <c r="C8766" t="s">
        <v>81</v>
      </c>
      <c r="D8766" t="s">
        <v>128</v>
      </c>
      <c r="E8766" t="s">
        <v>146</v>
      </c>
      <c r="F8766" t="s">
        <v>24635</v>
      </c>
      <c r="G8766" t="s">
        <v>260</v>
      </c>
      <c r="H8766" t="s">
        <v>149</v>
      </c>
      <c r="I8766" t="s">
        <v>135</v>
      </c>
      <c r="J8766" t="s">
        <v>136</v>
      </c>
      <c r="K8766" t="s">
        <v>137</v>
      </c>
      <c r="L8766" t="s">
        <v>24636</v>
      </c>
      <c r="M8766" t="s">
        <v>24637</v>
      </c>
      <c r="N8766">
        <v>20.069722221999999</v>
      </c>
      <c r="O8766">
        <v>0</v>
      </c>
      <c r="P8766">
        <v>235</v>
      </c>
      <c r="Q8766">
        <v>0</v>
      </c>
      <c r="R8766">
        <v>0</v>
      </c>
      <c r="S8766">
        <v>0</v>
      </c>
      <c r="T8766">
        <v>2</v>
      </c>
      <c r="U8766">
        <v>0</v>
      </c>
      <c r="V8766">
        <v>0</v>
      </c>
      <c r="W8766">
        <v>0</v>
      </c>
      <c r="X8766">
        <v>1094.8988164021032</v>
      </c>
      <c r="Y8766">
        <v>0</v>
      </c>
      <c r="Z8766">
        <v>0</v>
      </c>
      <c r="AA8766">
        <v>0</v>
      </c>
      <c r="AB8766">
        <v>58.664930782193757</v>
      </c>
      <c r="AC8766">
        <v>0</v>
      </c>
      <c r="AD8766">
        <v>0</v>
      </c>
      <c r="AE8766">
        <v>1153.563747184297</v>
      </c>
    </row>
    <row r="8767" spans="1:31" x14ac:dyDescent="0.25">
      <c r="A8767">
        <v>1664542</v>
      </c>
      <c r="B8767">
        <v>1</v>
      </c>
      <c r="C8767" t="s">
        <v>80</v>
      </c>
      <c r="D8767" t="s">
        <v>99</v>
      </c>
      <c r="E8767" t="s">
        <v>178</v>
      </c>
      <c r="F8767" t="s">
        <v>23196</v>
      </c>
      <c r="G8767" t="s">
        <v>227</v>
      </c>
      <c r="H8767" t="s">
        <v>149</v>
      </c>
      <c r="I8767" t="s">
        <v>135</v>
      </c>
      <c r="J8767" t="s">
        <v>136</v>
      </c>
      <c r="K8767" t="s">
        <v>137</v>
      </c>
      <c r="L8767" t="s">
        <v>24638</v>
      </c>
      <c r="M8767" t="s">
        <v>24639</v>
      </c>
      <c r="N8767">
        <v>4.9283333330000003</v>
      </c>
      <c r="O8767">
        <v>0</v>
      </c>
      <c r="P8767">
        <v>41</v>
      </c>
      <c r="Q8767">
        <v>0</v>
      </c>
      <c r="R8767">
        <v>0</v>
      </c>
      <c r="S8767">
        <v>0</v>
      </c>
      <c r="T8767">
        <v>4</v>
      </c>
      <c r="U8767">
        <v>0</v>
      </c>
      <c r="V8767">
        <v>0</v>
      </c>
      <c r="W8767">
        <v>0</v>
      </c>
      <c r="X8767">
        <v>21.755022934326767</v>
      </c>
      <c r="Y8767">
        <v>0</v>
      </c>
      <c r="Z8767">
        <v>0</v>
      </c>
      <c r="AA8767">
        <v>0</v>
      </c>
      <c r="AB8767">
        <v>7.4938757462439938</v>
      </c>
      <c r="AC8767">
        <v>0</v>
      </c>
      <c r="AD8767">
        <v>0</v>
      </c>
      <c r="AE8767">
        <v>29.248898680570761</v>
      </c>
    </row>
    <row r="8768" spans="1:31" x14ac:dyDescent="0.25">
      <c r="A8768">
        <v>1665020</v>
      </c>
      <c r="B8768">
        <v>1</v>
      </c>
      <c r="C8768" t="s">
        <v>80</v>
      </c>
      <c r="D8768" t="s">
        <v>103</v>
      </c>
      <c r="E8768" t="s">
        <v>178</v>
      </c>
      <c r="F8768" t="s">
        <v>24640</v>
      </c>
      <c r="G8768" t="s">
        <v>227</v>
      </c>
      <c r="H8768" t="s">
        <v>149</v>
      </c>
      <c r="I8768" t="s">
        <v>135</v>
      </c>
      <c r="J8768" t="s">
        <v>136</v>
      </c>
      <c r="K8768" t="s">
        <v>137</v>
      </c>
      <c r="L8768" t="s">
        <v>24641</v>
      </c>
      <c r="M8768" t="s">
        <v>24642</v>
      </c>
      <c r="N8768">
        <v>0.83111111100000001</v>
      </c>
      <c r="O8768">
        <v>0</v>
      </c>
      <c r="P8768">
        <v>21</v>
      </c>
      <c r="Q8768">
        <v>0</v>
      </c>
      <c r="R8768">
        <v>0</v>
      </c>
      <c r="S8768">
        <v>0</v>
      </c>
      <c r="T8768">
        <v>3</v>
      </c>
      <c r="U8768">
        <v>0</v>
      </c>
      <c r="V8768">
        <v>0</v>
      </c>
      <c r="W8768">
        <v>0</v>
      </c>
      <c r="X8768">
        <v>6.4190563124803752</v>
      </c>
      <c r="Y8768">
        <v>0</v>
      </c>
      <c r="Z8768">
        <v>0</v>
      </c>
      <c r="AA8768">
        <v>0</v>
      </c>
      <c r="AB8768">
        <v>3.1815135237481726</v>
      </c>
      <c r="AC8768">
        <v>0</v>
      </c>
      <c r="AD8768">
        <v>0</v>
      </c>
      <c r="AE8768">
        <v>9.6005698362285479</v>
      </c>
    </row>
    <row r="8769" spans="1:31" x14ac:dyDescent="0.25">
      <c r="A8769">
        <v>1664926</v>
      </c>
      <c r="B8769">
        <v>1</v>
      </c>
      <c r="C8769" t="s">
        <v>81</v>
      </c>
      <c r="D8769" t="s">
        <v>115</v>
      </c>
      <c r="E8769" t="s">
        <v>146</v>
      </c>
      <c r="F8769" t="s">
        <v>24643</v>
      </c>
      <c r="G8769" t="s">
        <v>260</v>
      </c>
      <c r="H8769" t="s">
        <v>149</v>
      </c>
      <c r="I8769" t="s">
        <v>135</v>
      </c>
      <c r="J8769" t="s">
        <v>136</v>
      </c>
      <c r="K8769" t="s">
        <v>137</v>
      </c>
      <c r="L8769" t="s">
        <v>24644</v>
      </c>
      <c r="M8769" t="s">
        <v>24645</v>
      </c>
      <c r="N8769">
        <v>1.1788888879999999</v>
      </c>
      <c r="O8769">
        <v>0</v>
      </c>
      <c r="P8769">
        <v>16</v>
      </c>
      <c r="Q8769">
        <v>0</v>
      </c>
      <c r="R8769">
        <v>34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0.72975875834925719</v>
      </c>
      <c r="Y8769">
        <v>0</v>
      </c>
      <c r="Z8769">
        <v>9.8745384119499153</v>
      </c>
      <c r="AA8769">
        <v>0</v>
      </c>
      <c r="AB8769">
        <v>0</v>
      </c>
      <c r="AC8769">
        <v>0</v>
      </c>
      <c r="AD8769">
        <v>0</v>
      </c>
      <c r="AE8769">
        <v>10.604297170299173</v>
      </c>
    </row>
    <row r="8770" spans="1:31" x14ac:dyDescent="0.25">
      <c r="A8770">
        <v>1664227</v>
      </c>
      <c r="B8770">
        <v>1</v>
      </c>
      <c r="C8770" t="s">
        <v>80</v>
      </c>
      <c r="D8770" t="s">
        <v>93</v>
      </c>
      <c r="E8770" t="s">
        <v>178</v>
      </c>
      <c r="F8770" t="s">
        <v>24646</v>
      </c>
      <c r="G8770" t="s">
        <v>187</v>
      </c>
      <c r="H8770" t="s">
        <v>149</v>
      </c>
      <c r="I8770" t="s">
        <v>135</v>
      </c>
      <c r="J8770" t="s">
        <v>136</v>
      </c>
      <c r="K8770" t="s">
        <v>137</v>
      </c>
      <c r="L8770" t="s">
        <v>24647</v>
      </c>
      <c r="M8770" t="s">
        <v>24648</v>
      </c>
      <c r="N8770">
        <v>3.633611111</v>
      </c>
      <c r="O8770">
        <v>0</v>
      </c>
      <c r="P8770">
        <v>6</v>
      </c>
      <c r="Q8770">
        <v>0</v>
      </c>
      <c r="R8770">
        <v>6</v>
      </c>
      <c r="S8770">
        <v>0</v>
      </c>
      <c r="T8770">
        <v>4</v>
      </c>
      <c r="U8770">
        <v>0</v>
      </c>
      <c r="V8770">
        <v>0</v>
      </c>
      <c r="W8770">
        <v>0</v>
      </c>
      <c r="X8770">
        <v>3.1806049693060712</v>
      </c>
      <c r="Y8770">
        <v>0</v>
      </c>
      <c r="Z8770">
        <v>2.7474864620375907</v>
      </c>
      <c r="AA8770">
        <v>0</v>
      </c>
      <c r="AB8770">
        <v>2.9358584111626027</v>
      </c>
      <c r="AC8770">
        <v>0</v>
      </c>
      <c r="AD8770">
        <v>0</v>
      </c>
      <c r="AE8770">
        <v>8.8639498425062637</v>
      </c>
    </row>
    <row r="8771" spans="1:31" x14ac:dyDescent="0.25">
      <c r="A8771">
        <v>1665212</v>
      </c>
      <c r="B8771">
        <v>1</v>
      </c>
      <c r="C8771" t="s">
        <v>81</v>
      </c>
      <c r="D8771" t="s">
        <v>128</v>
      </c>
      <c r="E8771" t="s">
        <v>178</v>
      </c>
      <c r="F8771" t="s">
        <v>24649</v>
      </c>
      <c r="G8771" t="s">
        <v>227</v>
      </c>
      <c r="H8771" t="s">
        <v>149</v>
      </c>
      <c r="I8771" t="s">
        <v>135</v>
      </c>
      <c r="J8771" t="s">
        <v>136</v>
      </c>
      <c r="K8771" t="s">
        <v>137</v>
      </c>
      <c r="L8771" t="s">
        <v>24650</v>
      </c>
      <c r="M8771" t="s">
        <v>24651</v>
      </c>
      <c r="N8771">
        <v>5.085555555</v>
      </c>
      <c r="O8771">
        <v>0</v>
      </c>
      <c r="P8771">
        <v>15</v>
      </c>
      <c r="Q8771">
        <v>0</v>
      </c>
      <c r="R8771">
        <v>0</v>
      </c>
      <c r="S8771">
        <v>0</v>
      </c>
      <c r="T8771">
        <v>2</v>
      </c>
      <c r="U8771">
        <v>0</v>
      </c>
      <c r="V8771">
        <v>0</v>
      </c>
      <c r="W8771">
        <v>0</v>
      </c>
      <c r="X8771">
        <v>16.421717180290866</v>
      </c>
      <c r="Y8771">
        <v>0</v>
      </c>
      <c r="Z8771">
        <v>0</v>
      </c>
      <c r="AA8771">
        <v>0</v>
      </c>
      <c r="AB8771">
        <v>6.8377884455883642</v>
      </c>
      <c r="AC8771">
        <v>0</v>
      </c>
      <c r="AD8771">
        <v>0</v>
      </c>
      <c r="AE8771">
        <v>23.259505625879228</v>
      </c>
    </row>
    <row r="8772" spans="1:31" x14ac:dyDescent="0.25">
      <c r="A8772">
        <v>1664780</v>
      </c>
      <c r="B8772">
        <v>1</v>
      </c>
      <c r="C8772" t="s">
        <v>80</v>
      </c>
      <c r="D8772" t="s">
        <v>93</v>
      </c>
      <c r="E8772" t="s">
        <v>140</v>
      </c>
      <c r="F8772" t="s">
        <v>6244</v>
      </c>
      <c r="G8772" t="s">
        <v>161</v>
      </c>
      <c r="H8772" t="s">
        <v>134</v>
      </c>
      <c r="I8772" t="s">
        <v>191</v>
      </c>
      <c r="J8772" t="s">
        <v>136</v>
      </c>
      <c r="K8772" t="s">
        <v>137</v>
      </c>
      <c r="L8772" t="s">
        <v>24652</v>
      </c>
      <c r="M8772" t="s">
        <v>24653</v>
      </c>
      <c r="N8772">
        <v>1.3888888E-2</v>
      </c>
      <c r="O8772">
        <v>2</v>
      </c>
      <c r="P8772">
        <v>333</v>
      </c>
      <c r="Q8772">
        <v>9</v>
      </c>
      <c r="R8772">
        <v>270</v>
      </c>
      <c r="S8772">
        <v>2</v>
      </c>
      <c r="T8772">
        <v>99</v>
      </c>
      <c r="U8772">
        <v>0</v>
      </c>
      <c r="V8772">
        <v>0</v>
      </c>
      <c r="W8772">
        <v>0.14256871018229164</v>
      </c>
      <c r="X8772">
        <v>0.32239257800833337</v>
      </c>
      <c r="Y8772">
        <v>8.1230566263888887E-2</v>
      </c>
      <c r="Z8772">
        <v>0.68938528373854191</v>
      </c>
      <c r="AA8772">
        <v>5.5418795006388896E-2</v>
      </c>
      <c r="AB8772">
        <v>1.5138002215737227</v>
      </c>
      <c r="AC8772">
        <v>0</v>
      </c>
      <c r="AD8772">
        <v>0</v>
      </c>
      <c r="AE8772">
        <v>2.8047961547731672</v>
      </c>
    </row>
    <row r="8773" spans="1:31" x14ac:dyDescent="0.25">
      <c r="A8773">
        <v>1664436</v>
      </c>
      <c r="B8773">
        <v>1</v>
      </c>
      <c r="C8773" t="s">
        <v>80</v>
      </c>
      <c r="D8773" t="s">
        <v>107</v>
      </c>
      <c r="E8773" t="s">
        <v>152</v>
      </c>
      <c r="F8773" t="s">
        <v>24654</v>
      </c>
      <c r="G8773" t="s">
        <v>154</v>
      </c>
      <c r="H8773" t="s">
        <v>149</v>
      </c>
      <c r="I8773" t="s">
        <v>135</v>
      </c>
      <c r="J8773" t="s">
        <v>136</v>
      </c>
      <c r="K8773" t="s">
        <v>137</v>
      </c>
      <c r="L8773" t="s">
        <v>24655</v>
      </c>
      <c r="M8773" t="s">
        <v>24656</v>
      </c>
      <c r="N8773">
        <v>2.2994444440000001</v>
      </c>
      <c r="O8773">
        <v>0</v>
      </c>
      <c r="P8773">
        <v>1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</row>
    <row r="8774" spans="1:31" x14ac:dyDescent="0.25">
      <c r="A8774">
        <v>1664674</v>
      </c>
      <c r="B8774">
        <v>1</v>
      </c>
      <c r="C8774" t="s">
        <v>80</v>
      </c>
      <c r="D8774" t="s">
        <v>82</v>
      </c>
      <c r="E8774" t="s">
        <v>146</v>
      </c>
      <c r="F8774" t="s">
        <v>1695</v>
      </c>
      <c r="G8774" t="s">
        <v>227</v>
      </c>
      <c r="H8774" t="s">
        <v>149</v>
      </c>
      <c r="I8774" t="s">
        <v>135</v>
      </c>
      <c r="J8774" t="s">
        <v>136</v>
      </c>
      <c r="K8774" t="s">
        <v>137</v>
      </c>
      <c r="L8774" t="s">
        <v>24657</v>
      </c>
      <c r="M8774" t="s">
        <v>24658</v>
      </c>
      <c r="N8774">
        <v>3.1016666659999999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6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6.317451086607905</v>
      </c>
      <c r="AC8774">
        <v>0</v>
      </c>
      <c r="AD8774">
        <v>0</v>
      </c>
      <c r="AE8774">
        <v>6.317451086607905</v>
      </c>
    </row>
    <row r="8775" spans="1:31" x14ac:dyDescent="0.25">
      <c r="A8775">
        <v>1664482</v>
      </c>
      <c r="B8775">
        <v>1</v>
      </c>
      <c r="C8775" t="s">
        <v>80</v>
      </c>
      <c r="D8775" t="s">
        <v>104</v>
      </c>
      <c r="E8775" t="s">
        <v>178</v>
      </c>
      <c r="F8775" t="s">
        <v>24659</v>
      </c>
      <c r="G8775" t="s">
        <v>227</v>
      </c>
      <c r="H8775" t="s">
        <v>149</v>
      </c>
      <c r="I8775" t="s">
        <v>135</v>
      </c>
      <c r="J8775" t="s">
        <v>136</v>
      </c>
      <c r="K8775" t="s">
        <v>137</v>
      </c>
      <c r="L8775" t="s">
        <v>24660</v>
      </c>
      <c r="M8775" t="s">
        <v>24661</v>
      </c>
      <c r="N8775">
        <v>10.021111111</v>
      </c>
      <c r="O8775">
        <v>0</v>
      </c>
      <c r="P8775">
        <v>44</v>
      </c>
      <c r="Q8775">
        <v>0</v>
      </c>
      <c r="R8775">
        <v>0</v>
      </c>
      <c r="S8775">
        <v>0</v>
      </c>
      <c r="T8775">
        <v>4</v>
      </c>
      <c r="U8775">
        <v>0</v>
      </c>
      <c r="V8775">
        <v>0</v>
      </c>
      <c r="W8775">
        <v>0</v>
      </c>
      <c r="X8775">
        <v>101.25247391149786</v>
      </c>
      <c r="Y8775">
        <v>0</v>
      </c>
      <c r="Z8775">
        <v>0</v>
      </c>
      <c r="AA8775">
        <v>0</v>
      </c>
      <c r="AB8775">
        <v>34.868879107231507</v>
      </c>
      <c r="AC8775">
        <v>0</v>
      </c>
      <c r="AD8775">
        <v>0</v>
      </c>
      <c r="AE8775">
        <v>136.12135301872937</v>
      </c>
    </row>
    <row r="8776" spans="1:31" x14ac:dyDescent="0.25">
      <c r="A8776">
        <v>1664874</v>
      </c>
      <c r="B8776">
        <v>1</v>
      </c>
      <c r="C8776" t="s">
        <v>80</v>
      </c>
      <c r="D8776" t="s">
        <v>96</v>
      </c>
      <c r="E8776" t="s">
        <v>178</v>
      </c>
      <c r="F8776" t="s">
        <v>24662</v>
      </c>
      <c r="G8776" t="s">
        <v>227</v>
      </c>
      <c r="H8776" t="s">
        <v>149</v>
      </c>
      <c r="I8776" t="s">
        <v>135</v>
      </c>
      <c r="J8776" t="s">
        <v>136</v>
      </c>
      <c r="K8776" t="s">
        <v>137</v>
      </c>
      <c r="L8776" t="s">
        <v>24663</v>
      </c>
      <c r="M8776" t="s">
        <v>24664</v>
      </c>
      <c r="N8776">
        <v>5.13</v>
      </c>
      <c r="O8776">
        <v>0</v>
      </c>
      <c r="P8776">
        <v>1</v>
      </c>
      <c r="Q8776">
        <v>0</v>
      </c>
      <c r="R8776">
        <v>11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1.5418203788286249</v>
      </c>
      <c r="Y8776">
        <v>0</v>
      </c>
      <c r="Z8776">
        <v>117.69793494052091</v>
      </c>
      <c r="AA8776">
        <v>0</v>
      </c>
      <c r="AB8776">
        <v>0</v>
      </c>
      <c r="AC8776">
        <v>0</v>
      </c>
      <c r="AD8776">
        <v>0</v>
      </c>
      <c r="AE8776">
        <v>119.23975531934954</v>
      </c>
    </row>
    <row r="8777" spans="1:31" x14ac:dyDescent="0.25">
      <c r="A8777">
        <v>1663792</v>
      </c>
      <c r="B8777">
        <v>1</v>
      </c>
      <c r="C8777" t="s">
        <v>80</v>
      </c>
      <c r="D8777" t="s">
        <v>95</v>
      </c>
      <c r="E8777" t="s">
        <v>178</v>
      </c>
      <c r="F8777" t="s">
        <v>24665</v>
      </c>
      <c r="G8777" t="s">
        <v>227</v>
      </c>
      <c r="H8777" t="s">
        <v>149</v>
      </c>
      <c r="I8777" t="s">
        <v>135</v>
      </c>
      <c r="J8777" t="s">
        <v>136</v>
      </c>
      <c r="K8777" t="s">
        <v>137</v>
      </c>
      <c r="L8777" t="s">
        <v>24666</v>
      </c>
      <c r="M8777" t="s">
        <v>24667</v>
      </c>
      <c r="N8777">
        <v>0.957777777</v>
      </c>
      <c r="O8777">
        <v>0</v>
      </c>
      <c r="P8777">
        <v>59</v>
      </c>
      <c r="Q8777">
        <v>0</v>
      </c>
      <c r="R8777">
        <v>0</v>
      </c>
      <c r="S8777">
        <v>0</v>
      </c>
      <c r="T8777">
        <v>1</v>
      </c>
      <c r="U8777">
        <v>0</v>
      </c>
      <c r="V8777">
        <v>0</v>
      </c>
      <c r="W8777">
        <v>0</v>
      </c>
      <c r="X8777">
        <v>7.0100421874897716</v>
      </c>
      <c r="Y8777">
        <v>0</v>
      </c>
      <c r="Z8777">
        <v>0</v>
      </c>
      <c r="AA8777">
        <v>0</v>
      </c>
      <c r="AB8777">
        <v>2.6426320879866669E-2</v>
      </c>
      <c r="AC8777">
        <v>0</v>
      </c>
      <c r="AD8777">
        <v>0</v>
      </c>
      <c r="AE8777">
        <v>7.0364685083696381</v>
      </c>
    </row>
    <row r="8778" spans="1:31" x14ac:dyDescent="0.25">
      <c r="A8778">
        <v>1663981</v>
      </c>
      <c r="B8778">
        <v>1</v>
      </c>
      <c r="C8778" t="s">
        <v>80</v>
      </c>
      <c r="D8778" t="s">
        <v>109</v>
      </c>
      <c r="E8778" t="s">
        <v>140</v>
      </c>
      <c r="F8778" t="s">
        <v>19702</v>
      </c>
      <c r="G8778" t="s">
        <v>161</v>
      </c>
      <c r="H8778" t="s">
        <v>134</v>
      </c>
      <c r="I8778" t="s">
        <v>135</v>
      </c>
      <c r="J8778" t="s">
        <v>136</v>
      </c>
      <c r="K8778" t="s">
        <v>137</v>
      </c>
      <c r="L8778" t="s">
        <v>24668</v>
      </c>
      <c r="M8778" t="s">
        <v>24669</v>
      </c>
      <c r="N8778">
        <v>0.95583333299999995</v>
      </c>
      <c r="O8778">
        <v>0</v>
      </c>
      <c r="P8778">
        <v>708</v>
      </c>
      <c r="Q8778">
        <v>2</v>
      </c>
      <c r="R8778">
        <v>130</v>
      </c>
      <c r="S8778">
        <v>11</v>
      </c>
      <c r="T8778">
        <v>159</v>
      </c>
      <c r="U8778">
        <v>0</v>
      </c>
      <c r="V8778">
        <v>0</v>
      </c>
      <c r="W8778">
        <v>0</v>
      </c>
      <c r="X8778">
        <v>82.541315350095516</v>
      </c>
      <c r="Y8778">
        <v>0.20078020940169164</v>
      </c>
      <c r="Z8778">
        <v>38.45876692173367</v>
      </c>
      <c r="AA8778">
        <v>60.193038249270515</v>
      </c>
      <c r="AB8778">
        <v>38.875206295973179</v>
      </c>
      <c r="AC8778">
        <v>0</v>
      </c>
      <c r="AD8778">
        <v>0</v>
      </c>
      <c r="AE8778">
        <v>220.26910702647459</v>
      </c>
    </row>
    <row r="8779" spans="1:31" x14ac:dyDescent="0.25">
      <c r="A8779">
        <v>1664365</v>
      </c>
      <c r="B8779">
        <v>1</v>
      </c>
      <c r="C8779" t="s">
        <v>81</v>
      </c>
      <c r="D8779" t="s">
        <v>128</v>
      </c>
      <c r="E8779" t="s">
        <v>178</v>
      </c>
      <c r="F8779" t="s">
        <v>24670</v>
      </c>
      <c r="G8779" t="s">
        <v>227</v>
      </c>
      <c r="H8779" t="s">
        <v>149</v>
      </c>
      <c r="I8779" t="s">
        <v>135</v>
      </c>
      <c r="J8779" t="s">
        <v>136</v>
      </c>
      <c r="K8779" t="s">
        <v>137</v>
      </c>
      <c r="L8779" t="s">
        <v>24671</v>
      </c>
      <c r="M8779" t="s">
        <v>24672</v>
      </c>
      <c r="N8779">
        <v>11.439166666</v>
      </c>
      <c r="O8779">
        <v>0</v>
      </c>
      <c r="P8779">
        <v>34</v>
      </c>
      <c r="Q8779">
        <v>0</v>
      </c>
      <c r="R8779">
        <v>0</v>
      </c>
      <c r="S8779">
        <v>0</v>
      </c>
      <c r="T8779">
        <v>4</v>
      </c>
      <c r="U8779">
        <v>0</v>
      </c>
      <c r="V8779">
        <v>0</v>
      </c>
      <c r="W8779">
        <v>0</v>
      </c>
      <c r="X8779">
        <v>28.117477806097781</v>
      </c>
      <c r="Y8779">
        <v>0</v>
      </c>
      <c r="Z8779">
        <v>0</v>
      </c>
      <c r="AA8779">
        <v>0</v>
      </c>
      <c r="AB8779">
        <v>3.6361742077612038</v>
      </c>
      <c r="AC8779">
        <v>0</v>
      </c>
      <c r="AD8779">
        <v>0</v>
      </c>
      <c r="AE8779">
        <v>31.753652013858986</v>
      </c>
    </row>
    <row r="8780" spans="1:31" x14ac:dyDescent="0.25">
      <c r="A8780">
        <v>1664957</v>
      </c>
      <c r="B8780">
        <v>1</v>
      </c>
      <c r="C8780" t="s">
        <v>80</v>
      </c>
      <c r="D8780" t="s">
        <v>106</v>
      </c>
      <c r="E8780" t="s">
        <v>146</v>
      </c>
      <c r="F8780" t="s">
        <v>24673</v>
      </c>
      <c r="G8780" t="s">
        <v>7735</v>
      </c>
      <c r="H8780" t="s">
        <v>149</v>
      </c>
      <c r="I8780" t="s">
        <v>135</v>
      </c>
      <c r="J8780" t="s">
        <v>136</v>
      </c>
      <c r="K8780" t="s">
        <v>137</v>
      </c>
      <c r="L8780" t="s">
        <v>24674</v>
      </c>
      <c r="M8780" t="s">
        <v>24675</v>
      </c>
      <c r="N8780">
        <v>1.2350000000000001</v>
      </c>
      <c r="O8780">
        <v>0</v>
      </c>
      <c r="P8780">
        <v>83</v>
      </c>
      <c r="Q8780">
        <v>0</v>
      </c>
      <c r="R8780">
        <v>5</v>
      </c>
      <c r="S8780">
        <v>0</v>
      </c>
      <c r="T8780">
        <v>13</v>
      </c>
      <c r="U8780">
        <v>0</v>
      </c>
      <c r="V8780">
        <v>0</v>
      </c>
      <c r="W8780">
        <v>0</v>
      </c>
      <c r="X8780">
        <v>19.059664757435485</v>
      </c>
      <c r="Y8780">
        <v>0</v>
      </c>
      <c r="Z8780">
        <v>8.0183793280800011E-2</v>
      </c>
      <c r="AA8780">
        <v>0</v>
      </c>
      <c r="AB8780">
        <v>4.6896340758637507</v>
      </c>
      <c r="AC8780">
        <v>0</v>
      </c>
      <c r="AD8780">
        <v>0</v>
      </c>
      <c r="AE8780">
        <v>23.829482626580035</v>
      </c>
    </row>
    <row r="8781" spans="1:31" x14ac:dyDescent="0.25">
      <c r="A8781">
        <v>1664788</v>
      </c>
      <c r="B8781">
        <v>1</v>
      </c>
      <c r="C8781" t="s">
        <v>81</v>
      </c>
      <c r="D8781" t="s">
        <v>115</v>
      </c>
      <c r="E8781" t="s">
        <v>178</v>
      </c>
      <c r="F8781" t="s">
        <v>24676</v>
      </c>
      <c r="G8781" t="s">
        <v>227</v>
      </c>
      <c r="H8781" t="s">
        <v>149</v>
      </c>
      <c r="I8781" t="s">
        <v>135</v>
      </c>
      <c r="J8781" t="s">
        <v>136</v>
      </c>
      <c r="K8781" t="s">
        <v>137</v>
      </c>
      <c r="L8781" t="s">
        <v>24677</v>
      </c>
      <c r="M8781" t="s">
        <v>24678</v>
      </c>
      <c r="N8781">
        <v>0.63027777699999998</v>
      </c>
      <c r="O8781">
        <v>0</v>
      </c>
      <c r="P8781">
        <v>21</v>
      </c>
      <c r="Q8781">
        <v>0</v>
      </c>
      <c r="R8781">
        <v>2</v>
      </c>
      <c r="S8781">
        <v>0</v>
      </c>
      <c r="T8781">
        <v>3</v>
      </c>
      <c r="U8781">
        <v>0</v>
      </c>
      <c r="V8781">
        <v>0</v>
      </c>
      <c r="W8781">
        <v>0</v>
      </c>
      <c r="X8781">
        <v>0.56678456310260417</v>
      </c>
      <c r="Y8781">
        <v>0</v>
      </c>
      <c r="Z8781">
        <v>0.38853062855301668</v>
      </c>
      <c r="AA8781">
        <v>0</v>
      </c>
      <c r="AB8781">
        <v>2.1830003292255557E-3</v>
      </c>
      <c r="AC8781">
        <v>0</v>
      </c>
      <c r="AD8781">
        <v>0</v>
      </c>
      <c r="AE8781">
        <v>0.95749819198484643</v>
      </c>
    </row>
    <row r="8782" spans="1:31" x14ac:dyDescent="0.25">
      <c r="A8782">
        <v>1665043</v>
      </c>
      <c r="B8782">
        <v>1</v>
      </c>
      <c r="C8782" t="s">
        <v>81</v>
      </c>
      <c r="D8782" t="s">
        <v>118</v>
      </c>
      <c r="E8782" t="s">
        <v>152</v>
      </c>
      <c r="F8782" t="s">
        <v>24679</v>
      </c>
      <c r="G8782" t="s">
        <v>154</v>
      </c>
      <c r="H8782" t="s">
        <v>149</v>
      </c>
      <c r="I8782" t="s">
        <v>135</v>
      </c>
      <c r="J8782" t="s">
        <v>136</v>
      </c>
      <c r="K8782" t="s">
        <v>137</v>
      </c>
      <c r="L8782" t="s">
        <v>24680</v>
      </c>
      <c r="M8782" t="s">
        <v>24681</v>
      </c>
      <c r="N8782">
        <v>3.392222222</v>
      </c>
      <c r="O8782">
        <v>0</v>
      </c>
      <c r="P8782">
        <v>1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0.43735217701579499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0.43735217701579499</v>
      </c>
    </row>
    <row r="8783" spans="1:31" x14ac:dyDescent="0.25">
      <c r="A8783">
        <v>1664153</v>
      </c>
      <c r="B8783">
        <v>1</v>
      </c>
      <c r="C8783" t="s">
        <v>80</v>
      </c>
      <c r="D8783" t="s">
        <v>108</v>
      </c>
      <c r="E8783" t="s">
        <v>178</v>
      </c>
      <c r="F8783" t="s">
        <v>24682</v>
      </c>
      <c r="G8783" t="s">
        <v>227</v>
      </c>
      <c r="H8783" t="s">
        <v>149</v>
      </c>
      <c r="I8783" t="s">
        <v>135</v>
      </c>
      <c r="J8783" t="s">
        <v>136</v>
      </c>
      <c r="K8783" t="s">
        <v>137</v>
      </c>
      <c r="L8783" t="s">
        <v>24683</v>
      </c>
      <c r="M8783" t="s">
        <v>24684</v>
      </c>
      <c r="N8783">
        <v>6.6855555549999997</v>
      </c>
      <c r="O8783">
        <v>0</v>
      </c>
      <c r="P8783">
        <v>6</v>
      </c>
      <c r="Q8783">
        <v>0</v>
      </c>
      <c r="R8783">
        <v>1</v>
      </c>
      <c r="S8783">
        <v>0</v>
      </c>
      <c r="T8783">
        <v>1</v>
      </c>
      <c r="U8783">
        <v>0</v>
      </c>
      <c r="V8783">
        <v>0</v>
      </c>
      <c r="W8783">
        <v>0</v>
      </c>
      <c r="X8783">
        <v>5.5114562603464803</v>
      </c>
      <c r="Y8783">
        <v>0</v>
      </c>
      <c r="Z8783">
        <v>3.1081776731989779</v>
      </c>
      <c r="AA8783">
        <v>0</v>
      </c>
      <c r="AB8783">
        <v>3.6386674121507969</v>
      </c>
      <c r="AC8783">
        <v>0</v>
      </c>
      <c r="AD8783">
        <v>0</v>
      </c>
      <c r="AE8783">
        <v>12.258301345696255</v>
      </c>
    </row>
    <row r="8784" spans="1:31" x14ac:dyDescent="0.25">
      <c r="A8784">
        <v>1665149</v>
      </c>
      <c r="B8784">
        <v>1</v>
      </c>
      <c r="C8784" t="s">
        <v>81</v>
      </c>
      <c r="D8784" t="s">
        <v>128</v>
      </c>
      <c r="E8784" t="s">
        <v>178</v>
      </c>
      <c r="F8784" t="s">
        <v>24685</v>
      </c>
      <c r="G8784" t="s">
        <v>6610</v>
      </c>
      <c r="H8784" t="s">
        <v>149</v>
      </c>
      <c r="I8784" t="s">
        <v>135</v>
      </c>
      <c r="J8784" t="s">
        <v>136</v>
      </c>
      <c r="K8784" t="s">
        <v>137</v>
      </c>
      <c r="L8784" t="s">
        <v>24686</v>
      </c>
      <c r="M8784" t="s">
        <v>24687</v>
      </c>
      <c r="N8784">
        <v>16.591388888000001</v>
      </c>
      <c r="O8784">
        <v>0</v>
      </c>
      <c r="P8784">
        <v>21</v>
      </c>
      <c r="Q8784">
        <v>0</v>
      </c>
      <c r="R8784">
        <v>1</v>
      </c>
      <c r="S8784">
        <v>0</v>
      </c>
      <c r="T8784">
        <v>5</v>
      </c>
      <c r="U8784">
        <v>0</v>
      </c>
      <c r="V8784">
        <v>0</v>
      </c>
      <c r="W8784">
        <v>0</v>
      </c>
      <c r="X8784">
        <v>34.782221078438525</v>
      </c>
      <c r="Y8784">
        <v>0</v>
      </c>
      <c r="Z8784">
        <v>3.0240921078599978</v>
      </c>
      <c r="AA8784">
        <v>0</v>
      </c>
      <c r="AB8784">
        <v>540.95275654428985</v>
      </c>
      <c r="AC8784">
        <v>0</v>
      </c>
      <c r="AD8784">
        <v>0</v>
      </c>
      <c r="AE8784">
        <v>578.75906973058841</v>
      </c>
    </row>
    <row r="8785" spans="1:31" x14ac:dyDescent="0.25">
      <c r="A8785">
        <v>1664204</v>
      </c>
      <c r="B8785">
        <v>1</v>
      </c>
      <c r="C8785" t="s">
        <v>81</v>
      </c>
      <c r="D8785" t="s">
        <v>115</v>
      </c>
      <c r="E8785" t="s">
        <v>131</v>
      </c>
      <c r="F8785" t="s">
        <v>24688</v>
      </c>
      <c r="G8785" t="s">
        <v>195</v>
      </c>
      <c r="H8785" t="s">
        <v>134</v>
      </c>
      <c r="I8785" t="s">
        <v>135</v>
      </c>
      <c r="J8785" t="s">
        <v>136</v>
      </c>
      <c r="K8785" t="s">
        <v>137</v>
      </c>
      <c r="L8785" t="s">
        <v>24689</v>
      </c>
      <c r="M8785" t="s">
        <v>24690</v>
      </c>
      <c r="N8785">
        <v>1.534166666</v>
      </c>
      <c r="O8785">
        <v>0</v>
      </c>
      <c r="P8785">
        <v>12</v>
      </c>
      <c r="Q8785">
        <v>0</v>
      </c>
      <c r="R8785">
        <v>9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2.1195867570989466</v>
      </c>
      <c r="Y8785">
        <v>0</v>
      </c>
      <c r="Z8785">
        <v>3.2465703694662329</v>
      </c>
      <c r="AA8785">
        <v>0</v>
      </c>
      <c r="AB8785">
        <v>0</v>
      </c>
      <c r="AC8785">
        <v>0</v>
      </c>
      <c r="AD8785">
        <v>0</v>
      </c>
      <c r="AE8785">
        <v>5.3661571265651791</v>
      </c>
    </row>
    <row r="8786" spans="1:31" x14ac:dyDescent="0.25">
      <c r="A8786">
        <v>1664757</v>
      </c>
      <c r="B8786">
        <v>1</v>
      </c>
      <c r="C8786" t="s">
        <v>80</v>
      </c>
      <c r="D8786" t="s">
        <v>103</v>
      </c>
      <c r="E8786" t="s">
        <v>131</v>
      </c>
      <c r="F8786" t="s">
        <v>24691</v>
      </c>
      <c r="G8786" t="s">
        <v>195</v>
      </c>
      <c r="H8786" t="s">
        <v>134</v>
      </c>
      <c r="I8786" t="s">
        <v>135</v>
      </c>
      <c r="J8786" t="s">
        <v>136</v>
      </c>
      <c r="K8786" t="s">
        <v>137</v>
      </c>
      <c r="L8786" t="s">
        <v>24692</v>
      </c>
      <c r="M8786" t="s">
        <v>24693</v>
      </c>
      <c r="N8786">
        <v>2.145277777</v>
      </c>
      <c r="O8786">
        <v>0</v>
      </c>
      <c r="P8786">
        <v>84</v>
      </c>
      <c r="Q8786">
        <v>0</v>
      </c>
      <c r="R8786">
        <v>14</v>
      </c>
      <c r="S8786">
        <v>0</v>
      </c>
      <c r="T8786">
        <v>15</v>
      </c>
      <c r="U8786">
        <v>0</v>
      </c>
      <c r="V8786">
        <v>1</v>
      </c>
      <c r="W8786">
        <v>0</v>
      </c>
      <c r="X8786">
        <v>51.634355757115081</v>
      </c>
      <c r="Y8786">
        <v>0</v>
      </c>
      <c r="Z8786">
        <v>22.646633904725402</v>
      </c>
      <c r="AA8786">
        <v>0</v>
      </c>
      <c r="AB8786">
        <v>13.214971001804209</v>
      </c>
      <c r="AC8786">
        <v>0</v>
      </c>
      <c r="AD8786">
        <v>67.751659824744436</v>
      </c>
      <c r="AE8786">
        <v>155.24762048838915</v>
      </c>
    </row>
    <row r="8787" spans="1:31" x14ac:dyDescent="0.25">
      <c r="A8787">
        <v>1664851</v>
      </c>
      <c r="B8787">
        <v>1</v>
      </c>
      <c r="C8787" t="s">
        <v>80</v>
      </c>
      <c r="D8787" t="s">
        <v>91</v>
      </c>
      <c r="E8787" t="s">
        <v>131</v>
      </c>
      <c r="F8787" t="s">
        <v>24253</v>
      </c>
      <c r="G8787" t="s">
        <v>195</v>
      </c>
      <c r="H8787" t="s">
        <v>134</v>
      </c>
      <c r="I8787" t="s">
        <v>135</v>
      </c>
      <c r="J8787" t="s">
        <v>136</v>
      </c>
      <c r="K8787" t="s">
        <v>137</v>
      </c>
      <c r="L8787" t="s">
        <v>24694</v>
      </c>
      <c r="M8787" t="s">
        <v>24695</v>
      </c>
      <c r="N8787">
        <v>2.1088888880000001</v>
      </c>
      <c r="O8787">
        <v>0</v>
      </c>
      <c r="P8787">
        <v>0</v>
      </c>
      <c r="Q8787">
        <v>6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3.1665380989846268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3.1665380989846268</v>
      </c>
    </row>
    <row r="8788" spans="1:31" x14ac:dyDescent="0.25">
      <c r="A8788">
        <v>1664445</v>
      </c>
      <c r="B8788">
        <v>1</v>
      </c>
      <c r="C8788" t="s">
        <v>80</v>
      </c>
      <c r="D8788" t="s">
        <v>107</v>
      </c>
      <c r="E8788" t="s">
        <v>152</v>
      </c>
      <c r="F8788" t="s">
        <v>24696</v>
      </c>
      <c r="G8788" t="s">
        <v>168</v>
      </c>
      <c r="H8788" t="s">
        <v>149</v>
      </c>
      <c r="I8788" t="s">
        <v>135</v>
      </c>
      <c r="J8788" t="s">
        <v>136</v>
      </c>
      <c r="K8788" t="s">
        <v>137</v>
      </c>
      <c r="L8788" t="s">
        <v>24697</v>
      </c>
      <c r="M8788" t="s">
        <v>24698</v>
      </c>
      <c r="N8788">
        <v>5.2986111109999996</v>
      </c>
      <c r="O8788">
        <v>0</v>
      </c>
      <c r="P8788">
        <v>1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0.31489141650655195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0.31489141650655195</v>
      </c>
    </row>
    <row r="8789" spans="1:31" x14ac:dyDescent="0.25">
      <c r="A8789">
        <v>1664894</v>
      </c>
      <c r="B8789">
        <v>1</v>
      </c>
      <c r="C8789" t="s">
        <v>81</v>
      </c>
      <c r="D8789" t="s">
        <v>123</v>
      </c>
      <c r="E8789" t="s">
        <v>146</v>
      </c>
      <c r="F8789" t="s">
        <v>24699</v>
      </c>
      <c r="G8789" t="s">
        <v>260</v>
      </c>
      <c r="H8789" t="s">
        <v>149</v>
      </c>
      <c r="I8789" t="s">
        <v>135</v>
      </c>
      <c r="J8789" t="s">
        <v>136</v>
      </c>
      <c r="K8789" t="s">
        <v>137</v>
      </c>
      <c r="L8789" t="s">
        <v>24700</v>
      </c>
      <c r="M8789" t="s">
        <v>24701</v>
      </c>
      <c r="N8789">
        <v>6.9608333330000001</v>
      </c>
      <c r="O8789">
        <v>0</v>
      </c>
      <c r="P8789">
        <v>56</v>
      </c>
      <c r="Q8789">
        <v>0</v>
      </c>
      <c r="R8789">
        <v>8</v>
      </c>
      <c r="S8789">
        <v>0</v>
      </c>
      <c r="T8789">
        <v>4</v>
      </c>
      <c r="U8789">
        <v>0</v>
      </c>
      <c r="V8789">
        <v>0</v>
      </c>
      <c r="W8789">
        <v>0</v>
      </c>
      <c r="X8789">
        <v>73.134267411658286</v>
      </c>
      <c r="Y8789">
        <v>0</v>
      </c>
      <c r="Z8789">
        <v>16.950132707085228</v>
      </c>
      <c r="AA8789">
        <v>0</v>
      </c>
      <c r="AB8789">
        <v>14.551390882215419</v>
      </c>
      <c r="AC8789">
        <v>0</v>
      </c>
      <c r="AD8789">
        <v>0</v>
      </c>
      <c r="AE8789">
        <v>104.63579100095893</v>
      </c>
    </row>
    <row r="8790" spans="1:31" x14ac:dyDescent="0.25">
      <c r="A8790">
        <v>1665063</v>
      </c>
      <c r="B8790">
        <v>1</v>
      </c>
      <c r="C8790" t="s">
        <v>80</v>
      </c>
      <c r="D8790" t="s">
        <v>90</v>
      </c>
      <c r="E8790" t="s">
        <v>152</v>
      </c>
      <c r="F8790" t="s">
        <v>24702</v>
      </c>
      <c r="G8790" t="s">
        <v>507</v>
      </c>
      <c r="H8790" t="s">
        <v>149</v>
      </c>
      <c r="I8790" t="s">
        <v>135</v>
      </c>
      <c r="J8790" t="s">
        <v>136</v>
      </c>
      <c r="K8790" t="s">
        <v>137</v>
      </c>
      <c r="L8790" t="s">
        <v>24703</v>
      </c>
      <c r="M8790" t="s">
        <v>24704</v>
      </c>
      <c r="N8790">
        <v>2.0983333329999998</v>
      </c>
      <c r="O8790">
        <v>0</v>
      </c>
      <c r="P8790">
        <v>9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5.4546986988576451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5.4546986988576451</v>
      </c>
    </row>
    <row r="8791" spans="1:31" x14ac:dyDescent="0.25">
      <c r="A8791">
        <v>1664399</v>
      </c>
      <c r="B8791">
        <v>1</v>
      </c>
      <c r="C8791" t="s">
        <v>80</v>
      </c>
      <c r="D8791" t="s">
        <v>94</v>
      </c>
      <c r="E8791" t="s">
        <v>152</v>
      </c>
      <c r="F8791" t="s">
        <v>24705</v>
      </c>
      <c r="G8791" t="s">
        <v>154</v>
      </c>
      <c r="H8791" t="s">
        <v>149</v>
      </c>
      <c r="I8791" t="s">
        <v>135</v>
      </c>
      <c r="J8791" t="s">
        <v>136</v>
      </c>
      <c r="K8791" t="s">
        <v>137</v>
      </c>
      <c r="L8791" t="s">
        <v>24706</v>
      </c>
      <c r="M8791" t="s">
        <v>24707</v>
      </c>
      <c r="N8791">
        <v>3.9897222220000002</v>
      </c>
      <c r="O8791">
        <v>0</v>
      </c>
      <c r="P8791">
        <v>1</v>
      </c>
      <c r="Q8791">
        <v>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4.130348326352222E-3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4.130348326352222E-3</v>
      </c>
    </row>
    <row r="8792" spans="1:31" x14ac:dyDescent="0.25">
      <c r="A8792">
        <v>1664917</v>
      </c>
      <c r="B8792">
        <v>1</v>
      </c>
      <c r="C8792" t="s">
        <v>80</v>
      </c>
      <c r="D8792" t="s">
        <v>91</v>
      </c>
      <c r="E8792" t="s">
        <v>140</v>
      </c>
      <c r="F8792" t="s">
        <v>24708</v>
      </c>
      <c r="G8792" t="s">
        <v>161</v>
      </c>
      <c r="H8792" t="s">
        <v>134</v>
      </c>
      <c r="I8792" t="s">
        <v>135</v>
      </c>
      <c r="J8792" t="s">
        <v>136</v>
      </c>
      <c r="K8792" t="s">
        <v>137</v>
      </c>
      <c r="L8792" t="s">
        <v>24709</v>
      </c>
      <c r="M8792" t="s">
        <v>24710</v>
      </c>
      <c r="N8792">
        <v>0.335277777</v>
      </c>
      <c r="O8792">
        <v>23</v>
      </c>
      <c r="P8792">
        <v>233</v>
      </c>
      <c r="Q8792">
        <v>42</v>
      </c>
      <c r="R8792">
        <v>66</v>
      </c>
      <c r="S8792">
        <v>28</v>
      </c>
      <c r="T8792">
        <v>195</v>
      </c>
      <c r="U8792">
        <v>1</v>
      </c>
      <c r="V8792">
        <v>0</v>
      </c>
      <c r="W8792">
        <v>8.2466149674086218</v>
      </c>
      <c r="X8792">
        <v>31.198248605085663</v>
      </c>
      <c r="Y8792">
        <v>12.988294633267461</v>
      </c>
      <c r="Z8792">
        <v>4.7561578923104646</v>
      </c>
      <c r="AA8792">
        <v>52.924879111773741</v>
      </c>
      <c r="AB8792">
        <v>105.59248413726039</v>
      </c>
      <c r="AC8792">
        <v>4.4760496998443458</v>
      </c>
      <c r="AD8792">
        <v>0</v>
      </c>
      <c r="AE8792">
        <v>220.18272904695067</v>
      </c>
    </row>
    <row r="8793" spans="1:31" x14ac:dyDescent="0.25">
      <c r="A8793">
        <v>1665040</v>
      </c>
      <c r="B8793">
        <v>1</v>
      </c>
      <c r="C8793" t="s">
        <v>80</v>
      </c>
      <c r="D8793" t="s">
        <v>107</v>
      </c>
      <c r="E8793" t="s">
        <v>152</v>
      </c>
      <c r="F8793" t="s">
        <v>24711</v>
      </c>
      <c r="G8793" t="s">
        <v>154</v>
      </c>
      <c r="H8793" t="s">
        <v>149</v>
      </c>
      <c r="I8793" t="s">
        <v>135</v>
      </c>
      <c r="J8793" t="s">
        <v>136</v>
      </c>
      <c r="K8793" t="s">
        <v>137</v>
      </c>
      <c r="L8793" t="s">
        <v>24712</v>
      </c>
      <c r="M8793" t="s">
        <v>24713</v>
      </c>
      <c r="N8793">
        <v>0.82750000000000001</v>
      </c>
      <c r="O8793">
        <v>0</v>
      </c>
      <c r="P8793">
        <v>11</v>
      </c>
      <c r="Q8793">
        <v>0</v>
      </c>
      <c r="R8793">
        <v>0</v>
      </c>
      <c r="S8793">
        <v>0</v>
      </c>
      <c r="T8793">
        <v>1</v>
      </c>
      <c r="U8793">
        <v>0</v>
      </c>
      <c r="V8793">
        <v>0</v>
      </c>
      <c r="W8793">
        <v>0</v>
      </c>
      <c r="X8793">
        <v>6.3092995462692025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6.3092995462692025</v>
      </c>
    </row>
    <row r="8794" spans="1:31" x14ac:dyDescent="0.25">
      <c r="A8794">
        <v>1664986</v>
      </c>
      <c r="B8794">
        <v>1</v>
      </c>
      <c r="C8794" t="s">
        <v>80</v>
      </c>
      <c r="D8794" t="s">
        <v>91</v>
      </c>
      <c r="E8794" t="s">
        <v>140</v>
      </c>
      <c r="F8794" t="s">
        <v>24714</v>
      </c>
      <c r="G8794" t="s">
        <v>161</v>
      </c>
      <c r="H8794" t="s">
        <v>967</v>
      </c>
      <c r="I8794" t="s">
        <v>191</v>
      </c>
      <c r="J8794" t="s">
        <v>136</v>
      </c>
      <c r="K8794" t="s">
        <v>137</v>
      </c>
      <c r="L8794" t="s">
        <v>24715</v>
      </c>
      <c r="M8794" t="s">
        <v>24716</v>
      </c>
      <c r="N8794">
        <v>4.5277776999999998E-2</v>
      </c>
      <c r="O8794">
        <v>30</v>
      </c>
      <c r="P8794">
        <v>10292</v>
      </c>
      <c r="Q8794">
        <v>105</v>
      </c>
      <c r="R8794">
        <v>372</v>
      </c>
      <c r="S8794">
        <v>75</v>
      </c>
      <c r="T8794">
        <v>825</v>
      </c>
      <c r="U8794">
        <v>6</v>
      </c>
      <c r="V8794">
        <v>0</v>
      </c>
      <c r="W8794">
        <v>1.4136140776621879</v>
      </c>
      <c r="X8794">
        <v>191.49099687331207</v>
      </c>
      <c r="Y8794">
        <v>3.0657986078512862</v>
      </c>
      <c r="Z8794">
        <v>3.8181505548915884</v>
      </c>
      <c r="AA8794">
        <v>27.611225030902283</v>
      </c>
      <c r="AB8794">
        <v>40.722698185156048</v>
      </c>
      <c r="AC8794">
        <v>6.2697692438317372</v>
      </c>
      <c r="AD8794">
        <v>0</v>
      </c>
      <c r="AE8794">
        <v>274.39225257360721</v>
      </c>
    </row>
    <row r="8795" spans="1:31" x14ac:dyDescent="0.25">
      <c r="A8795">
        <v>1663904</v>
      </c>
      <c r="B8795">
        <v>1</v>
      </c>
      <c r="C8795" t="s">
        <v>81</v>
      </c>
      <c r="D8795" t="s">
        <v>127</v>
      </c>
      <c r="E8795" t="s">
        <v>140</v>
      </c>
      <c r="F8795" t="s">
        <v>24717</v>
      </c>
      <c r="G8795" t="s">
        <v>161</v>
      </c>
      <c r="H8795" t="s">
        <v>134</v>
      </c>
      <c r="I8795" t="s">
        <v>135</v>
      </c>
      <c r="J8795" t="s">
        <v>136</v>
      </c>
      <c r="K8795" t="s">
        <v>137</v>
      </c>
      <c r="L8795" t="s">
        <v>24718</v>
      </c>
      <c r="M8795" t="s">
        <v>24719</v>
      </c>
      <c r="N8795">
        <v>8.9011111110000005</v>
      </c>
      <c r="O8795">
        <v>0</v>
      </c>
      <c r="P8795">
        <v>2149</v>
      </c>
      <c r="Q8795">
        <v>0</v>
      </c>
      <c r="R8795">
        <v>0</v>
      </c>
      <c r="S8795">
        <v>1</v>
      </c>
      <c r="T8795">
        <v>206</v>
      </c>
      <c r="U8795">
        <v>0</v>
      </c>
      <c r="V8795">
        <v>0</v>
      </c>
      <c r="W8795">
        <v>0</v>
      </c>
      <c r="X8795">
        <v>4486.4449852061771</v>
      </c>
      <c r="Y8795">
        <v>0</v>
      </c>
      <c r="Z8795">
        <v>0</v>
      </c>
      <c r="AA8795">
        <v>451.15763543643749</v>
      </c>
      <c r="AB8795">
        <v>1504.7610613269098</v>
      </c>
      <c r="AC8795">
        <v>0</v>
      </c>
      <c r="AD8795">
        <v>0</v>
      </c>
      <c r="AE8795">
        <v>6442.3636819695248</v>
      </c>
    </row>
    <row r="8796" spans="1:31" x14ac:dyDescent="0.25">
      <c r="A8796">
        <v>1664468</v>
      </c>
      <c r="B8796">
        <v>1</v>
      </c>
      <c r="C8796" t="s">
        <v>81</v>
      </c>
      <c r="D8796" t="s">
        <v>114</v>
      </c>
      <c r="E8796" t="s">
        <v>152</v>
      </c>
      <c r="F8796" t="s">
        <v>24720</v>
      </c>
      <c r="G8796" t="s">
        <v>154</v>
      </c>
      <c r="H8796" t="s">
        <v>149</v>
      </c>
      <c r="I8796" t="s">
        <v>135</v>
      </c>
      <c r="J8796" t="s">
        <v>136</v>
      </c>
      <c r="K8796" t="s">
        <v>137</v>
      </c>
      <c r="L8796" t="s">
        <v>24721</v>
      </c>
      <c r="M8796" t="s">
        <v>24722</v>
      </c>
      <c r="N8796">
        <v>3.4102777770000001</v>
      </c>
      <c r="O8796">
        <v>0</v>
      </c>
      <c r="P8796">
        <v>2</v>
      </c>
      <c r="Q8796">
        <v>0</v>
      </c>
      <c r="R8796">
        <v>0</v>
      </c>
      <c r="S8796">
        <v>0</v>
      </c>
      <c r="T8796">
        <v>1</v>
      </c>
      <c r="U8796">
        <v>0</v>
      </c>
      <c r="V8796">
        <v>0</v>
      </c>
      <c r="W8796">
        <v>0</v>
      </c>
      <c r="X8796">
        <v>1.8224362459871504</v>
      </c>
      <c r="Y8796">
        <v>0</v>
      </c>
      <c r="Z8796">
        <v>0</v>
      </c>
      <c r="AA8796">
        <v>0</v>
      </c>
      <c r="AB8796">
        <v>2.6222095679312369</v>
      </c>
      <c r="AC8796">
        <v>0</v>
      </c>
      <c r="AD8796">
        <v>0</v>
      </c>
      <c r="AE8796">
        <v>4.4446458139183873</v>
      </c>
    </row>
    <row r="8797" spans="1:31" x14ac:dyDescent="0.25">
      <c r="A8797">
        <v>1664522</v>
      </c>
      <c r="B8797">
        <v>1</v>
      </c>
      <c r="C8797" t="s">
        <v>81</v>
      </c>
      <c r="D8797" t="s">
        <v>128</v>
      </c>
      <c r="E8797" t="s">
        <v>146</v>
      </c>
      <c r="F8797" t="s">
        <v>24723</v>
      </c>
      <c r="G8797" t="s">
        <v>3003</v>
      </c>
      <c r="H8797" t="s">
        <v>149</v>
      </c>
      <c r="I8797" t="s">
        <v>135</v>
      </c>
      <c r="J8797" t="s">
        <v>136</v>
      </c>
      <c r="K8797" t="s">
        <v>137</v>
      </c>
      <c r="L8797" t="s">
        <v>24724</v>
      </c>
      <c r="M8797" t="s">
        <v>24725</v>
      </c>
      <c r="N8797">
        <v>0.47194444400000002</v>
      </c>
      <c r="O8797">
        <v>0</v>
      </c>
      <c r="P8797">
        <v>1124</v>
      </c>
      <c r="Q8797">
        <v>0</v>
      </c>
      <c r="R8797">
        <v>9</v>
      </c>
      <c r="S8797">
        <v>0</v>
      </c>
      <c r="T8797">
        <v>59</v>
      </c>
      <c r="U8797">
        <v>0</v>
      </c>
      <c r="V8797">
        <v>0</v>
      </c>
      <c r="W8797">
        <v>0</v>
      </c>
      <c r="X8797">
        <v>115.33628984277217</v>
      </c>
      <c r="Y8797">
        <v>0</v>
      </c>
      <c r="Z8797">
        <v>6.4322713207172783E-2</v>
      </c>
      <c r="AA8797">
        <v>0</v>
      </c>
      <c r="AB8797">
        <v>17.280060087106264</v>
      </c>
      <c r="AC8797">
        <v>0</v>
      </c>
      <c r="AD8797">
        <v>0</v>
      </c>
      <c r="AE8797">
        <v>132.68067264308561</v>
      </c>
    </row>
    <row r="8798" spans="1:31" x14ac:dyDescent="0.25">
      <c r="A8798">
        <v>1664084</v>
      </c>
      <c r="B8798">
        <v>1</v>
      </c>
      <c r="C8798" t="s">
        <v>80</v>
      </c>
      <c r="D8798" t="s">
        <v>98</v>
      </c>
      <c r="E8798" t="s">
        <v>152</v>
      </c>
      <c r="F8798" t="s">
        <v>24726</v>
      </c>
      <c r="G8798" t="s">
        <v>507</v>
      </c>
      <c r="H8798" t="s">
        <v>149</v>
      </c>
      <c r="I8798" t="s">
        <v>135</v>
      </c>
      <c r="J8798" t="s">
        <v>136</v>
      </c>
      <c r="K8798" t="s">
        <v>137</v>
      </c>
      <c r="L8798" t="s">
        <v>24727</v>
      </c>
      <c r="M8798" t="s">
        <v>24728</v>
      </c>
      <c r="N8798">
        <v>0.76555555500000005</v>
      </c>
      <c r="O8798">
        <v>0</v>
      </c>
      <c r="P8798">
        <v>9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1.5678198770154337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1.5678198770154337</v>
      </c>
    </row>
    <row r="8799" spans="1:31" x14ac:dyDescent="0.25">
      <c r="A8799">
        <v>1664476</v>
      </c>
      <c r="B8799">
        <v>1</v>
      </c>
      <c r="C8799" t="s">
        <v>80</v>
      </c>
      <c r="D8799" t="s">
        <v>107</v>
      </c>
      <c r="E8799" t="s">
        <v>178</v>
      </c>
      <c r="F8799" t="s">
        <v>24729</v>
      </c>
      <c r="G8799" t="s">
        <v>227</v>
      </c>
      <c r="H8799" t="s">
        <v>149</v>
      </c>
      <c r="I8799" t="s">
        <v>135</v>
      </c>
      <c r="J8799" t="s">
        <v>136</v>
      </c>
      <c r="K8799" t="s">
        <v>137</v>
      </c>
      <c r="L8799" t="s">
        <v>24730</v>
      </c>
      <c r="M8799" t="s">
        <v>24731</v>
      </c>
      <c r="N8799">
        <v>3.1724999999999999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26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43.762650039821523</v>
      </c>
      <c r="AC8799">
        <v>0</v>
      </c>
      <c r="AD8799">
        <v>0</v>
      </c>
      <c r="AE8799">
        <v>43.762650039821523</v>
      </c>
    </row>
    <row r="8800" spans="1:31" x14ac:dyDescent="0.25">
      <c r="A8800">
        <v>1664130</v>
      </c>
      <c r="B8800">
        <v>1</v>
      </c>
      <c r="C8800" t="s">
        <v>80</v>
      </c>
      <c r="D8800" t="s">
        <v>84</v>
      </c>
      <c r="E8800" t="s">
        <v>178</v>
      </c>
      <c r="F8800" t="s">
        <v>24732</v>
      </c>
      <c r="G8800" t="s">
        <v>227</v>
      </c>
      <c r="H8800" t="s">
        <v>149</v>
      </c>
      <c r="I8800" t="s">
        <v>135</v>
      </c>
      <c r="J8800" t="s">
        <v>136</v>
      </c>
      <c r="K8800" t="s">
        <v>137</v>
      </c>
      <c r="L8800" t="s">
        <v>24733</v>
      </c>
      <c r="M8800" t="s">
        <v>24734</v>
      </c>
      <c r="N8800">
        <v>8.1816666659999999</v>
      </c>
      <c r="O8800">
        <v>0</v>
      </c>
      <c r="P8800">
        <v>123</v>
      </c>
      <c r="Q8800">
        <v>0</v>
      </c>
      <c r="R8800">
        <v>0</v>
      </c>
      <c r="S8800">
        <v>0</v>
      </c>
      <c r="T8800">
        <v>4</v>
      </c>
      <c r="U8800">
        <v>0</v>
      </c>
      <c r="V8800">
        <v>0</v>
      </c>
      <c r="W8800">
        <v>0</v>
      </c>
      <c r="X8800">
        <v>225.49025426547374</v>
      </c>
      <c r="Y8800">
        <v>0</v>
      </c>
      <c r="Z8800">
        <v>0</v>
      </c>
      <c r="AA8800">
        <v>0</v>
      </c>
      <c r="AB8800">
        <v>87.200036548965912</v>
      </c>
      <c r="AC8800">
        <v>0</v>
      </c>
      <c r="AD8800">
        <v>0</v>
      </c>
      <c r="AE8800">
        <v>312.69029081443966</v>
      </c>
    </row>
    <row r="8801" spans="1:31" x14ac:dyDescent="0.25">
      <c r="A8801">
        <v>1663835</v>
      </c>
      <c r="B8801">
        <v>1</v>
      </c>
      <c r="C8801" t="s">
        <v>80</v>
      </c>
      <c r="D8801" t="s">
        <v>106</v>
      </c>
      <c r="E8801" t="s">
        <v>178</v>
      </c>
      <c r="F8801" t="s">
        <v>24735</v>
      </c>
      <c r="G8801" t="s">
        <v>187</v>
      </c>
      <c r="H8801" t="s">
        <v>149</v>
      </c>
      <c r="I8801" t="s">
        <v>135</v>
      </c>
      <c r="J8801" t="s">
        <v>136</v>
      </c>
      <c r="K8801" t="s">
        <v>137</v>
      </c>
      <c r="L8801" t="s">
        <v>24736</v>
      </c>
      <c r="M8801" t="s">
        <v>24737</v>
      </c>
      <c r="N8801">
        <v>1.6950000000000001</v>
      </c>
      <c r="O8801">
        <v>0</v>
      </c>
      <c r="P8801">
        <v>146</v>
      </c>
      <c r="Q8801">
        <v>0</v>
      </c>
      <c r="R8801">
        <v>1</v>
      </c>
      <c r="S8801">
        <v>0</v>
      </c>
      <c r="T8801">
        <v>3</v>
      </c>
      <c r="U8801">
        <v>0</v>
      </c>
      <c r="V8801">
        <v>0</v>
      </c>
      <c r="W8801">
        <v>0</v>
      </c>
      <c r="X8801">
        <v>45.349438842399834</v>
      </c>
      <c r="Y8801">
        <v>0</v>
      </c>
      <c r="Z8801">
        <v>0.29287077416441776</v>
      </c>
      <c r="AA8801">
        <v>0</v>
      </c>
      <c r="AB8801">
        <v>7.7464965836491624</v>
      </c>
      <c r="AC8801">
        <v>0</v>
      </c>
      <c r="AD8801">
        <v>0</v>
      </c>
      <c r="AE8801">
        <v>53.388806200213416</v>
      </c>
    </row>
    <row r="8802" spans="1:31" x14ac:dyDescent="0.25">
      <c r="A8802">
        <v>1664625</v>
      </c>
      <c r="B8802">
        <v>1</v>
      </c>
      <c r="C8802" t="s">
        <v>81</v>
      </c>
      <c r="D8802" t="s">
        <v>127</v>
      </c>
      <c r="E8802" t="s">
        <v>131</v>
      </c>
      <c r="F8802" t="s">
        <v>24738</v>
      </c>
      <c r="G8802" t="s">
        <v>195</v>
      </c>
      <c r="H8802" t="s">
        <v>134</v>
      </c>
      <c r="I8802" t="s">
        <v>135</v>
      </c>
      <c r="J8802" t="s">
        <v>136</v>
      </c>
      <c r="K8802" t="s">
        <v>137</v>
      </c>
      <c r="L8802" t="s">
        <v>24739</v>
      </c>
      <c r="M8802" t="s">
        <v>24740</v>
      </c>
      <c r="N8802">
        <v>1.595277777</v>
      </c>
      <c r="O8802">
        <v>0</v>
      </c>
      <c r="P8802">
        <v>1</v>
      </c>
      <c r="Q8802">
        <v>0</v>
      </c>
      <c r="R8802">
        <v>0</v>
      </c>
      <c r="S8802">
        <v>2</v>
      </c>
      <c r="T8802">
        <v>35</v>
      </c>
      <c r="U8802">
        <v>1</v>
      </c>
      <c r="V8802">
        <v>2</v>
      </c>
      <c r="W8802">
        <v>0</v>
      </c>
      <c r="X8802">
        <v>0</v>
      </c>
      <c r="Y8802">
        <v>0</v>
      </c>
      <c r="Z8802">
        <v>0</v>
      </c>
      <c r="AA8802">
        <v>35.317670730398945</v>
      </c>
      <c r="AB8802">
        <v>66.781051169875212</v>
      </c>
      <c r="AC8802">
        <v>70.582348236478509</v>
      </c>
      <c r="AD8802">
        <v>310.20897784182739</v>
      </c>
      <c r="AE8802">
        <v>482.89004797858007</v>
      </c>
    </row>
    <row r="8803" spans="1:31" x14ac:dyDescent="0.25">
      <c r="A8803">
        <v>1664579</v>
      </c>
      <c r="B8803">
        <v>1</v>
      </c>
      <c r="C8803" t="s">
        <v>80</v>
      </c>
      <c r="D8803" t="s">
        <v>109</v>
      </c>
      <c r="E8803" t="s">
        <v>178</v>
      </c>
      <c r="F8803" t="s">
        <v>24741</v>
      </c>
      <c r="G8803" t="s">
        <v>187</v>
      </c>
      <c r="H8803" t="s">
        <v>149</v>
      </c>
      <c r="I8803" t="s">
        <v>135</v>
      </c>
      <c r="J8803" t="s">
        <v>136</v>
      </c>
      <c r="K8803" t="s">
        <v>137</v>
      </c>
      <c r="L8803" t="s">
        <v>24742</v>
      </c>
      <c r="M8803" t="s">
        <v>24743</v>
      </c>
      <c r="N8803">
        <v>13.701111110999999</v>
      </c>
      <c r="O8803">
        <v>0</v>
      </c>
      <c r="P8803">
        <v>4</v>
      </c>
      <c r="Q8803">
        <v>0</v>
      </c>
      <c r="R8803">
        <v>3</v>
      </c>
      <c r="S8803">
        <v>0</v>
      </c>
      <c r="T8803">
        <v>3</v>
      </c>
      <c r="U8803">
        <v>0</v>
      </c>
      <c r="V8803">
        <v>0</v>
      </c>
      <c r="W8803">
        <v>0</v>
      </c>
      <c r="X8803">
        <v>13.621779929277753</v>
      </c>
      <c r="Y8803">
        <v>0</v>
      </c>
      <c r="Z8803">
        <v>1.1244762866053735</v>
      </c>
      <c r="AA8803">
        <v>0</v>
      </c>
      <c r="AB8803">
        <v>46.391659940488111</v>
      </c>
      <c r="AC8803">
        <v>0</v>
      </c>
      <c r="AD8803">
        <v>0</v>
      </c>
      <c r="AE8803">
        <v>61.13791615637124</v>
      </c>
    </row>
    <row r="8804" spans="1:31" x14ac:dyDescent="0.25">
      <c r="A8804">
        <v>1664038</v>
      </c>
      <c r="B8804">
        <v>1</v>
      </c>
      <c r="C8804" t="s">
        <v>80</v>
      </c>
      <c r="D8804" t="s">
        <v>95</v>
      </c>
      <c r="E8804" t="s">
        <v>642</v>
      </c>
      <c r="F8804" t="s">
        <v>5135</v>
      </c>
      <c r="G8804" t="s">
        <v>161</v>
      </c>
      <c r="H8804" t="s">
        <v>134</v>
      </c>
      <c r="I8804" t="s">
        <v>135</v>
      </c>
      <c r="J8804" t="s">
        <v>136</v>
      </c>
      <c r="K8804" t="s">
        <v>137</v>
      </c>
      <c r="L8804" t="s">
        <v>24744</v>
      </c>
      <c r="M8804" t="s">
        <v>24745</v>
      </c>
      <c r="N8804">
        <v>0.9375</v>
      </c>
      <c r="O8804">
        <v>9</v>
      </c>
      <c r="P8804">
        <v>3724</v>
      </c>
      <c r="Q8804">
        <v>15</v>
      </c>
      <c r="R8804">
        <v>165</v>
      </c>
      <c r="S8804">
        <v>84</v>
      </c>
      <c r="T8804">
        <v>387</v>
      </c>
      <c r="U8804">
        <v>16</v>
      </c>
      <c r="V8804">
        <v>2</v>
      </c>
      <c r="W8804">
        <v>4.8214570423850001</v>
      </c>
      <c r="X8804">
        <v>1119.4090600283751</v>
      </c>
      <c r="Y8804">
        <v>100.25710218482523</v>
      </c>
      <c r="Z8804">
        <v>33.089051648606677</v>
      </c>
      <c r="AA8804">
        <v>2137.9476851470017</v>
      </c>
      <c r="AB8804">
        <v>299.54011153958771</v>
      </c>
      <c r="AC8804">
        <v>980.72576519843119</v>
      </c>
      <c r="AD8804">
        <v>85.784958907538567</v>
      </c>
      <c r="AE8804">
        <v>4761.5751916967511</v>
      </c>
    </row>
    <row r="8805" spans="1:31" x14ac:dyDescent="0.25">
      <c r="A8805">
        <v>1663935</v>
      </c>
      <c r="B8805">
        <v>1</v>
      </c>
      <c r="C8805" t="s">
        <v>81</v>
      </c>
      <c r="D8805" t="s">
        <v>117</v>
      </c>
      <c r="E8805" t="s">
        <v>178</v>
      </c>
      <c r="F8805" t="s">
        <v>24746</v>
      </c>
      <c r="G8805" t="s">
        <v>403</v>
      </c>
      <c r="H8805" t="s">
        <v>149</v>
      </c>
      <c r="I8805" t="s">
        <v>135</v>
      </c>
      <c r="J8805" t="s">
        <v>136</v>
      </c>
      <c r="K8805" t="s">
        <v>137</v>
      </c>
      <c r="L8805" t="s">
        <v>24747</v>
      </c>
      <c r="M8805" t="s">
        <v>24748</v>
      </c>
      <c r="N8805">
        <v>0.81527777700000004</v>
      </c>
      <c r="O8805">
        <v>0</v>
      </c>
      <c r="P8805">
        <v>2</v>
      </c>
      <c r="Q8805">
        <v>0</v>
      </c>
      <c r="R8805">
        <v>4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0.16269778863608778</v>
      </c>
      <c r="Y8805">
        <v>0</v>
      </c>
      <c r="Z8805">
        <v>7.0782867702827773E-3</v>
      </c>
      <c r="AA8805">
        <v>0</v>
      </c>
      <c r="AB8805">
        <v>0</v>
      </c>
      <c r="AC8805">
        <v>0</v>
      </c>
      <c r="AD8805">
        <v>0</v>
      </c>
      <c r="AE8805">
        <v>0.16977607540637055</v>
      </c>
    </row>
    <row r="8806" spans="1:31" x14ac:dyDescent="0.25">
      <c r="A8806">
        <v>1664219</v>
      </c>
      <c r="B8806">
        <v>1</v>
      </c>
      <c r="C8806" t="s">
        <v>80</v>
      </c>
      <c r="D8806" t="s">
        <v>100</v>
      </c>
      <c r="E8806" t="s">
        <v>152</v>
      </c>
      <c r="F8806" t="s">
        <v>24749</v>
      </c>
      <c r="G8806" t="s">
        <v>154</v>
      </c>
      <c r="H8806" t="s">
        <v>149</v>
      </c>
      <c r="I8806" t="s">
        <v>135</v>
      </c>
      <c r="J8806" t="s">
        <v>136</v>
      </c>
      <c r="K8806" t="s">
        <v>137</v>
      </c>
      <c r="L8806" t="s">
        <v>24750</v>
      </c>
      <c r="M8806" t="s">
        <v>24751</v>
      </c>
      <c r="N8806">
        <v>2.7</v>
      </c>
      <c r="O8806">
        <v>0</v>
      </c>
      <c r="P8806">
        <v>1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0.32397088023060944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0.32397088023060944</v>
      </c>
    </row>
    <row r="8807" spans="1:31" x14ac:dyDescent="0.25">
      <c r="A8807">
        <v>1663984</v>
      </c>
      <c r="B8807">
        <v>1</v>
      </c>
      <c r="C8807" t="s">
        <v>81</v>
      </c>
      <c r="D8807" t="s">
        <v>128</v>
      </c>
      <c r="E8807" t="s">
        <v>642</v>
      </c>
      <c r="F8807" t="s">
        <v>8949</v>
      </c>
      <c r="G8807" t="s">
        <v>161</v>
      </c>
      <c r="H8807" t="s">
        <v>134</v>
      </c>
      <c r="I8807" t="s">
        <v>135</v>
      </c>
      <c r="J8807" t="s">
        <v>136</v>
      </c>
      <c r="K8807" t="s">
        <v>137</v>
      </c>
      <c r="L8807" t="s">
        <v>24752</v>
      </c>
      <c r="M8807" t="s">
        <v>24753</v>
      </c>
      <c r="N8807">
        <v>1.9891258329999999</v>
      </c>
      <c r="O8807">
        <v>0</v>
      </c>
      <c r="P8807">
        <v>9237</v>
      </c>
      <c r="Q8807">
        <v>0</v>
      </c>
      <c r="R8807">
        <v>0</v>
      </c>
      <c r="S8807">
        <v>59</v>
      </c>
      <c r="T8807">
        <v>2046</v>
      </c>
      <c r="U8807">
        <v>47</v>
      </c>
      <c r="V8807">
        <v>60</v>
      </c>
      <c r="W8807">
        <v>0</v>
      </c>
      <c r="X8807">
        <v>4627.6678665169666</v>
      </c>
      <c r="Y8807">
        <v>0</v>
      </c>
      <c r="Z8807">
        <v>0</v>
      </c>
      <c r="AA8807">
        <v>1099.4246482456633</v>
      </c>
      <c r="AB8807">
        <v>3523.9336023794717</v>
      </c>
      <c r="AC8807">
        <v>3335.3490597229079</v>
      </c>
      <c r="AD8807">
        <v>1143.650553023313</v>
      </c>
      <c r="AE8807">
        <v>13730.025729888323</v>
      </c>
    </row>
    <row r="8808" spans="1:31" x14ac:dyDescent="0.25">
      <c r="A8808">
        <v>1664648</v>
      </c>
      <c r="B8808">
        <v>1</v>
      </c>
      <c r="C8808" t="s">
        <v>80</v>
      </c>
      <c r="D8808" t="s">
        <v>83</v>
      </c>
      <c r="E8808" t="s">
        <v>152</v>
      </c>
      <c r="F8808" t="s">
        <v>24754</v>
      </c>
      <c r="G8808" t="s">
        <v>507</v>
      </c>
      <c r="H8808" t="s">
        <v>149</v>
      </c>
      <c r="I8808" t="s">
        <v>135</v>
      </c>
      <c r="J8808" t="s">
        <v>136</v>
      </c>
      <c r="K8808" t="s">
        <v>137</v>
      </c>
      <c r="L8808" t="s">
        <v>24707</v>
      </c>
      <c r="M8808" t="s">
        <v>24755</v>
      </c>
      <c r="N8808">
        <v>1.4841666659999999</v>
      </c>
      <c r="O8808">
        <v>0</v>
      </c>
      <c r="P8808">
        <v>15</v>
      </c>
      <c r="Q8808">
        <v>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7.1630912828166968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7.1630912828166968</v>
      </c>
    </row>
    <row r="8809" spans="1:31" x14ac:dyDescent="0.25">
      <c r="A8809">
        <v>1663958</v>
      </c>
      <c r="B8809">
        <v>1</v>
      </c>
      <c r="C8809" t="s">
        <v>80</v>
      </c>
      <c r="D8809" t="s">
        <v>109</v>
      </c>
      <c r="E8809" t="s">
        <v>140</v>
      </c>
      <c r="F8809" t="s">
        <v>19702</v>
      </c>
      <c r="G8809" t="s">
        <v>161</v>
      </c>
      <c r="H8809" t="s">
        <v>134</v>
      </c>
      <c r="I8809" t="s">
        <v>135</v>
      </c>
      <c r="J8809" t="s">
        <v>136</v>
      </c>
      <c r="K8809" t="s">
        <v>137</v>
      </c>
      <c r="L8809" t="s">
        <v>24756</v>
      </c>
      <c r="M8809" t="s">
        <v>24757</v>
      </c>
      <c r="N8809">
        <v>0.29388888800000001</v>
      </c>
      <c r="O8809">
        <v>0</v>
      </c>
      <c r="P8809">
        <v>708</v>
      </c>
      <c r="Q8809">
        <v>2</v>
      </c>
      <c r="R8809">
        <v>130</v>
      </c>
      <c r="S8809">
        <v>11</v>
      </c>
      <c r="T8809">
        <v>159</v>
      </c>
      <c r="U8809">
        <v>0</v>
      </c>
      <c r="V8809">
        <v>0</v>
      </c>
      <c r="W8809">
        <v>0</v>
      </c>
      <c r="X8809">
        <v>24.677020317506486</v>
      </c>
      <c r="Y8809">
        <v>5.8841925206497767E-2</v>
      </c>
      <c r="Z8809">
        <v>9.707075051845738</v>
      </c>
      <c r="AA8809">
        <v>17.522048939153258</v>
      </c>
      <c r="AB8809">
        <v>11.05666198396554</v>
      </c>
      <c r="AC8809">
        <v>0</v>
      </c>
      <c r="AD8809">
        <v>0</v>
      </c>
      <c r="AE8809">
        <v>63.021648217677516</v>
      </c>
    </row>
    <row r="8810" spans="1:31" x14ac:dyDescent="0.25">
      <c r="A8810">
        <v>1664007</v>
      </c>
      <c r="B8810">
        <v>1</v>
      </c>
      <c r="C8810" t="s">
        <v>81</v>
      </c>
      <c r="D8810" t="s">
        <v>120</v>
      </c>
      <c r="E8810" t="s">
        <v>178</v>
      </c>
      <c r="F8810" t="s">
        <v>24758</v>
      </c>
      <c r="G8810" t="s">
        <v>227</v>
      </c>
      <c r="H8810" t="s">
        <v>149</v>
      </c>
      <c r="I8810" t="s">
        <v>135</v>
      </c>
      <c r="J8810" t="s">
        <v>136</v>
      </c>
      <c r="K8810" t="s">
        <v>137</v>
      </c>
      <c r="L8810" t="s">
        <v>24759</v>
      </c>
      <c r="M8810" t="s">
        <v>24760</v>
      </c>
      <c r="N8810">
        <v>5.0872222220000003</v>
      </c>
      <c r="O8810">
        <v>0</v>
      </c>
      <c r="P8810">
        <v>45</v>
      </c>
      <c r="Q8810">
        <v>0</v>
      </c>
      <c r="R8810">
        <v>0</v>
      </c>
      <c r="S8810">
        <v>0</v>
      </c>
      <c r="T8810">
        <v>5</v>
      </c>
      <c r="U8810">
        <v>0</v>
      </c>
      <c r="V8810">
        <v>0</v>
      </c>
      <c r="W8810">
        <v>0</v>
      </c>
      <c r="X8810">
        <v>56.234734608139021</v>
      </c>
      <c r="Y8810">
        <v>0</v>
      </c>
      <c r="Z8810">
        <v>0</v>
      </c>
      <c r="AA8810">
        <v>0</v>
      </c>
      <c r="AB8810">
        <v>17.750151611371493</v>
      </c>
      <c r="AC8810">
        <v>0</v>
      </c>
      <c r="AD8810">
        <v>0</v>
      </c>
      <c r="AE8810">
        <v>73.984886219510514</v>
      </c>
    </row>
    <row r="8811" spans="1:31" x14ac:dyDescent="0.25">
      <c r="A8811">
        <v>1664768</v>
      </c>
      <c r="B8811">
        <v>1</v>
      </c>
      <c r="C8811" t="s">
        <v>81</v>
      </c>
      <c r="D8811" t="s">
        <v>118</v>
      </c>
      <c r="E8811" t="s">
        <v>131</v>
      </c>
      <c r="F8811" t="s">
        <v>23655</v>
      </c>
      <c r="G8811" t="s">
        <v>161</v>
      </c>
      <c r="H8811" t="s">
        <v>134</v>
      </c>
      <c r="I8811" t="s">
        <v>135</v>
      </c>
      <c r="J8811" t="s">
        <v>136</v>
      </c>
      <c r="K8811" t="s">
        <v>137</v>
      </c>
      <c r="L8811" t="s">
        <v>24761</v>
      </c>
      <c r="M8811" t="s">
        <v>24762</v>
      </c>
      <c r="N8811">
        <v>1.2677777770000001</v>
      </c>
      <c r="O8811">
        <v>1</v>
      </c>
      <c r="P8811">
        <v>950</v>
      </c>
      <c r="Q8811">
        <v>59</v>
      </c>
      <c r="R8811">
        <v>141</v>
      </c>
      <c r="S8811">
        <v>7</v>
      </c>
      <c r="T8811">
        <v>74</v>
      </c>
      <c r="U8811">
        <v>0</v>
      </c>
      <c r="V8811">
        <v>0</v>
      </c>
      <c r="W8811">
        <v>0</v>
      </c>
      <c r="X8811">
        <v>121.0582986515786</v>
      </c>
      <c r="Y8811">
        <v>22.603899568161079</v>
      </c>
      <c r="Z8811">
        <v>19.649407077225604</v>
      </c>
      <c r="AA8811">
        <v>88.364201567219084</v>
      </c>
      <c r="AB8811">
        <v>29.704877833291125</v>
      </c>
      <c r="AC8811">
        <v>0</v>
      </c>
      <c r="AD8811">
        <v>0</v>
      </c>
      <c r="AE8811">
        <v>281.38068469747549</v>
      </c>
    </row>
    <row r="8812" spans="1:31" x14ac:dyDescent="0.25">
      <c r="A8812">
        <v>1664791</v>
      </c>
      <c r="B8812">
        <v>1</v>
      </c>
      <c r="C8812" t="s">
        <v>80</v>
      </c>
      <c r="D8812" t="s">
        <v>98</v>
      </c>
      <c r="E8812" t="s">
        <v>146</v>
      </c>
      <c r="F8812" t="s">
        <v>24763</v>
      </c>
      <c r="G8812" t="s">
        <v>260</v>
      </c>
      <c r="H8812" t="s">
        <v>149</v>
      </c>
      <c r="I8812" t="s">
        <v>135</v>
      </c>
      <c r="J8812" t="s">
        <v>136</v>
      </c>
      <c r="K8812" t="s">
        <v>137</v>
      </c>
      <c r="L8812" t="s">
        <v>24764</v>
      </c>
      <c r="M8812" t="s">
        <v>24765</v>
      </c>
      <c r="N8812">
        <v>10.595000000000001</v>
      </c>
      <c r="O8812">
        <v>0</v>
      </c>
      <c r="P8812">
        <v>91</v>
      </c>
      <c r="Q8812">
        <v>0</v>
      </c>
      <c r="R8812">
        <v>0</v>
      </c>
      <c r="S8812">
        <v>0</v>
      </c>
      <c r="T8812">
        <v>8</v>
      </c>
      <c r="U8812">
        <v>0</v>
      </c>
      <c r="V8812">
        <v>0</v>
      </c>
      <c r="W8812">
        <v>0</v>
      </c>
      <c r="X8812">
        <v>90.986258096887056</v>
      </c>
      <c r="Y8812">
        <v>0</v>
      </c>
      <c r="Z8812">
        <v>0</v>
      </c>
      <c r="AA8812">
        <v>0</v>
      </c>
      <c r="AB8812">
        <v>16.442431640853808</v>
      </c>
      <c r="AC8812">
        <v>0</v>
      </c>
      <c r="AD8812">
        <v>0</v>
      </c>
      <c r="AE8812">
        <v>107.42868973774087</v>
      </c>
    </row>
    <row r="8813" spans="1:31" x14ac:dyDescent="0.25">
      <c r="A8813">
        <v>1664342</v>
      </c>
      <c r="B8813">
        <v>1</v>
      </c>
      <c r="C8813" t="s">
        <v>81</v>
      </c>
      <c r="D8813" t="s">
        <v>115</v>
      </c>
      <c r="E8813" t="s">
        <v>152</v>
      </c>
      <c r="F8813" t="s">
        <v>24766</v>
      </c>
      <c r="G8813" t="s">
        <v>3010</v>
      </c>
      <c r="H8813" t="s">
        <v>149</v>
      </c>
      <c r="I8813" t="s">
        <v>135</v>
      </c>
      <c r="J8813" t="s">
        <v>136</v>
      </c>
      <c r="K8813" t="s">
        <v>137</v>
      </c>
      <c r="L8813" t="s">
        <v>24767</v>
      </c>
      <c r="M8813" t="s">
        <v>24768</v>
      </c>
      <c r="N8813">
        <v>1.0238888880000001</v>
      </c>
      <c r="O8813">
        <v>0</v>
      </c>
      <c r="P8813">
        <v>1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1.2732146451666667E-5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1.2732146451666667E-5</v>
      </c>
    </row>
    <row r="8814" spans="1:31" x14ac:dyDescent="0.25">
      <c r="A8814">
        <v>1664319</v>
      </c>
      <c r="B8814">
        <v>1</v>
      </c>
      <c r="C8814" t="s">
        <v>81</v>
      </c>
      <c r="D8814" t="s">
        <v>114</v>
      </c>
      <c r="E8814" t="s">
        <v>131</v>
      </c>
      <c r="F8814" t="s">
        <v>24769</v>
      </c>
      <c r="G8814" t="s">
        <v>195</v>
      </c>
      <c r="H8814" t="s">
        <v>134</v>
      </c>
      <c r="I8814" t="s">
        <v>135</v>
      </c>
      <c r="J8814" t="s">
        <v>136</v>
      </c>
      <c r="K8814" t="s">
        <v>137</v>
      </c>
      <c r="L8814" t="s">
        <v>24770</v>
      </c>
      <c r="M8814" t="s">
        <v>24771</v>
      </c>
      <c r="N8814">
        <v>1.717777777</v>
      </c>
      <c r="O8814">
        <v>0</v>
      </c>
      <c r="P8814">
        <v>24</v>
      </c>
      <c r="Q8814">
        <v>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1.860518350778763</v>
      </c>
      <c r="Y8814">
        <v>0</v>
      </c>
      <c r="Z8814">
        <v>0</v>
      </c>
      <c r="AA8814">
        <v>0</v>
      </c>
      <c r="AB8814">
        <v>0</v>
      </c>
      <c r="AC8814">
        <v>0</v>
      </c>
      <c r="AD8814">
        <v>0</v>
      </c>
      <c r="AE8814">
        <v>1.860518350778763</v>
      </c>
    </row>
    <row r="8815" spans="1:31" x14ac:dyDescent="0.25">
      <c r="A8815">
        <v>1663858</v>
      </c>
      <c r="B8815">
        <v>1</v>
      </c>
      <c r="C8815" t="s">
        <v>80</v>
      </c>
      <c r="D8815" t="s">
        <v>96</v>
      </c>
      <c r="E8815" t="s">
        <v>140</v>
      </c>
      <c r="F8815" t="s">
        <v>24772</v>
      </c>
      <c r="G8815" t="s">
        <v>161</v>
      </c>
      <c r="H8815" t="s">
        <v>134</v>
      </c>
      <c r="I8815" t="s">
        <v>135</v>
      </c>
      <c r="J8815" t="s">
        <v>136</v>
      </c>
      <c r="K8815" t="s">
        <v>137</v>
      </c>
      <c r="L8815" t="s">
        <v>24773</v>
      </c>
      <c r="M8815" t="s">
        <v>24774</v>
      </c>
      <c r="N8815">
        <v>0.56805555500000005</v>
      </c>
      <c r="O8815">
        <v>2</v>
      </c>
      <c r="P8815">
        <v>4306</v>
      </c>
      <c r="Q8815">
        <v>6</v>
      </c>
      <c r="R8815">
        <v>13</v>
      </c>
      <c r="S8815">
        <v>23</v>
      </c>
      <c r="T8815">
        <v>292</v>
      </c>
      <c r="U8815">
        <v>0</v>
      </c>
      <c r="V8815">
        <v>0</v>
      </c>
      <c r="W8815">
        <v>4.610302896376993</v>
      </c>
      <c r="X8815">
        <v>395.47842762660781</v>
      </c>
      <c r="Y8815">
        <v>4.9239568932376496</v>
      </c>
      <c r="Z8815">
        <v>1.5820696368118008</v>
      </c>
      <c r="AA8815">
        <v>203.31259030315775</v>
      </c>
      <c r="AB8815">
        <v>117.06820638336053</v>
      </c>
      <c r="AC8815">
        <v>0</v>
      </c>
      <c r="AD8815">
        <v>0</v>
      </c>
      <c r="AE8815">
        <v>726.97555373955254</v>
      </c>
    </row>
    <row r="8816" spans="1:31" x14ac:dyDescent="0.25">
      <c r="A8816">
        <v>1664250</v>
      </c>
      <c r="B8816">
        <v>1</v>
      </c>
      <c r="C8816" t="s">
        <v>80</v>
      </c>
      <c r="D8816" t="s">
        <v>94</v>
      </c>
      <c r="E8816" t="s">
        <v>178</v>
      </c>
      <c r="F8816" t="s">
        <v>24775</v>
      </c>
      <c r="G8816" t="s">
        <v>227</v>
      </c>
      <c r="H8816" t="s">
        <v>149</v>
      </c>
      <c r="I8816" t="s">
        <v>135</v>
      </c>
      <c r="J8816" t="s">
        <v>136</v>
      </c>
      <c r="K8816" t="s">
        <v>137</v>
      </c>
      <c r="L8816" t="s">
        <v>24776</v>
      </c>
      <c r="M8816" t="s">
        <v>24777</v>
      </c>
      <c r="N8816">
        <v>1.498888888</v>
      </c>
      <c r="O8816">
        <v>0</v>
      </c>
      <c r="P8816">
        <v>4</v>
      </c>
      <c r="Q8816">
        <v>0</v>
      </c>
      <c r="R8816">
        <v>1</v>
      </c>
      <c r="S8816">
        <v>0</v>
      </c>
      <c r="T8816">
        <v>8</v>
      </c>
      <c r="U8816">
        <v>0</v>
      </c>
      <c r="V8816">
        <v>0</v>
      </c>
      <c r="W8816">
        <v>0</v>
      </c>
      <c r="X8816">
        <v>0.46018143291587499</v>
      </c>
      <c r="Y8816">
        <v>0</v>
      </c>
      <c r="Z8816">
        <v>0.10131796254434833</v>
      </c>
      <c r="AA8816">
        <v>0</v>
      </c>
      <c r="AB8816">
        <v>16.324161237298824</v>
      </c>
      <c r="AC8816">
        <v>0</v>
      </c>
      <c r="AD8816">
        <v>0</v>
      </c>
      <c r="AE8816">
        <v>16.885660632759048</v>
      </c>
    </row>
    <row r="8817" spans="1:31" x14ac:dyDescent="0.25">
      <c r="A8817">
        <v>1664891</v>
      </c>
      <c r="B8817">
        <v>1</v>
      </c>
      <c r="C8817" t="s">
        <v>81</v>
      </c>
      <c r="D8817" t="s">
        <v>126</v>
      </c>
      <c r="E8817" t="s">
        <v>178</v>
      </c>
      <c r="F8817" t="s">
        <v>24778</v>
      </c>
      <c r="G8817" t="s">
        <v>227</v>
      </c>
      <c r="H8817" t="s">
        <v>149</v>
      </c>
      <c r="I8817" t="s">
        <v>135</v>
      </c>
      <c r="J8817" t="s">
        <v>136</v>
      </c>
      <c r="K8817" t="s">
        <v>137</v>
      </c>
      <c r="L8817" t="s">
        <v>24779</v>
      </c>
      <c r="M8817" t="s">
        <v>24780</v>
      </c>
      <c r="N8817">
        <v>1.436111111</v>
      </c>
      <c r="O8817">
        <v>0</v>
      </c>
      <c r="P8817">
        <v>15</v>
      </c>
      <c r="Q8817">
        <v>0</v>
      </c>
      <c r="R8817">
        <v>1</v>
      </c>
      <c r="S8817">
        <v>0</v>
      </c>
      <c r="T8817">
        <v>1</v>
      </c>
      <c r="U8817">
        <v>0</v>
      </c>
      <c r="V8817">
        <v>0</v>
      </c>
      <c r="W8817">
        <v>0</v>
      </c>
      <c r="X8817">
        <v>4.0413080237296199</v>
      </c>
      <c r="Y8817">
        <v>0</v>
      </c>
      <c r="Z8817">
        <v>2.7120374546144447E-3</v>
      </c>
      <c r="AA8817">
        <v>0</v>
      </c>
      <c r="AB8817">
        <v>1.6510167597889833</v>
      </c>
      <c r="AC8817">
        <v>0</v>
      </c>
      <c r="AD8817">
        <v>0</v>
      </c>
      <c r="AE8817">
        <v>5.6950368209732174</v>
      </c>
    </row>
    <row r="8818" spans="1:31" x14ac:dyDescent="0.25">
      <c r="A8818">
        <v>1665152</v>
      </c>
      <c r="B8818">
        <v>1</v>
      </c>
      <c r="C8818" t="s">
        <v>80</v>
      </c>
      <c r="D8818" t="s">
        <v>82</v>
      </c>
      <c r="E8818" t="s">
        <v>362</v>
      </c>
      <c r="F8818" t="s">
        <v>24781</v>
      </c>
      <c r="G8818" t="s">
        <v>227</v>
      </c>
      <c r="H8818" t="s">
        <v>149</v>
      </c>
      <c r="I8818" t="s">
        <v>135</v>
      </c>
      <c r="J8818" t="s">
        <v>136</v>
      </c>
      <c r="K8818" t="s">
        <v>137</v>
      </c>
      <c r="L8818" t="s">
        <v>24782</v>
      </c>
      <c r="M8818" t="s">
        <v>24783</v>
      </c>
      <c r="N8818">
        <v>6.43</v>
      </c>
      <c r="O8818">
        <v>0</v>
      </c>
      <c r="P8818">
        <v>4</v>
      </c>
      <c r="Q8818">
        <v>0</v>
      </c>
      <c r="R8818">
        <v>0</v>
      </c>
      <c r="S8818">
        <v>0</v>
      </c>
      <c r="T8818">
        <v>23</v>
      </c>
      <c r="U8818">
        <v>0</v>
      </c>
      <c r="V8818">
        <v>1</v>
      </c>
      <c r="W8818">
        <v>0</v>
      </c>
      <c r="X8818">
        <v>5.0621334833983198</v>
      </c>
      <c r="Y8818">
        <v>0</v>
      </c>
      <c r="Z8818">
        <v>0</v>
      </c>
      <c r="AA8818">
        <v>0</v>
      </c>
      <c r="AB8818">
        <v>55.011963336567128</v>
      </c>
      <c r="AC8818">
        <v>0</v>
      </c>
      <c r="AD8818">
        <v>10.80701935140725</v>
      </c>
      <c r="AE8818">
        <v>70.881116171372696</v>
      </c>
    </row>
    <row r="8819" spans="1:31" x14ac:dyDescent="0.25">
      <c r="A8819">
        <v>1665089</v>
      </c>
      <c r="B8819">
        <v>1</v>
      </c>
      <c r="C8819" t="s">
        <v>80</v>
      </c>
      <c r="D8819" t="s">
        <v>91</v>
      </c>
      <c r="E8819" t="s">
        <v>140</v>
      </c>
      <c r="F8819" t="s">
        <v>5413</v>
      </c>
      <c r="G8819" t="s">
        <v>161</v>
      </c>
      <c r="H8819" t="s">
        <v>134</v>
      </c>
      <c r="I8819" t="s">
        <v>135</v>
      </c>
      <c r="J8819" t="s">
        <v>136</v>
      </c>
      <c r="K8819" t="s">
        <v>137</v>
      </c>
      <c r="L8819" t="s">
        <v>24784</v>
      </c>
      <c r="M8819" t="s">
        <v>24785</v>
      </c>
      <c r="N8819">
        <v>0.19</v>
      </c>
      <c r="O8819">
        <v>1</v>
      </c>
      <c r="P8819">
        <v>31</v>
      </c>
      <c r="Q8819">
        <v>21</v>
      </c>
      <c r="R8819">
        <v>282</v>
      </c>
      <c r="S8819">
        <v>10</v>
      </c>
      <c r="T8819">
        <v>62</v>
      </c>
      <c r="U8819">
        <v>3</v>
      </c>
      <c r="V8819">
        <v>0</v>
      </c>
      <c r="W8819">
        <v>0.30415368302941448</v>
      </c>
      <c r="X8819">
        <v>1.6171124206898828</v>
      </c>
      <c r="Y8819">
        <v>1.2055978779366552</v>
      </c>
      <c r="Z8819">
        <v>8.4545212992888032</v>
      </c>
      <c r="AA8819">
        <v>22.071461215560561</v>
      </c>
      <c r="AB8819">
        <v>6.9279936628560739</v>
      </c>
      <c r="AC8819">
        <v>20.307693033369155</v>
      </c>
      <c r="AD8819">
        <v>0</v>
      </c>
      <c r="AE8819">
        <v>60.888533192730549</v>
      </c>
    </row>
    <row r="8820" spans="1:31" x14ac:dyDescent="0.25">
      <c r="A8820">
        <v>1664499</v>
      </c>
      <c r="B8820">
        <v>1</v>
      </c>
      <c r="C8820" t="s">
        <v>80</v>
      </c>
      <c r="D8820" t="s">
        <v>98</v>
      </c>
      <c r="E8820" t="s">
        <v>140</v>
      </c>
      <c r="F8820" t="s">
        <v>24786</v>
      </c>
      <c r="G8820" t="s">
        <v>195</v>
      </c>
      <c r="H8820" t="s">
        <v>134</v>
      </c>
      <c r="I8820" t="s">
        <v>135</v>
      </c>
      <c r="J8820" t="s">
        <v>136</v>
      </c>
      <c r="K8820" t="s">
        <v>137</v>
      </c>
      <c r="L8820" t="s">
        <v>24787</v>
      </c>
      <c r="M8820" t="s">
        <v>24788</v>
      </c>
      <c r="N8820">
        <v>0.92388888800000002</v>
      </c>
      <c r="O8820">
        <v>0</v>
      </c>
      <c r="P8820">
        <v>0</v>
      </c>
      <c r="Q8820">
        <v>16</v>
      </c>
      <c r="R8820">
        <v>40</v>
      </c>
      <c r="S8820">
        <v>6</v>
      </c>
      <c r="T8820">
        <v>26</v>
      </c>
      <c r="U8820">
        <v>0</v>
      </c>
      <c r="V8820">
        <v>0</v>
      </c>
      <c r="W8820">
        <v>0</v>
      </c>
      <c r="X8820">
        <v>0</v>
      </c>
      <c r="Y8820">
        <v>28.427361769286026</v>
      </c>
      <c r="Z8820">
        <v>28.283103047695462</v>
      </c>
      <c r="AA8820">
        <v>3.1884613455142743</v>
      </c>
      <c r="AB8820">
        <v>28.808188056003843</v>
      </c>
      <c r="AC8820">
        <v>0</v>
      </c>
      <c r="AD8820">
        <v>0</v>
      </c>
      <c r="AE8820">
        <v>88.707114218499612</v>
      </c>
    </row>
    <row r="8821" spans="1:31" x14ac:dyDescent="0.25">
      <c r="A8821">
        <v>1665189</v>
      </c>
      <c r="B8821">
        <v>1</v>
      </c>
      <c r="C8821" t="s">
        <v>80</v>
      </c>
      <c r="D8821" t="s">
        <v>90</v>
      </c>
      <c r="E8821" t="s">
        <v>178</v>
      </c>
      <c r="F8821" t="s">
        <v>1408</v>
      </c>
      <c r="G8821" t="s">
        <v>227</v>
      </c>
      <c r="H8821" t="s">
        <v>149</v>
      </c>
      <c r="I8821" t="s">
        <v>135</v>
      </c>
      <c r="J8821" t="s">
        <v>136</v>
      </c>
      <c r="K8821" t="s">
        <v>137</v>
      </c>
      <c r="L8821" t="s">
        <v>24789</v>
      </c>
      <c r="M8821" t="s">
        <v>24790</v>
      </c>
      <c r="N8821">
        <v>2.3288888879999998</v>
      </c>
      <c r="O8821">
        <v>0</v>
      </c>
      <c r="P8821">
        <v>30</v>
      </c>
      <c r="Q8821">
        <v>0</v>
      </c>
      <c r="R8821">
        <v>0</v>
      </c>
      <c r="S8821">
        <v>0</v>
      </c>
      <c r="T8821">
        <v>39</v>
      </c>
      <c r="U8821">
        <v>0</v>
      </c>
      <c r="V8821">
        <v>1</v>
      </c>
      <c r="W8821">
        <v>0</v>
      </c>
      <c r="X8821">
        <v>13.933079960904893</v>
      </c>
      <c r="Y8821">
        <v>0</v>
      </c>
      <c r="Z8821">
        <v>0</v>
      </c>
      <c r="AA8821">
        <v>0</v>
      </c>
      <c r="AB8821">
        <v>49.102954413156162</v>
      </c>
      <c r="AC8821">
        <v>0</v>
      </c>
      <c r="AD8821">
        <v>16.398818401300225</v>
      </c>
      <c r="AE8821">
        <v>79.434852775361279</v>
      </c>
    </row>
    <row r="8822" spans="1:31" x14ac:dyDescent="0.25">
      <c r="A8822">
        <v>1664164</v>
      </c>
      <c r="B8822">
        <v>1</v>
      </c>
      <c r="C8822" t="s">
        <v>81</v>
      </c>
      <c r="D8822" t="s">
        <v>118</v>
      </c>
      <c r="E8822" t="s">
        <v>131</v>
      </c>
      <c r="F8822" t="s">
        <v>24791</v>
      </c>
      <c r="G8822" t="s">
        <v>195</v>
      </c>
      <c r="H8822" t="s">
        <v>134</v>
      </c>
      <c r="I8822" t="s">
        <v>135</v>
      </c>
      <c r="J8822" t="s">
        <v>136</v>
      </c>
      <c r="K8822" t="s">
        <v>137</v>
      </c>
      <c r="L8822" t="s">
        <v>24792</v>
      </c>
      <c r="M8822" t="s">
        <v>24793</v>
      </c>
      <c r="N8822">
        <v>6.6455555549999996</v>
      </c>
      <c r="O8822">
        <v>0</v>
      </c>
      <c r="P8822">
        <v>229</v>
      </c>
      <c r="Q8822">
        <v>0</v>
      </c>
      <c r="R8822">
        <v>0</v>
      </c>
      <c r="S8822">
        <v>0</v>
      </c>
      <c r="T8822">
        <v>22</v>
      </c>
      <c r="U8822">
        <v>0</v>
      </c>
      <c r="V8822">
        <v>0</v>
      </c>
      <c r="W8822">
        <v>0</v>
      </c>
      <c r="X8822">
        <v>96.360649589522794</v>
      </c>
      <c r="Y8822">
        <v>0</v>
      </c>
      <c r="Z8822">
        <v>0</v>
      </c>
      <c r="AA8822">
        <v>0</v>
      </c>
      <c r="AB8822">
        <v>77.525015750442449</v>
      </c>
      <c r="AC8822">
        <v>0</v>
      </c>
      <c r="AD8822">
        <v>0</v>
      </c>
      <c r="AE8822">
        <v>173.88566533996524</v>
      </c>
    </row>
    <row r="8823" spans="1:31" x14ac:dyDescent="0.25">
      <c r="A8823">
        <v>1665112</v>
      </c>
      <c r="B8823">
        <v>1</v>
      </c>
      <c r="C8823" t="s">
        <v>80</v>
      </c>
      <c r="D8823" t="s">
        <v>103</v>
      </c>
      <c r="E8823" t="s">
        <v>178</v>
      </c>
      <c r="F8823" t="s">
        <v>24640</v>
      </c>
      <c r="G8823" t="s">
        <v>227</v>
      </c>
      <c r="H8823" t="s">
        <v>149</v>
      </c>
      <c r="I8823" t="s">
        <v>135</v>
      </c>
      <c r="J8823" t="s">
        <v>136</v>
      </c>
      <c r="K8823" t="s">
        <v>137</v>
      </c>
      <c r="L8823" t="s">
        <v>24794</v>
      </c>
      <c r="M8823" t="s">
        <v>24795</v>
      </c>
      <c r="N8823">
        <v>1.2725</v>
      </c>
      <c r="O8823">
        <v>0</v>
      </c>
      <c r="P8823">
        <v>21</v>
      </c>
      <c r="Q8823">
        <v>0</v>
      </c>
      <c r="R8823">
        <v>0</v>
      </c>
      <c r="S8823">
        <v>0</v>
      </c>
      <c r="T8823">
        <v>3</v>
      </c>
      <c r="U8823">
        <v>0</v>
      </c>
      <c r="V8823">
        <v>0</v>
      </c>
      <c r="W8823">
        <v>0</v>
      </c>
      <c r="X8823">
        <v>9.2192159908302962</v>
      </c>
      <c r="Y8823">
        <v>0</v>
      </c>
      <c r="Z8823">
        <v>0</v>
      </c>
      <c r="AA8823">
        <v>0</v>
      </c>
      <c r="AB8823">
        <v>3.8683285774547462</v>
      </c>
      <c r="AC8823">
        <v>0</v>
      </c>
      <c r="AD8823">
        <v>0</v>
      </c>
      <c r="AE8823">
        <v>13.087544568285043</v>
      </c>
    </row>
    <row r="8824" spans="1:31" x14ac:dyDescent="0.25">
      <c r="A8824">
        <v>1665135</v>
      </c>
      <c r="B8824">
        <v>1</v>
      </c>
      <c r="C8824" t="s">
        <v>81</v>
      </c>
      <c r="D8824" t="s">
        <v>128</v>
      </c>
      <c r="E8824" t="s">
        <v>178</v>
      </c>
      <c r="F8824" t="s">
        <v>24796</v>
      </c>
      <c r="G8824" t="s">
        <v>187</v>
      </c>
      <c r="H8824" t="s">
        <v>149</v>
      </c>
      <c r="I8824" t="s">
        <v>135</v>
      </c>
      <c r="J8824" t="s">
        <v>136</v>
      </c>
      <c r="K8824" t="s">
        <v>137</v>
      </c>
      <c r="L8824" t="s">
        <v>24797</v>
      </c>
      <c r="M8824" t="s">
        <v>24798</v>
      </c>
      <c r="N8824">
        <v>1.0780555549999999</v>
      </c>
      <c r="O8824">
        <v>0</v>
      </c>
      <c r="P8824">
        <v>254</v>
      </c>
      <c r="Q8824">
        <v>0</v>
      </c>
      <c r="R8824">
        <v>0</v>
      </c>
      <c r="S8824">
        <v>0</v>
      </c>
      <c r="T8824">
        <v>34</v>
      </c>
      <c r="U8824">
        <v>0</v>
      </c>
      <c r="V8824">
        <v>0</v>
      </c>
      <c r="W8824">
        <v>0</v>
      </c>
      <c r="X8824">
        <v>74.401025248278501</v>
      </c>
      <c r="Y8824">
        <v>0</v>
      </c>
      <c r="Z8824">
        <v>0</v>
      </c>
      <c r="AA8824">
        <v>0</v>
      </c>
      <c r="AB8824">
        <v>23.94517424066305</v>
      </c>
      <c r="AC8824">
        <v>0</v>
      </c>
      <c r="AD8824">
        <v>0</v>
      </c>
      <c r="AE8824">
        <v>98.346199488941551</v>
      </c>
    </row>
    <row r="8825" spans="1:31" x14ac:dyDescent="0.25">
      <c r="A8825">
        <v>1664273</v>
      </c>
      <c r="B8825">
        <v>1</v>
      </c>
      <c r="C8825" t="s">
        <v>81</v>
      </c>
      <c r="D8825" t="s">
        <v>117</v>
      </c>
      <c r="E8825" t="s">
        <v>140</v>
      </c>
      <c r="F8825" t="s">
        <v>606</v>
      </c>
      <c r="G8825" t="s">
        <v>161</v>
      </c>
      <c r="H8825" t="s">
        <v>134</v>
      </c>
      <c r="I8825" t="s">
        <v>191</v>
      </c>
      <c r="J8825" t="s">
        <v>136</v>
      </c>
      <c r="K8825" t="s">
        <v>137</v>
      </c>
      <c r="L8825" t="s">
        <v>24799</v>
      </c>
      <c r="M8825" t="s">
        <v>24800</v>
      </c>
      <c r="N8825">
        <v>1.9166665999999999E-2</v>
      </c>
      <c r="O8825">
        <v>0</v>
      </c>
      <c r="P8825">
        <v>2440</v>
      </c>
      <c r="Q8825">
        <v>36</v>
      </c>
      <c r="R8825">
        <v>84</v>
      </c>
      <c r="S8825">
        <v>22</v>
      </c>
      <c r="T8825">
        <v>239</v>
      </c>
      <c r="U8825">
        <v>8</v>
      </c>
      <c r="V8825">
        <v>1</v>
      </c>
      <c r="W8825">
        <v>0</v>
      </c>
      <c r="X8825">
        <v>5.2534724812795108</v>
      </c>
      <c r="Y8825">
        <v>1.9684931270214361</v>
      </c>
      <c r="Z8825">
        <v>0.34249371070900836</v>
      </c>
      <c r="AA8825">
        <v>2.9691504590224138</v>
      </c>
      <c r="AB8825">
        <v>2.8900508896776946</v>
      </c>
      <c r="AC8825">
        <v>15.536980396661626</v>
      </c>
      <c r="AD8825">
        <v>0.28811332551264335</v>
      </c>
      <c r="AE8825">
        <v>29.248754389884333</v>
      </c>
    </row>
    <row r="8826" spans="1:31" x14ac:dyDescent="0.25">
      <c r="A8826">
        <v>1664571</v>
      </c>
      <c r="B8826">
        <v>1</v>
      </c>
      <c r="C8826" t="s">
        <v>80</v>
      </c>
      <c r="D8826" t="s">
        <v>109</v>
      </c>
      <c r="E8826" t="s">
        <v>178</v>
      </c>
      <c r="F8826" t="s">
        <v>24801</v>
      </c>
      <c r="G8826" t="s">
        <v>227</v>
      </c>
      <c r="H8826" t="s">
        <v>149</v>
      </c>
      <c r="I8826" t="s">
        <v>135</v>
      </c>
      <c r="J8826" t="s">
        <v>136</v>
      </c>
      <c r="K8826" t="s">
        <v>137</v>
      </c>
      <c r="L8826" t="s">
        <v>24802</v>
      </c>
      <c r="M8826" t="s">
        <v>24803</v>
      </c>
      <c r="N8826">
        <v>9.8222222220000006</v>
      </c>
      <c r="O8826">
        <v>0</v>
      </c>
      <c r="P8826">
        <v>10</v>
      </c>
      <c r="Q8826">
        <v>0</v>
      </c>
      <c r="R8826">
        <v>0</v>
      </c>
      <c r="S8826">
        <v>0</v>
      </c>
      <c r="T8826">
        <v>1</v>
      </c>
      <c r="U8826">
        <v>0</v>
      </c>
      <c r="V8826">
        <v>0</v>
      </c>
      <c r="W8826">
        <v>0</v>
      </c>
      <c r="X8826">
        <v>10.818567902395611</v>
      </c>
      <c r="Y8826">
        <v>0</v>
      </c>
      <c r="Z8826">
        <v>0</v>
      </c>
      <c r="AA8826">
        <v>0</v>
      </c>
      <c r="AB8826">
        <v>64.49880800494752</v>
      </c>
      <c r="AC8826">
        <v>0</v>
      </c>
      <c r="AD8826">
        <v>0</v>
      </c>
      <c r="AE8826">
        <v>75.317375907343134</v>
      </c>
    </row>
    <row r="8827" spans="1:31" x14ac:dyDescent="0.25">
      <c r="A8827">
        <v>1665175</v>
      </c>
      <c r="B8827">
        <v>1</v>
      </c>
      <c r="C8827" t="s">
        <v>80</v>
      </c>
      <c r="D8827" t="s">
        <v>97</v>
      </c>
      <c r="E8827" t="s">
        <v>204</v>
      </c>
      <c r="F8827" t="s">
        <v>9336</v>
      </c>
      <c r="G8827" t="s">
        <v>161</v>
      </c>
      <c r="H8827" t="s">
        <v>134</v>
      </c>
      <c r="I8827" t="s">
        <v>135</v>
      </c>
      <c r="J8827" t="s">
        <v>136</v>
      </c>
      <c r="K8827" t="s">
        <v>137</v>
      </c>
      <c r="L8827" t="s">
        <v>24804</v>
      </c>
      <c r="M8827" t="s">
        <v>24805</v>
      </c>
      <c r="N8827">
        <v>0.24555555500000001</v>
      </c>
      <c r="O8827">
        <v>2</v>
      </c>
      <c r="P8827">
        <v>672</v>
      </c>
      <c r="Q8827">
        <v>5</v>
      </c>
      <c r="R8827">
        <v>6</v>
      </c>
      <c r="S8827">
        <v>10</v>
      </c>
      <c r="T8827">
        <v>63</v>
      </c>
      <c r="U8827">
        <v>0</v>
      </c>
      <c r="V8827">
        <v>2</v>
      </c>
      <c r="W8827">
        <v>66.955179638870689</v>
      </c>
      <c r="X8827">
        <v>45.192342052740059</v>
      </c>
      <c r="Y8827">
        <v>0.77525564812308179</v>
      </c>
      <c r="Z8827">
        <v>4.6777204710924163E-2</v>
      </c>
      <c r="AA8827">
        <v>4.9275625102757079</v>
      </c>
      <c r="AB8827">
        <v>6.864093476308204</v>
      </c>
      <c r="AC8827">
        <v>0</v>
      </c>
      <c r="AD8827">
        <v>4.3361994571690374</v>
      </c>
      <c r="AE8827">
        <v>129.09740998819768</v>
      </c>
    </row>
    <row r="8828" spans="1:31" x14ac:dyDescent="0.25">
      <c r="A8828">
        <v>1664093</v>
      </c>
      <c r="B8828">
        <v>1</v>
      </c>
      <c r="C8828" t="s">
        <v>80</v>
      </c>
      <c r="D8828" t="s">
        <v>93</v>
      </c>
      <c r="E8828" t="s">
        <v>140</v>
      </c>
      <c r="F8828" t="s">
        <v>3121</v>
      </c>
      <c r="G8828" t="s">
        <v>161</v>
      </c>
      <c r="H8828" t="s">
        <v>134</v>
      </c>
      <c r="I8828" t="s">
        <v>135</v>
      </c>
      <c r="J8828" t="s">
        <v>136</v>
      </c>
      <c r="K8828" t="s">
        <v>137</v>
      </c>
      <c r="L8828" t="s">
        <v>24806</v>
      </c>
      <c r="M8828" t="s">
        <v>24807</v>
      </c>
      <c r="N8828">
        <v>2.6569444440000001</v>
      </c>
      <c r="O8828">
        <v>0</v>
      </c>
      <c r="P8828">
        <v>890</v>
      </c>
      <c r="Q8828">
        <v>1</v>
      </c>
      <c r="R8828">
        <v>260</v>
      </c>
      <c r="S8828">
        <v>4</v>
      </c>
      <c r="T8828">
        <v>267</v>
      </c>
      <c r="U8828">
        <v>0</v>
      </c>
      <c r="V8828">
        <v>0</v>
      </c>
      <c r="W8828">
        <v>0</v>
      </c>
      <c r="X8828">
        <v>346.3846782751217</v>
      </c>
      <c r="Y8828">
        <v>0</v>
      </c>
      <c r="Z8828">
        <v>79.622765390313276</v>
      </c>
      <c r="AA8828">
        <v>22.865571748828049</v>
      </c>
      <c r="AB8828">
        <v>341.3333464163689</v>
      </c>
      <c r="AC8828">
        <v>0</v>
      </c>
      <c r="AD8828">
        <v>0</v>
      </c>
      <c r="AE8828">
        <v>790.20636183063198</v>
      </c>
    </row>
    <row r="8829" spans="1:31" x14ac:dyDescent="0.25">
      <c r="A8829">
        <v>1664187</v>
      </c>
      <c r="B8829">
        <v>1</v>
      </c>
      <c r="C8829" t="s">
        <v>80</v>
      </c>
      <c r="D8829" t="s">
        <v>92</v>
      </c>
      <c r="E8829" t="s">
        <v>178</v>
      </c>
      <c r="F8829" t="s">
        <v>15127</v>
      </c>
      <c r="G8829" t="s">
        <v>227</v>
      </c>
      <c r="H8829" t="s">
        <v>149</v>
      </c>
      <c r="I8829" t="s">
        <v>135</v>
      </c>
      <c r="J8829" t="s">
        <v>136</v>
      </c>
      <c r="K8829" t="s">
        <v>137</v>
      </c>
      <c r="L8829" t="s">
        <v>24808</v>
      </c>
      <c r="M8829" t="s">
        <v>24809</v>
      </c>
      <c r="N8829">
        <v>7.6758333329999999</v>
      </c>
      <c r="O8829">
        <v>0</v>
      </c>
      <c r="P8829">
        <v>13</v>
      </c>
      <c r="Q8829">
        <v>0</v>
      </c>
      <c r="R8829">
        <v>8</v>
      </c>
      <c r="S8829">
        <v>0</v>
      </c>
      <c r="T8829">
        <v>1</v>
      </c>
      <c r="U8829">
        <v>0</v>
      </c>
      <c r="V8829">
        <v>0</v>
      </c>
      <c r="W8829">
        <v>0</v>
      </c>
      <c r="X8829">
        <v>57.363624497072422</v>
      </c>
      <c r="Y8829">
        <v>0</v>
      </c>
      <c r="Z8829">
        <v>10.662992678960675</v>
      </c>
      <c r="AA8829">
        <v>0</v>
      </c>
      <c r="AB8829">
        <v>17.136302419993033</v>
      </c>
      <c r="AC8829">
        <v>0</v>
      </c>
      <c r="AD8829">
        <v>0</v>
      </c>
      <c r="AE8829">
        <v>85.162919596026128</v>
      </c>
    </row>
    <row r="8830" spans="1:31" x14ac:dyDescent="0.25">
      <c r="A8830">
        <v>1663795</v>
      </c>
      <c r="B8830">
        <v>1</v>
      </c>
      <c r="C8830" t="s">
        <v>81</v>
      </c>
      <c r="D8830" t="s">
        <v>119</v>
      </c>
      <c r="E8830" t="s">
        <v>140</v>
      </c>
      <c r="F8830" t="s">
        <v>24810</v>
      </c>
      <c r="G8830" t="s">
        <v>161</v>
      </c>
      <c r="H8830" t="s">
        <v>134</v>
      </c>
      <c r="I8830" t="s">
        <v>135</v>
      </c>
      <c r="J8830" t="s">
        <v>136</v>
      </c>
      <c r="K8830" t="s">
        <v>137</v>
      </c>
      <c r="L8830" t="s">
        <v>24811</v>
      </c>
      <c r="M8830" t="s">
        <v>24812</v>
      </c>
      <c r="N8830">
        <v>0.94</v>
      </c>
      <c r="O8830">
        <v>0</v>
      </c>
      <c r="P8830">
        <v>1651</v>
      </c>
      <c r="Q8830">
        <v>102</v>
      </c>
      <c r="R8830">
        <v>364</v>
      </c>
      <c r="S8830">
        <v>7</v>
      </c>
      <c r="T8830">
        <v>91</v>
      </c>
      <c r="U8830">
        <v>0</v>
      </c>
      <c r="V8830">
        <v>0</v>
      </c>
      <c r="W8830">
        <v>0</v>
      </c>
      <c r="X8830">
        <v>212.45075981947923</v>
      </c>
      <c r="Y8830">
        <v>36.654563218741124</v>
      </c>
      <c r="Z8830">
        <v>72.067803440247133</v>
      </c>
      <c r="AA8830">
        <v>31.040170667434207</v>
      </c>
      <c r="AB8830">
        <v>29.360694685630879</v>
      </c>
      <c r="AC8830">
        <v>0</v>
      </c>
      <c r="AD8830">
        <v>0</v>
      </c>
      <c r="AE8830">
        <v>381.57399183153257</v>
      </c>
    </row>
    <row r="8831" spans="1:31" x14ac:dyDescent="0.25">
      <c r="A8831">
        <v>1665166</v>
      </c>
      <c r="B8831">
        <v>1</v>
      </c>
      <c r="C8831" t="s">
        <v>81</v>
      </c>
      <c r="D8831" t="s">
        <v>113</v>
      </c>
      <c r="E8831" t="s">
        <v>178</v>
      </c>
      <c r="F8831" t="s">
        <v>24813</v>
      </c>
      <c r="G8831" t="s">
        <v>227</v>
      </c>
      <c r="H8831" t="s">
        <v>149</v>
      </c>
      <c r="I8831" t="s">
        <v>135</v>
      </c>
      <c r="J8831" t="s">
        <v>136</v>
      </c>
      <c r="K8831" t="s">
        <v>137</v>
      </c>
      <c r="L8831" t="s">
        <v>24814</v>
      </c>
      <c r="M8831" t="s">
        <v>24815</v>
      </c>
      <c r="N8831">
        <v>5.4697222219999997</v>
      </c>
      <c r="O8831">
        <v>0</v>
      </c>
      <c r="P8831">
        <v>3</v>
      </c>
      <c r="Q8831">
        <v>0</v>
      </c>
      <c r="R8831">
        <v>2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1.3651526929109556</v>
      </c>
      <c r="Y8831">
        <v>0</v>
      </c>
      <c r="Z8831">
        <v>1.2042564325835261</v>
      </c>
      <c r="AA8831">
        <v>0</v>
      </c>
      <c r="AB8831">
        <v>0</v>
      </c>
      <c r="AC8831">
        <v>0</v>
      </c>
      <c r="AD8831">
        <v>0</v>
      </c>
      <c r="AE8831">
        <v>2.5694091254944817</v>
      </c>
    </row>
    <row r="8832" spans="1:31" x14ac:dyDescent="0.25">
      <c r="A8832">
        <v>1664233</v>
      </c>
      <c r="B8832">
        <v>1</v>
      </c>
      <c r="C8832" t="s">
        <v>80</v>
      </c>
      <c r="D8832" t="s">
        <v>84</v>
      </c>
      <c r="E8832" t="s">
        <v>178</v>
      </c>
      <c r="F8832" t="s">
        <v>24816</v>
      </c>
      <c r="G8832" t="s">
        <v>227</v>
      </c>
      <c r="H8832" t="s">
        <v>149</v>
      </c>
      <c r="I8832" t="s">
        <v>135</v>
      </c>
      <c r="J8832" t="s">
        <v>136</v>
      </c>
      <c r="K8832" t="s">
        <v>137</v>
      </c>
      <c r="L8832" t="s">
        <v>24817</v>
      </c>
      <c r="M8832" t="s">
        <v>24818</v>
      </c>
      <c r="N8832">
        <v>6.7074999999999996</v>
      </c>
      <c r="O8832">
        <v>0</v>
      </c>
      <c r="P8832">
        <v>139</v>
      </c>
      <c r="Q8832">
        <v>0</v>
      </c>
      <c r="R8832">
        <v>0</v>
      </c>
      <c r="S8832">
        <v>0</v>
      </c>
      <c r="T8832">
        <v>12</v>
      </c>
      <c r="U8832">
        <v>0</v>
      </c>
      <c r="V8832">
        <v>0</v>
      </c>
      <c r="W8832">
        <v>0</v>
      </c>
      <c r="X8832">
        <v>265.07801191282067</v>
      </c>
      <c r="Y8832">
        <v>0</v>
      </c>
      <c r="Z8832">
        <v>0</v>
      </c>
      <c r="AA8832">
        <v>0</v>
      </c>
      <c r="AB8832">
        <v>27.954595590323063</v>
      </c>
      <c r="AC8832">
        <v>0</v>
      </c>
      <c r="AD8832">
        <v>0</v>
      </c>
      <c r="AE8832">
        <v>293.03260750314371</v>
      </c>
    </row>
    <row r="8833" spans="1:31" x14ac:dyDescent="0.25">
      <c r="A8833">
        <v>1664728</v>
      </c>
      <c r="B8833">
        <v>1</v>
      </c>
      <c r="C8833" t="s">
        <v>81</v>
      </c>
      <c r="D8833" t="s">
        <v>117</v>
      </c>
      <c r="E8833" t="s">
        <v>152</v>
      </c>
      <c r="F8833" t="s">
        <v>24819</v>
      </c>
      <c r="G8833" t="s">
        <v>154</v>
      </c>
      <c r="H8833" t="s">
        <v>149</v>
      </c>
      <c r="I8833" t="s">
        <v>135</v>
      </c>
      <c r="J8833" t="s">
        <v>136</v>
      </c>
      <c r="K8833" t="s">
        <v>137</v>
      </c>
      <c r="L8833" t="s">
        <v>24820</v>
      </c>
      <c r="M8833" t="s">
        <v>24821</v>
      </c>
      <c r="N8833">
        <v>2.5613888880000002</v>
      </c>
      <c r="O8833">
        <v>0</v>
      </c>
      <c r="P8833">
        <v>1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0.15917496753634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0.15917496753634</v>
      </c>
    </row>
    <row r="8834" spans="1:31" x14ac:dyDescent="0.25">
      <c r="A8834">
        <v>1664147</v>
      </c>
      <c r="B8834">
        <v>1</v>
      </c>
      <c r="C8834" t="s">
        <v>80</v>
      </c>
      <c r="D8834" t="s">
        <v>100</v>
      </c>
      <c r="E8834" t="s">
        <v>131</v>
      </c>
      <c r="F8834" t="s">
        <v>24822</v>
      </c>
      <c r="G8834" t="s">
        <v>195</v>
      </c>
      <c r="H8834" t="s">
        <v>134</v>
      </c>
      <c r="I8834" t="s">
        <v>135</v>
      </c>
      <c r="J8834" t="s">
        <v>136</v>
      </c>
      <c r="K8834" t="s">
        <v>137</v>
      </c>
      <c r="L8834" t="s">
        <v>24823</v>
      </c>
      <c r="M8834" t="s">
        <v>24824</v>
      </c>
      <c r="N8834">
        <v>2.2488888880000002</v>
      </c>
      <c r="O8834">
        <v>0</v>
      </c>
      <c r="P8834">
        <v>45</v>
      </c>
      <c r="Q8834">
        <v>0</v>
      </c>
      <c r="R8834">
        <v>20</v>
      </c>
      <c r="S8834">
        <v>0</v>
      </c>
      <c r="T8834">
        <v>16</v>
      </c>
      <c r="U8834">
        <v>0</v>
      </c>
      <c r="V8834">
        <v>0</v>
      </c>
      <c r="W8834">
        <v>0</v>
      </c>
      <c r="X8834">
        <v>17.503995612019668</v>
      </c>
      <c r="Y8834">
        <v>0</v>
      </c>
      <c r="Z8834">
        <v>3.1495527146234039</v>
      </c>
      <c r="AA8834">
        <v>0</v>
      </c>
      <c r="AB8834">
        <v>33.333357353829825</v>
      </c>
      <c r="AC8834">
        <v>0</v>
      </c>
      <c r="AD8834">
        <v>0</v>
      </c>
      <c r="AE8834">
        <v>53.986905680472901</v>
      </c>
    </row>
    <row r="8835" spans="1:31" x14ac:dyDescent="0.25">
      <c r="A8835">
        <v>1664814</v>
      </c>
      <c r="B8835">
        <v>1</v>
      </c>
      <c r="C8835" t="s">
        <v>80</v>
      </c>
      <c r="D8835" t="s">
        <v>104</v>
      </c>
      <c r="E8835" t="s">
        <v>152</v>
      </c>
      <c r="F8835" t="s">
        <v>24825</v>
      </c>
      <c r="G8835" t="s">
        <v>154</v>
      </c>
      <c r="H8835" t="s">
        <v>149</v>
      </c>
      <c r="I8835" t="s">
        <v>135</v>
      </c>
      <c r="J8835" t="s">
        <v>136</v>
      </c>
      <c r="K8835" t="s">
        <v>137</v>
      </c>
      <c r="L8835" t="s">
        <v>24826</v>
      </c>
      <c r="M8835" t="s">
        <v>24827</v>
      </c>
      <c r="N8835">
        <v>5.8116666659999998</v>
      </c>
      <c r="O8835">
        <v>0</v>
      </c>
      <c r="P8835">
        <v>1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0.8426999797753334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0.8426999797753334</v>
      </c>
    </row>
    <row r="8836" spans="1:31" x14ac:dyDescent="0.25">
      <c r="A8836">
        <v>1664837</v>
      </c>
      <c r="B8836">
        <v>1</v>
      </c>
      <c r="C8836" t="s">
        <v>80</v>
      </c>
      <c r="D8836" t="s">
        <v>84</v>
      </c>
      <c r="E8836" t="s">
        <v>152</v>
      </c>
      <c r="F8836" t="s">
        <v>24828</v>
      </c>
      <c r="G8836" t="s">
        <v>154</v>
      </c>
      <c r="H8836" t="s">
        <v>149</v>
      </c>
      <c r="I8836" t="s">
        <v>135</v>
      </c>
      <c r="J8836" t="s">
        <v>136</v>
      </c>
      <c r="K8836" t="s">
        <v>137</v>
      </c>
      <c r="L8836" t="s">
        <v>24829</v>
      </c>
      <c r="M8836" t="s">
        <v>24830</v>
      </c>
      <c r="N8836">
        <v>1.821666666</v>
      </c>
      <c r="O8836">
        <v>0</v>
      </c>
      <c r="P8836">
        <v>3</v>
      </c>
      <c r="Q8836">
        <v>0</v>
      </c>
      <c r="R8836">
        <v>0</v>
      </c>
      <c r="S8836">
        <v>0</v>
      </c>
      <c r="T8836">
        <v>1</v>
      </c>
      <c r="U8836">
        <v>0</v>
      </c>
      <c r="V8836">
        <v>0</v>
      </c>
      <c r="W8836">
        <v>0</v>
      </c>
      <c r="X8836">
        <v>2.5985694283841054</v>
      </c>
      <c r="Y8836">
        <v>0</v>
      </c>
      <c r="Z8836">
        <v>0</v>
      </c>
      <c r="AA8836">
        <v>0</v>
      </c>
      <c r="AB8836">
        <v>3.0578040717961494</v>
      </c>
      <c r="AC8836">
        <v>0</v>
      </c>
      <c r="AD8836">
        <v>0</v>
      </c>
      <c r="AE8836">
        <v>5.6563735001802549</v>
      </c>
    </row>
    <row r="8837" spans="1:31" x14ac:dyDescent="0.25">
      <c r="A8837">
        <v>1664665</v>
      </c>
      <c r="B8837">
        <v>1</v>
      </c>
      <c r="C8837" t="s">
        <v>80</v>
      </c>
      <c r="D8837" t="s">
        <v>100</v>
      </c>
      <c r="E8837" t="s">
        <v>152</v>
      </c>
      <c r="F8837" t="s">
        <v>24831</v>
      </c>
      <c r="G8837" t="s">
        <v>154</v>
      </c>
      <c r="H8837" t="s">
        <v>149</v>
      </c>
      <c r="I8837" t="s">
        <v>135</v>
      </c>
      <c r="J8837" t="s">
        <v>136</v>
      </c>
      <c r="K8837" t="s">
        <v>137</v>
      </c>
      <c r="L8837" t="s">
        <v>24832</v>
      </c>
      <c r="M8837" t="s">
        <v>24833</v>
      </c>
      <c r="N8837">
        <v>9.7308333329999996</v>
      </c>
      <c r="O8837">
        <v>0</v>
      </c>
      <c r="P8837">
        <v>1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4.4753157554994152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4.4753157554994152</v>
      </c>
    </row>
    <row r="8838" spans="1:31" x14ac:dyDescent="0.25">
      <c r="A8838">
        <v>1664594</v>
      </c>
      <c r="B8838">
        <v>1</v>
      </c>
      <c r="C8838" t="s">
        <v>80</v>
      </c>
      <c r="D8838" t="s">
        <v>106</v>
      </c>
      <c r="E8838" t="s">
        <v>178</v>
      </c>
      <c r="F8838" t="s">
        <v>24834</v>
      </c>
      <c r="G8838" t="s">
        <v>227</v>
      </c>
      <c r="H8838" t="s">
        <v>149</v>
      </c>
      <c r="I8838" t="s">
        <v>135</v>
      </c>
      <c r="J8838" t="s">
        <v>136</v>
      </c>
      <c r="K8838" t="s">
        <v>137</v>
      </c>
      <c r="L8838" t="s">
        <v>24835</v>
      </c>
      <c r="M8838" t="s">
        <v>24836</v>
      </c>
      <c r="N8838">
        <v>8.0641666660000002</v>
      </c>
      <c r="O8838">
        <v>0</v>
      </c>
      <c r="P8838">
        <v>6</v>
      </c>
      <c r="Q8838">
        <v>0</v>
      </c>
      <c r="R8838">
        <v>2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4.4475913804103051</v>
      </c>
      <c r="Y8838">
        <v>0</v>
      </c>
      <c r="Z8838">
        <v>2.9610954931850831E-2</v>
      </c>
      <c r="AA8838">
        <v>0</v>
      </c>
      <c r="AB8838">
        <v>0</v>
      </c>
      <c r="AC8838">
        <v>0</v>
      </c>
      <c r="AD8838">
        <v>0</v>
      </c>
      <c r="AE8838">
        <v>4.4772023353421559</v>
      </c>
    </row>
    <row r="8839" spans="1:31" x14ac:dyDescent="0.25">
      <c r="A8839">
        <v>1663967</v>
      </c>
      <c r="B8839">
        <v>1</v>
      </c>
      <c r="C8839" t="s">
        <v>81</v>
      </c>
      <c r="D8839" t="s">
        <v>113</v>
      </c>
      <c r="E8839" t="s">
        <v>204</v>
      </c>
      <c r="F8839" t="s">
        <v>13781</v>
      </c>
      <c r="G8839" t="s">
        <v>161</v>
      </c>
      <c r="H8839" t="s">
        <v>134</v>
      </c>
      <c r="I8839" t="s">
        <v>135</v>
      </c>
      <c r="J8839" t="s">
        <v>136</v>
      </c>
      <c r="K8839" t="s">
        <v>137</v>
      </c>
      <c r="L8839" t="s">
        <v>24837</v>
      </c>
      <c r="M8839" t="s">
        <v>24838</v>
      </c>
      <c r="N8839">
        <v>2.1894444439999998</v>
      </c>
      <c r="O8839">
        <v>0</v>
      </c>
      <c r="P8839">
        <v>33</v>
      </c>
      <c r="Q8839">
        <v>9</v>
      </c>
      <c r="R8839">
        <v>23</v>
      </c>
      <c r="S8839">
        <v>5</v>
      </c>
      <c r="T8839">
        <v>1</v>
      </c>
      <c r="U8839">
        <v>0</v>
      </c>
      <c r="V8839">
        <v>0</v>
      </c>
      <c r="W8839">
        <v>0</v>
      </c>
      <c r="X8839">
        <v>5.0217044985171517</v>
      </c>
      <c r="Y8839">
        <v>29.383935663958148</v>
      </c>
      <c r="Z8839">
        <v>5.4566119504365389</v>
      </c>
      <c r="AA8839">
        <v>30.810322280798324</v>
      </c>
      <c r="AB8839">
        <v>0</v>
      </c>
      <c r="AC8839">
        <v>0</v>
      </c>
      <c r="AD8839">
        <v>0</v>
      </c>
      <c r="AE8839">
        <v>70.672574393710164</v>
      </c>
    </row>
    <row r="8840" spans="1:31" x14ac:dyDescent="0.25">
      <c r="A8840">
        <v>1664508</v>
      </c>
      <c r="B8840">
        <v>1</v>
      </c>
      <c r="C8840" t="s">
        <v>80</v>
      </c>
      <c r="D8840" t="s">
        <v>84</v>
      </c>
      <c r="E8840" t="s">
        <v>152</v>
      </c>
      <c r="F8840" t="s">
        <v>24839</v>
      </c>
      <c r="G8840" t="s">
        <v>154</v>
      </c>
      <c r="H8840" t="s">
        <v>149</v>
      </c>
      <c r="I8840" t="s">
        <v>135</v>
      </c>
      <c r="J8840" t="s">
        <v>136</v>
      </c>
      <c r="K8840" t="s">
        <v>137</v>
      </c>
      <c r="L8840" t="s">
        <v>24840</v>
      </c>
      <c r="M8840" t="s">
        <v>24841</v>
      </c>
      <c r="N8840">
        <v>5.7569444440000002</v>
      </c>
      <c r="O8840">
        <v>0</v>
      </c>
      <c r="P8840">
        <v>5</v>
      </c>
      <c r="Q8840">
        <v>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4.8026731187259397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4.8026731187259397</v>
      </c>
    </row>
    <row r="8841" spans="1:31" x14ac:dyDescent="0.25">
      <c r="A8841">
        <v>1664061</v>
      </c>
      <c r="B8841">
        <v>1</v>
      </c>
      <c r="C8841" t="s">
        <v>80</v>
      </c>
      <c r="D8841" t="s">
        <v>98</v>
      </c>
      <c r="E8841" t="s">
        <v>178</v>
      </c>
      <c r="F8841" t="s">
        <v>24842</v>
      </c>
      <c r="G8841" t="s">
        <v>227</v>
      </c>
      <c r="H8841" t="s">
        <v>149</v>
      </c>
      <c r="I8841" t="s">
        <v>135</v>
      </c>
      <c r="J8841" t="s">
        <v>136</v>
      </c>
      <c r="K8841" t="s">
        <v>137</v>
      </c>
      <c r="L8841" t="s">
        <v>24843</v>
      </c>
      <c r="M8841" t="s">
        <v>24844</v>
      </c>
      <c r="N8841">
        <v>0.48861111099999999</v>
      </c>
      <c r="O8841">
        <v>0</v>
      </c>
      <c r="P8841">
        <v>4</v>
      </c>
      <c r="Q8841">
        <v>0</v>
      </c>
      <c r="R8841">
        <v>5</v>
      </c>
      <c r="S8841">
        <v>0</v>
      </c>
      <c r="T8841">
        <v>2</v>
      </c>
      <c r="U8841">
        <v>0</v>
      </c>
      <c r="V8841">
        <v>0</v>
      </c>
      <c r="W8841">
        <v>0</v>
      </c>
      <c r="X8841">
        <v>0.17384637488193663</v>
      </c>
      <c r="Y8841">
        <v>0</v>
      </c>
      <c r="Z8841">
        <v>2.6859704252050807</v>
      </c>
      <c r="AA8841">
        <v>0</v>
      </c>
      <c r="AB8841">
        <v>1.7011748367931558</v>
      </c>
      <c r="AC8841">
        <v>0</v>
      </c>
      <c r="AD8841">
        <v>0</v>
      </c>
      <c r="AE8841">
        <v>4.5609916368801731</v>
      </c>
    </row>
    <row r="8842" spans="1:31" x14ac:dyDescent="0.25">
      <c r="A8842">
        <v>1664900</v>
      </c>
      <c r="B8842">
        <v>1</v>
      </c>
      <c r="C8842" t="s">
        <v>80</v>
      </c>
      <c r="D8842" t="s">
        <v>103</v>
      </c>
      <c r="E8842" t="s">
        <v>146</v>
      </c>
      <c r="F8842" t="s">
        <v>24845</v>
      </c>
      <c r="G8842" t="s">
        <v>227</v>
      </c>
      <c r="H8842" t="s">
        <v>149</v>
      </c>
      <c r="I8842" t="s">
        <v>135</v>
      </c>
      <c r="J8842" t="s">
        <v>136</v>
      </c>
      <c r="K8842" t="s">
        <v>137</v>
      </c>
      <c r="L8842" t="s">
        <v>24846</v>
      </c>
      <c r="M8842" t="s">
        <v>24847</v>
      </c>
      <c r="N8842">
        <v>1.8833333329999999</v>
      </c>
      <c r="O8842">
        <v>0</v>
      </c>
      <c r="P8842">
        <v>0</v>
      </c>
      <c r="Q8842">
        <v>0</v>
      </c>
      <c r="R8842">
        <v>7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26.820145420617287</v>
      </c>
      <c r="AA8842">
        <v>0</v>
      </c>
      <c r="AB8842">
        <v>0</v>
      </c>
      <c r="AC8842">
        <v>0</v>
      </c>
      <c r="AD8842">
        <v>0</v>
      </c>
      <c r="AE8842">
        <v>26.820145420617287</v>
      </c>
    </row>
    <row r="8843" spans="1:31" x14ac:dyDescent="0.25">
      <c r="A8843">
        <v>1665143</v>
      </c>
      <c r="B8843">
        <v>1</v>
      </c>
      <c r="C8843" t="s">
        <v>81</v>
      </c>
      <c r="D8843" t="s">
        <v>128</v>
      </c>
      <c r="E8843" t="s">
        <v>178</v>
      </c>
      <c r="F8843" t="s">
        <v>24848</v>
      </c>
      <c r="G8843" t="s">
        <v>187</v>
      </c>
      <c r="H8843" t="s">
        <v>149</v>
      </c>
      <c r="I8843" t="s">
        <v>135</v>
      </c>
      <c r="J8843" t="s">
        <v>136</v>
      </c>
      <c r="K8843" t="s">
        <v>137</v>
      </c>
      <c r="L8843" t="s">
        <v>24849</v>
      </c>
      <c r="M8843" t="s">
        <v>24850</v>
      </c>
      <c r="N8843">
        <v>12.259166666</v>
      </c>
      <c r="O8843">
        <v>0</v>
      </c>
      <c r="P8843">
        <v>90</v>
      </c>
      <c r="Q8843">
        <v>0</v>
      </c>
      <c r="R8843">
        <v>0</v>
      </c>
      <c r="S8843">
        <v>0</v>
      </c>
      <c r="T8843">
        <v>1</v>
      </c>
      <c r="U8843">
        <v>0</v>
      </c>
      <c r="V8843">
        <v>0</v>
      </c>
      <c r="W8843">
        <v>0</v>
      </c>
      <c r="X8843">
        <v>319.75400264816653</v>
      </c>
      <c r="Y8843">
        <v>0</v>
      </c>
      <c r="Z8843">
        <v>0</v>
      </c>
      <c r="AA8843">
        <v>0</v>
      </c>
      <c r="AB8843">
        <v>8.287936158728284</v>
      </c>
      <c r="AC8843">
        <v>0</v>
      </c>
      <c r="AD8843">
        <v>0</v>
      </c>
      <c r="AE8843">
        <v>328.04193880689479</v>
      </c>
    </row>
    <row r="8844" spans="1:31" x14ac:dyDescent="0.25">
      <c r="A8844">
        <v>1664751</v>
      </c>
      <c r="B8844">
        <v>1</v>
      </c>
      <c r="C8844" t="s">
        <v>80</v>
      </c>
      <c r="D8844" t="s">
        <v>103</v>
      </c>
      <c r="E8844" t="s">
        <v>178</v>
      </c>
      <c r="F8844" t="s">
        <v>24851</v>
      </c>
      <c r="G8844" t="s">
        <v>227</v>
      </c>
      <c r="H8844" t="s">
        <v>149</v>
      </c>
      <c r="I8844" t="s">
        <v>135</v>
      </c>
      <c r="J8844" t="s">
        <v>136</v>
      </c>
      <c r="K8844" t="s">
        <v>137</v>
      </c>
      <c r="L8844" t="s">
        <v>24852</v>
      </c>
      <c r="M8844" t="s">
        <v>24853</v>
      </c>
      <c r="N8844">
        <v>2.1494444439999998</v>
      </c>
      <c r="O8844">
        <v>0</v>
      </c>
      <c r="P8844">
        <v>80</v>
      </c>
      <c r="Q8844">
        <v>0</v>
      </c>
      <c r="R8844">
        <v>0</v>
      </c>
      <c r="S8844">
        <v>0</v>
      </c>
      <c r="T8844">
        <v>4</v>
      </c>
      <c r="U8844">
        <v>0</v>
      </c>
      <c r="V8844">
        <v>0</v>
      </c>
      <c r="W8844">
        <v>0</v>
      </c>
      <c r="X8844">
        <v>44.068437709120644</v>
      </c>
      <c r="Y8844">
        <v>0</v>
      </c>
      <c r="Z8844">
        <v>0</v>
      </c>
      <c r="AA8844">
        <v>0</v>
      </c>
      <c r="AB8844">
        <v>2.2386631714242693</v>
      </c>
      <c r="AC8844">
        <v>0</v>
      </c>
      <c r="AD8844">
        <v>0</v>
      </c>
      <c r="AE8844">
        <v>46.307100880544915</v>
      </c>
    </row>
    <row r="8845" spans="1:31" x14ac:dyDescent="0.25">
      <c r="A8845">
        <v>1665038</v>
      </c>
      <c r="B8845">
        <v>1</v>
      </c>
      <c r="C8845" t="s">
        <v>80</v>
      </c>
      <c r="D8845" t="s">
        <v>101</v>
      </c>
      <c r="E8845" t="s">
        <v>146</v>
      </c>
      <c r="F8845" t="s">
        <v>24854</v>
      </c>
      <c r="G8845" t="s">
        <v>187</v>
      </c>
      <c r="H8845" t="s">
        <v>149</v>
      </c>
      <c r="I8845" t="s">
        <v>135</v>
      </c>
      <c r="J8845" t="s">
        <v>136</v>
      </c>
      <c r="K8845" t="s">
        <v>137</v>
      </c>
      <c r="L8845" t="s">
        <v>24855</v>
      </c>
      <c r="M8845" t="s">
        <v>24856</v>
      </c>
      <c r="N8845">
        <v>2.2252777770000001</v>
      </c>
      <c r="O8845">
        <v>0</v>
      </c>
      <c r="P8845">
        <v>264</v>
      </c>
      <c r="Q8845">
        <v>0</v>
      </c>
      <c r="R8845">
        <v>0</v>
      </c>
      <c r="S8845">
        <v>0</v>
      </c>
      <c r="T8845">
        <v>9</v>
      </c>
      <c r="U8845">
        <v>0</v>
      </c>
      <c r="V8845">
        <v>0</v>
      </c>
      <c r="W8845">
        <v>0</v>
      </c>
      <c r="X8845">
        <v>112.97167696184457</v>
      </c>
      <c r="Y8845">
        <v>0</v>
      </c>
      <c r="Z8845">
        <v>0</v>
      </c>
      <c r="AA8845">
        <v>0</v>
      </c>
      <c r="AB8845">
        <v>6.6832734145355843</v>
      </c>
      <c r="AC8845">
        <v>0</v>
      </c>
      <c r="AD8845">
        <v>0</v>
      </c>
      <c r="AE8845">
        <v>119.65495037638016</v>
      </c>
    </row>
    <row r="8846" spans="1:31" x14ac:dyDescent="0.25">
      <c r="A8846">
        <v>1664992</v>
      </c>
      <c r="B8846">
        <v>1</v>
      </c>
      <c r="C8846" t="s">
        <v>81</v>
      </c>
      <c r="D8846" t="s">
        <v>113</v>
      </c>
      <c r="E8846" t="s">
        <v>140</v>
      </c>
      <c r="F8846" t="s">
        <v>24857</v>
      </c>
      <c r="G8846" t="s">
        <v>918</v>
      </c>
      <c r="H8846" t="s">
        <v>134</v>
      </c>
      <c r="I8846" t="s">
        <v>135</v>
      </c>
      <c r="J8846" t="s">
        <v>136</v>
      </c>
      <c r="K8846" t="s">
        <v>137</v>
      </c>
      <c r="L8846" t="s">
        <v>24858</v>
      </c>
      <c r="M8846" t="s">
        <v>24859</v>
      </c>
      <c r="N8846">
        <v>0.116666666</v>
      </c>
      <c r="O8846">
        <v>15</v>
      </c>
      <c r="P8846">
        <v>347</v>
      </c>
      <c r="Q8846">
        <v>144</v>
      </c>
      <c r="R8846">
        <v>177</v>
      </c>
      <c r="S8846">
        <v>20</v>
      </c>
      <c r="T8846">
        <v>27</v>
      </c>
      <c r="U8846">
        <v>0</v>
      </c>
      <c r="V8846">
        <v>0</v>
      </c>
      <c r="W8846">
        <v>0.28467370891575006</v>
      </c>
      <c r="X8846">
        <v>13.078346112624452</v>
      </c>
      <c r="Y8846">
        <v>6.3956448421894008</v>
      </c>
      <c r="Z8846">
        <v>5.8934054043259501</v>
      </c>
      <c r="AA8846">
        <v>3.9005890259758327</v>
      </c>
      <c r="AB8846">
        <v>2.3330972323908674</v>
      </c>
      <c r="AC8846">
        <v>0</v>
      </c>
      <c r="AD8846">
        <v>0</v>
      </c>
      <c r="AE8846">
        <v>31.885756326422253</v>
      </c>
    </row>
    <row r="8847" spans="1:31" x14ac:dyDescent="0.25">
      <c r="A8847">
        <v>1665015</v>
      </c>
      <c r="B8847">
        <v>1</v>
      </c>
      <c r="C8847" t="s">
        <v>81</v>
      </c>
      <c r="D8847" t="s">
        <v>118</v>
      </c>
      <c r="E8847" t="s">
        <v>178</v>
      </c>
      <c r="F8847" t="s">
        <v>24860</v>
      </c>
      <c r="G8847" t="s">
        <v>227</v>
      </c>
      <c r="H8847" t="s">
        <v>149</v>
      </c>
      <c r="I8847" t="s">
        <v>135</v>
      </c>
      <c r="J8847" t="s">
        <v>136</v>
      </c>
      <c r="K8847" t="s">
        <v>137</v>
      </c>
      <c r="L8847" t="s">
        <v>24861</v>
      </c>
      <c r="M8847" t="s">
        <v>24862</v>
      </c>
      <c r="N8847">
        <v>2.298611111</v>
      </c>
      <c r="O8847">
        <v>0</v>
      </c>
      <c r="P8847">
        <v>7</v>
      </c>
      <c r="Q8847">
        <v>0</v>
      </c>
      <c r="R8847">
        <v>4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1.21606558789</v>
      </c>
      <c r="Y8847">
        <v>0</v>
      </c>
      <c r="Z8847">
        <v>0.44521272047291671</v>
      </c>
      <c r="AA8847">
        <v>0</v>
      </c>
      <c r="AB8847">
        <v>0</v>
      </c>
      <c r="AC8847">
        <v>0</v>
      </c>
      <c r="AD8847">
        <v>0</v>
      </c>
      <c r="AE8847">
        <v>1.6612783083629168</v>
      </c>
    </row>
    <row r="8848" spans="1:31" x14ac:dyDescent="0.25">
      <c r="A8848">
        <v>1663879</v>
      </c>
      <c r="B8848">
        <v>1</v>
      </c>
      <c r="C8848" t="s">
        <v>81</v>
      </c>
      <c r="D8848" t="s">
        <v>128</v>
      </c>
      <c r="E8848" t="s">
        <v>178</v>
      </c>
      <c r="F8848" t="s">
        <v>24863</v>
      </c>
      <c r="G8848" t="s">
        <v>227</v>
      </c>
      <c r="H8848" t="s">
        <v>149</v>
      </c>
      <c r="I8848" t="s">
        <v>135</v>
      </c>
      <c r="J8848" t="s">
        <v>136</v>
      </c>
      <c r="K8848" t="s">
        <v>137</v>
      </c>
      <c r="L8848" t="s">
        <v>24864</v>
      </c>
      <c r="M8848" t="s">
        <v>24865</v>
      </c>
      <c r="N8848">
        <v>14.225277777000001</v>
      </c>
      <c r="O8848">
        <v>0</v>
      </c>
      <c r="P8848">
        <v>269</v>
      </c>
      <c r="Q8848">
        <v>0</v>
      </c>
      <c r="R8848">
        <v>0</v>
      </c>
      <c r="S8848">
        <v>0</v>
      </c>
      <c r="T8848">
        <v>27</v>
      </c>
      <c r="U8848">
        <v>0</v>
      </c>
      <c r="V8848">
        <v>0</v>
      </c>
      <c r="W8848">
        <v>0</v>
      </c>
      <c r="X8848">
        <v>775.89190390335352</v>
      </c>
      <c r="Y8848">
        <v>0</v>
      </c>
      <c r="Z8848">
        <v>0</v>
      </c>
      <c r="AA8848">
        <v>0</v>
      </c>
      <c r="AB8848">
        <v>354.68455551853168</v>
      </c>
      <c r="AC8848">
        <v>0</v>
      </c>
      <c r="AD8848">
        <v>0</v>
      </c>
      <c r="AE8848">
        <v>1130.5764594218851</v>
      </c>
    </row>
    <row r="8849" spans="1:31" x14ac:dyDescent="0.25">
      <c r="A8849">
        <v>1663856</v>
      </c>
      <c r="B8849">
        <v>1</v>
      </c>
      <c r="C8849" t="s">
        <v>81</v>
      </c>
      <c r="D8849" t="s">
        <v>118</v>
      </c>
      <c r="E8849" t="s">
        <v>204</v>
      </c>
      <c r="F8849" t="s">
        <v>4528</v>
      </c>
      <c r="G8849" t="s">
        <v>161</v>
      </c>
      <c r="H8849" t="s">
        <v>134</v>
      </c>
      <c r="I8849" t="s">
        <v>191</v>
      </c>
      <c r="J8849" t="s">
        <v>136</v>
      </c>
      <c r="K8849" t="s">
        <v>137</v>
      </c>
      <c r="L8849" t="s">
        <v>24866</v>
      </c>
      <c r="M8849" t="s">
        <v>24867</v>
      </c>
      <c r="N8849">
        <v>8.0555550000000007E-3</v>
      </c>
      <c r="O8849">
        <v>3</v>
      </c>
      <c r="P8849">
        <v>388</v>
      </c>
      <c r="Q8849">
        <v>120</v>
      </c>
      <c r="R8849">
        <v>103</v>
      </c>
      <c r="S8849">
        <v>19</v>
      </c>
      <c r="T8849">
        <v>42</v>
      </c>
      <c r="U8849">
        <v>2</v>
      </c>
      <c r="V8849">
        <v>0</v>
      </c>
      <c r="W8849">
        <v>2.4248755698077777E-3</v>
      </c>
      <c r="X8849">
        <v>0.75065585888008157</v>
      </c>
      <c r="Y8849">
        <v>0.70656600257758972</v>
      </c>
      <c r="Z8849">
        <v>0.30510487010908155</v>
      </c>
      <c r="AA8849">
        <v>0.48880751461798227</v>
      </c>
      <c r="AB8849">
        <v>0.14060647251551589</v>
      </c>
      <c r="AC8849">
        <v>0.70253465546224281</v>
      </c>
      <c r="AD8849">
        <v>0</v>
      </c>
      <c r="AE8849">
        <v>3.0967002497323017</v>
      </c>
    </row>
    <row r="8850" spans="1:31" x14ac:dyDescent="0.25">
      <c r="A8850">
        <v>1665184</v>
      </c>
      <c r="B8850">
        <v>1</v>
      </c>
      <c r="C8850" t="s">
        <v>80</v>
      </c>
      <c r="D8850" t="s">
        <v>83</v>
      </c>
      <c r="E8850" t="s">
        <v>152</v>
      </c>
      <c r="F8850" t="s">
        <v>24868</v>
      </c>
      <c r="G8850" t="s">
        <v>154</v>
      </c>
      <c r="H8850" t="s">
        <v>149</v>
      </c>
      <c r="I8850" t="s">
        <v>135</v>
      </c>
      <c r="J8850" t="s">
        <v>136</v>
      </c>
      <c r="K8850" t="s">
        <v>137</v>
      </c>
      <c r="L8850" t="s">
        <v>24869</v>
      </c>
      <c r="M8850" t="s">
        <v>24344</v>
      </c>
      <c r="N8850">
        <v>2.0252777769999999</v>
      </c>
      <c r="O8850">
        <v>0</v>
      </c>
      <c r="P8850">
        <v>4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0</v>
      </c>
      <c r="W8850">
        <v>0</v>
      </c>
      <c r="X8850">
        <v>4.4558785030029346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4.4558785030029346</v>
      </c>
    </row>
    <row r="8851" spans="1:31" x14ac:dyDescent="0.25">
      <c r="A8851">
        <v>1665084</v>
      </c>
      <c r="B8851">
        <v>1</v>
      </c>
      <c r="C8851" t="s">
        <v>80</v>
      </c>
      <c r="D8851" t="s">
        <v>84</v>
      </c>
      <c r="E8851" t="s">
        <v>152</v>
      </c>
      <c r="F8851" t="s">
        <v>24870</v>
      </c>
      <c r="G8851" t="s">
        <v>154</v>
      </c>
      <c r="H8851" t="s">
        <v>149</v>
      </c>
      <c r="I8851" t="s">
        <v>135</v>
      </c>
      <c r="J8851" t="s">
        <v>136</v>
      </c>
      <c r="K8851" t="s">
        <v>137</v>
      </c>
      <c r="L8851" t="s">
        <v>24871</v>
      </c>
      <c r="M8851" t="s">
        <v>24872</v>
      </c>
      <c r="N8851">
        <v>0.90361111100000002</v>
      </c>
      <c r="O8851">
        <v>0</v>
      </c>
      <c r="P8851">
        <v>1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0.70467734690215789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0.70467734690215789</v>
      </c>
    </row>
    <row r="8852" spans="1:31" x14ac:dyDescent="0.25">
      <c r="A8852">
        <v>1663902</v>
      </c>
      <c r="B8852">
        <v>1</v>
      </c>
      <c r="C8852" t="s">
        <v>81</v>
      </c>
      <c r="D8852" t="s">
        <v>117</v>
      </c>
      <c r="E8852" t="s">
        <v>131</v>
      </c>
      <c r="F8852" t="s">
        <v>24873</v>
      </c>
      <c r="G8852" t="s">
        <v>161</v>
      </c>
      <c r="H8852" t="s">
        <v>134</v>
      </c>
      <c r="I8852" t="s">
        <v>191</v>
      </c>
      <c r="J8852" t="s">
        <v>136</v>
      </c>
      <c r="K8852" t="s">
        <v>137</v>
      </c>
      <c r="L8852" t="s">
        <v>24874</v>
      </c>
      <c r="M8852" t="s">
        <v>24875</v>
      </c>
      <c r="N8852">
        <v>1.3611111E-2</v>
      </c>
      <c r="O8852">
        <v>0</v>
      </c>
      <c r="P8852">
        <v>197</v>
      </c>
      <c r="Q8852">
        <v>0</v>
      </c>
      <c r="R8852">
        <v>21</v>
      </c>
      <c r="S8852">
        <v>0</v>
      </c>
      <c r="T8852">
        <v>171</v>
      </c>
      <c r="U8852">
        <v>1</v>
      </c>
      <c r="V8852">
        <v>3</v>
      </c>
      <c r="W8852">
        <v>0</v>
      </c>
      <c r="X8852">
        <v>0.36833453104545227</v>
      </c>
      <c r="Y8852">
        <v>0</v>
      </c>
      <c r="Z8852">
        <v>1.637831785277722E-2</v>
      </c>
      <c r="AA8852">
        <v>0</v>
      </c>
      <c r="AB8852">
        <v>0.87107046452755788</v>
      </c>
      <c r="AC8852">
        <v>0.34234207263695837</v>
      </c>
      <c r="AD8852">
        <v>0.87368700077405248</v>
      </c>
      <c r="AE8852">
        <v>2.471812386836798</v>
      </c>
    </row>
    <row r="8853" spans="1:31" x14ac:dyDescent="0.25">
      <c r="A8853">
        <v>1665107</v>
      </c>
      <c r="B8853">
        <v>1</v>
      </c>
      <c r="C8853" t="s">
        <v>80</v>
      </c>
      <c r="D8853" t="s">
        <v>104</v>
      </c>
      <c r="E8853" t="s">
        <v>152</v>
      </c>
      <c r="F8853" t="s">
        <v>24876</v>
      </c>
      <c r="G8853" t="s">
        <v>154</v>
      </c>
      <c r="H8853" t="s">
        <v>149</v>
      </c>
      <c r="I8853" t="s">
        <v>135</v>
      </c>
      <c r="J8853" t="s">
        <v>136</v>
      </c>
      <c r="K8853" t="s">
        <v>137</v>
      </c>
      <c r="L8853" t="s">
        <v>24877</v>
      </c>
      <c r="M8853" t="s">
        <v>24878</v>
      </c>
      <c r="N8853">
        <v>3.7613888879999999</v>
      </c>
      <c r="O8853">
        <v>0</v>
      </c>
      <c r="P8853">
        <v>1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0.8406089570611649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0.8406089570611649</v>
      </c>
    </row>
    <row r="8854" spans="1:31" x14ac:dyDescent="0.25">
      <c r="A8854">
        <v>1663787</v>
      </c>
      <c r="B8854">
        <v>1</v>
      </c>
      <c r="C8854" t="s">
        <v>80</v>
      </c>
      <c r="D8854" t="s">
        <v>96</v>
      </c>
      <c r="E8854" t="s">
        <v>642</v>
      </c>
      <c r="F8854" t="s">
        <v>643</v>
      </c>
      <c r="G8854" t="s">
        <v>161</v>
      </c>
      <c r="H8854" t="s">
        <v>134</v>
      </c>
      <c r="I8854" t="s">
        <v>135</v>
      </c>
      <c r="J8854" t="s">
        <v>136</v>
      </c>
      <c r="K8854" t="s">
        <v>137</v>
      </c>
      <c r="L8854" t="s">
        <v>24879</v>
      </c>
      <c r="M8854" t="s">
        <v>24880</v>
      </c>
      <c r="N8854">
        <v>6.9776666000000001E-2</v>
      </c>
      <c r="O8854">
        <v>0</v>
      </c>
      <c r="P8854">
        <v>270</v>
      </c>
      <c r="Q8854">
        <v>14</v>
      </c>
      <c r="R8854">
        <v>24</v>
      </c>
      <c r="S8854">
        <v>21</v>
      </c>
      <c r="T8854">
        <v>36</v>
      </c>
      <c r="U8854">
        <v>5</v>
      </c>
      <c r="V8854">
        <v>0</v>
      </c>
      <c r="W8854">
        <v>0</v>
      </c>
      <c r="X8854">
        <v>6.8459042007659274</v>
      </c>
      <c r="Y8854">
        <v>0.85017331636546511</v>
      </c>
      <c r="Z8854">
        <v>0.48933284943384336</v>
      </c>
      <c r="AA8854">
        <v>7.4638151721833443</v>
      </c>
      <c r="AB8854">
        <v>1.5817462537467071</v>
      </c>
      <c r="AC8854">
        <v>35.649544802464376</v>
      </c>
      <c r="AD8854">
        <v>0</v>
      </c>
      <c r="AE8854">
        <v>52.880516594959666</v>
      </c>
    </row>
    <row r="8855" spans="1:31" x14ac:dyDescent="0.25">
      <c r="A8855">
        <v>1664723</v>
      </c>
      <c r="B8855">
        <v>1</v>
      </c>
      <c r="C8855" t="s">
        <v>81</v>
      </c>
      <c r="D8855" t="s">
        <v>117</v>
      </c>
      <c r="E8855" t="s">
        <v>152</v>
      </c>
      <c r="F8855" t="s">
        <v>24881</v>
      </c>
      <c r="G8855" t="s">
        <v>154</v>
      </c>
      <c r="H8855" t="s">
        <v>149</v>
      </c>
      <c r="I8855" t="s">
        <v>135</v>
      </c>
      <c r="J8855" t="s">
        <v>136</v>
      </c>
      <c r="K8855" t="s">
        <v>137</v>
      </c>
      <c r="L8855" t="s">
        <v>24882</v>
      </c>
      <c r="M8855" t="s">
        <v>24883</v>
      </c>
      <c r="N8855">
        <v>2.6805555550000002</v>
      </c>
      <c r="O8855">
        <v>0</v>
      </c>
      <c r="P8855">
        <v>1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0.32216588958366943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0.32216588958366943</v>
      </c>
    </row>
    <row r="8856" spans="1:31" x14ac:dyDescent="0.25">
      <c r="A8856">
        <v>1663833</v>
      </c>
      <c r="B8856">
        <v>1</v>
      </c>
      <c r="C8856" t="s">
        <v>81</v>
      </c>
      <c r="D8856" t="s">
        <v>117</v>
      </c>
      <c r="E8856" t="s">
        <v>140</v>
      </c>
      <c r="F8856" t="s">
        <v>24884</v>
      </c>
      <c r="G8856" t="s">
        <v>161</v>
      </c>
      <c r="H8856" t="s">
        <v>134</v>
      </c>
      <c r="I8856" t="s">
        <v>135</v>
      </c>
      <c r="J8856" t="s">
        <v>136</v>
      </c>
      <c r="K8856" t="s">
        <v>137</v>
      </c>
      <c r="L8856" t="s">
        <v>24885</v>
      </c>
      <c r="M8856" t="s">
        <v>24886</v>
      </c>
      <c r="N8856">
        <v>9.4444444000000002E-2</v>
      </c>
      <c r="O8856">
        <v>0</v>
      </c>
      <c r="P8856">
        <v>1208</v>
      </c>
      <c r="Q8856">
        <v>0</v>
      </c>
      <c r="R8856">
        <v>72</v>
      </c>
      <c r="S8856">
        <v>6</v>
      </c>
      <c r="T8856">
        <v>107</v>
      </c>
      <c r="U8856">
        <v>1</v>
      </c>
      <c r="V8856">
        <v>3</v>
      </c>
      <c r="W8856">
        <v>0</v>
      </c>
      <c r="X8856">
        <v>19.368240976378498</v>
      </c>
      <c r="Y8856">
        <v>0</v>
      </c>
      <c r="Z8856">
        <v>0.7559495991469668</v>
      </c>
      <c r="AA8856">
        <v>2.0932764452351553</v>
      </c>
      <c r="AB8856">
        <v>4.3368656190936719</v>
      </c>
      <c r="AC8856">
        <v>2.6175964666225005</v>
      </c>
      <c r="AD8856">
        <v>4.3031053491533555</v>
      </c>
      <c r="AE8856">
        <v>33.475034455630151</v>
      </c>
    </row>
    <row r="8857" spans="1:31" x14ac:dyDescent="0.25">
      <c r="A8857">
        <v>1664969</v>
      </c>
      <c r="B8857">
        <v>1</v>
      </c>
      <c r="C8857" t="s">
        <v>80</v>
      </c>
      <c r="D8857" t="s">
        <v>82</v>
      </c>
      <c r="E8857" t="s">
        <v>152</v>
      </c>
      <c r="F8857" t="s">
        <v>24887</v>
      </c>
      <c r="G8857" t="s">
        <v>154</v>
      </c>
      <c r="H8857" t="s">
        <v>149</v>
      </c>
      <c r="I8857" t="s">
        <v>135</v>
      </c>
      <c r="J8857" t="s">
        <v>136</v>
      </c>
      <c r="K8857" t="s">
        <v>137</v>
      </c>
      <c r="L8857" t="s">
        <v>24888</v>
      </c>
      <c r="M8857" t="s">
        <v>24889</v>
      </c>
      <c r="N8857">
        <v>11.754722222</v>
      </c>
      <c r="O8857">
        <v>0</v>
      </c>
      <c r="P8857">
        <v>1</v>
      </c>
      <c r="Q8857">
        <v>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5.5973495048925477</v>
      </c>
      <c r="Y8857">
        <v>0</v>
      </c>
      <c r="Z8857">
        <v>0</v>
      </c>
      <c r="AA8857">
        <v>0</v>
      </c>
      <c r="AB8857">
        <v>0</v>
      </c>
      <c r="AC8857">
        <v>0</v>
      </c>
      <c r="AD8857">
        <v>0</v>
      </c>
      <c r="AE8857">
        <v>5.5973495048925477</v>
      </c>
    </row>
    <row r="8858" spans="1:31" x14ac:dyDescent="0.25">
      <c r="A8858">
        <v>1664823</v>
      </c>
      <c r="B8858">
        <v>1</v>
      </c>
      <c r="C8858" t="s">
        <v>81</v>
      </c>
      <c r="D8858" t="s">
        <v>126</v>
      </c>
      <c r="E8858" t="s">
        <v>204</v>
      </c>
      <c r="F8858" t="s">
        <v>20088</v>
      </c>
      <c r="G8858" t="s">
        <v>161</v>
      </c>
      <c r="H8858" t="s">
        <v>134</v>
      </c>
      <c r="I8858" t="s">
        <v>191</v>
      </c>
      <c r="J8858" t="s">
        <v>136</v>
      </c>
      <c r="K8858" t="s">
        <v>137</v>
      </c>
      <c r="L8858" t="s">
        <v>24890</v>
      </c>
      <c r="M8858" t="s">
        <v>24891</v>
      </c>
      <c r="N8858">
        <v>5.5555550000000002E-3</v>
      </c>
      <c r="O8858">
        <v>2</v>
      </c>
      <c r="P8858">
        <v>285</v>
      </c>
      <c r="Q8858">
        <v>36</v>
      </c>
      <c r="R8858">
        <v>116</v>
      </c>
      <c r="S8858">
        <v>10</v>
      </c>
      <c r="T8858">
        <v>27</v>
      </c>
      <c r="U8858">
        <v>0</v>
      </c>
      <c r="V8858">
        <v>1</v>
      </c>
      <c r="W8858">
        <v>5.778571914977779E-3</v>
      </c>
      <c r="X8858">
        <v>0.14333033040382775</v>
      </c>
      <c r="Y8858">
        <v>0.56878270092666683</v>
      </c>
      <c r="Z8858">
        <v>5.5962963012611153E-2</v>
      </c>
      <c r="AA8858">
        <v>0.32503977385119998</v>
      </c>
      <c r="AB8858">
        <v>0.43467077250783337</v>
      </c>
      <c r="AC8858">
        <v>0</v>
      </c>
      <c r="AD8858">
        <v>2.6493771248888892E-3</v>
      </c>
      <c r="AE8858">
        <v>1.5362144897420058</v>
      </c>
    </row>
    <row r="8859" spans="1:31" x14ac:dyDescent="0.25">
      <c r="A8859">
        <v>1664577</v>
      </c>
      <c r="B8859">
        <v>1</v>
      </c>
      <c r="C8859" t="s">
        <v>81</v>
      </c>
      <c r="D8859" t="s">
        <v>117</v>
      </c>
      <c r="E8859" t="s">
        <v>178</v>
      </c>
      <c r="F8859" t="s">
        <v>24892</v>
      </c>
      <c r="G8859" t="s">
        <v>403</v>
      </c>
      <c r="H8859" t="s">
        <v>149</v>
      </c>
      <c r="I8859" t="s">
        <v>135</v>
      </c>
      <c r="J8859" t="s">
        <v>136</v>
      </c>
      <c r="K8859" t="s">
        <v>137</v>
      </c>
      <c r="L8859" t="s">
        <v>24893</v>
      </c>
      <c r="M8859" t="s">
        <v>24894</v>
      </c>
      <c r="N8859">
        <v>4.0094444439999997</v>
      </c>
      <c r="O8859">
        <v>0</v>
      </c>
      <c r="P8859">
        <v>103</v>
      </c>
      <c r="Q8859">
        <v>0</v>
      </c>
      <c r="R8859">
        <v>0</v>
      </c>
      <c r="S8859">
        <v>0</v>
      </c>
      <c r="T8859">
        <v>6</v>
      </c>
      <c r="U8859">
        <v>0</v>
      </c>
      <c r="V8859">
        <v>0</v>
      </c>
      <c r="W8859">
        <v>0</v>
      </c>
      <c r="X8859">
        <v>17.340476232150664</v>
      </c>
      <c r="Y8859">
        <v>0</v>
      </c>
      <c r="Z8859">
        <v>0</v>
      </c>
      <c r="AA8859">
        <v>0</v>
      </c>
      <c r="AB8859">
        <v>2.9945646850794914</v>
      </c>
      <c r="AC8859">
        <v>0</v>
      </c>
      <c r="AD8859">
        <v>0</v>
      </c>
      <c r="AE8859">
        <v>20.335040917230156</v>
      </c>
    </row>
    <row r="8860" spans="1:31" x14ac:dyDescent="0.25">
      <c r="A8860">
        <v>1664623</v>
      </c>
      <c r="B8860">
        <v>1</v>
      </c>
      <c r="C8860" t="s">
        <v>80</v>
      </c>
      <c r="D8860" t="s">
        <v>108</v>
      </c>
      <c r="E8860" t="s">
        <v>204</v>
      </c>
      <c r="F8860" t="s">
        <v>24895</v>
      </c>
      <c r="G8860" t="s">
        <v>161</v>
      </c>
      <c r="H8860" t="s">
        <v>134</v>
      </c>
      <c r="I8860" t="s">
        <v>191</v>
      </c>
      <c r="J8860" t="s">
        <v>136</v>
      </c>
      <c r="K8860" t="s">
        <v>137</v>
      </c>
      <c r="L8860" t="s">
        <v>24896</v>
      </c>
      <c r="M8860" t="s">
        <v>24897</v>
      </c>
      <c r="N8860">
        <v>8.3333330000000001E-3</v>
      </c>
      <c r="O8860">
        <v>0</v>
      </c>
      <c r="P8860">
        <v>325</v>
      </c>
      <c r="Q8860">
        <v>0</v>
      </c>
      <c r="R8860">
        <v>135</v>
      </c>
      <c r="S8860">
        <v>3</v>
      </c>
      <c r="T8860">
        <v>62</v>
      </c>
      <c r="U8860">
        <v>0</v>
      </c>
      <c r="V8860">
        <v>0</v>
      </c>
      <c r="W8860">
        <v>0</v>
      </c>
      <c r="X8860">
        <v>0.26202595901541659</v>
      </c>
      <c r="Y8860">
        <v>0</v>
      </c>
      <c r="Z8860">
        <v>7.9525851841599993E-2</v>
      </c>
      <c r="AA8860">
        <v>0.1115929374932</v>
      </c>
      <c r="AB8860">
        <v>0.27281498436692514</v>
      </c>
      <c r="AC8860">
        <v>0</v>
      </c>
      <c r="AD8860">
        <v>0</v>
      </c>
      <c r="AE8860">
        <v>0.72595973271714165</v>
      </c>
    </row>
    <row r="8861" spans="1:31" x14ac:dyDescent="0.25">
      <c r="A8861">
        <v>1664056</v>
      </c>
      <c r="B8861">
        <v>1</v>
      </c>
      <c r="C8861" t="s">
        <v>80</v>
      </c>
      <c r="D8861" t="s">
        <v>108</v>
      </c>
      <c r="E8861" t="s">
        <v>204</v>
      </c>
      <c r="F8861" t="s">
        <v>20832</v>
      </c>
      <c r="G8861" t="s">
        <v>161</v>
      </c>
      <c r="H8861" t="s">
        <v>134</v>
      </c>
      <c r="I8861" t="s">
        <v>191</v>
      </c>
      <c r="J8861" t="s">
        <v>136</v>
      </c>
      <c r="K8861" t="s">
        <v>137</v>
      </c>
      <c r="L8861" t="s">
        <v>24898</v>
      </c>
      <c r="M8861" t="s">
        <v>24899</v>
      </c>
      <c r="N8861">
        <v>5.8333329999999996E-3</v>
      </c>
      <c r="O8861">
        <v>0</v>
      </c>
      <c r="P8861">
        <v>852</v>
      </c>
      <c r="Q8861">
        <v>0</v>
      </c>
      <c r="R8861">
        <v>98</v>
      </c>
      <c r="S8861">
        <v>9</v>
      </c>
      <c r="T8861">
        <v>83</v>
      </c>
      <c r="U8861">
        <v>0</v>
      </c>
      <c r="V8861">
        <v>0</v>
      </c>
      <c r="W8861">
        <v>0</v>
      </c>
      <c r="X8861">
        <v>0.52244262021281773</v>
      </c>
      <c r="Y8861">
        <v>0</v>
      </c>
      <c r="Z8861">
        <v>4.3262558298644997E-2</v>
      </c>
      <c r="AA8861">
        <v>0.28610580070598751</v>
      </c>
      <c r="AB8861">
        <v>0.20892798936743998</v>
      </c>
      <c r="AC8861">
        <v>0</v>
      </c>
      <c r="AD8861">
        <v>0</v>
      </c>
      <c r="AE8861">
        <v>1.0607389685848903</v>
      </c>
    </row>
    <row r="8862" spans="1:31" x14ac:dyDescent="0.25">
      <c r="A8862">
        <v>1664646</v>
      </c>
      <c r="B8862">
        <v>1</v>
      </c>
      <c r="C8862" t="s">
        <v>81</v>
      </c>
      <c r="D8862" t="s">
        <v>115</v>
      </c>
      <c r="E8862" t="s">
        <v>178</v>
      </c>
      <c r="F8862" t="s">
        <v>24900</v>
      </c>
      <c r="G8862" t="s">
        <v>227</v>
      </c>
      <c r="H8862" t="s">
        <v>149</v>
      </c>
      <c r="I8862" t="s">
        <v>135</v>
      </c>
      <c r="J8862" t="s">
        <v>136</v>
      </c>
      <c r="K8862" t="s">
        <v>137</v>
      </c>
      <c r="L8862" t="s">
        <v>24901</v>
      </c>
      <c r="M8862" t="s">
        <v>24902</v>
      </c>
      <c r="N8862">
        <v>4.2074999999999996</v>
      </c>
      <c r="O8862">
        <v>0</v>
      </c>
      <c r="P8862">
        <v>6</v>
      </c>
      <c r="Q8862">
        <v>0</v>
      </c>
      <c r="R8862">
        <v>0</v>
      </c>
      <c r="S8862">
        <v>0</v>
      </c>
      <c r="T8862">
        <v>3</v>
      </c>
      <c r="U8862">
        <v>0</v>
      </c>
      <c r="V8862">
        <v>0</v>
      </c>
      <c r="W8862">
        <v>0</v>
      </c>
      <c r="X8862">
        <v>3.4678342733910927</v>
      </c>
      <c r="Y8862">
        <v>0</v>
      </c>
      <c r="Z8862">
        <v>0</v>
      </c>
      <c r="AA8862">
        <v>0</v>
      </c>
      <c r="AB8862">
        <v>1.8101738435507702</v>
      </c>
      <c r="AC8862">
        <v>0</v>
      </c>
      <c r="AD8862">
        <v>0</v>
      </c>
      <c r="AE8862">
        <v>5.2780081169418631</v>
      </c>
    </row>
    <row r="8863" spans="1:31" x14ac:dyDescent="0.25">
      <c r="A8863">
        <v>1663956</v>
      </c>
      <c r="B8863">
        <v>1</v>
      </c>
      <c r="C8863" t="s">
        <v>81</v>
      </c>
      <c r="D8863" t="s">
        <v>118</v>
      </c>
      <c r="E8863" t="s">
        <v>204</v>
      </c>
      <c r="F8863" t="s">
        <v>23966</v>
      </c>
      <c r="G8863" t="s">
        <v>161</v>
      </c>
      <c r="H8863" t="s">
        <v>134</v>
      </c>
      <c r="I8863" t="s">
        <v>135</v>
      </c>
      <c r="J8863" t="s">
        <v>136</v>
      </c>
      <c r="K8863" t="s">
        <v>137</v>
      </c>
      <c r="L8863" t="s">
        <v>24903</v>
      </c>
      <c r="M8863" t="s">
        <v>24904</v>
      </c>
      <c r="N8863">
        <v>5.9161111110000002</v>
      </c>
      <c r="O8863">
        <v>0</v>
      </c>
      <c r="P8863">
        <v>746</v>
      </c>
      <c r="Q8863">
        <v>7</v>
      </c>
      <c r="R8863">
        <v>23</v>
      </c>
      <c r="S8863">
        <v>4</v>
      </c>
      <c r="T8863">
        <v>31</v>
      </c>
      <c r="U8863">
        <v>0</v>
      </c>
      <c r="V8863">
        <v>0</v>
      </c>
      <c r="W8863">
        <v>0</v>
      </c>
      <c r="X8863">
        <v>500.29191770650732</v>
      </c>
      <c r="Y8863">
        <v>25.585862493506337</v>
      </c>
      <c r="Z8863">
        <v>39.732921074326399</v>
      </c>
      <c r="AA8863">
        <v>74.172704272776642</v>
      </c>
      <c r="AB8863">
        <v>57.714092309534834</v>
      </c>
      <c r="AC8863">
        <v>0</v>
      </c>
      <c r="AD8863">
        <v>0</v>
      </c>
      <c r="AE8863">
        <v>697.49749785665153</v>
      </c>
    </row>
    <row r="8864" spans="1:31" x14ac:dyDescent="0.25">
      <c r="A8864">
        <v>1664317</v>
      </c>
      <c r="B8864">
        <v>1</v>
      </c>
      <c r="C8864" t="s">
        <v>81</v>
      </c>
      <c r="D8864" t="s">
        <v>115</v>
      </c>
      <c r="E8864" t="s">
        <v>140</v>
      </c>
      <c r="F8864" t="s">
        <v>17207</v>
      </c>
      <c r="G8864" t="s">
        <v>161</v>
      </c>
      <c r="H8864" t="s">
        <v>134</v>
      </c>
      <c r="I8864" t="s">
        <v>135</v>
      </c>
      <c r="J8864" t="s">
        <v>136</v>
      </c>
      <c r="K8864" t="s">
        <v>137</v>
      </c>
      <c r="L8864" t="s">
        <v>24905</v>
      </c>
      <c r="M8864" t="s">
        <v>24906</v>
      </c>
      <c r="N8864">
        <v>0.175555555</v>
      </c>
      <c r="O8864">
        <v>0</v>
      </c>
      <c r="P8864">
        <v>2871</v>
      </c>
      <c r="Q8864">
        <v>5</v>
      </c>
      <c r="R8864">
        <v>205</v>
      </c>
      <c r="S8864">
        <v>17</v>
      </c>
      <c r="T8864">
        <v>210</v>
      </c>
      <c r="U8864">
        <v>1</v>
      </c>
      <c r="V8864">
        <v>1</v>
      </c>
      <c r="W8864">
        <v>0</v>
      </c>
      <c r="X8864">
        <v>38.890497581943819</v>
      </c>
      <c r="Y8864">
        <v>0.25676984758080001</v>
      </c>
      <c r="Z8864">
        <v>6.6670521561512803</v>
      </c>
      <c r="AA8864">
        <v>15.93486694907582</v>
      </c>
      <c r="AB8864">
        <v>13.416685070877898</v>
      </c>
      <c r="AC8864">
        <v>0.14473663470000001</v>
      </c>
      <c r="AD8864">
        <v>3.5814458995555559E-5</v>
      </c>
      <c r="AE8864">
        <v>75.310644054788611</v>
      </c>
    </row>
    <row r="8865" spans="1:31" x14ac:dyDescent="0.25">
      <c r="A8865">
        <v>1664815</v>
      </c>
      <c r="B8865">
        <v>1</v>
      </c>
      <c r="C8865" t="s">
        <v>80</v>
      </c>
      <c r="D8865" t="s">
        <v>84</v>
      </c>
      <c r="E8865" t="s">
        <v>152</v>
      </c>
      <c r="F8865" t="s">
        <v>24907</v>
      </c>
      <c r="G8865" t="s">
        <v>154</v>
      </c>
      <c r="H8865" t="s">
        <v>149</v>
      </c>
      <c r="I8865" t="s">
        <v>135</v>
      </c>
      <c r="J8865" t="s">
        <v>136</v>
      </c>
      <c r="K8865" t="s">
        <v>137</v>
      </c>
      <c r="L8865" t="s">
        <v>24908</v>
      </c>
      <c r="M8865" t="s">
        <v>24909</v>
      </c>
      <c r="N8865">
        <v>4.4063888880000004</v>
      </c>
      <c r="O8865">
        <v>0</v>
      </c>
      <c r="P8865">
        <v>1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0.49025919468582585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0.49025919468582585</v>
      </c>
    </row>
    <row r="8866" spans="1:31" x14ac:dyDescent="0.25">
      <c r="A8866">
        <v>1664148</v>
      </c>
      <c r="B8866">
        <v>1</v>
      </c>
      <c r="C8866" t="s">
        <v>80</v>
      </c>
      <c r="D8866" t="s">
        <v>99</v>
      </c>
      <c r="E8866" t="s">
        <v>131</v>
      </c>
      <c r="F8866" t="s">
        <v>24910</v>
      </c>
      <c r="G8866" t="s">
        <v>195</v>
      </c>
      <c r="H8866" t="s">
        <v>134</v>
      </c>
      <c r="I8866" t="s">
        <v>135</v>
      </c>
      <c r="J8866" t="s">
        <v>136</v>
      </c>
      <c r="K8866" t="s">
        <v>137</v>
      </c>
      <c r="L8866" t="s">
        <v>24911</v>
      </c>
      <c r="M8866" t="s">
        <v>24912</v>
      </c>
      <c r="N8866">
        <v>4.4022222219999998</v>
      </c>
      <c r="O8866">
        <v>0</v>
      </c>
      <c r="P8866">
        <v>344</v>
      </c>
      <c r="Q8866">
        <v>0</v>
      </c>
      <c r="R8866">
        <v>0</v>
      </c>
      <c r="S8866">
        <v>1</v>
      </c>
      <c r="T8866">
        <v>24</v>
      </c>
      <c r="U8866">
        <v>0</v>
      </c>
      <c r="V8866">
        <v>0</v>
      </c>
      <c r="W8866">
        <v>0</v>
      </c>
      <c r="X8866">
        <v>303.6441803541781</v>
      </c>
      <c r="Y8866">
        <v>0</v>
      </c>
      <c r="Z8866">
        <v>0</v>
      </c>
      <c r="AA8866">
        <v>13.785598283704097</v>
      </c>
      <c r="AB8866">
        <v>162.52452027426713</v>
      </c>
      <c r="AC8866">
        <v>0</v>
      </c>
      <c r="AD8866">
        <v>0</v>
      </c>
      <c r="AE8866">
        <v>479.95429891214928</v>
      </c>
    </row>
    <row r="8867" spans="1:31" x14ac:dyDescent="0.25">
      <c r="A8867">
        <v>1664025</v>
      </c>
      <c r="B8867">
        <v>1</v>
      </c>
      <c r="C8867" t="s">
        <v>80</v>
      </c>
      <c r="D8867" t="s">
        <v>97</v>
      </c>
      <c r="E8867" t="s">
        <v>178</v>
      </c>
      <c r="F8867" t="s">
        <v>15783</v>
      </c>
      <c r="G8867" t="s">
        <v>187</v>
      </c>
      <c r="H8867" t="s">
        <v>149</v>
      </c>
      <c r="I8867" t="s">
        <v>135</v>
      </c>
      <c r="J8867" t="s">
        <v>136</v>
      </c>
      <c r="K8867" t="s">
        <v>137</v>
      </c>
      <c r="L8867" t="s">
        <v>24913</v>
      </c>
      <c r="M8867" t="s">
        <v>24914</v>
      </c>
      <c r="N8867">
        <v>7.9927777769999997</v>
      </c>
      <c r="O8867">
        <v>0</v>
      </c>
      <c r="P8867">
        <v>84</v>
      </c>
      <c r="Q8867">
        <v>0</v>
      </c>
      <c r="R8867">
        <v>11</v>
      </c>
      <c r="S8867">
        <v>0</v>
      </c>
      <c r="T8867">
        <v>15</v>
      </c>
      <c r="U8867">
        <v>0</v>
      </c>
      <c r="V8867">
        <v>0</v>
      </c>
      <c r="W8867">
        <v>0</v>
      </c>
      <c r="X8867">
        <v>256.00515557574101</v>
      </c>
      <c r="Y8867">
        <v>0</v>
      </c>
      <c r="Z8867">
        <v>32.469372908789666</v>
      </c>
      <c r="AA8867">
        <v>0</v>
      </c>
      <c r="AB8867">
        <v>163.94659809470161</v>
      </c>
      <c r="AC8867">
        <v>0</v>
      </c>
      <c r="AD8867">
        <v>0</v>
      </c>
      <c r="AE8867">
        <v>452.42112657923224</v>
      </c>
    </row>
    <row r="8868" spans="1:31" x14ac:dyDescent="0.25">
      <c r="A8868">
        <v>1664262</v>
      </c>
      <c r="B8868">
        <v>1</v>
      </c>
      <c r="C8868" t="s">
        <v>80</v>
      </c>
      <c r="D8868" t="s">
        <v>97</v>
      </c>
      <c r="E8868" t="s">
        <v>178</v>
      </c>
      <c r="F8868" t="s">
        <v>24915</v>
      </c>
      <c r="G8868" t="s">
        <v>227</v>
      </c>
      <c r="H8868" t="s">
        <v>149</v>
      </c>
      <c r="I8868" t="s">
        <v>135</v>
      </c>
      <c r="J8868" t="s">
        <v>136</v>
      </c>
      <c r="K8868" t="s">
        <v>137</v>
      </c>
      <c r="L8868" t="s">
        <v>24916</v>
      </c>
      <c r="M8868" t="s">
        <v>24917</v>
      </c>
      <c r="N8868">
        <v>5.8427777770000002</v>
      </c>
      <c r="O8868">
        <v>0</v>
      </c>
      <c r="P8868">
        <v>44</v>
      </c>
      <c r="Q8868">
        <v>0</v>
      </c>
      <c r="R8868">
        <v>31</v>
      </c>
      <c r="S8868">
        <v>0</v>
      </c>
      <c r="T8868">
        <v>8</v>
      </c>
      <c r="U8868">
        <v>0</v>
      </c>
      <c r="V8868">
        <v>0</v>
      </c>
      <c r="W8868">
        <v>0</v>
      </c>
      <c r="X8868">
        <v>136.93028876903068</v>
      </c>
      <c r="Y8868">
        <v>0</v>
      </c>
      <c r="Z8868">
        <v>83.458394118348053</v>
      </c>
      <c r="AA8868">
        <v>0</v>
      </c>
      <c r="AB8868">
        <v>30.222088359272217</v>
      </c>
      <c r="AC8868">
        <v>0</v>
      </c>
      <c r="AD8868">
        <v>0</v>
      </c>
      <c r="AE8868">
        <v>250.61077124665096</v>
      </c>
    </row>
    <row r="8869" spans="1:31" x14ac:dyDescent="0.25">
      <c r="A8869">
        <v>1664354</v>
      </c>
      <c r="B8869">
        <v>1</v>
      </c>
      <c r="C8869" t="s">
        <v>81</v>
      </c>
      <c r="D8869" t="s">
        <v>128</v>
      </c>
      <c r="E8869" t="s">
        <v>178</v>
      </c>
      <c r="F8869" t="s">
        <v>15749</v>
      </c>
      <c r="G8869" t="s">
        <v>227</v>
      </c>
      <c r="H8869" t="s">
        <v>149</v>
      </c>
      <c r="I8869" t="s">
        <v>135</v>
      </c>
      <c r="J8869" t="s">
        <v>136</v>
      </c>
      <c r="K8869" t="s">
        <v>137</v>
      </c>
      <c r="L8869" t="s">
        <v>24918</v>
      </c>
      <c r="M8869" t="s">
        <v>24919</v>
      </c>
      <c r="N8869">
        <v>11.296388887999999</v>
      </c>
      <c r="O8869">
        <v>0</v>
      </c>
      <c r="P8869">
        <v>75</v>
      </c>
      <c r="Q8869">
        <v>0</v>
      </c>
      <c r="R8869">
        <v>0</v>
      </c>
      <c r="S8869">
        <v>0</v>
      </c>
      <c r="T8869">
        <v>6</v>
      </c>
      <c r="U8869">
        <v>0</v>
      </c>
      <c r="V8869">
        <v>0</v>
      </c>
      <c r="W8869">
        <v>0</v>
      </c>
      <c r="X8869">
        <v>188.09252522374706</v>
      </c>
      <c r="Y8869">
        <v>0</v>
      </c>
      <c r="Z8869">
        <v>0</v>
      </c>
      <c r="AA8869">
        <v>0</v>
      </c>
      <c r="AB8869">
        <v>11.353386335759371</v>
      </c>
      <c r="AC8869">
        <v>0</v>
      </c>
      <c r="AD8869">
        <v>0</v>
      </c>
      <c r="AE8869">
        <v>199.44591155950644</v>
      </c>
    </row>
    <row r="8870" spans="1:31" x14ac:dyDescent="0.25">
      <c r="A8870">
        <v>1664846</v>
      </c>
      <c r="B8870">
        <v>1</v>
      </c>
      <c r="C8870" t="s">
        <v>81</v>
      </c>
      <c r="D8870" t="s">
        <v>118</v>
      </c>
      <c r="E8870" t="s">
        <v>146</v>
      </c>
      <c r="F8870" t="s">
        <v>24920</v>
      </c>
      <c r="G8870" t="s">
        <v>260</v>
      </c>
      <c r="H8870" t="s">
        <v>149</v>
      </c>
      <c r="I8870" t="s">
        <v>135</v>
      </c>
      <c r="J8870" t="s">
        <v>136</v>
      </c>
      <c r="K8870" t="s">
        <v>137</v>
      </c>
      <c r="L8870" t="s">
        <v>24921</v>
      </c>
      <c r="M8870" t="s">
        <v>24922</v>
      </c>
      <c r="N8870">
        <v>2.3008333329999999</v>
      </c>
      <c r="O8870">
        <v>0</v>
      </c>
      <c r="P8870">
        <v>16</v>
      </c>
      <c r="Q8870">
        <v>0</v>
      </c>
      <c r="R8870">
        <v>9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2.5395265323060605</v>
      </c>
      <c r="Y8870">
        <v>0</v>
      </c>
      <c r="Z8870">
        <v>3.5487118919890559</v>
      </c>
      <c r="AA8870">
        <v>0</v>
      </c>
      <c r="AB8870">
        <v>0</v>
      </c>
      <c r="AC8870">
        <v>0</v>
      </c>
      <c r="AD8870">
        <v>0</v>
      </c>
      <c r="AE8870">
        <v>6.0882384242951169</v>
      </c>
    </row>
    <row r="8871" spans="1:31" x14ac:dyDescent="0.25">
      <c r="A8871">
        <v>1664162</v>
      </c>
      <c r="B8871">
        <v>1</v>
      </c>
      <c r="C8871" t="s">
        <v>80</v>
      </c>
      <c r="D8871" t="s">
        <v>88</v>
      </c>
      <c r="E8871" t="s">
        <v>178</v>
      </c>
      <c r="F8871" t="s">
        <v>24923</v>
      </c>
      <c r="G8871" t="s">
        <v>675</v>
      </c>
      <c r="H8871" t="s">
        <v>149</v>
      </c>
      <c r="I8871" t="s">
        <v>135</v>
      </c>
      <c r="J8871" t="s">
        <v>136</v>
      </c>
      <c r="K8871" t="s">
        <v>137</v>
      </c>
      <c r="L8871" t="s">
        <v>24924</v>
      </c>
      <c r="M8871" t="s">
        <v>24925</v>
      </c>
      <c r="N8871">
        <v>1.9527777770000001</v>
      </c>
      <c r="O8871">
        <v>0</v>
      </c>
      <c r="P8871">
        <v>92</v>
      </c>
      <c r="Q8871">
        <v>0</v>
      </c>
      <c r="R8871">
        <v>1</v>
      </c>
      <c r="S8871">
        <v>0</v>
      </c>
      <c r="T8871">
        <v>17</v>
      </c>
      <c r="U8871">
        <v>0</v>
      </c>
      <c r="V8871">
        <v>0</v>
      </c>
      <c r="W8871">
        <v>0</v>
      </c>
      <c r="X8871">
        <v>81.470251740366081</v>
      </c>
      <c r="Y8871">
        <v>0</v>
      </c>
      <c r="Z8871">
        <v>1.6604181714224998E-2</v>
      </c>
      <c r="AA8871">
        <v>0</v>
      </c>
      <c r="AB8871">
        <v>25.81541392043858</v>
      </c>
      <c r="AC8871">
        <v>0</v>
      </c>
      <c r="AD8871">
        <v>0</v>
      </c>
      <c r="AE8871">
        <v>107.30226984251888</v>
      </c>
    </row>
    <row r="8872" spans="1:31" x14ac:dyDescent="0.25">
      <c r="A8872">
        <v>1664208</v>
      </c>
      <c r="B8872">
        <v>1</v>
      </c>
      <c r="C8872" t="s">
        <v>81</v>
      </c>
      <c r="D8872" t="s">
        <v>119</v>
      </c>
      <c r="E8872" t="s">
        <v>178</v>
      </c>
      <c r="F8872" t="s">
        <v>24926</v>
      </c>
      <c r="G8872" t="s">
        <v>1492</v>
      </c>
      <c r="H8872" t="s">
        <v>149</v>
      </c>
      <c r="I8872" t="s">
        <v>135</v>
      </c>
      <c r="J8872" t="s">
        <v>136</v>
      </c>
      <c r="K8872" t="s">
        <v>137</v>
      </c>
      <c r="L8872" t="s">
        <v>24927</v>
      </c>
      <c r="M8872" t="s">
        <v>24928</v>
      </c>
      <c r="N8872">
        <v>9.1116666659999996</v>
      </c>
      <c r="O8872">
        <v>0</v>
      </c>
      <c r="P8872">
        <v>13</v>
      </c>
      <c r="Q8872">
        <v>0</v>
      </c>
      <c r="R8872">
        <v>7</v>
      </c>
      <c r="S8872">
        <v>0</v>
      </c>
      <c r="T8872">
        <v>1</v>
      </c>
      <c r="U8872">
        <v>0</v>
      </c>
      <c r="V8872">
        <v>0</v>
      </c>
      <c r="W8872">
        <v>0</v>
      </c>
      <c r="X8872">
        <v>6.4354317614330929</v>
      </c>
      <c r="Y8872">
        <v>0</v>
      </c>
      <c r="Z8872">
        <v>3.9798778891079514</v>
      </c>
      <c r="AA8872">
        <v>0</v>
      </c>
      <c r="AB8872">
        <v>19.793561626591565</v>
      </c>
      <c r="AC8872">
        <v>0</v>
      </c>
      <c r="AD8872">
        <v>0</v>
      </c>
      <c r="AE8872">
        <v>30.208871277132609</v>
      </c>
    </row>
    <row r="8873" spans="1:31" x14ac:dyDescent="0.25">
      <c r="A8873">
        <v>1663993</v>
      </c>
      <c r="B8873">
        <v>1</v>
      </c>
      <c r="C8873" t="s">
        <v>80</v>
      </c>
      <c r="D8873" t="s">
        <v>106</v>
      </c>
      <c r="E8873" t="s">
        <v>178</v>
      </c>
      <c r="F8873" t="s">
        <v>24929</v>
      </c>
      <c r="G8873" t="s">
        <v>187</v>
      </c>
      <c r="H8873" t="s">
        <v>149</v>
      </c>
      <c r="I8873" t="s">
        <v>135</v>
      </c>
      <c r="J8873" t="s">
        <v>136</v>
      </c>
      <c r="K8873" t="s">
        <v>137</v>
      </c>
      <c r="L8873" t="s">
        <v>24930</v>
      </c>
      <c r="M8873" t="s">
        <v>24931</v>
      </c>
      <c r="N8873">
        <v>6.6463888879999997</v>
      </c>
      <c r="O8873">
        <v>0</v>
      </c>
      <c r="P8873">
        <v>361</v>
      </c>
      <c r="Q8873">
        <v>0</v>
      </c>
      <c r="R8873">
        <v>3</v>
      </c>
      <c r="S8873">
        <v>0</v>
      </c>
      <c r="T8873">
        <v>14</v>
      </c>
      <c r="U8873">
        <v>0</v>
      </c>
      <c r="V8873">
        <v>0</v>
      </c>
      <c r="W8873">
        <v>0</v>
      </c>
      <c r="X8873">
        <v>594.84109091953394</v>
      </c>
      <c r="Y8873">
        <v>0</v>
      </c>
      <c r="Z8873">
        <v>24.195883110307776</v>
      </c>
      <c r="AA8873">
        <v>0</v>
      </c>
      <c r="AB8873">
        <v>78.840387088157584</v>
      </c>
      <c r="AC8873">
        <v>0</v>
      </c>
      <c r="AD8873">
        <v>0</v>
      </c>
      <c r="AE8873">
        <v>697.87736111799938</v>
      </c>
    </row>
    <row r="8874" spans="1:31" x14ac:dyDescent="0.25">
      <c r="A8874">
        <v>1664400</v>
      </c>
      <c r="B8874">
        <v>1</v>
      </c>
      <c r="C8874" t="s">
        <v>80</v>
      </c>
      <c r="D8874" t="s">
        <v>104</v>
      </c>
      <c r="E8874" t="s">
        <v>131</v>
      </c>
      <c r="F8874" t="s">
        <v>24932</v>
      </c>
      <c r="G8874" t="s">
        <v>195</v>
      </c>
      <c r="H8874" t="s">
        <v>134</v>
      </c>
      <c r="I8874" t="s">
        <v>135</v>
      </c>
      <c r="J8874" t="s">
        <v>136</v>
      </c>
      <c r="K8874" t="s">
        <v>137</v>
      </c>
      <c r="L8874" t="s">
        <v>24933</v>
      </c>
      <c r="M8874" t="s">
        <v>24934</v>
      </c>
      <c r="N8874">
        <v>4.403611111</v>
      </c>
      <c r="O8874">
        <v>0</v>
      </c>
      <c r="P8874">
        <v>110</v>
      </c>
      <c r="Q8874">
        <v>0</v>
      </c>
      <c r="R8874">
        <v>5</v>
      </c>
      <c r="S8874">
        <v>0</v>
      </c>
      <c r="T8874">
        <v>11</v>
      </c>
      <c r="U8874">
        <v>0</v>
      </c>
      <c r="V8874">
        <v>0</v>
      </c>
      <c r="W8874">
        <v>0</v>
      </c>
      <c r="X8874">
        <v>83.05777431211267</v>
      </c>
      <c r="Y8874">
        <v>0</v>
      </c>
      <c r="Z8874">
        <v>4.3092510516844857</v>
      </c>
      <c r="AA8874">
        <v>0</v>
      </c>
      <c r="AB8874">
        <v>29.097031197741487</v>
      </c>
      <c r="AC8874">
        <v>0</v>
      </c>
      <c r="AD8874">
        <v>0</v>
      </c>
      <c r="AE8874">
        <v>116.46405656153864</v>
      </c>
    </row>
    <row r="8875" spans="1:31" x14ac:dyDescent="0.25">
      <c r="A8875">
        <v>1664709</v>
      </c>
      <c r="B8875">
        <v>1</v>
      </c>
      <c r="C8875" t="s">
        <v>81</v>
      </c>
      <c r="D8875" t="s">
        <v>119</v>
      </c>
      <c r="E8875" t="s">
        <v>152</v>
      </c>
      <c r="F8875" t="s">
        <v>24935</v>
      </c>
      <c r="G8875" t="s">
        <v>154</v>
      </c>
      <c r="H8875" t="s">
        <v>149</v>
      </c>
      <c r="I8875" t="s">
        <v>135</v>
      </c>
      <c r="J8875" t="s">
        <v>136</v>
      </c>
      <c r="K8875" t="s">
        <v>137</v>
      </c>
      <c r="L8875" t="s">
        <v>24936</v>
      </c>
      <c r="M8875" t="s">
        <v>24937</v>
      </c>
      <c r="N8875">
        <v>2.1741666660000001</v>
      </c>
      <c r="O8875">
        <v>0</v>
      </c>
      <c r="P8875">
        <v>1</v>
      </c>
      <c r="Q8875">
        <v>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0.29191943679992921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0.29191943679992921</v>
      </c>
    </row>
    <row r="8876" spans="1:31" x14ac:dyDescent="0.25">
      <c r="A8876">
        <v>1664494</v>
      </c>
      <c r="B8876">
        <v>1</v>
      </c>
      <c r="C8876" t="s">
        <v>80</v>
      </c>
      <c r="D8876" t="s">
        <v>90</v>
      </c>
      <c r="E8876" t="s">
        <v>178</v>
      </c>
      <c r="F8876" t="s">
        <v>1933</v>
      </c>
      <c r="G8876" t="s">
        <v>227</v>
      </c>
      <c r="H8876" t="s">
        <v>149</v>
      </c>
      <c r="I8876" t="s">
        <v>135</v>
      </c>
      <c r="J8876" t="s">
        <v>136</v>
      </c>
      <c r="K8876" t="s">
        <v>137</v>
      </c>
      <c r="L8876" t="s">
        <v>24938</v>
      </c>
      <c r="M8876" t="s">
        <v>24939</v>
      </c>
      <c r="N8876">
        <v>1.8825000000000001</v>
      </c>
      <c r="O8876">
        <v>0</v>
      </c>
      <c r="P8876">
        <v>142</v>
      </c>
      <c r="Q8876">
        <v>0</v>
      </c>
      <c r="R8876">
        <v>0</v>
      </c>
      <c r="S8876">
        <v>0</v>
      </c>
      <c r="T8876">
        <v>9</v>
      </c>
      <c r="U8876">
        <v>0</v>
      </c>
      <c r="V8876">
        <v>0</v>
      </c>
      <c r="W8876">
        <v>0</v>
      </c>
      <c r="X8876">
        <v>75.108132899478306</v>
      </c>
      <c r="Y8876">
        <v>0</v>
      </c>
      <c r="Z8876">
        <v>0</v>
      </c>
      <c r="AA8876">
        <v>0</v>
      </c>
      <c r="AB8876">
        <v>9.5640774926682148</v>
      </c>
      <c r="AC8876">
        <v>0</v>
      </c>
      <c r="AD8876">
        <v>0</v>
      </c>
      <c r="AE8876">
        <v>84.672210392146525</v>
      </c>
    </row>
    <row r="8877" spans="1:31" x14ac:dyDescent="0.25">
      <c r="A8877">
        <v>1664663</v>
      </c>
      <c r="B8877">
        <v>1</v>
      </c>
      <c r="C8877" t="s">
        <v>80</v>
      </c>
      <c r="D8877" t="s">
        <v>100</v>
      </c>
      <c r="E8877" t="s">
        <v>131</v>
      </c>
      <c r="F8877" t="s">
        <v>24940</v>
      </c>
      <c r="G8877" t="s">
        <v>195</v>
      </c>
      <c r="H8877" t="s">
        <v>134</v>
      </c>
      <c r="I8877" t="s">
        <v>135</v>
      </c>
      <c r="J8877" t="s">
        <v>136</v>
      </c>
      <c r="K8877" t="s">
        <v>137</v>
      </c>
      <c r="L8877" t="s">
        <v>24941</v>
      </c>
      <c r="M8877" t="s">
        <v>24942</v>
      </c>
      <c r="N8877">
        <v>9.3880555549999993</v>
      </c>
      <c r="O8877">
        <v>0</v>
      </c>
      <c r="P8877">
        <v>208</v>
      </c>
      <c r="Q8877">
        <v>0</v>
      </c>
      <c r="R8877">
        <v>7</v>
      </c>
      <c r="S8877">
        <v>0</v>
      </c>
      <c r="T8877">
        <v>1</v>
      </c>
      <c r="U8877">
        <v>0</v>
      </c>
      <c r="V8877">
        <v>0</v>
      </c>
      <c r="W8877">
        <v>0</v>
      </c>
      <c r="X8877">
        <v>853.43754999826103</v>
      </c>
      <c r="Y8877">
        <v>0</v>
      </c>
      <c r="Z8877">
        <v>15.727297788771995</v>
      </c>
      <c r="AA8877">
        <v>0</v>
      </c>
      <c r="AB8877">
        <v>0.37765119721781226</v>
      </c>
      <c r="AC8877">
        <v>0</v>
      </c>
      <c r="AD8877">
        <v>0</v>
      </c>
      <c r="AE8877">
        <v>869.54249898425087</v>
      </c>
    </row>
    <row r="8878" spans="1:31" x14ac:dyDescent="0.25">
      <c r="A8878">
        <v>1664517</v>
      </c>
      <c r="B8878">
        <v>1</v>
      </c>
      <c r="C8878" t="s">
        <v>80</v>
      </c>
      <c r="D8878" t="s">
        <v>92</v>
      </c>
      <c r="E8878" t="s">
        <v>178</v>
      </c>
      <c r="F8878" t="s">
        <v>24943</v>
      </c>
      <c r="G8878" t="s">
        <v>227</v>
      </c>
      <c r="H8878" t="s">
        <v>149</v>
      </c>
      <c r="I8878" t="s">
        <v>135</v>
      </c>
      <c r="J8878" t="s">
        <v>136</v>
      </c>
      <c r="K8878" t="s">
        <v>137</v>
      </c>
      <c r="L8878" t="s">
        <v>24944</v>
      </c>
      <c r="M8878" t="s">
        <v>24945</v>
      </c>
      <c r="N8878">
        <v>2.9158333330000001</v>
      </c>
      <c r="O8878">
        <v>0</v>
      </c>
      <c r="P8878">
        <v>16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7.2646365815105849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7.2646365815105849</v>
      </c>
    </row>
    <row r="8879" spans="1:31" x14ac:dyDescent="0.25">
      <c r="A8879">
        <v>1663847</v>
      </c>
      <c r="B8879">
        <v>1</v>
      </c>
      <c r="C8879" t="s">
        <v>80</v>
      </c>
      <c r="D8879" t="s">
        <v>104</v>
      </c>
      <c r="E8879" t="s">
        <v>204</v>
      </c>
      <c r="F8879" t="s">
        <v>21213</v>
      </c>
      <c r="G8879" t="s">
        <v>161</v>
      </c>
      <c r="H8879" t="s">
        <v>134</v>
      </c>
      <c r="I8879" t="s">
        <v>135</v>
      </c>
      <c r="J8879" t="s">
        <v>136</v>
      </c>
      <c r="K8879" t="s">
        <v>137</v>
      </c>
      <c r="L8879" t="s">
        <v>24946</v>
      </c>
      <c r="M8879" t="s">
        <v>24947</v>
      </c>
      <c r="N8879">
        <v>0.48194444400000003</v>
      </c>
      <c r="O8879">
        <v>7</v>
      </c>
      <c r="P8879">
        <v>351</v>
      </c>
      <c r="Q8879">
        <v>13</v>
      </c>
      <c r="R8879">
        <v>15</v>
      </c>
      <c r="S8879">
        <v>17</v>
      </c>
      <c r="T8879">
        <v>54</v>
      </c>
      <c r="U8879">
        <v>0</v>
      </c>
      <c r="V8879">
        <v>0</v>
      </c>
      <c r="W8879">
        <v>1.1888424057379057</v>
      </c>
      <c r="X8879">
        <v>27.202778951902818</v>
      </c>
      <c r="Y8879">
        <v>1.9336046581406989</v>
      </c>
      <c r="Z8879">
        <v>2.1550922942339445</v>
      </c>
      <c r="AA8879">
        <v>17.234322617019089</v>
      </c>
      <c r="AB8879">
        <v>10.814759607022642</v>
      </c>
      <c r="AC8879">
        <v>0</v>
      </c>
      <c r="AD8879">
        <v>0</v>
      </c>
      <c r="AE8879">
        <v>60.529400534057096</v>
      </c>
    </row>
    <row r="8880" spans="1:31" x14ac:dyDescent="0.25">
      <c r="A8880">
        <v>1664039</v>
      </c>
      <c r="B8880">
        <v>1</v>
      </c>
      <c r="C8880" t="s">
        <v>81</v>
      </c>
      <c r="D8880" t="s">
        <v>128</v>
      </c>
      <c r="E8880" t="s">
        <v>178</v>
      </c>
      <c r="F8880" t="s">
        <v>24948</v>
      </c>
      <c r="G8880" t="s">
        <v>1492</v>
      </c>
      <c r="H8880" t="s">
        <v>149</v>
      </c>
      <c r="I8880" t="s">
        <v>135</v>
      </c>
      <c r="J8880" t="s">
        <v>3</v>
      </c>
      <c r="K8880" t="s">
        <v>137</v>
      </c>
      <c r="L8880" t="s">
        <v>24949</v>
      </c>
      <c r="M8880" t="s">
        <v>24557</v>
      </c>
      <c r="N8880">
        <v>0.8</v>
      </c>
      <c r="O8880">
        <v>0</v>
      </c>
      <c r="P8880">
        <v>135</v>
      </c>
      <c r="Q8880">
        <v>0</v>
      </c>
      <c r="R8880">
        <v>0</v>
      </c>
      <c r="S8880">
        <v>0</v>
      </c>
      <c r="T8880">
        <v>9</v>
      </c>
      <c r="U8880">
        <v>0</v>
      </c>
      <c r="V8880">
        <v>0</v>
      </c>
      <c r="W8880">
        <v>0</v>
      </c>
      <c r="X8880">
        <v>33.361903404083996</v>
      </c>
      <c r="Y8880">
        <v>0</v>
      </c>
      <c r="Z8880">
        <v>0</v>
      </c>
      <c r="AA8880">
        <v>0</v>
      </c>
      <c r="AB8880">
        <v>1.4423908960544005</v>
      </c>
      <c r="AC8880">
        <v>0</v>
      </c>
      <c r="AD8880">
        <v>0</v>
      </c>
      <c r="AE8880">
        <v>34.804294300138395</v>
      </c>
    </row>
    <row r="8881" spans="1:31" x14ac:dyDescent="0.25">
      <c r="A8881">
        <v>1664431</v>
      </c>
      <c r="B8881">
        <v>1</v>
      </c>
      <c r="C8881" t="s">
        <v>80</v>
      </c>
      <c r="D8881" t="s">
        <v>106</v>
      </c>
      <c r="E8881" t="s">
        <v>178</v>
      </c>
      <c r="F8881" t="s">
        <v>24950</v>
      </c>
      <c r="G8881" t="s">
        <v>187</v>
      </c>
      <c r="H8881" t="s">
        <v>149</v>
      </c>
      <c r="I8881" t="s">
        <v>135</v>
      </c>
      <c r="J8881" t="s">
        <v>136</v>
      </c>
      <c r="K8881" t="s">
        <v>137</v>
      </c>
      <c r="L8881" t="s">
        <v>24951</v>
      </c>
      <c r="M8881" t="s">
        <v>24952</v>
      </c>
      <c r="N8881">
        <v>13.522777777</v>
      </c>
      <c r="O8881">
        <v>0</v>
      </c>
      <c r="P8881">
        <v>2</v>
      </c>
      <c r="Q8881">
        <v>0</v>
      </c>
      <c r="R8881">
        <v>3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8.0339327601640758</v>
      </c>
      <c r="Y8881">
        <v>0</v>
      </c>
      <c r="Z8881">
        <v>26.241898306197466</v>
      </c>
      <c r="AA8881">
        <v>0</v>
      </c>
      <c r="AB8881">
        <v>0</v>
      </c>
      <c r="AC8881">
        <v>0</v>
      </c>
      <c r="AD8881">
        <v>0</v>
      </c>
      <c r="AE8881">
        <v>34.27583106636154</v>
      </c>
    </row>
    <row r="8882" spans="1:31" x14ac:dyDescent="0.25">
      <c r="A8882">
        <v>1665121</v>
      </c>
      <c r="B8882">
        <v>1</v>
      </c>
      <c r="C8882" t="s">
        <v>81</v>
      </c>
      <c r="D8882" t="s">
        <v>118</v>
      </c>
      <c r="E8882" t="s">
        <v>178</v>
      </c>
      <c r="F8882" t="s">
        <v>24953</v>
      </c>
      <c r="G8882" t="s">
        <v>227</v>
      </c>
      <c r="H8882" t="s">
        <v>149</v>
      </c>
      <c r="I8882" t="s">
        <v>135</v>
      </c>
      <c r="J8882" t="s">
        <v>136</v>
      </c>
      <c r="K8882" t="s">
        <v>137</v>
      </c>
      <c r="L8882" t="s">
        <v>24521</v>
      </c>
      <c r="M8882" t="s">
        <v>24954</v>
      </c>
      <c r="N8882">
        <v>1.128333333</v>
      </c>
      <c r="O8882">
        <v>0</v>
      </c>
      <c r="P8882">
        <v>6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0.57049901907940159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0.57049901907940159</v>
      </c>
    </row>
    <row r="8883" spans="1:31" x14ac:dyDescent="0.25">
      <c r="A8883">
        <v>1665098</v>
      </c>
      <c r="B8883">
        <v>1</v>
      </c>
      <c r="C8883" t="s">
        <v>81</v>
      </c>
      <c r="D8883" t="s">
        <v>127</v>
      </c>
      <c r="E8883" t="s">
        <v>178</v>
      </c>
      <c r="F8883" t="s">
        <v>11279</v>
      </c>
      <c r="G8883" t="s">
        <v>675</v>
      </c>
      <c r="H8883" t="s">
        <v>149</v>
      </c>
      <c r="I8883" t="s">
        <v>135</v>
      </c>
      <c r="J8883" t="s">
        <v>136</v>
      </c>
      <c r="K8883" t="s">
        <v>137</v>
      </c>
      <c r="L8883" t="s">
        <v>24955</v>
      </c>
      <c r="M8883" t="s">
        <v>24956</v>
      </c>
      <c r="N8883">
        <v>12.270555555</v>
      </c>
      <c r="O8883">
        <v>0</v>
      </c>
      <c r="P8883">
        <v>87</v>
      </c>
      <c r="Q8883">
        <v>0</v>
      </c>
      <c r="R8883">
        <v>5</v>
      </c>
      <c r="S8883">
        <v>0</v>
      </c>
      <c r="T8883">
        <v>6</v>
      </c>
      <c r="U8883">
        <v>0</v>
      </c>
      <c r="V8883">
        <v>0</v>
      </c>
      <c r="W8883">
        <v>0</v>
      </c>
      <c r="X8883">
        <v>274.90112722478284</v>
      </c>
      <c r="Y8883">
        <v>0</v>
      </c>
      <c r="Z8883">
        <v>7.2415082520908101</v>
      </c>
      <c r="AA8883">
        <v>0</v>
      </c>
      <c r="AB8883">
        <v>328.47771782179433</v>
      </c>
      <c r="AC8883">
        <v>0</v>
      </c>
      <c r="AD8883">
        <v>0</v>
      </c>
      <c r="AE8883">
        <v>610.62035329866796</v>
      </c>
    </row>
    <row r="8884" spans="1:31" x14ac:dyDescent="0.25">
      <c r="A8884">
        <v>1664102</v>
      </c>
      <c r="B8884">
        <v>1</v>
      </c>
      <c r="C8884" t="s">
        <v>81</v>
      </c>
      <c r="D8884" t="s">
        <v>128</v>
      </c>
      <c r="E8884" t="s">
        <v>178</v>
      </c>
      <c r="F8884" t="s">
        <v>23432</v>
      </c>
      <c r="G8884" t="s">
        <v>187</v>
      </c>
      <c r="H8884" t="s">
        <v>149</v>
      </c>
      <c r="I8884" t="s">
        <v>135</v>
      </c>
      <c r="J8884" t="s">
        <v>136</v>
      </c>
      <c r="K8884" t="s">
        <v>137</v>
      </c>
      <c r="L8884" t="s">
        <v>24957</v>
      </c>
      <c r="M8884" t="s">
        <v>24958</v>
      </c>
      <c r="N8884">
        <v>33.312777777000001</v>
      </c>
      <c r="O8884">
        <v>0</v>
      </c>
      <c r="P8884">
        <v>15</v>
      </c>
      <c r="Q8884">
        <v>0</v>
      </c>
      <c r="R8884">
        <v>0</v>
      </c>
      <c r="S8884">
        <v>0</v>
      </c>
      <c r="T8884">
        <v>1</v>
      </c>
      <c r="U8884">
        <v>0</v>
      </c>
      <c r="V8884">
        <v>0</v>
      </c>
      <c r="W8884">
        <v>0</v>
      </c>
      <c r="X8884">
        <v>59.626825468633399</v>
      </c>
      <c r="Y8884">
        <v>0</v>
      </c>
      <c r="Z8884">
        <v>0</v>
      </c>
      <c r="AA8884">
        <v>0</v>
      </c>
      <c r="AB8884">
        <v>6.4703842511115009E-2</v>
      </c>
      <c r="AC8884">
        <v>0</v>
      </c>
      <c r="AD8884">
        <v>0</v>
      </c>
      <c r="AE8884">
        <v>59.691529311144514</v>
      </c>
    </row>
    <row r="8885" spans="1:31" x14ac:dyDescent="0.25">
      <c r="A8885">
        <v>1663887</v>
      </c>
      <c r="B8885">
        <v>1</v>
      </c>
      <c r="C8885" t="s">
        <v>80</v>
      </c>
      <c r="D8885" t="s">
        <v>99</v>
      </c>
      <c r="E8885" t="s">
        <v>140</v>
      </c>
      <c r="F8885" t="s">
        <v>4428</v>
      </c>
      <c r="G8885" t="s">
        <v>161</v>
      </c>
      <c r="H8885" t="s">
        <v>134</v>
      </c>
      <c r="I8885" t="s">
        <v>135</v>
      </c>
      <c r="J8885" t="s">
        <v>136</v>
      </c>
      <c r="K8885" t="s">
        <v>137</v>
      </c>
      <c r="L8885" t="s">
        <v>24959</v>
      </c>
      <c r="M8885" t="s">
        <v>24960</v>
      </c>
      <c r="N8885">
        <v>0.25444444399999999</v>
      </c>
      <c r="O8885">
        <v>0</v>
      </c>
      <c r="P8885">
        <v>0</v>
      </c>
      <c r="Q8885">
        <v>0</v>
      </c>
      <c r="R8885">
        <v>0</v>
      </c>
      <c r="S8885">
        <v>8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24.956279982006102</v>
      </c>
      <c r="AB8885">
        <v>0</v>
      </c>
      <c r="AC8885">
        <v>0</v>
      </c>
      <c r="AD8885">
        <v>0</v>
      </c>
      <c r="AE8885">
        <v>24.956279982006102</v>
      </c>
    </row>
    <row r="8886" spans="1:31" x14ac:dyDescent="0.25">
      <c r="A8886">
        <v>1664600</v>
      </c>
      <c r="B8886">
        <v>1</v>
      </c>
      <c r="C8886" t="s">
        <v>80</v>
      </c>
      <c r="D8886" t="s">
        <v>108</v>
      </c>
      <c r="E8886" t="s">
        <v>140</v>
      </c>
      <c r="F8886" t="s">
        <v>24961</v>
      </c>
      <c r="G8886" t="s">
        <v>161</v>
      </c>
      <c r="H8886" t="s">
        <v>134</v>
      </c>
      <c r="I8886" t="s">
        <v>135</v>
      </c>
      <c r="J8886" t="s">
        <v>136</v>
      </c>
      <c r="K8886" t="s">
        <v>137</v>
      </c>
      <c r="L8886" t="s">
        <v>24962</v>
      </c>
      <c r="M8886" t="s">
        <v>24963</v>
      </c>
      <c r="N8886">
        <v>2.4330555550000001</v>
      </c>
      <c r="O8886">
        <v>0</v>
      </c>
      <c r="P8886">
        <v>0</v>
      </c>
      <c r="Q8886">
        <v>0</v>
      </c>
      <c r="R8886">
        <v>0</v>
      </c>
      <c r="S8886">
        <v>2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56.142925894674661</v>
      </c>
      <c r="AB8886">
        <v>0</v>
      </c>
      <c r="AC8886">
        <v>0</v>
      </c>
      <c r="AD8886">
        <v>0</v>
      </c>
      <c r="AE8886">
        <v>56.142925894674661</v>
      </c>
    </row>
    <row r="8887" spans="1:31" x14ac:dyDescent="0.25">
      <c r="A8887">
        <v>1664079</v>
      </c>
      <c r="B8887">
        <v>1</v>
      </c>
      <c r="C8887" t="s">
        <v>80</v>
      </c>
      <c r="D8887" t="s">
        <v>90</v>
      </c>
      <c r="E8887" t="s">
        <v>178</v>
      </c>
      <c r="F8887" t="s">
        <v>24964</v>
      </c>
      <c r="G8887" t="s">
        <v>227</v>
      </c>
      <c r="H8887" t="s">
        <v>149</v>
      </c>
      <c r="I8887" t="s">
        <v>135</v>
      </c>
      <c r="J8887" t="s">
        <v>136</v>
      </c>
      <c r="K8887" t="s">
        <v>137</v>
      </c>
      <c r="L8887" t="s">
        <v>24965</v>
      </c>
      <c r="M8887" t="s">
        <v>24966</v>
      </c>
      <c r="N8887">
        <v>1.5877777769999999</v>
      </c>
      <c r="O8887">
        <v>0</v>
      </c>
      <c r="P8887">
        <v>66</v>
      </c>
      <c r="Q8887">
        <v>0</v>
      </c>
      <c r="R8887">
        <v>0</v>
      </c>
      <c r="S8887">
        <v>0</v>
      </c>
      <c r="T8887">
        <v>1</v>
      </c>
      <c r="U8887">
        <v>0</v>
      </c>
      <c r="V8887">
        <v>0</v>
      </c>
      <c r="W8887">
        <v>0</v>
      </c>
      <c r="X8887">
        <v>29.273206727353102</v>
      </c>
      <c r="Y8887">
        <v>0</v>
      </c>
      <c r="Z8887">
        <v>0</v>
      </c>
      <c r="AA8887">
        <v>0</v>
      </c>
      <c r="AB8887">
        <v>9.487462535222223E-4</v>
      </c>
      <c r="AC8887">
        <v>0</v>
      </c>
      <c r="AD8887">
        <v>0</v>
      </c>
      <c r="AE8887">
        <v>29.274155473606623</v>
      </c>
    </row>
    <row r="8888" spans="1:31" x14ac:dyDescent="0.25">
      <c r="A8888">
        <v>1664929</v>
      </c>
      <c r="B8888">
        <v>1</v>
      </c>
      <c r="C8888" t="s">
        <v>81</v>
      </c>
      <c r="D8888" t="s">
        <v>115</v>
      </c>
      <c r="E8888" t="s">
        <v>152</v>
      </c>
      <c r="F8888" t="s">
        <v>24967</v>
      </c>
      <c r="G8888" t="s">
        <v>154</v>
      </c>
      <c r="H8888" t="s">
        <v>149</v>
      </c>
      <c r="I8888" t="s">
        <v>135</v>
      </c>
      <c r="J8888" t="s">
        <v>136</v>
      </c>
      <c r="K8888" t="s">
        <v>137</v>
      </c>
      <c r="L8888" t="s">
        <v>24968</v>
      </c>
      <c r="M8888" t="s">
        <v>24969</v>
      </c>
      <c r="N8888">
        <v>4.034444444</v>
      </c>
      <c r="O8888">
        <v>0</v>
      </c>
      <c r="P8888">
        <v>1</v>
      </c>
      <c r="Q8888">
        <v>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1.2434029700266669E-3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1.2434029700266669E-3</v>
      </c>
    </row>
    <row r="8889" spans="1:31" x14ac:dyDescent="0.25">
      <c r="A8889">
        <v>1664792</v>
      </c>
      <c r="B8889">
        <v>1</v>
      </c>
      <c r="C8889" t="s">
        <v>80</v>
      </c>
      <c r="D8889" t="s">
        <v>95</v>
      </c>
      <c r="E8889" t="s">
        <v>642</v>
      </c>
      <c r="F8889" t="s">
        <v>2339</v>
      </c>
      <c r="G8889" t="s">
        <v>161</v>
      </c>
      <c r="H8889" t="s">
        <v>134</v>
      </c>
      <c r="I8889" t="s">
        <v>135</v>
      </c>
      <c r="J8889" t="s">
        <v>136</v>
      </c>
      <c r="K8889" t="s">
        <v>137</v>
      </c>
      <c r="L8889" t="s">
        <v>24970</v>
      </c>
      <c r="M8889" t="s">
        <v>24971</v>
      </c>
      <c r="N8889">
        <v>5.6666665999999997E-2</v>
      </c>
      <c r="O8889">
        <v>4</v>
      </c>
      <c r="P8889">
        <v>5184</v>
      </c>
      <c r="Q8889">
        <v>26</v>
      </c>
      <c r="R8889">
        <v>7</v>
      </c>
      <c r="S8889">
        <v>82</v>
      </c>
      <c r="T8889">
        <v>315</v>
      </c>
      <c r="U8889">
        <v>8</v>
      </c>
      <c r="V8889">
        <v>0</v>
      </c>
      <c r="W8889">
        <v>0.14966374008333333</v>
      </c>
      <c r="X8889">
        <v>72.21764262392972</v>
      </c>
      <c r="Y8889">
        <v>6.0469279207742161</v>
      </c>
      <c r="Z8889">
        <v>7.3925292424400005E-2</v>
      </c>
      <c r="AA8889">
        <v>57.682551096105669</v>
      </c>
      <c r="AB8889">
        <v>31.477377675742854</v>
      </c>
      <c r="AC8889">
        <v>56.286369201503867</v>
      </c>
      <c r="AD8889">
        <v>0</v>
      </c>
      <c r="AE8889">
        <v>223.93445755056405</v>
      </c>
    </row>
    <row r="8890" spans="1:31" x14ac:dyDescent="0.25">
      <c r="A8890">
        <v>1664294</v>
      </c>
      <c r="B8890">
        <v>1</v>
      </c>
      <c r="C8890" t="s">
        <v>80</v>
      </c>
      <c r="D8890" t="s">
        <v>96</v>
      </c>
      <c r="E8890" t="s">
        <v>362</v>
      </c>
      <c r="F8890" t="s">
        <v>24972</v>
      </c>
      <c r="G8890" t="s">
        <v>187</v>
      </c>
      <c r="H8890" t="s">
        <v>149</v>
      </c>
      <c r="I8890" t="s">
        <v>135</v>
      </c>
      <c r="J8890" t="s">
        <v>136</v>
      </c>
      <c r="K8890" t="s">
        <v>137</v>
      </c>
      <c r="L8890" t="s">
        <v>24973</v>
      </c>
      <c r="M8890" t="s">
        <v>24974</v>
      </c>
      <c r="N8890">
        <v>3.9513888879999999</v>
      </c>
      <c r="O8890">
        <v>0</v>
      </c>
      <c r="P8890">
        <v>5</v>
      </c>
      <c r="Q8890">
        <v>0</v>
      </c>
      <c r="R8890">
        <v>0</v>
      </c>
      <c r="S8890">
        <v>0</v>
      </c>
      <c r="T8890">
        <v>2</v>
      </c>
      <c r="U8890">
        <v>0</v>
      </c>
      <c r="V8890">
        <v>0</v>
      </c>
      <c r="W8890">
        <v>0</v>
      </c>
      <c r="X8890">
        <v>3.0380063668863895</v>
      </c>
      <c r="Y8890">
        <v>0</v>
      </c>
      <c r="Z8890">
        <v>0</v>
      </c>
      <c r="AA8890">
        <v>0</v>
      </c>
      <c r="AB8890">
        <v>15.573247512681515</v>
      </c>
      <c r="AC8890">
        <v>0</v>
      </c>
      <c r="AD8890">
        <v>0</v>
      </c>
      <c r="AE8890">
        <v>18.611253879567904</v>
      </c>
    </row>
    <row r="8891" spans="1:31" x14ac:dyDescent="0.25">
      <c r="A8891">
        <v>1664886</v>
      </c>
      <c r="B8891">
        <v>1</v>
      </c>
      <c r="C8891" t="s">
        <v>81</v>
      </c>
      <c r="D8891" t="s">
        <v>118</v>
      </c>
      <c r="E8891" t="s">
        <v>146</v>
      </c>
      <c r="F8891" t="s">
        <v>24975</v>
      </c>
      <c r="G8891" t="s">
        <v>260</v>
      </c>
      <c r="H8891" t="s">
        <v>149</v>
      </c>
      <c r="I8891" t="s">
        <v>135</v>
      </c>
      <c r="J8891" t="s">
        <v>136</v>
      </c>
      <c r="K8891" t="s">
        <v>137</v>
      </c>
      <c r="L8891" t="s">
        <v>24976</v>
      </c>
      <c r="M8891" t="s">
        <v>24977</v>
      </c>
      <c r="N8891">
        <v>1.241944444</v>
      </c>
      <c r="O8891">
        <v>0</v>
      </c>
      <c r="P8891">
        <v>102</v>
      </c>
      <c r="Q8891">
        <v>0</v>
      </c>
      <c r="R8891">
        <v>3</v>
      </c>
      <c r="S8891">
        <v>0</v>
      </c>
      <c r="T8891">
        <v>15</v>
      </c>
      <c r="U8891">
        <v>0</v>
      </c>
      <c r="V8891">
        <v>0</v>
      </c>
      <c r="W8891">
        <v>0</v>
      </c>
      <c r="X8891">
        <v>39.051823185491308</v>
      </c>
      <c r="Y8891">
        <v>0</v>
      </c>
      <c r="Z8891">
        <v>0.46046526420948952</v>
      </c>
      <c r="AA8891">
        <v>0</v>
      </c>
      <c r="AB8891">
        <v>22.739868098414021</v>
      </c>
      <c r="AC8891">
        <v>0</v>
      </c>
      <c r="AD8891">
        <v>0</v>
      </c>
      <c r="AE8891">
        <v>62.252156548114819</v>
      </c>
    </row>
    <row r="8892" spans="1:31" x14ac:dyDescent="0.25">
      <c r="A8892">
        <v>1664984</v>
      </c>
      <c r="B8892">
        <v>1</v>
      </c>
      <c r="C8892" t="s">
        <v>80</v>
      </c>
      <c r="D8892" t="s">
        <v>96</v>
      </c>
      <c r="E8892" t="s">
        <v>152</v>
      </c>
      <c r="F8892" t="s">
        <v>24978</v>
      </c>
      <c r="G8892" t="s">
        <v>507</v>
      </c>
      <c r="H8892" t="s">
        <v>149</v>
      </c>
      <c r="I8892" t="s">
        <v>135</v>
      </c>
      <c r="J8892" t="s">
        <v>136</v>
      </c>
      <c r="K8892" t="s">
        <v>137</v>
      </c>
      <c r="L8892" t="s">
        <v>24979</v>
      </c>
      <c r="M8892" t="s">
        <v>24980</v>
      </c>
      <c r="N8892">
        <v>6.5580555550000001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1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7.9661357453300994</v>
      </c>
      <c r="AC8892">
        <v>0</v>
      </c>
      <c r="AD8892">
        <v>0</v>
      </c>
      <c r="AE8892">
        <v>7.9661357453300994</v>
      </c>
    </row>
    <row r="8893" spans="1:31" x14ac:dyDescent="0.25">
      <c r="A8893">
        <v>1664463</v>
      </c>
      <c r="B8893">
        <v>1</v>
      </c>
      <c r="C8893" t="s">
        <v>81</v>
      </c>
      <c r="D8893" t="s">
        <v>126</v>
      </c>
      <c r="E8893" t="s">
        <v>178</v>
      </c>
      <c r="F8893" t="s">
        <v>24981</v>
      </c>
      <c r="G8893" t="s">
        <v>227</v>
      </c>
      <c r="H8893" t="s">
        <v>149</v>
      </c>
      <c r="I8893" t="s">
        <v>135</v>
      </c>
      <c r="J8893" t="s">
        <v>136</v>
      </c>
      <c r="K8893" t="s">
        <v>137</v>
      </c>
      <c r="L8893" t="s">
        <v>24982</v>
      </c>
      <c r="M8893" t="s">
        <v>24983</v>
      </c>
      <c r="N8893">
        <v>6.9155555550000001</v>
      </c>
      <c r="O8893">
        <v>0</v>
      </c>
      <c r="P8893">
        <v>7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5.0873773660303003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5.0873773660303003</v>
      </c>
    </row>
    <row r="8894" spans="1:31" x14ac:dyDescent="0.25">
      <c r="A8894">
        <v>1664855</v>
      </c>
      <c r="B8894">
        <v>1</v>
      </c>
      <c r="C8894" t="s">
        <v>80</v>
      </c>
      <c r="D8894" t="s">
        <v>92</v>
      </c>
      <c r="E8894" t="s">
        <v>178</v>
      </c>
      <c r="F8894" t="s">
        <v>24984</v>
      </c>
      <c r="G8894" t="s">
        <v>187</v>
      </c>
      <c r="H8894" t="s">
        <v>149</v>
      </c>
      <c r="I8894" t="s">
        <v>135</v>
      </c>
      <c r="J8894" t="s">
        <v>136</v>
      </c>
      <c r="K8894" t="s">
        <v>137</v>
      </c>
      <c r="L8894" t="s">
        <v>24985</v>
      </c>
      <c r="M8894" t="s">
        <v>24986</v>
      </c>
      <c r="N8894">
        <v>3.381388888</v>
      </c>
      <c r="O8894">
        <v>0</v>
      </c>
      <c r="P8894">
        <v>5</v>
      </c>
      <c r="Q8894">
        <v>0</v>
      </c>
      <c r="R8894">
        <v>16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1.8691302084587418</v>
      </c>
      <c r="Y8894">
        <v>0</v>
      </c>
      <c r="Z8894">
        <v>7.1052064538232997</v>
      </c>
      <c r="AA8894">
        <v>0</v>
      </c>
      <c r="AB8894">
        <v>0</v>
      </c>
      <c r="AC8894">
        <v>0</v>
      </c>
      <c r="AD8894">
        <v>0</v>
      </c>
      <c r="AE8894">
        <v>8.9743366622820417</v>
      </c>
    </row>
    <row r="8895" spans="1:31" x14ac:dyDescent="0.25">
      <c r="A8895">
        <v>1664408</v>
      </c>
      <c r="B8895">
        <v>1</v>
      </c>
      <c r="C8895" t="s">
        <v>80</v>
      </c>
      <c r="D8895" t="s">
        <v>82</v>
      </c>
      <c r="E8895" t="s">
        <v>152</v>
      </c>
      <c r="F8895" t="s">
        <v>24987</v>
      </c>
      <c r="G8895" t="s">
        <v>154</v>
      </c>
      <c r="H8895" t="s">
        <v>149</v>
      </c>
      <c r="I8895" t="s">
        <v>135</v>
      </c>
      <c r="J8895" t="s">
        <v>136</v>
      </c>
      <c r="K8895" t="s">
        <v>137</v>
      </c>
      <c r="L8895" t="s">
        <v>24988</v>
      </c>
      <c r="M8895" t="s">
        <v>24989</v>
      </c>
      <c r="N8895">
        <v>1.933611111</v>
      </c>
      <c r="O8895">
        <v>0</v>
      </c>
      <c r="P8895">
        <v>1</v>
      </c>
      <c r="Q8895">
        <v>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2.1191803340486532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2.1191803340486532</v>
      </c>
    </row>
    <row r="8896" spans="1:31" x14ac:dyDescent="0.25">
      <c r="A8896">
        <v>1663816</v>
      </c>
      <c r="B8896">
        <v>1</v>
      </c>
      <c r="C8896" t="s">
        <v>80</v>
      </c>
      <c r="D8896" t="s">
        <v>97</v>
      </c>
      <c r="E8896" t="s">
        <v>152</v>
      </c>
      <c r="F8896" t="s">
        <v>24990</v>
      </c>
      <c r="G8896" t="s">
        <v>507</v>
      </c>
      <c r="H8896" t="s">
        <v>149</v>
      </c>
      <c r="I8896" t="s">
        <v>135</v>
      </c>
      <c r="J8896" t="s">
        <v>136</v>
      </c>
      <c r="K8896" t="s">
        <v>137</v>
      </c>
      <c r="L8896" t="s">
        <v>24991</v>
      </c>
      <c r="M8896" t="s">
        <v>24992</v>
      </c>
      <c r="N8896">
        <v>1.010277777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1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2.5055898369483458</v>
      </c>
      <c r="AC8896">
        <v>0</v>
      </c>
      <c r="AD8896">
        <v>0</v>
      </c>
      <c r="AE8896">
        <v>2.5055898369483458</v>
      </c>
    </row>
    <row r="8897" spans="1:31" x14ac:dyDescent="0.25">
      <c r="A8897">
        <v>1664042</v>
      </c>
      <c r="B8897">
        <v>1</v>
      </c>
      <c r="C8897" t="s">
        <v>81</v>
      </c>
      <c r="D8897" t="s">
        <v>128</v>
      </c>
      <c r="E8897" t="s">
        <v>204</v>
      </c>
      <c r="F8897" t="s">
        <v>7833</v>
      </c>
      <c r="G8897" t="s">
        <v>161</v>
      </c>
      <c r="H8897" t="s">
        <v>134</v>
      </c>
      <c r="I8897" t="s">
        <v>135</v>
      </c>
      <c r="J8897" t="s">
        <v>136</v>
      </c>
      <c r="K8897" t="s">
        <v>137</v>
      </c>
      <c r="L8897" t="s">
        <v>24993</v>
      </c>
      <c r="M8897" t="s">
        <v>24994</v>
      </c>
      <c r="N8897">
        <v>1.1244444440000001</v>
      </c>
      <c r="O8897">
        <v>0</v>
      </c>
      <c r="P8897">
        <v>212</v>
      </c>
      <c r="Q8897">
        <v>1</v>
      </c>
      <c r="R8897">
        <v>3</v>
      </c>
      <c r="S8897">
        <v>8</v>
      </c>
      <c r="T8897">
        <v>21</v>
      </c>
      <c r="U8897">
        <v>1</v>
      </c>
      <c r="V8897">
        <v>0</v>
      </c>
      <c r="W8897">
        <v>0</v>
      </c>
      <c r="X8897">
        <v>51.803814010814861</v>
      </c>
      <c r="Y8897">
        <v>3.4920184024252436</v>
      </c>
      <c r="Z8897">
        <v>6.219540985891256</v>
      </c>
      <c r="AA8897">
        <v>19.255376819874652</v>
      </c>
      <c r="AB8897">
        <v>19.099082817057816</v>
      </c>
      <c r="AC8897">
        <v>15.334547257604502</v>
      </c>
      <c r="AD8897">
        <v>0</v>
      </c>
      <c r="AE8897">
        <v>115.20438029366834</v>
      </c>
    </row>
    <row r="8898" spans="1:31" x14ac:dyDescent="0.25">
      <c r="A8898">
        <v>1664706</v>
      </c>
      <c r="B8898">
        <v>1</v>
      </c>
      <c r="C8898" t="s">
        <v>80</v>
      </c>
      <c r="D8898" t="s">
        <v>97</v>
      </c>
      <c r="E8898" t="s">
        <v>146</v>
      </c>
      <c r="F8898" t="s">
        <v>24995</v>
      </c>
      <c r="G8898" t="s">
        <v>252</v>
      </c>
      <c r="H8898" t="s">
        <v>149</v>
      </c>
      <c r="I8898" t="s">
        <v>135</v>
      </c>
      <c r="J8898" t="s">
        <v>136</v>
      </c>
      <c r="K8898" t="s">
        <v>137</v>
      </c>
      <c r="L8898" t="s">
        <v>24996</v>
      </c>
      <c r="M8898" t="s">
        <v>24997</v>
      </c>
      <c r="N8898">
        <v>8.2430555549999998</v>
      </c>
      <c r="O8898">
        <v>0</v>
      </c>
      <c r="P8898">
        <v>126</v>
      </c>
      <c r="Q8898">
        <v>0</v>
      </c>
      <c r="R8898">
        <v>2</v>
      </c>
      <c r="S8898">
        <v>0</v>
      </c>
      <c r="T8898">
        <v>17</v>
      </c>
      <c r="U8898">
        <v>0</v>
      </c>
      <c r="V8898">
        <v>0</v>
      </c>
      <c r="W8898">
        <v>0</v>
      </c>
      <c r="X8898">
        <v>205.42932699844792</v>
      </c>
      <c r="Y8898">
        <v>0</v>
      </c>
      <c r="Z8898">
        <v>10.114305365339625</v>
      </c>
      <c r="AA8898">
        <v>0</v>
      </c>
      <c r="AB8898">
        <v>56.715074096392016</v>
      </c>
      <c r="AC8898">
        <v>0</v>
      </c>
      <c r="AD8898">
        <v>0</v>
      </c>
      <c r="AE8898">
        <v>272.25870646017955</v>
      </c>
    </row>
    <row r="8899" spans="1:31" x14ac:dyDescent="0.25">
      <c r="A8899">
        <v>1663996</v>
      </c>
      <c r="B8899">
        <v>1</v>
      </c>
      <c r="C8899" t="s">
        <v>81</v>
      </c>
      <c r="D8899" t="s">
        <v>117</v>
      </c>
      <c r="E8899" t="s">
        <v>204</v>
      </c>
      <c r="F8899" t="s">
        <v>19264</v>
      </c>
      <c r="G8899" t="s">
        <v>161</v>
      </c>
      <c r="H8899" t="s">
        <v>134</v>
      </c>
      <c r="I8899" t="s">
        <v>191</v>
      </c>
      <c r="J8899" t="s">
        <v>136</v>
      </c>
      <c r="K8899" t="s">
        <v>137</v>
      </c>
      <c r="L8899" t="s">
        <v>24998</v>
      </c>
      <c r="M8899" t="s">
        <v>24999</v>
      </c>
      <c r="N8899">
        <v>5.5555550000000002E-3</v>
      </c>
      <c r="O8899">
        <v>0</v>
      </c>
      <c r="P8899">
        <v>325</v>
      </c>
      <c r="Q8899">
        <v>12</v>
      </c>
      <c r="R8899">
        <v>24</v>
      </c>
      <c r="S8899">
        <v>8</v>
      </c>
      <c r="T8899">
        <v>30</v>
      </c>
      <c r="U8899">
        <v>3</v>
      </c>
      <c r="V8899">
        <v>0</v>
      </c>
      <c r="W8899">
        <v>0</v>
      </c>
      <c r="X8899">
        <v>0.15979954722186115</v>
      </c>
      <c r="Y8899">
        <v>5.0375432142E-2</v>
      </c>
      <c r="Z8899">
        <v>3.437560561913889E-2</v>
      </c>
      <c r="AA8899">
        <v>8.8050342097550027E-2</v>
      </c>
      <c r="AB8899">
        <v>4.6311802272050014E-2</v>
      </c>
      <c r="AC8899">
        <v>0.61777402265037784</v>
      </c>
      <c r="AD8899">
        <v>0</v>
      </c>
      <c r="AE8899">
        <v>0.99668675200297785</v>
      </c>
    </row>
    <row r="8900" spans="1:31" x14ac:dyDescent="0.25">
      <c r="A8900">
        <v>1664683</v>
      </c>
      <c r="B8900">
        <v>1</v>
      </c>
      <c r="C8900" t="s">
        <v>80</v>
      </c>
      <c r="D8900" t="s">
        <v>108</v>
      </c>
      <c r="E8900" t="s">
        <v>178</v>
      </c>
      <c r="F8900" t="s">
        <v>22560</v>
      </c>
      <c r="G8900" t="s">
        <v>227</v>
      </c>
      <c r="H8900" t="s">
        <v>149</v>
      </c>
      <c r="I8900" t="s">
        <v>135</v>
      </c>
      <c r="J8900" t="s">
        <v>136</v>
      </c>
      <c r="K8900" t="s">
        <v>137</v>
      </c>
      <c r="L8900" t="s">
        <v>25000</v>
      </c>
      <c r="M8900" t="s">
        <v>25001</v>
      </c>
      <c r="N8900">
        <v>9.4638888879999996</v>
      </c>
      <c r="O8900">
        <v>0</v>
      </c>
      <c r="P8900">
        <v>5</v>
      </c>
      <c r="Q8900">
        <v>0</v>
      </c>
      <c r="R8900">
        <v>0</v>
      </c>
      <c r="S8900">
        <v>0</v>
      </c>
      <c r="T8900">
        <v>1</v>
      </c>
      <c r="U8900">
        <v>0</v>
      </c>
      <c r="V8900">
        <v>0</v>
      </c>
      <c r="W8900">
        <v>0</v>
      </c>
      <c r="X8900">
        <v>6.1425410390959287</v>
      </c>
      <c r="Y8900">
        <v>0</v>
      </c>
      <c r="Z8900">
        <v>0</v>
      </c>
      <c r="AA8900">
        <v>0</v>
      </c>
      <c r="AB8900">
        <v>74.123616096972313</v>
      </c>
      <c r="AC8900">
        <v>0</v>
      </c>
      <c r="AD8900">
        <v>0</v>
      </c>
      <c r="AE8900">
        <v>80.266157136068244</v>
      </c>
    </row>
    <row r="8901" spans="1:31" x14ac:dyDescent="0.25">
      <c r="A8901">
        <v>1664019</v>
      </c>
      <c r="B8901">
        <v>1</v>
      </c>
      <c r="C8901" t="s">
        <v>80</v>
      </c>
      <c r="D8901" t="s">
        <v>83</v>
      </c>
      <c r="E8901" t="s">
        <v>146</v>
      </c>
      <c r="F8901" t="s">
        <v>25002</v>
      </c>
      <c r="G8901" t="s">
        <v>260</v>
      </c>
      <c r="H8901" t="s">
        <v>149</v>
      </c>
      <c r="I8901" t="s">
        <v>135</v>
      </c>
      <c r="J8901" t="s">
        <v>136</v>
      </c>
      <c r="K8901" t="s">
        <v>137</v>
      </c>
      <c r="L8901" t="s">
        <v>25003</v>
      </c>
      <c r="M8901" t="s">
        <v>25004</v>
      </c>
      <c r="N8901">
        <v>1.6291666659999999</v>
      </c>
      <c r="O8901">
        <v>0</v>
      </c>
      <c r="P8901">
        <v>632</v>
      </c>
      <c r="Q8901">
        <v>0</v>
      </c>
      <c r="R8901">
        <v>0</v>
      </c>
      <c r="S8901">
        <v>0</v>
      </c>
      <c r="T8901">
        <v>48</v>
      </c>
      <c r="U8901">
        <v>0</v>
      </c>
      <c r="V8901">
        <v>0</v>
      </c>
      <c r="W8901">
        <v>0</v>
      </c>
      <c r="X8901">
        <v>260.82990632881791</v>
      </c>
      <c r="Y8901">
        <v>0</v>
      </c>
      <c r="Z8901">
        <v>0</v>
      </c>
      <c r="AA8901">
        <v>0</v>
      </c>
      <c r="AB8901">
        <v>87.887207613624142</v>
      </c>
      <c r="AC8901">
        <v>0</v>
      </c>
      <c r="AD8901">
        <v>0</v>
      </c>
      <c r="AE8901">
        <v>348.71711394244204</v>
      </c>
    </row>
    <row r="8902" spans="1:31" x14ac:dyDescent="0.25">
      <c r="A8902">
        <v>1664537</v>
      </c>
      <c r="B8902">
        <v>1</v>
      </c>
      <c r="C8902" t="s">
        <v>80</v>
      </c>
      <c r="D8902" t="s">
        <v>108</v>
      </c>
      <c r="E8902" t="s">
        <v>146</v>
      </c>
      <c r="F8902" t="s">
        <v>25005</v>
      </c>
      <c r="G8902" t="s">
        <v>1492</v>
      </c>
      <c r="H8902" t="s">
        <v>149</v>
      </c>
      <c r="I8902" t="s">
        <v>135</v>
      </c>
      <c r="J8902" t="s">
        <v>136</v>
      </c>
      <c r="K8902" t="s">
        <v>137</v>
      </c>
      <c r="L8902" t="s">
        <v>25006</v>
      </c>
      <c r="M8902" t="s">
        <v>25007</v>
      </c>
      <c r="N8902">
        <v>4.006388888</v>
      </c>
      <c r="O8902">
        <v>0</v>
      </c>
      <c r="P8902">
        <v>19</v>
      </c>
      <c r="Q8902">
        <v>0</v>
      </c>
      <c r="R8902">
        <v>23</v>
      </c>
      <c r="S8902">
        <v>0</v>
      </c>
      <c r="T8902">
        <v>17</v>
      </c>
      <c r="U8902">
        <v>0</v>
      </c>
      <c r="V8902">
        <v>0</v>
      </c>
      <c r="W8902">
        <v>0</v>
      </c>
      <c r="X8902">
        <v>25.93451198733068</v>
      </c>
      <c r="Y8902">
        <v>0</v>
      </c>
      <c r="Z8902">
        <v>8.3955093767281799</v>
      </c>
      <c r="AA8902">
        <v>0</v>
      </c>
      <c r="AB8902">
        <v>54.788984753808414</v>
      </c>
      <c r="AC8902">
        <v>0</v>
      </c>
      <c r="AD8902">
        <v>0</v>
      </c>
      <c r="AE8902">
        <v>89.119006117867272</v>
      </c>
    </row>
    <row r="8903" spans="1:31" x14ac:dyDescent="0.25">
      <c r="A8903">
        <v>1664629</v>
      </c>
      <c r="B8903">
        <v>1</v>
      </c>
      <c r="C8903" t="s">
        <v>80</v>
      </c>
      <c r="D8903" t="s">
        <v>96</v>
      </c>
      <c r="E8903" t="s">
        <v>178</v>
      </c>
      <c r="F8903" t="s">
        <v>25008</v>
      </c>
      <c r="G8903" t="s">
        <v>187</v>
      </c>
      <c r="H8903" t="s">
        <v>149</v>
      </c>
      <c r="I8903" t="s">
        <v>135</v>
      </c>
      <c r="J8903" t="s">
        <v>136</v>
      </c>
      <c r="K8903" t="s">
        <v>137</v>
      </c>
      <c r="L8903" t="s">
        <v>25009</v>
      </c>
      <c r="M8903" t="s">
        <v>25010</v>
      </c>
      <c r="N8903">
        <v>2.2825000000000002</v>
      </c>
      <c r="O8903">
        <v>0</v>
      </c>
      <c r="P8903">
        <v>60</v>
      </c>
      <c r="Q8903">
        <v>0</v>
      </c>
      <c r="R8903">
        <v>0</v>
      </c>
      <c r="S8903">
        <v>0</v>
      </c>
      <c r="T8903">
        <v>8</v>
      </c>
      <c r="U8903">
        <v>0</v>
      </c>
      <c r="V8903">
        <v>0</v>
      </c>
      <c r="W8903">
        <v>0</v>
      </c>
      <c r="X8903">
        <v>18.221043546910458</v>
      </c>
      <c r="Y8903">
        <v>0</v>
      </c>
      <c r="Z8903">
        <v>0</v>
      </c>
      <c r="AA8903">
        <v>0</v>
      </c>
      <c r="AB8903">
        <v>7.5629263927738872</v>
      </c>
      <c r="AC8903">
        <v>0</v>
      </c>
      <c r="AD8903">
        <v>0</v>
      </c>
      <c r="AE8903">
        <v>25.783969939684347</v>
      </c>
    </row>
    <row r="8904" spans="1:31" x14ac:dyDescent="0.25">
      <c r="A8904">
        <v>1664096</v>
      </c>
      <c r="B8904">
        <v>1</v>
      </c>
      <c r="C8904" t="s">
        <v>81</v>
      </c>
      <c r="D8904" t="s">
        <v>128</v>
      </c>
      <c r="E8904" t="s">
        <v>178</v>
      </c>
      <c r="F8904" t="s">
        <v>25011</v>
      </c>
      <c r="G8904" t="s">
        <v>22483</v>
      </c>
      <c r="H8904" t="s">
        <v>149</v>
      </c>
      <c r="I8904" t="s">
        <v>135</v>
      </c>
      <c r="J8904" t="s">
        <v>136</v>
      </c>
      <c r="K8904" t="s">
        <v>137</v>
      </c>
      <c r="L8904" t="s">
        <v>25012</v>
      </c>
      <c r="M8904" t="s">
        <v>25013</v>
      </c>
      <c r="N8904">
        <v>20.345833333000002</v>
      </c>
      <c r="O8904">
        <v>0</v>
      </c>
      <c r="P8904">
        <v>139</v>
      </c>
      <c r="Q8904">
        <v>0</v>
      </c>
      <c r="R8904">
        <v>0</v>
      </c>
      <c r="S8904">
        <v>0</v>
      </c>
      <c r="T8904">
        <v>2</v>
      </c>
      <c r="U8904">
        <v>0</v>
      </c>
      <c r="V8904">
        <v>0</v>
      </c>
      <c r="W8904">
        <v>0</v>
      </c>
      <c r="X8904">
        <v>712.04718045472225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712.04718045472225</v>
      </c>
    </row>
    <row r="8905" spans="1:31" x14ac:dyDescent="0.25">
      <c r="A8905">
        <v>1664583</v>
      </c>
      <c r="B8905">
        <v>1</v>
      </c>
      <c r="C8905" t="s">
        <v>80</v>
      </c>
      <c r="D8905" t="s">
        <v>109</v>
      </c>
      <c r="E8905" t="s">
        <v>178</v>
      </c>
      <c r="F8905" t="s">
        <v>25014</v>
      </c>
      <c r="G8905" t="s">
        <v>359</v>
      </c>
      <c r="H8905" t="s">
        <v>149</v>
      </c>
      <c r="I8905" t="s">
        <v>135</v>
      </c>
      <c r="J8905" t="s">
        <v>136</v>
      </c>
      <c r="K8905" t="s">
        <v>137</v>
      </c>
      <c r="L8905" t="s">
        <v>25015</v>
      </c>
      <c r="M8905" t="s">
        <v>25016</v>
      </c>
      <c r="N8905">
        <v>10.023611110999999</v>
      </c>
      <c r="O8905">
        <v>0</v>
      </c>
      <c r="P8905">
        <v>19</v>
      </c>
      <c r="Q8905">
        <v>0</v>
      </c>
      <c r="R8905">
        <v>0</v>
      </c>
      <c r="S8905">
        <v>0</v>
      </c>
      <c r="T8905">
        <v>4</v>
      </c>
      <c r="U8905">
        <v>0</v>
      </c>
      <c r="V8905">
        <v>0</v>
      </c>
      <c r="W8905">
        <v>0</v>
      </c>
      <c r="X8905">
        <v>13.138918577040366</v>
      </c>
      <c r="Y8905">
        <v>0</v>
      </c>
      <c r="Z8905">
        <v>0</v>
      </c>
      <c r="AA8905">
        <v>0</v>
      </c>
      <c r="AB8905">
        <v>35.803893279637563</v>
      </c>
      <c r="AC8905">
        <v>0</v>
      </c>
      <c r="AD8905">
        <v>0</v>
      </c>
      <c r="AE8905">
        <v>48.942811856677928</v>
      </c>
    </row>
    <row r="8906" spans="1:31" x14ac:dyDescent="0.25">
      <c r="A8906">
        <v>1664142</v>
      </c>
      <c r="B8906">
        <v>1</v>
      </c>
      <c r="C8906" t="s">
        <v>81</v>
      </c>
      <c r="D8906" t="s">
        <v>112</v>
      </c>
      <c r="E8906" t="s">
        <v>140</v>
      </c>
      <c r="F8906" t="s">
        <v>25017</v>
      </c>
      <c r="G8906" t="s">
        <v>161</v>
      </c>
      <c r="H8906" t="s">
        <v>134</v>
      </c>
      <c r="I8906" t="s">
        <v>135</v>
      </c>
      <c r="J8906" t="s">
        <v>136</v>
      </c>
      <c r="K8906" t="s">
        <v>137</v>
      </c>
      <c r="L8906" t="s">
        <v>25018</v>
      </c>
      <c r="M8906" t="s">
        <v>25019</v>
      </c>
      <c r="N8906">
        <v>6.1658333330000001</v>
      </c>
      <c r="O8906">
        <v>0</v>
      </c>
      <c r="P8906">
        <v>1451</v>
      </c>
      <c r="Q8906">
        <v>113</v>
      </c>
      <c r="R8906">
        <v>162</v>
      </c>
      <c r="S8906">
        <v>17</v>
      </c>
      <c r="T8906">
        <v>175</v>
      </c>
      <c r="U8906">
        <v>7</v>
      </c>
      <c r="V8906">
        <v>0</v>
      </c>
      <c r="W8906">
        <v>0</v>
      </c>
      <c r="X8906">
        <v>1348.9129091882282</v>
      </c>
      <c r="Y8906">
        <v>143.768803359251</v>
      </c>
      <c r="Z8906">
        <v>192.02090617683001</v>
      </c>
      <c r="AA8906">
        <v>612.40482931035376</v>
      </c>
      <c r="AB8906">
        <v>356.52275301864915</v>
      </c>
      <c r="AC8906">
        <v>3897.1399896273124</v>
      </c>
      <c r="AD8906">
        <v>0</v>
      </c>
      <c r="AE8906">
        <v>6550.7701906806251</v>
      </c>
    </row>
    <row r="8907" spans="1:31" x14ac:dyDescent="0.25">
      <c r="A8907">
        <v>1664526</v>
      </c>
      <c r="B8907">
        <v>1</v>
      </c>
      <c r="C8907" t="s">
        <v>81</v>
      </c>
      <c r="D8907" t="s">
        <v>118</v>
      </c>
      <c r="E8907" t="s">
        <v>146</v>
      </c>
      <c r="F8907" t="s">
        <v>25020</v>
      </c>
      <c r="G8907" t="s">
        <v>260</v>
      </c>
      <c r="H8907" t="s">
        <v>149</v>
      </c>
      <c r="I8907" t="s">
        <v>135</v>
      </c>
      <c r="J8907" t="s">
        <v>136</v>
      </c>
      <c r="K8907" t="s">
        <v>137</v>
      </c>
      <c r="L8907" t="s">
        <v>25021</v>
      </c>
      <c r="M8907" t="s">
        <v>25022</v>
      </c>
      <c r="N8907">
        <v>3.2236111109999999</v>
      </c>
      <c r="O8907">
        <v>0</v>
      </c>
      <c r="P8907">
        <v>110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48.33036784332954</v>
      </c>
      <c r="Y8907">
        <v>0</v>
      </c>
      <c r="Z8907">
        <v>0</v>
      </c>
      <c r="AA8907">
        <v>0</v>
      </c>
      <c r="AB8907">
        <v>0</v>
      </c>
      <c r="AC8907">
        <v>0</v>
      </c>
      <c r="AD8907">
        <v>0</v>
      </c>
      <c r="AE8907">
        <v>48.33036784332954</v>
      </c>
    </row>
    <row r="8908" spans="1:31" x14ac:dyDescent="0.25">
      <c r="A8908">
        <v>1665170</v>
      </c>
      <c r="B8908">
        <v>1</v>
      </c>
      <c r="C8908" t="s">
        <v>80</v>
      </c>
      <c r="D8908" t="s">
        <v>83</v>
      </c>
      <c r="E8908" t="s">
        <v>140</v>
      </c>
      <c r="F8908" t="s">
        <v>24398</v>
      </c>
      <c r="G8908" t="s">
        <v>785</v>
      </c>
      <c r="H8908" t="s">
        <v>134</v>
      </c>
      <c r="I8908" t="s">
        <v>135</v>
      </c>
      <c r="J8908" t="s">
        <v>136</v>
      </c>
      <c r="K8908" t="s">
        <v>137</v>
      </c>
      <c r="L8908" t="s">
        <v>25023</v>
      </c>
      <c r="M8908" t="s">
        <v>25024</v>
      </c>
      <c r="N8908">
        <v>0.79916666599999997</v>
      </c>
      <c r="O8908">
        <v>3</v>
      </c>
      <c r="P8908">
        <v>210</v>
      </c>
      <c r="Q8908">
        <v>8</v>
      </c>
      <c r="R8908">
        <v>6</v>
      </c>
      <c r="S8908">
        <v>8</v>
      </c>
      <c r="T8908">
        <v>13</v>
      </c>
      <c r="U8908">
        <v>0</v>
      </c>
      <c r="V8908">
        <v>0</v>
      </c>
      <c r="W8908">
        <v>3.0244383557112728</v>
      </c>
      <c r="X8908">
        <v>37.76802833738504</v>
      </c>
      <c r="Y8908">
        <v>1.2396258575641153</v>
      </c>
      <c r="Z8908">
        <v>10.101983598503814</v>
      </c>
      <c r="AA8908">
        <v>31.592027096168213</v>
      </c>
      <c r="AB8908">
        <v>5.4669919478612679</v>
      </c>
      <c r="AC8908">
        <v>0</v>
      </c>
      <c r="AD8908">
        <v>0</v>
      </c>
      <c r="AE8908">
        <v>89.193095193193727</v>
      </c>
    </row>
    <row r="8909" spans="1:31" x14ac:dyDescent="0.25">
      <c r="A8909">
        <v>1664088</v>
      </c>
      <c r="B8909">
        <v>1</v>
      </c>
      <c r="C8909" t="s">
        <v>80</v>
      </c>
      <c r="D8909" t="s">
        <v>105</v>
      </c>
      <c r="E8909" t="s">
        <v>140</v>
      </c>
      <c r="F8909" t="s">
        <v>25025</v>
      </c>
      <c r="G8909" t="s">
        <v>161</v>
      </c>
      <c r="H8909" t="s">
        <v>134</v>
      </c>
      <c r="I8909" t="s">
        <v>135</v>
      </c>
      <c r="J8909" t="s">
        <v>136</v>
      </c>
      <c r="K8909" t="s">
        <v>137</v>
      </c>
      <c r="L8909" t="s">
        <v>25026</v>
      </c>
      <c r="M8909" t="s">
        <v>25027</v>
      </c>
      <c r="N8909">
        <v>0.65</v>
      </c>
      <c r="O8909">
        <v>0</v>
      </c>
      <c r="P8909">
        <v>82</v>
      </c>
      <c r="Q8909">
        <v>0</v>
      </c>
      <c r="R8909">
        <v>70</v>
      </c>
      <c r="S8909">
        <v>0</v>
      </c>
      <c r="T8909">
        <v>29</v>
      </c>
      <c r="U8909">
        <v>0</v>
      </c>
      <c r="V8909">
        <v>0</v>
      </c>
      <c r="W8909">
        <v>0</v>
      </c>
      <c r="X8909">
        <v>13.239320719408251</v>
      </c>
      <c r="Y8909">
        <v>0</v>
      </c>
      <c r="Z8909">
        <v>6.190686802589175</v>
      </c>
      <c r="AA8909">
        <v>0</v>
      </c>
      <c r="AB8909">
        <v>33.18279792259365</v>
      </c>
      <c r="AC8909">
        <v>0</v>
      </c>
      <c r="AD8909">
        <v>0</v>
      </c>
      <c r="AE8909">
        <v>52.612805444591075</v>
      </c>
    </row>
    <row r="8910" spans="1:31" x14ac:dyDescent="0.25">
      <c r="A8910">
        <v>1663839</v>
      </c>
      <c r="B8910">
        <v>1</v>
      </c>
      <c r="C8910" t="s">
        <v>80</v>
      </c>
      <c r="D8910" t="s">
        <v>99</v>
      </c>
      <c r="E8910" t="s">
        <v>178</v>
      </c>
      <c r="F8910" t="s">
        <v>25028</v>
      </c>
      <c r="G8910" t="s">
        <v>227</v>
      </c>
      <c r="H8910" t="s">
        <v>149</v>
      </c>
      <c r="I8910" t="s">
        <v>135</v>
      </c>
      <c r="J8910" t="s">
        <v>136</v>
      </c>
      <c r="K8910" t="s">
        <v>137</v>
      </c>
      <c r="L8910" t="s">
        <v>25029</v>
      </c>
      <c r="M8910" t="s">
        <v>25030</v>
      </c>
      <c r="N8910">
        <v>0.99750000000000005</v>
      </c>
      <c r="O8910">
        <v>0</v>
      </c>
      <c r="P8910">
        <v>6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0</v>
      </c>
      <c r="W8910">
        <v>0</v>
      </c>
      <c r="X8910">
        <v>1.2374036576708398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1.2374036576708398</v>
      </c>
    </row>
    <row r="8911" spans="1:31" x14ac:dyDescent="0.25">
      <c r="A8911">
        <v>1665021</v>
      </c>
      <c r="B8911">
        <v>1</v>
      </c>
      <c r="C8911" t="s">
        <v>81</v>
      </c>
      <c r="D8911" t="s">
        <v>114</v>
      </c>
      <c r="E8911" t="s">
        <v>178</v>
      </c>
      <c r="F8911" t="s">
        <v>25031</v>
      </c>
      <c r="G8911" t="s">
        <v>227</v>
      </c>
      <c r="H8911" t="s">
        <v>149</v>
      </c>
      <c r="I8911" t="s">
        <v>135</v>
      </c>
      <c r="J8911" t="s">
        <v>136</v>
      </c>
      <c r="K8911" t="s">
        <v>137</v>
      </c>
      <c r="L8911" t="s">
        <v>25032</v>
      </c>
      <c r="M8911" t="s">
        <v>25033</v>
      </c>
      <c r="N8911">
        <v>1.6005555549999999</v>
      </c>
      <c r="O8911">
        <v>0</v>
      </c>
      <c r="P8911">
        <v>74</v>
      </c>
      <c r="Q8911">
        <v>0</v>
      </c>
      <c r="R8911">
        <v>0</v>
      </c>
      <c r="S8911">
        <v>0</v>
      </c>
      <c r="T8911">
        <v>3</v>
      </c>
      <c r="U8911">
        <v>0</v>
      </c>
      <c r="V8911">
        <v>0</v>
      </c>
      <c r="W8911">
        <v>0</v>
      </c>
      <c r="X8911">
        <v>11.691589132719367</v>
      </c>
      <c r="Y8911">
        <v>0</v>
      </c>
      <c r="Z8911">
        <v>0</v>
      </c>
      <c r="AA8911">
        <v>0</v>
      </c>
      <c r="AB8911">
        <v>2.7360754980768633</v>
      </c>
      <c r="AC8911">
        <v>0</v>
      </c>
      <c r="AD8911">
        <v>0</v>
      </c>
      <c r="AE8911">
        <v>14.42766463079623</v>
      </c>
    </row>
    <row r="8912" spans="1:31" x14ac:dyDescent="0.25">
      <c r="A8912">
        <v>1664480</v>
      </c>
      <c r="B8912">
        <v>1</v>
      </c>
      <c r="C8912" t="s">
        <v>80</v>
      </c>
      <c r="D8912" t="s">
        <v>104</v>
      </c>
      <c r="E8912" t="s">
        <v>152</v>
      </c>
      <c r="F8912" t="s">
        <v>25034</v>
      </c>
      <c r="G8912" t="s">
        <v>231</v>
      </c>
      <c r="H8912" t="s">
        <v>149</v>
      </c>
      <c r="I8912" t="s">
        <v>135</v>
      </c>
      <c r="J8912" t="s">
        <v>136</v>
      </c>
      <c r="K8912" t="s">
        <v>137</v>
      </c>
      <c r="L8912" t="s">
        <v>25035</v>
      </c>
      <c r="M8912" t="s">
        <v>25036</v>
      </c>
      <c r="N8912">
        <v>9.6336111110000004</v>
      </c>
      <c r="O8912">
        <v>0</v>
      </c>
      <c r="P8912">
        <v>1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1.0503386760258611E-2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1.0503386760258611E-2</v>
      </c>
    </row>
    <row r="8913" spans="1:31" x14ac:dyDescent="0.25">
      <c r="A8913">
        <v>1664291</v>
      </c>
      <c r="B8913">
        <v>1</v>
      </c>
      <c r="C8913" t="s">
        <v>80</v>
      </c>
      <c r="D8913" t="s">
        <v>93</v>
      </c>
      <c r="E8913" t="s">
        <v>178</v>
      </c>
      <c r="F8913" t="s">
        <v>25037</v>
      </c>
      <c r="G8913" t="s">
        <v>227</v>
      </c>
      <c r="H8913" t="s">
        <v>149</v>
      </c>
      <c r="I8913" t="s">
        <v>135</v>
      </c>
      <c r="J8913" t="s">
        <v>136</v>
      </c>
      <c r="K8913" t="s">
        <v>137</v>
      </c>
      <c r="L8913" t="s">
        <v>25038</v>
      </c>
      <c r="M8913" t="s">
        <v>25039</v>
      </c>
      <c r="N8913">
        <v>4.57</v>
      </c>
      <c r="O8913">
        <v>0</v>
      </c>
      <c r="P8913">
        <v>40</v>
      </c>
      <c r="Q8913">
        <v>0</v>
      </c>
      <c r="R8913">
        <v>5</v>
      </c>
      <c r="S8913">
        <v>0</v>
      </c>
      <c r="T8913">
        <v>14</v>
      </c>
      <c r="U8913">
        <v>0</v>
      </c>
      <c r="V8913">
        <v>0</v>
      </c>
      <c r="W8913">
        <v>0</v>
      </c>
      <c r="X8913">
        <v>52.255899424057837</v>
      </c>
      <c r="Y8913">
        <v>0</v>
      </c>
      <c r="Z8913">
        <v>40.108039629282047</v>
      </c>
      <c r="AA8913">
        <v>0</v>
      </c>
      <c r="AB8913">
        <v>41.043790543758227</v>
      </c>
      <c r="AC8913">
        <v>0</v>
      </c>
      <c r="AD8913">
        <v>0</v>
      </c>
      <c r="AE8913">
        <v>133.40772959709813</v>
      </c>
    </row>
    <row r="8914" spans="1:31" x14ac:dyDescent="0.25">
      <c r="A8914">
        <v>1664268</v>
      </c>
      <c r="B8914">
        <v>1</v>
      </c>
      <c r="C8914" t="s">
        <v>81</v>
      </c>
      <c r="D8914" t="s">
        <v>122</v>
      </c>
      <c r="E8914" t="s">
        <v>178</v>
      </c>
      <c r="F8914" t="s">
        <v>25040</v>
      </c>
      <c r="G8914" t="s">
        <v>227</v>
      </c>
      <c r="H8914" t="s">
        <v>149</v>
      </c>
      <c r="I8914" t="s">
        <v>135</v>
      </c>
      <c r="J8914" t="s">
        <v>136</v>
      </c>
      <c r="K8914" t="s">
        <v>137</v>
      </c>
      <c r="L8914" t="s">
        <v>25041</v>
      </c>
      <c r="M8914" t="s">
        <v>25042</v>
      </c>
      <c r="N8914">
        <v>4.4386111110000002</v>
      </c>
      <c r="O8914">
        <v>0</v>
      </c>
      <c r="P8914">
        <v>140</v>
      </c>
      <c r="Q8914">
        <v>0</v>
      </c>
      <c r="R8914">
        <v>0</v>
      </c>
      <c r="S8914">
        <v>0</v>
      </c>
      <c r="T8914">
        <v>13</v>
      </c>
      <c r="U8914">
        <v>0</v>
      </c>
      <c r="V8914">
        <v>0</v>
      </c>
      <c r="W8914">
        <v>0</v>
      </c>
      <c r="X8914">
        <v>93.317385875367336</v>
      </c>
      <c r="Y8914">
        <v>0</v>
      </c>
      <c r="Z8914">
        <v>0</v>
      </c>
      <c r="AA8914">
        <v>0</v>
      </c>
      <c r="AB8914">
        <v>10.74321959195737</v>
      </c>
      <c r="AC8914">
        <v>0</v>
      </c>
      <c r="AD8914">
        <v>0</v>
      </c>
      <c r="AE8914">
        <v>104.06060546732471</v>
      </c>
    </row>
    <row r="8915" spans="1:31" x14ac:dyDescent="0.25">
      <c r="A8915">
        <v>1664411</v>
      </c>
      <c r="B8915">
        <v>1</v>
      </c>
      <c r="C8915" t="s">
        <v>81</v>
      </c>
      <c r="D8915" t="s">
        <v>114</v>
      </c>
      <c r="E8915" t="s">
        <v>131</v>
      </c>
      <c r="F8915" t="s">
        <v>25043</v>
      </c>
      <c r="G8915" t="s">
        <v>195</v>
      </c>
      <c r="H8915" t="s">
        <v>134</v>
      </c>
      <c r="I8915" t="s">
        <v>135</v>
      </c>
      <c r="J8915" t="s">
        <v>136</v>
      </c>
      <c r="K8915" t="s">
        <v>137</v>
      </c>
      <c r="L8915" t="s">
        <v>25044</v>
      </c>
      <c r="M8915" t="s">
        <v>25045</v>
      </c>
      <c r="N8915">
        <v>2.4041666660000001</v>
      </c>
      <c r="O8915">
        <v>0</v>
      </c>
      <c r="P8915">
        <v>130</v>
      </c>
      <c r="Q8915">
        <v>1</v>
      </c>
      <c r="R8915">
        <v>23</v>
      </c>
      <c r="S8915">
        <v>2</v>
      </c>
      <c r="T8915">
        <v>8</v>
      </c>
      <c r="U8915">
        <v>0</v>
      </c>
      <c r="V8915">
        <v>0</v>
      </c>
      <c r="W8915">
        <v>0</v>
      </c>
      <c r="X8915">
        <v>30.467674668274636</v>
      </c>
      <c r="Y8915">
        <v>0.57008491341666667</v>
      </c>
      <c r="Z8915">
        <v>3.903609731832923</v>
      </c>
      <c r="AA8915">
        <v>26.799906355431737</v>
      </c>
      <c r="AB8915">
        <v>3.8112436762801343</v>
      </c>
      <c r="AC8915">
        <v>0</v>
      </c>
      <c r="AD8915">
        <v>0</v>
      </c>
      <c r="AE8915">
        <v>65.552519345236092</v>
      </c>
    </row>
    <row r="8916" spans="1:31" x14ac:dyDescent="0.25">
      <c r="A8916">
        <v>1665075</v>
      </c>
      <c r="B8916">
        <v>1</v>
      </c>
      <c r="C8916" t="s">
        <v>80</v>
      </c>
      <c r="D8916" t="s">
        <v>106</v>
      </c>
      <c r="E8916" t="s">
        <v>178</v>
      </c>
      <c r="F8916" t="s">
        <v>25046</v>
      </c>
      <c r="G8916" t="s">
        <v>227</v>
      </c>
      <c r="H8916" t="s">
        <v>149</v>
      </c>
      <c r="I8916" t="s">
        <v>135</v>
      </c>
      <c r="J8916" t="s">
        <v>136</v>
      </c>
      <c r="K8916" t="s">
        <v>137</v>
      </c>
      <c r="L8916" t="s">
        <v>25047</v>
      </c>
      <c r="M8916" t="s">
        <v>25048</v>
      </c>
      <c r="N8916">
        <v>1.2938888879999999</v>
      </c>
      <c r="O8916">
        <v>0</v>
      </c>
      <c r="P8916">
        <v>14</v>
      </c>
      <c r="Q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5.2842371456159176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5.2842371456159176</v>
      </c>
    </row>
    <row r="8917" spans="1:31" x14ac:dyDescent="0.25">
      <c r="A8917">
        <v>1665052</v>
      </c>
      <c r="B8917">
        <v>1</v>
      </c>
      <c r="C8917" t="s">
        <v>81</v>
      </c>
      <c r="D8917" t="s">
        <v>128</v>
      </c>
      <c r="E8917" t="s">
        <v>146</v>
      </c>
      <c r="F8917" t="s">
        <v>25049</v>
      </c>
      <c r="G8917" t="s">
        <v>187</v>
      </c>
      <c r="H8917" t="s">
        <v>149</v>
      </c>
      <c r="I8917" t="s">
        <v>135</v>
      </c>
      <c r="J8917" t="s">
        <v>136</v>
      </c>
      <c r="K8917" t="s">
        <v>137</v>
      </c>
      <c r="L8917" t="s">
        <v>25050</v>
      </c>
      <c r="M8917" t="s">
        <v>25051</v>
      </c>
      <c r="N8917">
        <v>7.693333333</v>
      </c>
      <c r="O8917">
        <v>0</v>
      </c>
      <c r="P8917">
        <v>293</v>
      </c>
      <c r="Q8917">
        <v>0</v>
      </c>
      <c r="R8917">
        <v>0</v>
      </c>
      <c r="S8917">
        <v>0</v>
      </c>
      <c r="T8917">
        <v>4</v>
      </c>
      <c r="U8917">
        <v>0</v>
      </c>
      <c r="V8917">
        <v>0</v>
      </c>
      <c r="W8917">
        <v>0</v>
      </c>
      <c r="X8917">
        <v>820.23740068048846</v>
      </c>
      <c r="Y8917">
        <v>0</v>
      </c>
      <c r="Z8917">
        <v>0</v>
      </c>
      <c r="AA8917">
        <v>0</v>
      </c>
      <c r="AB8917">
        <v>129.02816212311996</v>
      </c>
      <c r="AC8917">
        <v>0</v>
      </c>
      <c r="AD8917">
        <v>0</v>
      </c>
      <c r="AE8917">
        <v>949.26556280360842</v>
      </c>
    </row>
    <row r="8918" spans="1:31" x14ac:dyDescent="0.25">
      <c r="A8918">
        <v>1664795</v>
      </c>
      <c r="B8918">
        <v>1</v>
      </c>
      <c r="C8918" t="s">
        <v>81</v>
      </c>
      <c r="D8918" t="s">
        <v>128</v>
      </c>
      <c r="E8918" t="s">
        <v>131</v>
      </c>
      <c r="F8918" t="s">
        <v>5826</v>
      </c>
      <c r="G8918" t="s">
        <v>161</v>
      </c>
      <c r="H8918" t="s">
        <v>134</v>
      </c>
      <c r="I8918" t="s">
        <v>135</v>
      </c>
      <c r="J8918" t="s">
        <v>136</v>
      </c>
      <c r="K8918" t="s">
        <v>137</v>
      </c>
      <c r="L8918" t="s">
        <v>25052</v>
      </c>
      <c r="M8918" t="s">
        <v>25053</v>
      </c>
      <c r="N8918">
        <v>0.70305555500000005</v>
      </c>
      <c r="O8918">
        <v>5</v>
      </c>
      <c r="P8918">
        <v>155</v>
      </c>
      <c r="Q8918">
        <v>2</v>
      </c>
      <c r="R8918">
        <v>11</v>
      </c>
      <c r="S8918">
        <v>14</v>
      </c>
      <c r="T8918">
        <v>4</v>
      </c>
      <c r="U8918">
        <v>0</v>
      </c>
      <c r="V8918">
        <v>0</v>
      </c>
      <c r="W8918">
        <v>0.71263238125415218</v>
      </c>
      <c r="X8918">
        <v>12.156176007063426</v>
      </c>
      <c r="Y8918">
        <v>0.79022649740320006</v>
      </c>
      <c r="Z8918">
        <v>0.57705158160632386</v>
      </c>
      <c r="AA8918">
        <v>61.830525459764303</v>
      </c>
      <c r="AB8918">
        <v>1.6054045202492178</v>
      </c>
      <c r="AC8918">
        <v>0</v>
      </c>
      <c r="AD8918">
        <v>0</v>
      </c>
      <c r="AE8918">
        <v>77.672016447340624</v>
      </c>
    </row>
    <row r="8919" spans="1:31" x14ac:dyDescent="0.25">
      <c r="A8919">
        <v>1663870</v>
      </c>
      <c r="B8919">
        <v>1</v>
      </c>
      <c r="C8919" t="s">
        <v>80</v>
      </c>
      <c r="D8919" t="s">
        <v>97</v>
      </c>
      <c r="E8919" t="s">
        <v>146</v>
      </c>
      <c r="F8919" t="s">
        <v>25054</v>
      </c>
      <c r="G8919" t="s">
        <v>260</v>
      </c>
      <c r="H8919" t="s">
        <v>149</v>
      </c>
      <c r="I8919" t="s">
        <v>135</v>
      </c>
      <c r="J8919" t="s">
        <v>136</v>
      </c>
      <c r="K8919" t="s">
        <v>137</v>
      </c>
      <c r="L8919" t="s">
        <v>25055</v>
      </c>
      <c r="M8919" t="s">
        <v>25056</v>
      </c>
      <c r="N8919">
        <v>1.693888888</v>
      </c>
      <c r="O8919">
        <v>0</v>
      </c>
      <c r="P8919">
        <v>25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8.9050322320725233</v>
      </c>
      <c r="Y8919">
        <v>0</v>
      </c>
      <c r="Z8919">
        <v>0</v>
      </c>
      <c r="AA8919">
        <v>0</v>
      </c>
      <c r="AB8919">
        <v>0</v>
      </c>
      <c r="AC8919">
        <v>0</v>
      </c>
      <c r="AD8919">
        <v>0</v>
      </c>
      <c r="AE8919">
        <v>8.9050322320725233</v>
      </c>
    </row>
    <row r="8920" spans="1:31" x14ac:dyDescent="0.25">
      <c r="A8920">
        <v>1664560</v>
      </c>
      <c r="B8920">
        <v>1</v>
      </c>
      <c r="C8920" t="s">
        <v>80</v>
      </c>
      <c r="D8920" t="s">
        <v>83</v>
      </c>
      <c r="E8920" t="s">
        <v>152</v>
      </c>
      <c r="F8920" t="s">
        <v>25057</v>
      </c>
      <c r="G8920" t="s">
        <v>154</v>
      </c>
      <c r="H8920" t="s">
        <v>149</v>
      </c>
      <c r="I8920" t="s">
        <v>135</v>
      </c>
      <c r="J8920" t="s">
        <v>136</v>
      </c>
      <c r="K8920" t="s">
        <v>137</v>
      </c>
      <c r="L8920" t="s">
        <v>25058</v>
      </c>
      <c r="M8920" t="s">
        <v>25059</v>
      </c>
      <c r="N8920">
        <v>4.3536111110000002</v>
      </c>
      <c r="O8920">
        <v>0</v>
      </c>
      <c r="P8920">
        <v>1</v>
      </c>
      <c r="Q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7.6464589988319656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7.6464589988319656</v>
      </c>
    </row>
    <row r="8921" spans="1:31" x14ac:dyDescent="0.25">
      <c r="A8921">
        <v>1664755</v>
      </c>
      <c r="B8921">
        <v>1</v>
      </c>
      <c r="C8921" t="s">
        <v>81</v>
      </c>
      <c r="D8921" t="s">
        <v>113</v>
      </c>
      <c r="E8921" t="s">
        <v>146</v>
      </c>
      <c r="F8921" t="s">
        <v>25060</v>
      </c>
      <c r="G8921" t="s">
        <v>675</v>
      </c>
      <c r="H8921" t="s">
        <v>149</v>
      </c>
      <c r="I8921" t="s">
        <v>135</v>
      </c>
      <c r="J8921" t="s">
        <v>136</v>
      </c>
      <c r="K8921" t="s">
        <v>137</v>
      </c>
      <c r="L8921" t="s">
        <v>25061</v>
      </c>
      <c r="M8921" t="s">
        <v>25062</v>
      </c>
      <c r="N8921">
        <v>1.6625000000000001</v>
      </c>
      <c r="O8921">
        <v>0</v>
      </c>
      <c r="P8921">
        <v>236</v>
      </c>
      <c r="Q8921">
        <v>0</v>
      </c>
      <c r="R8921">
        <v>3</v>
      </c>
      <c r="S8921">
        <v>0</v>
      </c>
      <c r="T8921">
        <v>33</v>
      </c>
      <c r="U8921">
        <v>0</v>
      </c>
      <c r="V8921">
        <v>0</v>
      </c>
      <c r="W8921">
        <v>0</v>
      </c>
      <c r="X8921">
        <v>52.886887701122397</v>
      </c>
      <c r="Y8921">
        <v>0</v>
      </c>
      <c r="Z8921">
        <v>0.37456036578740504</v>
      </c>
      <c r="AA8921">
        <v>0</v>
      </c>
      <c r="AB8921">
        <v>28.641898229236226</v>
      </c>
      <c r="AC8921">
        <v>0</v>
      </c>
      <c r="AD8921">
        <v>0</v>
      </c>
      <c r="AE8921">
        <v>81.903346296146026</v>
      </c>
    </row>
    <row r="8922" spans="1:31" x14ac:dyDescent="0.25">
      <c r="A8922">
        <v>1663970</v>
      </c>
      <c r="B8922">
        <v>1</v>
      </c>
      <c r="C8922" t="s">
        <v>80</v>
      </c>
      <c r="D8922" t="s">
        <v>106</v>
      </c>
      <c r="E8922" t="s">
        <v>178</v>
      </c>
      <c r="F8922" t="s">
        <v>21665</v>
      </c>
      <c r="G8922" t="s">
        <v>227</v>
      </c>
      <c r="H8922" t="s">
        <v>149</v>
      </c>
      <c r="I8922" t="s">
        <v>135</v>
      </c>
      <c r="J8922" t="s">
        <v>136</v>
      </c>
      <c r="K8922" t="s">
        <v>137</v>
      </c>
      <c r="L8922" t="s">
        <v>25063</v>
      </c>
      <c r="M8922" t="s">
        <v>25064</v>
      </c>
      <c r="N8922">
        <v>5.273055555</v>
      </c>
      <c r="O8922">
        <v>0</v>
      </c>
      <c r="P8922">
        <v>1</v>
      </c>
      <c r="Q8922">
        <v>0</v>
      </c>
      <c r="R8922">
        <v>0</v>
      </c>
      <c r="S8922">
        <v>0</v>
      </c>
      <c r="T8922">
        <v>1</v>
      </c>
      <c r="U8922">
        <v>0</v>
      </c>
      <c r="V8922">
        <v>0</v>
      </c>
      <c r="W8922">
        <v>0</v>
      </c>
      <c r="X8922">
        <v>0.11066929087896113</v>
      </c>
      <c r="Y8922">
        <v>0</v>
      </c>
      <c r="Z8922">
        <v>0</v>
      </c>
      <c r="AA8922">
        <v>0</v>
      </c>
      <c r="AB8922">
        <v>4.8574434724877609</v>
      </c>
      <c r="AC8922">
        <v>0</v>
      </c>
      <c r="AD8922">
        <v>0</v>
      </c>
      <c r="AE8922">
        <v>4.9681127633667224</v>
      </c>
    </row>
    <row r="8923" spans="1:31" x14ac:dyDescent="0.25">
      <c r="A8923">
        <v>1664371</v>
      </c>
      <c r="B8923">
        <v>1</v>
      </c>
      <c r="C8923" t="s">
        <v>80</v>
      </c>
      <c r="D8923" t="s">
        <v>111</v>
      </c>
      <c r="E8923" t="s">
        <v>152</v>
      </c>
      <c r="F8923" t="s">
        <v>25065</v>
      </c>
      <c r="G8923" t="s">
        <v>507</v>
      </c>
      <c r="H8923" t="s">
        <v>149</v>
      </c>
      <c r="I8923" t="s">
        <v>135</v>
      </c>
      <c r="J8923" t="s">
        <v>136</v>
      </c>
      <c r="K8923" t="s">
        <v>137</v>
      </c>
      <c r="L8923" t="s">
        <v>25066</v>
      </c>
      <c r="M8923" t="s">
        <v>25067</v>
      </c>
      <c r="N8923">
        <v>1.645277777</v>
      </c>
      <c r="O8923">
        <v>0</v>
      </c>
      <c r="P8923">
        <v>5</v>
      </c>
      <c r="Q8923">
        <v>0</v>
      </c>
      <c r="R8923">
        <v>0</v>
      </c>
      <c r="S8923">
        <v>0</v>
      </c>
      <c r="T8923">
        <v>1</v>
      </c>
      <c r="U8923">
        <v>0</v>
      </c>
      <c r="V8923">
        <v>0</v>
      </c>
      <c r="W8923">
        <v>0</v>
      </c>
      <c r="X8923">
        <v>1.909908374852654</v>
      </c>
      <c r="Y8923">
        <v>0</v>
      </c>
      <c r="Z8923">
        <v>0</v>
      </c>
      <c r="AA8923">
        <v>0</v>
      </c>
      <c r="AB8923">
        <v>0.25942960220173394</v>
      </c>
      <c r="AC8923">
        <v>0</v>
      </c>
      <c r="AD8923">
        <v>0</v>
      </c>
      <c r="AE8923">
        <v>2.1693379770543881</v>
      </c>
    </row>
    <row r="8924" spans="1:31" x14ac:dyDescent="0.25">
      <c r="A8924">
        <v>1664348</v>
      </c>
      <c r="B8924">
        <v>1</v>
      </c>
      <c r="C8924" t="s">
        <v>80</v>
      </c>
      <c r="D8924" t="s">
        <v>103</v>
      </c>
      <c r="E8924" t="s">
        <v>131</v>
      </c>
      <c r="F8924" t="s">
        <v>25068</v>
      </c>
      <c r="G8924" t="s">
        <v>195</v>
      </c>
      <c r="H8924" t="s">
        <v>134</v>
      </c>
      <c r="I8924" t="s">
        <v>135</v>
      </c>
      <c r="J8924" t="s">
        <v>136</v>
      </c>
      <c r="K8924" t="s">
        <v>137</v>
      </c>
      <c r="L8924" t="s">
        <v>25069</v>
      </c>
      <c r="M8924" t="s">
        <v>25070</v>
      </c>
      <c r="N8924">
        <v>1.405277777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1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199.88298773638871</v>
      </c>
      <c r="AD8924">
        <v>0</v>
      </c>
      <c r="AE8924">
        <v>199.88298773638871</v>
      </c>
    </row>
    <row r="8925" spans="1:31" x14ac:dyDescent="0.25">
      <c r="A8925">
        <v>1663830</v>
      </c>
      <c r="B8925">
        <v>1</v>
      </c>
      <c r="C8925" t="s">
        <v>80</v>
      </c>
      <c r="D8925" t="s">
        <v>104</v>
      </c>
      <c r="E8925" t="s">
        <v>131</v>
      </c>
      <c r="F8925" t="s">
        <v>1689</v>
      </c>
      <c r="G8925" t="s">
        <v>161</v>
      </c>
      <c r="H8925" t="s">
        <v>134</v>
      </c>
      <c r="I8925" t="s">
        <v>135</v>
      </c>
      <c r="J8925" t="s">
        <v>136</v>
      </c>
      <c r="K8925" t="s">
        <v>137</v>
      </c>
      <c r="L8925" t="s">
        <v>25071</v>
      </c>
      <c r="M8925" t="s">
        <v>25072</v>
      </c>
      <c r="N8925">
        <v>1.6133333329999999</v>
      </c>
      <c r="O8925">
        <v>3</v>
      </c>
      <c r="P8925">
        <v>554</v>
      </c>
      <c r="Q8925">
        <v>1</v>
      </c>
      <c r="R8925">
        <v>32</v>
      </c>
      <c r="S8925">
        <v>2</v>
      </c>
      <c r="T8925">
        <v>72</v>
      </c>
      <c r="U8925">
        <v>0</v>
      </c>
      <c r="V8925">
        <v>0</v>
      </c>
      <c r="W8925">
        <v>4.2074683300275462</v>
      </c>
      <c r="X8925">
        <v>183.76284490347805</v>
      </c>
      <c r="Y8925">
        <v>0.92771642703703339</v>
      </c>
      <c r="Z8925">
        <v>6.5672446188728708</v>
      </c>
      <c r="AA8925">
        <v>9.7050455383986343</v>
      </c>
      <c r="AB8925">
        <v>40.167676691166889</v>
      </c>
      <c r="AC8925">
        <v>0</v>
      </c>
      <c r="AD8925">
        <v>0</v>
      </c>
      <c r="AE8925">
        <v>245.33799650898104</v>
      </c>
    </row>
    <row r="8926" spans="1:31" x14ac:dyDescent="0.25">
      <c r="A8926">
        <v>1663853</v>
      </c>
      <c r="B8926">
        <v>1</v>
      </c>
      <c r="C8926" t="s">
        <v>81</v>
      </c>
      <c r="D8926" t="s">
        <v>117</v>
      </c>
      <c r="E8926" t="s">
        <v>131</v>
      </c>
      <c r="F8926" t="s">
        <v>1629</v>
      </c>
      <c r="G8926" t="s">
        <v>195</v>
      </c>
      <c r="H8926" t="s">
        <v>134</v>
      </c>
      <c r="I8926" t="s">
        <v>135</v>
      </c>
      <c r="J8926" t="s">
        <v>136</v>
      </c>
      <c r="K8926" t="s">
        <v>137</v>
      </c>
      <c r="L8926" t="s">
        <v>25073</v>
      </c>
      <c r="M8926" t="s">
        <v>25074</v>
      </c>
      <c r="N8926">
        <v>1.180833333</v>
      </c>
      <c r="O8926">
        <v>0</v>
      </c>
      <c r="P8926">
        <v>139</v>
      </c>
      <c r="Q8926">
        <v>1</v>
      </c>
      <c r="R8926">
        <v>23</v>
      </c>
      <c r="S8926">
        <v>2</v>
      </c>
      <c r="T8926">
        <v>63</v>
      </c>
      <c r="U8926">
        <v>1</v>
      </c>
      <c r="V8926">
        <v>2</v>
      </c>
      <c r="W8926">
        <v>0</v>
      </c>
      <c r="X8926">
        <v>21.530557273961236</v>
      </c>
      <c r="Y8926">
        <v>20.479628741895798</v>
      </c>
      <c r="Z8926">
        <v>14.179054537102354</v>
      </c>
      <c r="AA8926">
        <v>26.738252670716353</v>
      </c>
      <c r="AB8926">
        <v>47.034573882381345</v>
      </c>
      <c r="AC8926">
        <v>93.244692565734795</v>
      </c>
      <c r="AD8926">
        <v>74.915933558958358</v>
      </c>
      <c r="AE8926">
        <v>298.1226932307502</v>
      </c>
    </row>
    <row r="8927" spans="1:31" x14ac:dyDescent="0.25">
      <c r="A8927">
        <v>1663893</v>
      </c>
      <c r="B8927">
        <v>1</v>
      </c>
      <c r="C8927" t="s">
        <v>81</v>
      </c>
      <c r="D8927" t="s">
        <v>128</v>
      </c>
      <c r="E8927" t="s">
        <v>140</v>
      </c>
      <c r="F8927" t="s">
        <v>25075</v>
      </c>
      <c r="G8927" t="s">
        <v>161</v>
      </c>
      <c r="H8927" t="s">
        <v>134</v>
      </c>
      <c r="I8927" t="s">
        <v>135</v>
      </c>
      <c r="J8927" t="s">
        <v>136</v>
      </c>
      <c r="K8927" t="s">
        <v>137</v>
      </c>
      <c r="L8927" t="s">
        <v>25076</v>
      </c>
      <c r="M8927" t="s">
        <v>25077</v>
      </c>
      <c r="N8927">
        <v>0.502222222</v>
      </c>
      <c r="O8927">
        <v>0</v>
      </c>
      <c r="P8927">
        <v>496</v>
      </c>
      <c r="Q8927">
        <v>0</v>
      </c>
      <c r="R8927">
        <v>0</v>
      </c>
      <c r="S8927">
        <v>9</v>
      </c>
      <c r="T8927">
        <v>56</v>
      </c>
      <c r="U8927">
        <v>10</v>
      </c>
      <c r="V8927">
        <v>3</v>
      </c>
      <c r="W8927">
        <v>0</v>
      </c>
      <c r="X8927">
        <v>70.179799455497772</v>
      </c>
      <c r="Y8927">
        <v>0</v>
      </c>
      <c r="Z8927">
        <v>0</v>
      </c>
      <c r="AA8927">
        <v>30.015387497008309</v>
      </c>
      <c r="AB8927">
        <v>26.054083508460678</v>
      </c>
      <c r="AC8927">
        <v>102.84806824611668</v>
      </c>
      <c r="AD8927">
        <v>64.484854352140019</v>
      </c>
      <c r="AE8927">
        <v>293.58219305922347</v>
      </c>
    </row>
    <row r="8928" spans="1:31" x14ac:dyDescent="0.25">
      <c r="A8928">
        <v>1664191</v>
      </c>
      <c r="B8928">
        <v>1</v>
      </c>
      <c r="C8928" t="s">
        <v>80</v>
      </c>
      <c r="D8928" t="s">
        <v>85</v>
      </c>
      <c r="E8928" t="s">
        <v>146</v>
      </c>
      <c r="F8928" t="s">
        <v>25078</v>
      </c>
      <c r="G8928" t="s">
        <v>235</v>
      </c>
      <c r="H8928" t="s">
        <v>149</v>
      </c>
      <c r="I8928" t="s">
        <v>135</v>
      </c>
      <c r="J8928" t="s">
        <v>136</v>
      </c>
      <c r="K8928" t="s">
        <v>143</v>
      </c>
      <c r="L8928" t="s">
        <v>25079</v>
      </c>
      <c r="M8928" t="s">
        <v>25080</v>
      </c>
      <c r="N8928">
        <v>0.55756388800000001</v>
      </c>
      <c r="O8928">
        <v>0</v>
      </c>
      <c r="P8928">
        <v>792</v>
      </c>
      <c r="Q8928">
        <v>0</v>
      </c>
      <c r="R8928">
        <v>0</v>
      </c>
      <c r="S8928">
        <v>0</v>
      </c>
      <c r="T8928">
        <v>116</v>
      </c>
      <c r="U8928">
        <v>0</v>
      </c>
      <c r="V8928">
        <v>0</v>
      </c>
      <c r="W8928">
        <v>0</v>
      </c>
      <c r="X8928">
        <v>139.36134822720791</v>
      </c>
      <c r="Y8928">
        <v>0</v>
      </c>
      <c r="Z8928">
        <v>0</v>
      </c>
      <c r="AA8928">
        <v>0</v>
      </c>
      <c r="AB8928">
        <v>79.840352780731223</v>
      </c>
      <c r="AC8928">
        <v>0</v>
      </c>
      <c r="AD8928">
        <v>0</v>
      </c>
      <c r="AE8928">
        <v>219.20170100793914</v>
      </c>
    </row>
    <row r="8929" spans="1:31" x14ac:dyDescent="0.25">
      <c r="A8929">
        <v>1663790</v>
      </c>
      <c r="B8929">
        <v>1</v>
      </c>
      <c r="C8929" t="s">
        <v>81</v>
      </c>
      <c r="D8929" t="s">
        <v>113</v>
      </c>
      <c r="E8929" t="s">
        <v>204</v>
      </c>
      <c r="F8929" t="s">
        <v>25081</v>
      </c>
      <c r="G8929" t="s">
        <v>918</v>
      </c>
      <c r="H8929" t="s">
        <v>134</v>
      </c>
      <c r="I8929" t="s">
        <v>135</v>
      </c>
      <c r="J8929" t="s">
        <v>136</v>
      </c>
      <c r="K8929" t="s">
        <v>137</v>
      </c>
      <c r="L8929" t="s">
        <v>25082</v>
      </c>
      <c r="M8929" t="s">
        <v>25083</v>
      </c>
      <c r="N8929">
        <v>5.9722221999999998E-2</v>
      </c>
      <c r="O8929">
        <v>0</v>
      </c>
      <c r="P8929">
        <v>484</v>
      </c>
      <c r="Q8929">
        <v>45</v>
      </c>
      <c r="R8929">
        <v>273</v>
      </c>
      <c r="S8929">
        <v>10</v>
      </c>
      <c r="T8929">
        <v>41</v>
      </c>
      <c r="U8929">
        <v>1</v>
      </c>
      <c r="V8929">
        <v>0</v>
      </c>
      <c r="W8929">
        <v>0</v>
      </c>
      <c r="X8929">
        <v>3.7594179662985909</v>
      </c>
      <c r="Y8929">
        <v>1.8287307891257751</v>
      </c>
      <c r="Z8929">
        <v>3.6655189101348253</v>
      </c>
      <c r="AA8929">
        <v>1.8132836929015375</v>
      </c>
      <c r="AB8929">
        <v>1.8370112566846566</v>
      </c>
      <c r="AC8929">
        <v>5.0008711188260415</v>
      </c>
      <c r="AD8929">
        <v>0</v>
      </c>
      <c r="AE8929">
        <v>17.904833733971426</v>
      </c>
    </row>
    <row r="8930" spans="1:31" x14ac:dyDescent="0.25">
      <c r="A8930">
        <v>1664331</v>
      </c>
      <c r="B8930">
        <v>1</v>
      </c>
      <c r="C8930" t="s">
        <v>80</v>
      </c>
      <c r="D8930" t="s">
        <v>100</v>
      </c>
      <c r="E8930" t="s">
        <v>146</v>
      </c>
      <c r="F8930" t="s">
        <v>25084</v>
      </c>
      <c r="G8930" t="s">
        <v>3003</v>
      </c>
      <c r="H8930" t="s">
        <v>149</v>
      </c>
      <c r="I8930" t="s">
        <v>135</v>
      </c>
      <c r="J8930" t="s">
        <v>136</v>
      </c>
      <c r="K8930" t="s">
        <v>137</v>
      </c>
      <c r="L8930" t="s">
        <v>25085</v>
      </c>
      <c r="M8930" t="s">
        <v>25086</v>
      </c>
      <c r="N8930">
        <v>6.5052777769999999</v>
      </c>
      <c r="O8930">
        <v>0</v>
      </c>
      <c r="P8930">
        <v>17</v>
      </c>
      <c r="Q8930">
        <v>0</v>
      </c>
      <c r="R8930">
        <v>9</v>
      </c>
      <c r="S8930">
        <v>0</v>
      </c>
      <c r="T8930">
        <v>3</v>
      </c>
      <c r="U8930">
        <v>0</v>
      </c>
      <c r="V8930">
        <v>0</v>
      </c>
      <c r="W8930">
        <v>0</v>
      </c>
      <c r="X8930">
        <v>49.621568703536518</v>
      </c>
      <c r="Y8930">
        <v>0</v>
      </c>
      <c r="Z8930">
        <v>16.397557658685269</v>
      </c>
      <c r="AA8930">
        <v>0</v>
      </c>
      <c r="AB8930">
        <v>4.5432534090626663E-2</v>
      </c>
      <c r="AC8930">
        <v>0</v>
      </c>
      <c r="AD8930">
        <v>0</v>
      </c>
      <c r="AE8930">
        <v>66.064558896312406</v>
      </c>
    </row>
    <row r="8931" spans="1:31" x14ac:dyDescent="0.25">
      <c r="A8931">
        <v>1663939</v>
      </c>
      <c r="B8931">
        <v>1</v>
      </c>
      <c r="C8931" t="s">
        <v>80</v>
      </c>
      <c r="D8931" t="s">
        <v>105</v>
      </c>
      <c r="E8931" t="s">
        <v>178</v>
      </c>
      <c r="F8931" t="s">
        <v>25087</v>
      </c>
      <c r="G8931" t="s">
        <v>1492</v>
      </c>
      <c r="H8931" t="s">
        <v>149</v>
      </c>
      <c r="I8931" t="s">
        <v>135</v>
      </c>
      <c r="J8931" t="s">
        <v>136</v>
      </c>
      <c r="K8931" t="s">
        <v>137</v>
      </c>
      <c r="L8931" t="s">
        <v>25088</v>
      </c>
      <c r="M8931" t="s">
        <v>25089</v>
      </c>
      <c r="N8931">
        <v>2.1808333329999998</v>
      </c>
      <c r="O8931">
        <v>0</v>
      </c>
      <c r="P8931">
        <v>35</v>
      </c>
      <c r="Q8931">
        <v>0</v>
      </c>
      <c r="R8931">
        <v>0</v>
      </c>
      <c r="S8931">
        <v>0</v>
      </c>
      <c r="T8931">
        <v>1</v>
      </c>
      <c r="U8931">
        <v>0</v>
      </c>
      <c r="V8931">
        <v>0</v>
      </c>
      <c r="W8931">
        <v>0</v>
      </c>
      <c r="X8931">
        <v>14.854163013773563</v>
      </c>
      <c r="Y8931">
        <v>0</v>
      </c>
      <c r="Z8931">
        <v>0</v>
      </c>
      <c r="AA8931">
        <v>0</v>
      </c>
      <c r="AB8931">
        <v>7.3211793722198909E-2</v>
      </c>
      <c r="AC8931">
        <v>0</v>
      </c>
      <c r="AD8931">
        <v>0</v>
      </c>
      <c r="AE8931">
        <v>14.927374807495763</v>
      </c>
    </row>
    <row r="8932" spans="1:31" x14ac:dyDescent="0.25">
      <c r="A8932">
        <v>1664457</v>
      </c>
      <c r="B8932">
        <v>1</v>
      </c>
      <c r="C8932" t="s">
        <v>80</v>
      </c>
      <c r="D8932" t="s">
        <v>109</v>
      </c>
      <c r="E8932" t="s">
        <v>146</v>
      </c>
      <c r="F8932" t="s">
        <v>25090</v>
      </c>
      <c r="G8932" t="s">
        <v>260</v>
      </c>
      <c r="H8932" t="s">
        <v>149</v>
      </c>
      <c r="I8932" t="s">
        <v>135</v>
      </c>
      <c r="J8932" t="s">
        <v>136</v>
      </c>
      <c r="K8932" t="s">
        <v>137</v>
      </c>
      <c r="L8932" t="s">
        <v>25091</v>
      </c>
      <c r="M8932" t="s">
        <v>25092</v>
      </c>
      <c r="N8932">
        <v>3.9358333330000002</v>
      </c>
      <c r="O8932">
        <v>0</v>
      </c>
      <c r="P8932">
        <v>44</v>
      </c>
      <c r="Q8932">
        <v>0</v>
      </c>
      <c r="R8932">
        <v>0</v>
      </c>
      <c r="S8932">
        <v>0</v>
      </c>
      <c r="T8932">
        <v>2</v>
      </c>
      <c r="U8932">
        <v>0</v>
      </c>
      <c r="V8932">
        <v>0</v>
      </c>
      <c r="W8932">
        <v>0</v>
      </c>
      <c r="X8932">
        <v>16.430728144229878</v>
      </c>
      <c r="Y8932">
        <v>0</v>
      </c>
      <c r="Z8932">
        <v>0</v>
      </c>
      <c r="AA8932">
        <v>0</v>
      </c>
      <c r="AB8932">
        <v>0</v>
      </c>
      <c r="AC8932">
        <v>0</v>
      </c>
      <c r="AD8932">
        <v>0</v>
      </c>
      <c r="AE8932">
        <v>16.430728144229878</v>
      </c>
    </row>
    <row r="8933" spans="1:31" x14ac:dyDescent="0.25">
      <c r="A8933">
        <v>1664669</v>
      </c>
      <c r="B8933">
        <v>1</v>
      </c>
      <c r="C8933" t="s">
        <v>81</v>
      </c>
      <c r="D8933" t="s">
        <v>117</v>
      </c>
      <c r="E8933" t="s">
        <v>178</v>
      </c>
      <c r="F8933" t="s">
        <v>25093</v>
      </c>
      <c r="G8933" t="s">
        <v>227</v>
      </c>
      <c r="H8933" t="s">
        <v>149</v>
      </c>
      <c r="I8933" t="s">
        <v>135</v>
      </c>
      <c r="J8933" t="s">
        <v>136</v>
      </c>
      <c r="K8933" t="s">
        <v>137</v>
      </c>
      <c r="L8933" t="s">
        <v>25094</v>
      </c>
      <c r="M8933" t="s">
        <v>25095</v>
      </c>
      <c r="N8933">
        <v>0.84166666599999995</v>
      </c>
      <c r="O8933">
        <v>0</v>
      </c>
      <c r="P8933">
        <v>8</v>
      </c>
      <c r="Q8933">
        <v>0</v>
      </c>
      <c r="R8933">
        <v>0</v>
      </c>
      <c r="S8933">
        <v>0</v>
      </c>
      <c r="T8933">
        <v>2</v>
      </c>
      <c r="U8933">
        <v>0</v>
      </c>
      <c r="V8933">
        <v>0</v>
      </c>
      <c r="W8933">
        <v>0</v>
      </c>
      <c r="X8933">
        <v>0.22747193849036446</v>
      </c>
      <c r="Y8933">
        <v>0</v>
      </c>
      <c r="Z8933">
        <v>0</v>
      </c>
      <c r="AA8933">
        <v>0</v>
      </c>
      <c r="AB8933">
        <v>3.7152976396376367</v>
      </c>
      <c r="AC8933">
        <v>0</v>
      </c>
      <c r="AD8933">
        <v>0</v>
      </c>
      <c r="AE8933">
        <v>3.9427695781280012</v>
      </c>
    </row>
    <row r="8934" spans="1:31" x14ac:dyDescent="0.25">
      <c r="A8934">
        <v>1664786</v>
      </c>
      <c r="B8934">
        <v>1</v>
      </c>
      <c r="C8934" t="s">
        <v>80</v>
      </c>
      <c r="D8934" t="s">
        <v>107</v>
      </c>
      <c r="E8934" t="s">
        <v>152</v>
      </c>
      <c r="F8934" t="s">
        <v>25096</v>
      </c>
      <c r="G8934" t="s">
        <v>168</v>
      </c>
      <c r="H8934" t="s">
        <v>149</v>
      </c>
      <c r="I8934" t="s">
        <v>135</v>
      </c>
      <c r="J8934" t="s">
        <v>136</v>
      </c>
      <c r="K8934" t="s">
        <v>137</v>
      </c>
      <c r="L8934" t="s">
        <v>25097</v>
      </c>
      <c r="M8934" t="s">
        <v>25098</v>
      </c>
      <c r="N8934">
        <v>46.595277777</v>
      </c>
      <c r="O8934">
        <v>0</v>
      </c>
      <c r="P8934">
        <v>3</v>
      </c>
      <c r="Q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47.882585964883404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47.882585964883404</v>
      </c>
    </row>
    <row r="8935" spans="1:31" x14ac:dyDescent="0.25">
      <c r="A8935">
        <v>1663979</v>
      </c>
      <c r="B8935">
        <v>1</v>
      </c>
      <c r="C8935" t="s">
        <v>81</v>
      </c>
      <c r="D8935" t="s">
        <v>113</v>
      </c>
      <c r="E8935" t="s">
        <v>140</v>
      </c>
      <c r="F8935" t="s">
        <v>25099</v>
      </c>
      <c r="G8935" t="s">
        <v>161</v>
      </c>
      <c r="H8935" t="s">
        <v>134</v>
      </c>
      <c r="I8935" t="s">
        <v>135</v>
      </c>
      <c r="J8935" t="s">
        <v>136</v>
      </c>
      <c r="K8935" t="s">
        <v>137</v>
      </c>
      <c r="L8935" t="s">
        <v>25100</v>
      </c>
      <c r="M8935" t="s">
        <v>25101</v>
      </c>
      <c r="N8935">
        <v>2.7613888879999999</v>
      </c>
      <c r="O8935">
        <v>0</v>
      </c>
      <c r="P8935">
        <v>0</v>
      </c>
      <c r="Q8935">
        <v>0</v>
      </c>
      <c r="R8935">
        <v>10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3.7127938490436625</v>
      </c>
      <c r="AA8935">
        <v>0</v>
      </c>
      <c r="AB8935">
        <v>0</v>
      </c>
      <c r="AC8935">
        <v>0</v>
      </c>
      <c r="AD8935">
        <v>0</v>
      </c>
      <c r="AE8935">
        <v>3.7127938490436625</v>
      </c>
    </row>
    <row r="8936" spans="1:31" x14ac:dyDescent="0.25">
      <c r="A8936">
        <v>1664245</v>
      </c>
      <c r="B8936">
        <v>1</v>
      </c>
      <c r="C8936" t="s">
        <v>80</v>
      </c>
      <c r="D8936" t="s">
        <v>104</v>
      </c>
      <c r="E8936" t="s">
        <v>131</v>
      </c>
      <c r="F8936" t="s">
        <v>25102</v>
      </c>
      <c r="G8936" t="s">
        <v>148</v>
      </c>
      <c r="H8936" t="s">
        <v>134</v>
      </c>
      <c r="I8936" t="s">
        <v>135</v>
      </c>
      <c r="J8936" t="s">
        <v>136</v>
      </c>
      <c r="K8936" t="s">
        <v>143</v>
      </c>
      <c r="L8936" t="s">
        <v>25103</v>
      </c>
      <c r="M8936" t="s">
        <v>25104</v>
      </c>
      <c r="N8936">
        <v>7.2858333330000002</v>
      </c>
      <c r="O8936">
        <v>0</v>
      </c>
      <c r="P8936">
        <v>1589</v>
      </c>
      <c r="Q8936">
        <v>0</v>
      </c>
      <c r="R8936">
        <v>6</v>
      </c>
      <c r="S8936">
        <v>0</v>
      </c>
      <c r="T8936">
        <v>116</v>
      </c>
      <c r="U8936">
        <v>0</v>
      </c>
      <c r="V8936">
        <v>0</v>
      </c>
      <c r="W8936">
        <v>0</v>
      </c>
      <c r="X8936">
        <v>2333.0066200966949</v>
      </c>
      <c r="Y8936">
        <v>0</v>
      </c>
      <c r="Z8936">
        <v>2.3707751223588343</v>
      </c>
      <c r="AA8936">
        <v>0</v>
      </c>
      <c r="AB8936">
        <v>835.9112421398014</v>
      </c>
      <c r="AC8936">
        <v>0</v>
      </c>
      <c r="AD8936">
        <v>0</v>
      </c>
      <c r="AE8936">
        <v>3171.2886373588549</v>
      </c>
    </row>
    <row r="8937" spans="1:31" x14ac:dyDescent="0.25">
      <c r="A8937">
        <v>1664002</v>
      </c>
      <c r="B8937">
        <v>1</v>
      </c>
      <c r="C8937" t="s">
        <v>81</v>
      </c>
      <c r="D8937" t="s">
        <v>120</v>
      </c>
      <c r="E8937" t="s">
        <v>178</v>
      </c>
      <c r="F8937" t="s">
        <v>25105</v>
      </c>
      <c r="G8937" t="s">
        <v>227</v>
      </c>
      <c r="H8937" t="s">
        <v>149</v>
      </c>
      <c r="I8937" t="s">
        <v>135</v>
      </c>
      <c r="J8937" t="s">
        <v>136</v>
      </c>
      <c r="K8937" t="s">
        <v>137</v>
      </c>
      <c r="L8937" t="s">
        <v>25106</v>
      </c>
      <c r="M8937" t="s">
        <v>25107</v>
      </c>
      <c r="N8937">
        <v>1.7691666660000001</v>
      </c>
      <c r="O8937">
        <v>0</v>
      </c>
      <c r="P8937">
        <v>59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14.889661658105505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14.889661658105505</v>
      </c>
    </row>
    <row r="8938" spans="1:31" x14ac:dyDescent="0.25">
      <c r="A8938">
        <v>1664763</v>
      </c>
      <c r="B8938">
        <v>1</v>
      </c>
      <c r="C8938" t="s">
        <v>80</v>
      </c>
      <c r="D8938" t="s">
        <v>103</v>
      </c>
      <c r="E8938" t="s">
        <v>178</v>
      </c>
      <c r="F8938" t="s">
        <v>25108</v>
      </c>
      <c r="G8938" t="s">
        <v>227</v>
      </c>
      <c r="H8938" t="s">
        <v>149</v>
      </c>
      <c r="I8938" t="s">
        <v>135</v>
      </c>
      <c r="J8938" t="s">
        <v>136</v>
      </c>
      <c r="K8938" t="s">
        <v>137</v>
      </c>
      <c r="L8938" t="s">
        <v>25109</v>
      </c>
      <c r="M8938" t="s">
        <v>25110</v>
      </c>
      <c r="N8938">
        <v>1.726111111</v>
      </c>
      <c r="O8938">
        <v>0</v>
      </c>
      <c r="P8938">
        <v>21</v>
      </c>
      <c r="Q8938">
        <v>0</v>
      </c>
      <c r="R8938">
        <v>0</v>
      </c>
      <c r="S8938">
        <v>0</v>
      </c>
      <c r="T8938">
        <v>3</v>
      </c>
      <c r="U8938">
        <v>0</v>
      </c>
      <c r="V8938">
        <v>0</v>
      </c>
      <c r="W8938">
        <v>0</v>
      </c>
      <c r="X8938">
        <v>8.5266869149869589</v>
      </c>
      <c r="Y8938">
        <v>0</v>
      </c>
      <c r="Z8938">
        <v>0</v>
      </c>
      <c r="AA8938">
        <v>0</v>
      </c>
      <c r="AB8938">
        <v>0.22299736402645889</v>
      </c>
      <c r="AC8938">
        <v>0</v>
      </c>
      <c r="AD8938">
        <v>0</v>
      </c>
      <c r="AE8938">
        <v>8.7496842790134171</v>
      </c>
    </row>
    <row r="8939" spans="1:31" x14ac:dyDescent="0.25">
      <c r="A8939">
        <v>1664700</v>
      </c>
      <c r="B8939">
        <v>1</v>
      </c>
      <c r="C8939" t="s">
        <v>80</v>
      </c>
      <c r="D8939" t="s">
        <v>84</v>
      </c>
      <c r="E8939" t="s">
        <v>131</v>
      </c>
      <c r="F8939" t="s">
        <v>25111</v>
      </c>
      <c r="G8939" t="s">
        <v>161</v>
      </c>
      <c r="H8939" t="s">
        <v>134</v>
      </c>
      <c r="I8939" t="s">
        <v>135</v>
      </c>
      <c r="J8939" t="s">
        <v>136</v>
      </c>
      <c r="K8939" t="s">
        <v>137</v>
      </c>
      <c r="L8939" t="s">
        <v>25112</v>
      </c>
      <c r="M8939" t="s">
        <v>25113</v>
      </c>
      <c r="N8939">
        <v>0.87222222199999999</v>
      </c>
      <c r="O8939">
        <v>0</v>
      </c>
      <c r="P8939">
        <v>1069</v>
      </c>
      <c r="Q8939">
        <v>0</v>
      </c>
      <c r="R8939">
        <v>0</v>
      </c>
      <c r="S8939">
        <v>0</v>
      </c>
      <c r="T8939">
        <v>17</v>
      </c>
      <c r="U8939">
        <v>0</v>
      </c>
      <c r="V8939">
        <v>0</v>
      </c>
      <c r="W8939">
        <v>0</v>
      </c>
      <c r="X8939">
        <v>193.13205696853376</v>
      </c>
      <c r="Y8939">
        <v>0</v>
      </c>
      <c r="Z8939">
        <v>0</v>
      </c>
      <c r="AA8939">
        <v>0</v>
      </c>
      <c r="AB8939">
        <v>70.431363025059824</v>
      </c>
      <c r="AC8939">
        <v>0</v>
      </c>
      <c r="AD8939">
        <v>0</v>
      </c>
      <c r="AE8939">
        <v>263.56341999359358</v>
      </c>
    </row>
    <row r="8940" spans="1:31" x14ac:dyDescent="0.25">
      <c r="A8940">
        <v>1664214</v>
      </c>
      <c r="B8940">
        <v>1</v>
      </c>
      <c r="C8940" t="s">
        <v>81</v>
      </c>
      <c r="D8940" t="s">
        <v>118</v>
      </c>
      <c r="E8940" t="s">
        <v>178</v>
      </c>
      <c r="F8940" t="s">
        <v>25114</v>
      </c>
      <c r="G8940" t="s">
        <v>227</v>
      </c>
      <c r="H8940" t="s">
        <v>149</v>
      </c>
      <c r="I8940" t="s">
        <v>135</v>
      </c>
      <c r="J8940" t="s">
        <v>136</v>
      </c>
      <c r="K8940" t="s">
        <v>137</v>
      </c>
      <c r="L8940" t="s">
        <v>25115</v>
      </c>
      <c r="M8940" t="s">
        <v>25116</v>
      </c>
      <c r="N8940">
        <v>4.9544444439999999</v>
      </c>
      <c r="O8940">
        <v>0</v>
      </c>
      <c r="P8940">
        <v>78</v>
      </c>
      <c r="Q8940">
        <v>0</v>
      </c>
      <c r="R8940">
        <v>0</v>
      </c>
      <c r="S8940">
        <v>0</v>
      </c>
      <c r="T8940">
        <v>1</v>
      </c>
      <c r="U8940">
        <v>0</v>
      </c>
      <c r="V8940">
        <v>0</v>
      </c>
      <c r="W8940">
        <v>0</v>
      </c>
      <c r="X8940">
        <v>77.945972961246355</v>
      </c>
      <c r="Y8940">
        <v>0</v>
      </c>
      <c r="Z8940">
        <v>0</v>
      </c>
      <c r="AA8940">
        <v>0</v>
      </c>
      <c r="AB8940">
        <v>11.353434778043798</v>
      </c>
      <c r="AC8940">
        <v>0</v>
      </c>
      <c r="AD8940">
        <v>0</v>
      </c>
      <c r="AE8940">
        <v>89.29940773929016</v>
      </c>
    </row>
    <row r="8941" spans="1:31" x14ac:dyDescent="0.25">
      <c r="A8941">
        <v>1664606</v>
      </c>
      <c r="B8941">
        <v>1</v>
      </c>
      <c r="C8941" t="s">
        <v>80</v>
      </c>
      <c r="D8941" t="s">
        <v>98</v>
      </c>
      <c r="E8941" t="s">
        <v>178</v>
      </c>
      <c r="F8941" t="s">
        <v>9941</v>
      </c>
      <c r="G8941" t="s">
        <v>227</v>
      </c>
      <c r="H8941" t="s">
        <v>149</v>
      </c>
      <c r="I8941" t="s">
        <v>135</v>
      </c>
      <c r="J8941" t="s">
        <v>136</v>
      </c>
      <c r="K8941" t="s">
        <v>137</v>
      </c>
      <c r="L8941" t="s">
        <v>25117</v>
      </c>
      <c r="M8941" t="s">
        <v>25118</v>
      </c>
      <c r="N8941">
        <v>1.405277777</v>
      </c>
      <c r="O8941">
        <v>0</v>
      </c>
      <c r="P8941">
        <v>25</v>
      </c>
      <c r="Q8941">
        <v>0</v>
      </c>
      <c r="R8941">
        <v>3</v>
      </c>
      <c r="S8941">
        <v>0</v>
      </c>
      <c r="T8941">
        <v>8</v>
      </c>
      <c r="U8941">
        <v>0</v>
      </c>
      <c r="V8941">
        <v>0</v>
      </c>
      <c r="W8941">
        <v>0</v>
      </c>
      <c r="X8941">
        <v>10.330970621349699</v>
      </c>
      <c r="Y8941">
        <v>0</v>
      </c>
      <c r="Z8941">
        <v>0.10446171973001665</v>
      </c>
      <c r="AA8941">
        <v>0</v>
      </c>
      <c r="AB8941">
        <v>6.6782709104544526</v>
      </c>
      <c r="AC8941">
        <v>0</v>
      </c>
      <c r="AD8941">
        <v>0</v>
      </c>
      <c r="AE8941">
        <v>17.113703251534169</v>
      </c>
    </row>
    <row r="8942" spans="1:31" x14ac:dyDescent="0.25">
      <c r="A8942">
        <v>1664159</v>
      </c>
      <c r="B8942">
        <v>1</v>
      </c>
      <c r="C8942" t="s">
        <v>80</v>
      </c>
      <c r="D8942" t="s">
        <v>82</v>
      </c>
      <c r="E8942" t="s">
        <v>140</v>
      </c>
      <c r="F8942" t="s">
        <v>25119</v>
      </c>
      <c r="G8942" t="s">
        <v>161</v>
      </c>
      <c r="H8942" t="s">
        <v>134</v>
      </c>
      <c r="I8942" t="s">
        <v>135</v>
      </c>
      <c r="J8942" t="s">
        <v>136</v>
      </c>
      <c r="K8942" t="s">
        <v>137</v>
      </c>
      <c r="L8942" t="s">
        <v>25120</v>
      </c>
      <c r="M8942" t="s">
        <v>25121</v>
      </c>
      <c r="N8942">
        <v>1.513055555</v>
      </c>
      <c r="O8942">
        <v>0</v>
      </c>
      <c r="P8942">
        <v>3</v>
      </c>
      <c r="Q8942">
        <v>0</v>
      </c>
      <c r="R8942">
        <v>0</v>
      </c>
      <c r="S8942">
        <v>1</v>
      </c>
      <c r="T8942">
        <v>119</v>
      </c>
      <c r="U8942">
        <v>0</v>
      </c>
      <c r="V8942">
        <v>2</v>
      </c>
      <c r="W8942">
        <v>0</v>
      </c>
      <c r="X8942">
        <v>8.3109186582690597</v>
      </c>
      <c r="Y8942">
        <v>0</v>
      </c>
      <c r="Z8942">
        <v>0</v>
      </c>
      <c r="AA8942">
        <v>144.92796895174382</v>
      </c>
      <c r="AB8942">
        <v>333.7198663424216</v>
      </c>
      <c r="AC8942">
        <v>0</v>
      </c>
      <c r="AD8942">
        <v>4.9407222140460529</v>
      </c>
      <c r="AE8942">
        <v>491.8994761664805</v>
      </c>
    </row>
    <row r="8943" spans="1:31" x14ac:dyDescent="0.25">
      <c r="A8943">
        <v>1663916</v>
      </c>
      <c r="B8943">
        <v>1</v>
      </c>
      <c r="C8943" t="s">
        <v>80</v>
      </c>
      <c r="D8943" t="s">
        <v>106</v>
      </c>
      <c r="E8943" t="s">
        <v>204</v>
      </c>
      <c r="F8943" t="s">
        <v>25122</v>
      </c>
      <c r="G8943" t="s">
        <v>161</v>
      </c>
      <c r="H8943" t="s">
        <v>134</v>
      </c>
      <c r="I8943" t="s">
        <v>135</v>
      </c>
      <c r="J8943" t="s">
        <v>136</v>
      </c>
      <c r="K8943" t="s">
        <v>137</v>
      </c>
      <c r="L8943" t="s">
        <v>25123</v>
      </c>
      <c r="M8943" t="s">
        <v>25124</v>
      </c>
      <c r="N8943">
        <v>1.0136111109999999</v>
      </c>
      <c r="O8943">
        <v>1</v>
      </c>
      <c r="P8943">
        <v>723</v>
      </c>
      <c r="Q8943">
        <v>26</v>
      </c>
      <c r="R8943">
        <v>161</v>
      </c>
      <c r="S8943">
        <v>12</v>
      </c>
      <c r="T8943">
        <v>96</v>
      </c>
      <c r="U8943">
        <v>3</v>
      </c>
      <c r="V8943">
        <v>0</v>
      </c>
      <c r="W8943">
        <v>0</v>
      </c>
      <c r="X8943">
        <v>103.85629670738042</v>
      </c>
      <c r="Y8943">
        <v>17.124765644129312</v>
      </c>
      <c r="Z8943">
        <v>41.651426880588069</v>
      </c>
      <c r="AA8943">
        <v>75.122171709429296</v>
      </c>
      <c r="AB8943">
        <v>46.699494061747004</v>
      </c>
      <c r="AC8943">
        <v>179.94959336640096</v>
      </c>
      <c r="AD8943">
        <v>0</v>
      </c>
      <c r="AE8943">
        <v>464.40374836967504</v>
      </c>
    </row>
    <row r="8944" spans="1:31" x14ac:dyDescent="0.25">
      <c r="A8944">
        <v>1664998</v>
      </c>
      <c r="B8944">
        <v>1</v>
      </c>
      <c r="C8944" t="s">
        <v>81</v>
      </c>
      <c r="D8944" t="s">
        <v>128</v>
      </c>
      <c r="E8944" t="s">
        <v>131</v>
      </c>
      <c r="F8944" t="s">
        <v>25125</v>
      </c>
      <c r="G8944" t="s">
        <v>161</v>
      </c>
      <c r="H8944" t="s">
        <v>134</v>
      </c>
      <c r="I8944" t="s">
        <v>135</v>
      </c>
      <c r="J8944" t="s">
        <v>136</v>
      </c>
      <c r="K8944" t="s">
        <v>137</v>
      </c>
      <c r="L8944" t="s">
        <v>25126</v>
      </c>
      <c r="M8944" t="s">
        <v>25127</v>
      </c>
      <c r="N8944">
        <v>0.14972222199999999</v>
      </c>
      <c r="O8944">
        <v>0</v>
      </c>
      <c r="P8944">
        <v>160</v>
      </c>
      <c r="Q8944">
        <v>3</v>
      </c>
      <c r="R8944">
        <v>5</v>
      </c>
      <c r="S8944">
        <v>3</v>
      </c>
      <c r="T8944">
        <v>20</v>
      </c>
      <c r="U8944">
        <v>0</v>
      </c>
      <c r="V8944">
        <v>0</v>
      </c>
      <c r="W8944">
        <v>0</v>
      </c>
      <c r="X8944">
        <v>2.7262475845092315</v>
      </c>
      <c r="Y8944">
        <v>0.11849592266368696</v>
      </c>
      <c r="Z8944">
        <v>4.7044479085535565E-2</v>
      </c>
      <c r="AA8944">
        <v>0.22273928457013142</v>
      </c>
      <c r="AB8944">
        <v>1.2096893170678986</v>
      </c>
      <c r="AC8944">
        <v>0</v>
      </c>
      <c r="AD8944">
        <v>0</v>
      </c>
      <c r="AE8944">
        <v>4.3242165878964842</v>
      </c>
    </row>
    <row r="8945" spans="1:31" x14ac:dyDescent="0.25">
      <c r="A8945">
        <v>1664308</v>
      </c>
      <c r="B8945">
        <v>1</v>
      </c>
      <c r="C8945" t="s">
        <v>80</v>
      </c>
      <c r="D8945" t="s">
        <v>91</v>
      </c>
      <c r="E8945" t="s">
        <v>178</v>
      </c>
      <c r="F8945" t="s">
        <v>25128</v>
      </c>
      <c r="G8945" t="s">
        <v>187</v>
      </c>
      <c r="H8945" t="s">
        <v>149</v>
      </c>
      <c r="I8945" t="s">
        <v>135</v>
      </c>
      <c r="J8945" t="s">
        <v>136</v>
      </c>
      <c r="K8945" t="s">
        <v>137</v>
      </c>
      <c r="L8945" t="s">
        <v>25129</v>
      </c>
      <c r="M8945" t="s">
        <v>25130</v>
      </c>
      <c r="N8945">
        <v>1.9597222219999999</v>
      </c>
      <c r="O8945">
        <v>0</v>
      </c>
      <c r="P8945">
        <v>19</v>
      </c>
      <c r="Q8945">
        <v>0</v>
      </c>
      <c r="R8945">
        <v>0</v>
      </c>
      <c r="S8945">
        <v>0</v>
      </c>
      <c r="T8945">
        <v>1</v>
      </c>
      <c r="U8945">
        <v>0</v>
      </c>
      <c r="V8945">
        <v>0</v>
      </c>
      <c r="W8945">
        <v>0</v>
      </c>
      <c r="X8945">
        <v>20.464740532502667</v>
      </c>
      <c r="Y8945">
        <v>0</v>
      </c>
      <c r="Z8945">
        <v>0</v>
      </c>
      <c r="AA8945">
        <v>0</v>
      </c>
      <c r="AB8945">
        <v>0.31271539161242001</v>
      </c>
      <c r="AC8945">
        <v>0</v>
      </c>
      <c r="AD8945">
        <v>0</v>
      </c>
      <c r="AE8945">
        <v>20.777455924115088</v>
      </c>
    </row>
    <row r="8946" spans="1:31" x14ac:dyDescent="0.25">
      <c r="A8946">
        <v>1664397</v>
      </c>
      <c r="B8946">
        <v>1</v>
      </c>
      <c r="C8946" t="s">
        <v>80</v>
      </c>
      <c r="D8946" t="s">
        <v>104</v>
      </c>
      <c r="E8946" t="s">
        <v>204</v>
      </c>
      <c r="F8946" t="s">
        <v>25131</v>
      </c>
      <c r="G8946" t="s">
        <v>785</v>
      </c>
      <c r="H8946" t="s">
        <v>134</v>
      </c>
      <c r="I8946" t="s">
        <v>135</v>
      </c>
      <c r="J8946" t="s">
        <v>136</v>
      </c>
      <c r="K8946" t="s">
        <v>137</v>
      </c>
      <c r="L8946" t="s">
        <v>25132</v>
      </c>
      <c r="M8946" t="s">
        <v>25133</v>
      </c>
      <c r="N8946">
        <v>3.278888888</v>
      </c>
      <c r="O8946">
        <v>0</v>
      </c>
      <c r="P8946">
        <v>0</v>
      </c>
      <c r="Q8946">
        <v>3</v>
      </c>
      <c r="R8946">
        <v>0</v>
      </c>
      <c r="S8946">
        <v>4</v>
      </c>
      <c r="T8946">
        <v>0</v>
      </c>
      <c r="U8946">
        <v>2</v>
      </c>
      <c r="V8946">
        <v>0</v>
      </c>
      <c r="W8946">
        <v>0</v>
      </c>
      <c r="X8946">
        <v>0</v>
      </c>
      <c r="Y8946">
        <v>6.9838201314460528</v>
      </c>
      <c r="Z8946">
        <v>0</v>
      </c>
      <c r="AA8946">
        <v>67.224862909461351</v>
      </c>
      <c r="AB8946">
        <v>0</v>
      </c>
      <c r="AC8946">
        <v>1078.8287052899966</v>
      </c>
      <c r="AD8946">
        <v>0</v>
      </c>
      <c r="AE8946">
        <v>1153.0373883309039</v>
      </c>
    </row>
    <row r="8947" spans="1:31" x14ac:dyDescent="0.25">
      <c r="A8947">
        <v>1664328</v>
      </c>
      <c r="B8947">
        <v>1</v>
      </c>
      <c r="C8947" t="s">
        <v>81</v>
      </c>
      <c r="D8947" t="s">
        <v>118</v>
      </c>
      <c r="E8947" t="s">
        <v>178</v>
      </c>
      <c r="F8947" t="s">
        <v>25134</v>
      </c>
      <c r="G8947" t="s">
        <v>403</v>
      </c>
      <c r="H8947" t="s">
        <v>149</v>
      </c>
      <c r="I8947" t="s">
        <v>135</v>
      </c>
      <c r="J8947" t="s">
        <v>136</v>
      </c>
      <c r="K8947" t="s">
        <v>137</v>
      </c>
      <c r="L8947" t="s">
        <v>25135</v>
      </c>
      <c r="M8947" t="s">
        <v>25136</v>
      </c>
      <c r="N8947">
        <v>1.1411111110000001</v>
      </c>
      <c r="O8947">
        <v>0</v>
      </c>
      <c r="P8947">
        <v>26</v>
      </c>
      <c r="Q8947">
        <v>0</v>
      </c>
      <c r="R8947">
        <v>3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3.1503224363562561</v>
      </c>
      <c r="Y8947">
        <v>0</v>
      </c>
      <c r="Z8947">
        <v>0.11676167590174999</v>
      </c>
      <c r="AA8947">
        <v>0</v>
      </c>
      <c r="AB8947">
        <v>0</v>
      </c>
      <c r="AC8947">
        <v>0</v>
      </c>
      <c r="AD8947">
        <v>0</v>
      </c>
      <c r="AE8947">
        <v>3.2670841122580061</v>
      </c>
    </row>
    <row r="8948" spans="1:31" x14ac:dyDescent="0.25">
      <c r="A8948">
        <v>1664351</v>
      </c>
      <c r="B8948">
        <v>1</v>
      </c>
      <c r="C8948" t="s">
        <v>80</v>
      </c>
      <c r="D8948" t="s">
        <v>92</v>
      </c>
      <c r="E8948" t="s">
        <v>178</v>
      </c>
      <c r="F8948" t="s">
        <v>25137</v>
      </c>
      <c r="G8948" t="s">
        <v>227</v>
      </c>
      <c r="H8948" t="s">
        <v>149</v>
      </c>
      <c r="I8948" t="s">
        <v>135</v>
      </c>
      <c r="J8948" t="s">
        <v>136</v>
      </c>
      <c r="K8948" t="s">
        <v>137</v>
      </c>
      <c r="L8948" t="s">
        <v>25138</v>
      </c>
      <c r="M8948" t="s">
        <v>25139</v>
      </c>
      <c r="N8948">
        <v>6.869722222</v>
      </c>
      <c r="O8948">
        <v>0</v>
      </c>
      <c r="P8948">
        <v>23</v>
      </c>
      <c r="Q8948">
        <v>0</v>
      </c>
      <c r="R8948">
        <v>0</v>
      </c>
      <c r="S8948">
        <v>0</v>
      </c>
      <c r="T8948">
        <v>1</v>
      </c>
      <c r="U8948">
        <v>0</v>
      </c>
      <c r="V8948">
        <v>0</v>
      </c>
      <c r="W8948">
        <v>0</v>
      </c>
      <c r="X8948">
        <v>50.689163296523311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50.689163296523311</v>
      </c>
    </row>
    <row r="8949" spans="1:31" x14ac:dyDescent="0.25">
      <c r="A8949">
        <v>1664543</v>
      </c>
      <c r="B8949">
        <v>1</v>
      </c>
      <c r="C8949" t="s">
        <v>80</v>
      </c>
      <c r="D8949" t="s">
        <v>104</v>
      </c>
      <c r="E8949" t="s">
        <v>152</v>
      </c>
      <c r="F8949" t="s">
        <v>25140</v>
      </c>
      <c r="G8949" t="s">
        <v>154</v>
      </c>
      <c r="H8949" t="s">
        <v>149</v>
      </c>
      <c r="I8949" t="s">
        <v>135</v>
      </c>
      <c r="J8949" t="s">
        <v>136</v>
      </c>
      <c r="K8949" t="s">
        <v>137</v>
      </c>
      <c r="L8949" t="s">
        <v>25141</v>
      </c>
      <c r="M8949" t="s">
        <v>25142</v>
      </c>
      <c r="N8949">
        <v>7.227222222</v>
      </c>
      <c r="O8949">
        <v>0</v>
      </c>
      <c r="P8949">
        <v>4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5.2982705140624828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5.2982705140624828</v>
      </c>
    </row>
    <row r="8950" spans="1:31" x14ac:dyDescent="0.25">
      <c r="A8950">
        <v>1664520</v>
      </c>
      <c r="B8950">
        <v>1</v>
      </c>
      <c r="C8950" t="s">
        <v>81</v>
      </c>
      <c r="D8950" t="s">
        <v>112</v>
      </c>
      <c r="E8950" t="s">
        <v>140</v>
      </c>
      <c r="F8950" t="s">
        <v>25143</v>
      </c>
      <c r="G8950" t="s">
        <v>161</v>
      </c>
      <c r="H8950" t="s">
        <v>134</v>
      </c>
      <c r="I8950" t="s">
        <v>135</v>
      </c>
      <c r="J8950" t="s">
        <v>136</v>
      </c>
      <c r="K8950" t="s">
        <v>137</v>
      </c>
      <c r="L8950" t="s">
        <v>25144</v>
      </c>
      <c r="M8950" t="s">
        <v>25145</v>
      </c>
      <c r="N8950">
        <v>0.80888888800000003</v>
      </c>
      <c r="O8950">
        <v>1</v>
      </c>
      <c r="P8950">
        <v>665</v>
      </c>
      <c r="Q8950">
        <v>87</v>
      </c>
      <c r="R8950">
        <v>165</v>
      </c>
      <c r="S8950">
        <v>31</v>
      </c>
      <c r="T8950">
        <v>78</v>
      </c>
      <c r="U8950">
        <v>6</v>
      </c>
      <c r="V8950">
        <v>3</v>
      </c>
      <c r="W8950">
        <v>0.21816351968430001</v>
      </c>
      <c r="X8950">
        <v>111.15807943403787</v>
      </c>
      <c r="Y8950">
        <v>249.00502784663314</v>
      </c>
      <c r="Z8950">
        <v>12.599236503668568</v>
      </c>
      <c r="AA8950">
        <v>365.74556497186649</v>
      </c>
      <c r="AB8950">
        <v>70.939398296813394</v>
      </c>
      <c r="AC8950">
        <v>543.30821445234551</v>
      </c>
      <c r="AD8950">
        <v>187.03259894316972</v>
      </c>
      <c r="AE8950">
        <v>1540.0062839682189</v>
      </c>
    </row>
    <row r="8951" spans="1:31" x14ac:dyDescent="0.25">
      <c r="A8951">
        <v>1664420</v>
      </c>
      <c r="B8951">
        <v>1</v>
      </c>
      <c r="C8951" t="s">
        <v>80</v>
      </c>
      <c r="D8951" t="s">
        <v>89</v>
      </c>
      <c r="E8951" t="s">
        <v>362</v>
      </c>
      <c r="F8951" t="s">
        <v>25146</v>
      </c>
      <c r="G8951" t="s">
        <v>227</v>
      </c>
      <c r="H8951" t="s">
        <v>149</v>
      </c>
      <c r="I8951" t="s">
        <v>135</v>
      </c>
      <c r="J8951" t="s">
        <v>136</v>
      </c>
      <c r="K8951" t="s">
        <v>137</v>
      </c>
      <c r="L8951" t="s">
        <v>25147</v>
      </c>
      <c r="M8951" t="s">
        <v>25148</v>
      </c>
      <c r="N8951">
        <v>6.4997222219999999</v>
      </c>
      <c r="O8951">
        <v>0</v>
      </c>
      <c r="P8951">
        <v>44</v>
      </c>
      <c r="Q8951">
        <v>0</v>
      </c>
      <c r="R8951">
        <v>1</v>
      </c>
      <c r="S8951">
        <v>0</v>
      </c>
      <c r="T8951">
        <v>3</v>
      </c>
      <c r="U8951">
        <v>0</v>
      </c>
      <c r="V8951">
        <v>0</v>
      </c>
      <c r="W8951">
        <v>0</v>
      </c>
      <c r="X8951">
        <v>114.90710659344684</v>
      </c>
      <c r="Y8951">
        <v>0</v>
      </c>
      <c r="Z8951">
        <v>8.1034542713211109E-3</v>
      </c>
      <c r="AA8951">
        <v>0</v>
      </c>
      <c r="AB8951">
        <v>18.354312685829193</v>
      </c>
      <c r="AC8951">
        <v>0</v>
      </c>
      <c r="AD8951">
        <v>0</v>
      </c>
      <c r="AE8951">
        <v>133.26952273354735</v>
      </c>
    </row>
    <row r="8952" spans="1:31" x14ac:dyDescent="0.25">
      <c r="A8952">
        <v>1664566</v>
      </c>
      <c r="B8952">
        <v>1</v>
      </c>
      <c r="C8952" t="s">
        <v>80</v>
      </c>
      <c r="D8952" t="s">
        <v>93</v>
      </c>
      <c r="E8952" t="s">
        <v>146</v>
      </c>
      <c r="F8952" t="s">
        <v>25149</v>
      </c>
      <c r="G8952" t="s">
        <v>260</v>
      </c>
      <c r="H8952" t="s">
        <v>149</v>
      </c>
      <c r="I8952" t="s">
        <v>135</v>
      </c>
      <c r="J8952" t="s">
        <v>136</v>
      </c>
      <c r="K8952" t="s">
        <v>137</v>
      </c>
      <c r="L8952" t="s">
        <v>25150</v>
      </c>
      <c r="M8952" t="s">
        <v>25151</v>
      </c>
      <c r="N8952">
        <v>2.4680555549999998</v>
      </c>
      <c r="O8952">
        <v>0</v>
      </c>
      <c r="P8952">
        <v>7</v>
      </c>
      <c r="Q8952">
        <v>0</v>
      </c>
      <c r="R8952">
        <v>20</v>
      </c>
      <c r="S8952">
        <v>0</v>
      </c>
      <c r="T8952">
        <v>6</v>
      </c>
      <c r="U8952">
        <v>0</v>
      </c>
      <c r="V8952">
        <v>0</v>
      </c>
      <c r="W8952">
        <v>0</v>
      </c>
      <c r="X8952">
        <v>1.3294820378636141</v>
      </c>
      <c r="Y8952">
        <v>0</v>
      </c>
      <c r="Z8952">
        <v>12.668660096883373</v>
      </c>
      <c r="AA8952">
        <v>0</v>
      </c>
      <c r="AB8952">
        <v>4.3461363878214145</v>
      </c>
      <c r="AC8952">
        <v>0</v>
      </c>
      <c r="AD8952">
        <v>0</v>
      </c>
      <c r="AE8952">
        <v>18.344278522568402</v>
      </c>
    </row>
    <row r="8953" spans="1:31" x14ac:dyDescent="0.25">
      <c r="A8953">
        <v>1664036</v>
      </c>
      <c r="B8953">
        <v>1</v>
      </c>
      <c r="C8953" t="s">
        <v>81</v>
      </c>
      <c r="D8953" t="s">
        <v>127</v>
      </c>
      <c r="E8953" t="s">
        <v>140</v>
      </c>
      <c r="F8953" t="s">
        <v>25152</v>
      </c>
      <c r="G8953" t="s">
        <v>161</v>
      </c>
      <c r="H8953" t="s">
        <v>134</v>
      </c>
      <c r="I8953" t="s">
        <v>135</v>
      </c>
      <c r="J8953" t="s">
        <v>136</v>
      </c>
      <c r="K8953" t="s">
        <v>137</v>
      </c>
      <c r="L8953" t="s">
        <v>25153</v>
      </c>
      <c r="M8953" t="s">
        <v>25154</v>
      </c>
      <c r="N8953">
        <v>0.22277777700000001</v>
      </c>
      <c r="O8953">
        <v>1</v>
      </c>
      <c r="P8953">
        <v>17408</v>
      </c>
      <c r="Q8953">
        <v>5</v>
      </c>
      <c r="R8953">
        <v>71</v>
      </c>
      <c r="S8953">
        <v>13</v>
      </c>
      <c r="T8953">
        <v>1103</v>
      </c>
      <c r="U8953">
        <v>1</v>
      </c>
      <c r="V8953">
        <v>1</v>
      </c>
      <c r="W8953">
        <v>4.3801302291200002E-2</v>
      </c>
      <c r="X8953">
        <v>1068.2573119482795</v>
      </c>
      <c r="Y8953">
        <v>1.2537237159369277</v>
      </c>
      <c r="Z8953">
        <v>6.0925339674674266</v>
      </c>
      <c r="AA8953">
        <v>103.79254936426143</v>
      </c>
      <c r="AB8953">
        <v>192.40790629102656</v>
      </c>
      <c r="AC8953">
        <v>8.7348119378529496</v>
      </c>
      <c r="AD8953">
        <v>1.1409009390392402</v>
      </c>
      <c r="AE8953">
        <v>1381.7235394661557</v>
      </c>
    </row>
    <row r="8954" spans="1:31" x14ac:dyDescent="0.25">
      <c r="A8954">
        <v>1664274</v>
      </c>
      <c r="B8954">
        <v>1</v>
      </c>
      <c r="C8954" t="s">
        <v>80</v>
      </c>
      <c r="D8954" t="s">
        <v>100</v>
      </c>
      <c r="E8954" t="s">
        <v>178</v>
      </c>
      <c r="F8954" t="s">
        <v>25155</v>
      </c>
      <c r="G8954" t="s">
        <v>1967</v>
      </c>
      <c r="H8954" t="s">
        <v>149</v>
      </c>
      <c r="I8954" t="s">
        <v>135</v>
      </c>
      <c r="J8954" t="s">
        <v>136</v>
      </c>
      <c r="K8954" t="s">
        <v>137</v>
      </c>
      <c r="L8954" t="s">
        <v>25156</v>
      </c>
      <c r="M8954" t="s">
        <v>25157</v>
      </c>
      <c r="N8954">
        <v>4.852777777</v>
      </c>
      <c r="O8954">
        <v>0</v>
      </c>
      <c r="P8954">
        <v>52</v>
      </c>
      <c r="Q8954">
        <v>0</v>
      </c>
      <c r="R8954">
        <v>0</v>
      </c>
      <c r="S8954">
        <v>0</v>
      </c>
      <c r="T8954">
        <v>6</v>
      </c>
      <c r="U8954">
        <v>0</v>
      </c>
      <c r="V8954">
        <v>0</v>
      </c>
      <c r="W8954">
        <v>0</v>
      </c>
      <c r="X8954">
        <v>73.545119318480246</v>
      </c>
      <c r="Y8954">
        <v>0</v>
      </c>
      <c r="Z8954">
        <v>0</v>
      </c>
      <c r="AA8954">
        <v>0</v>
      </c>
      <c r="AB8954">
        <v>32.659236755016352</v>
      </c>
      <c r="AC8954">
        <v>0</v>
      </c>
      <c r="AD8954">
        <v>0</v>
      </c>
      <c r="AE8954">
        <v>106.2043560734966</v>
      </c>
    </row>
    <row r="8955" spans="1:31" x14ac:dyDescent="0.25">
      <c r="A8955">
        <v>1664082</v>
      </c>
      <c r="B8955">
        <v>1</v>
      </c>
      <c r="C8955" t="s">
        <v>81</v>
      </c>
      <c r="D8955" t="s">
        <v>127</v>
      </c>
      <c r="E8955" t="s">
        <v>362</v>
      </c>
      <c r="F8955" t="s">
        <v>25158</v>
      </c>
      <c r="G8955" t="s">
        <v>227</v>
      </c>
      <c r="H8955" t="s">
        <v>149</v>
      </c>
      <c r="I8955" t="s">
        <v>135</v>
      </c>
      <c r="J8955" t="s">
        <v>136</v>
      </c>
      <c r="K8955" t="s">
        <v>137</v>
      </c>
      <c r="L8955" t="s">
        <v>25159</v>
      </c>
      <c r="M8955" t="s">
        <v>25160</v>
      </c>
      <c r="N8955">
        <v>14.852499999999999</v>
      </c>
      <c r="O8955">
        <v>0</v>
      </c>
      <c r="P8955">
        <v>30</v>
      </c>
      <c r="Q8955">
        <v>0</v>
      </c>
      <c r="R8955">
        <v>0</v>
      </c>
      <c r="S8955">
        <v>0</v>
      </c>
      <c r="T8955">
        <v>3</v>
      </c>
      <c r="U8955">
        <v>0</v>
      </c>
      <c r="V8955">
        <v>0</v>
      </c>
      <c r="W8955">
        <v>0</v>
      </c>
      <c r="X8955">
        <v>113.34007272604383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113.34007272604383</v>
      </c>
    </row>
    <row r="8956" spans="1:31" x14ac:dyDescent="0.25">
      <c r="A8956">
        <v>1664282</v>
      </c>
      <c r="B8956">
        <v>1</v>
      </c>
      <c r="C8956" t="s">
        <v>80</v>
      </c>
      <c r="D8956" t="s">
        <v>108</v>
      </c>
      <c r="E8956" t="s">
        <v>204</v>
      </c>
      <c r="F8956" t="s">
        <v>25161</v>
      </c>
      <c r="G8956" t="s">
        <v>161</v>
      </c>
      <c r="H8956" t="s">
        <v>134</v>
      </c>
      <c r="I8956" t="s">
        <v>135</v>
      </c>
      <c r="J8956" t="s">
        <v>136</v>
      </c>
      <c r="K8956" t="s">
        <v>137</v>
      </c>
      <c r="L8956" t="s">
        <v>25162</v>
      </c>
      <c r="M8956" t="s">
        <v>25163</v>
      </c>
      <c r="N8956">
        <v>1.078888888</v>
      </c>
      <c r="O8956">
        <v>0</v>
      </c>
      <c r="P8956">
        <v>325</v>
      </c>
      <c r="Q8956">
        <v>0</v>
      </c>
      <c r="R8956">
        <v>135</v>
      </c>
      <c r="S8956">
        <v>3</v>
      </c>
      <c r="T8956">
        <v>62</v>
      </c>
      <c r="U8956">
        <v>0</v>
      </c>
      <c r="V8956">
        <v>0</v>
      </c>
      <c r="W8956">
        <v>0</v>
      </c>
      <c r="X8956">
        <v>39.761029432392867</v>
      </c>
      <c r="Y8956">
        <v>0</v>
      </c>
      <c r="Z8956">
        <v>11.407637172940449</v>
      </c>
      <c r="AA8956">
        <v>15.693432740535219</v>
      </c>
      <c r="AB8956">
        <v>39.389217841108099</v>
      </c>
      <c r="AC8956">
        <v>0</v>
      </c>
      <c r="AD8956">
        <v>0</v>
      </c>
      <c r="AE8956">
        <v>106.25131718697662</v>
      </c>
    </row>
    <row r="8957" spans="1:31" x14ac:dyDescent="0.25">
      <c r="A8957">
        <v>1664182</v>
      </c>
      <c r="B8957">
        <v>1</v>
      </c>
      <c r="C8957" t="s">
        <v>80</v>
      </c>
      <c r="D8957" t="s">
        <v>84</v>
      </c>
      <c r="E8957" t="s">
        <v>152</v>
      </c>
      <c r="F8957" t="s">
        <v>25164</v>
      </c>
      <c r="G8957" t="s">
        <v>168</v>
      </c>
      <c r="H8957" t="s">
        <v>149</v>
      </c>
      <c r="I8957" t="s">
        <v>135</v>
      </c>
      <c r="J8957" t="s">
        <v>136</v>
      </c>
      <c r="K8957" t="s">
        <v>137</v>
      </c>
      <c r="L8957" t="s">
        <v>25165</v>
      </c>
      <c r="M8957" t="s">
        <v>25166</v>
      </c>
      <c r="N8957">
        <v>5.0391666659999999</v>
      </c>
      <c r="O8957">
        <v>0</v>
      </c>
      <c r="P8957">
        <v>4</v>
      </c>
      <c r="Q8957">
        <v>0</v>
      </c>
      <c r="R8957">
        <v>0</v>
      </c>
      <c r="S8957">
        <v>0</v>
      </c>
      <c r="T8957">
        <v>2</v>
      </c>
      <c r="U8957">
        <v>0</v>
      </c>
      <c r="V8957">
        <v>0</v>
      </c>
      <c r="W8957">
        <v>0</v>
      </c>
      <c r="X8957">
        <v>2.0742319227111303</v>
      </c>
      <c r="Y8957">
        <v>0</v>
      </c>
      <c r="Z8957">
        <v>0</v>
      </c>
      <c r="AA8957">
        <v>0</v>
      </c>
      <c r="AB8957">
        <v>2.7878189045774175</v>
      </c>
      <c r="AC8957">
        <v>0</v>
      </c>
      <c r="AD8957">
        <v>0</v>
      </c>
      <c r="AE8957">
        <v>4.8620508272885479</v>
      </c>
    </row>
    <row r="8958" spans="1:31" x14ac:dyDescent="0.25">
      <c r="A8958">
        <v>1663890</v>
      </c>
      <c r="B8958">
        <v>1</v>
      </c>
      <c r="C8958" t="s">
        <v>80</v>
      </c>
      <c r="D8958" t="s">
        <v>99</v>
      </c>
      <c r="E8958" t="s">
        <v>140</v>
      </c>
      <c r="F8958" t="s">
        <v>1768</v>
      </c>
      <c r="G8958" t="s">
        <v>161</v>
      </c>
      <c r="H8958" t="s">
        <v>134</v>
      </c>
      <c r="I8958" t="s">
        <v>135</v>
      </c>
      <c r="J8958" t="s">
        <v>136</v>
      </c>
      <c r="K8958" t="s">
        <v>137</v>
      </c>
      <c r="L8958" t="s">
        <v>25167</v>
      </c>
      <c r="M8958" t="s">
        <v>25168</v>
      </c>
      <c r="N8958">
        <v>0.24444444400000001</v>
      </c>
      <c r="O8958">
        <v>1</v>
      </c>
      <c r="P8958">
        <v>2146</v>
      </c>
      <c r="Q8958">
        <v>0</v>
      </c>
      <c r="R8958">
        <v>10</v>
      </c>
      <c r="S8958">
        <v>4</v>
      </c>
      <c r="T8958">
        <v>369</v>
      </c>
      <c r="U8958">
        <v>0</v>
      </c>
      <c r="V8958">
        <v>2</v>
      </c>
      <c r="W8958">
        <v>0.32079388413893334</v>
      </c>
      <c r="X8958">
        <v>118.66428609483367</v>
      </c>
      <c r="Y8958">
        <v>0</v>
      </c>
      <c r="Z8958">
        <v>0.24658023316373337</v>
      </c>
      <c r="AA8958">
        <v>3.5853473234037554</v>
      </c>
      <c r="AB8958">
        <v>50.031985985608422</v>
      </c>
      <c r="AC8958">
        <v>0</v>
      </c>
      <c r="AD8958">
        <v>2.278441919653778</v>
      </c>
      <c r="AE8958">
        <v>175.12743544080229</v>
      </c>
    </row>
    <row r="8959" spans="1:31" x14ac:dyDescent="0.25">
      <c r="A8959">
        <v>1664789</v>
      </c>
      <c r="B8959">
        <v>1</v>
      </c>
      <c r="C8959" t="s">
        <v>81</v>
      </c>
      <c r="D8959" t="s">
        <v>124</v>
      </c>
      <c r="E8959" t="s">
        <v>178</v>
      </c>
      <c r="F8959" t="s">
        <v>25169</v>
      </c>
      <c r="G8959" t="s">
        <v>1967</v>
      </c>
      <c r="H8959" t="s">
        <v>149</v>
      </c>
      <c r="I8959" t="s">
        <v>135</v>
      </c>
      <c r="J8959" t="s">
        <v>136</v>
      </c>
      <c r="K8959" t="s">
        <v>137</v>
      </c>
      <c r="L8959" t="s">
        <v>25170</v>
      </c>
      <c r="M8959" t="s">
        <v>25171</v>
      </c>
      <c r="N8959">
        <v>5.3602777770000003</v>
      </c>
      <c r="O8959">
        <v>0</v>
      </c>
      <c r="P8959">
        <v>46</v>
      </c>
      <c r="Q8959">
        <v>0</v>
      </c>
      <c r="R8959">
        <v>0</v>
      </c>
      <c r="S8959">
        <v>0</v>
      </c>
      <c r="T8959">
        <v>6</v>
      </c>
      <c r="U8959">
        <v>0</v>
      </c>
      <c r="V8959">
        <v>0</v>
      </c>
      <c r="W8959">
        <v>0</v>
      </c>
      <c r="X8959">
        <v>43.735584564629306</v>
      </c>
      <c r="Y8959">
        <v>0</v>
      </c>
      <c r="Z8959">
        <v>0</v>
      </c>
      <c r="AA8959">
        <v>0</v>
      </c>
      <c r="AB8959">
        <v>13.83934176695262</v>
      </c>
      <c r="AC8959">
        <v>0</v>
      </c>
      <c r="AD8959">
        <v>0</v>
      </c>
      <c r="AE8959">
        <v>57.574926331581928</v>
      </c>
    </row>
    <row r="8960" spans="1:31" x14ac:dyDescent="0.25">
      <c r="A8960">
        <v>1664766</v>
      </c>
      <c r="B8960">
        <v>1</v>
      </c>
      <c r="C8960" t="s">
        <v>80</v>
      </c>
      <c r="D8960" t="s">
        <v>110</v>
      </c>
      <c r="E8960" t="s">
        <v>152</v>
      </c>
      <c r="F8960" t="s">
        <v>25172</v>
      </c>
      <c r="G8960" t="s">
        <v>154</v>
      </c>
      <c r="H8960" t="s">
        <v>149</v>
      </c>
      <c r="I8960" t="s">
        <v>135</v>
      </c>
      <c r="J8960" t="s">
        <v>136</v>
      </c>
      <c r="K8960" t="s">
        <v>137</v>
      </c>
      <c r="L8960" t="s">
        <v>25173</v>
      </c>
      <c r="M8960" t="s">
        <v>25174</v>
      </c>
      <c r="N8960">
        <v>1.8869444440000001</v>
      </c>
      <c r="O8960">
        <v>0</v>
      </c>
      <c r="P8960">
        <v>2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2.5552502828905057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2.5552502828905057</v>
      </c>
    </row>
    <row r="8961" spans="1:31" x14ac:dyDescent="0.25">
      <c r="A8961">
        <v>1664574</v>
      </c>
      <c r="B8961">
        <v>1</v>
      </c>
      <c r="C8961" t="s">
        <v>80</v>
      </c>
      <c r="D8961" t="s">
        <v>109</v>
      </c>
      <c r="E8961" t="s">
        <v>178</v>
      </c>
      <c r="F8961" t="s">
        <v>25175</v>
      </c>
      <c r="G8961" t="s">
        <v>403</v>
      </c>
      <c r="H8961" t="s">
        <v>149</v>
      </c>
      <c r="I8961" t="s">
        <v>135</v>
      </c>
      <c r="J8961" t="s">
        <v>136</v>
      </c>
      <c r="K8961" t="s">
        <v>137</v>
      </c>
      <c r="L8961" t="s">
        <v>25176</v>
      </c>
      <c r="M8961" t="s">
        <v>25177</v>
      </c>
      <c r="N8961">
        <v>7.3841666659999996</v>
      </c>
      <c r="O8961">
        <v>0</v>
      </c>
      <c r="P8961">
        <v>30</v>
      </c>
      <c r="Q8961">
        <v>0</v>
      </c>
      <c r="R8961">
        <v>2</v>
      </c>
      <c r="S8961">
        <v>0</v>
      </c>
      <c r="T8961">
        <v>3</v>
      </c>
      <c r="U8961">
        <v>0</v>
      </c>
      <c r="V8961">
        <v>0</v>
      </c>
      <c r="W8961">
        <v>0</v>
      </c>
      <c r="X8961">
        <v>26.258657620181996</v>
      </c>
      <c r="Y8961">
        <v>0</v>
      </c>
      <c r="Z8961">
        <v>0.28448617901315337</v>
      </c>
      <c r="AA8961">
        <v>0</v>
      </c>
      <c r="AB8961">
        <v>0.51095990272934833</v>
      </c>
      <c r="AC8961">
        <v>0</v>
      </c>
      <c r="AD8961">
        <v>0</v>
      </c>
      <c r="AE8961">
        <v>27.054103701924497</v>
      </c>
    </row>
    <row r="8962" spans="1:31" x14ac:dyDescent="0.25">
      <c r="A8962">
        <v>1664597</v>
      </c>
      <c r="B8962">
        <v>1</v>
      </c>
      <c r="C8962" t="s">
        <v>81</v>
      </c>
      <c r="D8962" t="s">
        <v>115</v>
      </c>
      <c r="E8962" t="s">
        <v>131</v>
      </c>
      <c r="F8962" t="s">
        <v>25178</v>
      </c>
      <c r="G8962" t="s">
        <v>195</v>
      </c>
      <c r="H8962" t="s">
        <v>134</v>
      </c>
      <c r="I8962" t="s">
        <v>135</v>
      </c>
      <c r="J8962" t="s">
        <v>136</v>
      </c>
      <c r="K8962" t="s">
        <v>137</v>
      </c>
      <c r="L8962" t="s">
        <v>25179</v>
      </c>
      <c r="M8962" t="s">
        <v>24421</v>
      </c>
      <c r="N8962">
        <v>3.4550000000000001</v>
      </c>
      <c r="O8962">
        <v>0</v>
      </c>
      <c r="P8962">
        <v>49</v>
      </c>
      <c r="Q8962">
        <v>0</v>
      </c>
      <c r="R8962">
        <v>2</v>
      </c>
      <c r="S8962">
        <v>0</v>
      </c>
      <c r="T8962">
        <v>6</v>
      </c>
      <c r="U8962">
        <v>0</v>
      </c>
      <c r="V8962">
        <v>0</v>
      </c>
      <c r="W8962">
        <v>0</v>
      </c>
      <c r="X8962">
        <v>14.07795638175674</v>
      </c>
      <c r="Y8962">
        <v>0</v>
      </c>
      <c r="Z8962">
        <v>6.5013609674300001E-3</v>
      </c>
      <c r="AA8962">
        <v>0</v>
      </c>
      <c r="AB8962">
        <v>9.895267431835137</v>
      </c>
      <c r="AC8962">
        <v>0</v>
      </c>
      <c r="AD8962">
        <v>0</v>
      </c>
      <c r="AE8962">
        <v>23.979725174559306</v>
      </c>
    </row>
    <row r="8963" spans="1:31" x14ac:dyDescent="0.25">
      <c r="A8963">
        <v>1664958</v>
      </c>
      <c r="B8963">
        <v>1</v>
      </c>
      <c r="C8963" t="s">
        <v>80</v>
      </c>
      <c r="D8963" t="s">
        <v>99</v>
      </c>
      <c r="E8963" t="s">
        <v>152</v>
      </c>
      <c r="F8963" t="s">
        <v>25180</v>
      </c>
      <c r="G8963" t="s">
        <v>172</v>
      </c>
      <c r="H8963" t="s">
        <v>149</v>
      </c>
      <c r="I8963" t="s">
        <v>135</v>
      </c>
      <c r="J8963" t="s">
        <v>136</v>
      </c>
      <c r="K8963" t="s">
        <v>137</v>
      </c>
      <c r="L8963" t="s">
        <v>25181</v>
      </c>
      <c r="M8963" t="s">
        <v>25182</v>
      </c>
      <c r="N8963">
        <v>1.8791666659999999</v>
      </c>
      <c r="O8963">
        <v>0</v>
      </c>
      <c r="P8963">
        <v>0</v>
      </c>
      <c r="Q8963">
        <v>0</v>
      </c>
      <c r="R8963">
        <v>1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D8963">
        <v>0</v>
      </c>
      <c r="AE8963">
        <v>0</v>
      </c>
    </row>
    <row r="8964" spans="1:31" x14ac:dyDescent="0.25">
      <c r="A8964">
        <v>1664858</v>
      </c>
      <c r="B8964">
        <v>1</v>
      </c>
      <c r="C8964" t="s">
        <v>81</v>
      </c>
      <c r="D8964" t="s">
        <v>118</v>
      </c>
      <c r="E8964" t="s">
        <v>178</v>
      </c>
      <c r="F8964" t="s">
        <v>25183</v>
      </c>
      <c r="G8964" t="s">
        <v>227</v>
      </c>
      <c r="H8964" t="s">
        <v>149</v>
      </c>
      <c r="I8964" t="s">
        <v>135</v>
      </c>
      <c r="J8964" t="s">
        <v>136</v>
      </c>
      <c r="K8964" t="s">
        <v>137</v>
      </c>
      <c r="L8964" t="s">
        <v>25184</v>
      </c>
      <c r="M8964" t="s">
        <v>25185</v>
      </c>
      <c r="N8964">
        <v>3.7124999999999999</v>
      </c>
      <c r="O8964">
        <v>0</v>
      </c>
      <c r="P8964">
        <v>102</v>
      </c>
      <c r="Q8964">
        <v>0</v>
      </c>
      <c r="R8964">
        <v>0</v>
      </c>
      <c r="S8964">
        <v>0</v>
      </c>
      <c r="T8964">
        <v>15</v>
      </c>
      <c r="U8964">
        <v>0</v>
      </c>
      <c r="V8964">
        <v>0</v>
      </c>
      <c r="W8964">
        <v>0</v>
      </c>
      <c r="X8964">
        <v>32.256019189189423</v>
      </c>
      <c r="Y8964">
        <v>0</v>
      </c>
      <c r="Z8964">
        <v>0</v>
      </c>
      <c r="AA8964">
        <v>0</v>
      </c>
      <c r="AB8964">
        <v>8.333508056840909</v>
      </c>
      <c r="AC8964">
        <v>0</v>
      </c>
      <c r="AD8964">
        <v>0</v>
      </c>
      <c r="AE8964">
        <v>40.589527246030329</v>
      </c>
    </row>
    <row r="8965" spans="1:31" x14ac:dyDescent="0.25">
      <c r="A8965">
        <v>1664666</v>
      </c>
      <c r="B8965">
        <v>1</v>
      </c>
      <c r="C8965" t="s">
        <v>81</v>
      </c>
      <c r="D8965" t="s">
        <v>127</v>
      </c>
      <c r="E8965" t="s">
        <v>131</v>
      </c>
      <c r="F8965" t="s">
        <v>21567</v>
      </c>
      <c r="G8965" t="s">
        <v>1322</v>
      </c>
      <c r="H8965" t="s">
        <v>134</v>
      </c>
      <c r="I8965" t="s">
        <v>135</v>
      </c>
      <c r="J8965" t="s">
        <v>136</v>
      </c>
      <c r="K8965" t="s">
        <v>137</v>
      </c>
      <c r="L8965" t="s">
        <v>25186</v>
      </c>
      <c r="M8965" t="s">
        <v>25187</v>
      </c>
      <c r="N8965">
        <v>10.562222222000001</v>
      </c>
      <c r="O8965">
        <v>0</v>
      </c>
      <c r="P8965">
        <v>88</v>
      </c>
      <c r="Q8965">
        <v>0</v>
      </c>
      <c r="R8965">
        <v>5</v>
      </c>
      <c r="S8965">
        <v>0</v>
      </c>
      <c r="T8965">
        <v>14</v>
      </c>
      <c r="U8965">
        <v>0</v>
      </c>
      <c r="V8965">
        <v>0</v>
      </c>
      <c r="W8965">
        <v>0</v>
      </c>
      <c r="X8965">
        <v>142.938277093159</v>
      </c>
      <c r="Y8965">
        <v>0</v>
      </c>
      <c r="Z8965">
        <v>4.2580439432976753</v>
      </c>
      <c r="AA8965">
        <v>0</v>
      </c>
      <c r="AB8965">
        <v>103.35876482821615</v>
      </c>
      <c r="AC8965">
        <v>0</v>
      </c>
      <c r="AD8965">
        <v>0</v>
      </c>
      <c r="AE8965">
        <v>250.55508586467283</v>
      </c>
    </row>
    <row r="8966" spans="1:31" x14ac:dyDescent="0.25">
      <c r="A8966">
        <v>1664889</v>
      </c>
      <c r="B8966">
        <v>1</v>
      </c>
      <c r="C8966" t="s">
        <v>81</v>
      </c>
      <c r="D8966" t="s">
        <v>118</v>
      </c>
      <c r="E8966" t="s">
        <v>131</v>
      </c>
      <c r="F8966" t="s">
        <v>25188</v>
      </c>
      <c r="G8966" t="s">
        <v>585</v>
      </c>
      <c r="H8966" t="s">
        <v>134</v>
      </c>
      <c r="I8966" t="s">
        <v>135</v>
      </c>
      <c r="J8966" t="s">
        <v>136</v>
      </c>
      <c r="K8966" t="s">
        <v>137</v>
      </c>
      <c r="L8966" t="s">
        <v>25189</v>
      </c>
      <c r="M8966" t="s">
        <v>25190</v>
      </c>
      <c r="N8966">
        <v>4.8849999999999998</v>
      </c>
      <c r="O8966">
        <v>0</v>
      </c>
      <c r="P8966">
        <v>0</v>
      </c>
      <c r="Q8966">
        <v>5</v>
      </c>
      <c r="R8966">
        <v>0</v>
      </c>
      <c r="S8966">
        <v>2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7.3900822138692508</v>
      </c>
      <c r="Z8966">
        <v>0</v>
      </c>
      <c r="AA8966">
        <v>0.5593706795840534</v>
      </c>
      <c r="AB8966">
        <v>0</v>
      </c>
      <c r="AC8966">
        <v>0</v>
      </c>
      <c r="AD8966">
        <v>0</v>
      </c>
      <c r="AE8966">
        <v>7.9494528934533042</v>
      </c>
    </row>
    <row r="8967" spans="1:31" x14ac:dyDescent="0.25">
      <c r="A8967">
        <v>1664497</v>
      </c>
      <c r="B8967">
        <v>1</v>
      </c>
      <c r="C8967" t="s">
        <v>80</v>
      </c>
      <c r="D8967" t="s">
        <v>100</v>
      </c>
      <c r="E8967" t="s">
        <v>178</v>
      </c>
      <c r="F8967" t="s">
        <v>25191</v>
      </c>
      <c r="G8967" t="s">
        <v>227</v>
      </c>
      <c r="H8967" t="s">
        <v>149</v>
      </c>
      <c r="I8967" t="s">
        <v>135</v>
      </c>
      <c r="J8967" t="s">
        <v>136</v>
      </c>
      <c r="K8967" t="s">
        <v>137</v>
      </c>
      <c r="L8967" t="s">
        <v>25192</v>
      </c>
      <c r="M8967" t="s">
        <v>25193</v>
      </c>
      <c r="N8967">
        <v>5.0158333329999998</v>
      </c>
      <c r="O8967">
        <v>0</v>
      </c>
      <c r="P8967">
        <v>149</v>
      </c>
      <c r="Q8967">
        <v>0</v>
      </c>
      <c r="R8967">
        <v>0</v>
      </c>
      <c r="S8967">
        <v>0</v>
      </c>
      <c r="T8967">
        <v>16</v>
      </c>
      <c r="U8967">
        <v>0</v>
      </c>
      <c r="V8967">
        <v>0</v>
      </c>
      <c r="W8967">
        <v>0</v>
      </c>
      <c r="X8967">
        <v>122.73800746391171</v>
      </c>
      <c r="Y8967">
        <v>0</v>
      </c>
      <c r="Z8967">
        <v>0</v>
      </c>
      <c r="AA8967">
        <v>0</v>
      </c>
      <c r="AB8967">
        <v>97.236390230243998</v>
      </c>
      <c r="AC8967">
        <v>0</v>
      </c>
      <c r="AD8967">
        <v>0</v>
      </c>
      <c r="AE8967">
        <v>219.9743976941557</v>
      </c>
    </row>
    <row r="8968" spans="1:31" x14ac:dyDescent="0.25">
      <c r="A8968">
        <v>1664105</v>
      </c>
      <c r="B8968">
        <v>1</v>
      </c>
      <c r="C8968" t="s">
        <v>80</v>
      </c>
      <c r="D8968" t="s">
        <v>93</v>
      </c>
      <c r="E8968" t="s">
        <v>178</v>
      </c>
      <c r="F8968" t="s">
        <v>25194</v>
      </c>
      <c r="G8968" t="s">
        <v>227</v>
      </c>
      <c r="H8968" t="s">
        <v>149</v>
      </c>
      <c r="I8968" t="s">
        <v>135</v>
      </c>
      <c r="J8968" t="s">
        <v>136</v>
      </c>
      <c r="K8968" t="s">
        <v>137</v>
      </c>
      <c r="L8968" t="s">
        <v>25195</v>
      </c>
      <c r="M8968" t="s">
        <v>25196</v>
      </c>
      <c r="N8968">
        <v>2.0922222220000002</v>
      </c>
      <c r="O8968">
        <v>0</v>
      </c>
      <c r="P8968">
        <v>49</v>
      </c>
      <c r="Q8968">
        <v>0</v>
      </c>
      <c r="R8968">
        <v>3</v>
      </c>
      <c r="S8968">
        <v>0</v>
      </c>
      <c r="T8968">
        <v>2</v>
      </c>
      <c r="U8968">
        <v>0</v>
      </c>
      <c r="V8968">
        <v>0</v>
      </c>
      <c r="W8968">
        <v>0</v>
      </c>
      <c r="X8968">
        <v>22.293001244200095</v>
      </c>
      <c r="Y8968">
        <v>0</v>
      </c>
      <c r="Z8968">
        <v>0.74737101325127775</v>
      </c>
      <c r="AA8968">
        <v>0</v>
      </c>
      <c r="AB8968">
        <v>4.5027829866238047</v>
      </c>
      <c r="AC8968">
        <v>0</v>
      </c>
      <c r="AD8968">
        <v>0</v>
      </c>
      <c r="AE8968">
        <v>27.54315524407518</v>
      </c>
    </row>
    <row r="8969" spans="1:31" x14ac:dyDescent="0.25">
      <c r="A8969">
        <v>1665187</v>
      </c>
      <c r="B8969">
        <v>1</v>
      </c>
      <c r="C8969" t="s">
        <v>80</v>
      </c>
      <c r="D8969" t="s">
        <v>96</v>
      </c>
      <c r="E8969" t="s">
        <v>131</v>
      </c>
      <c r="F8969" t="s">
        <v>25197</v>
      </c>
      <c r="G8969" t="s">
        <v>195</v>
      </c>
      <c r="H8969" t="s">
        <v>134</v>
      </c>
      <c r="I8969" t="s">
        <v>135</v>
      </c>
      <c r="J8969" t="s">
        <v>136</v>
      </c>
      <c r="K8969" t="s">
        <v>137</v>
      </c>
      <c r="L8969" t="s">
        <v>25198</v>
      </c>
      <c r="M8969" t="s">
        <v>25199</v>
      </c>
      <c r="N8969">
        <v>1.0938888879999999</v>
      </c>
      <c r="O8969">
        <v>0</v>
      </c>
      <c r="P8969">
        <v>116</v>
      </c>
      <c r="Q8969">
        <v>0</v>
      </c>
      <c r="R8969">
        <v>2</v>
      </c>
      <c r="S8969">
        <v>0</v>
      </c>
      <c r="T8969">
        <v>4</v>
      </c>
      <c r="U8969">
        <v>0</v>
      </c>
      <c r="V8969">
        <v>0</v>
      </c>
      <c r="W8969">
        <v>0</v>
      </c>
      <c r="X8969">
        <v>14.514430552492502</v>
      </c>
      <c r="Y8969">
        <v>0</v>
      </c>
      <c r="Z8969">
        <v>0</v>
      </c>
      <c r="AA8969">
        <v>0</v>
      </c>
      <c r="AB8969">
        <v>3.3041832753681399</v>
      </c>
      <c r="AC8969">
        <v>0</v>
      </c>
      <c r="AD8969">
        <v>0</v>
      </c>
      <c r="AE8969">
        <v>17.818613827860641</v>
      </c>
    </row>
    <row r="8970" spans="1:31" x14ac:dyDescent="0.25">
      <c r="A8970">
        <v>1665150</v>
      </c>
      <c r="B8970">
        <v>1</v>
      </c>
      <c r="C8970" t="s">
        <v>81</v>
      </c>
      <c r="D8970" t="s">
        <v>128</v>
      </c>
      <c r="E8970" t="s">
        <v>146</v>
      </c>
      <c r="F8970" t="s">
        <v>25200</v>
      </c>
      <c r="G8970" t="s">
        <v>260</v>
      </c>
      <c r="H8970" t="s">
        <v>149</v>
      </c>
      <c r="I8970" t="s">
        <v>135</v>
      </c>
      <c r="J8970" t="s">
        <v>136</v>
      </c>
      <c r="K8970" t="s">
        <v>137</v>
      </c>
      <c r="L8970" t="s">
        <v>25201</v>
      </c>
      <c r="M8970" t="s">
        <v>25202</v>
      </c>
      <c r="N8970">
        <v>7.9247222219999998</v>
      </c>
      <c r="O8970">
        <v>0</v>
      </c>
      <c r="P8970">
        <v>351</v>
      </c>
      <c r="Q8970">
        <v>0</v>
      </c>
      <c r="R8970">
        <v>1</v>
      </c>
      <c r="S8970">
        <v>0</v>
      </c>
      <c r="T8970">
        <v>7</v>
      </c>
      <c r="U8970">
        <v>0</v>
      </c>
      <c r="V8970">
        <v>0</v>
      </c>
      <c r="W8970">
        <v>0</v>
      </c>
      <c r="X8970">
        <v>814.66365285266079</v>
      </c>
      <c r="Y8970">
        <v>0</v>
      </c>
      <c r="Z8970">
        <v>2.9101396516060789</v>
      </c>
      <c r="AA8970">
        <v>0</v>
      </c>
      <c r="AB8970">
        <v>20.57556070934622</v>
      </c>
      <c r="AC8970">
        <v>0</v>
      </c>
      <c r="AD8970">
        <v>0</v>
      </c>
      <c r="AE8970">
        <v>838.14935321361304</v>
      </c>
    </row>
    <row r="8971" spans="1:31" x14ac:dyDescent="0.25">
      <c r="A8971">
        <v>1664205</v>
      </c>
      <c r="B8971">
        <v>1</v>
      </c>
      <c r="C8971" t="s">
        <v>80</v>
      </c>
      <c r="D8971" t="s">
        <v>98</v>
      </c>
      <c r="E8971" t="s">
        <v>140</v>
      </c>
      <c r="F8971" t="s">
        <v>25203</v>
      </c>
      <c r="G8971" t="s">
        <v>161</v>
      </c>
      <c r="H8971" t="s">
        <v>134</v>
      </c>
      <c r="I8971" t="s">
        <v>135</v>
      </c>
      <c r="J8971" t="s">
        <v>136</v>
      </c>
      <c r="K8971" t="s">
        <v>137</v>
      </c>
      <c r="L8971" t="s">
        <v>25204</v>
      </c>
      <c r="M8971" t="s">
        <v>25205</v>
      </c>
      <c r="N8971">
        <v>1.4286111109999999</v>
      </c>
      <c r="O8971">
        <v>0</v>
      </c>
      <c r="P8971">
        <v>2315</v>
      </c>
      <c r="Q8971">
        <v>24</v>
      </c>
      <c r="R8971">
        <v>740</v>
      </c>
      <c r="S8971">
        <v>43</v>
      </c>
      <c r="T8971">
        <v>639</v>
      </c>
      <c r="U8971">
        <v>3</v>
      </c>
      <c r="V8971">
        <v>0</v>
      </c>
      <c r="W8971">
        <v>0</v>
      </c>
      <c r="X8971">
        <v>828.80422768344317</v>
      </c>
      <c r="Y8971">
        <v>70.698664307078744</v>
      </c>
      <c r="Z8971">
        <v>526.39886793275321</v>
      </c>
      <c r="AA8971">
        <v>291.68916233340082</v>
      </c>
      <c r="AB8971">
        <v>830.15130131219973</v>
      </c>
      <c r="AC8971">
        <v>419.51593669900427</v>
      </c>
      <c r="AD8971">
        <v>0</v>
      </c>
      <c r="AE8971">
        <v>2967.2581602678802</v>
      </c>
    </row>
    <row r="8972" spans="1:31" x14ac:dyDescent="0.25">
      <c r="A8972">
        <v>1664305</v>
      </c>
      <c r="B8972">
        <v>1</v>
      </c>
      <c r="C8972" t="s">
        <v>81</v>
      </c>
      <c r="D8972" t="s">
        <v>127</v>
      </c>
      <c r="E8972" t="s">
        <v>178</v>
      </c>
      <c r="F8972" t="s">
        <v>25206</v>
      </c>
      <c r="G8972" t="s">
        <v>7735</v>
      </c>
      <c r="H8972" t="s">
        <v>149</v>
      </c>
      <c r="I8972" t="s">
        <v>135</v>
      </c>
      <c r="J8972" t="s">
        <v>136</v>
      </c>
      <c r="K8972" t="s">
        <v>137</v>
      </c>
      <c r="L8972" t="s">
        <v>25207</v>
      </c>
      <c r="M8972" t="s">
        <v>25208</v>
      </c>
      <c r="N8972">
        <v>12.068055555000001</v>
      </c>
      <c r="O8972">
        <v>0</v>
      </c>
      <c r="P8972">
        <v>52</v>
      </c>
      <c r="Q8972">
        <v>0</v>
      </c>
      <c r="R8972">
        <v>0</v>
      </c>
      <c r="S8972">
        <v>0</v>
      </c>
      <c r="T8972">
        <v>3</v>
      </c>
      <c r="U8972">
        <v>0</v>
      </c>
      <c r="V8972">
        <v>0</v>
      </c>
      <c r="W8972">
        <v>0</v>
      </c>
      <c r="X8972">
        <v>142.25421020039647</v>
      </c>
      <c r="Y8972">
        <v>0</v>
      </c>
      <c r="Z8972">
        <v>0</v>
      </c>
      <c r="AA8972">
        <v>0</v>
      </c>
      <c r="AB8972">
        <v>26.867141527027314</v>
      </c>
      <c r="AC8972">
        <v>0</v>
      </c>
      <c r="AD8972">
        <v>0</v>
      </c>
      <c r="AE8972">
        <v>169.12135172742379</v>
      </c>
    </row>
    <row r="8973" spans="1:31" x14ac:dyDescent="0.25">
      <c r="A8973">
        <v>1663813</v>
      </c>
      <c r="B8973">
        <v>1</v>
      </c>
      <c r="C8973" t="s">
        <v>80</v>
      </c>
      <c r="D8973" t="s">
        <v>92</v>
      </c>
      <c r="E8973" t="s">
        <v>146</v>
      </c>
      <c r="F8973" t="s">
        <v>25209</v>
      </c>
      <c r="G8973" t="s">
        <v>260</v>
      </c>
      <c r="H8973" t="s">
        <v>149</v>
      </c>
      <c r="I8973" t="s">
        <v>135</v>
      </c>
      <c r="J8973" t="s">
        <v>136</v>
      </c>
      <c r="K8973" t="s">
        <v>137</v>
      </c>
      <c r="L8973" t="s">
        <v>25210</v>
      </c>
      <c r="M8973" t="s">
        <v>25211</v>
      </c>
      <c r="N8973">
        <v>0.880833333</v>
      </c>
      <c r="O8973">
        <v>0</v>
      </c>
      <c r="P8973">
        <v>22</v>
      </c>
      <c r="Q8973">
        <v>0</v>
      </c>
      <c r="R8973">
        <v>14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9.652129871241538</v>
      </c>
      <c r="Y8973">
        <v>0</v>
      </c>
      <c r="Z8973">
        <v>2.4065546383871945</v>
      </c>
      <c r="AA8973">
        <v>0</v>
      </c>
      <c r="AB8973">
        <v>0</v>
      </c>
      <c r="AC8973">
        <v>0</v>
      </c>
      <c r="AD8973">
        <v>0</v>
      </c>
      <c r="AE8973">
        <v>12.058684509628733</v>
      </c>
    </row>
    <row r="8974" spans="1:31" x14ac:dyDescent="0.25">
      <c r="A8974">
        <v>1664995</v>
      </c>
      <c r="B8974">
        <v>1</v>
      </c>
      <c r="C8974" t="s">
        <v>80</v>
      </c>
      <c r="D8974" t="s">
        <v>104</v>
      </c>
      <c r="E8974" t="s">
        <v>362</v>
      </c>
      <c r="F8974" t="s">
        <v>25212</v>
      </c>
      <c r="G8974" t="s">
        <v>900</v>
      </c>
      <c r="H8974" t="s">
        <v>149</v>
      </c>
      <c r="I8974" t="s">
        <v>135</v>
      </c>
      <c r="J8974" t="s">
        <v>136</v>
      </c>
      <c r="K8974" t="s">
        <v>137</v>
      </c>
      <c r="L8974" t="s">
        <v>25213</v>
      </c>
      <c r="M8974" t="s">
        <v>25214</v>
      </c>
      <c r="N8974">
        <v>4.4497222220000001</v>
      </c>
      <c r="O8974">
        <v>0</v>
      </c>
      <c r="P8974">
        <v>131</v>
      </c>
      <c r="Q8974">
        <v>0</v>
      </c>
      <c r="R8974">
        <v>0</v>
      </c>
      <c r="S8974">
        <v>0</v>
      </c>
      <c r="T8974">
        <v>11</v>
      </c>
      <c r="U8974">
        <v>0</v>
      </c>
      <c r="V8974">
        <v>0</v>
      </c>
      <c r="W8974">
        <v>0</v>
      </c>
      <c r="X8974">
        <v>145.34984317821102</v>
      </c>
      <c r="Y8974">
        <v>0</v>
      </c>
      <c r="Z8974">
        <v>0</v>
      </c>
      <c r="AA8974">
        <v>0</v>
      </c>
      <c r="AB8974">
        <v>15.375878276666846</v>
      </c>
      <c r="AC8974">
        <v>0</v>
      </c>
      <c r="AD8974">
        <v>0</v>
      </c>
      <c r="AE8974">
        <v>160.72572145487786</v>
      </c>
    </row>
    <row r="8975" spans="1:31" x14ac:dyDescent="0.25">
      <c r="A8975">
        <v>1664013</v>
      </c>
      <c r="B8975">
        <v>1</v>
      </c>
      <c r="C8975" t="s">
        <v>81</v>
      </c>
      <c r="D8975" t="s">
        <v>117</v>
      </c>
      <c r="E8975" t="s">
        <v>140</v>
      </c>
      <c r="F8975" t="s">
        <v>3213</v>
      </c>
      <c r="G8975" t="s">
        <v>161</v>
      </c>
      <c r="H8975" t="s">
        <v>134</v>
      </c>
      <c r="I8975" t="s">
        <v>135</v>
      </c>
      <c r="J8975" t="s">
        <v>136</v>
      </c>
      <c r="K8975" t="s">
        <v>137</v>
      </c>
      <c r="L8975" t="s">
        <v>25215</v>
      </c>
      <c r="M8975" t="s">
        <v>25216</v>
      </c>
      <c r="N8975">
        <v>9.6666665999999998E-2</v>
      </c>
      <c r="O8975">
        <v>1</v>
      </c>
      <c r="P8975">
        <v>437</v>
      </c>
      <c r="Q8975">
        <v>40</v>
      </c>
      <c r="R8975">
        <v>42</v>
      </c>
      <c r="S8975">
        <v>11</v>
      </c>
      <c r="T8975">
        <v>34</v>
      </c>
      <c r="U8975">
        <v>2</v>
      </c>
      <c r="V8975">
        <v>0</v>
      </c>
      <c r="W8975">
        <v>1.4548786172586668E-2</v>
      </c>
      <c r="X8975">
        <v>5.1050261407351218</v>
      </c>
      <c r="Y8975">
        <v>4.7821956671105195</v>
      </c>
      <c r="Z8975">
        <v>0.59477935181721642</v>
      </c>
      <c r="AA8975">
        <v>20.68173021435101</v>
      </c>
      <c r="AB8975">
        <v>1.1694954821577661</v>
      </c>
      <c r="AC8975">
        <v>4.1620224664738927</v>
      </c>
      <c r="AD8975">
        <v>0</v>
      </c>
      <c r="AE8975">
        <v>36.50979810881811</v>
      </c>
    </row>
    <row r="8976" spans="1:31" x14ac:dyDescent="0.25">
      <c r="A8976">
        <v>1664895</v>
      </c>
      <c r="B8976">
        <v>1</v>
      </c>
      <c r="C8976" t="s">
        <v>80</v>
      </c>
      <c r="D8976" t="s">
        <v>84</v>
      </c>
      <c r="E8976" t="s">
        <v>178</v>
      </c>
      <c r="F8976" t="s">
        <v>25217</v>
      </c>
      <c r="G8976" t="s">
        <v>227</v>
      </c>
      <c r="H8976" t="s">
        <v>149</v>
      </c>
      <c r="I8976" t="s">
        <v>135</v>
      </c>
      <c r="J8976" t="s">
        <v>136</v>
      </c>
      <c r="K8976" t="s">
        <v>137</v>
      </c>
      <c r="L8976" t="s">
        <v>25218</v>
      </c>
      <c r="M8976" t="s">
        <v>25219</v>
      </c>
      <c r="N8976">
        <v>1.3663888879999999</v>
      </c>
      <c r="O8976">
        <v>0</v>
      </c>
      <c r="P8976">
        <v>215</v>
      </c>
      <c r="Q8976">
        <v>0</v>
      </c>
      <c r="R8976">
        <v>0</v>
      </c>
      <c r="S8976">
        <v>0</v>
      </c>
      <c r="T8976">
        <v>7</v>
      </c>
      <c r="U8976">
        <v>0</v>
      </c>
      <c r="V8976">
        <v>0</v>
      </c>
      <c r="W8976">
        <v>0</v>
      </c>
      <c r="X8976">
        <v>104.25520332261181</v>
      </c>
      <c r="Y8976">
        <v>0</v>
      </c>
      <c r="Z8976">
        <v>0</v>
      </c>
      <c r="AA8976">
        <v>0</v>
      </c>
      <c r="AB8976">
        <v>3.7793165403697886</v>
      </c>
      <c r="AC8976">
        <v>0</v>
      </c>
      <c r="AD8976">
        <v>0</v>
      </c>
      <c r="AE8976">
        <v>108.0345198629816</v>
      </c>
    </row>
    <row r="8977" spans="1:31" x14ac:dyDescent="0.25">
      <c r="A8977">
        <v>1663899</v>
      </c>
      <c r="B8977">
        <v>1</v>
      </c>
      <c r="C8977" t="s">
        <v>81</v>
      </c>
      <c r="D8977" t="s">
        <v>118</v>
      </c>
      <c r="E8977" t="s">
        <v>178</v>
      </c>
      <c r="F8977" t="s">
        <v>25220</v>
      </c>
      <c r="G8977" t="s">
        <v>227</v>
      </c>
      <c r="H8977" t="s">
        <v>149</v>
      </c>
      <c r="I8977" t="s">
        <v>135</v>
      </c>
      <c r="J8977" t="s">
        <v>136</v>
      </c>
      <c r="K8977" t="s">
        <v>137</v>
      </c>
      <c r="L8977" t="s">
        <v>25221</v>
      </c>
      <c r="M8977" t="s">
        <v>25222</v>
      </c>
      <c r="N8977">
        <v>2.8538888880000002</v>
      </c>
      <c r="O8977">
        <v>0</v>
      </c>
      <c r="P8977">
        <v>46</v>
      </c>
      <c r="Q8977">
        <v>0</v>
      </c>
      <c r="R8977">
        <v>12</v>
      </c>
      <c r="S8977">
        <v>0</v>
      </c>
      <c r="T8977">
        <v>1</v>
      </c>
      <c r="U8977">
        <v>0</v>
      </c>
      <c r="V8977">
        <v>0</v>
      </c>
      <c r="W8977">
        <v>0</v>
      </c>
      <c r="X8977">
        <v>27.063145044043555</v>
      </c>
      <c r="Y8977">
        <v>0</v>
      </c>
      <c r="Z8977">
        <v>7.1049043243495404</v>
      </c>
      <c r="AA8977">
        <v>0</v>
      </c>
      <c r="AB8977">
        <v>0.65069094877938682</v>
      </c>
      <c r="AC8977">
        <v>0</v>
      </c>
      <c r="AD8977">
        <v>0</v>
      </c>
      <c r="AE8977">
        <v>34.818740317172484</v>
      </c>
    </row>
    <row r="8978" spans="1:31" x14ac:dyDescent="0.25">
      <c r="A8978">
        <v>1663922</v>
      </c>
      <c r="B8978">
        <v>1</v>
      </c>
      <c r="C8978" t="s">
        <v>80</v>
      </c>
      <c r="D8978" t="s">
        <v>97</v>
      </c>
      <c r="E8978" t="s">
        <v>140</v>
      </c>
      <c r="F8978" t="s">
        <v>275</v>
      </c>
      <c r="G8978" t="s">
        <v>161</v>
      </c>
      <c r="H8978" t="s">
        <v>134</v>
      </c>
      <c r="I8978" t="s">
        <v>135</v>
      </c>
      <c r="J8978" t="s">
        <v>136</v>
      </c>
      <c r="K8978" t="s">
        <v>137</v>
      </c>
      <c r="L8978" t="s">
        <v>25223</v>
      </c>
      <c r="M8978" t="s">
        <v>25224</v>
      </c>
      <c r="N8978">
        <v>0.38611111100000001</v>
      </c>
      <c r="O8978">
        <v>7</v>
      </c>
      <c r="P8978">
        <v>874</v>
      </c>
      <c r="Q8978">
        <v>13</v>
      </c>
      <c r="R8978">
        <v>711</v>
      </c>
      <c r="S8978">
        <v>21</v>
      </c>
      <c r="T8978">
        <v>261</v>
      </c>
      <c r="U8978">
        <v>3</v>
      </c>
      <c r="V8978">
        <v>1</v>
      </c>
      <c r="W8978">
        <v>35.229323946130464</v>
      </c>
      <c r="X8978">
        <v>169.34515697949595</v>
      </c>
      <c r="Y8978">
        <v>18.920472389249802</v>
      </c>
      <c r="Z8978">
        <v>91.26858380749988</v>
      </c>
      <c r="AA8978">
        <v>56.924323959849993</v>
      </c>
      <c r="AB8978">
        <v>62.452678310762444</v>
      </c>
      <c r="AC8978">
        <v>16.05544692577881</v>
      </c>
      <c r="AD8978">
        <v>0.21228503701466114</v>
      </c>
      <c r="AE8978">
        <v>450.40827135578201</v>
      </c>
    </row>
    <row r="8979" spans="1:31" x14ac:dyDescent="0.25">
      <c r="A8979">
        <v>1665087</v>
      </c>
      <c r="B8979">
        <v>1</v>
      </c>
      <c r="C8979" t="s">
        <v>80</v>
      </c>
      <c r="D8979" t="s">
        <v>100</v>
      </c>
      <c r="E8979" t="s">
        <v>178</v>
      </c>
      <c r="F8979" t="s">
        <v>19145</v>
      </c>
      <c r="G8979" t="s">
        <v>187</v>
      </c>
      <c r="H8979" t="s">
        <v>149</v>
      </c>
      <c r="I8979" t="s">
        <v>135</v>
      </c>
      <c r="J8979" t="s">
        <v>136</v>
      </c>
      <c r="K8979" t="s">
        <v>137</v>
      </c>
      <c r="L8979" t="s">
        <v>25225</v>
      </c>
      <c r="M8979" t="s">
        <v>25226</v>
      </c>
      <c r="N8979">
        <v>11.488888888</v>
      </c>
      <c r="O8979">
        <v>0</v>
      </c>
      <c r="P8979">
        <v>62</v>
      </c>
      <c r="Q8979">
        <v>0</v>
      </c>
      <c r="R8979">
        <v>0</v>
      </c>
      <c r="S8979">
        <v>0</v>
      </c>
      <c r="T8979">
        <v>5</v>
      </c>
      <c r="U8979">
        <v>0</v>
      </c>
      <c r="V8979">
        <v>0</v>
      </c>
      <c r="W8979">
        <v>0</v>
      </c>
      <c r="X8979">
        <v>246.78747657614258</v>
      </c>
      <c r="Y8979">
        <v>0</v>
      </c>
      <c r="Z8979">
        <v>0</v>
      </c>
      <c r="AA8979">
        <v>0</v>
      </c>
      <c r="AB8979">
        <v>4.1251615369507624</v>
      </c>
      <c r="AC8979">
        <v>0</v>
      </c>
      <c r="AD8979">
        <v>0</v>
      </c>
      <c r="AE8979">
        <v>250.91263811309335</v>
      </c>
    </row>
    <row r="8980" spans="1:31" x14ac:dyDescent="0.25">
      <c r="A8980">
        <v>1663784</v>
      </c>
      <c r="B8980">
        <v>1</v>
      </c>
      <c r="C8980" t="s">
        <v>80</v>
      </c>
      <c r="D8980" t="s">
        <v>93</v>
      </c>
      <c r="E8980" t="s">
        <v>178</v>
      </c>
      <c r="F8980" t="s">
        <v>25227</v>
      </c>
      <c r="G8980" t="s">
        <v>187</v>
      </c>
      <c r="H8980" t="s">
        <v>149</v>
      </c>
      <c r="I8980" t="s">
        <v>135</v>
      </c>
      <c r="J8980" t="s">
        <v>136</v>
      </c>
      <c r="K8980" t="s">
        <v>137</v>
      </c>
      <c r="L8980" t="s">
        <v>25228</v>
      </c>
      <c r="M8980" t="s">
        <v>25229</v>
      </c>
      <c r="N8980">
        <v>2.5019444439999998</v>
      </c>
      <c r="O8980">
        <v>0</v>
      </c>
      <c r="P8980">
        <v>60</v>
      </c>
      <c r="Q8980">
        <v>0</v>
      </c>
      <c r="R8980">
        <v>0</v>
      </c>
      <c r="S8980">
        <v>0</v>
      </c>
      <c r="T8980">
        <v>4</v>
      </c>
      <c r="U8980">
        <v>0</v>
      </c>
      <c r="V8980">
        <v>0</v>
      </c>
      <c r="W8980">
        <v>0</v>
      </c>
      <c r="X8980">
        <v>16.29218750538293</v>
      </c>
      <c r="Y8980">
        <v>0</v>
      </c>
      <c r="Z8980">
        <v>0</v>
      </c>
      <c r="AA8980">
        <v>0</v>
      </c>
      <c r="AB8980">
        <v>1.3130184955759088</v>
      </c>
      <c r="AC8980">
        <v>0</v>
      </c>
      <c r="AD8980">
        <v>0</v>
      </c>
      <c r="AE8980">
        <v>17.605206000958837</v>
      </c>
    </row>
    <row r="8981" spans="1:31" x14ac:dyDescent="0.25">
      <c r="A8981">
        <v>1665035</v>
      </c>
      <c r="B8981">
        <v>1</v>
      </c>
      <c r="C8981" t="s">
        <v>81</v>
      </c>
      <c r="D8981" t="s">
        <v>123</v>
      </c>
      <c r="E8981" t="s">
        <v>178</v>
      </c>
      <c r="F8981" t="s">
        <v>25230</v>
      </c>
      <c r="G8981" t="s">
        <v>187</v>
      </c>
      <c r="H8981" t="s">
        <v>149</v>
      </c>
      <c r="I8981" t="s">
        <v>135</v>
      </c>
      <c r="J8981" t="s">
        <v>136</v>
      </c>
      <c r="K8981" t="s">
        <v>137</v>
      </c>
      <c r="L8981" t="s">
        <v>25231</v>
      </c>
      <c r="M8981" t="s">
        <v>25232</v>
      </c>
      <c r="N8981">
        <v>0.85166666599999996</v>
      </c>
      <c r="O8981">
        <v>0</v>
      </c>
      <c r="P8981">
        <v>0</v>
      </c>
      <c r="Q8981">
        <v>0</v>
      </c>
      <c r="R8981">
        <v>2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0.55403632250375501</v>
      </c>
      <c r="AA8981">
        <v>0</v>
      </c>
      <c r="AB8981">
        <v>0</v>
      </c>
      <c r="AC8981">
        <v>0</v>
      </c>
      <c r="AD8981">
        <v>0</v>
      </c>
      <c r="AE8981">
        <v>0.55403632250375501</v>
      </c>
    </row>
    <row r="8982" spans="1:31" x14ac:dyDescent="0.25">
      <c r="A8982">
        <v>1663976</v>
      </c>
      <c r="B8982">
        <v>1</v>
      </c>
      <c r="C8982" t="s">
        <v>80</v>
      </c>
      <c r="D8982" t="s">
        <v>99</v>
      </c>
      <c r="E8982" t="s">
        <v>178</v>
      </c>
      <c r="F8982" t="s">
        <v>25233</v>
      </c>
      <c r="G8982" t="s">
        <v>227</v>
      </c>
      <c r="H8982" t="s">
        <v>149</v>
      </c>
      <c r="I8982" t="s">
        <v>135</v>
      </c>
      <c r="J8982" t="s">
        <v>136</v>
      </c>
      <c r="K8982" t="s">
        <v>137</v>
      </c>
      <c r="L8982" t="s">
        <v>25234</v>
      </c>
      <c r="M8982" t="s">
        <v>25235</v>
      </c>
      <c r="N8982">
        <v>9.7847222219999992</v>
      </c>
      <c r="O8982">
        <v>0</v>
      </c>
      <c r="P8982">
        <v>36</v>
      </c>
      <c r="Q8982">
        <v>0</v>
      </c>
      <c r="R8982">
        <v>2</v>
      </c>
      <c r="S8982">
        <v>0</v>
      </c>
      <c r="T8982">
        <v>7</v>
      </c>
      <c r="U8982">
        <v>0</v>
      </c>
      <c r="V8982">
        <v>0</v>
      </c>
      <c r="W8982">
        <v>0</v>
      </c>
      <c r="X8982">
        <v>153.16855260070997</v>
      </c>
      <c r="Y8982">
        <v>0</v>
      </c>
      <c r="Z8982">
        <v>1.120565621973141</v>
      </c>
      <c r="AA8982">
        <v>0</v>
      </c>
      <c r="AB8982">
        <v>7.8902063077559594</v>
      </c>
      <c r="AC8982">
        <v>0</v>
      </c>
      <c r="AD8982">
        <v>0</v>
      </c>
      <c r="AE8982">
        <v>162.17932453043906</v>
      </c>
    </row>
    <row r="8983" spans="1:31" x14ac:dyDescent="0.25">
      <c r="A8983">
        <v>1665058</v>
      </c>
      <c r="B8983">
        <v>1</v>
      </c>
      <c r="C8983" t="s">
        <v>80</v>
      </c>
      <c r="D8983" t="s">
        <v>104</v>
      </c>
      <c r="E8983" t="s">
        <v>131</v>
      </c>
      <c r="F8983" t="s">
        <v>25236</v>
      </c>
      <c r="G8983" t="s">
        <v>195</v>
      </c>
      <c r="H8983" t="s">
        <v>134</v>
      </c>
      <c r="I8983" t="s">
        <v>135</v>
      </c>
      <c r="J8983" t="s">
        <v>136</v>
      </c>
      <c r="K8983" t="s">
        <v>137</v>
      </c>
      <c r="L8983" t="s">
        <v>25237</v>
      </c>
      <c r="M8983" t="s">
        <v>25238</v>
      </c>
      <c r="N8983">
        <v>0.54749999999999999</v>
      </c>
      <c r="O8983">
        <v>0</v>
      </c>
      <c r="P8983">
        <v>9</v>
      </c>
      <c r="Q8983">
        <v>0</v>
      </c>
      <c r="R8983">
        <v>36</v>
      </c>
      <c r="S8983">
        <v>0</v>
      </c>
      <c r="T8983">
        <v>6</v>
      </c>
      <c r="U8983">
        <v>0</v>
      </c>
      <c r="V8983">
        <v>0</v>
      </c>
      <c r="W8983">
        <v>0</v>
      </c>
      <c r="X8983">
        <v>1.0353616867020374</v>
      </c>
      <c r="Y8983">
        <v>0</v>
      </c>
      <c r="Z8983">
        <v>3.6625838537208599</v>
      </c>
      <c r="AA8983">
        <v>0</v>
      </c>
      <c r="AB8983">
        <v>7.4228035917608235</v>
      </c>
      <c r="AC8983">
        <v>0</v>
      </c>
      <c r="AD8983">
        <v>0</v>
      </c>
      <c r="AE8983">
        <v>12.120749132183722</v>
      </c>
    </row>
    <row r="8984" spans="1:31" x14ac:dyDescent="0.25">
      <c r="A8984">
        <v>1664534</v>
      </c>
      <c r="B8984">
        <v>1</v>
      </c>
      <c r="C8984" t="s">
        <v>80</v>
      </c>
      <c r="D8984" t="s">
        <v>90</v>
      </c>
      <c r="E8984" t="s">
        <v>152</v>
      </c>
      <c r="F8984" t="s">
        <v>25239</v>
      </c>
      <c r="G8984" t="s">
        <v>154</v>
      </c>
      <c r="H8984" t="s">
        <v>149</v>
      </c>
      <c r="I8984" t="s">
        <v>135</v>
      </c>
      <c r="J8984" t="s">
        <v>136</v>
      </c>
      <c r="K8984" t="s">
        <v>137</v>
      </c>
      <c r="L8984" t="s">
        <v>25240</v>
      </c>
      <c r="M8984" t="s">
        <v>25241</v>
      </c>
      <c r="N8984">
        <v>2.605277777</v>
      </c>
      <c r="O8984">
        <v>0</v>
      </c>
      <c r="P8984">
        <v>1</v>
      </c>
      <c r="Q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0.68238741389360003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0.68238741389360003</v>
      </c>
    </row>
    <row r="8985" spans="1:31" x14ac:dyDescent="0.25">
      <c r="A8985">
        <v>1664772</v>
      </c>
      <c r="B8985">
        <v>1</v>
      </c>
      <c r="C8985" t="s">
        <v>80</v>
      </c>
      <c r="D8985" t="s">
        <v>106</v>
      </c>
      <c r="E8985" t="s">
        <v>140</v>
      </c>
      <c r="F8985" t="s">
        <v>16979</v>
      </c>
      <c r="G8985" t="s">
        <v>161</v>
      </c>
      <c r="H8985" t="s">
        <v>134</v>
      </c>
      <c r="I8985" t="s">
        <v>135</v>
      </c>
      <c r="J8985" t="s">
        <v>136</v>
      </c>
      <c r="K8985" t="s">
        <v>137</v>
      </c>
      <c r="L8985" t="s">
        <v>25242</v>
      </c>
      <c r="M8985" t="s">
        <v>25243</v>
      </c>
      <c r="N8985">
        <v>0.26888888799999999</v>
      </c>
      <c r="O8985">
        <v>7</v>
      </c>
      <c r="P8985">
        <v>2203</v>
      </c>
      <c r="Q8985">
        <v>61</v>
      </c>
      <c r="R8985">
        <v>253</v>
      </c>
      <c r="S8985">
        <v>24</v>
      </c>
      <c r="T8985">
        <v>330</v>
      </c>
      <c r="U8985">
        <v>0</v>
      </c>
      <c r="V8985">
        <v>0</v>
      </c>
      <c r="W8985">
        <v>0.30449185158333331</v>
      </c>
      <c r="X8985">
        <v>74.149778967868684</v>
      </c>
      <c r="Y8985">
        <v>18.195278824338491</v>
      </c>
      <c r="Z8985">
        <v>41.635325235191978</v>
      </c>
      <c r="AA8985">
        <v>22.955654411109396</v>
      </c>
      <c r="AB8985">
        <v>63.670211468739247</v>
      </c>
      <c r="AC8985">
        <v>0</v>
      </c>
      <c r="AD8985">
        <v>0</v>
      </c>
      <c r="AE8985">
        <v>220.91074075883114</v>
      </c>
    </row>
    <row r="8986" spans="1:31" x14ac:dyDescent="0.25">
      <c r="A8986">
        <v>1663836</v>
      </c>
      <c r="B8986">
        <v>1</v>
      </c>
      <c r="C8986" t="s">
        <v>81</v>
      </c>
      <c r="D8986" t="s">
        <v>127</v>
      </c>
      <c r="E8986" t="s">
        <v>642</v>
      </c>
      <c r="F8986" t="s">
        <v>25244</v>
      </c>
      <c r="G8986" t="s">
        <v>161</v>
      </c>
      <c r="H8986" t="s">
        <v>967</v>
      </c>
      <c r="I8986" t="s">
        <v>135</v>
      </c>
      <c r="J8986" t="s">
        <v>136</v>
      </c>
      <c r="K8986" t="s">
        <v>137</v>
      </c>
      <c r="L8986" t="s">
        <v>25245</v>
      </c>
      <c r="M8986" t="s">
        <v>25246</v>
      </c>
      <c r="N8986">
        <v>7.2977777770000003</v>
      </c>
      <c r="O8986">
        <v>6</v>
      </c>
      <c r="P8986">
        <v>138</v>
      </c>
      <c r="Q8986">
        <v>202</v>
      </c>
      <c r="R8986">
        <v>183</v>
      </c>
      <c r="S8986">
        <v>10</v>
      </c>
      <c r="T8986">
        <v>23</v>
      </c>
      <c r="U8986">
        <v>0</v>
      </c>
      <c r="V8986">
        <v>0</v>
      </c>
      <c r="W8986">
        <v>6.6448558120644332</v>
      </c>
      <c r="X8986">
        <v>164.3829468252205</v>
      </c>
      <c r="Y8986">
        <v>789.1918851635528</v>
      </c>
      <c r="Z8986">
        <v>431.0057771368127</v>
      </c>
      <c r="AA8986">
        <v>33.544474592972342</v>
      </c>
      <c r="AB8986">
        <v>107.81160795884674</v>
      </c>
      <c r="AC8986">
        <v>0</v>
      </c>
      <c r="AD8986">
        <v>0</v>
      </c>
      <c r="AE8986">
        <v>1532.5815474894696</v>
      </c>
    </row>
    <row r="8987" spans="1:31" x14ac:dyDescent="0.25">
      <c r="A8987">
        <v>1665164</v>
      </c>
      <c r="B8987">
        <v>1</v>
      </c>
      <c r="C8987" t="s">
        <v>81</v>
      </c>
      <c r="D8987" t="s">
        <v>118</v>
      </c>
      <c r="E8987" t="s">
        <v>178</v>
      </c>
      <c r="F8987" t="s">
        <v>25247</v>
      </c>
      <c r="G8987" t="s">
        <v>227</v>
      </c>
      <c r="H8987" t="s">
        <v>149</v>
      </c>
      <c r="I8987" t="s">
        <v>135</v>
      </c>
      <c r="J8987" t="s">
        <v>136</v>
      </c>
      <c r="K8987" t="s">
        <v>137</v>
      </c>
      <c r="L8987" t="s">
        <v>25248</v>
      </c>
      <c r="M8987" t="s">
        <v>25249</v>
      </c>
      <c r="N8987">
        <v>1.440833333</v>
      </c>
      <c r="O8987">
        <v>0</v>
      </c>
      <c r="P8987">
        <v>26</v>
      </c>
      <c r="Q8987">
        <v>0</v>
      </c>
      <c r="R8987">
        <v>2</v>
      </c>
      <c r="S8987">
        <v>0</v>
      </c>
      <c r="T8987">
        <v>7</v>
      </c>
      <c r="U8987">
        <v>0</v>
      </c>
      <c r="V8987">
        <v>0</v>
      </c>
      <c r="W8987">
        <v>0</v>
      </c>
      <c r="X8987">
        <v>6.7650251468948222</v>
      </c>
      <c r="Y8987">
        <v>0</v>
      </c>
      <c r="Z8987">
        <v>0.69013859971472713</v>
      </c>
      <c r="AA8987">
        <v>0</v>
      </c>
      <c r="AB8987">
        <v>3.7346551899132163</v>
      </c>
      <c r="AC8987">
        <v>0</v>
      </c>
      <c r="AD8987">
        <v>0</v>
      </c>
      <c r="AE8987">
        <v>11.189818936522766</v>
      </c>
    </row>
    <row r="8988" spans="1:31" x14ac:dyDescent="0.25">
      <c r="A8988">
        <v>1665118</v>
      </c>
      <c r="B8988">
        <v>1</v>
      </c>
      <c r="C8988" t="s">
        <v>80</v>
      </c>
      <c r="D8988" t="s">
        <v>93</v>
      </c>
      <c r="E8988" t="s">
        <v>152</v>
      </c>
      <c r="F8988" t="s">
        <v>25250</v>
      </c>
      <c r="G8988" t="s">
        <v>154</v>
      </c>
      <c r="H8988" t="s">
        <v>149</v>
      </c>
      <c r="I8988" t="s">
        <v>135</v>
      </c>
      <c r="J8988" t="s">
        <v>136</v>
      </c>
      <c r="K8988" t="s">
        <v>137</v>
      </c>
      <c r="L8988" t="s">
        <v>25251</v>
      </c>
      <c r="M8988" t="s">
        <v>25252</v>
      </c>
      <c r="N8988">
        <v>4.6530555549999999</v>
      </c>
      <c r="O8988">
        <v>0</v>
      </c>
      <c r="P8988">
        <v>3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3.2701446816108799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3.2701446816108799</v>
      </c>
    </row>
    <row r="8989" spans="1:31" x14ac:dyDescent="0.25">
      <c r="A8989">
        <v>1664726</v>
      </c>
      <c r="B8989">
        <v>1</v>
      </c>
      <c r="C8989" t="s">
        <v>80</v>
      </c>
      <c r="D8989" t="s">
        <v>105</v>
      </c>
      <c r="E8989" t="s">
        <v>152</v>
      </c>
      <c r="F8989" t="s">
        <v>25253</v>
      </c>
      <c r="G8989" t="s">
        <v>154</v>
      </c>
      <c r="H8989" t="s">
        <v>149</v>
      </c>
      <c r="I8989" t="s">
        <v>135</v>
      </c>
      <c r="J8989" t="s">
        <v>136</v>
      </c>
      <c r="K8989" t="s">
        <v>137</v>
      </c>
      <c r="L8989" t="s">
        <v>25254</v>
      </c>
      <c r="M8989" t="s">
        <v>25255</v>
      </c>
      <c r="N8989">
        <v>1.257222222</v>
      </c>
      <c r="O8989">
        <v>0</v>
      </c>
      <c r="P8989">
        <v>1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0.29028356923658083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0.29028356923658083</v>
      </c>
    </row>
    <row r="8990" spans="1:31" x14ac:dyDescent="0.25">
      <c r="A8990">
        <v>1664337</v>
      </c>
      <c r="B8990">
        <v>1</v>
      </c>
      <c r="C8990" t="s">
        <v>80</v>
      </c>
      <c r="D8990" t="s">
        <v>108</v>
      </c>
      <c r="E8990" t="s">
        <v>140</v>
      </c>
      <c r="F8990" t="s">
        <v>25256</v>
      </c>
      <c r="G8990" t="s">
        <v>161</v>
      </c>
      <c r="H8990" t="s">
        <v>134</v>
      </c>
      <c r="I8990" t="s">
        <v>191</v>
      </c>
      <c r="J8990" t="s">
        <v>136</v>
      </c>
      <c r="K8990" t="s">
        <v>137</v>
      </c>
      <c r="L8990" t="s">
        <v>25257</v>
      </c>
      <c r="M8990" t="s">
        <v>25258</v>
      </c>
      <c r="N8990">
        <v>2.1111110999999998E-2</v>
      </c>
      <c r="O8990">
        <v>0</v>
      </c>
      <c r="P8990">
        <v>3510</v>
      </c>
      <c r="Q8990">
        <v>2</v>
      </c>
      <c r="R8990">
        <v>721</v>
      </c>
      <c r="S8990">
        <v>24</v>
      </c>
      <c r="T8990">
        <v>537</v>
      </c>
      <c r="U8990">
        <v>1</v>
      </c>
      <c r="V8990">
        <v>0</v>
      </c>
      <c r="W8990">
        <v>0</v>
      </c>
      <c r="X8990">
        <v>9.4818694813978386</v>
      </c>
      <c r="Y8990">
        <v>7.3334974397399999E-2</v>
      </c>
      <c r="Z8990">
        <v>2.386081537105337</v>
      </c>
      <c r="AA8990">
        <v>3.388087136571043</v>
      </c>
      <c r="AB8990">
        <v>8.8963625619905926</v>
      </c>
      <c r="AC8990">
        <v>0.31907469886650003</v>
      </c>
      <c r="AD8990">
        <v>0</v>
      </c>
      <c r="AE8990">
        <v>24.544810390328713</v>
      </c>
    </row>
    <row r="8991" spans="1:31" x14ac:dyDescent="0.25">
      <c r="A8991">
        <v>1665004</v>
      </c>
      <c r="B8991">
        <v>1</v>
      </c>
      <c r="C8991" t="s">
        <v>80</v>
      </c>
      <c r="D8991" t="s">
        <v>108</v>
      </c>
      <c r="E8991" t="s">
        <v>131</v>
      </c>
      <c r="F8991" t="s">
        <v>25259</v>
      </c>
      <c r="G8991" t="s">
        <v>195</v>
      </c>
      <c r="H8991" t="s">
        <v>134</v>
      </c>
      <c r="I8991" t="s">
        <v>135</v>
      </c>
      <c r="J8991" t="s">
        <v>136</v>
      </c>
      <c r="K8991" t="s">
        <v>137</v>
      </c>
      <c r="L8991" t="s">
        <v>25260</v>
      </c>
      <c r="M8991" t="s">
        <v>25261</v>
      </c>
      <c r="N8991">
        <v>12.46</v>
      </c>
      <c r="O8991">
        <v>0</v>
      </c>
      <c r="P8991">
        <v>17</v>
      </c>
      <c r="Q8991">
        <v>0</v>
      </c>
      <c r="R8991">
        <v>1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24.173861206028299</v>
      </c>
      <c r="Y8991">
        <v>0</v>
      </c>
      <c r="Z8991">
        <v>6.8903314037286556</v>
      </c>
      <c r="AA8991">
        <v>0</v>
      </c>
      <c r="AB8991">
        <v>0</v>
      </c>
      <c r="AC8991">
        <v>0</v>
      </c>
      <c r="AD8991">
        <v>0</v>
      </c>
      <c r="AE8991">
        <v>31.064192609756955</v>
      </c>
    </row>
    <row r="8992" spans="1:31" x14ac:dyDescent="0.25">
      <c r="A8992">
        <v>1664314</v>
      </c>
      <c r="B8992">
        <v>1</v>
      </c>
      <c r="C8992" t="s">
        <v>80</v>
      </c>
      <c r="D8992" t="s">
        <v>94</v>
      </c>
      <c r="E8992" t="s">
        <v>152</v>
      </c>
      <c r="F8992" t="s">
        <v>25262</v>
      </c>
      <c r="G8992" t="s">
        <v>154</v>
      </c>
      <c r="H8992" t="s">
        <v>149</v>
      </c>
      <c r="I8992" t="s">
        <v>135</v>
      </c>
      <c r="J8992" t="s">
        <v>136</v>
      </c>
      <c r="K8992" t="s">
        <v>137</v>
      </c>
      <c r="L8992" t="s">
        <v>25263</v>
      </c>
      <c r="M8992" t="s">
        <v>25264</v>
      </c>
      <c r="N8992">
        <v>5.1980555549999998</v>
      </c>
      <c r="O8992">
        <v>0</v>
      </c>
      <c r="P8992">
        <v>1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0.78801179483317407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0.78801179483317407</v>
      </c>
    </row>
    <row r="8993" spans="1:31" x14ac:dyDescent="0.25">
      <c r="A8993">
        <v>1664145</v>
      </c>
      <c r="B8993">
        <v>1</v>
      </c>
      <c r="C8993" t="s">
        <v>81</v>
      </c>
      <c r="D8993" t="s">
        <v>128</v>
      </c>
      <c r="E8993" t="s">
        <v>146</v>
      </c>
      <c r="F8993" t="s">
        <v>25265</v>
      </c>
      <c r="G8993" t="s">
        <v>227</v>
      </c>
      <c r="H8993" t="s">
        <v>149</v>
      </c>
      <c r="I8993" t="s">
        <v>135</v>
      </c>
      <c r="J8993" t="s">
        <v>136</v>
      </c>
      <c r="K8993" t="s">
        <v>137</v>
      </c>
      <c r="L8993" t="s">
        <v>25266</v>
      </c>
      <c r="M8993" t="s">
        <v>25267</v>
      </c>
      <c r="N8993">
        <v>15.295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3</v>
      </c>
      <c r="U8993">
        <v>0</v>
      </c>
      <c r="V8993">
        <v>3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1862.4719687418537</v>
      </c>
      <c r="AC8993">
        <v>0</v>
      </c>
      <c r="AD8993">
        <v>2128.9795626146229</v>
      </c>
      <c r="AE8993">
        <v>3991.4515313564766</v>
      </c>
    </row>
    <row r="8994" spans="1:31" x14ac:dyDescent="0.25">
      <c r="A8994">
        <v>1664643</v>
      </c>
      <c r="B8994">
        <v>1</v>
      </c>
      <c r="C8994" t="s">
        <v>80</v>
      </c>
      <c r="D8994" t="s">
        <v>88</v>
      </c>
      <c r="E8994" t="s">
        <v>152</v>
      </c>
      <c r="F8994" t="s">
        <v>25268</v>
      </c>
      <c r="G8994" t="s">
        <v>168</v>
      </c>
      <c r="H8994" t="s">
        <v>149</v>
      </c>
      <c r="I8994" t="s">
        <v>135</v>
      </c>
      <c r="J8994" t="s">
        <v>136</v>
      </c>
      <c r="K8994" t="s">
        <v>137</v>
      </c>
      <c r="L8994" t="s">
        <v>25269</v>
      </c>
      <c r="M8994" t="s">
        <v>25270</v>
      </c>
      <c r="N8994">
        <v>4.392222222</v>
      </c>
      <c r="O8994">
        <v>0</v>
      </c>
      <c r="P8994">
        <v>2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10.426913690701765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10.426913690701765</v>
      </c>
    </row>
    <row r="8995" spans="1:31" x14ac:dyDescent="0.25">
      <c r="A8995">
        <v>1664812</v>
      </c>
      <c r="B8995">
        <v>1</v>
      </c>
      <c r="C8995" t="s">
        <v>81</v>
      </c>
      <c r="D8995" t="s">
        <v>113</v>
      </c>
      <c r="E8995" t="s">
        <v>131</v>
      </c>
      <c r="F8995" t="s">
        <v>2327</v>
      </c>
      <c r="G8995" t="s">
        <v>161</v>
      </c>
      <c r="H8995" t="s">
        <v>134</v>
      </c>
      <c r="I8995" t="s">
        <v>135</v>
      </c>
      <c r="J8995" t="s">
        <v>136</v>
      </c>
      <c r="K8995" t="s">
        <v>137</v>
      </c>
      <c r="L8995" t="s">
        <v>25271</v>
      </c>
      <c r="M8995" t="s">
        <v>25272</v>
      </c>
      <c r="N8995">
        <v>0.689722222</v>
      </c>
      <c r="O8995">
        <v>0</v>
      </c>
      <c r="P8995">
        <v>750</v>
      </c>
      <c r="Q8995">
        <v>1</v>
      </c>
      <c r="R8995">
        <v>22</v>
      </c>
      <c r="S8995">
        <v>1</v>
      </c>
      <c r="T8995">
        <v>101</v>
      </c>
      <c r="U8995">
        <v>1</v>
      </c>
      <c r="V8995">
        <v>0</v>
      </c>
      <c r="W8995">
        <v>0</v>
      </c>
      <c r="X8995">
        <v>71.41778928465196</v>
      </c>
      <c r="Y8995">
        <v>0.16198886330333334</v>
      </c>
      <c r="Z8995">
        <v>2.6437383903551277</v>
      </c>
      <c r="AA8995">
        <v>9.1905237273199027</v>
      </c>
      <c r="AB8995">
        <v>37.040630403373136</v>
      </c>
      <c r="AC8995">
        <v>26.245243911571208</v>
      </c>
      <c r="AD8995">
        <v>0</v>
      </c>
      <c r="AE8995">
        <v>146.69991458057467</v>
      </c>
    </row>
    <row r="8996" spans="1:31" x14ac:dyDescent="0.25">
      <c r="A8996">
        <v>1664451</v>
      </c>
      <c r="B8996">
        <v>1</v>
      </c>
      <c r="C8996" t="s">
        <v>81</v>
      </c>
      <c r="D8996" t="s">
        <v>119</v>
      </c>
      <c r="E8996" t="s">
        <v>178</v>
      </c>
      <c r="F8996" t="s">
        <v>25273</v>
      </c>
      <c r="G8996" t="s">
        <v>227</v>
      </c>
      <c r="H8996" t="s">
        <v>149</v>
      </c>
      <c r="I8996" t="s">
        <v>135</v>
      </c>
      <c r="J8996" t="s">
        <v>136</v>
      </c>
      <c r="K8996" t="s">
        <v>137</v>
      </c>
      <c r="L8996" t="s">
        <v>25274</v>
      </c>
      <c r="M8996" t="s">
        <v>25275</v>
      </c>
      <c r="N8996">
        <v>3.426666666</v>
      </c>
      <c r="O8996">
        <v>0</v>
      </c>
      <c r="P8996">
        <v>11</v>
      </c>
      <c r="Q8996">
        <v>0</v>
      </c>
      <c r="R8996">
        <v>16</v>
      </c>
      <c r="S8996">
        <v>0</v>
      </c>
      <c r="T8996">
        <v>1</v>
      </c>
      <c r="U8996">
        <v>0</v>
      </c>
      <c r="V8996">
        <v>0</v>
      </c>
      <c r="W8996">
        <v>0</v>
      </c>
      <c r="X8996">
        <v>4.1943198178313326</v>
      </c>
      <c r="Y8996">
        <v>0</v>
      </c>
      <c r="Z8996">
        <v>2.8509185844000253</v>
      </c>
      <c r="AA8996">
        <v>0</v>
      </c>
      <c r="AB8996">
        <v>5.297139883503414</v>
      </c>
      <c r="AC8996">
        <v>0</v>
      </c>
      <c r="AD8996">
        <v>0</v>
      </c>
      <c r="AE8996">
        <v>12.342378285734771</v>
      </c>
    </row>
    <row r="8997" spans="1:31" x14ac:dyDescent="0.25">
      <c r="A8997">
        <v>1664059</v>
      </c>
      <c r="B8997">
        <v>1</v>
      </c>
      <c r="C8997" t="s">
        <v>81</v>
      </c>
      <c r="D8997" t="s">
        <v>128</v>
      </c>
      <c r="E8997" t="s">
        <v>146</v>
      </c>
      <c r="F8997" t="s">
        <v>25276</v>
      </c>
      <c r="G8997" t="s">
        <v>260</v>
      </c>
      <c r="H8997" t="s">
        <v>149</v>
      </c>
      <c r="I8997" t="s">
        <v>135</v>
      </c>
      <c r="J8997" t="s">
        <v>136</v>
      </c>
      <c r="K8997" t="s">
        <v>137</v>
      </c>
      <c r="L8997" t="s">
        <v>25277</v>
      </c>
      <c r="M8997" t="s">
        <v>25278</v>
      </c>
      <c r="N8997">
        <v>18.366944444000001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119</v>
      </c>
      <c r="U8997">
        <v>0</v>
      </c>
      <c r="V8997">
        <v>6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2179.8300410662705</v>
      </c>
      <c r="AC8997">
        <v>0</v>
      </c>
      <c r="AD8997">
        <v>1597.6421006317812</v>
      </c>
      <c r="AE8997">
        <v>3777.4721416980519</v>
      </c>
    </row>
    <row r="8998" spans="1:31" x14ac:dyDescent="0.25">
      <c r="A8998">
        <v>1663859</v>
      </c>
      <c r="B8998">
        <v>1</v>
      </c>
      <c r="C8998" t="s">
        <v>80</v>
      </c>
      <c r="D8998" t="s">
        <v>93</v>
      </c>
      <c r="E8998" t="s">
        <v>178</v>
      </c>
      <c r="F8998" t="s">
        <v>13261</v>
      </c>
      <c r="G8998" t="s">
        <v>1492</v>
      </c>
      <c r="H8998" t="s">
        <v>149</v>
      </c>
      <c r="I8998" t="s">
        <v>135</v>
      </c>
      <c r="J8998" t="s">
        <v>136</v>
      </c>
      <c r="K8998" t="s">
        <v>137</v>
      </c>
      <c r="L8998" t="s">
        <v>25279</v>
      </c>
      <c r="M8998" t="s">
        <v>25280</v>
      </c>
      <c r="N8998">
        <v>9.3175000000000008</v>
      </c>
      <c r="O8998">
        <v>0</v>
      </c>
      <c r="P8998">
        <v>29</v>
      </c>
      <c r="Q8998">
        <v>0</v>
      </c>
      <c r="R8998">
        <v>2</v>
      </c>
      <c r="S8998">
        <v>0</v>
      </c>
      <c r="T8998">
        <v>5</v>
      </c>
      <c r="U8998">
        <v>0</v>
      </c>
      <c r="V8998">
        <v>0</v>
      </c>
      <c r="W8998">
        <v>0</v>
      </c>
      <c r="X8998">
        <v>63.993286178786121</v>
      </c>
      <c r="Y8998">
        <v>0</v>
      </c>
      <c r="Z8998">
        <v>3.8222274374642224</v>
      </c>
      <c r="AA8998">
        <v>0</v>
      </c>
      <c r="AB8998">
        <v>19.137559354873016</v>
      </c>
      <c r="AC8998">
        <v>0</v>
      </c>
      <c r="AD8998">
        <v>0</v>
      </c>
      <c r="AE8998">
        <v>86.953072971123362</v>
      </c>
    </row>
    <row r="8999" spans="1:31" x14ac:dyDescent="0.25">
      <c r="A8999">
        <v>1665141</v>
      </c>
      <c r="B8999">
        <v>1</v>
      </c>
      <c r="C8999" t="s">
        <v>80</v>
      </c>
      <c r="D8999" t="s">
        <v>98</v>
      </c>
      <c r="E8999" t="s">
        <v>152</v>
      </c>
      <c r="F8999" t="s">
        <v>25281</v>
      </c>
      <c r="G8999" t="s">
        <v>154</v>
      </c>
      <c r="H8999" t="s">
        <v>149</v>
      </c>
      <c r="I8999" t="s">
        <v>135</v>
      </c>
      <c r="J8999" t="s">
        <v>136</v>
      </c>
      <c r="K8999" t="s">
        <v>137</v>
      </c>
      <c r="L8999" t="s">
        <v>25282</v>
      </c>
      <c r="M8999" t="s">
        <v>25283</v>
      </c>
      <c r="N8999">
        <v>12.148055554999999</v>
      </c>
      <c r="O8999">
        <v>0</v>
      </c>
      <c r="P8999">
        <v>4</v>
      </c>
      <c r="Q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6.5162777682808031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6.5162777682808031</v>
      </c>
    </row>
    <row r="9000" spans="1:31" x14ac:dyDescent="0.25">
      <c r="A9000">
        <v>1664749</v>
      </c>
      <c r="B9000">
        <v>1</v>
      </c>
      <c r="C9000" t="s">
        <v>81</v>
      </c>
      <c r="D9000" t="s">
        <v>113</v>
      </c>
      <c r="E9000" t="s">
        <v>178</v>
      </c>
      <c r="F9000" t="s">
        <v>25284</v>
      </c>
      <c r="G9000" t="s">
        <v>403</v>
      </c>
      <c r="H9000" t="s">
        <v>149</v>
      </c>
      <c r="I9000" t="s">
        <v>135</v>
      </c>
      <c r="J9000" t="s">
        <v>136</v>
      </c>
      <c r="K9000" t="s">
        <v>137</v>
      </c>
      <c r="L9000" t="s">
        <v>25285</v>
      </c>
      <c r="M9000" t="s">
        <v>25286</v>
      </c>
      <c r="N9000">
        <v>3.0794444439999999</v>
      </c>
      <c r="O9000">
        <v>0</v>
      </c>
      <c r="P9000">
        <v>0</v>
      </c>
      <c r="Q9000">
        <v>0</v>
      </c>
      <c r="R9000">
        <v>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5.0739074671616704</v>
      </c>
      <c r="AA9000">
        <v>0</v>
      </c>
      <c r="AB9000">
        <v>0</v>
      </c>
      <c r="AC9000">
        <v>0</v>
      </c>
      <c r="AD9000">
        <v>0</v>
      </c>
      <c r="AE9000">
        <v>5.0739074671616704</v>
      </c>
    </row>
    <row r="9001" spans="1:31" x14ac:dyDescent="0.25">
      <c r="A9001">
        <v>1664357</v>
      </c>
      <c r="B9001">
        <v>1</v>
      </c>
      <c r="C9001" t="s">
        <v>80</v>
      </c>
      <c r="D9001" t="s">
        <v>103</v>
      </c>
      <c r="E9001" t="s">
        <v>152</v>
      </c>
      <c r="F9001" t="s">
        <v>25287</v>
      </c>
      <c r="G9001" t="s">
        <v>507</v>
      </c>
      <c r="H9001" t="s">
        <v>149</v>
      </c>
      <c r="I9001" t="s">
        <v>135</v>
      </c>
      <c r="J9001" t="s">
        <v>136</v>
      </c>
      <c r="K9001" t="s">
        <v>137</v>
      </c>
      <c r="L9001" t="s">
        <v>25288</v>
      </c>
      <c r="M9001" t="s">
        <v>25289</v>
      </c>
      <c r="N9001">
        <v>2.1388888879999999</v>
      </c>
      <c r="O9001">
        <v>0</v>
      </c>
      <c r="P9001">
        <v>1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1.0584145758440557E-2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1.0584145758440557E-2</v>
      </c>
    </row>
    <row r="9002" spans="1:31" x14ac:dyDescent="0.25">
      <c r="A9002">
        <v>1664729</v>
      </c>
      <c r="B9002">
        <v>1</v>
      </c>
      <c r="C9002" t="s">
        <v>80</v>
      </c>
      <c r="D9002" t="s">
        <v>106</v>
      </c>
      <c r="E9002" t="s">
        <v>140</v>
      </c>
      <c r="F9002" t="s">
        <v>2243</v>
      </c>
      <c r="G9002" t="s">
        <v>161</v>
      </c>
      <c r="H9002" t="s">
        <v>134</v>
      </c>
      <c r="I9002" t="s">
        <v>135</v>
      </c>
      <c r="J9002" t="s">
        <v>136</v>
      </c>
      <c r="K9002" t="s">
        <v>137</v>
      </c>
      <c r="L9002" t="s">
        <v>25290</v>
      </c>
      <c r="M9002" t="s">
        <v>25291</v>
      </c>
      <c r="N9002">
        <v>0.32055555499999999</v>
      </c>
      <c r="O9002">
        <v>1</v>
      </c>
      <c r="P9002">
        <v>2</v>
      </c>
      <c r="Q9002">
        <v>18</v>
      </c>
      <c r="R9002">
        <v>269</v>
      </c>
      <c r="S9002">
        <v>11</v>
      </c>
      <c r="T9002">
        <v>57</v>
      </c>
      <c r="U9002">
        <v>0</v>
      </c>
      <c r="V9002">
        <v>0</v>
      </c>
      <c r="W9002">
        <v>0.12138898470688889</v>
      </c>
      <c r="X9002">
        <v>1.2718074141534532</v>
      </c>
      <c r="Y9002">
        <v>2.9744687723908472</v>
      </c>
      <c r="Z9002">
        <v>78.344712926336314</v>
      </c>
      <c r="AA9002">
        <v>17.15502798709656</v>
      </c>
      <c r="AB9002">
        <v>16.661387419205763</v>
      </c>
      <c r="AC9002">
        <v>0</v>
      </c>
      <c r="AD9002">
        <v>0</v>
      </c>
      <c r="AE9002">
        <v>116.52879350388983</v>
      </c>
    </row>
    <row r="9003" spans="1:31" x14ac:dyDescent="0.25">
      <c r="A9003">
        <v>1663950</v>
      </c>
      <c r="B9003">
        <v>1</v>
      </c>
      <c r="C9003" t="s">
        <v>81</v>
      </c>
      <c r="D9003" t="s">
        <v>126</v>
      </c>
      <c r="E9003" t="s">
        <v>140</v>
      </c>
      <c r="F9003" t="s">
        <v>25292</v>
      </c>
      <c r="G9003" t="s">
        <v>161</v>
      </c>
      <c r="H9003" t="s">
        <v>134</v>
      </c>
      <c r="I9003" t="s">
        <v>135</v>
      </c>
      <c r="J9003" t="s">
        <v>136</v>
      </c>
      <c r="K9003" t="s">
        <v>137</v>
      </c>
      <c r="L9003" t="s">
        <v>25293</v>
      </c>
      <c r="M9003" t="s">
        <v>25294</v>
      </c>
      <c r="N9003">
        <v>0.18444444400000001</v>
      </c>
      <c r="O9003">
        <v>0</v>
      </c>
      <c r="P9003">
        <v>1891</v>
      </c>
      <c r="Q9003">
        <v>25</v>
      </c>
      <c r="R9003">
        <v>156</v>
      </c>
      <c r="S9003">
        <v>6</v>
      </c>
      <c r="T9003">
        <v>332</v>
      </c>
      <c r="U9003">
        <v>1</v>
      </c>
      <c r="V9003">
        <v>1</v>
      </c>
      <c r="W9003">
        <v>0</v>
      </c>
      <c r="X9003">
        <v>54.929423852013272</v>
      </c>
      <c r="Y9003">
        <v>2.7450308229159797</v>
      </c>
      <c r="Z9003">
        <v>3.3787732629090073</v>
      </c>
      <c r="AA9003">
        <v>1.3924977501443199</v>
      </c>
      <c r="AB9003">
        <v>31.542259443029948</v>
      </c>
      <c r="AC9003">
        <v>0.19637852112213999</v>
      </c>
      <c r="AD9003">
        <v>0.86515591672110004</v>
      </c>
      <c r="AE9003">
        <v>95.049519568855757</v>
      </c>
    </row>
    <row r="9004" spans="1:31" x14ac:dyDescent="0.25">
      <c r="A9004">
        <v>1663873</v>
      </c>
      <c r="B9004">
        <v>1</v>
      </c>
      <c r="C9004" t="s">
        <v>81</v>
      </c>
      <c r="D9004" t="s">
        <v>128</v>
      </c>
      <c r="E9004" t="s">
        <v>204</v>
      </c>
      <c r="F9004" t="s">
        <v>9723</v>
      </c>
      <c r="G9004" t="s">
        <v>161</v>
      </c>
      <c r="H9004" t="s">
        <v>134</v>
      </c>
      <c r="I9004" t="s">
        <v>135</v>
      </c>
      <c r="J9004" t="s">
        <v>136</v>
      </c>
      <c r="K9004" t="s">
        <v>137</v>
      </c>
      <c r="L9004" t="s">
        <v>25295</v>
      </c>
      <c r="M9004" t="s">
        <v>25296</v>
      </c>
      <c r="N9004">
        <v>2.6025</v>
      </c>
      <c r="O9004">
        <v>0</v>
      </c>
      <c r="P9004">
        <v>541</v>
      </c>
      <c r="Q9004">
        <v>4</v>
      </c>
      <c r="R9004">
        <v>8</v>
      </c>
      <c r="S9004">
        <v>19</v>
      </c>
      <c r="T9004">
        <v>45</v>
      </c>
      <c r="U9004">
        <v>1</v>
      </c>
      <c r="V9004">
        <v>0</v>
      </c>
      <c r="W9004">
        <v>0</v>
      </c>
      <c r="X9004">
        <v>251.63900636036431</v>
      </c>
      <c r="Y9004">
        <v>11.860621341292802</v>
      </c>
      <c r="Z9004">
        <v>24.438162909660498</v>
      </c>
      <c r="AA9004">
        <v>1746.0106621524142</v>
      </c>
      <c r="AB9004">
        <v>73.813298628302931</v>
      </c>
      <c r="AC9004">
        <v>29.992539286267785</v>
      </c>
      <c r="AD9004">
        <v>0</v>
      </c>
      <c r="AE9004">
        <v>2137.7542906783028</v>
      </c>
    </row>
    <row r="9005" spans="1:31" x14ac:dyDescent="0.25">
      <c r="A9005">
        <v>1663973</v>
      </c>
      <c r="B9005">
        <v>1</v>
      </c>
      <c r="C9005" t="s">
        <v>80</v>
      </c>
      <c r="D9005" t="s">
        <v>97</v>
      </c>
      <c r="E9005" t="s">
        <v>131</v>
      </c>
      <c r="F9005" t="s">
        <v>25297</v>
      </c>
      <c r="G9005" t="s">
        <v>195</v>
      </c>
      <c r="H9005" t="s">
        <v>134</v>
      </c>
      <c r="I9005" t="s">
        <v>135</v>
      </c>
      <c r="J9005" t="s">
        <v>136</v>
      </c>
      <c r="K9005" t="s">
        <v>137</v>
      </c>
      <c r="L9005" t="s">
        <v>25298</v>
      </c>
      <c r="M9005" t="s">
        <v>25299</v>
      </c>
      <c r="N9005">
        <v>7.5016666660000002</v>
      </c>
      <c r="O9005">
        <v>2</v>
      </c>
      <c r="P9005">
        <v>806</v>
      </c>
      <c r="Q9005">
        <v>5</v>
      </c>
      <c r="R9005">
        <v>12</v>
      </c>
      <c r="S9005">
        <v>10</v>
      </c>
      <c r="T9005">
        <v>80</v>
      </c>
      <c r="U9005">
        <v>0</v>
      </c>
      <c r="V9005">
        <v>2</v>
      </c>
      <c r="W9005">
        <v>1909.4792686951146</v>
      </c>
      <c r="X9005">
        <v>1651.7073880377977</v>
      </c>
      <c r="Y9005">
        <v>27.008810036363485</v>
      </c>
      <c r="Z9005">
        <v>2.609305392720461</v>
      </c>
      <c r="AA9005">
        <v>202.94080999792158</v>
      </c>
      <c r="AB9005">
        <v>426.48170404258082</v>
      </c>
      <c r="AC9005">
        <v>0</v>
      </c>
      <c r="AD9005">
        <v>308.06479740547434</v>
      </c>
      <c r="AE9005">
        <v>4528.2920836079738</v>
      </c>
    </row>
    <row r="9006" spans="1:31" x14ac:dyDescent="0.25">
      <c r="A9006">
        <v>1663827</v>
      </c>
      <c r="B9006">
        <v>1</v>
      </c>
      <c r="C9006" t="s">
        <v>81</v>
      </c>
      <c r="D9006" t="s">
        <v>128</v>
      </c>
      <c r="E9006" t="s">
        <v>204</v>
      </c>
      <c r="F9006" t="s">
        <v>3430</v>
      </c>
      <c r="G9006" t="s">
        <v>161</v>
      </c>
      <c r="H9006" t="s">
        <v>134</v>
      </c>
      <c r="I9006" t="s">
        <v>135</v>
      </c>
      <c r="J9006" t="s">
        <v>136</v>
      </c>
      <c r="K9006" t="s">
        <v>137</v>
      </c>
      <c r="L9006" t="s">
        <v>25300</v>
      </c>
      <c r="M9006" t="s">
        <v>25301</v>
      </c>
      <c r="N9006">
        <v>0.30305555499999998</v>
      </c>
      <c r="O9006">
        <v>0</v>
      </c>
      <c r="P9006">
        <v>0</v>
      </c>
      <c r="Q9006">
        <v>0</v>
      </c>
      <c r="R9006">
        <v>0</v>
      </c>
      <c r="S9006">
        <v>29</v>
      </c>
      <c r="T9006">
        <v>0</v>
      </c>
      <c r="U9006">
        <v>25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86.506243312756368</v>
      </c>
      <c r="AB9006">
        <v>0</v>
      </c>
      <c r="AC9006">
        <v>575.73796358271011</v>
      </c>
      <c r="AD9006">
        <v>0</v>
      </c>
      <c r="AE9006">
        <v>662.2442068954665</v>
      </c>
    </row>
    <row r="9007" spans="1:31" x14ac:dyDescent="0.25">
      <c r="A9007">
        <v>1663804</v>
      </c>
      <c r="B9007">
        <v>1</v>
      </c>
      <c r="C9007" t="s">
        <v>80</v>
      </c>
      <c r="D9007" t="s">
        <v>92</v>
      </c>
      <c r="E9007" t="s">
        <v>1154</v>
      </c>
      <c r="F9007" t="s">
        <v>24259</v>
      </c>
      <c r="G9007" t="s">
        <v>195</v>
      </c>
      <c r="H9007" t="s">
        <v>134</v>
      </c>
      <c r="I9007" t="s">
        <v>135</v>
      </c>
      <c r="J9007" t="s">
        <v>136</v>
      </c>
      <c r="K9007" t="s">
        <v>137</v>
      </c>
      <c r="L9007" t="s">
        <v>25302</v>
      </c>
      <c r="M9007" t="s">
        <v>25303</v>
      </c>
      <c r="N9007">
        <v>1.2194444440000001</v>
      </c>
      <c r="O9007">
        <v>0</v>
      </c>
      <c r="P9007">
        <v>270</v>
      </c>
      <c r="Q9007">
        <v>0</v>
      </c>
      <c r="R9007">
        <v>0</v>
      </c>
      <c r="S9007">
        <v>0</v>
      </c>
      <c r="T9007">
        <v>58</v>
      </c>
      <c r="U9007">
        <v>0</v>
      </c>
      <c r="V9007">
        <v>0</v>
      </c>
      <c r="W9007">
        <v>0</v>
      </c>
      <c r="X9007">
        <v>41.742237601114688</v>
      </c>
      <c r="Y9007">
        <v>0</v>
      </c>
      <c r="Z9007">
        <v>0</v>
      </c>
      <c r="AA9007">
        <v>0</v>
      </c>
      <c r="AB9007">
        <v>8.3558976603917916</v>
      </c>
      <c r="AC9007">
        <v>0</v>
      </c>
      <c r="AD9007">
        <v>0</v>
      </c>
      <c r="AE9007">
        <v>50.098135261506478</v>
      </c>
    </row>
    <row r="9008" spans="1:31" x14ac:dyDescent="0.25">
      <c r="A9008">
        <v>1664783</v>
      </c>
      <c r="B9008">
        <v>1</v>
      </c>
      <c r="C9008" t="s">
        <v>80</v>
      </c>
      <c r="D9008" t="s">
        <v>93</v>
      </c>
      <c r="E9008" t="s">
        <v>131</v>
      </c>
      <c r="F9008" t="s">
        <v>25304</v>
      </c>
      <c r="G9008" t="s">
        <v>161</v>
      </c>
      <c r="H9008" t="s">
        <v>134</v>
      </c>
      <c r="I9008" t="s">
        <v>135</v>
      </c>
      <c r="J9008" t="s">
        <v>136</v>
      </c>
      <c r="K9008" t="s">
        <v>137</v>
      </c>
      <c r="L9008" t="s">
        <v>25305</v>
      </c>
      <c r="M9008" t="s">
        <v>25306</v>
      </c>
      <c r="N9008">
        <v>2.14</v>
      </c>
      <c r="O9008">
        <v>0</v>
      </c>
      <c r="P9008">
        <v>185</v>
      </c>
      <c r="Q9008">
        <v>0</v>
      </c>
      <c r="R9008">
        <v>34</v>
      </c>
      <c r="S9008">
        <v>2</v>
      </c>
      <c r="T9008">
        <v>35</v>
      </c>
      <c r="U9008">
        <v>0</v>
      </c>
      <c r="V9008">
        <v>0</v>
      </c>
      <c r="W9008">
        <v>0</v>
      </c>
      <c r="X9008">
        <v>32.226733516718959</v>
      </c>
      <c r="Y9008">
        <v>0</v>
      </c>
      <c r="Z9008">
        <v>9.0465543117162035</v>
      </c>
      <c r="AA9008">
        <v>34.013355134994669</v>
      </c>
      <c r="AB9008">
        <v>15.500317684941118</v>
      </c>
      <c r="AC9008">
        <v>0</v>
      </c>
      <c r="AD9008">
        <v>0</v>
      </c>
      <c r="AE9008">
        <v>90.78696064837095</v>
      </c>
    </row>
    <row r="9009" spans="1:31" x14ac:dyDescent="0.25">
      <c r="A9009">
        <v>1665032</v>
      </c>
      <c r="B9009">
        <v>1</v>
      </c>
      <c r="C9009" t="s">
        <v>80</v>
      </c>
      <c r="D9009" t="s">
        <v>106</v>
      </c>
      <c r="E9009" t="s">
        <v>131</v>
      </c>
      <c r="F9009" t="s">
        <v>25307</v>
      </c>
      <c r="G9009" t="s">
        <v>195</v>
      </c>
      <c r="H9009" t="s">
        <v>134</v>
      </c>
      <c r="I9009" t="s">
        <v>135</v>
      </c>
      <c r="J9009" t="s">
        <v>136</v>
      </c>
      <c r="K9009" t="s">
        <v>137</v>
      </c>
      <c r="L9009" t="s">
        <v>25308</v>
      </c>
      <c r="M9009" t="s">
        <v>25309</v>
      </c>
      <c r="N9009">
        <v>5.1208333330000002</v>
      </c>
      <c r="O9009">
        <v>0</v>
      </c>
      <c r="P9009">
        <v>101</v>
      </c>
      <c r="Q9009">
        <v>0</v>
      </c>
      <c r="R9009">
        <v>3</v>
      </c>
      <c r="S9009">
        <v>0</v>
      </c>
      <c r="T9009">
        <v>7</v>
      </c>
      <c r="U9009">
        <v>0</v>
      </c>
      <c r="V9009">
        <v>0</v>
      </c>
      <c r="W9009">
        <v>0</v>
      </c>
      <c r="X9009">
        <v>129.44523663188309</v>
      </c>
      <c r="Y9009">
        <v>0</v>
      </c>
      <c r="Z9009">
        <v>0.14198423671296001</v>
      </c>
      <c r="AA9009">
        <v>0</v>
      </c>
      <c r="AB9009">
        <v>8.7980271133556549</v>
      </c>
      <c r="AC9009">
        <v>0</v>
      </c>
      <c r="AD9009">
        <v>0</v>
      </c>
      <c r="AE9009">
        <v>138.38524798195172</v>
      </c>
    </row>
    <row r="9010" spans="1:31" x14ac:dyDescent="0.25">
      <c r="A9010">
        <v>1665007</v>
      </c>
      <c r="B9010">
        <v>1</v>
      </c>
      <c r="C9010" t="s">
        <v>80</v>
      </c>
      <c r="D9010" t="s">
        <v>94</v>
      </c>
      <c r="E9010" t="s">
        <v>152</v>
      </c>
      <c r="F9010" t="s">
        <v>25310</v>
      </c>
      <c r="G9010" t="s">
        <v>154</v>
      </c>
      <c r="H9010" t="s">
        <v>149</v>
      </c>
      <c r="I9010" t="s">
        <v>135</v>
      </c>
      <c r="J9010" t="s">
        <v>136</v>
      </c>
      <c r="K9010" t="s">
        <v>137</v>
      </c>
      <c r="L9010" t="s">
        <v>25311</v>
      </c>
      <c r="M9010" t="s">
        <v>25312</v>
      </c>
      <c r="N9010">
        <v>6.7138888879999996</v>
      </c>
      <c r="O9010">
        <v>0</v>
      </c>
      <c r="P9010">
        <v>1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1.8055622250134702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1.8055622250134702</v>
      </c>
    </row>
    <row r="9011" spans="1:31" x14ac:dyDescent="0.25">
      <c r="A9011">
        <v>1664738</v>
      </c>
      <c r="B9011">
        <v>1</v>
      </c>
      <c r="C9011" t="s">
        <v>80</v>
      </c>
      <c r="D9011" t="s">
        <v>91</v>
      </c>
      <c r="E9011" t="s">
        <v>204</v>
      </c>
      <c r="F9011" t="s">
        <v>25313</v>
      </c>
      <c r="G9011" t="s">
        <v>918</v>
      </c>
      <c r="H9011" t="s">
        <v>134</v>
      </c>
      <c r="I9011" t="s">
        <v>191</v>
      </c>
      <c r="J9011" t="s">
        <v>136</v>
      </c>
      <c r="K9011" t="s">
        <v>137</v>
      </c>
      <c r="L9011" t="s">
        <v>25314</v>
      </c>
      <c r="M9011" t="s">
        <v>25315</v>
      </c>
      <c r="N9011">
        <v>5.5555550000000002E-3</v>
      </c>
      <c r="O9011">
        <v>6</v>
      </c>
      <c r="P9011">
        <v>11</v>
      </c>
      <c r="Q9011">
        <v>42</v>
      </c>
      <c r="R9011">
        <v>19</v>
      </c>
      <c r="S9011">
        <v>35</v>
      </c>
      <c r="T9011">
        <v>60</v>
      </c>
      <c r="U9011">
        <v>1</v>
      </c>
      <c r="V9011">
        <v>0</v>
      </c>
      <c r="W9011">
        <v>1.8700297051422222E-2</v>
      </c>
      <c r="X9011">
        <v>8.3545296952444448E-3</v>
      </c>
      <c r="Y9011">
        <v>0.13446764432113337</v>
      </c>
      <c r="Z9011">
        <v>3.97834116376111E-2</v>
      </c>
      <c r="AA9011">
        <v>2.1065646437842558</v>
      </c>
      <c r="AB9011">
        <v>0.48513802875944989</v>
      </c>
      <c r="AC9011">
        <v>0.14441928864515557</v>
      </c>
      <c r="AD9011">
        <v>0</v>
      </c>
      <c r="AE9011">
        <v>2.9374278438942723</v>
      </c>
    </row>
    <row r="9012" spans="1:31" x14ac:dyDescent="0.25">
      <c r="A9012">
        <v>1664509</v>
      </c>
      <c r="B9012">
        <v>1</v>
      </c>
      <c r="C9012" t="s">
        <v>80</v>
      </c>
      <c r="D9012" t="s">
        <v>100</v>
      </c>
      <c r="E9012" t="s">
        <v>146</v>
      </c>
      <c r="F9012" t="s">
        <v>23902</v>
      </c>
      <c r="G9012" t="s">
        <v>187</v>
      </c>
      <c r="H9012" t="s">
        <v>149</v>
      </c>
      <c r="I9012" t="s">
        <v>135</v>
      </c>
      <c r="J9012" t="s">
        <v>136</v>
      </c>
      <c r="K9012" t="s">
        <v>137</v>
      </c>
      <c r="L9012" t="s">
        <v>25316</v>
      </c>
      <c r="M9012" t="s">
        <v>25317</v>
      </c>
      <c r="N9012">
        <v>3.1002777770000001</v>
      </c>
      <c r="O9012">
        <v>0</v>
      </c>
      <c r="P9012">
        <v>118</v>
      </c>
      <c r="Q9012">
        <v>0</v>
      </c>
      <c r="R9012">
        <v>10</v>
      </c>
      <c r="S9012">
        <v>0</v>
      </c>
      <c r="T9012">
        <v>51</v>
      </c>
      <c r="U9012">
        <v>0</v>
      </c>
      <c r="V9012">
        <v>0</v>
      </c>
      <c r="W9012">
        <v>0</v>
      </c>
      <c r="X9012">
        <v>92.433010791638438</v>
      </c>
      <c r="Y9012">
        <v>0</v>
      </c>
      <c r="Z9012">
        <v>5.1779440132075791</v>
      </c>
      <c r="AA9012">
        <v>0</v>
      </c>
      <c r="AB9012">
        <v>130.28930995807008</v>
      </c>
      <c r="AC9012">
        <v>0</v>
      </c>
      <c r="AD9012">
        <v>0</v>
      </c>
      <c r="AE9012">
        <v>227.90026476291609</v>
      </c>
    </row>
    <row r="9013" spans="1:31" x14ac:dyDescent="0.25">
      <c r="A9013">
        <v>1664117</v>
      </c>
      <c r="B9013">
        <v>1</v>
      </c>
      <c r="C9013" t="s">
        <v>81</v>
      </c>
      <c r="D9013" t="s">
        <v>126</v>
      </c>
      <c r="E9013" t="s">
        <v>131</v>
      </c>
      <c r="F9013" t="s">
        <v>25318</v>
      </c>
      <c r="G9013" t="s">
        <v>585</v>
      </c>
      <c r="H9013" t="s">
        <v>134</v>
      </c>
      <c r="I9013" t="s">
        <v>135</v>
      </c>
      <c r="J9013" t="s">
        <v>136</v>
      </c>
      <c r="K9013" t="s">
        <v>137</v>
      </c>
      <c r="L9013" t="s">
        <v>25319</v>
      </c>
      <c r="M9013" t="s">
        <v>25320</v>
      </c>
      <c r="N9013">
        <v>7.1794444439999996</v>
      </c>
      <c r="O9013">
        <v>0</v>
      </c>
      <c r="P9013">
        <v>41</v>
      </c>
      <c r="Q9013">
        <v>0</v>
      </c>
      <c r="R9013">
        <v>5</v>
      </c>
      <c r="S9013">
        <v>0</v>
      </c>
      <c r="T9013">
        <v>3</v>
      </c>
      <c r="U9013">
        <v>0</v>
      </c>
      <c r="V9013">
        <v>0</v>
      </c>
      <c r="W9013">
        <v>0</v>
      </c>
      <c r="X9013">
        <v>12.473577468491532</v>
      </c>
      <c r="Y9013">
        <v>0</v>
      </c>
      <c r="Z9013">
        <v>4.2512125175317159</v>
      </c>
      <c r="AA9013">
        <v>0</v>
      </c>
      <c r="AB9013">
        <v>36.761395678166764</v>
      </c>
      <c r="AC9013">
        <v>0</v>
      </c>
      <c r="AD9013">
        <v>0</v>
      </c>
      <c r="AE9013">
        <v>53.48618566419001</v>
      </c>
    </row>
    <row r="9014" spans="1:31" x14ac:dyDescent="0.25">
      <c r="A9014">
        <v>1664893</v>
      </c>
      <c r="B9014">
        <v>1</v>
      </c>
      <c r="C9014" t="s">
        <v>81</v>
      </c>
      <c r="D9014" t="s">
        <v>117</v>
      </c>
      <c r="E9014" t="s">
        <v>178</v>
      </c>
      <c r="F9014" t="s">
        <v>25321</v>
      </c>
      <c r="G9014" t="s">
        <v>227</v>
      </c>
      <c r="H9014" t="s">
        <v>149</v>
      </c>
      <c r="I9014" t="s">
        <v>135</v>
      </c>
      <c r="J9014" t="s">
        <v>136</v>
      </c>
      <c r="K9014" t="s">
        <v>137</v>
      </c>
      <c r="L9014" t="s">
        <v>25322</v>
      </c>
      <c r="M9014" t="s">
        <v>24258</v>
      </c>
      <c r="N9014">
        <v>1.9875</v>
      </c>
      <c r="O9014">
        <v>0</v>
      </c>
      <c r="P9014">
        <v>40</v>
      </c>
      <c r="Q9014">
        <v>0</v>
      </c>
      <c r="R9014">
        <v>1</v>
      </c>
      <c r="S9014">
        <v>0</v>
      </c>
      <c r="T9014">
        <v>4</v>
      </c>
      <c r="U9014">
        <v>0</v>
      </c>
      <c r="V9014">
        <v>0</v>
      </c>
      <c r="W9014">
        <v>0</v>
      </c>
      <c r="X9014">
        <v>10.64099706832954</v>
      </c>
      <c r="Y9014">
        <v>0</v>
      </c>
      <c r="Z9014">
        <v>3.9875428596266669E-3</v>
      </c>
      <c r="AA9014">
        <v>0</v>
      </c>
      <c r="AB9014">
        <v>2.648146110291675</v>
      </c>
      <c r="AC9014">
        <v>0</v>
      </c>
      <c r="AD9014">
        <v>0</v>
      </c>
      <c r="AE9014">
        <v>13.293130721480841</v>
      </c>
    </row>
    <row r="9015" spans="1:31" x14ac:dyDescent="0.25">
      <c r="A9015">
        <v>1664601</v>
      </c>
      <c r="B9015">
        <v>1</v>
      </c>
      <c r="C9015" t="s">
        <v>81</v>
      </c>
      <c r="D9015" t="s">
        <v>115</v>
      </c>
      <c r="E9015" t="s">
        <v>146</v>
      </c>
      <c r="F9015" t="s">
        <v>25323</v>
      </c>
      <c r="G9015" t="s">
        <v>260</v>
      </c>
      <c r="H9015" t="s">
        <v>149</v>
      </c>
      <c r="I9015" t="s">
        <v>135</v>
      </c>
      <c r="J9015" t="s">
        <v>136</v>
      </c>
      <c r="K9015" t="s">
        <v>137</v>
      </c>
      <c r="L9015" t="s">
        <v>25324</v>
      </c>
      <c r="M9015" t="s">
        <v>25325</v>
      </c>
      <c r="N9015">
        <v>0.76777777700000005</v>
      </c>
      <c r="O9015">
        <v>0</v>
      </c>
      <c r="P9015">
        <v>19</v>
      </c>
      <c r="Q9015">
        <v>0</v>
      </c>
      <c r="R9015">
        <v>4</v>
      </c>
      <c r="S9015">
        <v>0</v>
      </c>
      <c r="T9015">
        <v>1</v>
      </c>
      <c r="U9015">
        <v>0</v>
      </c>
      <c r="V9015">
        <v>0</v>
      </c>
      <c r="W9015">
        <v>0</v>
      </c>
      <c r="X9015">
        <v>6.9378628410506682E-2</v>
      </c>
      <c r="Y9015">
        <v>0</v>
      </c>
      <c r="Z9015">
        <v>2.3662872020473333E-2</v>
      </c>
      <c r="AA9015">
        <v>0</v>
      </c>
      <c r="AB9015">
        <v>3.2134419125354001</v>
      </c>
      <c r="AC9015">
        <v>0</v>
      </c>
      <c r="AD9015">
        <v>0</v>
      </c>
      <c r="AE9015">
        <v>3.3064834129663803</v>
      </c>
    </row>
    <row r="9016" spans="1:31" x14ac:dyDescent="0.25">
      <c r="A9016">
        <v>1664209</v>
      </c>
      <c r="B9016">
        <v>1</v>
      </c>
      <c r="C9016" t="s">
        <v>80</v>
      </c>
      <c r="D9016" t="s">
        <v>108</v>
      </c>
      <c r="E9016" t="s">
        <v>146</v>
      </c>
      <c r="F9016" t="s">
        <v>25326</v>
      </c>
      <c r="G9016" t="s">
        <v>1492</v>
      </c>
      <c r="H9016" t="s">
        <v>149</v>
      </c>
      <c r="I9016" t="s">
        <v>135</v>
      </c>
      <c r="J9016" t="s">
        <v>136</v>
      </c>
      <c r="K9016" t="s">
        <v>137</v>
      </c>
      <c r="L9016" t="s">
        <v>25327</v>
      </c>
      <c r="M9016" t="s">
        <v>25328</v>
      </c>
      <c r="N9016">
        <v>1.275833333</v>
      </c>
      <c r="O9016">
        <v>0</v>
      </c>
      <c r="P9016">
        <v>44</v>
      </c>
      <c r="Q9016">
        <v>0</v>
      </c>
      <c r="R9016">
        <v>29</v>
      </c>
      <c r="S9016">
        <v>0</v>
      </c>
      <c r="T9016">
        <v>14</v>
      </c>
      <c r="U9016">
        <v>0</v>
      </c>
      <c r="V9016">
        <v>0</v>
      </c>
      <c r="W9016">
        <v>0</v>
      </c>
      <c r="X9016">
        <v>11.386909878520175</v>
      </c>
      <c r="Y9016">
        <v>0</v>
      </c>
      <c r="Z9016">
        <v>17.111282642543607</v>
      </c>
      <c r="AA9016">
        <v>0</v>
      </c>
      <c r="AB9016">
        <v>16.104145364857906</v>
      </c>
      <c r="AC9016">
        <v>0</v>
      </c>
      <c r="AD9016">
        <v>0</v>
      </c>
      <c r="AE9016">
        <v>44.602337885921685</v>
      </c>
    </row>
    <row r="9017" spans="1:31" x14ac:dyDescent="0.25">
      <c r="A9017">
        <v>1665062</v>
      </c>
      <c r="B9017">
        <v>1</v>
      </c>
      <c r="C9017" t="s">
        <v>80</v>
      </c>
      <c r="D9017" t="s">
        <v>100</v>
      </c>
      <c r="E9017" t="s">
        <v>131</v>
      </c>
      <c r="F9017" t="s">
        <v>25329</v>
      </c>
      <c r="G9017" t="s">
        <v>8933</v>
      </c>
      <c r="H9017" t="s">
        <v>134</v>
      </c>
      <c r="I9017" t="s">
        <v>135</v>
      </c>
      <c r="J9017" t="s">
        <v>136</v>
      </c>
      <c r="K9017" t="s">
        <v>137</v>
      </c>
      <c r="L9017" t="s">
        <v>25330</v>
      </c>
      <c r="M9017" t="s">
        <v>25331</v>
      </c>
      <c r="N9017">
        <v>3.8605555549999999</v>
      </c>
      <c r="O9017">
        <v>0</v>
      </c>
      <c r="P9017">
        <v>341</v>
      </c>
      <c r="Q9017">
        <v>0</v>
      </c>
      <c r="R9017">
        <v>3</v>
      </c>
      <c r="S9017">
        <v>0</v>
      </c>
      <c r="T9017">
        <v>21</v>
      </c>
      <c r="U9017">
        <v>0</v>
      </c>
      <c r="V9017">
        <v>0</v>
      </c>
      <c r="W9017">
        <v>0</v>
      </c>
      <c r="X9017">
        <v>244.41098859053017</v>
      </c>
      <c r="Y9017">
        <v>0</v>
      </c>
      <c r="Z9017">
        <v>0.34873558419527445</v>
      </c>
      <c r="AA9017">
        <v>0</v>
      </c>
      <c r="AB9017">
        <v>57.503176071026168</v>
      </c>
      <c r="AC9017">
        <v>0</v>
      </c>
      <c r="AD9017">
        <v>0</v>
      </c>
      <c r="AE9017">
        <v>302.26290024575161</v>
      </c>
    </row>
    <row r="9018" spans="1:31" x14ac:dyDescent="0.25">
      <c r="A9018">
        <v>1664423</v>
      </c>
      <c r="B9018">
        <v>1</v>
      </c>
      <c r="C9018" t="s">
        <v>80</v>
      </c>
      <c r="D9018" t="s">
        <v>108</v>
      </c>
      <c r="E9018" t="s">
        <v>146</v>
      </c>
      <c r="F9018" t="s">
        <v>25332</v>
      </c>
      <c r="G9018" t="s">
        <v>3003</v>
      </c>
      <c r="H9018" t="s">
        <v>149</v>
      </c>
      <c r="I9018" t="s">
        <v>135</v>
      </c>
      <c r="J9018" t="s">
        <v>136</v>
      </c>
      <c r="K9018" t="s">
        <v>137</v>
      </c>
      <c r="L9018" t="s">
        <v>25333</v>
      </c>
      <c r="M9018" t="s">
        <v>25334</v>
      </c>
      <c r="N9018">
        <v>13.875277777000001</v>
      </c>
      <c r="O9018">
        <v>0</v>
      </c>
      <c r="P9018">
        <v>23</v>
      </c>
      <c r="Q9018">
        <v>0</v>
      </c>
      <c r="R9018">
        <v>2</v>
      </c>
      <c r="S9018">
        <v>0</v>
      </c>
      <c r="T9018">
        <v>2</v>
      </c>
      <c r="U9018">
        <v>0</v>
      </c>
      <c r="V9018">
        <v>0</v>
      </c>
      <c r="W9018">
        <v>0</v>
      </c>
      <c r="X9018">
        <v>30.663560652401625</v>
      </c>
      <c r="Y9018">
        <v>0</v>
      </c>
      <c r="Z9018">
        <v>2.699322079521465</v>
      </c>
      <c r="AA9018">
        <v>0</v>
      </c>
      <c r="AB9018">
        <v>0.58001124213146527</v>
      </c>
      <c r="AC9018">
        <v>0</v>
      </c>
      <c r="AD9018">
        <v>0</v>
      </c>
      <c r="AE9018">
        <v>33.942893974054549</v>
      </c>
    </row>
    <row r="9019" spans="1:31" x14ac:dyDescent="0.25">
      <c r="A9019">
        <v>1665016</v>
      </c>
      <c r="B9019">
        <v>1</v>
      </c>
      <c r="C9019" t="s">
        <v>81</v>
      </c>
      <c r="D9019" t="s">
        <v>115</v>
      </c>
      <c r="E9019" t="s">
        <v>131</v>
      </c>
      <c r="F9019" t="s">
        <v>25335</v>
      </c>
      <c r="G9019" t="s">
        <v>195</v>
      </c>
      <c r="H9019" t="s">
        <v>134</v>
      </c>
      <c r="I9019" t="s">
        <v>135</v>
      </c>
      <c r="J9019" t="s">
        <v>136</v>
      </c>
      <c r="K9019" t="s">
        <v>137</v>
      </c>
      <c r="L9019" t="s">
        <v>25336</v>
      </c>
      <c r="M9019" t="s">
        <v>25337</v>
      </c>
      <c r="N9019">
        <v>3.582777777</v>
      </c>
      <c r="O9019">
        <v>0</v>
      </c>
      <c r="P9019">
        <v>10</v>
      </c>
      <c r="Q9019">
        <v>0</v>
      </c>
      <c r="R9019">
        <v>1</v>
      </c>
      <c r="S9019">
        <v>0</v>
      </c>
      <c r="T9019">
        <v>2</v>
      </c>
      <c r="U9019">
        <v>0</v>
      </c>
      <c r="V9019">
        <v>0</v>
      </c>
      <c r="W9019">
        <v>0</v>
      </c>
      <c r="X9019">
        <v>5.9266422038277691</v>
      </c>
      <c r="Y9019">
        <v>0</v>
      </c>
      <c r="Z9019">
        <v>0.1469800358272311</v>
      </c>
      <c r="AA9019">
        <v>0</v>
      </c>
      <c r="AB9019">
        <v>0.19591652271105556</v>
      </c>
      <c r="AC9019">
        <v>0</v>
      </c>
      <c r="AD9019">
        <v>0</v>
      </c>
      <c r="AE9019">
        <v>6.2695387623660555</v>
      </c>
    </row>
    <row r="9020" spans="1:31" x14ac:dyDescent="0.25">
      <c r="A9020">
        <v>1665039</v>
      </c>
      <c r="B9020">
        <v>1</v>
      </c>
      <c r="C9020" t="s">
        <v>81</v>
      </c>
      <c r="D9020" t="s">
        <v>115</v>
      </c>
      <c r="E9020" t="s">
        <v>131</v>
      </c>
      <c r="F9020" t="s">
        <v>25338</v>
      </c>
      <c r="G9020" t="s">
        <v>195</v>
      </c>
      <c r="H9020" t="s">
        <v>134</v>
      </c>
      <c r="I9020" t="s">
        <v>135</v>
      </c>
      <c r="J9020" t="s">
        <v>136</v>
      </c>
      <c r="K9020" t="s">
        <v>137</v>
      </c>
      <c r="L9020" t="s">
        <v>25339</v>
      </c>
      <c r="M9020" t="s">
        <v>25340</v>
      </c>
      <c r="N9020">
        <v>5.5208333329999997</v>
      </c>
      <c r="O9020">
        <v>0</v>
      </c>
      <c r="P9020">
        <v>36</v>
      </c>
      <c r="Q9020">
        <v>0</v>
      </c>
      <c r="R9020">
        <v>4</v>
      </c>
      <c r="S9020">
        <v>0</v>
      </c>
      <c r="T9020">
        <v>3</v>
      </c>
      <c r="U9020">
        <v>0</v>
      </c>
      <c r="V9020">
        <v>0</v>
      </c>
      <c r="W9020">
        <v>0</v>
      </c>
      <c r="X9020">
        <v>16.11237682297584</v>
      </c>
      <c r="Y9020">
        <v>0</v>
      </c>
      <c r="Z9020">
        <v>7.7720600764920498</v>
      </c>
      <c r="AA9020">
        <v>0</v>
      </c>
      <c r="AB9020">
        <v>0.14935374447762639</v>
      </c>
      <c r="AC9020">
        <v>0</v>
      </c>
      <c r="AD9020">
        <v>0</v>
      </c>
      <c r="AE9020">
        <v>24.033790643945515</v>
      </c>
    </row>
    <row r="9021" spans="1:31" x14ac:dyDescent="0.25">
      <c r="A9021">
        <v>1664561</v>
      </c>
      <c r="B9021">
        <v>1</v>
      </c>
      <c r="C9021" t="s">
        <v>80</v>
      </c>
      <c r="D9021" t="s">
        <v>93</v>
      </c>
      <c r="E9021" t="s">
        <v>178</v>
      </c>
      <c r="F9021" t="s">
        <v>1033</v>
      </c>
      <c r="G9021" t="s">
        <v>227</v>
      </c>
      <c r="H9021" t="s">
        <v>149</v>
      </c>
      <c r="I9021" t="s">
        <v>135</v>
      </c>
      <c r="J9021" t="s">
        <v>136</v>
      </c>
      <c r="K9021" t="s">
        <v>137</v>
      </c>
      <c r="L9021" t="s">
        <v>25341</v>
      </c>
      <c r="M9021" t="s">
        <v>25342</v>
      </c>
      <c r="N9021">
        <v>1.7822222219999999</v>
      </c>
      <c r="O9021">
        <v>0</v>
      </c>
      <c r="P9021">
        <v>7</v>
      </c>
      <c r="Q9021">
        <v>0</v>
      </c>
      <c r="R9021">
        <v>8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0.9220894721354671</v>
      </c>
      <c r="Y9021">
        <v>0</v>
      </c>
      <c r="Z9021">
        <v>1.7285912269989638</v>
      </c>
      <c r="AA9021">
        <v>0</v>
      </c>
      <c r="AB9021">
        <v>0</v>
      </c>
      <c r="AC9021">
        <v>0</v>
      </c>
      <c r="AD9021">
        <v>0</v>
      </c>
      <c r="AE9021">
        <v>2.6506806991344307</v>
      </c>
    </row>
    <row r="9022" spans="1:31" x14ac:dyDescent="0.25">
      <c r="A9022">
        <v>1664346</v>
      </c>
      <c r="B9022">
        <v>1</v>
      </c>
      <c r="C9022" t="s">
        <v>80</v>
      </c>
      <c r="D9022" t="s">
        <v>105</v>
      </c>
      <c r="E9022" t="s">
        <v>204</v>
      </c>
      <c r="F9022" t="s">
        <v>8022</v>
      </c>
      <c r="G9022" t="s">
        <v>1992</v>
      </c>
      <c r="H9022" t="s">
        <v>134</v>
      </c>
      <c r="I9022" t="s">
        <v>135</v>
      </c>
      <c r="J9022" t="s">
        <v>136</v>
      </c>
      <c r="K9022" t="s">
        <v>137</v>
      </c>
      <c r="L9022" t="s">
        <v>25343</v>
      </c>
      <c r="M9022" t="s">
        <v>25344</v>
      </c>
      <c r="N9022">
        <v>0.33722222200000002</v>
      </c>
      <c r="O9022">
        <v>1</v>
      </c>
      <c r="P9022">
        <v>849</v>
      </c>
      <c r="Q9022">
        <v>3</v>
      </c>
      <c r="R9022">
        <v>34</v>
      </c>
      <c r="S9022">
        <v>16</v>
      </c>
      <c r="T9022">
        <v>68</v>
      </c>
      <c r="U9022">
        <v>3</v>
      </c>
      <c r="V9022">
        <v>0</v>
      </c>
      <c r="W9022">
        <v>0.24930701247419945</v>
      </c>
      <c r="X9022">
        <v>60.894168868228377</v>
      </c>
      <c r="Y9022">
        <v>0.74315288482291997</v>
      </c>
      <c r="Z9022">
        <v>0.61494141485488429</v>
      </c>
      <c r="AA9022">
        <v>40.395428895921299</v>
      </c>
      <c r="AB9022">
        <v>21.331134627628739</v>
      </c>
      <c r="AC9022">
        <v>66.46915522462443</v>
      </c>
      <c r="AD9022">
        <v>0</v>
      </c>
      <c r="AE9022">
        <v>190.69728892855485</v>
      </c>
    </row>
    <row r="9023" spans="1:31" x14ac:dyDescent="0.25">
      <c r="A9023">
        <v>1664592</v>
      </c>
      <c r="B9023">
        <v>1</v>
      </c>
      <c r="C9023" t="s">
        <v>80</v>
      </c>
      <c r="D9023" t="s">
        <v>109</v>
      </c>
      <c r="E9023" t="s">
        <v>178</v>
      </c>
      <c r="F9023" t="s">
        <v>25345</v>
      </c>
      <c r="G9023" t="s">
        <v>227</v>
      </c>
      <c r="H9023" t="s">
        <v>149</v>
      </c>
      <c r="I9023" t="s">
        <v>135</v>
      </c>
      <c r="J9023" t="s">
        <v>136</v>
      </c>
      <c r="K9023" t="s">
        <v>137</v>
      </c>
      <c r="L9023" t="s">
        <v>25346</v>
      </c>
      <c r="M9023" t="s">
        <v>25347</v>
      </c>
      <c r="N9023">
        <v>6.4594444439999998</v>
      </c>
      <c r="O9023">
        <v>0</v>
      </c>
      <c r="P9023">
        <v>13</v>
      </c>
      <c r="Q9023">
        <v>0</v>
      </c>
      <c r="R9023">
        <v>5</v>
      </c>
      <c r="S9023">
        <v>0</v>
      </c>
      <c r="T9023">
        <v>8</v>
      </c>
      <c r="U9023">
        <v>0</v>
      </c>
      <c r="V9023">
        <v>0</v>
      </c>
      <c r="W9023">
        <v>0</v>
      </c>
      <c r="X9023">
        <v>18.84745731464713</v>
      </c>
      <c r="Y9023">
        <v>0</v>
      </c>
      <c r="Z9023">
        <v>67.349203128146996</v>
      </c>
      <c r="AA9023">
        <v>0</v>
      </c>
      <c r="AB9023">
        <v>37.230048773287869</v>
      </c>
      <c r="AC9023">
        <v>0</v>
      </c>
      <c r="AD9023">
        <v>0</v>
      </c>
      <c r="AE9023">
        <v>123.426709216082</v>
      </c>
    </row>
    <row r="9024" spans="1:31" x14ac:dyDescent="0.25">
      <c r="A9024">
        <v>1664615</v>
      </c>
      <c r="B9024">
        <v>1</v>
      </c>
      <c r="C9024" t="s">
        <v>80</v>
      </c>
      <c r="D9024" t="s">
        <v>106</v>
      </c>
      <c r="E9024" t="s">
        <v>178</v>
      </c>
      <c r="F9024" t="s">
        <v>25348</v>
      </c>
      <c r="G9024" t="s">
        <v>227</v>
      </c>
      <c r="H9024" t="s">
        <v>149</v>
      </c>
      <c r="I9024" t="s">
        <v>135</v>
      </c>
      <c r="J9024" t="s">
        <v>136</v>
      </c>
      <c r="K9024" t="s">
        <v>137</v>
      </c>
      <c r="L9024" t="s">
        <v>25349</v>
      </c>
      <c r="M9024" t="s">
        <v>25350</v>
      </c>
      <c r="N9024">
        <v>10.7575</v>
      </c>
      <c r="O9024">
        <v>0</v>
      </c>
      <c r="P9024">
        <v>7</v>
      </c>
      <c r="Q9024">
        <v>0</v>
      </c>
      <c r="R9024">
        <v>1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18.158991214888498</v>
      </c>
      <c r="Y9024">
        <v>0</v>
      </c>
      <c r="Z9024">
        <v>5.8512710657202325</v>
      </c>
      <c r="AA9024">
        <v>0</v>
      </c>
      <c r="AB9024">
        <v>0</v>
      </c>
      <c r="AC9024">
        <v>0</v>
      </c>
      <c r="AD9024">
        <v>0</v>
      </c>
      <c r="AE9024">
        <v>24.010262280608732</v>
      </c>
    </row>
    <row r="9025" spans="1:31" x14ac:dyDescent="0.25">
      <c r="A9025">
        <v>1664784</v>
      </c>
      <c r="B9025">
        <v>1</v>
      </c>
      <c r="C9025" t="s">
        <v>80</v>
      </c>
      <c r="D9025" t="s">
        <v>100</v>
      </c>
      <c r="E9025" t="s">
        <v>178</v>
      </c>
      <c r="F9025" t="s">
        <v>21837</v>
      </c>
      <c r="G9025" t="s">
        <v>403</v>
      </c>
      <c r="H9025" t="s">
        <v>149</v>
      </c>
      <c r="I9025" t="s">
        <v>135</v>
      </c>
      <c r="J9025" t="s">
        <v>136</v>
      </c>
      <c r="K9025" t="s">
        <v>137</v>
      </c>
      <c r="L9025" t="s">
        <v>25351</v>
      </c>
      <c r="M9025" t="s">
        <v>25352</v>
      </c>
      <c r="N9025">
        <v>6.2030555549999997</v>
      </c>
      <c r="O9025">
        <v>0</v>
      </c>
      <c r="P9025">
        <v>1</v>
      </c>
      <c r="Q9025">
        <v>0</v>
      </c>
      <c r="R9025">
        <v>5</v>
      </c>
      <c r="S9025">
        <v>0</v>
      </c>
      <c r="T9025">
        <v>2</v>
      </c>
      <c r="U9025">
        <v>0</v>
      </c>
      <c r="V9025">
        <v>0</v>
      </c>
      <c r="W9025">
        <v>0</v>
      </c>
      <c r="X9025">
        <v>3.2691130786657201</v>
      </c>
      <c r="Y9025">
        <v>0</v>
      </c>
      <c r="Z9025">
        <v>13.100831809882479</v>
      </c>
      <c r="AA9025">
        <v>0</v>
      </c>
      <c r="AB9025">
        <v>0.42069314732324664</v>
      </c>
      <c r="AC9025">
        <v>0</v>
      </c>
      <c r="AD9025">
        <v>0</v>
      </c>
      <c r="AE9025">
        <v>16.790638035871442</v>
      </c>
    </row>
    <row r="9026" spans="1:31" x14ac:dyDescent="0.25">
      <c r="A9026">
        <v>1664569</v>
      </c>
      <c r="B9026">
        <v>1</v>
      </c>
      <c r="C9026" t="s">
        <v>80</v>
      </c>
      <c r="D9026" t="s">
        <v>93</v>
      </c>
      <c r="E9026" t="s">
        <v>152</v>
      </c>
      <c r="F9026" t="s">
        <v>25353</v>
      </c>
      <c r="G9026" t="s">
        <v>154</v>
      </c>
      <c r="H9026" t="s">
        <v>149</v>
      </c>
      <c r="I9026" t="s">
        <v>135</v>
      </c>
      <c r="J9026" t="s">
        <v>136</v>
      </c>
      <c r="K9026" t="s">
        <v>137</v>
      </c>
      <c r="L9026" t="s">
        <v>25354</v>
      </c>
      <c r="M9026" t="s">
        <v>25355</v>
      </c>
      <c r="N9026">
        <v>2.415277777</v>
      </c>
      <c r="O9026">
        <v>0</v>
      </c>
      <c r="P9026">
        <v>1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1.3367555252401297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1.3367555252401297</v>
      </c>
    </row>
    <row r="9027" spans="1:31" x14ac:dyDescent="0.25">
      <c r="A9027">
        <v>1664177</v>
      </c>
      <c r="B9027">
        <v>1</v>
      </c>
      <c r="C9027" t="s">
        <v>80</v>
      </c>
      <c r="D9027" t="s">
        <v>103</v>
      </c>
      <c r="E9027" t="s">
        <v>178</v>
      </c>
      <c r="F9027" t="s">
        <v>25356</v>
      </c>
      <c r="G9027" t="s">
        <v>227</v>
      </c>
      <c r="H9027" t="s">
        <v>149</v>
      </c>
      <c r="I9027" t="s">
        <v>135</v>
      </c>
      <c r="J9027" t="s">
        <v>136</v>
      </c>
      <c r="K9027" t="s">
        <v>137</v>
      </c>
      <c r="L9027" t="s">
        <v>25357</v>
      </c>
      <c r="M9027" t="s">
        <v>25358</v>
      </c>
      <c r="N9027">
        <v>2.7152777769999998</v>
      </c>
      <c r="O9027">
        <v>0</v>
      </c>
      <c r="P9027">
        <v>274</v>
      </c>
      <c r="Q9027">
        <v>0</v>
      </c>
      <c r="R9027">
        <v>0</v>
      </c>
      <c r="S9027">
        <v>0</v>
      </c>
      <c r="T9027">
        <v>9</v>
      </c>
      <c r="U9027">
        <v>0</v>
      </c>
      <c r="V9027">
        <v>0</v>
      </c>
      <c r="W9027">
        <v>0</v>
      </c>
      <c r="X9027">
        <v>207.4162328254362</v>
      </c>
      <c r="Y9027">
        <v>0</v>
      </c>
      <c r="Z9027">
        <v>0</v>
      </c>
      <c r="AA9027">
        <v>0</v>
      </c>
      <c r="AB9027">
        <v>26.306814775793246</v>
      </c>
      <c r="AC9027">
        <v>0</v>
      </c>
      <c r="AD9027">
        <v>0</v>
      </c>
      <c r="AE9027">
        <v>233.72304760122944</v>
      </c>
    </row>
    <row r="9028" spans="1:31" x14ac:dyDescent="0.25">
      <c r="A9028">
        <v>1664976</v>
      </c>
      <c r="B9028">
        <v>1</v>
      </c>
      <c r="C9028" t="s">
        <v>80</v>
      </c>
      <c r="D9028" t="s">
        <v>92</v>
      </c>
      <c r="E9028" t="s">
        <v>152</v>
      </c>
      <c r="F9028" t="s">
        <v>25359</v>
      </c>
      <c r="G9028" t="s">
        <v>154</v>
      </c>
      <c r="H9028" t="s">
        <v>149</v>
      </c>
      <c r="I9028" t="s">
        <v>135</v>
      </c>
      <c r="J9028" t="s">
        <v>136</v>
      </c>
      <c r="K9028" t="s">
        <v>137</v>
      </c>
      <c r="L9028" t="s">
        <v>25360</v>
      </c>
      <c r="M9028" t="s">
        <v>25361</v>
      </c>
      <c r="N9028">
        <v>5.989166666</v>
      </c>
      <c r="O9028">
        <v>0</v>
      </c>
      <c r="P9028">
        <v>1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</row>
    <row r="9029" spans="1:31" x14ac:dyDescent="0.25">
      <c r="A9029">
        <v>1665070</v>
      </c>
      <c r="B9029">
        <v>1</v>
      </c>
      <c r="C9029" t="s">
        <v>80</v>
      </c>
      <c r="D9029" t="s">
        <v>108</v>
      </c>
      <c r="E9029" t="s">
        <v>131</v>
      </c>
      <c r="F9029" t="s">
        <v>1954</v>
      </c>
      <c r="G9029" t="s">
        <v>585</v>
      </c>
      <c r="H9029" t="s">
        <v>134</v>
      </c>
      <c r="I9029" t="s">
        <v>135</v>
      </c>
      <c r="J9029" t="s">
        <v>136</v>
      </c>
      <c r="K9029" t="s">
        <v>137</v>
      </c>
      <c r="L9029" t="s">
        <v>25362</v>
      </c>
      <c r="M9029" t="s">
        <v>25363</v>
      </c>
      <c r="N9029">
        <v>4.0072222220000002</v>
      </c>
      <c r="O9029">
        <v>0</v>
      </c>
      <c r="P9029">
        <v>19</v>
      </c>
      <c r="Q9029">
        <v>0</v>
      </c>
      <c r="R9029">
        <v>0</v>
      </c>
      <c r="S9029">
        <v>0</v>
      </c>
      <c r="T9029">
        <v>1</v>
      </c>
      <c r="U9029">
        <v>0</v>
      </c>
      <c r="V9029">
        <v>0</v>
      </c>
      <c r="W9029">
        <v>0</v>
      </c>
      <c r="X9029">
        <v>12.144140312232476</v>
      </c>
      <c r="Y9029">
        <v>0</v>
      </c>
      <c r="Z9029">
        <v>0</v>
      </c>
      <c r="AA9029">
        <v>0</v>
      </c>
      <c r="AB9029">
        <v>0.64254711144790555</v>
      </c>
      <c r="AC9029">
        <v>0</v>
      </c>
      <c r="AD9029">
        <v>0</v>
      </c>
      <c r="AE9029">
        <v>12.786687423680382</v>
      </c>
    </row>
    <row r="9030" spans="1:31" x14ac:dyDescent="0.25">
      <c r="A9030">
        <v>1664824</v>
      </c>
      <c r="B9030">
        <v>1</v>
      </c>
      <c r="C9030" t="s">
        <v>81</v>
      </c>
      <c r="D9030" t="s">
        <v>118</v>
      </c>
      <c r="E9030" t="s">
        <v>146</v>
      </c>
      <c r="F9030" t="s">
        <v>25364</v>
      </c>
      <c r="G9030" t="s">
        <v>260</v>
      </c>
      <c r="H9030" t="s">
        <v>149</v>
      </c>
      <c r="I9030" t="s">
        <v>135</v>
      </c>
      <c r="J9030" t="s">
        <v>136</v>
      </c>
      <c r="K9030" t="s">
        <v>137</v>
      </c>
      <c r="L9030" t="s">
        <v>25365</v>
      </c>
      <c r="M9030" t="s">
        <v>25366</v>
      </c>
      <c r="N9030">
        <v>2.1061111110000001</v>
      </c>
      <c r="O9030">
        <v>0</v>
      </c>
      <c r="P9030">
        <v>161</v>
      </c>
      <c r="Q9030">
        <v>0</v>
      </c>
      <c r="R9030">
        <v>32</v>
      </c>
      <c r="S9030">
        <v>0</v>
      </c>
      <c r="T9030">
        <v>12</v>
      </c>
      <c r="U9030">
        <v>0</v>
      </c>
      <c r="V9030">
        <v>0</v>
      </c>
      <c r="W9030">
        <v>0</v>
      </c>
      <c r="X9030">
        <v>44.918833840767213</v>
      </c>
      <c r="Y9030">
        <v>0</v>
      </c>
      <c r="Z9030">
        <v>3.8504922534891008</v>
      </c>
      <c r="AA9030">
        <v>0</v>
      </c>
      <c r="AB9030">
        <v>18.72922512354042</v>
      </c>
      <c r="AC9030">
        <v>0</v>
      </c>
      <c r="AD9030">
        <v>0</v>
      </c>
      <c r="AE9030">
        <v>67.498551217796731</v>
      </c>
    </row>
    <row r="9031" spans="1:31" x14ac:dyDescent="0.25">
      <c r="A9031">
        <v>1665145</v>
      </c>
      <c r="B9031">
        <v>1</v>
      </c>
      <c r="C9031" t="s">
        <v>81</v>
      </c>
      <c r="D9031" t="s">
        <v>118</v>
      </c>
      <c r="E9031" t="s">
        <v>204</v>
      </c>
      <c r="F9031" t="s">
        <v>10744</v>
      </c>
      <c r="G9031" t="s">
        <v>161</v>
      </c>
      <c r="H9031" t="s">
        <v>134</v>
      </c>
      <c r="I9031" t="s">
        <v>135</v>
      </c>
      <c r="J9031" t="s">
        <v>136</v>
      </c>
      <c r="K9031" t="s">
        <v>137</v>
      </c>
      <c r="L9031" t="s">
        <v>25367</v>
      </c>
      <c r="M9031" t="s">
        <v>25368</v>
      </c>
      <c r="N9031">
        <v>0.49555555499999998</v>
      </c>
      <c r="O9031">
        <v>1</v>
      </c>
      <c r="P9031">
        <v>950</v>
      </c>
      <c r="Q9031">
        <v>59</v>
      </c>
      <c r="R9031">
        <v>141</v>
      </c>
      <c r="S9031">
        <v>7</v>
      </c>
      <c r="T9031">
        <v>74</v>
      </c>
      <c r="U9031">
        <v>0</v>
      </c>
      <c r="V9031">
        <v>0</v>
      </c>
      <c r="W9031">
        <v>0</v>
      </c>
      <c r="X9031">
        <v>53.028306904799521</v>
      </c>
      <c r="Y9031">
        <v>8.4860042088306784</v>
      </c>
      <c r="Z9031">
        <v>6.3584201827420461</v>
      </c>
      <c r="AA9031">
        <v>26.669755270462968</v>
      </c>
      <c r="AB9031">
        <v>7.3502674468085569</v>
      </c>
      <c r="AC9031">
        <v>0</v>
      </c>
      <c r="AD9031">
        <v>0</v>
      </c>
      <c r="AE9031">
        <v>101.89275401364378</v>
      </c>
    </row>
    <row r="9032" spans="1:31" x14ac:dyDescent="0.25">
      <c r="A9032">
        <v>1664624</v>
      </c>
      <c r="B9032">
        <v>1</v>
      </c>
      <c r="C9032" t="s">
        <v>81</v>
      </c>
      <c r="D9032" t="s">
        <v>121</v>
      </c>
      <c r="E9032" t="s">
        <v>178</v>
      </c>
      <c r="F9032" t="s">
        <v>25369</v>
      </c>
      <c r="G9032" t="s">
        <v>187</v>
      </c>
      <c r="H9032" t="s">
        <v>149</v>
      </c>
      <c r="I9032" t="s">
        <v>135</v>
      </c>
      <c r="J9032" t="s">
        <v>136</v>
      </c>
      <c r="K9032" t="s">
        <v>137</v>
      </c>
      <c r="L9032" t="s">
        <v>25370</v>
      </c>
      <c r="M9032" t="s">
        <v>25371</v>
      </c>
      <c r="N9032">
        <v>1.838333333</v>
      </c>
      <c r="O9032">
        <v>0</v>
      </c>
      <c r="P9032">
        <v>39</v>
      </c>
      <c r="Q9032">
        <v>0</v>
      </c>
      <c r="R9032">
        <v>1</v>
      </c>
      <c r="S9032">
        <v>0</v>
      </c>
      <c r="T9032">
        <v>1</v>
      </c>
      <c r="U9032">
        <v>0</v>
      </c>
      <c r="V9032">
        <v>0</v>
      </c>
      <c r="W9032">
        <v>0</v>
      </c>
      <c r="X9032">
        <v>7.4525362898093679</v>
      </c>
      <c r="Y9032">
        <v>0</v>
      </c>
      <c r="Z9032">
        <v>0</v>
      </c>
      <c r="AA9032">
        <v>0</v>
      </c>
      <c r="AB9032">
        <v>4.4496425164146141</v>
      </c>
      <c r="AC9032">
        <v>0</v>
      </c>
      <c r="AD9032">
        <v>0</v>
      </c>
      <c r="AE9032">
        <v>11.902178806223983</v>
      </c>
    </row>
    <row r="9033" spans="1:31" x14ac:dyDescent="0.25">
      <c r="A9033">
        <v>1664008</v>
      </c>
      <c r="B9033">
        <v>1</v>
      </c>
      <c r="C9033" t="s">
        <v>81</v>
      </c>
      <c r="D9033" t="s">
        <v>120</v>
      </c>
      <c r="E9033" t="s">
        <v>204</v>
      </c>
      <c r="F9033" t="s">
        <v>10062</v>
      </c>
      <c r="G9033" t="s">
        <v>161</v>
      </c>
      <c r="H9033" t="s">
        <v>134</v>
      </c>
      <c r="I9033" t="s">
        <v>135</v>
      </c>
      <c r="J9033" t="s">
        <v>136</v>
      </c>
      <c r="K9033" t="s">
        <v>137</v>
      </c>
      <c r="L9033" t="s">
        <v>25372</v>
      </c>
      <c r="M9033" t="s">
        <v>25373</v>
      </c>
      <c r="N9033">
        <v>4.3558333329999996</v>
      </c>
      <c r="O9033">
        <v>0</v>
      </c>
      <c r="P9033">
        <v>488</v>
      </c>
      <c r="Q9033">
        <v>28</v>
      </c>
      <c r="R9033">
        <v>53</v>
      </c>
      <c r="S9033">
        <v>3</v>
      </c>
      <c r="T9033">
        <v>32</v>
      </c>
      <c r="U9033">
        <v>0</v>
      </c>
      <c r="V9033">
        <v>1</v>
      </c>
      <c r="W9033">
        <v>0</v>
      </c>
      <c r="X9033">
        <v>517.62587222495313</v>
      </c>
      <c r="Y9033">
        <v>65.673858596803981</v>
      </c>
      <c r="Z9033">
        <v>60.123633744502349</v>
      </c>
      <c r="AA9033">
        <v>159.48236470519674</v>
      </c>
      <c r="AB9033">
        <v>103.72160087311798</v>
      </c>
      <c r="AC9033">
        <v>0</v>
      </c>
      <c r="AD9033">
        <v>0.79786951088673685</v>
      </c>
      <c r="AE9033">
        <v>907.42519965546091</v>
      </c>
    </row>
    <row r="9034" spans="1:31" x14ac:dyDescent="0.25">
      <c r="A9034">
        <v>1663934</v>
      </c>
      <c r="B9034">
        <v>1</v>
      </c>
      <c r="C9034" t="s">
        <v>80</v>
      </c>
      <c r="D9034" t="s">
        <v>106</v>
      </c>
      <c r="E9034" t="s">
        <v>204</v>
      </c>
      <c r="F9034" t="s">
        <v>9853</v>
      </c>
      <c r="G9034" t="s">
        <v>161</v>
      </c>
      <c r="H9034" t="s">
        <v>134</v>
      </c>
      <c r="I9034" t="s">
        <v>135</v>
      </c>
      <c r="J9034" t="s">
        <v>136</v>
      </c>
      <c r="K9034" t="s">
        <v>137</v>
      </c>
      <c r="L9034" t="s">
        <v>25374</v>
      </c>
      <c r="M9034" t="s">
        <v>25375</v>
      </c>
      <c r="N9034">
        <v>1.8958333329999999</v>
      </c>
      <c r="O9034">
        <v>0</v>
      </c>
      <c r="P9034">
        <v>1233</v>
      </c>
      <c r="Q9034">
        <v>20</v>
      </c>
      <c r="R9034">
        <v>148</v>
      </c>
      <c r="S9034">
        <v>12</v>
      </c>
      <c r="T9034">
        <v>249</v>
      </c>
      <c r="U9034">
        <v>0</v>
      </c>
      <c r="V9034">
        <v>0</v>
      </c>
      <c r="W9034">
        <v>0</v>
      </c>
      <c r="X9034">
        <v>298.06553738522018</v>
      </c>
      <c r="Y9034">
        <v>21.627376861823329</v>
      </c>
      <c r="Z9034">
        <v>22.036613811752556</v>
      </c>
      <c r="AA9034">
        <v>76.569161442612327</v>
      </c>
      <c r="AB9034">
        <v>134.77446928978719</v>
      </c>
      <c r="AC9034">
        <v>0</v>
      </c>
      <c r="AD9034">
        <v>0</v>
      </c>
      <c r="AE9034">
        <v>553.07315879119551</v>
      </c>
    </row>
    <row r="9035" spans="1:31" x14ac:dyDescent="0.25">
      <c r="A9035">
        <v>1664200</v>
      </c>
      <c r="B9035">
        <v>1</v>
      </c>
      <c r="C9035" t="s">
        <v>80</v>
      </c>
      <c r="D9035" t="s">
        <v>99</v>
      </c>
      <c r="E9035" t="s">
        <v>140</v>
      </c>
      <c r="F9035" t="s">
        <v>25376</v>
      </c>
      <c r="G9035" t="s">
        <v>161</v>
      </c>
      <c r="H9035" t="s">
        <v>134</v>
      </c>
      <c r="I9035" t="s">
        <v>135</v>
      </c>
      <c r="J9035" t="s">
        <v>136</v>
      </c>
      <c r="K9035" t="s">
        <v>137</v>
      </c>
      <c r="L9035" t="s">
        <v>25377</v>
      </c>
      <c r="M9035" t="s">
        <v>25378</v>
      </c>
      <c r="N9035">
        <v>0.35666666600000002</v>
      </c>
      <c r="O9035">
        <v>21</v>
      </c>
      <c r="P9035">
        <v>2287</v>
      </c>
      <c r="Q9035">
        <v>13</v>
      </c>
      <c r="R9035">
        <v>168</v>
      </c>
      <c r="S9035">
        <v>37</v>
      </c>
      <c r="T9035">
        <v>205</v>
      </c>
      <c r="U9035">
        <v>0</v>
      </c>
      <c r="V9035">
        <v>8</v>
      </c>
      <c r="W9035">
        <v>18.383033375563365</v>
      </c>
      <c r="X9035">
        <v>165.52882865089188</v>
      </c>
      <c r="Y9035">
        <v>10.62730217938215</v>
      </c>
      <c r="Z9035">
        <v>13.028571622661731</v>
      </c>
      <c r="AA9035">
        <v>84.015138517118743</v>
      </c>
      <c r="AB9035">
        <v>55.612933802395283</v>
      </c>
      <c r="AC9035">
        <v>0</v>
      </c>
      <c r="AD9035">
        <v>6.8926421367674866</v>
      </c>
      <c r="AE9035">
        <v>354.08845028478066</v>
      </c>
    </row>
    <row r="9036" spans="1:31" x14ac:dyDescent="0.25">
      <c r="A9036">
        <v>1664761</v>
      </c>
      <c r="B9036">
        <v>1</v>
      </c>
      <c r="C9036" t="s">
        <v>80</v>
      </c>
      <c r="D9036" t="s">
        <v>93</v>
      </c>
      <c r="E9036" t="s">
        <v>178</v>
      </c>
      <c r="F9036" t="s">
        <v>25379</v>
      </c>
      <c r="G9036" t="s">
        <v>227</v>
      </c>
      <c r="H9036" t="s">
        <v>149</v>
      </c>
      <c r="I9036" t="s">
        <v>135</v>
      </c>
      <c r="J9036" t="s">
        <v>136</v>
      </c>
      <c r="K9036" t="s">
        <v>137</v>
      </c>
      <c r="L9036" t="s">
        <v>25380</v>
      </c>
      <c r="M9036" t="s">
        <v>25381</v>
      </c>
      <c r="N9036">
        <v>7.1605555550000002</v>
      </c>
      <c r="O9036">
        <v>0</v>
      </c>
      <c r="P9036">
        <v>1</v>
      </c>
      <c r="Q9036">
        <v>0</v>
      </c>
      <c r="R9036">
        <v>1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0.73487902282563422</v>
      </c>
      <c r="Y9036">
        <v>0</v>
      </c>
      <c r="Z9036">
        <v>2.4838405845750002E-2</v>
      </c>
      <c r="AA9036">
        <v>0</v>
      </c>
      <c r="AB9036">
        <v>0</v>
      </c>
      <c r="AC9036">
        <v>0</v>
      </c>
      <c r="AD9036">
        <v>0</v>
      </c>
      <c r="AE9036">
        <v>0.75971742867138425</v>
      </c>
    </row>
    <row r="9037" spans="1:31" x14ac:dyDescent="0.25">
      <c r="A9037">
        <v>1663965</v>
      </c>
      <c r="B9037">
        <v>1</v>
      </c>
      <c r="C9037" t="s">
        <v>81</v>
      </c>
      <c r="D9037" t="s">
        <v>117</v>
      </c>
      <c r="E9037" t="s">
        <v>204</v>
      </c>
      <c r="F9037" t="s">
        <v>25382</v>
      </c>
      <c r="G9037" t="s">
        <v>161</v>
      </c>
      <c r="H9037" t="s">
        <v>134</v>
      </c>
      <c r="I9037" t="s">
        <v>135</v>
      </c>
      <c r="J9037" t="s">
        <v>136</v>
      </c>
      <c r="K9037" t="s">
        <v>137</v>
      </c>
      <c r="L9037" t="s">
        <v>25383</v>
      </c>
      <c r="M9037" t="s">
        <v>25384</v>
      </c>
      <c r="N9037">
        <v>0.72916666600000002</v>
      </c>
      <c r="O9037">
        <v>2</v>
      </c>
      <c r="P9037">
        <v>553</v>
      </c>
      <c r="Q9037">
        <v>71</v>
      </c>
      <c r="R9037">
        <v>122</v>
      </c>
      <c r="S9037">
        <v>11</v>
      </c>
      <c r="T9037">
        <v>60</v>
      </c>
      <c r="U9037">
        <v>0</v>
      </c>
      <c r="V9037">
        <v>0</v>
      </c>
      <c r="W9037">
        <v>0.13797269414496752</v>
      </c>
      <c r="X9037">
        <v>75.809977585284614</v>
      </c>
      <c r="Y9037">
        <v>10.200709461948394</v>
      </c>
      <c r="Z9037">
        <v>11.388316660362294</v>
      </c>
      <c r="AA9037">
        <v>17.907674095852705</v>
      </c>
      <c r="AB9037">
        <v>20.230486085460072</v>
      </c>
      <c r="AC9037">
        <v>0</v>
      </c>
      <c r="AD9037">
        <v>0</v>
      </c>
      <c r="AE9037">
        <v>135.67513658305302</v>
      </c>
    </row>
    <row r="9038" spans="1:31" x14ac:dyDescent="0.25">
      <c r="A9038">
        <v>1664071</v>
      </c>
      <c r="B9038">
        <v>1</v>
      </c>
      <c r="C9038" t="s">
        <v>81</v>
      </c>
      <c r="D9038" t="s">
        <v>112</v>
      </c>
      <c r="E9038" t="s">
        <v>204</v>
      </c>
      <c r="F9038" t="s">
        <v>25385</v>
      </c>
      <c r="G9038" t="s">
        <v>161</v>
      </c>
      <c r="H9038" t="s">
        <v>134</v>
      </c>
      <c r="I9038" t="s">
        <v>135</v>
      </c>
      <c r="J9038" t="s">
        <v>136</v>
      </c>
      <c r="K9038" t="s">
        <v>137</v>
      </c>
      <c r="L9038" t="s">
        <v>25386</v>
      </c>
      <c r="M9038" t="s">
        <v>25387</v>
      </c>
      <c r="N9038">
        <v>2.423333333</v>
      </c>
      <c r="O9038">
        <v>8</v>
      </c>
      <c r="P9038">
        <v>4824</v>
      </c>
      <c r="Q9038">
        <v>139</v>
      </c>
      <c r="R9038">
        <v>601</v>
      </c>
      <c r="S9038">
        <v>48</v>
      </c>
      <c r="T9038">
        <v>322</v>
      </c>
      <c r="U9038">
        <v>3</v>
      </c>
      <c r="V9038">
        <v>1</v>
      </c>
      <c r="W9038">
        <v>2.2934003190781334</v>
      </c>
      <c r="X9038">
        <v>1515.163029725755</v>
      </c>
      <c r="Y9038">
        <v>73.770015106409986</v>
      </c>
      <c r="Z9038">
        <v>148.62151507991234</v>
      </c>
      <c r="AA9038">
        <v>475.45056344040478</v>
      </c>
      <c r="AB9038">
        <v>360.65725037364513</v>
      </c>
      <c r="AC9038">
        <v>366.7224534697915</v>
      </c>
      <c r="AD9038">
        <v>23.862259577618953</v>
      </c>
      <c r="AE9038">
        <v>2966.5404870926163</v>
      </c>
    </row>
    <row r="9039" spans="1:31" x14ac:dyDescent="0.25">
      <c r="A9039">
        <v>1664263</v>
      </c>
      <c r="B9039">
        <v>1</v>
      </c>
      <c r="C9039" t="s">
        <v>81</v>
      </c>
      <c r="D9039" t="s">
        <v>117</v>
      </c>
      <c r="E9039" t="s">
        <v>204</v>
      </c>
      <c r="F9039" t="s">
        <v>10507</v>
      </c>
      <c r="G9039" t="s">
        <v>161</v>
      </c>
      <c r="H9039" t="s">
        <v>134</v>
      </c>
      <c r="I9039" t="s">
        <v>191</v>
      </c>
      <c r="J9039" t="s">
        <v>136</v>
      </c>
      <c r="K9039" t="s">
        <v>137</v>
      </c>
      <c r="L9039" t="s">
        <v>25388</v>
      </c>
      <c r="M9039" t="s">
        <v>25389</v>
      </c>
      <c r="N9039">
        <v>5.5555550000000002E-3</v>
      </c>
      <c r="O9039">
        <v>1</v>
      </c>
      <c r="P9039">
        <v>784</v>
      </c>
      <c r="Q9039">
        <v>2</v>
      </c>
      <c r="R9039">
        <v>18</v>
      </c>
      <c r="S9039">
        <v>8</v>
      </c>
      <c r="T9039">
        <v>25</v>
      </c>
      <c r="U9039">
        <v>0</v>
      </c>
      <c r="V9039">
        <v>0</v>
      </c>
      <c r="W9039">
        <v>9.1062917587222221E-4</v>
      </c>
      <c r="X9039">
        <v>0.35873255789343333</v>
      </c>
      <c r="Y9039">
        <v>4.8239525170166667E-3</v>
      </c>
      <c r="Z9039">
        <v>1.0540331140666666E-2</v>
      </c>
      <c r="AA9039">
        <v>0.37029001544025003</v>
      </c>
      <c r="AB9039">
        <v>4.3010251389338894E-2</v>
      </c>
      <c r="AC9039">
        <v>0</v>
      </c>
      <c r="AD9039">
        <v>0</v>
      </c>
      <c r="AE9039">
        <v>0.78830773755657779</v>
      </c>
    </row>
    <row r="9040" spans="1:31" x14ac:dyDescent="0.25">
      <c r="A9040">
        <v>1665090</v>
      </c>
      <c r="B9040">
        <v>1</v>
      </c>
      <c r="C9040" t="s">
        <v>80</v>
      </c>
      <c r="D9040" t="s">
        <v>82</v>
      </c>
      <c r="E9040" t="s">
        <v>152</v>
      </c>
      <c r="F9040" t="s">
        <v>25390</v>
      </c>
      <c r="G9040" t="s">
        <v>507</v>
      </c>
      <c r="H9040" t="s">
        <v>149</v>
      </c>
      <c r="I9040" t="s">
        <v>135</v>
      </c>
      <c r="J9040" t="s">
        <v>136</v>
      </c>
      <c r="K9040" t="s">
        <v>137</v>
      </c>
      <c r="L9040" t="s">
        <v>25391</v>
      </c>
      <c r="M9040" t="s">
        <v>25392</v>
      </c>
      <c r="N9040">
        <v>9.0838888880000006</v>
      </c>
      <c r="O9040">
        <v>0</v>
      </c>
      <c r="P9040">
        <v>14</v>
      </c>
      <c r="Q9040">
        <v>0</v>
      </c>
      <c r="R9040">
        <v>0</v>
      </c>
      <c r="S9040">
        <v>0</v>
      </c>
      <c r="T9040">
        <v>1</v>
      </c>
      <c r="U9040">
        <v>0</v>
      </c>
      <c r="V9040">
        <v>0</v>
      </c>
      <c r="W9040">
        <v>0</v>
      </c>
      <c r="X9040">
        <v>47.704685803065985</v>
      </c>
      <c r="Y9040">
        <v>0</v>
      </c>
      <c r="Z9040">
        <v>0</v>
      </c>
      <c r="AA9040">
        <v>0</v>
      </c>
      <c r="AB9040">
        <v>9.3170391961486665</v>
      </c>
      <c r="AC9040">
        <v>0</v>
      </c>
      <c r="AD9040">
        <v>0</v>
      </c>
      <c r="AE9040">
        <v>57.021724999214655</v>
      </c>
    </row>
    <row r="9041" spans="1:31" x14ac:dyDescent="0.25">
      <c r="A9041">
        <v>1663871</v>
      </c>
      <c r="B9041">
        <v>1</v>
      </c>
      <c r="C9041" t="s">
        <v>81</v>
      </c>
      <c r="D9041" t="s">
        <v>127</v>
      </c>
      <c r="E9041" t="s">
        <v>146</v>
      </c>
      <c r="F9041" t="s">
        <v>25393</v>
      </c>
      <c r="G9041" t="s">
        <v>260</v>
      </c>
      <c r="H9041" t="s">
        <v>149</v>
      </c>
      <c r="I9041" t="s">
        <v>135</v>
      </c>
      <c r="J9041" t="s">
        <v>136</v>
      </c>
      <c r="K9041" t="s">
        <v>137</v>
      </c>
      <c r="L9041" t="s">
        <v>25394</v>
      </c>
      <c r="M9041" t="s">
        <v>25395</v>
      </c>
      <c r="N9041">
        <v>3.6669444439999999</v>
      </c>
      <c r="O9041">
        <v>0</v>
      </c>
      <c r="P9041">
        <v>75</v>
      </c>
      <c r="Q9041">
        <v>0</v>
      </c>
      <c r="R9041">
        <v>24</v>
      </c>
      <c r="S9041">
        <v>1</v>
      </c>
      <c r="T9041">
        <v>11</v>
      </c>
      <c r="U9041">
        <v>0</v>
      </c>
      <c r="V9041">
        <v>1</v>
      </c>
      <c r="W9041">
        <v>0</v>
      </c>
      <c r="X9041">
        <v>46.514780945221979</v>
      </c>
      <c r="Y9041">
        <v>0</v>
      </c>
      <c r="Z9041">
        <v>25.220368861822152</v>
      </c>
      <c r="AA9041">
        <v>20.878771800670698</v>
      </c>
      <c r="AB9041">
        <v>25.847142092654089</v>
      </c>
      <c r="AC9041">
        <v>0</v>
      </c>
      <c r="AD9041">
        <v>1.9247173095594541</v>
      </c>
      <c r="AE9041">
        <v>120.38578100992838</v>
      </c>
    </row>
    <row r="9042" spans="1:31" x14ac:dyDescent="0.25">
      <c r="A9042">
        <v>1664063</v>
      </c>
      <c r="B9042">
        <v>1</v>
      </c>
      <c r="C9042" t="s">
        <v>80</v>
      </c>
      <c r="D9042" t="s">
        <v>93</v>
      </c>
      <c r="E9042" t="s">
        <v>140</v>
      </c>
      <c r="F9042" t="s">
        <v>9599</v>
      </c>
      <c r="G9042" t="s">
        <v>161</v>
      </c>
      <c r="H9042" t="s">
        <v>134</v>
      </c>
      <c r="I9042" t="s">
        <v>135</v>
      </c>
      <c r="J9042" t="s">
        <v>136</v>
      </c>
      <c r="K9042" t="s">
        <v>137</v>
      </c>
      <c r="L9042" t="s">
        <v>25396</v>
      </c>
      <c r="M9042" t="s">
        <v>25397</v>
      </c>
      <c r="N9042">
        <v>4.7169444440000001</v>
      </c>
      <c r="O9042">
        <v>0</v>
      </c>
      <c r="P9042">
        <v>1067</v>
      </c>
      <c r="Q9042">
        <v>1</v>
      </c>
      <c r="R9042">
        <v>273</v>
      </c>
      <c r="S9042">
        <v>4</v>
      </c>
      <c r="T9042">
        <v>284</v>
      </c>
      <c r="U9042">
        <v>0</v>
      </c>
      <c r="V9042">
        <v>0</v>
      </c>
      <c r="W9042">
        <v>0</v>
      </c>
      <c r="X9042">
        <v>719.67136855124863</v>
      </c>
      <c r="Y9042">
        <v>0</v>
      </c>
      <c r="Z9042">
        <v>138.15709942964966</v>
      </c>
      <c r="AA9042">
        <v>37.329644210938255</v>
      </c>
      <c r="AB9042">
        <v>528.42027416836379</v>
      </c>
      <c r="AC9042">
        <v>0</v>
      </c>
      <c r="AD9042">
        <v>0</v>
      </c>
      <c r="AE9042">
        <v>1423.5783863602003</v>
      </c>
    </row>
    <row r="9043" spans="1:31" x14ac:dyDescent="0.25">
      <c r="A9043">
        <v>1665047</v>
      </c>
      <c r="B9043">
        <v>1</v>
      </c>
      <c r="C9043" t="s">
        <v>81</v>
      </c>
      <c r="D9043" t="s">
        <v>117</v>
      </c>
      <c r="E9043" t="s">
        <v>178</v>
      </c>
      <c r="F9043" t="s">
        <v>25398</v>
      </c>
      <c r="G9043" t="s">
        <v>227</v>
      </c>
      <c r="H9043" t="s">
        <v>149</v>
      </c>
      <c r="I9043" t="s">
        <v>135</v>
      </c>
      <c r="J9043" t="s">
        <v>136</v>
      </c>
      <c r="K9043" t="s">
        <v>137</v>
      </c>
      <c r="L9043" t="s">
        <v>25399</v>
      </c>
      <c r="M9043" t="s">
        <v>25400</v>
      </c>
      <c r="N9043">
        <v>0.96444444399999996</v>
      </c>
      <c r="O9043">
        <v>0</v>
      </c>
      <c r="P9043">
        <v>57</v>
      </c>
      <c r="Q9043">
        <v>0</v>
      </c>
      <c r="R9043">
        <v>0</v>
      </c>
      <c r="S9043">
        <v>0</v>
      </c>
      <c r="T9043">
        <v>1</v>
      </c>
      <c r="U9043">
        <v>0</v>
      </c>
      <c r="V9043">
        <v>0</v>
      </c>
      <c r="W9043">
        <v>0</v>
      </c>
      <c r="X9043">
        <v>8.5362554003049489</v>
      </c>
      <c r="Y9043">
        <v>0</v>
      </c>
      <c r="Z9043">
        <v>0</v>
      </c>
      <c r="AA9043">
        <v>0</v>
      </c>
      <c r="AB9043">
        <v>9.2141563296562493E-2</v>
      </c>
      <c r="AC9043">
        <v>0</v>
      </c>
      <c r="AD9043">
        <v>0</v>
      </c>
      <c r="AE9043">
        <v>8.6283969636015119</v>
      </c>
    </row>
    <row r="9044" spans="1:31" x14ac:dyDescent="0.25">
      <c r="A9044">
        <v>1664157</v>
      </c>
      <c r="B9044">
        <v>1</v>
      </c>
      <c r="C9044" t="s">
        <v>80</v>
      </c>
      <c r="D9044" t="s">
        <v>83</v>
      </c>
      <c r="E9044" t="s">
        <v>178</v>
      </c>
      <c r="F9044" t="s">
        <v>25401</v>
      </c>
      <c r="G9044" t="s">
        <v>227</v>
      </c>
      <c r="H9044" t="s">
        <v>149</v>
      </c>
      <c r="I9044" t="s">
        <v>135</v>
      </c>
      <c r="J9044" t="s">
        <v>136</v>
      </c>
      <c r="K9044" t="s">
        <v>137</v>
      </c>
      <c r="L9044" t="s">
        <v>25402</v>
      </c>
      <c r="M9044" t="s">
        <v>25403</v>
      </c>
      <c r="N9044">
        <v>2.4874999999999998</v>
      </c>
      <c r="O9044">
        <v>0</v>
      </c>
      <c r="P9044">
        <v>88</v>
      </c>
      <c r="Q9044">
        <v>0</v>
      </c>
      <c r="R9044">
        <v>0</v>
      </c>
      <c r="S9044">
        <v>0</v>
      </c>
      <c r="T9044">
        <v>14</v>
      </c>
      <c r="U9044">
        <v>0</v>
      </c>
      <c r="V9044">
        <v>0</v>
      </c>
      <c r="W9044">
        <v>0</v>
      </c>
      <c r="X9044">
        <v>51.298865595647122</v>
      </c>
      <c r="Y9044">
        <v>0</v>
      </c>
      <c r="Z9044">
        <v>0</v>
      </c>
      <c r="AA9044">
        <v>0</v>
      </c>
      <c r="AB9044">
        <v>74.356583521009469</v>
      </c>
      <c r="AC9044">
        <v>0</v>
      </c>
      <c r="AD9044">
        <v>0</v>
      </c>
      <c r="AE9044">
        <v>125.6554491166566</v>
      </c>
    </row>
    <row r="9045" spans="1:31" x14ac:dyDescent="0.25">
      <c r="A9045">
        <v>1664847</v>
      </c>
      <c r="B9045">
        <v>1</v>
      </c>
      <c r="C9045" t="s">
        <v>80</v>
      </c>
      <c r="D9045" t="s">
        <v>103</v>
      </c>
      <c r="E9045" t="s">
        <v>642</v>
      </c>
      <c r="F9045" t="s">
        <v>25404</v>
      </c>
      <c r="G9045" t="s">
        <v>918</v>
      </c>
      <c r="H9045" t="s">
        <v>134</v>
      </c>
      <c r="I9045" t="s">
        <v>135</v>
      </c>
      <c r="J9045" t="s">
        <v>136</v>
      </c>
      <c r="K9045" t="s">
        <v>137</v>
      </c>
      <c r="L9045" t="s">
        <v>25405</v>
      </c>
      <c r="M9045" t="s">
        <v>25406</v>
      </c>
      <c r="N9045">
        <v>0.230833333</v>
      </c>
      <c r="O9045">
        <v>2</v>
      </c>
      <c r="P9045">
        <v>377</v>
      </c>
      <c r="Q9045">
        <v>42</v>
      </c>
      <c r="R9045">
        <v>91</v>
      </c>
      <c r="S9045">
        <v>22</v>
      </c>
      <c r="T9045">
        <v>73</v>
      </c>
      <c r="U9045">
        <v>6</v>
      </c>
      <c r="V9045">
        <v>1</v>
      </c>
      <c r="W9045">
        <v>1.2421935137432467</v>
      </c>
      <c r="X9045">
        <v>27.198536683766097</v>
      </c>
      <c r="Y9045">
        <v>13.254828997078507</v>
      </c>
      <c r="Z9045">
        <v>13.374562653316309</v>
      </c>
      <c r="AA9045">
        <v>14.485096531556687</v>
      </c>
      <c r="AB9045">
        <v>14.681160939365817</v>
      </c>
      <c r="AC9045">
        <v>85.15927807146187</v>
      </c>
      <c r="AD9045">
        <v>5.6047466135267001</v>
      </c>
      <c r="AE9045">
        <v>175.00040400381522</v>
      </c>
    </row>
    <row r="9046" spans="1:31" x14ac:dyDescent="0.25">
      <c r="A9046">
        <v>1664455</v>
      </c>
      <c r="B9046">
        <v>1</v>
      </c>
      <c r="C9046" t="s">
        <v>80</v>
      </c>
      <c r="D9046" t="s">
        <v>90</v>
      </c>
      <c r="E9046" t="s">
        <v>152</v>
      </c>
      <c r="F9046" t="s">
        <v>25407</v>
      </c>
      <c r="G9046" t="s">
        <v>154</v>
      </c>
      <c r="H9046" t="s">
        <v>149</v>
      </c>
      <c r="I9046" t="s">
        <v>135</v>
      </c>
      <c r="J9046" t="s">
        <v>136</v>
      </c>
      <c r="K9046" t="s">
        <v>137</v>
      </c>
      <c r="L9046" t="s">
        <v>25408</v>
      </c>
      <c r="M9046" t="s">
        <v>25409</v>
      </c>
      <c r="N9046">
        <v>3.2669444439999999</v>
      </c>
      <c r="O9046">
        <v>0</v>
      </c>
      <c r="P9046">
        <v>3</v>
      </c>
      <c r="Q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2.7554176870717946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2.7554176870717946</v>
      </c>
    </row>
    <row r="9047" spans="1:31" x14ac:dyDescent="0.25">
      <c r="A9047">
        <v>1665013</v>
      </c>
      <c r="B9047">
        <v>1</v>
      </c>
      <c r="C9047" t="s">
        <v>81</v>
      </c>
      <c r="D9047" t="s">
        <v>128</v>
      </c>
      <c r="E9047" t="s">
        <v>131</v>
      </c>
      <c r="F9047" t="s">
        <v>25410</v>
      </c>
      <c r="G9047" t="s">
        <v>1212</v>
      </c>
      <c r="H9047" t="s">
        <v>134</v>
      </c>
      <c r="I9047" t="s">
        <v>135</v>
      </c>
      <c r="J9047" t="s">
        <v>136</v>
      </c>
      <c r="K9047" t="s">
        <v>137</v>
      </c>
      <c r="L9047" t="s">
        <v>25411</v>
      </c>
      <c r="M9047" t="s">
        <v>25412</v>
      </c>
      <c r="N9047">
        <v>0.23638888799999999</v>
      </c>
      <c r="O9047">
        <v>0</v>
      </c>
      <c r="P9047">
        <v>2320</v>
      </c>
      <c r="Q9047">
        <v>0</v>
      </c>
      <c r="R9047">
        <v>0</v>
      </c>
      <c r="S9047">
        <v>0</v>
      </c>
      <c r="T9047">
        <v>194</v>
      </c>
      <c r="U9047">
        <v>0</v>
      </c>
      <c r="V9047">
        <v>0</v>
      </c>
      <c r="W9047">
        <v>0</v>
      </c>
      <c r="X9047">
        <v>147.54672652335</v>
      </c>
      <c r="Y9047">
        <v>0</v>
      </c>
      <c r="Z9047">
        <v>0</v>
      </c>
      <c r="AA9047">
        <v>0</v>
      </c>
      <c r="AB9047">
        <v>67.874280541947314</v>
      </c>
      <c r="AC9047">
        <v>0</v>
      </c>
      <c r="AD9047">
        <v>0</v>
      </c>
      <c r="AE9047">
        <v>215.42100706529732</v>
      </c>
    </row>
    <row r="9048" spans="1:31" x14ac:dyDescent="0.25">
      <c r="A9048">
        <v>1664990</v>
      </c>
      <c r="B9048">
        <v>1</v>
      </c>
      <c r="C9048" t="s">
        <v>80</v>
      </c>
      <c r="D9048" t="s">
        <v>82</v>
      </c>
      <c r="E9048" t="s">
        <v>178</v>
      </c>
      <c r="F9048" t="s">
        <v>878</v>
      </c>
      <c r="G9048" t="s">
        <v>227</v>
      </c>
      <c r="H9048" t="s">
        <v>149</v>
      </c>
      <c r="I9048" t="s">
        <v>135</v>
      </c>
      <c r="J9048" t="s">
        <v>136</v>
      </c>
      <c r="K9048" t="s">
        <v>137</v>
      </c>
      <c r="L9048" t="s">
        <v>25413</v>
      </c>
      <c r="M9048" t="s">
        <v>25414</v>
      </c>
      <c r="N9048">
        <v>6.3272222219999996</v>
      </c>
      <c r="O9048">
        <v>0</v>
      </c>
      <c r="P9048">
        <v>81</v>
      </c>
      <c r="Q9048">
        <v>0</v>
      </c>
      <c r="R9048">
        <v>0</v>
      </c>
      <c r="S9048">
        <v>0</v>
      </c>
      <c r="T9048">
        <v>9</v>
      </c>
      <c r="U9048">
        <v>0</v>
      </c>
      <c r="V9048">
        <v>0</v>
      </c>
      <c r="W9048">
        <v>0</v>
      </c>
      <c r="X9048">
        <v>139.34273490298415</v>
      </c>
      <c r="Y9048">
        <v>0</v>
      </c>
      <c r="Z9048">
        <v>0</v>
      </c>
      <c r="AA9048">
        <v>0</v>
      </c>
      <c r="AB9048">
        <v>11.811368556559062</v>
      </c>
      <c r="AC9048">
        <v>0</v>
      </c>
      <c r="AD9048">
        <v>0</v>
      </c>
      <c r="AE9048">
        <v>151.15410345954322</v>
      </c>
    </row>
    <row r="9049" spans="1:31" x14ac:dyDescent="0.25">
      <c r="A9049">
        <v>1665059</v>
      </c>
      <c r="B9049">
        <v>1</v>
      </c>
      <c r="C9049" t="s">
        <v>81</v>
      </c>
      <c r="D9049" t="s">
        <v>112</v>
      </c>
      <c r="E9049" t="s">
        <v>146</v>
      </c>
      <c r="F9049" t="s">
        <v>25415</v>
      </c>
      <c r="G9049" t="s">
        <v>260</v>
      </c>
      <c r="H9049" t="s">
        <v>149</v>
      </c>
      <c r="I9049" t="s">
        <v>135</v>
      </c>
      <c r="J9049" t="s">
        <v>136</v>
      </c>
      <c r="K9049" t="s">
        <v>137</v>
      </c>
      <c r="L9049" t="s">
        <v>25416</v>
      </c>
      <c r="M9049" t="s">
        <v>25417</v>
      </c>
      <c r="N9049">
        <v>2.3030555549999998</v>
      </c>
      <c r="O9049">
        <v>0</v>
      </c>
      <c r="P9049">
        <v>81</v>
      </c>
      <c r="Q9049">
        <v>0</v>
      </c>
      <c r="R9049">
        <v>3</v>
      </c>
      <c r="S9049">
        <v>0</v>
      </c>
      <c r="T9049">
        <v>4</v>
      </c>
      <c r="U9049">
        <v>0</v>
      </c>
      <c r="V9049">
        <v>0</v>
      </c>
      <c r="W9049">
        <v>0</v>
      </c>
      <c r="X9049">
        <v>12.578683673478972</v>
      </c>
      <c r="Y9049">
        <v>0</v>
      </c>
      <c r="Z9049">
        <v>0.18560591826463088</v>
      </c>
      <c r="AA9049">
        <v>0</v>
      </c>
      <c r="AB9049">
        <v>0.83445050761526995</v>
      </c>
      <c r="AC9049">
        <v>0</v>
      </c>
      <c r="AD9049">
        <v>0</v>
      </c>
      <c r="AE9049">
        <v>13.598740099358873</v>
      </c>
    </row>
    <row r="9050" spans="1:31" x14ac:dyDescent="0.25">
      <c r="A9050">
        <v>1664395</v>
      </c>
      <c r="B9050">
        <v>1</v>
      </c>
      <c r="C9050" t="s">
        <v>81</v>
      </c>
      <c r="D9050" t="s">
        <v>113</v>
      </c>
      <c r="E9050" t="s">
        <v>178</v>
      </c>
      <c r="F9050" t="s">
        <v>25418</v>
      </c>
      <c r="G9050" t="s">
        <v>1115</v>
      </c>
      <c r="H9050" t="s">
        <v>149</v>
      </c>
      <c r="I9050" t="s">
        <v>135</v>
      </c>
      <c r="J9050" t="s">
        <v>136</v>
      </c>
      <c r="K9050" t="s">
        <v>137</v>
      </c>
      <c r="L9050" t="s">
        <v>25419</v>
      </c>
      <c r="M9050" t="s">
        <v>25420</v>
      </c>
      <c r="N9050">
        <v>3.5405555550000001</v>
      </c>
      <c r="O9050">
        <v>0</v>
      </c>
      <c r="P9050">
        <v>24</v>
      </c>
      <c r="Q9050">
        <v>0</v>
      </c>
      <c r="R9050">
        <v>0</v>
      </c>
      <c r="S9050">
        <v>0</v>
      </c>
      <c r="T9050">
        <v>10</v>
      </c>
      <c r="U9050">
        <v>0</v>
      </c>
      <c r="V9050">
        <v>0</v>
      </c>
      <c r="W9050">
        <v>0</v>
      </c>
      <c r="X9050">
        <v>20.596576847363146</v>
      </c>
      <c r="Y9050">
        <v>0</v>
      </c>
      <c r="Z9050">
        <v>0</v>
      </c>
      <c r="AA9050">
        <v>0</v>
      </c>
      <c r="AB9050">
        <v>28.020581035183021</v>
      </c>
      <c r="AC9050">
        <v>0</v>
      </c>
      <c r="AD9050">
        <v>0</v>
      </c>
      <c r="AE9050">
        <v>48.617157882546167</v>
      </c>
    </row>
    <row r="9051" spans="1:31" x14ac:dyDescent="0.25">
      <c r="A9051">
        <v>1663808</v>
      </c>
      <c r="B9051">
        <v>1</v>
      </c>
      <c r="C9051" t="s">
        <v>80</v>
      </c>
      <c r="D9051" t="s">
        <v>90</v>
      </c>
      <c r="E9051" t="s">
        <v>178</v>
      </c>
      <c r="F9051" t="s">
        <v>1933</v>
      </c>
      <c r="G9051" t="s">
        <v>227</v>
      </c>
      <c r="H9051" t="s">
        <v>149</v>
      </c>
      <c r="I9051" t="s">
        <v>135</v>
      </c>
      <c r="J9051" t="s">
        <v>136</v>
      </c>
      <c r="K9051" t="s">
        <v>137</v>
      </c>
      <c r="L9051" t="s">
        <v>25421</v>
      </c>
      <c r="M9051" t="s">
        <v>25422</v>
      </c>
      <c r="N9051">
        <v>0.83</v>
      </c>
      <c r="O9051">
        <v>0</v>
      </c>
      <c r="P9051">
        <v>142</v>
      </c>
      <c r="Q9051">
        <v>0</v>
      </c>
      <c r="R9051">
        <v>0</v>
      </c>
      <c r="S9051">
        <v>0</v>
      </c>
      <c r="T9051">
        <v>9</v>
      </c>
      <c r="U9051">
        <v>0</v>
      </c>
      <c r="V9051">
        <v>0</v>
      </c>
      <c r="W9051">
        <v>0</v>
      </c>
      <c r="X9051">
        <v>32.116207632176668</v>
      </c>
      <c r="Y9051">
        <v>0</v>
      </c>
      <c r="Z9051">
        <v>0</v>
      </c>
      <c r="AA9051">
        <v>0</v>
      </c>
      <c r="AB9051">
        <v>1.82714264770318</v>
      </c>
      <c r="AC9051">
        <v>0</v>
      </c>
      <c r="AD9051">
        <v>0</v>
      </c>
      <c r="AE9051">
        <v>33.943350279879844</v>
      </c>
    </row>
    <row r="9052" spans="1:31" x14ac:dyDescent="0.25">
      <c r="A9052">
        <v>1664472</v>
      </c>
      <c r="B9052">
        <v>1</v>
      </c>
      <c r="C9052" t="s">
        <v>80</v>
      </c>
      <c r="D9052" t="s">
        <v>104</v>
      </c>
      <c r="E9052" t="s">
        <v>131</v>
      </c>
      <c r="F9052" t="s">
        <v>5888</v>
      </c>
      <c r="G9052" t="s">
        <v>161</v>
      </c>
      <c r="H9052" t="s">
        <v>134</v>
      </c>
      <c r="I9052" t="s">
        <v>135</v>
      </c>
      <c r="J9052" t="s">
        <v>136</v>
      </c>
      <c r="K9052" t="s">
        <v>137</v>
      </c>
      <c r="L9052" t="s">
        <v>25423</v>
      </c>
      <c r="M9052" t="s">
        <v>25424</v>
      </c>
      <c r="N9052">
        <v>5.2419444439999996</v>
      </c>
      <c r="O9052">
        <v>0</v>
      </c>
      <c r="P9052">
        <v>12</v>
      </c>
      <c r="Q9052">
        <v>0</v>
      </c>
      <c r="R9052">
        <v>2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3.9406158020534363</v>
      </c>
      <c r="Y9052">
        <v>0</v>
      </c>
      <c r="Z9052">
        <v>4.2209582326521797</v>
      </c>
      <c r="AA9052">
        <v>0</v>
      </c>
      <c r="AB9052">
        <v>0</v>
      </c>
      <c r="AC9052">
        <v>0</v>
      </c>
      <c r="AD9052">
        <v>0</v>
      </c>
      <c r="AE9052">
        <v>8.161574034705616</v>
      </c>
    </row>
    <row r="9053" spans="1:31" x14ac:dyDescent="0.25">
      <c r="A9053">
        <v>1664372</v>
      </c>
      <c r="B9053">
        <v>1</v>
      </c>
      <c r="C9053" t="s">
        <v>80</v>
      </c>
      <c r="D9053" t="s">
        <v>99</v>
      </c>
      <c r="E9053" t="s">
        <v>140</v>
      </c>
      <c r="F9053" t="s">
        <v>1608</v>
      </c>
      <c r="G9053" t="s">
        <v>161</v>
      </c>
      <c r="H9053" t="s">
        <v>134</v>
      </c>
      <c r="I9053" t="s">
        <v>135</v>
      </c>
      <c r="J9053" t="s">
        <v>136</v>
      </c>
      <c r="K9053" t="s">
        <v>137</v>
      </c>
      <c r="L9053" t="s">
        <v>25425</v>
      </c>
      <c r="M9053" t="s">
        <v>25426</v>
      </c>
      <c r="N9053">
        <v>0.145555555</v>
      </c>
      <c r="O9053">
        <v>5</v>
      </c>
      <c r="P9053">
        <v>877</v>
      </c>
      <c r="Q9053">
        <v>12</v>
      </c>
      <c r="R9053">
        <v>114</v>
      </c>
      <c r="S9053">
        <v>22</v>
      </c>
      <c r="T9053">
        <v>70</v>
      </c>
      <c r="U9053">
        <v>0</v>
      </c>
      <c r="V9053">
        <v>4</v>
      </c>
      <c r="W9053">
        <v>2.7803674345180953</v>
      </c>
      <c r="X9053">
        <v>18.827208750641034</v>
      </c>
      <c r="Y9053">
        <v>3.8245187227536666</v>
      </c>
      <c r="Z9053">
        <v>3.7837871426566916</v>
      </c>
      <c r="AA9053">
        <v>13.503026029602868</v>
      </c>
      <c r="AB9053">
        <v>5.6019950528782481</v>
      </c>
      <c r="AC9053">
        <v>0</v>
      </c>
      <c r="AD9053">
        <v>0.75707125087399985</v>
      </c>
      <c r="AE9053">
        <v>49.077974383924605</v>
      </c>
    </row>
    <row r="9054" spans="1:31" x14ac:dyDescent="0.25">
      <c r="A9054">
        <v>1664518</v>
      </c>
      <c r="B9054">
        <v>1</v>
      </c>
      <c r="C9054" t="s">
        <v>81</v>
      </c>
      <c r="D9054" t="s">
        <v>112</v>
      </c>
      <c r="E9054" t="s">
        <v>140</v>
      </c>
      <c r="F9054" t="s">
        <v>9955</v>
      </c>
      <c r="G9054" t="s">
        <v>161</v>
      </c>
      <c r="H9054" t="s">
        <v>134</v>
      </c>
      <c r="I9054" t="s">
        <v>191</v>
      </c>
      <c r="J9054" t="s">
        <v>136</v>
      </c>
      <c r="K9054" t="s">
        <v>137</v>
      </c>
      <c r="L9054" t="s">
        <v>25427</v>
      </c>
      <c r="M9054" t="s">
        <v>24476</v>
      </c>
      <c r="N9054">
        <v>5.5555550000000002E-3</v>
      </c>
      <c r="O9054">
        <v>0</v>
      </c>
      <c r="P9054">
        <v>1114</v>
      </c>
      <c r="Q9054">
        <v>58</v>
      </c>
      <c r="R9054">
        <v>83</v>
      </c>
      <c r="S9054">
        <v>6</v>
      </c>
      <c r="T9054">
        <v>154</v>
      </c>
      <c r="U9054">
        <v>1</v>
      </c>
      <c r="V9054">
        <v>0</v>
      </c>
      <c r="W9054">
        <v>0</v>
      </c>
      <c r="X9054">
        <v>1.2375750971237502</v>
      </c>
      <c r="Y9054">
        <v>0.1392352037662056</v>
      </c>
      <c r="Z9054">
        <v>0.5709247782996224</v>
      </c>
      <c r="AA9054">
        <v>2.0512961216979169</v>
      </c>
      <c r="AB9054">
        <v>0.46393937017105014</v>
      </c>
      <c r="AC9054">
        <v>5.4092404250133334E-2</v>
      </c>
      <c r="AD9054">
        <v>0</v>
      </c>
      <c r="AE9054">
        <v>4.5170629753086784</v>
      </c>
    </row>
    <row r="9055" spans="1:31" x14ac:dyDescent="0.25">
      <c r="A9055">
        <v>1663854</v>
      </c>
      <c r="B9055">
        <v>1</v>
      </c>
      <c r="C9055" t="s">
        <v>80</v>
      </c>
      <c r="D9055" t="s">
        <v>90</v>
      </c>
      <c r="E9055" t="s">
        <v>152</v>
      </c>
      <c r="F9055" t="s">
        <v>25428</v>
      </c>
      <c r="G9055" t="s">
        <v>154</v>
      </c>
      <c r="H9055" t="s">
        <v>149</v>
      </c>
      <c r="I9055" t="s">
        <v>135</v>
      </c>
      <c r="J9055" t="s">
        <v>136</v>
      </c>
      <c r="K9055" t="s">
        <v>137</v>
      </c>
      <c r="L9055" t="s">
        <v>25429</v>
      </c>
      <c r="M9055" t="s">
        <v>25430</v>
      </c>
      <c r="N9055">
        <v>1.348333333</v>
      </c>
      <c r="O9055">
        <v>0</v>
      </c>
      <c r="P9055">
        <v>1</v>
      </c>
      <c r="Q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D9055">
        <v>0</v>
      </c>
      <c r="AE9055">
        <v>0</v>
      </c>
    </row>
    <row r="9056" spans="1:31" x14ac:dyDescent="0.25">
      <c r="A9056">
        <v>1663977</v>
      </c>
      <c r="B9056">
        <v>1</v>
      </c>
      <c r="C9056" t="s">
        <v>80</v>
      </c>
      <c r="D9056" t="s">
        <v>106</v>
      </c>
      <c r="E9056" t="s">
        <v>140</v>
      </c>
      <c r="F9056" t="s">
        <v>25431</v>
      </c>
      <c r="G9056" t="s">
        <v>161</v>
      </c>
      <c r="H9056" t="s">
        <v>134</v>
      </c>
      <c r="I9056" t="s">
        <v>135</v>
      </c>
      <c r="J9056" t="s">
        <v>136</v>
      </c>
      <c r="K9056" t="s">
        <v>137</v>
      </c>
      <c r="L9056" t="s">
        <v>25432</v>
      </c>
      <c r="M9056" t="s">
        <v>25433</v>
      </c>
      <c r="N9056">
        <v>0.45</v>
      </c>
      <c r="O9056">
        <v>0</v>
      </c>
      <c r="P9056">
        <v>5351</v>
      </c>
      <c r="Q9056">
        <v>0</v>
      </c>
      <c r="R9056">
        <v>42</v>
      </c>
      <c r="S9056">
        <v>4</v>
      </c>
      <c r="T9056">
        <v>333</v>
      </c>
      <c r="U9056">
        <v>0</v>
      </c>
      <c r="V9056">
        <v>0</v>
      </c>
      <c r="W9056">
        <v>0</v>
      </c>
      <c r="X9056">
        <v>474.68641516497399</v>
      </c>
      <c r="Y9056">
        <v>0</v>
      </c>
      <c r="Z9056">
        <v>7.5077894166500831</v>
      </c>
      <c r="AA9056">
        <v>34.718764718021163</v>
      </c>
      <c r="AB9056">
        <v>100.04709151916526</v>
      </c>
      <c r="AC9056">
        <v>0</v>
      </c>
      <c r="AD9056">
        <v>0</v>
      </c>
      <c r="AE9056">
        <v>616.96006081881058</v>
      </c>
    </row>
    <row r="9057" spans="1:31" x14ac:dyDescent="0.25">
      <c r="A9057">
        <v>1663931</v>
      </c>
      <c r="B9057">
        <v>1</v>
      </c>
      <c r="C9057" t="s">
        <v>81</v>
      </c>
      <c r="D9057" t="s">
        <v>127</v>
      </c>
      <c r="E9057" t="s">
        <v>140</v>
      </c>
      <c r="F9057" t="s">
        <v>2871</v>
      </c>
      <c r="G9057" t="s">
        <v>161</v>
      </c>
      <c r="H9057" t="s">
        <v>134</v>
      </c>
      <c r="I9057" t="s">
        <v>135</v>
      </c>
      <c r="J9057" t="s">
        <v>136</v>
      </c>
      <c r="K9057" t="s">
        <v>137</v>
      </c>
      <c r="L9057" t="s">
        <v>25434</v>
      </c>
      <c r="M9057" t="s">
        <v>25435</v>
      </c>
      <c r="N9057">
        <v>1.099444444</v>
      </c>
      <c r="O9057">
        <v>0</v>
      </c>
      <c r="P9057">
        <v>1337</v>
      </c>
      <c r="Q9057">
        <v>0</v>
      </c>
      <c r="R9057">
        <v>8</v>
      </c>
      <c r="S9057">
        <v>15</v>
      </c>
      <c r="T9057">
        <v>209</v>
      </c>
      <c r="U9057">
        <v>0</v>
      </c>
      <c r="V9057">
        <v>3</v>
      </c>
      <c r="W9057">
        <v>0</v>
      </c>
      <c r="X9057">
        <v>347.96251915920811</v>
      </c>
      <c r="Y9057">
        <v>0</v>
      </c>
      <c r="Z9057">
        <v>0.63324482481033662</v>
      </c>
      <c r="AA9057">
        <v>312.9257496433388</v>
      </c>
      <c r="AB9057">
        <v>148.90544740909115</v>
      </c>
      <c r="AC9057">
        <v>0</v>
      </c>
      <c r="AD9057">
        <v>25.225716401593289</v>
      </c>
      <c r="AE9057">
        <v>835.65267743804179</v>
      </c>
    </row>
    <row r="9058" spans="1:31" x14ac:dyDescent="0.25">
      <c r="A9058">
        <v>1664426</v>
      </c>
      <c r="B9058">
        <v>1</v>
      </c>
      <c r="C9058" t="s">
        <v>80</v>
      </c>
      <c r="D9058" t="s">
        <v>106</v>
      </c>
      <c r="E9058" t="s">
        <v>178</v>
      </c>
      <c r="F9058" t="s">
        <v>20889</v>
      </c>
      <c r="G9058" t="s">
        <v>1492</v>
      </c>
      <c r="H9058" t="s">
        <v>149</v>
      </c>
      <c r="I9058" t="s">
        <v>135</v>
      </c>
      <c r="J9058" t="s">
        <v>136</v>
      </c>
      <c r="K9058" t="s">
        <v>137</v>
      </c>
      <c r="L9058" t="s">
        <v>25436</v>
      </c>
      <c r="M9058" t="s">
        <v>25437</v>
      </c>
      <c r="N9058">
        <v>11.767222221999999</v>
      </c>
      <c r="O9058">
        <v>0</v>
      </c>
      <c r="P9058">
        <v>27</v>
      </c>
      <c r="Q9058">
        <v>0</v>
      </c>
      <c r="R9058">
        <v>0</v>
      </c>
      <c r="S9058">
        <v>0</v>
      </c>
      <c r="T9058">
        <v>1</v>
      </c>
      <c r="U9058">
        <v>0</v>
      </c>
      <c r="V9058">
        <v>0</v>
      </c>
      <c r="W9058">
        <v>0</v>
      </c>
      <c r="X9058">
        <v>57.760635934833083</v>
      </c>
      <c r="Y9058">
        <v>0</v>
      </c>
      <c r="Z9058">
        <v>0</v>
      </c>
      <c r="AA9058">
        <v>0</v>
      </c>
      <c r="AB9058">
        <v>20.554199142969264</v>
      </c>
      <c r="AC9058">
        <v>0</v>
      </c>
      <c r="AD9058">
        <v>0</v>
      </c>
      <c r="AE9058">
        <v>78.314835077802343</v>
      </c>
    </row>
    <row r="9059" spans="1:31" x14ac:dyDescent="0.25">
      <c r="A9059">
        <v>1663885</v>
      </c>
      <c r="B9059">
        <v>1</v>
      </c>
      <c r="C9059" t="s">
        <v>80</v>
      </c>
      <c r="D9059" t="s">
        <v>105</v>
      </c>
      <c r="E9059" t="s">
        <v>204</v>
      </c>
      <c r="F9059" t="s">
        <v>11267</v>
      </c>
      <c r="G9059" t="s">
        <v>161</v>
      </c>
      <c r="H9059" t="s">
        <v>134</v>
      </c>
      <c r="I9059" t="s">
        <v>135</v>
      </c>
      <c r="J9059" t="s">
        <v>136</v>
      </c>
      <c r="K9059" t="s">
        <v>137</v>
      </c>
      <c r="L9059" t="s">
        <v>25438</v>
      </c>
      <c r="M9059" t="s">
        <v>25439</v>
      </c>
      <c r="N9059">
        <v>6.2691666660000003</v>
      </c>
      <c r="O9059">
        <v>0</v>
      </c>
      <c r="P9059">
        <v>1759</v>
      </c>
      <c r="Q9059">
        <v>0</v>
      </c>
      <c r="R9059">
        <v>10</v>
      </c>
      <c r="S9059">
        <v>1</v>
      </c>
      <c r="T9059">
        <v>222</v>
      </c>
      <c r="U9059">
        <v>1</v>
      </c>
      <c r="V9059">
        <v>1</v>
      </c>
      <c r="W9059">
        <v>0</v>
      </c>
      <c r="X9059">
        <v>2494.1087728044927</v>
      </c>
      <c r="Y9059">
        <v>0</v>
      </c>
      <c r="Z9059">
        <v>12.768223975475712</v>
      </c>
      <c r="AA9059">
        <v>11.388034386158962</v>
      </c>
      <c r="AB9059">
        <v>1338.3105432228738</v>
      </c>
      <c r="AC9059">
        <v>289.6976092439786</v>
      </c>
      <c r="AD9059">
        <v>16.462200458220789</v>
      </c>
      <c r="AE9059">
        <v>4162.735384091201</v>
      </c>
    </row>
    <row r="9060" spans="1:31" x14ac:dyDescent="0.25">
      <c r="A9060">
        <v>1664034</v>
      </c>
      <c r="B9060">
        <v>1</v>
      </c>
      <c r="C9060" t="s">
        <v>81</v>
      </c>
      <c r="D9060" t="s">
        <v>128</v>
      </c>
      <c r="E9060" t="s">
        <v>178</v>
      </c>
      <c r="F9060" t="s">
        <v>5672</v>
      </c>
      <c r="G9060" t="s">
        <v>227</v>
      </c>
      <c r="H9060" t="s">
        <v>149</v>
      </c>
      <c r="I9060" t="s">
        <v>135</v>
      </c>
      <c r="J9060" t="s">
        <v>136</v>
      </c>
      <c r="K9060" t="s">
        <v>137</v>
      </c>
      <c r="L9060" t="s">
        <v>25440</v>
      </c>
      <c r="M9060" t="s">
        <v>25441</v>
      </c>
      <c r="N9060">
        <v>12.763333333</v>
      </c>
      <c r="O9060">
        <v>0</v>
      </c>
      <c r="P9060">
        <v>42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133.82158986282727</v>
      </c>
      <c r="Y9060">
        <v>0</v>
      </c>
      <c r="Z9060">
        <v>0</v>
      </c>
      <c r="AA9060">
        <v>0</v>
      </c>
      <c r="AB9060">
        <v>0</v>
      </c>
      <c r="AC9060">
        <v>0</v>
      </c>
      <c r="AD9060">
        <v>0</v>
      </c>
      <c r="AE9060">
        <v>133.82158986282727</v>
      </c>
    </row>
    <row r="9061" spans="1:31" x14ac:dyDescent="0.25">
      <c r="A9061">
        <v>1664675</v>
      </c>
      <c r="B9061">
        <v>1</v>
      </c>
      <c r="C9061" t="s">
        <v>80</v>
      </c>
      <c r="D9061" t="s">
        <v>92</v>
      </c>
      <c r="E9061" t="s">
        <v>204</v>
      </c>
      <c r="F9061" t="s">
        <v>2159</v>
      </c>
      <c r="G9061" t="s">
        <v>161</v>
      </c>
      <c r="H9061" t="s">
        <v>134</v>
      </c>
      <c r="I9061" t="s">
        <v>135</v>
      </c>
      <c r="J9061" t="s">
        <v>136</v>
      </c>
      <c r="K9061" t="s">
        <v>137</v>
      </c>
      <c r="L9061" t="s">
        <v>25442</v>
      </c>
      <c r="M9061" t="s">
        <v>25443</v>
      </c>
      <c r="N9061">
        <v>5.824166666</v>
      </c>
      <c r="O9061">
        <v>0</v>
      </c>
      <c r="P9061">
        <v>84</v>
      </c>
      <c r="Q9061">
        <v>0</v>
      </c>
      <c r="R9061">
        <v>1</v>
      </c>
      <c r="S9061">
        <v>0</v>
      </c>
      <c r="T9061">
        <v>15</v>
      </c>
      <c r="U9061">
        <v>0</v>
      </c>
      <c r="V9061">
        <v>0</v>
      </c>
      <c r="W9061">
        <v>0</v>
      </c>
      <c r="X9061">
        <v>115.16450979616279</v>
      </c>
      <c r="Y9061">
        <v>0</v>
      </c>
      <c r="Z9061">
        <v>0</v>
      </c>
      <c r="AA9061">
        <v>0</v>
      </c>
      <c r="AB9061">
        <v>76.677192068835652</v>
      </c>
      <c r="AC9061">
        <v>0</v>
      </c>
      <c r="AD9061">
        <v>0</v>
      </c>
      <c r="AE9061">
        <v>191.84170186499844</v>
      </c>
    </row>
    <row r="9062" spans="1:31" x14ac:dyDescent="0.25">
      <c r="A9062">
        <v>1663988</v>
      </c>
      <c r="B9062">
        <v>1</v>
      </c>
      <c r="C9062" t="s">
        <v>80</v>
      </c>
      <c r="D9062" t="s">
        <v>100</v>
      </c>
      <c r="E9062" t="s">
        <v>178</v>
      </c>
      <c r="F9062" t="s">
        <v>23369</v>
      </c>
      <c r="G9062" t="s">
        <v>187</v>
      </c>
      <c r="H9062" t="s">
        <v>149</v>
      </c>
      <c r="I9062" t="s">
        <v>135</v>
      </c>
      <c r="J9062" t="s">
        <v>136</v>
      </c>
      <c r="K9062" t="s">
        <v>137</v>
      </c>
      <c r="L9062" t="s">
        <v>25444</v>
      </c>
      <c r="M9062" t="s">
        <v>25445</v>
      </c>
      <c r="N9062">
        <v>6.9469444439999997</v>
      </c>
      <c r="O9062">
        <v>0</v>
      </c>
      <c r="P9062">
        <v>29</v>
      </c>
      <c r="Q9062">
        <v>0</v>
      </c>
      <c r="R9062">
        <v>0</v>
      </c>
      <c r="S9062">
        <v>0</v>
      </c>
      <c r="T9062">
        <v>8</v>
      </c>
      <c r="U9062">
        <v>0</v>
      </c>
      <c r="V9062">
        <v>0</v>
      </c>
      <c r="W9062">
        <v>0</v>
      </c>
      <c r="X9062">
        <v>51.863106166701982</v>
      </c>
      <c r="Y9062">
        <v>0</v>
      </c>
      <c r="Z9062">
        <v>0</v>
      </c>
      <c r="AA9062">
        <v>0</v>
      </c>
      <c r="AB9062">
        <v>165.08804039975857</v>
      </c>
      <c r="AC9062">
        <v>0</v>
      </c>
      <c r="AD9062">
        <v>0</v>
      </c>
      <c r="AE9062">
        <v>216.95114656646055</v>
      </c>
    </row>
    <row r="9063" spans="1:31" x14ac:dyDescent="0.25">
      <c r="A9063">
        <v>1664552</v>
      </c>
      <c r="B9063">
        <v>1</v>
      </c>
      <c r="C9063" t="s">
        <v>80</v>
      </c>
      <c r="D9063" t="s">
        <v>89</v>
      </c>
      <c r="E9063" t="s">
        <v>131</v>
      </c>
      <c r="F9063" t="s">
        <v>25446</v>
      </c>
      <c r="G9063" t="s">
        <v>8933</v>
      </c>
      <c r="H9063" t="s">
        <v>134</v>
      </c>
      <c r="I9063" t="s">
        <v>135</v>
      </c>
      <c r="J9063" t="s">
        <v>136</v>
      </c>
      <c r="K9063" t="s">
        <v>137</v>
      </c>
      <c r="L9063" t="s">
        <v>25447</v>
      </c>
      <c r="M9063" t="s">
        <v>25448</v>
      </c>
      <c r="N9063">
        <v>10.144166666</v>
      </c>
      <c r="O9063">
        <v>0</v>
      </c>
      <c r="P9063">
        <v>134</v>
      </c>
      <c r="Q9063">
        <v>0</v>
      </c>
      <c r="R9063">
        <v>6</v>
      </c>
      <c r="S9063">
        <v>0</v>
      </c>
      <c r="T9063">
        <v>17</v>
      </c>
      <c r="U9063">
        <v>0</v>
      </c>
      <c r="V9063">
        <v>0</v>
      </c>
      <c r="W9063">
        <v>0</v>
      </c>
      <c r="X9063">
        <v>322.40143886103363</v>
      </c>
      <c r="Y9063">
        <v>0</v>
      </c>
      <c r="Z9063">
        <v>0.76842440279236068</v>
      </c>
      <c r="AA9063">
        <v>0</v>
      </c>
      <c r="AB9063">
        <v>47.990651461762468</v>
      </c>
      <c r="AC9063">
        <v>0</v>
      </c>
      <c r="AD9063">
        <v>0</v>
      </c>
      <c r="AE9063">
        <v>371.16051472558843</v>
      </c>
    </row>
    <row r="9064" spans="1:31" x14ac:dyDescent="0.25">
      <c r="A9064">
        <v>1664103</v>
      </c>
      <c r="B9064">
        <v>1</v>
      </c>
      <c r="C9064" t="s">
        <v>80</v>
      </c>
      <c r="D9064" t="s">
        <v>93</v>
      </c>
      <c r="E9064" t="s">
        <v>178</v>
      </c>
      <c r="F9064" t="s">
        <v>25449</v>
      </c>
      <c r="G9064" t="s">
        <v>227</v>
      </c>
      <c r="H9064" t="s">
        <v>149</v>
      </c>
      <c r="I9064" t="s">
        <v>135</v>
      </c>
      <c r="J9064" t="s">
        <v>136</v>
      </c>
      <c r="K9064" t="s">
        <v>137</v>
      </c>
      <c r="L9064" t="s">
        <v>25450</v>
      </c>
      <c r="M9064" t="s">
        <v>25451</v>
      </c>
      <c r="N9064">
        <v>4.7172222220000002</v>
      </c>
      <c r="O9064">
        <v>0</v>
      </c>
      <c r="P9064">
        <v>71</v>
      </c>
      <c r="Q9064">
        <v>0</v>
      </c>
      <c r="R9064">
        <v>0</v>
      </c>
      <c r="S9064">
        <v>0</v>
      </c>
      <c r="T9064">
        <v>17</v>
      </c>
      <c r="U9064">
        <v>0</v>
      </c>
      <c r="V9064">
        <v>0</v>
      </c>
      <c r="W9064">
        <v>0</v>
      </c>
      <c r="X9064">
        <v>58.110894864548428</v>
      </c>
      <c r="Y9064">
        <v>0</v>
      </c>
      <c r="Z9064">
        <v>0</v>
      </c>
      <c r="AA9064">
        <v>0</v>
      </c>
      <c r="AB9064">
        <v>40.903281060980625</v>
      </c>
      <c r="AC9064">
        <v>0</v>
      </c>
      <c r="AD9064">
        <v>0</v>
      </c>
      <c r="AE9064">
        <v>99.014175925529059</v>
      </c>
    </row>
    <row r="9065" spans="1:31" x14ac:dyDescent="0.25">
      <c r="A9065">
        <v>1664080</v>
      </c>
      <c r="B9065">
        <v>1</v>
      </c>
      <c r="C9065" t="s">
        <v>80</v>
      </c>
      <c r="D9065" t="s">
        <v>96</v>
      </c>
      <c r="E9065" t="s">
        <v>140</v>
      </c>
      <c r="F9065" t="s">
        <v>25452</v>
      </c>
      <c r="G9065" t="s">
        <v>161</v>
      </c>
      <c r="H9065" t="s">
        <v>134</v>
      </c>
      <c r="I9065" t="s">
        <v>135</v>
      </c>
      <c r="J9065" t="s">
        <v>136</v>
      </c>
      <c r="K9065" t="s">
        <v>137</v>
      </c>
      <c r="L9065" t="s">
        <v>25453</v>
      </c>
      <c r="M9065" t="s">
        <v>25454</v>
      </c>
      <c r="N9065">
        <v>1.221944444</v>
      </c>
      <c r="O9065">
        <v>2</v>
      </c>
      <c r="P9065">
        <v>0</v>
      </c>
      <c r="Q9065">
        <v>5</v>
      </c>
      <c r="R9065">
        <v>0</v>
      </c>
      <c r="S9065">
        <v>4</v>
      </c>
      <c r="T9065">
        <v>0</v>
      </c>
      <c r="U9065">
        <v>0</v>
      </c>
      <c r="V9065">
        <v>0</v>
      </c>
      <c r="W9065">
        <v>11.44791838559869</v>
      </c>
      <c r="X9065">
        <v>0</v>
      </c>
      <c r="Y9065">
        <v>3.9721581078308699</v>
      </c>
      <c r="Z9065">
        <v>0</v>
      </c>
      <c r="AA9065">
        <v>10.526991731602592</v>
      </c>
      <c r="AB9065">
        <v>0</v>
      </c>
      <c r="AC9065">
        <v>0</v>
      </c>
      <c r="AD9065">
        <v>0</v>
      </c>
      <c r="AE9065">
        <v>25.947068225032154</v>
      </c>
    </row>
    <row r="9066" spans="1:31" x14ac:dyDescent="0.25">
      <c r="A9066">
        <v>1664644</v>
      </c>
      <c r="B9066">
        <v>1</v>
      </c>
      <c r="C9066" t="s">
        <v>80</v>
      </c>
      <c r="D9066" t="s">
        <v>95</v>
      </c>
      <c r="E9066" t="s">
        <v>140</v>
      </c>
      <c r="F9066" t="s">
        <v>25455</v>
      </c>
      <c r="G9066" t="s">
        <v>161</v>
      </c>
      <c r="H9066" t="s">
        <v>134</v>
      </c>
      <c r="I9066" t="s">
        <v>135</v>
      </c>
      <c r="J9066" t="s">
        <v>136</v>
      </c>
      <c r="K9066" t="s">
        <v>137</v>
      </c>
      <c r="L9066" t="s">
        <v>25456</v>
      </c>
      <c r="M9066" t="s">
        <v>25457</v>
      </c>
      <c r="N9066">
        <v>0.50388888799999998</v>
      </c>
      <c r="O9066">
        <v>0</v>
      </c>
      <c r="P9066">
        <v>1</v>
      </c>
      <c r="Q9066">
        <v>0</v>
      </c>
      <c r="R9066">
        <v>0</v>
      </c>
      <c r="S9066">
        <v>23</v>
      </c>
      <c r="T9066">
        <v>561</v>
      </c>
      <c r="U9066">
        <v>8</v>
      </c>
      <c r="V9066">
        <v>5</v>
      </c>
      <c r="W9066">
        <v>0</v>
      </c>
      <c r="X9066">
        <v>0.14518429715574555</v>
      </c>
      <c r="Y9066">
        <v>0</v>
      </c>
      <c r="Z9066">
        <v>0</v>
      </c>
      <c r="AA9066">
        <v>89.425952104288982</v>
      </c>
      <c r="AB9066">
        <v>317.59825846465759</v>
      </c>
      <c r="AC9066">
        <v>1581.8350797313219</v>
      </c>
      <c r="AD9066">
        <v>117.16270687756058</v>
      </c>
      <c r="AE9066">
        <v>2106.1671814749848</v>
      </c>
    </row>
    <row r="9067" spans="1:31" x14ac:dyDescent="0.25">
      <c r="A9067">
        <v>1664887</v>
      </c>
      <c r="B9067">
        <v>1</v>
      </c>
      <c r="C9067" t="s">
        <v>81</v>
      </c>
      <c r="D9067" t="s">
        <v>119</v>
      </c>
      <c r="E9067" t="s">
        <v>178</v>
      </c>
      <c r="F9067" t="s">
        <v>25458</v>
      </c>
      <c r="G9067" t="s">
        <v>227</v>
      </c>
      <c r="H9067" t="s">
        <v>149</v>
      </c>
      <c r="I9067" t="s">
        <v>135</v>
      </c>
      <c r="J9067" t="s">
        <v>136</v>
      </c>
      <c r="K9067" t="s">
        <v>137</v>
      </c>
      <c r="L9067" t="s">
        <v>25459</v>
      </c>
      <c r="M9067" t="s">
        <v>25460</v>
      </c>
      <c r="N9067">
        <v>1.87</v>
      </c>
      <c r="O9067">
        <v>0</v>
      </c>
      <c r="P9067">
        <v>18</v>
      </c>
      <c r="Q9067">
        <v>0</v>
      </c>
      <c r="R9067">
        <v>3</v>
      </c>
      <c r="S9067">
        <v>0</v>
      </c>
      <c r="T9067">
        <v>2</v>
      </c>
      <c r="U9067">
        <v>0</v>
      </c>
      <c r="V9067">
        <v>0</v>
      </c>
      <c r="W9067">
        <v>0</v>
      </c>
      <c r="X9067">
        <v>4.4482953586288572</v>
      </c>
      <c r="Y9067">
        <v>0</v>
      </c>
      <c r="Z9067">
        <v>1.4617020319706671</v>
      </c>
      <c r="AA9067">
        <v>0</v>
      </c>
      <c r="AB9067">
        <v>2.9428781904300002E-3</v>
      </c>
      <c r="AC9067">
        <v>0</v>
      </c>
      <c r="AD9067">
        <v>0</v>
      </c>
      <c r="AE9067">
        <v>5.9129402687899537</v>
      </c>
    </row>
    <row r="9068" spans="1:31" x14ac:dyDescent="0.25">
      <c r="A9068">
        <v>1664864</v>
      </c>
      <c r="B9068">
        <v>1</v>
      </c>
      <c r="C9068" t="s">
        <v>81</v>
      </c>
      <c r="D9068" t="s">
        <v>118</v>
      </c>
      <c r="E9068" t="s">
        <v>131</v>
      </c>
      <c r="F9068" t="s">
        <v>25461</v>
      </c>
      <c r="G9068" t="s">
        <v>585</v>
      </c>
      <c r="H9068" t="s">
        <v>134</v>
      </c>
      <c r="I9068" t="s">
        <v>135</v>
      </c>
      <c r="J9068" t="s">
        <v>136</v>
      </c>
      <c r="K9068" t="s">
        <v>137</v>
      </c>
      <c r="L9068" t="s">
        <v>24762</v>
      </c>
      <c r="M9068" t="s">
        <v>25462</v>
      </c>
      <c r="N9068">
        <v>2.9897222220000002</v>
      </c>
      <c r="O9068">
        <v>2</v>
      </c>
      <c r="P9068">
        <v>684</v>
      </c>
      <c r="Q9068">
        <v>61</v>
      </c>
      <c r="R9068">
        <v>77</v>
      </c>
      <c r="S9068">
        <v>14</v>
      </c>
      <c r="T9068">
        <v>54</v>
      </c>
      <c r="U9068">
        <v>1</v>
      </c>
      <c r="V9068">
        <v>0</v>
      </c>
      <c r="W9068">
        <v>1.1861111750414608</v>
      </c>
      <c r="X9068">
        <v>199.98516374539025</v>
      </c>
      <c r="Y9068">
        <v>77.403838736892794</v>
      </c>
      <c r="Z9068">
        <v>21.984336886363973</v>
      </c>
      <c r="AA9068">
        <v>128.51361388843503</v>
      </c>
      <c r="AB9068">
        <v>41.668598382270758</v>
      </c>
      <c r="AC9068">
        <v>1.5479333420119472</v>
      </c>
      <c r="AD9068">
        <v>0</v>
      </c>
      <c r="AE9068">
        <v>472.28959615640622</v>
      </c>
    </row>
    <row r="9069" spans="1:31" x14ac:dyDescent="0.25">
      <c r="A9069">
        <v>1664936</v>
      </c>
      <c r="B9069">
        <v>1</v>
      </c>
      <c r="C9069" t="s">
        <v>80</v>
      </c>
      <c r="D9069" t="s">
        <v>98</v>
      </c>
      <c r="E9069" t="s">
        <v>178</v>
      </c>
      <c r="F9069" t="s">
        <v>25463</v>
      </c>
      <c r="G9069" t="s">
        <v>1492</v>
      </c>
      <c r="H9069" t="s">
        <v>149</v>
      </c>
      <c r="I9069" t="s">
        <v>135</v>
      </c>
      <c r="J9069" t="s">
        <v>136</v>
      </c>
      <c r="K9069" t="s">
        <v>137</v>
      </c>
      <c r="L9069" t="s">
        <v>25464</v>
      </c>
      <c r="M9069" t="s">
        <v>25465</v>
      </c>
      <c r="N9069">
        <v>7.5663888879999996</v>
      </c>
      <c r="O9069">
        <v>0</v>
      </c>
      <c r="P9069">
        <v>2</v>
      </c>
      <c r="Q9069">
        <v>0</v>
      </c>
      <c r="R9069">
        <v>2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5.4511124792680565</v>
      </c>
      <c r="Y9069">
        <v>0</v>
      </c>
      <c r="Z9069">
        <v>1.1822273930080559E-3</v>
      </c>
      <c r="AA9069">
        <v>0</v>
      </c>
      <c r="AB9069">
        <v>0</v>
      </c>
      <c r="AC9069">
        <v>0</v>
      </c>
      <c r="AD9069">
        <v>0</v>
      </c>
      <c r="AE9069">
        <v>5.452294706661065</v>
      </c>
    </row>
    <row r="9070" spans="1:31" x14ac:dyDescent="0.25">
      <c r="A9070">
        <v>1664246</v>
      </c>
      <c r="B9070">
        <v>1</v>
      </c>
      <c r="C9070" t="s">
        <v>80</v>
      </c>
      <c r="D9070" t="s">
        <v>107</v>
      </c>
      <c r="E9070" t="s">
        <v>131</v>
      </c>
      <c r="F9070" t="s">
        <v>25466</v>
      </c>
      <c r="G9070" t="s">
        <v>161</v>
      </c>
      <c r="H9070" t="s">
        <v>134</v>
      </c>
      <c r="I9070" t="s">
        <v>135</v>
      </c>
      <c r="J9070" t="s">
        <v>136</v>
      </c>
      <c r="K9070" t="s">
        <v>137</v>
      </c>
      <c r="L9070" t="s">
        <v>25467</v>
      </c>
      <c r="M9070" t="s">
        <v>25468</v>
      </c>
      <c r="N9070">
        <v>0.32055555499999999</v>
      </c>
      <c r="O9070">
        <v>0</v>
      </c>
      <c r="P9070">
        <v>93</v>
      </c>
      <c r="Q9070">
        <v>0</v>
      </c>
      <c r="R9070">
        <v>0</v>
      </c>
      <c r="S9070">
        <v>0</v>
      </c>
      <c r="T9070">
        <v>3</v>
      </c>
      <c r="U9070">
        <v>0</v>
      </c>
      <c r="V9070">
        <v>0</v>
      </c>
      <c r="W9070">
        <v>0</v>
      </c>
      <c r="X9070">
        <v>5.7477726616822507</v>
      </c>
      <c r="Y9070">
        <v>0</v>
      </c>
      <c r="Z9070">
        <v>0</v>
      </c>
      <c r="AA9070">
        <v>0</v>
      </c>
      <c r="AB9070">
        <v>2.2705764515095992</v>
      </c>
      <c r="AC9070">
        <v>0</v>
      </c>
      <c r="AD9070">
        <v>0</v>
      </c>
      <c r="AE9070">
        <v>8.0183491131918494</v>
      </c>
    </row>
    <row r="9071" spans="1:31" x14ac:dyDescent="0.25">
      <c r="A9071">
        <v>1664403</v>
      </c>
      <c r="B9071">
        <v>1</v>
      </c>
      <c r="C9071" t="s">
        <v>80</v>
      </c>
      <c r="D9071" t="s">
        <v>84</v>
      </c>
      <c r="E9071" t="s">
        <v>178</v>
      </c>
      <c r="F9071" t="s">
        <v>25469</v>
      </c>
      <c r="G9071" t="s">
        <v>359</v>
      </c>
      <c r="H9071" t="s">
        <v>149</v>
      </c>
      <c r="I9071" t="s">
        <v>135</v>
      </c>
      <c r="J9071" t="s">
        <v>136</v>
      </c>
      <c r="K9071" t="s">
        <v>137</v>
      </c>
      <c r="L9071" t="s">
        <v>25470</v>
      </c>
      <c r="M9071" t="s">
        <v>25471</v>
      </c>
      <c r="N9071">
        <v>6.7019444439999996</v>
      </c>
      <c r="O9071">
        <v>0</v>
      </c>
      <c r="P9071">
        <v>58</v>
      </c>
      <c r="Q9071">
        <v>0</v>
      </c>
      <c r="R9071">
        <v>0</v>
      </c>
      <c r="S9071">
        <v>0</v>
      </c>
      <c r="T9071">
        <v>3</v>
      </c>
      <c r="U9071">
        <v>0</v>
      </c>
      <c r="V9071">
        <v>0</v>
      </c>
      <c r="W9071">
        <v>0</v>
      </c>
      <c r="X9071">
        <v>105.16874051260049</v>
      </c>
      <c r="Y9071">
        <v>0</v>
      </c>
      <c r="Z9071">
        <v>0</v>
      </c>
      <c r="AA9071">
        <v>0</v>
      </c>
      <c r="AB9071">
        <v>22.373373323669192</v>
      </c>
      <c r="AC9071">
        <v>0</v>
      </c>
      <c r="AD9071">
        <v>0</v>
      </c>
      <c r="AE9071">
        <v>127.54211383626969</v>
      </c>
    </row>
    <row r="9072" spans="1:31" x14ac:dyDescent="0.25">
      <c r="A9072">
        <v>1665185</v>
      </c>
      <c r="B9072">
        <v>1</v>
      </c>
      <c r="C9072" t="s">
        <v>81</v>
      </c>
      <c r="D9072" t="s">
        <v>128</v>
      </c>
      <c r="E9072" t="s">
        <v>204</v>
      </c>
      <c r="F9072" t="s">
        <v>25472</v>
      </c>
      <c r="G9072" t="s">
        <v>161</v>
      </c>
      <c r="H9072" t="s">
        <v>134</v>
      </c>
      <c r="I9072" t="s">
        <v>135</v>
      </c>
      <c r="J9072" t="s">
        <v>136</v>
      </c>
      <c r="K9072" t="s">
        <v>137</v>
      </c>
      <c r="L9072" t="s">
        <v>25473</v>
      </c>
      <c r="M9072" t="s">
        <v>25474</v>
      </c>
      <c r="N9072">
        <v>3.4022222219999998</v>
      </c>
      <c r="O9072">
        <v>0</v>
      </c>
      <c r="P9072">
        <v>71</v>
      </c>
      <c r="Q9072">
        <v>2</v>
      </c>
      <c r="R9072">
        <v>2</v>
      </c>
      <c r="S9072">
        <v>3</v>
      </c>
      <c r="T9072">
        <v>7</v>
      </c>
      <c r="U9072">
        <v>0</v>
      </c>
      <c r="V9072">
        <v>0</v>
      </c>
      <c r="W9072">
        <v>0</v>
      </c>
      <c r="X9072">
        <v>39.732384953417281</v>
      </c>
      <c r="Y9072">
        <v>5.2481773990399896</v>
      </c>
      <c r="Z9072">
        <v>0.60274627095051114</v>
      </c>
      <c r="AA9072">
        <v>46.109889769262153</v>
      </c>
      <c r="AB9072">
        <v>11.744795009054524</v>
      </c>
      <c r="AC9072">
        <v>0</v>
      </c>
      <c r="AD9072">
        <v>0</v>
      </c>
      <c r="AE9072">
        <v>103.43799340172446</v>
      </c>
    </row>
    <row r="9073" spans="1:31" x14ac:dyDescent="0.25">
      <c r="A9073">
        <v>1665093</v>
      </c>
      <c r="B9073">
        <v>1</v>
      </c>
      <c r="C9073" t="s">
        <v>80</v>
      </c>
      <c r="D9073" t="s">
        <v>108</v>
      </c>
      <c r="E9073" t="s">
        <v>146</v>
      </c>
      <c r="F9073" t="s">
        <v>25475</v>
      </c>
      <c r="G9073" t="s">
        <v>260</v>
      </c>
      <c r="H9073" t="s">
        <v>149</v>
      </c>
      <c r="I9073" t="s">
        <v>135</v>
      </c>
      <c r="J9073" t="s">
        <v>136</v>
      </c>
      <c r="K9073" t="s">
        <v>137</v>
      </c>
      <c r="L9073" t="s">
        <v>25476</v>
      </c>
      <c r="M9073" t="s">
        <v>24303</v>
      </c>
      <c r="N9073">
        <v>9.4055555549999994</v>
      </c>
      <c r="O9073">
        <v>0</v>
      </c>
      <c r="P9073">
        <v>96</v>
      </c>
      <c r="Q9073">
        <v>0</v>
      </c>
      <c r="R9073">
        <v>12</v>
      </c>
      <c r="S9073">
        <v>0</v>
      </c>
      <c r="T9073">
        <v>33</v>
      </c>
      <c r="U9073">
        <v>0</v>
      </c>
      <c r="V9073">
        <v>0</v>
      </c>
      <c r="W9073">
        <v>0</v>
      </c>
      <c r="X9073">
        <v>174.95611893045688</v>
      </c>
      <c r="Y9073">
        <v>0</v>
      </c>
      <c r="Z9073">
        <v>53.383728622091496</v>
      </c>
      <c r="AA9073">
        <v>0</v>
      </c>
      <c r="AB9073">
        <v>428.97021260249414</v>
      </c>
      <c r="AC9073">
        <v>0</v>
      </c>
      <c r="AD9073">
        <v>0</v>
      </c>
      <c r="AE9073">
        <v>657.31006015504249</v>
      </c>
    </row>
    <row r="9074" spans="1:31" x14ac:dyDescent="0.25">
      <c r="A9074">
        <v>1664652</v>
      </c>
      <c r="B9074">
        <v>1</v>
      </c>
      <c r="C9074" t="s">
        <v>81</v>
      </c>
      <c r="D9074" t="s">
        <v>128</v>
      </c>
      <c r="E9074" t="s">
        <v>146</v>
      </c>
      <c r="F9074" t="s">
        <v>25477</v>
      </c>
      <c r="G9074" t="s">
        <v>260</v>
      </c>
      <c r="H9074" t="s">
        <v>149</v>
      </c>
      <c r="I9074" t="s">
        <v>135</v>
      </c>
      <c r="J9074" t="s">
        <v>136</v>
      </c>
      <c r="K9074" t="s">
        <v>137</v>
      </c>
      <c r="L9074" t="s">
        <v>25478</v>
      </c>
      <c r="M9074" t="s">
        <v>25479</v>
      </c>
      <c r="N9074">
        <v>6.4505555550000002</v>
      </c>
      <c r="O9074">
        <v>0</v>
      </c>
      <c r="P9074">
        <v>832</v>
      </c>
      <c r="Q9074">
        <v>0</v>
      </c>
      <c r="R9074">
        <v>0</v>
      </c>
      <c r="S9074">
        <v>0</v>
      </c>
      <c r="T9074">
        <v>75</v>
      </c>
      <c r="U9074">
        <v>0</v>
      </c>
      <c r="V9074">
        <v>0</v>
      </c>
      <c r="W9074">
        <v>0</v>
      </c>
      <c r="X9074">
        <v>1384.4530093823939</v>
      </c>
      <c r="Y9074">
        <v>0</v>
      </c>
      <c r="Z9074">
        <v>0</v>
      </c>
      <c r="AA9074">
        <v>0</v>
      </c>
      <c r="AB9074">
        <v>321.97616538038102</v>
      </c>
      <c r="AC9074">
        <v>0</v>
      </c>
      <c r="AD9074">
        <v>0</v>
      </c>
      <c r="AE9074">
        <v>1706.4291747627749</v>
      </c>
    </row>
    <row r="9075" spans="1:31" x14ac:dyDescent="0.25">
      <c r="A9075">
        <v>1664801</v>
      </c>
      <c r="B9075">
        <v>1</v>
      </c>
      <c r="C9075" t="s">
        <v>80</v>
      </c>
      <c r="D9075" t="s">
        <v>97</v>
      </c>
      <c r="E9075" t="s">
        <v>178</v>
      </c>
      <c r="F9075" t="s">
        <v>25480</v>
      </c>
      <c r="G9075" t="s">
        <v>187</v>
      </c>
      <c r="H9075" t="s">
        <v>149</v>
      </c>
      <c r="I9075" t="s">
        <v>135</v>
      </c>
      <c r="J9075" t="s">
        <v>136</v>
      </c>
      <c r="K9075" t="s">
        <v>137</v>
      </c>
      <c r="L9075" t="s">
        <v>25481</v>
      </c>
      <c r="M9075" t="s">
        <v>25482</v>
      </c>
      <c r="N9075">
        <v>2.9622222219999998</v>
      </c>
      <c r="O9075">
        <v>0</v>
      </c>
      <c r="P9075">
        <v>13</v>
      </c>
      <c r="Q9075">
        <v>0</v>
      </c>
      <c r="R9075">
        <v>19</v>
      </c>
      <c r="S9075">
        <v>0</v>
      </c>
      <c r="T9075">
        <v>4</v>
      </c>
      <c r="U9075">
        <v>0</v>
      </c>
      <c r="V9075">
        <v>0</v>
      </c>
      <c r="W9075">
        <v>0</v>
      </c>
      <c r="X9075">
        <v>37.894790395546671</v>
      </c>
      <c r="Y9075">
        <v>0</v>
      </c>
      <c r="Z9075">
        <v>26.127438023580662</v>
      </c>
      <c r="AA9075">
        <v>0</v>
      </c>
      <c r="AB9075">
        <v>7.0313667256357544</v>
      </c>
      <c r="AC9075">
        <v>0</v>
      </c>
      <c r="AD9075">
        <v>0</v>
      </c>
      <c r="AE9075">
        <v>71.053595144763079</v>
      </c>
    </row>
    <row r="9076" spans="1:31" x14ac:dyDescent="0.25">
      <c r="A9076">
        <v>1664778</v>
      </c>
      <c r="B9076">
        <v>1</v>
      </c>
      <c r="C9076" t="s">
        <v>80</v>
      </c>
      <c r="D9076" t="s">
        <v>93</v>
      </c>
      <c r="E9076" t="s">
        <v>178</v>
      </c>
      <c r="F9076" t="s">
        <v>25483</v>
      </c>
      <c r="G9076" t="s">
        <v>8943</v>
      </c>
      <c r="H9076" t="s">
        <v>149</v>
      </c>
      <c r="I9076" t="s">
        <v>135</v>
      </c>
      <c r="J9076" t="s">
        <v>136</v>
      </c>
      <c r="K9076" t="s">
        <v>137</v>
      </c>
      <c r="L9076" t="s">
        <v>25484</v>
      </c>
      <c r="M9076" t="s">
        <v>25485</v>
      </c>
      <c r="N9076">
        <v>7.9924999999999997</v>
      </c>
      <c r="O9076">
        <v>0</v>
      </c>
      <c r="P9076">
        <v>28</v>
      </c>
      <c r="Q9076">
        <v>0</v>
      </c>
      <c r="R9076">
        <v>7</v>
      </c>
      <c r="S9076">
        <v>0</v>
      </c>
      <c r="T9076">
        <v>2</v>
      </c>
      <c r="U9076">
        <v>0</v>
      </c>
      <c r="V9076">
        <v>0</v>
      </c>
      <c r="W9076">
        <v>0</v>
      </c>
      <c r="X9076">
        <v>39.459722480461878</v>
      </c>
      <c r="Y9076">
        <v>0</v>
      </c>
      <c r="Z9076">
        <v>10.012425743861874</v>
      </c>
      <c r="AA9076">
        <v>0</v>
      </c>
      <c r="AB9076">
        <v>16.056954998755014</v>
      </c>
      <c r="AC9076">
        <v>0</v>
      </c>
      <c r="AD9076">
        <v>0</v>
      </c>
      <c r="AE9076">
        <v>65.529103223078764</v>
      </c>
    </row>
    <row r="9077" spans="1:31" x14ac:dyDescent="0.25">
      <c r="A9077">
        <v>1664684</v>
      </c>
      <c r="B9077">
        <v>1</v>
      </c>
      <c r="C9077" t="s">
        <v>80</v>
      </c>
      <c r="D9077" t="s">
        <v>82</v>
      </c>
      <c r="E9077" t="s">
        <v>178</v>
      </c>
      <c r="F9077" t="s">
        <v>25486</v>
      </c>
      <c r="G9077" t="s">
        <v>227</v>
      </c>
      <c r="H9077" t="s">
        <v>149</v>
      </c>
      <c r="I9077" t="s">
        <v>135</v>
      </c>
      <c r="J9077" t="s">
        <v>136</v>
      </c>
      <c r="K9077" t="s">
        <v>137</v>
      </c>
      <c r="L9077" t="s">
        <v>25487</v>
      </c>
      <c r="M9077" t="s">
        <v>25488</v>
      </c>
      <c r="N9077">
        <v>2.5413888880000002</v>
      </c>
      <c r="O9077">
        <v>0</v>
      </c>
      <c r="P9077">
        <v>50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26.787237082331274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26.787237082331274</v>
      </c>
    </row>
    <row r="9078" spans="1:31" x14ac:dyDescent="0.25">
      <c r="A9078">
        <v>1664707</v>
      </c>
      <c r="B9078">
        <v>1</v>
      </c>
      <c r="C9078" t="s">
        <v>80</v>
      </c>
      <c r="D9078" t="s">
        <v>83</v>
      </c>
      <c r="E9078" t="s">
        <v>642</v>
      </c>
      <c r="F9078" t="s">
        <v>25489</v>
      </c>
      <c r="G9078" t="s">
        <v>161</v>
      </c>
      <c r="H9078" t="s">
        <v>134</v>
      </c>
      <c r="I9078" t="s">
        <v>135</v>
      </c>
      <c r="J9078" t="s">
        <v>136</v>
      </c>
      <c r="K9078" t="s">
        <v>137</v>
      </c>
      <c r="L9078" t="s">
        <v>25490</v>
      </c>
      <c r="M9078" t="s">
        <v>25491</v>
      </c>
      <c r="N9078">
        <v>0.76631000000000005</v>
      </c>
      <c r="O9078">
        <v>0</v>
      </c>
      <c r="P9078">
        <v>1645</v>
      </c>
      <c r="Q9078">
        <v>0</v>
      </c>
      <c r="R9078">
        <v>0</v>
      </c>
      <c r="S9078">
        <v>0</v>
      </c>
      <c r="T9078">
        <v>23</v>
      </c>
      <c r="U9078">
        <v>0</v>
      </c>
      <c r="V9078">
        <v>0</v>
      </c>
      <c r="W9078">
        <v>0</v>
      </c>
      <c r="X9078">
        <v>274.47322794253273</v>
      </c>
      <c r="Y9078">
        <v>0</v>
      </c>
      <c r="Z9078">
        <v>0</v>
      </c>
      <c r="AA9078">
        <v>0</v>
      </c>
      <c r="AB9078">
        <v>79.924635218111305</v>
      </c>
      <c r="AC9078">
        <v>0</v>
      </c>
      <c r="AD9078">
        <v>0</v>
      </c>
      <c r="AE9078">
        <v>354.39786316064402</v>
      </c>
    </row>
    <row r="9079" spans="1:31" x14ac:dyDescent="0.25">
      <c r="A9079">
        <v>1664277</v>
      </c>
      <c r="B9079">
        <v>1</v>
      </c>
      <c r="C9079" t="s">
        <v>81</v>
      </c>
      <c r="D9079" t="s">
        <v>113</v>
      </c>
      <c r="E9079" t="s">
        <v>178</v>
      </c>
      <c r="F9079" t="s">
        <v>10390</v>
      </c>
      <c r="G9079" t="s">
        <v>187</v>
      </c>
      <c r="H9079" t="s">
        <v>149</v>
      </c>
      <c r="I9079" t="s">
        <v>135</v>
      </c>
      <c r="J9079" t="s">
        <v>136</v>
      </c>
      <c r="K9079" t="s">
        <v>137</v>
      </c>
      <c r="L9079" t="s">
        <v>25492</v>
      </c>
      <c r="M9079" t="s">
        <v>25493</v>
      </c>
      <c r="N9079">
        <v>1.6188888880000001</v>
      </c>
      <c r="O9079">
        <v>0</v>
      </c>
      <c r="P9079">
        <v>62</v>
      </c>
      <c r="Q9079">
        <v>0</v>
      </c>
      <c r="R9079">
        <v>2</v>
      </c>
      <c r="S9079">
        <v>0</v>
      </c>
      <c r="T9079">
        <v>6</v>
      </c>
      <c r="U9079">
        <v>0</v>
      </c>
      <c r="V9079">
        <v>0</v>
      </c>
      <c r="W9079">
        <v>0</v>
      </c>
      <c r="X9079">
        <v>22.919637247402949</v>
      </c>
      <c r="Y9079">
        <v>0</v>
      </c>
      <c r="Z9079">
        <v>0.207741573460625</v>
      </c>
      <c r="AA9079">
        <v>0</v>
      </c>
      <c r="AB9079">
        <v>5.9784399904098811</v>
      </c>
      <c r="AC9079">
        <v>0</v>
      </c>
      <c r="AD9079">
        <v>0</v>
      </c>
      <c r="AE9079">
        <v>29.105818811273455</v>
      </c>
    </row>
    <row r="9080" spans="1:31" x14ac:dyDescent="0.25">
      <c r="A9080">
        <v>1664638</v>
      </c>
      <c r="B9080">
        <v>1</v>
      </c>
      <c r="C9080" t="s">
        <v>80</v>
      </c>
      <c r="D9080" t="s">
        <v>107</v>
      </c>
      <c r="E9080" t="s">
        <v>152</v>
      </c>
      <c r="F9080" t="s">
        <v>25494</v>
      </c>
      <c r="G9080" t="s">
        <v>154</v>
      </c>
      <c r="H9080" t="s">
        <v>149</v>
      </c>
      <c r="I9080" t="s">
        <v>135</v>
      </c>
      <c r="J9080" t="s">
        <v>136</v>
      </c>
      <c r="K9080" t="s">
        <v>137</v>
      </c>
      <c r="L9080" t="s">
        <v>25495</v>
      </c>
      <c r="M9080" t="s">
        <v>25496</v>
      </c>
      <c r="N9080">
        <v>2.9713888879999999</v>
      </c>
      <c r="O9080">
        <v>0</v>
      </c>
      <c r="P9080">
        <v>1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1.4492954951888195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1.4492954951888195</v>
      </c>
    </row>
    <row r="9081" spans="1:31" x14ac:dyDescent="0.25">
      <c r="A9081">
        <v>1664323</v>
      </c>
      <c r="B9081">
        <v>1</v>
      </c>
      <c r="C9081" t="s">
        <v>80</v>
      </c>
      <c r="D9081" t="s">
        <v>90</v>
      </c>
      <c r="E9081" t="s">
        <v>178</v>
      </c>
      <c r="F9081" t="s">
        <v>25497</v>
      </c>
      <c r="G9081" t="s">
        <v>227</v>
      </c>
      <c r="H9081" t="s">
        <v>149</v>
      </c>
      <c r="I9081" t="s">
        <v>135</v>
      </c>
      <c r="J9081" t="s">
        <v>136</v>
      </c>
      <c r="K9081" t="s">
        <v>137</v>
      </c>
      <c r="L9081" t="s">
        <v>25498</v>
      </c>
      <c r="M9081" t="s">
        <v>25499</v>
      </c>
      <c r="N9081">
        <v>1.830833333</v>
      </c>
      <c r="O9081">
        <v>0</v>
      </c>
      <c r="P9081">
        <v>69</v>
      </c>
      <c r="Q9081">
        <v>0</v>
      </c>
      <c r="R9081">
        <v>0</v>
      </c>
      <c r="S9081">
        <v>0</v>
      </c>
      <c r="T9081">
        <v>60</v>
      </c>
      <c r="U9081">
        <v>0</v>
      </c>
      <c r="V9081">
        <v>0</v>
      </c>
      <c r="W9081">
        <v>0</v>
      </c>
      <c r="X9081">
        <v>50.512231212441982</v>
      </c>
      <c r="Y9081">
        <v>0</v>
      </c>
      <c r="Z9081">
        <v>0</v>
      </c>
      <c r="AA9081">
        <v>0</v>
      </c>
      <c r="AB9081">
        <v>98.549850935182462</v>
      </c>
      <c r="AC9081">
        <v>0</v>
      </c>
      <c r="AD9081">
        <v>0</v>
      </c>
      <c r="AE9081">
        <v>149.06208214762444</v>
      </c>
    </row>
    <row r="9082" spans="1:31" x14ac:dyDescent="0.25">
      <c r="A9082">
        <v>1665179</v>
      </c>
      <c r="B9082">
        <v>1</v>
      </c>
      <c r="C9082" t="s">
        <v>80</v>
      </c>
      <c r="D9082" t="s">
        <v>83</v>
      </c>
      <c r="E9082" t="s">
        <v>152</v>
      </c>
      <c r="F9082" t="s">
        <v>25500</v>
      </c>
      <c r="G9082" t="s">
        <v>154</v>
      </c>
      <c r="H9082" t="s">
        <v>149</v>
      </c>
      <c r="I9082" t="s">
        <v>135</v>
      </c>
      <c r="J9082" t="s">
        <v>136</v>
      </c>
      <c r="K9082" t="s">
        <v>137</v>
      </c>
      <c r="L9082" t="s">
        <v>25501</v>
      </c>
      <c r="M9082" t="s">
        <v>25502</v>
      </c>
      <c r="N9082">
        <v>1.6597222220000001</v>
      </c>
      <c r="O9082">
        <v>0</v>
      </c>
      <c r="P9082">
        <v>34</v>
      </c>
      <c r="Q9082">
        <v>0</v>
      </c>
      <c r="R9082">
        <v>0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17.389477580039024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17.389477580039024</v>
      </c>
    </row>
    <row r="9083" spans="1:31" x14ac:dyDescent="0.25">
      <c r="A9083">
        <v>1664143</v>
      </c>
      <c r="B9083">
        <v>1</v>
      </c>
      <c r="C9083" t="s">
        <v>80</v>
      </c>
      <c r="D9083" t="s">
        <v>104</v>
      </c>
      <c r="E9083" t="s">
        <v>131</v>
      </c>
      <c r="F9083" t="s">
        <v>25503</v>
      </c>
      <c r="G9083" t="s">
        <v>195</v>
      </c>
      <c r="H9083" t="s">
        <v>134</v>
      </c>
      <c r="I9083" t="s">
        <v>135</v>
      </c>
      <c r="J9083" t="s">
        <v>136</v>
      </c>
      <c r="K9083" t="s">
        <v>137</v>
      </c>
      <c r="L9083" t="s">
        <v>25504</v>
      </c>
      <c r="M9083" t="s">
        <v>25505</v>
      </c>
      <c r="N9083">
        <v>4.4341666660000003</v>
      </c>
      <c r="O9083">
        <v>0</v>
      </c>
      <c r="P9083">
        <v>0</v>
      </c>
      <c r="Q9083">
        <v>1</v>
      </c>
      <c r="R9083">
        <v>0</v>
      </c>
      <c r="S9083">
        <v>0</v>
      </c>
      <c r="T9083">
        <v>0</v>
      </c>
      <c r="U9083">
        <v>0</v>
      </c>
      <c r="V9083">
        <v>0</v>
      </c>
      <c r="W9083">
        <v>0</v>
      </c>
      <c r="X9083">
        <v>0</v>
      </c>
      <c r="Y9083">
        <v>0</v>
      </c>
      <c r="Z9083">
        <v>0</v>
      </c>
      <c r="AA9083">
        <v>0</v>
      </c>
      <c r="AB9083">
        <v>0</v>
      </c>
      <c r="AC9083">
        <v>0</v>
      </c>
      <c r="AD9083">
        <v>0</v>
      </c>
      <c r="AE9083">
        <v>0</v>
      </c>
    </row>
    <row r="9084" spans="1:31" x14ac:dyDescent="0.25">
      <c r="A9084">
        <v>1663799</v>
      </c>
      <c r="B9084">
        <v>1</v>
      </c>
      <c r="C9084" t="s">
        <v>81</v>
      </c>
      <c r="D9084" t="s">
        <v>128</v>
      </c>
      <c r="E9084" t="s">
        <v>178</v>
      </c>
      <c r="F9084" t="s">
        <v>25506</v>
      </c>
      <c r="G9084" t="s">
        <v>227</v>
      </c>
      <c r="H9084" t="s">
        <v>149</v>
      </c>
      <c r="I9084" t="s">
        <v>135</v>
      </c>
      <c r="J9084" t="s">
        <v>136</v>
      </c>
      <c r="K9084" t="s">
        <v>137</v>
      </c>
      <c r="L9084" t="s">
        <v>25507</v>
      </c>
      <c r="M9084" t="s">
        <v>25508</v>
      </c>
      <c r="N9084">
        <v>0.91472222199999997</v>
      </c>
      <c r="O9084">
        <v>0</v>
      </c>
      <c r="P9084">
        <v>28</v>
      </c>
      <c r="Q9084">
        <v>0</v>
      </c>
      <c r="R9084">
        <v>0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1.8479402402867495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1.8479402402867495</v>
      </c>
    </row>
    <row r="9085" spans="1:31" x14ac:dyDescent="0.25">
      <c r="A9085">
        <v>1665116</v>
      </c>
      <c r="B9085">
        <v>1</v>
      </c>
      <c r="C9085" t="s">
        <v>81</v>
      </c>
      <c r="D9085" t="s">
        <v>128</v>
      </c>
      <c r="E9085" t="s">
        <v>362</v>
      </c>
      <c r="F9085" t="s">
        <v>25509</v>
      </c>
      <c r="G9085" t="s">
        <v>403</v>
      </c>
      <c r="H9085" t="s">
        <v>149</v>
      </c>
      <c r="I9085" t="s">
        <v>135</v>
      </c>
      <c r="J9085" t="s">
        <v>136</v>
      </c>
      <c r="K9085" t="s">
        <v>137</v>
      </c>
      <c r="L9085" t="s">
        <v>25510</v>
      </c>
      <c r="M9085" t="s">
        <v>25511</v>
      </c>
      <c r="N9085">
        <v>15.3775</v>
      </c>
      <c r="O9085">
        <v>0</v>
      </c>
      <c r="P9085">
        <v>6</v>
      </c>
      <c r="Q9085">
        <v>0</v>
      </c>
      <c r="R9085">
        <v>0</v>
      </c>
      <c r="S9085">
        <v>0</v>
      </c>
      <c r="T9085">
        <v>3</v>
      </c>
      <c r="U9085">
        <v>0</v>
      </c>
      <c r="V9085">
        <v>0</v>
      </c>
      <c r="W9085">
        <v>0</v>
      </c>
      <c r="X9085">
        <v>36.007229172652607</v>
      </c>
      <c r="Y9085">
        <v>0</v>
      </c>
      <c r="Z9085">
        <v>0</v>
      </c>
      <c r="AA9085">
        <v>0</v>
      </c>
      <c r="AB9085">
        <v>1.070408399289797</v>
      </c>
      <c r="AC9085">
        <v>0</v>
      </c>
      <c r="AD9085">
        <v>0</v>
      </c>
      <c r="AE9085">
        <v>37.077637571942404</v>
      </c>
    </row>
    <row r="9086" spans="1:31" x14ac:dyDescent="0.25">
      <c r="A9086">
        <v>1664237</v>
      </c>
      <c r="B9086">
        <v>1</v>
      </c>
      <c r="C9086" t="s">
        <v>81</v>
      </c>
      <c r="D9086" t="s">
        <v>113</v>
      </c>
      <c r="E9086" t="s">
        <v>178</v>
      </c>
      <c r="F9086" t="s">
        <v>23622</v>
      </c>
      <c r="G9086" t="s">
        <v>187</v>
      </c>
      <c r="H9086" t="s">
        <v>149</v>
      </c>
      <c r="I9086" t="s">
        <v>135</v>
      </c>
      <c r="J9086" t="s">
        <v>136</v>
      </c>
      <c r="K9086" t="s">
        <v>137</v>
      </c>
      <c r="L9086" t="s">
        <v>25512</v>
      </c>
      <c r="M9086" t="s">
        <v>25513</v>
      </c>
      <c r="N9086">
        <v>2.1344444440000001</v>
      </c>
      <c r="O9086">
        <v>0</v>
      </c>
      <c r="P9086">
        <v>7</v>
      </c>
      <c r="Q9086">
        <v>0</v>
      </c>
      <c r="R9086">
        <v>1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0.96621722524474007</v>
      </c>
      <c r="Y9086">
        <v>0</v>
      </c>
      <c r="Z9086">
        <v>4.7774609537527782E-2</v>
      </c>
      <c r="AA9086">
        <v>0</v>
      </c>
      <c r="AB9086">
        <v>0</v>
      </c>
      <c r="AC9086">
        <v>0</v>
      </c>
      <c r="AD9086">
        <v>0</v>
      </c>
      <c r="AE9086">
        <v>1.0139918347822678</v>
      </c>
    </row>
    <row r="9087" spans="1:31" x14ac:dyDescent="0.25">
      <c r="A9087">
        <v>1663845</v>
      </c>
      <c r="B9087">
        <v>1</v>
      </c>
      <c r="C9087" t="s">
        <v>81</v>
      </c>
      <c r="D9087" t="s">
        <v>127</v>
      </c>
      <c r="E9087" t="s">
        <v>131</v>
      </c>
      <c r="F9087" t="s">
        <v>485</v>
      </c>
      <c r="G9087" t="s">
        <v>161</v>
      </c>
      <c r="H9087" t="s">
        <v>134</v>
      </c>
      <c r="I9087" t="s">
        <v>191</v>
      </c>
      <c r="J9087" t="s">
        <v>136</v>
      </c>
      <c r="K9087" t="s">
        <v>137</v>
      </c>
      <c r="L9087" t="s">
        <v>24946</v>
      </c>
      <c r="M9087" t="s">
        <v>25514</v>
      </c>
      <c r="N9087">
        <v>8.3333330000000001E-3</v>
      </c>
      <c r="O9087">
        <v>0</v>
      </c>
      <c r="P9087">
        <v>439</v>
      </c>
      <c r="Q9087">
        <v>113</v>
      </c>
      <c r="R9087">
        <v>73</v>
      </c>
      <c r="S9087">
        <v>7</v>
      </c>
      <c r="T9087">
        <v>54</v>
      </c>
      <c r="U9087">
        <v>1</v>
      </c>
      <c r="V9087">
        <v>1</v>
      </c>
      <c r="W9087">
        <v>0</v>
      </c>
      <c r="X9087">
        <v>0.65755015873586653</v>
      </c>
      <c r="Y9087">
        <v>0.49734528072099998</v>
      </c>
      <c r="Z9087">
        <v>4.4959865748708333E-2</v>
      </c>
      <c r="AA9087">
        <v>0.27838268743133338</v>
      </c>
      <c r="AB9087">
        <v>6.2174073272091672E-2</v>
      </c>
      <c r="AC9087">
        <v>0</v>
      </c>
      <c r="AD9087">
        <v>1.8101346865E-2</v>
      </c>
      <c r="AE9087">
        <v>1.5585134127739997</v>
      </c>
    </row>
    <row r="9088" spans="1:31" x14ac:dyDescent="0.25">
      <c r="A9088">
        <v>1665162</v>
      </c>
      <c r="B9088">
        <v>1</v>
      </c>
      <c r="C9088" t="s">
        <v>80</v>
      </c>
      <c r="D9088" t="s">
        <v>93</v>
      </c>
      <c r="E9088" t="s">
        <v>178</v>
      </c>
      <c r="F9088" t="s">
        <v>25515</v>
      </c>
      <c r="G9088" t="s">
        <v>227</v>
      </c>
      <c r="H9088" t="s">
        <v>149</v>
      </c>
      <c r="I9088" t="s">
        <v>135</v>
      </c>
      <c r="J9088" t="s">
        <v>136</v>
      </c>
      <c r="K9088" t="s">
        <v>137</v>
      </c>
      <c r="L9088" t="s">
        <v>25516</v>
      </c>
      <c r="M9088" t="s">
        <v>25517</v>
      </c>
      <c r="N9088">
        <v>3.9994444439999999</v>
      </c>
      <c r="O9088">
        <v>0</v>
      </c>
      <c r="P9088">
        <v>2</v>
      </c>
      <c r="Q9088">
        <v>0</v>
      </c>
      <c r="R9088">
        <v>3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0.6298383499260467</v>
      </c>
      <c r="Y9088">
        <v>0</v>
      </c>
      <c r="Z9088">
        <v>1.7712760620840835E-2</v>
      </c>
      <c r="AA9088">
        <v>0</v>
      </c>
      <c r="AB9088">
        <v>0</v>
      </c>
      <c r="AC9088">
        <v>0</v>
      </c>
      <c r="AD9088">
        <v>0</v>
      </c>
      <c r="AE9088">
        <v>0.64755111054688752</v>
      </c>
    </row>
    <row r="9089" spans="1:31" x14ac:dyDescent="0.25">
      <c r="A9089">
        <v>1664818</v>
      </c>
      <c r="B9089">
        <v>1</v>
      </c>
      <c r="C9089" t="s">
        <v>80</v>
      </c>
      <c r="D9089" t="s">
        <v>106</v>
      </c>
      <c r="E9089" t="s">
        <v>178</v>
      </c>
      <c r="F9089" t="s">
        <v>25518</v>
      </c>
      <c r="G9089" t="s">
        <v>187</v>
      </c>
      <c r="H9089" t="s">
        <v>149</v>
      </c>
      <c r="I9089" t="s">
        <v>135</v>
      </c>
      <c r="J9089" t="s">
        <v>136</v>
      </c>
      <c r="K9089" t="s">
        <v>137</v>
      </c>
      <c r="L9089" t="s">
        <v>25519</v>
      </c>
      <c r="M9089" t="s">
        <v>25520</v>
      </c>
      <c r="N9089">
        <v>6.4336111110000003</v>
      </c>
      <c r="O9089">
        <v>0</v>
      </c>
      <c r="P9089">
        <v>4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0</v>
      </c>
      <c r="W9089">
        <v>0</v>
      </c>
      <c r="X9089">
        <v>0.32393694639922921</v>
      </c>
      <c r="Y9089">
        <v>0</v>
      </c>
      <c r="Z9089">
        <v>0</v>
      </c>
      <c r="AA9089">
        <v>0</v>
      </c>
      <c r="AB9089">
        <v>0</v>
      </c>
      <c r="AC9089">
        <v>0</v>
      </c>
      <c r="AD9089">
        <v>0</v>
      </c>
      <c r="AE9089">
        <v>0.32393694639922921</v>
      </c>
    </row>
    <row r="9090" spans="1:31" x14ac:dyDescent="0.25">
      <c r="A9090">
        <v>1664229</v>
      </c>
      <c r="B9090">
        <v>1</v>
      </c>
      <c r="C9090" t="s">
        <v>80</v>
      </c>
      <c r="D9090" t="s">
        <v>93</v>
      </c>
      <c r="E9090" t="s">
        <v>178</v>
      </c>
      <c r="F9090" t="s">
        <v>25521</v>
      </c>
      <c r="G9090" t="s">
        <v>7735</v>
      </c>
      <c r="H9090" t="s">
        <v>149</v>
      </c>
      <c r="I9090" t="s">
        <v>135</v>
      </c>
      <c r="J9090" t="s">
        <v>136</v>
      </c>
      <c r="K9090" t="s">
        <v>137</v>
      </c>
      <c r="L9090" t="s">
        <v>25522</v>
      </c>
      <c r="M9090" t="s">
        <v>25523</v>
      </c>
      <c r="N9090">
        <v>9.1766666659999991</v>
      </c>
      <c r="O9090">
        <v>0</v>
      </c>
      <c r="P9090">
        <v>17</v>
      </c>
      <c r="Q9090">
        <v>0</v>
      </c>
      <c r="R9090">
        <v>1</v>
      </c>
      <c r="S9090">
        <v>0</v>
      </c>
      <c r="T9090">
        <v>4</v>
      </c>
      <c r="U9090">
        <v>0</v>
      </c>
      <c r="V9090">
        <v>0</v>
      </c>
      <c r="W9090">
        <v>0</v>
      </c>
      <c r="X9090">
        <v>16.801848033255943</v>
      </c>
      <c r="Y9090">
        <v>0</v>
      </c>
      <c r="Z9090">
        <v>0</v>
      </c>
      <c r="AA9090">
        <v>0</v>
      </c>
      <c r="AB9090">
        <v>22.001893482896872</v>
      </c>
      <c r="AC9090">
        <v>0</v>
      </c>
      <c r="AD9090">
        <v>0</v>
      </c>
      <c r="AE9090">
        <v>38.803741516152812</v>
      </c>
    </row>
    <row r="9091" spans="1:31" x14ac:dyDescent="0.25">
      <c r="A9091">
        <v>1664183</v>
      </c>
      <c r="B9091">
        <v>1</v>
      </c>
      <c r="C9091" t="s">
        <v>81</v>
      </c>
      <c r="D9091" t="s">
        <v>115</v>
      </c>
      <c r="E9091" t="s">
        <v>178</v>
      </c>
      <c r="F9091" t="s">
        <v>25524</v>
      </c>
      <c r="G9091" t="s">
        <v>227</v>
      </c>
      <c r="H9091" t="s">
        <v>149</v>
      </c>
      <c r="I9091" t="s">
        <v>135</v>
      </c>
      <c r="J9091" t="s">
        <v>136</v>
      </c>
      <c r="K9091" t="s">
        <v>137</v>
      </c>
      <c r="L9091" t="s">
        <v>25525</v>
      </c>
      <c r="M9091" t="s">
        <v>25526</v>
      </c>
      <c r="N9091">
        <v>0.41805555500000002</v>
      </c>
      <c r="O9091">
        <v>0</v>
      </c>
      <c r="P9091">
        <v>12</v>
      </c>
      <c r="Q9091">
        <v>0</v>
      </c>
      <c r="R9091">
        <v>2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8.8162904798158331E-2</v>
      </c>
      <c r="Y9091">
        <v>0</v>
      </c>
      <c r="Z9091">
        <v>3.2176413962500001E-3</v>
      </c>
      <c r="AA9091">
        <v>0</v>
      </c>
      <c r="AB9091">
        <v>0</v>
      </c>
      <c r="AC9091">
        <v>0</v>
      </c>
      <c r="AD9091">
        <v>0</v>
      </c>
      <c r="AE9091">
        <v>9.138054619440833E-2</v>
      </c>
    </row>
    <row r="9092" spans="1:31" x14ac:dyDescent="0.25">
      <c r="A9092">
        <v>1664386</v>
      </c>
      <c r="B9092">
        <v>1</v>
      </c>
      <c r="C9092" t="s">
        <v>81</v>
      </c>
      <c r="D9092" t="s">
        <v>115</v>
      </c>
      <c r="E9092" t="s">
        <v>152</v>
      </c>
      <c r="F9092" t="s">
        <v>25527</v>
      </c>
      <c r="G9092" t="s">
        <v>154</v>
      </c>
      <c r="H9092" t="s">
        <v>149</v>
      </c>
      <c r="I9092" t="s">
        <v>135</v>
      </c>
      <c r="J9092" t="s">
        <v>136</v>
      </c>
      <c r="K9092" t="s">
        <v>137</v>
      </c>
      <c r="L9092" t="s">
        <v>25528</v>
      </c>
      <c r="M9092" t="s">
        <v>25529</v>
      </c>
      <c r="N9092">
        <v>2.9644444440000002</v>
      </c>
      <c r="O9092">
        <v>0</v>
      </c>
      <c r="P9092">
        <v>1</v>
      </c>
      <c r="Q9092">
        <v>0</v>
      </c>
      <c r="R9092">
        <v>0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8.0533148439722215E-4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8.0533148439722215E-4</v>
      </c>
    </row>
    <row r="9093" spans="1:31" x14ac:dyDescent="0.25">
      <c r="A9093">
        <v>1664292</v>
      </c>
      <c r="B9093">
        <v>1</v>
      </c>
      <c r="C9093" t="s">
        <v>80</v>
      </c>
      <c r="D9093" t="s">
        <v>83</v>
      </c>
      <c r="E9093" t="s">
        <v>146</v>
      </c>
      <c r="F9093" t="s">
        <v>25530</v>
      </c>
      <c r="G9093" t="s">
        <v>288</v>
      </c>
      <c r="H9093" t="s">
        <v>149</v>
      </c>
      <c r="I9093" t="s">
        <v>135</v>
      </c>
      <c r="J9093" t="s">
        <v>136</v>
      </c>
      <c r="K9093" t="s">
        <v>137</v>
      </c>
      <c r="L9093" t="s">
        <v>25531</v>
      </c>
      <c r="M9093" t="s">
        <v>25532</v>
      </c>
      <c r="N9093">
        <v>2.9111111109999999</v>
      </c>
      <c r="O9093">
        <v>0</v>
      </c>
      <c r="P9093">
        <v>17</v>
      </c>
      <c r="Q9093">
        <v>0</v>
      </c>
      <c r="R9093">
        <v>0</v>
      </c>
      <c r="S9093">
        <v>0</v>
      </c>
      <c r="T9093">
        <v>244</v>
      </c>
      <c r="U9093">
        <v>0</v>
      </c>
      <c r="V9093">
        <v>4</v>
      </c>
      <c r="W9093">
        <v>0</v>
      </c>
      <c r="X9093">
        <v>34.834729446182074</v>
      </c>
      <c r="Y9093">
        <v>0</v>
      </c>
      <c r="Z9093">
        <v>0</v>
      </c>
      <c r="AA9093">
        <v>0</v>
      </c>
      <c r="AB9093">
        <v>1339.7559828841165</v>
      </c>
      <c r="AC9093">
        <v>0</v>
      </c>
      <c r="AD9093">
        <v>189.64628440067227</v>
      </c>
      <c r="AE9093">
        <v>1564.236996730971</v>
      </c>
    </row>
    <row r="9094" spans="1:31" x14ac:dyDescent="0.25">
      <c r="A9094">
        <v>1664575</v>
      </c>
      <c r="B9094">
        <v>1</v>
      </c>
      <c r="C9094" t="s">
        <v>80</v>
      </c>
      <c r="D9094" t="s">
        <v>105</v>
      </c>
      <c r="E9094" t="s">
        <v>178</v>
      </c>
      <c r="F9094" t="s">
        <v>25533</v>
      </c>
      <c r="G9094" t="s">
        <v>148</v>
      </c>
      <c r="H9094" t="s">
        <v>149</v>
      </c>
      <c r="I9094" t="s">
        <v>135</v>
      </c>
      <c r="J9094" t="s">
        <v>136</v>
      </c>
      <c r="K9094" t="s">
        <v>143</v>
      </c>
      <c r="L9094" t="s">
        <v>25534</v>
      </c>
      <c r="M9094" t="s">
        <v>25535</v>
      </c>
      <c r="N9094">
        <v>1.061111111</v>
      </c>
      <c r="O9094">
        <v>0</v>
      </c>
      <c r="P9094">
        <v>133</v>
      </c>
      <c r="Q9094">
        <v>0</v>
      </c>
      <c r="R9094">
        <v>0</v>
      </c>
      <c r="S9094">
        <v>0</v>
      </c>
      <c r="T9094">
        <v>2</v>
      </c>
      <c r="U9094">
        <v>0</v>
      </c>
      <c r="V9094">
        <v>0</v>
      </c>
      <c r="W9094">
        <v>0</v>
      </c>
      <c r="X9094">
        <v>32.586366693088998</v>
      </c>
      <c r="Y9094">
        <v>0</v>
      </c>
      <c r="Z9094">
        <v>0</v>
      </c>
      <c r="AA9094">
        <v>0</v>
      </c>
      <c r="AB9094">
        <v>2.3202027240426664</v>
      </c>
      <c r="AC9094">
        <v>0</v>
      </c>
      <c r="AD9094">
        <v>0</v>
      </c>
      <c r="AE9094">
        <v>34.906569417131664</v>
      </c>
    </row>
    <row r="9095" spans="1:31" x14ac:dyDescent="0.25">
      <c r="A9095">
        <v>1664363</v>
      </c>
      <c r="B9095">
        <v>1</v>
      </c>
      <c r="C9095" t="s">
        <v>80</v>
      </c>
      <c r="D9095" t="s">
        <v>110</v>
      </c>
      <c r="E9095" t="s">
        <v>362</v>
      </c>
      <c r="F9095" t="s">
        <v>1617</v>
      </c>
      <c r="G9095" t="s">
        <v>227</v>
      </c>
      <c r="H9095" t="s">
        <v>149</v>
      </c>
      <c r="I9095" t="s">
        <v>135</v>
      </c>
      <c r="J9095" t="s">
        <v>136</v>
      </c>
      <c r="K9095" t="s">
        <v>137</v>
      </c>
      <c r="L9095" t="s">
        <v>25536</v>
      </c>
      <c r="M9095" t="s">
        <v>25537</v>
      </c>
      <c r="N9095">
        <v>0.449444444</v>
      </c>
      <c r="O9095">
        <v>0</v>
      </c>
      <c r="P9095">
        <v>26</v>
      </c>
      <c r="Q9095">
        <v>0</v>
      </c>
      <c r="R9095">
        <v>0</v>
      </c>
      <c r="S9095">
        <v>0</v>
      </c>
      <c r="T9095">
        <v>14</v>
      </c>
      <c r="U9095">
        <v>0</v>
      </c>
      <c r="V9095">
        <v>0</v>
      </c>
      <c r="W9095">
        <v>0</v>
      </c>
      <c r="X9095">
        <v>4.7130958965825966</v>
      </c>
      <c r="Y9095">
        <v>0</v>
      </c>
      <c r="Z9095">
        <v>0</v>
      </c>
      <c r="AA9095">
        <v>0</v>
      </c>
      <c r="AB9095">
        <v>15.566205658280133</v>
      </c>
      <c r="AC9095">
        <v>0</v>
      </c>
      <c r="AD9095">
        <v>0</v>
      </c>
      <c r="AE9095">
        <v>20.27930155486273</v>
      </c>
    </row>
    <row r="9096" spans="1:31" x14ac:dyDescent="0.25">
      <c r="A9096">
        <v>1665076</v>
      </c>
      <c r="B9096">
        <v>1</v>
      </c>
      <c r="C9096" t="s">
        <v>81</v>
      </c>
      <c r="D9096" t="s">
        <v>122</v>
      </c>
      <c r="E9096" t="s">
        <v>362</v>
      </c>
      <c r="F9096" t="s">
        <v>25538</v>
      </c>
      <c r="G9096" t="s">
        <v>288</v>
      </c>
      <c r="H9096" t="s">
        <v>149</v>
      </c>
      <c r="I9096" t="s">
        <v>135</v>
      </c>
      <c r="J9096" t="s">
        <v>136</v>
      </c>
      <c r="K9096" t="s">
        <v>137</v>
      </c>
      <c r="L9096" t="s">
        <v>25539</v>
      </c>
      <c r="M9096" t="s">
        <v>25540</v>
      </c>
      <c r="N9096">
        <v>2.536944444</v>
      </c>
      <c r="O9096">
        <v>0</v>
      </c>
      <c r="P9096">
        <v>250</v>
      </c>
      <c r="Q9096">
        <v>0</v>
      </c>
      <c r="R9096">
        <v>0</v>
      </c>
      <c r="S9096">
        <v>0</v>
      </c>
      <c r="T9096">
        <v>23</v>
      </c>
      <c r="U9096">
        <v>0</v>
      </c>
      <c r="V9096">
        <v>0</v>
      </c>
      <c r="W9096">
        <v>0</v>
      </c>
      <c r="X9096">
        <v>144.91209401308384</v>
      </c>
      <c r="Y9096">
        <v>0</v>
      </c>
      <c r="Z9096">
        <v>0</v>
      </c>
      <c r="AA9096">
        <v>0</v>
      </c>
      <c r="AB9096">
        <v>18.784201287626885</v>
      </c>
      <c r="AC9096">
        <v>0</v>
      </c>
      <c r="AD9096">
        <v>0</v>
      </c>
      <c r="AE9096">
        <v>163.69629530071074</v>
      </c>
    </row>
    <row r="9097" spans="1:31" x14ac:dyDescent="0.25">
      <c r="A9097">
        <v>1665053</v>
      </c>
      <c r="B9097">
        <v>1</v>
      </c>
      <c r="C9097" t="s">
        <v>81</v>
      </c>
      <c r="D9097" t="s">
        <v>118</v>
      </c>
      <c r="E9097" t="s">
        <v>131</v>
      </c>
      <c r="F9097" t="s">
        <v>4490</v>
      </c>
      <c r="G9097" t="s">
        <v>161</v>
      </c>
      <c r="H9097" t="s">
        <v>134</v>
      </c>
      <c r="I9097" t="s">
        <v>191</v>
      </c>
      <c r="J9097" t="s">
        <v>136</v>
      </c>
      <c r="K9097" t="s">
        <v>137</v>
      </c>
      <c r="L9097" t="s">
        <v>25541</v>
      </c>
      <c r="M9097" t="s">
        <v>25542</v>
      </c>
      <c r="N9097">
        <v>1.3888888E-2</v>
      </c>
      <c r="O9097">
        <v>2</v>
      </c>
      <c r="P9097">
        <v>1266</v>
      </c>
      <c r="Q9097">
        <v>168</v>
      </c>
      <c r="R9097">
        <v>167</v>
      </c>
      <c r="S9097">
        <v>24</v>
      </c>
      <c r="T9097">
        <v>107</v>
      </c>
      <c r="U9097">
        <v>1</v>
      </c>
      <c r="V9097">
        <v>0</v>
      </c>
      <c r="W9097">
        <v>5.5257014862916667E-3</v>
      </c>
      <c r="X9097">
        <v>2.0114917328700863</v>
      </c>
      <c r="Y9097">
        <v>1.9469199698057493</v>
      </c>
      <c r="Z9097">
        <v>0.53539326898595851</v>
      </c>
      <c r="AA9097">
        <v>1.4270134933199861</v>
      </c>
      <c r="AB9097">
        <v>0.4458289872953336</v>
      </c>
      <c r="AC9097">
        <v>6.7803002603194443E-3</v>
      </c>
      <c r="AD9097">
        <v>0</v>
      </c>
      <c r="AE9097">
        <v>6.3789534540237254</v>
      </c>
    </row>
    <row r="9098" spans="1:31" x14ac:dyDescent="0.25">
      <c r="A9098">
        <v>1664833</v>
      </c>
      <c r="B9098">
        <v>1</v>
      </c>
      <c r="C9098" t="s">
        <v>81</v>
      </c>
      <c r="D9098" t="s">
        <v>113</v>
      </c>
      <c r="E9098" t="s">
        <v>178</v>
      </c>
      <c r="F9098" t="s">
        <v>25543</v>
      </c>
      <c r="G9098" t="s">
        <v>252</v>
      </c>
      <c r="H9098" t="s">
        <v>149</v>
      </c>
      <c r="I9098" t="s">
        <v>135</v>
      </c>
      <c r="J9098" t="s">
        <v>136</v>
      </c>
      <c r="K9098" t="s">
        <v>137</v>
      </c>
      <c r="L9098" t="s">
        <v>25544</v>
      </c>
      <c r="M9098" t="s">
        <v>25545</v>
      </c>
      <c r="N9098">
        <v>5.9897222220000002</v>
      </c>
      <c r="O9098">
        <v>0</v>
      </c>
      <c r="P9098">
        <v>10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11.772885615560179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11.772885615560179</v>
      </c>
    </row>
    <row r="9099" spans="1:31" x14ac:dyDescent="0.25">
      <c r="A9099">
        <v>1664269</v>
      </c>
      <c r="B9099">
        <v>1</v>
      </c>
      <c r="C9099" t="s">
        <v>81</v>
      </c>
      <c r="D9099" t="s">
        <v>120</v>
      </c>
      <c r="E9099" t="s">
        <v>178</v>
      </c>
      <c r="F9099" t="s">
        <v>25546</v>
      </c>
      <c r="G9099" t="s">
        <v>227</v>
      </c>
      <c r="H9099" t="s">
        <v>149</v>
      </c>
      <c r="I9099" t="s">
        <v>135</v>
      </c>
      <c r="J9099" t="s">
        <v>136</v>
      </c>
      <c r="K9099" t="s">
        <v>137</v>
      </c>
      <c r="L9099" t="s">
        <v>25547</v>
      </c>
      <c r="M9099" t="s">
        <v>25548</v>
      </c>
      <c r="N9099">
        <v>4.7130555550000004</v>
      </c>
      <c r="O9099">
        <v>0</v>
      </c>
      <c r="P9099">
        <v>93</v>
      </c>
      <c r="Q9099">
        <v>0</v>
      </c>
      <c r="R9099">
        <v>0</v>
      </c>
      <c r="S9099">
        <v>0</v>
      </c>
      <c r="T9099">
        <v>15</v>
      </c>
      <c r="U9099">
        <v>0</v>
      </c>
      <c r="V9099">
        <v>0</v>
      </c>
      <c r="W9099">
        <v>0</v>
      </c>
      <c r="X9099">
        <v>57.611761111536254</v>
      </c>
      <c r="Y9099">
        <v>0</v>
      </c>
      <c r="Z9099">
        <v>0</v>
      </c>
      <c r="AA9099">
        <v>0</v>
      </c>
      <c r="AB9099">
        <v>21.476996082061532</v>
      </c>
      <c r="AC9099">
        <v>0</v>
      </c>
      <c r="AD9099">
        <v>0</v>
      </c>
      <c r="AE9099">
        <v>79.088757193597786</v>
      </c>
    </row>
    <row r="9100" spans="1:31" x14ac:dyDescent="0.25">
      <c r="A9100">
        <v>1665139</v>
      </c>
      <c r="B9100">
        <v>1</v>
      </c>
      <c r="C9100" t="s">
        <v>81</v>
      </c>
      <c r="D9100" t="s">
        <v>123</v>
      </c>
      <c r="E9100" t="s">
        <v>178</v>
      </c>
      <c r="F9100" t="s">
        <v>25549</v>
      </c>
      <c r="G9100" t="s">
        <v>1492</v>
      </c>
      <c r="H9100" t="s">
        <v>149</v>
      </c>
      <c r="I9100" t="s">
        <v>135</v>
      </c>
      <c r="J9100" t="s">
        <v>136</v>
      </c>
      <c r="K9100" t="s">
        <v>137</v>
      </c>
      <c r="L9100" t="s">
        <v>25550</v>
      </c>
      <c r="M9100" t="s">
        <v>25551</v>
      </c>
      <c r="N9100">
        <v>0.86444444399999998</v>
      </c>
      <c r="O9100">
        <v>0</v>
      </c>
      <c r="P9100">
        <v>31</v>
      </c>
      <c r="Q9100">
        <v>0</v>
      </c>
      <c r="R9100">
        <v>12</v>
      </c>
      <c r="S9100">
        <v>0</v>
      </c>
      <c r="T9100">
        <v>8</v>
      </c>
      <c r="U9100">
        <v>0</v>
      </c>
      <c r="V9100">
        <v>0</v>
      </c>
      <c r="W9100">
        <v>0</v>
      </c>
      <c r="X9100">
        <v>3.2506291402872578</v>
      </c>
      <c r="Y9100">
        <v>0</v>
      </c>
      <c r="Z9100">
        <v>4.5947874243614351</v>
      </c>
      <c r="AA9100">
        <v>0</v>
      </c>
      <c r="AB9100">
        <v>3.1717041137004198</v>
      </c>
      <c r="AC9100">
        <v>0</v>
      </c>
      <c r="AD9100">
        <v>0</v>
      </c>
      <c r="AE9100">
        <v>11.017120678349112</v>
      </c>
    </row>
    <row r="9101" spans="1:31" x14ac:dyDescent="0.25">
      <c r="A9101">
        <v>1664747</v>
      </c>
      <c r="B9101">
        <v>1</v>
      </c>
      <c r="C9101" t="s">
        <v>80</v>
      </c>
      <c r="D9101" t="s">
        <v>97</v>
      </c>
      <c r="E9101" t="s">
        <v>178</v>
      </c>
      <c r="F9101" t="s">
        <v>25552</v>
      </c>
      <c r="G9101" t="s">
        <v>187</v>
      </c>
      <c r="H9101" t="s">
        <v>149</v>
      </c>
      <c r="I9101" t="s">
        <v>135</v>
      </c>
      <c r="J9101" t="s">
        <v>136</v>
      </c>
      <c r="K9101" t="s">
        <v>137</v>
      </c>
      <c r="L9101" t="s">
        <v>25553</v>
      </c>
      <c r="M9101" t="s">
        <v>25554</v>
      </c>
      <c r="N9101">
        <v>7.3502777769999996</v>
      </c>
      <c r="O9101">
        <v>0</v>
      </c>
      <c r="P9101">
        <v>3</v>
      </c>
      <c r="Q9101">
        <v>0</v>
      </c>
      <c r="R9101">
        <v>4</v>
      </c>
      <c r="S9101">
        <v>0</v>
      </c>
      <c r="T9101">
        <v>1</v>
      </c>
      <c r="U9101">
        <v>0</v>
      </c>
      <c r="V9101">
        <v>0</v>
      </c>
      <c r="W9101">
        <v>0</v>
      </c>
      <c r="X9101">
        <v>1.7660468498657165</v>
      </c>
      <c r="Y9101">
        <v>0</v>
      </c>
      <c r="Z9101">
        <v>15.385891075254703</v>
      </c>
      <c r="AA9101">
        <v>0</v>
      </c>
      <c r="AB9101">
        <v>1.4639950566038889E-3</v>
      </c>
      <c r="AC9101">
        <v>0</v>
      </c>
      <c r="AD9101">
        <v>0</v>
      </c>
      <c r="AE9101">
        <v>17.153401920177021</v>
      </c>
    </row>
    <row r="9102" spans="1:31" x14ac:dyDescent="0.25">
      <c r="A9102">
        <v>1664120</v>
      </c>
      <c r="B9102">
        <v>1</v>
      </c>
      <c r="C9102" t="s">
        <v>81</v>
      </c>
      <c r="D9102" t="s">
        <v>113</v>
      </c>
      <c r="E9102" t="s">
        <v>178</v>
      </c>
      <c r="F9102" t="s">
        <v>1209</v>
      </c>
      <c r="G9102" t="s">
        <v>227</v>
      </c>
      <c r="H9102" t="s">
        <v>149</v>
      </c>
      <c r="I9102" t="s">
        <v>135</v>
      </c>
      <c r="J9102" t="s">
        <v>136</v>
      </c>
      <c r="K9102" t="s">
        <v>137</v>
      </c>
      <c r="L9102" t="s">
        <v>25555</v>
      </c>
      <c r="M9102" t="s">
        <v>25556</v>
      </c>
      <c r="N9102">
        <v>1.302777777</v>
      </c>
      <c r="O9102">
        <v>0</v>
      </c>
      <c r="P9102">
        <v>15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1.7482377914425935</v>
      </c>
      <c r="Y9102">
        <v>0</v>
      </c>
      <c r="Z9102">
        <v>0</v>
      </c>
      <c r="AA9102">
        <v>0</v>
      </c>
      <c r="AB9102">
        <v>0</v>
      </c>
      <c r="AC9102">
        <v>0</v>
      </c>
      <c r="AD9102">
        <v>0</v>
      </c>
      <c r="AE9102">
        <v>1.7482377914425935</v>
      </c>
    </row>
    <row r="9103" spans="1:31" x14ac:dyDescent="0.25">
      <c r="A9103">
        <v>1664841</v>
      </c>
      <c r="B9103">
        <v>1</v>
      </c>
      <c r="C9103" t="s">
        <v>80</v>
      </c>
      <c r="D9103" t="s">
        <v>90</v>
      </c>
      <c r="E9103" t="s">
        <v>152</v>
      </c>
      <c r="F9103" t="s">
        <v>25557</v>
      </c>
      <c r="G9103" t="s">
        <v>507</v>
      </c>
      <c r="H9103" t="s">
        <v>149</v>
      </c>
      <c r="I9103" t="s">
        <v>135</v>
      </c>
      <c r="J9103" t="s">
        <v>136</v>
      </c>
      <c r="K9103" t="s">
        <v>137</v>
      </c>
      <c r="L9103" t="s">
        <v>25558</v>
      </c>
      <c r="M9103" t="s">
        <v>25559</v>
      </c>
      <c r="N9103">
        <v>1.246111111</v>
      </c>
      <c r="O9103">
        <v>0</v>
      </c>
      <c r="P9103">
        <v>9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3.3582759251561662</v>
      </c>
      <c r="Y9103">
        <v>0</v>
      </c>
      <c r="Z9103">
        <v>0</v>
      </c>
      <c r="AA9103">
        <v>0</v>
      </c>
      <c r="AB9103">
        <v>0</v>
      </c>
      <c r="AC9103">
        <v>0</v>
      </c>
      <c r="AD9103">
        <v>0</v>
      </c>
      <c r="AE9103">
        <v>3.3582759251561662</v>
      </c>
    </row>
    <row r="9104" spans="1:31" x14ac:dyDescent="0.25">
      <c r="A9104">
        <v>1664512</v>
      </c>
      <c r="B9104">
        <v>1</v>
      </c>
      <c r="C9104" t="s">
        <v>80</v>
      </c>
      <c r="D9104" t="s">
        <v>83</v>
      </c>
      <c r="E9104" t="s">
        <v>152</v>
      </c>
      <c r="F9104" t="s">
        <v>25560</v>
      </c>
      <c r="G9104" t="s">
        <v>154</v>
      </c>
      <c r="H9104" t="s">
        <v>149</v>
      </c>
      <c r="I9104" t="s">
        <v>135</v>
      </c>
      <c r="J9104" t="s">
        <v>136</v>
      </c>
      <c r="K9104" t="s">
        <v>137</v>
      </c>
      <c r="L9104" t="s">
        <v>25561</v>
      </c>
      <c r="M9104" t="s">
        <v>25562</v>
      </c>
      <c r="N9104">
        <v>2.0552777770000001</v>
      </c>
      <c r="O9104">
        <v>0</v>
      </c>
      <c r="P9104">
        <v>2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2.4700026304406806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2.4700026304406806</v>
      </c>
    </row>
    <row r="9105" spans="1:31" x14ac:dyDescent="0.25">
      <c r="A9105">
        <v>1664449</v>
      </c>
      <c r="B9105">
        <v>1</v>
      </c>
      <c r="C9105" t="s">
        <v>80</v>
      </c>
      <c r="D9105" t="s">
        <v>82</v>
      </c>
      <c r="E9105" t="s">
        <v>131</v>
      </c>
      <c r="F9105" t="s">
        <v>2013</v>
      </c>
      <c r="G9105" t="s">
        <v>161</v>
      </c>
      <c r="H9105" t="s">
        <v>134</v>
      </c>
      <c r="I9105" t="s">
        <v>135</v>
      </c>
      <c r="J9105" t="s">
        <v>136</v>
      </c>
      <c r="K9105" t="s">
        <v>137</v>
      </c>
      <c r="L9105" t="s">
        <v>1738</v>
      </c>
      <c r="M9105" t="s">
        <v>25563</v>
      </c>
      <c r="N9105">
        <v>0.83583333299999996</v>
      </c>
      <c r="O9105">
        <v>0</v>
      </c>
      <c r="P9105">
        <v>1720</v>
      </c>
      <c r="Q9105">
        <v>0</v>
      </c>
      <c r="R9105">
        <v>0</v>
      </c>
      <c r="S9105">
        <v>0</v>
      </c>
      <c r="T9105">
        <v>97</v>
      </c>
      <c r="U9105">
        <v>0</v>
      </c>
      <c r="V9105">
        <v>1</v>
      </c>
      <c r="W9105">
        <v>0</v>
      </c>
      <c r="X9105">
        <v>386.53524103735884</v>
      </c>
      <c r="Y9105">
        <v>0</v>
      </c>
      <c r="Z9105">
        <v>0</v>
      </c>
      <c r="AA9105">
        <v>0</v>
      </c>
      <c r="AB9105">
        <v>61.016019934925701</v>
      </c>
      <c r="AC9105">
        <v>0</v>
      </c>
      <c r="AD9105">
        <v>11.449398717864335</v>
      </c>
      <c r="AE9105">
        <v>459.00065969014884</v>
      </c>
    </row>
    <row r="9106" spans="1:31" x14ac:dyDescent="0.25">
      <c r="A9106">
        <v>1663908</v>
      </c>
      <c r="B9106">
        <v>1</v>
      </c>
      <c r="C9106" t="s">
        <v>80</v>
      </c>
      <c r="D9106" t="s">
        <v>106</v>
      </c>
      <c r="E9106" t="s">
        <v>140</v>
      </c>
      <c r="F9106" t="s">
        <v>16979</v>
      </c>
      <c r="G9106" t="s">
        <v>161</v>
      </c>
      <c r="H9106" t="s">
        <v>134</v>
      </c>
      <c r="I9106" t="s">
        <v>135</v>
      </c>
      <c r="J9106" t="s">
        <v>136</v>
      </c>
      <c r="K9106" t="s">
        <v>137</v>
      </c>
      <c r="L9106" t="s">
        <v>25564</v>
      </c>
      <c r="M9106" t="s">
        <v>25565</v>
      </c>
      <c r="N9106">
        <v>0.30416666599999997</v>
      </c>
      <c r="O9106">
        <v>7</v>
      </c>
      <c r="P9106">
        <v>2302</v>
      </c>
      <c r="Q9106">
        <v>61</v>
      </c>
      <c r="R9106">
        <v>253</v>
      </c>
      <c r="S9106">
        <v>24</v>
      </c>
      <c r="T9106">
        <v>341</v>
      </c>
      <c r="U9106">
        <v>0</v>
      </c>
      <c r="V9106">
        <v>0</v>
      </c>
      <c r="W9106">
        <v>0.32957762680300001</v>
      </c>
      <c r="X9106">
        <v>83.803320849329239</v>
      </c>
      <c r="Y9106">
        <v>19.108095436856534</v>
      </c>
      <c r="Z9106">
        <v>33.697426497421148</v>
      </c>
      <c r="AA9106">
        <v>17.997243369120309</v>
      </c>
      <c r="AB9106">
        <v>36.295647383781699</v>
      </c>
      <c r="AC9106">
        <v>0</v>
      </c>
      <c r="AD9106">
        <v>0</v>
      </c>
      <c r="AE9106">
        <v>191.23131116331191</v>
      </c>
    </row>
    <row r="9107" spans="1:31" x14ac:dyDescent="0.25">
      <c r="A9107">
        <v>1663822</v>
      </c>
      <c r="B9107">
        <v>1</v>
      </c>
      <c r="C9107" t="s">
        <v>81</v>
      </c>
      <c r="D9107" t="s">
        <v>113</v>
      </c>
      <c r="E9107" t="s">
        <v>140</v>
      </c>
      <c r="F9107" t="s">
        <v>10466</v>
      </c>
      <c r="G9107" t="s">
        <v>161</v>
      </c>
      <c r="H9107" t="s">
        <v>134</v>
      </c>
      <c r="I9107" t="s">
        <v>135</v>
      </c>
      <c r="J9107" t="s">
        <v>136</v>
      </c>
      <c r="K9107" t="s">
        <v>137</v>
      </c>
      <c r="L9107" t="s">
        <v>25566</v>
      </c>
      <c r="M9107" t="s">
        <v>25567</v>
      </c>
      <c r="N9107">
        <v>0.77638888800000005</v>
      </c>
      <c r="O9107">
        <v>19</v>
      </c>
      <c r="P9107">
        <v>1726</v>
      </c>
      <c r="Q9107">
        <v>241</v>
      </c>
      <c r="R9107">
        <v>847</v>
      </c>
      <c r="S9107">
        <v>34</v>
      </c>
      <c r="T9107">
        <v>160</v>
      </c>
      <c r="U9107">
        <v>2</v>
      </c>
      <c r="V9107">
        <v>0</v>
      </c>
      <c r="W9107">
        <v>2.0311595865952774</v>
      </c>
      <c r="X9107">
        <v>221.00846794686467</v>
      </c>
      <c r="Y9107">
        <v>95.283921107520527</v>
      </c>
      <c r="Z9107">
        <v>197.49391197697943</v>
      </c>
      <c r="AA9107">
        <v>86.90635216154584</v>
      </c>
      <c r="AB9107">
        <v>86.228550091176771</v>
      </c>
      <c r="AC9107">
        <v>52.384537000723135</v>
      </c>
      <c r="AD9107">
        <v>0</v>
      </c>
      <c r="AE9107">
        <v>741.33689987140576</v>
      </c>
    </row>
    <row r="9108" spans="1:31" x14ac:dyDescent="0.25">
      <c r="A9108">
        <v>1664057</v>
      </c>
      <c r="B9108">
        <v>1</v>
      </c>
      <c r="C9108" t="s">
        <v>80</v>
      </c>
      <c r="D9108" t="s">
        <v>92</v>
      </c>
      <c r="E9108" t="s">
        <v>178</v>
      </c>
      <c r="F9108" t="s">
        <v>25568</v>
      </c>
      <c r="G9108" t="s">
        <v>1492</v>
      </c>
      <c r="H9108" t="s">
        <v>149</v>
      </c>
      <c r="I9108" t="s">
        <v>135</v>
      </c>
      <c r="J9108" t="s">
        <v>136</v>
      </c>
      <c r="K9108" t="s">
        <v>137</v>
      </c>
      <c r="L9108" t="s">
        <v>25569</v>
      </c>
      <c r="M9108" t="s">
        <v>25570</v>
      </c>
      <c r="N9108">
        <v>2.7369444440000001</v>
      </c>
      <c r="O9108">
        <v>0</v>
      </c>
      <c r="P9108">
        <v>31</v>
      </c>
      <c r="Q9108">
        <v>0</v>
      </c>
      <c r="R9108">
        <v>6</v>
      </c>
      <c r="S9108">
        <v>0</v>
      </c>
      <c r="T9108">
        <v>2</v>
      </c>
      <c r="U9108">
        <v>0</v>
      </c>
      <c r="V9108">
        <v>0</v>
      </c>
      <c r="W9108">
        <v>0</v>
      </c>
      <c r="X9108">
        <v>22.611001921977586</v>
      </c>
      <c r="Y9108">
        <v>0</v>
      </c>
      <c r="Z9108">
        <v>5.6695163660100009E-2</v>
      </c>
      <c r="AA9108">
        <v>0</v>
      </c>
      <c r="AB9108">
        <v>8.7819556685850009E-2</v>
      </c>
      <c r="AC9108">
        <v>0</v>
      </c>
      <c r="AD9108">
        <v>0</v>
      </c>
      <c r="AE9108">
        <v>22.755516642323535</v>
      </c>
    </row>
    <row r="9109" spans="1:31" x14ac:dyDescent="0.25">
      <c r="A9109">
        <v>1664206</v>
      </c>
      <c r="B9109">
        <v>1</v>
      </c>
      <c r="C9109" t="s">
        <v>80</v>
      </c>
      <c r="D9109" t="s">
        <v>104</v>
      </c>
      <c r="E9109" t="s">
        <v>146</v>
      </c>
      <c r="F9109" t="s">
        <v>25571</v>
      </c>
      <c r="G9109" t="s">
        <v>227</v>
      </c>
      <c r="H9109" t="s">
        <v>149</v>
      </c>
      <c r="I9109" t="s">
        <v>135</v>
      </c>
      <c r="J9109" t="s">
        <v>136</v>
      </c>
      <c r="K9109" t="s">
        <v>137</v>
      </c>
      <c r="L9109" t="s">
        <v>25572</v>
      </c>
      <c r="M9109" t="s">
        <v>25573</v>
      </c>
      <c r="N9109">
        <v>7.0875000000000004</v>
      </c>
      <c r="O9109">
        <v>0</v>
      </c>
      <c r="P9109">
        <v>25</v>
      </c>
      <c r="Q9109">
        <v>0</v>
      </c>
      <c r="R9109">
        <v>13</v>
      </c>
      <c r="S9109">
        <v>0</v>
      </c>
      <c r="T9109">
        <v>3</v>
      </c>
      <c r="U9109">
        <v>0</v>
      </c>
      <c r="V9109">
        <v>0</v>
      </c>
      <c r="W9109">
        <v>0</v>
      </c>
      <c r="X9109">
        <v>56.537154739692063</v>
      </c>
      <c r="Y9109">
        <v>0</v>
      </c>
      <c r="Z9109">
        <v>16.394124321540009</v>
      </c>
      <c r="AA9109">
        <v>0</v>
      </c>
      <c r="AB9109">
        <v>12.356352994436602</v>
      </c>
      <c r="AC9109">
        <v>0</v>
      </c>
      <c r="AD9109">
        <v>0</v>
      </c>
      <c r="AE9109">
        <v>85.287632055668681</v>
      </c>
    </row>
    <row r="9110" spans="1:31" x14ac:dyDescent="0.25">
      <c r="A9110">
        <v>1664635</v>
      </c>
      <c r="B9110">
        <v>1</v>
      </c>
      <c r="C9110" t="s">
        <v>81</v>
      </c>
      <c r="D9110" t="s">
        <v>118</v>
      </c>
      <c r="E9110" t="s">
        <v>178</v>
      </c>
      <c r="F9110" t="s">
        <v>25574</v>
      </c>
      <c r="G9110" t="s">
        <v>403</v>
      </c>
      <c r="H9110" t="s">
        <v>149</v>
      </c>
      <c r="I9110" t="s">
        <v>135</v>
      </c>
      <c r="J9110" t="s">
        <v>136</v>
      </c>
      <c r="K9110" t="s">
        <v>137</v>
      </c>
      <c r="L9110" t="s">
        <v>25575</v>
      </c>
      <c r="M9110" t="s">
        <v>25576</v>
      </c>
      <c r="N9110">
        <v>1.0213888879999999</v>
      </c>
      <c r="O9110">
        <v>0</v>
      </c>
      <c r="P9110">
        <v>13</v>
      </c>
      <c r="Q9110">
        <v>0</v>
      </c>
      <c r="R9110">
        <v>1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0.6976861204668956</v>
      </c>
      <c r="Y9110">
        <v>0</v>
      </c>
      <c r="Z9110">
        <v>5.7745331180216686E-2</v>
      </c>
      <c r="AA9110">
        <v>0</v>
      </c>
      <c r="AB9110">
        <v>0</v>
      </c>
      <c r="AC9110">
        <v>0</v>
      </c>
      <c r="AD9110">
        <v>0</v>
      </c>
      <c r="AE9110">
        <v>0.75543145164711234</v>
      </c>
    </row>
    <row r="9111" spans="1:31" x14ac:dyDescent="0.25">
      <c r="A9111">
        <v>1664681</v>
      </c>
      <c r="B9111">
        <v>1</v>
      </c>
      <c r="C9111" t="s">
        <v>80</v>
      </c>
      <c r="D9111" t="s">
        <v>95</v>
      </c>
      <c r="E9111" t="s">
        <v>178</v>
      </c>
      <c r="F9111" t="s">
        <v>25577</v>
      </c>
      <c r="G9111" t="s">
        <v>675</v>
      </c>
      <c r="H9111" t="s">
        <v>149</v>
      </c>
      <c r="I9111" t="s">
        <v>135</v>
      </c>
      <c r="J9111" t="s">
        <v>136</v>
      </c>
      <c r="K9111" t="s">
        <v>137</v>
      </c>
      <c r="L9111" t="s">
        <v>25578</v>
      </c>
      <c r="M9111" t="s">
        <v>25579</v>
      </c>
      <c r="N9111">
        <v>1.372777777</v>
      </c>
      <c r="O9111">
        <v>0</v>
      </c>
      <c r="P9111">
        <v>35</v>
      </c>
      <c r="Q9111">
        <v>0</v>
      </c>
      <c r="R9111">
        <v>0</v>
      </c>
      <c r="S9111">
        <v>0</v>
      </c>
      <c r="T9111">
        <v>4</v>
      </c>
      <c r="U9111">
        <v>0</v>
      </c>
      <c r="V9111">
        <v>0</v>
      </c>
      <c r="W9111">
        <v>0</v>
      </c>
      <c r="X9111">
        <v>14.668654403315914</v>
      </c>
      <c r="Y9111">
        <v>0</v>
      </c>
      <c r="Z9111">
        <v>0</v>
      </c>
      <c r="AA9111">
        <v>0</v>
      </c>
      <c r="AB9111">
        <v>1.269955507948078</v>
      </c>
      <c r="AC9111">
        <v>0</v>
      </c>
      <c r="AD9111">
        <v>0</v>
      </c>
      <c r="AE9111">
        <v>15.938609911263992</v>
      </c>
    </row>
    <row r="9112" spans="1:31" x14ac:dyDescent="0.25">
      <c r="A9112">
        <v>1664658</v>
      </c>
      <c r="B9112">
        <v>1</v>
      </c>
      <c r="C9112" t="s">
        <v>81</v>
      </c>
      <c r="D9112" t="s">
        <v>127</v>
      </c>
      <c r="E9112" t="s">
        <v>178</v>
      </c>
      <c r="F9112" t="s">
        <v>10667</v>
      </c>
      <c r="G9112" t="s">
        <v>227</v>
      </c>
      <c r="H9112" t="s">
        <v>149</v>
      </c>
      <c r="I9112" t="s">
        <v>135</v>
      </c>
      <c r="J9112" t="s">
        <v>136</v>
      </c>
      <c r="K9112" t="s">
        <v>137</v>
      </c>
      <c r="L9112" t="s">
        <v>25580</v>
      </c>
      <c r="M9112" t="s">
        <v>25581</v>
      </c>
      <c r="N9112">
        <v>14.100555555</v>
      </c>
      <c r="O9112">
        <v>0</v>
      </c>
      <c r="P9112">
        <v>17</v>
      </c>
      <c r="Q9112">
        <v>0</v>
      </c>
      <c r="R9112">
        <v>0</v>
      </c>
      <c r="S9112">
        <v>0</v>
      </c>
      <c r="T9112">
        <v>3</v>
      </c>
      <c r="U9112">
        <v>0</v>
      </c>
      <c r="V9112">
        <v>0</v>
      </c>
      <c r="W9112">
        <v>0</v>
      </c>
      <c r="X9112">
        <v>45.87384716602282</v>
      </c>
      <c r="Y9112">
        <v>0</v>
      </c>
      <c r="Z9112">
        <v>0</v>
      </c>
      <c r="AA9112">
        <v>0</v>
      </c>
      <c r="AB9112">
        <v>30.035133062528221</v>
      </c>
      <c r="AC9112">
        <v>0</v>
      </c>
      <c r="AD9112">
        <v>0</v>
      </c>
      <c r="AE9112">
        <v>75.908980228551044</v>
      </c>
    </row>
    <row r="9113" spans="1:31" x14ac:dyDescent="0.25">
      <c r="A9113">
        <v>1664589</v>
      </c>
      <c r="B9113">
        <v>1</v>
      </c>
      <c r="C9113" t="s">
        <v>80</v>
      </c>
      <c r="D9113" t="s">
        <v>109</v>
      </c>
      <c r="E9113" t="s">
        <v>178</v>
      </c>
      <c r="F9113" t="s">
        <v>25582</v>
      </c>
      <c r="G9113" t="s">
        <v>227</v>
      </c>
      <c r="H9113" t="s">
        <v>149</v>
      </c>
      <c r="I9113" t="s">
        <v>135</v>
      </c>
      <c r="J9113" t="s">
        <v>136</v>
      </c>
      <c r="K9113" t="s">
        <v>137</v>
      </c>
      <c r="L9113" t="s">
        <v>25583</v>
      </c>
      <c r="M9113" t="s">
        <v>25584</v>
      </c>
      <c r="N9113">
        <v>7.4050000000000002</v>
      </c>
      <c r="O9113">
        <v>0</v>
      </c>
      <c r="P9113">
        <v>25</v>
      </c>
      <c r="Q9113">
        <v>0</v>
      </c>
      <c r="R9113">
        <v>0</v>
      </c>
      <c r="S9113">
        <v>0</v>
      </c>
      <c r="T9113">
        <v>3</v>
      </c>
      <c r="U9113">
        <v>0</v>
      </c>
      <c r="V9113">
        <v>0</v>
      </c>
      <c r="W9113">
        <v>0</v>
      </c>
      <c r="X9113">
        <v>13.085732413044267</v>
      </c>
      <c r="Y9113">
        <v>0</v>
      </c>
      <c r="Z9113">
        <v>0</v>
      </c>
      <c r="AA9113">
        <v>0</v>
      </c>
      <c r="AB9113">
        <v>0.57665128366174412</v>
      </c>
      <c r="AC9113">
        <v>0</v>
      </c>
      <c r="AD9113">
        <v>0</v>
      </c>
      <c r="AE9113">
        <v>13.662383696706012</v>
      </c>
    </row>
    <row r="9114" spans="1:31" x14ac:dyDescent="0.25">
      <c r="A9114">
        <v>1664581</v>
      </c>
      <c r="B9114">
        <v>1</v>
      </c>
      <c r="C9114" t="s">
        <v>81</v>
      </c>
      <c r="D9114" t="s">
        <v>115</v>
      </c>
      <c r="E9114" t="s">
        <v>131</v>
      </c>
      <c r="F9114" t="s">
        <v>12096</v>
      </c>
      <c r="G9114" t="s">
        <v>161</v>
      </c>
      <c r="H9114" t="s">
        <v>134</v>
      </c>
      <c r="I9114" t="s">
        <v>135</v>
      </c>
      <c r="J9114" t="s">
        <v>136</v>
      </c>
      <c r="K9114" t="s">
        <v>137</v>
      </c>
      <c r="L9114" t="s">
        <v>25179</v>
      </c>
      <c r="M9114" t="s">
        <v>25585</v>
      </c>
      <c r="N9114">
        <v>0.65500000000000003</v>
      </c>
      <c r="O9114">
        <v>0</v>
      </c>
      <c r="P9114">
        <v>1047</v>
      </c>
      <c r="Q9114">
        <v>0</v>
      </c>
      <c r="R9114">
        <v>8</v>
      </c>
      <c r="S9114">
        <v>8</v>
      </c>
      <c r="T9114">
        <v>267</v>
      </c>
      <c r="U9114">
        <v>3</v>
      </c>
      <c r="V9114">
        <v>1</v>
      </c>
      <c r="W9114">
        <v>0</v>
      </c>
      <c r="X9114">
        <v>98.373236409430703</v>
      </c>
      <c r="Y9114">
        <v>0</v>
      </c>
      <c r="Z9114">
        <v>1.6893522104229903</v>
      </c>
      <c r="AA9114">
        <v>56.9710167285658</v>
      </c>
      <c r="AB9114">
        <v>119.74357013304235</v>
      </c>
      <c r="AC9114">
        <v>73.16117513067509</v>
      </c>
      <c r="AD9114">
        <v>124.14867738216124</v>
      </c>
      <c r="AE9114">
        <v>474.08702799429813</v>
      </c>
    </row>
    <row r="9115" spans="1:31" x14ac:dyDescent="0.25">
      <c r="A9115">
        <v>1664735</v>
      </c>
      <c r="B9115">
        <v>1</v>
      </c>
      <c r="C9115" t="s">
        <v>80</v>
      </c>
      <c r="D9115" t="s">
        <v>102</v>
      </c>
      <c r="E9115" t="s">
        <v>152</v>
      </c>
      <c r="F9115" t="s">
        <v>25586</v>
      </c>
      <c r="G9115" t="s">
        <v>154</v>
      </c>
      <c r="H9115" t="s">
        <v>149</v>
      </c>
      <c r="I9115" t="s">
        <v>135</v>
      </c>
      <c r="J9115" t="s">
        <v>136</v>
      </c>
      <c r="K9115" t="s">
        <v>137</v>
      </c>
      <c r="L9115" t="s">
        <v>25587</v>
      </c>
      <c r="M9115" t="s">
        <v>25588</v>
      </c>
      <c r="N9115">
        <v>2.423888888</v>
      </c>
      <c r="O9115">
        <v>0</v>
      </c>
      <c r="P9115">
        <v>1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1.0324956841881667E-2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1.0324956841881667E-2</v>
      </c>
    </row>
    <row r="9116" spans="1:31" x14ac:dyDescent="0.25">
      <c r="A9116">
        <v>1664927</v>
      </c>
      <c r="B9116">
        <v>1</v>
      </c>
      <c r="C9116" t="s">
        <v>81</v>
      </c>
      <c r="D9116" t="s">
        <v>121</v>
      </c>
      <c r="E9116" t="s">
        <v>146</v>
      </c>
      <c r="F9116" t="s">
        <v>25589</v>
      </c>
      <c r="G9116" t="s">
        <v>260</v>
      </c>
      <c r="H9116" t="s">
        <v>149</v>
      </c>
      <c r="I9116" t="s">
        <v>135</v>
      </c>
      <c r="J9116" t="s">
        <v>136</v>
      </c>
      <c r="K9116" t="s">
        <v>137</v>
      </c>
      <c r="L9116" t="s">
        <v>25590</v>
      </c>
      <c r="M9116" t="s">
        <v>25591</v>
      </c>
      <c r="N9116">
        <v>2.2202777770000002</v>
      </c>
      <c r="O9116">
        <v>0</v>
      </c>
      <c r="P9116">
        <v>38</v>
      </c>
      <c r="Q9116">
        <v>0</v>
      </c>
      <c r="R9116">
        <v>1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10.069168716441421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10.069168716441421</v>
      </c>
    </row>
    <row r="9117" spans="1:31" x14ac:dyDescent="0.25">
      <c r="A9117">
        <v>1664535</v>
      </c>
      <c r="B9117">
        <v>1</v>
      </c>
      <c r="C9117" t="s">
        <v>80</v>
      </c>
      <c r="D9117" t="s">
        <v>105</v>
      </c>
      <c r="E9117" t="s">
        <v>131</v>
      </c>
      <c r="F9117" t="s">
        <v>23837</v>
      </c>
      <c r="G9117" t="s">
        <v>195</v>
      </c>
      <c r="H9117" t="s">
        <v>134</v>
      </c>
      <c r="I9117" t="s">
        <v>135</v>
      </c>
      <c r="J9117" t="s">
        <v>136</v>
      </c>
      <c r="K9117" t="s">
        <v>137</v>
      </c>
      <c r="L9117" t="s">
        <v>25592</v>
      </c>
      <c r="M9117" t="s">
        <v>25593</v>
      </c>
      <c r="N9117">
        <v>0.29694444399999997</v>
      </c>
      <c r="O9117">
        <v>0</v>
      </c>
      <c r="P9117">
        <v>0</v>
      </c>
      <c r="Q9117">
        <v>1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7.2356377472666669E-2</v>
      </c>
      <c r="Z9117">
        <v>0</v>
      </c>
      <c r="AA9117">
        <v>0</v>
      </c>
      <c r="AB9117">
        <v>0</v>
      </c>
      <c r="AC9117">
        <v>0</v>
      </c>
      <c r="AD9117">
        <v>0</v>
      </c>
      <c r="AE9117">
        <v>7.2356377472666669E-2</v>
      </c>
    </row>
    <row r="9118" spans="1:31" x14ac:dyDescent="0.25">
      <c r="A9118">
        <v>1664727</v>
      </c>
      <c r="B9118">
        <v>1</v>
      </c>
      <c r="C9118" t="s">
        <v>80</v>
      </c>
      <c r="D9118" t="s">
        <v>108</v>
      </c>
      <c r="E9118" t="s">
        <v>178</v>
      </c>
      <c r="F9118" t="s">
        <v>25594</v>
      </c>
      <c r="G9118" t="s">
        <v>1492</v>
      </c>
      <c r="H9118" t="s">
        <v>149</v>
      </c>
      <c r="I9118" t="s">
        <v>135</v>
      </c>
      <c r="J9118" t="s">
        <v>136</v>
      </c>
      <c r="K9118" t="s">
        <v>137</v>
      </c>
      <c r="L9118" t="s">
        <v>25595</v>
      </c>
      <c r="M9118" t="s">
        <v>25596</v>
      </c>
      <c r="N9118">
        <v>8.6411111110000007</v>
      </c>
      <c r="O9118">
        <v>0</v>
      </c>
      <c r="P9118">
        <v>0</v>
      </c>
      <c r="Q9118">
        <v>0</v>
      </c>
      <c r="R9118">
        <v>6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9.0545888984810698</v>
      </c>
      <c r="AA9118">
        <v>0</v>
      </c>
      <c r="AB9118">
        <v>0</v>
      </c>
      <c r="AC9118">
        <v>0</v>
      </c>
      <c r="AD9118">
        <v>0</v>
      </c>
      <c r="AE9118">
        <v>9.0545888984810698</v>
      </c>
    </row>
    <row r="9119" spans="1:31" x14ac:dyDescent="0.25">
      <c r="A9119">
        <v>1665165</v>
      </c>
      <c r="B9119">
        <v>1</v>
      </c>
      <c r="C9119" t="s">
        <v>81</v>
      </c>
      <c r="D9119" t="s">
        <v>128</v>
      </c>
      <c r="E9119" t="s">
        <v>146</v>
      </c>
      <c r="F9119" t="s">
        <v>25597</v>
      </c>
      <c r="G9119" t="s">
        <v>260</v>
      </c>
      <c r="H9119" t="s">
        <v>149</v>
      </c>
      <c r="I9119" t="s">
        <v>135</v>
      </c>
      <c r="J9119" t="s">
        <v>136</v>
      </c>
      <c r="K9119" t="s">
        <v>137</v>
      </c>
      <c r="L9119" t="s">
        <v>25598</v>
      </c>
      <c r="M9119" t="s">
        <v>25599</v>
      </c>
      <c r="N9119">
        <v>3.6144444440000001</v>
      </c>
      <c r="O9119">
        <v>0</v>
      </c>
      <c r="P9119">
        <v>95</v>
      </c>
      <c r="Q9119">
        <v>0</v>
      </c>
      <c r="R9119">
        <v>0</v>
      </c>
      <c r="S9119">
        <v>0</v>
      </c>
      <c r="T9119">
        <v>9</v>
      </c>
      <c r="U9119">
        <v>0</v>
      </c>
      <c r="V9119">
        <v>0</v>
      </c>
      <c r="W9119">
        <v>0</v>
      </c>
      <c r="X9119">
        <v>44.526888097972488</v>
      </c>
      <c r="Y9119">
        <v>0</v>
      </c>
      <c r="Z9119">
        <v>0</v>
      </c>
      <c r="AA9119">
        <v>0</v>
      </c>
      <c r="AB9119">
        <v>21.54602623352093</v>
      </c>
      <c r="AC9119">
        <v>0</v>
      </c>
      <c r="AD9119">
        <v>0</v>
      </c>
      <c r="AE9119">
        <v>66.072914331493422</v>
      </c>
    </row>
    <row r="9120" spans="1:31" x14ac:dyDescent="0.25">
      <c r="A9120">
        <v>1664827</v>
      </c>
      <c r="B9120">
        <v>1</v>
      </c>
      <c r="C9120" t="s">
        <v>80</v>
      </c>
      <c r="D9120" t="s">
        <v>105</v>
      </c>
      <c r="E9120" t="s">
        <v>152</v>
      </c>
      <c r="F9120" t="s">
        <v>2066</v>
      </c>
      <c r="G9120" t="s">
        <v>507</v>
      </c>
      <c r="H9120" t="s">
        <v>149</v>
      </c>
      <c r="I9120" t="s">
        <v>135</v>
      </c>
      <c r="J9120" t="s">
        <v>136</v>
      </c>
      <c r="K9120" t="s">
        <v>137</v>
      </c>
      <c r="L9120" t="s">
        <v>25600</v>
      </c>
      <c r="M9120" t="s">
        <v>25601</v>
      </c>
      <c r="N9120">
        <v>0.56499999999999995</v>
      </c>
      <c r="O9120">
        <v>0</v>
      </c>
      <c r="P9120">
        <v>3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0.27838204897940999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0.27838204897940999</v>
      </c>
    </row>
    <row r="9121" spans="1:31" x14ac:dyDescent="0.25">
      <c r="A9121">
        <v>1665019</v>
      </c>
      <c r="B9121">
        <v>1</v>
      </c>
      <c r="C9121" t="s">
        <v>81</v>
      </c>
      <c r="D9121" t="s">
        <v>114</v>
      </c>
      <c r="E9121" t="s">
        <v>178</v>
      </c>
      <c r="F9121" t="s">
        <v>25602</v>
      </c>
      <c r="G9121" t="s">
        <v>252</v>
      </c>
      <c r="H9121" t="s">
        <v>149</v>
      </c>
      <c r="I9121" t="s">
        <v>135</v>
      </c>
      <c r="J9121" t="s">
        <v>136</v>
      </c>
      <c r="K9121" t="s">
        <v>137</v>
      </c>
      <c r="L9121" t="s">
        <v>25603</v>
      </c>
      <c r="M9121" t="s">
        <v>25604</v>
      </c>
      <c r="N9121">
        <v>0.92916666599999997</v>
      </c>
      <c r="O9121">
        <v>0</v>
      </c>
      <c r="P9121">
        <v>205</v>
      </c>
      <c r="Q9121">
        <v>0</v>
      </c>
      <c r="R9121">
        <v>0</v>
      </c>
      <c r="S9121">
        <v>0</v>
      </c>
      <c r="T9121">
        <v>9</v>
      </c>
      <c r="U9121">
        <v>0</v>
      </c>
      <c r="V9121">
        <v>0</v>
      </c>
      <c r="W9121">
        <v>0</v>
      </c>
      <c r="X9121">
        <v>31.476392012470789</v>
      </c>
      <c r="Y9121">
        <v>0</v>
      </c>
      <c r="Z9121">
        <v>0</v>
      </c>
      <c r="AA9121">
        <v>0</v>
      </c>
      <c r="AB9121">
        <v>2.8830062222077886</v>
      </c>
      <c r="AC9121">
        <v>0</v>
      </c>
      <c r="AD9121">
        <v>0</v>
      </c>
      <c r="AE9121">
        <v>34.359398234678579</v>
      </c>
    </row>
    <row r="9122" spans="1:31" x14ac:dyDescent="0.25">
      <c r="A9122">
        <v>1665119</v>
      </c>
      <c r="B9122">
        <v>1</v>
      </c>
      <c r="C9122" t="s">
        <v>80</v>
      </c>
      <c r="D9122" t="s">
        <v>108</v>
      </c>
      <c r="E9122" t="s">
        <v>178</v>
      </c>
      <c r="F9122" t="s">
        <v>25605</v>
      </c>
      <c r="G9122" t="s">
        <v>1492</v>
      </c>
      <c r="H9122" t="s">
        <v>149</v>
      </c>
      <c r="I9122" t="s">
        <v>135</v>
      </c>
      <c r="J9122" t="s">
        <v>136</v>
      </c>
      <c r="K9122" t="s">
        <v>137</v>
      </c>
      <c r="L9122" t="s">
        <v>25606</v>
      </c>
      <c r="M9122" t="s">
        <v>25607</v>
      </c>
      <c r="N9122">
        <v>0.509444444</v>
      </c>
      <c r="O9122">
        <v>0</v>
      </c>
      <c r="P9122">
        <v>23</v>
      </c>
      <c r="Q9122">
        <v>0</v>
      </c>
      <c r="R9122">
        <v>2</v>
      </c>
      <c r="S9122">
        <v>0</v>
      </c>
      <c r="T9122">
        <v>3</v>
      </c>
      <c r="U9122">
        <v>0</v>
      </c>
      <c r="V9122">
        <v>0</v>
      </c>
      <c r="W9122">
        <v>0</v>
      </c>
      <c r="X9122">
        <v>1.2006518523540806</v>
      </c>
      <c r="Y9122">
        <v>0</v>
      </c>
      <c r="Z9122">
        <v>0.12553709788301112</v>
      </c>
      <c r="AA9122">
        <v>0</v>
      </c>
      <c r="AB9122">
        <v>0.62109665234940548</v>
      </c>
      <c r="AC9122">
        <v>0</v>
      </c>
      <c r="AD9122">
        <v>0</v>
      </c>
      <c r="AE9122">
        <v>1.9472856025864971</v>
      </c>
    </row>
    <row r="9123" spans="1:31" x14ac:dyDescent="0.25">
      <c r="A9123">
        <v>1665050</v>
      </c>
      <c r="B9123">
        <v>1</v>
      </c>
      <c r="C9123" t="s">
        <v>80</v>
      </c>
      <c r="D9123" t="s">
        <v>90</v>
      </c>
      <c r="E9123" t="s">
        <v>152</v>
      </c>
      <c r="F9123" t="s">
        <v>25608</v>
      </c>
      <c r="G9123" t="s">
        <v>154</v>
      </c>
      <c r="H9123" t="s">
        <v>149</v>
      </c>
      <c r="I9123" t="s">
        <v>135</v>
      </c>
      <c r="J9123" t="s">
        <v>136</v>
      </c>
      <c r="K9123" t="s">
        <v>137</v>
      </c>
      <c r="L9123" t="s">
        <v>25609</v>
      </c>
      <c r="M9123" t="s">
        <v>25610</v>
      </c>
      <c r="N9123">
        <v>1.8574999999999999</v>
      </c>
      <c r="O9123">
        <v>0</v>
      </c>
      <c r="P9123">
        <v>2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0.947710546208269</v>
      </c>
      <c r="Y9123">
        <v>0</v>
      </c>
      <c r="Z9123">
        <v>0</v>
      </c>
      <c r="AA9123">
        <v>0</v>
      </c>
      <c r="AB9123">
        <v>0</v>
      </c>
      <c r="AC9123">
        <v>0</v>
      </c>
      <c r="AD9123">
        <v>0</v>
      </c>
      <c r="AE9123">
        <v>0.947710546208269</v>
      </c>
    </row>
    <row r="9124" spans="1:31" x14ac:dyDescent="0.25">
      <c r="A9124">
        <v>1664458</v>
      </c>
      <c r="B9124">
        <v>1</v>
      </c>
      <c r="C9124" t="s">
        <v>80</v>
      </c>
      <c r="D9124" t="s">
        <v>82</v>
      </c>
      <c r="E9124" t="s">
        <v>152</v>
      </c>
      <c r="F9124" t="s">
        <v>25611</v>
      </c>
      <c r="G9124" t="s">
        <v>507</v>
      </c>
      <c r="H9124" t="s">
        <v>149</v>
      </c>
      <c r="I9124" t="s">
        <v>135</v>
      </c>
      <c r="J9124" t="s">
        <v>136</v>
      </c>
      <c r="K9124" t="s">
        <v>137</v>
      </c>
      <c r="L9124" t="s">
        <v>25612</v>
      </c>
      <c r="M9124" t="s">
        <v>25613</v>
      </c>
      <c r="N9124">
        <v>2.1430555550000001</v>
      </c>
      <c r="O9124">
        <v>0</v>
      </c>
      <c r="P9124">
        <v>8</v>
      </c>
      <c r="Q9124">
        <v>0</v>
      </c>
      <c r="R9124">
        <v>0</v>
      </c>
      <c r="S9124">
        <v>0</v>
      </c>
      <c r="T9124">
        <v>4</v>
      </c>
      <c r="U9124">
        <v>0</v>
      </c>
      <c r="V9124">
        <v>0</v>
      </c>
      <c r="W9124">
        <v>0</v>
      </c>
      <c r="X9124">
        <v>5.1373477720873835</v>
      </c>
      <c r="Y9124">
        <v>0</v>
      </c>
      <c r="Z9124">
        <v>0</v>
      </c>
      <c r="AA9124">
        <v>0</v>
      </c>
      <c r="AB9124">
        <v>7.5305922147424909</v>
      </c>
      <c r="AC9124">
        <v>0</v>
      </c>
      <c r="AD9124">
        <v>0</v>
      </c>
      <c r="AE9124">
        <v>12.667939986829875</v>
      </c>
    </row>
    <row r="9125" spans="1:31" x14ac:dyDescent="0.25">
      <c r="A9125">
        <v>1665073</v>
      </c>
      <c r="B9125">
        <v>1</v>
      </c>
      <c r="C9125" t="s">
        <v>80</v>
      </c>
      <c r="D9125" t="s">
        <v>93</v>
      </c>
      <c r="E9125" t="s">
        <v>178</v>
      </c>
      <c r="F9125" t="s">
        <v>25614</v>
      </c>
      <c r="G9125" t="s">
        <v>187</v>
      </c>
      <c r="H9125" t="s">
        <v>149</v>
      </c>
      <c r="I9125" t="s">
        <v>135</v>
      </c>
      <c r="J9125" t="s">
        <v>136</v>
      </c>
      <c r="K9125" t="s">
        <v>137</v>
      </c>
      <c r="L9125" t="s">
        <v>25615</v>
      </c>
      <c r="M9125" t="s">
        <v>25616</v>
      </c>
      <c r="N9125">
        <v>2.0611111110000002</v>
      </c>
      <c r="O9125">
        <v>0</v>
      </c>
      <c r="P9125">
        <v>14</v>
      </c>
      <c r="Q9125">
        <v>0</v>
      </c>
      <c r="R9125">
        <v>0</v>
      </c>
      <c r="S9125">
        <v>0</v>
      </c>
      <c r="T9125">
        <v>8</v>
      </c>
      <c r="U9125">
        <v>0</v>
      </c>
      <c r="V9125">
        <v>0</v>
      </c>
      <c r="W9125">
        <v>0</v>
      </c>
      <c r="X9125">
        <v>12.208641936782058</v>
      </c>
      <c r="Y9125">
        <v>0</v>
      </c>
      <c r="Z9125">
        <v>0</v>
      </c>
      <c r="AA9125">
        <v>0</v>
      </c>
      <c r="AB9125">
        <v>11.264334635120344</v>
      </c>
      <c r="AC9125">
        <v>0</v>
      </c>
      <c r="AD9125">
        <v>0</v>
      </c>
      <c r="AE9125">
        <v>23.4729765719024</v>
      </c>
    </row>
    <row r="9126" spans="1:31" x14ac:dyDescent="0.25">
      <c r="A9126">
        <v>1664266</v>
      </c>
      <c r="B9126">
        <v>1</v>
      </c>
      <c r="C9126" t="s">
        <v>80</v>
      </c>
      <c r="D9126" t="s">
        <v>83</v>
      </c>
      <c r="E9126" t="s">
        <v>152</v>
      </c>
      <c r="F9126" t="s">
        <v>25617</v>
      </c>
      <c r="G9126" t="s">
        <v>154</v>
      </c>
      <c r="H9126" t="s">
        <v>149</v>
      </c>
      <c r="I9126" t="s">
        <v>135</v>
      </c>
      <c r="J9126" t="s">
        <v>136</v>
      </c>
      <c r="K9126" t="s">
        <v>137</v>
      </c>
      <c r="L9126" t="s">
        <v>25618</v>
      </c>
      <c r="M9126" t="s">
        <v>25619</v>
      </c>
      <c r="N9126">
        <v>4.1513888879999996</v>
      </c>
      <c r="O9126">
        <v>0</v>
      </c>
      <c r="P9126">
        <v>1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0.8450694764578125</v>
      </c>
      <c r="Y9126">
        <v>0</v>
      </c>
      <c r="Z9126">
        <v>0</v>
      </c>
      <c r="AA9126">
        <v>0</v>
      </c>
      <c r="AB9126">
        <v>0</v>
      </c>
      <c r="AC9126">
        <v>0</v>
      </c>
      <c r="AD9126">
        <v>0</v>
      </c>
      <c r="AE9126">
        <v>0.8450694764578125</v>
      </c>
    </row>
    <row r="9127" spans="1:31" x14ac:dyDescent="0.25">
      <c r="A9127">
        <v>1664366</v>
      </c>
      <c r="B9127">
        <v>1</v>
      </c>
      <c r="C9127" t="s">
        <v>81</v>
      </c>
      <c r="D9127" t="s">
        <v>126</v>
      </c>
      <c r="E9127" t="s">
        <v>178</v>
      </c>
      <c r="F9127" t="s">
        <v>25620</v>
      </c>
      <c r="G9127" t="s">
        <v>227</v>
      </c>
      <c r="H9127" t="s">
        <v>149</v>
      </c>
      <c r="I9127" t="s">
        <v>135</v>
      </c>
      <c r="J9127" t="s">
        <v>136</v>
      </c>
      <c r="K9127" t="s">
        <v>137</v>
      </c>
      <c r="L9127" t="s">
        <v>25621</v>
      </c>
      <c r="M9127" t="s">
        <v>25622</v>
      </c>
      <c r="N9127">
        <v>6.0213888879999997</v>
      </c>
      <c r="O9127">
        <v>0</v>
      </c>
      <c r="P9127">
        <v>6</v>
      </c>
      <c r="Q9127">
        <v>0</v>
      </c>
      <c r="R9127">
        <v>8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1.9213378644029417</v>
      </c>
      <c r="Y9127">
        <v>0</v>
      </c>
      <c r="Z9127">
        <v>0.41467180123609343</v>
      </c>
      <c r="AA9127">
        <v>0</v>
      </c>
      <c r="AB9127">
        <v>0</v>
      </c>
      <c r="AC9127">
        <v>0</v>
      </c>
      <c r="AD9127">
        <v>0</v>
      </c>
      <c r="AE9127">
        <v>2.3360096656390352</v>
      </c>
    </row>
    <row r="9128" spans="1:31" x14ac:dyDescent="0.25">
      <c r="A9128">
        <v>1664174</v>
      </c>
      <c r="B9128">
        <v>1</v>
      </c>
      <c r="C9128" t="s">
        <v>80</v>
      </c>
      <c r="D9128" t="s">
        <v>104</v>
      </c>
      <c r="E9128" t="s">
        <v>140</v>
      </c>
      <c r="F9128" t="s">
        <v>5282</v>
      </c>
      <c r="G9128" t="s">
        <v>161</v>
      </c>
      <c r="H9128" t="s">
        <v>134</v>
      </c>
      <c r="I9128" t="s">
        <v>135</v>
      </c>
      <c r="J9128" t="s">
        <v>136</v>
      </c>
      <c r="K9128" t="s">
        <v>137</v>
      </c>
      <c r="L9128" t="s">
        <v>25623</v>
      </c>
      <c r="M9128" t="s">
        <v>25624</v>
      </c>
      <c r="N9128">
        <v>0.27333333300000001</v>
      </c>
      <c r="O9128">
        <v>34</v>
      </c>
      <c r="P9128">
        <v>2910</v>
      </c>
      <c r="Q9128">
        <v>137</v>
      </c>
      <c r="R9128">
        <v>198</v>
      </c>
      <c r="S9128">
        <v>59</v>
      </c>
      <c r="T9128">
        <v>389</v>
      </c>
      <c r="U9128">
        <v>3</v>
      </c>
      <c r="V9128">
        <v>1</v>
      </c>
      <c r="W9128">
        <v>23.473013161124996</v>
      </c>
      <c r="X9128">
        <v>245.39088401214929</v>
      </c>
      <c r="Y9128">
        <v>9.0209545521067049</v>
      </c>
      <c r="Z9128">
        <v>13.727918873552987</v>
      </c>
      <c r="AA9128">
        <v>57.090434742682305</v>
      </c>
      <c r="AB9128">
        <v>124.10172355957286</v>
      </c>
      <c r="AC9128">
        <v>20.618065003634999</v>
      </c>
      <c r="AD9128">
        <v>1.5328948181255333</v>
      </c>
      <c r="AE9128">
        <v>494.95588872294974</v>
      </c>
    </row>
    <row r="9129" spans="1:31" x14ac:dyDescent="0.25">
      <c r="A9129">
        <v>1664097</v>
      </c>
      <c r="B9129">
        <v>1</v>
      </c>
      <c r="C9129" t="s">
        <v>81</v>
      </c>
      <c r="D9129" t="s">
        <v>119</v>
      </c>
      <c r="E9129" t="s">
        <v>146</v>
      </c>
      <c r="F9129" t="s">
        <v>25625</v>
      </c>
      <c r="G9129" t="s">
        <v>260</v>
      </c>
      <c r="H9129" t="s">
        <v>149</v>
      </c>
      <c r="I9129" t="s">
        <v>135</v>
      </c>
      <c r="J9129" t="s">
        <v>136</v>
      </c>
      <c r="K9129" t="s">
        <v>137</v>
      </c>
      <c r="L9129" t="s">
        <v>25626</v>
      </c>
      <c r="M9129" t="s">
        <v>25627</v>
      </c>
      <c r="N9129">
        <v>2.420833333</v>
      </c>
      <c r="O9129">
        <v>0</v>
      </c>
      <c r="P9129">
        <v>66</v>
      </c>
      <c r="Q9129">
        <v>0</v>
      </c>
      <c r="R9129">
        <v>1</v>
      </c>
      <c r="S9129">
        <v>0</v>
      </c>
      <c r="T9129">
        <v>5</v>
      </c>
      <c r="U9129">
        <v>0</v>
      </c>
      <c r="V9129">
        <v>0</v>
      </c>
      <c r="W9129">
        <v>0</v>
      </c>
      <c r="X9129">
        <v>60.82419666950328</v>
      </c>
      <c r="Y9129">
        <v>0</v>
      </c>
      <c r="Z9129">
        <v>0.16224029954581504</v>
      </c>
      <c r="AA9129">
        <v>0</v>
      </c>
      <c r="AB9129">
        <v>4.8072879119367977</v>
      </c>
      <c r="AC9129">
        <v>0</v>
      </c>
      <c r="AD9129">
        <v>0</v>
      </c>
      <c r="AE9129">
        <v>65.793724880985891</v>
      </c>
    </row>
    <row r="9130" spans="1:31" x14ac:dyDescent="0.25">
      <c r="A9130">
        <v>1664197</v>
      </c>
      <c r="B9130">
        <v>1</v>
      </c>
      <c r="C9130" t="s">
        <v>80</v>
      </c>
      <c r="D9130" t="s">
        <v>99</v>
      </c>
      <c r="E9130" t="s">
        <v>140</v>
      </c>
      <c r="F9130" t="s">
        <v>1768</v>
      </c>
      <c r="G9130" t="s">
        <v>161</v>
      </c>
      <c r="H9130" t="s">
        <v>134</v>
      </c>
      <c r="I9130" t="s">
        <v>135</v>
      </c>
      <c r="J9130" t="s">
        <v>136</v>
      </c>
      <c r="K9130" t="s">
        <v>137</v>
      </c>
      <c r="L9130" t="s">
        <v>25628</v>
      </c>
      <c r="M9130" t="s">
        <v>25629</v>
      </c>
      <c r="N9130">
        <v>0.43472222199999999</v>
      </c>
      <c r="O9130">
        <v>1</v>
      </c>
      <c r="P9130">
        <v>2146</v>
      </c>
      <c r="Q9130">
        <v>0</v>
      </c>
      <c r="R9130">
        <v>10</v>
      </c>
      <c r="S9130">
        <v>4</v>
      </c>
      <c r="T9130">
        <v>369</v>
      </c>
      <c r="U9130">
        <v>0</v>
      </c>
      <c r="V9130">
        <v>2</v>
      </c>
      <c r="W9130">
        <v>0.67369823832418918</v>
      </c>
      <c r="X9130">
        <v>250.45503163547295</v>
      </c>
      <c r="Y9130">
        <v>0</v>
      </c>
      <c r="Z9130">
        <v>0.64739992869089236</v>
      </c>
      <c r="AA9130">
        <v>15.117339696936519</v>
      </c>
      <c r="AB9130">
        <v>217.2041233685292</v>
      </c>
      <c r="AC9130">
        <v>0</v>
      </c>
      <c r="AD9130">
        <v>12.617388099439941</v>
      </c>
      <c r="AE9130">
        <v>496.71498096739367</v>
      </c>
    </row>
    <row r="9131" spans="1:31" x14ac:dyDescent="0.25">
      <c r="A9131">
        <v>1664060</v>
      </c>
      <c r="B9131">
        <v>1</v>
      </c>
      <c r="C9131" t="s">
        <v>81</v>
      </c>
      <c r="D9131" t="s">
        <v>128</v>
      </c>
      <c r="E9131" t="s">
        <v>140</v>
      </c>
      <c r="F9131" t="s">
        <v>25630</v>
      </c>
      <c r="G9131" t="s">
        <v>161</v>
      </c>
      <c r="H9131" t="s">
        <v>134</v>
      </c>
      <c r="I9131" t="s">
        <v>135</v>
      </c>
      <c r="J9131" t="s">
        <v>136</v>
      </c>
      <c r="K9131" t="s">
        <v>137</v>
      </c>
      <c r="L9131" t="s">
        <v>25631</v>
      </c>
      <c r="M9131" t="s">
        <v>25632</v>
      </c>
      <c r="N9131">
        <v>4.3291666659999999</v>
      </c>
      <c r="O9131">
        <v>0</v>
      </c>
      <c r="P9131">
        <v>0</v>
      </c>
      <c r="Q9131">
        <v>0</v>
      </c>
      <c r="R9131">
        <v>0</v>
      </c>
      <c r="S9131">
        <v>32</v>
      </c>
      <c r="T9131">
        <v>0</v>
      </c>
      <c r="U9131">
        <v>30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1749.0597947754618</v>
      </c>
      <c r="AB9131">
        <v>0</v>
      </c>
      <c r="AC9131">
        <v>8412.6088044239514</v>
      </c>
      <c r="AD9131">
        <v>0</v>
      </c>
      <c r="AE9131">
        <v>10161.668599199413</v>
      </c>
    </row>
    <row r="9132" spans="1:31" x14ac:dyDescent="0.25">
      <c r="A9132">
        <v>1663905</v>
      </c>
      <c r="B9132">
        <v>1</v>
      </c>
      <c r="C9132" t="s">
        <v>80</v>
      </c>
      <c r="D9132" t="s">
        <v>105</v>
      </c>
      <c r="E9132" t="s">
        <v>204</v>
      </c>
      <c r="F9132" t="s">
        <v>4080</v>
      </c>
      <c r="G9132" t="s">
        <v>161</v>
      </c>
      <c r="H9132" t="s">
        <v>134</v>
      </c>
      <c r="I9132" t="s">
        <v>191</v>
      </c>
      <c r="J9132" t="s">
        <v>136</v>
      </c>
      <c r="K9132" t="s">
        <v>137</v>
      </c>
      <c r="L9132" t="s">
        <v>25633</v>
      </c>
      <c r="M9132" t="s">
        <v>25634</v>
      </c>
      <c r="N9132">
        <v>1.3888888E-2</v>
      </c>
      <c r="O9132">
        <v>1</v>
      </c>
      <c r="P9132">
        <v>849</v>
      </c>
      <c r="Q9132">
        <v>3</v>
      </c>
      <c r="R9132">
        <v>34</v>
      </c>
      <c r="S9132">
        <v>16</v>
      </c>
      <c r="T9132">
        <v>68</v>
      </c>
      <c r="U9132">
        <v>3</v>
      </c>
      <c r="V9132">
        <v>0</v>
      </c>
      <c r="W9132">
        <v>9.1599009990555556E-3</v>
      </c>
      <c r="X9132">
        <v>2.2329579106308999</v>
      </c>
      <c r="Y9132">
        <v>2.7218867453361113E-2</v>
      </c>
      <c r="Z9132">
        <v>1.921643005651389E-2</v>
      </c>
      <c r="AA9132">
        <v>0.96205049031433332</v>
      </c>
      <c r="AB9132">
        <v>0.36642615905890286</v>
      </c>
      <c r="AC9132">
        <v>1.5140152451372917</v>
      </c>
      <c r="AD9132">
        <v>0</v>
      </c>
      <c r="AE9132">
        <v>5.1310450036503585</v>
      </c>
    </row>
    <row r="9133" spans="1:31" x14ac:dyDescent="0.25">
      <c r="A9133">
        <v>1664950</v>
      </c>
      <c r="B9133">
        <v>1</v>
      </c>
      <c r="C9133" t="s">
        <v>81</v>
      </c>
      <c r="D9133" t="s">
        <v>113</v>
      </c>
      <c r="E9133" t="s">
        <v>152</v>
      </c>
      <c r="F9133" t="s">
        <v>25635</v>
      </c>
      <c r="G9133" t="s">
        <v>154</v>
      </c>
      <c r="H9133" t="s">
        <v>149</v>
      </c>
      <c r="I9133" t="s">
        <v>135</v>
      </c>
      <c r="J9133" t="s">
        <v>136</v>
      </c>
      <c r="K9133" t="s">
        <v>137</v>
      </c>
      <c r="L9133" t="s">
        <v>25636</v>
      </c>
      <c r="M9133" t="s">
        <v>25637</v>
      </c>
      <c r="N9133">
        <v>7.3133333330000001</v>
      </c>
      <c r="O9133">
        <v>0</v>
      </c>
      <c r="P9133">
        <v>2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4.6356194621397275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4.6356194621397275</v>
      </c>
    </row>
    <row r="9134" spans="1:31" x14ac:dyDescent="0.25">
      <c r="A9134">
        <v>1664758</v>
      </c>
      <c r="B9134">
        <v>1</v>
      </c>
      <c r="C9134" t="s">
        <v>80</v>
      </c>
      <c r="D9134" t="s">
        <v>96</v>
      </c>
      <c r="E9134" t="s">
        <v>204</v>
      </c>
      <c r="F9134" t="s">
        <v>25638</v>
      </c>
      <c r="G9134" t="s">
        <v>161</v>
      </c>
      <c r="H9134" t="s">
        <v>134</v>
      </c>
      <c r="I9134" t="s">
        <v>135</v>
      </c>
      <c r="J9134" t="s">
        <v>136</v>
      </c>
      <c r="K9134" t="s">
        <v>137</v>
      </c>
      <c r="L9134" t="s">
        <v>25639</v>
      </c>
      <c r="M9134" t="s">
        <v>25640</v>
      </c>
      <c r="N9134">
        <v>9.403611111</v>
      </c>
      <c r="O9134">
        <v>0</v>
      </c>
      <c r="P9134">
        <v>19</v>
      </c>
      <c r="Q9134">
        <v>0</v>
      </c>
      <c r="R9134">
        <v>0</v>
      </c>
      <c r="S9134">
        <v>4</v>
      </c>
      <c r="T9134">
        <v>28</v>
      </c>
      <c r="U9134">
        <v>0</v>
      </c>
      <c r="V9134">
        <v>0</v>
      </c>
      <c r="W9134">
        <v>0</v>
      </c>
      <c r="X9134">
        <v>133.46836462963438</v>
      </c>
      <c r="Y9134">
        <v>0</v>
      </c>
      <c r="Z9134">
        <v>0</v>
      </c>
      <c r="AA9134">
        <v>794.6153866975726</v>
      </c>
      <c r="AB9134">
        <v>560.48048894792203</v>
      </c>
      <c r="AC9134">
        <v>0</v>
      </c>
      <c r="AD9134">
        <v>0</v>
      </c>
      <c r="AE9134">
        <v>1488.5642402751291</v>
      </c>
    </row>
    <row r="9135" spans="1:31" x14ac:dyDescent="0.25">
      <c r="A9135">
        <v>1665142</v>
      </c>
      <c r="B9135">
        <v>1</v>
      </c>
      <c r="C9135" t="s">
        <v>80</v>
      </c>
      <c r="D9135" t="s">
        <v>95</v>
      </c>
      <c r="E9135" t="s">
        <v>140</v>
      </c>
      <c r="F9135" t="s">
        <v>25641</v>
      </c>
      <c r="G9135" t="s">
        <v>691</v>
      </c>
      <c r="H9135" t="s">
        <v>134</v>
      </c>
      <c r="I9135" t="s">
        <v>135</v>
      </c>
      <c r="J9135" t="s">
        <v>136</v>
      </c>
      <c r="K9135" t="s">
        <v>137</v>
      </c>
      <c r="L9135" t="s">
        <v>25642</v>
      </c>
      <c r="M9135" t="s">
        <v>25643</v>
      </c>
      <c r="N9135">
        <v>2.000277777</v>
      </c>
      <c r="O9135">
        <v>4</v>
      </c>
      <c r="P9135">
        <v>2381</v>
      </c>
      <c r="Q9135">
        <v>8</v>
      </c>
      <c r="R9135">
        <v>15</v>
      </c>
      <c r="S9135">
        <v>47</v>
      </c>
      <c r="T9135">
        <v>217</v>
      </c>
      <c r="U9135">
        <v>10</v>
      </c>
      <c r="V9135">
        <v>2</v>
      </c>
      <c r="W9135">
        <v>6.5186877199479287</v>
      </c>
      <c r="X9135">
        <v>1494.2508874371895</v>
      </c>
      <c r="Y9135">
        <v>146.82588792125014</v>
      </c>
      <c r="Z9135">
        <v>7.8955885572051718</v>
      </c>
      <c r="AA9135">
        <v>757.21923627226533</v>
      </c>
      <c r="AB9135">
        <v>281.15713536714247</v>
      </c>
      <c r="AC9135">
        <v>599.06249690075902</v>
      </c>
      <c r="AD9135">
        <v>139.50485450497536</v>
      </c>
      <c r="AE9135">
        <v>3432.4347746807348</v>
      </c>
    </row>
    <row r="9136" spans="1:31" x14ac:dyDescent="0.25">
      <c r="A9136">
        <v>1663968</v>
      </c>
      <c r="B9136">
        <v>1</v>
      </c>
      <c r="C9136" t="s">
        <v>80</v>
      </c>
      <c r="D9136" t="s">
        <v>108</v>
      </c>
      <c r="E9136" t="s">
        <v>146</v>
      </c>
      <c r="F9136" t="s">
        <v>25644</v>
      </c>
      <c r="G9136" t="s">
        <v>227</v>
      </c>
      <c r="H9136" t="s">
        <v>149</v>
      </c>
      <c r="I9136" t="s">
        <v>135</v>
      </c>
      <c r="J9136" t="s">
        <v>136</v>
      </c>
      <c r="K9136" t="s">
        <v>137</v>
      </c>
      <c r="L9136" t="s">
        <v>25645</v>
      </c>
      <c r="M9136" t="s">
        <v>25646</v>
      </c>
      <c r="N9136">
        <v>1.945277777</v>
      </c>
      <c r="O9136">
        <v>0</v>
      </c>
      <c r="P9136">
        <v>20</v>
      </c>
      <c r="Q9136">
        <v>0</v>
      </c>
      <c r="R9136">
        <v>4</v>
      </c>
      <c r="S9136">
        <v>0</v>
      </c>
      <c r="T9136">
        <v>6</v>
      </c>
      <c r="U9136">
        <v>0</v>
      </c>
      <c r="V9136">
        <v>0</v>
      </c>
      <c r="W9136">
        <v>0</v>
      </c>
      <c r="X9136">
        <v>4.6854726833141136</v>
      </c>
      <c r="Y9136">
        <v>0</v>
      </c>
      <c r="Z9136">
        <v>1.6665818133229631</v>
      </c>
      <c r="AA9136">
        <v>0</v>
      </c>
      <c r="AB9136">
        <v>1.5429071184416525</v>
      </c>
      <c r="AC9136">
        <v>0</v>
      </c>
      <c r="AD9136">
        <v>0</v>
      </c>
      <c r="AE9136">
        <v>7.8949616150787296</v>
      </c>
    </row>
    <row r="9137" spans="1:31" x14ac:dyDescent="0.25">
      <c r="A9137">
        <v>1663868</v>
      </c>
      <c r="B9137">
        <v>1</v>
      </c>
      <c r="C9137" t="s">
        <v>80</v>
      </c>
      <c r="D9137" t="s">
        <v>83</v>
      </c>
      <c r="E9137" t="s">
        <v>178</v>
      </c>
      <c r="F9137" t="s">
        <v>25647</v>
      </c>
      <c r="G9137" t="s">
        <v>187</v>
      </c>
      <c r="H9137" t="s">
        <v>149</v>
      </c>
      <c r="I9137" t="s">
        <v>135</v>
      </c>
      <c r="J9137" t="s">
        <v>136</v>
      </c>
      <c r="K9137" t="s">
        <v>137</v>
      </c>
      <c r="L9137" t="s">
        <v>25648</v>
      </c>
      <c r="M9137" t="s">
        <v>25649</v>
      </c>
      <c r="N9137">
        <v>1.9880555550000001</v>
      </c>
      <c r="O9137">
        <v>0</v>
      </c>
      <c r="P9137">
        <v>134</v>
      </c>
      <c r="Q9137">
        <v>0</v>
      </c>
      <c r="R9137">
        <v>0</v>
      </c>
      <c r="S9137">
        <v>0</v>
      </c>
      <c r="T9137">
        <v>3</v>
      </c>
      <c r="U9137">
        <v>0</v>
      </c>
      <c r="V9137">
        <v>0</v>
      </c>
      <c r="W9137">
        <v>0</v>
      </c>
      <c r="X9137">
        <v>78.137829395356576</v>
      </c>
      <c r="Y9137">
        <v>0</v>
      </c>
      <c r="Z9137">
        <v>0</v>
      </c>
      <c r="AA9137">
        <v>0</v>
      </c>
      <c r="AB9137">
        <v>1.5786252599633124</v>
      </c>
      <c r="AC9137">
        <v>0</v>
      </c>
      <c r="AD9137">
        <v>0</v>
      </c>
      <c r="AE9137">
        <v>79.716454655319893</v>
      </c>
    </row>
    <row r="9138" spans="1:31" x14ac:dyDescent="0.25">
      <c r="A9138">
        <v>1664750</v>
      </c>
      <c r="B9138">
        <v>1</v>
      </c>
      <c r="C9138" t="s">
        <v>80</v>
      </c>
      <c r="D9138" t="s">
        <v>108</v>
      </c>
      <c r="E9138" t="s">
        <v>146</v>
      </c>
      <c r="F9138" t="s">
        <v>25650</v>
      </c>
      <c r="G9138" t="s">
        <v>227</v>
      </c>
      <c r="H9138" t="s">
        <v>149</v>
      </c>
      <c r="I9138" t="s">
        <v>135</v>
      </c>
      <c r="J9138" t="s">
        <v>136</v>
      </c>
      <c r="K9138" t="s">
        <v>137</v>
      </c>
      <c r="L9138" t="s">
        <v>25651</v>
      </c>
      <c r="M9138" t="s">
        <v>25652</v>
      </c>
      <c r="N9138">
        <v>7.6458333329999997</v>
      </c>
      <c r="O9138">
        <v>0</v>
      </c>
      <c r="P9138">
        <v>10</v>
      </c>
      <c r="Q9138">
        <v>0</v>
      </c>
      <c r="R9138">
        <v>1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4.9246937081890625</v>
      </c>
      <c r="Y9138">
        <v>0</v>
      </c>
      <c r="Z9138">
        <v>9.9478592805527771E-3</v>
      </c>
      <c r="AA9138">
        <v>0</v>
      </c>
      <c r="AB9138">
        <v>0</v>
      </c>
      <c r="AC9138">
        <v>0</v>
      </c>
      <c r="AD9138">
        <v>0</v>
      </c>
      <c r="AE9138">
        <v>4.9346415674696154</v>
      </c>
    </row>
    <row r="9139" spans="1:31" x14ac:dyDescent="0.25">
      <c r="A9139">
        <v>1664137</v>
      </c>
      <c r="B9139">
        <v>1</v>
      </c>
      <c r="C9139" t="s">
        <v>80</v>
      </c>
      <c r="D9139" t="s">
        <v>91</v>
      </c>
      <c r="E9139" t="s">
        <v>178</v>
      </c>
      <c r="F9139" t="s">
        <v>25653</v>
      </c>
      <c r="G9139" t="s">
        <v>227</v>
      </c>
      <c r="H9139" t="s">
        <v>149</v>
      </c>
      <c r="I9139" t="s">
        <v>135</v>
      </c>
      <c r="J9139" t="s">
        <v>136</v>
      </c>
      <c r="K9139" t="s">
        <v>137</v>
      </c>
      <c r="L9139" t="s">
        <v>25654</v>
      </c>
      <c r="M9139" t="s">
        <v>25655</v>
      </c>
      <c r="N9139">
        <v>3.6074999999999999</v>
      </c>
      <c r="O9139">
        <v>0</v>
      </c>
      <c r="P9139">
        <v>133</v>
      </c>
      <c r="Q9139">
        <v>0</v>
      </c>
      <c r="R9139">
        <v>1</v>
      </c>
      <c r="S9139">
        <v>0</v>
      </c>
      <c r="T9139">
        <v>4</v>
      </c>
      <c r="U9139">
        <v>0</v>
      </c>
      <c r="V9139">
        <v>0</v>
      </c>
      <c r="W9139">
        <v>0</v>
      </c>
      <c r="X9139">
        <v>160.79376754681149</v>
      </c>
      <c r="Y9139">
        <v>0</v>
      </c>
      <c r="Z9139">
        <v>63.986496696004011</v>
      </c>
      <c r="AA9139">
        <v>0</v>
      </c>
      <c r="AB9139">
        <v>13.326279729191933</v>
      </c>
      <c r="AC9139">
        <v>0</v>
      </c>
      <c r="AD9139">
        <v>0</v>
      </c>
      <c r="AE9139">
        <v>238.10654397200744</v>
      </c>
    </row>
    <row r="9140" spans="1:31" x14ac:dyDescent="0.25">
      <c r="A9140">
        <v>1665133</v>
      </c>
      <c r="B9140">
        <v>1</v>
      </c>
      <c r="C9140" t="s">
        <v>80</v>
      </c>
      <c r="D9140" t="s">
        <v>100</v>
      </c>
      <c r="E9140" t="s">
        <v>178</v>
      </c>
      <c r="F9140" t="s">
        <v>25656</v>
      </c>
      <c r="G9140" t="s">
        <v>187</v>
      </c>
      <c r="H9140" t="s">
        <v>149</v>
      </c>
      <c r="I9140" t="s">
        <v>135</v>
      </c>
      <c r="J9140" t="s">
        <v>136</v>
      </c>
      <c r="K9140" t="s">
        <v>137</v>
      </c>
      <c r="L9140" t="s">
        <v>25657</v>
      </c>
      <c r="M9140" t="s">
        <v>25658</v>
      </c>
      <c r="N9140">
        <v>1.3161111109999999</v>
      </c>
      <c r="O9140">
        <v>0</v>
      </c>
      <c r="P9140">
        <v>84</v>
      </c>
      <c r="Q9140">
        <v>0</v>
      </c>
      <c r="R9140">
        <v>0</v>
      </c>
      <c r="S9140">
        <v>0</v>
      </c>
      <c r="T9140">
        <v>14</v>
      </c>
      <c r="U9140">
        <v>0</v>
      </c>
      <c r="V9140">
        <v>0</v>
      </c>
      <c r="W9140">
        <v>0</v>
      </c>
      <c r="X9140">
        <v>21.313358918435259</v>
      </c>
      <c r="Y9140">
        <v>0</v>
      </c>
      <c r="Z9140">
        <v>0</v>
      </c>
      <c r="AA9140">
        <v>0</v>
      </c>
      <c r="AB9140">
        <v>11.028027567369506</v>
      </c>
      <c r="AC9140">
        <v>0</v>
      </c>
      <c r="AD9140">
        <v>0</v>
      </c>
      <c r="AE9140">
        <v>32.341386485804762</v>
      </c>
    </row>
    <row r="9141" spans="1:31" x14ac:dyDescent="0.25">
      <c r="A9141">
        <v>1663805</v>
      </c>
      <c r="B9141">
        <v>1</v>
      </c>
      <c r="C9141" t="s">
        <v>81</v>
      </c>
      <c r="D9141" t="s">
        <v>127</v>
      </c>
      <c r="E9141" t="s">
        <v>146</v>
      </c>
      <c r="F9141" t="s">
        <v>25659</v>
      </c>
      <c r="G9141" t="s">
        <v>260</v>
      </c>
      <c r="H9141" t="s">
        <v>149</v>
      </c>
      <c r="I9141" t="s">
        <v>135</v>
      </c>
      <c r="J9141" t="s">
        <v>136</v>
      </c>
      <c r="K9141" t="s">
        <v>137</v>
      </c>
      <c r="L9141" t="s">
        <v>25660</v>
      </c>
      <c r="M9141" t="s">
        <v>25661</v>
      </c>
      <c r="N9141">
        <v>1.906111111</v>
      </c>
      <c r="O9141">
        <v>0</v>
      </c>
      <c r="P9141">
        <v>182</v>
      </c>
      <c r="Q9141">
        <v>0</v>
      </c>
      <c r="R9141">
        <v>9</v>
      </c>
      <c r="S9141">
        <v>0</v>
      </c>
      <c r="T9141">
        <v>14</v>
      </c>
      <c r="U9141">
        <v>0</v>
      </c>
      <c r="V9141">
        <v>0</v>
      </c>
      <c r="W9141">
        <v>0</v>
      </c>
      <c r="X9141">
        <v>69.523803918679789</v>
      </c>
      <c r="Y9141">
        <v>0</v>
      </c>
      <c r="Z9141">
        <v>2.0629646060878803</v>
      </c>
      <c r="AA9141">
        <v>0</v>
      </c>
      <c r="AB9141">
        <v>5.4764104418809572</v>
      </c>
      <c r="AC9141">
        <v>0</v>
      </c>
      <c r="AD9141">
        <v>0</v>
      </c>
      <c r="AE9141">
        <v>77.063178966648621</v>
      </c>
    </row>
    <row r="9142" spans="1:31" x14ac:dyDescent="0.25">
      <c r="A9142">
        <v>1664114</v>
      </c>
      <c r="B9142">
        <v>1</v>
      </c>
      <c r="C9142" t="s">
        <v>80</v>
      </c>
      <c r="D9142" t="s">
        <v>83</v>
      </c>
      <c r="E9142" t="s">
        <v>146</v>
      </c>
      <c r="F9142" t="s">
        <v>25662</v>
      </c>
      <c r="G9142" t="s">
        <v>288</v>
      </c>
      <c r="H9142" t="s">
        <v>149</v>
      </c>
      <c r="I9142" t="s">
        <v>135</v>
      </c>
      <c r="J9142" t="s">
        <v>136</v>
      </c>
      <c r="K9142" t="s">
        <v>137</v>
      </c>
      <c r="L9142" t="s">
        <v>25663</v>
      </c>
      <c r="M9142" t="s">
        <v>25664</v>
      </c>
      <c r="N9142">
        <v>3.477222222</v>
      </c>
      <c r="O9142">
        <v>0</v>
      </c>
      <c r="P9142">
        <v>3</v>
      </c>
      <c r="Q9142">
        <v>0</v>
      </c>
      <c r="R9142">
        <v>0</v>
      </c>
      <c r="S9142">
        <v>0</v>
      </c>
      <c r="T9142">
        <v>279</v>
      </c>
      <c r="U9142">
        <v>0</v>
      </c>
      <c r="V9142">
        <v>8</v>
      </c>
      <c r="W9142">
        <v>0</v>
      </c>
      <c r="X9142">
        <v>5.9220177434805574</v>
      </c>
      <c r="Y9142">
        <v>0</v>
      </c>
      <c r="Z9142">
        <v>0</v>
      </c>
      <c r="AA9142">
        <v>0</v>
      </c>
      <c r="AB9142">
        <v>912.11582593306514</v>
      </c>
      <c r="AC9142">
        <v>0</v>
      </c>
      <c r="AD9142">
        <v>156.44873981138306</v>
      </c>
      <c r="AE9142">
        <v>1074.4865834879288</v>
      </c>
    </row>
    <row r="9143" spans="1:31" x14ac:dyDescent="0.25">
      <c r="A9143">
        <v>1665110</v>
      </c>
      <c r="B9143">
        <v>1</v>
      </c>
      <c r="C9143" t="s">
        <v>80</v>
      </c>
      <c r="D9143" t="s">
        <v>94</v>
      </c>
      <c r="E9143" t="s">
        <v>178</v>
      </c>
      <c r="F9143" t="s">
        <v>11382</v>
      </c>
      <c r="G9143" t="s">
        <v>227</v>
      </c>
      <c r="H9143" t="s">
        <v>149</v>
      </c>
      <c r="I9143" t="s">
        <v>135</v>
      </c>
      <c r="J9143" t="s">
        <v>136</v>
      </c>
      <c r="K9143" t="s">
        <v>137</v>
      </c>
      <c r="L9143" t="s">
        <v>25665</v>
      </c>
      <c r="M9143" t="s">
        <v>25666</v>
      </c>
      <c r="N9143">
        <v>1.271111111</v>
      </c>
      <c r="O9143">
        <v>0</v>
      </c>
      <c r="P9143">
        <v>61</v>
      </c>
      <c r="Q9143">
        <v>0</v>
      </c>
      <c r="R9143">
        <v>0</v>
      </c>
      <c r="S9143">
        <v>0</v>
      </c>
      <c r="T9143">
        <v>4</v>
      </c>
      <c r="U9143">
        <v>0</v>
      </c>
      <c r="V9143">
        <v>0</v>
      </c>
      <c r="W9143">
        <v>0</v>
      </c>
      <c r="X9143">
        <v>19.573609433156637</v>
      </c>
      <c r="Y9143">
        <v>0</v>
      </c>
      <c r="Z9143">
        <v>0</v>
      </c>
      <c r="AA9143">
        <v>0</v>
      </c>
      <c r="AB9143">
        <v>2.7887544580015224</v>
      </c>
      <c r="AC9143">
        <v>0</v>
      </c>
      <c r="AD9143">
        <v>0</v>
      </c>
      <c r="AE9143">
        <v>22.362363891158161</v>
      </c>
    </row>
    <row r="9144" spans="1:31" x14ac:dyDescent="0.25">
      <c r="A9144">
        <v>1664020</v>
      </c>
      <c r="B9144">
        <v>1</v>
      </c>
      <c r="C9144" t="s">
        <v>81</v>
      </c>
      <c r="D9144" t="s">
        <v>113</v>
      </c>
      <c r="E9144" t="s">
        <v>204</v>
      </c>
      <c r="F9144" t="s">
        <v>25667</v>
      </c>
      <c r="G9144" t="s">
        <v>161</v>
      </c>
      <c r="H9144" t="s">
        <v>134</v>
      </c>
      <c r="I9144" t="s">
        <v>135</v>
      </c>
      <c r="J9144" t="s">
        <v>136</v>
      </c>
      <c r="K9144" t="s">
        <v>137</v>
      </c>
      <c r="L9144" t="s">
        <v>25668</v>
      </c>
      <c r="M9144" t="s">
        <v>25669</v>
      </c>
      <c r="N9144">
        <v>1.0791666660000001</v>
      </c>
      <c r="O9144">
        <v>0</v>
      </c>
      <c r="P9144">
        <v>2201</v>
      </c>
      <c r="Q9144">
        <v>26</v>
      </c>
      <c r="R9144">
        <v>344</v>
      </c>
      <c r="S9144">
        <v>12</v>
      </c>
      <c r="T9144">
        <v>143</v>
      </c>
      <c r="U9144">
        <v>1</v>
      </c>
      <c r="V9144">
        <v>0</v>
      </c>
      <c r="W9144">
        <v>0</v>
      </c>
      <c r="X9144">
        <v>296.85601176887707</v>
      </c>
      <c r="Y9144">
        <v>17.325003741937085</v>
      </c>
      <c r="Z9144">
        <v>108.97634928177696</v>
      </c>
      <c r="AA9144">
        <v>30.241841672360444</v>
      </c>
      <c r="AB9144">
        <v>61.879879800315024</v>
      </c>
      <c r="AC9144">
        <v>35.323192995219983</v>
      </c>
      <c r="AD9144">
        <v>0</v>
      </c>
      <c r="AE9144">
        <v>550.60227926048663</v>
      </c>
    </row>
    <row r="9145" spans="1:31" x14ac:dyDescent="0.25">
      <c r="A9145">
        <v>1664091</v>
      </c>
      <c r="B9145">
        <v>1</v>
      </c>
      <c r="C9145" t="s">
        <v>80</v>
      </c>
      <c r="D9145" t="s">
        <v>100</v>
      </c>
      <c r="E9145" t="s">
        <v>178</v>
      </c>
      <c r="F9145" t="s">
        <v>25670</v>
      </c>
      <c r="G9145" t="s">
        <v>227</v>
      </c>
      <c r="H9145" t="s">
        <v>149</v>
      </c>
      <c r="I9145" t="s">
        <v>135</v>
      </c>
      <c r="J9145" t="s">
        <v>136</v>
      </c>
      <c r="K9145" t="s">
        <v>137</v>
      </c>
      <c r="L9145" t="s">
        <v>25671</v>
      </c>
      <c r="M9145" t="s">
        <v>25672</v>
      </c>
      <c r="N9145">
        <v>2.9444444440000002</v>
      </c>
      <c r="O9145">
        <v>0</v>
      </c>
      <c r="P9145">
        <v>110</v>
      </c>
      <c r="Q9145">
        <v>0</v>
      </c>
      <c r="R9145">
        <v>0</v>
      </c>
      <c r="S9145">
        <v>0</v>
      </c>
      <c r="T9145">
        <v>2</v>
      </c>
      <c r="U9145">
        <v>0</v>
      </c>
      <c r="V9145">
        <v>0</v>
      </c>
      <c r="W9145">
        <v>0</v>
      </c>
      <c r="X9145">
        <v>36.209083201744022</v>
      </c>
      <c r="Y9145">
        <v>0</v>
      </c>
      <c r="Z9145">
        <v>0</v>
      </c>
      <c r="AA9145">
        <v>0</v>
      </c>
      <c r="AB9145">
        <v>6.419139557569272</v>
      </c>
      <c r="AC9145">
        <v>0</v>
      </c>
      <c r="AD9145">
        <v>0</v>
      </c>
      <c r="AE9145">
        <v>42.628222759313296</v>
      </c>
    </row>
    <row r="9146" spans="1:31" x14ac:dyDescent="0.25">
      <c r="A9146">
        <v>1663945</v>
      </c>
      <c r="B9146">
        <v>1</v>
      </c>
      <c r="C9146" t="s">
        <v>81</v>
      </c>
      <c r="D9146" t="s">
        <v>120</v>
      </c>
      <c r="E9146" t="s">
        <v>204</v>
      </c>
      <c r="F9146" t="s">
        <v>25673</v>
      </c>
      <c r="G9146" t="s">
        <v>161</v>
      </c>
      <c r="H9146" t="s">
        <v>134</v>
      </c>
      <c r="I9146" t="s">
        <v>191</v>
      </c>
      <c r="J9146" t="s">
        <v>136</v>
      </c>
      <c r="K9146" t="s">
        <v>137</v>
      </c>
      <c r="L9146" t="s">
        <v>25674</v>
      </c>
      <c r="M9146" t="s">
        <v>25675</v>
      </c>
      <c r="N9146">
        <v>5.5555550000000002E-3</v>
      </c>
      <c r="O9146">
        <v>0</v>
      </c>
      <c r="P9146">
        <v>895</v>
      </c>
      <c r="Q9146">
        <v>32</v>
      </c>
      <c r="R9146">
        <v>66</v>
      </c>
      <c r="S9146">
        <v>7</v>
      </c>
      <c r="T9146">
        <v>64</v>
      </c>
      <c r="U9146">
        <v>1</v>
      </c>
      <c r="V9146">
        <v>0</v>
      </c>
      <c r="W9146">
        <v>0</v>
      </c>
      <c r="X9146">
        <v>0.7581929575596883</v>
      </c>
      <c r="Y9146">
        <v>6.2424710909311128E-2</v>
      </c>
      <c r="Z9146">
        <v>7.1956786498605541E-2</v>
      </c>
      <c r="AA9146">
        <v>0.32281798350417779</v>
      </c>
      <c r="AB9146">
        <v>9.5055541061166676E-2</v>
      </c>
      <c r="AC9146">
        <v>2.6811051920600001E-2</v>
      </c>
      <c r="AD9146">
        <v>0</v>
      </c>
      <c r="AE9146">
        <v>1.3372590314535493</v>
      </c>
    </row>
    <row r="9147" spans="1:31" x14ac:dyDescent="0.25">
      <c r="A9147">
        <v>1664964</v>
      </c>
      <c r="B9147">
        <v>1</v>
      </c>
      <c r="C9147" t="s">
        <v>80</v>
      </c>
      <c r="D9147" t="s">
        <v>108</v>
      </c>
      <c r="E9147" t="s">
        <v>152</v>
      </c>
      <c r="F9147" t="s">
        <v>25676</v>
      </c>
      <c r="G9147" t="s">
        <v>154</v>
      </c>
      <c r="H9147" t="s">
        <v>149</v>
      </c>
      <c r="I9147" t="s">
        <v>135</v>
      </c>
      <c r="J9147" t="s">
        <v>136</v>
      </c>
      <c r="K9147" t="s">
        <v>137</v>
      </c>
      <c r="L9147" t="s">
        <v>25677</v>
      </c>
      <c r="M9147" t="s">
        <v>25678</v>
      </c>
      <c r="N9147">
        <v>5.0833333329999997</v>
      </c>
      <c r="O9147">
        <v>0</v>
      </c>
      <c r="P9147">
        <v>1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0.4591865816734978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0.4591865816734978</v>
      </c>
    </row>
    <row r="9148" spans="1:31" x14ac:dyDescent="0.25">
      <c r="A9148">
        <v>1663997</v>
      </c>
      <c r="B9148">
        <v>1</v>
      </c>
      <c r="C9148" t="s">
        <v>80</v>
      </c>
      <c r="D9148" t="s">
        <v>106</v>
      </c>
      <c r="E9148" t="s">
        <v>140</v>
      </c>
      <c r="F9148" t="s">
        <v>25679</v>
      </c>
      <c r="G9148" t="s">
        <v>161</v>
      </c>
      <c r="H9148" t="s">
        <v>134</v>
      </c>
      <c r="I9148" t="s">
        <v>135</v>
      </c>
      <c r="J9148" t="s">
        <v>136</v>
      </c>
      <c r="K9148" t="s">
        <v>137</v>
      </c>
      <c r="L9148" t="s">
        <v>25680</v>
      </c>
      <c r="M9148" t="s">
        <v>25681</v>
      </c>
      <c r="N9148">
        <v>0.67777777699999997</v>
      </c>
      <c r="O9148">
        <v>7</v>
      </c>
      <c r="P9148">
        <v>1713</v>
      </c>
      <c r="Q9148">
        <v>61</v>
      </c>
      <c r="R9148">
        <v>238</v>
      </c>
      <c r="S9148">
        <v>21</v>
      </c>
      <c r="T9148">
        <v>279</v>
      </c>
      <c r="U9148">
        <v>0</v>
      </c>
      <c r="V9148">
        <v>0</v>
      </c>
      <c r="W9148">
        <v>0.77389558048133344</v>
      </c>
      <c r="X9148">
        <v>159.73066959954963</v>
      </c>
      <c r="Y9148">
        <v>45.775420300515556</v>
      </c>
      <c r="Z9148">
        <v>98.879560347525441</v>
      </c>
      <c r="AA9148">
        <v>36.489987850942647</v>
      </c>
      <c r="AB9148">
        <v>78.657512383544272</v>
      </c>
      <c r="AC9148">
        <v>0</v>
      </c>
      <c r="AD9148">
        <v>0</v>
      </c>
      <c r="AE9148">
        <v>420.30704606255887</v>
      </c>
    </row>
    <row r="9149" spans="1:31" x14ac:dyDescent="0.25">
      <c r="A9149">
        <v>1663874</v>
      </c>
      <c r="B9149">
        <v>1</v>
      </c>
      <c r="C9149" t="s">
        <v>80</v>
      </c>
      <c r="D9149" t="s">
        <v>105</v>
      </c>
      <c r="E9149" t="s">
        <v>178</v>
      </c>
      <c r="F9149" t="s">
        <v>24610</v>
      </c>
      <c r="G9149" t="s">
        <v>227</v>
      </c>
      <c r="H9149" t="s">
        <v>149</v>
      </c>
      <c r="I9149" t="s">
        <v>135</v>
      </c>
      <c r="J9149" t="s">
        <v>136</v>
      </c>
      <c r="K9149" t="s">
        <v>137</v>
      </c>
      <c r="L9149" t="s">
        <v>25682</v>
      </c>
      <c r="M9149" t="s">
        <v>25683</v>
      </c>
      <c r="N9149">
        <v>1.2925</v>
      </c>
      <c r="O9149">
        <v>0</v>
      </c>
      <c r="P9149">
        <v>92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25.852006296145017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25.852006296145017</v>
      </c>
    </row>
    <row r="9150" spans="1:31" x14ac:dyDescent="0.25">
      <c r="A9150">
        <v>1663851</v>
      </c>
      <c r="B9150">
        <v>1</v>
      </c>
      <c r="C9150" t="s">
        <v>80</v>
      </c>
      <c r="D9150" t="s">
        <v>103</v>
      </c>
      <c r="E9150" t="s">
        <v>204</v>
      </c>
      <c r="F9150" t="s">
        <v>269</v>
      </c>
      <c r="G9150" t="s">
        <v>161</v>
      </c>
      <c r="H9150" t="s">
        <v>134</v>
      </c>
      <c r="I9150" t="s">
        <v>135</v>
      </c>
      <c r="J9150" t="s">
        <v>136</v>
      </c>
      <c r="K9150" t="s">
        <v>137</v>
      </c>
      <c r="L9150" t="s">
        <v>25684</v>
      </c>
      <c r="M9150" t="s">
        <v>25685</v>
      </c>
      <c r="N9150">
        <v>0.55000000000000004</v>
      </c>
      <c r="O9150">
        <v>18</v>
      </c>
      <c r="P9150">
        <v>2505</v>
      </c>
      <c r="Q9150">
        <v>33</v>
      </c>
      <c r="R9150">
        <v>200</v>
      </c>
      <c r="S9150">
        <v>55</v>
      </c>
      <c r="T9150">
        <v>521</v>
      </c>
      <c r="U9150">
        <v>7</v>
      </c>
      <c r="V9150">
        <v>1</v>
      </c>
      <c r="W9150">
        <v>5.8042237653334006</v>
      </c>
      <c r="X9150">
        <v>203.92165470186688</v>
      </c>
      <c r="Y9150">
        <v>62.545104814719451</v>
      </c>
      <c r="Z9150">
        <v>22.323190265565227</v>
      </c>
      <c r="AA9150">
        <v>95.468016841797578</v>
      </c>
      <c r="AB9150">
        <v>90.824765086399992</v>
      </c>
      <c r="AC9150">
        <v>173.55159670050514</v>
      </c>
      <c r="AD9150">
        <v>6.4797592850925003</v>
      </c>
      <c r="AE9150">
        <v>660.91831146128015</v>
      </c>
    </row>
    <row r="9151" spans="1:31" x14ac:dyDescent="0.25">
      <c r="A9151">
        <v>1665156</v>
      </c>
      <c r="B9151">
        <v>1</v>
      </c>
      <c r="C9151" t="s">
        <v>80</v>
      </c>
      <c r="D9151" t="s">
        <v>106</v>
      </c>
      <c r="E9151" t="s">
        <v>146</v>
      </c>
      <c r="F9151" t="s">
        <v>25686</v>
      </c>
      <c r="G9151" t="s">
        <v>260</v>
      </c>
      <c r="H9151" t="s">
        <v>149</v>
      </c>
      <c r="I9151" t="s">
        <v>135</v>
      </c>
      <c r="J9151" t="s">
        <v>136</v>
      </c>
      <c r="K9151" t="s">
        <v>137</v>
      </c>
      <c r="L9151" t="s">
        <v>25687</v>
      </c>
      <c r="M9151" t="s">
        <v>25688</v>
      </c>
      <c r="N9151">
        <v>2.9758333330000002</v>
      </c>
      <c r="O9151">
        <v>0</v>
      </c>
      <c r="P9151">
        <v>45</v>
      </c>
      <c r="Q9151">
        <v>0</v>
      </c>
      <c r="R9151">
        <v>1</v>
      </c>
      <c r="S9151">
        <v>0</v>
      </c>
      <c r="T9151">
        <v>3</v>
      </c>
      <c r="U9151">
        <v>0</v>
      </c>
      <c r="V9151">
        <v>0</v>
      </c>
      <c r="W9151">
        <v>0</v>
      </c>
      <c r="X9151">
        <v>11.734457305053333</v>
      </c>
      <c r="Y9151">
        <v>0</v>
      </c>
      <c r="Z9151">
        <v>0</v>
      </c>
      <c r="AA9151">
        <v>0</v>
      </c>
      <c r="AB9151">
        <v>3.1076156628433329E-3</v>
      </c>
      <c r="AC9151">
        <v>0</v>
      </c>
      <c r="AD9151">
        <v>0</v>
      </c>
      <c r="AE9151">
        <v>11.737564920716176</v>
      </c>
    </row>
    <row r="9152" spans="1:31" x14ac:dyDescent="0.25">
      <c r="A9152">
        <v>1663882</v>
      </c>
      <c r="B9152">
        <v>1</v>
      </c>
      <c r="C9152" t="s">
        <v>80</v>
      </c>
      <c r="D9152" t="s">
        <v>96</v>
      </c>
      <c r="E9152" t="s">
        <v>140</v>
      </c>
      <c r="F9152" t="s">
        <v>5914</v>
      </c>
      <c r="G9152" t="s">
        <v>161</v>
      </c>
      <c r="H9152" t="s">
        <v>134</v>
      </c>
      <c r="I9152" t="s">
        <v>135</v>
      </c>
      <c r="J9152" t="s">
        <v>136</v>
      </c>
      <c r="K9152" t="s">
        <v>137</v>
      </c>
      <c r="L9152" t="s">
        <v>25689</v>
      </c>
      <c r="M9152" t="s">
        <v>25690</v>
      </c>
      <c r="N9152">
        <v>0.516666666</v>
      </c>
      <c r="O9152">
        <v>2</v>
      </c>
      <c r="P9152">
        <v>474</v>
      </c>
      <c r="Q9152">
        <v>0</v>
      </c>
      <c r="R9152">
        <v>0</v>
      </c>
      <c r="S9152">
        <v>1</v>
      </c>
      <c r="T9152">
        <v>14</v>
      </c>
      <c r="U9152">
        <v>0</v>
      </c>
      <c r="V9152">
        <v>0</v>
      </c>
      <c r="W9152">
        <v>0.48491080686853338</v>
      </c>
      <c r="X9152">
        <v>21.760362612626999</v>
      </c>
      <c r="Y9152">
        <v>0</v>
      </c>
      <c r="Z9152">
        <v>0</v>
      </c>
      <c r="AA9152">
        <v>8.3478865689650003E-2</v>
      </c>
      <c r="AB9152">
        <v>3.8519009274886664</v>
      </c>
      <c r="AC9152">
        <v>0</v>
      </c>
      <c r="AD9152">
        <v>0</v>
      </c>
      <c r="AE9152">
        <v>26.18065321267385</v>
      </c>
    </row>
    <row r="9153" spans="1:31" x14ac:dyDescent="0.25">
      <c r="A9153">
        <v>1665079</v>
      </c>
      <c r="B9153">
        <v>1</v>
      </c>
      <c r="C9153" t="s">
        <v>80</v>
      </c>
      <c r="D9153" t="s">
        <v>94</v>
      </c>
      <c r="E9153" t="s">
        <v>178</v>
      </c>
      <c r="F9153" t="s">
        <v>25691</v>
      </c>
      <c r="G9153" t="s">
        <v>675</v>
      </c>
      <c r="H9153" t="s">
        <v>149</v>
      </c>
      <c r="I9153" t="s">
        <v>135</v>
      </c>
      <c r="J9153" t="s">
        <v>136</v>
      </c>
      <c r="K9153" t="s">
        <v>137</v>
      </c>
      <c r="L9153" t="s">
        <v>25692</v>
      </c>
      <c r="M9153" t="s">
        <v>25693</v>
      </c>
      <c r="N9153">
        <v>3.364166666</v>
      </c>
      <c r="O9153">
        <v>0</v>
      </c>
      <c r="P9153">
        <v>59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47.528029285791852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47.528029285791852</v>
      </c>
    </row>
    <row r="9154" spans="1:31" x14ac:dyDescent="0.25">
      <c r="A9154">
        <v>1665219</v>
      </c>
      <c r="B9154">
        <v>1</v>
      </c>
      <c r="C9154" t="s">
        <v>81</v>
      </c>
      <c r="D9154" t="s">
        <v>128</v>
      </c>
      <c r="E9154" t="s">
        <v>140</v>
      </c>
      <c r="F9154" t="s">
        <v>25694</v>
      </c>
      <c r="G9154" t="s">
        <v>1322</v>
      </c>
      <c r="H9154" t="s">
        <v>134</v>
      </c>
      <c r="I9154" t="s">
        <v>135</v>
      </c>
      <c r="J9154" t="s">
        <v>136</v>
      </c>
      <c r="K9154" t="s">
        <v>137</v>
      </c>
      <c r="L9154" t="s">
        <v>25695</v>
      </c>
      <c r="M9154" t="s">
        <v>25696</v>
      </c>
      <c r="N9154">
        <v>14.151666666000001</v>
      </c>
      <c r="O9154">
        <v>0</v>
      </c>
      <c r="P9154">
        <v>50</v>
      </c>
      <c r="Q9154">
        <v>0</v>
      </c>
      <c r="R9154">
        <v>0</v>
      </c>
      <c r="S9154">
        <v>0</v>
      </c>
      <c r="T9154">
        <v>5</v>
      </c>
      <c r="U9154">
        <v>0</v>
      </c>
      <c r="V9154">
        <v>0</v>
      </c>
      <c r="W9154">
        <v>0</v>
      </c>
      <c r="X9154">
        <v>403.37461402813807</v>
      </c>
      <c r="Y9154">
        <v>0</v>
      </c>
      <c r="Z9154">
        <v>0</v>
      </c>
      <c r="AA9154">
        <v>0</v>
      </c>
      <c r="AB9154">
        <v>110.70752711556393</v>
      </c>
      <c r="AC9154">
        <v>0</v>
      </c>
      <c r="AD9154">
        <v>0</v>
      </c>
      <c r="AE9154">
        <v>514.08214114370196</v>
      </c>
    </row>
    <row r="9155" spans="1:31" x14ac:dyDescent="0.25">
      <c r="A9155">
        <v>1664329</v>
      </c>
      <c r="B9155">
        <v>1</v>
      </c>
      <c r="C9155" t="s">
        <v>80</v>
      </c>
      <c r="D9155" t="s">
        <v>100</v>
      </c>
      <c r="E9155" t="s">
        <v>131</v>
      </c>
      <c r="F9155" t="s">
        <v>25697</v>
      </c>
      <c r="G9155" t="s">
        <v>195</v>
      </c>
      <c r="H9155" t="s">
        <v>134</v>
      </c>
      <c r="I9155" t="s">
        <v>135</v>
      </c>
      <c r="J9155" t="s">
        <v>136</v>
      </c>
      <c r="K9155" t="s">
        <v>137</v>
      </c>
      <c r="L9155" t="s">
        <v>25698</v>
      </c>
      <c r="M9155" t="s">
        <v>25699</v>
      </c>
      <c r="N9155">
        <v>0.48777777700000002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28</v>
      </c>
      <c r="U9155">
        <v>0</v>
      </c>
      <c r="V9155">
        <v>4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62.598983899983921</v>
      </c>
      <c r="AC9155">
        <v>0</v>
      </c>
      <c r="AD9155">
        <v>50.113110905509473</v>
      </c>
      <c r="AE9155">
        <v>112.71209480549339</v>
      </c>
    </row>
    <row r="9156" spans="1:31" x14ac:dyDescent="0.25">
      <c r="A9156">
        <v>1663937</v>
      </c>
      <c r="B9156">
        <v>1</v>
      </c>
      <c r="C9156" t="s">
        <v>80</v>
      </c>
      <c r="D9156" t="s">
        <v>88</v>
      </c>
      <c r="E9156" t="s">
        <v>131</v>
      </c>
      <c r="F9156" t="s">
        <v>25700</v>
      </c>
      <c r="G9156" t="s">
        <v>161</v>
      </c>
      <c r="H9156" t="s">
        <v>134</v>
      </c>
      <c r="I9156" t="s">
        <v>135</v>
      </c>
      <c r="J9156" t="s">
        <v>136</v>
      </c>
      <c r="K9156" t="s">
        <v>137</v>
      </c>
      <c r="L9156" t="s">
        <v>25701</v>
      </c>
      <c r="M9156" t="s">
        <v>25702</v>
      </c>
      <c r="N9156">
        <v>2.1047222219999999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1</v>
      </c>
      <c r="U9156">
        <v>3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0.11890379325427555</v>
      </c>
      <c r="AC9156">
        <v>2281.0317252001851</v>
      </c>
      <c r="AD9156">
        <v>0</v>
      </c>
      <c r="AE9156">
        <v>2281.1506289934391</v>
      </c>
    </row>
    <row r="9157" spans="1:31" x14ac:dyDescent="0.25">
      <c r="A9157">
        <v>1664283</v>
      </c>
      <c r="B9157">
        <v>1</v>
      </c>
      <c r="C9157" t="s">
        <v>80</v>
      </c>
      <c r="D9157" t="s">
        <v>87</v>
      </c>
      <c r="E9157" t="s">
        <v>152</v>
      </c>
      <c r="F9157" t="s">
        <v>25703</v>
      </c>
      <c r="G9157" t="s">
        <v>154</v>
      </c>
      <c r="H9157" t="s">
        <v>149</v>
      </c>
      <c r="I9157" t="s">
        <v>135</v>
      </c>
      <c r="J9157" t="s">
        <v>136</v>
      </c>
      <c r="K9157" t="s">
        <v>137</v>
      </c>
      <c r="L9157" t="s">
        <v>25704</v>
      </c>
      <c r="M9157" t="s">
        <v>25705</v>
      </c>
      <c r="N9157">
        <v>3.6583333329999999</v>
      </c>
      <c r="O9157">
        <v>0</v>
      </c>
      <c r="P9157">
        <v>1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2.5461923617011988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2.5461923617011988</v>
      </c>
    </row>
    <row r="9158" spans="1:31" x14ac:dyDescent="0.25">
      <c r="A9158">
        <v>1664220</v>
      </c>
      <c r="B9158">
        <v>1</v>
      </c>
      <c r="C9158" t="s">
        <v>80</v>
      </c>
      <c r="D9158" t="s">
        <v>92</v>
      </c>
      <c r="E9158" t="s">
        <v>178</v>
      </c>
      <c r="F9158" t="s">
        <v>25706</v>
      </c>
      <c r="G9158" t="s">
        <v>227</v>
      </c>
      <c r="H9158" t="s">
        <v>149</v>
      </c>
      <c r="I9158" t="s">
        <v>135</v>
      </c>
      <c r="J9158" t="s">
        <v>136</v>
      </c>
      <c r="K9158" t="s">
        <v>137</v>
      </c>
      <c r="L9158" t="s">
        <v>25707</v>
      </c>
      <c r="M9158" t="s">
        <v>25708</v>
      </c>
      <c r="N9158">
        <v>2.97</v>
      </c>
      <c r="O9158">
        <v>0</v>
      </c>
      <c r="P9158">
        <v>127</v>
      </c>
      <c r="Q9158">
        <v>0</v>
      </c>
      <c r="R9158">
        <v>7</v>
      </c>
      <c r="S9158">
        <v>0</v>
      </c>
      <c r="T9158">
        <v>4</v>
      </c>
      <c r="U9158">
        <v>0</v>
      </c>
      <c r="V9158">
        <v>0</v>
      </c>
      <c r="W9158">
        <v>0</v>
      </c>
      <c r="X9158">
        <v>130.56052070106071</v>
      </c>
      <c r="Y9158">
        <v>0</v>
      </c>
      <c r="Z9158">
        <v>1.1929147066985197</v>
      </c>
      <c r="AA9158">
        <v>0</v>
      </c>
      <c r="AB9158">
        <v>103.86383700394643</v>
      </c>
      <c r="AC9158">
        <v>0</v>
      </c>
      <c r="AD9158">
        <v>0</v>
      </c>
      <c r="AE9158">
        <v>235.61727241170567</v>
      </c>
    </row>
    <row r="9159" spans="1:31" x14ac:dyDescent="0.25">
      <c r="A9159">
        <v>1664718</v>
      </c>
      <c r="B9159">
        <v>1</v>
      </c>
      <c r="C9159" t="s">
        <v>81</v>
      </c>
      <c r="D9159" t="s">
        <v>117</v>
      </c>
      <c r="E9159" t="s">
        <v>178</v>
      </c>
      <c r="F9159" t="s">
        <v>25709</v>
      </c>
      <c r="G9159" t="s">
        <v>227</v>
      </c>
      <c r="H9159" t="s">
        <v>149</v>
      </c>
      <c r="I9159" t="s">
        <v>135</v>
      </c>
      <c r="J9159" t="s">
        <v>136</v>
      </c>
      <c r="K9159" t="s">
        <v>137</v>
      </c>
      <c r="L9159" t="s">
        <v>25710</v>
      </c>
      <c r="M9159" t="s">
        <v>25711</v>
      </c>
      <c r="N9159">
        <v>2.446388888</v>
      </c>
      <c r="O9159">
        <v>0</v>
      </c>
      <c r="P9159">
        <v>19</v>
      </c>
      <c r="Q9159">
        <v>0</v>
      </c>
      <c r="R9159">
        <v>0</v>
      </c>
      <c r="S9159">
        <v>0</v>
      </c>
      <c r="T9159">
        <v>1</v>
      </c>
      <c r="U9159">
        <v>0</v>
      </c>
      <c r="V9159">
        <v>0</v>
      </c>
      <c r="W9159">
        <v>0</v>
      </c>
      <c r="X9159">
        <v>6.2937634767571042</v>
      </c>
      <c r="Y9159">
        <v>0</v>
      </c>
      <c r="Z9159">
        <v>0</v>
      </c>
      <c r="AA9159">
        <v>0</v>
      </c>
      <c r="AB9159">
        <v>0.1939272899861014</v>
      </c>
      <c r="AC9159">
        <v>0</v>
      </c>
      <c r="AD9159">
        <v>0</v>
      </c>
      <c r="AE9159">
        <v>6.4876907667432056</v>
      </c>
    </row>
    <row r="9160" spans="1:31" x14ac:dyDescent="0.25">
      <c r="A9160">
        <v>1664243</v>
      </c>
      <c r="B9160">
        <v>1</v>
      </c>
      <c r="C9160" t="s">
        <v>80</v>
      </c>
      <c r="D9160" t="s">
        <v>83</v>
      </c>
      <c r="E9160" t="s">
        <v>131</v>
      </c>
      <c r="F9160" t="s">
        <v>9804</v>
      </c>
      <c r="G9160" t="s">
        <v>161</v>
      </c>
      <c r="H9160" t="s">
        <v>134</v>
      </c>
      <c r="I9160" t="s">
        <v>135</v>
      </c>
      <c r="J9160" t="s">
        <v>136</v>
      </c>
      <c r="K9160" t="s">
        <v>137</v>
      </c>
      <c r="L9160" t="s">
        <v>24530</v>
      </c>
      <c r="M9160" t="s">
        <v>25712</v>
      </c>
      <c r="N9160">
        <v>0.73250000000000004</v>
      </c>
      <c r="O9160">
        <v>0</v>
      </c>
      <c r="P9160">
        <v>3056</v>
      </c>
      <c r="Q9160">
        <v>0</v>
      </c>
      <c r="R9160">
        <v>3</v>
      </c>
      <c r="S9160">
        <v>6</v>
      </c>
      <c r="T9160">
        <v>808</v>
      </c>
      <c r="U9160">
        <v>6</v>
      </c>
      <c r="V9160">
        <v>29</v>
      </c>
      <c r="W9160">
        <v>0</v>
      </c>
      <c r="X9160">
        <v>663.38440093378097</v>
      </c>
      <c r="Y9160">
        <v>0</v>
      </c>
      <c r="Z9160">
        <v>1.28554979477846</v>
      </c>
      <c r="AA9160">
        <v>60.337583664834433</v>
      </c>
      <c r="AB9160">
        <v>800.46517610059959</v>
      </c>
      <c r="AC9160">
        <v>207.3923367249229</v>
      </c>
      <c r="AD9160">
        <v>799.59272727061932</v>
      </c>
      <c r="AE9160">
        <v>2532.4577744895355</v>
      </c>
    </row>
    <row r="9161" spans="1:31" x14ac:dyDescent="0.25">
      <c r="A9161">
        <v>1664741</v>
      </c>
      <c r="B9161">
        <v>1</v>
      </c>
      <c r="C9161" t="s">
        <v>81</v>
      </c>
      <c r="D9161" t="s">
        <v>113</v>
      </c>
      <c r="E9161" t="s">
        <v>178</v>
      </c>
      <c r="F9161" t="s">
        <v>25713</v>
      </c>
      <c r="G9161" t="s">
        <v>1967</v>
      </c>
      <c r="H9161" t="s">
        <v>149</v>
      </c>
      <c r="I9161" t="s">
        <v>135</v>
      </c>
      <c r="J9161" t="s">
        <v>136</v>
      </c>
      <c r="K9161" t="s">
        <v>137</v>
      </c>
      <c r="L9161" t="s">
        <v>25714</v>
      </c>
      <c r="M9161" t="s">
        <v>25715</v>
      </c>
      <c r="N9161">
        <v>3.1241666659999998</v>
      </c>
      <c r="O9161">
        <v>0</v>
      </c>
      <c r="P9161">
        <v>6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1.6494572609085691</v>
      </c>
      <c r="Y9161">
        <v>0</v>
      </c>
      <c r="Z9161">
        <v>0</v>
      </c>
      <c r="AA9161">
        <v>0</v>
      </c>
      <c r="AB9161">
        <v>0</v>
      </c>
      <c r="AC9161">
        <v>0</v>
      </c>
      <c r="AD9161">
        <v>0</v>
      </c>
      <c r="AE9161">
        <v>1.6494572609085691</v>
      </c>
    </row>
    <row r="9162" spans="1:31" x14ac:dyDescent="0.25">
      <c r="A9162">
        <v>1664412</v>
      </c>
      <c r="B9162">
        <v>1</v>
      </c>
      <c r="C9162" t="s">
        <v>80</v>
      </c>
      <c r="D9162" t="s">
        <v>84</v>
      </c>
      <c r="E9162" t="s">
        <v>146</v>
      </c>
      <c r="F9162" t="s">
        <v>25716</v>
      </c>
      <c r="G9162" t="s">
        <v>359</v>
      </c>
      <c r="H9162" t="s">
        <v>149</v>
      </c>
      <c r="I9162" t="s">
        <v>135</v>
      </c>
      <c r="J9162" t="s">
        <v>136</v>
      </c>
      <c r="K9162" t="s">
        <v>137</v>
      </c>
      <c r="L9162" t="s">
        <v>25717</v>
      </c>
      <c r="M9162" t="s">
        <v>25718</v>
      </c>
      <c r="N9162">
        <v>0.439722222</v>
      </c>
      <c r="O9162">
        <v>0</v>
      </c>
      <c r="P9162">
        <v>46</v>
      </c>
      <c r="Q9162">
        <v>0</v>
      </c>
      <c r="R9162">
        <v>0</v>
      </c>
      <c r="S9162">
        <v>0</v>
      </c>
      <c r="T9162">
        <v>51</v>
      </c>
      <c r="U9162">
        <v>0</v>
      </c>
      <c r="V9162">
        <v>1</v>
      </c>
      <c r="W9162">
        <v>0</v>
      </c>
      <c r="X9162">
        <v>6.4939957071356362</v>
      </c>
      <c r="Y9162">
        <v>0</v>
      </c>
      <c r="Z9162">
        <v>0</v>
      </c>
      <c r="AA9162">
        <v>0</v>
      </c>
      <c r="AB9162">
        <v>71.932375723762846</v>
      </c>
      <c r="AC9162">
        <v>0</v>
      </c>
      <c r="AD9162">
        <v>6.3234933149664991</v>
      </c>
      <c r="AE9162">
        <v>84.749864745864983</v>
      </c>
    </row>
    <row r="9163" spans="1:31" x14ac:dyDescent="0.25">
      <c r="A9163">
        <v>1665027</v>
      </c>
      <c r="B9163">
        <v>1</v>
      </c>
      <c r="C9163" t="s">
        <v>80</v>
      </c>
      <c r="D9163" t="s">
        <v>106</v>
      </c>
      <c r="E9163" t="s">
        <v>178</v>
      </c>
      <c r="F9163" t="s">
        <v>25719</v>
      </c>
      <c r="G9163" t="s">
        <v>1492</v>
      </c>
      <c r="H9163" t="s">
        <v>149</v>
      </c>
      <c r="I9163" t="s">
        <v>135</v>
      </c>
      <c r="J9163" t="s">
        <v>136</v>
      </c>
      <c r="K9163" t="s">
        <v>137</v>
      </c>
      <c r="L9163" t="s">
        <v>25720</v>
      </c>
      <c r="M9163" t="s">
        <v>25721</v>
      </c>
      <c r="N9163">
        <v>5.4652777769999998</v>
      </c>
      <c r="O9163">
        <v>0</v>
      </c>
      <c r="P9163">
        <v>4</v>
      </c>
      <c r="Q9163">
        <v>0</v>
      </c>
      <c r="R9163">
        <v>1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8.2445476860178157</v>
      </c>
      <c r="Y9163">
        <v>0</v>
      </c>
      <c r="Z9163">
        <v>4.3241097774658002</v>
      </c>
      <c r="AA9163">
        <v>0</v>
      </c>
      <c r="AB9163">
        <v>0</v>
      </c>
      <c r="AC9163">
        <v>0</v>
      </c>
      <c r="AD9163">
        <v>0</v>
      </c>
      <c r="AE9163">
        <v>12.568657463483616</v>
      </c>
    </row>
    <row r="9164" spans="1:31" x14ac:dyDescent="0.25">
      <c r="A9164">
        <v>1664051</v>
      </c>
      <c r="B9164">
        <v>1</v>
      </c>
      <c r="C9164" t="s">
        <v>80</v>
      </c>
      <c r="D9164" t="s">
        <v>92</v>
      </c>
      <c r="E9164" t="s">
        <v>362</v>
      </c>
      <c r="F9164" t="s">
        <v>25722</v>
      </c>
      <c r="G9164" t="s">
        <v>187</v>
      </c>
      <c r="H9164" t="s">
        <v>149</v>
      </c>
      <c r="I9164" t="s">
        <v>135</v>
      </c>
      <c r="J9164" t="s">
        <v>136</v>
      </c>
      <c r="K9164" t="s">
        <v>137</v>
      </c>
      <c r="L9164" t="s">
        <v>25723</v>
      </c>
      <c r="M9164" t="s">
        <v>25724</v>
      </c>
      <c r="N9164">
        <v>0.66194444399999997</v>
      </c>
      <c r="O9164">
        <v>0</v>
      </c>
      <c r="P9164">
        <v>136</v>
      </c>
      <c r="Q9164">
        <v>0</v>
      </c>
      <c r="R9164">
        <v>0</v>
      </c>
      <c r="S9164">
        <v>0</v>
      </c>
      <c r="T9164">
        <v>19</v>
      </c>
      <c r="U9164">
        <v>0</v>
      </c>
      <c r="V9164">
        <v>0</v>
      </c>
      <c r="W9164">
        <v>0</v>
      </c>
      <c r="X9164">
        <v>37.034166479288494</v>
      </c>
      <c r="Y9164">
        <v>0</v>
      </c>
      <c r="Z9164">
        <v>0</v>
      </c>
      <c r="AA9164">
        <v>0</v>
      </c>
      <c r="AB9164">
        <v>16.164092009930592</v>
      </c>
      <c r="AC9164">
        <v>0</v>
      </c>
      <c r="AD9164">
        <v>0</v>
      </c>
      <c r="AE9164">
        <v>53.198258489219086</v>
      </c>
    </row>
    <row r="9165" spans="1:31" x14ac:dyDescent="0.25">
      <c r="A9165">
        <v>1664910</v>
      </c>
      <c r="B9165">
        <v>1</v>
      </c>
      <c r="C9165" t="s">
        <v>81</v>
      </c>
      <c r="D9165" t="s">
        <v>123</v>
      </c>
      <c r="E9165" t="s">
        <v>178</v>
      </c>
      <c r="F9165" t="s">
        <v>25725</v>
      </c>
      <c r="G9165" t="s">
        <v>6610</v>
      </c>
      <c r="H9165" t="s">
        <v>149</v>
      </c>
      <c r="I9165" t="s">
        <v>135</v>
      </c>
      <c r="J9165" t="s">
        <v>136</v>
      </c>
      <c r="K9165" t="s">
        <v>137</v>
      </c>
      <c r="L9165" t="s">
        <v>25726</v>
      </c>
      <c r="M9165" t="s">
        <v>25727</v>
      </c>
      <c r="N9165">
        <v>9.2816666659999996</v>
      </c>
      <c r="O9165">
        <v>0</v>
      </c>
      <c r="P9165">
        <v>16</v>
      </c>
      <c r="Q9165">
        <v>0</v>
      </c>
      <c r="R9165">
        <v>2</v>
      </c>
      <c r="S9165">
        <v>0</v>
      </c>
      <c r="T9165">
        <v>1</v>
      </c>
      <c r="U9165">
        <v>0</v>
      </c>
      <c r="V9165">
        <v>0</v>
      </c>
      <c r="W9165">
        <v>0</v>
      </c>
      <c r="X9165">
        <v>11.360612094787372</v>
      </c>
      <c r="Y9165">
        <v>0</v>
      </c>
      <c r="Z9165">
        <v>0.23393296298447752</v>
      </c>
      <c r="AA9165">
        <v>0</v>
      </c>
      <c r="AB9165">
        <v>17.102868078500098</v>
      </c>
      <c r="AC9165">
        <v>0</v>
      </c>
      <c r="AD9165">
        <v>0</v>
      </c>
      <c r="AE9165">
        <v>28.697413136271948</v>
      </c>
    </row>
    <row r="9166" spans="1:31" x14ac:dyDescent="0.25">
      <c r="A9166">
        <v>1665102</v>
      </c>
      <c r="B9166">
        <v>1</v>
      </c>
      <c r="C9166" t="s">
        <v>81</v>
      </c>
      <c r="D9166" t="s">
        <v>117</v>
      </c>
      <c r="E9166" t="s">
        <v>178</v>
      </c>
      <c r="F9166" t="s">
        <v>25728</v>
      </c>
      <c r="G9166" t="s">
        <v>227</v>
      </c>
      <c r="H9166" t="s">
        <v>149</v>
      </c>
      <c r="I9166" t="s">
        <v>135</v>
      </c>
      <c r="J9166" t="s">
        <v>136</v>
      </c>
      <c r="K9166" t="s">
        <v>137</v>
      </c>
      <c r="L9166" t="s">
        <v>25729</v>
      </c>
      <c r="M9166" t="s">
        <v>25730</v>
      </c>
      <c r="N9166">
        <v>2.2613888879999999</v>
      </c>
      <c r="O9166">
        <v>0</v>
      </c>
      <c r="P9166">
        <v>8</v>
      </c>
      <c r="Q9166">
        <v>0</v>
      </c>
      <c r="R9166">
        <v>0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1.4572049260975424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1.4572049260975424</v>
      </c>
    </row>
    <row r="9167" spans="1:31" x14ac:dyDescent="0.25">
      <c r="A9167">
        <v>1664804</v>
      </c>
      <c r="B9167">
        <v>1</v>
      </c>
      <c r="C9167" t="s">
        <v>80</v>
      </c>
      <c r="D9167" t="s">
        <v>82</v>
      </c>
      <c r="E9167" t="s">
        <v>146</v>
      </c>
      <c r="F9167" t="s">
        <v>25731</v>
      </c>
      <c r="G9167" t="s">
        <v>231</v>
      </c>
      <c r="H9167" t="s">
        <v>149</v>
      </c>
      <c r="I9167" t="s">
        <v>135</v>
      </c>
      <c r="J9167" t="s">
        <v>136</v>
      </c>
      <c r="K9167" t="s">
        <v>137</v>
      </c>
      <c r="L9167" t="s">
        <v>25732</v>
      </c>
      <c r="M9167" t="s">
        <v>25733</v>
      </c>
      <c r="N9167">
        <v>1.851111111</v>
      </c>
      <c r="O9167">
        <v>0</v>
      </c>
      <c r="P9167">
        <v>680</v>
      </c>
      <c r="Q9167">
        <v>0</v>
      </c>
      <c r="R9167">
        <v>0</v>
      </c>
      <c r="S9167">
        <v>0</v>
      </c>
      <c r="T9167">
        <v>84</v>
      </c>
      <c r="U9167">
        <v>0</v>
      </c>
      <c r="V9167">
        <v>0</v>
      </c>
      <c r="W9167">
        <v>0</v>
      </c>
      <c r="X9167">
        <v>405.31385537777521</v>
      </c>
      <c r="Y9167">
        <v>0</v>
      </c>
      <c r="Z9167">
        <v>0</v>
      </c>
      <c r="AA9167">
        <v>0</v>
      </c>
      <c r="AB9167">
        <v>135.39151466623738</v>
      </c>
      <c r="AC9167">
        <v>0</v>
      </c>
      <c r="AD9167">
        <v>0</v>
      </c>
      <c r="AE9167">
        <v>540.70537004401262</v>
      </c>
    </row>
    <row r="9168" spans="1:31" x14ac:dyDescent="0.25">
      <c r="A9168">
        <v>1664698</v>
      </c>
      <c r="B9168">
        <v>1</v>
      </c>
      <c r="C9168" t="s">
        <v>81</v>
      </c>
      <c r="D9168" t="s">
        <v>127</v>
      </c>
      <c r="E9168" t="s">
        <v>131</v>
      </c>
      <c r="F9168" t="s">
        <v>9557</v>
      </c>
      <c r="G9168" t="s">
        <v>161</v>
      </c>
      <c r="H9168" t="s">
        <v>134</v>
      </c>
      <c r="I9168" t="s">
        <v>191</v>
      </c>
      <c r="J9168" t="s">
        <v>136</v>
      </c>
      <c r="K9168" t="s">
        <v>137</v>
      </c>
      <c r="L9168" t="s">
        <v>25734</v>
      </c>
      <c r="M9168" t="s">
        <v>25735</v>
      </c>
      <c r="N9168">
        <v>5.5555550000000002E-3</v>
      </c>
      <c r="O9168">
        <v>0</v>
      </c>
      <c r="P9168">
        <v>420</v>
      </c>
      <c r="Q9168">
        <v>10</v>
      </c>
      <c r="R9168">
        <v>31</v>
      </c>
      <c r="S9168">
        <v>3</v>
      </c>
      <c r="T9168">
        <v>36</v>
      </c>
      <c r="U9168">
        <v>4</v>
      </c>
      <c r="V9168">
        <v>0</v>
      </c>
      <c r="W9168">
        <v>0</v>
      </c>
      <c r="X9168">
        <v>0.27007802930337765</v>
      </c>
      <c r="Y9168">
        <v>2.1681155496066671E-2</v>
      </c>
      <c r="Z9168">
        <v>2.0177572949944444E-2</v>
      </c>
      <c r="AA9168">
        <v>3.3774995185741949</v>
      </c>
      <c r="AB9168">
        <v>6.3879919755594469E-2</v>
      </c>
      <c r="AC9168">
        <v>0.83948995513333347</v>
      </c>
      <c r="AD9168">
        <v>0</v>
      </c>
      <c r="AE9168">
        <v>4.5928061512125113</v>
      </c>
    </row>
    <row r="9169" spans="1:31" x14ac:dyDescent="0.25">
      <c r="A9169">
        <v>1665196</v>
      </c>
      <c r="B9169">
        <v>1</v>
      </c>
      <c r="C9169" t="s">
        <v>81</v>
      </c>
      <c r="D9169" t="s">
        <v>128</v>
      </c>
      <c r="E9169" t="s">
        <v>152</v>
      </c>
      <c r="F9169" t="s">
        <v>25736</v>
      </c>
      <c r="G9169" t="s">
        <v>154</v>
      </c>
      <c r="H9169" t="s">
        <v>149</v>
      </c>
      <c r="I9169" t="s">
        <v>135</v>
      </c>
      <c r="J9169" t="s">
        <v>136</v>
      </c>
      <c r="K9169" t="s">
        <v>137</v>
      </c>
      <c r="L9169" t="s">
        <v>25737</v>
      </c>
      <c r="M9169" t="s">
        <v>25738</v>
      </c>
      <c r="N9169">
        <v>1.9775</v>
      </c>
      <c r="O9169">
        <v>0</v>
      </c>
      <c r="P9169">
        <v>7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0</v>
      </c>
      <c r="W9169">
        <v>0</v>
      </c>
      <c r="X9169">
        <v>2.4282133477478451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2.4282133477478451</v>
      </c>
    </row>
    <row r="9170" spans="1:31" x14ac:dyDescent="0.25">
      <c r="A9170">
        <v>1664996</v>
      </c>
      <c r="B9170">
        <v>1</v>
      </c>
      <c r="C9170" t="s">
        <v>80</v>
      </c>
      <c r="D9170" t="s">
        <v>106</v>
      </c>
      <c r="E9170" t="s">
        <v>178</v>
      </c>
      <c r="F9170" t="s">
        <v>25739</v>
      </c>
      <c r="G9170" t="s">
        <v>227</v>
      </c>
      <c r="H9170" t="s">
        <v>149</v>
      </c>
      <c r="I9170" t="s">
        <v>135</v>
      </c>
      <c r="J9170" t="s">
        <v>136</v>
      </c>
      <c r="K9170" t="s">
        <v>137</v>
      </c>
      <c r="L9170" t="s">
        <v>25740</v>
      </c>
      <c r="M9170" t="s">
        <v>25741</v>
      </c>
      <c r="N9170">
        <v>1.7369444439999999</v>
      </c>
      <c r="O9170">
        <v>0</v>
      </c>
      <c r="P9170">
        <v>4</v>
      </c>
      <c r="Q9170">
        <v>0</v>
      </c>
      <c r="R9170">
        <v>3</v>
      </c>
      <c r="S9170">
        <v>0</v>
      </c>
      <c r="T9170">
        <v>3</v>
      </c>
      <c r="U9170">
        <v>0</v>
      </c>
      <c r="V9170">
        <v>0</v>
      </c>
      <c r="W9170">
        <v>0</v>
      </c>
      <c r="X9170">
        <v>3.3766814815469264</v>
      </c>
      <c r="Y9170">
        <v>0</v>
      </c>
      <c r="Z9170">
        <v>11.856648552304042</v>
      </c>
      <c r="AA9170">
        <v>0</v>
      </c>
      <c r="AB9170">
        <v>2.8098228121016664</v>
      </c>
      <c r="AC9170">
        <v>0</v>
      </c>
      <c r="AD9170">
        <v>0</v>
      </c>
      <c r="AE9170">
        <v>18.043152845952633</v>
      </c>
    </row>
    <row r="9171" spans="1:31" x14ac:dyDescent="0.25">
      <c r="A9171">
        <v>1663914</v>
      </c>
      <c r="B9171">
        <v>1</v>
      </c>
      <c r="C9171" t="s">
        <v>80</v>
      </c>
      <c r="D9171" t="s">
        <v>92</v>
      </c>
      <c r="E9171" t="s">
        <v>152</v>
      </c>
      <c r="F9171" t="s">
        <v>12354</v>
      </c>
      <c r="G9171" t="s">
        <v>154</v>
      </c>
      <c r="H9171" t="s">
        <v>149</v>
      </c>
      <c r="I9171" t="s">
        <v>135</v>
      </c>
      <c r="J9171" t="s">
        <v>136</v>
      </c>
      <c r="K9171" t="s">
        <v>137</v>
      </c>
      <c r="L9171" t="s">
        <v>25742</v>
      </c>
      <c r="M9171" t="s">
        <v>25743</v>
      </c>
      <c r="N9171">
        <v>3.5816666659999998</v>
      </c>
      <c r="O9171">
        <v>0</v>
      </c>
      <c r="P9171">
        <v>0</v>
      </c>
      <c r="Q9171">
        <v>0</v>
      </c>
      <c r="R9171">
        <v>1</v>
      </c>
      <c r="S9171">
        <v>0</v>
      </c>
      <c r="T9171">
        <v>0</v>
      </c>
      <c r="U9171">
        <v>0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D9171">
        <v>0</v>
      </c>
      <c r="AE9171">
        <v>0</v>
      </c>
    </row>
    <row r="9172" spans="1:31" x14ac:dyDescent="0.25">
      <c r="A9172">
        <v>1664303</v>
      </c>
      <c r="B9172">
        <v>1</v>
      </c>
      <c r="C9172" t="s">
        <v>81</v>
      </c>
      <c r="D9172" t="s">
        <v>114</v>
      </c>
      <c r="E9172" t="s">
        <v>178</v>
      </c>
      <c r="F9172" t="s">
        <v>25744</v>
      </c>
      <c r="G9172" t="s">
        <v>227</v>
      </c>
      <c r="H9172" t="s">
        <v>149</v>
      </c>
      <c r="I9172" t="s">
        <v>135</v>
      </c>
      <c r="J9172" t="s">
        <v>136</v>
      </c>
      <c r="K9172" t="s">
        <v>137</v>
      </c>
      <c r="L9172" t="s">
        <v>25745</v>
      </c>
      <c r="M9172" t="s">
        <v>25746</v>
      </c>
      <c r="N9172">
        <v>4.4338888880000003</v>
      </c>
      <c r="O9172">
        <v>0</v>
      </c>
      <c r="P9172">
        <v>2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0</v>
      </c>
      <c r="W9172">
        <v>0</v>
      </c>
      <c r="X9172">
        <v>0.63577490579465135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0.63577490579465135</v>
      </c>
    </row>
    <row r="9173" spans="1:31" x14ac:dyDescent="0.25">
      <c r="A9173">
        <v>1664326</v>
      </c>
      <c r="B9173">
        <v>1</v>
      </c>
      <c r="C9173" t="s">
        <v>80</v>
      </c>
      <c r="D9173" t="s">
        <v>84</v>
      </c>
      <c r="E9173" t="s">
        <v>152</v>
      </c>
      <c r="F9173" t="s">
        <v>25747</v>
      </c>
      <c r="G9173" t="s">
        <v>154</v>
      </c>
      <c r="H9173" t="s">
        <v>149</v>
      </c>
      <c r="I9173" t="s">
        <v>135</v>
      </c>
      <c r="J9173" t="s">
        <v>136</v>
      </c>
      <c r="K9173" t="s">
        <v>137</v>
      </c>
      <c r="L9173" t="s">
        <v>25748</v>
      </c>
      <c r="M9173" t="s">
        <v>25749</v>
      </c>
      <c r="N9173">
        <v>8.9808333329999996</v>
      </c>
      <c r="O9173">
        <v>0</v>
      </c>
      <c r="P9173">
        <v>36</v>
      </c>
      <c r="Q9173">
        <v>0</v>
      </c>
      <c r="R9173">
        <v>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103.44064355821263</v>
      </c>
      <c r="Y9173">
        <v>0</v>
      </c>
      <c r="Z9173">
        <v>0</v>
      </c>
      <c r="AA9173">
        <v>0</v>
      </c>
      <c r="AB9173">
        <v>0</v>
      </c>
      <c r="AC9173">
        <v>0</v>
      </c>
      <c r="AD9173">
        <v>0</v>
      </c>
      <c r="AE9173">
        <v>103.44064355821263</v>
      </c>
    </row>
    <row r="9174" spans="1:31" x14ac:dyDescent="0.25">
      <c r="A9174">
        <v>1665136</v>
      </c>
      <c r="B9174">
        <v>1</v>
      </c>
      <c r="C9174" t="s">
        <v>80</v>
      </c>
      <c r="D9174" t="s">
        <v>82</v>
      </c>
      <c r="E9174" t="s">
        <v>152</v>
      </c>
      <c r="F9174" t="s">
        <v>25750</v>
      </c>
      <c r="G9174" t="s">
        <v>154</v>
      </c>
      <c r="H9174" t="s">
        <v>149</v>
      </c>
      <c r="I9174" t="s">
        <v>135</v>
      </c>
      <c r="J9174" t="s">
        <v>136</v>
      </c>
      <c r="K9174" t="s">
        <v>137</v>
      </c>
      <c r="L9174" t="s">
        <v>25751</v>
      </c>
      <c r="M9174" t="s">
        <v>25752</v>
      </c>
      <c r="N9174">
        <v>1.580833333</v>
      </c>
      <c r="O9174">
        <v>0</v>
      </c>
      <c r="P9174">
        <v>1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0.40070399032187332</v>
      </c>
      <c r="Y9174">
        <v>0</v>
      </c>
      <c r="Z9174">
        <v>0</v>
      </c>
      <c r="AA9174">
        <v>0</v>
      </c>
      <c r="AB9174">
        <v>0</v>
      </c>
      <c r="AC9174">
        <v>0</v>
      </c>
      <c r="AD9174">
        <v>0</v>
      </c>
      <c r="AE9174">
        <v>0.40070399032187332</v>
      </c>
    </row>
    <row r="9175" spans="1:31" x14ac:dyDescent="0.25">
      <c r="A9175">
        <v>1665159</v>
      </c>
      <c r="B9175">
        <v>1</v>
      </c>
      <c r="C9175" t="s">
        <v>81</v>
      </c>
      <c r="D9175" t="s">
        <v>128</v>
      </c>
      <c r="E9175" t="s">
        <v>178</v>
      </c>
      <c r="F9175" t="s">
        <v>25753</v>
      </c>
      <c r="G9175" t="s">
        <v>227</v>
      </c>
      <c r="H9175" t="s">
        <v>149</v>
      </c>
      <c r="I9175" t="s">
        <v>135</v>
      </c>
      <c r="J9175" t="s">
        <v>136</v>
      </c>
      <c r="K9175" t="s">
        <v>137</v>
      </c>
      <c r="L9175" t="s">
        <v>25754</v>
      </c>
      <c r="M9175" t="s">
        <v>25755</v>
      </c>
      <c r="N9175">
        <v>1.1786111109999999</v>
      </c>
      <c r="O9175">
        <v>0</v>
      </c>
      <c r="P9175">
        <v>84</v>
      </c>
      <c r="Q9175">
        <v>0</v>
      </c>
      <c r="R9175">
        <v>0</v>
      </c>
      <c r="S9175">
        <v>0</v>
      </c>
      <c r="T9175">
        <v>4</v>
      </c>
      <c r="U9175">
        <v>0</v>
      </c>
      <c r="V9175">
        <v>0</v>
      </c>
      <c r="W9175">
        <v>0</v>
      </c>
      <c r="X9175">
        <v>26.382697181215885</v>
      </c>
      <c r="Y9175">
        <v>0</v>
      </c>
      <c r="Z9175">
        <v>0</v>
      </c>
      <c r="AA9175">
        <v>0</v>
      </c>
      <c r="AB9175">
        <v>4.8341865326318061</v>
      </c>
      <c r="AC9175">
        <v>0</v>
      </c>
      <c r="AD9175">
        <v>0</v>
      </c>
      <c r="AE9175">
        <v>31.216883713847693</v>
      </c>
    </row>
    <row r="9176" spans="1:31" x14ac:dyDescent="0.25">
      <c r="A9176">
        <v>1664687</v>
      </c>
      <c r="B9176">
        <v>1</v>
      </c>
      <c r="C9176" t="s">
        <v>81</v>
      </c>
      <c r="D9176" t="s">
        <v>113</v>
      </c>
      <c r="E9176" t="s">
        <v>152</v>
      </c>
      <c r="F9176" t="s">
        <v>25756</v>
      </c>
      <c r="G9176" t="s">
        <v>154</v>
      </c>
      <c r="H9176" t="s">
        <v>149</v>
      </c>
      <c r="I9176" t="s">
        <v>135</v>
      </c>
      <c r="J9176" t="s">
        <v>136</v>
      </c>
      <c r="K9176" t="s">
        <v>137</v>
      </c>
      <c r="L9176" t="s">
        <v>25757</v>
      </c>
      <c r="M9176" t="s">
        <v>25758</v>
      </c>
      <c r="N9176">
        <v>3.2483333330000002</v>
      </c>
      <c r="O9176">
        <v>0</v>
      </c>
      <c r="P9176">
        <v>1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0.29456126352149553</v>
      </c>
      <c r="Y9176">
        <v>0</v>
      </c>
      <c r="Z9176">
        <v>0</v>
      </c>
      <c r="AA9176">
        <v>0</v>
      </c>
      <c r="AB9176">
        <v>0</v>
      </c>
      <c r="AC9176">
        <v>0</v>
      </c>
      <c r="AD9176">
        <v>0</v>
      </c>
      <c r="AE9176">
        <v>0.29456126352149553</v>
      </c>
    </row>
    <row r="9177" spans="1:31" x14ac:dyDescent="0.25">
      <c r="A9177">
        <v>1664000</v>
      </c>
      <c r="B9177">
        <v>1</v>
      </c>
      <c r="C9177" t="s">
        <v>80</v>
      </c>
      <c r="D9177" t="s">
        <v>91</v>
      </c>
      <c r="E9177" t="s">
        <v>140</v>
      </c>
      <c r="F9177" t="s">
        <v>5570</v>
      </c>
      <c r="G9177" t="s">
        <v>161</v>
      </c>
      <c r="H9177" t="s">
        <v>134</v>
      </c>
      <c r="I9177" t="s">
        <v>135</v>
      </c>
      <c r="J9177" t="s">
        <v>136</v>
      </c>
      <c r="K9177" t="s">
        <v>137</v>
      </c>
      <c r="L9177" t="s">
        <v>25759</v>
      </c>
      <c r="M9177" t="s">
        <v>25760</v>
      </c>
      <c r="N9177">
        <v>0.69583333300000005</v>
      </c>
      <c r="O9177">
        <v>29</v>
      </c>
      <c r="P9177">
        <v>684</v>
      </c>
      <c r="Q9177">
        <v>58</v>
      </c>
      <c r="R9177">
        <v>78</v>
      </c>
      <c r="S9177">
        <v>26</v>
      </c>
      <c r="T9177">
        <v>120</v>
      </c>
      <c r="U9177">
        <v>6</v>
      </c>
      <c r="V9177">
        <v>1</v>
      </c>
      <c r="W9177">
        <v>10.105666056328989</v>
      </c>
      <c r="X9177">
        <v>126.9717696426552</v>
      </c>
      <c r="Y9177">
        <v>32.895787894057669</v>
      </c>
      <c r="Z9177">
        <v>14.815993557659001</v>
      </c>
      <c r="AA9177">
        <v>88.280353981202907</v>
      </c>
      <c r="AB9177">
        <v>68.196480220990082</v>
      </c>
      <c r="AC9177">
        <v>46.215910188402624</v>
      </c>
      <c r="AD9177">
        <v>13.900970178370022</v>
      </c>
      <c r="AE9177">
        <v>401.38293171966654</v>
      </c>
    </row>
    <row r="9178" spans="1:31" x14ac:dyDescent="0.25">
      <c r="A9178">
        <v>1664541</v>
      </c>
      <c r="B9178">
        <v>1</v>
      </c>
      <c r="C9178" t="s">
        <v>81</v>
      </c>
      <c r="D9178" t="s">
        <v>114</v>
      </c>
      <c r="E9178" t="s">
        <v>178</v>
      </c>
      <c r="F9178" t="s">
        <v>25761</v>
      </c>
      <c r="G9178" t="s">
        <v>252</v>
      </c>
      <c r="H9178" t="s">
        <v>149</v>
      </c>
      <c r="I9178" t="s">
        <v>135</v>
      </c>
      <c r="J9178" t="s">
        <v>136</v>
      </c>
      <c r="K9178" t="s">
        <v>137</v>
      </c>
      <c r="L9178" t="s">
        <v>25762</v>
      </c>
      <c r="M9178" t="s">
        <v>25763</v>
      </c>
      <c r="N9178">
        <v>1.996388888</v>
      </c>
      <c r="O9178">
        <v>0</v>
      </c>
      <c r="P9178">
        <v>12</v>
      </c>
      <c r="Q9178">
        <v>0</v>
      </c>
      <c r="R9178">
        <v>0</v>
      </c>
      <c r="S9178">
        <v>0</v>
      </c>
      <c r="T9178">
        <v>1</v>
      </c>
      <c r="U9178">
        <v>0</v>
      </c>
      <c r="V9178">
        <v>0</v>
      </c>
      <c r="W9178">
        <v>0</v>
      </c>
      <c r="X9178">
        <v>1.6095280795511318</v>
      </c>
      <c r="Y9178">
        <v>0</v>
      </c>
      <c r="Z9178">
        <v>0</v>
      </c>
      <c r="AA9178">
        <v>0</v>
      </c>
      <c r="AB9178">
        <v>0.12734034111950554</v>
      </c>
      <c r="AC9178">
        <v>0</v>
      </c>
      <c r="AD9178">
        <v>0</v>
      </c>
      <c r="AE9178">
        <v>1.7368684206706373</v>
      </c>
    </row>
    <row r="9179" spans="1:31" x14ac:dyDescent="0.25">
      <c r="A9179">
        <v>1664226</v>
      </c>
      <c r="B9179">
        <v>1</v>
      </c>
      <c r="C9179" t="s">
        <v>81</v>
      </c>
      <c r="D9179" t="s">
        <v>119</v>
      </c>
      <c r="E9179" t="s">
        <v>178</v>
      </c>
      <c r="F9179" t="s">
        <v>25764</v>
      </c>
      <c r="G9179" t="s">
        <v>227</v>
      </c>
      <c r="H9179" t="s">
        <v>149</v>
      </c>
      <c r="I9179" t="s">
        <v>135</v>
      </c>
      <c r="J9179" t="s">
        <v>136</v>
      </c>
      <c r="K9179" t="s">
        <v>137</v>
      </c>
      <c r="L9179" t="s">
        <v>25765</v>
      </c>
      <c r="M9179" t="s">
        <v>25766</v>
      </c>
      <c r="N9179">
        <v>1.371111111</v>
      </c>
      <c r="O9179">
        <v>0</v>
      </c>
      <c r="P9179">
        <v>67</v>
      </c>
      <c r="Q9179">
        <v>0</v>
      </c>
      <c r="R9179">
        <v>0</v>
      </c>
      <c r="S9179">
        <v>0</v>
      </c>
      <c r="T9179">
        <v>6</v>
      </c>
      <c r="U9179">
        <v>0</v>
      </c>
      <c r="V9179">
        <v>0</v>
      </c>
      <c r="W9179">
        <v>0</v>
      </c>
      <c r="X9179">
        <v>22.165786493602074</v>
      </c>
      <c r="Y9179">
        <v>0</v>
      </c>
      <c r="Z9179">
        <v>0</v>
      </c>
      <c r="AA9179">
        <v>0</v>
      </c>
      <c r="AB9179">
        <v>4.6733664300257836</v>
      </c>
      <c r="AC9179">
        <v>0</v>
      </c>
      <c r="AD9179">
        <v>0</v>
      </c>
      <c r="AE9179">
        <v>26.839152923627857</v>
      </c>
    </row>
    <row r="9180" spans="1:31" x14ac:dyDescent="0.25">
      <c r="A9180">
        <v>1664618</v>
      </c>
      <c r="B9180">
        <v>1</v>
      </c>
      <c r="C9180" t="s">
        <v>81</v>
      </c>
      <c r="D9180" t="s">
        <v>113</v>
      </c>
      <c r="E9180" t="s">
        <v>178</v>
      </c>
      <c r="F9180" t="s">
        <v>25767</v>
      </c>
      <c r="G9180" t="s">
        <v>1492</v>
      </c>
      <c r="H9180" t="s">
        <v>149</v>
      </c>
      <c r="I9180" t="s">
        <v>135</v>
      </c>
      <c r="J9180" t="s">
        <v>136</v>
      </c>
      <c r="K9180" t="s">
        <v>137</v>
      </c>
      <c r="L9180" t="s">
        <v>25768</v>
      </c>
      <c r="M9180" t="s">
        <v>25769</v>
      </c>
      <c r="N9180">
        <v>1.997777777</v>
      </c>
      <c r="O9180">
        <v>0</v>
      </c>
      <c r="P9180">
        <v>57</v>
      </c>
      <c r="Q9180">
        <v>0</v>
      </c>
      <c r="R9180">
        <v>2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12.062296934981928</v>
      </c>
      <c r="Y9180">
        <v>0</v>
      </c>
      <c r="Z9180">
        <v>8.7003522615063892E-3</v>
      </c>
      <c r="AA9180">
        <v>0</v>
      </c>
      <c r="AB9180">
        <v>0</v>
      </c>
      <c r="AC9180">
        <v>0</v>
      </c>
      <c r="AD9180">
        <v>0</v>
      </c>
      <c r="AE9180">
        <v>12.070997287243435</v>
      </c>
    </row>
    <row r="9181" spans="1:31" x14ac:dyDescent="0.25">
      <c r="A9181">
        <v>1664180</v>
      </c>
      <c r="B9181">
        <v>1</v>
      </c>
      <c r="C9181" t="s">
        <v>81</v>
      </c>
      <c r="D9181" t="s">
        <v>115</v>
      </c>
      <c r="E9181" t="s">
        <v>204</v>
      </c>
      <c r="F9181" t="s">
        <v>22790</v>
      </c>
      <c r="G9181" t="s">
        <v>161</v>
      </c>
      <c r="H9181" t="s">
        <v>134</v>
      </c>
      <c r="I9181" t="s">
        <v>135</v>
      </c>
      <c r="J9181" t="s">
        <v>136</v>
      </c>
      <c r="K9181" t="s">
        <v>137</v>
      </c>
      <c r="L9181" t="s">
        <v>25770</v>
      </c>
      <c r="M9181" t="s">
        <v>25771</v>
      </c>
      <c r="N9181">
        <v>0.91777777699999996</v>
      </c>
      <c r="O9181">
        <v>0</v>
      </c>
      <c r="P9181">
        <v>770</v>
      </c>
      <c r="Q9181">
        <v>0</v>
      </c>
      <c r="R9181">
        <v>6</v>
      </c>
      <c r="S9181">
        <v>2</v>
      </c>
      <c r="T9181">
        <v>46</v>
      </c>
      <c r="U9181">
        <v>0</v>
      </c>
      <c r="V9181">
        <v>0</v>
      </c>
      <c r="W9181">
        <v>0</v>
      </c>
      <c r="X9181">
        <v>49.834815941794886</v>
      </c>
      <c r="Y9181">
        <v>0</v>
      </c>
      <c r="Z9181">
        <v>1.6647331562369936</v>
      </c>
      <c r="AA9181">
        <v>5.9197437726647744</v>
      </c>
      <c r="AB9181">
        <v>22.64561901407097</v>
      </c>
      <c r="AC9181">
        <v>0</v>
      </c>
      <c r="AD9181">
        <v>0</v>
      </c>
      <c r="AE9181">
        <v>80.064911884767625</v>
      </c>
    </row>
    <row r="9182" spans="1:31" x14ac:dyDescent="0.25">
      <c r="A9182">
        <v>1663785</v>
      </c>
      <c r="B9182">
        <v>1</v>
      </c>
      <c r="C9182" t="s">
        <v>80</v>
      </c>
      <c r="D9182" t="s">
        <v>83</v>
      </c>
      <c r="E9182" t="s">
        <v>178</v>
      </c>
      <c r="F9182" t="s">
        <v>9834</v>
      </c>
      <c r="G9182" t="s">
        <v>227</v>
      </c>
      <c r="H9182" t="s">
        <v>149</v>
      </c>
      <c r="I9182" t="s">
        <v>135</v>
      </c>
      <c r="J9182" t="s">
        <v>136</v>
      </c>
      <c r="K9182" t="s">
        <v>137</v>
      </c>
      <c r="L9182" t="s">
        <v>25772</v>
      </c>
      <c r="M9182" t="s">
        <v>25773</v>
      </c>
      <c r="N9182">
        <v>0.63777777700000005</v>
      </c>
      <c r="O9182">
        <v>0</v>
      </c>
      <c r="P9182">
        <v>271</v>
      </c>
      <c r="Q9182">
        <v>0</v>
      </c>
      <c r="R9182">
        <v>0</v>
      </c>
      <c r="S9182">
        <v>0</v>
      </c>
      <c r="T9182">
        <v>7</v>
      </c>
      <c r="U9182">
        <v>0</v>
      </c>
      <c r="V9182">
        <v>0</v>
      </c>
      <c r="W9182">
        <v>0</v>
      </c>
      <c r="X9182">
        <v>38.593206296236758</v>
      </c>
      <c r="Y9182">
        <v>0</v>
      </c>
      <c r="Z9182">
        <v>0</v>
      </c>
      <c r="AA9182">
        <v>0</v>
      </c>
      <c r="AB9182">
        <v>2.841383362609307</v>
      </c>
      <c r="AC9182">
        <v>0</v>
      </c>
      <c r="AD9182">
        <v>0</v>
      </c>
      <c r="AE9182">
        <v>41.434589658846065</v>
      </c>
    </row>
    <row r="9183" spans="1:31" x14ac:dyDescent="0.25">
      <c r="A9183">
        <v>1665113</v>
      </c>
      <c r="B9183">
        <v>1</v>
      </c>
      <c r="C9183" t="s">
        <v>80</v>
      </c>
      <c r="D9183" t="s">
        <v>82</v>
      </c>
      <c r="E9183" t="s">
        <v>362</v>
      </c>
      <c r="F9183" t="s">
        <v>25774</v>
      </c>
      <c r="G9183" t="s">
        <v>900</v>
      </c>
      <c r="H9183" t="s">
        <v>149</v>
      </c>
      <c r="I9183" t="s">
        <v>135</v>
      </c>
      <c r="J9183" t="s">
        <v>136</v>
      </c>
      <c r="K9183" t="s">
        <v>137</v>
      </c>
      <c r="L9183" t="s">
        <v>25775</v>
      </c>
      <c r="M9183" t="s">
        <v>25776</v>
      </c>
      <c r="N9183">
        <v>7.5219444439999998</v>
      </c>
      <c r="O9183">
        <v>0</v>
      </c>
      <c r="P9183">
        <v>72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124.56165678862314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124.56165678862314</v>
      </c>
    </row>
    <row r="9184" spans="1:31" x14ac:dyDescent="0.25">
      <c r="A9184">
        <v>1664572</v>
      </c>
      <c r="B9184">
        <v>1</v>
      </c>
      <c r="C9184" t="s">
        <v>80</v>
      </c>
      <c r="D9184" t="s">
        <v>84</v>
      </c>
      <c r="E9184" t="s">
        <v>152</v>
      </c>
      <c r="F9184" t="s">
        <v>25777</v>
      </c>
      <c r="G9184" t="s">
        <v>154</v>
      </c>
      <c r="H9184" t="s">
        <v>149</v>
      </c>
      <c r="I9184" t="s">
        <v>135</v>
      </c>
      <c r="J9184" t="s">
        <v>136</v>
      </c>
      <c r="K9184" t="s">
        <v>137</v>
      </c>
      <c r="L9184" t="s">
        <v>25778</v>
      </c>
      <c r="M9184" t="s">
        <v>25779</v>
      </c>
      <c r="N9184">
        <v>4.7411111110000004</v>
      </c>
      <c r="O9184">
        <v>0</v>
      </c>
      <c r="P9184">
        <v>4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10.924438603198606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10.924438603198606</v>
      </c>
    </row>
    <row r="9185" spans="1:31" x14ac:dyDescent="0.25">
      <c r="A9185">
        <v>1664721</v>
      </c>
      <c r="B9185">
        <v>1</v>
      </c>
      <c r="C9185" t="s">
        <v>81</v>
      </c>
      <c r="D9185" t="s">
        <v>117</v>
      </c>
      <c r="E9185" t="s">
        <v>178</v>
      </c>
      <c r="F9185" t="s">
        <v>25780</v>
      </c>
      <c r="G9185" t="s">
        <v>227</v>
      </c>
      <c r="H9185" t="s">
        <v>149</v>
      </c>
      <c r="I9185" t="s">
        <v>135</v>
      </c>
      <c r="J9185" t="s">
        <v>136</v>
      </c>
      <c r="K9185" t="s">
        <v>137</v>
      </c>
      <c r="L9185" t="s">
        <v>25781</v>
      </c>
      <c r="M9185" t="s">
        <v>25782</v>
      </c>
      <c r="N9185">
        <v>1.676666666</v>
      </c>
      <c r="O9185">
        <v>0</v>
      </c>
      <c r="P9185">
        <v>6</v>
      </c>
      <c r="Q9185">
        <v>0</v>
      </c>
      <c r="R9185">
        <v>1</v>
      </c>
      <c r="S9185">
        <v>0</v>
      </c>
      <c r="T9185">
        <v>4</v>
      </c>
      <c r="U9185">
        <v>0</v>
      </c>
      <c r="V9185">
        <v>0</v>
      </c>
      <c r="W9185">
        <v>0</v>
      </c>
      <c r="X9185">
        <v>0.88024784891018659</v>
      </c>
      <c r="Y9185">
        <v>0</v>
      </c>
      <c r="Z9185">
        <v>0.50313920796031109</v>
      </c>
      <c r="AA9185">
        <v>0</v>
      </c>
      <c r="AB9185">
        <v>8.728844884713677</v>
      </c>
      <c r="AC9185">
        <v>0</v>
      </c>
      <c r="AD9185">
        <v>0</v>
      </c>
      <c r="AE9185">
        <v>10.112231941584174</v>
      </c>
    </row>
    <row r="9186" spans="1:31" x14ac:dyDescent="0.25">
      <c r="A9186">
        <v>1663842</v>
      </c>
      <c r="B9186">
        <v>1</v>
      </c>
      <c r="C9186" t="s">
        <v>81</v>
      </c>
      <c r="D9186" t="s">
        <v>119</v>
      </c>
      <c r="E9186" t="s">
        <v>204</v>
      </c>
      <c r="F9186" t="s">
        <v>22301</v>
      </c>
      <c r="G9186" t="s">
        <v>133</v>
      </c>
      <c r="H9186" t="s">
        <v>134</v>
      </c>
      <c r="I9186" t="s">
        <v>135</v>
      </c>
      <c r="J9186" t="s">
        <v>136</v>
      </c>
      <c r="K9186" t="s">
        <v>137</v>
      </c>
      <c r="L9186" t="s">
        <v>25783</v>
      </c>
      <c r="M9186" t="s">
        <v>25784</v>
      </c>
      <c r="N9186">
        <v>1.0958333330000001</v>
      </c>
      <c r="O9186">
        <v>0</v>
      </c>
      <c r="P9186">
        <v>601</v>
      </c>
      <c r="Q9186">
        <v>0</v>
      </c>
      <c r="R9186">
        <v>45</v>
      </c>
      <c r="S9186">
        <v>1</v>
      </c>
      <c r="T9186">
        <v>48</v>
      </c>
      <c r="U9186">
        <v>0</v>
      </c>
      <c r="V9186">
        <v>0</v>
      </c>
      <c r="W9186">
        <v>0</v>
      </c>
      <c r="X9186">
        <v>167.86313482236815</v>
      </c>
      <c r="Y9186">
        <v>0</v>
      </c>
      <c r="Z9186">
        <v>14.034741535610083</v>
      </c>
      <c r="AA9186">
        <v>9.1256890978449174</v>
      </c>
      <c r="AB9186">
        <v>13.056349558851181</v>
      </c>
      <c r="AC9186">
        <v>0</v>
      </c>
      <c r="AD9186">
        <v>0</v>
      </c>
      <c r="AE9186">
        <v>204.07991501467433</v>
      </c>
    </row>
    <row r="9187" spans="1:31" x14ac:dyDescent="0.25">
      <c r="A9187">
        <v>1664979</v>
      </c>
      <c r="B9187">
        <v>1</v>
      </c>
      <c r="C9187" t="s">
        <v>80</v>
      </c>
      <c r="D9187" t="s">
        <v>104</v>
      </c>
      <c r="E9187" t="s">
        <v>178</v>
      </c>
      <c r="F9187" t="s">
        <v>1838</v>
      </c>
      <c r="G9187" t="s">
        <v>675</v>
      </c>
      <c r="H9187" t="s">
        <v>149</v>
      </c>
      <c r="I9187" t="s">
        <v>135</v>
      </c>
      <c r="J9187" t="s">
        <v>136</v>
      </c>
      <c r="K9187" t="s">
        <v>137</v>
      </c>
      <c r="L9187" t="s">
        <v>25785</v>
      </c>
      <c r="M9187" t="s">
        <v>25786</v>
      </c>
      <c r="N9187">
        <v>9.4969444440000004</v>
      </c>
      <c r="O9187">
        <v>0</v>
      </c>
      <c r="P9187">
        <v>25</v>
      </c>
      <c r="Q9187">
        <v>0</v>
      </c>
      <c r="R9187">
        <v>0</v>
      </c>
      <c r="S9187">
        <v>0</v>
      </c>
      <c r="T9187">
        <v>1</v>
      </c>
      <c r="U9187">
        <v>0</v>
      </c>
      <c r="V9187">
        <v>0</v>
      </c>
      <c r="W9187">
        <v>0</v>
      </c>
      <c r="X9187">
        <v>57.700354790094423</v>
      </c>
      <c r="Y9187">
        <v>0</v>
      </c>
      <c r="Z9187">
        <v>0</v>
      </c>
      <c r="AA9187">
        <v>0</v>
      </c>
      <c r="AB9187">
        <v>2.8701374454219546</v>
      </c>
      <c r="AC9187">
        <v>0</v>
      </c>
      <c r="AD9187">
        <v>0</v>
      </c>
      <c r="AE9187">
        <v>60.570492235516376</v>
      </c>
    </row>
    <row r="9188" spans="1:31" x14ac:dyDescent="0.25">
      <c r="A9188">
        <v>1664054</v>
      </c>
      <c r="B9188">
        <v>1</v>
      </c>
      <c r="C9188" t="s">
        <v>80</v>
      </c>
      <c r="D9188" t="s">
        <v>94</v>
      </c>
      <c r="E9188" t="s">
        <v>146</v>
      </c>
      <c r="F9188" t="s">
        <v>22610</v>
      </c>
      <c r="G9188" t="s">
        <v>260</v>
      </c>
      <c r="H9188" t="s">
        <v>149</v>
      </c>
      <c r="I9188" t="s">
        <v>135</v>
      </c>
      <c r="J9188" t="s">
        <v>136</v>
      </c>
      <c r="K9188" t="s">
        <v>137</v>
      </c>
      <c r="L9188" t="s">
        <v>25787</v>
      </c>
      <c r="M9188" t="s">
        <v>25788</v>
      </c>
      <c r="N9188">
        <v>3.6838888879999998</v>
      </c>
      <c r="O9188">
        <v>0</v>
      </c>
      <c r="P9188">
        <v>172</v>
      </c>
      <c r="Q9188">
        <v>0</v>
      </c>
      <c r="R9188">
        <v>0</v>
      </c>
      <c r="S9188">
        <v>0</v>
      </c>
      <c r="T9188">
        <v>43</v>
      </c>
      <c r="U9188">
        <v>0</v>
      </c>
      <c r="V9188">
        <v>0</v>
      </c>
      <c r="W9188">
        <v>0</v>
      </c>
      <c r="X9188">
        <v>95.384776283783523</v>
      </c>
      <c r="Y9188">
        <v>0</v>
      </c>
      <c r="Z9188">
        <v>0</v>
      </c>
      <c r="AA9188">
        <v>0</v>
      </c>
      <c r="AB9188">
        <v>54.391728437628167</v>
      </c>
      <c r="AC9188">
        <v>0</v>
      </c>
      <c r="AD9188">
        <v>0</v>
      </c>
      <c r="AE9188">
        <v>149.7765047214117</v>
      </c>
    </row>
    <row r="9189" spans="1:31" x14ac:dyDescent="0.25">
      <c r="A9189">
        <v>1663888</v>
      </c>
      <c r="B9189">
        <v>1</v>
      </c>
      <c r="C9189" t="s">
        <v>80</v>
      </c>
      <c r="D9189" t="s">
        <v>93</v>
      </c>
      <c r="E9189" t="s">
        <v>131</v>
      </c>
      <c r="F9189" t="s">
        <v>25789</v>
      </c>
      <c r="G9189" t="s">
        <v>195</v>
      </c>
      <c r="H9189" t="s">
        <v>134</v>
      </c>
      <c r="I9189" t="s">
        <v>135</v>
      </c>
      <c r="J9189" t="s">
        <v>136</v>
      </c>
      <c r="K9189" t="s">
        <v>137</v>
      </c>
      <c r="L9189" t="s">
        <v>25790</v>
      </c>
      <c r="M9189" t="s">
        <v>25791</v>
      </c>
      <c r="N9189">
        <v>2.0930555549999998</v>
      </c>
      <c r="O9189">
        <v>0</v>
      </c>
      <c r="P9189">
        <v>376</v>
      </c>
      <c r="Q9189">
        <v>5</v>
      </c>
      <c r="R9189">
        <v>96</v>
      </c>
      <c r="S9189">
        <v>3</v>
      </c>
      <c r="T9189">
        <v>109</v>
      </c>
      <c r="U9189">
        <v>0</v>
      </c>
      <c r="V9189">
        <v>0</v>
      </c>
      <c r="W9189">
        <v>0</v>
      </c>
      <c r="X9189">
        <v>110.67452088133</v>
      </c>
      <c r="Y9189">
        <v>1.9009652859795501</v>
      </c>
      <c r="Z9189">
        <v>55.888608514901676</v>
      </c>
      <c r="AA9189">
        <v>44.815195132347291</v>
      </c>
      <c r="AB9189">
        <v>93.835995677839904</v>
      </c>
      <c r="AC9189">
        <v>0</v>
      </c>
      <c r="AD9189">
        <v>0</v>
      </c>
      <c r="AE9189">
        <v>307.11528549239841</v>
      </c>
    </row>
    <row r="9190" spans="1:31" x14ac:dyDescent="0.25">
      <c r="A9190">
        <v>1663911</v>
      </c>
      <c r="B9190">
        <v>1</v>
      </c>
      <c r="C9190" t="s">
        <v>80</v>
      </c>
      <c r="D9190" t="s">
        <v>104</v>
      </c>
      <c r="E9190" t="s">
        <v>204</v>
      </c>
      <c r="F9190" t="s">
        <v>5060</v>
      </c>
      <c r="G9190" t="s">
        <v>161</v>
      </c>
      <c r="H9190" t="s">
        <v>134</v>
      </c>
      <c r="I9190" t="s">
        <v>135</v>
      </c>
      <c r="J9190" t="s">
        <v>136</v>
      </c>
      <c r="K9190" t="s">
        <v>137</v>
      </c>
      <c r="L9190" t="s">
        <v>25792</v>
      </c>
      <c r="M9190" t="s">
        <v>25793</v>
      </c>
      <c r="N9190">
        <v>1.7922222219999999</v>
      </c>
      <c r="O9190">
        <v>0</v>
      </c>
      <c r="P9190">
        <v>111</v>
      </c>
      <c r="Q9190">
        <v>5</v>
      </c>
      <c r="R9190">
        <v>3</v>
      </c>
      <c r="S9190">
        <v>11</v>
      </c>
      <c r="T9190">
        <v>13</v>
      </c>
      <c r="U9190">
        <v>2</v>
      </c>
      <c r="V9190">
        <v>0</v>
      </c>
      <c r="W9190">
        <v>0</v>
      </c>
      <c r="X9190">
        <v>42.662836933539857</v>
      </c>
      <c r="Y9190">
        <v>2.2770501727664287</v>
      </c>
      <c r="Z9190">
        <v>0.20315292924041109</v>
      </c>
      <c r="AA9190">
        <v>97.616350583867558</v>
      </c>
      <c r="AB9190">
        <v>2.9756048296717572</v>
      </c>
      <c r="AC9190">
        <v>229.26278008581909</v>
      </c>
      <c r="AD9190">
        <v>0</v>
      </c>
      <c r="AE9190">
        <v>374.99777553490514</v>
      </c>
    </row>
    <row r="9191" spans="1:31" x14ac:dyDescent="0.25">
      <c r="A9191">
        <v>1664956</v>
      </c>
      <c r="B9191">
        <v>1</v>
      </c>
      <c r="C9191" t="s">
        <v>81</v>
      </c>
      <c r="D9191" t="s">
        <v>113</v>
      </c>
      <c r="E9191" t="s">
        <v>152</v>
      </c>
      <c r="F9191" t="s">
        <v>25794</v>
      </c>
      <c r="G9191" t="s">
        <v>154</v>
      </c>
      <c r="H9191" t="s">
        <v>149</v>
      </c>
      <c r="I9191" t="s">
        <v>135</v>
      </c>
      <c r="J9191" t="s">
        <v>136</v>
      </c>
      <c r="K9191" t="s">
        <v>137</v>
      </c>
      <c r="L9191" t="s">
        <v>25795</v>
      </c>
      <c r="M9191" t="s">
        <v>25796</v>
      </c>
      <c r="N9191">
        <v>3.9472222220000002</v>
      </c>
      <c r="O9191">
        <v>0</v>
      </c>
      <c r="P9191">
        <v>0</v>
      </c>
      <c r="Q9191">
        <v>0</v>
      </c>
      <c r="R9191">
        <v>1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1.5291597805610071</v>
      </c>
      <c r="AA9191">
        <v>0</v>
      </c>
      <c r="AB9191">
        <v>0</v>
      </c>
      <c r="AC9191">
        <v>0</v>
      </c>
      <c r="AD9191">
        <v>0</v>
      </c>
      <c r="AE9191">
        <v>1.5291597805610071</v>
      </c>
    </row>
    <row r="9192" spans="1:31" x14ac:dyDescent="0.25">
      <c r="A9192">
        <v>1664695</v>
      </c>
      <c r="B9192">
        <v>1</v>
      </c>
      <c r="C9192" t="s">
        <v>80</v>
      </c>
      <c r="D9192" t="s">
        <v>84</v>
      </c>
      <c r="E9192" t="s">
        <v>178</v>
      </c>
      <c r="F9192" t="s">
        <v>25797</v>
      </c>
      <c r="G9192" t="s">
        <v>675</v>
      </c>
      <c r="H9192" t="s">
        <v>149</v>
      </c>
      <c r="I9192" t="s">
        <v>135</v>
      </c>
      <c r="J9192" t="s">
        <v>136</v>
      </c>
      <c r="K9192" t="s">
        <v>137</v>
      </c>
      <c r="L9192" t="s">
        <v>25798</v>
      </c>
      <c r="M9192" t="s">
        <v>25799</v>
      </c>
      <c r="N9192">
        <v>2.2036111109999998</v>
      </c>
      <c r="O9192">
        <v>0</v>
      </c>
      <c r="P9192">
        <v>172</v>
      </c>
      <c r="Q9192">
        <v>0</v>
      </c>
      <c r="R9192">
        <v>0</v>
      </c>
      <c r="S9192">
        <v>0</v>
      </c>
      <c r="T9192">
        <v>5</v>
      </c>
      <c r="U9192">
        <v>0</v>
      </c>
      <c r="V9192">
        <v>0</v>
      </c>
      <c r="W9192">
        <v>0</v>
      </c>
      <c r="X9192">
        <v>122.4573275871532</v>
      </c>
      <c r="Y9192">
        <v>0</v>
      </c>
      <c r="Z9192">
        <v>0</v>
      </c>
      <c r="AA9192">
        <v>0</v>
      </c>
      <c r="AB9192">
        <v>58.724417916392539</v>
      </c>
      <c r="AC9192">
        <v>0</v>
      </c>
      <c r="AD9192">
        <v>0</v>
      </c>
      <c r="AE9192">
        <v>181.18174550354576</v>
      </c>
    </row>
    <row r="9193" spans="1:31" x14ac:dyDescent="0.25">
      <c r="A9193">
        <v>1664146</v>
      </c>
      <c r="B9193">
        <v>1</v>
      </c>
      <c r="C9193" t="s">
        <v>81</v>
      </c>
      <c r="D9193" t="s">
        <v>126</v>
      </c>
      <c r="E9193" t="s">
        <v>178</v>
      </c>
      <c r="F9193" t="s">
        <v>25800</v>
      </c>
      <c r="G9193" t="s">
        <v>227</v>
      </c>
      <c r="H9193" t="s">
        <v>149</v>
      </c>
      <c r="I9193" t="s">
        <v>135</v>
      </c>
      <c r="J9193" t="s">
        <v>136</v>
      </c>
      <c r="K9193" t="s">
        <v>137</v>
      </c>
      <c r="L9193" t="s">
        <v>25801</v>
      </c>
      <c r="M9193" t="s">
        <v>25802</v>
      </c>
      <c r="N9193">
        <v>1.121111111</v>
      </c>
      <c r="O9193">
        <v>0</v>
      </c>
      <c r="P9193">
        <v>34</v>
      </c>
      <c r="Q9193">
        <v>0</v>
      </c>
      <c r="R9193">
        <v>0</v>
      </c>
      <c r="S9193">
        <v>0</v>
      </c>
      <c r="T9193">
        <v>10</v>
      </c>
      <c r="U9193">
        <v>0</v>
      </c>
      <c r="V9193">
        <v>0</v>
      </c>
      <c r="W9193">
        <v>0</v>
      </c>
      <c r="X9193">
        <v>6.2787738676782183</v>
      </c>
      <c r="Y9193">
        <v>0</v>
      </c>
      <c r="Z9193">
        <v>0</v>
      </c>
      <c r="AA9193">
        <v>0</v>
      </c>
      <c r="AB9193">
        <v>1.6690229757561432</v>
      </c>
      <c r="AC9193">
        <v>0</v>
      </c>
      <c r="AD9193">
        <v>0</v>
      </c>
      <c r="AE9193">
        <v>7.9477968434343618</v>
      </c>
    </row>
    <row r="9194" spans="1:31" x14ac:dyDescent="0.25">
      <c r="A9194">
        <v>1664123</v>
      </c>
      <c r="B9194">
        <v>1</v>
      </c>
      <c r="C9194" t="s">
        <v>80</v>
      </c>
      <c r="D9194" t="s">
        <v>105</v>
      </c>
      <c r="E9194" t="s">
        <v>178</v>
      </c>
      <c r="F9194" t="s">
        <v>25803</v>
      </c>
      <c r="G9194" t="s">
        <v>227</v>
      </c>
      <c r="H9194" t="s">
        <v>149</v>
      </c>
      <c r="I9194" t="s">
        <v>135</v>
      </c>
      <c r="J9194" t="s">
        <v>136</v>
      </c>
      <c r="K9194" t="s">
        <v>137</v>
      </c>
      <c r="L9194" t="s">
        <v>25804</v>
      </c>
      <c r="M9194" t="s">
        <v>25805</v>
      </c>
      <c r="N9194">
        <v>1.5263888880000001</v>
      </c>
      <c r="O9194">
        <v>0</v>
      </c>
      <c r="P9194">
        <v>165</v>
      </c>
      <c r="Q9194">
        <v>0</v>
      </c>
      <c r="R9194">
        <v>0</v>
      </c>
      <c r="S9194">
        <v>0</v>
      </c>
      <c r="T9194">
        <v>3</v>
      </c>
      <c r="U9194">
        <v>0</v>
      </c>
      <c r="V9194">
        <v>0</v>
      </c>
      <c r="W9194">
        <v>0</v>
      </c>
      <c r="X9194">
        <v>67.992164288203199</v>
      </c>
      <c r="Y9194">
        <v>0</v>
      </c>
      <c r="Z9194">
        <v>0</v>
      </c>
      <c r="AA9194">
        <v>0</v>
      </c>
      <c r="AB9194">
        <v>9.5325700105870599</v>
      </c>
      <c r="AC9194">
        <v>0</v>
      </c>
      <c r="AD9194">
        <v>0</v>
      </c>
      <c r="AE9194">
        <v>77.524734298790264</v>
      </c>
    </row>
    <row r="9195" spans="1:31" x14ac:dyDescent="0.25">
      <c r="A9195">
        <v>1663811</v>
      </c>
      <c r="B9195">
        <v>1</v>
      </c>
      <c r="C9195" t="s">
        <v>80</v>
      </c>
      <c r="D9195" t="s">
        <v>96</v>
      </c>
      <c r="E9195" t="s">
        <v>140</v>
      </c>
      <c r="F9195" t="s">
        <v>2321</v>
      </c>
      <c r="G9195" t="s">
        <v>161</v>
      </c>
      <c r="H9195" t="s">
        <v>134</v>
      </c>
      <c r="I9195" t="s">
        <v>135</v>
      </c>
      <c r="J9195" t="s">
        <v>136</v>
      </c>
      <c r="K9195" t="s">
        <v>137</v>
      </c>
      <c r="L9195" t="s">
        <v>25806</v>
      </c>
      <c r="M9195" t="s">
        <v>25807</v>
      </c>
      <c r="N9195">
        <v>0.12527777700000001</v>
      </c>
      <c r="O9195">
        <v>9</v>
      </c>
      <c r="P9195">
        <v>1031</v>
      </c>
      <c r="Q9195">
        <v>20</v>
      </c>
      <c r="R9195">
        <v>60</v>
      </c>
      <c r="S9195">
        <v>7</v>
      </c>
      <c r="T9195">
        <v>21</v>
      </c>
      <c r="U9195">
        <v>0</v>
      </c>
      <c r="V9195">
        <v>1</v>
      </c>
      <c r="W9195">
        <v>2.2825656206360576</v>
      </c>
      <c r="X9195">
        <v>11.042509333976808</v>
      </c>
      <c r="Y9195">
        <v>2.3943809437725649</v>
      </c>
      <c r="Z9195">
        <v>2.486704029331849</v>
      </c>
      <c r="AA9195">
        <v>1.0417792471278133</v>
      </c>
      <c r="AB9195">
        <v>1.2020913036693519</v>
      </c>
      <c r="AC9195">
        <v>0</v>
      </c>
      <c r="AD9195">
        <v>1.9158082355805552E-2</v>
      </c>
      <c r="AE9195">
        <v>20.469188560870251</v>
      </c>
    </row>
    <row r="9196" spans="1:31" x14ac:dyDescent="0.25">
      <c r="A9196">
        <v>1664452</v>
      </c>
      <c r="B9196">
        <v>1</v>
      </c>
      <c r="C9196" t="s">
        <v>81</v>
      </c>
      <c r="D9196" t="s">
        <v>118</v>
      </c>
      <c r="E9196" t="s">
        <v>131</v>
      </c>
      <c r="F9196" t="s">
        <v>4490</v>
      </c>
      <c r="G9196" t="s">
        <v>161</v>
      </c>
      <c r="H9196" t="s">
        <v>134</v>
      </c>
      <c r="I9196" t="s">
        <v>135</v>
      </c>
      <c r="J9196" t="s">
        <v>136</v>
      </c>
      <c r="K9196" t="s">
        <v>137</v>
      </c>
      <c r="L9196" t="s">
        <v>25808</v>
      </c>
      <c r="M9196" t="s">
        <v>25809</v>
      </c>
      <c r="N9196">
        <v>8.0555555000000001E-2</v>
      </c>
      <c r="O9196">
        <v>2</v>
      </c>
      <c r="P9196">
        <v>1390</v>
      </c>
      <c r="Q9196">
        <v>168</v>
      </c>
      <c r="R9196">
        <v>167</v>
      </c>
      <c r="S9196">
        <v>25</v>
      </c>
      <c r="T9196">
        <v>128</v>
      </c>
      <c r="U9196">
        <v>1</v>
      </c>
      <c r="V9196">
        <v>0</v>
      </c>
      <c r="W9196">
        <v>2.5828059398133339E-2</v>
      </c>
      <c r="X9196">
        <v>10.164377080035393</v>
      </c>
      <c r="Y9196">
        <v>12.111164186507295</v>
      </c>
      <c r="Z9196">
        <v>3.2316955499654045</v>
      </c>
      <c r="AA9196">
        <v>11.419105781626632</v>
      </c>
      <c r="AB9196">
        <v>4.5177722717806112</v>
      </c>
      <c r="AC9196">
        <v>6.9874748022508343E-2</v>
      </c>
      <c r="AD9196">
        <v>0</v>
      </c>
      <c r="AE9196">
        <v>41.539817677335982</v>
      </c>
    </row>
    <row r="9197" spans="1:31" x14ac:dyDescent="0.25">
      <c r="A9197">
        <v>1664415</v>
      </c>
      <c r="B9197">
        <v>1</v>
      </c>
      <c r="C9197" t="s">
        <v>80</v>
      </c>
      <c r="D9197" t="s">
        <v>83</v>
      </c>
      <c r="E9197" t="s">
        <v>152</v>
      </c>
      <c r="F9197" t="s">
        <v>25810</v>
      </c>
      <c r="G9197" t="s">
        <v>168</v>
      </c>
      <c r="H9197" t="s">
        <v>149</v>
      </c>
      <c r="I9197" t="s">
        <v>135</v>
      </c>
      <c r="J9197" t="s">
        <v>136</v>
      </c>
      <c r="K9197" t="s">
        <v>137</v>
      </c>
      <c r="L9197" t="s">
        <v>25811</v>
      </c>
      <c r="M9197" t="s">
        <v>25812</v>
      </c>
      <c r="N9197">
        <v>7.6522222219999998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1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140.87979272352985</v>
      </c>
      <c r="AC9197">
        <v>0</v>
      </c>
      <c r="AD9197">
        <v>0</v>
      </c>
      <c r="AE9197">
        <v>140.87979272352985</v>
      </c>
    </row>
    <row r="9198" spans="1:31" x14ac:dyDescent="0.25">
      <c r="A9198">
        <v>1664595</v>
      </c>
      <c r="B9198">
        <v>1</v>
      </c>
      <c r="C9198" t="s">
        <v>80</v>
      </c>
      <c r="D9198" t="s">
        <v>91</v>
      </c>
      <c r="E9198" t="s">
        <v>204</v>
      </c>
      <c r="F9198" t="s">
        <v>25813</v>
      </c>
      <c r="G9198" t="s">
        <v>161</v>
      </c>
      <c r="H9198" t="s">
        <v>134</v>
      </c>
      <c r="I9198" t="s">
        <v>135</v>
      </c>
      <c r="J9198" t="s">
        <v>136</v>
      </c>
      <c r="K9198" t="s">
        <v>137</v>
      </c>
      <c r="L9198" t="s">
        <v>25814</v>
      </c>
      <c r="M9198" t="s">
        <v>25815</v>
      </c>
      <c r="N9198">
        <v>2.5463888880000001</v>
      </c>
      <c r="O9198">
        <v>3</v>
      </c>
      <c r="P9198">
        <v>0</v>
      </c>
      <c r="Q9198">
        <v>1</v>
      </c>
      <c r="R9198">
        <v>0</v>
      </c>
      <c r="S9198">
        <v>1</v>
      </c>
      <c r="T9198">
        <v>0</v>
      </c>
      <c r="U9198">
        <v>1</v>
      </c>
      <c r="V9198">
        <v>0</v>
      </c>
      <c r="W9198">
        <v>1.8558981548382416</v>
      </c>
      <c r="X9198">
        <v>0</v>
      </c>
      <c r="Y9198">
        <v>2.292795067395645</v>
      </c>
      <c r="Z9198">
        <v>0</v>
      </c>
      <c r="AA9198">
        <v>4.9778563095711661</v>
      </c>
      <c r="AB9198">
        <v>0</v>
      </c>
      <c r="AC9198">
        <v>0</v>
      </c>
      <c r="AD9198">
        <v>0</v>
      </c>
      <c r="AE9198">
        <v>9.1265495318050522</v>
      </c>
    </row>
    <row r="9199" spans="1:31" x14ac:dyDescent="0.25">
      <c r="A9199">
        <v>1664844</v>
      </c>
      <c r="B9199">
        <v>1</v>
      </c>
      <c r="C9199" t="s">
        <v>81</v>
      </c>
      <c r="D9199" t="s">
        <v>117</v>
      </c>
      <c r="E9199" t="s">
        <v>204</v>
      </c>
      <c r="F9199" t="s">
        <v>10507</v>
      </c>
      <c r="G9199" t="s">
        <v>161</v>
      </c>
      <c r="H9199" t="s">
        <v>134</v>
      </c>
      <c r="I9199" t="s">
        <v>135</v>
      </c>
      <c r="J9199" t="s">
        <v>136</v>
      </c>
      <c r="K9199" t="s">
        <v>137</v>
      </c>
      <c r="L9199" t="s">
        <v>25816</v>
      </c>
      <c r="M9199" t="s">
        <v>25817</v>
      </c>
      <c r="N9199">
        <v>1.7508333330000001</v>
      </c>
      <c r="O9199">
        <v>1</v>
      </c>
      <c r="P9199">
        <v>784</v>
      </c>
      <c r="Q9199">
        <v>2</v>
      </c>
      <c r="R9199">
        <v>18</v>
      </c>
      <c r="S9199">
        <v>8</v>
      </c>
      <c r="T9199">
        <v>25</v>
      </c>
      <c r="U9199">
        <v>0</v>
      </c>
      <c r="V9199">
        <v>0</v>
      </c>
      <c r="W9199">
        <v>0.28595621362735418</v>
      </c>
      <c r="X9199">
        <v>112.44073764140434</v>
      </c>
      <c r="Y9199">
        <v>1.3975067604421958</v>
      </c>
      <c r="Z9199">
        <v>3.1822803811215747</v>
      </c>
      <c r="AA9199">
        <v>90.891076416035389</v>
      </c>
      <c r="AB9199">
        <v>10.383850400142299</v>
      </c>
      <c r="AC9199">
        <v>0</v>
      </c>
      <c r="AD9199">
        <v>0</v>
      </c>
      <c r="AE9199">
        <v>218.58140781277316</v>
      </c>
    </row>
    <row r="9200" spans="1:31" x14ac:dyDescent="0.25">
      <c r="A9200">
        <v>1664154</v>
      </c>
      <c r="B9200">
        <v>1</v>
      </c>
      <c r="C9200" t="s">
        <v>80</v>
      </c>
      <c r="D9200" t="s">
        <v>99</v>
      </c>
      <c r="E9200" t="s">
        <v>140</v>
      </c>
      <c r="F9200" t="s">
        <v>25818</v>
      </c>
      <c r="G9200" t="s">
        <v>161</v>
      </c>
      <c r="H9200" t="s">
        <v>134</v>
      </c>
      <c r="I9200" t="s">
        <v>135</v>
      </c>
      <c r="J9200" t="s">
        <v>136</v>
      </c>
      <c r="K9200" t="s">
        <v>137</v>
      </c>
      <c r="L9200" t="s">
        <v>25819</v>
      </c>
      <c r="M9200" t="s">
        <v>25820</v>
      </c>
      <c r="N9200">
        <v>0.61833333300000004</v>
      </c>
      <c r="O9200">
        <v>22</v>
      </c>
      <c r="P9200">
        <v>4433</v>
      </c>
      <c r="Q9200">
        <v>13</v>
      </c>
      <c r="R9200">
        <v>178</v>
      </c>
      <c r="S9200">
        <v>33</v>
      </c>
      <c r="T9200">
        <v>574</v>
      </c>
      <c r="U9200">
        <v>0</v>
      </c>
      <c r="V9200">
        <v>10</v>
      </c>
      <c r="W9200">
        <v>33.075165967832625</v>
      </c>
      <c r="X9200">
        <v>647.68803505004826</v>
      </c>
      <c r="Y9200">
        <v>19.323037889112985</v>
      </c>
      <c r="Z9200">
        <v>22.377379403924159</v>
      </c>
      <c r="AA9200">
        <v>121.01780382312428</v>
      </c>
      <c r="AB9200">
        <v>398.35549449777085</v>
      </c>
      <c r="AC9200">
        <v>0</v>
      </c>
      <c r="AD9200">
        <v>30.412086879497298</v>
      </c>
      <c r="AE9200">
        <v>1272.2490035113105</v>
      </c>
    </row>
    <row r="9201" spans="1:31" x14ac:dyDescent="0.25">
      <c r="A9201">
        <v>1664203</v>
      </c>
      <c r="B9201">
        <v>1</v>
      </c>
      <c r="C9201" t="s">
        <v>81</v>
      </c>
      <c r="D9201" t="s">
        <v>113</v>
      </c>
      <c r="E9201" t="s">
        <v>204</v>
      </c>
      <c r="F9201" t="s">
        <v>1786</v>
      </c>
      <c r="G9201" t="s">
        <v>585</v>
      </c>
      <c r="H9201" t="s">
        <v>134</v>
      </c>
      <c r="I9201" t="s">
        <v>135</v>
      </c>
      <c r="J9201" t="s">
        <v>136</v>
      </c>
      <c r="K9201" t="s">
        <v>137</v>
      </c>
      <c r="L9201" t="s">
        <v>25821</v>
      </c>
      <c r="M9201" t="s">
        <v>25822</v>
      </c>
      <c r="N9201">
        <v>0.44555555499999999</v>
      </c>
      <c r="O9201">
        <v>2</v>
      </c>
      <c r="P9201">
        <v>775</v>
      </c>
      <c r="Q9201">
        <v>31</v>
      </c>
      <c r="R9201">
        <v>277</v>
      </c>
      <c r="S9201">
        <v>9</v>
      </c>
      <c r="T9201">
        <v>28</v>
      </c>
      <c r="U9201">
        <v>1</v>
      </c>
      <c r="V9201">
        <v>0</v>
      </c>
      <c r="W9201">
        <v>7.9819684822666673E-2</v>
      </c>
      <c r="X9201">
        <v>49.194099535612573</v>
      </c>
      <c r="Y9201">
        <v>10.356844089992501</v>
      </c>
      <c r="Z9201">
        <v>29.743440551648018</v>
      </c>
      <c r="AA9201">
        <v>26.5370076778749</v>
      </c>
      <c r="AB9201">
        <v>15.841347905414576</v>
      </c>
      <c r="AC9201">
        <v>1.9235627829120003</v>
      </c>
      <c r="AD9201">
        <v>0</v>
      </c>
      <c r="AE9201">
        <v>133.67612222827722</v>
      </c>
    </row>
    <row r="9202" spans="1:31" x14ac:dyDescent="0.25">
      <c r="A9202">
        <v>1663819</v>
      </c>
      <c r="B9202">
        <v>1</v>
      </c>
      <c r="C9202" t="s">
        <v>81</v>
      </c>
      <c r="D9202" t="s">
        <v>127</v>
      </c>
      <c r="E9202" t="s">
        <v>178</v>
      </c>
      <c r="F9202" t="s">
        <v>25823</v>
      </c>
      <c r="G9202" t="s">
        <v>227</v>
      </c>
      <c r="H9202" t="s">
        <v>149</v>
      </c>
      <c r="I9202" t="s">
        <v>135</v>
      </c>
      <c r="J9202" t="s">
        <v>136</v>
      </c>
      <c r="K9202" t="s">
        <v>137</v>
      </c>
      <c r="L9202" t="s">
        <v>25824</v>
      </c>
      <c r="M9202" t="s">
        <v>25825</v>
      </c>
      <c r="N9202">
        <v>11.939722222</v>
      </c>
      <c r="O9202">
        <v>0</v>
      </c>
      <c r="P9202">
        <v>23</v>
      </c>
      <c r="Q9202">
        <v>0</v>
      </c>
      <c r="R9202">
        <v>5</v>
      </c>
      <c r="S9202">
        <v>0</v>
      </c>
      <c r="T9202">
        <v>1</v>
      </c>
      <c r="U9202">
        <v>0</v>
      </c>
      <c r="V9202">
        <v>0</v>
      </c>
      <c r="W9202">
        <v>0</v>
      </c>
      <c r="X9202">
        <v>49.157032563951489</v>
      </c>
      <c r="Y9202">
        <v>0</v>
      </c>
      <c r="Z9202">
        <v>65.223420106491545</v>
      </c>
      <c r="AA9202">
        <v>0</v>
      </c>
      <c r="AB9202">
        <v>2.9130367699446902</v>
      </c>
      <c r="AC9202">
        <v>0</v>
      </c>
      <c r="AD9202">
        <v>0</v>
      </c>
      <c r="AE9202">
        <v>117.29348944038773</v>
      </c>
    </row>
    <row r="9203" spans="1:31" x14ac:dyDescent="0.25">
      <c r="A9203">
        <v>1664993</v>
      </c>
      <c r="B9203">
        <v>1</v>
      </c>
      <c r="C9203" t="s">
        <v>80</v>
      </c>
      <c r="D9203" t="s">
        <v>99</v>
      </c>
      <c r="E9203" t="s">
        <v>152</v>
      </c>
      <c r="F9203" t="s">
        <v>25826</v>
      </c>
      <c r="G9203" t="s">
        <v>507</v>
      </c>
      <c r="H9203" t="s">
        <v>149</v>
      </c>
      <c r="I9203" t="s">
        <v>135</v>
      </c>
      <c r="J9203" t="s">
        <v>136</v>
      </c>
      <c r="K9203" t="s">
        <v>137</v>
      </c>
      <c r="L9203" t="s">
        <v>25827</v>
      </c>
      <c r="M9203" t="s">
        <v>25828</v>
      </c>
      <c r="N9203">
        <v>4.3508333329999997</v>
      </c>
      <c r="O9203">
        <v>0</v>
      </c>
      <c r="P9203">
        <v>1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1.4133676809876752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1.4133676809876752</v>
      </c>
    </row>
    <row r="9204" spans="1:31" x14ac:dyDescent="0.25">
      <c r="A9204">
        <v>1664469</v>
      </c>
      <c r="B9204">
        <v>1</v>
      </c>
      <c r="C9204" t="s">
        <v>81</v>
      </c>
      <c r="D9204" t="s">
        <v>112</v>
      </c>
      <c r="E9204" t="s">
        <v>131</v>
      </c>
      <c r="F9204" t="s">
        <v>6183</v>
      </c>
      <c r="G9204" t="s">
        <v>195</v>
      </c>
      <c r="H9204" t="s">
        <v>134</v>
      </c>
      <c r="I9204" t="s">
        <v>135</v>
      </c>
      <c r="J9204" t="s">
        <v>136</v>
      </c>
      <c r="K9204" t="s">
        <v>137</v>
      </c>
      <c r="L9204" t="s">
        <v>25829</v>
      </c>
      <c r="M9204" t="s">
        <v>25830</v>
      </c>
      <c r="N9204">
        <v>3.7686111109999998</v>
      </c>
      <c r="O9204">
        <v>0</v>
      </c>
      <c r="P9204">
        <v>96</v>
      </c>
      <c r="Q9204">
        <v>0</v>
      </c>
      <c r="R9204">
        <v>20</v>
      </c>
      <c r="S9204">
        <v>2</v>
      </c>
      <c r="T9204">
        <v>5</v>
      </c>
      <c r="U9204">
        <v>0</v>
      </c>
      <c r="V9204">
        <v>0</v>
      </c>
      <c r="W9204">
        <v>0</v>
      </c>
      <c r="X9204">
        <v>27.947408252416416</v>
      </c>
      <c r="Y9204">
        <v>0</v>
      </c>
      <c r="Z9204">
        <v>7.8288941383737258</v>
      </c>
      <c r="AA9204">
        <v>28.566182652253691</v>
      </c>
      <c r="AB9204">
        <v>11.304676806413198</v>
      </c>
      <c r="AC9204">
        <v>0</v>
      </c>
      <c r="AD9204">
        <v>0</v>
      </c>
      <c r="AE9204">
        <v>75.647161849457035</v>
      </c>
    </row>
    <row r="9205" spans="1:31" x14ac:dyDescent="0.25">
      <c r="A9205">
        <v>1664446</v>
      </c>
      <c r="B9205">
        <v>1</v>
      </c>
      <c r="C9205" t="s">
        <v>80</v>
      </c>
      <c r="D9205" t="s">
        <v>82</v>
      </c>
      <c r="E9205" t="s">
        <v>131</v>
      </c>
      <c r="F9205" t="s">
        <v>25831</v>
      </c>
      <c r="G9205" t="s">
        <v>161</v>
      </c>
      <c r="H9205" t="s">
        <v>134</v>
      </c>
      <c r="I9205" t="s">
        <v>135</v>
      </c>
      <c r="J9205" t="s">
        <v>136</v>
      </c>
      <c r="K9205" t="s">
        <v>137</v>
      </c>
      <c r="L9205" t="s">
        <v>25832</v>
      </c>
      <c r="M9205" t="s">
        <v>25833</v>
      </c>
      <c r="N9205">
        <v>6.3888888000000005E-2</v>
      </c>
      <c r="O9205">
        <v>0</v>
      </c>
      <c r="P9205">
        <v>843</v>
      </c>
      <c r="Q9205">
        <v>0</v>
      </c>
      <c r="R9205">
        <v>0</v>
      </c>
      <c r="S9205">
        <v>1</v>
      </c>
      <c r="T9205">
        <v>496</v>
      </c>
      <c r="U9205">
        <v>0</v>
      </c>
      <c r="V9205">
        <v>4</v>
      </c>
      <c r="W9205">
        <v>0</v>
      </c>
      <c r="X9205">
        <v>16.748166077482981</v>
      </c>
      <c r="Y9205">
        <v>0</v>
      </c>
      <c r="Z9205">
        <v>0</v>
      </c>
      <c r="AA9205">
        <v>2.774345937611189</v>
      </c>
      <c r="AB9205">
        <v>24.054036111608202</v>
      </c>
      <c r="AC9205">
        <v>0</v>
      </c>
      <c r="AD9205">
        <v>0.64220132539183328</v>
      </c>
      <c r="AE9205">
        <v>44.218749452094208</v>
      </c>
    </row>
    <row r="9206" spans="1:31" x14ac:dyDescent="0.25">
      <c r="A9206">
        <v>1664352</v>
      </c>
      <c r="B9206">
        <v>1</v>
      </c>
      <c r="C9206" t="s">
        <v>80</v>
      </c>
      <c r="D9206" t="s">
        <v>106</v>
      </c>
      <c r="E9206" t="s">
        <v>140</v>
      </c>
      <c r="F9206" t="s">
        <v>16979</v>
      </c>
      <c r="G9206" t="s">
        <v>161</v>
      </c>
      <c r="H9206" t="s">
        <v>134</v>
      </c>
      <c r="I9206" t="s">
        <v>191</v>
      </c>
      <c r="J9206" t="s">
        <v>136</v>
      </c>
      <c r="K9206" t="s">
        <v>137</v>
      </c>
      <c r="L9206" t="s">
        <v>25834</v>
      </c>
      <c r="M9206" t="s">
        <v>25835</v>
      </c>
      <c r="N9206">
        <v>2.2499999999999999E-2</v>
      </c>
      <c r="O9206">
        <v>7</v>
      </c>
      <c r="P9206">
        <v>1713</v>
      </c>
      <c r="Q9206">
        <v>61</v>
      </c>
      <c r="R9206">
        <v>238</v>
      </c>
      <c r="S9206">
        <v>21</v>
      </c>
      <c r="T9206">
        <v>279</v>
      </c>
      <c r="U9206">
        <v>0</v>
      </c>
      <c r="V9206">
        <v>0</v>
      </c>
      <c r="W9206">
        <v>2.7950420559150004E-2</v>
      </c>
      <c r="X9206">
        <v>5.7755722367616906</v>
      </c>
      <c r="Y9206">
        <v>1.6795219418150393</v>
      </c>
      <c r="Z9206">
        <v>3.3241921581919938</v>
      </c>
      <c r="AA9206">
        <v>1.9537022549872345</v>
      </c>
      <c r="AB9206">
        <v>5.7656476838808208</v>
      </c>
      <c r="AC9206">
        <v>0</v>
      </c>
      <c r="AD9206">
        <v>0</v>
      </c>
      <c r="AE9206">
        <v>18.526586696195931</v>
      </c>
    </row>
    <row r="9207" spans="1:31" x14ac:dyDescent="0.25">
      <c r="A9207">
        <v>1664375</v>
      </c>
      <c r="B9207">
        <v>1</v>
      </c>
      <c r="C9207" t="s">
        <v>80</v>
      </c>
      <c r="D9207" t="s">
        <v>99</v>
      </c>
      <c r="E9207" t="s">
        <v>131</v>
      </c>
      <c r="F9207" t="s">
        <v>7468</v>
      </c>
      <c r="G9207" t="s">
        <v>195</v>
      </c>
      <c r="H9207" t="s">
        <v>134</v>
      </c>
      <c r="I9207" t="s">
        <v>135</v>
      </c>
      <c r="J9207" t="s">
        <v>136</v>
      </c>
      <c r="K9207" t="s">
        <v>137</v>
      </c>
      <c r="L9207" t="s">
        <v>25836</v>
      </c>
      <c r="M9207" t="s">
        <v>25837</v>
      </c>
      <c r="N9207">
        <v>0.14000000000000001</v>
      </c>
      <c r="O9207">
        <v>1</v>
      </c>
      <c r="P9207">
        <v>71</v>
      </c>
      <c r="Q9207">
        <v>0</v>
      </c>
      <c r="R9207">
        <v>4</v>
      </c>
      <c r="S9207">
        <v>0</v>
      </c>
      <c r="T9207">
        <v>2</v>
      </c>
      <c r="U9207">
        <v>0</v>
      </c>
      <c r="V9207">
        <v>0</v>
      </c>
      <c r="W9207">
        <v>0.31046242804780005</v>
      </c>
      <c r="X9207">
        <v>1.0883241649091</v>
      </c>
      <c r="Y9207">
        <v>0</v>
      </c>
      <c r="Z9207">
        <v>5.3912168970660007E-2</v>
      </c>
      <c r="AA9207">
        <v>0</v>
      </c>
      <c r="AB9207">
        <v>7.3903521989920007E-2</v>
      </c>
      <c r="AC9207">
        <v>0</v>
      </c>
      <c r="AD9207">
        <v>0</v>
      </c>
      <c r="AE9207">
        <v>1.5266022839174802</v>
      </c>
    </row>
    <row r="9208" spans="1:31" x14ac:dyDescent="0.25">
      <c r="A9208">
        <v>1664987</v>
      </c>
      <c r="B9208">
        <v>1</v>
      </c>
      <c r="C9208" t="s">
        <v>80</v>
      </c>
      <c r="D9208" t="s">
        <v>92</v>
      </c>
      <c r="E9208" t="s">
        <v>152</v>
      </c>
      <c r="F9208" t="s">
        <v>25838</v>
      </c>
      <c r="G9208" t="s">
        <v>507</v>
      </c>
      <c r="H9208" t="s">
        <v>149</v>
      </c>
      <c r="I9208" t="s">
        <v>135</v>
      </c>
      <c r="J9208" t="s">
        <v>136</v>
      </c>
      <c r="K9208" t="s">
        <v>137</v>
      </c>
      <c r="L9208" t="s">
        <v>25839</v>
      </c>
      <c r="M9208" t="s">
        <v>25840</v>
      </c>
      <c r="N9208">
        <v>6.0147222219999996</v>
      </c>
      <c r="O9208">
        <v>0</v>
      </c>
      <c r="P9208">
        <v>1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0.75449984498691391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0.75449984498691391</v>
      </c>
    </row>
    <row r="9209" spans="1:31" x14ac:dyDescent="0.25">
      <c r="A9209">
        <v>1665010</v>
      </c>
      <c r="B9209">
        <v>1</v>
      </c>
      <c r="C9209" t="s">
        <v>80</v>
      </c>
      <c r="D9209" t="s">
        <v>97</v>
      </c>
      <c r="E9209" t="s">
        <v>152</v>
      </c>
      <c r="F9209" t="s">
        <v>25841</v>
      </c>
      <c r="G9209" t="s">
        <v>168</v>
      </c>
      <c r="H9209" t="s">
        <v>149</v>
      </c>
      <c r="I9209" t="s">
        <v>135</v>
      </c>
      <c r="J9209" t="s">
        <v>136</v>
      </c>
      <c r="K9209" t="s">
        <v>137</v>
      </c>
      <c r="L9209" t="s">
        <v>25842</v>
      </c>
      <c r="M9209" t="s">
        <v>25843</v>
      </c>
      <c r="N9209">
        <v>8.5088888879999995</v>
      </c>
      <c r="O9209">
        <v>0</v>
      </c>
      <c r="P9209">
        <v>1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20.252595128339006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20.252595128339006</v>
      </c>
    </row>
    <row r="9210" spans="1:31" x14ac:dyDescent="0.25">
      <c r="A9210">
        <v>1663951</v>
      </c>
      <c r="B9210">
        <v>1</v>
      </c>
      <c r="C9210" t="s">
        <v>80</v>
      </c>
      <c r="D9210" t="s">
        <v>97</v>
      </c>
      <c r="E9210" t="s">
        <v>178</v>
      </c>
      <c r="F9210" t="s">
        <v>9978</v>
      </c>
      <c r="G9210" t="s">
        <v>187</v>
      </c>
      <c r="H9210" t="s">
        <v>149</v>
      </c>
      <c r="I9210" t="s">
        <v>135</v>
      </c>
      <c r="J9210" t="s">
        <v>136</v>
      </c>
      <c r="K9210" t="s">
        <v>137</v>
      </c>
      <c r="L9210" t="s">
        <v>25844</v>
      </c>
      <c r="M9210" t="s">
        <v>24824</v>
      </c>
      <c r="N9210">
        <v>5.6</v>
      </c>
      <c r="O9210">
        <v>0</v>
      </c>
      <c r="P9210">
        <v>19</v>
      </c>
      <c r="Q9210">
        <v>0</v>
      </c>
      <c r="R9210">
        <v>15</v>
      </c>
      <c r="S9210">
        <v>0</v>
      </c>
      <c r="T9210">
        <v>1</v>
      </c>
      <c r="U9210">
        <v>0</v>
      </c>
      <c r="V9210">
        <v>0</v>
      </c>
      <c r="W9210">
        <v>0</v>
      </c>
      <c r="X9210">
        <v>65.141095505449584</v>
      </c>
      <c r="Y9210">
        <v>0</v>
      </c>
      <c r="Z9210">
        <v>65.825704208676797</v>
      </c>
      <c r="AA9210">
        <v>0</v>
      </c>
      <c r="AB9210">
        <v>0.97781557541459996</v>
      </c>
      <c r="AC9210">
        <v>0</v>
      </c>
      <c r="AD9210">
        <v>0</v>
      </c>
      <c r="AE9210">
        <v>131.94461528954099</v>
      </c>
    </row>
    <row r="9211" spans="1:31" x14ac:dyDescent="0.25">
      <c r="A9211">
        <v>1664492</v>
      </c>
      <c r="B9211">
        <v>1</v>
      </c>
      <c r="C9211" t="s">
        <v>80</v>
      </c>
      <c r="D9211" t="s">
        <v>100</v>
      </c>
      <c r="E9211" t="s">
        <v>131</v>
      </c>
      <c r="F9211" t="s">
        <v>3759</v>
      </c>
      <c r="G9211" t="s">
        <v>161</v>
      </c>
      <c r="H9211" t="s">
        <v>134</v>
      </c>
      <c r="I9211" t="s">
        <v>135</v>
      </c>
      <c r="J9211" t="s">
        <v>136</v>
      </c>
      <c r="K9211" t="s">
        <v>137</v>
      </c>
      <c r="L9211" t="s">
        <v>25845</v>
      </c>
      <c r="M9211" t="s">
        <v>25846</v>
      </c>
      <c r="N9211">
        <v>7.6291666659999997</v>
      </c>
      <c r="O9211">
        <v>0</v>
      </c>
      <c r="P9211">
        <v>71</v>
      </c>
      <c r="Q9211">
        <v>0</v>
      </c>
      <c r="R9211">
        <v>1</v>
      </c>
      <c r="S9211">
        <v>0</v>
      </c>
      <c r="T9211">
        <v>5</v>
      </c>
      <c r="U9211">
        <v>0</v>
      </c>
      <c r="V9211">
        <v>0</v>
      </c>
      <c r="W9211">
        <v>0</v>
      </c>
      <c r="X9211">
        <v>169.08828529467883</v>
      </c>
      <c r="Y9211">
        <v>0</v>
      </c>
      <c r="Z9211">
        <v>7.2126177249000004E-3</v>
      </c>
      <c r="AA9211">
        <v>0</v>
      </c>
      <c r="AB9211">
        <v>5.373550446179431</v>
      </c>
      <c r="AC9211">
        <v>0</v>
      </c>
      <c r="AD9211">
        <v>0</v>
      </c>
      <c r="AE9211">
        <v>174.46904835858314</v>
      </c>
    </row>
    <row r="9212" spans="1:31" x14ac:dyDescent="0.25">
      <c r="A9212">
        <v>1665033</v>
      </c>
      <c r="B9212">
        <v>1</v>
      </c>
      <c r="C9212" t="s">
        <v>80</v>
      </c>
      <c r="D9212" t="s">
        <v>98</v>
      </c>
      <c r="E9212" t="s">
        <v>152</v>
      </c>
      <c r="F9212" t="s">
        <v>25847</v>
      </c>
      <c r="G9212" t="s">
        <v>154</v>
      </c>
      <c r="H9212" t="s">
        <v>149</v>
      </c>
      <c r="I9212" t="s">
        <v>135</v>
      </c>
      <c r="J9212" t="s">
        <v>136</v>
      </c>
      <c r="K9212" t="s">
        <v>137</v>
      </c>
      <c r="L9212" t="s">
        <v>25848</v>
      </c>
      <c r="M9212" t="s">
        <v>25849</v>
      </c>
      <c r="N9212">
        <v>4.5016666660000002</v>
      </c>
      <c r="O9212">
        <v>0</v>
      </c>
      <c r="P9212">
        <v>1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1.5759634327701084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1.5759634327701084</v>
      </c>
    </row>
    <row r="9213" spans="1:31" x14ac:dyDescent="0.25">
      <c r="A9213">
        <v>1663834</v>
      </c>
      <c r="B9213">
        <v>1</v>
      </c>
      <c r="C9213" t="s">
        <v>80</v>
      </c>
      <c r="D9213" t="s">
        <v>89</v>
      </c>
      <c r="E9213" t="s">
        <v>131</v>
      </c>
      <c r="F9213" t="s">
        <v>25850</v>
      </c>
      <c r="G9213" t="s">
        <v>161</v>
      </c>
      <c r="H9213" t="s">
        <v>134</v>
      </c>
      <c r="I9213" t="s">
        <v>135</v>
      </c>
      <c r="J9213" t="s">
        <v>136</v>
      </c>
      <c r="K9213" t="s">
        <v>137</v>
      </c>
      <c r="L9213" t="s">
        <v>25851</v>
      </c>
      <c r="M9213" t="s">
        <v>25852</v>
      </c>
      <c r="N9213">
        <v>0.78500000000000003</v>
      </c>
      <c r="O9213">
        <v>0</v>
      </c>
      <c r="P9213">
        <v>6</v>
      </c>
      <c r="Q9213">
        <v>0</v>
      </c>
      <c r="R9213">
        <v>5</v>
      </c>
      <c r="S9213">
        <v>4</v>
      </c>
      <c r="T9213">
        <v>2</v>
      </c>
      <c r="U9213">
        <v>0</v>
      </c>
      <c r="V9213">
        <v>0</v>
      </c>
      <c r="W9213">
        <v>0</v>
      </c>
      <c r="X9213">
        <v>4.3299891564828776</v>
      </c>
      <c r="Y9213">
        <v>0</v>
      </c>
      <c r="Z9213">
        <v>0.6784448377893435</v>
      </c>
      <c r="AA9213">
        <v>54.541550466152046</v>
      </c>
      <c r="AB9213">
        <v>2.5983698353148159</v>
      </c>
      <c r="AC9213">
        <v>0</v>
      </c>
      <c r="AD9213">
        <v>0</v>
      </c>
      <c r="AE9213">
        <v>62.148354295739082</v>
      </c>
    </row>
    <row r="9214" spans="1:31" x14ac:dyDescent="0.25">
      <c r="A9214">
        <v>1664916</v>
      </c>
      <c r="B9214">
        <v>1</v>
      </c>
      <c r="C9214" t="s">
        <v>80</v>
      </c>
      <c r="D9214" t="s">
        <v>109</v>
      </c>
      <c r="E9214" t="s">
        <v>178</v>
      </c>
      <c r="F9214" t="s">
        <v>25853</v>
      </c>
      <c r="G9214" t="s">
        <v>227</v>
      </c>
      <c r="H9214" t="s">
        <v>149</v>
      </c>
      <c r="I9214" t="s">
        <v>135</v>
      </c>
      <c r="J9214" t="s">
        <v>136</v>
      </c>
      <c r="K9214" t="s">
        <v>137</v>
      </c>
      <c r="L9214" t="s">
        <v>25854</v>
      </c>
      <c r="M9214" t="s">
        <v>25855</v>
      </c>
      <c r="N9214">
        <v>4.1830555550000001</v>
      </c>
      <c r="O9214">
        <v>0</v>
      </c>
      <c r="P9214">
        <v>4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2.2122508052317293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2.2122508052317293</v>
      </c>
    </row>
    <row r="9215" spans="1:31" x14ac:dyDescent="0.25">
      <c r="A9215">
        <v>1664383</v>
      </c>
      <c r="B9215">
        <v>1</v>
      </c>
      <c r="C9215" t="s">
        <v>81</v>
      </c>
      <c r="D9215" t="s">
        <v>123</v>
      </c>
      <c r="E9215" t="s">
        <v>152</v>
      </c>
      <c r="F9215" t="s">
        <v>25856</v>
      </c>
      <c r="G9215" t="s">
        <v>168</v>
      </c>
      <c r="H9215" t="s">
        <v>149</v>
      </c>
      <c r="I9215" t="s">
        <v>135</v>
      </c>
      <c r="J9215" t="s">
        <v>136</v>
      </c>
      <c r="K9215" t="s">
        <v>137</v>
      </c>
      <c r="L9215" t="s">
        <v>25857</v>
      </c>
      <c r="M9215" t="s">
        <v>25360</v>
      </c>
      <c r="N9215">
        <v>5.7833333329999999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10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42.48193680017021</v>
      </c>
      <c r="AC9215">
        <v>0</v>
      </c>
      <c r="AD9215">
        <v>0</v>
      </c>
      <c r="AE9215">
        <v>42.48193680017021</v>
      </c>
    </row>
    <row r="9216" spans="1:31" x14ac:dyDescent="0.25">
      <c r="A9216">
        <v>1664970</v>
      </c>
      <c r="B9216">
        <v>1</v>
      </c>
      <c r="C9216" t="s">
        <v>80</v>
      </c>
      <c r="D9216" t="s">
        <v>108</v>
      </c>
      <c r="E9216" t="s">
        <v>178</v>
      </c>
      <c r="F9216" t="s">
        <v>9173</v>
      </c>
      <c r="G9216" t="s">
        <v>227</v>
      </c>
      <c r="H9216" t="s">
        <v>149</v>
      </c>
      <c r="I9216" t="s">
        <v>135</v>
      </c>
      <c r="J9216" t="s">
        <v>136</v>
      </c>
      <c r="K9216" t="s">
        <v>137</v>
      </c>
      <c r="L9216" t="s">
        <v>25858</v>
      </c>
      <c r="M9216" t="s">
        <v>25859</v>
      </c>
      <c r="N9216">
        <v>1.494722222</v>
      </c>
      <c r="O9216">
        <v>0</v>
      </c>
      <c r="P9216">
        <v>5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0.51887658620893673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0.51887658620893673</v>
      </c>
    </row>
    <row r="9217" spans="1:31" x14ac:dyDescent="0.25">
      <c r="A9217">
        <v>1663991</v>
      </c>
      <c r="B9217">
        <v>1</v>
      </c>
      <c r="C9217" t="s">
        <v>80</v>
      </c>
      <c r="D9217" t="s">
        <v>108</v>
      </c>
      <c r="E9217" t="s">
        <v>178</v>
      </c>
      <c r="F9217" t="s">
        <v>25860</v>
      </c>
      <c r="G9217" t="s">
        <v>227</v>
      </c>
      <c r="H9217" t="s">
        <v>149</v>
      </c>
      <c r="I9217" t="s">
        <v>135</v>
      </c>
      <c r="J9217" t="s">
        <v>136</v>
      </c>
      <c r="K9217" t="s">
        <v>137</v>
      </c>
      <c r="L9217" t="s">
        <v>25861</v>
      </c>
      <c r="M9217" t="s">
        <v>25862</v>
      </c>
      <c r="N9217">
        <v>11.818611110999999</v>
      </c>
      <c r="O9217">
        <v>0</v>
      </c>
      <c r="P9217">
        <v>21</v>
      </c>
      <c r="Q9217">
        <v>0</v>
      </c>
      <c r="R9217">
        <v>9</v>
      </c>
      <c r="S9217">
        <v>0</v>
      </c>
      <c r="T9217">
        <v>2</v>
      </c>
      <c r="U9217">
        <v>0</v>
      </c>
      <c r="V9217">
        <v>0</v>
      </c>
      <c r="W9217">
        <v>0</v>
      </c>
      <c r="X9217">
        <v>45.241849804215093</v>
      </c>
      <c r="Y9217">
        <v>0</v>
      </c>
      <c r="Z9217">
        <v>20.920022693464144</v>
      </c>
      <c r="AA9217">
        <v>0</v>
      </c>
      <c r="AB9217">
        <v>12.560960987425375</v>
      </c>
      <c r="AC9217">
        <v>0</v>
      </c>
      <c r="AD9217">
        <v>0</v>
      </c>
      <c r="AE9217">
        <v>78.722833485104616</v>
      </c>
    </row>
    <row r="9218" spans="1:31" x14ac:dyDescent="0.25">
      <c r="A9218">
        <v>1664532</v>
      </c>
      <c r="B9218">
        <v>1</v>
      </c>
      <c r="C9218" t="s">
        <v>81</v>
      </c>
      <c r="D9218" t="s">
        <v>115</v>
      </c>
      <c r="E9218" t="s">
        <v>152</v>
      </c>
      <c r="F9218" t="s">
        <v>25863</v>
      </c>
      <c r="G9218" t="s">
        <v>154</v>
      </c>
      <c r="H9218" t="s">
        <v>149</v>
      </c>
      <c r="I9218" t="s">
        <v>135</v>
      </c>
      <c r="J9218" t="s">
        <v>136</v>
      </c>
      <c r="K9218" t="s">
        <v>137</v>
      </c>
      <c r="L9218" t="s">
        <v>25864</v>
      </c>
      <c r="M9218" t="s">
        <v>25865</v>
      </c>
      <c r="N9218">
        <v>2.057222222</v>
      </c>
      <c r="O9218">
        <v>0</v>
      </c>
      <c r="P9218">
        <v>1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1.4147578669466668E-3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1.4147578669466668E-3</v>
      </c>
    </row>
    <row r="9219" spans="1:31" x14ac:dyDescent="0.25">
      <c r="A9219">
        <v>1664924</v>
      </c>
      <c r="B9219">
        <v>1</v>
      </c>
      <c r="C9219" t="s">
        <v>81</v>
      </c>
      <c r="D9219" t="s">
        <v>115</v>
      </c>
      <c r="E9219" t="s">
        <v>131</v>
      </c>
      <c r="F9219" t="s">
        <v>25866</v>
      </c>
      <c r="G9219" t="s">
        <v>195</v>
      </c>
      <c r="H9219" t="s">
        <v>134</v>
      </c>
      <c r="I9219" t="s">
        <v>135</v>
      </c>
      <c r="J9219" t="s">
        <v>136</v>
      </c>
      <c r="K9219" t="s">
        <v>137</v>
      </c>
      <c r="L9219" t="s">
        <v>25867</v>
      </c>
      <c r="M9219" t="s">
        <v>25868</v>
      </c>
      <c r="N9219">
        <v>2.088333333</v>
      </c>
      <c r="O9219">
        <v>0</v>
      </c>
      <c r="P9219">
        <v>132</v>
      </c>
      <c r="Q9219">
        <v>0</v>
      </c>
      <c r="R9219">
        <v>3</v>
      </c>
      <c r="S9219">
        <v>0</v>
      </c>
      <c r="T9219">
        <v>6</v>
      </c>
      <c r="U9219">
        <v>0</v>
      </c>
      <c r="V9219">
        <v>0</v>
      </c>
      <c r="W9219">
        <v>0</v>
      </c>
      <c r="X9219">
        <v>14.652869864698406</v>
      </c>
      <c r="Y9219">
        <v>0</v>
      </c>
      <c r="Z9219">
        <v>2.4171844348700402</v>
      </c>
      <c r="AA9219">
        <v>0</v>
      </c>
      <c r="AB9219">
        <v>0.69351629281315341</v>
      </c>
      <c r="AC9219">
        <v>0</v>
      </c>
      <c r="AD9219">
        <v>0</v>
      </c>
      <c r="AE9219">
        <v>17.763570592381601</v>
      </c>
    </row>
    <row r="9220" spans="1:31" x14ac:dyDescent="0.25">
      <c r="A9220">
        <v>1664037</v>
      </c>
      <c r="B9220">
        <v>1</v>
      </c>
      <c r="C9220" t="s">
        <v>80</v>
      </c>
      <c r="D9220" t="s">
        <v>100</v>
      </c>
      <c r="E9220" t="s">
        <v>178</v>
      </c>
      <c r="F9220" t="s">
        <v>22551</v>
      </c>
      <c r="G9220" t="s">
        <v>227</v>
      </c>
      <c r="H9220" t="s">
        <v>149</v>
      </c>
      <c r="I9220" t="s">
        <v>135</v>
      </c>
      <c r="J9220" t="s">
        <v>136</v>
      </c>
      <c r="K9220" t="s">
        <v>137</v>
      </c>
      <c r="L9220" t="s">
        <v>25869</v>
      </c>
      <c r="M9220" t="s">
        <v>25870</v>
      </c>
      <c r="N9220">
        <v>5.1775000000000002</v>
      </c>
      <c r="O9220">
        <v>0</v>
      </c>
      <c r="P9220">
        <v>57</v>
      </c>
      <c r="Q9220">
        <v>0</v>
      </c>
      <c r="R9220">
        <v>3</v>
      </c>
      <c r="S9220">
        <v>0</v>
      </c>
      <c r="T9220">
        <v>10</v>
      </c>
      <c r="U9220">
        <v>0</v>
      </c>
      <c r="V9220">
        <v>0</v>
      </c>
      <c r="W9220">
        <v>0</v>
      </c>
      <c r="X9220">
        <v>78.137070955411573</v>
      </c>
      <c r="Y9220">
        <v>0</v>
      </c>
      <c r="Z9220">
        <v>2.8815536755879032</v>
      </c>
      <c r="AA9220">
        <v>0</v>
      </c>
      <c r="AB9220">
        <v>44.939079975339865</v>
      </c>
      <c r="AC9220">
        <v>0</v>
      </c>
      <c r="AD9220">
        <v>0</v>
      </c>
      <c r="AE9220">
        <v>125.95770460633935</v>
      </c>
    </row>
    <row r="9221" spans="1:31" x14ac:dyDescent="0.25">
      <c r="A9221">
        <v>1664578</v>
      </c>
      <c r="B9221">
        <v>1</v>
      </c>
      <c r="C9221" t="s">
        <v>80</v>
      </c>
      <c r="D9221" t="s">
        <v>96</v>
      </c>
      <c r="E9221" t="s">
        <v>146</v>
      </c>
      <c r="F9221" t="s">
        <v>25871</v>
      </c>
      <c r="G9221" t="s">
        <v>148</v>
      </c>
      <c r="H9221" t="s">
        <v>149</v>
      </c>
      <c r="I9221" t="s">
        <v>135</v>
      </c>
      <c r="J9221" t="s">
        <v>136</v>
      </c>
      <c r="K9221" t="s">
        <v>143</v>
      </c>
      <c r="L9221" t="s">
        <v>25872</v>
      </c>
      <c r="M9221" t="s">
        <v>25873</v>
      </c>
      <c r="N9221">
        <v>3.8166666660000002</v>
      </c>
      <c r="O9221">
        <v>0</v>
      </c>
      <c r="P9221">
        <v>188</v>
      </c>
      <c r="Q9221">
        <v>0</v>
      </c>
      <c r="R9221">
        <v>0</v>
      </c>
      <c r="S9221">
        <v>0</v>
      </c>
      <c r="T9221">
        <v>25</v>
      </c>
      <c r="U9221">
        <v>0</v>
      </c>
      <c r="V9221">
        <v>0</v>
      </c>
      <c r="W9221">
        <v>0</v>
      </c>
      <c r="X9221">
        <v>262.738936702118</v>
      </c>
      <c r="Y9221">
        <v>0</v>
      </c>
      <c r="Z9221">
        <v>0</v>
      </c>
      <c r="AA9221">
        <v>0</v>
      </c>
      <c r="AB9221">
        <v>78.188503225634562</v>
      </c>
      <c r="AC9221">
        <v>0</v>
      </c>
      <c r="AD9221">
        <v>0</v>
      </c>
      <c r="AE9221">
        <v>340.92743992775257</v>
      </c>
    </row>
    <row r="9222" spans="1:31" x14ac:dyDescent="0.25">
      <c r="A9222">
        <v>1664790</v>
      </c>
      <c r="B9222">
        <v>1</v>
      </c>
      <c r="C9222" t="s">
        <v>80</v>
      </c>
      <c r="D9222" t="s">
        <v>110</v>
      </c>
      <c r="E9222" t="s">
        <v>152</v>
      </c>
      <c r="F9222" t="s">
        <v>25874</v>
      </c>
      <c r="G9222" t="s">
        <v>154</v>
      </c>
      <c r="H9222" t="s">
        <v>149</v>
      </c>
      <c r="I9222" t="s">
        <v>135</v>
      </c>
      <c r="J9222" t="s">
        <v>136</v>
      </c>
      <c r="K9222" t="s">
        <v>137</v>
      </c>
      <c r="L9222" t="s">
        <v>25875</v>
      </c>
      <c r="M9222" t="s">
        <v>25876</v>
      </c>
      <c r="N9222">
        <v>0.72805555499999997</v>
      </c>
      <c r="O9222">
        <v>0</v>
      </c>
      <c r="P9222">
        <v>5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1.9024097647963132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1.9024097647963132</v>
      </c>
    </row>
    <row r="9223" spans="1:31" x14ac:dyDescent="0.25">
      <c r="A9223">
        <v>1664077</v>
      </c>
      <c r="B9223">
        <v>1</v>
      </c>
      <c r="C9223" t="s">
        <v>81</v>
      </c>
      <c r="D9223" t="s">
        <v>128</v>
      </c>
      <c r="E9223" t="s">
        <v>140</v>
      </c>
      <c r="F9223" t="s">
        <v>25877</v>
      </c>
      <c r="G9223" t="s">
        <v>161</v>
      </c>
      <c r="H9223" t="s">
        <v>134</v>
      </c>
      <c r="I9223" t="s">
        <v>135</v>
      </c>
      <c r="J9223" t="s">
        <v>136</v>
      </c>
      <c r="K9223" t="s">
        <v>137</v>
      </c>
      <c r="L9223" t="s">
        <v>25878</v>
      </c>
      <c r="M9223" t="s">
        <v>25879</v>
      </c>
      <c r="N9223">
        <v>0.50305555499999999</v>
      </c>
      <c r="O9223">
        <v>0</v>
      </c>
      <c r="P9223">
        <v>8686</v>
      </c>
      <c r="Q9223">
        <v>0</v>
      </c>
      <c r="R9223">
        <v>0</v>
      </c>
      <c r="S9223">
        <v>2</v>
      </c>
      <c r="T9223">
        <v>358</v>
      </c>
      <c r="U9223">
        <v>0</v>
      </c>
      <c r="V9223">
        <v>0</v>
      </c>
      <c r="W9223">
        <v>0</v>
      </c>
      <c r="X9223">
        <v>1140.2003544524234</v>
      </c>
      <c r="Y9223">
        <v>0</v>
      </c>
      <c r="Z9223">
        <v>0</v>
      </c>
      <c r="AA9223">
        <v>49.687130064412536</v>
      </c>
      <c r="AB9223">
        <v>285.21446099987253</v>
      </c>
      <c r="AC9223">
        <v>0</v>
      </c>
      <c r="AD9223">
        <v>0</v>
      </c>
      <c r="AE9223">
        <v>1475.1019455167084</v>
      </c>
    </row>
    <row r="9224" spans="1:31" x14ac:dyDescent="0.25">
      <c r="A9224">
        <v>1664767</v>
      </c>
      <c r="B9224">
        <v>1</v>
      </c>
      <c r="C9224" t="s">
        <v>81</v>
      </c>
      <c r="D9224" t="s">
        <v>121</v>
      </c>
      <c r="E9224" t="s">
        <v>204</v>
      </c>
      <c r="F9224" t="s">
        <v>8990</v>
      </c>
      <c r="G9224" t="s">
        <v>161</v>
      </c>
      <c r="H9224" t="s">
        <v>134</v>
      </c>
      <c r="I9224" t="s">
        <v>135</v>
      </c>
      <c r="J9224" t="s">
        <v>136</v>
      </c>
      <c r="K9224" t="s">
        <v>137</v>
      </c>
      <c r="L9224" t="s">
        <v>25880</v>
      </c>
      <c r="M9224" t="s">
        <v>25881</v>
      </c>
      <c r="N9224">
        <v>1.7761111110000001</v>
      </c>
      <c r="O9224">
        <v>0</v>
      </c>
      <c r="P9224">
        <v>700</v>
      </c>
      <c r="Q9224">
        <v>0</v>
      </c>
      <c r="R9224">
        <v>10</v>
      </c>
      <c r="S9224">
        <v>4</v>
      </c>
      <c r="T9224">
        <v>46</v>
      </c>
      <c r="U9224">
        <v>0</v>
      </c>
      <c r="V9224">
        <v>0</v>
      </c>
      <c r="W9224">
        <v>0</v>
      </c>
      <c r="X9224">
        <v>98.513662265006033</v>
      </c>
      <c r="Y9224">
        <v>0</v>
      </c>
      <c r="Z9224">
        <v>0.47843723894077006</v>
      </c>
      <c r="AA9224">
        <v>39.649153279365116</v>
      </c>
      <c r="AB9224">
        <v>32.727419879678827</v>
      </c>
      <c r="AC9224">
        <v>0</v>
      </c>
      <c r="AD9224">
        <v>0</v>
      </c>
      <c r="AE9224">
        <v>171.36867266299075</v>
      </c>
    </row>
    <row r="9225" spans="1:31" x14ac:dyDescent="0.25">
      <c r="A9225">
        <v>1664100</v>
      </c>
      <c r="B9225">
        <v>1</v>
      </c>
      <c r="C9225" t="s">
        <v>80</v>
      </c>
      <c r="D9225" t="s">
        <v>104</v>
      </c>
      <c r="E9225" t="s">
        <v>152</v>
      </c>
      <c r="F9225" t="s">
        <v>25882</v>
      </c>
      <c r="G9225" t="s">
        <v>507</v>
      </c>
      <c r="H9225" t="s">
        <v>149</v>
      </c>
      <c r="I9225" t="s">
        <v>135</v>
      </c>
      <c r="J9225" t="s">
        <v>136</v>
      </c>
      <c r="K9225" t="s">
        <v>137</v>
      </c>
      <c r="L9225" t="s">
        <v>25883</v>
      </c>
      <c r="M9225" t="s">
        <v>25884</v>
      </c>
      <c r="N9225">
        <v>5.5975000000000001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1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55.818150021420372</v>
      </c>
      <c r="AC9225">
        <v>0</v>
      </c>
      <c r="AD9225">
        <v>0</v>
      </c>
      <c r="AE9225">
        <v>55.818150021420372</v>
      </c>
    </row>
    <row r="9226" spans="1:31" x14ac:dyDescent="0.25">
      <c r="A9226">
        <v>1664320</v>
      </c>
      <c r="B9226">
        <v>1</v>
      </c>
      <c r="C9226" t="s">
        <v>80</v>
      </c>
      <c r="D9226" t="s">
        <v>83</v>
      </c>
      <c r="E9226" t="s">
        <v>204</v>
      </c>
      <c r="F9226" t="s">
        <v>25885</v>
      </c>
      <c r="G9226" t="s">
        <v>161</v>
      </c>
      <c r="H9226" t="s">
        <v>134</v>
      </c>
      <c r="I9226" t="s">
        <v>135</v>
      </c>
      <c r="J9226" t="s">
        <v>136</v>
      </c>
      <c r="K9226" t="s">
        <v>137</v>
      </c>
      <c r="L9226" t="s">
        <v>25886</v>
      </c>
      <c r="M9226" t="s">
        <v>25887</v>
      </c>
      <c r="N9226">
        <v>0.59027777699999995</v>
      </c>
      <c r="O9226">
        <v>0</v>
      </c>
      <c r="P9226">
        <v>32</v>
      </c>
      <c r="Q9226">
        <v>0</v>
      </c>
      <c r="R9226">
        <v>0</v>
      </c>
      <c r="S9226">
        <v>0</v>
      </c>
      <c r="T9226">
        <v>10</v>
      </c>
      <c r="U9226">
        <v>2</v>
      </c>
      <c r="V9226">
        <v>0</v>
      </c>
      <c r="W9226">
        <v>0</v>
      </c>
      <c r="X9226">
        <v>7.7053948833495491</v>
      </c>
      <c r="Y9226">
        <v>0</v>
      </c>
      <c r="Z9226">
        <v>0</v>
      </c>
      <c r="AA9226">
        <v>0</v>
      </c>
      <c r="AB9226">
        <v>17.070101790078063</v>
      </c>
      <c r="AC9226">
        <v>689.53582780988131</v>
      </c>
      <c r="AD9226">
        <v>0</v>
      </c>
      <c r="AE9226">
        <v>714.31132448330891</v>
      </c>
    </row>
    <row r="9227" spans="1:31" x14ac:dyDescent="0.25">
      <c r="A9227">
        <v>1664861</v>
      </c>
      <c r="B9227">
        <v>1</v>
      </c>
      <c r="C9227" t="s">
        <v>80</v>
      </c>
      <c r="D9227" t="s">
        <v>108</v>
      </c>
      <c r="E9227" t="s">
        <v>204</v>
      </c>
      <c r="F9227" t="s">
        <v>24895</v>
      </c>
      <c r="G9227" t="s">
        <v>161</v>
      </c>
      <c r="H9227" t="s">
        <v>134</v>
      </c>
      <c r="I9227" t="s">
        <v>135</v>
      </c>
      <c r="J9227" t="s">
        <v>136</v>
      </c>
      <c r="K9227" t="s">
        <v>137</v>
      </c>
      <c r="L9227" t="s">
        <v>25888</v>
      </c>
      <c r="M9227" t="s">
        <v>25889</v>
      </c>
      <c r="N9227">
        <v>0.93166666600000003</v>
      </c>
      <c r="O9227">
        <v>0</v>
      </c>
      <c r="P9227">
        <v>323</v>
      </c>
      <c r="Q9227">
        <v>0</v>
      </c>
      <c r="R9227">
        <v>132</v>
      </c>
      <c r="S9227">
        <v>3</v>
      </c>
      <c r="T9227">
        <v>59</v>
      </c>
      <c r="U9227">
        <v>0</v>
      </c>
      <c r="V9227">
        <v>0</v>
      </c>
      <c r="W9227">
        <v>0</v>
      </c>
      <c r="X9227">
        <v>35.232409459988162</v>
      </c>
      <c r="Y9227">
        <v>0</v>
      </c>
      <c r="Z9227">
        <v>9.5691220618862705</v>
      </c>
      <c r="AA9227">
        <v>10.300811681960734</v>
      </c>
      <c r="AB9227">
        <v>25.276853123682894</v>
      </c>
      <c r="AC9227">
        <v>0</v>
      </c>
      <c r="AD9227">
        <v>0</v>
      </c>
      <c r="AE9227">
        <v>80.379196327518059</v>
      </c>
    </row>
    <row r="9228" spans="1:31" x14ac:dyDescent="0.25">
      <c r="A9228">
        <v>1664249</v>
      </c>
      <c r="B9228">
        <v>1</v>
      </c>
      <c r="C9228" t="s">
        <v>80</v>
      </c>
      <c r="D9228" t="s">
        <v>110</v>
      </c>
      <c r="E9228" t="s">
        <v>152</v>
      </c>
      <c r="F9228" t="s">
        <v>25890</v>
      </c>
      <c r="G9228" t="s">
        <v>168</v>
      </c>
      <c r="H9228" t="s">
        <v>149</v>
      </c>
      <c r="I9228" t="s">
        <v>135</v>
      </c>
      <c r="J9228" t="s">
        <v>136</v>
      </c>
      <c r="K9228" t="s">
        <v>137</v>
      </c>
      <c r="L9228" t="s">
        <v>25891</v>
      </c>
      <c r="M9228" t="s">
        <v>25892</v>
      </c>
      <c r="N9228">
        <v>3.1830555550000001</v>
      </c>
      <c r="O9228">
        <v>0</v>
      </c>
      <c r="P9228">
        <v>2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1.91266048549784</v>
      </c>
      <c r="Y9228">
        <v>0</v>
      </c>
      <c r="Z9228">
        <v>0</v>
      </c>
      <c r="AA9228">
        <v>0</v>
      </c>
      <c r="AB9228">
        <v>0</v>
      </c>
      <c r="AC9228">
        <v>0</v>
      </c>
      <c r="AD9228">
        <v>0</v>
      </c>
      <c r="AE9228">
        <v>1.91266048549784</v>
      </c>
    </row>
    <row r="9229" spans="1:31" x14ac:dyDescent="0.25">
      <c r="A9229">
        <v>1664853</v>
      </c>
      <c r="B9229">
        <v>1</v>
      </c>
      <c r="C9229" t="s">
        <v>81</v>
      </c>
      <c r="D9229" t="s">
        <v>128</v>
      </c>
      <c r="E9229" t="s">
        <v>178</v>
      </c>
      <c r="F9229" t="s">
        <v>25893</v>
      </c>
      <c r="G9229" t="s">
        <v>675</v>
      </c>
      <c r="H9229" t="s">
        <v>149</v>
      </c>
      <c r="I9229" t="s">
        <v>135</v>
      </c>
      <c r="J9229" t="s">
        <v>136</v>
      </c>
      <c r="K9229" t="s">
        <v>137</v>
      </c>
      <c r="L9229" t="s">
        <v>24277</v>
      </c>
      <c r="M9229" t="s">
        <v>25894</v>
      </c>
      <c r="N9229">
        <v>1.5930555550000001</v>
      </c>
      <c r="O9229">
        <v>0</v>
      </c>
      <c r="P9229">
        <v>123</v>
      </c>
      <c r="Q9229">
        <v>0</v>
      </c>
      <c r="R9229">
        <v>0</v>
      </c>
      <c r="S9229">
        <v>0</v>
      </c>
      <c r="T9229">
        <v>9</v>
      </c>
      <c r="U9229">
        <v>0</v>
      </c>
      <c r="V9229">
        <v>0</v>
      </c>
      <c r="W9229">
        <v>0</v>
      </c>
      <c r="X9229">
        <v>50.562658563535848</v>
      </c>
      <c r="Y9229">
        <v>0</v>
      </c>
      <c r="Z9229">
        <v>0</v>
      </c>
      <c r="AA9229">
        <v>0</v>
      </c>
      <c r="AB9229">
        <v>4.9965759853953751</v>
      </c>
      <c r="AC9229">
        <v>0</v>
      </c>
      <c r="AD9229">
        <v>0</v>
      </c>
      <c r="AE9229">
        <v>55.559234548931222</v>
      </c>
    </row>
    <row r="9230" spans="1:31" x14ac:dyDescent="0.25">
      <c r="A9230">
        <v>1664798</v>
      </c>
      <c r="B9230">
        <v>1</v>
      </c>
      <c r="C9230" t="s">
        <v>81</v>
      </c>
      <c r="D9230" t="s">
        <v>120</v>
      </c>
      <c r="E9230" t="s">
        <v>140</v>
      </c>
      <c r="F9230" t="s">
        <v>25895</v>
      </c>
      <c r="G9230" t="s">
        <v>161</v>
      </c>
      <c r="H9230" t="s">
        <v>134</v>
      </c>
      <c r="I9230" t="s">
        <v>135</v>
      </c>
      <c r="J9230" t="s">
        <v>136</v>
      </c>
      <c r="K9230" t="s">
        <v>137</v>
      </c>
      <c r="L9230" t="s">
        <v>25896</v>
      </c>
      <c r="M9230" t="s">
        <v>25897</v>
      </c>
      <c r="N9230">
        <v>3.1886111110000002</v>
      </c>
      <c r="O9230">
        <v>0</v>
      </c>
      <c r="P9230">
        <v>11</v>
      </c>
      <c r="Q9230">
        <v>0</v>
      </c>
      <c r="R9230">
        <v>0</v>
      </c>
      <c r="S9230">
        <v>0</v>
      </c>
      <c r="T9230">
        <v>6</v>
      </c>
      <c r="U9230">
        <v>0</v>
      </c>
      <c r="V9230">
        <v>0</v>
      </c>
      <c r="W9230">
        <v>0</v>
      </c>
      <c r="X9230">
        <v>3.2242341528367873</v>
      </c>
      <c r="Y9230">
        <v>0</v>
      </c>
      <c r="Z9230">
        <v>0</v>
      </c>
      <c r="AA9230">
        <v>0</v>
      </c>
      <c r="AB9230">
        <v>44.257806905074915</v>
      </c>
      <c r="AC9230">
        <v>0</v>
      </c>
      <c r="AD9230">
        <v>0</v>
      </c>
      <c r="AE9230">
        <v>47.482041057911701</v>
      </c>
    </row>
    <row r="9231" spans="1:31" x14ac:dyDescent="0.25">
      <c r="A9231">
        <v>1664163</v>
      </c>
      <c r="B9231">
        <v>1</v>
      </c>
      <c r="C9231" t="s">
        <v>81</v>
      </c>
      <c r="D9231" t="s">
        <v>115</v>
      </c>
      <c r="E9231" t="s">
        <v>178</v>
      </c>
      <c r="F9231" t="s">
        <v>15428</v>
      </c>
      <c r="G9231" t="s">
        <v>1115</v>
      </c>
      <c r="H9231" t="s">
        <v>149</v>
      </c>
      <c r="I9231" t="s">
        <v>135</v>
      </c>
      <c r="J9231" t="s">
        <v>136</v>
      </c>
      <c r="K9231" t="s">
        <v>137</v>
      </c>
      <c r="L9231" t="s">
        <v>25898</v>
      </c>
      <c r="M9231" t="s">
        <v>25899</v>
      </c>
      <c r="N9231">
        <v>2.6549999999999998</v>
      </c>
      <c r="O9231">
        <v>0</v>
      </c>
      <c r="P9231">
        <v>17</v>
      </c>
      <c r="Q9231">
        <v>0</v>
      </c>
      <c r="R9231">
        <v>1</v>
      </c>
      <c r="S9231">
        <v>0</v>
      </c>
      <c r="T9231">
        <v>2</v>
      </c>
      <c r="U9231">
        <v>0</v>
      </c>
      <c r="V9231">
        <v>0</v>
      </c>
      <c r="W9231">
        <v>0</v>
      </c>
      <c r="X9231">
        <v>5.9005447399886295</v>
      </c>
      <c r="Y9231">
        <v>0</v>
      </c>
      <c r="Z9231">
        <v>0.36052029126691165</v>
      </c>
      <c r="AA9231">
        <v>0</v>
      </c>
      <c r="AB9231">
        <v>1.8824930537077698</v>
      </c>
      <c r="AC9231">
        <v>0</v>
      </c>
      <c r="AD9231">
        <v>0</v>
      </c>
      <c r="AE9231">
        <v>8.1435580849633098</v>
      </c>
    </row>
    <row r="9232" spans="1:31" x14ac:dyDescent="0.25">
      <c r="A9232">
        <v>1664257</v>
      </c>
      <c r="B9232">
        <v>1</v>
      </c>
      <c r="C9232" t="s">
        <v>80</v>
      </c>
      <c r="D9232" t="s">
        <v>100</v>
      </c>
      <c r="E9232" t="s">
        <v>140</v>
      </c>
      <c r="F9232" t="s">
        <v>25900</v>
      </c>
      <c r="G9232" t="s">
        <v>161</v>
      </c>
      <c r="H9232" t="s">
        <v>134</v>
      </c>
      <c r="I9232" t="s">
        <v>135</v>
      </c>
      <c r="J9232" t="s">
        <v>136</v>
      </c>
      <c r="K9232" t="s">
        <v>137</v>
      </c>
      <c r="L9232" t="s">
        <v>25901</v>
      </c>
      <c r="M9232" t="s">
        <v>25902</v>
      </c>
      <c r="N9232">
        <v>1.328333333</v>
      </c>
      <c r="O9232">
        <v>6</v>
      </c>
      <c r="P9232">
        <v>0</v>
      </c>
      <c r="Q9232">
        <v>66</v>
      </c>
      <c r="R9232">
        <v>22</v>
      </c>
      <c r="S9232">
        <v>8</v>
      </c>
      <c r="T9232">
        <v>0</v>
      </c>
      <c r="U9232">
        <v>0</v>
      </c>
      <c r="V9232">
        <v>0</v>
      </c>
      <c r="W9232">
        <v>3.3322896461440954</v>
      </c>
      <c r="X9232">
        <v>0</v>
      </c>
      <c r="Y9232">
        <v>33.781790731846499</v>
      </c>
      <c r="Z9232">
        <v>24.838426745514923</v>
      </c>
      <c r="AA9232">
        <v>17.943976320823623</v>
      </c>
      <c r="AB9232">
        <v>0</v>
      </c>
      <c r="AC9232">
        <v>0</v>
      </c>
      <c r="AD9232">
        <v>0</v>
      </c>
      <c r="AE9232">
        <v>79.896483444329135</v>
      </c>
    </row>
    <row r="9233" spans="1:31" x14ac:dyDescent="0.25">
      <c r="A9233">
        <v>1664014</v>
      </c>
      <c r="B9233">
        <v>1</v>
      </c>
      <c r="C9233" t="s">
        <v>81</v>
      </c>
      <c r="D9233" t="s">
        <v>117</v>
      </c>
      <c r="E9233" t="s">
        <v>140</v>
      </c>
      <c r="F9233" t="s">
        <v>24884</v>
      </c>
      <c r="G9233" t="s">
        <v>161</v>
      </c>
      <c r="H9233" t="s">
        <v>134</v>
      </c>
      <c r="I9233" t="s">
        <v>135</v>
      </c>
      <c r="J9233" t="s">
        <v>136</v>
      </c>
      <c r="K9233" t="s">
        <v>137</v>
      </c>
      <c r="L9233" t="s">
        <v>25903</v>
      </c>
      <c r="M9233" t="s">
        <v>25904</v>
      </c>
      <c r="N9233">
        <v>6.8333332999999996E-2</v>
      </c>
      <c r="O9233">
        <v>0</v>
      </c>
      <c r="P9233">
        <v>1208</v>
      </c>
      <c r="Q9233">
        <v>0</v>
      </c>
      <c r="R9233">
        <v>72</v>
      </c>
      <c r="S9233">
        <v>6</v>
      </c>
      <c r="T9233">
        <v>107</v>
      </c>
      <c r="U9233">
        <v>1</v>
      </c>
      <c r="V9233">
        <v>3</v>
      </c>
      <c r="W9233">
        <v>0</v>
      </c>
      <c r="X9233">
        <v>14.436167052481927</v>
      </c>
      <c r="Y9233">
        <v>0</v>
      </c>
      <c r="Z9233">
        <v>0.72548143953768351</v>
      </c>
      <c r="AA9233">
        <v>1.6332282409999399</v>
      </c>
      <c r="AB9233">
        <v>3.4946541031567868</v>
      </c>
      <c r="AC9233">
        <v>1.8783942274033001</v>
      </c>
      <c r="AD9233">
        <v>3.1712681074055817</v>
      </c>
      <c r="AE9233">
        <v>25.339193170985219</v>
      </c>
    </row>
    <row r="9234" spans="1:31" x14ac:dyDescent="0.25">
      <c r="A9234">
        <v>1665096</v>
      </c>
      <c r="B9234">
        <v>1</v>
      </c>
      <c r="C9234" t="s">
        <v>80</v>
      </c>
      <c r="D9234" t="s">
        <v>98</v>
      </c>
      <c r="E9234" t="s">
        <v>152</v>
      </c>
      <c r="F9234" t="s">
        <v>25905</v>
      </c>
      <c r="G9234" t="s">
        <v>154</v>
      </c>
      <c r="H9234" t="s">
        <v>149</v>
      </c>
      <c r="I9234" t="s">
        <v>135</v>
      </c>
      <c r="J9234" t="s">
        <v>136</v>
      </c>
      <c r="K9234" t="s">
        <v>137</v>
      </c>
      <c r="L9234" t="s">
        <v>25906</v>
      </c>
      <c r="M9234" t="s">
        <v>25907</v>
      </c>
      <c r="N9234">
        <v>7.4083333329999999</v>
      </c>
      <c r="O9234">
        <v>0</v>
      </c>
      <c r="P9234">
        <v>0</v>
      </c>
      <c r="Q9234">
        <v>0</v>
      </c>
      <c r="R9234">
        <v>1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0.75503072843553332</v>
      </c>
      <c r="AA9234">
        <v>0</v>
      </c>
      <c r="AB9234">
        <v>0</v>
      </c>
      <c r="AC9234">
        <v>0</v>
      </c>
      <c r="AD9234">
        <v>0</v>
      </c>
      <c r="AE9234">
        <v>0.75503072843553332</v>
      </c>
    </row>
    <row r="9235" spans="1:31" x14ac:dyDescent="0.25">
      <c r="A9235">
        <v>1664406</v>
      </c>
      <c r="B9235">
        <v>1</v>
      </c>
      <c r="C9235" t="s">
        <v>80</v>
      </c>
      <c r="D9235" t="s">
        <v>83</v>
      </c>
      <c r="E9235" t="s">
        <v>178</v>
      </c>
      <c r="F9235" t="s">
        <v>25908</v>
      </c>
      <c r="G9235" t="s">
        <v>227</v>
      </c>
      <c r="H9235" t="s">
        <v>149</v>
      </c>
      <c r="I9235" t="s">
        <v>135</v>
      </c>
      <c r="J9235" t="s">
        <v>136</v>
      </c>
      <c r="K9235" t="s">
        <v>137</v>
      </c>
      <c r="L9235" t="s">
        <v>25909</v>
      </c>
      <c r="M9235" t="s">
        <v>25910</v>
      </c>
      <c r="N9235">
        <v>3.395277777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18</v>
      </c>
      <c r="U9235">
        <v>0</v>
      </c>
      <c r="V9235">
        <v>4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274.38995022849815</v>
      </c>
      <c r="AC9235">
        <v>0</v>
      </c>
      <c r="AD9235">
        <v>501.69242838586149</v>
      </c>
      <c r="AE9235">
        <v>776.08237861435964</v>
      </c>
    </row>
    <row r="9236" spans="1:31" x14ac:dyDescent="0.25">
      <c r="A9236">
        <v>1663865</v>
      </c>
      <c r="B9236">
        <v>1</v>
      </c>
      <c r="C9236" t="s">
        <v>81</v>
      </c>
      <c r="D9236" t="s">
        <v>128</v>
      </c>
      <c r="E9236" t="s">
        <v>146</v>
      </c>
      <c r="F9236" t="s">
        <v>25911</v>
      </c>
      <c r="G9236" t="s">
        <v>3003</v>
      </c>
      <c r="H9236" t="s">
        <v>149</v>
      </c>
      <c r="I9236" t="s">
        <v>135</v>
      </c>
      <c r="J9236" t="s">
        <v>136</v>
      </c>
      <c r="K9236" t="s">
        <v>137</v>
      </c>
      <c r="L9236" t="s">
        <v>25912</v>
      </c>
      <c r="M9236" t="s">
        <v>25913</v>
      </c>
      <c r="N9236">
        <v>1.9516666659999999</v>
      </c>
      <c r="O9236">
        <v>0</v>
      </c>
      <c r="P9236">
        <v>376</v>
      </c>
      <c r="Q9236">
        <v>0</v>
      </c>
      <c r="R9236">
        <v>0</v>
      </c>
      <c r="S9236">
        <v>0</v>
      </c>
      <c r="T9236">
        <v>60</v>
      </c>
      <c r="U9236">
        <v>0</v>
      </c>
      <c r="V9236">
        <v>0</v>
      </c>
      <c r="W9236">
        <v>0</v>
      </c>
      <c r="X9236">
        <v>176.10440337011173</v>
      </c>
      <c r="Y9236">
        <v>0</v>
      </c>
      <c r="Z9236">
        <v>0</v>
      </c>
      <c r="AA9236">
        <v>0</v>
      </c>
      <c r="AB9236">
        <v>56.457137777417593</v>
      </c>
      <c r="AC9236">
        <v>0</v>
      </c>
      <c r="AD9236">
        <v>0</v>
      </c>
      <c r="AE9236">
        <v>232.56154114752931</v>
      </c>
    </row>
    <row r="9237" spans="1:31" x14ac:dyDescent="0.25">
      <c r="A9237">
        <v>1664947</v>
      </c>
      <c r="B9237">
        <v>1</v>
      </c>
      <c r="C9237" t="s">
        <v>80</v>
      </c>
      <c r="D9237" t="s">
        <v>82</v>
      </c>
      <c r="E9237" t="s">
        <v>152</v>
      </c>
      <c r="F9237" t="s">
        <v>25914</v>
      </c>
      <c r="G9237" t="s">
        <v>154</v>
      </c>
      <c r="H9237" t="s">
        <v>149</v>
      </c>
      <c r="I9237" t="s">
        <v>135</v>
      </c>
      <c r="J9237" t="s">
        <v>136</v>
      </c>
      <c r="K9237" t="s">
        <v>137</v>
      </c>
      <c r="L9237" t="s">
        <v>25915</v>
      </c>
      <c r="M9237" t="s">
        <v>25916</v>
      </c>
      <c r="N9237">
        <v>5.3877777770000002</v>
      </c>
      <c r="O9237">
        <v>0</v>
      </c>
      <c r="P9237">
        <v>1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1.3527248572512489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1.3527248572512489</v>
      </c>
    </row>
    <row r="9238" spans="1:31" x14ac:dyDescent="0.25">
      <c r="A9238">
        <v>1664255</v>
      </c>
      <c r="B9238">
        <v>1</v>
      </c>
      <c r="C9238" t="s">
        <v>80</v>
      </c>
      <c r="D9238" t="s">
        <v>95</v>
      </c>
      <c r="E9238" t="s">
        <v>204</v>
      </c>
      <c r="F9238" t="s">
        <v>1692</v>
      </c>
      <c r="G9238" t="s">
        <v>161</v>
      </c>
      <c r="H9238" t="s">
        <v>134</v>
      </c>
      <c r="I9238" t="s">
        <v>135</v>
      </c>
      <c r="J9238" t="s">
        <v>136</v>
      </c>
      <c r="K9238" t="s">
        <v>137</v>
      </c>
      <c r="L9238" t="s">
        <v>25901</v>
      </c>
      <c r="M9238" t="s">
        <v>25917</v>
      </c>
      <c r="N9238">
        <v>0.60416666600000002</v>
      </c>
      <c r="O9238">
        <v>0</v>
      </c>
      <c r="P9238">
        <v>115</v>
      </c>
      <c r="Q9238">
        <v>0</v>
      </c>
      <c r="R9238">
        <v>0</v>
      </c>
      <c r="S9238">
        <v>10</v>
      </c>
      <c r="T9238">
        <v>7</v>
      </c>
      <c r="U9238">
        <v>0</v>
      </c>
      <c r="V9238">
        <v>0</v>
      </c>
      <c r="W9238">
        <v>0</v>
      </c>
      <c r="X9238">
        <v>17.038446068773368</v>
      </c>
      <c r="Y9238">
        <v>0</v>
      </c>
      <c r="Z9238">
        <v>0</v>
      </c>
      <c r="AA9238">
        <v>82.686516874914886</v>
      </c>
      <c r="AB9238">
        <v>4.9890657107671332</v>
      </c>
      <c r="AC9238">
        <v>0</v>
      </c>
      <c r="AD9238">
        <v>0</v>
      </c>
      <c r="AE9238">
        <v>104.71402865445539</v>
      </c>
    </row>
    <row r="9239" spans="1:31" x14ac:dyDescent="0.25">
      <c r="A9239">
        <v>1664278</v>
      </c>
      <c r="B9239">
        <v>1</v>
      </c>
      <c r="C9239" t="s">
        <v>81</v>
      </c>
      <c r="D9239" t="s">
        <v>114</v>
      </c>
      <c r="E9239" t="s">
        <v>178</v>
      </c>
      <c r="F9239" t="s">
        <v>25918</v>
      </c>
      <c r="G9239" t="s">
        <v>227</v>
      </c>
      <c r="H9239" t="s">
        <v>149</v>
      </c>
      <c r="I9239" t="s">
        <v>135</v>
      </c>
      <c r="J9239" t="s">
        <v>136</v>
      </c>
      <c r="K9239" t="s">
        <v>137</v>
      </c>
      <c r="L9239" t="s">
        <v>25919</v>
      </c>
      <c r="M9239" t="s">
        <v>25920</v>
      </c>
      <c r="N9239">
        <v>3.0252777769999999</v>
      </c>
      <c r="O9239">
        <v>0</v>
      </c>
      <c r="P9239">
        <v>2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0.50148555669559336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0.50148555669559336</v>
      </c>
    </row>
    <row r="9240" spans="1:31" x14ac:dyDescent="0.25">
      <c r="A9240">
        <v>1664301</v>
      </c>
      <c r="B9240">
        <v>1</v>
      </c>
      <c r="C9240" t="s">
        <v>80</v>
      </c>
      <c r="D9240" t="s">
        <v>93</v>
      </c>
      <c r="E9240" t="s">
        <v>178</v>
      </c>
      <c r="F9240" t="s">
        <v>9411</v>
      </c>
      <c r="G9240" t="s">
        <v>187</v>
      </c>
      <c r="H9240" t="s">
        <v>149</v>
      </c>
      <c r="I9240" t="s">
        <v>135</v>
      </c>
      <c r="J9240" t="s">
        <v>136</v>
      </c>
      <c r="K9240" t="s">
        <v>137</v>
      </c>
      <c r="L9240" t="s">
        <v>25921</v>
      </c>
      <c r="M9240" t="s">
        <v>25922</v>
      </c>
      <c r="N9240">
        <v>5.1516666659999997</v>
      </c>
      <c r="O9240">
        <v>0</v>
      </c>
      <c r="P9240">
        <v>5</v>
      </c>
      <c r="Q9240">
        <v>0</v>
      </c>
      <c r="R9240">
        <v>6</v>
      </c>
      <c r="S9240">
        <v>0</v>
      </c>
      <c r="T9240">
        <v>1</v>
      </c>
      <c r="U9240">
        <v>0</v>
      </c>
      <c r="V9240">
        <v>0</v>
      </c>
      <c r="W9240">
        <v>0</v>
      </c>
      <c r="X9240">
        <v>27.457071709290986</v>
      </c>
      <c r="Y9240">
        <v>0</v>
      </c>
      <c r="Z9240">
        <v>13.890553407416062</v>
      </c>
      <c r="AA9240">
        <v>0</v>
      </c>
      <c r="AB9240">
        <v>28.356915243318195</v>
      </c>
      <c r="AC9240">
        <v>0</v>
      </c>
      <c r="AD9240">
        <v>0</v>
      </c>
      <c r="AE9240">
        <v>69.704540360025248</v>
      </c>
    </row>
    <row r="9241" spans="1:31" x14ac:dyDescent="0.25">
      <c r="A9241">
        <v>1664424</v>
      </c>
      <c r="B9241">
        <v>1</v>
      </c>
      <c r="C9241" t="s">
        <v>81</v>
      </c>
      <c r="D9241" t="s">
        <v>127</v>
      </c>
      <c r="E9241" t="s">
        <v>131</v>
      </c>
      <c r="F9241" t="s">
        <v>25923</v>
      </c>
      <c r="G9241" t="s">
        <v>195</v>
      </c>
      <c r="H9241" t="s">
        <v>134</v>
      </c>
      <c r="I9241" t="s">
        <v>135</v>
      </c>
      <c r="J9241" t="s">
        <v>136</v>
      </c>
      <c r="K9241" t="s">
        <v>137</v>
      </c>
      <c r="L9241" t="s">
        <v>25924</v>
      </c>
      <c r="M9241" t="s">
        <v>25925</v>
      </c>
      <c r="N9241">
        <v>4.6425000000000001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35</v>
      </c>
      <c r="U9241">
        <v>0</v>
      </c>
      <c r="V9241">
        <v>2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205.35330543353695</v>
      </c>
      <c r="AC9241">
        <v>0</v>
      </c>
      <c r="AD9241">
        <v>904.12325933986506</v>
      </c>
      <c r="AE9241">
        <v>1109.4765647734021</v>
      </c>
    </row>
    <row r="9242" spans="1:31" x14ac:dyDescent="0.25">
      <c r="A9242">
        <v>1664324</v>
      </c>
      <c r="B9242">
        <v>1</v>
      </c>
      <c r="C9242" t="s">
        <v>80</v>
      </c>
      <c r="D9242" t="s">
        <v>83</v>
      </c>
      <c r="E9242" t="s">
        <v>146</v>
      </c>
      <c r="F9242" t="s">
        <v>25926</v>
      </c>
      <c r="G9242" t="s">
        <v>1992</v>
      </c>
      <c r="H9242" t="s">
        <v>134</v>
      </c>
      <c r="I9242" t="s">
        <v>135</v>
      </c>
      <c r="J9242" t="s">
        <v>136</v>
      </c>
      <c r="K9242" t="s">
        <v>137</v>
      </c>
      <c r="L9242" t="s">
        <v>25927</v>
      </c>
      <c r="M9242" t="s">
        <v>25928</v>
      </c>
      <c r="N9242">
        <v>9.8224999999999998</v>
      </c>
      <c r="O9242">
        <v>0</v>
      </c>
      <c r="P9242">
        <v>49</v>
      </c>
      <c r="Q9242">
        <v>0</v>
      </c>
      <c r="R9242">
        <v>17</v>
      </c>
      <c r="S9242">
        <v>0</v>
      </c>
      <c r="T9242">
        <v>3</v>
      </c>
      <c r="U9242">
        <v>0</v>
      </c>
      <c r="V9242">
        <v>0</v>
      </c>
      <c r="W9242">
        <v>0</v>
      </c>
      <c r="X9242">
        <v>68.465601379375371</v>
      </c>
      <c r="Y9242">
        <v>0</v>
      </c>
      <c r="Z9242">
        <v>12.359812980740694</v>
      </c>
      <c r="AA9242">
        <v>0</v>
      </c>
      <c r="AB9242">
        <v>0.58424978279676743</v>
      </c>
      <c r="AC9242">
        <v>0</v>
      </c>
      <c r="AD9242">
        <v>0</v>
      </c>
      <c r="AE9242">
        <v>81.409664142912831</v>
      </c>
    </row>
    <row r="9243" spans="1:31" x14ac:dyDescent="0.25">
      <c r="A9243">
        <v>1664370</v>
      </c>
      <c r="B9243">
        <v>1</v>
      </c>
      <c r="C9243" t="s">
        <v>80</v>
      </c>
      <c r="D9243" t="s">
        <v>82</v>
      </c>
      <c r="E9243" t="s">
        <v>642</v>
      </c>
      <c r="F9243" t="s">
        <v>25929</v>
      </c>
      <c r="G9243" t="s">
        <v>161</v>
      </c>
      <c r="H9243" t="s">
        <v>134</v>
      </c>
      <c r="I9243" t="s">
        <v>135</v>
      </c>
      <c r="J9243" t="s">
        <v>136</v>
      </c>
      <c r="K9243" t="s">
        <v>137</v>
      </c>
      <c r="L9243" t="s">
        <v>25930</v>
      </c>
      <c r="M9243" t="s">
        <v>25931</v>
      </c>
      <c r="N9243">
        <v>1.1775</v>
      </c>
      <c r="O9243">
        <v>0</v>
      </c>
      <c r="P9243">
        <v>1260</v>
      </c>
      <c r="Q9243">
        <v>0</v>
      </c>
      <c r="R9243">
        <v>0</v>
      </c>
      <c r="S9243">
        <v>1</v>
      </c>
      <c r="T9243">
        <v>213</v>
      </c>
      <c r="U9243">
        <v>0</v>
      </c>
      <c r="V9243">
        <v>2</v>
      </c>
      <c r="W9243">
        <v>0</v>
      </c>
      <c r="X9243">
        <v>483.24301976033973</v>
      </c>
      <c r="Y9243">
        <v>0</v>
      </c>
      <c r="Z9243">
        <v>0</v>
      </c>
      <c r="AA9243">
        <v>58.76814466016279</v>
      </c>
      <c r="AB9243">
        <v>360.64779388285211</v>
      </c>
      <c r="AC9243">
        <v>0</v>
      </c>
      <c r="AD9243">
        <v>13.199632848845543</v>
      </c>
      <c r="AE9243">
        <v>915.85859115220023</v>
      </c>
    </row>
    <row r="9244" spans="1:31" x14ac:dyDescent="0.25">
      <c r="A9244">
        <v>1664639</v>
      </c>
      <c r="B9244">
        <v>1</v>
      </c>
      <c r="C9244" t="s">
        <v>81</v>
      </c>
      <c r="D9244" t="s">
        <v>120</v>
      </c>
      <c r="E9244" t="s">
        <v>131</v>
      </c>
      <c r="F9244" t="s">
        <v>25932</v>
      </c>
      <c r="G9244" t="s">
        <v>585</v>
      </c>
      <c r="H9244" t="s">
        <v>134</v>
      </c>
      <c r="I9244" t="s">
        <v>135</v>
      </c>
      <c r="J9244" t="s">
        <v>136</v>
      </c>
      <c r="K9244" t="s">
        <v>137</v>
      </c>
      <c r="L9244" t="s">
        <v>25933</v>
      </c>
      <c r="M9244" t="s">
        <v>25934</v>
      </c>
      <c r="N9244">
        <v>4.0599999999999996</v>
      </c>
      <c r="O9244">
        <v>0</v>
      </c>
      <c r="P9244">
        <v>318</v>
      </c>
      <c r="Q9244">
        <v>0</v>
      </c>
      <c r="R9244">
        <v>6</v>
      </c>
      <c r="S9244">
        <v>0</v>
      </c>
      <c r="T9244">
        <v>35</v>
      </c>
      <c r="U9244">
        <v>0</v>
      </c>
      <c r="V9244">
        <v>0</v>
      </c>
      <c r="W9244">
        <v>0</v>
      </c>
      <c r="X9244">
        <v>172.88463331460073</v>
      </c>
      <c r="Y9244">
        <v>0</v>
      </c>
      <c r="Z9244">
        <v>25.095518564482802</v>
      </c>
      <c r="AA9244">
        <v>0</v>
      </c>
      <c r="AB9244">
        <v>27.278264150686503</v>
      </c>
      <c r="AC9244">
        <v>0</v>
      </c>
      <c r="AD9244">
        <v>0</v>
      </c>
      <c r="AE9244">
        <v>225.25841602977005</v>
      </c>
    </row>
    <row r="9245" spans="1:31" x14ac:dyDescent="0.25">
      <c r="A9245">
        <v>1664570</v>
      </c>
      <c r="B9245">
        <v>1</v>
      </c>
      <c r="C9245" t="s">
        <v>80</v>
      </c>
      <c r="D9245" t="s">
        <v>106</v>
      </c>
      <c r="E9245" t="s">
        <v>178</v>
      </c>
      <c r="F9245" t="s">
        <v>25935</v>
      </c>
      <c r="G9245" t="s">
        <v>187</v>
      </c>
      <c r="H9245" t="s">
        <v>149</v>
      </c>
      <c r="I9245" t="s">
        <v>135</v>
      </c>
      <c r="J9245" t="s">
        <v>136</v>
      </c>
      <c r="K9245" t="s">
        <v>137</v>
      </c>
      <c r="L9245" t="s">
        <v>25936</v>
      </c>
      <c r="M9245" t="s">
        <v>25937</v>
      </c>
      <c r="N9245">
        <v>9.2919444440000003</v>
      </c>
      <c r="O9245">
        <v>0</v>
      </c>
      <c r="P9245">
        <v>4</v>
      </c>
      <c r="Q9245">
        <v>0</v>
      </c>
      <c r="R9245">
        <v>0</v>
      </c>
      <c r="S9245">
        <v>0</v>
      </c>
      <c r="T9245">
        <v>1</v>
      </c>
      <c r="U9245">
        <v>0</v>
      </c>
      <c r="V9245">
        <v>0</v>
      </c>
      <c r="W9245">
        <v>0</v>
      </c>
      <c r="X9245">
        <v>3.4340485549559125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3.4340485549559125</v>
      </c>
    </row>
    <row r="9246" spans="1:31" x14ac:dyDescent="0.25">
      <c r="A9246">
        <v>1664132</v>
      </c>
      <c r="B9246">
        <v>1</v>
      </c>
      <c r="C9246" t="s">
        <v>81</v>
      </c>
      <c r="D9246" t="s">
        <v>113</v>
      </c>
      <c r="E9246" t="s">
        <v>146</v>
      </c>
      <c r="F9246" t="s">
        <v>22996</v>
      </c>
      <c r="G9246" t="s">
        <v>260</v>
      </c>
      <c r="H9246" t="s">
        <v>149</v>
      </c>
      <c r="I9246" t="s">
        <v>135</v>
      </c>
      <c r="J9246" t="s">
        <v>136</v>
      </c>
      <c r="K9246" t="s">
        <v>137</v>
      </c>
      <c r="L9246" t="s">
        <v>25938</v>
      </c>
      <c r="M9246" t="s">
        <v>25939</v>
      </c>
      <c r="N9246">
        <v>2.0930555549999998</v>
      </c>
      <c r="O9246">
        <v>0</v>
      </c>
      <c r="P9246">
        <v>225</v>
      </c>
      <c r="Q9246">
        <v>0</v>
      </c>
      <c r="R9246">
        <v>0</v>
      </c>
      <c r="S9246">
        <v>0</v>
      </c>
      <c r="T9246">
        <v>49</v>
      </c>
      <c r="U9246">
        <v>0</v>
      </c>
      <c r="V9246">
        <v>0</v>
      </c>
      <c r="W9246">
        <v>0</v>
      </c>
      <c r="X9246">
        <v>95.521256270463994</v>
      </c>
      <c r="Y9246">
        <v>0</v>
      </c>
      <c r="Z9246">
        <v>0</v>
      </c>
      <c r="AA9246">
        <v>0</v>
      </c>
      <c r="AB9246">
        <v>148.4317614538887</v>
      </c>
      <c r="AC9246">
        <v>0</v>
      </c>
      <c r="AD9246">
        <v>0</v>
      </c>
      <c r="AE9246">
        <v>243.95301772435269</v>
      </c>
    </row>
    <row r="9247" spans="1:31" x14ac:dyDescent="0.25">
      <c r="A9247">
        <v>1664524</v>
      </c>
      <c r="B9247">
        <v>1</v>
      </c>
      <c r="C9247" t="s">
        <v>81</v>
      </c>
      <c r="D9247" t="s">
        <v>118</v>
      </c>
      <c r="E9247" t="s">
        <v>178</v>
      </c>
      <c r="F9247" t="s">
        <v>25940</v>
      </c>
      <c r="G9247" t="s">
        <v>6610</v>
      </c>
      <c r="H9247" t="s">
        <v>149</v>
      </c>
      <c r="I9247" t="s">
        <v>135</v>
      </c>
      <c r="J9247" t="s">
        <v>136</v>
      </c>
      <c r="K9247" t="s">
        <v>137</v>
      </c>
      <c r="L9247" t="s">
        <v>25941</v>
      </c>
      <c r="M9247" t="s">
        <v>25942</v>
      </c>
      <c r="N9247">
        <v>2.889444444</v>
      </c>
      <c r="O9247">
        <v>0</v>
      </c>
      <c r="P9247">
        <v>17</v>
      </c>
      <c r="Q9247">
        <v>0</v>
      </c>
      <c r="R9247">
        <v>1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1.6920522289243995</v>
      </c>
      <c r="Y9247">
        <v>0</v>
      </c>
      <c r="Z9247">
        <v>0.10888205651426945</v>
      </c>
      <c r="AA9247">
        <v>0</v>
      </c>
      <c r="AB9247">
        <v>0</v>
      </c>
      <c r="AC9247">
        <v>0</v>
      </c>
      <c r="AD9247">
        <v>0</v>
      </c>
      <c r="AE9247">
        <v>1.800934285438669</v>
      </c>
    </row>
    <row r="9248" spans="1:31" x14ac:dyDescent="0.25">
      <c r="A9248">
        <v>1663986</v>
      </c>
      <c r="B9248">
        <v>1</v>
      </c>
      <c r="C9248" t="s">
        <v>80</v>
      </c>
      <c r="D9248" t="s">
        <v>103</v>
      </c>
      <c r="E9248" t="s">
        <v>204</v>
      </c>
      <c r="F9248" t="s">
        <v>25943</v>
      </c>
      <c r="G9248" t="s">
        <v>161</v>
      </c>
      <c r="H9248" t="s">
        <v>134</v>
      </c>
      <c r="I9248" t="s">
        <v>135</v>
      </c>
      <c r="J9248" t="s">
        <v>136</v>
      </c>
      <c r="K9248" t="s">
        <v>137</v>
      </c>
      <c r="L9248" t="s">
        <v>25944</v>
      </c>
      <c r="M9248" t="s">
        <v>25945</v>
      </c>
      <c r="N9248">
        <v>5.585</v>
      </c>
      <c r="O9248">
        <v>0</v>
      </c>
      <c r="P9248">
        <v>293</v>
      </c>
      <c r="Q9248">
        <v>40</v>
      </c>
      <c r="R9248">
        <v>5</v>
      </c>
      <c r="S9248">
        <v>7</v>
      </c>
      <c r="T9248">
        <v>16</v>
      </c>
      <c r="U9248">
        <v>0</v>
      </c>
      <c r="V9248">
        <v>0</v>
      </c>
      <c r="W9248">
        <v>0</v>
      </c>
      <c r="X9248">
        <v>299.5784930100927</v>
      </c>
      <c r="Y9248">
        <v>501.3853517291559</v>
      </c>
      <c r="Z9248">
        <v>31.319663147132804</v>
      </c>
      <c r="AA9248">
        <v>204.83573467067333</v>
      </c>
      <c r="AB9248">
        <v>70.002604642303396</v>
      </c>
      <c r="AC9248">
        <v>0</v>
      </c>
      <c r="AD9248">
        <v>0</v>
      </c>
      <c r="AE9248">
        <v>1107.1218471993582</v>
      </c>
    </row>
    <row r="9249" spans="1:31" x14ac:dyDescent="0.25">
      <c r="A9249">
        <v>1664378</v>
      </c>
      <c r="B9249">
        <v>1</v>
      </c>
      <c r="C9249" t="s">
        <v>80</v>
      </c>
      <c r="D9249" t="s">
        <v>98</v>
      </c>
      <c r="E9249" t="s">
        <v>146</v>
      </c>
      <c r="F9249" t="s">
        <v>25946</v>
      </c>
      <c r="G9249" t="s">
        <v>187</v>
      </c>
      <c r="H9249" t="s">
        <v>149</v>
      </c>
      <c r="I9249" t="s">
        <v>135</v>
      </c>
      <c r="J9249" t="s">
        <v>136</v>
      </c>
      <c r="K9249" t="s">
        <v>137</v>
      </c>
      <c r="L9249" t="s">
        <v>25947</v>
      </c>
      <c r="M9249" t="s">
        <v>25948</v>
      </c>
      <c r="N9249">
        <v>3.4769444439999999</v>
      </c>
      <c r="O9249">
        <v>0</v>
      </c>
      <c r="P9249">
        <v>165</v>
      </c>
      <c r="Q9249">
        <v>0</v>
      </c>
      <c r="R9249">
        <v>0</v>
      </c>
      <c r="S9249">
        <v>0</v>
      </c>
      <c r="T9249">
        <v>5</v>
      </c>
      <c r="U9249">
        <v>0</v>
      </c>
      <c r="V9249">
        <v>0</v>
      </c>
      <c r="W9249">
        <v>0</v>
      </c>
      <c r="X9249">
        <v>117.58315330454289</v>
      </c>
      <c r="Y9249">
        <v>0</v>
      </c>
      <c r="Z9249">
        <v>0</v>
      </c>
      <c r="AA9249">
        <v>0</v>
      </c>
      <c r="AB9249">
        <v>3.423327570145247</v>
      </c>
      <c r="AC9249">
        <v>0</v>
      </c>
      <c r="AD9249">
        <v>0</v>
      </c>
      <c r="AE9249">
        <v>121.00648087468814</v>
      </c>
    </row>
    <row r="9250" spans="1:31" x14ac:dyDescent="0.25">
      <c r="A9250">
        <v>1663940</v>
      </c>
      <c r="B9250">
        <v>1</v>
      </c>
      <c r="C9250" t="s">
        <v>80</v>
      </c>
      <c r="D9250" t="s">
        <v>89</v>
      </c>
      <c r="E9250" t="s">
        <v>131</v>
      </c>
      <c r="F9250" t="s">
        <v>25850</v>
      </c>
      <c r="G9250" t="s">
        <v>161</v>
      </c>
      <c r="H9250" t="s">
        <v>134</v>
      </c>
      <c r="I9250" t="s">
        <v>135</v>
      </c>
      <c r="J9250" t="s">
        <v>136</v>
      </c>
      <c r="K9250" t="s">
        <v>137</v>
      </c>
      <c r="L9250" t="s">
        <v>25949</v>
      </c>
      <c r="M9250" t="s">
        <v>25950</v>
      </c>
      <c r="N9250">
        <v>1.479166666</v>
      </c>
      <c r="O9250">
        <v>0</v>
      </c>
      <c r="P9250">
        <v>104</v>
      </c>
      <c r="Q9250">
        <v>0</v>
      </c>
      <c r="R9250">
        <v>0</v>
      </c>
      <c r="S9250">
        <v>0</v>
      </c>
      <c r="T9250">
        <v>3</v>
      </c>
      <c r="U9250">
        <v>0</v>
      </c>
      <c r="V9250">
        <v>0</v>
      </c>
      <c r="W9250">
        <v>0</v>
      </c>
      <c r="X9250">
        <v>99.294975646060323</v>
      </c>
      <c r="Y9250">
        <v>0</v>
      </c>
      <c r="Z9250">
        <v>0</v>
      </c>
      <c r="AA9250">
        <v>0</v>
      </c>
      <c r="AB9250">
        <v>8.1369690351650998</v>
      </c>
      <c r="AC9250">
        <v>0</v>
      </c>
      <c r="AD9250">
        <v>0</v>
      </c>
      <c r="AE9250">
        <v>107.43194468122542</v>
      </c>
    </row>
    <row r="9251" spans="1:31" x14ac:dyDescent="0.25">
      <c r="A9251">
        <v>1664086</v>
      </c>
      <c r="B9251">
        <v>1</v>
      </c>
      <c r="C9251" t="s">
        <v>80</v>
      </c>
      <c r="D9251" t="s">
        <v>108</v>
      </c>
      <c r="E9251" t="s">
        <v>178</v>
      </c>
      <c r="F9251" t="s">
        <v>25951</v>
      </c>
      <c r="G9251" t="s">
        <v>1967</v>
      </c>
      <c r="H9251" t="s">
        <v>149</v>
      </c>
      <c r="I9251" t="s">
        <v>135</v>
      </c>
      <c r="J9251" t="s">
        <v>136</v>
      </c>
      <c r="K9251" t="s">
        <v>137</v>
      </c>
      <c r="L9251" t="s">
        <v>25952</v>
      </c>
      <c r="M9251" t="s">
        <v>24360</v>
      </c>
      <c r="N9251">
        <v>11.316111111</v>
      </c>
      <c r="O9251">
        <v>0</v>
      </c>
      <c r="P9251">
        <v>7</v>
      </c>
      <c r="Q9251">
        <v>0</v>
      </c>
      <c r="R9251">
        <v>12</v>
      </c>
      <c r="S9251">
        <v>0</v>
      </c>
      <c r="T9251">
        <v>1</v>
      </c>
      <c r="U9251">
        <v>0</v>
      </c>
      <c r="V9251">
        <v>0</v>
      </c>
      <c r="W9251">
        <v>0</v>
      </c>
      <c r="X9251">
        <v>19.455613259012345</v>
      </c>
      <c r="Y9251">
        <v>0</v>
      </c>
      <c r="Z9251">
        <v>57.256791701737185</v>
      </c>
      <c r="AA9251">
        <v>0</v>
      </c>
      <c r="AB9251">
        <v>23.970376418757166</v>
      </c>
      <c r="AC9251">
        <v>0</v>
      </c>
      <c r="AD9251">
        <v>0</v>
      </c>
      <c r="AE9251">
        <v>100.68278137950669</v>
      </c>
    </row>
    <row r="9252" spans="1:31" x14ac:dyDescent="0.25">
      <c r="A9252">
        <v>1663817</v>
      </c>
      <c r="B9252">
        <v>1</v>
      </c>
      <c r="C9252" t="s">
        <v>80</v>
      </c>
      <c r="D9252" t="s">
        <v>88</v>
      </c>
      <c r="E9252" t="s">
        <v>131</v>
      </c>
      <c r="F9252" t="s">
        <v>25953</v>
      </c>
      <c r="G9252" t="s">
        <v>161</v>
      </c>
      <c r="H9252" t="s">
        <v>134</v>
      </c>
      <c r="I9252" t="s">
        <v>135</v>
      </c>
      <c r="J9252" t="s">
        <v>136</v>
      </c>
      <c r="K9252" t="s">
        <v>137</v>
      </c>
      <c r="L9252" t="s">
        <v>25954</v>
      </c>
      <c r="M9252" t="s">
        <v>25955</v>
      </c>
      <c r="N9252">
        <v>0.946944444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1</v>
      </c>
      <c r="U9252">
        <v>3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4.7599245669853893E-2</v>
      </c>
      <c r="AC9252">
        <v>1013.8873981513692</v>
      </c>
      <c r="AD9252">
        <v>0</v>
      </c>
      <c r="AE9252">
        <v>1013.9349973970391</v>
      </c>
    </row>
    <row r="9253" spans="1:31" x14ac:dyDescent="0.25">
      <c r="A9253">
        <v>1665077</v>
      </c>
      <c r="B9253">
        <v>1</v>
      </c>
      <c r="C9253" t="s">
        <v>80</v>
      </c>
      <c r="D9253" t="s">
        <v>98</v>
      </c>
      <c r="E9253" t="s">
        <v>178</v>
      </c>
      <c r="F9253" t="s">
        <v>25956</v>
      </c>
      <c r="G9253" t="s">
        <v>187</v>
      </c>
      <c r="H9253" t="s">
        <v>149</v>
      </c>
      <c r="I9253" t="s">
        <v>135</v>
      </c>
      <c r="J9253" t="s">
        <v>136</v>
      </c>
      <c r="K9253" t="s">
        <v>137</v>
      </c>
      <c r="L9253" t="s">
        <v>25957</v>
      </c>
      <c r="M9253" t="s">
        <v>25958</v>
      </c>
      <c r="N9253">
        <v>7.0697222220000002</v>
      </c>
      <c r="O9253">
        <v>0</v>
      </c>
      <c r="P9253">
        <v>67</v>
      </c>
      <c r="Q9253">
        <v>0</v>
      </c>
      <c r="R9253">
        <v>1</v>
      </c>
      <c r="S9253">
        <v>0</v>
      </c>
      <c r="T9253">
        <v>9</v>
      </c>
      <c r="U9253">
        <v>0</v>
      </c>
      <c r="V9253">
        <v>0</v>
      </c>
      <c r="W9253">
        <v>0</v>
      </c>
      <c r="X9253">
        <v>49.568204441130632</v>
      </c>
      <c r="Y9253">
        <v>0</v>
      </c>
      <c r="Z9253">
        <v>2.9250576926977776E-3</v>
      </c>
      <c r="AA9253">
        <v>0</v>
      </c>
      <c r="AB9253">
        <v>23.251580108646586</v>
      </c>
      <c r="AC9253">
        <v>0</v>
      </c>
      <c r="AD9253">
        <v>0</v>
      </c>
      <c r="AE9253">
        <v>72.822709607469918</v>
      </c>
    </row>
    <row r="9254" spans="1:31" x14ac:dyDescent="0.25">
      <c r="A9254">
        <v>1665054</v>
      </c>
      <c r="B9254">
        <v>1</v>
      </c>
      <c r="C9254" t="s">
        <v>80</v>
      </c>
      <c r="D9254" t="s">
        <v>100</v>
      </c>
      <c r="E9254" t="s">
        <v>140</v>
      </c>
      <c r="F9254" t="s">
        <v>25959</v>
      </c>
      <c r="G9254" t="s">
        <v>161</v>
      </c>
      <c r="H9254" t="s">
        <v>134</v>
      </c>
      <c r="I9254" t="s">
        <v>135</v>
      </c>
      <c r="J9254" t="s">
        <v>136</v>
      </c>
      <c r="K9254" t="s">
        <v>137</v>
      </c>
      <c r="L9254" t="s">
        <v>25960</v>
      </c>
      <c r="M9254" t="s">
        <v>25961</v>
      </c>
      <c r="N9254">
        <v>0.61666666599999997</v>
      </c>
      <c r="O9254">
        <v>0</v>
      </c>
      <c r="P9254">
        <v>2740</v>
      </c>
      <c r="Q9254">
        <v>0</v>
      </c>
      <c r="R9254">
        <v>16</v>
      </c>
      <c r="S9254">
        <v>2</v>
      </c>
      <c r="T9254">
        <v>236</v>
      </c>
      <c r="U9254">
        <v>0</v>
      </c>
      <c r="V9254">
        <v>0</v>
      </c>
      <c r="W9254">
        <v>0</v>
      </c>
      <c r="X9254">
        <v>415.8344447696914</v>
      </c>
      <c r="Y9254">
        <v>0</v>
      </c>
      <c r="Z9254">
        <v>3.7406625902741331</v>
      </c>
      <c r="AA9254">
        <v>15.130804598687918</v>
      </c>
      <c r="AB9254">
        <v>131.91301416390846</v>
      </c>
      <c r="AC9254">
        <v>0</v>
      </c>
      <c r="AD9254">
        <v>0</v>
      </c>
      <c r="AE9254">
        <v>566.6189261225619</v>
      </c>
    </row>
    <row r="9255" spans="1:31" x14ac:dyDescent="0.25">
      <c r="A9255">
        <v>1664862</v>
      </c>
      <c r="B9255">
        <v>1</v>
      </c>
      <c r="C9255" t="s">
        <v>80</v>
      </c>
      <c r="D9255" t="s">
        <v>108</v>
      </c>
      <c r="E9255" t="s">
        <v>204</v>
      </c>
      <c r="F9255" t="s">
        <v>25161</v>
      </c>
      <c r="G9255" t="s">
        <v>161</v>
      </c>
      <c r="H9255" t="s">
        <v>134</v>
      </c>
      <c r="I9255" t="s">
        <v>135</v>
      </c>
      <c r="J9255" t="s">
        <v>136</v>
      </c>
      <c r="K9255" t="s">
        <v>137</v>
      </c>
      <c r="L9255" t="s">
        <v>25962</v>
      </c>
      <c r="M9255" t="s">
        <v>25963</v>
      </c>
      <c r="N9255">
        <v>0.40944444400000002</v>
      </c>
      <c r="O9255">
        <v>0</v>
      </c>
      <c r="P9255">
        <v>325</v>
      </c>
      <c r="Q9255">
        <v>0</v>
      </c>
      <c r="R9255">
        <v>135</v>
      </c>
      <c r="S9255">
        <v>3</v>
      </c>
      <c r="T9255">
        <v>62</v>
      </c>
      <c r="U9255">
        <v>0</v>
      </c>
      <c r="V9255">
        <v>0</v>
      </c>
      <c r="W9255">
        <v>0</v>
      </c>
      <c r="X9255">
        <v>17.061852313968043</v>
      </c>
      <c r="Y9255">
        <v>0</v>
      </c>
      <c r="Z9255">
        <v>4.1309879988875728</v>
      </c>
      <c r="AA9255">
        <v>4.4393901446092734</v>
      </c>
      <c r="AB9255">
        <v>10.639599900041693</v>
      </c>
      <c r="AC9255">
        <v>0</v>
      </c>
      <c r="AD9255">
        <v>0</v>
      </c>
      <c r="AE9255">
        <v>36.27183035750658</v>
      </c>
    </row>
    <row r="9256" spans="1:31" x14ac:dyDescent="0.25">
      <c r="A9256">
        <v>1664985</v>
      </c>
      <c r="B9256">
        <v>1</v>
      </c>
      <c r="C9256" t="s">
        <v>80</v>
      </c>
      <c r="D9256" t="s">
        <v>91</v>
      </c>
      <c r="E9256" t="s">
        <v>140</v>
      </c>
      <c r="F9256" t="s">
        <v>7798</v>
      </c>
      <c r="G9256" t="s">
        <v>161</v>
      </c>
      <c r="H9256" t="s">
        <v>967</v>
      </c>
      <c r="I9256" t="s">
        <v>191</v>
      </c>
      <c r="J9256" t="s">
        <v>136</v>
      </c>
      <c r="K9256" t="s">
        <v>137</v>
      </c>
      <c r="L9256" t="s">
        <v>25964</v>
      </c>
      <c r="M9256" t="s">
        <v>25965</v>
      </c>
      <c r="N9256">
        <v>4.9722222000000003E-2</v>
      </c>
      <c r="O9256">
        <v>0</v>
      </c>
      <c r="P9256">
        <v>0</v>
      </c>
      <c r="Q9256">
        <v>0</v>
      </c>
      <c r="R9256">
        <v>0</v>
      </c>
      <c r="S9256">
        <v>6</v>
      </c>
      <c r="T9256">
        <v>1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34.136979278770703</v>
      </c>
      <c r="AB9256">
        <v>3.3166652083872232E-3</v>
      </c>
      <c r="AC9256">
        <v>0</v>
      </c>
      <c r="AD9256">
        <v>0</v>
      </c>
      <c r="AE9256">
        <v>34.140295943979091</v>
      </c>
    </row>
    <row r="9257" spans="1:31" x14ac:dyDescent="0.25">
      <c r="A9257">
        <v>1664593</v>
      </c>
      <c r="B9257">
        <v>1</v>
      </c>
      <c r="C9257" t="s">
        <v>80</v>
      </c>
      <c r="D9257" t="s">
        <v>97</v>
      </c>
      <c r="E9257" t="s">
        <v>204</v>
      </c>
      <c r="F9257" t="s">
        <v>9336</v>
      </c>
      <c r="G9257" t="s">
        <v>161</v>
      </c>
      <c r="H9257" t="s">
        <v>134</v>
      </c>
      <c r="I9257" t="s">
        <v>135</v>
      </c>
      <c r="J9257" t="s">
        <v>136</v>
      </c>
      <c r="K9257" t="s">
        <v>137</v>
      </c>
      <c r="L9257" t="s">
        <v>25966</v>
      </c>
      <c r="M9257" t="s">
        <v>25967</v>
      </c>
      <c r="N9257">
        <v>1.933611111</v>
      </c>
      <c r="O9257">
        <v>2</v>
      </c>
      <c r="P9257">
        <v>672</v>
      </c>
      <c r="Q9257">
        <v>5</v>
      </c>
      <c r="R9257">
        <v>6</v>
      </c>
      <c r="S9257">
        <v>10</v>
      </c>
      <c r="T9257">
        <v>63</v>
      </c>
      <c r="U9257">
        <v>0</v>
      </c>
      <c r="V9257">
        <v>2</v>
      </c>
      <c r="W9257">
        <v>442.44892537714554</v>
      </c>
      <c r="X9257">
        <v>336.29285787069193</v>
      </c>
      <c r="Y9257">
        <v>6.7277718634100427</v>
      </c>
      <c r="Z9257">
        <v>0.47742630721873419</v>
      </c>
      <c r="AA9257">
        <v>56.746448849785459</v>
      </c>
      <c r="AB9257">
        <v>113.57936710335066</v>
      </c>
      <c r="AC9257">
        <v>0</v>
      </c>
      <c r="AD9257">
        <v>96.507974596059597</v>
      </c>
      <c r="AE9257">
        <v>1052.7807719676618</v>
      </c>
    </row>
    <row r="9258" spans="1:31" x14ac:dyDescent="0.25">
      <c r="A9258">
        <v>1665091</v>
      </c>
      <c r="B9258">
        <v>1</v>
      </c>
      <c r="C9258" t="s">
        <v>81</v>
      </c>
      <c r="D9258" t="s">
        <v>128</v>
      </c>
      <c r="E9258" t="s">
        <v>178</v>
      </c>
      <c r="F9258" t="s">
        <v>25968</v>
      </c>
      <c r="G9258" t="s">
        <v>187</v>
      </c>
      <c r="H9258" t="s">
        <v>149</v>
      </c>
      <c r="I9258" t="s">
        <v>135</v>
      </c>
      <c r="J9258" t="s">
        <v>136</v>
      </c>
      <c r="K9258" t="s">
        <v>137</v>
      </c>
      <c r="L9258" t="s">
        <v>25969</v>
      </c>
      <c r="M9258" t="s">
        <v>25970</v>
      </c>
      <c r="N9258">
        <v>1.7066666660000001</v>
      </c>
      <c r="O9258">
        <v>0</v>
      </c>
      <c r="P9258">
        <v>6</v>
      </c>
      <c r="Q9258">
        <v>0</v>
      </c>
      <c r="R9258">
        <v>0</v>
      </c>
      <c r="S9258">
        <v>0</v>
      </c>
      <c r="T9258">
        <v>1</v>
      </c>
      <c r="U9258">
        <v>0</v>
      </c>
      <c r="V9258">
        <v>0</v>
      </c>
      <c r="W9258">
        <v>0</v>
      </c>
      <c r="X9258">
        <v>5.24564388008426</v>
      </c>
      <c r="Y9258">
        <v>0</v>
      </c>
      <c r="Z9258">
        <v>0</v>
      </c>
      <c r="AA9258">
        <v>0</v>
      </c>
      <c r="AB9258">
        <v>0.47827292244777969</v>
      </c>
      <c r="AC9258">
        <v>0</v>
      </c>
      <c r="AD9258">
        <v>0</v>
      </c>
      <c r="AE9258">
        <v>5.7239168025320399</v>
      </c>
    </row>
    <row r="9259" spans="1:31" x14ac:dyDescent="0.25">
      <c r="A9259">
        <v>1664793</v>
      </c>
      <c r="B9259">
        <v>1</v>
      </c>
      <c r="C9259" t="s">
        <v>80</v>
      </c>
      <c r="D9259" t="s">
        <v>100</v>
      </c>
      <c r="E9259" t="s">
        <v>140</v>
      </c>
      <c r="F9259" t="s">
        <v>5557</v>
      </c>
      <c r="G9259" t="s">
        <v>161</v>
      </c>
      <c r="H9259" t="s">
        <v>134</v>
      </c>
      <c r="I9259" t="s">
        <v>135</v>
      </c>
      <c r="J9259" t="s">
        <v>136</v>
      </c>
      <c r="K9259" t="s">
        <v>137</v>
      </c>
      <c r="L9259" t="s">
        <v>25971</v>
      </c>
      <c r="M9259" t="s">
        <v>25972</v>
      </c>
      <c r="N9259">
        <v>5.7344444440000002</v>
      </c>
      <c r="O9259">
        <v>6</v>
      </c>
      <c r="P9259">
        <v>0</v>
      </c>
      <c r="Q9259">
        <v>66</v>
      </c>
      <c r="R9259">
        <v>22</v>
      </c>
      <c r="S9259">
        <v>8</v>
      </c>
      <c r="T9259">
        <v>0</v>
      </c>
      <c r="U9259">
        <v>0</v>
      </c>
      <c r="V9259">
        <v>0</v>
      </c>
      <c r="W9259">
        <v>15.315982138136071</v>
      </c>
      <c r="X9259">
        <v>0</v>
      </c>
      <c r="Y9259">
        <v>136.01284266782216</v>
      </c>
      <c r="Z9259">
        <v>104.67495539648347</v>
      </c>
      <c r="AA9259">
        <v>59.713227258328338</v>
      </c>
      <c r="AB9259">
        <v>0</v>
      </c>
      <c r="AC9259">
        <v>0</v>
      </c>
      <c r="AD9259">
        <v>0</v>
      </c>
      <c r="AE9259">
        <v>315.71700746077005</v>
      </c>
    </row>
    <row r="9260" spans="1:31" x14ac:dyDescent="0.25">
      <c r="A9260">
        <v>1664899</v>
      </c>
      <c r="B9260">
        <v>1</v>
      </c>
      <c r="C9260" t="s">
        <v>80</v>
      </c>
      <c r="D9260" t="s">
        <v>97</v>
      </c>
      <c r="E9260" t="s">
        <v>152</v>
      </c>
      <c r="F9260" t="s">
        <v>25973</v>
      </c>
      <c r="G9260" t="s">
        <v>168</v>
      </c>
      <c r="H9260" t="s">
        <v>149</v>
      </c>
      <c r="I9260" t="s">
        <v>135</v>
      </c>
      <c r="J9260" t="s">
        <v>136</v>
      </c>
      <c r="K9260" t="s">
        <v>137</v>
      </c>
      <c r="L9260" t="s">
        <v>25974</v>
      </c>
      <c r="M9260" t="s">
        <v>25975</v>
      </c>
      <c r="N9260">
        <v>3.5947222220000001</v>
      </c>
      <c r="O9260">
        <v>0</v>
      </c>
      <c r="P9260">
        <v>1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1.8630296753383613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1.8630296753383613</v>
      </c>
    </row>
    <row r="9261" spans="1:31" x14ac:dyDescent="0.25">
      <c r="A9261">
        <v>1664401</v>
      </c>
      <c r="B9261">
        <v>1</v>
      </c>
      <c r="C9261" t="s">
        <v>81</v>
      </c>
      <c r="D9261" t="s">
        <v>126</v>
      </c>
      <c r="E9261" t="s">
        <v>204</v>
      </c>
      <c r="F9261" t="s">
        <v>4392</v>
      </c>
      <c r="G9261" t="s">
        <v>161</v>
      </c>
      <c r="H9261" t="s">
        <v>134</v>
      </c>
      <c r="I9261" t="s">
        <v>191</v>
      </c>
      <c r="J9261" t="s">
        <v>136</v>
      </c>
      <c r="K9261" t="s">
        <v>137</v>
      </c>
      <c r="L9261" t="s">
        <v>25976</v>
      </c>
      <c r="M9261" t="s">
        <v>25977</v>
      </c>
      <c r="N9261">
        <v>8.3333330000000001E-3</v>
      </c>
      <c r="O9261">
        <v>0</v>
      </c>
      <c r="P9261">
        <v>870</v>
      </c>
      <c r="Q9261">
        <v>36</v>
      </c>
      <c r="R9261">
        <v>112</v>
      </c>
      <c r="S9261">
        <v>16</v>
      </c>
      <c r="T9261">
        <v>59</v>
      </c>
      <c r="U9261">
        <v>1</v>
      </c>
      <c r="V9261">
        <v>0</v>
      </c>
      <c r="W9261">
        <v>0</v>
      </c>
      <c r="X9261">
        <v>0.63414165970254965</v>
      </c>
      <c r="Y9261">
        <v>0.53117859498677511</v>
      </c>
      <c r="Z9261">
        <v>0.20966258345189998</v>
      </c>
      <c r="AA9261">
        <v>0.80694839071796665</v>
      </c>
      <c r="AB9261">
        <v>0.27729597601123335</v>
      </c>
      <c r="AC9261">
        <v>1.2380498747849999E-2</v>
      </c>
      <c r="AD9261">
        <v>0</v>
      </c>
      <c r="AE9261">
        <v>2.4716077036182744</v>
      </c>
    </row>
    <row r="9262" spans="1:31" x14ac:dyDescent="0.25">
      <c r="A9262">
        <v>1663909</v>
      </c>
      <c r="B9262">
        <v>1</v>
      </c>
      <c r="C9262" t="s">
        <v>80</v>
      </c>
      <c r="D9262" t="s">
        <v>92</v>
      </c>
      <c r="E9262" t="s">
        <v>146</v>
      </c>
      <c r="F9262" t="s">
        <v>25978</v>
      </c>
      <c r="G9262" t="s">
        <v>260</v>
      </c>
      <c r="H9262" t="s">
        <v>149</v>
      </c>
      <c r="I9262" t="s">
        <v>135</v>
      </c>
      <c r="J9262" t="s">
        <v>136</v>
      </c>
      <c r="K9262" t="s">
        <v>137</v>
      </c>
      <c r="L9262" t="s">
        <v>25979</v>
      </c>
      <c r="M9262" t="s">
        <v>25980</v>
      </c>
      <c r="N9262">
        <v>1.4111111110000001</v>
      </c>
      <c r="O9262">
        <v>0</v>
      </c>
      <c r="P9262">
        <v>89</v>
      </c>
      <c r="Q9262">
        <v>0</v>
      </c>
      <c r="R9262">
        <v>0</v>
      </c>
      <c r="S9262">
        <v>0</v>
      </c>
      <c r="T9262">
        <v>5</v>
      </c>
      <c r="U9262">
        <v>0</v>
      </c>
      <c r="V9262">
        <v>0</v>
      </c>
      <c r="W9262">
        <v>0</v>
      </c>
      <c r="X9262">
        <v>44.929283966299579</v>
      </c>
      <c r="Y9262">
        <v>0</v>
      </c>
      <c r="Z9262">
        <v>0</v>
      </c>
      <c r="AA9262">
        <v>0</v>
      </c>
      <c r="AB9262">
        <v>3.7509945983137225</v>
      </c>
      <c r="AC9262">
        <v>0</v>
      </c>
      <c r="AD9262">
        <v>0</v>
      </c>
      <c r="AE9262">
        <v>48.680278564613303</v>
      </c>
    </row>
    <row r="9263" spans="1:31" x14ac:dyDescent="0.25">
      <c r="A9263">
        <v>1664009</v>
      </c>
      <c r="B9263">
        <v>1</v>
      </c>
      <c r="C9263" t="s">
        <v>80</v>
      </c>
      <c r="D9263" t="s">
        <v>104</v>
      </c>
      <c r="E9263" t="s">
        <v>131</v>
      </c>
      <c r="F9263" t="s">
        <v>25981</v>
      </c>
      <c r="G9263" t="s">
        <v>161</v>
      </c>
      <c r="H9263" t="s">
        <v>134</v>
      </c>
      <c r="I9263" t="s">
        <v>135</v>
      </c>
      <c r="J9263" t="s">
        <v>136</v>
      </c>
      <c r="K9263" t="s">
        <v>137</v>
      </c>
      <c r="L9263" t="s">
        <v>25982</v>
      </c>
      <c r="M9263" t="s">
        <v>25983</v>
      </c>
      <c r="N9263">
        <v>7.2538888879999996</v>
      </c>
      <c r="O9263">
        <v>0</v>
      </c>
      <c r="P9263">
        <v>189</v>
      </c>
      <c r="Q9263">
        <v>0</v>
      </c>
      <c r="R9263">
        <v>2</v>
      </c>
      <c r="S9263">
        <v>0</v>
      </c>
      <c r="T9263">
        <v>16</v>
      </c>
      <c r="U9263">
        <v>0</v>
      </c>
      <c r="V9263">
        <v>0</v>
      </c>
      <c r="W9263">
        <v>0</v>
      </c>
      <c r="X9263">
        <v>296.04904354451259</v>
      </c>
      <c r="Y9263">
        <v>0</v>
      </c>
      <c r="Z9263">
        <v>2.5421992919385623</v>
      </c>
      <c r="AA9263">
        <v>0</v>
      </c>
      <c r="AB9263">
        <v>44.480239000752718</v>
      </c>
      <c r="AC9263">
        <v>0</v>
      </c>
      <c r="AD9263">
        <v>0</v>
      </c>
      <c r="AE9263">
        <v>343.07148183720386</v>
      </c>
    </row>
    <row r="9264" spans="1:31" x14ac:dyDescent="0.25">
      <c r="A9264">
        <v>1663972</v>
      </c>
      <c r="B9264">
        <v>1</v>
      </c>
      <c r="C9264" t="s">
        <v>81</v>
      </c>
      <c r="D9264" t="s">
        <v>127</v>
      </c>
      <c r="E9264" t="s">
        <v>140</v>
      </c>
      <c r="F9264" t="s">
        <v>25984</v>
      </c>
      <c r="G9264" t="s">
        <v>161</v>
      </c>
      <c r="H9264" t="s">
        <v>134</v>
      </c>
      <c r="I9264" t="s">
        <v>135</v>
      </c>
      <c r="J9264" t="s">
        <v>136</v>
      </c>
      <c r="K9264" t="s">
        <v>137</v>
      </c>
      <c r="L9264" t="s">
        <v>25985</v>
      </c>
      <c r="M9264" t="s">
        <v>25986</v>
      </c>
      <c r="N9264">
        <v>9.6372222220000001</v>
      </c>
      <c r="O9264">
        <v>0</v>
      </c>
      <c r="P9264">
        <v>697</v>
      </c>
      <c r="Q9264">
        <v>0</v>
      </c>
      <c r="R9264">
        <v>10</v>
      </c>
      <c r="S9264">
        <v>11</v>
      </c>
      <c r="T9264">
        <v>79</v>
      </c>
      <c r="U9264">
        <v>0</v>
      </c>
      <c r="V9264">
        <v>1</v>
      </c>
      <c r="W9264">
        <v>0</v>
      </c>
      <c r="X9264">
        <v>1617.3148710650023</v>
      </c>
      <c r="Y9264">
        <v>0</v>
      </c>
      <c r="Z9264">
        <v>9.5404654903284865</v>
      </c>
      <c r="AA9264">
        <v>29383.258287084311</v>
      </c>
      <c r="AB9264">
        <v>1693.4454485502097</v>
      </c>
      <c r="AC9264">
        <v>0</v>
      </c>
      <c r="AD9264">
        <v>0</v>
      </c>
      <c r="AE9264">
        <v>32703.559072189852</v>
      </c>
    </row>
    <row r="9265" spans="1:31" x14ac:dyDescent="0.25">
      <c r="A9265">
        <v>1664753</v>
      </c>
      <c r="B9265">
        <v>1</v>
      </c>
      <c r="C9265" t="s">
        <v>81</v>
      </c>
      <c r="D9265" t="s">
        <v>113</v>
      </c>
      <c r="E9265" t="s">
        <v>131</v>
      </c>
      <c r="F9265" t="s">
        <v>25987</v>
      </c>
      <c r="G9265" t="s">
        <v>585</v>
      </c>
      <c r="H9265" t="s">
        <v>134</v>
      </c>
      <c r="I9265" t="s">
        <v>135</v>
      </c>
      <c r="J9265" t="s">
        <v>136</v>
      </c>
      <c r="K9265" t="s">
        <v>137</v>
      </c>
      <c r="L9265" t="s">
        <v>25988</v>
      </c>
      <c r="M9265" t="s">
        <v>25989</v>
      </c>
      <c r="N9265">
        <v>4.3811111110000001</v>
      </c>
      <c r="O9265">
        <v>2</v>
      </c>
      <c r="P9265">
        <v>1</v>
      </c>
      <c r="Q9265">
        <v>12</v>
      </c>
      <c r="R9265">
        <v>24</v>
      </c>
      <c r="S9265">
        <v>6</v>
      </c>
      <c r="T9265">
        <v>2</v>
      </c>
      <c r="U9265">
        <v>0</v>
      </c>
      <c r="V9265">
        <v>0</v>
      </c>
      <c r="W9265">
        <v>8.3000680757313194</v>
      </c>
      <c r="X9265">
        <v>0</v>
      </c>
      <c r="Y9265">
        <v>17.092235430778</v>
      </c>
      <c r="Z9265">
        <v>24.104675979332395</v>
      </c>
      <c r="AA9265">
        <v>47.493800267237283</v>
      </c>
      <c r="AB9265">
        <v>15.835468338568665</v>
      </c>
      <c r="AC9265">
        <v>0</v>
      </c>
      <c r="AD9265">
        <v>0</v>
      </c>
      <c r="AE9265">
        <v>112.82624809164767</v>
      </c>
    </row>
    <row r="9266" spans="1:31" x14ac:dyDescent="0.25">
      <c r="A9266">
        <v>1664968</v>
      </c>
      <c r="B9266">
        <v>1</v>
      </c>
      <c r="C9266" t="s">
        <v>81</v>
      </c>
      <c r="D9266" t="s">
        <v>119</v>
      </c>
      <c r="E9266" t="s">
        <v>146</v>
      </c>
      <c r="F9266" t="s">
        <v>25990</v>
      </c>
      <c r="G9266" t="s">
        <v>260</v>
      </c>
      <c r="H9266" t="s">
        <v>149</v>
      </c>
      <c r="I9266" t="s">
        <v>135</v>
      </c>
      <c r="J9266" t="s">
        <v>136</v>
      </c>
      <c r="K9266" t="s">
        <v>137</v>
      </c>
      <c r="L9266" t="s">
        <v>25991</v>
      </c>
      <c r="M9266" t="s">
        <v>25992</v>
      </c>
      <c r="N9266">
        <v>2.358055555</v>
      </c>
      <c r="O9266">
        <v>0</v>
      </c>
      <c r="P9266">
        <v>0</v>
      </c>
      <c r="Q9266">
        <v>0</v>
      </c>
      <c r="R9266">
        <v>5</v>
      </c>
      <c r="S9266">
        <v>0</v>
      </c>
      <c r="T9266">
        <v>0</v>
      </c>
      <c r="U9266">
        <v>0</v>
      </c>
      <c r="V9266">
        <v>0</v>
      </c>
      <c r="W9266">
        <v>0</v>
      </c>
      <c r="X9266">
        <v>0</v>
      </c>
      <c r="Y9266">
        <v>0</v>
      </c>
      <c r="Z9266">
        <v>3.7542633204631626</v>
      </c>
      <c r="AA9266">
        <v>0</v>
      </c>
      <c r="AB9266">
        <v>0</v>
      </c>
      <c r="AC9266">
        <v>0</v>
      </c>
      <c r="AD9266">
        <v>0</v>
      </c>
      <c r="AE9266">
        <v>3.7542633204631626</v>
      </c>
    </row>
    <row r="9267" spans="1:31" x14ac:dyDescent="0.25">
      <c r="A9267">
        <v>1665160</v>
      </c>
      <c r="B9267">
        <v>1</v>
      </c>
      <c r="C9267" t="s">
        <v>80</v>
      </c>
      <c r="D9267" t="s">
        <v>104</v>
      </c>
      <c r="E9267" t="s">
        <v>178</v>
      </c>
      <c r="F9267" t="s">
        <v>1868</v>
      </c>
      <c r="G9267" t="s">
        <v>227</v>
      </c>
      <c r="H9267" t="s">
        <v>149</v>
      </c>
      <c r="I9267" t="s">
        <v>135</v>
      </c>
      <c r="J9267" t="s">
        <v>136</v>
      </c>
      <c r="K9267" t="s">
        <v>137</v>
      </c>
      <c r="L9267" t="s">
        <v>25993</v>
      </c>
      <c r="M9267" t="s">
        <v>25994</v>
      </c>
      <c r="N9267">
        <v>1.7041666660000001</v>
      </c>
      <c r="O9267">
        <v>0</v>
      </c>
      <c r="P9267">
        <v>40</v>
      </c>
      <c r="Q9267">
        <v>0</v>
      </c>
      <c r="R9267">
        <v>2</v>
      </c>
      <c r="S9267">
        <v>0</v>
      </c>
      <c r="T9267">
        <v>7</v>
      </c>
      <c r="U9267">
        <v>0</v>
      </c>
      <c r="V9267">
        <v>0</v>
      </c>
      <c r="W9267">
        <v>0</v>
      </c>
      <c r="X9267">
        <v>25.208075228142651</v>
      </c>
      <c r="Y9267">
        <v>0</v>
      </c>
      <c r="Z9267">
        <v>2.1477674239955558E-2</v>
      </c>
      <c r="AA9267">
        <v>0</v>
      </c>
      <c r="AB9267">
        <v>3.5518835821520915</v>
      </c>
      <c r="AC9267">
        <v>0</v>
      </c>
      <c r="AD9267">
        <v>0</v>
      </c>
      <c r="AE9267">
        <v>28.781436484534698</v>
      </c>
    </row>
    <row r="9268" spans="1:31" x14ac:dyDescent="0.25">
      <c r="A9268">
        <v>1663903</v>
      </c>
      <c r="B9268">
        <v>1</v>
      </c>
      <c r="C9268" t="s">
        <v>81</v>
      </c>
      <c r="D9268" t="s">
        <v>128</v>
      </c>
      <c r="E9268" t="s">
        <v>140</v>
      </c>
      <c r="F9268" t="s">
        <v>25995</v>
      </c>
      <c r="G9268" t="s">
        <v>161</v>
      </c>
      <c r="H9268" t="s">
        <v>134</v>
      </c>
      <c r="I9268" t="s">
        <v>135</v>
      </c>
      <c r="J9268" t="s">
        <v>136</v>
      </c>
      <c r="K9268" t="s">
        <v>137</v>
      </c>
      <c r="L9268" t="s">
        <v>25996</v>
      </c>
      <c r="M9268" t="s">
        <v>25997</v>
      </c>
      <c r="N9268">
        <v>1.914722222</v>
      </c>
      <c r="O9268">
        <v>0</v>
      </c>
      <c r="P9268">
        <v>0</v>
      </c>
      <c r="Q9268">
        <v>6</v>
      </c>
      <c r="R9268">
        <v>0</v>
      </c>
      <c r="S9268">
        <v>1</v>
      </c>
      <c r="T9268">
        <v>1</v>
      </c>
      <c r="U9268">
        <v>0</v>
      </c>
      <c r="V9268">
        <v>0</v>
      </c>
      <c r="W9268">
        <v>0</v>
      </c>
      <c r="X9268">
        <v>0</v>
      </c>
      <c r="Y9268">
        <v>25.206600491975436</v>
      </c>
      <c r="Z9268">
        <v>0</v>
      </c>
      <c r="AA9268">
        <v>29.698336170241721</v>
      </c>
      <c r="AB9268">
        <v>0</v>
      </c>
      <c r="AC9268">
        <v>0</v>
      </c>
      <c r="AD9268">
        <v>0</v>
      </c>
      <c r="AE9268">
        <v>54.904936662217153</v>
      </c>
    </row>
    <row r="9269" spans="1:31" x14ac:dyDescent="0.25">
      <c r="A9269">
        <v>1663926</v>
      </c>
      <c r="B9269">
        <v>1</v>
      </c>
      <c r="C9269" t="s">
        <v>80</v>
      </c>
      <c r="D9269" t="s">
        <v>84</v>
      </c>
      <c r="E9269" t="s">
        <v>146</v>
      </c>
      <c r="F9269" t="s">
        <v>25998</v>
      </c>
      <c r="G9269" t="s">
        <v>187</v>
      </c>
      <c r="H9269" t="s">
        <v>149</v>
      </c>
      <c r="I9269" t="s">
        <v>135</v>
      </c>
      <c r="J9269" t="s">
        <v>136</v>
      </c>
      <c r="K9269" t="s">
        <v>137</v>
      </c>
      <c r="L9269" t="s">
        <v>25999</v>
      </c>
      <c r="M9269" t="s">
        <v>26000</v>
      </c>
      <c r="N9269">
        <v>0.97916666600000002</v>
      </c>
      <c r="O9269">
        <v>0</v>
      </c>
      <c r="P9269">
        <v>10</v>
      </c>
      <c r="Q9269">
        <v>0</v>
      </c>
      <c r="R9269">
        <v>0</v>
      </c>
      <c r="S9269">
        <v>0</v>
      </c>
      <c r="T9269">
        <v>272</v>
      </c>
      <c r="U9269">
        <v>0</v>
      </c>
      <c r="V9269">
        <v>6</v>
      </c>
      <c r="W9269">
        <v>0</v>
      </c>
      <c r="X9269">
        <v>6.1261149475687704</v>
      </c>
      <c r="Y9269">
        <v>0</v>
      </c>
      <c r="Z9269">
        <v>0</v>
      </c>
      <c r="AA9269">
        <v>0</v>
      </c>
      <c r="AB9269">
        <v>164.6611061734495</v>
      </c>
      <c r="AC9269">
        <v>0</v>
      </c>
      <c r="AD9269">
        <v>119.99290498547074</v>
      </c>
      <c r="AE9269">
        <v>290.78012610648898</v>
      </c>
    </row>
    <row r="9270" spans="1:31" x14ac:dyDescent="0.25">
      <c r="A9270">
        <v>1664095</v>
      </c>
      <c r="B9270">
        <v>1</v>
      </c>
      <c r="C9270" t="s">
        <v>81</v>
      </c>
      <c r="D9270" t="s">
        <v>117</v>
      </c>
      <c r="E9270" t="s">
        <v>140</v>
      </c>
      <c r="F9270" t="s">
        <v>606</v>
      </c>
      <c r="G9270" t="s">
        <v>691</v>
      </c>
      <c r="H9270" t="s">
        <v>134</v>
      </c>
      <c r="I9270" t="s">
        <v>135</v>
      </c>
      <c r="J9270" t="s">
        <v>136</v>
      </c>
      <c r="K9270" t="s">
        <v>137</v>
      </c>
      <c r="L9270" t="s">
        <v>24517</v>
      </c>
      <c r="M9270" t="s">
        <v>26001</v>
      </c>
      <c r="N9270">
        <v>2.5444444439999998</v>
      </c>
      <c r="O9270">
        <v>0</v>
      </c>
      <c r="P9270">
        <v>2440</v>
      </c>
      <c r="Q9270">
        <v>36</v>
      </c>
      <c r="R9270">
        <v>84</v>
      </c>
      <c r="S9270">
        <v>22</v>
      </c>
      <c r="T9270">
        <v>239</v>
      </c>
      <c r="U9270">
        <v>8</v>
      </c>
      <c r="V9270">
        <v>1</v>
      </c>
      <c r="W9270">
        <v>0</v>
      </c>
      <c r="X9270">
        <v>715.95819233099246</v>
      </c>
      <c r="Y9270">
        <v>278.93135901540239</v>
      </c>
      <c r="Z9270">
        <v>46.544120922718861</v>
      </c>
      <c r="AA9270">
        <v>377.76545412724909</v>
      </c>
      <c r="AB9270">
        <v>355.9649439519003</v>
      </c>
      <c r="AC9270">
        <v>1968.7178460038356</v>
      </c>
      <c r="AD9270">
        <v>35.537957516029991</v>
      </c>
      <c r="AE9270">
        <v>3779.4198738681284</v>
      </c>
    </row>
    <row r="9271" spans="1:31" x14ac:dyDescent="0.25">
      <c r="A9271">
        <v>1664287</v>
      </c>
      <c r="B9271">
        <v>1</v>
      </c>
      <c r="C9271" t="s">
        <v>80</v>
      </c>
      <c r="D9271" t="s">
        <v>96</v>
      </c>
      <c r="E9271" t="s">
        <v>152</v>
      </c>
      <c r="F9271" t="s">
        <v>26002</v>
      </c>
      <c r="G9271" t="s">
        <v>507</v>
      </c>
      <c r="H9271" t="s">
        <v>149</v>
      </c>
      <c r="I9271" t="s">
        <v>135</v>
      </c>
      <c r="J9271" t="s">
        <v>136</v>
      </c>
      <c r="K9271" t="s">
        <v>137</v>
      </c>
      <c r="L9271" t="s">
        <v>26003</v>
      </c>
      <c r="M9271" t="s">
        <v>26004</v>
      </c>
      <c r="N9271">
        <v>2.653611111</v>
      </c>
      <c r="O9271">
        <v>0</v>
      </c>
      <c r="P9271">
        <v>1</v>
      </c>
      <c r="Q9271">
        <v>0</v>
      </c>
      <c r="R9271">
        <v>0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0.50712684634028082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0.50712684634028082</v>
      </c>
    </row>
    <row r="9272" spans="1:31" x14ac:dyDescent="0.25">
      <c r="A9272">
        <v>1664584</v>
      </c>
      <c r="B9272">
        <v>1</v>
      </c>
      <c r="C9272" t="s">
        <v>80</v>
      </c>
      <c r="D9272" t="s">
        <v>96</v>
      </c>
      <c r="E9272" t="s">
        <v>178</v>
      </c>
      <c r="F9272" t="s">
        <v>26005</v>
      </c>
      <c r="G9272" t="s">
        <v>187</v>
      </c>
      <c r="H9272" t="s">
        <v>149</v>
      </c>
      <c r="I9272" t="s">
        <v>135</v>
      </c>
      <c r="J9272" t="s">
        <v>136</v>
      </c>
      <c r="K9272" t="s">
        <v>137</v>
      </c>
      <c r="L9272" t="s">
        <v>26006</v>
      </c>
      <c r="M9272" t="s">
        <v>26007</v>
      </c>
      <c r="N9272">
        <v>1.2549999999999999</v>
      </c>
      <c r="O9272">
        <v>0</v>
      </c>
      <c r="P9272">
        <v>66</v>
      </c>
      <c r="Q9272">
        <v>0</v>
      </c>
      <c r="R9272">
        <v>0</v>
      </c>
      <c r="S9272">
        <v>0</v>
      </c>
      <c r="T9272">
        <v>13</v>
      </c>
      <c r="U9272">
        <v>0</v>
      </c>
      <c r="V9272">
        <v>0</v>
      </c>
      <c r="W9272">
        <v>0</v>
      </c>
      <c r="X9272">
        <v>23.517750966370652</v>
      </c>
      <c r="Y9272">
        <v>0</v>
      </c>
      <c r="Z9272">
        <v>0</v>
      </c>
      <c r="AA9272">
        <v>0</v>
      </c>
      <c r="AB9272">
        <v>13.102024490188715</v>
      </c>
      <c r="AC9272">
        <v>0</v>
      </c>
      <c r="AD9272">
        <v>0</v>
      </c>
      <c r="AE9272">
        <v>36.619775456559367</v>
      </c>
    </row>
    <row r="9273" spans="1:31" x14ac:dyDescent="0.25">
      <c r="A9273">
        <v>1663886</v>
      </c>
      <c r="B9273">
        <v>1</v>
      </c>
      <c r="C9273" t="s">
        <v>81</v>
      </c>
      <c r="D9273" t="s">
        <v>127</v>
      </c>
      <c r="E9273" t="s">
        <v>140</v>
      </c>
      <c r="F9273" t="s">
        <v>25152</v>
      </c>
      <c r="G9273" t="s">
        <v>161</v>
      </c>
      <c r="H9273" t="s">
        <v>134</v>
      </c>
      <c r="I9273" t="s">
        <v>135</v>
      </c>
      <c r="J9273" t="s">
        <v>136</v>
      </c>
      <c r="K9273" t="s">
        <v>137</v>
      </c>
      <c r="L9273" t="s">
        <v>26008</v>
      </c>
      <c r="M9273" t="s">
        <v>26009</v>
      </c>
      <c r="N9273">
        <v>2.12</v>
      </c>
      <c r="O9273">
        <v>1</v>
      </c>
      <c r="P9273">
        <v>12779</v>
      </c>
      <c r="Q9273">
        <v>5</v>
      </c>
      <c r="R9273">
        <v>71</v>
      </c>
      <c r="S9273">
        <v>9</v>
      </c>
      <c r="T9273">
        <v>960</v>
      </c>
      <c r="U9273">
        <v>1</v>
      </c>
      <c r="V9273">
        <v>1</v>
      </c>
      <c r="W9273">
        <v>0.38583116593920003</v>
      </c>
      <c r="X9273">
        <v>6515.2555838243934</v>
      </c>
      <c r="Y9273">
        <v>10.909149767694402</v>
      </c>
      <c r="Z9273">
        <v>44.590714796883212</v>
      </c>
      <c r="AA9273">
        <v>632.15259677109987</v>
      </c>
      <c r="AB9273">
        <v>1132.040624055179</v>
      </c>
      <c r="AC9273">
        <v>74.109038191600519</v>
      </c>
      <c r="AD9273">
        <v>8.6430027421526407</v>
      </c>
      <c r="AE9273">
        <v>8418.0865413149404</v>
      </c>
    </row>
    <row r="9274" spans="1:31" x14ac:dyDescent="0.25">
      <c r="A9274">
        <v>1664722</v>
      </c>
      <c r="B9274">
        <v>1</v>
      </c>
      <c r="C9274" t="s">
        <v>80</v>
      </c>
      <c r="D9274" t="s">
        <v>97</v>
      </c>
      <c r="E9274" t="s">
        <v>152</v>
      </c>
      <c r="F9274" t="s">
        <v>26010</v>
      </c>
      <c r="G9274" t="s">
        <v>154</v>
      </c>
      <c r="H9274" t="s">
        <v>149</v>
      </c>
      <c r="I9274" t="s">
        <v>135</v>
      </c>
      <c r="J9274" t="s">
        <v>136</v>
      </c>
      <c r="K9274" t="s">
        <v>137</v>
      </c>
      <c r="L9274" t="s">
        <v>26011</v>
      </c>
      <c r="M9274" t="s">
        <v>26012</v>
      </c>
      <c r="N9274">
        <v>4.4816666659999997</v>
      </c>
      <c r="O9274">
        <v>0</v>
      </c>
      <c r="P9274">
        <v>2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2.3613014200186995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2.3613014200186995</v>
      </c>
    </row>
    <row r="9275" spans="1:31" x14ac:dyDescent="0.25">
      <c r="A9275">
        <v>1664530</v>
      </c>
      <c r="B9275">
        <v>1</v>
      </c>
      <c r="C9275" t="s">
        <v>80</v>
      </c>
      <c r="D9275" t="s">
        <v>83</v>
      </c>
      <c r="E9275" t="s">
        <v>131</v>
      </c>
      <c r="F9275" t="s">
        <v>26013</v>
      </c>
      <c r="G9275" t="s">
        <v>195</v>
      </c>
      <c r="H9275" t="s">
        <v>134</v>
      </c>
      <c r="I9275" t="s">
        <v>135</v>
      </c>
      <c r="J9275" t="s">
        <v>136</v>
      </c>
      <c r="K9275" t="s">
        <v>137</v>
      </c>
      <c r="L9275" t="s">
        <v>26014</v>
      </c>
      <c r="M9275" t="s">
        <v>26015</v>
      </c>
      <c r="N9275">
        <v>3.1427777770000001</v>
      </c>
      <c r="O9275">
        <v>0</v>
      </c>
      <c r="P9275">
        <v>0</v>
      </c>
      <c r="Q9275">
        <v>0</v>
      </c>
      <c r="R9275">
        <v>0</v>
      </c>
      <c r="S9275">
        <v>2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103.49566538260962</v>
      </c>
      <c r="AB9275">
        <v>0</v>
      </c>
      <c r="AC9275">
        <v>0</v>
      </c>
      <c r="AD9275">
        <v>0</v>
      </c>
      <c r="AE9275">
        <v>103.49566538260962</v>
      </c>
    </row>
    <row r="9276" spans="1:31" x14ac:dyDescent="0.25">
      <c r="A9276">
        <v>1664776</v>
      </c>
      <c r="B9276">
        <v>1</v>
      </c>
      <c r="C9276" t="s">
        <v>81</v>
      </c>
      <c r="D9276" t="s">
        <v>112</v>
      </c>
      <c r="E9276" t="s">
        <v>140</v>
      </c>
      <c r="F9276" t="s">
        <v>2593</v>
      </c>
      <c r="G9276" t="s">
        <v>161</v>
      </c>
      <c r="H9276" t="s">
        <v>134</v>
      </c>
      <c r="I9276" t="s">
        <v>191</v>
      </c>
      <c r="J9276" t="s">
        <v>136</v>
      </c>
      <c r="K9276" t="s">
        <v>137</v>
      </c>
      <c r="L9276" t="s">
        <v>26016</v>
      </c>
      <c r="M9276" t="s">
        <v>26017</v>
      </c>
      <c r="N9276">
        <v>5.5555550000000002E-3</v>
      </c>
      <c r="O9276">
        <v>1</v>
      </c>
      <c r="P9276">
        <v>818</v>
      </c>
      <c r="Q9276">
        <v>85</v>
      </c>
      <c r="R9276">
        <v>145</v>
      </c>
      <c r="S9276">
        <v>11</v>
      </c>
      <c r="T9276">
        <v>104</v>
      </c>
      <c r="U9276">
        <v>0</v>
      </c>
      <c r="V9276">
        <v>1</v>
      </c>
      <c r="W9276">
        <v>3.9854536458333334E-4</v>
      </c>
      <c r="X9276">
        <v>0.88562210140009368</v>
      </c>
      <c r="Y9276">
        <v>0.34797797360913901</v>
      </c>
      <c r="Z9276">
        <v>0.73071113028798895</v>
      </c>
      <c r="AA9276">
        <v>0.46396783482072224</v>
      </c>
      <c r="AB9276">
        <v>0.26815226575144452</v>
      </c>
      <c r="AC9276">
        <v>0</v>
      </c>
      <c r="AD9276">
        <v>1.2032098406666667E-3</v>
      </c>
      <c r="AE9276">
        <v>2.6980330610746384</v>
      </c>
    </row>
    <row r="9277" spans="1:31" x14ac:dyDescent="0.25">
      <c r="A9277">
        <v>1663840</v>
      </c>
      <c r="B9277">
        <v>1</v>
      </c>
      <c r="C9277" t="s">
        <v>81</v>
      </c>
      <c r="D9277" t="s">
        <v>113</v>
      </c>
      <c r="E9277" t="s">
        <v>204</v>
      </c>
      <c r="F9277" t="s">
        <v>26018</v>
      </c>
      <c r="G9277" t="s">
        <v>161</v>
      </c>
      <c r="H9277" t="s">
        <v>134</v>
      </c>
      <c r="I9277" t="s">
        <v>191</v>
      </c>
      <c r="J9277" t="s">
        <v>136</v>
      </c>
      <c r="K9277" t="s">
        <v>137</v>
      </c>
      <c r="L9277" t="s">
        <v>26019</v>
      </c>
      <c r="M9277" t="s">
        <v>26020</v>
      </c>
      <c r="N9277">
        <v>5.5555550000000002E-3</v>
      </c>
      <c r="O9277">
        <v>0</v>
      </c>
      <c r="P9277">
        <v>429</v>
      </c>
      <c r="Q9277">
        <v>2</v>
      </c>
      <c r="R9277">
        <v>30</v>
      </c>
      <c r="S9277">
        <v>8</v>
      </c>
      <c r="T9277">
        <v>11</v>
      </c>
      <c r="U9277">
        <v>0</v>
      </c>
      <c r="V9277">
        <v>0</v>
      </c>
      <c r="W9277">
        <v>0</v>
      </c>
      <c r="X9277">
        <v>0.19032216647017211</v>
      </c>
      <c r="Y9277">
        <v>2.1817613483333335E-2</v>
      </c>
      <c r="Z9277">
        <v>1.4544953817011113E-2</v>
      </c>
      <c r="AA9277">
        <v>6.2773628583422225E-2</v>
      </c>
      <c r="AB9277">
        <v>1.4090769552472225E-2</v>
      </c>
      <c r="AC9277">
        <v>0</v>
      </c>
      <c r="AD9277">
        <v>0</v>
      </c>
      <c r="AE9277">
        <v>0.30354913190641103</v>
      </c>
    </row>
    <row r="9278" spans="1:31" x14ac:dyDescent="0.25">
      <c r="A9278">
        <v>1664922</v>
      </c>
      <c r="B9278">
        <v>1</v>
      </c>
      <c r="C9278" t="s">
        <v>81</v>
      </c>
      <c r="D9278" t="s">
        <v>112</v>
      </c>
      <c r="E9278" t="s">
        <v>152</v>
      </c>
      <c r="F9278" t="s">
        <v>26021</v>
      </c>
      <c r="G9278" t="s">
        <v>154</v>
      </c>
      <c r="H9278" t="s">
        <v>149</v>
      </c>
      <c r="I9278" t="s">
        <v>135</v>
      </c>
      <c r="J9278" t="s">
        <v>136</v>
      </c>
      <c r="K9278" t="s">
        <v>137</v>
      </c>
      <c r="L9278" t="s">
        <v>26022</v>
      </c>
      <c r="M9278" t="s">
        <v>25448</v>
      </c>
      <c r="N9278">
        <v>5.6644444439999999</v>
      </c>
      <c r="O9278">
        <v>0</v>
      </c>
      <c r="P9278">
        <v>1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0</v>
      </c>
      <c r="W9278">
        <v>0</v>
      </c>
      <c r="X9278">
        <v>0.13849213330499557</v>
      </c>
      <c r="Y9278">
        <v>0</v>
      </c>
      <c r="Z9278">
        <v>0</v>
      </c>
      <c r="AA9278">
        <v>0</v>
      </c>
      <c r="AB9278">
        <v>0</v>
      </c>
      <c r="AC9278">
        <v>0</v>
      </c>
      <c r="AD9278">
        <v>0</v>
      </c>
      <c r="AE9278">
        <v>0.13849213330499557</v>
      </c>
    </row>
    <row r="9279" spans="1:31" x14ac:dyDescent="0.25">
      <c r="A9279">
        <v>1664149</v>
      </c>
      <c r="B9279">
        <v>1</v>
      </c>
      <c r="C9279" t="s">
        <v>80</v>
      </c>
      <c r="D9279" t="s">
        <v>106</v>
      </c>
      <c r="E9279" t="s">
        <v>140</v>
      </c>
      <c r="F9279" t="s">
        <v>10387</v>
      </c>
      <c r="G9279" t="s">
        <v>161</v>
      </c>
      <c r="H9279" t="s">
        <v>134</v>
      </c>
      <c r="I9279" t="s">
        <v>135</v>
      </c>
      <c r="J9279" t="s">
        <v>136</v>
      </c>
      <c r="K9279" t="s">
        <v>137</v>
      </c>
      <c r="L9279" t="s">
        <v>26023</v>
      </c>
      <c r="M9279" t="s">
        <v>26024</v>
      </c>
      <c r="N9279">
        <v>8.3333332999999996E-2</v>
      </c>
      <c r="O9279">
        <v>0</v>
      </c>
      <c r="P9279">
        <v>5351</v>
      </c>
      <c r="Q9279">
        <v>0</v>
      </c>
      <c r="R9279">
        <v>42</v>
      </c>
      <c r="S9279">
        <v>4</v>
      </c>
      <c r="T9279">
        <v>333</v>
      </c>
      <c r="U9279">
        <v>0</v>
      </c>
      <c r="V9279">
        <v>0</v>
      </c>
      <c r="W9279">
        <v>0</v>
      </c>
      <c r="X9279">
        <v>100.29052478323388</v>
      </c>
      <c r="Y9279">
        <v>0</v>
      </c>
      <c r="Z9279">
        <v>1.4436373288285003</v>
      </c>
      <c r="AA9279">
        <v>10.738566206004002</v>
      </c>
      <c r="AB9279">
        <v>40.716468765989738</v>
      </c>
      <c r="AC9279">
        <v>0</v>
      </c>
      <c r="AD9279">
        <v>0</v>
      </c>
      <c r="AE9279">
        <v>153.1891970840561</v>
      </c>
    </row>
    <row r="9280" spans="1:31" x14ac:dyDescent="0.25">
      <c r="A9280">
        <v>1664126</v>
      </c>
      <c r="B9280">
        <v>1</v>
      </c>
      <c r="C9280" t="s">
        <v>81</v>
      </c>
      <c r="D9280" t="s">
        <v>128</v>
      </c>
      <c r="E9280" t="s">
        <v>204</v>
      </c>
      <c r="F9280" t="s">
        <v>9810</v>
      </c>
      <c r="G9280" t="s">
        <v>161</v>
      </c>
      <c r="H9280" t="s">
        <v>134</v>
      </c>
      <c r="I9280" t="s">
        <v>135</v>
      </c>
      <c r="J9280" t="s">
        <v>136</v>
      </c>
      <c r="K9280" t="s">
        <v>137</v>
      </c>
      <c r="L9280" t="s">
        <v>26025</v>
      </c>
      <c r="M9280" t="s">
        <v>26026</v>
      </c>
      <c r="N9280">
        <v>0.72694444400000002</v>
      </c>
      <c r="O9280">
        <v>0</v>
      </c>
      <c r="P9280">
        <v>1229</v>
      </c>
      <c r="Q9280">
        <v>4</v>
      </c>
      <c r="R9280">
        <v>1</v>
      </c>
      <c r="S9280">
        <v>10</v>
      </c>
      <c r="T9280">
        <v>90</v>
      </c>
      <c r="U9280">
        <v>1</v>
      </c>
      <c r="V9280">
        <v>0</v>
      </c>
      <c r="W9280">
        <v>0</v>
      </c>
      <c r="X9280">
        <v>95.584370841898391</v>
      </c>
      <c r="Y9280">
        <v>1.8384216614185642</v>
      </c>
      <c r="Z9280">
        <v>4.9969842976083333E-3</v>
      </c>
      <c r="AA9280">
        <v>42.291275936221794</v>
      </c>
      <c r="AB9280">
        <v>16.086467115976095</v>
      </c>
      <c r="AC9280">
        <v>2.5548188827797076</v>
      </c>
      <c r="AD9280">
        <v>0</v>
      </c>
      <c r="AE9280">
        <v>158.36035142259215</v>
      </c>
    </row>
    <row r="9281" spans="1:31" x14ac:dyDescent="0.25">
      <c r="A9281">
        <v>1664361</v>
      </c>
      <c r="B9281">
        <v>1</v>
      </c>
      <c r="C9281" t="s">
        <v>80</v>
      </c>
      <c r="D9281" t="s">
        <v>92</v>
      </c>
      <c r="E9281" t="s">
        <v>178</v>
      </c>
      <c r="F9281" t="s">
        <v>26027</v>
      </c>
      <c r="G9281" t="s">
        <v>227</v>
      </c>
      <c r="H9281" t="s">
        <v>149</v>
      </c>
      <c r="I9281" t="s">
        <v>135</v>
      </c>
      <c r="J9281" t="s">
        <v>136</v>
      </c>
      <c r="K9281" t="s">
        <v>137</v>
      </c>
      <c r="L9281" t="s">
        <v>25038</v>
      </c>
      <c r="M9281" t="s">
        <v>26028</v>
      </c>
      <c r="N9281">
        <v>7.7005555550000002</v>
      </c>
      <c r="O9281">
        <v>0</v>
      </c>
      <c r="P9281">
        <v>8</v>
      </c>
      <c r="Q9281">
        <v>0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2.1499711354229558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2.1499711354229558</v>
      </c>
    </row>
    <row r="9282" spans="1:31" x14ac:dyDescent="0.25">
      <c r="A9282">
        <v>1664032</v>
      </c>
      <c r="B9282">
        <v>1</v>
      </c>
      <c r="C9282" t="s">
        <v>81</v>
      </c>
      <c r="D9282" t="s">
        <v>119</v>
      </c>
      <c r="E9282" t="s">
        <v>146</v>
      </c>
      <c r="F9282" t="s">
        <v>26029</v>
      </c>
      <c r="G9282" t="s">
        <v>1492</v>
      </c>
      <c r="H9282" t="s">
        <v>149</v>
      </c>
      <c r="I9282" t="s">
        <v>135</v>
      </c>
      <c r="J9282" t="s">
        <v>136</v>
      </c>
      <c r="K9282" t="s">
        <v>137</v>
      </c>
      <c r="L9282" t="s">
        <v>26030</v>
      </c>
      <c r="M9282" t="s">
        <v>26031</v>
      </c>
      <c r="N9282">
        <v>1.686388888</v>
      </c>
      <c r="O9282">
        <v>0</v>
      </c>
      <c r="P9282">
        <v>23</v>
      </c>
      <c r="Q9282">
        <v>0</v>
      </c>
      <c r="R9282">
        <v>17</v>
      </c>
      <c r="S9282">
        <v>0</v>
      </c>
      <c r="T9282">
        <v>2</v>
      </c>
      <c r="U9282">
        <v>0</v>
      </c>
      <c r="V9282">
        <v>0</v>
      </c>
      <c r="W9282">
        <v>0</v>
      </c>
      <c r="X9282">
        <v>2.5624346275768621</v>
      </c>
      <c r="Y9282">
        <v>0</v>
      </c>
      <c r="Z9282">
        <v>1.562033269631703</v>
      </c>
      <c r="AA9282">
        <v>0</v>
      </c>
      <c r="AB9282">
        <v>2.4369821653619002</v>
      </c>
      <c r="AC9282">
        <v>0</v>
      </c>
      <c r="AD9282">
        <v>0</v>
      </c>
      <c r="AE9282">
        <v>6.561450062570465</v>
      </c>
    </row>
    <row r="9283" spans="1:31" x14ac:dyDescent="0.25">
      <c r="A9283">
        <v>1664816</v>
      </c>
      <c r="B9283">
        <v>1</v>
      </c>
      <c r="C9283" t="s">
        <v>81</v>
      </c>
      <c r="D9283" t="s">
        <v>127</v>
      </c>
      <c r="E9283" t="s">
        <v>178</v>
      </c>
      <c r="F9283" t="s">
        <v>8757</v>
      </c>
      <c r="G9283" t="s">
        <v>187</v>
      </c>
      <c r="H9283" t="s">
        <v>149</v>
      </c>
      <c r="I9283" t="s">
        <v>135</v>
      </c>
      <c r="J9283" t="s">
        <v>136</v>
      </c>
      <c r="K9283" t="s">
        <v>137</v>
      </c>
      <c r="L9283" t="s">
        <v>26032</v>
      </c>
      <c r="M9283" t="s">
        <v>26033</v>
      </c>
      <c r="N9283">
        <v>8.8777777770000004</v>
      </c>
      <c r="O9283">
        <v>0</v>
      </c>
      <c r="P9283">
        <v>169</v>
      </c>
      <c r="Q9283">
        <v>0</v>
      </c>
      <c r="R9283">
        <v>0</v>
      </c>
      <c r="S9283">
        <v>0</v>
      </c>
      <c r="T9283">
        <v>9</v>
      </c>
      <c r="U9283">
        <v>0</v>
      </c>
      <c r="V9283">
        <v>0</v>
      </c>
      <c r="W9283">
        <v>0</v>
      </c>
      <c r="X9283">
        <v>371.64433174255703</v>
      </c>
      <c r="Y9283">
        <v>0</v>
      </c>
      <c r="Z9283">
        <v>0</v>
      </c>
      <c r="AA9283">
        <v>0</v>
      </c>
      <c r="AB9283">
        <v>48.00739761763824</v>
      </c>
      <c r="AC9283">
        <v>0</v>
      </c>
      <c r="AD9283">
        <v>0</v>
      </c>
      <c r="AE9283">
        <v>419.65172936019525</v>
      </c>
    </row>
    <row r="9284" spans="1:31" x14ac:dyDescent="0.25">
      <c r="A9284">
        <v>1664839</v>
      </c>
      <c r="B9284">
        <v>1</v>
      </c>
      <c r="C9284" t="s">
        <v>81</v>
      </c>
      <c r="D9284" t="s">
        <v>118</v>
      </c>
      <c r="E9284" t="s">
        <v>178</v>
      </c>
      <c r="F9284" t="s">
        <v>26034</v>
      </c>
      <c r="G9284" t="s">
        <v>227</v>
      </c>
      <c r="H9284" t="s">
        <v>149</v>
      </c>
      <c r="I9284" t="s">
        <v>135</v>
      </c>
      <c r="J9284" t="s">
        <v>136</v>
      </c>
      <c r="K9284" t="s">
        <v>137</v>
      </c>
      <c r="L9284" t="s">
        <v>26035</v>
      </c>
      <c r="M9284" t="s">
        <v>26036</v>
      </c>
      <c r="N9284">
        <v>2.8911111109999998</v>
      </c>
      <c r="O9284">
        <v>0</v>
      </c>
      <c r="P9284">
        <v>1</v>
      </c>
      <c r="Q9284">
        <v>0</v>
      </c>
      <c r="R9284">
        <v>1</v>
      </c>
      <c r="S9284">
        <v>0</v>
      </c>
      <c r="T9284">
        <v>2</v>
      </c>
      <c r="U9284">
        <v>0</v>
      </c>
      <c r="V9284">
        <v>0</v>
      </c>
      <c r="W9284">
        <v>0</v>
      </c>
      <c r="X9284">
        <v>1.9219335954166668E-4</v>
      </c>
      <c r="Y9284">
        <v>0</v>
      </c>
      <c r="Z9284">
        <v>4.7385103413387499</v>
      </c>
      <c r="AA9284">
        <v>0</v>
      </c>
      <c r="AB9284">
        <v>10.863411222465775</v>
      </c>
      <c r="AC9284">
        <v>0</v>
      </c>
      <c r="AD9284">
        <v>0</v>
      </c>
      <c r="AE9284">
        <v>15.602113757164066</v>
      </c>
    </row>
    <row r="9285" spans="1:31" x14ac:dyDescent="0.25">
      <c r="A9285">
        <v>1665031</v>
      </c>
      <c r="B9285">
        <v>1</v>
      </c>
      <c r="C9285" t="s">
        <v>80</v>
      </c>
      <c r="D9285" t="s">
        <v>106</v>
      </c>
      <c r="E9285" t="s">
        <v>204</v>
      </c>
      <c r="F9285" t="s">
        <v>1279</v>
      </c>
      <c r="G9285" t="s">
        <v>161</v>
      </c>
      <c r="H9285" t="s">
        <v>134</v>
      </c>
      <c r="I9285" t="s">
        <v>135</v>
      </c>
      <c r="J9285" t="s">
        <v>136</v>
      </c>
      <c r="K9285" t="s">
        <v>137</v>
      </c>
      <c r="L9285" t="s">
        <v>26037</v>
      </c>
      <c r="M9285" t="s">
        <v>26038</v>
      </c>
      <c r="N9285">
        <v>6.5075000000000003</v>
      </c>
      <c r="O9285">
        <v>0</v>
      </c>
      <c r="P9285">
        <v>0</v>
      </c>
      <c r="Q9285">
        <v>8</v>
      </c>
      <c r="R9285">
        <v>70</v>
      </c>
      <c r="S9285">
        <v>6</v>
      </c>
      <c r="T9285">
        <v>8</v>
      </c>
      <c r="U9285">
        <v>0</v>
      </c>
      <c r="V9285">
        <v>0</v>
      </c>
      <c r="W9285">
        <v>0</v>
      </c>
      <c r="X9285">
        <v>0</v>
      </c>
      <c r="Y9285">
        <v>46.939364373984191</v>
      </c>
      <c r="Z9285">
        <v>405.87856285133012</v>
      </c>
      <c r="AA9285">
        <v>80.79886104592768</v>
      </c>
      <c r="AB9285">
        <v>39.035455577968115</v>
      </c>
      <c r="AC9285">
        <v>0</v>
      </c>
      <c r="AD9285">
        <v>0</v>
      </c>
      <c r="AE9285">
        <v>572.65224384921009</v>
      </c>
    </row>
    <row r="9286" spans="1:31" x14ac:dyDescent="0.25">
      <c r="A9286">
        <v>1664118</v>
      </c>
      <c r="B9286">
        <v>1</v>
      </c>
      <c r="C9286" t="s">
        <v>81</v>
      </c>
      <c r="D9286" t="s">
        <v>128</v>
      </c>
      <c r="E9286" t="s">
        <v>204</v>
      </c>
      <c r="F9286" t="s">
        <v>26039</v>
      </c>
      <c r="G9286" t="s">
        <v>161</v>
      </c>
      <c r="H9286" t="s">
        <v>134</v>
      </c>
      <c r="I9286" t="s">
        <v>135</v>
      </c>
      <c r="J9286" t="s">
        <v>136</v>
      </c>
      <c r="K9286" t="s">
        <v>137</v>
      </c>
      <c r="L9286" t="s">
        <v>26040</v>
      </c>
      <c r="M9286" t="s">
        <v>26041</v>
      </c>
      <c r="N9286">
        <v>2.1263888880000001</v>
      </c>
      <c r="O9286">
        <v>0</v>
      </c>
      <c r="P9286">
        <v>212</v>
      </c>
      <c r="Q9286">
        <v>1</v>
      </c>
      <c r="R9286">
        <v>3</v>
      </c>
      <c r="S9286">
        <v>8</v>
      </c>
      <c r="T9286">
        <v>21</v>
      </c>
      <c r="U9286">
        <v>1</v>
      </c>
      <c r="V9286">
        <v>0</v>
      </c>
      <c r="W9286">
        <v>0</v>
      </c>
      <c r="X9286">
        <v>103.28082421384303</v>
      </c>
      <c r="Y9286">
        <v>7.3532981946349967</v>
      </c>
      <c r="Z9286">
        <v>11.135208677661428</v>
      </c>
      <c r="AA9286">
        <v>50.456501737504666</v>
      </c>
      <c r="AB9286">
        <v>59.723180541008055</v>
      </c>
      <c r="AC9286">
        <v>50.404450489521551</v>
      </c>
      <c r="AD9286">
        <v>0</v>
      </c>
      <c r="AE9286">
        <v>282.3534638541737</v>
      </c>
    </row>
    <row r="9287" spans="1:31" x14ac:dyDescent="0.25">
      <c r="A9287">
        <v>1665200</v>
      </c>
      <c r="B9287">
        <v>1</v>
      </c>
      <c r="C9287" t="s">
        <v>80</v>
      </c>
      <c r="D9287" t="s">
        <v>90</v>
      </c>
      <c r="E9287" t="s">
        <v>178</v>
      </c>
      <c r="F9287" t="s">
        <v>1933</v>
      </c>
      <c r="G9287" t="s">
        <v>227</v>
      </c>
      <c r="H9287" t="s">
        <v>149</v>
      </c>
      <c r="I9287" t="s">
        <v>135</v>
      </c>
      <c r="J9287" t="s">
        <v>136</v>
      </c>
      <c r="K9287" t="s">
        <v>137</v>
      </c>
      <c r="L9287" t="s">
        <v>26042</v>
      </c>
      <c r="M9287" t="s">
        <v>26043</v>
      </c>
      <c r="N9287">
        <v>1.9297222220000001</v>
      </c>
      <c r="O9287">
        <v>0</v>
      </c>
      <c r="P9287">
        <v>142</v>
      </c>
      <c r="Q9287">
        <v>0</v>
      </c>
      <c r="R9287">
        <v>0</v>
      </c>
      <c r="S9287">
        <v>0</v>
      </c>
      <c r="T9287">
        <v>9</v>
      </c>
      <c r="U9287">
        <v>0</v>
      </c>
      <c r="V9287">
        <v>0</v>
      </c>
      <c r="W9287">
        <v>0</v>
      </c>
      <c r="X9287">
        <v>75.86550761800811</v>
      </c>
      <c r="Y9287">
        <v>0</v>
      </c>
      <c r="Z9287">
        <v>0</v>
      </c>
      <c r="AA9287">
        <v>0</v>
      </c>
      <c r="AB9287">
        <v>4.3093890821848895</v>
      </c>
      <c r="AC9287">
        <v>0</v>
      </c>
      <c r="AD9287">
        <v>0</v>
      </c>
      <c r="AE9287">
        <v>80.174896700193003</v>
      </c>
    </row>
    <row r="9288" spans="1:31" x14ac:dyDescent="0.25">
      <c r="A9288">
        <v>1665137</v>
      </c>
      <c r="B9288">
        <v>1</v>
      </c>
      <c r="C9288" t="s">
        <v>80</v>
      </c>
      <c r="D9288" t="s">
        <v>86</v>
      </c>
      <c r="E9288" t="s">
        <v>152</v>
      </c>
      <c r="F9288" t="s">
        <v>26044</v>
      </c>
      <c r="G9288" t="s">
        <v>154</v>
      </c>
      <c r="H9288" t="s">
        <v>149</v>
      </c>
      <c r="I9288" t="s">
        <v>135</v>
      </c>
      <c r="J9288" t="s">
        <v>136</v>
      </c>
      <c r="K9288" t="s">
        <v>137</v>
      </c>
      <c r="L9288" t="s">
        <v>26045</v>
      </c>
      <c r="M9288" t="s">
        <v>26046</v>
      </c>
      <c r="N9288">
        <v>1.4602777769999999</v>
      </c>
      <c r="O9288">
        <v>0</v>
      </c>
      <c r="P9288">
        <v>2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0.12111439986179917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0.12111439986179917</v>
      </c>
    </row>
    <row r="9289" spans="1:31" x14ac:dyDescent="0.25">
      <c r="A9289">
        <v>1663863</v>
      </c>
      <c r="B9289">
        <v>1</v>
      </c>
      <c r="C9289" t="s">
        <v>80</v>
      </c>
      <c r="D9289" t="s">
        <v>84</v>
      </c>
      <c r="E9289" t="s">
        <v>204</v>
      </c>
      <c r="F9289" t="s">
        <v>26047</v>
      </c>
      <c r="G9289" t="s">
        <v>161</v>
      </c>
      <c r="H9289" t="s">
        <v>134</v>
      </c>
      <c r="I9289" t="s">
        <v>135</v>
      </c>
      <c r="J9289" t="s">
        <v>136</v>
      </c>
      <c r="K9289" t="s">
        <v>137</v>
      </c>
      <c r="L9289" t="s">
        <v>26048</v>
      </c>
      <c r="M9289" t="s">
        <v>26049</v>
      </c>
      <c r="N9289">
        <v>2.309722222</v>
      </c>
      <c r="O9289">
        <v>0</v>
      </c>
      <c r="P9289">
        <v>1</v>
      </c>
      <c r="Q9289">
        <v>0</v>
      </c>
      <c r="R9289">
        <v>0</v>
      </c>
      <c r="S9289">
        <v>3</v>
      </c>
      <c r="T9289">
        <v>59</v>
      </c>
      <c r="U9289">
        <v>1</v>
      </c>
      <c r="V9289">
        <v>0</v>
      </c>
      <c r="W9289">
        <v>0</v>
      </c>
      <c r="X9289">
        <v>3.1529767949527778E-4</v>
      </c>
      <c r="Y9289">
        <v>0</v>
      </c>
      <c r="Z9289">
        <v>0</v>
      </c>
      <c r="AA9289">
        <v>107.17729005447823</v>
      </c>
      <c r="AB9289">
        <v>181.78043362624169</v>
      </c>
      <c r="AC9289">
        <v>91.313358208392856</v>
      </c>
      <c r="AD9289">
        <v>0</v>
      </c>
      <c r="AE9289">
        <v>380.27139718679229</v>
      </c>
    </row>
    <row r="9290" spans="1:31" x14ac:dyDescent="0.25">
      <c r="A9290">
        <v>1664825</v>
      </c>
      <c r="B9290">
        <v>1</v>
      </c>
      <c r="C9290" t="s">
        <v>80</v>
      </c>
      <c r="D9290" t="s">
        <v>96</v>
      </c>
      <c r="E9290" t="s">
        <v>642</v>
      </c>
      <c r="F9290" t="s">
        <v>643</v>
      </c>
      <c r="G9290" t="s">
        <v>161</v>
      </c>
      <c r="H9290" t="s">
        <v>134</v>
      </c>
      <c r="I9290" t="s">
        <v>135</v>
      </c>
      <c r="J9290" t="s">
        <v>136</v>
      </c>
      <c r="K9290" t="s">
        <v>137</v>
      </c>
      <c r="L9290" t="s">
        <v>26050</v>
      </c>
      <c r="M9290" t="s">
        <v>26051</v>
      </c>
      <c r="N9290">
        <v>0.13245000000000001</v>
      </c>
      <c r="O9290">
        <v>0</v>
      </c>
      <c r="P9290">
        <v>270</v>
      </c>
      <c r="Q9290">
        <v>14</v>
      </c>
      <c r="R9290">
        <v>24</v>
      </c>
      <c r="S9290">
        <v>21</v>
      </c>
      <c r="T9290">
        <v>36</v>
      </c>
      <c r="U9290">
        <v>5</v>
      </c>
      <c r="V9290">
        <v>0</v>
      </c>
      <c r="W9290">
        <v>0</v>
      </c>
      <c r="X9290">
        <v>14.384441264254379</v>
      </c>
      <c r="Y9290">
        <v>1.7572230605789998</v>
      </c>
      <c r="Z9290">
        <v>1.237915225381349</v>
      </c>
      <c r="AA9290">
        <v>19.156180951206458</v>
      </c>
      <c r="AB9290">
        <v>5.4185710964896625</v>
      </c>
      <c r="AC9290">
        <v>84.127853367869221</v>
      </c>
      <c r="AD9290">
        <v>0</v>
      </c>
      <c r="AE9290">
        <v>126.08218496578007</v>
      </c>
    </row>
    <row r="9291" spans="1:31" x14ac:dyDescent="0.25">
      <c r="A9291">
        <v>1663923</v>
      </c>
      <c r="B9291">
        <v>1</v>
      </c>
      <c r="C9291" t="s">
        <v>80</v>
      </c>
      <c r="D9291" t="s">
        <v>103</v>
      </c>
      <c r="E9291" t="s">
        <v>204</v>
      </c>
      <c r="F9291" t="s">
        <v>26052</v>
      </c>
      <c r="G9291" t="s">
        <v>161</v>
      </c>
      <c r="H9291" t="s">
        <v>134</v>
      </c>
      <c r="I9291" t="s">
        <v>135</v>
      </c>
      <c r="J9291" t="s">
        <v>136</v>
      </c>
      <c r="K9291" t="s">
        <v>137</v>
      </c>
      <c r="L9291" t="s">
        <v>26053</v>
      </c>
      <c r="M9291" t="s">
        <v>26054</v>
      </c>
      <c r="N9291">
        <v>0.317222222</v>
      </c>
      <c r="O9291">
        <v>0</v>
      </c>
      <c r="P9291">
        <v>54</v>
      </c>
      <c r="Q9291">
        <v>1</v>
      </c>
      <c r="R9291">
        <v>65</v>
      </c>
      <c r="S9291">
        <v>16</v>
      </c>
      <c r="T9291">
        <v>50</v>
      </c>
      <c r="U9291">
        <v>20</v>
      </c>
      <c r="V9291">
        <v>0</v>
      </c>
      <c r="W9291">
        <v>0</v>
      </c>
      <c r="X9291">
        <v>3.366815037429356</v>
      </c>
      <c r="Y9291">
        <v>9.1931077713967788E-2</v>
      </c>
      <c r="Z9291">
        <v>3.2361305585828153</v>
      </c>
      <c r="AA9291">
        <v>31.920278421018153</v>
      </c>
      <c r="AB9291">
        <v>5.4739412058076606</v>
      </c>
      <c r="AC9291">
        <v>526.90560447477822</v>
      </c>
      <c r="AD9291">
        <v>0</v>
      </c>
      <c r="AE9291">
        <v>570.99470077533022</v>
      </c>
    </row>
    <row r="9292" spans="1:31" x14ac:dyDescent="0.25">
      <c r="A9292">
        <v>1664802</v>
      </c>
      <c r="B9292">
        <v>1</v>
      </c>
      <c r="C9292" t="s">
        <v>80</v>
      </c>
      <c r="D9292" t="s">
        <v>107</v>
      </c>
      <c r="E9292" t="s">
        <v>152</v>
      </c>
      <c r="F9292" t="s">
        <v>26055</v>
      </c>
      <c r="G9292" t="s">
        <v>168</v>
      </c>
      <c r="H9292" t="s">
        <v>149</v>
      </c>
      <c r="I9292" t="s">
        <v>135</v>
      </c>
      <c r="J9292" t="s">
        <v>136</v>
      </c>
      <c r="K9292" t="s">
        <v>137</v>
      </c>
      <c r="L9292" t="s">
        <v>26056</v>
      </c>
      <c r="M9292" t="s">
        <v>26057</v>
      </c>
      <c r="N9292">
        <v>18.390555554999999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2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9.511291411421334E-2</v>
      </c>
      <c r="AC9292">
        <v>0</v>
      </c>
      <c r="AD9292">
        <v>0</v>
      </c>
      <c r="AE9292">
        <v>9.511291411421334E-2</v>
      </c>
    </row>
    <row r="9293" spans="1:31" x14ac:dyDescent="0.25">
      <c r="A9293">
        <v>1663946</v>
      </c>
      <c r="B9293">
        <v>1</v>
      </c>
      <c r="C9293" t="s">
        <v>80</v>
      </c>
      <c r="D9293" t="s">
        <v>96</v>
      </c>
      <c r="E9293" t="s">
        <v>140</v>
      </c>
      <c r="F9293" t="s">
        <v>26058</v>
      </c>
      <c r="G9293" t="s">
        <v>161</v>
      </c>
      <c r="H9293" t="s">
        <v>134</v>
      </c>
      <c r="I9293" t="s">
        <v>135</v>
      </c>
      <c r="J9293" t="s">
        <v>136</v>
      </c>
      <c r="K9293" t="s">
        <v>137</v>
      </c>
      <c r="L9293" t="s">
        <v>26059</v>
      </c>
      <c r="M9293" t="s">
        <v>26060</v>
      </c>
      <c r="N9293">
        <v>1.726111111</v>
      </c>
      <c r="O9293">
        <v>1</v>
      </c>
      <c r="P9293">
        <v>762</v>
      </c>
      <c r="Q9293">
        <v>2</v>
      </c>
      <c r="R9293">
        <v>16</v>
      </c>
      <c r="S9293">
        <v>6</v>
      </c>
      <c r="T9293">
        <v>336</v>
      </c>
      <c r="U9293">
        <v>0</v>
      </c>
      <c r="V9293">
        <v>2</v>
      </c>
      <c r="W9293">
        <v>6.5885143544444448E-6</v>
      </c>
      <c r="X9293">
        <v>833.67304973410296</v>
      </c>
      <c r="Y9293">
        <v>285.16077842266952</v>
      </c>
      <c r="Z9293">
        <v>30.5599814514025</v>
      </c>
      <c r="AA9293">
        <v>119.81593707335463</v>
      </c>
      <c r="AB9293">
        <v>597.20022067751074</v>
      </c>
      <c r="AC9293">
        <v>0</v>
      </c>
      <c r="AD9293">
        <v>126.28004232612886</v>
      </c>
      <c r="AE9293">
        <v>1992.6900162736838</v>
      </c>
    </row>
    <row r="9294" spans="1:31" x14ac:dyDescent="0.25">
      <c r="A9294">
        <v>1664779</v>
      </c>
      <c r="B9294">
        <v>1</v>
      </c>
      <c r="C9294" t="s">
        <v>80</v>
      </c>
      <c r="D9294" t="s">
        <v>97</v>
      </c>
      <c r="E9294" t="s">
        <v>178</v>
      </c>
      <c r="F9294" t="s">
        <v>14034</v>
      </c>
      <c r="G9294" t="s">
        <v>227</v>
      </c>
      <c r="H9294" t="s">
        <v>149</v>
      </c>
      <c r="I9294" t="s">
        <v>135</v>
      </c>
      <c r="J9294" t="s">
        <v>136</v>
      </c>
      <c r="K9294" t="s">
        <v>137</v>
      </c>
      <c r="L9294" t="s">
        <v>26061</v>
      </c>
      <c r="M9294" t="s">
        <v>26062</v>
      </c>
      <c r="N9294">
        <v>3.6613888879999998</v>
      </c>
      <c r="O9294">
        <v>0</v>
      </c>
      <c r="P9294">
        <v>80</v>
      </c>
      <c r="Q9294">
        <v>0</v>
      </c>
      <c r="R9294">
        <v>0</v>
      </c>
      <c r="S9294">
        <v>0</v>
      </c>
      <c r="T9294">
        <v>5</v>
      </c>
      <c r="U9294">
        <v>0</v>
      </c>
      <c r="V9294">
        <v>0</v>
      </c>
      <c r="W9294">
        <v>0</v>
      </c>
      <c r="X9294">
        <v>124.27219170304991</v>
      </c>
      <c r="Y9294">
        <v>0</v>
      </c>
      <c r="Z9294">
        <v>0</v>
      </c>
      <c r="AA9294">
        <v>0</v>
      </c>
      <c r="AB9294">
        <v>32.881997401927521</v>
      </c>
      <c r="AC9294">
        <v>0</v>
      </c>
      <c r="AD9294">
        <v>0</v>
      </c>
      <c r="AE9294">
        <v>157.15418910497743</v>
      </c>
    </row>
    <row r="9295" spans="1:31" x14ac:dyDescent="0.25">
      <c r="A9295">
        <v>1664238</v>
      </c>
      <c r="B9295">
        <v>1</v>
      </c>
      <c r="C9295" t="s">
        <v>80</v>
      </c>
      <c r="D9295" t="s">
        <v>83</v>
      </c>
      <c r="E9295" t="s">
        <v>204</v>
      </c>
      <c r="F9295" t="s">
        <v>26063</v>
      </c>
      <c r="G9295" t="s">
        <v>195</v>
      </c>
      <c r="H9295" t="s">
        <v>134</v>
      </c>
      <c r="I9295" t="s">
        <v>135</v>
      </c>
      <c r="J9295" t="s">
        <v>136</v>
      </c>
      <c r="K9295" t="s">
        <v>137</v>
      </c>
      <c r="L9295" t="s">
        <v>26064</v>
      </c>
      <c r="M9295" t="s">
        <v>26065</v>
      </c>
      <c r="N9295">
        <v>5.3891666660000004</v>
      </c>
      <c r="O9295">
        <v>0</v>
      </c>
      <c r="P9295">
        <v>6</v>
      </c>
      <c r="Q9295">
        <v>0</v>
      </c>
      <c r="R9295">
        <v>3</v>
      </c>
      <c r="S9295">
        <v>1</v>
      </c>
      <c r="T9295">
        <v>0</v>
      </c>
      <c r="U9295">
        <v>2</v>
      </c>
      <c r="V9295">
        <v>0</v>
      </c>
      <c r="W9295">
        <v>0</v>
      </c>
      <c r="X9295">
        <v>38.442410948352247</v>
      </c>
      <c r="Y9295">
        <v>0</v>
      </c>
      <c r="Z9295">
        <v>1.0851351051417801</v>
      </c>
      <c r="AA9295">
        <v>1667.7315914166868</v>
      </c>
      <c r="AB9295">
        <v>0</v>
      </c>
      <c r="AC9295">
        <v>8.9117536540086615</v>
      </c>
      <c r="AD9295">
        <v>0</v>
      </c>
      <c r="AE9295">
        <v>1716.1708911241894</v>
      </c>
    </row>
    <row r="9296" spans="1:31" x14ac:dyDescent="0.25">
      <c r="A9296">
        <v>1664487</v>
      </c>
      <c r="B9296">
        <v>1</v>
      </c>
      <c r="C9296" t="s">
        <v>81</v>
      </c>
      <c r="D9296" t="s">
        <v>117</v>
      </c>
      <c r="E9296" t="s">
        <v>131</v>
      </c>
      <c r="F9296" t="s">
        <v>26066</v>
      </c>
      <c r="G9296" t="s">
        <v>195</v>
      </c>
      <c r="H9296" t="s">
        <v>134</v>
      </c>
      <c r="I9296" t="s">
        <v>135</v>
      </c>
      <c r="J9296" t="s">
        <v>136</v>
      </c>
      <c r="K9296" t="s">
        <v>137</v>
      </c>
      <c r="L9296" t="s">
        <v>26067</v>
      </c>
      <c r="M9296" t="s">
        <v>26068</v>
      </c>
      <c r="N9296">
        <v>2.4302777770000001</v>
      </c>
      <c r="O9296">
        <v>0</v>
      </c>
      <c r="P9296">
        <v>178</v>
      </c>
      <c r="Q9296">
        <v>0</v>
      </c>
      <c r="R9296">
        <v>7</v>
      </c>
      <c r="S9296">
        <v>0</v>
      </c>
      <c r="T9296">
        <v>23</v>
      </c>
      <c r="U9296">
        <v>0</v>
      </c>
      <c r="V9296">
        <v>0</v>
      </c>
      <c r="W9296">
        <v>0</v>
      </c>
      <c r="X9296">
        <v>61.63968124689228</v>
      </c>
      <c r="Y9296">
        <v>0</v>
      </c>
      <c r="Z9296">
        <v>0.50842907729087505</v>
      </c>
      <c r="AA9296">
        <v>0</v>
      </c>
      <c r="AB9296">
        <v>48.228221906196566</v>
      </c>
      <c r="AC9296">
        <v>0</v>
      </c>
      <c r="AD9296">
        <v>0</v>
      </c>
      <c r="AE9296">
        <v>110.37633223037972</v>
      </c>
    </row>
    <row r="9297" spans="1:31" x14ac:dyDescent="0.25">
      <c r="A9297">
        <v>1663800</v>
      </c>
      <c r="B9297">
        <v>1</v>
      </c>
      <c r="C9297" t="s">
        <v>80</v>
      </c>
      <c r="D9297" t="s">
        <v>109</v>
      </c>
      <c r="E9297" t="s">
        <v>152</v>
      </c>
      <c r="F9297" t="s">
        <v>26069</v>
      </c>
      <c r="G9297" t="s">
        <v>154</v>
      </c>
      <c r="H9297" t="s">
        <v>149</v>
      </c>
      <c r="I9297" t="s">
        <v>135</v>
      </c>
      <c r="J9297" t="s">
        <v>136</v>
      </c>
      <c r="K9297" t="s">
        <v>137</v>
      </c>
      <c r="L9297" t="s">
        <v>26070</v>
      </c>
      <c r="M9297" t="s">
        <v>26071</v>
      </c>
      <c r="N9297">
        <v>0.73888888799999997</v>
      </c>
      <c r="O9297">
        <v>0</v>
      </c>
      <c r="P9297">
        <v>1</v>
      </c>
      <c r="Q9297">
        <v>0</v>
      </c>
      <c r="R9297">
        <v>0</v>
      </c>
      <c r="S9297">
        <v>0</v>
      </c>
      <c r="T9297">
        <v>1</v>
      </c>
      <c r="U9297">
        <v>0</v>
      </c>
      <c r="V9297">
        <v>0</v>
      </c>
      <c r="W9297">
        <v>0</v>
      </c>
      <c r="X9297">
        <v>1.0561718021333331E-3</v>
      </c>
      <c r="Y9297">
        <v>0</v>
      </c>
      <c r="Z9297">
        <v>0</v>
      </c>
      <c r="AA9297">
        <v>0</v>
      </c>
      <c r="AB9297">
        <v>2.1160660734166666E-3</v>
      </c>
      <c r="AC9297">
        <v>0</v>
      </c>
      <c r="AD9297">
        <v>0</v>
      </c>
      <c r="AE9297">
        <v>3.1722378755499997E-3</v>
      </c>
    </row>
    <row r="9298" spans="1:31" x14ac:dyDescent="0.25">
      <c r="A9298">
        <v>1663846</v>
      </c>
      <c r="B9298">
        <v>1</v>
      </c>
      <c r="C9298" t="s">
        <v>81</v>
      </c>
      <c r="D9298" t="s">
        <v>128</v>
      </c>
      <c r="E9298" t="s">
        <v>178</v>
      </c>
      <c r="F9298" t="s">
        <v>26072</v>
      </c>
      <c r="G9298" t="s">
        <v>187</v>
      </c>
      <c r="H9298" t="s">
        <v>149</v>
      </c>
      <c r="I9298" t="s">
        <v>135</v>
      </c>
      <c r="J9298" t="s">
        <v>136</v>
      </c>
      <c r="K9298" t="s">
        <v>137</v>
      </c>
      <c r="L9298" t="s">
        <v>26073</v>
      </c>
      <c r="M9298" t="s">
        <v>26074</v>
      </c>
      <c r="N9298">
        <v>16.848888888000001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1</v>
      </c>
      <c r="U9298">
        <v>0</v>
      </c>
      <c r="V9298">
        <v>0</v>
      </c>
      <c r="W9298">
        <v>0</v>
      </c>
      <c r="X9298">
        <v>0</v>
      </c>
      <c r="Y9298">
        <v>0</v>
      </c>
      <c r="Z9298">
        <v>0</v>
      </c>
      <c r="AA9298">
        <v>0</v>
      </c>
      <c r="AB9298">
        <v>0</v>
      </c>
      <c r="AC9298">
        <v>0</v>
      </c>
      <c r="AD9298">
        <v>0</v>
      </c>
      <c r="AE9298">
        <v>0</v>
      </c>
    </row>
    <row r="9299" spans="1:31" x14ac:dyDescent="0.25">
      <c r="A9299">
        <v>1664284</v>
      </c>
      <c r="B9299">
        <v>1</v>
      </c>
      <c r="C9299" t="s">
        <v>80</v>
      </c>
      <c r="D9299" t="s">
        <v>103</v>
      </c>
      <c r="E9299" t="s">
        <v>178</v>
      </c>
      <c r="F9299" t="s">
        <v>1762</v>
      </c>
      <c r="G9299" t="s">
        <v>227</v>
      </c>
      <c r="H9299" t="s">
        <v>149</v>
      </c>
      <c r="I9299" t="s">
        <v>135</v>
      </c>
      <c r="J9299" t="s">
        <v>136</v>
      </c>
      <c r="K9299" t="s">
        <v>137</v>
      </c>
      <c r="L9299" t="s">
        <v>26075</v>
      </c>
      <c r="M9299" t="s">
        <v>26076</v>
      </c>
      <c r="N9299">
        <v>0.759444444</v>
      </c>
      <c r="O9299">
        <v>0</v>
      </c>
      <c r="P9299">
        <v>12</v>
      </c>
      <c r="Q9299">
        <v>0</v>
      </c>
      <c r="R9299">
        <v>1</v>
      </c>
      <c r="S9299">
        <v>0</v>
      </c>
      <c r="T9299">
        <v>3</v>
      </c>
      <c r="U9299">
        <v>0</v>
      </c>
      <c r="V9299">
        <v>0</v>
      </c>
      <c r="W9299">
        <v>0</v>
      </c>
      <c r="X9299">
        <v>1.3308004814184418</v>
      </c>
      <c r="Y9299">
        <v>0</v>
      </c>
      <c r="Z9299">
        <v>0.54899604221014786</v>
      </c>
      <c r="AA9299">
        <v>0</v>
      </c>
      <c r="AB9299">
        <v>0.29647739983071336</v>
      </c>
      <c r="AC9299">
        <v>0</v>
      </c>
      <c r="AD9299">
        <v>0</v>
      </c>
      <c r="AE9299">
        <v>2.1762739234593029</v>
      </c>
    </row>
    <row r="9300" spans="1:31" x14ac:dyDescent="0.25">
      <c r="A9300">
        <v>1664576</v>
      </c>
      <c r="B9300">
        <v>1</v>
      </c>
      <c r="C9300" t="s">
        <v>80</v>
      </c>
      <c r="D9300" t="s">
        <v>97</v>
      </c>
      <c r="E9300" t="s">
        <v>152</v>
      </c>
      <c r="F9300" t="s">
        <v>26077</v>
      </c>
      <c r="G9300" t="s">
        <v>154</v>
      </c>
      <c r="H9300" t="s">
        <v>149</v>
      </c>
      <c r="I9300" t="s">
        <v>135</v>
      </c>
      <c r="J9300" t="s">
        <v>136</v>
      </c>
      <c r="K9300" t="s">
        <v>137</v>
      </c>
      <c r="L9300" t="s">
        <v>26078</v>
      </c>
      <c r="M9300" t="s">
        <v>26079</v>
      </c>
      <c r="N9300">
        <v>6.1983333329999999</v>
      </c>
      <c r="O9300">
        <v>0</v>
      </c>
      <c r="P9300">
        <v>2</v>
      </c>
      <c r="Q9300">
        <v>0</v>
      </c>
      <c r="R9300">
        <v>0</v>
      </c>
      <c r="S9300">
        <v>0</v>
      </c>
      <c r="T9300">
        <v>0</v>
      </c>
      <c r="U9300">
        <v>0</v>
      </c>
      <c r="V9300">
        <v>0</v>
      </c>
      <c r="W9300">
        <v>0</v>
      </c>
      <c r="X9300">
        <v>8.1138211100325606</v>
      </c>
      <c r="Y9300">
        <v>0</v>
      </c>
      <c r="Z9300">
        <v>0</v>
      </c>
      <c r="AA9300">
        <v>0</v>
      </c>
      <c r="AB9300">
        <v>0</v>
      </c>
      <c r="AC9300">
        <v>0</v>
      </c>
      <c r="AD9300">
        <v>0</v>
      </c>
      <c r="AE9300">
        <v>8.1138211100325606</v>
      </c>
    </row>
    <row r="9301" spans="1:31" x14ac:dyDescent="0.25">
      <c r="A9301">
        <v>1664315</v>
      </c>
      <c r="B9301">
        <v>1</v>
      </c>
      <c r="C9301" t="s">
        <v>80</v>
      </c>
      <c r="D9301" t="s">
        <v>83</v>
      </c>
      <c r="E9301" t="s">
        <v>152</v>
      </c>
      <c r="F9301" t="s">
        <v>26080</v>
      </c>
      <c r="G9301" t="s">
        <v>168</v>
      </c>
      <c r="H9301" t="s">
        <v>149</v>
      </c>
      <c r="I9301" t="s">
        <v>135</v>
      </c>
      <c r="J9301" t="s">
        <v>136</v>
      </c>
      <c r="K9301" t="s">
        <v>137</v>
      </c>
      <c r="L9301" t="s">
        <v>26081</v>
      </c>
      <c r="M9301" t="s">
        <v>26082</v>
      </c>
      <c r="N9301">
        <v>1.1511111110000001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1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3.8349847327619377</v>
      </c>
      <c r="AC9301">
        <v>0</v>
      </c>
      <c r="AD9301">
        <v>0</v>
      </c>
      <c r="AE9301">
        <v>3.8349847327619377</v>
      </c>
    </row>
    <row r="9302" spans="1:31" x14ac:dyDescent="0.25">
      <c r="A9302">
        <v>1664599</v>
      </c>
      <c r="B9302">
        <v>1</v>
      </c>
      <c r="C9302" t="s">
        <v>80</v>
      </c>
      <c r="D9302" t="s">
        <v>108</v>
      </c>
      <c r="E9302" t="s">
        <v>140</v>
      </c>
      <c r="F9302" t="s">
        <v>24961</v>
      </c>
      <c r="G9302" t="s">
        <v>161</v>
      </c>
      <c r="H9302" t="s">
        <v>134</v>
      </c>
      <c r="I9302" t="s">
        <v>191</v>
      </c>
      <c r="J9302" t="s">
        <v>136</v>
      </c>
      <c r="K9302" t="s">
        <v>137</v>
      </c>
      <c r="L9302" t="s">
        <v>24962</v>
      </c>
      <c r="M9302" t="s">
        <v>24248</v>
      </c>
      <c r="N9302">
        <v>3.2500000000000001E-2</v>
      </c>
      <c r="O9302">
        <v>0</v>
      </c>
      <c r="P9302">
        <v>0</v>
      </c>
      <c r="Q9302">
        <v>0</v>
      </c>
      <c r="R9302">
        <v>0</v>
      </c>
      <c r="S9302">
        <v>2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0.78010135975200001</v>
      </c>
      <c r="AB9302">
        <v>0</v>
      </c>
      <c r="AC9302">
        <v>0</v>
      </c>
      <c r="AD9302">
        <v>0</v>
      </c>
      <c r="AE9302">
        <v>0.78010135975200001</v>
      </c>
    </row>
    <row r="9303" spans="1:31" x14ac:dyDescent="0.25">
      <c r="A9303">
        <v>1665028</v>
      </c>
      <c r="B9303">
        <v>1</v>
      </c>
      <c r="C9303" t="s">
        <v>81</v>
      </c>
      <c r="D9303" t="s">
        <v>128</v>
      </c>
      <c r="E9303" t="s">
        <v>178</v>
      </c>
      <c r="F9303" t="s">
        <v>26083</v>
      </c>
      <c r="G9303" t="s">
        <v>227</v>
      </c>
      <c r="H9303" t="s">
        <v>149</v>
      </c>
      <c r="I9303" t="s">
        <v>135</v>
      </c>
      <c r="J9303" t="s">
        <v>136</v>
      </c>
      <c r="K9303" t="s">
        <v>137</v>
      </c>
      <c r="L9303" t="s">
        <v>26084</v>
      </c>
      <c r="M9303" t="s">
        <v>26085</v>
      </c>
      <c r="N9303">
        <v>6.0830555549999996</v>
      </c>
      <c r="O9303">
        <v>0</v>
      </c>
      <c r="P9303">
        <v>19</v>
      </c>
      <c r="Q9303">
        <v>0</v>
      </c>
      <c r="R9303">
        <v>0</v>
      </c>
      <c r="S9303">
        <v>0</v>
      </c>
      <c r="T9303">
        <v>3</v>
      </c>
      <c r="U9303">
        <v>0</v>
      </c>
      <c r="V9303">
        <v>0</v>
      </c>
      <c r="W9303">
        <v>0</v>
      </c>
      <c r="X9303">
        <v>15.935086076274105</v>
      </c>
      <c r="Y9303">
        <v>0</v>
      </c>
      <c r="Z9303">
        <v>0</v>
      </c>
      <c r="AA9303">
        <v>0</v>
      </c>
      <c r="AB9303">
        <v>7.9815671597227018</v>
      </c>
      <c r="AC9303">
        <v>0</v>
      </c>
      <c r="AD9303">
        <v>0</v>
      </c>
      <c r="AE9303">
        <v>23.916653235996808</v>
      </c>
    </row>
    <row r="9304" spans="1:31" x14ac:dyDescent="0.25">
      <c r="A9304">
        <v>1664364</v>
      </c>
      <c r="B9304">
        <v>1</v>
      </c>
      <c r="C9304" t="s">
        <v>80</v>
      </c>
      <c r="D9304" t="s">
        <v>108</v>
      </c>
      <c r="E9304" t="s">
        <v>146</v>
      </c>
      <c r="F9304" t="s">
        <v>26086</v>
      </c>
      <c r="G9304" t="s">
        <v>180</v>
      </c>
      <c r="H9304" t="s">
        <v>149</v>
      </c>
      <c r="I9304" t="s">
        <v>135</v>
      </c>
      <c r="J9304" t="s">
        <v>136</v>
      </c>
      <c r="K9304" t="s">
        <v>137</v>
      </c>
      <c r="L9304" t="s">
        <v>24605</v>
      </c>
      <c r="M9304" t="s">
        <v>26087</v>
      </c>
      <c r="N9304">
        <v>5.9233333330000004</v>
      </c>
      <c r="O9304">
        <v>0</v>
      </c>
      <c r="P9304">
        <v>134</v>
      </c>
      <c r="Q9304">
        <v>0</v>
      </c>
      <c r="R9304">
        <v>35</v>
      </c>
      <c r="S9304">
        <v>0</v>
      </c>
      <c r="T9304">
        <v>15</v>
      </c>
      <c r="U9304">
        <v>0</v>
      </c>
      <c r="V9304">
        <v>0</v>
      </c>
      <c r="W9304">
        <v>0</v>
      </c>
      <c r="X9304">
        <v>148.14173504003679</v>
      </c>
      <c r="Y9304">
        <v>0</v>
      </c>
      <c r="Z9304">
        <v>49.262886913847296</v>
      </c>
      <c r="AA9304">
        <v>0</v>
      </c>
      <c r="AB9304">
        <v>104.59978325785707</v>
      </c>
      <c r="AC9304">
        <v>0</v>
      </c>
      <c r="AD9304">
        <v>0</v>
      </c>
      <c r="AE9304">
        <v>302.00440521174119</v>
      </c>
    </row>
    <row r="9305" spans="1:31" x14ac:dyDescent="0.25">
      <c r="A9305">
        <v>1664338</v>
      </c>
      <c r="B9305">
        <v>1</v>
      </c>
      <c r="C9305" t="s">
        <v>80</v>
      </c>
      <c r="D9305" t="s">
        <v>108</v>
      </c>
      <c r="E9305" t="s">
        <v>204</v>
      </c>
      <c r="F9305" t="s">
        <v>24513</v>
      </c>
      <c r="G9305" t="s">
        <v>161</v>
      </c>
      <c r="H9305" t="s">
        <v>134</v>
      </c>
      <c r="I9305" t="s">
        <v>191</v>
      </c>
      <c r="J9305" t="s">
        <v>136</v>
      </c>
      <c r="K9305" t="s">
        <v>137</v>
      </c>
      <c r="L9305" t="s">
        <v>26088</v>
      </c>
      <c r="M9305" t="s">
        <v>24514</v>
      </c>
      <c r="N9305">
        <v>5.5555550000000002E-3</v>
      </c>
      <c r="O9305">
        <v>0</v>
      </c>
      <c r="P9305">
        <v>3510</v>
      </c>
      <c r="Q9305">
        <v>2</v>
      </c>
      <c r="R9305">
        <v>721</v>
      </c>
      <c r="S9305">
        <v>24</v>
      </c>
      <c r="T9305">
        <v>537</v>
      </c>
      <c r="U9305">
        <v>1</v>
      </c>
      <c r="V9305">
        <v>0</v>
      </c>
      <c r="W9305">
        <v>0</v>
      </c>
      <c r="X9305">
        <v>2.4952288108941652</v>
      </c>
      <c r="Y9305">
        <v>1.9298677473E-2</v>
      </c>
      <c r="Z9305">
        <v>0.62791619397508924</v>
      </c>
      <c r="AA9305">
        <v>0.89160187804501123</v>
      </c>
      <c r="AB9305">
        <v>2.341148042629106</v>
      </c>
      <c r="AC9305">
        <v>8.3967026017500015E-2</v>
      </c>
      <c r="AD9305">
        <v>0</v>
      </c>
      <c r="AE9305">
        <v>6.459160629033871</v>
      </c>
    </row>
    <row r="9306" spans="1:31" x14ac:dyDescent="0.25">
      <c r="A9306">
        <v>1664387</v>
      </c>
      <c r="B9306">
        <v>1</v>
      </c>
      <c r="C9306" t="s">
        <v>80</v>
      </c>
      <c r="D9306" t="s">
        <v>83</v>
      </c>
      <c r="E9306" t="s">
        <v>152</v>
      </c>
      <c r="F9306" t="s">
        <v>26089</v>
      </c>
      <c r="G9306" t="s">
        <v>154</v>
      </c>
      <c r="H9306" t="s">
        <v>149</v>
      </c>
      <c r="I9306" t="s">
        <v>135</v>
      </c>
      <c r="J9306" t="s">
        <v>136</v>
      </c>
      <c r="K9306" t="s">
        <v>137</v>
      </c>
      <c r="L9306" t="s">
        <v>26090</v>
      </c>
      <c r="M9306" t="s">
        <v>26091</v>
      </c>
      <c r="N9306">
        <v>2.5194444439999999</v>
      </c>
      <c r="O9306">
        <v>0</v>
      </c>
      <c r="P9306">
        <v>5</v>
      </c>
      <c r="Q9306">
        <v>0</v>
      </c>
      <c r="R9306">
        <v>0</v>
      </c>
      <c r="S9306">
        <v>0</v>
      </c>
      <c r="T9306">
        <v>0</v>
      </c>
      <c r="U9306">
        <v>0</v>
      </c>
      <c r="V9306">
        <v>0</v>
      </c>
      <c r="W9306">
        <v>0</v>
      </c>
      <c r="X9306">
        <v>1.8547702888497481</v>
      </c>
      <c r="Y9306">
        <v>0</v>
      </c>
      <c r="Z9306">
        <v>0</v>
      </c>
      <c r="AA9306">
        <v>0</v>
      </c>
      <c r="AB9306">
        <v>0</v>
      </c>
      <c r="AC9306">
        <v>0</v>
      </c>
      <c r="AD9306">
        <v>0</v>
      </c>
      <c r="AE9306">
        <v>1.8547702888497481</v>
      </c>
    </row>
    <row r="9307" spans="1:31" x14ac:dyDescent="0.25">
      <c r="A9307">
        <v>1664905</v>
      </c>
      <c r="B9307">
        <v>1</v>
      </c>
      <c r="C9307" t="s">
        <v>80</v>
      </c>
      <c r="D9307" t="s">
        <v>85</v>
      </c>
      <c r="E9307" t="s">
        <v>178</v>
      </c>
      <c r="F9307" t="s">
        <v>26092</v>
      </c>
      <c r="G9307" t="s">
        <v>187</v>
      </c>
      <c r="H9307" t="s">
        <v>149</v>
      </c>
      <c r="I9307" t="s">
        <v>135</v>
      </c>
      <c r="J9307" t="s">
        <v>136</v>
      </c>
      <c r="K9307" t="s">
        <v>137</v>
      </c>
      <c r="L9307" t="s">
        <v>26093</v>
      </c>
      <c r="M9307" t="s">
        <v>26094</v>
      </c>
      <c r="N9307">
        <v>8.4286111110000004</v>
      </c>
      <c r="O9307">
        <v>0</v>
      </c>
      <c r="P9307">
        <v>112</v>
      </c>
      <c r="Q9307">
        <v>0</v>
      </c>
      <c r="R9307">
        <v>0</v>
      </c>
      <c r="S9307">
        <v>0</v>
      </c>
      <c r="T9307">
        <v>14</v>
      </c>
      <c r="U9307">
        <v>0</v>
      </c>
      <c r="V9307">
        <v>0</v>
      </c>
      <c r="W9307">
        <v>0</v>
      </c>
      <c r="X9307">
        <v>236.56492164432748</v>
      </c>
      <c r="Y9307">
        <v>0</v>
      </c>
      <c r="Z9307">
        <v>0</v>
      </c>
      <c r="AA9307">
        <v>0</v>
      </c>
      <c r="AB9307">
        <v>69.776866168109308</v>
      </c>
      <c r="AC9307">
        <v>0</v>
      </c>
      <c r="AD9307">
        <v>0</v>
      </c>
      <c r="AE9307">
        <v>306.34178781243679</v>
      </c>
    </row>
    <row r="9308" spans="1:31" x14ac:dyDescent="0.25">
      <c r="A9308">
        <v>1665005</v>
      </c>
      <c r="B9308">
        <v>1</v>
      </c>
      <c r="C9308" t="s">
        <v>81</v>
      </c>
      <c r="D9308" t="s">
        <v>118</v>
      </c>
      <c r="E9308" t="s">
        <v>131</v>
      </c>
      <c r="F9308" t="s">
        <v>11669</v>
      </c>
      <c r="G9308" t="s">
        <v>195</v>
      </c>
      <c r="H9308" t="s">
        <v>134</v>
      </c>
      <c r="I9308" t="s">
        <v>135</v>
      </c>
      <c r="J9308" t="s">
        <v>136</v>
      </c>
      <c r="K9308" t="s">
        <v>137</v>
      </c>
      <c r="L9308" t="s">
        <v>26095</v>
      </c>
      <c r="M9308" t="s">
        <v>26096</v>
      </c>
      <c r="N9308">
        <v>0.68722222200000005</v>
      </c>
      <c r="O9308">
        <v>0</v>
      </c>
      <c r="P9308">
        <v>274</v>
      </c>
      <c r="Q9308">
        <v>2</v>
      </c>
      <c r="R9308">
        <v>49</v>
      </c>
      <c r="S9308">
        <v>0</v>
      </c>
      <c r="T9308">
        <v>25</v>
      </c>
      <c r="U9308">
        <v>0</v>
      </c>
      <c r="V9308">
        <v>0</v>
      </c>
      <c r="W9308">
        <v>0</v>
      </c>
      <c r="X9308">
        <v>64.657539669832488</v>
      </c>
      <c r="Y9308">
        <v>0.56495620538508273</v>
      </c>
      <c r="Z9308">
        <v>2.1065752940437927</v>
      </c>
      <c r="AA9308">
        <v>0</v>
      </c>
      <c r="AB9308">
        <v>9.0750695018480005</v>
      </c>
      <c r="AC9308">
        <v>0</v>
      </c>
      <c r="AD9308">
        <v>0</v>
      </c>
      <c r="AE9308">
        <v>76.404140671109374</v>
      </c>
    </row>
    <row r="9309" spans="1:31" x14ac:dyDescent="0.25">
      <c r="A9309">
        <v>1663823</v>
      </c>
      <c r="B9309">
        <v>1</v>
      </c>
      <c r="C9309" t="s">
        <v>81</v>
      </c>
      <c r="D9309" t="s">
        <v>123</v>
      </c>
      <c r="E9309" t="s">
        <v>131</v>
      </c>
      <c r="F9309" t="s">
        <v>994</v>
      </c>
      <c r="G9309" t="s">
        <v>161</v>
      </c>
      <c r="H9309" t="s">
        <v>134</v>
      </c>
      <c r="I9309" t="s">
        <v>135</v>
      </c>
      <c r="J9309" t="s">
        <v>136</v>
      </c>
      <c r="K9309" t="s">
        <v>137</v>
      </c>
      <c r="L9309" t="s">
        <v>26097</v>
      </c>
      <c r="M9309" t="s">
        <v>26098</v>
      </c>
      <c r="N9309">
        <v>0.46722222200000002</v>
      </c>
      <c r="O9309">
        <v>0</v>
      </c>
      <c r="P9309">
        <v>11</v>
      </c>
      <c r="Q9309">
        <v>0</v>
      </c>
      <c r="R9309">
        <v>41</v>
      </c>
      <c r="S9309">
        <v>13</v>
      </c>
      <c r="T9309">
        <v>394</v>
      </c>
      <c r="U9309">
        <v>14</v>
      </c>
      <c r="V9309">
        <v>13</v>
      </c>
      <c r="W9309">
        <v>0</v>
      </c>
      <c r="X9309">
        <v>1.35923384828154</v>
      </c>
      <c r="Y9309">
        <v>0</v>
      </c>
      <c r="Z9309">
        <v>3.991483491098315</v>
      </c>
      <c r="AA9309">
        <v>73.5137043238106</v>
      </c>
      <c r="AB9309">
        <v>126.42926851993705</v>
      </c>
      <c r="AC9309">
        <v>483.45452345580514</v>
      </c>
      <c r="AD9309">
        <v>98.751011115320964</v>
      </c>
      <c r="AE9309">
        <v>787.49922475425353</v>
      </c>
    </row>
    <row r="9310" spans="1:31" x14ac:dyDescent="0.25">
      <c r="A9310">
        <v>1664072</v>
      </c>
      <c r="B9310">
        <v>1</v>
      </c>
      <c r="C9310" t="s">
        <v>80</v>
      </c>
      <c r="D9310" t="s">
        <v>105</v>
      </c>
      <c r="E9310" t="s">
        <v>204</v>
      </c>
      <c r="F9310" t="s">
        <v>26099</v>
      </c>
      <c r="G9310" t="s">
        <v>195</v>
      </c>
      <c r="H9310" t="s">
        <v>134</v>
      </c>
      <c r="I9310" t="s">
        <v>135</v>
      </c>
      <c r="J9310" t="s">
        <v>136</v>
      </c>
      <c r="K9310" t="s">
        <v>137</v>
      </c>
      <c r="L9310" t="s">
        <v>26100</v>
      </c>
      <c r="M9310" t="s">
        <v>26101</v>
      </c>
      <c r="N9310">
        <v>4.3691666659999999</v>
      </c>
      <c r="O9310">
        <v>0</v>
      </c>
      <c r="P9310">
        <v>81</v>
      </c>
      <c r="Q9310">
        <v>0</v>
      </c>
      <c r="R9310">
        <v>9</v>
      </c>
      <c r="S9310">
        <v>0</v>
      </c>
      <c r="T9310">
        <v>10</v>
      </c>
      <c r="U9310">
        <v>0</v>
      </c>
      <c r="V9310">
        <v>2</v>
      </c>
      <c r="W9310">
        <v>0</v>
      </c>
      <c r="X9310">
        <v>99.135501424663488</v>
      </c>
      <c r="Y9310">
        <v>0</v>
      </c>
      <c r="Z9310">
        <v>13.856087727741762</v>
      </c>
      <c r="AA9310">
        <v>0</v>
      </c>
      <c r="AB9310">
        <v>35.752706111656025</v>
      </c>
      <c r="AC9310">
        <v>0</v>
      </c>
      <c r="AD9310">
        <v>1.5022047327236938</v>
      </c>
      <c r="AE9310">
        <v>150.24649999678499</v>
      </c>
    </row>
    <row r="9311" spans="1:31" x14ac:dyDescent="0.25">
      <c r="A9311">
        <v>1664464</v>
      </c>
      <c r="B9311">
        <v>1</v>
      </c>
      <c r="C9311" t="s">
        <v>81</v>
      </c>
      <c r="D9311" t="s">
        <v>113</v>
      </c>
      <c r="E9311" t="s">
        <v>146</v>
      </c>
      <c r="F9311" t="s">
        <v>26102</v>
      </c>
      <c r="G9311" t="s">
        <v>260</v>
      </c>
      <c r="H9311" t="s">
        <v>149</v>
      </c>
      <c r="I9311" t="s">
        <v>135</v>
      </c>
      <c r="J9311" t="s">
        <v>136</v>
      </c>
      <c r="K9311" t="s">
        <v>137</v>
      </c>
      <c r="L9311" t="s">
        <v>26103</v>
      </c>
      <c r="M9311" t="s">
        <v>26104</v>
      </c>
      <c r="N9311">
        <v>4.7275</v>
      </c>
      <c r="O9311">
        <v>0</v>
      </c>
      <c r="P9311">
        <v>60</v>
      </c>
      <c r="Q9311">
        <v>0</v>
      </c>
      <c r="R9311">
        <v>3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34.077089326079069</v>
      </c>
      <c r="Y9311">
        <v>0</v>
      </c>
      <c r="Z9311">
        <v>2.1538866980323945</v>
      </c>
      <c r="AA9311">
        <v>0</v>
      </c>
      <c r="AB9311">
        <v>0</v>
      </c>
      <c r="AC9311">
        <v>0</v>
      </c>
      <c r="AD9311">
        <v>0</v>
      </c>
      <c r="AE9311">
        <v>36.230976024111463</v>
      </c>
    </row>
    <row r="9312" spans="1:31" x14ac:dyDescent="0.25">
      <c r="A9312">
        <v>1665140</v>
      </c>
      <c r="B9312">
        <v>1</v>
      </c>
      <c r="C9312" t="s">
        <v>80</v>
      </c>
      <c r="D9312" t="s">
        <v>85</v>
      </c>
      <c r="E9312" t="s">
        <v>152</v>
      </c>
      <c r="F9312" t="s">
        <v>18746</v>
      </c>
      <c r="G9312" t="s">
        <v>507</v>
      </c>
      <c r="H9312" t="s">
        <v>149</v>
      </c>
      <c r="I9312" t="s">
        <v>135</v>
      </c>
      <c r="J9312" t="s">
        <v>136</v>
      </c>
      <c r="K9312" t="s">
        <v>137</v>
      </c>
      <c r="L9312" t="s">
        <v>26105</v>
      </c>
      <c r="M9312" t="s">
        <v>26106</v>
      </c>
      <c r="N9312">
        <v>2.5352777770000001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1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19.088968895527945</v>
      </c>
      <c r="AC9312">
        <v>0</v>
      </c>
      <c r="AD9312">
        <v>0</v>
      </c>
      <c r="AE9312">
        <v>19.088968895527945</v>
      </c>
    </row>
    <row r="9313" spans="1:31" x14ac:dyDescent="0.25">
      <c r="A9313">
        <v>1665148</v>
      </c>
      <c r="B9313">
        <v>1</v>
      </c>
      <c r="C9313" t="s">
        <v>80</v>
      </c>
      <c r="D9313" t="s">
        <v>97</v>
      </c>
      <c r="E9313" t="s">
        <v>146</v>
      </c>
      <c r="F9313" t="s">
        <v>26107</v>
      </c>
      <c r="G9313" t="s">
        <v>231</v>
      </c>
      <c r="H9313" t="s">
        <v>149</v>
      </c>
      <c r="I9313" t="s">
        <v>135</v>
      </c>
      <c r="J9313" t="s">
        <v>136</v>
      </c>
      <c r="K9313" t="s">
        <v>137</v>
      </c>
      <c r="L9313" t="s">
        <v>26108</v>
      </c>
      <c r="M9313" t="s">
        <v>26109</v>
      </c>
      <c r="N9313">
        <v>0.643055555</v>
      </c>
      <c r="O9313">
        <v>0</v>
      </c>
      <c r="P9313">
        <v>105</v>
      </c>
      <c r="Q9313">
        <v>0</v>
      </c>
      <c r="R9313">
        <v>60</v>
      </c>
      <c r="S9313">
        <v>0</v>
      </c>
      <c r="T9313">
        <v>24</v>
      </c>
      <c r="U9313">
        <v>0</v>
      </c>
      <c r="V9313">
        <v>0</v>
      </c>
      <c r="W9313">
        <v>0</v>
      </c>
      <c r="X9313">
        <v>29.753922791323873</v>
      </c>
      <c r="Y9313">
        <v>0</v>
      </c>
      <c r="Z9313">
        <v>15.103336359834504</v>
      </c>
      <c r="AA9313">
        <v>0</v>
      </c>
      <c r="AB9313">
        <v>9.1272095951920438</v>
      </c>
      <c r="AC9313">
        <v>0</v>
      </c>
      <c r="AD9313">
        <v>0</v>
      </c>
      <c r="AE9313">
        <v>53.984468746350416</v>
      </c>
    </row>
    <row r="9314" spans="1:31" x14ac:dyDescent="0.25">
      <c r="A9314">
        <v>1664058</v>
      </c>
      <c r="B9314">
        <v>1</v>
      </c>
      <c r="C9314" t="s">
        <v>81</v>
      </c>
      <c r="D9314" t="s">
        <v>128</v>
      </c>
      <c r="E9314" t="s">
        <v>178</v>
      </c>
      <c r="F9314" t="s">
        <v>26110</v>
      </c>
      <c r="G9314" t="s">
        <v>1492</v>
      </c>
      <c r="H9314" t="s">
        <v>149</v>
      </c>
      <c r="I9314" t="s">
        <v>135</v>
      </c>
      <c r="J9314" t="s">
        <v>3</v>
      </c>
      <c r="K9314" t="s">
        <v>137</v>
      </c>
      <c r="L9314" t="s">
        <v>26111</v>
      </c>
      <c r="M9314" t="s">
        <v>26112</v>
      </c>
      <c r="N9314">
        <v>13.465</v>
      </c>
      <c r="O9314">
        <v>0</v>
      </c>
      <c r="P9314">
        <v>64</v>
      </c>
      <c r="Q9314">
        <v>0</v>
      </c>
      <c r="R9314">
        <v>0</v>
      </c>
      <c r="S9314">
        <v>0</v>
      </c>
      <c r="T9314">
        <v>3</v>
      </c>
      <c r="U9314">
        <v>0</v>
      </c>
      <c r="V9314">
        <v>0</v>
      </c>
      <c r="W9314">
        <v>0</v>
      </c>
      <c r="X9314">
        <v>241.71407257632271</v>
      </c>
      <c r="Y9314">
        <v>0</v>
      </c>
      <c r="Z9314">
        <v>0</v>
      </c>
      <c r="AA9314">
        <v>0</v>
      </c>
      <c r="AB9314">
        <v>9.7591050827111115E-4</v>
      </c>
      <c r="AC9314">
        <v>0</v>
      </c>
      <c r="AD9314">
        <v>0</v>
      </c>
      <c r="AE9314">
        <v>241.71504848683097</v>
      </c>
    </row>
    <row r="9315" spans="1:31" x14ac:dyDescent="0.25">
      <c r="A9315">
        <v>1664307</v>
      </c>
      <c r="B9315">
        <v>1</v>
      </c>
      <c r="C9315" t="s">
        <v>81</v>
      </c>
      <c r="D9315" t="s">
        <v>113</v>
      </c>
      <c r="E9315" t="s">
        <v>146</v>
      </c>
      <c r="F9315" t="s">
        <v>26113</v>
      </c>
      <c r="G9315" t="s">
        <v>260</v>
      </c>
      <c r="H9315" t="s">
        <v>149</v>
      </c>
      <c r="I9315" t="s">
        <v>135</v>
      </c>
      <c r="J9315" t="s">
        <v>136</v>
      </c>
      <c r="K9315" t="s">
        <v>137</v>
      </c>
      <c r="L9315" t="s">
        <v>26114</v>
      </c>
      <c r="M9315" t="s">
        <v>26115</v>
      </c>
      <c r="N9315">
        <v>0.38638888799999999</v>
      </c>
      <c r="O9315">
        <v>0</v>
      </c>
      <c r="P9315">
        <v>40</v>
      </c>
      <c r="Q9315">
        <v>0</v>
      </c>
      <c r="R9315">
        <v>1</v>
      </c>
      <c r="S9315">
        <v>0</v>
      </c>
      <c r="T9315">
        <v>3</v>
      </c>
      <c r="U9315">
        <v>0</v>
      </c>
      <c r="V9315">
        <v>0</v>
      </c>
      <c r="W9315">
        <v>0</v>
      </c>
      <c r="X9315">
        <v>1.6644296887236669</v>
      </c>
      <c r="Y9315">
        <v>0</v>
      </c>
      <c r="Z9315">
        <v>2.9019655983536116E-2</v>
      </c>
      <c r="AA9315">
        <v>0</v>
      </c>
      <c r="AB9315">
        <v>2.76315212213625E-2</v>
      </c>
      <c r="AC9315">
        <v>0</v>
      </c>
      <c r="AD9315">
        <v>0</v>
      </c>
      <c r="AE9315">
        <v>1.7210808659285655</v>
      </c>
    </row>
    <row r="9316" spans="1:31" x14ac:dyDescent="0.25">
      <c r="A9316">
        <v>1664991</v>
      </c>
      <c r="B9316">
        <v>1</v>
      </c>
      <c r="C9316" t="s">
        <v>80</v>
      </c>
      <c r="D9316" t="s">
        <v>94</v>
      </c>
      <c r="E9316" t="s">
        <v>178</v>
      </c>
      <c r="F9316" t="s">
        <v>11382</v>
      </c>
      <c r="G9316" t="s">
        <v>227</v>
      </c>
      <c r="H9316" t="s">
        <v>149</v>
      </c>
      <c r="I9316" t="s">
        <v>135</v>
      </c>
      <c r="J9316" t="s">
        <v>136</v>
      </c>
      <c r="K9316" t="s">
        <v>137</v>
      </c>
      <c r="L9316" t="s">
        <v>26116</v>
      </c>
      <c r="M9316" t="s">
        <v>26117</v>
      </c>
      <c r="N9316">
        <v>1.1944444439999999</v>
      </c>
      <c r="O9316">
        <v>0</v>
      </c>
      <c r="P9316">
        <v>61</v>
      </c>
      <c r="Q9316">
        <v>0</v>
      </c>
      <c r="R9316">
        <v>0</v>
      </c>
      <c r="S9316">
        <v>0</v>
      </c>
      <c r="T9316">
        <v>4</v>
      </c>
      <c r="U9316">
        <v>0</v>
      </c>
      <c r="V9316">
        <v>0</v>
      </c>
      <c r="W9316">
        <v>0</v>
      </c>
      <c r="X9316">
        <v>19.761531150797776</v>
      </c>
      <c r="Y9316">
        <v>0</v>
      </c>
      <c r="Z9316">
        <v>0</v>
      </c>
      <c r="AA9316">
        <v>0</v>
      </c>
      <c r="AB9316">
        <v>3.4634776360586503</v>
      </c>
      <c r="AC9316">
        <v>0</v>
      </c>
      <c r="AD9316">
        <v>0</v>
      </c>
      <c r="AE9316">
        <v>23.225008786856428</v>
      </c>
    </row>
    <row r="9317" spans="1:31" x14ac:dyDescent="0.25">
      <c r="A9317">
        <v>1664089</v>
      </c>
      <c r="B9317">
        <v>1</v>
      </c>
      <c r="C9317" t="s">
        <v>80</v>
      </c>
      <c r="D9317" t="s">
        <v>104</v>
      </c>
      <c r="E9317" t="s">
        <v>140</v>
      </c>
      <c r="F9317" t="s">
        <v>5282</v>
      </c>
      <c r="G9317" t="s">
        <v>161</v>
      </c>
      <c r="H9317" t="s">
        <v>134</v>
      </c>
      <c r="I9317" t="s">
        <v>135</v>
      </c>
      <c r="J9317" t="s">
        <v>136</v>
      </c>
      <c r="K9317" t="s">
        <v>137</v>
      </c>
      <c r="L9317" t="s">
        <v>26118</v>
      </c>
      <c r="M9317" t="s">
        <v>26119</v>
      </c>
      <c r="N9317">
        <v>0.22166666600000001</v>
      </c>
      <c r="O9317">
        <v>34</v>
      </c>
      <c r="P9317">
        <v>2910</v>
      </c>
      <c r="Q9317">
        <v>137</v>
      </c>
      <c r="R9317">
        <v>198</v>
      </c>
      <c r="S9317">
        <v>59</v>
      </c>
      <c r="T9317">
        <v>389</v>
      </c>
      <c r="U9317">
        <v>3</v>
      </c>
      <c r="V9317">
        <v>1</v>
      </c>
      <c r="W9317">
        <v>19.036041161156255</v>
      </c>
      <c r="X9317">
        <v>199.00602179034018</v>
      </c>
      <c r="Y9317">
        <v>7.3157741184767726</v>
      </c>
      <c r="Z9317">
        <v>11.133007379161876</v>
      </c>
      <c r="AA9317">
        <v>46.298950126687508</v>
      </c>
      <c r="AB9317">
        <v>100.6434709355073</v>
      </c>
      <c r="AC9317">
        <v>16.720747838313748</v>
      </c>
      <c r="AD9317">
        <v>1.243140309821317</v>
      </c>
      <c r="AE9317">
        <v>401.397153659465</v>
      </c>
    </row>
    <row r="9318" spans="1:31" x14ac:dyDescent="0.25">
      <c r="A9318">
        <v>1664567</v>
      </c>
      <c r="B9318">
        <v>1</v>
      </c>
      <c r="C9318" t="s">
        <v>81</v>
      </c>
      <c r="D9318" t="s">
        <v>113</v>
      </c>
      <c r="E9318" t="s">
        <v>178</v>
      </c>
      <c r="F9318" t="s">
        <v>26120</v>
      </c>
      <c r="G9318" t="s">
        <v>187</v>
      </c>
      <c r="H9318" t="s">
        <v>149</v>
      </c>
      <c r="I9318" t="s">
        <v>135</v>
      </c>
      <c r="J9318" t="s">
        <v>136</v>
      </c>
      <c r="K9318" t="s">
        <v>137</v>
      </c>
      <c r="L9318" t="s">
        <v>26121</v>
      </c>
      <c r="M9318" t="s">
        <v>26122</v>
      </c>
      <c r="N9318">
        <v>0.81888888800000004</v>
      </c>
      <c r="O9318">
        <v>0</v>
      </c>
      <c r="P9318">
        <v>22</v>
      </c>
      <c r="Q9318">
        <v>0</v>
      </c>
      <c r="R9318">
        <v>9</v>
      </c>
      <c r="S9318">
        <v>0</v>
      </c>
      <c r="T9318">
        <v>1</v>
      </c>
      <c r="U9318">
        <v>0</v>
      </c>
      <c r="V9318">
        <v>0</v>
      </c>
      <c r="W9318">
        <v>0</v>
      </c>
      <c r="X9318">
        <v>1.7788497417603011</v>
      </c>
      <c r="Y9318">
        <v>0</v>
      </c>
      <c r="Z9318">
        <v>1.9129620626233446</v>
      </c>
      <c r="AA9318">
        <v>0</v>
      </c>
      <c r="AB9318">
        <v>0.58817285126841889</v>
      </c>
      <c r="AC9318">
        <v>0</v>
      </c>
      <c r="AD9318">
        <v>0</v>
      </c>
      <c r="AE9318">
        <v>4.279984655652064</v>
      </c>
    </row>
    <row r="9319" spans="1:31" x14ac:dyDescent="0.25">
      <c r="A9319">
        <v>1664613</v>
      </c>
      <c r="B9319">
        <v>1</v>
      </c>
      <c r="C9319" t="s">
        <v>80</v>
      </c>
      <c r="D9319" t="s">
        <v>93</v>
      </c>
      <c r="E9319" t="s">
        <v>140</v>
      </c>
      <c r="F9319" t="s">
        <v>5104</v>
      </c>
      <c r="G9319" t="s">
        <v>195</v>
      </c>
      <c r="H9319" t="s">
        <v>134</v>
      </c>
      <c r="I9319" t="s">
        <v>135</v>
      </c>
      <c r="J9319" t="s">
        <v>136</v>
      </c>
      <c r="K9319" t="s">
        <v>137</v>
      </c>
      <c r="L9319" t="s">
        <v>26123</v>
      </c>
      <c r="M9319" t="s">
        <v>26124</v>
      </c>
      <c r="N9319">
        <v>10.854722221999999</v>
      </c>
      <c r="O9319">
        <v>0</v>
      </c>
      <c r="P9319">
        <v>79</v>
      </c>
      <c r="Q9319">
        <v>5</v>
      </c>
      <c r="R9319">
        <v>47</v>
      </c>
      <c r="S9319">
        <v>1</v>
      </c>
      <c r="T9319">
        <v>27</v>
      </c>
      <c r="U9319">
        <v>0</v>
      </c>
      <c r="V9319">
        <v>0</v>
      </c>
      <c r="W9319">
        <v>0</v>
      </c>
      <c r="X9319">
        <v>53.509307271188817</v>
      </c>
      <c r="Y9319">
        <v>37.72733054277802</v>
      </c>
      <c r="Z9319">
        <v>74.994614363285564</v>
      </c>
      <c r="AA9319">
        <v>21.914164763285651</v>
      </c>
      <c r="AB9319">
        <v>208.0879416346537</v>
      </c>
      <c r="AC9319">
        <v>0</v>
      </c>
      <c r="AD9319">
        <v>0</v>
      </c>
      <c r="AE9319">
        <v>396.23335857519174</v>
      </c>
    </row>
    <row r="9320" spans="1:31" x14ac:dyDescent="0.25">
      <c r="A9320">
        <v>1665108</v>
      </c>
      <c r="B9320">
        <v>1</v>
      </c>
      <c r="C9320" t="s">
        <v>81</v>
      </c>
      <c r="D9320" t="s">
        <v>118</v>
      </c>
      <c r="E9320" t="s">
        <v>178</v>
      </c>
      <c r="F9320" t="s">
        <v>26125</v>
      </c>
      <c r="G9320" t="s">
        <v>227</v>
      </c>
      <c r="H9320" t="s">
        <v>149</v>
      </c>
      <c r="I9320" t="s">
        <v>135</v>
      </c>
      <c r="J9320" t="s">
        <v>136</v>
      </c>
      <c r="K9320" t="s">
        <v>137</v>
      </c>
      <c r="L9320" t="s">
        <v>26126</v>
      </c>
      <c r="M9320" t="s">
        <v>26127</v>
      </c>
      <c r="N9320">
        <v>0.37833333299999999</v>
      </c>
      <c r="O9320">
        <v>0</v>
      </c>
      <c r="P9320">
        <v>62</v>
      </c>
      <c r="Q9320">
        <v>0</v>
      </c>
      <c r="R9320">
        <v>9</v>
      </c>
      <c r="S9320">
        <v>0</v>
      </c>
      <c r="T9320">
        <v>2</v>
      </c>
      <c r="U9320">
        <v>0</v>
      </c>
      <c r="V9320">
        <v>0</v>
      </c>
      <c r="W9320">
        <v>0</v>
      </c>
      <c r="X9320">
        <v>20.384943890851471</v>
      </c>
      <c r="Y9320">
        <v>0</v>
      </c>
      <c r="Z9320">
        <v>0.23108015692730838</v>
      </c>
      <c r="AA9320">
        <v>0</v>
      </c>
      <c r="AB9320">
        <v>2.4717539203300002E-2</v>
      </c>
      <c r="AC9320">
        <v>0</v>
      </c>
      <c r="AD9320">
        <v>0</v>
      </c>
      <c r="AE9320">
        <v>20.640741586982081</v>
      </c>
    </row>
    <row r="9321" spans="1:31" x14ac:dyDescent="0.25">
      <c r="A9321">
        <v>1664590</v>
      </c>
      <c r="B9321">
        <v>1</v>
      </c>
      <c r="C9321" t="s">
        <v>80</v>
      </c>
      <c r="D9321" t="s">
        <v>85</v>
      </c>
      <c r="E9321" t="s">
        <v>1154</v>
      </c>
      <c r="F9321" t="s">
        <v>26128</v>
      </c>
      <c r="G9321" t="s">
        <v>148</v>
      </c>
      <c r="H9321" t="s">
        <v>149</v>
      </c>
      <c r="I9321" t="s">
        <v>135</v>
      </c>
      <c r="J9321" t="s">
        <v>136</v>
      </c>
      <c r="K9321" t="s">
        <v>143</v>
      </c>
      <c r="L9321" t="s">
        <v>26129</v>
      </c>
      <c r="M9321" t="s">
        <v>26130</v>
      </c>
      <c r="N9321">
        <v>0.51500000000000001</v>
      </c>
      <c r="O9321">
        <v>0</v>
      </c>
      <c r="P9321">
        <v>731</v>
      </c>
      <c r="Q9321">
        <v>0</v>
      </c>
      <c r="R9321">
        <v>0</v>
      </c>
      <c r="S9321">
        <v>0</v>
      </c>
      <c r="T9321">
        <v>99</v>
      </c>
      <c r="U9321">
        <v>0</v>
      </c>
      <c r="V9321">
        <v>1</v>
      </c>
      <c r="W9321">
        <v>0</v>
      </c>
      <c r="X9321">
        <v>89.96391488271486</v>
      </c>
      <c r="Y9321">
        <v>0</v>
      </c>
      <c r="Z9321">
        <v>0</v>
      </c>
      <c r="AA9321">
        <v>0</v>
      </c>
      <c r="AB9321">
        <v>54.526351502013938</v>
      </c>
      <c r="AC9321">
        <v>0</v>
      </c>
      <c r="AD9321">
        <v>1.724808997079025</v>
      </c>
      <c r="AE9321">
        <v>146.21507538180782</v>
      </c>
    </row>
    <row r="9322" spans="1:31" x14ac:dyDescent="0.25">
      <c r="A9322">
        <v>1665068</v>
      </c>
      <c r="B9322">
        <v>1</v>
      </c>
      <c r="C9322" t="s">
        <v>80</v>
      </c>
      <c r="D9322" t="s">
        <v>93</v>
      </c>
      <c r="E9322" t="s">
        <v>146</v>
      </c>
      <c r="F9322" t="s">
        <v>26131</v>
      </c>
      <c r="G9322" t="s">
        <v>260</v>
      </c>
      <c r="H9322" t="s">
        <v>149</v>
      </c>
      <c r="I9322" t="s">
        <v>135</v>
      </c>
      <c r="J9322" t="s">
        <v>136</v>
      </c>
      <c r="K9322" t="s">
        <v>137</v>
      </c>
      <c r="L9322" t="s">
        <v>26132</v>
      </c>
      <c r="M9322" t="s">
        <v>26133</v>
      </c>
      <c r="N9322">
        <v>6.4974999999999996</v>
      </c>
      <c r="O9322">
        <v>0</v>
      </c>
      <c r="P9322">
        <v>0</v>
      </c>
      <c r="Q9322">
        <v>0</v>
      </c>
      <c r="R9322">
        <v>13</v>
      </c>
      <c r="S9322">
        <v>0</v>
      </c>
      <c r="T9322">
        <v>10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31.12918358197021</v>
      </c>
      <c r="AA9322">
        <v>0</v>
      </c>
      <c r="AB9322">
        <v>23.514063953634249</v>
      </c>
      <c r="AC9322">
        <v>0</v>
      </c>
      <c r="AD9322">
        <v>0</v>
      </c>
      <c r="AE9322">
        <v>54.643247535604459</v>
      </c>
    </row>
    <row r="9323" spans="1:31" x14ac:dyDescent="0.25">
      <c r="A9323">
        <v>1664928</v>
      </c>
      <c r="B9323">
        <v>1</v>
      </c>
      <c r="C9323" t="s">
        <v>80</v>
      </c>
      <c r="D9323" t="s">
        <v>108</v>
      </c>
      <c r="E9323" t="s">
        <v>178</v>
      </c>
      <c r="F9323" t="s">
        <v>10317</v>
      </c>
      <c r="G9323" t="s">
        <v>227</v>
      </c>
      <c r="H9323" t="s">
        <v>149</v>
      </c>
      <c r="I9323" t="s">
        <v>135</v>
      </c>
      <c r="J9323" t="s">
        <v>136</v>
      </c>
      <c r="K9323" t="s">
        <v>137</v>
      </c>
      <c r="L9323" t="s">
        <v>26134</v>
      </c>
      <c r="M9323" t="s">
        <v>26135</v>
      </c>
      <c r="N9323">
        <v>12.17</v>
      </c>
      <c r="O9323">
        <v>0</v>
      </c>
      <c r="P9323">
        <v>15</v>
      </c>
      <c r="Q9323">
        <v>0</v>
      </c>
      <c r="R9323">
        <v>4</v>
      </c>
      <c r="S9323">
        <v>0</v>
      </c>
      <c r="T9323">
        <v>7</v>
      </c>
      <c r="U9323">
        <v>0</v>
      </c>
      <c r="V9323">
        <v>0</v>
      </c>
      <c r="W9323">
        <v>0</v>
      </c>
      <c r="X9323">
        <v>23.182790794718102</v>
      </c>
      <c r="Y9323">
        <v>0</v>
      </c>
      <c r="Z9323">
        <v>5.8604459326383355E-2</v>
      </c>
      <c r="AA9323">
        <v>0</v>
      </c>
      <c r="AB9323">
        <v>5.5355812360306516</v>
      </c>
      <c r="AC9323">
        <v>0</v>
      </c>
      <c r="AD9323">
        <v>0</v>
      </c>
      <c r="AE9323">
        <v>28.776976490075135</v>
      </c>
    </row>
    <row r="9324" spans="1:31" x14ac:dyDescent="0.25">
      <c r="A9324">
        <v>1664473</v>
      </c>
      <c r="B9324">
        <v>1</v>
      </c>
      <c r="C9324" t="s">
        <v>80</v>
      </c>
      <c r="D9324" t="s">
        <v>103</v>
      </c>
      <c r="E9324" t="s">
        <v>152</v>
      </c>
      <c r="F9324" t="s">
        <v>26136</v>
      </c>
      <c r="G9324" t="s">
        <v>154</v>
      </c>
      <c r="H9324" t="s">
        <v>149</v>
      </c>
      <c r="I9324" t="s">
        <v>135</v>
      </c>
      <c r="J9324" t="s">
        <v>136</v>
      </c>
      <c r="K9324" t="s">
        <v>137</v>
      </c>
      <c r="L9324" t="s">
        <v>25811</v>
      </c>
      <c r="M9324" t="s">
        <v>26137</v>
      </c>
      <c r="N9324">
        <v>1.9775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1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2.7869921340847502E-2</v>
      </c>
      <c r="AC9324">
        <v>0</v>
      </c>
      <c r="AD9324">
        <v>0</v>
      </c>
      <c r="AE9324">
        <v>2.7869921340847502E-2</v>
      </c>
    </row>
    <row r="9325" spans="1:31" x14ac:dyDescent="0.25">
      <c r="A9325">
        <v>1665171</v>
      </c>
      <c r="B9325">
        <v>1</v>
      </c>
      <c r="C9325" t="s">
        <v>81</v>
      </c>
      <c r="D9325" t="s">
        <v>113</v>
      </c>
      <c r="E9325" t="s">
        <v>178</v>
      </c>
      <c r="F9325" t="s">
        <v>26138</v>
      </c>
      <c r="G9325" t="s">
        <v>187</v>
      </c>
      <c r="H9325" t="s">
        <v>149</v>
      </c>
      <c r="I9325" t="s">
        <v>135</v>
      </c>
      <c r="J9325" t="s">
        <v>136</v>
      </c>
      <c r="K9325" t="s">
        <v>137</v>
      </c>
      <c r="L9325" t="s">
        <v>26139</v>
      </c>
      <c r="M9325" t="s">
        <v>26140</v>
      </c>
      <c r="N9325">
        <v>2.892222222</v>
      </c>
      <c r="O9325">
        <v>0</v>
      </c>
      <c r="P9325">
        <v>4</v>
      </c>
      <c r="Q9325">
        <v>0</v>
      </c>
      <c r="R9325">
        <v>0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1.1383236948321334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1.1383236948321334</v>
      </c>
    </row>
    <row r="9326" spans="1:31" x14ac:dyDescent="0.25">
      <c r="A9326">
        <v>1664527</v>
      </c>
      <c r="B9326">
        <v>1</v>
      </c>
      <c r="C9326" t="s">
        <v>80</v>
      </c>
      <c r="D9326" t="s">
        <v>98</v>
      </c>
      <c r="E9326" t="s">
        <v>152</v>
      </c>
      <c r="F9326" t="s">
        <v>26141</v>
      </c>
      <c r="G9326" t="s">
        <v>154</v>
      </c>
      <c r="H9326" t="s">
        <v>149</v>
      </c>
      <c r="I9326" t="s">
        <v>135</v>
      </c>
      <c r="J9326" t="s">
        <v>136</v>
      </c>
      <c r="K9326" t="s">
        <v>137</v>
      </c>
      <c r="L9326" t="s">
        <v>26142</v>
      </c>
      <c r="M9326" t="s">
        <v>26143</v>
      </c>
      <c r="N9326">
        <v>1.8277777770000001</v>
      </c>
      <c r="O9326">
        <v>0</v>
      </c>
      <c r="P9326">
        <v>1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4.9340159255500003E-3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4.9340159255500003E-3</v>
      </c>
    </row>
    <row r="9327" spans="1:31" x14ac:dyDescent="0.25">
      <c r="A9327">
        <v>1664135</v>
      </c>
      <c r="B9327">
        <v>1</v>
      </c>
      <c r="C9327" t="s">
        <v>81</v>
      </c>
      <c r="D9327" t="s">
        <v>113</v>
      </c>
      <c r="E9327" t="s">
        <v>131</v>
      </c>
      <c r="F9327" t="s">
        <v>26144</v>
      </c>
      <c r="G9327" t="s">
        <v>585</v>
      </c>
      <c r="H9327" t="s">
        <v>134</v>
      </c>
      <c r="I9327" t="s">
        <v>135</v>
      </c>
      <c r="J9327" t="s">
        <v>136</v>
      </c>
      <c r="K9327" t="s">
        <v>137</v>
      </c>
      <c r="L9327" t="s">
        <v>26145</v>
      </c>
      <c r="M9327" t="s">
        <v>26146</v>
      </c>
      <c r="N9327">
        <v>3.0519444440000001</v>
      </c>
      <c r="O9327">
        <v>0</v>
      </c>
      <c r="P9327">
        <v>0</v>
      </c>
      <c r="Q9327">
        <v>1</v>
      </c>
      <c r="R9327">
        <v>0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0.80054454756333338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0.80054454756333338</v>
      </c>
    </row>
    <row r="9328" spans="1:31" x14ac:dyDescent="0.25">
      <c r="A9328">
        <v>1664676</v>
      </c>
      <c r="B9328">
        <v>1</v>
      </c>
      <c r="C9328" t="s">
        <v>80</v>
      </c>
      <c r="D9328" t="s">
        <v>84</v>
      </c>
      <c r="E9328" t="s">
        <v>152</v>
      </c>
      <c r="F9328" t="s">
        <v>26147</v>
      </c>
      <c r="G9328" t="s">
        <v>154</v>
      </c>
      <c r="H9328" t="s">
        <v>149</v>
      </c>
      <c r="I9328" t="s">
        <v>135</v>
      </c>
      <c r="J9328" t="s">
        <v>136</v>
      </c>
      <c r="K9328" t="s">
        <v>137</v>
      </c>
      <c r="L9328" t="s">
        <v>26148</v>
      </c>
      <c r="M9328" t="s">
        <v>26149</v>
      </c>
      <c r="N9328">
        <v>7.517222222</v>
      </c>
      <c r="O9328">
        <v>0</v>
      </c>
      <c r="P9328">
        <v>6</v>
      </c>
      <c r="Q9328">
        <v>0</v>
      </c>
      <c r="R9328">
        <v>0</v>
      </c>
      <c r="S9328">
        <v>0</v>
      </c>
      <c r="T9328">
        <v>0</v>
      </c>
      <c r="U9328">
        <v>0</v>
      </c>
      <c r="V9328">
        <v>0</v>
      </c>
      <c r="W9328">
        <v>0</v>
      </c>
      <c r="X9328">
        <v>11.248759391617895</v>
      </c>
      <c r="Y9328">
        <v>0</v>
      </c>
      <c r="Z9328">
        <v>0</v>
      </c>
      <c r="AA9328">
        <v>0</v>
      </c>
      <c r="AB9328">
        <v>0</v>
      </c>
      <c r="AC9328">
        <v>0</v>
      </c>
      <c r="AD9328">
        <v>0</v>
      </c>
      <c r="AE9328">
        <v>11.248759391617895</v>
      </c>
    </row>
    <row r="9329" spans="1:31" x14ac:dyDescent="0.25">
      <c r="A9329">
        <v>1664982</v>
      </c>
      <c r="B9329">
        <v>1</v>
      </c>
      <c r="C9329" t="s">
        <v>80</v>
      </c>
      <c r="D9329" t="s">
        <v>106</v>
      </c>
      <c r="E9329" t="s">
        <v>178</v>
      </c>
      <c r="F9329" t="s">
        <v>26150</v>
      </c>
      <c r="G9329" t="s">
        <v>227</v>
      </c>
      <c r="H9329" t="s">
        <v>149</v>
      </c>
      <c r="I9329" t="s">
        <v>135</v>
      </c>
      <c r="J9329" t="s">
        <v>136</v>
      </c>
      <c r="K9329" t="s">
        <v>137</v>
      </c>
      <c r="L9329" t="s">
        <v>26151</v>
      </c>
      <c r="M9329" t="s">
        <v>26152</v>
      </c>
      <c r="N9329">
        <v>1.6105555549999999</v>
      </c>
      <c r="O9329">
        <v>0</v>
      </c>
      <c r="P9329">
        <v>26</v>
      </c>
      <c r="Q9329">
        <v>0</v>
      </c>
      <c r="R9329">
        <v>0</v>
      </c>
      <c r="S9329">
        <v>0</v>
      </c>
      <c r="T9329">
        <v>3</v>
      </c>
      <c r="U9329">
        <v>0</v>
      </c>
      <c r="V9329">
        <v>0</v>
      </c>
      <c r="W9329">
        <v>0</v>
      </c>
      <c r="X9329">
        <v>7.7404564863532599</v>
      </c>
      <c r="Y9329">
        <v>0</v>
      </c>
      <c r="Z9329">
        <v>0</v>
      </c>
      <c r="AA9329">
        <v>0</v>
      </c>
      <c r="AB9329">
        <v>1.1026185980269367</v>
      </c>
      <c r="AC9329">
        <v>0</v>
      </c>
      <c r="AD9329">
        <v>0</v>
      </c>
      <c r="AE9329">
        <v>8.843075084380196</v>
      </c>
    </row>
    <row r="9330" spans="1:31" x14ac:dyDescent="0.25">
      <c r="A9330">
        <v>1664888</v>
      </c>
      <c r="B9330">
        <v>1</v>
      </c>
      <c r="C9330" t="s">
        <v>80</v>
      </c>
      <c r="D9330" t="s">
        <v>97</v>
      </c>
      <c r="E9330" t="s">
        <v>131</v>
      </c>
      <c r="F9330" t="s">
        <v>26153</v>
      </c>
      <c r="G9330" t="s">
        <v>195</v>
      </c>
      <c r="H9330" t="s">
        <v>134</v>
      </c>
      <c r="I9330" t="s">
        <v>135</v>
      </c>
      <c r="J9330" t="s">
        <v>136</v>
      </c>
      <c r="K9330" t="s">
        <v>137</v>
      </c>
      <c r="L9330" t="s">
        <v>26154</v>
      </c>
      <c r="M9330" t="s">
        <v>26155</v>
      </c>
      <c r="N9330">
        <v>0.92277777699999997</v>
      </c>
      <c r="O9330">
        <v>0</v>
      </c>
      <c r="P9330">
        <v>190</v>
      </c>
      <c r="Q9330">
        <v>0</v>
      </c>
      <c r="R9330">
        <v>0</v>
      </c>
      <c r="S9330">
        <v>0</v>
      </c>
      <c r="T9330">
        <v>13</v>
      </c>
      <c r="U9330">
        <v>0</v>
      </c>
      <c r="V9330">
        <v>0</v>
      </c>
      <c r="W9330">
        <v>0</v>
      </c>
      <c r="X9330">
        <v>90.21582761267743</v>
      </c>
      <c r="Y9330">
        <v>0</v>
      </c>
      <c r="Z9330">
        <v>0</v>
      </c>
      <c r="AA9330">
        <v>0</v>
      </c>
      <c r="AB9330">
        <v>12.208386148300665</v>
      </c>
      <c r="AC9330">
        <v>0</v>
      </c>
      <c r="AD9330">
        <v>0</v>
      </c>
      <c r="AE9330">
        <v>102.42421376097809</v>
      </c>
    </row>
    <row r="9331" spans="1:31" x14ac:dyDescent="0.25">
      <c r="A9331">
        <v>1664175</v>
      </c>
      <c r="B9331">
        <v>1</v>
      </c>
      <c r="C9331" t="s">
        <v>80</v>
      </c>
      <c r="D9331" t="s">
        <v>107</v>
      </c>
      <c r="E9331" t="s">
        <v>178</v>
      </c>
      <c r="F9331" t="s">
        <v>24729</v>
      </c>
      <c r="G9331" t="s">
        <v>227</v>
      </c>
      <c r="H9331" t="s">
        <v>149</v>
      </c>
      <c r="I9331" t="s">
        <v>135</v>
      </c>
      <c r="J9331" t="s">
        <v>136</v>
      </c>
      <c r="K9331" t="s">
        <v>137</v>
      </c>
      <c r="L9331" t="s">
        <v>26156</v>
      </c>
      <c r="M9331" t="s">
        <v>26157</v>
      </c>
      <c r="N9331">
        <v>1.284444444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26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19.07361283925195</v>
      </c>
      <c r="AC9331">
        <v>0</v>
      </c>
      <c r="AD9331">
        <v>0</v>
      </c>
      <c r="AE9331">
        <v>19.07361283925195</v>
      </c>
    </row>
    <row r="9332" spans="1:31" x14ac:dyDescent="0.25">
      <c r="A9332">
        <v>1664198</v>
      </c>
      <c r="B9332">
        <v>1</v>
      </c>
      <c r="C9332" t="s">
        <v>81</v>
      </c>
      <c r="D9332" t="s">
        <v>117</v>
      </c>
      <c r="E9332" t="s">
        <v>178</v>
      </c>
      <c r="F9332" t="s">
        <v>26158</v>
      </c>
      <c r="G9332" t="s">
        <v>187</v>
      </c>
      <c r="H9332" t="s">
        <v>149</v>
      </c>
      <c r="I9332" t="s">
        <v>135</v>
      </c>
      <c r="J9332" t="s">
        <v>136</v>
      </c>
      <c r="K9332" t="s">
        <v>137</v>
      </c>
      <c r="L9332" t="s">
        <v>26159</v>
      </c>
      <c r="M9332" t="s">
        <v>26160</v>
      </c>
      <c r="N9332">
        <v>6.5952777769999997</v>
      </c>
      <c r="O9332">
        <v>0</v>
      </c>
      <c r="P9332">
        <v>5</v>
      </c>
      <c r="Q9332">
        <v>0</v>
      </c>
      <c r="R9332">
        <v>0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3.7826197194946909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3.7826197194946909</v>
      </c>
    </row>
    <row r="9333" spans="1:31" x14ac:dyDescent="0.25">
      <c r="A9333">
        <v>1664026</v>
      </c>
      <c r="B9333">
        <v>1</v>
      </c>
      <c r="C9333" t="s">
        <v>80</v>
      </c>
      <c r="D9333" t="s">
        <v>93</v>
      </c>
      <c r="E9333" t="s">
        <v>140</v>
      </c>
      <c r="F9333" t="s">
        <v>1783</v>
      </c>
      <c r="G9333" t="s">
        <v>1322</v>
      </c>
      <c r="H9333" t="s">
        <v>134</v>
      </c>
      <c r="I9333" t="s">
        <v>135</v>
      </c>
      <c r="J9333" t="s">
        <v>136</v>
      </c>
      <c r="K9333" t="s">
        <v>137</v>
      </c>
      <c r="L9333" t="s">
        <v>26161</v>
      </c>
      <c r="M9333" t="s">
        <v>26162</v>
      </c>
      <c r="N9333">
        <v>5.335555555</v>
      </c>
      <c r="O9333">
        <v>1</v>
      </c>
      <c r="P9333">
        <v>324</v>
      </c>
      <c r="Q9333">
        <v>37</v>
      </c>
      <c r="R9333">
        <v>189</v>
      </c>
      <c r="S9333">
        <v>8</v>
      </c>
      <c r="T9333">
        <v>102</v>
      </c>
      <c r="U9333">
        <v>0</v>
      </c>
      <c r="V9333">
        <v>0</v>
      </c>
      <c r="W9333">
        <v>6.0929822581146862</v>
      </c>
      <c r="X9333">
        <v>385.83757076542088</v>
      </c>
      <c r="Y9333">
        <v>765.64590841003701</v>
      </c>
      <c r="Z9333">
        <v>847.30975469274256</v>
      </c>
      <c r="AA9333">
        <v>375.5033435446382</v>
      </c>
      <c r="AB9333">
        <v>700.33861164833854</v>
      </c>
      <c r="AC9333">
        <v>0</v>
      </c>
      <c r="AD9333">
        <v>0</v>
      </c>
      <c r="AE9333">
        <v>3080.7281713192915</v>
      </c>
    </row>
    <row r="9334" spans="1:31" x14ac:dyDescent="0.25">
      <c r="A9334">
        <v>1664049</v>
      </c>
      <c r="B9334">
        <v>1</v>
      </c>
      <c r="C9334" t="s">
        <v>80</v>
      </c>
      <c r="D9334" t="s">
        <v>106</v>
      </c>
      <c r="E9334" t="s">
        <v>140</v>
      </c>
      <c r="F9334" t="s">
        <v>26163</v>
      </c>
      <c r="G9334" t="s">
        <v>161</v>
      </c>
      <c r="H9334" t="s">
        <v>134</v>
      </c>
      <c r="I9334" t="s">
        <v>135</v>
      </c>
      <c r="J9334" t="s">
        <v>136</v>
      </c>
      <c r="K9334" t="s">
        <v>137</v>
      </c>
      <c r="L9334" t="s">
        <v>26060</v>
      </c>
      <c r="M9334" t="s">
        <v>26164</v>
      </c>
      <c r="N9334">
        <v>4.3825000000000003</v>
      </c>
      <c r="O9334">
        <v>0</v>
      </c>
      <c r="P9334">
        <v>4</v>
      </c>
      <c r="Q9334">
        <v>33</v>
      </c>
      <c r="R9334">
        <v>288</v>
      </c>
      <c r="S9334">
        <v>8</v>
      </c>
      <c r="T9334">
        <v>54</v>
      </c>
      <c r="U9334">
        <v>0</v>
      </c>
      <c r="V9334">
        <v>0</v>
      </c>
      <c r="W9334">
        <v>0</v>
      </c>
      <c r="X9334">
        <v>4.0738929323158724</v>
      </c>
      <c r="Y9334">
        <v>155.18900994730703</v>
      </c>
      <c r="Z9334">
        <v>820.72714798923516</v>
      </c>
      <c r="AA9334">
        <v>182.4431422116551</v>
      </c>
      <c r="AB9334">
        <v>295.59114417508232</v>
      </c>
      <c r="AC9334">
        <v>0</v>
      </c>
      <c r="AD9334">
        <v>0</v>
      </c>
      <c r="AE9334">
        <v>1458.0243372555956</v>
      </c>
    </row>
    <row r="9335" spans="1:31" x14ac:dyDescent="0.25">
      <c r="A9335">
        <v>1664959</v>
      </c>
      <c r="B9335">
        <v>1</v>
      </c>
      <c r="C9335" t="s">
        <v>81</v>
      </c>
      <c r="D9335" t="s">
        <v>122</v>
      </c>
      <c r="E9335" t="s">
        <v>152</v>
      </c>
      <c r="F9335" t="s">
        <v>26165</v>
      </c>
      <c r="G9335" t="s">
        <v>154</v>
      </c>
      <c r="H9335" t="s">
        <v>149</v>
      </c>
      <c r="I9335" t="s">
        <v>135</v>
      </c>
      <c r="J9335" t="s">
        <v>136</v>
      </c>
      <c r="K9335" t="s">
        <v>137</v>
      </c>
      <c r="L9335" t="s">
        <v>26166</v>
      </c>
      <c r="M9335" t="s">
        <v>26167</v>
      </c>
      <c r="N9335">
        <v>1.689166666</v>
      </c>
      <c r="O9335">
        <v>0</v>
      </c>
      <c r="P9335">
        <v>1</v>
      </c>
      <c r="Q9335">
        <v>0</v>
      </c>
      <c r="R9335">
        <v>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0.18758983900292667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0.18758983900292667</v>
      </c>
    </row>
    <row r="9336" spans="1:31" x14ac:dyDescent="0.25">
      <c r="A9336">
        <v>1664653</v>
      </c>
      <c r="B9336">
        <v>1</v>
      </c>
      <c r="C9336" t="s">
        <v>80</v>
      </c>
      <c r="D9336" t="s">
        <v>110</v>
      </c>
      <c r="E9336" t="s">
        <v>152</v>
      </c>
      <c r="F9336" t="s">
        <v>24128</v>
      </c>
      <c r="G9336" t="s">
        <v>507</v>
      </c>
      <c r="H9336" t="s">
        <v>149</v>
      </c>
      <c r="I9336" t="s">
        <v>135</v>
      </c>
      <c r="J9336" t="s">
        <v>136</v>
      </c>
      <c r="K9336" t="s">
        <v>137</v>
      </c>
      <c r="L9336" t="s">
        <v>26168</v>
      </c>
      <c r="M9336" t="s">
        <v>26169</v>
      </c>
      <c r="N9336">
        <v>4.1261111110000002</v>
      </c>
      <c r="O9336">
        <v>0</v>
      </c>
      <c r="P9336">
        <v>2</v>
      </c>
      <c r="Q9336">
        <v>0</v>
      </c>
      <c r="R9336">
        <v>0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6.553075277573619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6.553075277573619</v>
      </c>
    </row>
    <row r="9337" spans="1:31" x14ac:dyDescent="0.25">
      <c r="A9337">
        <v>1664951</v>
      </c>
      <c r="B9337">
        <v>1</v>
      </c>
      <c r="C9337" t="s">
        <v>80</v>
      </c>
      <c r="D9337" t="s">
        <v>82</v>
      </c>
      <c r="E9337" t="s">
        <v>152</v>
      </c>
      <c r="F9337" t="s">
        <v>26170</v>
      </c>
      <c r="G9337" t="s">
        <v>154</v>
      </c>
      <c r="H9337" t="s">
        <v>149</v>
      </c>
      <c r="I9337" t="s">
        <v>135</v>
      </c>
      <c r="J9337" t="s">
        <v>136</v>
      </c>
      <c r="K9337" t="s">
        <v>137</v>
      </c>
      <c r="L9337" t="s">
        <v>26171</v>
      </c>
      <c r="M9337" t="s">
        <v>26172</v>
      </c>
      <c r="N9337">
        <v>9.0416666659999994</v>
      </c>
      <c r="O9337">
        <v>0</v>
      </c>
      <c r="P9337">
        <v>2</v>
      </c>
      <c r="Q9337">
        <v>0</v>
      </c>
      <c r="R9337">
        <v>0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3.5607858659765421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3.5607858659765421</v>
      </c>
    </row>
    <row r="9338" spans="1:31" x14ac:dyDescent="0.25">
      <c r="A9338">
        <v>1663814</v>
      </c>
      <c r="B9338">
        <v>1</v>
      </c>
      <c r="C9338" t="s">
        <v>80</v>
      </c>
      <c r="D9338" t="s">
        <v>92</v>
      </c>
      <c r="E9338" t="s">
        <v>204</v>
      </c>
      <c r="F9338" t="s">
        <v>20841</v>
      </c>
      <c r="G9338" t="s">
        <v>161</v>
      </c>
      <c r="H9338" t="s">
        <v>134</v>
      </c>
      <c r="I9338" t="s">
        <v>135</v>
      </c>
      <c r="J9338" t="s">
        <v>136</v>
      </c>
      <c r="K9338" t="s">
        <v>137</v>
      </c>
      <c r="L9338" t="s">
        <v>26173</v>
      </c>
      <c r="M9338" t="s">
        <v>26174</v>
      </c>
      <c r="N9338">
        <v>0.22083333299999999</v>
      </c>
      <c r="O9338">
        <v>1</v>
      </c>
      <c r="P9338">
        <v>308</v>
      </c>
      <c r="Q9338">
        <v>0</v>
      </c>
      <c r="R9338">
        <v>0</v>
      </c>
      <c r="S9338">
        <v>1</v>
      </c>
      <c r="T9338">
        <v>58</v>
      </c>
      <c r="U9338">
        <v>0</v>
      </c>
      <c r="V9338">
        <v>0</v>
      </c>
      <c r="W9338">
        <v>0</v>
      </c>
      <c r="X9338">
        <v>7.4177523325399992</v>
      </c>
      <c r="Y9338">
        <v>0</v>
      </c>
      <c r="Z9338">
        <v>0</v>
      </c>
      <c r="AA9338">
        <v>0.54484406076901659</v>
      </c>
      <c r="AB9338">
        <v>1.4981663705896249</v>
      </c>
      <c r="AC9338">
        <v>0</v>
      </c>
      <c r="AD9338">
        <v>0</v>
      </c>
      <c r="AE9338">
        <v>9.4607627638986411</v>
      </c>
    </row>
    <row r="9339" spans="1:31" x14ac:dyDescent="0.25">
      <c r="A9339">
        <v>1664112</v>
      </c>
      <c r="B9339">
        <v>1</v>
      </c>
      <c r="C9339" t="s">
        <v>80</v>
      </c>
      <c r="D9339" t="s">
        <v>108</v>
      </c>
      <c r="E9339" t="s">
        <v>178</v>
      </c>
      <c r="F9339" t="s">
        <v>26175</v>
      </c>
      <c r="G9339" t="s">
        <v>227</v>
      </c>
      <c r="H9339" t="s">
        <v>149</v>
      </c>
      <c r="I9339" t="s">
        <v>135</v>
      </c>
      <c r="J9339" t="s">
        <v>136</v>
      </c>
      <c r="K9339" t="s">
        <v>137</v>
      </c>
      <c r="L9339" t="s">
        <v>26176</v>
      </c>
      <c r="M9339" t="s">
        <v>26177</v>
      </c>
      <c r="N9339">
        <v>9.0780555550000006</v>
      </c>
      <c r="O9339">
        <v>0</v>
      </c>
      <c r="P9339">
        <v>25</v>
      </c>
      <c r="Q9339">
        <v>0</v>
      </c>
      <c r="R9339">
        <v>6</v>
      </c>
      <c r="S9339">
        <v>0</v>
      </c>
      <c r="T9339">
        <v>2</v>
      </c>
      <c r="U9339">
        <v>0</v>
      </c>
      <c r="V9339">
        <v>0</v>
      </c>
      <c r="W9339">
        <v>0</v>
      </c>
      <c r="X9339">
        <v>23.34071986091303</v>
      </c>
      <c r="Y9339">
        <v>0</v>
      </c>
      <c r="Z9339">
        <v>4.1732037075560413</v>
      </c>
      <c r="AA9339">
        <v>0</v>
      </c>
      <c r="AB9339">
        <v>20.018504854976577</v>
      </c>
      <c r="AC9339">
        <v>0</v>
      </c>
      <c r="AD9339">
        <v>0</v>
      </c>
      <c r="AE9339">
        <v>47.532428423445651</v>
      </c>
    </row>
    <row r="9340" spans="1:31" x14ac:dyDescent="0.25">
      <c r="A9340">
        <v>1665045</v>
      </c>
      <c r="B9340">
        <v>1</v>
      </c>
      <c r="C9340" t="s">
        <v>80</v>
      </c>
      <c r="D9340" t="s">
        <v>108</v>
      </c>
      <c r="E9340" t="s">
        <v>152</v>
      </c>
      <c r="F9340" t="s">
        <v>26178</v>
      </c>
      <c r="G9340" t="s">
        <v>154</v>
      </c>
      <c r="H9340" t="s">
        <v>149</v>
      </c>
      <c r="I9340" t="s">
        <v>135</v>
      </c>
      <c r="J9340" t="s">
        <v>136</v>
      </c>
      <c r="K9340" t="s">
        <v>137</v>
      </c>
      <c r="L9340" t="s">
        <v>26179</v>
      </c>
      <c r="M9340" t="s">
        <v>26180</v>
      </c>
      <c r="N9340">
        <v>1.0319444440000001</v>
      </c>
      <c r="O9340">
        <v>0</v>
      </c>
      <c r="P9340">
        <v>1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6.2526562910161121E-2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6.2526562910161121E-2</v>
      </c>
    </row>
    <row r="9341" spans="1:31" x14ac:dyDescent="0.25">
      <c r="A9341">
        <v>1664896</v>
      </c>
      <c r="B9341">
        <v>1</v>
      </c>
      <c r="C9341" t="s">
        <v>80</v>
      </c>
      <c r="D9341" t="s">
        <v>104</v>
      </c>
      <c r="E9341" t="s">
        <v>140</v>
      </c>
      <c r="F9341" t="s">
        <v>455</v>
      </c>
      <c r="G9341" t="s">
        <v>161</v>
      </c>
      <c r="H9341" t="s">
        <v>134</v>
      </c>
      <c r="I9341" t="s">
        <v>135</v>
      </c>
      <c r="J9341" t="s">
        <v>136</v>
      </c>
      <c r="K9341" t="s">
        <v>137</v>
      </c>
      <c r="L9341" t="s">
        <v>26181</v>
      </c>
      <c r="M9341" t="s">
        <v>26182</v>
      </c>
      <c r="N9341">
        <v>0.67</v>
      </c>
      <c r="O9341">
        <v>97</v>
      </c>
      <c r="P9341">
        <v>6320</v>
      </c>
      <c r="Q9341">
        <v>113</v>
      </c>
      <c r="R9341">
        <v>138</v>
      </c>
      <c r="S9341">
        <v>35</v>
      </c>
      <c r="T9341">
        <v>896</v>
      </c>
      <c r="U9341">
        <v>10</v>
      </c>
      <c r="V9341">
        <v>1</v>
      </c>
      <c r="W9341">
        <v>36.989147630905329</v>
      </c>
      <c r="X9341">
        <v>1059.0435504197972</v>
      </c>
      <c r="Y9341">
        <v>38.908522205735309</v>
      </c>
      <c r="Z9341">
        <v>13.724464880541682</v>
      </c>
      <c r="AA9341">
        <v>44.53907970895861</v>
      </c>
      <c r="AB9341">
        <v>356.18913424474835</v>
      </c>
      <c r="AC9341">
        <v>242.93534193514458</v>
      </c>
      <c r="AD9341">
        <v>0</v>
      </c>
      <c r="AE9341">
        <v>1792.3292410258312</v>
      </c>
    </row>
    <row r="9342" spans="1:31" x14ac:dyDescent="0.25">
      <c r="A9342">
        <v>1663829</v>
      </c>
      <c r="B9342">
        <v>1</v>
      </c>
      <c r="C9342" t="s">
        <v>80</v>
      </c>
      <c r="D9342" t="s">
        <v>100</v>
      </c>
      <c r="E9342" t="s">
        <v>140</v>
      </c>
      <c r="F9342" t="s">
        <v>26183</v>
      </c>
      <c r="G9342" t="s">
        <v>161</v>
      </c>
      <c r="H9342" t="s">
        <v>134</v>
      </c>
      <c r="I9342" t="s">
        <v>135</v>
      </c>
      <c r="J9342" t="s">
        <v>136</v>
      </c>
      <c r="K9342" t="s">
        <v>137</v>
      </c>
      <c r="L9342" t="s">
        <v>26184</v>
      </c>
      <c r="M9342" t="s">
        <v>26185</v>
      </c>
      <c r="N9342">
        <v>0.64611111099999996</v>
      </c>
      <c r="O9342">
        <v>0</v>
      </c>
      <c r="P9342">
        <v>2740</v>
      </c>
      <c r="Q9342">
        <v>0</v>
      </c>
      <c r="R9342">
        <v>16</v>
      </c>
      <c r="S9342">
        <v>2</v>
      </c>
      <c r="T9342">
        <v>236</v>
      </c>
      <c r="U9342">
        <v>0</v>
      </c>
      <c r="V9342">
        <v>0</v>
      </c>
      <c r="W9342">
        <v>0</v>
      </c>
      <c r="X9342">
        <v>310.95647525308669</v>
      </c>
      <c r="Y9342">
        <v>0</v>
      </c>
      <c r="Z9342">
        <v>3.1675309912525722</v>
      </c>
      <c r="AA9342">
        <v>12.238945381871094</v>
      </c>
      <c r="AB9342">
        <v>84.66847397057353</v>
      </c>
      <c r="AC9342">
        <v>0</v>
      </c>
      <c r="AD9342">
        <v>0</v>
      </c>
      <c r="AE9342">
        <v>411.03142559678389</v>
      </c>
    </row>
    <row r="9343" spans="1:31" x14ac:dyDescent="0.25">
      <c r="A9343">
        <v>1664919</v>
      </c>
      <c r="B9343">
        <v>1</v>
      </c>
      <c r="C9343" t="s">
        <v>80</v>
      </c>
      <c r="D9343" t="s">
        <v>109</v>
      </c>
      <c r="E9343" t="s">
        <v>152</v>
      </c>
      <c r="F9343" t="s">
        <v>26186</v>
      </c>
      <c r="G9343" t="s">
        <v>154</v>
      </c>
      <c r="H9343" t="s">
        <v>149</v>
      </c>
      <c r="I9343" t="s">
        <v>135</v>
      </c>
      <c r="J9343" t="s">
        <v>136</v>
      </c>
      <c r="K9343" t="s">
        <v>137</v>
      </c>
      <c r="L9343" t="s">
        <v>26187</v>
      </c>
      <c r="M9343" t="s">
        <v>26188</v>
      </c>
      <c r="N9343">
        <v>3.6497222219999998</v>
      </c>
      <c r="O9343">
        <v>0</v>
      </c>
      <c r="P9343">
        <v>2</v>
      </c>
      <c r="Q9343">
        <v>0</v>
      </c>
      <c r="R9343">
        <v>0</v>
      </c>
      <c r="S9343">
        <v>0</v>
      </c>
      <c r="T9343">
        <v>0</v>
      </c>
      <c r="U9343">
        <v>0</v>
      </c>
      <c r="V9343">
        <v>0</v>
      </c>
      <c r="W9343">
        <v>0</v>
      </c>
      <c r="X9343">
        <v>0.79644082146696005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0.79644082146696005</v>
      </c>
    </row>
    <row r="9344" spans="1:31" x14ac:dyDescent="0.25">
      <c r="A9344">
        <v>1665134</v>
      </c>
      <c r="B9344">
        <v>1</v>
      </c>
      <c r="C9344" t="s">
        <v>81</v>
      </c>
      <c r="D9344" t="s">
        <v>113</v>
      </c>
      <c r="E9344" t="s">
        <v>146</v>
      </c>
      <c r="F9344" t="s">
        <v>26189</v>
      </c>
      <c r="G9344" t="s">
        <v>260</v>
      </c>
      <c r="H9344" t="s">
        <v>149</v>
      </c>
      <c r="I9344" t="s">
        <v>135</v>
      </c>
      <c r="J9344" t="s">
        <v>136</v>
      </c>
      <c r="K9344" t="s">
        <v>137</v>
      </c>
      <c r="L9344" t="s">
        <v>26190</v>
      </c>
      <c r="M9344" t="s">
        <v>26191</v>
      </c>
      <c r="N9344">
        <v>2.6441666659999998</v>
      </c>
      <c r="O9344">
        <v>0</v>
      </c>
      <c r="P9344">
        <v>11</v>
      </c>
      <c r="Q9344">
        <v>0</v>
      </c>
      <c r="R9344">
        <v>0</v>
      </c>
      <c r="S9344">
        <v>0</v>
      </c>
      <c r="T9344">
        <v>0</v>
      </c>
      <c r="U9344">
        <v>0</v>
      </c>
      <c r="V9344">
        <v>0</v>
      </c>
      <c r="W9344">
        <v>0</v>
      </c>
      <c r="X9344">
        <v>3.3928117170356136</v>
      </c>
      <c r="Y9344">
        <v>0</v>
      </c>
      <c r="Z9344">
        <v>0</v>
      </c>
      <c r="AA9344">
        <v>0</v>
      </c>
      <c r="AB9344">
        <v>0</v>
      </c>
      <c r="AC9344">
        <v>0</v>
      </c>
      <c r="AD9344">
        <v>0</v>
      </c>
      <c r="AE9344">
        <v>3.3928117170356136</v>
      </c>
    </row>
    <row r="9345" spans="1:31" x14ac:dyDescent="0.25">
      <c r="A9345">
        <v>1663806</v>
      </c>
      <c r="B9345">
        <v>1</v>
      </c>
      <c r="C9345" t="s">
        <v>80</v>
      </c>
      <c r="D9345" t="s">
        <v>99</v>
      </c>
      <c r="E9345" t="s">
        <v>178</v>
      </c>
      <c r="F9345" t="s">
        <v>8011</v>
      </c>
      <c r="G9345" t="s">
        <v>227</v>
      </c>
      <c r="H9345" t="s">
        <v>149</v>
      </c>
      <c r="I9345" t="s">
        <v>135</v>
      </c>
      <c r="J9345" t="s">
        <v>136</v>
      </c>
      <c r="K9345" t="s">
        <v>137</v>
      </c>
      <c r="L9345" t="s">
        <v>26192</v>
      </c>
      <c r="M9345" t="s">
        <v>26193</v>
      </c>
      <c r="N9345">
        <v>1.4524999999999999</v>
      </c>
      <c r="O9345">
        <v>0</v>
      </c>
      <c r="P9345">
        <v>27</v>
      </c>
      <c r="Q9345">
        <v>0</v>
      </c>
      <c r="R9345">
        <v>0</v>
      </c>
      <c r="S9345">
        <v>0</v>
      </c>
      <c r="T9345">
        <v>3</v>
      </c>
      <c r="U9345">
        <v>0</v>
      </c>
      <c r="V9345">
        <v>0</v>
      </c>
      <c r="W9345">
        <v>0</v>
      </c>
      <c r="X9345">
        <v>7.1667841456300536</v>
      </c>
      <c r="Y9345">
        <v>0</v>
      </c>
      <c r="Z9345">
        <v>0</v>
      </c>
      <c r="AA9345">
        <v>0</v>
      </c>
      <c r="AB9345">
        <v>1.3955016271649932</v>
      </c>
      <c r="AC9345">
        <v>0</v>
      </c>
      <c r="AD9345">
        <v>0</v>
      </c>
      <c r="AE9345">
        <v>8.5622857727950468</v>
      </c>
    </row>
    <row r="9346" spans="1:31" x14ac:dyDescent="0.25">
      <c r="A9346">
        <v>1665111</v>
      </c>
      <c r="B9346">
        <v>1</v>
      </c>
      <c r="C9346" t="s">
        <v>80</v>
      </c>
      <c r="D9346" t="s">
        <v>93</v>
      </c>
      <c r="E9346" t="s">
        <v>178</v>
      </c>
      <c r="F9346" t="s">
        <v>26194</v>
      </c>
      <c r="G9346" t="s">
        <v>227</v>
      </c>
      <c r="H9346" t="s">
        <v>149</v>
      </c>
      <c r="I9346" t="s">
        <v>135</v>
      </c>
      <c r="J9346" t="s">
        <v>136</v>
      </c>
      <c r="K9346" t="s">
        <v>137</v>
      </c>
      <c r="L9346" t="s">
        <v>26195</v>
      </c>
      <c r="M9346" t="s">
        <v>26196</v>
      </c>
      <c r="N9346">
        <v>1.35</v>
      </c>
      <c r="O9346">
        <v>0</v>
      </c>
      <c r="P9346">
        <v>0</v>
      </c>
      <c r="Q9346">
        <v>0</v>
      </c>
      <c r="R9346">
        <v>7</v>
      </c>
      <c r="S9346">
        <v>0</v>
      </c>
      <c r="T9346">
        <v>3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3.2710400165714004</v>
      </c>
      <c r="AA9346">
        <v>0</v>
      </c>
      <c r="AB9346">
        <v>3.2271039760894498</v>
      </c>
      <c r="AC9346">
        <v>0</v>
      </c>
      <c r="AD9346">
        <v>0</v>
      </c>
      <c r="AE9346">
        <v>6.4981439926608502</v>
      </c>
    </row>
    <row r="9347" spans="1:31" x14ac:dyDescent="0.25">
      <c r="A9347">
        <v>1665088</v>
      </c>
      <c r="B9347">
        <v>1</v>
      </c>
      <c r="C9347" t="s">
        <v>81</v>
      </c>
      <c r="D9347" t="s">
        <v>128</v>
      </c>
      <c r="E9347" t="s">
        <v>131</v>
      </c>
      <c r="F9347" t="s">
        <v>3207</v>
      </c>
      <c r="G9347" t="s">
        <v>133</v>
      </c>
      <c r="H9347" t="s">
        <v>134</v>
      </c>
      <c r="I9347" t="s">
        <v>135</v>
      </c>
      <c r="J9347" t="s">
        <v>136</v>
      </c>
      <c r="K9347" t="s">
        <v>137</v>
      </c>
      <c r="L9347" t="s">
        <v>26197</v>
      </c>
      <c r="M9347" t="s">
        <v>26198</v>
      </c>
      <c r="N9347">
        <v>3.9580555550000001</v>
      </c>
      <c r="O9347">
        <v>0</v>
      </c>
      <c r="P9347">
        <v>71</v>
      </c>
      <c r="Q9347">
        <v>0</v>
      </c>
      <c r="R9347">
        <v>2</v>
      </c>
      <c r="S9347">
        <v>0</v>
      </c>
      <c r="T9347">
        <v>7</v>
      </c>
      <c r="U9347">
        <v>0</v>
      </c>
      <c r="V9347">
        <v>0</v>
      </c>
      <c r="W9347">
        <v>0</v>
      </c>
      <c r="X9347">
        <v>47.892505862071758</v>
      </c>
      <c r="Y9347">
        <v>0</v>
      </c>
      <c r="Z9347">
        <v>0.7200448126211022</v>
      </c>
      <c r="AA9347">
        <v>0</v>
      </c>
      <c r="AB9347">
        <v>14.160542485572389</v>
      </c>
      <c r="AC9347">
        <v>0</v>
      </c>
      <c r="AD9347">
        <v>0</v>
      </c>
      <c r="AE9347">
        <v>62.773093160265248</v>
      </c>
    </row>
    <row r="9348" spans="1:31" x14ac:dyDescent="0.25">
      <c r="A9348">
        <v>1664965</v>
      </c>
      <c r="B9348">
        <v>1</v>
      </c>
      <c r="C9348" t="s">
        <v>81</v>
      </c>
      <c r="D9348" t="s">
        <v>113</v>
      </c>
      <c r="E9348" t="s">
        <v>178</v>
      </c>
      <c r="F9348" t="s">
        <v>26199</v>
      </c>
      <c r="G9348" t="s">
        <v>227</v>
      </c>
      <c r="H9348" t="s">
        <v>149</v>
      </c>
      <c r="I9348" t="s">
        <v>135</v>
      </c>
      <c r="J9348" t="s">
        <v>136</v>
      </c>
      <c r="K9348" t="s">
        <v>137</v>
      </c>
      <c r="L9348" t="s">
        <v>26200</v>
      </c>
      <c r="M9348" t="s">
        <v>26201</v>
      </c>
      <c r="N9348">
        <v>4.2427777769999997</v>
      </c>
      <c r="O9348">
        <v>0</v>
      </c>
      <c r="P9348">
        <v>8</v>
      </c>
      <c r="Q9348">
        <v>0</v>
      </c>
      <c r="R9348">
        <v>0</v>
      </c>
      <c r="S9348">
        <v>0</v>
      </c>
      <c r="T9348">
        <v>1</v>
      </c>
      <c r="U9348">
        <v>0</v>
      </c>
      <c r="V9348">
        <v>0</v>
      </c>
      <c r="W9348">
        <v>0</v>
      </c>
      <c r="X9348">
        <v>7.8853347905909477</v>
      </c>
      <c r="Y9348">
        <v>0</v>
      </c>
      <c r="Z9348">
        <v>0</v>
      </c>
      <c r="AA9348">
        <v>0</v>
      </c>
      <c r="AB9348">
        <v>0.18267924314001832</v>
      </c>
      <c r="AC9348">
        <v>0</v>
      </c>
      <c r="AD9348">
        <v>0</v>
      </c>
      <c r="AE9348">
        <v>8.0680140337309663</v>
      </c>
    </row>
    <row r="9349" spans="1:31" x14ac:dyDescent="0.25">
      <c r="A9349">
        <v>1664988</v>
      </c>
      <c r="B9349">
        <v>1</v>
      </c>
      <c r="C9349" t="s">
        <v>80</v>
      </c>
      <c r="D9349" t="s">
        <v>91</v>
      </c>
      <c r="E9349" t="s">
        <v>140</v>
      </c>
      <c r="F9349" t="s">
        <v>26202</v>
      </c>
      <c r="G9349" t="s">
        <v>161</v>
      </c>
      <c r="H9349" t="s">
        <v>134</v>
      </c>
      <c r="I9349" t="s">
        <v>191</v>
      </c>
      <c r="J9349" t="s">
        <v>136</v>
      </c>
      <c r="K9349" t="s">
        <v>137</v>
      </c>
      <c r="L9349" t="s">
        <v>26203</v>
      </c>
      <c r="M9349" t="s">
        <v>26204</v>
      </c>
      <c r="N9349">
        <v>2.7777769999999999E-3</v>
      </c>
      <c r="O9349">
        <v>6</v>
      </c>
      <c r="P9349">
        <v>1428</v>
      </c>
      <c r="Q9349">
        <v>158</v>
      </c>
      <c r="R9349">
        <v>240</v>
      </c>
      <c r="S9349">
        <v>52</v>
      </c>
      <c r="T9349">
        <v>240</v>
      </c>
      <c r="U9349">
        <v>3</v>
      </c>
      <c r="V9349">
        <v>0</v>
      </c>
      <c r="W9349">
        <v>8.8451606167499995E-3</v>
      </c>
      <c r="X9349">
        <v>1.0099235862718023</v>
      </c>
      <c r="Y9349">
        <v>0.80888801356852169</v>
      </c>
      <c r="Z9349">
        <v>0.36708613822279457</v>
      </c>
      <c r="AA9349">
        <v>0.83652377888892493</v>
      </c>
      <c r="AB9349">
        <v>0.46472209607121984</v>
      </c>
      <c r="AC9349">
        <v>1.4238962926733335E-2</v>
      </c>
      <c r="AD9349">
        <v>0</v>
      </c>
      <c r="AE9349">
        <v>3.5102277365667467</v>
      </c>
    </row>
    <row r="9350" spans="1:31" x14ac:dyDescent="0.25">
      <c r="A9350">
        <v>1665011</v>
      </c>
      <c r="B9350">
        <v>1</v>
      </c>
      <c r="C9350" t="s">
        <v>80</v>
      </c>
      <c r="D9350" t="s">
        <v>106</v>
      </c>
      <c r="E9350" t="s">
        <v>178</v>
      </c>
      <c r="F9350" t="s">
        <v>18701</v>
      </c>
      <c r="G9350" t="s">
        <v>227</v>
      </c>
      <c r="H9350" t="s">
        <v>149</v>
      </c>
      <c r="I9350" t="s">
        <v>135</v>
      </c>
      <c r="J9350" t="s">
        <v>136</v>
      </c>
      <c r="K9350" t="s">
        <v>137</v>
      </c>
      <c r="L9350" t="s">
        <v>26205</v>
      </c>
      <c r="M9350" t="s">
        <v>26206</v>
      </c>
      <c r="N9350">
        <v>4.096944444</v>
      </c>
      <c r="O9350">
        <v>0</v>
      </c>
      <c r="P9350">
        <v>3</v>
      </c>
      <c r="Q9350">
        <v>0</v>
      </c>
      <c r="R9350">
        <v>1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1.9842477065281667</v>
      </c>
      <c r="Y9350">
        <v>0</v>
      </c>
      <c r="Z9350">
        <v>3.9844613938291671E-3</v>
      </c>
      <c r="AA9350">
        <v>0</v>
      </c>
      <c r="AB9350">
        <v>0</v>
      </c>
      <c r="AC9350">
        <v>0</v>
      </c>
      <c r="AD9350">
        <v>0</v>
      </c>
      <c r="AE9350">
        <v>1.9882321679219959</v>
      </c>
    </row>
    <row r="9351" spans="1:31" x14ac:dyDescent="0.25">
      <c r="A9351">
        <v>1663952</v>
      </c>
      <c r="B9351">
        <v>1</v>
      </c>
      <c r="C9351" t="s">
        <v>80</v>
      </c>
      <c r="D9351" t="s">
        <v>91</v>
      </c>
      <c r="E9351" t="s">
        <v>131</v>
      </c>
      <c r="F9351" t="s">
        <v>26207</v>
      </c>
      <c r="G9351" t="s">
        <v>195</v>
      </c>
      <c r="H9351" t="s">
        <v>134</v>
      </c>
      <c r="I9351" t="s">
        <v>135</v>
      </c>
      <c r="J9351" t="s">
        <v>136</v>
      </c>
      <c r="K9351" t="s">
        <v>137</v>
      </c>
      <c r="L9351" t="s">
        <v>26208</v>
      </c>
      <c r="M9351" t="s">
        <v>26209</v>
      </c>
      <c r="N9351">
        <v>7.3202777770000003</v>
      </c>
      <c r="O9351">
        <v>0</v>
      </c>
      <c r="P9351">
        <v>22</v>
      </c>
      <c r="Q9351">
        <v>0</v>
      </c>
      <c r="R9351">
        <v>0</v>
      </c>
      <c r="S9351">
        <v>0</v>
      </c>
      <c r="T9351">
        <v>4</v>
      </c>
      <c r="U9351">
        <v>0</v>
      </c>
      <c r="V9351">
        <v>0</v>
      </c>
      <c r="W9351">
        <v>0</v>
      </c>
      <c r="X9351">
        <v>24.592672985653792</v>
      </c>
      <c r="Y9351">
        <v>0</v>
      </c>
      <c r="Z9351">
        <v>0</v>
      </c>
      <c r="AA9351">
        <v>0</v>
      </c>
      <c r="AB9351">
        <v>20.70003175701088</v>
      </c>
      <c r="AC9351">
        <v>0</v>
      </c>
      <c r="AD9351">
        <v>0</v>
      </c>
      <c r="AE9351">
        <v>45.292704742664668</v>
      </c>
    </row>
    <row r="9352" spans="1:31" x14ac:dyDescent="0.25">
      <c r="A9352">
        <v>1665034</v>
      </c>
      <c r="B9352">
        <v>1</v>
      </c>
      <c r="C9352" t="s">
        <v>80</v>
      </c>
      <c r="D9352" t="s">
        <v>98</v>
      </c>
      <c r="E9352" t="s">
        <v>152</v>
      </c>
      <c r="F9352" t="s">
        <v>26210</v>
      </c>
      <c r="G9352" t="s">
        <v>154</v>
      </c>
      <c r="H9352" t="s">
        <v>149</v>
      </c>
      <c r="I9352" t="s">
        <v>135</v>
      </c>
      <c r="J9352" t="s">
        <v>136</v>
      </c>
      <c r="K9352" t="s">
        <v>137</v>
      </c>
      <c r="L9352" t="s">
        <v>26211</v>
      </c>
      <c r="M9352" t="s">
        <v>26212</v>
      </c>
      <c r="N9352">
        <v>7.3513888879999998</v>
      </c>
      <c r="O9352">
        <v>0</v>
      </c>
      <c r="P9352">
        <v>1</v>
      </c>
      <c r="Q9352">
        <v>0</v>
      </c>
      <c r="R9352">
        <v>0</v>
      </c>
      <c r="S9352">
        <v>0</v>
      </c>
      <c r="T9352">
        <v>0</v>
      </c>
      <c r="U9352">
        <v>0</v>
      </c>
      <c r="V9352">
        <v>0</v>
      </c>
      <c r="W9352">
        <v>0</v>
      </c>
      <c r="X9352">
        <v>1.5586935934420303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1.5586935934420303</v>
      </c>
    </row>
    <row r="9353" spans="1:31" x14ac:dyDescent="0.25">
      <c r="A9353">
        <v>1665057</v>
      </c>
      <c r="B9353">
        <v>1</v>
      </c>
      <c r="C9353" t="s">
        <v>81</v>
      </c>
      <c r="D9353" t="s">
        <v>128</v>
      </c>
      <c r="E9353" t="s">
        <v>178</v>
      </c>
      <c r="F9353" t="s">
        <v>13488</v>
      </c>
      <c r="G9353" t="s">
        <v>227</v>
      </c>
      <c r="H9353" t="s">
        <v>149</v>
      </c>
      <c r="I9353" t="s">
        <v>135</v>
      </c>
      <c r="J9353" t="s">
        <v>136</v>
      </c>
      <c r="K9353" t="s">
        <v>137</v>
      </c>
      <c r="L9353" t="s">
        <v>26213</v>
      </c>
      <c r="M9353" t="s">
        <v>26214</v>
      </c>
      <c r="N9353">
        <v>2.298888888</v>
      </c>
      <c r="O9353">
        <v>0</v>
      </c>
      <c r="P9353">
        <v>112</v>
      </c>
      <c r="Q9353">
        <v>0</v>
      </c>
      <c r="R9353">
        <v>0</v>
      </c>
      <c r="S9353">
        <v>0</v>
      </c>
      <c r="T9353">
        <v>3</v>
      </c>
      <c r="U9353">
        <v>0</v>
      </c>
      <c r="V9353">
        <v>0</v>
      </c>
      <c r="W9353">
        <v>0</v>
      </c>
      <c r="X9353">
        <v>70.982000154316793</v>
      </c>
      <c r="Y9353">
        <v>0</v>
      </c>
      <c r="Z9353">
        <v>0</v>
      </c>
      <c r="AA9353">
        <v>0</v>
      </c>
      <c r="AB9353">
        <v>2.5006411854575288</v>
      </c>
      <c r="AC9353">
        <v>0</v>
      </c>
      <c r="AD9353">
        <v>0</v>
      </c>
      <c r="AE9353">
        <v>73.482641339774318</v>
      </c>
    </row>
    <row r="9354" spans="1:31" x14ac:dyDescent="0.25">
      <c r="A9354">
        <v>1663929</v>
      </c>
      <c r="B9354">
        <v>1</v>
      </c>
      <c r="C9354" t="s">
        <v>80</v>
      </c>
      <c r="D9354" t="s">
        <v>92</v>
      </c>
      <c r="E9354" t="s">
        <v>140</v>
      </c>
      <c r="F9354" t="s">
        <v>4793</v>
      </c>
      <c r="G9354" t="s">
        <v>161</v>
      </c>
      <c r="H9354" t="s">
        <v>134</v>
      </c>
      <c r="I9354" t="s">
        <v>135</v>
      </c>
      <c r="J9354" t="s">
        <v>136</v>
      </c>
      <c r="K9354" t="s">
        <v>137</v>
      </c>
      <c r="L9354" t="s">
        <v>26215</v>
      </c>
      <c r="M9354" t="s">
        <v>26216</v>
      </c>
      <c r="N9354">
        <v>3.2777777769999998</v>
      </c>
      <c r="O9354">
        <v>0</v>
      </c>
      <c r="P9354">
        <v>84</v>
      </c>
      <c r="Q9354">
        <v>7</v>
      </c>
      <c r="R9354">
        <v>20</v>
      </c>
      <c r="S9354">
        <v>3</v>
      </c>
      <c r="T9354">
        <v>3</v>
      </c>
      <c r="U9354">
        <v>0</v>
      </c>
      <c r="V9354">
        <v>0</v>
      </c>
      <c r="W9354">
        <v>0</v>
      </c>
      <c r="X9354">
        <v>53.810881220280322</v>
      </c>
      <c r="Y9354">
        <v>96.899175192449874</v>
      </c>
      <c r="Z9354">
        <v>5.4441506977108531</v>
      </c>
      <c r="AA9354">
        <v>452.39007104987297</v>
      </c>
      <c r="AB9354">
        <v>18.620713582045859</v>
      </c>
      <c r="AC9354">
        <v>0</v>
      </c>
      <c r="AD9354">
        <v>0</v>
      </c>
      <c r="AE9354">
        <v>627.1649917423598</v>
      </c>
    </row>
    <row r="9355" spans="1:31" x14ac:dyDescent="0.25">
      <c r="A9355">
        <v>1664865</v>
      </c>
      <c r="B9355">
        <v>1</v>
      </c>
      <c r="C9355" t="s">
        <v>81</v>
      </c>
      <c r="D9355" t="s">
        <v>113</v>
      </c>
      <c r="E9355" t="s">
        <v>152</v>
      </c>
      <c r="F9355" t="s">
        <v>26217</v>
      </c>
      <c r="G9355" t="s">
        <v>154</v>
      </c>
      <c r="H9355" t="s">
        <v>149</v>
      </c>
      <c r="I9355" t="s">
        <v>135</v>
      </c>
      <c r="J9355" t="s">
        <v>136</v>
      </c>
      <c r="K9355" t="s">
        <v>137</v>
      </c>
      <c r="L9355" t="s">
        <v>26218</v>
      </c>
      <c r="M9355" t="s">
        <v>26219</v>
      </c>
      <c r="N9355">
        <v>4.3802777769999999</v>
      </c>
      <c r="O9355">
        <v>0</v>
      </c>
      <c r="P9355">
        <v>1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0.61223711781781953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0.61223711781781953</v>
      </c>
    </row>
    <row r="9356" spans="1:31" x14ac:dyDescent="0.25">
      <c r="A9356">
        <v>1663883</v>
      </c>
      <c r="B9356">
        <v>1</v>
      </c>
      <c r="C9356" t="s">
        <v>80</v>
      </c>
      <c r="D9356" t="s">
        <v>104</v>
      </c>
      <c r="E9356" t="s">
        <v>131</v>
      </c>
      <c r="F9356" t="s">
        <v>26220</v>
      </c>
      <c r="G9356" t="s">
        <v>195</v>
      </c>
      <c r="H9356" t="s">
        <v>134</v>
      </c>
      <c r="I9356" t="s">
        <v>135</v>
      </c>
      <c r="J9356" t="s">
        <v>136</v>
      </c>
      <c r="K9356" t="s">
        <v>137</v>
      </c>
      <c r="L9356" t="s">
        <v>26221</v>
      </c>
      <c r="M9356" t="s">
        <v>26222</v>
      </c>
      <c r="N9356">
        <v>1.925</v>
      </c>
      <c r="O9356">
        <v>0</v>
      </c>
      <c r="P9356">
        <v>449</v>
      </c>
      <c r="Q9356">
        <v>0</v>
      </c>
      <c r="R9356">
        <v>0</v>
      </c>
      <c r="S9356">
        <v>0</v>
      </c>
      <c r="T9356">
        <v>34</v>
      </c>
      <c r="U9356">
        <v>0</v>
      </c>
      <c r="V9356">
        <v>0</v>
      </c>
      <c r="W9356">
        <v>0</v>
      </c>
      <c r="X9356">
        <v>177.2312609636364</v>
      </c>
      <c r="Y9356">
        <v>0</v>
      </c>
      <c r="Z9356">
        <v>0</v>
      </c>
      <c r="AA9356">
        <v>0</v>
      </c>
      <c r="AB9356">
        <v>17.999372544187452</v>
      </c>
      <c r="AC9356">
        <v>0</v>
      </c>
      <c r="AD9356">
        <v>0</v>
      </c>
      <c r="AE9356">
        <v>195.23063350782385</v>
      </c>
    </row>
    <row r="9357" spans="1:31" x14ac:dyDescent="0.25">
      <c r="A9357">
        <v>1665065</v>
      </c>
      <c r="B9357">
        <v>1</v>
      </c>
      <c r="C9357" t="s">
        <v>80</v>
      </c>
      <c r="D9357" t="s">
        <v>92</v>
      </c>
      <c r="E9357" t="s">
        <v>178</v>
      </c>
      <c r="F9357" t="s">
        <v>26223</v>
      </c>
      <c r="G9357" t="s">
        <v>359</v>
      </c>
      <c r="H9357" t="s">
        <v>149</v>
      </c>
      <c r="I9357" t="s">
        <v>135</v>
      </c>
      <c r="J9357" t="s">
        <v>136</v>
      </c>
      <c r="K9357" t="s">
        <v>137</v>
      </c>
      <c r="L9357" t="s">
        <v>26224</v>
      </c>
      <c r="M9357" t="s">
        <v>26225</v>
      </c>
      <c r="N9357">
        <v>1.5925</v>
      </c>
      <c r="O9357">
        <v>0</v>
      </c>
      <c r="P9357">
        <v>109</v>
      </c>
      <c r="Q9357">
        <v>0</v>
      </c>
      <c r="R9357">
        <v>0</v>
      </c>
      <c r="S9357">
        <v>0</v>
      </c>
      <c r="T9357">
        <v>2</v>
      </c>
      <c r="U9357">
        <v>0</v>
      </c>
      <c r="V9357">
        <v>0</v>
      </c>
      <c r="W9357">
        <v>0</v>
      </c>
      <c r="X9357">
        <v>16.262135862189567</v>
      </c>
      <c r="Y9357">
        <v>0</v>
      </c>
      <c r="Z9357">
        <v>0</v>
      </c>
      <c r="AA9357">
        <v>0</v>
      </c>
      <c r="AB9357">
        <v>1.3401842649589726</v>
      </c>
      <c r="AC9357">
        <v>0</v>
      </c>
      <c r="AD9357">
        <v>0</v>
      </c>
      <c r="AE9357">
        <v>17.602320127148538</v>
      </c>
    </row>
    <row r="9358" spans="1:31" x14ac:dyDescent="0.25">
      <c r="A9358">
        <v>1664673</v>
      </c>
      <c r="B9358">
        <v>1</v>
      </c>
      <c r="C9358" t="s">
        <v>80</v>
      </c>
      <c r="D9358" t="s">
        <v>109</v>
      </c>
      <c r="E9358" t="s">
        <v>140</v>
      </c>
      <c r="F9358" t="s">
        <v>19702</v>
      </c>
      <c r="G9358" t="s">
        <v>161</v>
      </c>
      <c r="H9358" t="s">
        <v>134</v>
      </c>
      <c r="I9358" t="s">
        <v>135</v>
      </c>
      <c r="J9358" t="s">
        <v>136</v>
      </c>
      <c r="K9358" t="s">
        <v>137</v>
      </c>
      <c r="L9358" t="s">
        <v>26226</v>
      </c>
      <c r="M9358" t="s">
        <v>26227</v>
      </c>
      <c r="N9358">
        <v>0.22055555499999999</v>
      </c>
      <c r="O9358">
        <v>0</v>
      </c>
      <c r="P9358">
        <v>708</v>
      </c>
      <c r="Q9358">
        <v>2</v>
      </c>
      <c r="R9358">
        <v>130</v>
      </c>
      <c r="S9358">
        <v>11</v>
      </c>
      <c r="T9358">
        <v>159</v>
      </c>
      <c r="U9358">
        <v>0</v>
      </c>
      <c r="V9358">
        <v>0</v>
      </c>
      <c r="W9358">
        <v>0</v>
      </c>
      <c r="X9358">
        <v>19.004584759137067</v>
      </c>
      <c r="Y9358">
        <v>4.8154112307963882E-2</v>
      </c>
      <c r="Z9358">
        <v>9.4123171285059009</v>
      </c>
      <c r="AA9358">
        <v>21.176637366222288</v>
      </c>
      <c r="AB9358">
        <v>17.402776047066521</v>
      </c>
      <c r="AC9358">
        <v>0</v>
      </c>
      <c r="AD9358">
        <v>0</v>
      </c>
      <c r="AE9358">
        <v>67.044469413239739</v>
      </c>
    </row>
    <row r="9359" spans="1:31" x14ac:dyDescent="0.25">
      <c r="A9359">
        <v>1663837</v>
      </c>
      <c r="B9359">
        <v>1</v>
      </c>
      <c r="C9359" t="s">
        <v>80</v>
      </c>
      <c r="D9359" t="s">
        <v>91</v>
      </c>
      <c r="E9359" t="s">
        <v>1154</v>
      </c>
      <c r="F9359" t="s">
        <v>26228</v>
      </c>
      <c r="G9359" t="s">
        <v>195</v>
      </c>
      <c r="H9359" t="s">
        <v>134</v>
      </c>
      <c r="I9359" t="s">
        <v>135</v>
      </c>
      <c r="J9359" t="s">
        <v>136</v>
      </c>
      <c r="K9359" t="s">
        <v>137</v>
      </c>
      <c r="L9359" t="s">
        <v>26229</v>
      </c>
      <c r="M9359" t="s">
        <v>26230</v>
      </c>
      <c r="N9359">
        <v>1.226111111</v>
      </c>
      <c r="O9359">
        <v>0</v>
      </c>
      <c r="P9359">
        <v>1620</v>
      </c>
      <c r="Q9359">
        <v>0</v>
      </c>
      <c r="R9359">
        <v>1</v>
      </c>
      <c r="S9359">
        <v>0</v>
      </c>
      <c r="T9359">
        <v>56</v>
      </c>
      <c r="U9359">
        <v>0</v>
      </c>
      <c r="V9359">
        <v>0</v>
      </c>
      <c r="W9359">
        <v>0</v>
      </c>
      <c r="X9359">
        <v>716.66890209770497</v>
      </c>
      <c r="Y9359">
        <v>0</v>
      </c>
      <c r="Z9359">
        <v>2.0793278158093083</v>
      </c>
      <c r="AA9359">
        <v>0</v>
      </c>
      <c r="AB9359">
        <v>62.331464395001774</v>
      </c>
      <c r="AC9359">
        <v>0</v>
      </c>
      <c r="AD9359">
        <v>0</v>
      </c>
      <c r="AE9359">
        <v>781.07969430851608</v>
      </c>
    </row>
    <row r="9360" spans="1:31" x14ac:dyDescent="0.25">
      <c r="A9360">
        <v>1664773</v>
      </c>
      <c r="B9360">
        <v>1</v>
      </c>
      <c r="C9360" t="s">
        <v>80</v>
      </c>
      <c r="D9360" t="s">
        <v>85</v>
      </c>
      <c r="E9360" t="s">
        <v>178</v>
      </c>
      <c r="F9360" t="s">
        <v>26231</v>
      </c>
      <c r="G9360" t="s">
        <v>227</v>
      </c>
      <c r="H9360" t="s">
        <v>149</v>
      </c>
      <c r="I9360" t="s">
        <v>135</v>
      </c>
      <c r="J9360" t="s">
        <v>136</v>
      </c>
      <c r="K9360" t="s">
        <v>137</v>
      </c>
      <c r="L9360" t="s">
        <v>26232</v>
      </c>
      <c r="M9360" t="s">
        <v>26233</v>
      </c>
      <c r="N9360">
        <v>1.143888888</v>
      </c>
      <c r="O9360">
        <v>0</v>
      </c>
      <c r="P9360">
        <v>30</v>
      </c>
      <c r="Q9360">
        <v>0</v>
      </c>
      <c r="R9360">
        <v>0</v>
      </c>
      <c r="S9360">
        <v>0</v>
      </c>
      <c r="T9360">
        <v>9</v>
      </c>
      <c r="U9360">
        <v>0</v>
      </c>
      <c r="V9360">
        <v>0</v>
      </c>
      <c r="W9360">
        <v>0</v>
      </c>
      <c r="X9360">
        <v>8.6320872945052738</v>
      </c>
      <c r="Y9360">
        <v>0</v>
      </c>
      <c r="Z9360">
        <v>0</v>
      </c>
      <c r="AA9360">
        <v>0</v>
      </c>
      <c r="AB9360">
        <v>11.421713159585636</v>
      </c>
      <c r="AC9360">
        <v>0</v>
      </c>
      <c r="AD9360">
        <v>0</v>
      </c>
      <c r="AE9360">
        <v>20.053800454090911</v>
      </c>
    </row>
    <row r="9361" spans="1:31" x14ac:dyDescent="0.25">
      <c r="A9361">
        <v>1664627</v>
      </c>
      <c r="B9361">
        <v>1</v>
      </c>
      <c r="C9361" t="s">
        <v>81</v>
      </c>
      <c r="D9361" t="s">
        <v>127</v>
      </c>
      <c r="E9361" t="s">
        <v>146</v>
      </c>
      <c r="F9361" t="s">
        <v>26234</v>
      </c>
      <c r="G9361" t="s">
        <v>3003</v>
      </c>
      <c r="H9361" t="s">
        <v>149</v>
      </c>
      <c r="I9361" t="s">
        <v>135</v>
      </c>
      <c r="J9361" t="s">
        <v>136</v>
      </c>
      <c r="K9361" t="s">
        <v>137</v>
      </c>
      <c r="L9361" t="s">
        <v>26235</v>
      </c>
      <c r="M9361" t="s">
        <v>26236</v>
      </c>
      <c r="N9361">
        <v>2.5319444440000001</v>
      </c>
      <c r="O9361">
        <v>0</v>
      </c>
      <c r="P9361">
        <v>81</v>
      </c>
      <c r="Q9361">
        <v>0</v>
      </c>
      <c r="R9361">
        <v>0</v>
      </c>
      <c r="S9361">
        <v>0</v>
      </c>
      <c r="T9361">
        <v>35</v>
      </c>
      <c r="U9361">
        <v>0</v>
      </c>
      <c r="V9361">
        <v>0</v>
      </c>
      <c r="W9361">
        <v>0</v>
      </c>
      <c r="X9361">
        <v>55.99672157942026</v>
      </c>
      <c r="Y9361">
        <v>0</v>
      </c>
      <c r="Z9361">
        <v>0</v>
      </c>
      <c r="AA9361">
        <v>0</v>
      </c>
      <c r="AB9361">
        <v>120.17318126420112</v>
      </c>
      <c r="AC9361">
        <v>0</v>
      </c>
      <c r="AD9361">
        <v>0</v>
      </c>
      <c r="AE9361">
        <v>176.16990284362137</v>
      </c>
    </row>
    <row r="9362" spans="1:31" x14ac:dyDescent="0.25">
      <c r="A9362">
        <v>1664481</v>
      </c>
      <c r="B9362">
        <v>1</v>
      </c>
      <c r="C9362" t="s">
        <v>80</v>
      </c>
      <c r="D9362" t="s">
        <v>84</v>
      </c>
      <c r="E9362" t="s">
        <v>152</v>
      </c>
      <c r="F9362" t="s">
        <v>26237</v>
      </c>
      <c r="G9362" t="s">
        <v>154</v>
      </c>
      <c r="H9362" t="s">
        <v>149</v>
      </c>
      <c r="I9362" t="s">
        <v>135</v>
      </c>
      <c r="J9362" t="s">
        <v>136</v>
      </c>
      <c r="K9362" t="s">
        <v>137</v>
      </c>
      <c r="L9362" t="s">
        <v>26238</v>
      </c>
      <c r="M9362" t="s">
        <v>26239</v>
      </c>
      <c r="N9362">
        <v>8.1911111109999997</v>
      </c>
      <c r="O9362">
        <v>0</v>
      </c>
      <c r="P9362">
        <v>1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2.1371851625488651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2.1371851625488651</v>
      </c>
    </row>
    <row r="9363" spans="1:31" x14ac:dyDescent="0.25">
      <c r="A9363">
        <v>1664742</v>
      </c>
      <c r="B9363">
        <v>1</v>
      </c>
      <c r="C9363" t="s">
        <v>81</v>
      </c>
      <c r="D9363" t="s">
        <v>112</v>
      </c>
      <c r="E9363" t="s">
        <v>152</v>
      </c>
      <c r="F9363" t="s">
        <v>26240</v>
      </c>
      <c r="G9363" t="s">
        <v>154</v>
      </c>
      <c r="H9363" t="s">
        <v>149</v>
      </c>
      <c r="I9363" t="s">
        <v>135</v>
      </c>
      <c r="J9363" t="s">
        <v>136</v>
      </c>
      <c r="K9363" t="s">
        <v>137</v>
      </c>
      <c r="L9363" t="s">
        <v>26241</v>
      </c>
      <c r="M9363" t="s">
        <v>26242</v>
      </c>
      <c r="N9363">
        <v>3.0169444439999999</v>
      </c>
      <c r="O9363">
        <v>0</v>
      </c>
      <c r="P9363">
        <v>7</v>
      </c>
      <c r="Q9363">
        <v>0</v>
      </c>
      <c r="R9363">
        <v>0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3.5848310745505154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3.5848310745505154</v>
      </c>
    </row>
    <row r="9364" spans="1:31" x14ac:dyDescent="0.25">
      <c r="A9364">
        <v>1663960</v>
      </c>
      <c r="B9364">
        <v>1</v>
      </c>
      <c r="C9364" t="s">
        <v>81</v>
      </c>
      <c r="D9364" t="s">
        <v>127</v>
      </c>
      <c r="E9364" t="s">
        <v>131</v>
      </c>
      <c r="F9364" t="s">
        <v>8973</v>
      </c>
      <c r="G9364" t="s">
        <v>161</v>
      </c>
      <c r="H9364" t="s">
        <v>134</v>
      </c>
      <c r="I9364" t="s">
        <v>135</v>
      </c>
      <c r="J9364" t="s">
        <v>136</v>
      </c>
      <c r="K9364" t="s">
        <v>137</v>
      </c>
      <c r="L9364" t="s">
        <v>26243</v>
      </c>
      <c r="M9364" t="s">
        <v>26244</v>
      </c>
      <c r="N9364">
        <v>4.5049999999999999</v>
      </c>
      <c r="O9364">
        <v>5</v>
      </c>
      <c r="P9364">
        <v>0</v>
      </c>
      <c r="Q9364">
        <v>155</v>
      </c>
      <c r="R9364">
        <v>6</v>
      </c>
      <c r="S9364">
        <v>6</v>
      </c>
      <c r="T9364">
        <v>0</v>
      </c>
      <c r="U9364">
        <v>0</v>
      </c>
      <c r="V9364">
        <v>0</v>
      </c>
      <c r="W9364">
        <v>2.7295754749994501</v>
      </c>
      <c r="X9364">
        <v>0</v>
      </c>
      <c r="Y9364">
        <v>189.66022938293165</v>
      </c>
      <c r="Z9364">
        <v>4.7374273940548992</v>
      </c>
      <c r="AA9364">
        <v>46.744073145639412</v>
      </c>
      <c r="AB9364">
        <v>0</v>
      </c>
      <c r="AC9364">
        <v>0</v>
      </c>
      <c r="AD9364">
        <v>0</v>
      </c>
      <c r="AE9364">
        <v>243.87130539762541</v>
      </c>
    </row>
    <row r="9365" spans="1:31" x14ac:dyDescent="0.25">
      <c r="A9365">
        <v>1664152</v>
      </c>
      <c r="B9365">
        <v>1</v>
      </c>
      <c r="C9365" t="s">
        <v>80</v>
      </c>
      <c r="D9365" t="s">
        <v>106</v>
      </c>
      <c r="E9365" t="s">
        <v>131</v>
      </c>
      <c r="F9365" t="s">
        <v>26245</v>
      </c>
      <c r="G9365" t="s">
        <v>161</v>
      </c>
      <c r="H9365" t="s">
        <v>134</v>
      </c>
      <c r="I9365" t="s">
        <v>135</v>
      </c>
      <c r="J9365" t="s">
        <v>136</v>
      </c>
      <c r="K9365" t="s">
        <v>137</v>
      </c>
      <c r="L9365" t="s">
        <v>26246</v>
      </c>
      <c r="M9365" t="s">
        <v>25120</v>
      </c>
      <c r="N9365">
        <v>9.2777777000000006E-2</v>
      </c>
      <c r="O9365">
        <v>0</v>
      </c>
      <c r="P9365">
        <v>4159</v>
      </c>
      <c r="Q9365">
        <v>0</v>
      </c>
      <c r="R9365">
        <v>7</v>
      </c>
      <c r="S9365">
        <v>1</v>
      </c>
      <c r="T9365">
        <v>306</v>
      </c>
      <c r="U9365">
        <v>0</v>
      </c>
      <c r="V9365">
        <v>1</v>
      </c>
      <c r="W9365">
        <v>0</v>
      </c>
      <c r="X9365">
        <v>92.213093340620375</v>
      </c>
      <c r="Y9365">
        <v>0</v>
      </c>
      <c r="Z9365">
        <v>0.10995265953713498</v>
      </c>
      <c r="AA9365">
        <v>0.1961333391108</v>
      </c>
      <c r="AB9365">
        <v>48.198327432604522</v>
      </c>
      <c r="AC9365">
        <v>0</v>
      </c>
      <c r="AD9365">
        <v>0.66584450729379341</v>
      </c>
      <c r="AE9365">
        <v>141.38335127916662</v>
      </c>
    </row>
    <row r="9366" spans="1:31" x14ac:dyDescent="0.25">
      <c r="A9366">
        <v>1664052</v>
      </c>
      <c r="B9366">
        <v>1</v>
      </c>
      <c r="C9366" t="s">
        <v>81</v>
      </c>
      <c r="D9366" t="s">
        <v>115</v>
      </c>
      <c r="E9366" t="s">
        <v>204</v>
      </c>
      <c r="F9366" t="s">
        <v>22790</v>
      </c>
      <c r="G9366" t="s">
        <v>161</v>
      </c>
      <c r="H9366" t="s">
        <v>134</v>
      </c>
      <c r="I9366" t="s">
        <v>135</v>
      </c>
      <c r="J9366" t="s">
        <v>136</v>
      </c>
      <c r="K9366" t="s">
        <v>137</v>
      </c>
      <c r="L9366" t="s">
        <v>26247</v>
      </c>
      <c r="M9366" t="s">
        <v>26248</v>
      </c>
      <c r="N9366">
        <v>1.1402777770000001</v>
      </c>
      <c r="O9366">
        <v>0</v>
      </c>
      <c r="P9366">
        <v>770</v>
      </c>
      <c r="Q9366">
        <v>0</v>
      </c>
      <c r="R9366">
        <v>6</v>
      </c>
      <c r="S9366">
        <v>2</v>
      </c>
      <c r="T9366">
        <v>46</v>
      </c>
      <c r="U9366">
        <v>0</v>
      </c>
      <c r="V9366">
        <v>0</v>
      </c>
      <c r="W9366">
        <v>0</v>
      </c>
      <c r="X9366">
        <v>59.606613125333872</v>
      </c>
      <c r="Y9366">
        <v>0</v>
      </c>
      <c r="Z9366">
        <v>2.2240883778618543</v>
      </c>
      <c r="AA9366">
        <v>5.7659752396265258</v>
      </c>
      <c r="AB9366">
        <v>19.365615499515936</v>
      </c>
      <c r="AC9366">
        <v>0</v>
      </c>
      <c r="AD9366">
        <v>0</v>
      </c>
      <c r="AE9366">
        <v>86.962292242338194</v>
      </c>
    </row>
    <row r="9367" spans="1:31" x14ac:dyDescent="0.25">
      <c r="A9367">
        <v>1664344</v>
      </c>
      <c r="B9367">
        <v>1</v>
      </c>
      <c r="C9367" t="s">
        <v>81</v>
      </c>
      <c r="D9367" t="s">
        <v>115</v>
      </c>
      <c r="E9367" t="s">
        <v>146</v>
      </c>
      <c r="F9367" t="s">
        <v>26249</v>
      </c>
      <c r="G9367" t="s">
        <v>3003</v>
      </c>
      <c r="H9367" t="s">
        <v>149</v>
      </c>
      <c r="I9367" t="s">
        <v>135</v>
      </c>
      <c r="J9367" t="s">
        <v>136</v>
      </c>
      <c r="K9367" t="s">
        <v>137</v>
      </c>
      <c r="L9367" t="s">
        <v>26250</v>
      </c>
      <c r="M9367" t="s">
        <v>26251</v>
      </c>
      <c r="N9367">
        <v>2.1786111109999999</v>
      </c>
      <c r="O9367">
        <v>0</v>
      </c>
      <c r="P9367">
        <v>28</v>
      </c>
      <c r="Q9367">
        <v>0</v>
      </c>
      <c r="R9367">
        <v>6</v>
      </c>
      <c r="S9367">
        <v>0</v>
      </c>
      <c r="T9367">
        <v>3</v>
      </c>
      <c r="U9367">
        <v>0</v>
      </c>
      <c r="V9367">
        <v>0</v>
      </c>
      <c r="W9367">
        <v>0</v>
      </c>
      <c r="X9367">
        <v>2.9275277451503916</v>
      </c>
      <c r="Y9367">
        <v>0</v>
      </c>
      <c r="Z9367">
        <v>1.4416080143918975</v>
      </c>
      <c r="AA9367">
        <v>0</v>
      </c>
      <c r="AB9367">
        <v>7.7734314199283876</v>
      </c>
      <c r="AC9367">
        <v>0</v>
      </c>
      <c r="AD9367">
        <v>0</v>
      </c>
      <c r="AE9367">
        <v>12.142567179470676</v>
      </c>
    </row>
    <row r="9368" spans="1:31" x14ac:dyDescent="0.25">
      <c r="A9368">
        <v>1664221</v>
      </c>
      <c r="B9368">
        <v>1</v>
      </c>
      <c r="C9368" t="s">
        <v>80</v>
      </c>
      <c r="D9368" t="s">
        <v>100</v>
      </c>
      <c r="E9368" t="s">
        <v>131</v>
      </c>
      <c r="F9368" t="s">
        <v>7913</v>
      </c>
      <c r="G9368" t="s">
        <v>161</v>
      </c>
      <c r="H9368" t="s">
        <v>134</v>
      </c>
      <c r="I9368" t="s">
        <v>135</v>
      </c>
      <c r="J9368" t="s">
        <v>136</v>
      </c>
      <c r="K9368" t="s">
        <v>137</v>
      </c>
      <c r="L9368" t="s">
        <v>26252</v>
      </c>
      <c r="M9368" t="s">
        <v>26253</v>
      </c>
      <c r="N9368">
        <v>5.2777776999999998E-2</v>
      </c>
      <c r="O9368">
        <v>0</v>
      </c>
      <c r="P9368">
        <v>851</v>
      </c>
      <c r="Q9368">
        <v>0</v>
      </c>
      <c r="R9368">
        <v>124</v>
      </c>
      <c r="S9368">
        <v>0</v>
      </c>
      <c r="T9368">
        <v>101</v>
      </c>
      <c r="U9368">
        <v>0</v>
      </c>
      <c r="V9368">
        <v>0</v>
      </c>
      <c r="W9368">
        <v>0</v>
      </c>
      <c r="X9368">
        <v>17.784625780564024</v>
      </c>
      <c r="Y9368">
        <v>0</v>
      </c>
      <c r="Z9368">
        <v>5.1945952567323319</v>
      </c>
      <c r="AA9368">
        <v>0</v>
      </c>
      <c r="AB9368">
        <v>4.985781269822577</v>
      </c>
      <c r="AC9368">
        <v>0</v>
      </c>
      <c r="AD9368">
        <v>0</v>
      </c>
      <c r="AE9368">
        <v>27.965002307118933</v>
      </c>
    </row>
    <row r="9369" spans="1:31" x14ac:dyDescent="0.25">
      <c r="A9369">
        <v>1663860</v>
      </c>
      <c r="B9369">
        <v>1</v>
      </c>
      <c r="C9369" t="s">
        <v>80</v>
      </c>
      <c r="D9369" t="s">
        <v>96</v>
      </c>
      <c r="E9369" t="s">
        <v>140</v>
      </c>
      <c r="F9369" t="s">
        <v>2321</v>
      </c>
      <c r="G9369" t="s">
        <v>161</v>
      </c>
      <c r="H9369" t="s">
        <v>134</v>
      </c>
      <c r="I9369" t="s">
        <v>135</v>
      </c>
      <c r="J9369" t="s">
        <v>136</v>
      </c>
      <c r="K9369" t="s">
        <v>137</v>
      </c>
      <c r="L9369" t="s">
        <v>26254</v>
      </c>
      <c r="M9369" t="s">
        <v>26255</v>
      </c>
      <c r="N9369">
        <v>0.61694444400000004</v>
      </c>
      <c r="O9369">
        <v>9</v>
      </c>
      <c r="P9369">
        <v>1031</v>
      </c>
      <c r="Q9369">
        <v>20</v>
      </c>
      <c r="R9369">
        <v>60</v>
      </c>
      <c r="S9369">
        <v>7</v>
      </c>
      <c r="T9369">
        <v>21</v>
      </c>
      <c r="U9369">
        <v>0</v>
      </c>
      <c r="V9369">
        <v>1</v>
      </c>
      <c r="W9369">
        <v>11.072194164014549</v>
      </c>
      <c r="X9369">
        <v>53.564640726370598</v>
      </c>
      <c r="Y9369">
        <v>11.682580660497681</v>
      </c>
      <c r="Z9369">
        <v>12.127064467710897</v>
      </c>
      <c r="AA9369">
        <v>5.1075551755103517</v>
      </c>
      <c r="AB9369">
        <v>5.9112016807984924</v>
      </c>
      <c r="AC9369">
        <v>0</v>
      </c>
      <c r="AD9369">
        <v>9.4043868623055554E-2</v>
      </c>
      <c r="AE9369">
        <v>99.559280743525633</v>
      </c>
    </row>
    <row r="9370" spans="1:31" x14ac:dyDescent="0.25">
      <c r="A9370">
        <v>1664450</v>
      </c>
      <c r="B9370">
        <v>1</v>
      </c>
      <c r="C9370" t="s">
        <v>80</v>
      </c>
      <c r="D9370" t="s">
        <v>88</v>
      </c>
      <c r="E9370" t="s">
        <v>131</v>
      </c>
      <c r="F9370" t="s">
        <v>25700</v>
      </c>
      <c r="G9370" t="s">
        <v>585</v>
      </c>
      <c r="H9370" t="s">
        <v>134</v>
      </c>
      <c r="I9370" t="s">
        <v>135</v>
      </c>
      <c r="J9370" t="s">
        <v>136</v>
      </c>
      <c r="K9370" t="s">
        <v>137</v>
      </c>
      <c r="L9370" t="s">
        <v>26256</v>
      </c>
      <c r="M9370" t="s">
        <v>26257</v>
      </c>
      <c r="N9370">
        <v>0.45750000000000002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1</v>
      </c>
      <c r="U9370">
        <v>3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5.3638836647340003E-2</v>
      </c>
      <c r="AC9370">
        <v>955.93095919129701</v>
      </c>
      <c r="AD9370">
        <v>0</v>
      </c>
      <c r="AE9370">
        <v>955.98459802794434</v>
      </c>
    </row>
    <row r="9371" spans="1:31" x14ac:dyDescent="0.25">
      <c r="A9371">
        <v>1664252</v>
      </c>
      <c r="B9371">
        <v>1</v>
      </c>
      <c r="C9371" t="s">
        <v>80</v>
      </c>
      <c r="D9371" t="s">
        <v>93</v>
      </c>
      <c r="E9371" t="s">
        <v>204</v>
      </c>
      <c r="F9371" t="s">
        <v>26258</v>
      </c>
      <c r="G9371" t="s">
        <v>161</v>
      </c>
      <c r="H9371" t="s">
        <v>134</v>
      </c>
      <c r="I9371" t="s">
        <v>135</v>
      </c>
      <c r="J9371" t="s">
        <v>136</v>
      </c>
      <c r="K9371" t="s">
        <v>137</v>
      </c>
      <c r="L9371" t="s">
        <v>26259</v>
      </c>
      <c r="M9371" t="s">
        <v>26260</v>
      </c>
      <c r="N9371">
        <v>2.0661111110000001</v>
      </c>
      <c r="O9371">
        <v>0</v>
      </c>
      <c r="P9371">
        <v>185</v>
      </c>
      <c r="Q9371">
        <v>2</v>
      </c>
      <c r="R9371">
        <v>22</v>
      </c>
      <c r="S9371">
        <v>0</v>
      </c>
      <c r="T9371">
        <v>14</v>
      </c>
      <c r="U9371">
        <v>0</v>
      </c>
      <c r="V9371">
        <v>0</v>
      </c>
      <c r="W9371">
        <v>0</v>
      </c>
      <c r="X9371">
        <v>26.856448503296701</v>
      </c>
      <c r="Y9371">
        <v>0.72473730828800009</v>
      </c>
      <c r="Z9371">
        <v>1.6712058891944703</v>
      </c>
      <c r="AA9371">
        <v>0</v>
      </c>
      <c r="AB9371">
        <v>11.194133281184534</v>
      </c>
      <c r="AC9371">
        <v>0</v>
      </c>
      <c r="AD9371">
        <v>0</v>
      </c>
      <c r="AE9371">
        <v>40.446524981963705</v>
      </c>
    </row>
    <row r="9372" spans="1:31" x14ac:dyDescent="0.25">
      <c r="A9372">
        <v>1664650</v>
      </c>
      <c r="B9372">
        <v>1</v>
      </c>
      <c r="C9372" t="s">
        <v>80</v>
      </c>
      <c r="D9372" t="s">
        <v>96</v>
      </c>
      <c r="E9372" t="s">
        <v>178</v>
      </c>
      <c r="F9372" t="s">
        <v>26261</v>
      </c>
      <c r="G9372" t="s">
        <v>710</v>
      </c>
      <c r="H9372" t="s">
        <v>149</v>
      </c>
      <c r="I9372" t="s">
        <v>135</v>
      </c>
      <c r="J9372" t="s">
        <v>136</v>
      </c>
      <c r="K9372" t="s">
        <v>137</v>
      </c>
      <c r="L9372" t="s">
        <v>26262</v>
      </c>
      <c r="M9372" t="s">
        <v>26263</v>
      </c>
      <c r="N9372">
        <v>2.3394444440000002</v>
      </c>
      <c r="O9372">
        <v>0</v>
      </c>
      <c r="P9372">
        <v>114</v>
      </c>
      <c r="Q9372">
        <v>0</v>
      </c>
      <c r="R9372">
        <v>0</v>
      </c>
      <c r="S9372">
        <v>0</v>
      </c>
      <c r="T9372">
        <v>5</v>
      </c>
      <c r="U9372">
        <v>0</v>
      </c>
      <c r="V9372">
        <v>0</v>
      </c>
      <c r="W9372">
        <v>0</v>
      </c>
      <c r="X9372">
        <v>113.10785730793603</v>
      </c>
      <c r="Y9372">
        <v>0</v>
      </c>
      <c r="Z9372">
        <v>0</v>
      </c>
      <c r="AA9372">
        <v>0</v>
      </c>
      <c r="AB9372">
        <v>20.761874428072741</v>
      </c>
      <c r="AC9372">
        <v>0</v>
      </c>
      <c r="AD9372">
        <v>0</v>
      </c>
      <c r="AE9372">
        <v>133.86973173600876</v>
      </c>
    </row>
    <row r="9373" spans="1:31" x14ac:dyDescent="0.25">
      <c r="A9373">
        <v>1664358</v>
      </c>
      <c r="B9373">
        <v>1</v>
      </c>
      <c r="C9373" t="s">
        <v>80</v>
      </c>
      <c r="D9373" t="s">
        <v>103</v>
      </c>
      <c r="E9373" t="s">
        <v>152</v>
      </c>
      <c r="F9373" t="s">
        <v>26264</v>
      </c>
      <c r="G9373" t="s">
        <v>154</v>
      </c>
      <c r="H9373" t="s">
        <v>149</v>
      </c>
      <c r="I9373" t="s">
        <v>135</v>
      </c>
      <c r="J9373" t="s">
        <v>136</v>
      </c>
      <c r="K9373" t="s">
        <v>137</v>
      </c>
      <c r="L9373" t="s">
        <v>26265</v>
      </c>
      <c r="M9373" t="s">
        <v>26266</v>
      </c>
      <c r="N9373">
        <v>2.1258333330000001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1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</row>
    <row r="9374" spans="1:31" x14ac:dyDescent="0.25">
      <c r="A9374">
        <v>1664258</v>
      </c>
      <c r="B9374">
        <v>1</v>
      </c>
      <c r="C9374" t="s">
        <v>81</v>
      </c>
      <c r="D9374" t="s">
        <v>121</v>
      </c>
      <c r="E9374" t="s">
        <v>204</v>
      </c>
      <c r="F9374" t="s">
        <v>26267</v>
      </c>
      <c r="G9374" t="s">
        <v>161</v>
      </c>
      <c r="H9374" t="s">
        <v>134</v>
      </c>
      <c r="I9374" t="s">
        <v>135</v>
      </c>
      <c r="J9374" t="s">
        <v>136</v>
      </c>
      <c r="K9374" t="s">
        <v>137</v>
      </c>
      <c r="L9374" t="s">
        <v>26268</v>
      </c>
      <c r="M9374" t="s">
        <v>26269</v>
      </c>
      <c r="N9374">
        <v>0.68166666600000003</v>
      </c>
      <c r="O9374">
        <v>0</v>
      </c>
      <c r="P9374">
        <v>700</v>
      </c>
      <c r="Q9374">
        <v>0</v>
      </c>
      <c r="R9374">
        <v>10</v>
      </c>
      <c r="S9374">
        <v>4</v>
      </c>
      <c r="T9374">
        <v>46</v>
      </c>
      <c r="U9374">
        <v>0</v>
      </c>
      <c r="V9374">
        <v>0</v>
      </c>
      <c r="W9374">
        <v>0</v>
      </c>
      <c r="X9374">
        <v>43.220075322897799</v>
      </c>
      <c r="Y9374">
        <v>0</v>
      </c>
      <c r="Z9374">
        <v>0.18143828873439005</v>
      </c>
      <c r="AA9374">
        <v>17.377102778742326</v>
      </c>
      <c r="AB9374">
        <v>14.73889396606703</v>
      </c>
      <c r="AC9374">
        <v>0</v>
      </c>
      <c r="AD9374">
        <v>0</v>
      </c>
      <c r="AE9374">
        <v>75.517510356441548</v>
      </c>
    </row>
    <row r="9375" spans="1:31" x14ac:dyDescent="0.25">
      <c r="A9375">
        <v>1664636</v>
      </c>
      <c r="B9375">
        <v>1</v>
      </c>
      <c r="C9375" t="s">
        <v>81</v>
      </c>
      <c r="D9375" t="s">
        <v>121</v>
      </c>
      <c r="E9375" t="s">
        <v>140</v>
      </c>
      <c r="F9375" t="s">
        <v>5395</v>
      </c>
      <c r="G9375" t="s">
        <v>161</v>
      </c>
      <c r="H9375" t="s">
        <v>134</v>
      </c>
      <c r="I9375" t="s">
        <v>191</v>
      </c>
      <c r="J9375" t="s">
        <v>136</v>
      </c>
      <c r="K9375" t="s">
        <v>137</v>
      </c>
      <c r="L9375" t="s">
        <v>26270</v>
      </c>
      <c r="M9375" t="s">
        <v>26271</v>
      </c>
      <c r="N9375">
        <v>2.7777777E-2</v>
      </c>
      <c r="O9375">
        <v>0</v>
      </c>
      <c r="P9375">
        <v>1210</v>
      </c>
      <c r="Q9375">
        <v>1</v>
      </c>
      <c r="R9375">
        <v>49</v>
      </c>
      <c r="S9375">
        <v>5</v>
      </c>
      <c r="T9375">
        <v>58</v>
      </c>
      <c r="U9375">
        <v>0</v>
      </c>
      <c r="V9375">
        <v>0</v>
      </c>
      <c r="W9375">
        <v>0</v>
      </c>
      <c r="X9375">
        <v>3.1844808362193366</v>
      </c>
      <c r="Y9375">
        <v>0</v>
      </c>
      <c r="Z9375">
        <v>7.9985599974444446E-2</v>
      </c>
      <c r="AA9375">
        <v>0.34073529038</v>
      </c>
      <c r="AB9375">
        <v>0.72233401618891646</v>
      </c>
      <c r="AC9375">
        <v>0</v>
      </c>
      <c r="AD9375">
        <v>0</v>
      </c>
      <c r="AE9375">
        <v>4.3275357427626977</v>
      </c>
    </row>
    <row r="9376" spans="1:31" x14ac:dyDescent="0.25">
      <c r="A9376">
        <v>1664444</v>
      </c>
      <c r="B9376">
        <v>1</v>
      </c>
      <c r="C9376" t="s">
        <v>80</v>
      </c>
      <c r="D9376" t="s">
        <v>85</v>
      </c>
      <c r="E9376" t="s">
        <v>152</v>
      </c>
      <c r="F9376" t="s">
        <v>26272</v>
      </c>
      <c r="G9376" t="s">
        <v>507</v>
      </c>
      <c r="H9376" t="s">
        <v>149</v>
      </c>
      <c r="I9376" t="s">
        <v>135</v>
      </c>
      <c r="J9376" t="s">
        <v>136</v>
      </c>
      <c r="K9376" t="s">
        <v>137</v>
      </c>
      <c r="L9376" t="s">
        <v>26273</v>
      </c>
      <c r="M9376" t="s">
        <v>26274</v>
      </c>
      <c r="N9376">
        <v>1.5108333329999999</v>
      </c>
      <c r="O9376">
        <v>0</v>
      </c>
      <c r="P9376">
        <v>1</v>
      </c>
      <c r="Q9376">
        <v>0</v>
      </c>
      <c r="R9376">
        <v>0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0.44415036055371193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0.44415036055371193</v>
      </c>
    </row>
    <row r="9377" spans="1:31" x14ac:dyDescent="0.25">
      <c r="A9377">
        <v>1664467</v>
      </c>
      <c r="B9377">
        <v>1</v>
      </c>
      <c r="C9377" t="s">
        <v>80</v>
      </c>
      <c r="D9377" t="s">
        <v>109</v>
      </c>
      <c r="E9377" t="s">
        <v>178</v>
      </c>
      <c r="F9377" t="s">
        <v>26275</v>
      </c>
      <c r="G9377" t="s">
        <v>187</v>
      </c>
      <c r="H9377" t="s">
        <v>149</v>
      </c>
      <c r="I9377" t="s">
        <v>135</v>
      </c>
      <c r="J9377" t="s">
        <v>136</v>
      </c>
      <c r="K9377" t="s">
        <v>137</v>
      </c>
      <c r="L9377" t="s">
        <v>26276</v>
      </c>
      <c r="M9377" t="s">
        <v>26277</v>
      </c>
      <c r="N9377">
        <v>1.0494444439999999</v>
      </c>
      <c r="O9377">
        <v>0</v>
      </c>
      <c r="P9377">
        <v>158</v>
      </c>
      <c r="Q9377">
        <v>0</v>
      </c>
      <c r="R9377">
        <v>1</v>
      </c>
      <c r="S9377">
        <v>0</v>
      </c>
      <c r="T9377">
        <v>13</v>
      </c>
      <c r="U9377">
        <v>0</v>
      </c>
      <c r="V9377">
        <v>0</v>
      </c>
      <c r="W9377">
        <v>0</v>
      </c>
      <c r="X9377">
        <v>41.318320315152214</v>
      </c>
      <c r="Y9377">
        <v>0</v>
      </c>
      <c r="Z9377">
        <v>0.45326173296699168</v>
      </c>
      <c r="AA9377">
        <v>0</v>
      </c>
      <c r="AB9377">
        <v>9.9448246965348801</v>
      </c>
      <c r="AC9377">
        <v>0</v>
      </c>
      <c r="AD9377">
        <v>0</v>
      </c>
      <c r="AE9377">
        <v>51.716406744654087</v>
      </c>
    </row>
    <row r="9378" spans="1:31" x14ac:dyDescent="0.25">
      <c r="A9378">
        <v>1664427</v>
      </c>
      <c r="B9378">
        <v>1</v>
      </c>
      <c r="C9378" t="s">
        <v>80</v>
      </c>
      <c r="D9378" t="s">
        <v>95</v>
      </c>
      <c r="E9378" t="s">
        <v>131</v>
      </c>
      <c r="F9378" t="s">
        <v>26278</v>
      </c>
      <c r="G9378" t="s">
        <v>195</v>
      </c>
      <c r="H9378" t="s">
        <v>134</v>
      </c>
      <c r="I9378" t="s">
        <v>135</v>
      </c>
      <c r="J9378" t="s">
        <v>136</v>
      </c>
      <c r="K9378" t="s">
        <v>137</v>
      </c>
      <c r="L9378" t="s">
        <v>26279</v>
      </c>
      <c r="M9378" t="s">
        <v>26280</v>
      </c>
      <c r="N9378">
        <v>3.0502777769999998</v>
      </c>
      <c r="O9378">
        <v>0</v>
      </c>
      <c r="P9378">
        <v>0</v>
      </c>
      <c r="Q9378">
        <v>0</v>
      </c>
      <c r="R9378">
        <v>0</v>
      </c>
      <c r="S9378">
        <v>4</v>
      </c>
      <c r="T9378">
        <v>0</v>
      </c>
      <c r="U9378">
        <v>1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56.915682971230616</v>
      </c>
      <c r="AB9378">
        <v>0</v>
      </c>
      <c r="AC9378">
        <v>392.23778533136834</v>
      </c>
      <c r="AD9378">
        <v>0</v>
      </c>
      <c r="AE9378">
        <v>449.15346830259898</v>
      </c>
    </row>
    <row r="9379" spans="1:31" x14ac:dyDescent="0.25">
      <c r="A9379">
        <v>1664275</v>
      </c>
      <c r="B9379">
        <v>1</v>
      </c>
      <c r="C9379" t="s">
        <v>80</v>
      </c>
      <c r="D9379" t="s">
        <v>95</v>
      </c>
      <c r="E9379" t="s">
        <v>140</v>
      </c>
      <c r="F9379" t="s">
        <v>5753</v>
      </c>
      <c r="G9379" t="s">
        <v>161</v>
      </c>
      <c r="H9379" t="s">
        <v>134</v>
      </c>
      <c r="I9379" t="s">
        <v>135</v>
      </c>
      <c r="J9379" t="s">
        <v>136</v>
      </c>
      <c r="K9379" t="s">
        <v>137</v>
      </c>
      <c r="L9379" t="s">
        <v>26281</v>
      </c>
      <c r="M9379" t="s">
        <v>26282</v>
      </c>
      <c r="N9379">
        <v>0.30666666599999998</v>
      </c>
      <c r="O9379">
        <v>4</v>
      </c>
      <c r="P9379">
        <v>402</v>
      </c>
      <c r="Q9379">
        <v>8</v>
      </c>
      <c r="R9379">
        <v>2</v>
      </c>
      <c r="S9379">
        <v>34</v>
      </c>
      <c r="T9379">
        <v>16</v>
      </c>
      <c r="U9379">
        <v>4</v>
      </c>
      <c r="V9379">
        <v>0</v>
      </c>
      <c r="W9379">
        <v>0.99156029499187992</v>
      </c>
      <c r="X9379">
        <v>31.765986523563232</v>
      </c>
      <c r="Y9379">
        <v>25.787637923754236</v>
      </c>
      <c r="Z9379">
        <v>0.51359969222361335</v>
      </c>
      <c r="AA9379">
        <v>150.05572268248892</v>
      </c>
      <c r="AB9379">
        <v>9.0374185577871575</v>
      </c>
      <c r="AC9379">
        <v>110.04337289390399</v>
      </c>
      <c r="AD9379">
        <v>0</v>
      </c>
      <c r="AE9379">
        <v>328.19529856871304</v>
      </c>
    </row>
    <row r="9380" spans="1:31" x14ac:dyDescent="0.25">
      <c r="A9380">
        <v>1663797</v>
      </c>
      <c r="B9380">
        <v>1</v>
      </c>
      <c r="C9380" t="s">
        <v>80</v>
      </c>
      <c r="D9380" t="s">
        <v>97</v>
      </c>
      <c r="E9380" t="s">
        <v>146</v>
      </c>
      <c r="F9380" t="s">
        <v>16245</v>
      </c>
      <c r="G9380" t="s">
        <v>227</v>
      </c>
      <c r="H9380" t="s">
        <v>149</v>
      </c>
      <c r="I9380" t="s">
        <v>135</v>
      </c>
      <c r="J9380" t="s">
        <v>136</v>
      </c>
      <c r="K9380" t="s">
        <v>137</v>
      </c>
      <c r="L9380" t="s">
        <v>26283</v>
      </c>
      <c r="M9380" t="s">
        <v>26284</v>
      </c>
      <c r="N9380">
        <v>1.2469444439999999</v>
      </c>
      <c r="O9380">
        <v>0</v>
      </c>
      <c r="P9380">
        <v>389</v>
      </c>
      <c r="Q9380">
        <v>0</v>
      </c>
      <c r="R9380">
        <v>3</v>
      </c>
      <c r="S9380">
        <v>0</v>
      </c>
      <c r="T9380">
        <v>24</v>
      </c>
      <c r="U9380">
        <v>0</v>
      </c>
      <c r="V9380">
        <v>0</v>
      </c>
      <c r="W9380">
        <v>0</v>
      </c>
      <c r="X9380">
        <v>191.56266671570475</v>
      </c>
      <c r="Y9380">
        <v>0</v>
      </c>
      <c r="Z9380">
        <v>0.70441793722218748</v>
      </c>
      <c r="AA9380">
        <v>0</v>
      </c>
      <c r="AB9380">
        <v>17.698793827748272</v>
      </c>
      <c r="AC9380">
        <v>0</v>
      </c>
      <c r="AD9380">
        <v>0</v>
      </c>
      <c r="AE9380">
        <v>209.9658784806752</v>
      </c>
    </row>
    <row r="9381" spans="1:31" x14ac:dyDescent="0.25">
      <c r="A9381">
        <v>1664235</v>
      </c>
      <c r="B9381">
        <v>1</v>
      </c>
      <c r="C9381" t="s">
        <v>81</v>
      </c>
      <c r="D9381" t="s">
        <v>112</v>
      </c>
      <c r="E9381" t="s">
        <v>204</v>
      </c>
      <c r="F9381" t="s">
        <v>26285</v>
      </c>
      <c r="G9381" t="s">
        <v>161</v>
      </c>
      <c r="H9381" t="s">
        <v>134</v>
      </c>
      <c r="I9381" t="s">
        <v>135</v>
      </c>
      <c r="J9381" t="s">
        <v>136</v>
      </c>
      <c r="K9381" t="s">
        <v>137</v>
      </c>
      <c r="L9381" t="s">
        <v>26286</v>
      </c>
      <c r="M9381" t="s">
        <v>26287</v>
      </c>
      <c r="N9381">
        <v>4.6349999999999998</v>
      </c>
      <c r="O9381">
        <v>0</v>
      </c>
      <c r="P9381">
        <v>763</v>
      </c>
      <c r="Q9381">
        <v>7</v>
      </c>
      <c r="R9381">
        <v>116</v>
      </c>
      <c r="S9381">
        <v>8</v>
      </c>
      <c r="T9381">
        <v>42</v>
      </c>
      <c r="U9381">
        <v>1</v>
      </c>
      <c r="V9381">
        <v>0</v>
      </c>
      <c r="W9381">
        <v>0</v>
      </c>
      <c r="X9381">
        <v>303.06625960893956</v>
      </c>
      <c r="Y9381">
        <v>12.109972088963643</v>
      </c>
      <c r="Z9381">
        <v>48.871109949055374</v>
      </c>
      <c r="AA9381">
        <v>78.108547977395759</v>
      </c>
      <c r="AB9381">
        <v>55.484461750829212</v>
      </c>
      <c r="AC9381">
        <v>0</v>
      </c>
      <c r="AD9381">
        <v>0</v>
      </c>
      <c r="AE9381">
        <v>497.64035137518351</v>
      </c>
    </row>
    <row r="9382" spans="1:31" x14ac:dyDescent="0.25">
      <c r="A9382">
        <v>1664573</v>
      </c>
      <c r="B9382">
        <v>1</v>
      </c>
      <c r="C9382" t="s">
        <v>80</v>
      </c>
      <c r="D9382" t="s">
        <v>88</v>
      </c>
      <c r="E9382" t="s">
        <v>362</v>
      </c>
      <c r="F9382" t="s">
        <v>26288</v>
      </c>
      <c r="G9382" t="s">
        <v>900</v>
      </c>
      <c r="H9382" t="s">
        <v>149</v>
      </c>
      <c r="I9382" t="s">
        <v>135</v>
      </c>
      <c r="J9382" t="s">
        <v>136</v>
      </c>
      <c r="K9382" t="s">
        <v>137</v>
      </c>
      <c r="L9382" t="s">
        <v>26289</v>
      </c>
      <c r="M9382" t="s">
        <v>26290</v>
      </c>
      <c r="N9382">
        <v>4.5886111109999996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4</v>
      </c>
      <c r="U9382">
        <v>0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24.416293797959028</v>
      </c>
      <c r="AC9382">
        <v>0</v>
      </c>
      <c r="AD9382">
        <v>0</v>
      </c>
      <c r="AE9382">
        <v>24.416293797959028</v>
      </c>
    </row>
    <row r="9383" spans="1:31" x14ac:dyDescent="0.25">
      <c r="A9383">
        <v>1663843</v>
      </c>
      <c r="B9383">
        <v>1</v>
      </c>
      <c r="C9383" t="s">
        <v>80</v>
      </c>
      <c r="D9383" t="s">
        <v>84</v>
      </c>
      <c r="E9383" t="s">
        <v>152</v>
      </c>
      <c r="F9383" t="s">
        <v>26291</v>
      </c>
      <c r="G9383" t="s">
        <v>154</v>
      </c>
      <c r="H9383" t="s">
        <v>149</v>
      </c>
      <c r="I9383" t="s">
        <v>135</v>
      </c>
      <c r="J9383" t="s">
        <v>136</v>
      </c>
      <c r="K9383" t="s">
        <v>137</v>
      </c>
      <c r="L9383" t="s">
        <v>26292</v>
      </c>
      <c r="M9383" t="s">
        <v>26293</v>
      </c>
      <c r="N9383">
        <v>2.1355555549999998</v>
      </c>
      <c r="O9383">
        <v>0</v>
      </c>
      <c r="P9383">
        <v>2</v>
      </c>
      <c r="Q9383">
        <v>0</v>
      </c>
      <c r="R9383">
        <v>0</v>
      </c>
      <c r="S9383">
        <v>0</v>
      </c>
      <c r="T9383">
        <v>0</v>
      </c>
      <c r="U9383">
        <v>0</v>
      </c>
      <c r="V9383">
        <v>0</v>
      </c>
      <c r="W9383">
        <v>0</v>
      </c>
      <c r="X9383">
        <v>0.4786075130389133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0.4786075130389133</v>
      </c>
    </row>
    <row r="9384" spans="1:31" x14ac:dyDescent="0.25">
      <c r="A9384">
        <v>1664035</v>
      </c>
      <c r="B9384">
        <v>1</v>
      </c>
      <c r="C9384" t="s">
        <v>81</v>
      </c>
      <c r="D9384" t="s">
        <v>118</v>
      </c>
      <c r="E9384" t="s">
        <v>204</v>
      </c>
      <c r="F9384" t="s">
        <v>18273</v>
      </c>
      <c r="G9384" t="s">
        <v>161</v>
      </c>
      <c r="H9384" t="s">
        <v>134</v>
      </c>
      <c r="I9384" t="s">
        <v>191</v>
      </c>
      <c r="J9384" t="s">
        <v>136</v>
      </c>
      <c r="K9384" t="s">
        <v>137</v>
      </c>
      <c r="L9384" t="s">
        <v>26294</v>
      </c>
      <c r="M9384" t="s">
        <v>26295</v>
      </c>
      <c r="N9384">
        <v>8.3333330000000001E-3</v>
      </c>
      <c r="O9384">
        <v>0</v>
      </c>
      <c r="P9384">
        <v>1832</v>
      </c>
      <c r="Q9384">
        <v>57</v>
      </c>
      <c r="R9384">
        <v>69</v>
      </c>
      <c r="S9384">
        <v>7</v>
      </c>
      <c r="T9384">
        <v>154</v>
      </c>
      <c r="U9384">
        <v>0</v>
      </c>
      <c r="V9384">
        <v>0</v>
      </c>
      <c r="W9384">
        <v>0</v>
      </c>
      <c r="X9384">
        <v>2.0788504982047469</v>
      </c>
      <c r="Y9384">
        <v>0.31136715499845002</v>
      </c>
      <c r="Z9384">
        <v>0.11592384239404172</v>
      </c>
      <c r="AA9384">
        <v>0.1440028958333</v>
      </c>
      <c r="AB9384">
        <v>0.36599094670642529</v>
      </c>
      <c r="AC9384">
        <v>0</v>
      </c>
      <c r="AD9384">
        <v>0</v>
      </c>
      <c r="AE9384">
        <v>3.016135338136964</v>
      </c>
    </row>
    <row r="9385" spans="1:31" x14ac:dyDescent="0.25">
      <c r="A9385">
        <v>1664381</v>
      </c>
      <c r="B9385">
        <v>1</v>
      </c>
      <c r="C9385" t="s">
        <v>80</v>
      </c>
      <c r="D9385" t="s">
        <v>106</v>
      </c>
      <c r="E9385" t="s">
        <v>140</v>
      </c>
      <c r="F9385" t="s">
        <v>16979</v>
      </c>
      <c r="G9385" t="s">
        <v>161</v>
      </c>
      <c r="H9385" t="s">
        <v>134</v>
      </c>
      <c r="I9385" t="s">
        <v>191</v>
      </c>
      <c r="J9385" t="s">
        <v>136</v>
      </c>
      <c r="K9385" t="s">
        <v>137</v>
      </c>
      <c r="L9385" t="s">
        <v>26296</v>
      </c>
      <c r="M9385" t="s">
        <v>26297</v>
      </c>
      <c r="N9385">
        <v>9.4444439999999998E-3</v>
      </c>
      <c r="O9385">
        <v>7</v>
      </c>
      <c r="P9385">
        <v>1713</v>
      </c>
      <c r="Q9385">
        <v>61</v>
      </c>
      <c r="R9385">
        <v>238</v>
      </c>
      <c r="S9385">
        <v>21</v>
      </c>
      <c r="T9385">
        <v>279</v>
      </c>
      <c r="U9385">
        <v>0</v>
      </c>
      <c r="V9385">
        <v>0</v>
      </c>
      <c r="W9385">
        <v>1.1355291467766666E-2</v>
      </c>
      <c r="X9385">
        <v>2.34641571613124</v>
      </c>
      <c r="Y9385">
        <v>0.65034491405546668</v>
      </c>
      <c r="Z9385">
        <v>1.3391729660969645</v>
      </c>
      <c r="AA9385">
        <v>0.77806647260034567</v>
      </c>
      <c r="AB9385">
        <v>2.319278714978803</v>
      </c>
      <c r="AC9385">
        <v>0</v>
      </c>
      <c r="AD9385">
        <v>0</v>
      </c>
      <c r="AE9385">
        <v>7.4446340753305869</v>
      </c>
    </row>
    <row r="9386" spans="1:31" x14ac:dyDescent="0.25">
      <c r="A9386">
        <v>1665074</v>
      </c>
      <c r="B9386">
        <v>1</v>
      </c>
      <c r="C9386" t="s">
        <v>81</v>
      </c>
      <c r="D9386" t="s">
        <v>128</v>
      </c>
      <c r="E9386" t="s">
        <v>204</v>
      </c>
      <c r="F9386" t="s">
        <v>773</v>
      </c>
      <c r="G9386" t="s">
        <v>161</v>
      </c>
      <c r="H9386" t="s">
        <v>134</v>
      </c>
      <c r="I9386" t="s">
        <v>135</v>
      </c>
      <c r="J9386" t="s">
        <v>136</v>
      </c>
      <c r="K9386" t="s">
        <v>137</v>
      </c>
      <c r="L9386" t="s">
        <v>26298</v>
      </c>
      <c r="M9386" t="s">
        <v>26299</v>
      </c>
      <c r="N9386">
        <v>1.318888888</v>
      </c>
      <c r="O9386">
        <v>1</v>
      </c>
      <c r="P9386">
        <v>554</v>
      </c>
      <c r="Q9386">
        <v>3</v>
      </c>
      <c r="R9386">
        <v>2</v>
      </c>
      <c r="S9386">
        <v>9</v>
      </c>
      <c r="T9386">
        <v>42</v>
      </c>
      <c r="U9386">
        <v>0</v>
      </c>
      <c r="V9386">
        <v>0</v>
      </c>
      <c r="W9386">
        <v>0.34285808907795329</v>
      </c>
      <c r="X9386">
        <v>79.578348048719647</v>
      </c>
      <c r="Y9386">
        <v>2.4084545114304525</v>
      </c>
      <c r="Z9386">
        <v>1.2294675334133336E-3</v>
      </c>
      <c r="AA9386">
        <v>49.031368822443781</v>
      </c>
      <c r="AB9386">
        <v>15.803004686606835</v>
      </c>
      <c r="AC9386">
        <v>0</v>
      </c>
      <c r="AD9386">
        <v>0</v>
      </c>
      <c r="AE9386">
        <v>147.16526362581209</v>
      </c>
    </row>
    <row r="9387" spans="1:31" x14ac:dyDescent="0.25">
      <c r="A9387">
        <v>1665051</v>
      </c>
      <c r="B9387">
        <v>1</v>
      </c>
      <c r="C9387" t="s">
        <v>80</v>
      </c>
      <c r="D9387" t="s">
        <v>106</v>
      </c>
      <c r="E9387" t="s">
        <v>178</v>
      </c>
      <c r="F9387" t="s">
        <v>26300</v>
      </c>
      <c r="G9387" t="s">
        <v>187</v>
      </c>
      <c r="H9387" t="s">
        <v>149</v>
      </c>
      <c r="I9387" t="s">
        <v>135</v>
      </c>
      <c r="J9387" t="s">
        <v>136</v>
      </c>
      <c r="K9387" t="s">
        <v>137</v>
      </c>
      <c r="L9387" t="s">
        <v>26301</v>
      </c>
      <c r="M9387" t="s">
        <v>26302</v>
      </c>
      <c r="N9387">
        <v>2.4194444439999998</v>
      </c>
      <c r="O9387">
        <v>0</v>
      </c>
      <c r="P9387">
        <v>59</v>
      </c>
      <c r="Q9387">
        <v>0</v>
      </c>
      <c r="R9387">
        <v>0</v>
      </c>
      <c r="S9387">
        <v>0</v>
      </c>
      <c r="T9387">
        <v>2</v>
      </c>
      <c r="U9387">
        <v>0</v>
      </c>
      <c r="V9387">
        <v>0</v>
      </c>
      <c r="W9387">
        <v>0</v>
      </c>
      <c r="X9387">
        <v>26.009851579566082</v>
      </c>
      <c r="Y9387">
        <v>0</v>
      </c>
      <c r="Z9387">
        <v>0</v>
      </c>
      <c r="AA9387">
        <v>0</v>
      </c>
      <c r="AB9387">
        <v>0.50378918656331262</v>
      </c>
      <c r="AC9387">
        <v>0</v>
      </c>
      <c r="AD9387">
        <v>0</v>
      </c>
      <c r="AE9387">
        <v>26.513640766129395</v>
      </c>
    </row>
    <row r="9388" spans="1:31" x14ac:dyDescent="0.25">
      <c r="A9388">
        <v>1664075</v>
      </c>
      <c r="B9388">
        <v>1</v>
      </c>
      <c r="C9388" t="s">
        <v>80</v>
      </c>
      <c r="D9388" t="s">
        <v>106</v>
      </c>
      <c r="E9388" t="s">
        <v>204</v>
      </c>
      <c r="F9388" t="s">
        <v>4279</v>
      </c>
      <c r="G9388" t="s">
        <v>161</v>
      </c>
      <c r="H9388" t="s">
        <v>134</v>
      </c>
      <c r="I9388" t="s">
        <v>135</v>
      </c>
      <c r="J9388" t="s">
        <v>136</v>
      </c>
      <c r="K9388" t="s">
        <v>137</v>
      </c>
      <c r="L9388" t="s">
        <v>26303</v>
      </c>
      <c r="M9388" t="s">
        <v>26304</v>
      </c>
      <c r="N9388">
        <v>2.477777777</v>
      </c>
      <c r="O9388">
        <v>0</v>
      </c>
      <c r="P9388">
        <v>169</v>
      </c>
      <c r="Q9388">
        <v>0</v>
      </c>
      <c r="R9388">
        <v>34</v>
      </c>
      <c r="S9388">
        <v>2</v>
      </c>
      <c r="T9388">
        <v>30</v>
      </c>
      <c r="U9388">
        <v>2</v>
      </c>
      <c r="V9388">
        <v>0</v>
      </c>
      <c r="W9388">
        <v>0</v>
      </c>
      <c r="X9388">
        <v>50.500165029317671</v>
      </c>
      <c r="Y9388">
        <v>0</v>
      </c>
      <c r="Z9388">
        <v>38.422453130276395</v>
      </c>
      <c r="AA9388">
        <v>75.321662135482129</v>
      </c>
      <c r="AB9388">
        <v>86.047797314878807</v>
      </c>
      <c r="AC9388">
        <v>861.92607305905949</v>
      </c>
      <c r="AD9388">
        <v>0</v>
      </c>
      <c r="AE9388">
        <v>1112.2181506690144</v>
      </c>
    </row>
    <row r="9389" spans="1:31" x14ac:dyDescent="0.25">
      <c r="A9389">
        <v>1664882</v>
      </c>
      <c r="B9389">
        <v>1</v>
      </c>
      <c r="C9389" t="s">
        <v>80</v>
      </c>
      <c r="D9389" t="s">
        <v>91</v>
      </c>
      <c r="E9389" t="s">
        <v>140</v>
      </c>
      <c r="F9389" t="s">
        <v>5413</v>
      </c>
      <c r="G9389" t="s">
        <v>161</v>
      </c>
      <c r="H9389" t="s">
        <v>134</v>
      </c>
      <c r="I9389" t="s">
        <v>135</v>
      </c>
      <c r="J9389" t="s">
        <v>136</v>
      </c>
      <c r="K9389" t="s">
        <v>137</v>
      </c>
      <c r="L9389" t="s">
        <v>26305</v>
      </c>
      <c r="M9389" t="s">
        <v>26306</v>
      </c>
      <c r="N9389">
        <v>0.138055555</v>
      </c>
      <c r="O9389">
        <v>1</v>
      </c>
      <c r="P9389">
        <v>31</v>
      </c>
      <c r="Q9389">
        <v>21</v>
      </c>
      <c r="R9389">
        <v>282</v>
      </c>
      <c r="S9389">
        <v>10</v>
      </c>
      <c r="T9389">
        <v>62</v>
      </c>
      <c r="U9389">
        <v>3</v>
      </c>
      <c r="V9389">
        <v>0</v>
      </c>
      <c r="W9389">
        <v>0.20472077913525388</v>
      </c>
      <c r="X9389">
        <v>1.0884514414409141</v>
      </c>
      <c r="Y9389">
        <v>0.92445274822045842</v>
      </c>
      <c r="Z9389">
        <v>7.0512364007736101</v>
      </c>
      <c r="AA9389">
        <v>18.830523515483296</v>
      </c>
      <c r="AB9389">
        <v>7.0019964261575121</v>
      </c>
      <c r="AC9389">
        <v>17.4000136162981</v>
      </c>
      <c r="AD9389">
        <v>0</v>
      </c>
      <c r="AE9389">
        <v>52.501394927509139</v>
      </c>
    </row>
    <row r="9390" spans="1:31" x14ac:dyDescent="0.25">
      <c r="A9390">
        <v>1664667</v>
      </c>
      <c r="B9390">
        <v>1</v>
      </c>
      <c r="C9390" t="s">
        <v>80</v>
      </c>
      <c r="D9390" t="s">
        <v>100</v>
      </c>
      <c r="E9390" t="s">
        <v>152</v>
      </c>
      <c r="F9390" t="s">
        <v>26307</v>
      </c>
      <c r="G9390" t="s">
        <v>154</v>
      </c>
      <c r="H9390" t="s">
        <v>149</v>
      </c>
      <c r="I9390" t="s">
        <v>135</v>
      </c>
      <c r="J9390" t="s">
        <v>136</v>
      </c>
      <c r="K9390" t="s">
        <v>137</v>
      </c>
      <c r="L9390" t="s">
        <v>26308</v>
      </c>
      <c r="M9390" t="s">
        <v>26309</v>
      </c>
      <c r="N9390">
        <v>10.967499999999999</v>
      </c>
      <c r="O9390">
        <v>0</v>
      </c>
      <c r="P9390">
        <v>1</v>
      </c>
      <c r="Q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W9390">
        <v>0</v>
      </c>
      <c r="X9390">
        <v>7.3505198247738046E-2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7.3505198247738046E-2</v>
      </c>
    </row>
    <row r="9391" spans="1:31" x14ac:dyDescent="0.25">
      <c r="A9391">
        <v>1664404</v>
      </c>
      <c r="B9391">
        <v>1</v>
      </c>
      <c r="C9391" t="s">
        <v>80</v>
      </c>
      <c r="D9391" t="s">
        <v>94</v>
      </c>
      <c r="E9391" t="s">
        <v>178</v>
      </c>
      <c r="F9391" t="s">
        <v>26310</v>
      </c>
      <c r="G9391" t="s">
        <v>227</v>
      </c>
      <c r="H9391" t="s">
        <v>149</v>
      </c>
      <c r="I9391" t="s">
        <v>135</v>
      </c>
      <c r="J9391" t="s">
        <v>136</v>
      </c>
      <c r="K9391" t="s">
        <v>137</v>
      </c>
      <c r="L9391" t="s">
        <v>26311</v>
      </c>
      <c r="M9391" t="s">
        <v>26312</v>
      </c>
      <c r="N9391">
        <v>2.3008333329999999</v>
      </c>
      <c r="O9391">
        <v>0</v>
      </c>
      <c r="P9391">
        <v>5</v>
      </c>
      <c r="Q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1.629192019802165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1.629192019802165</v>
      </c>
    </row>
    <row r="9392" spans="1:31" x14ac:dyDescent="0.25">
      <c r="A9392">
        <v>1663906</v>
      </c>
      <c r="B9392">
        <v>1</v>
      </c>
      <c r="C9392" t="s">
        <v>80</v>
      </c>
      <c r="D9392" t="s">
        <v>88</v>
      </c>
      <c r="E9392" t="s">
        <v>178</v>
      </c>
      <c r="F9392" t="s">
        <v>24923</v>
      </c>
      <c r="G9392" t="s">
        <v>187</v>
      </c>
      <c r="H9392" t="s">
        <v>149</v>
      </c>
      <c r="I9392" t="s">
        <v>135</v>
      </c>
      <c r="J9392" t="s">
        <v>136</v>
      </c>
      <c r="K9392" t="s">
        <v>137</v>
      </c>
      <c r="L9392" t="s">
        <v>26313</v>
      </c>
      <c r="M9392" t="s">
        <v>26314</v>
      </c>
      <c r="N9392">
        <v>2.5952777770000002</v>
      </c>
      <c r="O9392">
        <v>0</v>
      </c>
      <c r="P9392">
        <v>92</v>
      </c>
      <c r="Q9392">
        <v>0</v>
      </c>
      <c r="R9392">
        <v>1</v>
      </c>
      <c r="S9392">
        <v>0</v>
      </c>
      <c r="T9392">
        <v>17</v>
      </c>
      <c r="U9392">
        <v>0</v>
      </c>
      <c r="V9392">
        <v>0</v>
      </c>
      <c r="W9392">
        <v>0</v>
      </c>
      <c r="X9392">
        <v>93.558323393378387</v>
      </c>
      <c r="Y9392">
        <v>0</v>
      </c>
      <c r="Z9392">
        <v>1.86784058608425E-2</v>
      </c>
      <c r="AA9392">
        <v>0</v>
      </c>
      <c r="AB9392">
        <v>14.833236333605605</v>
      </c>
      <c r="AC9392">
        <v>0</v>
      </c>
      <c r="AD9392">
        <v>0</v>
      </c>
      <c r="AE9392">
        <v>108.41023813284482</v>
      </c>
    </row>
    <row r="9393" spans="1:31" x14ac:dyDescent="0.25">
      <c r="A9393">
        <v>1664796</v>
      </c>
      <c r="B9393">
        <v>1</v>
      </c>
      <c r="C9393" t="s">
        <v>81</v>
      </c>
      <c r="D9393" t="s">
        <v>120</v>
      </c>
      <c r="E9393" t="s">
        <v>146</v>
      </c>
      <c r="F9393" t="s">
        <v>26315</v>
      </c>
      <c r="G9393" t="s">
        <v>227</v>
      </c>
      <c r="H9393" t="s">
        <v>149</v>
      </c>
      <c r="I9393" t="s">
        <v>135</v>
      </c>
      <c r="J9393" t="s">
        <v>136</v>
      </c>
      <c r="K9393" t="s">
        <v>137</v>
      </c>
      <c r="L9393" t="s">
        <v>26316</v>
      </c>
      <c r="M9393" t="s">
        <v>26317</v>
      </c>
      <c r="N9393">
        <v>3.4388888880000001</v>
      </c>
      <c r="O9393">
        <v>0</v>
      </c>
      <c r="P9393">
        <v>16</v>
      </c>
      <c r="Q9393">
        <v>0</v>
      </c>
      <c r="R9393">
        <v>9</v>
      </c>
      <c r="S9393">
        <v>0</v>
      </c>
      <c r="T9393">
        <v>2</v>
      </c>
      <c r="U9393">
        <v>0</v>
      </c>
      <c r="V9393">
        <v>0</v>
      </c>
      <c r="W9393">
        <v>0</v>
      </c>
      <c r="X9393">
        <v>7.8579957337415021</v>
      </c>
      <c r="Y9393">
        <v>0</v>
      </c>
      <c r="Z9393">
        <v>9.3976083407359994</v>
      </c>
      <c r="AA9393">
        <v>0</v>
      </c>
      <c r="AB9393">
        <v>2.7825797545655502</v>
      </c>
      <c r="AC9393">
        <v>0</v>
      </c>
      <c r="AD9393">
        <v>0</v>
      </c>
      <c r="AE9393">
        <v>20.038183829043053</v>
      </c>
    </row>
    <row r="9394" spans="1:31" x14ac:dyDescent="0.25">
      <c r="A9394">
        <v>1664106</v>
      </c>
      <c r="B9394">
        <v>1</v>
      </c>
      <c r="C9394" t="s">
        <v>80</v>
      </c>
      <c r="D9394" t="s">
        <v>95</v>
      </c>
      <c r="E9394" t="s">
        <v>642</v>
      </c>
      <c r="F9394" t="s">
        <v>26318</v>
      </c>
      <c r="G9394" t="s">
        <v>785</v>
      </c>
      <c r="H9394" t="s">
        <v>134</v>
      </c>
      <c r="I9394" t="s">
        <v>135</v>
      </c>
      <c r="J9394" t="s">
        <v>136</v>
      </c>
      <c r="K9394" t="s">
        <v>137</v>
      </c>
      <c r="L9394" t="s">
        <v>26319</v>
      </c>
      <c r="M9394" t="s">
        <v>26320</v>
      </c>
      <c r="N9394">
        <v>5.5</v>
      </c>
      <c r="O9394">
        <v>0</v>
      </c>
      <c r="P9394">
        <v>15</v>
      </c>
      <c r="Q9394">
        <v>0</v>
      </c>
      <c r="R9394">
        <v>0</v>
      </c>
      <c r="S9394">
        <v>6</v>
      </c>
      <c r="T9394">
        <v>0</v>
      </c>
      <c r="U9394">
        <v>2</v>
      </c>
      <c r="V9394">
        <v>0</v>
      </c>
      <c r="W9394">
        <v>0</v>
      </c>
      <c r="X9394">
        <v>16.967238202055956</v>
      </c>
      <c r="Y9394">
        <v>0</v>
      </c>
      <c r="Z9394">
        <v>0</v>
      </c>
      <c r="AA9394">
        <v>4989.8134028052173</v>
      </c>
      <c r="AB9394">
        <v>0</v>
      </c>
      <c r="AC9394">
        <v>3360.0612276247016</v>
      </c>
      <c r="AD9394">
        <v>0</v>
      </c>
      <c r="AE9394">
        <v>8366.8418686319746</v>
      </c>
    </row>
    <row r="9395" spans="1:31" x14ac:dyDescent="0.25">
      <c r="A9395">
        <v>1663820</v>
      </c>
      <c r="B9395">
        <v>1</v>
      </c>
      <c r="C9395" t="s">
        <v>81</v>
      </c>
      <c r="D9395" t="s">
        <v>113</v>
      </c>
      <c r="E9395" t="s">
        <v>131</v>
      </c>
      <c r="F9395" t="s">
        <v>26321</v>
      </c>
      <c r="G9395" t="s">
        <v>161</v>
      </c>
      <c r="H9395" t="s">
        <v>134</v>
      </c>
      <c r="I9395" t="s">
        <v>135</v>
      </c>
      <c r="J9395" t="s">
        <v>136</v>
      </c>
      <c r="K9395" t="s">
        <v>137</v>
      </c>
      <c r="L9395" t="s">
        <v>26322</v>
      </c>
      <c r="M9395" t="s">
        <v>26323</v>
      </c>
      <c r="N9395">
        <v>9.5833333000000007E-2</v>
      </c>
      <c r="O9395">
        <v>0</v>
      </c>
      <c r="P9395">
        <v>547</v>
      </c>
      <c r="Q9395">
        <v>2</v>
      </c>
      <c r="R9395">
        <v>116</v>
      </c>
      <c r="S9395">
        <v>4</v>
      </c>
      <c r="T9395">
        <v>38</v>
      </c>
      <c r="U9395">
        <v>0</v>
      </c>
      <c r="V9395">
        <v>0</v>
      </c>
      <c r="W9395">
        <v>0</v>
      </c>
      <c r="X9395">
        <v>6.4867315081887424</v>
      </c>
      <c r="Y9395">
        <v>4.1180945978587506E-2</v>
      </c>
      <c r="Z9395">
        <v>1.4003067562810003</v>
      </c>
      <c r="AA9395">
        <v>1.3774358737730001</v>
      </c>
      <c r="AB9395">
        <v>3.1307664048239925</v>
      </c>
      <c r="AC9395">
        <v>0</v>
      </c>
      <c r="AD9395">
        <v>0</v>
      </c>
      <c r="AE9395">
        <v>12.436421489045323</v>
      </c>
    </row>
    <row r="9396" spans="1:31" x14ac:dyDescent="0.25">
      <c r="A9396">
        <v>1664212</v>
      </c>
      <c r="B9396">
        <v>1</v>
      </c>
      <c r="C9396" t="s">
        <v>80</v>
      </c>
      <c r="D9396" t="s">
        <v>108</v>
      </c>
      <c r="E9396" t="s">
        <v>131</v>
      </c>
      <c r="F9396" t="s">
        <v>26324</v>
      </c>
      <c r="G9396" t="s">
        <v>585</v>
      </c>
      <c r="H9396" t="s">
        <v>134</v>
      </c>
      <c r="I9396" t="s">
        <v>135</v>
      </c>
      <c r="J9396" t="s">
        <v>136</v>
      </c>
      <c r="K9396" t="s">
        <v>137</v>
      </c>
      <c r="L9396" t="s">
        <v>26325</v>
      </c>
      <c r="M9396" t="s">
        <v>26326</v>
      </c>
      <c r="N9396">
        <v>7.8894444439999996</v>
      </c>
      <c r="O9396">
        <v>0</v>
      </c>
      <c r="P9396">
        <v>21</v>
      </c>
      <c r="Q9396">
        <v>0</v>
      </c>
      <c r="R9396">
        <v>23</v>
      </c>
      <c r="S9396">
        <v>0</v>
      </c>
      <c r="T9396">
        <v>11</v>
      </c>
      <c r="U9396">
        <v>0</v>
      </c>
      <c r="V9396">
        <v>0</v>
      </c>
      <c r="W9396">
        <v>0</v>
      </c>
      <c r="X9396">
        <v>56.359426937173247</v>
      </c>
      <c r="Y9396">
        <v>0</v>
      </c>
      <c r="Z9396">
        <v>142.03106345122708</v>
      </c>
      <c r="AA9396">
        <v>0</v>
      </c>
      <c r="AB9396">
        <v>75.397869678789363</v>
      </c>
      <c r="AC9396">
        <v>0</v>
      </c>
      <c r="AD9396">
        <v>0</v>
      </c>
      <c r="AE9396">
        <v>273.78836006718973</v>
      </c>
    </row>
    <row r="9397" spans="1:31" x14ac:dyDescent="0.25">
      <c r="A9397">
        <v>1664012</v>
      </c>
      <c r="B9397">
        <v>1</v>
      </c>
      <c r="C9397" t="s">
        <v>80</v>
      </c>
      <c r="D9397" t="s">
        <v>97</v>
      </c>
      <c r="E9397" t="s">
        <v>131</v>
      </c>
      <c r="F9397" t="s">
        <v>16545</v>
      </c>
      <c r="G9397" t="s">
        <v>195</v>
      </c>
      <c r="H9397" t="s">
        <v>134</v>
      </c>
      <c r="I9397" t="s">
        <v>135</v>
      </c>
      <c r="J9397" t="s">
        <v>136</v>
      </c>
      <c r="K9397" t="s">
        <v>137</v>
      </c>
      <c r="L9397" t="s">
        <v>26327</v>
      </c>
      <c r="M9397" t="s">
        <v>26328</v>
      </c>
      <c r="N9397">
        <v>1.056944444</v>
      </c>
      <c r="O9397">
        <v>0</v>
      </c>
      <c r="P9397">
        <v>277</v>
      </c>
      <c r="Q9397">
        <v>0</v>
      </c>
      <c r="R9397">
        <v>0</v>
      </c>
      <c r="S9397">
        <v>0</v>
      </c>
      <c r="T9397">
        <v>6</v>
      </c>
      <c r="U9397">
        <v>0</v>
      </c>
      <c r="V9397">
        <v>0</v>
      </c>
      <c r="W9397">
        <v>0</v>
      </c>
      <c r="X9397">
        <v>164.94896043824477</v>
      </c>
      <c r="Y9397">
        <v>0</v>
      </c>
      <c r="Z9397">
        <v>0</v>
      </c>
      <c r="AA9397">
        <v>0</v>
      </c>
      <c r="AB9397">
        <v>5.1176398689456368</v>
      </c>
      <c r="AC9397">
        <v>0</v>
      </c>
      <c r="AD9397">
        <v>0</v>
      </c>
      <c r="AE9397">
        <v>170.06660030719041</v>
      </c>
    </row>
    <row r="9398" spans="1:31" x14ac:dyDescent="0.25">
      <c r="A9398">
        <v>1665094</v>
      </c>
      <c r="B9398">
        <v>1</v>
      </c>
      <c r="C9398" t="s">
        <v>80</v>
      </c>
      <c r="D9398" t="s">
        <v>82</v>
      </c>
      <c r="E9398" t="s">
        <v>362</v>
      </c>
      <c r="F9398" t="s">
        <v>26329</v>
      </c>
      <c r="G9398" t="s">
        <v>900</v>
      </c>
      <c r="H9398" t="s">
        <v>149</v>
      </c>
      <c r="I9398" t="s">
        <v>135</v>
      </c>
      <c r="J9398" t="s">
        <v>136</v>
      </c>
      <c r="K9398" t="s">
        <v>137</v>
      </c>
      <c r="L9398" t="s">
        <v>26330</v>
      </c>
      <c r="M9398" t="s">
        <v>26331</v>
      </c>
      <c r="N9398">
        <v>3.9258333329999999</v>
      </c>
      <c r="O9398">
        <v>0</v>
      </c>
      <c r="P9398">
        <v>28</v>
      </c>
      <c r="Q9398">
        <v>0</v>
      </c>
      <c r="R9398">
        <v>0</v>
      </c>
      <c r="S9398">
        <v>0</v>
      </c>
      <c r="T9398">
        <v>11</v>
      </c>
      <c r="U9398">
        <v>0</v>
      </c>
      <c r="V9398">
        <v>0</v>
      </c>
      <c r="W9398">
        <v>0</v>
      </c>
      <c r="X9398">
        <v>41.414775517111259</v>
      </c>
      <c r="Y9398">
        <v>0</v>
      </c>
      <c r="Z9398">
        <v>0</v>
      </c>
      <c r="AA9398">
        <v>0</v>
      </c>
      <c r="AB9398">
        <v>19.088519734537719</v>
      </c>
      <c r="AC9398">
        <v>0</v>
      </c>
      <c r="AD9398">
        <v>0</v>
      </c>
      <c r="AE9398">
        <v>60.503295251648979</v>
      </c>
    </row>
    <row r="9399" spans="1:31" x14ac:dyDescent="0.25">
      <c r="A9399">
        <v>1664161</v>
      </c>
      <c r="B9399">
        <v>1</v>
      </c>
      <c r="C9399" t="s">
        <v>80</v>
      </c>
      <c r="D9399" t="s">
        <v>90</v>
      </c>
      <c r="E9399" t="s">
        <v>152</v>
      </c>
      <c r="F9399" t="s">
        <v>12533</v>
      </c>
      <c r="G9399" t="s">
        <v>154</v>
      </c>
      <c r="H9399" t="s">
        <v>149</v>
      </c>
      <c r="I9399" t="s">
        <v>135</v>
      </c>
      <c r="J9399" t="s">
        <v>136</v>
      </c>
      <c r="K9399" t="s">
        <v>137</v>
      </c>
      <c r="L9399" t="s">
        <v>26332</v>
      </c>
      <c r="M9399" t="s">
        <v>26333</v>
      </c>
      <c r="N9399">
        <v>1.474444444</v>
      </c>
      <c r="O9399">
        <v>0</v>
      </c>
      <c r="P9399">
        <v>2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1.6737868120261521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1.6737868120261521</v>
      </c>
    </row>
    <row r="9400" spans="1:31" x14ac:dyDescent="0.25">
      <c r="A9400">
        <v>1664138</v>
      </c>
      <c r="B9400">
        <v>1</v>
      </c>
      <c r="C9400" t="s">
        <v>81</v>
      </c>
      <c r="D9400" t="s">
        <v>113</v>
      </c>
      <c r="E9400" t="s">
        <v>178</v>
      </c>
      <c r="F9400" t="s">
        <v>26334</v>
      </c>
      <c r="G9400" t="s">
        <v>227</v>
      </c>
      <c r="H9400" t="s">
        <v>149</v>
      </c>
      <c r="I9400" t="s">
        <v>135</v>
      </c>
      <c r="J9400" t="s">
        <v>136</v>
      </c>
      <c r="K9400" t="s">
        <v>137</v>
      </c>
      <c r="L9400" t="s">
        <v>26335</v>
      </c>
      <c r="M9400" t="s">
        <v>26336</v>
      </c>
      <c r="N9400">
        <v>1.2008333330000001</v>
      </c>
      <c r="O9400">
        <v>0</v>
      </c>
      <c r="P9400">
        <v>16</v>
      </c>
      <c r="Q9400">
        <v>0</v>
      </c>
      <c r="R9400">
        <v>14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0.9601293396206273</v>
      </c>
      <c r="Y9400">
        <v>0</v>
      </c>
      <c r="Z9400">
        <v>1.1022803217614228</v>
      </c>
      <c r="AA9400">
        <v>0</v>
      </c>
      <c r="AB9400">
        <v>0</v>
      </c>
      <c r="AC9400">
        <v>0</v>
      </c>
      <c r="AD9400">
        <v>0</v>
      </c>
      <c r="AE9400">
        <v>2.0624096613820502</v>
      </c>
    </row>
    <row r="9401" spans="1:31" x14ac:dyDescent="0.25">
      <c r="A9401">
        <v>1664587</v>
      </c>
      <c r="B9401">
        <v>1</v>
      </c>
      <c r="C9401" t="s">
        <v>81</v>
      </c>
      <c r="D9401" t="s">
        <v>112</v>
      </c>
      <c r="E9401" t="s">
        <v>204</v>
      </c>
      <c r="F9401" t="s">
        <v>26337</v>
      </c>
      <c r="G9401" t="s">
        <v>691</v>
      </c>
      <c r="H9401" t="s">
        <v>134</v>
      </c>
      <c r="I9401" t="s">
        <v>135</v>
      </c>
      <c r="J9401" t="s">
        <v>136</v>
      </c>
      <c r="K9401" t="s">
        <v>137</v>
      </c>
      <c r="L9401" t="s">
        <v>26338</v>
      </c>
      <c r="M9401" t="s">
        <v>26339</v>
      </c>
      <c r="N9401">
        <v>1.555833333</v>
      </c>
      <c r="O9401">
        <v>0</v>
      </c>
      <c r="P9401">
        <v>749</v>
      </c>
      <c r="Q9401">
        <v>5</v>
      </c>
      <c r="R9401">
        <v>106</v>
      </c>
      <c r="S9401">
        <v>14</v>
      </c>
      <c r="T9401">
        <v>103</v>
      </c>
      <c r="U9401">
        <v>4</v>
      </c>
      <c r="V9401">
        <v>3</v>
      </c>
      <c r="W9401">
        <v>0</v>
      </c>
      <c r="X9401">
        <v>229.78805203232719</v>
      </c>
      <c r="Y9401">
        <v>456.20429715903185</v>
      </c>
      <c r="Z9401">
        <v>11.336452763462479</v>
      </c>
      <c r="AA9401">
        <v>533.71684621718373</v>
      </c>
      <c r="AB9401">
        <v>159.00603299669868</v>
      </c>
      <c r="AC9401">
        <v>998.62988925532227</v>
      </c>
      <c r="AD9401">
        <v>366.88811267496089</v>
      </c>
      <c r="AE9401">
        <v>2755.5696830989873</v>
      </c>
    </row>
    <row r="9402" spans="1:31" x14ac:dyDescent="0.25">
      <c r="A9402">
        <v>1664610</v>
      </c>
      <c r="B9402">
        <v>1</v>
      </c>
      <c r="C9402" t="s">
        <v>80</v>
      </c>
      <c r="D9402" t="s">
        <v>104</v>
      </c>
      <c r="E9402" t="s">
        <v>178</v>
      </c>
      <c r="F9402" t="s">
        <v>26340</v>
      </c>
      <c r="G9402" t="s">
        <v>227</v>
      </c>
      <c r="H9402" t="s">
        <v>149</v>
      </c>
      <c r="I9402" t="s">
        <v>135</v>
      </c>
      <c r="J9402" t="s">
        <v>136</v>
      </c>
      <c r="K9402" t="s">
        <v>137</v>
      </c>
      <c r="L9402" t="s">
        <v>26341</v>
      </c>
      <c r="M9402" t="s">
        <v>26342</v>
      </c>
      <c r="N9402">
        <v>1.236111111</v>
      </c>
      <c r="O9402">
        <v>0</v>
      </c>
      <c r="P9402">
        <v>124</v>
      </c>
      <c r="Q9402">
        <v>0</v>
      </c>
      <c r="R9402">
        <v>0</v>
      </c>
      <c r="S9402">
        <v>0</v>
      </c>
      <c r="T9402">
        <v>2</v>
      </c>
      <c r="U9402">
        <v>0</v>
      </c>
      <c r="V9402">
        <v>0</v>
      </c>
      <c r="W9402">
        <v>0</v>
      </c>
      <c r="X9402">
        <v>30.782614566607368</v>
      </c>
      <c r="Y9402">
        <v>0</v>
      </c>
      <c r="Z9402">
        <v>0</v>
      </c>
      <c r="AA9402">
        <v>0</v>
      </c>
      <c r="AB9402">
        <v>2.8633163272192745</v>
      </c>
      <c r="AC9402">
        <v>0</v>
      </c>
      <c r="AD9402">
        <v>0</v>
      </c>
      <c r="AE9402">
        <v>33.645930893826645</v>
      </c>
    </row>
    <row r="9403" spans="1:31" x14ac:dyDescent="0.25">
      <c r="A9403">
        <v>1664115</v>
      </c>
      <c r="B9403">
        <v>1</v>
      </c>
      <c r="C9403" t="s">
        <v>80</v>
      </c>
      <c r="D9403" t="s">
        <v>82</v>
      </c>
      <c r="E9403" t="s">
        <v>152</v>
      </c>
      <c r="F9403" t="s">
        <v>26343</v>
      </c>
      <c r="G9403" t="s">
        <v>507</v>
      </c>
      <c r="H9403" t="s">
        <v>149</v>
      </c>
      <c r="I9403" t="s">
        <v>135</v>
      </c>
      <c r="J9403" t="s">
        <v>136</v>
      </c>
      <c r="K9403" t="s">
        <v>137</v>
      </c>
      <c r="L9403" t="s">
        <v>26344</v>
      </c>
      <c r="M9403" t="s">
        <v>26345</v>
      </c>
      <c r="N9403">
        <v>1.331388888</v>
      </c>
      <c r="O9403">
        <v>0</v>
      </c>
      <c r="P9403">
        <v>10</v>
      </c>
      <c r="Q9403">
        <v>0</v>
      </c>
      <c r="R9403">
        <v>0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2.9942873663176868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2.9942873663176868</v>
      </c>
    </row>
    <row r="9404" spans="1:31" x14ac:dyDescent="0.25">
      <c r="A9404">
        <v>1665105</v>
      </c>
      <c r="B9404">
        <v>1</v>
      </c>
      <c r="C9404" t="s">
        <v>80</v>
      </c>
      <c r="D9404" t="s">
        <v>95</v>
      </c>
      <c r="E9404" t="s">
        <v>642</v>
      </c>
      <c r="F9404" t="s">
        <v>5135</v>
      </c>
      <c r="G9404" t="s">
        <v>161</v>
      </c>
      <c r="H9404" t="s">
        <v>134</v>
      </c>
      <c r="I9404" t="s">
        <v>135</v>
      </c>
      <c r="J9404" t="s">
        <v>136</v>
      </c>
      <c r="K9404" t="s">
        <v>137</v>
      </c>
      <c r="L9404" t="s">
        <v>26346</v>
      </c>
      <c r="M9404" t="s">
        <v>26347</v>
      </c>
      <c r="N9404">
        <v>0.99355361099999995</v>
      </c>
      <c r="O9404">
        <v>8</v>
      </c>
      <c r="P9404">
        <v>3724</v>
      </c>
      <c r="Q9404">
        <v>12</v>
      </c>
      <c r="R9404">
        <v>164</v>
      </c>
      <c r="S9404">
        <v>69</v>
      </c>
      <c r="T9404">
        <v>387</v>
      </c>
      <c r="U9404">
        <v>14</v>
      </c>
      <c r="V9404">
        <v>2</v>
      </c>
      <c r="W9404">
        <v>2.710081543379713</v>
      </c>
      <c r="X9404">
        <v>1320.2568059351745</v>
      </c>
      <c r="Y9404">
        <v>86.47505550609327</v>
      </c>
      <c r="Z9404">
        <v>27.40627233293737</v>
      </c>
      <c r="AA9404">
        <v>2020.3141786707151</v>
      </c>
      <c r="AB9404">
        <v>283.75058131877103</v>
      </c>
      <c r="AC9404">
        <v>903.31821194185341</v>
      </c>
      <c r="AD9404">
        <v>73.29487058613671</v>
      </c>
      <c r="AE9404">
        <v>4717.5260578350608</v>
      </c>
    </row>
    <row r="9405" spans="1:31" x14ac:dyDescent="0.25">
      <c r="A9405">
        <v>1664925</v>
      </c>
      <c r="B9405">
        <v>1</v>
      </c>
      <c r="C9405" t="s">
        <v>80</v>
      </c>
      <c r="D9405" t="s">
        <v>98</v>
      </c>
      <c r="E9405" t="s">
        <v>178</v>
      </c>
      <c r="F9405" t="s">
        <v>26348</v>
      </c>
      <c r="G9405" t="s">
        <v>227</v>
      </c>
      <c r="H9405" t="s">
        <v>149</v>
      </c>
      <c r="I9405" t="s">
        <v>135</v>
      </c>
      <c r="J9405" t="s">
        <v>136</v>
      </c>
      <c r="K9405" t="s">
        <v>137</v>
      </c>
      <c r="L9405" t="s">
        <v>26349</v>
      </c>
      <c r="M9405" t="s">
        <v>26350</v>
      </c>
      <c r="N9405">
        <v>6.812777777</v>
      </c>
      <c r="O9405">
        <v>0</v>
      </c>
      <c r="P9405">
        <v>100</v>
      </c>
      <c r="Q9405">
        <v>0</v>
      </c>
      <c r="R9405">
        <v>0</v>
      </c>
      <c r="S9405">
        <v>0</v>
      </c>
      <c r="T9405">
        <v>5</v>
      </c>
      <c r="U9405">
        <v>0</v>
      </c>
      <c r="V9405">
        <v>0</v>
      </c>
      <c r="W9405">
        <v>0</v>
      </c>
      <c r="X9405">
        <v>245.13991890217258</v>
      </c>
      <c r="Y9405">
        <v>0</v>
      </c>
      <c r="Z9405">
        <v>0</v>
      </c>
      <c r="AA9405">
        <v>0</v>
      </c>
      <c r="AB9405">
        <v>32.648058553794662</v>
      </c>
      <c r="AC9405">
        <v>0</v>
      </c>
      <c r="AD9405">
        <v>0</v>
      </c>
      <c r="AE9405">
        <v>277.78797745596722</v>
      </c>
    </row>
    <row r="9406" spans="1:31" x14ac:dyDescent="0.25">
      <c r="A9406">
        <v>1664533</v>
      </c>
      <c r="B9406">
        <v>1</v>
      </c>
      <c r="C9406" t="s">
        <v>80</v>
      </c>
      <c r="D9406" t="s">
        <v>102</v>
      </c>
      <c r="E9406" t="s">
        <v>178</v>
      </c>
      <c r="F9406" t="s">
        <v>26351</v>
      </c>
      <c r="G9406" t="s">
        <v>180</v>
      </c>
      <c r="H9406" t="s">
        <v>149</v>
      </c>
      <c r="I9406" t="s">
        <v>135</v>
      </c>
      <c r="J9406" t="s">
        <v>136</v>
      </c>
      <c r="K9406" t="s">
        <v>137</v>
      </c>
      <c r="L9406" t="s">
        <v>26352</v>
      </c>
      <c r="M9406" t="s">
        <v>26353</v>
      </c>
      <c r="N9406">
        <v>2.165</v>
      </c>
      <c r="O9406">
        <v>0</v>
      </c>
      <c r="P9406">
        <v>14</v>
      </c>
      <c r="Q9406">
        <v>0</v>
      </c>
      <c r="R9406">
        <v>0</v>
      </c>
      <c r="S9406">
        <v>0</v>
      </c>
      <c r="T9406">
        <v>22</v>
      </c>
      <c r="U9406">
        <v>0</v>
      </c>
      <c r="V9406">
        <v>0</v>
      </c>
      <c r="W9406">
        <v>0</v>
      </c>
      <c r="X9406">
        <v>2.5918658413902174</v>
      </c>
      <c r="Y9406">
        <v>0</v>
      </c>
      <c r="Z9406">
        <v>0</v>
      </c>
      <c r="AA9406">
        <v>0</v>
      </c>
      <c r="AB9406">
        <v>15.983850346066514</v>
      </c>
      <c r="AC9406">
        <v>0</v>
      </c>
      <c r="AD9406">
        <v>0</v>
      </c>
      <c r="AE9406">
        <v>18.575716187456731</v>
      </c>
    </row>
    <row r="9407" spans="1:31" x14ac:dyDescent="0.25">
      <c r="A9407">
        <v>1665174</v>
      </c>
      <c r="B9407">
        <v>1</v>
      </c>
      <c r="C9407" t="s">
        <v>81</v>
      </c>
      <c r="D9407" t="s">
        <v>119</v>
      </c>
      <c r="E9407" t="s">
        <v>178</v>
      </c>
      <c r="F9407" t="s">
        <v>26354</v>
      </c>
      <c r="G9407" t="s">
        <v>227</v>
      </c>
      <c r="H9407" t="s">
        <v>149</v>
      </c>
      <c r="I9407" t="s">
        <v>135</v>
      </c>
      <c r="J9407" t="s">
        <v>136</v>
      </c>
      <c r="K9407" t="s">
        <v>137</v>
      </c>
      <c r="L9407" t="s">
        <v>26355</v>
      </c>
      <c r="M9407" t="s">
        <v>26356</v>
      </c>
      <c r="N9407">
        <v>1.5463888880000001</v>
      </c>
      <c r="O9407">
        <v>0</v>
      </c>
      <c r="P9407">
        <v>4</v>
      </c>
      <c r="Q9407">
        <v>0</v>
      </c>
      <c r="R9407">
        <v>0</v>
      </c>
      <c r="S9407">
        <v>0</v>
      </c>
      <c r="T9407">
        <v>2</v>
      </c>
      <c r="U9407">
        <v>0</v>
      </c>
      <c r="V9407">
        <v>0</v>
      </c>
      <c r="W9407">
        <v>0</v>
      </c>
      <c r="X9407">
        <v>0.86634832968266917</v>
      </c>
      <c r="Y9407">
        <v>0</v>
      </c>
      <c r="Z9407">
        <v>0</v>
      </c>
      <c r="AA9407">
        <v>0</v>
      </c>
      <c r="AB9407">
        <v>0.26713241880178251</v>
      </c>
      <c r="AC9407">
        <v>0</v>
      </c>
      <c r="AD9407">
        <v>0</v>
      </c>
      <c r="AE9407">
        <v>1.1334807484844518</v>
      </c>
    </row>
    <row r="9408" spans="1:31" x14ac:dyDescent="0.25">
      <c r="A9408">
        <v>1665071</v>
      </c>
      <c r="B9408">
        <v>1</v>
      </c>
      <c r="C9408" t="s">
        <v>81</v>
      </c>
      <c r="D9408" t="s">
        <v>112</v>
      </c>
      <c r="E9408" t="s">
        <v>152</v>
      </c>
      <c r="F9408" t="s">
        <v>26357</v>
      </c>
      <c r="G9408" t="s">
        <v>154</v>
      </c>
      <c r="H9408" t="s">
        <v>149</v>
      </c>
      <c r="I9408" t="s">
        <v>135</v>
      </c>
      <c r="J9408" t="s">
        <v>136</v>
      </c>
      <c r="K9408" t="s">
        <v>137</v>
      </c>
      <c r="L9408" t="s">
        <v>26358</v>
      </c>
      <c r="M9408" t="s">
        <v>26359</v>
      </c>
      <c r="N9408">
        <v>1.3577777769999999</v>
      </c>
      <c r="O9408">
        <v>0</v>
      </c>
      <c r="P9408">
        <v>2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6.6734846390333349E-2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6.6734846390333349E-2</v>
      </c>
    </row>
    <row r="9409" spans="1:31" x14ac:dyDescent="0.25">
      <c r="A9409">
        <v>1663992</v>
      </c>
      <c r="B9409">
        <v>1</v>
      </c>
      <c r="C9409" t="s">
        <v>80</v>
      </c>
      <c r="D9409" t="s">
        <v>99</v>
      </c>
      <c r="E9409" t="s">
        <v>140</v>
      </c>
      <c r="F9409" t="s">
        <v>1768</v>
      </c>
      <c r="G9409" t="s">
        <v>161</v>
      </c>
      <c r="H9409" t="s">
        <v>134</v>
      </c>
      <c r="I9409" t="s">
        <v>135</v>
      </c>
      <c r="J9409" t="s">
        <v>136</v>
      </c>
      <c r="K9409" t="s">
        <v>137</v>
      </c>
      <c r="L9409" t="s">
        <v>26360</v>
      </c>
      <c r="M9409" t="s">
        <v>26361</v>
      </c>
      <c r="N9409">
        <v>0.23888888799999999</v>
      </c>
      <c r="O9409">
        <v>0</v>
      </c>
      <c r="P9409">
        <v>528</v>
      </c>
      <c r="Q9409">
        <v>0</v>
      </c>
      <c r="R9409">
        <v>0</v>
      </c>
      <c r="S9409">
        <v>0</v>
      </c>
      <c r="T9409">
        <v>198</v>
      </c>
      <c r="U9409">
        <v>0</v>
      </c>
      <c r="V9409">
        <v>1</v>
      </c>
      <c r="W9409">
        <v>0</v>
      </c>
      <c r="X9409">
        <v>37.810870403310247</v>
      </c>
      <c r="Y9409">
        <v>0</v>
      </c>
      <c r="Z9409">
        <v>0</v>
      </c>
      <c r="AA9409">
        <v>0</v>
      </c>
      <c r="AB9409">
        <v>21.106887562139846</v>
      </c>
      <c r="AC9409">
        <v>0</v>
      </c>
      <c r="AD9409">
        <v>0.69017620744578345</v>
      </c>
      <c r="AE9409">
        <v>59.607934172895874</v>
      </c>
    </row>
    <row r="9410" spans="1:31" x14ac:dyDescent="0.25">
      <c r="A9410">
        <v>1664679</v>
      </c>
      <c r="B9410">
        <v>1</v>
      </c>
      <c r="C9410" t="s">
        <v>80</v>
      </c>
      <c r="D9410" t="s">
        <v>99</v>
      </c>
      <c r="E9410" t="s">
        <v>178</v>
      </c>
      <c r="F9410" t="s">
        <v>26362</v>
      </c>
      <c r="G9410" t="s">
        <v>227</v>
      </c>
      <c r="H9410" t="s">
        <v>149</v>
      </c>
      <c r="I9410" t="s">
        <v>135</v>
      </c>
      <c r="J9410" t="s">
        <v>136</v>
      </c>
      <c r="K9410" t="s">
        <v>137</v>
      </c>
      <c r="L9410" t="s">
        <v>26363</v>
      </c>
      <c r="M9410" t="s">
        <v>26364</v>
      </c>
      <c r="N9410">
        <v>2.0591666659999999</v>
      </c>
      <c r="O9410">
        <v>0</v>
      </c>
      <c r="P9410">
        <v>19</v>
      </c>
      <c r="Q9410">
        <v>0</v>
      </c>
      <c r="R9410">
        <v>0</v>
      </c>
      <c r="S9410">
        <v>0</v>
      </c>
      <c r="T9410">
        <v>2</v>
      </c>
      <c r="U9410">
        <v>0</v>
      </c>
      <c r="V9410">
        <v>0</v>
      </c>
      <c r="W9410">
        <v>0</v>
      </c>
      <c r="X9410">
        <v>11.000096162914923</v>
      </c>
      <c r="Y9410">
        <v>0</v>
      </c>
      <c r="Z9410">
        <v>0</v>
      </c>
      <c r="AA9410">
        <v>0</v>
      </c>
      <c r="AB9410">
        <v>24.86533691994218</v>
      </c>
      <c r="AC9410">
        <v>0</v>
      </c>
      <c r="AD9410">
        <v>0</v>
      </c>
      <c r="AE9410">
        <v>35.865433082857102</v>
      </c>
    </row>
    <row r="9411" spans="1:31" x14ac:dyDescent="0.25">
      <c r="A9411">
        <v>1664971</v>
      </c>
      <c r="B9411">
        <v>1</v>
      </c>
      <c r="C9411" t="s">
        <v>80</v>
      </c>
      <c r="D9411" t="s">
        <v>89</v>
      </c>
      <c r="E9411" t="s">
        <v>152</v>
      </c>
      <c r="F9411" t="s">
        <v>26365</v>
      </c>
      <c r="G9411" t="s">
        <v>154</v>
      </c>
      <c r="H9411" t="s">
        <v>149</v>
      </c>
      <c r="I9411" t="s">
        <v>135</v>
      </c>
      <c r="J9411" t="s">
        <v>136</v>
      </c>
      <c r="K9411" t="s">
        <v>137</v>
      </c>
      <c r="L9411" t="s">
        <v>26366</v>
      </c>
      <c r="M9411" t="s">
        <v>26367</v>
      </c>
      <c r="N9411">
        <v>1.1258333330000001</v>
      </c>
      <c r="O9411">
        <v>0</v>
      </c>
      <c r="P9411">
        <v>1</v>
      </c>
      <c r="Q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0.65941648066839997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0.65941648066839997</v>
      </c>
    </row>
    <row r="9412" spans="1:31" x14ac:dyDescent="0.25">
      <c r="A9412">
        <v>1664272</v>
      </c>
      <c r="B9412">
        <v>1</v>
      </c>
      <c r="C9412" t="s">
        <v>80</v>
      </c>
      <c r="D9412" t="s">
        <v>96</v>
      </c>
      <c r="E9412" t="s">
        <v>152</v>
      </c>
      <c r="F9412" t="s">
        <v>26368</v>
      </c>
      <c r="G9412" t="s">
        <v>168</v>
      </c>
      <c r="H9412" t="s">
        <v>149</v>
      </c>
      <c r="I9412" t="s">
        <v>135</v>
      </c>
      <c r="J9412" t="s">
        <v>136</v>
      </c>
      <c r="K9412" t="s">
        <v>137</v>
      </c>
      <c r="L9412" t="s">
        <v>26369</v>
      </c>
      <c r="M9412" t="s">
        <v>26370</v>
      </c>
      <c r="N9412">
        <v>2.471666666</v>
      </c>
      <c r="O9412">
        <v>0</v>
      </c>
      <c r="P9412">
        <v>1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W9412">
        <v>0</v>
      </c>
      <c r="X9412">
        <v>0.59923923513301669</v>
      </c>
      <c r="Y9412">
        <v>0</v>
      </c>
      <c r="Z9412">
        <v>0</v>
      </c>
      <c r="AA9412">
        <v>0</v>
      </c>
      <c r="AB9412">
        <v>0</v>
      </c>
      <c r="AC9412">
        <v>0</v>
      </c>
      <c r="AD9412">
        <v>0</v>
      </c>
      <c r="AE9412">
        <v>0.59923923513301669</v>
      </c>
    </row>
    <row r="9413" spans="1:31" x14ac:dyDescent="0.25">
      <c r="A9413">
        <v>1664836</v>
      </c>
      <c r="B9413">
        <v>1</v>
      </c>
      <c r="C9413" t="s">
        <v>81</v>
      </c>
      <c r="D9413" t="s">
        <v>118</v>
      </c>
      <c r="E9413" t="s">
        <v>178</v>
      </c>
      <c r="F9413" t="s">
        <v>26371</v>
      </c>
      <c r="G9413" t="s">
        <v>227</v>
      </c>
      <c r="H9413" t="s">
        <v>149</v>
      </c>
      <c r="I9413" t="s">
        <v>135</v>
      </c>
      <c r="J9413" t="s">
        <v>136</v>
      </c>
      <c r="K9413" t="s">
        <v>137</v>
      </c>
      <c r="L9413" t="s">
        <v>26372</v>
      </c>
      <c r="M9413" t="s">
        <v>26373</v>
      </c>
      <c r="N9413">
        <v>4.0102777769999998</v>
      </c>
      <c r="O9413">
        <v>0</v>
      </c>
      <c r="P9413">
        <v>12</v>
      </c>
      <c r="Q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7.4737879684907966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7.4737879684907966</v>
      </c>
    </row>
    <row r="9414" spans="1:31" x14ac:dyDescent="0.25">
      <c r="A9414">
        <v>1664172</v>
      </c>
      <c r="B9414">
        <v>1</v>
      </c>
      <c r="C9414" t="s">
        <v>80</v>
      </c>
      <c r="D9414" t="s">
        <v>108</v>
      </c>
      <c r="E9414" t="s">
        <v>178</v>
      </c>
      <c r="F9414" t="s">
        <v>23214</v>
      </c>
      <c r="G9414" t="s">
        <v>403</v>
      </c>
      <c r="H9414" t="s">
        <v>149</v>
      </c>
      <c r="I9414" t="s">
        <v>135</v>
      </c>
      <c r="J9414" t="s">
        <v>136</v>
      </c>
      <c r="K9414" t="s">
        <v>137</v>
      </c>
      <c r="L9414" t="s">
        <v>26374</v>
      </c>
      <c r="M9414" t="s">
        <v>26375</v>
      </c>
      <c r="N9414">
        <v>5.363611111</v>
      </c>
      <c r="O9414">
        <v>0</v>
      </c>
      <c r="P9414">
        <v>11</v>
      </c>
      <c r="Q9414">
        <v>0</v>
      </c>
      <c r="R9414">
        <v>2</v>
      </c>
      <c r="S9414">
        <v>0</v>
      </c>
      <c r="T9414">
        <v>1</v>
      </c>
      <c r="U9414">
        <v>0</v>
      </c>
      <c r="V9414">
        <v>0</v>
      </c>
      <c r="W9414">
        <v>0</v>
      </c>
      <c r="X9414">
        <v>6.6278589979945401</v>
      </c>
      <c r="Y9414">
        <v>0</v>
      </c>
      <c r="Z9414">
        <v>0.46333632832354388</v>
      </c>
      <c r="AA9414">
        <v>0</v>
      </c>
      <c r="AB9414">
        <v>0</v>
      </c>
      <c r="AC9414">
        <v>0</v>
      </c>
      <c r="AD9414">
        <v>0</v>
      </c>
      <c r="AE9414">
        <v>7.0911953263180845</v>
      </c>
    </row>
    <row r="9415" spans="1:31" x14ac:dyDescent="0.25">
      <c r="A9415">
        <v>1663966</v>
      </c>
      <c r="B9415">
        <v>1</v>
      </c>
      <c r="C9415" t="s">
        <v>80</v>
      </c>
      <c r="D9415" t="s">
        <v>93</v>
      </c>
      <c r="E9415" t="s">
        <v>178</v>
      </c>
      <c r="F9415" t="s">
        <v>24163</v>
      </c>
      <c r="G9415" t="s">
        <v>187</v>
      </c>
      <c r="H9415" t="s">
        <v>149</v>
      </c>
      <c r="I9415" t="s">
        <v>135</v>
      </c>
      <c r="J9415" t="s">
        <v>136</v>
      </c>
      <c r="K9415" t="s">
        <v>137</v>
      </c>
      <c r="L9415" t="s">
        <v>26376</v>
      </c>
      <c r="M9415" t="s">
        <v>26377</v>
      </c>
      <c r="N9415">
        <v>2.2394444440000001</v>
      </c>
      <c r="O9415">
        <v>0</v>
      </c>
      <c r="P9415">
        <v>3</v>
      </c>
      <c r="Q9415">
        <v>0</v>
      </c>
      <c r="R9415">
        <v>6</v>
      </c>
      <c r="S9415">
        <v>0</v>
      </c>
      <c r="T9415">
        <v>0</v>
      </c>
      <c r="U9415">
        <v>0</v>
      </c>
      <c r="V9415">
        <v>0</v>
      </c>
      <c r="W9415">
        <v>0</v>
      </c>
      <c r="X9415">
        <v>0.56022942340384507</v>
      </c>
      <c r="Y9415">
        <v>0</v>
      </c>
      <c r="Z9415">
        <v>4.94993944104686</v>
      </c>
      <c r="AA9415">
        <v>0</v>
      </c>
      <c r="AB9415">
        <v>0</v>
      </c>
      <c r="AC9415">
        <v>0</v>
      </c>
      <c r="AD9415">
        <v>0</v>
      </c>
      <c r="AE9415">
        <v>5.510168864450705</v>
      </c>
    </row>
    <row r="9416" spans="1:31" x14ac:dyDescent="0.25">
      <c r="A9416">
        <v>1664805</v>
      </c>
      <c r="B9416">
        <v>1</v>
      </c>
      <c r="C9416" t="s">
        <v>80</v>
      </c>
      <c r="D9416" t="s">
        <v>108</v>
      </c>
      <c r="E9416" t="s">
        <v>204</v>
      </c>
      <c r="F9416" t="s">
        <v>24895</v>
      </c>
      <c r="G9416" t="s">
        <v>161</v>
      </c>
      <c r="H9416" t="s">
        <v>134</v>
      </c>
      <c r="I9416" t="s">
        <v>191</v>
      </c>
      <c r="J9416" t="s">
        <v>136</v>
      </c>
      <c r="K9416" t="s">
        <v>137</v>
      </c>
      <c r="L9416" t="s">
        <v>26378</v>
      </c>
      <c r="M9416" t="s">
        <v>26379</v>
      </c>
      <c r="N9416">
        <v>2.4722221999999999E-2</v>
      </c>
      <c r="O9416">
        <v>0</v>
      </c>
      <c r="P9416">
        <v>325</v>
      </c>
      <c r="Q9416">
        <v>0</v>
      </c>
      <c r="R9416">
        <v>135</v>
      </c>
      <c r="S9416">
        <v>3</v>
      </c>
      <c r="T9416">
        <v>62</v>
      </c>
      <c r="U9416">
        <v>0</v>
      </c>
      <c r="V9416">
        <v>0</v>
      </c>
      <c r="W9416">
        <v>0</v>
      </c>
      <c r="X9416">
        <v>0.81718584939754801</v>
      </c>
      <c r="Y9416">
        <v>0</v>
      </c>
      <c r="Z9416">
        <v>0.25963027277665773</v>
      </c>
      <c r="AA9416">
        <v>0.29370084277363329</v>
      </c>
      <c r="AB9416">
        <v>0.72730028208919884</v>
      </c>
      <c r="AC9416">
        <v>0</v>
      </c>
      <c r="AD9416">
        <v>0</v>
      </c>
      <c r="AE9416">
        <v>2.097817247037038</v>
      </c>
    </row>
    <row r="9417" spans="1:31" x14ac:dyDescent="0.25">
      <c r="A9417">
        <v>1664264</v>
      </c>
      <c r="B9417">
        <v>1</v>
      </c>
      <c r="C9417" t="s">
        <v>81</v>
      </c>
      <c r="D9417" t="s">
        <v>115</v>
      </c>
      <c r="E9417" t="s">
        <v>204</v>
      </c>
      <c r="F9417" t="s">
        <v>26380</v>
      </c>
      <c r="G9417" t="s">
        <v>161</v>
      </c>
      <c r="H9417" t="s">
        <v>134</v>
      </c>
      <c r="I9417" t="s">
        <v>135</v>
      </c>
      <c r="J9417" t="s">
        <v>136</v>
      </c>
      <c r="K9417" t="s">
        <v>137</v>
      </c>
      <c r="L9417" t="s">
        <v>26381</v>
      </c>
      <c r="M9417" t="s">
        <v>26382</v>
      </c>
      <c r="N9417">
        <v>0.82888888800000005</v>
      </c>
      <c r="O9417">
        <v>0</v>
      </c>
      <c r="P9417">
        <v>407</v>
      </c>
      <c r="Q9417">
        <v>2</v>
      </c>
      <c r="R9417">
        <v>18</v>
      </c>
      <c r="S9417">
        <v>1</v>
      </c>
      <c r="T9417">
        <v>24</v>
      </c>
      <c r="U9417">
        <v>0</v>
      </c>
      <c r="V9417">
        <v>0</v>
      </c>
      <c r="W9417">
        <v>0</v>
      </c>
      <c r="X9417">
        <v>24.081788069483895</v>
      </c>
      <c r="Y9417">
        <v>4.2089717101171198</v>
      </c>
      <c r="Z9417">
        <v>3.3239132410501728</v>
      </c>
      <c r="AA9417">
        <v>21.709357796688646</v>
      </c>
      <c r="AB9417">
        <v>5.1903069623636391</v>
      </c>
      <c r="AC9417">
        <v>0</v>
      </c>
      <c r="AD9417">
        <v>0</v>
      </c>
      <c r="AE9417">
        <v>58.514337779703467</v>
      </c>
    </row>
    <row r="9418" spans="1:31" x14ac:dyDescent="0.25">
      <c r="A9418">
        <v>1664656</v>
      </c>
      <c r="B9418">
        <v>1</v>
      </c>
      <c r="C9418" t="s">
        <v>81</v>
      </c>
      <c r="D9418" t="s">
        <v>118</v>
      </c>
      <c r="E9418" t="s">
        <v>131</v>
      </c>
      <c r="F9418" t="s">
        <v>1495</v>
      </c>
      <c r="G9418" t="s">
        <v>585</v>
      </c>
      <c r="H9418" t="s">
        <v>134</v>
      </c>
      <c r="I9418" t="s">
        <v>135</v>
      </c>
      <c r="J9418" t="s">
        <v>136</v>
      </c>
      <c r="K9418" t="s">
        <v>137</v>
      </c>
      <c r="L9418" t="s">
        <v>26383</v>
      </c>
      <c r="M9418" t="s">
        <v>26384</v>
      </c>
      <c r="N9418">
        <v>1.946666666</v>
      </c>
      <c r="O9418">
        <v>0</v>
      </c>
      <c r="P9418">
        <v>146</v>
      </c>
      <c r="Q9418">
        <v>7</v>
      </c>
      <c r="R9418">
        <v>6</v>
      </c>
      <c r="S9418">
        <v>1</v>
      </c>
      <c r="T9418">
        <v>13</v>
      </c>
      <c r="U9418">
        <v>0</v>
      </c>
      <c r="V9418">
        <v>0</v>
      </c>
      <c r="W9418">
        <v>0</v>
      </c>
      <c r="X9418">
        <v>29.099350957539485</v>
      </c>
      <c r="Y9418">
        <v>11.725444459687624</v>
      </c>
      <c r="Z9418">
        <v>4.1654327294679048</v>
      </c>
      <c r="AA9418">
        <v>25.915360224996668</v>
      </c>
      <c r="AB9418">
        <v>30.510532542721364</v>
      </c>
      <c r="AC9418">
        <v>0</v>
      </c>
      <c r="AD9418">
        <v>0</v>
      </c>
      <c r="AE9418">
        <v>101.41612091441304</v>
      </c>
    </row>
    <row r="9419" spans="1:31" x14ac:dyDescent="0.25">
      <c r="A9419">
        <v>1664407</v>
      </c>
      <c r="B9419">
        <v>1</v>
      </c>
      <c r="C9419" t="s">
        <v>80</v>
      </c>
      <c r="D9419" t="s">
        <v>88</v>
      </c>
      <c r="E9419" t="s">
        <v>146</v>
      </c>
      <c r="F9419" t="s">
        <v>26385</v>
      </c>
      <c r="G9419" t="s">
        <v>235</v>
      </c>
      <c r="H9419" t="s">
        <v>149</v>
      </c>
      <c r="I9419" t="s">
        <v>135</v>
      </c>
      <c r="J9419" t="s">
        <v>136</v>
      </c>
      <c r="K9419" t="s">
        <v>143</v>
      </c>
      <c r="L9419" t="s">
        <v>26386</v>
      </c>
      <c r="M9419" t="s">
        <v>26387</v>
      </c>
      <c r="N9419">
        <v>0.62486555499999996</v>
      </c>
      <c r="O9419">
        <v>0</v>
      </c>
      <c r="P9419">
        <v>155</v>
      </c>
      <c r="Q9419">
        <v>0</v>
      </c>
      <c r="R9419">
        <v>0</v>
      </c>
      <c r="S9419">
        <v>0</v>
      </c>
      <c r="T9419">
        <v>11</v>
      </c>
      <c r="U9419">
        <v>0</v>
      </c>
      <c r="V9419">
        <v>0</v>
      </c>
      <c r="W9419">
        <v>0</v>
      </c>
      <c r="X9419">
        <v>37.076636837577105</v>
      </c>
      <c r="Y9419">
        <v>0</v>
      </c>
      <c r="Z9419">
        <v>0</v>
      </c>
      <c r="AA9419">
        <v>0</v>
      </c>
      <c r="AB9419">
        <v>5.757235644931078</v>
      </c>
      <c r="AC9419">
        <v>0</v>
      </c>
      <c r="AD9419">
        <v>0</v>
      </c>
      <c r="AE9419">
        <v>42.833872482508184</v>
      </c>
    </row>
    <row r="9420" spans="1:31" x14ac:dyDescent="0.25">
      <c r="A9420">
        <v>1665048</v>
      </c>
      <c r="B9420">
        <v>1</v>
      </c>
      <c r="C9420" t="s">
        <v>80</v>
      </c>
      <c r="D9420" t="s">
        <v>97</v>
      </c>
      <c r="E9420" t="s">
        <v>131</v>
      </c>
      <c r="F9420" t="s">
        <v>1179</v>
      </c>
      <c r="G9420" t="s">
        <v>161</v>
      </c>
      <c r="H9420" t="s">
        <v>134</v>
      </c>
      <c r="I9420" t="s">
        <v>135</v>
      </c>
      <c r="J9420" t="s">
        <v>136</v>
      </c>
      <c r="K9420" t="s">
        <v>137</v>
      </c>
      <c r="L9420" t="s">
        <v>26388</v>
      </c>
      <c r="M9420" t="s">
        <v>26389</v>
      </c>
      <c r="N9420">
        <v>0.58916666600000001</v>
      </c>
      <c r="O9420">
        <v>5</v>
      </c>
      <c r="P9420">
        <v>1795</v>
      </c>
      <c r="Q9420">
        <v>3</v>
      </c>
      <c r="R9420">
        <v>269</v>
      </c>
      <c r="S9420">
        <v>14</v>
      </c>
      <c r="T9420">
        <v>257</v>
      </c>
      <c r="U9420">
        <v>0</v>
      </c>
      <c r="V9420">
        <v>0</v>
      </c>
      <c r="W9420">
        <v>81.366968770820847</v>
      </c>
      <c r="X9420">
        <v>451.81728275736344</v>
      </c>
      <c r="Y9420">
        <v>0.76936510624108334</v>
      </c>
      <c r="Z9420">
        <v>47.534137257808787</v>
      </c>
      <c r="AA9420">
        <v>274.48930049578018</v>
      </c>
      <c r="AB9420">
        <v>84.278829460345335</v>
      </c>
      <c r="AC9420">
        <v>0</v>
      </c>
      <c r="AD9420">
        <v>0</v>
      </c>
      <c r="AE9420">
        <v>940.25588384835976</v>
      </c>
    </row>
    <row r="9421" spans="1:31" x14ac:dyDescent="0.25">
      <c r="A9421">
        <v>1664556</v>
      </c>
      <c r="B9421">
        <v>1</v>
      </c>
      <c r="C9421" t="s">
        <v>81</v>
      </c>
      <c r="D9421" t="s">
        <v>120</v>
      </c>
      <c r="E9421" t="s">
        <v>140</v>
      </c>
      <c r="F9421" t="s">
        <v>2793</v>
      </c>
      <c r="G9421" t="s">
        <v>161</v>
      </c>
      <c r="H9421" t="s">
        <v>134</v>
      </c>
      <c r="I9421" t="s">
        <v>135</v>
      </c>
      <c r="J9421" t="s">
        <v>136</v>
      </c>
      <c r="K9421" t="s">
        <v>137</v>
      </c>
      <c r="L9421" t="s">
        <v>26390</v>
      </c>
      <c r="M9421" t="s">
        <v>25324</v>
      </c>
      <c r="N9421">
        <v>1.3438888879999999</v>
      </c>
      <c r="O9421">
        <v>0</v>
      </c>
      <c r="P9421">
        <v>1125</v>
      </c>
      <c r="Q9421">
        <v>0</v>
      </c>
      <c r="R9421">
        <v>8</v>
      </c>
      <c r="S9421">
        <v>1</v>
      </c>
      <c r="T9421">
        <v>150</v>
      </c>
      <c r="U9421">
        <v>0</v>
      </c>
      <c r="V9421">
        <v>0</v>
      </c>
      <c r="W9421">
        <v>0</v>
      </c>
      <c r="X9421">
        <v>275.51436584921828</v>
      </c>
      <c r="Y9421">
        <v>0</v>
      </c>
      <c r="Z9421">
        <v>2.1339022340201508</v>
      </c>
      <c r="AA9421">
        <v>68.87677255562042</v>
      </c>
      <c r="AB9421">
        <v>89.509586724848504</v>
      </c>
      <c r="AC9421">
        <v>0</v>
      </c>
      <c r="AD9421">
        <v>0</v>
      </c>
      <c r="AE9421">
        <v>436.03462736370739</v>
      </c>
    </row>
    <row r="9422" spans="1:31" x14ac:dyDescent="0.25">
      <c r="A9422">
        <v>1664015</v>
      </c>
      <c r="B9422">
        <v>1</v>
      </c>
      <c r="C9422" t="s">
        <v>81</v>
      </c>
      <c r="D9422" t="s">
        <v>117</v>
      </c>
      <c r="E9422" t="s">
        <v>140</v>
      </c>
      <c r="F9422" t="s">
        <v>24444</v>
      </c>
      <c r="G9422" t="s">
        <v>1212</v>
      </c>
      <c r="H9422" t="s">
        <v>134</v>
      </c>
      <c r="I9422" t="s">
        <v>135</v>
      </c>
      <c r="J9422" t="s">
        <v>3</v>
      </c>
      <c r="K9422" t="s">
        <v>137</v>
      </c>
      <c r="L9422" t="s">
        <v>26391</v>
      </c>
      <c r="M9422" t="s">
        <v>26392</v>
      </c>
      <c r="N9422">
        <v>8.1666665999999999E-2</v>
      </c>
      <c r="O9422">
        <v>0</v>
      </c>
      <c r="P9422">
        <v>5176</v>
      </c>
      <c r="Q9422">
        <v>1</v>
      </c>
      <c r="R9422">
        <v>56</v>
      </c>
      <c r="S9422">
        <v>3</v>
      </c>
      <c r="T9422">
        <v>1405</v>
      </c>
      <c r="U9422">
        <v>2</v>
      </c>
      <c r="V9422">
        <v>10</v>
      </c>
      <c r="W9422">
        <v>0</v>
      </c>
      <c r="X9422">
        <v>81.22832866420147</v>
      </c>
      <c r="Y9422">
        <v>1.5218278327549501</v>
      </c>
      <c r="Z9422">
        <v>1.8946202256549167</v>
      </c>
      <c r="AA9422">
        <v>2.4671196475286905</v>
      </c>
      <c r="AB9422">
        <v>48.000935290926556</v>
      </c>
      <c r="AC9422">
        <v>8.7117791670306133</v>
      </c>
      <c r="AD9422">
        <v>18.276886489064616</v>
      </c>
      <c r="AE9422">
        <v>162.10149731716183</v>
      </c>
    </row>
    <row r="9423" spans="1:31" x14ac:dyDescent="0.25">
      <c r="A9423">
        <v>1664507</v>
      </c>
      <c r="B9423">
        <v>1</v>
      </c>
      <c r="C9423" t="s">
        <v>80</v>
      </c>
      <c r="D9423" t="s">
        <v>100</v>
      </c>
      <c r="E9423" t="s">
        <v>146</v>
      </c>
      <c r="F9423" t="s">
        <v>26393</v>
      </c>
      <c r="G9423" t="s">
        <v>260</v>
      </c>
      <c r="H9423" t="s">
        <v>149</v>
      </c>
      <c r="I9423" t="s">
        <v>135</v>
      </c>
      <c r="J9423" t="s">
        <v>136</v>
      </c>
      <c r="K9423" t="s">
        <v>137</v>
      </c>
      <c r="L9423" t="s">
        <v>26394</v>
      </c>
      <c r="M9423" t="s">
        <v>26395</v>
      </c>
      <c r="N9423">
        <v>0.397777777</v>
      </c>
      <c r="O9423">
        <v>0</v>
      </c>
      <c r="P9423">
        <v>8</v>
      </c>
      <c r="Q9423">
        <v>0</v>
      </c>
      <c r="R9423">
        <v>54</v>
      </c>
      <c r="S9423">
        <v>0</v>
      </c>
      <c r="T9423">
        <v>21</v>
      </c>
      <c r="U9423">
        <v>0</v>
      </c>
      <c r="V9423">
        <v>0</v>
      </c>
      <c r="W9423">
        <v>0</v>
      </c>
      <c r="X9423">
        <v>0.89359119345084903</v>
      </c>
      <c r="Y9423">
        <v>0</v>
      </c>
      <c r="Z9423">
        <v>8.004281879747527</v>
      </c>
      <c r="AA9423">
        <v>0</v>
      </c>
      <c r="AB9423">
        <v>9.6661746373026123</v>
      </c>
      <c r="AC9423">
        <v>0</v>
      </c>
      <c r="AD9423">
        <v>0</v>
      </c>
      <c r="AE9423">
        <v>18.564047710500986</v>
      </c>
    </row>
    <row r="9424" spans="1:31" x14ac:dyDescent="0.25">
      <c r="A9424">
        <v>1663866</v>
      </c>
      <c r="B9424">
        <v>1</v>
      </c>
      <c r="C9424" t="s">
        <v>80</v>
      </c>
      <c r="D9424" t="s">
        <v>103</v>
      </c>
      <c r="E9424" t="s">
        <v>204</v>
      </c>
      <c r="F9424" t="s">
        <v>26052</v>
      </c>
      <c r="G9424" t="s">
        <v>161</v>
      </c>
      <c r="H9424" t="s">
        <v>134</v>
      </c>
      <c r="I9424" t="s">
        <v>135</v>
      </c>
      <c r="J9424" t="s">
        <v>136</v>
      </c>
      <c r="K9424" t="s">
        <v>137</v>
      </c>
      <c r="L9424" t="s">
        <v>26396</v>
      </c>
      <c r="M9424" t="s">
        <v>26397</v>
      </c>
      <c r="N9424">
        <v>0.30555555499999998</v>
      </c>
      <c r="O9424">
        <v>0</v>
      </c>
      <c r="P9424">
        <v>54</v>
      </c>
      <c r="Q9424">
        <v>1</v>
      </c>
      <c r="R9424">
        <v>65</v>
      </c>
      <c r="S9424">
        <v>16</v>
      </c>
      <c r="T9424">
        <v>50</v>
      </c>
      <c r="U9424">
        <v>20</v>
      </c>
      <c r="V9424">
        <v>0</v>
      </c>
      <c r="W9424">
        <v>0</v>
      </c>
      <c r="X9424">
        <v>3.2462229534231737</v>
      </c>
      <c r="Y9424">
        <v>8.7927034326964443E-2</v>
      </c>
      <c r="Z9424">
        <v>3.0372202849218413</v>
      </c>
      <c r="AA9424">
        <v>30.485114948276728</v>
      </c>
      <c r="AB9424">
        <v>5.2216704392001478</v>
      </c>
      <c r="AC9424">
        <v>509.88696333937042</v>
      </c>
      <c r="AD9424">
        <v>0</v>
      </c>
      <c r="AE9424">
        <v>551.96511899951929</v>
      </c>
    </row>
    <row r="9425" spans="1:31" x14ac:dyDescent="0.25">
      <c r="A9425">
        <v>1664398</v>
      </c>
      <c r="B9425">
        <v>1</v>
      </c>
      <c r="C9425" t="s">
        <v>80</v>
      </c>
      <c r="D9425" t="s">
        <v>98</v>
      </c>
      <c r="E9425" t="s">
        <v>178</v>
      </c>
      <c r="F9425" t="s">
        <v>26398</v>
      </c>
      <c r="G9425" t="s">
        <v>187</v>
      </c>
      <c r="H9425" t="s">
        <v>149</v>
      </c>
      <c r="I9425" t="s">
        <v>135</v>
      </c>
      <c r="J9425" t="s">
        <v>136</v>
      </c>
      <c r="K9425" t="s">
        <v>137</v>
      </c>
      <c r="L9425" t="s">
        <v>24893</v>
      </c>
      <c r="M9425" t="s">
        <v>26399</v>
      </c>
      <c r="N9425">
        <v>2.1927777769999999</v>
      </c>
      <c r="O9425">
        <v>0</v>
      </c>
      <c r="P9425">
        <v>9</v>
      </c>
      <c r="Q9425">
        <v>0</v>
      </c>
      <c r="R9425">
        <v>3</v>
      </c>
      <c r="S9425">
        <v>0</v>
      </c>
      <c r="T9425">
        <v>9</v>
      </c>
      <c r="U9425">
        <v>0</v>
      </c>
      <c r="V9425">
        <v>0</v>
      </c>
      <c r="W9425">
        <v>0</v>
      </c>
      <c r="X9425">
        <v>2.7975702581106203</v>
      </c>
      <c r="Y9425">
        <v>0</v>
      </c>
      <c r="Z9425">
        <v>0.5129262003654862</v>
      </c>
      <c r="AA9425">
        <v>0</v>
      </c>
      <c r="AB9425">
        <v>32.919150965493024</v>
      </c>
      <c r="AC9425">
        <v>0</v>
      </c>
      <c r="AD9425">
        <v>0</v>
      </c>
      <c r="AE9425">
        <v>36.229647423969134</v>
      </c>
    </row>
    <row r="9426" spans="1:31" x14ac:dyDescent="0.25">
      <c r="A9426">
        <v>1664421</v>
      </c>
      <c r="B9426">
        <v>1</v>
      </c>
      <c r="C9426" t="s">
        <v>80</v>
      </c>
      <c r="D9426" t="s">
        <v>108</v>
      </c>
      <c r="E9426" t="s">
        <v>178</v>
      </c>
      <c r="F9426" t="s">
        <v>26400</v>
      </c>
      <c r="G9426" t="s">
        <v>227</v>
      </c>
      <c r="H9426" t="s">
        <v>149</v>
      </c>
      <c r="I9426" t="s">
        <v>135</v>
      </c>
      <c r="J9426" t="s">
        <v>136</v>
      </c>
      <c r="K9426" t="s">
        <v>137</v>
      </c>
      <c r="L9426" t="s">
        <v>24912</v>
      </c>
      <c r="M9426" t="s">
        <v>26401</v>
      </c>
      <c r="N9426">
        <v>9.8272222219999996</v>
      </c>
      <c r="O9426">
        <v>0</v>
      </c>
      <c r="P9426">
        <v>19</v>
      </c>
      <c r="Q9426">
        <v>0</v>
      </c>
      <c r="R9426">
        <v>4</v>
      </c>
      <c r="S9426">
        <v>0</v>
      </c>
      <c r="T9426">
        <v>3</v>
      </c>
      <c r="U9426">
        <v>0</v>
      </c>
      <c r="V9426">
        <v>0</v>
      </c>
      <c r="W9426">
        <v>0</v>
      </c>
      <c r="X9426">
        <v>13.876954964467609</v>
      </c>
      <c r="Y9426">
        <v>0</v>
      </c>
      <c r="Z9426">
        <v>0.99180773877706685</v>
      </c>
      <c r="AA9426">
        <v>0</v>
      </c>
      <c r="AB9426">
        <v>42.372012069701555</v>
      </c>
      <c r="AC9426">
        <v>0</v>
      </c>
      <c r="AD9426">
        <v>0</v>
      </c>
      <c r="AE9426">
        <v>57.240774772946232</v>
      </c>
    </row>
    <row r="9427" spans="1:31" x14ac:dyDescent="0.25">
      <c r="A9427">
        <v>1663897</v>
      </c>
      <c r="B9427">
        <v>1</v>
      </c>
      <c r="C9427" t="s">
        <v>80</v>
      </c>
      <c r="D9427" t="s">
        <v>87</v>
      </c>
      <c r="E9427" t="s">
        <v>131</v>
      </c>
      <c r="F9427" t="s">
        <v>26402</v>
      </c>
      <c r="G9427" t="s">
        <v>161</v>
      </c>
      <c r="H9427" t="s">
        <v>134</v>
      </c>
      <c r="I9427" t="s">
        <v>135</v>
      </c>
      <c r="J9427" t="s">
        <v>136</v>
      </c>
      <c r="K9427" t="s">
        <v>137</v>
      </c>
      <c r="L9427" t="s">
        <v>26403</v>
      </c>
      <c r="M9427" t="s">
        <v>26404</v>
      </c>
      <c r="N9427">
        <v>0.73611111100000004</v>
      </c>
      <c r="O9427">
        <v>0</v>
      </c>
      <c r="P9427">
        <v>593</v>
      </c>
      <c r="Q9427">
        <v>0</v>
      </c>
      <c r="R9427">
        <v>1</v>
      </c>
      <c r="S9427">
        <v>7</v>
      </c>
      <c r="T9427">
        <v>46</v>
      </c>
      <c r="U9427">
        <v>0</v>
      </c>
      <c r="V9427">
        <v>0</v>
      </c>
      <c r="W9427">
        <v>0</v>
      </c>
      <c r="X9427">
        <v>154.49405793036584</v>
      </c>
      <c r="Y9427">
        <v>0</v>
      </c>
      <c r="Z9427">
        <v>1.9967499086250007E-3</v>
      </c>
      <c r="AA9427">
        <v>36.746756954721853</v>
      </c>
      <c r="AB9427">
        <v>31.454357705904208</v>
      </c>
      <c r="AC9427">
        <v>0</v>
      </c>
      <c r="AD9427">
        <v>0</v>
      </c>
      <c r="AE9427">
        <v>222.69716934090053</v>
      </c>
    </row>
    <row r="9428" spans="1:31" x14ac:dyDescent="0.25">
      <c r="A9428">
        <v>1663826</v>
      </c>
      <c r="B9428">
        <v>1</v>
      </c>
      <c r="C9428" t="s">
        <v>80</v>
      </c>
      <c r="D9428" t="s">
        <v>96</v>
      </c>
      <c r="E9428" t="s">
        <v>146</v>
      </c>
      <c r="F9428" t="s">
        <v>26405</v>
      </c>
      <c r="G9428" t="s">
        <v>260</v>
      </c>
      <c r="H9428" t="s">
        <v>149</v>
      </c>
      <c r="I9428" t="s">
        <v>135</v>
      </c>
      <c r="J9428" t="s">
        <v>136</v>
      </c>
      <c r="K9428" t="s">
        <v>137</v>
      </c>
      <c r="L9428" t="s">
        <v>26406</v>
      </c>
      <c r="M9428" t="s">
        <v>26407</v>
      </c>
      <c r="N9428">
        <v>2.4622222219999998</v>
      </c>
      <c r="O9428">
        <v>0</v>
      </c>
      <c r="P9428">
        <v>266</v>
      </c>
      <c r="Q9428">
        <v>0</v>
      </c>
      <c r="R9428">
        <v>0</v>
      </c>
      <c r="S9428">
        <v>0</v>
      </c>
      <c r="T9428">
        <v>4</v>
      </c>
      <c r="U9428">
        <v>0</v>
      </c>
      <c r="V9428">
        <v>0</v>
      </c>
      <c r="W9428">
        <v>0</v>
      </c>
      <c r="X9428">
        <v>75.434124874789717</v>
      </c>
      <c r="Y9428">
        <v>0</v>
      </c>
      <c r="Z9428">
        <v>0</v>
      </c>
      <c r="AA9428">
        <v>0</v>
      </c>
      <c r="AB9428">
        <v>0.73837500787967991</v>
      </c>
      <c r="AC9428">
        <v>0</v>
      </c>
      <c r="AD9428">
        <v>0</v>
      </c>
      <c r="AE9428">
        <v>76.172499882669399</v>
      </c>
    </row>
    <row r="9429" spans="1:31" x14ac:dyDescent="0.25">
      <c r="A9429">
        <v>1663849</v>
      </c>
      <c r="B9429">
        <v>1</v>
      </c>
      <c r="C9429" t="s">
        <v>81</v>
      </c>
      <c r="D9429" t="s">
        <v>113</v>
      </c>
      <c r="E9429" t="s">
        <v>131</v>
      </c>
      <c r="F9429" t="s">
        <v>8098</v>
      </c>
      <c r="G9429" t="s">
        <v>161</v>
      </c>
      <c r="H9429" t="s">
        <v>134</v>
      </c>
      <c r="I9429" t="s">
        <v>191</v>
      </c>
      <c r="J9429" t="s">
        <v>136</v>
      </c>
      <c r="K9429" t="s">
        <v>137</v>
      </c>
      <c r="L9429" t="s">
        <v>26408</v>
      </c>
      <c r="M9429" t="s">
        <v>26409</v>
      </c>
      <c r="N9429">
        <v>5.277777E-3</v>
      </c>
      <c r="O9429">
        <v>0</v>
      </c>
      <c r="P9429">
        <v>293</v>
      </c>
      <c r="Q9429">
        <v>1</v>
      </c>
      <c r="R9429">
        <v>9</v>
      </c>
      <c r="S9429">
        <v>7</v>
      </c>
      <c r="T9429">
        <v>5</v>
      </c>
      <c r="U9429">
        <v>0</v>
      </c>
      <c r="V9429">
        <v>0</v>
      </c>
      <c r="W9429">
        <v>0</v>
      </c>
      <c r="X9429">
        <v>9.1765213435977766E-2</v>
      </c>
      <c r="Y9429">
        <v>1.1140149666666666E-3</v>
      </c>
      <c r="Z9429">
        <v>5.9168274352883335E-3</v>
      </c>
      <c r="AA9429">
        <v>4.2545094851394447E-2</v>
      </c>
      <c r="AB9429">
        <v>3.6673180335266673E-3</v>
      </c>
      <c r="AC9429">
        <v>0</v>
      </c>
      <c r="AD9429">
        <v>0</v>
      </c>
      <c r="AE9429">
        <v>0.14500846872285386</v>
      </c>
    </row>
    <row r="9430" spans="1:31" x14ac:dyDescent="0.25">
      <c r="A9430">
        <v>1663880</v>
      </c>
      <c r="B9430">
        <v>1</v>
      </c>
      <c r="C9430" t="s">
        <v>81</v>
      </c>
      <c r="D9430" t="s">
        <v>112</v>
      </c>
      <c r="E9430" t="s">
        <v>642</v>
      </c>
      <c r="F9430" t="s">
        <v>18397</v>
      </c>
      <c r="G9430" t="s">
        <v>161</v>
      </c>
      <c r="H9430" t="s">
        <v>134</v>
      </c>
      <c r="I9430" t="s">
        <v>135</v>
      </c>
      <c r="J9430" t="s">
        <v>136</v>
      </c>
      <c r="K9430" t="s">
        <v>137</v>
      </c>
      <c r="L9430" t="s">
        <v>26410</v>
      </c>
      <c r="M9430" t="s">
        <v>26411</v>
      </c>
      <c r="N9430">
        <v>0.48861111099999999</v>
      </c>
      <c r="O9430">
        <v>4</v>
      </c>
      <c r="P9430">
        <v>4535</v>
      </c>
      <c r="Q9430">
        <v>622</v>
      </c>
      <c r="R9430">
        <v>647</v>
      </c>
      <c r="S9430">
        <v>89</v>
      </c>
      <c r="T9430">
        <v>580</v>
      </c>
      <c r="U9430">
        <v>17</v>
      </c>
      <c r="V9430">
        <v>5</v>
      </c>
      <c r="W9430">
        <v>0.34549638208311328</v>
      </c>
      <c r="X9430">
        <v>388.36748946285866</v>
      </c>
      <c r="Y9430">
        <v>346.87386519418493</v>
      </c>
      <c r="Z9430">
        <v>116.10293205952945</v>
      </c>
      <c r="AA9430">
        <v>311.64065439742751</v>
      </c>
      <c r="AB9430">
        <v>70.022026298164434</v>
      </c>
      <c r="AC9430">
        <v>427.6361582472436</v>
      </c>
      <c r="AD9430">
        <v>39.443956121402039</v>
      </c>
      <c r="AE9430">
        <v>1700.4325781628936</v>
      </c>
    </row>
    <row r="9431" spans="1:31" x14ac:dyDescent="0.25">
      <c r="A9431">
        <v>1663803</v>
      </c>
      <c r="B9431">
        <v>1</v>
      </c>
      <c r="C9431" t="s">
        <v>80</v>
      </c>
      <c r="D9431" t="s">
        <v>107</v>
      </c>
      <c r="E9431" t="s">
        <v>178</v>
      </c>
      <c r="F9431" t="s">
        <v>1659</v>
      </c>
      <c r="G9431" t="s">
        <v>227</v>
      </c>
      <c r="H9431" t="s">
        <v>149</v>
      </c>
      <c r="I9431" t="s">
        <v>135</v>
      </c>
      <c r="J9431" t="s">
        <v>136</v>
      </c>
      <c r="K9431" t="s">
        <v>137</v>
      </c>
      <c r="L9431" t="s">
        <v>26412</v>
      </c>
      <c r="M9431" t="s">
        <v>25301</v>
      </c>
      <c r="N9431">
        <v>1.2794444439999999</v>
      </c>
      <c r="O9431">
        <v>0</v>
      </c>
      <c r="P9431">
        <v>14</v>
      </c>
      <c r="Q9431">
        <v>0</v>
      </c>
      <c r="R9431">
        <v>0</v>
      </c>
      <c r="S9431">
        <v>0</v>
      </c>
      <c r="T9431">
        <v>1</v>
      </c>
      <c r="U9431">
        <v>0</v>
      </c>
      <c r="V9431">
        <v>0</v>
      </c>
      <c r="W9431">
        <v>0</v>
      </c>
      <c r="X9431">
        <v>3.505576011773174</v>
      </c>
      <c r="Y9431">
        <v>0</v>
      </c>
      <c r="Z9431">
        <v>0</v>
      </c>
      <c r="AA9431">
        <v>0</v>
      </c>
      <c r="AB9431">
        <v>2.1771871179090279E-2</v>
      </c>
      <c r="AC9431">
        <v>0</v>
      </c>
      <c r="AD9431">
        <v>0</v>
      </c>
      <c r="AE9431">
        <v>3.5273478829522644</v>
      </c>
    </row>
    <row r="9432" spans="1:31" x14ac:dyDescent="0.25">
      <c r="A9432">
        <v>1664736</v>
      </c>
      <c r="B9432">
        <v>1</v>
      </c>
      <c r="C9432" t="s">
        <v>80</v>
      </c>
      <c r="D9432" t="s">
        <v>82</v>
      </c>
      <c r="E9432" t="s">
        <v>146</v>
      </c>
      <c r="F9432" t="s">
        <v>16781</v>
      </c>
      <c r="G9432" t="s">
        <v>770</v>
      </c>
      <c r="H9432" t="s">
        <v>149</v>
      </c>
      <c r="I9432" t="s">
        <v>135</v>
      </c>
      <c r="J9432" t="s">
        <v>136</v>
      </c>
      <c r="K9432" t="s">
        <v>137</v>
      </c>
      <c r="L9432" t="s">
        <v>26413</v>
      </c>
      <c r="M9432" t="s">
        <v>26414</v>
      </c>
      <c r="N9432">
        <v>1.6775</v>
      </c>
      <c r="O9432">
        <v>0</v>
      </c>
      <c r="P9432">
        <v>481</v>
      </c>
      <c r="Q9432">
        <v>0</v>
      </c>
      <c r="R9432">
        <v>0</v>
      </c>
      <c r="S9432">
        <v>0</v>
      </c>
      <c r="T9432">
        <v>58</v>
      </c>
      <c r="U9432">
        <v>0</v>
      </c>
      <c r="V9432">
        <v>0</v>
      </c>
      <c r="W9432">
        <v>0</v>
      </c>
      <c r="X9432">
        <v>334.8123024744279</v>
      </c>
      <c r="Y9432">
        <v>0</v>
      </c>
      <c r="Z9432">
        <v>0</v>
      </c>
      <c r="AA9432">
        <v>0</v>
      </c>
      <c r="AB9432">
        <v>55.644600351635418</v>
      </c>
      <c r="AC9432">
        <v>0</v>
      </c>
      <c r="AD9432">
        <v>0</v>
      </c>
      <c r="AE9432">
        <v>390.4569028260633</v>
      </c>
    </row>
    <row r="9433" spans="1:31" x14ac:dyDescent="0.25">
      <c r="A9433">
        <v>1664962</v>
      </c>
      <c r="B9433">
        <v>1</v>
      </c>
      <c r="C9433" t="s">
        <v>81</v>
      </c>
      <c r="D9433" t="s">
        <v>113</v>
      </c>
      <c r="E9433" t="s">
        <v>178</v>
      </c>
      <c r="F9433" t="s">
        <v>26415</v>
      </c>
      <c r="G9433" t="s">
        <v>227</v>
      </c>
      <c r="H9433" t="s">
        <v>149</v>
      </c>
      <c r="I9433" t="s">
        <v>135</v>
      </c>
      <c r="J9433" t="s">
        <v>136</v>
      </c>
      <c r="K9433" t="s">
        <v>137</v>
      </c>
      <c r="L9433" t="s">
        <v>26416</v>
      </c>
      <c r="M9433" t="s">
        <v>26417</v>
      </c>
      <c r="N9433">
        <v>6.136666666</v>
      </c>
      <c r="O9433">
        <v>0</v>
      </c>
      <c r="P9433">
        <v>57</v>
      </c>
      <c r="Q9433">
        <v>0</v>
      </c>
      <c r="R9433">
        <v>1</v>
      </c>
      <c r="S9433">
        <v>0</v>
      </c>
      <c r="T9433">
        <v>2</v>
      </c>
      <c r="U9433">
        <v>0</v>
      </c>
      <c r="V9433">
        <v>0</v>
      </c>
      <c r="W9433">
        <v>0</v>
      </c>
      <c r="X9433">
        <v>28.085412629355105</v>
      </c>
      <c r="Y9433">
        <v>0</v>
      </c>
      <c r="Z9433">
        <v>9.5999735873333338E-5</v>
      </c>
      <c r="AA9433">
        <v>0</v>
      </c>
      <c r="AB9433">
        <v>0.41364267363369989</v>
      </c>
      <c r="AC9433">
        <v>0</v>
      </c>
      <c r="AD9433">
        <v>0</v>
      </c>
      <c r="AE9433">
        <v>28.499151302724677</v>
      </c>
    </row>
    <row r="9434" spans="1:31" x14ac:dyDescent="0.25">
      <c r="A9434">
        <v>1664438</v>
      </c>
      <c r="B9434">
        <v>1</v>
      </c>
      <c r="C9434" t="s">
        <v>80</v>
      </c>
      <c r="D9434" t="s">
        <v>93</v>
      </c>
      <c r="E9434" t="s">
        <v>178</v>
      </c>
      <c r="F9434" t="s">
        <v>26418</v>
      </c>
      <c r="G9434" t="s">
        <v>227</v>
      </c>
      <c r="H9434" t="s">
        <v>149</v>
      </c>
      <c r="I9434" t="s">
        <v>135</v>
      </c>
      <c r="J9434" t="s">
        <v>136</v>
      </c>
      <c r="K9434" t="s">
        <v>137</v>
      </c>
      <c r="L9434" t="s">
        <v>26419</v>
      </c>
      <c r="M9434" t="s">
        <v>26420</v>
      </c>
      <c r="N9434">
        <v>2.8152777769999999</v>
      </c>
      <c r="O9434">
        <v>0</v>
      </c>
      <c r="P9434">
        <v>1</v>
      </c>
      <c r="Q9434">
        <v>0</v>
      </c>
      <c r="R9434">
        <v>0</v>
      </c>
      <c r="S9434">
        <v>0</v>
      </c>
      <c r="T9434">
        <v>1</v>
      </c>
      <c r="U9434">
        <v>0</v>
      </c>
      <c r="V9434">
        <v>0</v>
      </c>
      <c r="W9434">
        <v>0</v>
      </c>
      <c r="X9434">
        <v>0.14392460199236112</v>
      </c>
      <c r="Y9434">
        <v>0</v>
      </c>
      <c r="Z9434">
        <v>0</v>
      </c>
      <c r="AA9434">
        <v>0</v>
      </c>
      <c r="AB9434">
        <v>6.5308670039600001</v>
      </c>
      <c r="AC9434">
        <v>0</v>
      </c>
      <c r="AD9434">
        <v>0</v>
      </c>
      <c r="AE9434">
        <v>6.6747916059523611</v>
      </c>
    </row>
    <row r="9435" spans="1:31" x14ac:dyDescent="0.25">
      <c r="A9435">
        <v>1663943</v>
      </c>
      <c r="B9435">
        <v>1</v>
      </c>
      <c r="C9435" t="s">
        <v>80</v>
      </c>
      <c r="D9435" t="s">
        <v>109</v>
      </c>
      <c r="E9435" t="s">
        <v>140</v>
      </c>
      <c r="F9435" t="s">
        <v>26421</v>
      </c>
      <c r="G9435" t="s">
        <v>785</v>
      </c>
      <c r="H9435" t="s">
        <v>134</v>
      </c>
      <c r="I9435" t="s">
        <v>135</v>
      </c>
      <c r="J9435" t="s">
        <v>136</v>
      </c>
      <c r="K9435" t="s">
        <v>137</v>
      </c>
      <c r="L9435" t="s">
        <v>26422</v>
      </c>
      <c r="M9435" t="s">
        <v>26423</v>
      </c>
      <c r="N9435">
        <v>4.7774999999999999</v>
      </c>
      <c r="O9435">
        <v>0</v>
      </c>
      <c r="P9435">
        <v>505</v>
      </c>
      <c r="Q9435">
        <v>0</v>
      </c>
      <c r="R9435">
        <v>26</v>
      </c>
      <c r="S9435">
        <v>1</v>
      </c>
      <c r="T9435">
        <v>63</v>
      </c>
      <c r="U9435">
        <v>0</v>
      </c>
      <c r="V9435">
        <v>0</v>
      </c>
      <c r="W9435">
        <v>0</v>
      </c>
      <c r="X9435">
        <v>251.35976826539545</v>
      </c>
      <c r="Y9435">
        <v>0</v>
      </c>
      <c r="Z9435">
        <v>14.804955584566672</v>
      </c>
      <c r="AA9435">
        <v>0</v>
      </c>
      <c r="AB9435">
        <v>139.2673174027934</v>
      </c>
      <c r="AC9435">
        <v>0</v>
      </c>
      <c r="AD9435">
        <v>0</v>
      </c>
      <c r="AE9435">
        <v>405.43204125275554</v>
      </c>
    </row>
    <row r="9436" spans="1:31" x14ac:dyDescent="0.25">
      <c r="A9436">
        <v>1664782</v>
      </c>
      <c r="B9436">
        <v>1</v>
      </c>
      <c r="C9436" t="s">
        <v>80</v>
      </c>
      <c r="D9436" t="s">
        <v>93</v>
      </c>
      <c r="E9436" t="s">
        <v>152</v>
      </c>
      <c r="F9436" t="s">
        <v>26424</v>
      </c>
      <c r="G9436" t="s">
        <v>154</v>
      </c>
      <c r="H9436" t="s">
        <v>149</v>
      </c>
      <c r="I9436" t="s">
        <v>135</v>
      </c>
      <c r="J9436" t="s">
        <v>136</v>
      </c>
      <c r="K9436" t="s">
        <v>137</v>
      </c>
      <c r="L9436" t="s">
        <v>26425</v>
      </c>
      <c r="M9436" t="s">
        <v>26426</v>
      </c>
      <c r="N9436">
        <v>14.028333333000001</v>
      </c>
      <c r="O9436">
        <v>0</v>
      </c>
      <c r="P9436">
        <v>1</v>
      </c>
      <c r="Q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1.336820625803899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1.336820625803899</v>
      </c>
    </row>
    <row r="9437" spans="1:31" x14ac:dyDescent="0.25">
      <c r="A9437">
        <v>1664484</v>
      </c>
      <c r="B9437">
        <v>1</v>
      </c>
      <c r="C9437" t="s">
        <v>81</v>
      </c>
      <c r="D9437" t="s">
        <v>128</v>
      </c>
      <c r="E9437" t="s">
        <v>178</v>
      </c>
      <c r="F9437" t="s">
        <v>26427</v>
      </c>
      <c r="G9437" t="s">
        <v>227</v>
      </c>
      <c r="H9437" t="s">
        <v>149</v>
      </c>
      <c r="I9437" t="s">
        <v>135</v>
      </c>
      <c r="J9437" t="s">
        <v>136</v>
      </c>
      <c r="K9437" t="s">
        <v>137</v>
      </c>
      <c r="L9437" t="s">
        <v>26428</v>
      </c>
      <c r="M9437" t="s">
        <v>26429</v>
      </c>
      <c r="N9437">
        <v>7.5536111110000004</v>
      </c>
      <c r="O9437">
        <v>0</v>
      </c>
      <c r="P9437">
        <v>9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23.83197748398052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23.83197748398052</v>
      </c>
    </row>
    <row r="9438" spans="1:31" x14ac:dyDescent="0.25">
      <c r="A9438">
        <v>1664335</v>
      </c>
      <c r="B9438">
        <v>1</v>
      </c>
      <c r="C9438" t="s">
        <v>80</v>
      </c>
      <c r="D9438" t="s">
        <v>109</v>
      </c>
      <c r="E9438" t="s">
        <v>178</v>
      </c>
      <c r="F9438" t="s">
        <v>26430</v>
      </c>
      <c r="G9438" t="s">
        <v>187</v>
      </c>
      <c r="H9438" t="s">
        <v>149</v>
      </c>
      <c r="I9438" t="s">
        <v>135</v>
      </c>
      <c r="J9438" t="s">
        <v>136</v>
      </c>
      <c r="K9438" t="s">
        <v>137</v>
      </c>
      <c r="L9438" t="s">
        <v>26431</v>
      </c>
      <c r="M9438" t="s">
        <v>26432</v>
      </c>
      <c r="N9438">
        <v>2.1461111110000002</v>
      </c>
      <c r="O9438">
        <v>0</v>
      </c>
      <c r="P9438">
        <v>44</v>
      </c>
      <c r="Q9438">
        <v>0</v>
      </c>
      <c r="R9438">
        <v>0</v>
      </c>
      <c r="S9438">
        <v>0</v>
      </c>
      <c r="T9438">
        <v>5</v>
      </c>
      <c r="U9438">
        <v>0</v>
      </c>
      <c r="V9438">
        <v>0</v>
      </c>
      <c r="W9438">
        <v>0</v>
      </c>
      <c r="X9438">
        <v>10.070109087600043</v>
      </c>
      <c r="Y9438">
        <v>0</v>
      </c>
      <c r="Z9438">
        <v>0</v>
      </c>
      <c r="AA9438">
        <v>0</v>
      </c>
      <c r="AB9438">
        <v>0.83089141492839114</v>
      </c>
      <c r="AC9438">
        <v>0</v>
      </c>
      <c r="AD9438">
        <v>0</v>
      </c>
      <c r="AE9438">
        <v>10.901000502528435</v>
      </c>
    </row>
    <row r="9439" spans="1:31" x14ac:dyDescent="0.25">
      <c r="A9439">
        <v>1664876</v>
      </c>
      <c r="B9439">
        <v>1</v>
      </c>
      <c r="C9439" t="s">
        <v>81</v>
      </c>
      <c r="D9439" t="s">
        <v>118</v>
      </c>
      <c r="E9439" t="s">
        <v>178</v>
      </c>
      <c r="F9439" t="s">
        <v>26433</v>
      </c>
      <c r="G9439" t="s">
        <v>227</v>
      </c>
      <c r="H9439" t="s">
        <v>149</v>
      </c>
      <c r="I9439" t="s">
        <v>135</v>
      </c>
      <c r="J9439" t="s">
        <v>136</v>
      </c>
      <c r="K9439" t="s">
        <v>137</v>
      </c>
      <c r="L9439" t="s">
        <v>26434</v>
      </c>
      <c r="M9439" t="s">
        <v>26435</v>
      </c>
      <c r="N9439">
        <v>1.3763888879999999</v>
      </c>
      <c r="O9439">
        <v>0</v>
      </c>
      <c r="P9439">
        <v>34</v>
      </c>
      <c r="Q9439">
        <v>0</v>
      </c>
      <c r="R9439">
        <v>5</v>
      </c>
      <c r="S9439">
        <v>0</v>
      </c>
      <c r="T9439">
        <v>1</v>
      </c>
      <c r="U9439">
        <v>0</v>
      </c>
      <c r="V9439">
        <v>0</v>
      </c>
      <c r="W9439">
        <v>0</v>
      </c>
      <c r="X9439">
        <v>7.268850744500658</v>
      </c>
      <c r="Y9439">
        <v>0</v>
      </c>
      <c r="Z9439">
        <v>0.79814491771342011</v>
      </c>
      <c r="AA9439">
        <v>0</v>
      </c>
      <c r="AB9439">
        <v>4.5365478628556035</v>
      </c>
      <c r="AC9439">
        <v>0</v>
      </c>
      <c r="AD9439">
        <v>0</v>
      </c>
      <c r="AE9439">
        <v>12.603543525069682</v>
      </c>
    </row>
    <row r="9440" spans="1:31" x14ac:dyDescent="0.25">
      <c r="A9440">
        <v>1664908</v>
      </c>
      <c r="B9440">
        <v>1</v>
      </c>
      <c r="C9440" t="s">
        <v>80</v>
      </c>
      <c r="D9440" t="s">
        <v>91</v>
      </c>
      <c r="E9440" t="s">
        <v>140</v>
      </c>
      <c r="F9440" t="s">
        <v>26436</v>
      </c>
      <c r="G9440" t="s">
        <v>161</v>
      </c>
      <c r="H9440" t="s">
        <v>134</v>
      </c>
      <c r="I9440" t="s">
        <v>135</v>
      </c>
      <c r="J9440" t="s">
        <v>136</v>
      </c>
      <c r="K9440" t="s">
        <v>137</v>
      </c>
      <c r="L9440" t="s">
        <v>26437</v>
      </c>
      <c r="M9440" t="s">
        <v>26438</v>
      </c>
      <c r="N9440">
        <v>0.30111111099999999</v>
      </c>
      <c r="O9440">
        <v>30</v>
      </c>
      <c r="P9440">
        <v>10292</v>
      </c>
      <c r="Q9440">
        <v>105</v>
      </c>
      <c r="R9440">
        <v>372</v>
      </c>
      <c r="S9440">
        <v>83</v>
      </c>
      <c r="T9440">
        <v>826</v>
      </c>
      <c r="U9440">
        <v>6</v>
      </c>
      <c r="V9440">
        <v>0</v>
      </c>
      <c r="W9440">
        <v>8.7256704262010576</v>
      </c>
      <c r="X9440">
        <v>1181.9967941380621</v>
      </c>
      <c r="Y9440">
        <v>20.923138203567504</v>
      </c>
      <c r="Z9440">
        <v>27.656569294285607</v>
      </c>
      <c r="AA9440">
        <v>410.70507170694952</v>
      </c>
      <c r="AB9440">
        <v>298.97341600444986</v>
      </c>
      <c r="AC9440">
        <v>46.171794627961518</v>
      </c>
      <c r="AD9440">
        <v>0</v>
      </c>
      <c r="AE9440">
        <v>1995.1524544014776</v>
      </c>
    </row>
    <row r="9441" spans="1:31" x14ac:dyDescent="0.25">
      <c r="A9441">
        <v>1663983</v>
      </c>
      <c r="B9441">
        <v>1</v>
      </c>
      <c r="C9441" t="s">
        <v>80</v>
      </c>
      <c r="D9441" t="s">
        <v>105</v>
      </c>
      <c r="E9441" t="s">
        <v>140</v>
      </c>
      <c r="F9441" t="s">
        <v>1321</v>
      </c>
      <c r="G9441" t="s">
        <v>161</v>
      </c>
      <c r="H9441" t="s">
        <v>134</v>
      </c>
      <c r="I9441" t="s">
        <v>135</v>
      </c>
      <c r="J9441" t="s">
        <v>136</v>
      </c>
      <c r="K9441" t="s">
        <v>137</v>
      </c>
      <c r="L9441" t="s">
        <v>26439</v>
      </c>
      <c r="M9441" t="s">
        <v>26440</v>
      </c>
      <c r="N9441">
        <v>2.0838888880000002</v>
      </c>
      <c r="O9441">
        <v>7</v>
      </c>
      <c r="P9441">
        <v>1057</v>
      </c>
      <c r="Q9441">
        <v>19</v>
      </c>
      <c r="R9441">
        <v>683</v>
      </c>
      <c r="S9441">
        <v>17</v>
      </c>
      <c r="T9441">
        <v>130</v>
      </c>
      <c r="U9441">
        <v>0</v>
      </c>
      <c r="V9441">
        <v>2</v>
      </c>
      <c r="W9441">
        <v>2.8600824946256997</v>
      </c>
      <c r="X9441">
        <v>478.4483577011855</v>
      </c>
      <c r="Y9441">
        <v>192.43095617310192</v>
      </c>
      <c r="Z9441">
        <v>213.29375814249423</v>
      </c>
      <c r="AA9441">
        <v>76.394093454002473</v>
      </c>
      <c r="AB9441">
        <v>140.81384391429305</v>
      </c>
      <c r="AC9441">
        <v>0</v>
      </c>
      <c r="AD9441">
        <v>7.1383435976482339</v>
      </c>
      <c r="AE9441">
        <v>1111.3794354773511</v>
      </c>
    </row>
    <row r="9442" spans="1:31" x14ac:dyDescent="0.25">
      <c r="A9442">
        <v>1663912</v>
      </c>
      <c r="B9442">
        <v>1</v>
      </c>
      <c r="C9442" t="s">
        <v>80</v>
      </c>
      <c r="D9442" t="s">
        <v>82</v>
      </c>
      <c r="E9442" t="s">
        <v>178</v>
      </c>
      <c r="F9442" t="s">
        <v>26441</v>
      </c>
      <c r="G9442" t="s">
        <v>1492</v>
      </c>
      <c r="H9442" t="s">
        <v>149</v>
      </c>
      <c r="I9442" t="s">
        <v>135</v>
      </c>
      <c r="J9442" t="s">
        <v>136</v>
      </c>
      <c r="K9442" t="s">
        <v>137</v>
      </c>
      <c r="L9442" t="s">
        <v>26442</v>
      </c>
      <c r="M9442" t="s">
        <v>26443</v>
      </c>
      <c r="N9442">
        <v>1.0902777770000001</v>
      </c>
      <c r="O9442">
        <v>0</v>
      </c>
      <c r="P9442">
        <v>110</v>
      </c>
      <c r="Q9442">
        <v>0</v>
      </c>
      <c r="R9442">
        <v>0</v>
      </c>
      <c r="S9442">
        <v>0</v>
      </c>
      <c r="T9442">
        <v>5</v>
      </c>
      <c r="U9442">
        <v>0</v>
      </c>
      <c r="V9442">
        <v>0</v>
      </c>
      <c r="W9442">
        <v>0</v>
      </c>
      <c r="X9442">
        <v>37.320206374608645</v>
      </c>
      <c r="Y9442">
        <v>0</v>
      </c>
      <c r="Z9442">
        <v>0</v>
      </c>
      <c r="AA9442">
        <v>0</v>
      </c>
      <c r="AB9442">
        <v>0</v>
      </c>
      <c r="AC9442">
        <v>0</v>
      </c>
      <c r="AD9442">
        <v>0</v>
      </c>
      <c r="AE9442">
        <v>37.320206374608645</v>
      </c>
    </row>
    <row r="9443" spans="1:31" x14ac:dyDescent="0.25">
      <c r="A9443">
        <v>1664931</v>
      </c>
      <c r="B9443">
        <v>1</v>
      </c>
      <c r="C9443" t="s">
        <v>80</v>
      </c>
      <c r="D9443" t="s">
        <v>89</v>
      </c>
      <c r="E9443" t="s">
        <v>178</v>
      </c>
      <c r="F9443" t="s">
        <v>26444</v>
      </c>
      <c r="G9443" t="s">
        <v>227</v>
      </c>
      <c r="H9443" t="s">
        <v>149</v>
      </c>
      <c r="I9443" t="s">
        <v>135</v>
      </c>
      <c r="J9443" t="s">
        <v>136</v>
      </c>
      <c r="K9443" t="s">
        <v>137</v>
      </c>
      <c r="L9443" t="s">
        <v>26445</v>
      </c>
      <c r="M9443" t="s">
        <v>26446</v>
      </c>
      <c r="N9443">
        <v>0.91249999999999998</v>
      </c>
      <c r="O9443">
        <v>0</v>
      </c>
      <c r="P9443">
        <v>0</v>
      </c>
      <c r="Q9443">
        <v>0</v>
      </c>
      <c r="R9443">
        <v>5</v>
      </c>
      <c r="S9443">
        <v>0</v>
      </c>
      <c r="T9443">
        <v>5</v>
      </c>
      <c r="U9443">
        <v>0</v>
      </c>
      <c r="V9443">
        <v>0</v>
      </c>
      <c r="W9443">
        <v>0</v>
      </c>
      <c r="X9443">
        <v>0</v>
      </c>
      <c r="Y9443">
        <v>0</v>
      </c>
      <c r="Z9443">
        <v>0.18376157657745443</v>
      </c>
      <c r="AA9443">
        <v>0</v>
      </c>
      <c r="AB9443">
        <v>0.27647544968231108</v>
      </c>
      <c r="AC9443">
        <v>0</v>
      </c>
      <c r="AD9443">
        <v>0</v>
      </c>
      <c r="AE9443">
        <v>0.46023702625976548</v>
      </c>
    </row>
    <row r="9444" spans="1:31" x14ac:dyDescent="0.25">
      <c r="A9444">
        <v>1665025</v>
      </c>
      <c r="B9444">
        <v>1</v>
      </c>
      <c r="C9444" t="s">
        <v>80</v>
      </c>
      <c r="D9444" t="s">
        <v>82</v>
      </c>
      <c r="E9444" t="s">
        <v>146</v>
      </c>
      <c r="F9444" t="s">
        <v>26447</v>
      </c>
      <c r="G9444" t="s">
        <v>260</v>
      </c>
      <c r="H9444" t="s">
        <v>149</v>
      </c>
      <c r="I9444" t="s">
        <v>135</v>
      </c>
      <c r="J9444" t="s">
        <v>136</v>
      </c>
      <c r="K9444" t="s">
        <v>137</v>
      </c>
      <c r="L9444" t="s">
        <v>26448</v>
      </c>
      <c r="M9444" t="s">
        <v>26449</v>
      </c>
      <c r="N9444">
        <v>6.1836111110000003</v>
      </c>
      <c r="O9444">
        <v>0</v>
      </c>
      <c r="P9444">
        <v>840</v>
      </c>
      <c r="Q9444">
        <v>0</v>
      </c>
      <c r="R9444">
        <v>0</v>
      </c>
      <c r="S9444">
        <v>0</v>
      </c>
      <c r="T9444">
        <v>51</v>
      </c>
      <c r="U9444">
        <v>0</v>
      </c>
      <c r="V9444">
        <v>0</v>
      </c>
      <c r="W9444">
        <v>0</v>
      </c>
      <c r="X9444">
        <v>2175.2698167152498</v>
      </c>
      <c r="Y9444">
        <v>0</v>
      </c>
      <c r="Z9444">
        <v>0</v>
      </c>
      <c r="AA9444">
        <v>0</v>
      </c>
      <c r="AB9444">
        <v>63.277229314417134</v>
      </c>
      <c r="AC9444">
        <v>0</v>
      </c>
      <c r="AD9444">
        <v>0</v>
      </c>
      <c r="AE9444">
        <v>2238.5470460296669</v>
      </c>
    </row>
    <row r="9445" spans="1:31" x14ac:dyDescent="0.25">
      <c r="A9445">
        <v>1664696</v>
      </c>
      <c r="B9445">
        <v>1</v>
      </c>
      <c r="C9445" t="s">
        <v>80</v>
      </c>
      <c r="D9445" t="s">
        <v>110</v>
      </c>
      <c r="E9445" t="s">
        <v>152</v>
      </c>
      <c r="F9445" t="s">
        <v>26450</v>
      </c>
      <c r="G9445" t="s">
        <v>168</v>
      </c>
      <c r="H9445" t="s">
        <v>149</v>
      </c>
      <c r="I9445" t="s">
        <v>135</v>
      </c>
      <c r="J9445" t="s">
        <v>136</v>
      </c>
      <c r="K9445" t="s">
        <v>137</v>
      </c>
      <c r="L9445" t="s">
        <v>26451</v>
      </c>
      <c r="M9445" t="s">
        <v>26452</v>
      </c>
      <c r="N9445">
        <v>3.9255555549999999</v>
      </c>
      <c r="O9445">
        <v>0</v>
      </c>
      <c r="P9445">
        <v>5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4.3781870560291418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4.3781870560291418</v>
      </c>
    </row>
    <row r="9446" spans="1:31" x14ac:dyDescent="0.25">
      <c r="A9446">
        <v>1664006</v>
      </c>
      <c r="B9446">
        <v>1</v>
      </c>
      <c r="C9446" t="s">
        <v>81</v>
      </c>
      <c r="D9446" t="s">
        <v>120</v>
      </c>
      <c r="E9446" t="s">
        <v>204</v>
      </c>
      <c r="F9446" t="s">
        <v>11772</v>
      </c>
      <c r="G9446" t="s">
        <v>161</v>
      </c>
      <c r="H9446" t="s">
        <v>134</v>
      </c>
      <c r="I9446" t="s">
        <v>135</v>
      </c>
      <c r="J9446" t="s">
        <v>136</v>
      </c>
      <c r="K9446" t="s">
        <v>137</v>
      </c>
      <c r="L9446" t="s">
        <v>26453</v>
      </c>
      <c r="M9446" t="s">
        <v>26454</v>
      </c>
      <c r="N9446">
        <v>2.6836111109999998</v>
      </c>
      <c r="O9446">
        <v>0</v>
      </c>
      <c r="P9446">
        <v>72</v>
      </c>
      <c r="Q9446">
        <v>68</v>
      </c>
      <c r="R9446">
        <v>11</v>
      </c>
      <c r="S9446">
        <v>14</v>
      </c>
      <c r="T9446">
        <v>5</v>
      </c>
      <c r="U9446">
        <v>0</v>
      </c>
      <c r="V9446">
        <v>0</v>
      </c>
      <c r="W9446">
        <v>0</v>
      </c>
      <c r="X9446">
        <v>44.162116661158677</v>
      </c>
      <c r="Y9446">
        <v>323.65835675884034</v>
      </c>
      <c r="Z9446">
        <v>7.5291013083120006</v>
      </c>
      <c r="AA9446">
        <v>106.71492970753494</v>
      </c>
      <c r="AB9446">
        <v>4.07519800866016</v>
      </c>
      <c r="AC9446">
        <v>0</v>
      </c>
      <c r="AD9446">
        <v>0</v>
      </c>
      <c r="AE9446">
        <v>486.1397024445061</v>
      </c>
    </row>
    <row r="9447" spans="1:31" x14ac:dyDescent="0.25">
      <c r="A9447">
        <v>1664218</v>
      </c>
      <c r="B9447">
        <v>1</v>
      </c>
      <c r="C9447" t="s">
        <v>80</v>
      </c>
      <c r="D9447" t="s">
        <v>84</v>
      </c>
      <c r="E9447" t="s">
        <v>178</v>
      </c>
      <c r="F9447" t="s">
        <v>26455</v>
      </c>
      <c r="G9447" t="s">
        <v>187</v>
      </c>
      <c r="H9447" t="s">
        <v>149</v>
      </c>
      <c r="I9447" t="s">
        <v>135</v>
      </c>
      <c r="J9447" t="s">
        <v>136</v>
      </c>
      <c r="K9447" t="s">
        <v>137</v>
      </c>
      <c r="L9447" t="s">
        <v>26456</v>
      </c>
      <c r="M9447" t="s">
        <v>26457</v>
      </c>
      <c r="N9447">
        <v>5.2141666659999997</v>
      </c>
      <c r="O9447">
        <v>0</v>
      </c>
      <c r="P9447">
        <v>61</v>
      </c>
      <c r="Q9447">
        <v>0</v>
      </c>
      <c r="R9447">
        <v>0</v>
      </c>
      <c r="S9447">
        <v>0</v>
      </c>
      <c r="T9447">
        <v>6</v>
      </c>
      <c r="U9447">
        <v>0</v>
      </c>
      <c r="V9447">
        <v>1</v>
      </c>
      <c r="W9447">
        <v>0</v>
      </c>
      <c r="X9447">
        <v>80.068536641429134</v>
      </c>
      <c r="Y9447">
        <v>0</v>
      </c>
      <c r="Z9447">
        <v>0</v>
      </c>
      <c r="AA9447">
        <v>0</v>
      </c>
      <c r="AB9447">
        <v>19.519414292501533</v>
      </c>
      <c r="AC9447">
        <v>0</v>
      </c>
      <c r="AD9447">
        <v>53.533239533383345</v>
      </c>
      <c r="AE9447">
        <v>153.12119046731402</v>
      </c>
    </row>
    <row r="9448" spans="1:31" x14ac:dyDescent="0.25">
      <c r="A9448">
        <v>1664367</v>
      </c>
      <c r="B9448">
        <v>1</v>
      </c>
      <c r="C9448" t="s">
        <v>80</v>
      </c>
      <c r="D9448" t="s">
        <v>107</v>
      </c>
      <c r="E9448" t="s">
        <v>178</v>
      </c>
      <c r="F9448" t="s">
        <v>24729</v>
      </c>
      <c r="G9448" t="s">
        <v>227</v>
      </c>
      <c r="H9448" t="s">
        <v>149</v>
      </c>
      <c r="I9448" t="s">
        <v>135</v>
      </c>
      <c r="J9448" t="s">
        <v>136</v>
      </c>
      <c r="K9448" t="s">
        <v>137</v>
      </c>
      <c r="L9448" t="s">
        <v>26458</v>
      </c>
      <c r="M9448" t="s">
        <v>26459</v>
      </c>
      <c r="N9448">
        <v>1.4530555549999999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26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21.640051900354266</v>
      </c>
      <c r="AC9448">
        <v>0</v>
      </c>
      <c r="AD9448">
        <v>0</v>
      </c>
      <c r="AE9448">
        <v>21.640051900354266</v>
      </c>
    </row>
    <row r="9449" spans="1:31" x14ac:dyDescent="0.25">
      <c r="A9449">
        <v>1665151</v>
      </c>
      <c r="B9449">
        <v>1</v>
      </c>
      <c r="C9449" t="s">
        <v>80</v>
      </c>
      <c r="D9449" t="s">
        <v>111</v>
      </c>
      <c r="E9449" t="s">
        <v>362</v>
      </c>
      <c r="F9449" t="s">
        <v>23247</v>
      </c>
      <c r="G9449" t="s">
        <v>900</v>
      </c>
      <c r="H9449" t="s">
        <v>149</v>
      </c>
      <c r="I9449" t="s">
        <v>135</v>
      </c>
      <c r="J9449" t="s">
        <v>136</v>
      </c>
      <c r="K9449" t="s">
        <v>137</v>
      </c>
      <c r="L9449" t="s">
        <v>26460</v>
      </c>
      <c r="M9449" t="s">
        <v>26461</v>
      </c>
      <c r="N9449">
        <v>2.8483333329999998</v>
      </c>
      <c r="O9449">
        <v>0</v>
      </c>
      <c r="P9449">
        <v>101</v>
      </c>
      <c r="Q9449">
        <v>0</v>
      </c>
      <c r="R9449">
        <v>0</v>
      </c>
      <c r="S9449">
        <v>0</v>
      </c>
      <c r="T9449">
        <v>22</v>
      </c>
      <c r="U9449">
        <v>0</v>
      </c>
      <c r="V9449">
        <v>0</v>
      </c>
      <c r="W9449">
        <v>0</v>
      </c>
      <c r="X9449">
        <v>80.569756497484761</v>
      </c>
      <c r="Y9449">
        <v>0</v>
      </c>
      <c r="Z9449">
        <v>0</v>
      </c>
      <c r="AA9449">
        <v>0</v>
      </c>
      <c r="AB9449">
        <v>23.874936908201743</v>
      </c>
      <c r="AC9449">
        <v>0</v>
      </c>
      <c r="AD9449">
        <v>0</v>
      </c>
      <c r="AE9449">
        <v>104.44469340568651</v>
      </c>
    </row>
    <row r="9450" spans="1:31" x14ac:dyDescent="0.25">
      <c r="A9450">
        <v>1663857</v>
      </c>
      <c r="B9450">
        <v>1</v>
      </c>
      <c r="C9450" t="s">
        <v>80</v>
      </c>
      <c r="D9450" t="s">
        <v>90</v>
      </c>
      <c r="E9450" t="s">
        <v>152</v>
      </c>
      <c r="F9450" t="s">
        <v>26462</v>
      </c>
      <c r="G9450" t="s">
        <v>154</v>
      </c>
      <c r="H9450" t="s">
        <v>149</v>
      </c>
      <c r="I9450" t="s">
        <v>135</v>
      </c>
      <c r="J9450" t="s">
        <v>136</v>
      </c>
      <c r="K9450" t="s">
        <v>137</v>
      </c>
      <c r="L9450" t="s">
        <v>26463</v>
      </c>
      <c r="M9450" t="s">
        <v>26464</v>
      </c>
      <c r="N9450">
        <v>1.437777777</v>
      </c>
      <c r="O9450">
        <v>0</v>
      </c>
      <c r="P9450">
        <v>3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1.2598285588787046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1.2598285588787046</v>
      </c>
    </row>
    <row r="9451" spans="1:31" x14ac:dyDescent="0.25">
      <c r="A9451">
        <v>1664461</v>
      </c>
      <c r="B9451">
        <v>1</v>
      </c>
      <c r="C9451" t="s">
        <v>80</v>
      </c>
      <c r="D9451" t="s">
        <v>96</v>
      </c>
      <c r="E9451" t="s">
        <v>152</v>
      </c>
      <c r="F9451" t="s">
        <v>26465</v>
      </c>
      <c r="G9451" t="s">
        <v>154</v>
      </c>
      <c r="H9451" t="s">
        <v>149</v>
      </c>
      <c r="I9451" t="s">
        <v>135</v>
      </c>
      <c r="J9451" t="s">
        <v>136</v>
      </c>
      <c r="K9451" t="s">
        <v>137</v>
      </c>
      <c r="L9451" t="s">
        <v>26466</v>
      </c>
      <c r="M9451" t="s">
        <v>26467</v>
      </c>
      <c r="N9451">
        <v>2.4113888879999998</v>
      </c>
      <c r="O9451">
        <v>0</v>
      </c>
      <c r="P9451">
        <v>6</v>
      </c>
      <c r="Q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8.811646452184279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8.811646452184279</v>
      </c>
    </row>
    <row r="9452" spans="1:31" x14ac:dyDescent="0.25">
      <c r="A9452">
        <v>1665418</v>
      </c>
      <c r="B9452">
        <v>1</v>
      </c>
      <c r="C9452" t="s">
        <v>80</v>
      </c>
      <c r="D9452" t="s">
        <v>92</v>
      </c>
      <c r="E9452" t="s">
        <v>178</v>
      </c>
      <c r="F9452" t="s">
        <v>26468</v>
      </c>
      <c r="G9452" t="s">
        <v>148</v>
      </c>
      <c r="H9452" t="s">
        <v>149</v>
      </c>
      <c r="I9452" t="s">
        <v>135</v>
      </c>
      <c r="J9452" t="s">
        <v>136</v>
      </c>
      <c r="K9452" t="s">
        <v>143</v>
      </c>
      <c r="L9452" t="s">
        <v>26469</v>
      </c>
      <c r="M9452" t="s">
        <v>26470</v>
      </c>
      <c r="N9452">
        <v>8.4745397219999994</v>
      </c>
      <c r="O9452">
        <v>0</v>
      </c>
      <c r="P9452">
        <v>33</v>
      </c>
      <c r="Q9452">
        <v>0</v>
      </c>
      <c r="R9452">
        <v>1</v>
      </c>
      <c r="S9452">
        <v>0</v>
      </c>
      <c r="T9452">
        <v>3</v>
      </c>
      <c r="U9452">
        <v>0</v>
      </c>
      <c r="V9452">
        <v>0</v>
      </c>
      <c r="W9452">
        <v>0</v>
      </c>
      <c r="X9452">
        <v>70.449011135615748</v>
      </c>
      <c r="Y9452">
        <v>0</v>
      </c>
      <c r="Z9452">
        <v>4.1738871732105531</v>
      </c>
      <c r="AA9452">
        <v>0</v>
      </c>
      <c r="AB9452">
        <v>27.744285869075831</v>
      </c>
      <c r="AC9452">
        <v>0</v>
      </c>
      <c r="AD9452">
        <v>0</v>
      </c>
      <c r="AE9452">
        <v>102.36718417790215</v>
      </c>
    </row>
    <row r="9453" spans="1:31" x14ac:dyDescent="0.25">
      <c r="A9453">
        <v>1666082</v>
      </c>
      <c r="B9453">
        <v>1</v>
      </c>
      <c r="C9453" t="s">
        <v>80</v>
      </c>
      <c r="D9453" t="s">
        <v>96</v>
      </c>
      <c r="E9453" t="s">
        <v>178</v>
      </c>
      <c r="F9453" t="s">
        <v>16355</v>
      </c>
      <c r="G9453" t="s">
        <v>8943</v>
      </c>
      <c r="H9453" t="s">
        <v>149</v>
      </c>
      <c r="I9453" t="s">
        <v>135</v>
      </c>
      <c r="J9453" t="s">
        <v>136</v>
      </c>
      <c r="K9453" t="s">
        <v>137</v>
      </c>
      <c r="L9453" t="s">
        <v>26471</v>
      </c>
      <c r="M9453" t="s">
        <v>26472</v>
      </c>
      <c r="N9453">
        <v>1.2322222220000001</v>
      </c>
      <c r="O9453">
        <v>0</v>
      </c>
      <c r="P9453">
        <v>148</v>
      </c>
      <c r="Q9453">
        <v>0</v>
      </c>
      <c r="R9453">
        <v>2</v>
      </c>
      <c r="S9453">
        <v>0</v>
      </c>
      <c r="T9453">
        <v>2</v>
      </c>
      <c r="U9453">
        <v>0</v>
      </c>
      <c r="V9453">
        <v>0</v>
      </c>
      <c r="W9453">
        <v>0</v>
      </c>
      <c r="X9453">
        <v>103.67954003610096</v>
      </c>
      <c r="Y9453">
        <v>0</v>
      </c>
      <c r="Z9453">
        <v>5.9754377768511113E-2</v>
      </c>
      <c r="AA9453">
        <v>0</v>
      </c>
      <c r="AB9453">
        <v>0.41529147112026221</v>
      </c>
      <c r="AC9453">
        <v>0</v>
      </c>
      <c r="AD9453">
        <v>0</v>
      </c>
      <c r="AE9453">
        <v>104.15458588498973</v>
      </c>
    </row>
    <row r="9454" spans="1:31" x14ac:dyDescent="0.25">
      <c r="A9454">
        <v>1665203</v>
      </c>
      <c r="B9454">
        <v>1</v>
      </c>
      <c r="C9454" t="s">
        <v>81</v>
      </c>
      <c r="D9454" t="s">
        <v>127</v>
      </c>
      <c r="E9454" t="s">
        <v>152</v>
      </c>
      <c r="F9454" t="s">
        <v>26473</v>
      </c>
      <c r="G9454" t="s">
        <v>507</v>
      </c>
      <c r="H9454" t="s">
        <v>149</v>
      </c>
      <c r="I9454" t="s">
        <v>135</v>
      </c>
      <c r="J9454" t="s">
        <v>136</v>
      </c>
      <c r="K9454" t="s">
        <v>137</v>
      </c>
      <c r="L9454" t="s">
        <v>26474</v>
      </c>
      <c r="M9454" t="s">
        <v>26475</v>
      </c>
      <c r="N9454">
        <v>1.45</v>
      </c>
      <c r="O9454">
        <v>0</v>
      </c>
      <c r="P9454">
        <v>2</v>
      </c>
      <c r="Q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W9454">
        <v>0</v>
      </c>
      <c r="X9454">
        <v>1.7262897658245002</v>
      </c>
      <c r="Y9454">
        <v>0</v>
      </c>
      <c r="Z9454">
        <v>0</v>
      </c>
      <c r="AA9454">
        <v>0</v>
      </c>
      <c r="AB9454">
        <v>0</v>
      </c>
      <c r="AC9454">
        <v>0</v>
      </c>
      <c r="AD9454">
        <v>0</v>
      </c>
      <c r="AE9454">
        <v>1.7262897658245002</v>
      </c>
    </row>
    <row r="9455" spans="1:31" x14ac:dyDescent="0.25">
      <c r="A9455">
        <v>1665226</v>
      </c>
      <c r="B9455">
        <v>1</v>
      </c>
      <c r="C9455" t="s">
        <v>80</v>
      </c>
      <c r="D9455" t="s">
        <v>97</v>
      </c>
      <c r="E9455" t="s">
        <v>146</v>
      </c>
      <c r="F9455" t="s">
        <v>26476</v>
      </c>
      <c r="G9455" t="s">
        <v>260</v>
      </c>
      <c r="H9455" t="s">
        <v>149</v>
      </c>
      <c r="I9455" t="s">
        <v>135</v>
      </c>
      <c r="J9455" t="s">
        <v>136</v>
      </c>
      <c r="K9455" t="s">
        <v>137</v>
      </c>
      <c r="L9455" t="s">
        <v>26477</v>
      </c>
      <c r="M9455" t="s">
        <v>26478</v>
      </c>
      <c r="N9455">
        <v>1.548333333</v>
      </c>
      <c r="O9455">
        <v>0</v>
      </c>
      <c r="P9455">
        <v>35</v>
      </c>
      <c r="Q9455">
        <v>0</v>
      </c>
      <c r="R9455">
        <v>24</v>
      </c>
      <c r="S9455">
        <v>0</v>
      </c>
      <c r="T9455">
        <v>8</v>
      </c>
      <c r="U9455">
        <v>0</v>
      </c>
      <c r="V9455">
        <v>0</v>
      </c>
      <c r="W9455">
        <v>0</v>
      </c>
      <c r="X9455">
        <v>18.61136997429475</v>
      </c>
      <c r="Y9455">
        <v>0</v>
      </c>
      <c r="Z9455">
        <v>10.634812467206627</v>
      </c>
      <c r="AA9455">
        <v>0</v>
      </c>
      <c r="AB9455">
        <v>14.270029775774821</v>
      </c>
      <c r="AC9455">
        <v>0</v>
      </c>
      <c r="AD9455">
        <v>0</v>
      </c>
      <c r="AE9455">
        <v>43.516212217276198</v>
      </c>
    </row>
    <row r="9456" spans="1:31" x14ac:dyDescent="0.25">
      <c r="A9456">
        <v>1665558</v>
      </c>
      <c r="B9456">
        <v>1</v>
      </c>
      <c r="C9456" t="s">
        <v>80</v>
      </c>
      <c r="D9456" t="s">
        <v>108</v>
      </c>
      <c r="E9456" t="s">
        <v>178</v>
      </c>
      <c r="F9456" t="s">
        <v>26479</v>
      </c>
      <c r="G9456" t="s">
        <v>227</v>
      </c>
      <c r="H9456" t="s">
        <v>149</v>
      </c>
      <c r="I9456" t="s">
        <v>135</v>
      </c>
      <c r="J9456" t="s">
        <v>136</v>
      </c>
      <c r="K9456" t="s">
        <v>137</v>
      </c>
      <c r="L9456" t="s">
        <v>26480</v>
      </c>
      <c r="M9456" t="s">
        <v>26481</v>
      </c>
      <c r="N9456">
        <v>10.604166665999999</v>
      </c>
      <c r="O9456">
        <v>0</v>
      </c>
      <c r="P9456">
        <v>13</v>
      </c>
      <c r="Q9456">
        <v>0</v>
      </c>
      <c r="R9456">
        <v>3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16.479213973741633</v>
      </c>
      <c r="Y9456">
        <v>0</v>
      </c>
      <c r="Z9456">
        <v>0.43841223439275162</v>
      </c>
      <c r="AA9456">
        <v>0</v>
      </c>
      <c r="AB9456">
        <v>0</v>
      </c>
      <c r="AC9456">
        <v>0</v>
      </c>
      <c r="AD9456">
        <v>0</v>
      </c>
      <c r="AE9456">
        <v>16.917626208134383</v>
      </c>
    </row>
    <row r="9457" spans="1:31" x14ac:dyDescent="0.25">
      <c r="A9457">
        <v>1666059</v>
      </c>
      <c r="B9457">
        <v>1</v>
      </c>
      <c r="C9457" t="s">
        <v>80</v>
      </c>
      <c r="D9457" t="s">
        <v>106</v>
      </c>
      <c r="E9457" t="s">
        <v>146</v>
      </c>
      <c r="F9457" t="s">
        <v>26482</v>
      </c>
      <c r="G9457" t="s">
        <v>260</v>
      </c>
      <c r="H9457" t="s">
        <v>149</v>
      </c>
      <c r="I9457" t="s">
        <v>135</v>
      </c>
      <c r="J9457" t="s">
        <v>136</v>
      </c>
      <c r="K9457" t="s">
        <v>137</v>
      </c>
      <c r="L9457" t="s">
        <v>26483</v>
      </c>
      <c r="M9457" t="s">
        <v>26484</v>
      </c>
      <c r="N9457">
        <v>7.880833333</v>
      </c>
      <c r="O9457">
        <v>0</v>
      </c>
      <c r="P9457">
        <v>13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0.81738813857320491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0.81738813857320491</v>
      </c>
    </row>
    <row r="9458" spans="1:31" x14ac:dyDescent="0.25">
      <c r="A9458">
        <v>1665395</v>
      </c>
      <c r="B9458">
        <v>1</v>
      </c>
      <c r="C9458" t="s">
        <v>80</v>
      </c>
      <c r="D9458" t="s">
        <v>83</v>
      </c>
      <c r="E9458" t="s">
        <v>178</v>
      </c>
      <c r="F9458" t="s">
        <v>26485</v>
      </c>
      <c r="G9458" t="s">
        <v>403</v>
      </c>
      <c r="H9458" t="s">
        <v>149</v>
      </c>
      <c r="I9458" t="s">
        <v>135</v>
      </c>
      <c r="J9458" t="s">
        <v>136</v>
      </c>
      <c r="K9458" t="s">
        <v>137</v>
      </c>
      <c r="L9458" t="s">
        <v>26486</v>
      </c>
      <c r="M9458" t="s">
        <v>26487</v>
      </c>
      <c r="N9458">
        <v>0.953333333</v>
      </c>
      <c r="O9458">
        <v>0</v>
      </c>
      <c r="P9458">
        <v>261</v>
      </c>
      <c r="Q9458">
        <v>0</v>
      </c>
      <c r="R9458">
        <v>0</v>
      </c>
      <c r="S9458">
        <v>0</v>
      </c>
      <c r="T9458">
        <v>8</v>
      </c>
      <c r="U9458">
        <v>0</v>
      </c>
      <c r="V9458">
        <v>0</v>
      </c>
      <c r="W9458">
        <v>0</v>
      </c>
      <c r="X9458">
        <v>89.381320388792673</v>
      </c>
      <c r="Y9458">
        <v>0</v>
      </c>
      <c r="Z9458">
        <v>0</v>
      </c>
      <c r="AA9458">
        <v>0</v>
      </c>
      <c r="AB9458">
        <v>3.6511013881602601</v>
      </c>
      <c r="AC9458">
        <v>0</v>
      </c>
      <c r="AD9458">
        <v>0</v>
      </c>
      <c r="AE9458">
        <v>93.03242177695293</v>
      </c>
    </row>
    <row r="9459" spans="1:31" x14ac:dyDescent="0.25">
      <c r="A9459">
        <v>1665913</v>
      </c>
      <c r="B9459">
        <v>1</v>
      </c>
      <c r="C9459" t="s">
        <v>80</v>
      </c>
      <c r="D9459" t="s">
        <v>90</v>
      </c>
      <c r="E9459" t="s">
        <v>178</v>
      </c>
      <c r="F9459" t="s">
        <v>1408</v>
      </c>
      <c r="G9459" t="s">
        <v>227</v>
      </c>
      <c r="H9459" t="s">
        <v>149</v>
      </c>
      <c r="I9459" t="s">
        <v>135</v>
      </c>
      <c r="J9459" t="s">
        <v>136</v>
      </c>
      <c r="K9459" t="s">
        <v>137</v>
      </c>
      <c r="L9459" t="s">
        <v>26488</v>
      </c>
      <c r="M9459" t="s">
        <v>26489</v>
      </c>
      <c r="N9459">
        <v>7.2022222219999996</v>
      </c>
      <c r="O9459">
        <v>0</v>
      </c>
      <c r="P9459">
        <v>30</v>
      </c>
      <c r="Q9459">
        <v>0</v>
      </c>
      <c r="R9459">
        <v>0</v>
      </c>
      <c r="S9459">
        <v>0</v>
      </c>
      <c r="T9459">
        <v>39</v>
      </c>
      <c r="U9459">
        <v>0</v>
      </c>
      <c r="V9459">
        <v>1</v>
      </c>
      <c r="W9459">
        <v>0</v>
      </c>
      <c r="X9459">
        <v>54.79317384010529</v>
      </c>
      <c r="Y9459">
        <v>0</v>
      </c>
      <c r="Z9459">
        <v>0</v>
      </c>
      <c r="AA9459">
        <v>0</v>
      </c>
      <c r="AB9459">
        <v>202.51409301953953</v>
      </c>
      <c r="AC9459">
        <v>0</v>
      </c>
      <c r="AD9459">
        <v>60.973507744641921</v>
      </c>
      <c r="AE9459">
        <v>318.28077460428676</v>
      </c>
    </row>
    <row r="9460" spans="1:31" x14ac:dyDescent="0.25">
      <c r="A9460">
        <v>1665581</v>
      </c>
      <c r="B9460">
        <v>1</v>
      </c>
      <c r="C9460" t="s">
        <v>80</v>
      </c>
      <c r="D9460" t="s">
        <v>102</v>
      </c>
      <c r="E9460" t="s">
        <v>178</v>
      </c>
      <c r="F9460" t="s">
        <v>26490</v>
      </c>
      <c r="G9460" t="s">
        <v>187</v>
      </c>
      <c r="H9460" t="s">
        <v>149</v>
      </c>
      <c r="I9460" t="s">
        <v>135</v>
      </c>
      <c r="J9460" t="s">
        <v>136</v>
      </c>
      <c r="K9460" t="s">
        <v>137</v>
      </c>
      <c r="L9460" t="s">
        <v>26491</v>
      </c>
      <c r="M9460" t="s">
        <v>26492</v>
      </c>
      <c r="N9460">
        <v>1.088055555</v>
      </c>
      <c r="O9460">
        <v>0</v>
      </c>
      <c r="P9460">
        <v>20</v>
      </c>
      <c r="Q9460">
        <v>0</v>
      </c>
      <c r="R9460">
        <v>0</v>
      </c>
      <c r="S9460">
        <v>0</v>
      </c>
      <c r="T9460">
        <v>27</v>
      </c>
      <c r="U9460">
        <v>0</v>
      </c>
      <c r="V9460">
        <v>0</v>
      </c>
      <c r="W9460">
        <v>0</v>
      </c>
      <c r="X9460">
        <v>7.6744830496935235</v>
      </c>
      <c r="Y9460">
        <v>0</v>
      </c>
      <c r="Z9460">
        <v>0</v>
      </c>
      <c r="AA9460">
        <v>0</v>
      </c>
      <c r="AB9460">
        <v>12.977473899881147</v>
      </c>
      <c r="AC9460">
        <v>0</v>
      </c>
      <c r="AD9460">
        <v>0</v>
      </c>
      <c r="AE9460">
        <v>20.651956949574672</v>
      </c>
    </row>
    <row r="9461" spans="1:31" x14ac:dyDescent="0.25">
      <c r="A9461">
        <v>1665604</v>
      </c>
      <c r="B9461">
        <v>1</v>
      </c>
      <c r="C9461" t="s">
        <v>80</v>
      </c>
      <c r="D9461" t="s">
        <v>100</v>
      </c>
      <c r="E9461" t="s">
        <v>204</v>
      </c>
      <c r="F9461" t="s">
        <v>6097</v>
      </c>
      <c r="G9461" t="s">
        <v>161</v>
      </c>
      <c r="H9461" t="s">
        <v>134</v>
      </c>
      <c r="I9461" t="s">
        <v>135</v>
      </c>
      <c r="J9461" t="s">
        <v>136</v>
      </c>
      <c r="K9461" t="s">
        <v>137</v>
      </c>
      <c r="L9461" t="s">
        <v>26493</v>
      </c>
      <c r="M9461" t="s">
        <v>26494</v>
      </c>
      <c r="N9461">
        <v>1.2044444439999999</v>
      </c>
      <c r="O9461">
        <v>0</v>
      </c>
      <c r="P9461">
        <v>3</v>
      </c>
      <c r="Q9461">
        <v>58</v>
      </c>
      <c r="R9461">
        <v>75</v>
      </c>
      <c r="S9461">
        <v>2</v>
      </c>
      <c r="T9461">
        <v>4</v>
      </c>
      <c r="U9461">
        <v>0</v>
      </c>
      <c r="V9461">
        <v>0</v>
      </c>
      <c r="W9461">
        <v>0</v>
      </c>
      <c r="X9461">
        <v>0.47475668851622005</v>
      </c>
      <c r="Y9461">
        <v>225.20448163296163</v>
      </c>
      <c r="Z9461">
        <v>93.279604099981441</v>
      </c>
      <c r="AA9461">
        <v>37.49263143347271</v>
      </c>
      <c r="AB9461">
        <v>3.5627133380746265</v>
      </c>
      <c r="AC9461">
        <v>0</v>
      </c>
      <c r="AD9461">
        <v>0</v>
      </c>
      <c r="AE9461">
        <v>360.01418719300659</v>
      </c>
    </row>
    <row r="9462" spans="1:31" x14ac:dyDescent="0.25">
      <c r="A9462">
        <v>1665518</v>
      </c>
      <c r="B9462">
        <v>1</v>
      </c>
      <c r="C9462" t="s">
        <v>80</v>
      </c>
      <c r="D9462" t="s">
        <v>103</v>
      </c>
      <c r="E9462" t="s">
        <v>178</v>
      </c>
      <c r="F9462" t="s">
        <v>26495</v>
      </c>
      <c r="G9462" t="s">
        <v>227</v>
      </c>
      <c r="H9462" t="s">
        <v>149</v>
      </c>
      <c r="I9462" t="s">
        <v>135</v>
      </c>
      <c r="J9462" t="s">
        <v>136</v>
      </c>
      <c r="K9462" t="s">
        <v>137</v>
      </c>
      <c r="L9462" t="s">
        <v>26496</v>
      </c>
      <c r="M9462" t="s">
        <v>26497</v>
      </c>
      <c r="N9462">
        <v>0.61833333300000004</v>
      </c>
      <c r="O9462">
        <v>0</v>
      </c>
      <c r="P9462">
        <v>64</v>
      </c>
      <c r="Q9462">
        <v>0</v>
      </c>
      <c r="R9462">
        <v>7</v>
      </c>
      <c r="S9462">
        <v>0</v>
      </c>
      <c r="T9462">
        <v>13</v>
      </c>
      <c r="U9462">
        <v>0</v>
      </c>
      <c r="V9462">
        <v>0</v>
      </c>
      <c r="W9462">
        <v>0</v>
      </c>
      <c r="X9462">
        <v>6.4201175780838105</v>
      </c>
      <c r="Y9462">
        <v>0</v>
      </c>
      <c r="Z9462">
        <v>4.695060572683251E-2</v>
      </c>
      <c r="AA9462">
        <v>0</v>
      </c>
      <c r="AB9462">
        <v>31.261070517733767</v>
      </c>
      <c r="AC9462">
        <v>0</v>
      </c>
      <c r="AD9462">
        <v>0</v>
      </c>
      <c r="AE9462">
        <v>37.72813870154441</v>
      </c>
    </row>
    <row r="9463" spans="1:31" x14ac:dyDescent="0.25">
      <c r="A9463">
        <v>1666099</v>
      </c>
      <c r="B9463">
        <v>1</v>
      </c>
      <c r="C9463" t="s">
        <v>80</v>
      </c>
      <c r="D9463" t="s">
        <v>111</v>
      </c>
      <c r="E9463" t="s">
        <v>152</v>
      </c>
      <c r="F9463" t="s">
        <v>26498</v>
      </c>
      <c r="G9463" t="s">
        <v>154</v>
      </c>
      <c r="H9463" t="s">
        <v>149</v>
      </c>
      <c r="I9463" t="s">
        <v>135</v>
      </c>
      <c r="J9463" t="s">
        <v>136</v>
      </c>
      <c r="K9463" t="s">
        <v>137</v>
      </c>
      <c r="L9463" t="s">
        <v>26499</v>
      </c>
      <c r="M9463" t="s">
        <v>26500</v>
      </c>
      <c r="N9463">
        <v>6.3377777770000003</v>
      </c>
      <c r="O9463">
        <v>0</v>
      </c>
      <c r="P9463">
        <v>4</v>
      </c>
      <c r="Q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8.1384636939639297</v>
      </c>
      <c r="Y9463">
        <v>0</v>
      </c>
      <c r="Z9463">
        <v>0</v>
      </c>
      <c r="AA9463">
        <v>0</v>
      </c>
      <c r="AB9463">
        <v>0</v>
      </c>
      <c r="AC9463">
        <v>0</v>
      </c>
      <c r="AD9463">
        <v>0</v>
      </c>
      <c r="AE9463">
        <v>8.1384636939639297</v>
      </c>
    </row>
    <row r="9464" spans="1:31" x14ac:dyDescent="0.25">
      <c r="A9464">
        <v>1666145</v>
      </c>
      <c r="B9464">
        <v>1</v>
      </c>
      <c r="C9464" t="s">
        <v>80</v>
      </c>
      <c r="D9464" t="s">
        <v>105</v>
      </c>
      <c r="E9464" t="s">
        <v>178</v>
      </c>
      <c r="F9464" t="s">
        <v>1707</v>
      </c>
      <c r="G9464" t="s">
        <v>288</v>
      </c>
      <c r="H9464" t="s">
        <v>149</v>
      </c>
      <c r="I9464" t="s">
        <v>135</v>
      </c>
      <c r="J9464" t="s">
        <v>136</v>
      </c>
      <c r="K9464" t="s">
        <v>137</v>
      </c>
      <c r="L9464" t="s">
        <v>26501</v>
      </c>
      <c r="M9464" t="s">
        <v>26502</v>
      </c>
      <c r="N9464">
        <v>1.371111111</v>
      </c>
      <c r="O9464">
        <v>0</v>
      </c>
      <c r="P9464">
        <v>109</v>
      </c>
      <c r="Q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43.596503624190369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43.596503624190369</v>
      </c>
    </row>
    <row r="9465" spans="1:31" x14ac:dyDescent="0.25">
      <c r="A9465">
        <v>1665813</v>
      </c>
      <c r="B9465">
        <v>1</v>
      </c>
      <c r="C9465" t="s">
        <v>80</v>
      </c>
      <c r="D9465" t="s">
        <v>82</v>
      </c>
      <c r="E9465" t="s">
        <v>152</v>
      </c>
      <c r="F9465" t="s">
        <v>26503</v>
      </c>
      <c r="G9465" t="s">
        <v>154</v>
      </c>
      <c r="H9465" t="s">
        <v>149</v>
      </c>
      <c r="I9465" t="s">
        <v>135</v>
      </c>
      <c r="J9465" t="s">
        <v>136</v>
      </c>
      <c r="K9465" t="s">
        <v>137</v>
      </c>
      <c r="L9465" t="s">
        <v>26504</v>
      </c>
      <c r="M9465" t="s">
        <v>26505</v>
      </c>
      <c r="N9465">
        <v>5.6974999999999998</v>
      </c>
      <c r="O9465">
        <v>0</v>
      </c>
      <c r="P9465">
        <v>2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0</v>
      </c>
      <c r="W9465">
        <v>0</v>
      </c>
      <c r="X9465">
        <v>3.6306891123363001</v>
      </c>
      <c r="Y9465">
        <v>0</v>
      </c>
      <c r="Z9465">
        <v>0</v>
      </c>
      <c r="AA9465">
        <v>0</v>
      </c>
      <c r="AB9465">
        <v>0</v>
      </c>
      <c r="AC9465">
        <v>0</v>
      </c>
      <c r="AD9465">
        <v>0</v>
      </c>
      <c r="AE9465">
        <v>3.6306891123363001</v>
      </c>
    </row>
    <row r="9466" spans="1:31" x14ac:dyDescent="0.25">
      <c r="A9466">
        <v>1665458</v>
      </c>
      <c r="B9466">
        <v>1</v>
      </c>
      <c r="C9466" t="s">
        <v>80</v>
      </c>
      <c r="D9466" t="s">
        <v>96</v>
      </c>
      <c r="E9466" t="s">
        <v>178</v>
      </c>
      <c r="F9466" t="s">
        <v>26506</v>
      </c>
      <c r="G9466" t="s">
        <v>148</v>
      </c>
      <c r="H9466" t="s">
        <v>149</v>
      </c>
      <c r="I9466" t="s">
        <v>135</v>
      </c>
      <c r="J9466" t="s">
        <v>136</v>
      </c>
      <c r="K9466" t="s">
        <v>143</v>
      </c>
      <c r="L9466" t="s">
        <v>26507</v>
      </c>
      <c r="M9466" t="s">
        <v>26508</v>
      </c>
      <c r="N9466">
        <v>7.4611111110000001</v>
      </c>
      <c r="O9466">
        <v>0</v>
      </c>
      <c r="P9466">
        <v>85</v>
      </c>
      <c r="Q9466">
        <v>0</v>
      </c>
      <c r="R9466">
        <v>0</v>
      </c>
      <c r="S9466">
        <v>0</v>
      </c>
      <c r="T9466">
        <v>6</v>
      </c>
      <c r="U9466">
        <v>0</v>
      </c>
      <c r="V9466">
        <v>0</v>
      </c>
      <c r="W9466">
        <v>0</v>
      </c>
      <c r="X9466">
        <v>159.17216727928653</v>
      </c>
      <c r="Y9466">
        <v>0</v>
      </c>
      <c r="Z9466">
        <v>0</v>
      </c>
      <c r="AA9466">
        <v>0</v>
      </c>
      <c r="AB9466">
        <v>59.782814155261143</v>
      </c>
      <c r="AC9466">
        <v>0</v>
      </c>
      <c r="AD9466">
        <v>0</v>
      </c>
      <c r="AE9466">
        <v>218.95498143454768</v>
      </c>
    </row>
    <row r="9467" spans="1:31" x14ac:dyDescent="0.25">
      <c r="A9467">
        <v>1665564</v>
      </c>
      <c r="B9467">
        <v>1</v>
      </c>
      <c r="C9467" t="s">
        <v>80</v>
      </c>
      <c r="D9467" t="s">
        <v>83</v>
      </c>
      <c r="E9467" t="s">
        <v>152</v>
      </c>
      <c r="F9467" t="s">
        <v>26509</v>
      </c>
      <c r="G9467" t="s">
        <v>154</v>
      </c>
      <c r="H9467" t="s">
        <v>149</v>
      </c>
      <c r="I9467" t="s">
        <v>135</v>
      </c>
      <c r="J9467" t="s">
        <v>136</v>
      </c>
      <c r="K9467" t="s">
        <v>137</v>
      </c>
      <c r="L9467" t="s">
        <v>26510</v>
      </c>
      <c r="M9467" t="s">
        <v>26511</v>
      </c>
      <c r="N9467">
        <v>1.7738888880000001</v>
      </c>
      <c r="O9467">
        <v>0</v>
      </c>
      <c r="P9467">
        <v>1</v>
      </c>
      <c r="Q9467">
        <v>0</v>
      </c>
      <c r="R9467">
        <v>0</v>
      </c>
      <c r="S9467">
        <v>0</v>
      </c>
      <c r="T9467">
        <v>0</v>
      </c>
      <c r="U9467">
        <v>0</v>
      </c>
      <c r="V9467">
        <v>0</v>
      </c>
      <c r="W9467">
        <v>0</v>
      </c>
      <c r="X9467">
        <v>1.1416345038450735</v>
      </c>
      <c r="Y9467">
        <v>0</v>
      </c>
      <c r="Z9467">
        <v>0</v>
      </c>
      <c r="AA9467">
        <v>0</v>
      </c>
      <c r="AB9467">
        <v>0</v>
      </c>
      <c r="AC9467">
        <v>0</v>
      </c>
      <c r="AD9467">
        <v>0</v>
      </c>
      <c r="AE9467">
        <v>1.1416345038450735</v>
      </c>
    </row>
    <row r="9468" spans="1:31" x14ac:dyDescent="0.25">
      <c r="A9468">
        <v>1666022</v>
      </c>
      <c r="B9468">
        <v>1</v>
      </c>
      <c r="C9468" t="s">
        <v>81</v>
      </c>
      <c r="D9468" t="s">
        <v>118</v>
      </c>
      <c r="E9468" t="s">
        <v>152</v>
      </c>
      <c r="F9468" t="s">
        <v>26512</v>
      </c>
      <c r="G9468" t="s">
        <v>154</v>
      </c>
      <c r="H9468" t="s">
        <v>149</v>
      </c>
      <c r="I9468" t="s">
        <v>135</v>
      </c>
      <c r="J9468" t="s">
        <v>136</v>
      </c>
      <c r="K9468" t="s">
        <v>137</v>
      </c>
      <c r="L9468" t="s">
        <v>26513</v>
      </c>
      <c r="M9468" t="s">
        <v>26514</v>
      </c>
      <c r="N9468">
        <v>1.4372222219999999</v>
      </c>
      <c r="O9468">
        <v>0</v>
      </c>
      <c r="P9468">
        <v>1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0</v>
      </c>
      <c r="W9468">
        <v>0</v>
      </c>
      <c r="X9468">
        <v>4.6635694254000002E-3</v>
      </c>
      <c r="Y9468">
        <v>0</v>
      </c>
      <c r="Z9468">
        <v>0</v>
      </c>
      <c r="AA9468">
        <v>0</v>
      </c>
      <c r="AB9468">
        <v>0</v>
      </c>
      <c r="AC9468">
        <v>0</v>
      </c>
      <c r="AD9468">
        <v>0</v>
      </c>
      <c r="AE9468">
        <v>4.6635694254000002E-3</v>
      </c>
    </row>
    <row r="9469" spans="1:31" x14ac:dyDescent="0.25">
      <c r="A9469">
        <v>1665973</v>
      </c>
      <c r="B9469">
        <v>1</v>
      </c>
      <c r="C9469" t="s">
        <v>80</v>
      </c>
      <c r="D9469" t="s">
        <v>108</v>
      </c>
      <c r="E9469" t="s">
        <v>178</v>
      </c>
      <c r="F9469" t="s">
        <v>22760</v>
      </c>
      <c r="G9469" t="s">
        <v>227</v>
      </c>
      <c r="H9469" t="s">
        <v>149</v>
      </c>
      <c r="I9469" t="s">
        <v>135</v>
      </c>
      <c r="J9469" t="s">
        <v>136</v>
      </c>
      <c r="K9469" t="s">
        <v>137</v>
      </c>
      <c r="L9469" t="s">
        <v>26515</v>
      </c>
      <c r="M9469" t="s">
        <v>26516</v>
      </c>
      <c r="N9469">
        <v>4.6244444439999999</v>
      </c>
      <c r="O9469">
        <v>0</v>
      </c>
      <c r="P9469">
        <v>9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0</v>
      </c>
      <c r="W9469">
        <v>0</v>
      </c>
      <c r="X9469">
        <v>3.068864369702446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3.068864369702446</v>
      </c>
    </row>
    <row r="9470" spans="1:31" x14ac:dyDescent="0.25">
      <c r="A9470">
        <v>1665667</v>
      </c>
      <c r="B9470">
        <v>1</v>
      </c>
      <c r="C9470" t="s">
        <v>80</v>
      </c>
      <c r="D9470" t="s">
        <v>104</v>
      </c>
      <c r="E9470" t="s">
        <v>204</v>
      </c>
      <c r="F9470" t="s">
        <v>26517</v>
      </c>
      <c r="G9470" t="s">
        <v>142</v>
      </c>
      <c r="H9470" t="s">
        <v>134</v>
      </c>
      <c r="I9470" t="s">
        <v>135</v>
      </c>
      <c r="J9470" t="s">
        <v>136</v>
      </c>
      <c r="K9470" t="s">
        <v>143</v>
      </c>
      <c r="L9470" t="s">
        <v>26518</v>
      </c>
      <c r="M9470" t="s">
        <v>26519</v>
      </c>
      <c r="N9470">
        <v>0.26020083300000002</v>
      </c>
      <c r="O9470">
        <v>16</v>
      </c>
      <c r="P9470">
        <v>318</v>
      </c>
      <c r="Q9470">
        <v>28</v>
      </c>
      <c r="R9470">
        <v>24</v>
      </c>
      <c r="S9470">
        <v>44</v>
      </c>
      <c r="T9470">
        <v>39</v>
      </c>
      <c r="U9470">
        <v>16</v>
      </c>
      <c r="V9470">
        <v>1</v>
      </c>
      <c r="W9470">
        <v>4.7326816280070316</v>
      </c>
      <c r="X9470">
        <v>20.999652347658881</v>
      </c>
      <c r="Y9470">
        <v>7.701671753658653</v>
      </c>
      <c r="Z9470">
        <v>1.9418114996705489</v>
      </c>
      <c r="AA9470">
        <v>190.66926742954635</v>
      </c>
      <c r="AB9470">
        <v>13.354961462594108</v>
      </c>
      <c r="AC9470">
        <v>1075.791575091318</v>
      </c>
      <c r="AD9470">
        <v>10.085578563437341</v>
      </c>
      <c r="AE9470">
        <v>1325.2771997758909</v>
      </c>
    </row>
    <row r="9471" spans="1:31" x14ac:dyDescent="0.25">
      <c r="A9471">
        <v>1665999</v>
      </c>
      <c r="B9471">
        <v>1</v>
      </c>
      <c r="C9471" t="s">
        <v>81</v>
      </c>
      <c r="D9471" t="s">
        <v>127</v>
      </c>
      <c r="E9471" t="s">
        <v>362</v>
      </c>
      <c r="F9471" t="s">
        <v>26520</v>
      </c>
      <c r="G9471" t="s">
        <v>227</v>
      </c>
      <c r="H9471" t="s">
        <v>149</v>
      </c>
      <c r="I9471" t="s">
        <v>135</v>
      </c>
      <c r="J9471" t="s">
        <v>136</v>
      </c>
      <c r="K9471" t="s">
        <v>137</v>
      </c>
      <c r="L9471" t="s">
        <v>26521</v>
      </c>
      <c r="M9471" t="s">
        <v>26522</v>
      </c>
      <c r="N9471">
        <v>4.6772222220000002</v>
      </c>
      <c r="O9471">
        <v>0</v>
      </c>
      <c r="P9471">
        <v>95</v>
      </c>
      <c r="Q9471">
        <v>0</v>
      </c>
      <c r="R9471">
        <v>0</v>
      </c>
      <c r="S9471">
        <v>0</v>
      </c>
      <c r="T9471">
        <v>6</v>
      </c>
      <c r="U9471">
        <v>0</v>
      </c>
      <c r="V9471">
        <v>0</v>
      </c>
      <c r="W9471">
        <v>0</v>
      </c>
      <c r="X9471">
        <v>114.65446340577444</v>
      </c>
      <c r="Y9471">
        <v>0</v>
      </c>
      <c r="Z9471">
        <v>0</v>
      </c>
      <c r="AA9471">
        <v>0</v>
      </c>
      <c r="AB9471">
        <v>42.670096385464937</v>
      </c>
      <c r="AC9471">
        <v>0</v>
      </c>
      <c r="AD9471">
        <v>0</v>
      </c>
      <c r="AE9471">
        <v>157.32455979123938</v>
      </c>
    </row>
    <row r="9472" spans="1:31" x14ac:dyDescent="0.25">
      <c r="A9472">
        <v>1665432</v>
      </c>
      <c r="B9472">
        <v>1</v>
      </c>
      <c r="C9472" t="s">
        <v>80</v>
      </c>
      <c r="D9472" t="s">
        <v>104</v>
      </c>
      <c r="E9472" t="s">
        <v>146</v>
      </c>
      <c r="F9472" t="s">
        <v>11672</v>
      </c>
      <c r="G9472" t="s">
        <v>260</v>
      </c>
      <c r="H9472" t="s">
        <v>149</v>
      </c>
      <c r="I9472" t="s">
        <v>135</v>
      </c>
      <c r="J9472" t="s">
        <v>136</v>
      </c>
      <c r="K9472" t="s">
        <v>137</v>
      </c>
      <c r="L9472" t="s">
        <v>26523</v>
      </c>
      <c r="M9472" t="s">
        <v>26524</v>
      </c>
      <c r="N9472">
        <v>1.1061111109999999</v>
      </c>
      <c r="O9472">
        <v>0</v>
      </c>
      <c r="P9472">
        <v>5</v>
      </c>
      <c r="Q9472">
        <v>0</v>
      </c>
      <c r="R9472">
        <v>14</v>
      </c>
      <c r="S9472">
        <v>0</v>
      </c>
      <c r="T9472">
        <v>10</v>
      </c>
      <c r="U9472">
        <v>0</v>
      </c>
      <c r="V9472">
        <v>0</v>
      </c>
      <c r="W9472">
        <v>0</v>
      </c>
      <c r="X9472">
        <v>0.87433761481336103</v>
      </c>
      <c r="Y9472">
        <v>0</v>
      </c>
      <c r="Z9472">
        <v>4.1436186527175609</v>
      </c>
      <c r="AA9472">
        <v>0</v>
      </c>
      <c r="AB9472">
        <v>5.5687772852596256</v>
      </c>
      <c r="AC9472">
        <v>0</v>
      </c>
      <c r="AD9472">
        <v>0</v>
      </c>
      <c r="AE9472">
        <v>10.586733552790548</v>
      </c>
    </row>
    <row r="9473" spans="1:31" x14ac:dyDescent="0.25">
      <c r="A9473">
        <v>1665475</v>
      </c>
      <c r="B9473">
        <v>1</v>
      </c>
      <c r="C9473" t="s">
        <v>81</v>
      </c>
      <c r="D9473" t="s">
        <v>127</v>
      </c>
      <c r="E9473" t="s">
        <v>178</v>
      </c>
      <c r="F9473" t="s">
        <v>26525</v>
      </c>
      <c r="G9473" t="s">
        <v>187</v>
      </c>
      <c r="H9473" t="s">
        <v>149</v>
      </c>
      <c r="I9473" t="s">
        <v>135</v>
      </c>
      <c r="J9473" t="s">
        <v>136</v>
      </c>
      <c r="K9473" t="s">
        <v>137</v>
      </c>
      <c r="L9473" t="s">
        <v>26526</v>
      </c>
      <c r="M9473" t="s">
        <v>26527</v>
      </c>
      <c r="N9473">
        <v>2.264444444</v>
      </c>
      <c r="O9473">
        <v>0</v>
      </c>
      <c r="P9473">
        <v>5</v>
      </c>
      <c r="Q9473">
        <v>0</v>
      </c>
      <c r="R9473">
        <v>3</v>
      </c>
      <c r="S9473">
        <v>0</v>
      </c>
      <c r="T9473">
        <v>4</v>
      </c>
      <c r="U9473">
        <v>0</v>
      </c>
      <c r="V9473">
        <v>0</v>
      </c>
      <c r="W9473">
        <v>0</v>
      </c>
      <c r="X9473">
        <v>1.2146724186873972</v>
      </c>
      <c r="Y9473">
        <v>0</v>
      </c>
      <c r="Z9473">
        <v>0.13773833346738501</v>
      </c>
      <c r="AA9473">
        <v>0</v>
      </c>
      <c r="AB9473">
        <v>23.1126766300968</v>
      </c>
      <c r="AC9473">
        <v>0</v>
      </c>
      <c r="AD9473">
        <v>0</v>
      </c>
      <c r="AE9473">
        <v>24.465087382251582</v>
      </c>
    </row>
    <row r="9474" spans="1:31" x14ac:dyDescent="0.25">
      <c r="A9474">
        <v>1665501</v>
      </c>
      <c r="B9474">
        <v>1</v>
      </c>
      <c r="C9474" t="s">
        <v>80</v>
      </c>
      <c r="D9474" t="s">
        <v>103</v>
      </c>
      <c r="E9474" t="s">
        <v>131</v>
      </c>
      <c r="F9474" t="s">
        <v>26528</v>
      </c>
      <c r="G9474" t="s">
        <v>142</v>
      </c>
      <c r="H9474" t="s">
        <v>134</v>
      </c>
      <c r="I9474" t="s">
        <v>135</v>
      </c>
      <c r="J9474" t="s">
        <v>136</v>
      </c>
      <c r="K9474" t="s">
        <v>143</v>
      </c>
      <c r="L9474" t="s">
        <v>26529</v>
      </c>
      <c r="M9474" t="s">
        <v>26530</v>
      </c>
      <c r="N9474">
        <v>4.6852777769999996</v>
      </c>
      <c r="O9474">
        <v>0</v>
      </c>
      <c r="P9474">
        <v>196</v>
      </c>
      <c r="Q9474">
        <v>0</v>
      </c>
      <c r="R9474">
        <v>3</v>
      </c>
      <c r="S9474">
        <v>0</v>
      </c>
      <c r="T9474">
        <v>11</v>
      </c>
      <c r="U9474">
        <v>0</v>
      </c>
      <c r="V9474">
        <v>0</v>
      </c>
      <c r="W9474">
        <v>0</v>
      </c>
      <c r="X9474">
        <v>201.89263541478203</v>
      </c>
      <c r="Y9474">
        <v>0</v>
      </c>
      <c r="Z9474">
        <v>1.5324823987926868</v>
      </c>
      <c r="AA9474">
        <v>0</v>
      </c>
      <c r="AB9474">
        <v>21.371106402170668</v>
      </c>
      <c r="AC9474">
        <v>0</v>
      </c>
      <c r="AD9474">
        <v>0</v>
      </c>
      <c r="AE9474">
        <v>224.79622421574538</v>
      </c>
    </row>
    <row r="9475" spans="1:31" x14ac:dyDescent="0.25">
      <c r="A9475">
        <v>1666042</v>
      </c>
      <c r="B9475">
        <v>1</v>
      </c>
      <c r="C9475" t="s">
        <v>80</v>
      </c>
      <c r="D9475" t="s">
        <v>106</v>
      </c>
      <c r="E9475" t="s">
        <v>178</v>
      </c>
      <c r="F9475" t="s">
        <v>26531</v>
      </c>
      <c r="G9475" t="s">
        <v>227</v>
      </c>
      <c r="H9475" t="s">
        <v>149</v>
      </c>
      <c r="I9475" t="s">
        <v>135</v>
      </c>
      <c r="J9475" t="s">
        <v>136</v>
      </c>
      <c r="K9475" t="s">
        <v>137</v>
      </c>
      <c r="L9475" t="s">
        <v>26532</v>
      </c>
      <c r="M9475" t="s">
        <v>26533</v>
      </c>
      <c r="N9475">
        <v>2.0066666660000001</v>
      </c>
      <c r="O9475">
        <v>0</v>
      </c>
      <c r="P9475">
        <v>8</v>
      </c>
      <c r="Q9475">
        <v>0</v>
      </c>
      <c r="R9475">
        <v>0</v>
      </c>
      <c r="S9475">
        <v>0</v>
      </c>
      <c r="T9475">
        <v>7</v>
      </c>
      <c r="U9475">
        <v>0</v>
      </c>
      <c r="V9475">
        <v>0</v>
      </c>
      <c r="W9475">
        <v>0</v>
      </c>
      <c r="X9475">
        <v>3.2991780274628932</v>
      </c>
      <c r="Y9475">
        <v>0</v>
      </c>
      <c r="Z9475">
        <v>0</v>
      </c>
      <c r="AA9475">
        <v>0</v>
      </c>
      <c r="AB9475">
        <v>10.909854356026262</v>
      </c>
      <c r="AC9475">
        <v>0</v>
      </c>
      <c r="AD9475">
        <v>0</v>
      </c>
      <c r="AE9475">
        <v>14.209032383489156</v>
      </c>
    </row>
    <row r="9476" spans="1:31" x14ac:dyDescent="0.25">
      <c r="A9476">
        <v>1666165</v>
      </c>
      <c r="B9476">
        <v>1</v>
      </c>
      <c r="C9476" t="s">
        <v>80</v>
      </c>
      <c r="D9476" t="s">
        <v>105</v>
      </c>
      <c r="E9476" t="s">
        <v>146</v>
      </c>
      <c r="F9476" t="s">
        <v>26534</v>
      </c>
      <c r="G9476" t="s">
        <v>288</v>
      </c>
      <c r="H9476" t="s">
        <v>149</v>
      </c>
      <c r="I9476" t="s">
        <v>135</v>
      </c>
      <c r="J9476" t="s">
        <v>136</v>
      </c>
      <c r="K9476" t="s">
        <v>137</v>
      </c>
      <c r="L9476" t="s">
        <v>26535</v>
      </c>
      <c r="M9476" t="s">
        <v>26536</v>
      </c>
      <c r="N9476">
        <v>0.61222222199999998</v>
      </c>
      <c r="O9476">
        <v>0</v>
      </c>
      <c r="P9476">
        <v>319</v>
      </c>
      <c r="Q9476">
        <v>0</v>
      </c>
      <c r="R9476">
        <v>0</v>
      </c>
      <c r="S9476">
        <v>0</v>
      </c>
      <c r="T9476">
        <v>11</v>
      </c>
      <c r="U9476">
        <v>0</v>
      </c>
      <c r="V9476">
        <v>0</v>
      </c>
      <c r="W9476">
        <v>0</v>
      </c>
      <c r="X9476">
        <v>51.522666624060484</v>
      </c>
      <c r="Y9476">
        <v>0</v>
      </c>
      <c r="Z9476">
        <v>0</v>
      </c>
      <c r="AA9476">
        <v>0</v>
      </c>
      <c r="AB9476">
        <v>0.84104640403577791</v>
      </c>
      <c r="AC9476">
        <v>0</v>
      </c>
      <c r="AD9476">
        <v>0</v>
      </c>
      <c r="AE9476">
        <v>52.363713028096264</v>
      </c>
    </row>
    <row r="9477" spans="1:31" x14ac:dyDescent="0.25">
      <c r="A9477">
        <v>1665246</v>
      </c>
      <c r="B9477">
        <v>1</v>
      </c>
      <c r="C9477" t="s">
        <v>80</v>
      </c>
      <c r="D9477" t="s">
        <v>82</v>
      </c>
      <c r="E9477" t="s">
        <v>178</v>
      </c>
      <c r="F9477" t="s">
        <v>15042</v>
      </c>
      <c r="G9477" t="s">
        <v>227</v>
      </c>
      <c r="H9477" t="s">
        <v>149</v>
      </c>
      <c r="I9477" t="s">
        <v>135</v>
      </c>
      <c r="J9477" t="s">
        <v>136</v>
      </c>
      <c r="K9477" t="s">
        <v>137</v>
      </c>
      <c r="L9477" t="s">
        <v>26537</v>
      </c>
      <c r="M9477" t="s">
        <v>26538</v>
      </c>
      <c r="N9477">
        <v>5.341388888</v>
      </c>
      <c r="O9477">
        <v>0</v>
      </c>
      <c r="P9477">
        <v>76</v>
      </c>
      <c r="Q9477">
        <v>0</v>
      </c>
      <c r="R9477">
        <v>0</v>
      </c>
      <c r="S9477">
        <v>0</v>
      </c>
      <c r="T9477">
        <v>3</v>
      </c>
      <c r="U9477">
        <v>0</v>
      </c>
      <c r="V9477">
        <v>0</v>
      </c>
      <c r="W9477">
        <v>0</v>
      </c>
      <c r="X9477">
        <v>78.328596530374057</v>
      </c>
      <c r="Y9477">
        <v>0</v>
      </c>
      <c r="Z9477">
        <v>0</v>
      </c>
      <c r="AA9477">
        <v>0</v>
      </c>
      <c r="AB9477">
        <v>5.014194458552975</v>
      </c>
      <c r="AC9477">
        <v>0</v>
      </c>
      <c r="AD9477">
        <v>0</v>
      </c>
      <c r="AE9477">
        <v>83.342790988927035</v>
      </c>
    </row>
    <row r="9478" spans="1:31" x14ac:dyDescent="0.25">
      <c r="A9478">
        <v>1665730</v>
      </c>
      <c r="B9478">
        <v>1</v>
      </c>
      <c r="C9478" t="s">
        <v>80</v>
      </c>
      <c r="D9478" t="s">
        <v>93</v>
      </c>
      <c r="E9478" t="s">
        <v>178</v>
      </c>
      <c r="F9478" t="s">
        <v>5750</v>
      </c>
      <c r="G9478" t="s">
        <v>227</v>
      </c>
      <c r="H9478" t="s">
        <v>149</v>
      </c>
      <c r="I9478" t="s">
        <v>135</v>
      </c>
      <c r="J9478" t="s">
        <v>136</v>
      </c>
      <c r="K9478" t="s">
        <v>137</v>
      </c>
      <c r="L9478" t="s">
        <v>26539</v>
      </c>
      <c r="M9478" t="s">
        <v>26540</v>
      </c>
      <c r="N9478">
        <v>4.0861111110000001</v>
      </c>
      <c r="O9478">
        <v>0</v>
      </c>
      <c r="P9478">
        <v>5</v>
      </c>
      <c r="Q9478">
        <v>0</v>
      </c>
      <c r="R9478">
        <v>5</v>
      </c>
      <c r="S9478">
        <v>0</v>
      </c>
      <c r="T9478">
        <v>2</v>
      </c>
      <c r="U9478">
        <v>0</v>
      </c>
      <c r="V9478">
        <v>0</v>
      </c>
      <c r="W9478">
        <v>0</v>
      </c>
      <c r="X9478">
        <v>1.0993456121474077</v>
      </c>
      <c r="Y9478">
        <v>0</v>
      </c>
      <c r="Z9478">
        <v>1.6263485283310135</v>
      </c>
      <c r="AA9478">
        <v>0</v>
      </c>
      <c r="AB9478">
        <v>8.9090906246735955</v>
      </c>
      <c r="AC9478">
        <v>0</v>
      </c>
      <c r="AD9478">
        <v>0</v>
      </c>
      <c r="AE9478">
        <v>11.634784765152016</v>
      </c>
    </row>
    <row r="9479" spans="1:31" x14ac:dyDescent="0.25">
      <c r="A9479">
        <v>1665495</v>
      </c>
      <c r="B9479">
        <v>1</v>
      </c>
      <c r="C9479" t="s">
        <v>80</v>
      </c>
      <c r="D9479" t="s">
        <v>97</v>
      </c>
      <c r="E9479" t="s">
        <v>178</v>
      </c>
      <c r="F9479" t="s">
        <v>26541</v>
      </c>
      <c r="G9479" t="s">
        <v>403</v>
      </c>
      <c r="H9479" t="s">
        <v>149</v>
      </c>
      <c r="I9479" t="s">
        <v>135</v>
      </c>
      <c r="J9479" t="s">
        <v>136</v>
      </c>
      <c r="K9479" t="s">
        <v>137</v>
      </c>
      <c r="L9479" t="s">
        <v>26542</v>
      </c>
      <c r="M9479" t="s">
        <v>26543</v>
      </c>
      <c r="N9479">
        <v>5.9488888879999999</v>
      </c>
      <c r="O9479">
        <v>0</v>
      </c>
      <c r="P9479">
        <v>53</v>
      </c>
      <c r="Q9479">
        <v>0</v>
      </c>
      <c r="R9479">
        <v>1</v>
      </c>
      <c r="S9479">
        <v>0</v>
      </c>
      <c r="T9479">
        <v>3</v>
      </c>
      <c r="U9479">
        <v>0</v>
      </c>
      <c r="V9479">
        <v>0</v>
      </c>
      <c r="W9479">
        <v>0</v>
      </c>
      <c r="X9479">
        <v>235.29933183231336</v>
      </c>
      <c r="Y9479">
        <v>0</v>
      </c>
      <c r="Z9479">
        <v>0.50712118001419337</v>
      </c>
      <c r="AA9479">
        <v>0</v>
      </c>
      <c r="AB9479">
        <v>272.95333550524356</v>
      </c>
      <c r="AC9479">
        <v>0</v>
      </c>
      <c r="AD9479">
        <v>0</v>
      </c>
      <c r="AE9479">
        <v>508.75978851757111</v>
      </c>
    </row>
    <row r="9480" spans="1:31" x14ac:dyDescent="0.25">
      <c r="A9480">
        <v>1665438</v>
      </c>
      <c r="B9480">
        <v>1</v>
      </c>
      <c r="C9480" t="s">
        <v>81</v>
      </c>
      <c r="D9480" t="s">
        <v>127</v>
      </c>
      <c r="E9480" t="s">
        <v>152</v>
      </c>
      <c r="F9480" t="s">
        <v>26544</v>
      </c>
      <c r="G9480" t="s">
        <v>187</v>
      </c>
      <c r="H9480" t="s">
        <v>149</v>
      </c>
      <c r="I9480" t="s">
        <v>135</v>
      </c>
      <c r="J9480" t="s">
        <v>136</v>
      </c>
      <c r="K9480" t="s">
        <v>137</v>
      </c>
      <c r="L9480" t="s">
        <v>26545</v>
      </c>
      <c r="M9480" t="s">
        <v>26546</v>
      </c>
      <c r="N9480">
        <v>7.9180555549999996</v>
      </c>
      <c r="O9480">
        <v>0</v>
      </c>
      <c r="P9480">
        <v>6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10.021378764061524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10.021378764061524</v>
      </c>
    </row>
    <row r="9481" spans="1:31" x14ac:dyDescent="0.25">
      <c r="A9481">
        <v>1665289</v>
      </c>
      <c r="B9481">
        <v>1</v>
      </c>
      <c r="C9481" t="s">
        <v>80</v>
      </c>
      <c r="D9481" t="s">
        <v>103</v>
      </c>
      <c r="E9481" t="s">
        <v>140</v>
      </c>
      <c r="F9481" t="s">
        <v>1841</v>
      </c>
      <c r="G9481" t="s">
        <v>161</v>
      </c>
      <c r="H9481" t="s">
        <v>134</v>
      </c>
      <c r="I9481" t="s">
        <v>191</v>
      </c>
      <c r="J9481" t="s">
        <v>136</v>
      </c>
      <c r="K9481" t="s">
        <v>137</v>
      </c>
      <c r="L9481" t="s">
        <v>26547</v>
      </c>
      <c r="M9481" t="s">
        <v>26548</v>
      </c>
      <c r="N9481">
        <v>0.04</v>
      </c>
      <c r="O9481">
        <v>37</v>
      </c>
      <c r="P9481">
        <v>8161</v>
      </c>
      <c r="Q9481">
        <v>30</v>
      </c>
      <c r="R9481">
        <v>364</v>
      </c>
      <c r="S9481">
        <v>35</v>
      </c>
      <c r="T9481">
        <v>1060</v>
      </c>
      <c r="U9481">
        <v>1</v>
      </c>
      <c r="V9481">
        <v>0</v>
      </c>
      <c r="W9481">
        <v>0.68521963132623998</v>
      </c>
      <c r="X9481">
        <v>96.582349397112466</v>
      </c>
      <c r="Y9481">
        <v>3.0824105249303999</v>
      </c>
      <c r="Z9481">
        <v>4.8315346534890793</v>
      </c>
      <c r="AA9481">
        <v>5.3400887122992007</v>
      </c>
      <c r="AB9481">
        <v>26.681636946611381</v>
      </c>
      <c r="AC9481">
        <v>1.7099792775471601</v>
      </c>
      <c r="AD9481">
        <v>0</v>
      </c>
      <c r="AE9481">
        <v>138.9132191433159</v>
      </c>
    </row>
    <row r="9482" spans="1:31" x14ac:dyDescent="0.25">
      <c r="A9482">
        <v>1665787</v>
      </c>
      <c r="B9482">
        <v>1</v>
      </c>
      <c r="C9482" t="s">
        <v>81</v>
      </c>
      <c r="D9482" t="s">
        <v>113</v>
      </c>
      <c r="E9482" t="s">
        <v>152</v>
      </c>
      <c r="F9482" t="s">
        <v>26549</v>
      </c>
      <c r="G9482" t="s">
        <v>154</v>
      </c>
      <c r="H9482" t="s">
        <v>149</v>
      </c>
      <c r="I9482" t="s">
        <v>135</v>
      </c>
      <c r="J9482" t="s">
        <v>136</v>
      </c>
      <c r="K9482" t="s">
        <v>137</v>
      </c>
      <c r="L9482" t="s">
        <v>26550</v>
      </c>
      <c r="M9482" t="s">
        <v>26551</v>
      </c>
      <c r="N9482">
        <v>3.2402777770000002</v>
      </c>
      <c r="O9482">
        <v>0</v>
      </c>
      <c r="P9482">
        <v>0</v>
      </c>
      <c r="Q9482">
        <v>0</v>
      </c>
      <c r="R9482">
        <v>1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0.28205532187180832</v>
      </c>
      <c r="AA9482">
        <v>0</v>
      </c>
      <c r="AB9482">
        <v>0</v>
      </c>
      <c r="AC9482">
        <v>0</v>
      </c>
      <c r="AD9482">
        <v>0</v>
      </c>
      <c r="AE9482">
        <v>0.28205532187180832</v>
      </c>
    </row>
    <row r="9483" spans="1:31" x14ac:dyDescent="0.25">
      <c r="A9483">
        <v>1665830</v>
      </c>
      <c r="B9483">
        <v>1</v>
      </c>
      <c r="C9483" t="s">
        <v>81</v>
      </c>
      <c r="D9483" t="s">
        <v>123</v>
      </c>
      <c r="E9483" t="s">
        <v>152</v>
      </c>
      <c r="F9483" t="s">
        <v>26552</v>
      </c>
      <c r="G9483" t="s">
        <v>154</v>
      </c>
      <c r="H9483" t="s">
        <v>149</v>
      </c>
      <c r="I9483" t="s">
        <v>135</v>
      </c>
      <c r="J9483" t="s">
        <v>136</v>
      </c>
      <c r="K9483" t="s">
        <v>137</v>
      </c>
      <c r="L9483" t="s">
        <v>26553</v>
      </c>
      <c r="M9483" t="s">
        <v>26554</v>
      </c>
      <c r="N9483">
        <v>1.1883333330000001</v>
      </c>
      <c r="O9483">
        <v>0</v>
      </c>
      <c r="P9483">
        <v>2</v>
      </c>
      <c r="Q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0.46566745694127992</v>
      </c>
      <c r="Y9483">
        <v>0</v>
      </c>
      <c r="Z9483">
        <v>0</v>
      </c>
      <c r="AA9483">
        <v>0</v>
      </c>
      <c r="AB9483">
        <v>0</v>
      </c>
      <c r="AC9483">
        <v>0</v>
      </c>
      <c r="AD9483">
        <v>0</v>
      </c>
      <c r="AE9483">
        <v>0.46566745694127992</v>
      </c>
    </row>
    <row r="9484" spans="1:31" x14ac:dyDescent="0.25">
      <c r="A9484">
        <v>1665979</v>
      </c>
      <c r="B9484">
        <v>1</v>
      </c>
      <c r="C9484" t="s">
        <v>81</v>
      </c>
      <c r="D9484" t="s">
        <v>118</v>
      </c>
      <c r="E9484" t="s">
        <v>152</v>
      </c>
      <c r="F9484" t="s">
        <v>26555</v>
      </c>
      <c r="G9484" t="s">
        <v>154</v>
      </c>
      <c r="H9484" t="s">
        <v>149</v>
      </c>
      <c r="I9484" t="s">
        <v>135</v>
      </c>
      <c r="J9484" t="s">
        <v>136</v>
      </c>
      <c r="K9484" t="s">
        <v>137</v>
      </c>
      <c r="L9484" t="s">
        <v>26556</v>
      </c>
      <c r="M9484" t="s">
        <v>26557</v>
      </c>
      <c r="N9484">
        <v>1.2655555549999999</v>
      </c>
      <c r="O9484">
        <v>0</v>
      </c>
      <c r="P9484">
        <v>11</v>
      </c>
      <c r="Q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2.9328967832489417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2.9328967832489417</v>
      </c>
    </row>
    <row r="9485" spans="1:31" x14ac:dyDescent="0.25">
      <c r="A9485">
        <v>1665538</v>
      </c>
      <c r="B9485">
        <v>1</v>
      </c>
      <c r="C9485" t="s">
        <v>80</v>
      </c>
      <c r="D9485" t="s">
        <v>84</v>
      </c>
      <c r="E9485" t="s">
        <v>152</v>
      </c>
      <c r="F9485" t="s">
        <v>26558</v>
      </c>
      <c r="G9485" t="s">
        <v>168</v>
      </c>
      <c r="H9485" t="s">
        <v>149</v>
      </c>
      <c r="I9485" t="s">
        <v>135</v>
      </c>
      <c r="J9485" t="s">
        <v>136</v>
      </c>
      <c r="K9485" t="s">
        <v>137</v>
      </c>
      <c r="L9485" t="s">
        <v>26559</v>
      </c>
      <c r="M9485" t="s">
        <v>26560</v>
      </c>
      <c r="N9485">
        <v>7.221666666</v>
      </c>
      <c r="O9485">
        <v>0</v>
      </c>
      <c r="P9485">
        <v>35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60.483892369104339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60.483892369104339</v>
      </c>
    </row>
    <row r="9486" spans="1:31" x14ac:dyDescent="0.25">
      <c r="A9486">
        <v>1665916</v>
      </c>
      <c r="B9486">
        <v>1</v>
      </c>
      <c r="C9486" t="s">
        <v>80</v>
      </c>
      <c r="D9486" t="s">
        <v>97</v>
      </c>
      <c r="E9486" t="s">
        <v>140</v>
      </c>
      <c r="F9486" t="s">
        <v>26561</v>
      </c>
      <c r="G9486" t="s">
        <v>918</v>
      </c>
      <c r="H9486" t="s">
        <v>134</v>
      </c>
      <c r="I9486" t="s">
        <v>135</v>
      </c>
      <c r="J9486" t="s">
        <v>136</v>
      </c>
      <c r="K9486" t="s">
        <v>143</v>
      </c>
      <c r="L9486" t="s">
        <v>26562</v>
      </c>
      <c r="M9486" t="s">
        <v>26563</v>
      </c>
      <c r="N9486">
        <v>0.43083333299999999</v>
      </c>
      <c r="O9486">
        <v>0</v>
      </c>
      <c r="P9486">
        <v>4128</v>
      </c>
      <c r="Q9486">
        <v>0</v>
      </c>
      <c r="R9486">
        <v>154</v>
      </c>
      <c r="S9486">
        <v>4</v>
      </c>
      <c r="T9486">
        <v>450</v>
      </c>
      <c r="U9486">
        <v>1</v>
      </c>
      <c r="V9486">
        <v>0</v>
      </c>
      <c r="W9486">
        <v>0</v>
      </c>
      <c r="X9486">
        <v>550.81740931521404</v>
      </c>
      <c r="Y9486">
        <v>0</v>
      </c>
      <c r="Z9486">
        <v>13.471166774800929</v>
      </c>
      <c r="AA9486">
        <v>23.797624164072751</v>
      </c>
      <c r="AB9486">
        <v>161.87239651689092</v>
      </c>
      <c r="AC9486">
        <v>23.042074353276671</v>
      </c>
      <c r="AD9486">
        <v>0</v>
      </c>
      <c r="AE9486">
        <v>773.0006711242554</v>
      </c>
    </row>
    <row r="9487" spans="1:31" x14ac:dyDescent="0.25">
      <c r="A9487">
        <v>1665584</v>
      </c>
      <c r="B9487">
        <v>1</v>
      </c>
      <c r="C9487" t="s">
        <v>81</v>
      </c>
      <c r="D9487" t="s">
        <v>128</v>
      </c>
      <c r="E9487" t="s">
        <v>152</v>
      </c>
      <c r="F9487" t="s">
        <v>26564</v>
      </c>
      <c r="G9487" t="s">
        <v>154</v>
      </c>
      <c r="H9487" t="s">
        <v>149</v>
      </c>
      <c r="I9487" t="s">
        <v>135</v>
      </c>
      <c r="J9487" t="s">
        <v>136</v>
      </c>
      <c r="K9487" t="s">
        <v>137</v>
      </c>
      <c r="L9487" t="s">
        <v>26565</v>
      </c>
      <c r="M9487" t="s">
        <v>26566</v>
      </c>
      <c r="N9487">
        <v>6.5677777769999999</v>
      </c>
      <c r="O9487">
        <v>0</v>
      </c>
      <c r="P9487">
        <v>3</v>
      </c>
      <c r="Q9487">
        <v>0</v>
      </c>
      <c r="R9487">
        <v>0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8.8038434055643418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8.8038434055643418</v>
      </c>
    </row>
    <row r="9488" spans="1:31" x14ac:dyDescent="0.25">
      <c r="A9488">
        <v>1665793</v>
      </c>
      <c r="B9488">
        <v>1</v>
      </c>
      <c r="C9488" t="s">
        <v>81</v>
      </c>
      <c r="D9488" t="s">
        <v>123</v>
      </c>
      <c r="E9488" t="s">
        <v>178</v>
      </c>
      <c r="F9488" t="s">
        <v>26567</v>
      </c>
      <c r="G9488" t="s">
        <v>227</v>
      </c>
      <c r="H9488" t="s">
        <v>149</v>
      </c>
      <c r="I9488" t="s">
        <v>135</v>
      </c>
      <c r="J9488" t="s">
        <v>136</v>
      </c>
      <c r="K9488" t="s">
        <v>137</v>
      </c>
      <c r="L9488" t="s">
        <v>26568</v>
      </c>
      <c r="M9488" t="s">
        <v>26569</v>
      </c>
      <c r="N9488">
        <v>0.81499999999999995</v>
      </c>
      <c r="O9488">
        <v>0</v>
      </c>
      <c r="P9488">
        <v>52</v>
      </c>
      <c r="Q9488">
        <v>0</v>
      </c>
      <c r="R9488">
        <v>0</v>
      </c>
      <c r="S9488">
        <v>0</v>
      </c>
      <c r="T9488">
        <v>2</v>
      </c>
      <c r="U9488">
        <v>0</v>
      </c>
      <c r="V9488">
        <v>0</v>
      </c>
      <c r="W9488">
        <v>0</v>
      </c>
      <c r="X9488">
        <v>8.0110311043733375</v>
      </c>
      <c r="Y9488">
        <v>0</v>
      </c>
      <c r="Z9488">
        <v>0</v>
      </c>
      <c r="AA9488">
        <v>0</v>
      </c>
      <c r="AB9488">
        <v>1.675543052001</v>
      </c>
      <c r="AC9488">
        <v>0</v>
      </c>
      <c r="AD9488">
        <v>0</v>
      </c>
      <c r="AE9488">
        <v>9.6865741563743377</v>
      </c>
    </row>
    <row r="9489" spans="1:31" x14ac:dyDescent="0.25">
      <c r="A9489">
        <v>1665724</v>
      </c>
      <c r="B9489">
        <v>1</v>
      </c>
      <c r="C9489" t="s">
        <v>80</v>
      </c>
      <c r="D9489" t="s">
        <v>108</v>
      </c>
      <c r="E9489" t="s">
        <v>178</v>
      </c>
      <c r="F9489" t="s">
        <v>11213</v>
      </c>
      <c r="G9489" t="s">
        <v>227</v>
      </c>
      <c r="H9489" t="s">
        <v>149</v>
      </c>
      <c r="I9489" t="s">
        <v>135</v>
      </c>
      <c r="J9489" t="s">
        <v>136</v>
      </c>
      <c r="K9489" t="s">
        <v>137</v>
      </c>
      <c r="L9489" t="s">
        <v>26570</v>
      </c>
      <c r="M9489" t="s">
        <v>26571</v>
      </c>
      <c r="N9489">
        <v>5.1924999999999999</v>
      </c>
      <c r="O9489">
        <v>0</v>
      </c>
      <c r="P9489">
        <v>2</v>
      </c>
      <c r="Q9489">
        <v>0</v>
      </c>
      <c r="R9489">
        <v>2</v>
      </c>
      <c r="S9489">
        <v>0</v>
      </c>
      <c r="T9489">
        <v>1</v>
      </c>
      <c r="U9489">
        <v>0</v>
      </c>
      <c r="V9489">
        <v>0</v>
      </c>
      <c r="W9489">
        <v>0</v>
      </c>
      <c r="X9489">
        <v>4.0364110317205046</v>
      </c>
      <c r="Y9489">
        <v>0</v>
      </c>
      <c r="Z9489">
        <v>2.7271915074958404</v>
      </c>
      <c r="AA9489">
        <v>0</v>
      </c>
      <c r="AB9489">
        <v>1.9434991698907371</v>
      </c>
      <c r="AC9489">
        <v>0</v>
      </c>
      <c r="AD9489">
        <v>0</v>
      </c>
      <c r="AE9489">
        <v>8.7071017091070821</v>
      </c>
    </row>
    <row r="9490" spans="1:31" x14ac:dyDescent="0.25">
      <c r="A9490">
        <v>1665893</v>
      </c>
      <c r="B9490">
        <v>1</v>
      </c>
      <c r="C9490" t="s">
        <v>80</v>
      </c>
      <c r="D9490" t="s">
        <v>96</v>
      </c>
      <c r="E9490" t="s">
        <v>152</v>
      </c>
      <c r="F9490" t="s">
        <v>26572</v>
      </c>
      <c r="G9490" t="s">
        <v>154</v>
      </c>
      <c r="H9490" t="s">
        <v>149</v>
      </c>
      <c r="I9490" t="s">
        <v>135</v>
      </c>
      <c r="J9490" t="s">
        <v>136</v>
      </c>
      <c r="K9490" t="s">
        <v>137</v>
      </c>
      <c r="L9490" t="s">
        <v>26573</v>
      </c>
      <c r="M9490" t="s">
        <v>26574</v>
      </c>
      <c r="N9490">
        <v>4.000555555</v>
      </c>
      <c r="O9490">
        <v>0</v>
      </c>
      <c r="P9490">
        <v>1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0.64788206928867398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0.64788206928867398</v>
      </c>
    </row>
    <row r="9491" spans="1:31" x14ac:dyDescent="0.25">
      <c r="A9491">
        <v>1665870</v>
      </c>
      <c r="B9491">
        <v>1</v>
      </c>
      <c r="C9491" t="s">
        <v>80</v>
      </c>
      <c r="D9491" t="s">
        <v>96</v>
      </c>
      <c r="E9491" t="s">
        <v>131</v>
      </c>
      <c r="F9491" t="s">
        <v>26575</v>
      </c>
      <c r="G9491" t="s">
        <v>1322</v>
      </c>
      <c r="H9491" t="s">
        <v>134</v>
      </c>
      <c r="I9491" t="s">
        <v>135</v>
      </c>
      <c r="J9491" t="s">
        <v>136</v>
      </c>
      <c r="K9491" t="s">
        <v>137</v>
      </c>
      <c r="L9491" t="s">
        <v>26576</v>
      </c>
      <c r="M9491" t="s">
        <v>26577</v>
      </c>
      <c r="N9491">
        <v>1.851388888</v>
      </c>
      <c r="O9491">
        <v>0</v>
      </c>
      <c r="P9491">
        <v>212</v>
      </c>
      <c r="Q9491">
        <v>0</v>
      </c>
      <c r="R9491">
        <v>0</v>
      </c>
      <c r="S9491">
        <v>1</v>
      </c>
      <c r="T9491">
        <v>3</v>
      </c>
      <c r="U9491">
        <v>0</v>
      </c>
      <c r="V9491">
        <v>0</v>
      </c>
      <c r="W9491">
        <v>0</v>
      </c>
      <c r="X9491">
        <v>44.173404399582346</v>
      </c>
      <c r="Y9491">
        <v>0</v>
      </c>
      <c r="Z9491">
        <v>0</v>
      </c>
      <c r="AA9491">
        <v>55.00371953347215</v>
      </c>
      <c r="AB9491">
        <v>6.568075578198334</v>
      </c>
      <c r="AC9491">
        <v>0</v>
      </c>
      <c r="AD9491">
        <v>0</v>
      </c>
      <c r="AE9491">
        <v>105.74519951125284</v>
      </c>
    </row>
    <row r="9492" spans="1:31" x14ac:dyDescent="0.25">
      <c r="A9492">
        <v>1665601</v>
      </c>
      <c r="B9492">
        <v>1</v>
      </c>
      <c r="C9492" t="s">
        <v>80</v>
      </c>
      <c r="D9492" t="s">
        <v>103</v>
      </c>
      <c r="E9492" t="s">
        <v>146</v>
      </c>
      <c r="F9492" t="s">
        <v>6640</v>
      </c>
      <c r="G9492" t="s">
        <v>148</v>
      </c>
      <c r="H9492" t="s">
        <v>149</v>
      </c>
      <c r="I9492" t="s">
        <v>135</v>
      </c>
      <c r="J9492" t="s">
        <v>136</v>
      </c>
      <c r="K9492" t="s">
        <v>143</v>
      </c>
      <c r="L9492" t="s">
        <v>26578</v>
      </c>
      <c r="M9492" t="s">
        <v>26579</v>
      </c>
      <c r="N9492">
        <v>3.0366666659999999</v>
      </c>
      <c r="O9492">
        <v>0</v>
      </c>
      <c r="P9492">
        <v>259</v>
      </c>
      <c r="Q9492">
        <v>0</v>
      </c>
      <c r="R9492">
        <v>2</v>
      </c>
      <c r="S9492">
        <v>0</v>
      </c>
      <c r="T9492">
        <v>24</v>
      </c>
      <c r="U9492">
        <v>0</v>
      </c>
      <c r="V9492">
        <v>0</v>
      </c>
      <c r="W9492">
        <v>0</v>
      </c>
      <c r="X9492">
        <v>212.82061107824487</v>
      </c>
      <c r="Y9492">
        <v>0</v>
      </c>
      <c r="Z9492">
        <v>0.8520395759302275</v>
      </c>
      <c r="AA9492">
        <v>0</v>
      </c>
      <c r="AB9492">
        <v>52.656929643160346</v>
      </c>
      <c r="AC9492">
        <v>0</v>
      </c>
      <c r="AD9492">
        <v>0</v>
      </c>
      <c r="AE9492">
        <v>266.32958029733544</v>
      </c>
    </row>
    <row r="9493" spans="1:31" x14ac:dyDescent="0.25">
      <c r="A9493">
        <v>1666016</v>
      </c>
      <c r="B9493">
        <v>1</v>
      </c>
      <c r="C9493" t="s">
        <v>81</v>
      </c>
      <c r="D9493" t="s">
        <v>125</v>
      </c>
      <c r="E9493" t="s">
        <v>178</v>
      </c>
      <c r="F9493" t="s">
        <v>26580</v>
      </c>
      <c r="G9493" t="s">
        <v>227</v>
      </c>
      <c r="H9493" t="s">
        <v>149</v>
      </c>
      <c r="I9493" t="s">
        <v>135</v>
      </c>
      <c r="J9493" t="s">
        <v>136</v>
      </c>
      <c r="K9493" t="s">
        <v>137</v>
      </c>
      <c r="L9493" t="s">
        <v>26581</v>
      </c>
      <c r="M9493" t="s">
        <v>26582</v>
      </c>
      <c r="N9493">
        <v>0.58666666599999995</v>
      </c>
      <c r="O9493">
        <v>0</v>
      </c>
      <c r="P9493">
        <v>76</v>
      </c>
      <c r="Q9493">
        <v>0</v>
      </c>
      <c r="R9493">
        <v>0</v>
      </c>
      <c r="S9493">
        <v>0</v>
      </c>
      <c r="T9493">
        <v>4</v>
      </c>
      <c r="U9493">
        <v>0</v>
      </c>
      <c r="V9493">
        <v>0</v>
      </c>
      <c r="W9493">
        <v>0</v>
      </c>
      <c r="X9493">
        <v>11.660461557346494</v>
      </c>
      <c r="Y9493">
        <v>0</v>
      </c>
      <c r="Z9493">
        <v>0</v>
      </c>
      <c r="AA9493">
        <v>0</v>
      </c>
      <c r="AB9493">
        <v>0.28129853941845329</v>
      </c>
      <c r="AC9493">
        <v>0</v>
      </c>
      <c r="AD9493">
        <v>0</v>
      </c>
      <c r="AE9493">
        <v>11.941760096764947</v>
      </c>
    </row>
    <row r="9494" spans="1:31" x14ac:dyDescent="0.25">
      <c r="A9494">
        <v>1665375</v>
      </c>
      <c r="B9494">
        <v>1</v>
      </c>
      <c r="C9494" t="s">
        <v>81</v>
      </c>
      <c r="D9494" t="s">
        <v>127</v>
      </c>
      <c r="E9494" t="s">
        <v>146</v>
      </c>
      <c r="F9494" t="s">
        <v>26583</v>
      </c>
      <c r="G9494" t="s">
        <v>260</v>
      </c>
      <c r="H9494" t="s">
        <v>149</v>
      </c>
      <c r="I9494" t="s">
        <v>135</v>
      </c>
      <c r="J9494" t="s">
        <v>136</v>
      </c>
      <c r="K9494" t="s">
        <v>137</v>
      </c>
      <c r="L9494" t="s">
        <v>1826</v>
      </c>
      <c r="M9494" t="s">
        <v>26584</v>
      </c>
      <c r="N9494">
        <v>2.9586111110000002</v>
      </c>
      <c r="O9494">
        <v>0</v>
      </c>
      <c r="P9494">
        <v>0</v>
      </c>
      <c r="Q9494">
        <v>0</v>
      </c>
      <c r="R9494">
        <v>5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7.2846982347031863</v>
      </c>
      <c r="AA9494">
        <v>0</v>
      </c>
      <c r="AB9494">
        <v>0</v>
      </c>
      <c r="AC9494">
        <v>0</v>
      </c>
      <c r="AD9494">
        <v>0</v>
      </c>
      <c r="AE9494">
        <v>7.2846982347031863</v>
      </c>
    </row>
    <row r="9495" spans="1:31" x14ac:dyDescent="0.25">
      <c r="A9495">
        <v>1665707</v>
      </c>
      <c r="B9495">
        <v>1</v>
      </c>
      <c r="C9495" t="s">
        <v>80</v>
      </c>
      <c r="D9495" t="s">
        <v>88</v>
      </c>
      <c r="E9495" t="s">
        <v>152</v>
      </c>
      <c r="F9495" t="s">
        <v>26585</v>
      </c>
      <c r="G9495" t="s">
        <v>154</v>
      </c>
      <c r="H9495" t="s">
        <v>149</v>
      </c>
      <c r="I9495" t="s">
        <v>135</v>
      </c>
      <c r="J9495" t="s">
        <v>136</v>
      </c>
      <c r="K9495" t="s">
        <v>137</v>
      </c>
      <c r="L9495" t="s">
        <v>26586</v>
      </c>
      <c r="M9495" t="s">
        <v>26587</v>
      </c>
      <c r="N9495">
        <v>5.7</v>
      </c>
      <c r="O9495">
        <v>0</v>
      </c>
      <c r="P9495">
        <v>3</v>
      </c>
      <c r="Q9495">
        <v>0</v>
      </c>
      <c r="R9495">
        <v>0</v>
      </c>
      <c r="S9495">
        <v>0</v>
      </c>
      <c r="T9495">
        <v>1</v>
      </c>
      <c r="U9495">
        <v>0</v>
      </c>
      <c r="V9495">
        <v>0</v>
      </c>
      <c r="W9495">
        <v>0</v>
      </c>
      <c r="X9495">
        <v>1.1966995274505199</v>
      </c>
      <c r="Y9495">
        <v>0</v>
      </c>
      <c r="Z9495">
        <v>0</v>
      </c>
      <c r="AA9495">
        <v>0</v>
      </c>
      <c r="AB9495">
        <v>16.146099562994547</v>
      </c>
      <c r="AC9495">
        <v>0</v>
      </c>
      <c r="AD9495">
        <v>0</v>
      </c>
      <c r="AE9495">
        <v>17.342799090445066</v>
      </c>
    </row>
    <row r="9496" spans="1:31" x14ac:dyDescent="0.25">
      <c r="A9496">
        <v>1665515</v>
      </c>
      <c r="B9496">
        <v>1</v>
      </c>
      <c r="C9496" t="s">
        <v>80</v>
      </c>
      <c r="D9496" t="s">
        <v>93</v>
      </c>
      <c r="E9496" t="s">
        <v>152</v>
      </c>
      <c r="F9496" t="s">
        <v>26588</v>
      </c>
      <c r="G9496" t="s">
        <v>154</v>
      </c>
      <c r="H9496" t="s">
        <v>149</v>
      </c>
      <c r="I9496" t="s">
        <v>135</v>
      </c>
      <c r="J9496" t="s">
        <v>136</v>
      </c>
      <c r="K9496" t="s">
        <v>137</v>
      </c>
      <c r="L9496" t="s">
        <v>26589</v>
      </c>
      <c r="M9496" t="s">
        <v>26590</v>
      </c>
      <c r="N9496">
        <v>7.3233333329999999</v>
      </c>
      <c r="O9496">
        <v>0</v>
      </c>
      <c r="P9496">
        <v>1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0.26088385046966667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0.26088385046966667</v>
      </c>
    </row>
    <row r="9497" spans="1:31" x14ac:dyDescent="0.25">
      <c r="A9497">
        <v>1665810</v>
      </c>
      <c r="B9497">
        <v>1</v>
      </c>
      <c r="C9497" t="s">
        <v>80</v>
      </c>
      <c r="D9497" t="s">
        <v>88</v>
      </c>
      <c r="E9497" t="s">
        <v>146</v>
      </c>
      <c r="F9497" t="s">
        <v>26591</v>
      </c>
      <c r="G9497" t="s">
        <v>180</v>
      </c>
      <c r="H9497" t="s">
        <v>149</v>
      </c>
      <c r="I9497" t="s">
        <v>135</v>
      </c>
      <c r="J9497" t="s">
        <v>136</v>
      </c>
      <c r="K9497" t="s">
        <v>137</v>
      </c>
      <c r="L9497" t="s">
        <v>26592</v>
      </c>
      <c r="M9497" t="s">
        <v>26593</v>
      </c>
      <c r="N9497">
        <v>2.9063888879999999</v>
      </c>
      <c r="O9497">
        <v>0</v>
      </c>
      <c r="P9497">
        <v>353</v>
      </c>
      <c r="Q9497">
        <v>0</v>
      </c>
      <c r="R9497">
        <v>0</v>
      </c>
      <c r="S9497">
        <v>0</v>
      </c>
      <c r="T9497">
        <v>32</v>
      </c>
      <c r="U9497">
        <v>0</v>
      </c>
      <c r="V9497">
        <v>0</v>
      </c>
      <c r="W9497">
        <v>0</v>
      </c>
      <c r="X9497">
        <v>254.7457458005496</v>
      </c>
      <c r="Y9497">
        <v>0</v>
      </c>
      <c r="Z9497">
        <v>0</v>
      </c>
      <c r="AA9497">
        <v>0</v>
      </c>
      <c r="AB9497">
        <v>75.943244911927792</v>
      </c>
      <c r="AC9497">
        <v>0</v>
      </c>
      <c r="AD9497">
        <v>0</v>
      </c>
      <c r="AE9497">
        <v>330.68899071247739</v>
      </c>
    </row>
    <row r="9498" spans="1:31" x14ac:dyDescent="0.25">
      <c r="A9498">
        <v>1665312</v>
      </c>
      <c r="B9498">
        <v>1</v>
      </c>
      <c r="C9498" t="s">
        <v>81</v>
      </c>
      <c r="D9498" t="s">
        <v>113</v>
      </c>
      <c r="E9498" t="s">
        <v>152</v>
      </c>
      <c r="F9498" t="s">
        <v>26594</v>
      </c>
      <c r="G9498" t="s">
        <v>154</v>
      </c>
      <c r="H9498" t="s">
        <v>149</v>
      </c>
      <c r="I9498" t="s">
        <v>135</v>
      </c>
      <c r="J9498" t="s">
        <v>136</v>
      </c>
      <c r="K9498" t="s">
        <v>137</v>
      </c>
      <c r="L9498" t="s">
        <v>26595</v>
      </c>
      <c r="M9498" t="s">
        <v>26596</v>
      </c>
      <c r="N9498">
        <v>0.68</v>
      </c>
      <c r="O9498">
        <v>0</v>
      </c>
      <c r="P9498">
        <v>1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0.13239294712008001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0.13239294712008001</v>
      </c>
    </row>
    <row r="9499" spans="1:31" x14ac:dyDescent="0.25">
      <c r="A9499">
        <v>1665286</v>
      </c>
      <c r="B9499">
        <v>1</v>
      </c>
      <c r="C9499" t="s">
        <v>80</v>
      </c>
      <c r="D9499" t="s">
        <v>82</v>
      </c>
      <c r="E9499" t="s">
        <v>146</v>
      </c>
      <c r="F9499" t="s">
        <v>26597</v>
      </c>
      <c r="G9499" t="s">
        <v>260</v>
      </c>
      <c r="H9499" t="s">
        <v>149</v>
      </c>
      <c r="I9499" t="s">
        <v>135</v>
      </c>
      <c r="J9499" t="s">
        <v>136</v>
      </c>
      <c r="K9499" t="s">
        <v>137</v>
      </c>
      <c r="L9499" t="s">
        <v>26598</v>
      </c>
      <c r="M9499" t="s">
        <v>26599</v>
      </c>
      <c r="N9499">
        <v>0.36638888800000002</v>
      </c>
      <c r="O9499">
        <v>0</v>
      </c>
      <c r="P9499">
        <v>40</v>
      </c>
      <c r="Q9499">
        <v>0</v>
      </c>
      <c r="R9499">
        <v>0</v>
      </c>
      <c r="S9499">
        <v>0</v>
      </c>
      <c r="T9499">
        <v>203</v>
      </c>
      <c r="U9499">
        <v>0</v>
      </c>
      <c r="V9499">
        <v>1</v>
      </c>
      <c r="W9499">
        <v>0</v>
      </c>
      <c r="X9499">
        <v>3.2656650036483557</v>
      </c>
      <c r="Y9499">
        <v>0</v>
      </c>
      <c r="Z9499">
        <v>0</v>
      </c>
      <c r="AA9499">
        <v>0</v>
      </c>
      <c r="AB9499">
        <v>37.618980704473493</v>
      </c>
      <c r="AC9499">
        <v>0</v>
      </c>
      <c r="AD9499">
        <v>0.80899918102887503</v>
      </c>
      <c r="AE9499">
        <v>41.693644889150725</v>
      </c>
    </row>
    <row r="9500" spans="1:31" x14ac:dyDescent="0.25">
      <c r="A9500">
        <v>1666019</v>
      </c>
      <c r="B9500">
        <v>1</v>
      </c>
      <c r="C9500" t="s">
        <v>81</v>
      </c>
      <c r="D9500" t="s">
        <v>116</v>
      </c>
      <c r="E9500" t="s">
        <v>178</v>
      </c>
      <c r="F9500" t="s">
        <v>26600</v>
      </c>
      <c r="G9500" t="s">
        <v>227</v>
      </c>
      <c r="H9500" t="s">
        <v>149</v>
      </c>
      <c r="I9500" t="s">
        <v>135</v>
      </c>
      <c r="J9500" t="s">
        <v>136</v>
      </c>
      <c r="K9500" t="s">
        <v>137</v>
      </c>
      <c r="L9500" t="s">
        <v>26601</v>
      </c>
      <c r="M9500" t="s">
        <v>26602</v>
      </c>
      <c r="N9500">
        <v>1.0047222220000001</v>
      </c>
      <c r="O9500">
        <v>0</v>
      </c>
      <c r="P9500">
        <v>328</v>
      </c>
      <c r="Q9500">
        <v>0</v>
      </c>
      <c r="R9500">
        <v>0</v>
      </c>
      <c r="S9500">
        <v>0</v>
      </c>
      <c r="T9500">
        <v>28</v>
      </c>
      <c r="U9500">
        <v>0</v>
      </c>
      <c r="V9500">
        <v>0</v>
      </c>
      <c r="W9500">
        <v>0</v>
      </c>
      <c r="X9500">
        <v>90.149779455599386</v>
      </c>
      <c r="Y9500">
        <v>0</v>
      </c>
      <c r="Z9500">
        <v>0</v>
      </c>
      <c r="AA9500">
        <v>0</v>
      </c>
      <c r="AB9500">
        <v>16.994540433405732</v>
      </c>
      <c r="AC9500">
        <v>0</v>
      </c>
      <c r="AD9500">
        <v>0</v>
      </c>
      <c r="AE9500">
        <v>107.14431988900512</v>
      </c>
    </row>
    <row r="9501" spans="1:31" x14ac:dyDescent="0.25">
      <c r="A9501">
        <v>1665621</v>
      </c>
      <c r="B9501">
        <v>1</v>
      </c>
      <c r="C9501" t="s">
        <v>81</v>
      </c>
      <c r="D9501" t="s">
        <v>120</v>
      </c>
      <c r="E9501" t="s">
        <v>131</v>
      </c>
      <c r="F9501" t="s">
        <v>26603</v>
      </c>
      <c r="G9501" t="s">
        <v>142</v>
      </c>
      <c r="H9501" t="s">
        <v>134</v>
      </c>
      <c r="I9501" t="s">
        <v>135</v>
      </c>
      <c r="J9501" t="s">
        <v>136</v>
      </c>
      <c r="K9501" t="s">
        <v>143</v>
      </c>
      <c r="L9501" t="s">
        <v>26604</v>
      </c>
      <c r="M9501" t="s">
        <v>26605</v>
      </c>
      <c r="N9501">
        <v>0.218946111</v>
      </c>
      <c r="O9501">
        <v>0</v>
      </c>
      <c r="P9501">
        <v>351</v>
      </c>
      <c r="Q9501">
        <v>0</v>
      </c>
      <c r="R9501">
        <v>2</v>
      </c>
      <c r="S9501">
        <v>0</v>
      </c>
      <c r="T9501">
        <v>35</v>
      </c>
      <c r="U9501">
        <v>0</v>
      </c>
      <c r="V9501">
        <v>0</v>
      </c>
      <c r="W9501">
        <v>0</v>
      </c>
      <c r="X9501">
        <v>21.986517462184992</v>
      </c>
      <c r="Y9501">
        <v>0</v>
      </c>
      <c r="Z9501">
        <v>9.6948586714999999E-4</v>
      </c>
      <c r="AA9501">
        <v>0</v>
      </c>
      <c r="AB9501">
        <v>6.3224343115467887</v>
      </c>
      <c r="AC9501">
        <v>0</v>
      </c>
      <c r="AD9501">
        <v>0</v>
      </c>
      <c r="AE9501">
        <v>28.30992125959893</v>
      </c>
    </row>
    <row r="9502" spans="1:31" x14ac:dyDescent="0.25">
      <c r="A9502">
        <v>1666119</v>
      </c>
      <c r="B9502">
        <v>1</v>
      </c>
      <c r="C9502" t="s">
        <v>80</v>
      </c>
      <c r="D9502" t="s">
        <v>87</v>
      </c>
      <c r="E9502" t="s">
        <v>362</v>
      </c>
      <c r="F9502" t="s">
        <v>26606</v>
      </c>
      <c r="G9502" t="s">
        <v>227</v>
      </c>
      <c r="H9502" t="s">
        <v>149</v>
      </c>
      <c r="I9502" t="s">
        <v>135</v>
      </c>
      <c r="J9502" t="s">
        <v>136</v>
      </c>
      <c r="K9502" t="s">
        <v>137</v>
      </c>
      <c r="L9502" t="s">
        <v>26607</v>
      </c>
      <c r="M9502" t="s">
        <v>26608</v>
      </c>
      <c r="N9502">
        <v>1.0805555549999999</v>
      </c>
      <c r="O9502">
        <v>0</v>
      </c>
      <c r="P9502">
        <v>59</v>
      </c>
      <c r="Q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19.075013664152742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19.075013664152742</v>
      </c>
    </row>
    <row r="9503" spans="1:31" x14ac:dyDescent="0.25">
      <c r="A9503">
        <v>1665498</v>
      </c>
      <c r="B9503">
        <v>1</v>
      </c>
      <c r="C9503" t="s">
        <v>80</v>
      </c>
      <c r="D9503" t="s">
        <v>86</v>
      </c>
      <c r="E9503" t="s">
        <v>152</v>
      </c>
      <c r="F9503" t="s">
        <v>26609</v>
      </c>
      <c r="G9503" t="s">
        <v>168</v>
      </c>
      <c r="H9503" t="s">
        <v>149</v>
      </c>
      <c r="I9503" t="s">
        <v>135</v>
      </c>
      <c r="J9503" t="s">
        <v>136</v>
      </c>
      <c r="K9503" t="s">
        <v>137</v>
      </c>
      <c r="L9503" t="s">
        <v>26610</v>
      </c>
      <c r="M9503" t="s">
        <v>26611</v>
      </c>
      <c r="N9503">
        <v>3.3616666660000001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1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</row>
    <row r="9504" spans="1:31" x14ac:dyDescent="0.25">
      <c r="A9504">
        <v>1665933</v>
      </c>
      <c r="B9504">
        <v>1</v>
      </c>
      <c r="C9504" t="s">
        <v>81</v>
      </c>
      <c r="D9504" t="s">
        <v>113</v>
      </c>
      <c r="E9504" t="s">
        <v>178</v>
      </c>
      <c r="F9504" t="s">
        <v>26612</v>
      </c>
      <c r="G9504" t="s">
        <v>227</v>
      </c>
      <c r="H9504" t="s">
        <v>149</v>
      </c>
      <c r="I9504" t="s">
        <v>135</v>
      </c>
      <c r="J9504" t="s">
        <v>136</v>
      </c>
      <c r="K9504" t="s">
        <v>137</v>
      </c>
      <c r="L9504" t="s">
        <v>26613</v>
      </c>
      <c r="M9504" t="s">
        <v>26614</v>
      </c>
      <c r="N9504">
        <v>1.7127777769999999</v>
      </c>
      <c r="O9504">
        <v>0</v>
      </c>
      <c r="P9504">
        <v>7</v>
      </c>
      <c r="Q9504">
        <v>0</v>
      </c>
      <c r="R9504">
        <v>5</v>
      </c>
      <c r="S9504">
        <v>0</v>
      </c>
      <c r="T9504">
        <v>0</v>
      </c>
      <c r="U9504">
        <v>0</v>
      </c>
      <c r="V9504">
        <v>0</v>
      </c>
      <c r="W9504">
        <v>0</v>
      </c>
      <c r="X9504">
        <v>1.432385658320859</v>
      </c>
      <c r="Y9504">
        <v>0</v>
      </c>
      <c r="Z9504">
        <v>3.1601997818618823</v>
      </c>
      <c r="AA9504">
        <v>0</v>
      </c>
      <c r="AB9504">
        <v>0</v>
      </c>
      <c r="AC9504">
        <v>0</v>
      </c>
      <c r="AD9504">
        <v>0</v>
      </c>
      <c r="AE9504">
        <v>4.5925854401827415</v>
      </c>
    </row>
    <row r="9505" spans="1:31" x14ac:dyDescent="0.25">
      <c r="A9505">
        <v>1665684</v>
      </c>
      <c r="B9505">
        <v>1</v>
      </c>
      <c r="C9505" t="s">
        <v>80</v>
      </c>
      <c r="D9505" t="s">
        <v>98</v>
      </c>
      <c r="E9505" t="s">
        <v>152</v>
      </c>
      <c r="F9505" t="s">
        <v>26615</v>
      </c>
      <c r="G9505" t="s">
        <v>154</v>
      </c>
      <c r="H9505" t="s">
        <v>149</v>
      </c>
      <c r="I9505" t="s">
        <v>135</v>
      </c>
      <c r="J9505" t="s">
        <v>136</v>
      </c>
      <c r="K9505" t="s">
        <v>137</v>
      </c>
      <c r="L9505" t="s">
        <v>26616</v>
      </c>
      <c r="M9505" t="s">
        <v>26617</v>
      </c>
      <c r="N9505">
        <v>1.673333333</v>
      </c>
      <c r="O9505">
        <v>0</v>
      </c>
      <c r="P9505">
        <v>7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3.04224732142626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3.04224732142626</v>
      </c>
    </row>
    <row r="9506" spans="1:31" x14ac:dyDescent="0.25">
      <c r="A9506">
        <v>1666182</v>
      </c>
      <c r="B9506">
        <v>1</v>
      </c>
      <c r="C9506" t="s">
        <v>80</v>
      </c>
      <c r="D9506" t="s">
        <v>82</v>
      </c>
      <c r="E9506" t="s">
        <v>146</v>
      </c>
      <c r="F9506" t="s">
        <v>17864</v>
      </c>
      <c r="G9506" t="s">
        <v>288</v>
      </c>
      <c r="H9506" t="s">
        <v>149</v>
      </c>
      <c r="I9506" t="s">
        <v>135</v>
      </c>
      <c r="J9506" t="s">
        <v>136</v>
      </c>
      <c r="K9506" t="s">
        <v>137</v>
      </c>
      <c r="L9506" t="s">
        <v>26618</v>
      </c>
      <c r="M9506" t="s">
        <v>26619</v>
      </c>
      <c r="N9506">
        <v>1.704722222</v>
      </c>
      <c r="O9506">
        <v>0</v>
      </c>
      <c r="P9506">
        <v>285</v>
      </c>
      <c r="Q9506">
        <v>0</v>
      </c>
      <c r="R9506">
        <v>0</v>
      </c>
      <c r="S9506">
        <v>0</v>
      </c>
      <c r="T9506">
        <v>66</v>
      </c>
      <c r="U9506">
        <v>0</v>
      </c>
      <c r="V9506">
        <v>0</v>
      </c>
      <c r="W9506">
        <v>0</v>
      </c>
      <c r="X9506">
        <v>150.71513010366493</v>
      </c>
      <c r="Y9506">
        <v>0</v>
      </c>
      <c r="Z9506">
        <v>0</v>
      </c>
      <c r="AA9506">
        <v>0</v>
      </c>
      <c r="AB9506">
        <v>49.464778985826143</v>
      </c>
      <c r="AC9506">
        <v>0</v>
      </c>
      <c r="AD9506">
        <v>0</v>
      </c>
      <c r="AE9506">
        <v>200.17990908949108</v>
      </c>
    </row>
    <row r="9507" spans="1:31" x14ac:dyDescent="0.25">
      <c r="A9507">
        <v>1665541</v>
      </c>
      <c r="B9507">
        <v>1</v>
      </c>
      <c r="C9507" t="s">
        <v>80</v>
      </c>
      <c r="D9507" t="s">
        <v>96</v>
      </c>
      <c r="E9507" t="s">
        <v>152</v>
      </c>
      <c r="F9507" t="s">
        <v>26620</v>
      </c>
      <c r="G9507" t="s">
        <v>154</v>
      </c>
      <c r="H9507" t="s">
        <v>149</v>
      </c>
      <c r="I9507" t="s">
        <v>135</v>
      </c>
      <c r="J9507" t="s">
        <v>136</v>
      </c>
      <c r="K9507" t="s">
        <v>137</v>
      </c>
      <c r="L9507" t="s">
        <v>26621</v>
      </c>
      <c r="M9507" t="s">
        <v>26622</v>
      </c>
      <c r="N9507">
        <v>3.610833333</v>
      </c>
      <c r="O9507">
        <v>0</v>
      </c>
      <c r="P9507">
        <v>1</v>
      </c>
      <c r="Q9507">
        <v>0</v>
      </c>
      <c r="R9507">
        <v>0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0.97415754828843748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0.97415754828843748</v>
      </c>
    </row>
    <row r="9508" spans="1:31" x14ac:dyDescent="0.25">
      <c r="A9508">
        <v>1665790</v>
      </c>
      <c r="B9508">
        <v>1</v>
      </c>
      <c r="C9508" t="s">
        <v>81</v>
      </c>
      <c r="D9508" t="s">
        <v>113</v>
      </c>
      <c r="E9508" t="s">
        <v>131</v>
      </c>
      <c r="F9508" t="s">
        <v>11258</v>
      </c>
      <c r="G9508" t="s">
        <v>918</v>
      </c>
      <c r="H9508" t="s">
        <v>134</v>
      </c>
      <c r="I9508" t="s">
        <v>135</v>
      </c>
      <c r="J9508" t="s">
        <v>136</v>
      </c>
      <c r="K9508" t="s">
        <v>137</v>
      </c>
      <c r="L9508" t="s">
        <v>26623</v>
      </c>
      <c r="M9508" t="s">
        <v>26624</v>
      </c>
      <c r="N9508">
        <v>0.170833333</v>
      </c>
      <c r="O9508">
        <v>0</v>
      </c>
      <c r="P9508">
        <v>380</v>
      </c>
      <c r="Q9508">
        <v>1</v>
      </c>
      <c r="R9508">
        <v>19</v>
      </c>
      <c r="S9508">
        <v>1</v>
      </c>
      <c r="T9508">
        <v>15</v>
      </c>
      <c r="U9508">
        <v>1</v>
      </c>
      <c r="V9508">
        <v>0</v>
      </c>
      <c r="W9508">
        <v>0</v>
      </c>
      <c r="X9508">
        <v>5.5962209302169299</v>
      </c>
      <c r="Y9508">
        <v>4.0528631200000005E-2</v>
      </c>
      <c r="Z9508">
        <v>0.62386319623987918</v>
      </c>
      <c r="AA9508">
        <v>2.5927241199749251</v>
      </c>
      <c r="AB9508">
        <v>1.9755432382746669</v>
      </c>
      <c r="AC9508">
        <v>8.9347179785742661</v>
      </c>
      <c r="AD9508">
        <v>0</v>
      </c>
      <c r="AE9508">
        <v>19.76359809448067</v>
      </c>
    </row>
    <row r="9509" spans="1:31" x14ac:dyDescent="0.25">
      <c r="A9509">
        <v>1666125</v>
      </c>
      <c r="B9509">
        <v>1</v>
      </c>
      <c r="C9509" t="s">
        <v>80</v>
      </c>
      <c r="D9509" t="s">
        <v>103</v>
      </c>
      <c r="E9509" t="s">
        <v>178</v>
      </c>
      <c r="F9509" t="s">
        <v>26625</v>
      </c>
      <c r="G9509" t="s">
        <v>187</v>
      </c>
      <c r="H9509" t="s">
        <v>149</v>
      </c>
      <c r="I9509" t="s">
        <v>135</v>
      </c>
      <c r="J9509" t="s">
        <v>136</v>
      </c>
      <c r="K9509" t="s">
        <v>137</v>
      </c>
      <c r="L9509" t="s">
        <v>26626</v>
      </c>
      <c r="M9509" t="s">
        <v>26627</v>
      </c>
      <c r="N9509">
        <v>0.29305555500000002</v>
      </c>
      <c r="O9509">
        <v>0</v>
      </c>
      <c r="P9509">
        <v>183</v>
      </c>
      <c r="Q9509">
        <v>0</v>
      </c>
      <c r="R9509">
        <v>1</v>
      </c>
      <c r="S9509">
        <v>0</v>
      </c>
      <c r="T9509">
        <v>11</v>
      </c>
      <c r="U9509">
        <v>0</v>
      </c>
      <c r="V9509">
        <v>0</v>
      </c>
      <c r="W9509">
        <v>0</v>
      </c>
      <c r="X9509">
        <v>20.360863752746333</v>
      </c>
      <c r="Y9509">
        <v>0</v>
      </c>
      <c r="Z9509">
        <v>1.4335643108826387E-2</v>
      </c>
      <c r="AA9509">
        <v>0</v>
      </c>
      <c r="AB9509">
        <v>1.2756115306404168</v>
      </c>
      <c r="AC9509">
        <v>0</v>
      </c>
      <c r="AD9509">
        <v>0</v>
      </c>
      <c r="AE9509">
        <v>21.650810926495577</v>
      </c>
    </row>
    <row r="9510" spans="1:31" x14ac:dyDescent="0.25">
      <c r="A9510">
        <v>1665292</v>
      </c>
      <c r="B9510">
        <v>1</v>
      </c>
      <c r="C9510" t="s">
        <v>80</v>
      </c>
      <c r="D9510" t="s">
        <v>103</v>
      </c>
      <c r="E9510" t="s">
        <v>131</v>
      </c>
      <c r="F9510" t="s">
        <v>26628</v>
      </c>
      <c r="G9510" t="s">
        <v>161</v>
      </c>
      <c r="H9510" t="s">
        <v>134</v>
      </c>
      <c r="I9510" t="s">
        <v>191</v>
      </c>
      <c r="J9510" t="s">
        <v>136</v>
      </c>
      <c r="K9510" t="s">
        <v>137</v>
      </c>
      <c r="L9510" t="s">
        <v>26629</v>
      </c>
      <c r="M9510" t="s">
        <v>26630</v>
      </c>
      <c r="N9510">
        <v>3.3333333E-2</v>
      </c>
      <c r="O9510">
        <v>37</v>
      </c>
      <c r="P9510">
        <v>6964</v>
      </c>
      <c r="Q9510">
        <v>30</v>
      </c>
      <c r="R9510">
        <v>364</v>
      </c>
      <c r="S9510">
        <v>35</v>
      </c>
      <c r="T9510">
        <v>767</v>
      </c>
      <c r="U9510">
        <v>1</v>
      </c>
      <c r="V9510">
        <v>0</v>
      </c>
      <c r="W9510">
        <v>0.57101635943853346</v>
      </c>
      <c r="X9510">
        <v>69.268814276310025</v>
      </c>
      <c r="Y9510">
        <v>2.5686754374419993</v>
      </c>
      <c r="Z9510">
        <v>4.0268437292588972</v>
      </c>
      <c r="AA9510">
        <v>4.4500739269160006</v>
      </c>
      <c r="AB9510">
        <v>14.391383310427086</v>
      </c>
      <c r="AC9510">
        <v>1.4249827312893</v>
      </c>
      <c r="AD9510">
        <v>0</v>
      </c>
      <c r="AE9510">
        <v>96.701789771081849</v>
      </c>
    </row>
    <row r="9511" spans="1:31" x14ac:dyDescent="0.25">
      <c r="A9511">
        <v>1665773</v>
      </c>
      <c r="B9511">
        <v>1</v>
      </c>
      <c r="C9511" t="s">
        <v>80</v>
      </c>
      <c r="D9511" t="s">
        <v>90</v>
      </c>
      <c r="E9511" t="s">
        <v>178</v>
      </c>
      <c r="F9511" t="s">
        <v>26631</v>
      </c>
      <c r="G9511" t="s">
        <v>227</v>
      </c>
      <c r="H9511" t="s">
        <v>149</v>
      </c>
      <c r="I9511" t="s">
        <v>135</v>
      </c>
      <c r="J9511" t="s">
        <v>136</v>
      </c>
      <c r="K9511" t="s">
        <v>137</v>
      </c>
      <c r="L9511" t="s">
        <v>26632</v>
      </c>
      <c r="M9511" t="s">
        <v>26633</v>
      </c>
      <c r="N9511">
        <v>4.0088888880000004</v>
      </c>
      <c r="O9511">
        <v>0</v>
      </c>
      <c r="P9511">
        <v>7</v>
      </c>
      <c r="Q9511">
        <v>0</v>
      </c>
      <c r="R9511">
        <v>0</v>
      </c>
      <c r="S9511">
        <v>0</v>
      </c>
      <c r="T9511">
        <v>75</v>
      </c>
      <c r="U9511">
        <v>0</v>
      </c>
      <c r="V9511">
        <v>1</v>
      </c>
      <c r="W9511">
        <v>0</v>
      </c>
      <c r="X9511">
        <v>10.702785140267087</v>
      </c>
      <c r="Y9511">
        <v>0</v>
      </c>
      <c r="Z9511">
        <v>0</v>
      </c>
      <c r="AA9511">
        <v>0</v>
      </c>
      <c r="AB9511">
        <v>309.50133079576858</v>
      </c>
      <c r="AC9511">
        <v>0</v>
      </c>
      <c r="AD9511">
        <v>69.58398372774073</v>
      </c>
      <c r="AE9511">
        <v>389.78809966377639</v>
      </c>
    </row>
    <row r="9512" spans="1:31" x14ac:dyDescent="0.25">
      <c r="A9512">
        <v>1665441</v>
      </c>
      <c r="B9512">
        <v>1</v>
      </c>
      <c r="C9512" t="s">
        <v>80</v>
      </c>
      <c r="D9512" t="s">
        <v>94</v>
      </c>
      <c r="E9512" t="s">
        <v>362</v>
      </c>
      <c r="F9512" t="s">
        <v>26634</v>
      </c>
      <c r="G9512" t="s">
        <v>227</v>
      </c>
      <c r="H9512" t="s">
        <v>149</v>
      </c>
      <c r="I9512" t="s">
        <v>135</v>
      </c>
      <c r="J9512" t="s">
        <v>136</v>
      </c>
      <c r="K9512" t="s">
        <v>137</v>
      </c>
      <c r="L9512" t="s">
        <v>26635</v>
      </c>
      <c r="M9512" t="s">
        <v>26636</v>
      </c>
      <c r="N9512">
        <v>0.96388888800000005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6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3.1870313055604931</v>
      </c>
      <c r="AC9512">
        <v>0</v>
      </c>
      <c r="AD9512">
        <v>0</v>
      </c>
      <c r="AE9512">
        <v>3.1870313055604931</v>
      </c>
    </row>
    <row r="9513" spans="1:31" x14ac:dyDescent="0.25">
      <c r="A9513">
        <v>1665988</v>
      </c>
      <c r="B9513">
        <v>1</v>
      </c>
      <c r="C9513" t="s">
        <v>80</v>
      </c>
      <c r="D9513" t="s">
        <v>96</v>
      </c>
      <c r="E9513" t="s">
        <v>152</v>
      </c>
      <c r="F9513" t="s">
        <v>26637</v>
      </c>
      <c r="G9513" t="s">
        <v>154</v>
      </c>
      <c r="H9513" t="s">
        <v>149</v>
      </c>
      <c r="I9513" t="s">
        <v>135</v>
      </c>
      <c r="J9513" t="s">
        <v>136</v>
      </c>
      <c r="K9513" t="s">
        <v>137</v>
      </c>
      <c r="L9513" t="s">
        <v>26638</v>
      </c>
      <c r="M9513" t="s">
        <v>26639</v>
      </c>
      <c r="N9513">
        <v>2.7705555550000001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1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0.31379877230747666</v>
      </c>
      <c r="AC9513">
        <v>0</v>
      </c>
      <c r="AD9513">
        <v>0</v>
      </c>
      <c r="AE9513">
        <v>0.31379877230747666</v>
      </c>
    </row>
    <row r="9514" spans="1:31" x14ac:dyDescent="0.25">
      <c r="A9514">
        <v>1665278</v>
      </c>
      <c r="B9514">
        <v>1</v>
      </c>
      <c r="C9514" t="s">
        <v>80</v>
      </c>
      <c r="D9514" t="s">
        <v>82</v>
      </c>
      <c r="E9514" t="s">
        <v>146</v>
      </c>
      <c r="F9514" t="s">
        <v>2302</v>
      </c>
      <c r="G9514" t="s">
        <v>180</v>
      </c>
      <c r="H9514" t="s">
        <v>149</v>
      </c>
      <c r="I9514" t="s">
        <v>135</v>
      </c>
      <c r="J9514" t="s">
        <v>136</v>
      </c>
      <c r="K9514" t="s">
        <v>137</v>
      </c>
      <c r="L9514" t="s">
        <v>26640</v>
      </c>
      <c r="M9514" t="s">
        <v>26641</v>
      </c>
      <c r="N9514">
        <v>1.406111111</v>
      </c>
      <c r="O9514">
        <v>0</v>
      </c>
      <c r="P9514">
        <v>547</v>
      </c>
      <c r="Q9514">
        <v>0</v>
      </c>
      <c r="R9514">
        <v>0</v>
      </c>
      <c r="S9514">
        <v>0</v>
      </c>
      <c r="T9514">
        <v>165</v>
      </c>
      <c r="U9514">
        <v>0</v>
      </c>
      <c r="V9514">
        <v>0</v>
      </c>
      <c r="W9514">
        <v>0</v>
      </c>
      <c r="X9514">
        <v>220.81072520043767</v>
      </c>
      <c r="Y9514">
        <v>0</v>
      </c>
      <c r="Z9514">
        <v>0</v>
      </c>
      <c r="AA9514">
        <v>0</v>
      </c>
      <c r="AB9514">
        <v>144.6822558332214</v>
      </c>
      <c r="AC9514">
        <v>0</v>
      </c>
      <c r="AD9514">
        <v>0</v>
      </c>
      <c r="AE9514">
        <v>365.49298103365908</v>
      </c>
    </row>
    <row r="9515" spans="1:31" x14ac:dyDescent="0.25">
      <c r="A9515">
        <v>1665942</v>
      </c>
      <c r="B9515">
        <v>1</v>
      </c>
      <c r="C9515" t="s">
        <v>80</v>
      </c>
      <c r="D9515" t="s">
        <v>110</v>
      </c>
      <c r="E9515" t="s">
        <v>152</v>
      </c>
      <c r="F9515" t="s">
        <v>26642</v>
      </c>
      <c r="G9515" t="s">
        <v>507</v>
      </c>
      <c r="H9515" t="s">
        <v>149</v>
      </c>
      <c r="I9515" t="s">
        <v>135</v>
      </c>
      <c r="J9515" t="s">
        <v>136</v>
      </c>
      <c r="K9515" t="s">
        <v>137</v>
      </c>
      <c r="L9515" t="s">
        <v>26643</v>
      </c>
      <c r="M9515" t="s">
        <v>26644</v>
      </c>
      <c r="N9515">
        <v>1.045833333</v>
      </c>
      <c r="O9515">
        <v>0</v>
      </c>
      <c r="P9515">
        <v>15</v>
      </c>
      <c r="Q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8.2051476304230988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8.2051476304230988</v>
      </c>
    </row>
    <row r="9516" spans="1:31" x14ac:dyDescent="0.25">
      <c r="A9516">
        <v>1665965</v>
      </c>
      <c r="B9516">
        <v>1</v>
      </c>
      <c r="C9516" t="s">
        <v>80</v>
      </c>
      <c r="D9516" t="s">
        <v>82</v>
      </c>
      <c r="E9516" t="s">
        <v>362</v>
      </c>
      <c r="F9516" t="s">
        <v>26645</v>
      </c>
      <c r="G9516" t="s">
        <v>900</v>
      </c>
      <c r="H9516" t="s">
        <v>149</v>
      </c>
      <c r="I9516" t="s">
        <v>135</v>
      </c>
      <c r="J9516" t="s">
        <v>136</v>
      </c>
      <c r="K9516" t="s">
        <v>137</v>
      </c>
      <c r="L9516" t="s">
        <v>26646</v>
      </c>
      <c r="M9516" t="s">
        <v>26647</v>
      </c>
      <c r="N9516">
        <v>4.341111111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6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14.354972704878275</v>
      </c>
      <c r="AC9516">
        <v>0</v>
      </c>
      <c r="AD9516">
        <v>0</v>
      </c>
      <c r="AE9516">
        <v>14.354972704878275</v>
      </c>
    </row>
    <row r="9517" spans="1:31" x14ac:dyDescent="0.25">
      <c r="A9517">
        <v>1665301</v>
      </c>
      <c r="B9517">
        <v>1</v>
      </c>
      <c r="C9517" t="s">
        <v>80</v>
      </c>
      <c r="D9517" t="s">
        <v>93</v>
      </c>
      <c r="E9517" t="s">
        <v>146</v>
      </c>
      <c r="F9517" t="s">
        <v>26648</v>
      </c>
      <c r="G9517" t="s">
        <v>1322</v>
      </c>
      <c r="H9517" t="s">
        <v>134</v>
      </c>
      <c r="I9517" t="s">
        <v>135</v>
      </c>
      <c r="J9517" t="s">
        <v>136</v>
      </c>
      <c r="K9517" t="s">
        <v>137</v>
      </c>
      <c r="L9517" t="s">
        <v>26649</v>
      </c>
      <c r="M9517" t="s">
        <v>26650</v>
      </c>
      <c r="N9517">
        <v>4.681944444</v>
      </c>
      <c r="O9517">
        <v>0</v>
      </c>
      <c r="P9517">
        <v>0</v>
      </c>
      <c r="Q9517">
        <v>0</v>
      </c>
      <c r="R9517">
        <v>8</v>
      </c>
      <c r="S9517">
        <v>0</v>
      </c>
      <c r="T9517">
        <v>2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12.477155030575792</v>
      </c>
      <c r="AA9517">
        <v>0</v>
      </c>
      <c r="AB9517">
        <v>10.413300046688695</v>
      </c>
      <c r="AC9517">
        <v>0</v>
      </c>
      <c r="AD9517">
        <v>0</v>
      </c>
      <c r="AE9517">
        <v>22.890455077264487</v>
      </c>
    </row>
    <row r="9518" spans="1:31" x14ac:dyDescent="0.25">
      <c r="A9518">
        <v>1665650</v>
      </c>
      <c r="B9518">
        <v>1</v>
      </c>
      <c r="C9518" t="s">
        <v>81</v>
      </c>
      <c r="D9518" t="s">
        <v>112</v>
      </c>
      <c r="E9518" t="s">
        <v>140</v>
      </c>
      <c r="F9518" t="s">
        <v>26651</v>
      </c>
      <c r="G9518" t="s">
        <v>142</v>
      </c>
      <c r="H9518" t="s">
        <v>134</v>
      </c>
      <c r="I9518" t="s">
        <v>135</v>
      </c>
      <c r="J9518" t="s">
        <v>136</v>
      </c>
      <c r="K9518" t="s">
        <v>143</v>
      </c>
      <c r="L9518" t="s">
        <v>26652</v>
      </c>
      <c r="M9518" t="s">
        <v>26653</v>
      </c>
      <c r="N9518">
        <v>1.1043405550000001</v>
      </c>
      <c r="O9518">
        <v>0</v>
      </c>
      <c r="P9518">
        <v>3</v>
      </c>
      <c r="Q9518">
        <v>11</v>
      </c>
      <c r="R9518">
        <v>65</v>
      </c>
      <c r="S9518">
        <v>6</v>
      </c>
      <c r="T9518">
        <v>5</v>
      </c>
      <c r="U9518">
        <v>0</v>
      </c>
      <c r="V9518">
        <v>0</v>
      </c>
      <c r="W9518">
        <v>0</v>
      </c>
      <c r="X9518">
        <v>0.53089378447476565</v>
      </c>
      <c r="Y9518">
        <v>347.82261015321768</v>
      </c>
      <c r="Z9518">
        <v>59.781638461015305</v>
      </c>
      <c r="AA9518">
        <v>84.99777222746556</v>
      </c>
      <c r="AB9518">
        <v>27.045067646643982</v>
      </c>
      <c r="AC9518">
        <v>0</v>
      </c>
      <c r="AD9518">
        <v>0</v>
      </c>
      <c r="AE9518">
        <v>520.17798227281719</v>
      </c>
    </row>
    <row r="9519" spans="1:31" x14ac:dyDescent="0.25">
      <c r="A9519">
        <v>1665819</v>
      </c>
      <c r="B9519">
        <v>1</v>
      </c>
      <c r="C9519" t="s">
        <v>81</v>
      </c>
      <c r="D9519" t="s">
        <v>113</v>
      </c>
      <c r="E9519" t="s">
        <v>204</v>
      </c>
      <c r="F9519" t="s">
        <v>26654</v>
      </c>
      <c r="G9519" t="s">
        <v>161</v>
      </c>
      <c r="H9519" t="s">
        <v>134</v>
      </c>
      <c r="I9519" t="s">
        <v>135</v>
      </c>
      <c r="J9519" t="s">
        <v>136</v>
      </c>
      <c r="K9519" t="s">
        <v>137</v>
      </c>
      <c r="L9519" t="s">
        <v>26655</v>
      </c>
      <c r="M9519" t="s">
        <v>26656</v>
      </c>
      <c r="N9519">
        <v>2.2369444440000001</v>
      </c>
      <c r="O9519">
        <v>0</v>
      </c>
      <c r="P9519">
        <v>1371</v>
      </c>
      <c r="Q9519">
        <v>137</v>
      </c>
      <c r="R9519">
        <v>406</v>
      </c>
      <c r="S9519">
        <v>9</v>
      </c>
      <c r="T9519">
        <v>155</v>
      </c>
      <c r="U9519">
        <v>1</v>
      </c>
      <c r="V9519">
        <v>0</v>
      </c>
      <c r="W9519">
        <v>0</v>
      </c>
      <c r="X9519">
        <v>617.05116229404666</v>
      </c>
      <c r="Y9519">
        <v>274.32661661694397</v>
      </c>
      <c r="Z9519">
        <v>534.8231996211066</v>
      </c>
      <c r="AA9519">
        <v>57.097198077576081</v>
      </c>
      <c r="AB9519">
        <v>251.95572290636397</v>
      </c>
      <c r="AC9519">
        <v>0.60610532798797223</v>
      </c>
      <c r="AD9519">
        <v>0</v>
      </c>
      <c r="AE9519">
        <v>1735.8600048440251</v>
      </c>
    </row>
    <row r="9520" spans="1:31" x14ac:dyDescent="0.25">
      <c r="A9520">
        <v>1665796</v>
      </c>
      <c r="B9520">
        <v>1</v>
      </c>
      <c r="C9520" t="s">
        <v>81</v>
      </c>
      <c r="D9520" t="s">
        <v>115</v>
      </c>
      <c r="E9520" t="s">
        <v>152</v>
      </c>
      <c r="F9520" t="s">
        <v>26657</v>
      </c>
      <c r="G9520" t="s">
        <v>154</v>
      </c>
      <c r="H9520" t="s">
        <v>149</v>
      </c>
      <c r="I9520" t="s">
        <v>135</v>
      </c>
      <c r="J9520" t="s">
        <v>136</v>
      </c>
      <c r="K9520" t="s">
        <v>137</v>
      </c>
      <c r="L9520" t="s">
        <v>26658</v>
      </c>
      <c r="M9520" t="s">
        <v>26659</v>
      </c>
      <c r="N9520">
        <v>1.601111111</v>
      </c>
      <c r="O9520">
        <v>0</v>
      </c>
      <c r="P9520">
        <v>2</v>
      </c>
      <c r="Q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W9520">
        <v>0</v>
      </c>
      <c r="X9520">
        <v>0.29084176728770167</v>
      </c>
      <c r="Y9520">
        <v>0</v>
      </c>
      <c r="Z9520">
        <v>0</v>
      </c>
      <c r="AA9520">
        <v>0</v>
      </c>
      <c r="AB9520">
        <v>0</v>
      </c>
      <c r="AC9520">
        <v>0</v>
      </c>
      <c r="AD9520">
        <v>0</v>
      </c>
      <c r="AE9520">
        <v>0.29084176728770167</v>
      </c>
    </row>
    <row r="9521" spans="1:31" x14ac:dyDescent="0.25">
      <c r="A9521">
        <v>1665673</v>
      </c>
      <c r="B9521">
        <v>1</v>
      </c>
      <c r="C9521" t="s">
        <v>80</v>
      </c>
      <c r="D9521" t="s">
        <v>98</v>
      </c>
      <c r="E9521" t="s">
        <v>152</v>
      </c>
      <c r="F9521" t="s">
        <v>26660</v>
      </c>
      <c r="G9521" t="s">
        <v>154</v>
      </c>
      <c r="H9521" t="s">
        <v>149</v>
      </c>
      <c r="I9521" t="s">
        <v>135</v>
      </c>
      <c r="J9521" t="s">
        <v>136</v>
      </c>
      <c r="K9521" t="s">
        <v>137</v>
      </c>
      <c r="L9521" t="s">
        <v>26661</v>
      </c>
      <c r="M9521" t="s">
        <v>26662</v>
      </c>
      <c r="N9521">
        <v>4.9016666659999997</v>
      </c>
      <c r="O9521">
        <v>0</v>
      </c>
      <c r="P9521">
        <v>1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1.0496723171182967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1.0496723171182967</v>
      </c>
    </row>
    <row r="9522" spans="1:31" x14ac:dyDescent="0.25">
      <c r="A9522">
        <v>1665424</v>
      </c>
      <c r="B9522">
        <v>1</v>
      </c>
      <c r="C9522" t="s">
        <v>81</v>
      </c>
      <c r="D9522" t="s">
        <v>118</v>
      </c>
      <c r="E9522" t="s">
        <v>152</v>
      </c>
      <c r="F9522" t="s">
        <v>26663</v>
      </c>
      <c r="G9522" t="s">
        <v>154</v>
      </c>
      <c r="H9522" t="s">
        <v>149</v>
      </c>
      <c r="I9522" t="s">
        <v>135</v>
      </c>
      <c r="J9522" t="s">
        <v>136</v>
      </c>
      <c r="K9522" t="s">
        <v>137</v>
      </c>
      <c r="L9522" t="s">
        <v>26664</v>
      </c>
      <c r="M9522" t="s">
        <v>26665</v>
      </c>
      <c r="N9522">
        <v>2.57</v>
      </c>
      <c r="O9522">
        <v>0</v>
      </c>
      <c r="P9522">
        <v>2</v>
      </c>
      <c r="Q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W9522">
        <v>0</v>
      </c>
      <c r="X9522">
        <v>1.7833009660253891</v>
      </c>
      <c r="Y9522">
        <v>0</v>
      </c>
      <c r="Z9522">
        <v>0</v>
      </c>
      <c r="AA9522">
        <v>0</v>
      </c>
      <c r="AB9522">
        <v>0</v>
      </c>
      <c r="AC9522">
        <v>0</v>
      </c>
      <c r="AD9522">
        <v>0</v>
      </c>
      <c r="AE9522">
        <v>1.7833009660253891</v>
      </c>
    </row>
    <row r="9523" spans="1:31" x14ac:dyDescent="0.25">
      <c r="A9523">
        <v>1665756</v>
      </c>
      <c r="B9523">
        <v>1</v>
      </c>
      <c r="C9523" t="s">
        <v>80</v>
      </c>
      <c r="D9523" t="s">
        <v>106</v>
      </c>
      <c r="E9523" t="s">
        <v>152</v>
      </c>
      <c r="F9523" t="s">
        <v>26666</v>
      </c>
      <c r="G9523" t="s">
        <v>154</v>
      </c>
      <c r="H9523" t="s">
        <v>149</v>
      </c>
      <c r="I9523" t="s">
        <v>135</v>
      </c>
      <c r="J9523" t="s">
        <v>136</v>
      </c>
      <c r="K9523" t="s">
        <v>137</v>
      </c>
      <c r="L9523" t="s">
        <v>26667</v>
      </c>
      <c r="M9523" t="s">
        <v>26668</v>
      </c>
      <c r="N9523">
        <v>5.3966666659999998</v>
      </c>
      <c r="O9523">
        <v>0</v>
      </c>
      <c r="P9523">
        <v>2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4.1597210933999997E-4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4.1597210933999997E-4</v>
      </c>
    </row>
    <row r="9524" spans="1:31" x14ac:dyDescent="0.25">
      <c r="A9524">
        <v>1665859</v>
      </c>
      <c r="B9524">
        <v>1</v>
      </c>
      <c r="C9524" t="s">
        <v>81</v>
      </c>
      <c r="D9524" t="s">
        <v>123</v>
      </c>
      <c r="E9524" t="s">
        <v>152</v>
      </c>
      <c r="F9524" t="s">
        <v>26669</v>
      </c>
      <c r="G9524" t="s">
        <v>172</v>
      </c>
      <c r="H9524" t="s">
        <v>149</v>
      </c>
      <c r="I9524" t="s">
        <v>135</v>
      </c>
      <c r="J9524" t="s">
        <v>3</v>
      </c>
      <c r="K9524" t="s">
        <v>137</v>
      </c>
      <c r="L9524" t="s">
        <v>26670</v>
      </c>
      <c r="M9524" t="s">
        <v>26671</v>
      </c>
      <c r="N9524">
        <v>1.156111111</v>
      </c>
      <c r="O9524">
        <v>0</v>
      </c>
      <c r="P9524">
        <v>2</v>
      </c>
      <c r="Q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0.33803592845436731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0.33803592845436731</v>
      </c>
    </row>
    <row r="9525" spans="1:31" x14ac:dyDescent="0.25">
      <c r="A9525">
        <v>1665610</v>
      </c>
      <c r="B9525">
        <v>1</v>
      </c>
      <c r="C9525" t="s">
        <v>80</v>
      </c>
      <c r="D9525" t="s">
        <v>111</v>
      </c>
      <c r="E9525" t="s">
        <v>178</v>
      </c>
      <c r="F9525" t="s">
        <v>26672</v>
      </c>
      <c r="G9525" t="s">
        <v>148</v>
      </c>
      <c r="H9525" t="s">
        <v>149</v>
      </c>
      <c r="I9525" t="s">
        <v>135</v>
      </c>
      <c r="J9525" t="s">
        <v>136</v>
      </c>
      <c r="K9525" t="s">
        <v>143</v>
      </c>
      <c r="L9525" t="s">
        <v>26673</v>
      </c>
      <c r="M9525" t="s">
        <v>26674</v>
      </c>
      <c r="N9525">
        <v>1.0891666659999999</v>
      </c>
      <c r="O9525">
        <v>0</v>
      </c>
      <c r="P9525">
        <v>73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W9525">
        <v>0</v>
      </c>
      <c r="X9525">
        <v>19.47368888328559</v>
      </c>
      <c r="Y9525">
        <v>0</v>
      </c>
      <c r="Z9525">
        <v>0</v>
      </c>
      <c r="AA9525">
        <v>0</v>
      </c>
      <c r="AB9525">
        <v>0</v>
      </c>
      <c r="AC9525">
        <v>0</v>
      </c>
      <c r="AD9525">
        <v>0</v>
      </c>
      <c r="AE9525">
        <v>19.47368888328559</v>
      </c>
    </row>
    <row r="9526" spans="1:31" x14ac:dyDescent="0.25">
      <c r="A9526">
        <v>1665905</v>
      </c>
      <c r="B9526">
        <v>1</v>
      </c>
      <c r="C9526" t="s">
        <v>80</v>
      </c>
      <c r="D9526" t="s">
        <v>109</v>
      </c>
      <c r="E9526" t="s">
        <v>152</v>
      </c>
      <c r="F9526" t="s">
        <v>26675</v>
      </c>
      <c r="G9526" t="s">
        <v>507</v>
      </c>
      <c r="H9526" t="s">
        <v>149</v>
      </c>
      <c r="I9526" t="s">
        <v>135</v>
      </c>
      <c r="J9526" t="s">
        <v>136</v>
      </c>
      <c r="K9526" t="s">
        <v>137</v>
      </c>
      <c r="L9526" t="s">
        <v>26676</v>
      </c>
      <c r="M9526" t="s">
        <v>26677</v>
      </c>
      <c r="N9526">
        <v>0.43888888799999998</v>
      </c>
      <c r="O9526">
        <v>0</v>
      </c>
      <c r="P9526">
        <v>1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W9526">
        <v>0</v>
      </c>
      <c r="X9526">
        <v>4.3370968398302776E-2</v>
      </c>
      <c r="Y9526">
        <v>0</v>
      </c>
      <c r="Z9526">
        <v>0</v>
      </c>
      <c r="AA9526">
        <v>0</v>
      </c>
      <c r="AB9526">
        <v>0</v>
      </c>
      <c r="AC9526">
        <v>0</v>
      </c>
      <c r="AD9526">
        <v>0</v>
      </c>
      <c r="AE9526">
        <v>4.3370968398302776E-2</v>
      </c>
    </row>
    <row r="9527" spans="1:31" x14ac:dyDescent="0.25">
      <c r="A9527">
        <v>1665218</v>
      </c>
      <c r="B9527">
        <v>1</v>
      </c>
      <c r="C9527" t="s">
        <v>80</v>
      </c>
      <c r="D9527" t="s">
        <v>84</v>
      </c>
      <c r="E9527" t="s">
        <v>146</v>
      </c>
      <c r="F9527" t="s">
        <v>26678</v>
      </c>
      <c r="G9527" t="s">
        <v>239</v>
      </c>
      <c r="H9527" t="s">
        <v>149</v>
      </c>
      <c r="I9527" t="s">
        <v>135</v>
      </c>
      <c r="J9527" t="s">
        <v>136</v>
      </c>
      <c r="K9527" t="s">
        <v>137</v>
      </c>
      <c r="L9527" t="s">
        <v>26679</v>
      </c>
      <c r="M9527" t="s">
        <v>26680</v>
      </c>
      <c r="N9527">
        <v>0.27111111100000002</v>
      </c>
      <c r="O9527">
        <v>0</v>
      </c>
      <c r="P9527">
        <v>8</v>
      </c>
      <c r="Q9527">
        <v>0</v>
      </c>
      <c r="R9527">
        <v>0</v>
      </c>
      <c r="S9527">
        <v>0</v>
      </c>
      <c r="T9527">
        <v>75</v>
      </c>
      <c r="U9527">
        <v>0</v>
      </c>
      <c r="V9527">
        <v>3</v>
      </c>
      <c r="W9527">
        <v>0</v>
      </c>
      <c r="X9527">
        <v>0.37501275066368006</v>
      </c>
      <c r="Y9527">
        <v>0</v>
      </c>
      <c r="Z9527">
        <v>0</v>
      </c>
      <c r="AA9527">
        <v>0</v>
      </c>
      <c r="AB9527">
        <v>12.735027413859072</v>
      </c>
      <c r="AC9527">
        <v>0</v>
      </c>
      <c r="AD9527">
        <v>9.4412136491198684</v>
      </c>
      <c r="AE9527">
        <v>22.551253813642621</v>
      </c>
    </row>
    <row r="9528" spans="1:31" x14ac:dyDescent="0.25">
      <c r="A9528">
        <v>1666005</v>
      </c>
      <c r="B9528">
        <v>1</v>
      </c>
      <c r="C9528" t="s">
        <v>80</v>
      </c>
      <c r="D9528" t="s">
        <v>96</v>
      </c>
      <c r="E9528" t="s">
        <v>152</v>
      </c>
      <c r="F9528" t="s">
        <v>26681</v>
      </c>
      <c r="G9528" t="s">
        <v>172</v>
      </c>
      <c r="H9528" t="s">
        <v>149</v>
      </c>
      <c r="I9528" t="s">
        <v>135</v>
      </c>
      <c r="J9528" t="s">
        <v>136</v>
      </c>
      <c r="K9528" t="s">
        <v>137</v>
      </c>
      <c r="L9528" t="s">
        <v>26682</v>
      </c>
      <c r="M9528" t="s">
        <v>26683</v>
      </c>
      <c r="N9528">
        <v>2.3030555549999998</v>
      </c>
      <c r="O9528">
        <v>0</v>
      </c>
      <c r="P9528">
        <v>1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0.94712929268556678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0.94712929268556678</v>
      </c>
    </row>
    <row r="9529" spans="1:31" x14ac:dyDescent="0.25">
      <c r="A9529">
        <v>1665358</v>
      </c>
      <c r="B9529">
        <v>1</v>
      </c>
      <c r="C9529" t="s">
        <v>80</v>
      </c>
      <c r="D9529" t="s">
        <v>83</v>
      </c>
      <c r="E9529" t="s">
        <v>178</v>
      </c>
      <c r="F9529" t="s">
        <v>2063</v>
      </c>
      <c r="G9529" t="s">
        <v>227</v>
      </c>
      <c r="H9529" t="s">
        <v>149</v>
      </c>
      <c r="I9529" t="s">
        <v>135</v>
      </c>
      <c r="J9529" t="s">
        <v>136</v>
      </c>
      <c r="K9529" t="s">
        <v>137</v>
      </c>
      <c r="L9529" t="s">
        <v>26684</v>
      </c>
      <c r="M9529" t="s">
        <v>26685</v>
      </c>
      <c r="N9529">
        <v>1.29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4</v>
      </c>
      <c r="U9529">
        <v>0</v>
      </c>
      <c r="V9529">
        <v>1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4.9952177684479064</v>
      </c>
      <c r="AC9529">
        <v>0</v>
      </c>
      <c r="AD9529">
        <v>35.85563305799154</v>
      </c>
      <c r="AE9529">
        <v>40.850850826439448</v>
      </c>
    </row>
    <row r="9530" spans="1:31" x14ac:dyDescent="0.25">
      <c r="A9530">
        <v>1665524</v>
      </c>
      <c r="B9530">
        <v>1</v>
      </c>
      <c r="C9530" t="s">
        <v>81</v>
      </c>
      <c r="D9530" t="s">
        <v>113</v>
      </c>
      <c r="E9530" t="s">
        <v>152</v>
      </c>
      <c r="F9530" t="s">
        <v>26686</v>
      </c>
      <c r="G9530" t="s">
        <v>154</v>
      </c>
      <c r="H9530" t="s">
        <v>149</v>
      </c>
      <c r="I9530" t="s">
        <v>135</v>
      </c>
      <c r="J9530" t="s">
        <v>136</v>
      </c>
      <c r="K9530" t="s">
        <v>137</v>
      </c>
      <c r="L9530" t="s">
        <v>26687</v>
      </c>
      <c r="M9530" t="s">
        <v>26688</v>
      </c>
      <c r="N9530">
        <v>3.8624999999999998</v>
      </c>
      <c r="O9530">
        <v>0</v>
      </c>
      <c r="P9530">
        <v>0</v>
      </c>
      <c r="Q9530">
        <v>0</v>
      </c>
      <c r="R9530">
        <v>1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0.59377387143148697</v>
      </c>
      <c r="AA9530">
        <v>0</v>
      </c>
      <c r="AB9530">
        <v>0</v>
      </c>
      <c r="AC9530">
        <v>0</v>
      </c>
      <c r="AD9530">
        <v>0</v>
      </c>
      <c r="AE9530">
        <v>0.59377387143148697</v>
      </c>
    </row>
    <row r="9531" spans="1:31" x14ac:dyDescent="0.25">
      <c r="A9531">
        <v>1665879</v>
      </c>
      <c r="B9531">
        <v>1</v>
      </c>
      <c r="C9531" t="s">
        <v>80</v>
      </c>
      <c r="D9531" t="s">
        <v>83</v>
      </c>
      <c r="E9531" t="s">
        <v>152</v>
      </c>
      <c r="F9531" t="s">
        <v>26689</v>
      </c>
      <c r="G9531" t="s">
        <v>154</v>
      </c>
      <c r="H9531" t="s">
        <v>149</v>
      </c>
      <c r="I9531" t="s">
        <v>135</v>
      </c>
      <c r="J9531" t="s">
        <v>136</v>
      </c>
      <c r="K9531" t="s">
        <v>137</v>
      </c>
      <c r="L9531" t="s">
        <v>26690</v>
      </c>
      <c r="M9531" t="s">
        <v>26691</v>
      </c>
      <c r="N9531">
        <v>1.3180555549999999</v>
      </c>
      <c r="O9531">
        <v>0</v>
      </c>
      <c r="P9531">
        <v>2</v>
      </c>
      <c r="Q9531">
        <v>0</v>
      </c>
      <c r="R9531">
        <v>1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5.3577347799003761</v>
      </c>
      <c r="Y9531">
        <v>0</v>
      </c>
      <c r="Z9531">
        <v>1.9454466275483058</v>
      </c>
      <c r="AA9531">
        <v>0</v>
      </c>
      <c r="AB9531">
        <v>0</v>
      </c>
      <c r="AC9531">
        <v>0</v>
      </c>
      <c r="AD9531">
        <v>0</v>
      </c>
      <c r="AE9531">
        <v>7.3031814074486814</v>
      </c>
    </row>
    <row r="9532" spans="1:31" x14ac:dyDescent="0.25">
      <c r="A9532">
        <v>1665381</v>
      </c>
      <c r="B9532">
        <v>1</v>
      </c>
      <c r="C9532" t="s">
        <v>80</v>
      </c>
      <c r="D9532" t="s">
        <v>110</v>
      </c>
      <c r="E9532" t="s">
        <v>152</v>
      </c>
      <c r="F9532" t="s">
        <v>26692</v>
      </c>
      <c r="G9532" t="s">
        <v>154</v>
      </c>
      <c r="H9532" t="s">
        <v>149</v>
      </c>
      <c r="I9532" t="s">
        <v>135</v>
      </c>
      <c r="J9532" t="s">
        <v>136</v>
      </c>
      <c r="K9532" t="s">
        <v>137</v>
      </c>
      <c r="L9532" t="s">
        <v>26693</v>
      </c>
      <c r="M9532" t="s">
        <v>26694</v>
      </c>
      <c r="N9532">
        <v>0.55527777700000003</v>
      </c>
      <c r="O9532">
        <v>0</v>
      </c>
      <c r="P9532">
        <v>2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0.75024731685258339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0.75024731685258339</v>
      </c>
    </row>
    <row r="9533" spans="1:31" x14ac:dyDescent="0.25">
      <c r="A9533">
        <v>1665238</v>
      </c>
      <c r="B9533">
        <v>1</v>
      </c>
      <c r="C9533" t="s">
        <v>80</v>
      </c>
      <c r="D9533" t="s">
        <v>82</v>
      </c>
      <c r="E9533" t="s">
        <v>152</v>
      </c>
      <c r="F9533" t="s">
        <v>26695</v>
      </c>
      <c r="G9533" t="s">
        <v>168</v>
      </c>
      <c r="H9533" t="s">
        <v>149</v>
      </c>
      <c r="I9533" t="s">
        <v>135</v>
      </c>
      <c r="J9533" t="s">
        <v>136</v>
      </c>
      <c r="K9533" t="s">
        <v>137</v>
      </c>
      <c r="L9533" t="s">
        <v>26696</v>
      </c>
      <c r="M9533" t="s">
        <v>26697</v>
      </c>
      <c r="N9533">
        <v>8.9144444440000008</v>
      </c>
      <c r="O9533">
        <v>0</v>
      </c>
      <c r="P9533">
        <v>21</v>
      </c>
      <c r="Q9533">
        <v>0</v>
      </c>
      <c r="R9533">
        <v>0</v>
      </c>
      <c r="S9533">
        <v>0</v>
      </c>
      <c r="T9533">
        <v>3</v>
      </c>
      <c r="U9533">
        <v>0</v>
      </c>
      <c r="V9533">
        <v>0</v>
      </c>
      <c r="W9533">
        <v>0</v>
      </c>
      <c r="X9533">
        <v>61.523583975606847</v>
      </c>
      <c r="Y9533">
        <v>0</v>
      </c>
      <c r="Z9533">
        <v>0</v>
      </c>
      <c r="AA9533">
        <v>0</v>
      </c>
      <c r="AB9533">
        <v>9.9584407546145552</v>
      </c>
      <c r="AC9533">
        <v>0</v>
      </c>
      <c r="AD9533">
        <v>0</v>
      </c>
      <c r="AE9533">
        <v>71.482024730221397</v>
      </c>
    </row>
    <row r="9534" spans="1:31" x14ac:dyDescent="0.25">
      <c r="A9534">
        <v>1665716</v>
      </c>
      <c r="B9534">
        <v>1</v>
      </c>
      <c r="C9534" t="s">
        <v>80</v>
      </c>
      <c r="D9534" t="s">
        <v>97</v>
      </c>
      <c r="E9534" t="s">
        <v>140</v>
      </c>
      <c r="F9534" t="s">
        <v>2004</v>
      </c>
      <c r="G9534" t="s">
        <v>161</v>
      </c>
      <c r="H9534" t="s">
        <v>134</v>
      </c>
      <c r="I9534" t="s">
        <v>135</v>
      </c>
      <c r="J9534" t="s">
        <v>136</v>
      </c>
      <c r="K9534" t="s">
        <v>137</v>
      </c>
      <c r="L9534" t="s">
        <v>26698</v>
      </c>
      <c r="M9534" t="s">
        <v>26699</v>
      </c>
      <c r="N9534">
        <v>0.47138888800000001</v>
      </c>
      <c r="O9534">
        <v>2</v>
      </c>
      <c r="P9534">
        <v>799</v>
      </c>
      <c r="Q9534">
        <v>0</v>
      </c>
      <c r="R9534">
        <v>55</v>
      </c>
      <c r="S9534">
        <v>1</v>
      </c>
      <c r="T9534">
        <v>69</v>
      </c>
      <c r="U9534">
        <v>0</v>
      </c>
      <c r="V9534">
        <v>0</v>
      </c>
      <c r="W9534">
        <v>36.982834277222004</v>
      </c>
      <c r="X9534">
        <v>165.35983625810672</v>
      </c>
      <c r="Y9534">
        <v>0</v>
      </c>
      <c r="Z9534">
        <v>8.8362213966046976</v>
      </c>
      <c r="AA9534">
        <v>70.491104488413868</v>
      </c>
      <c r="AB9534">
        <v>53.82469665338715</v>
      </c>
      <c r="AC9534">
        <v>0</v>
      </c>
      <c r="AD9534">
        <v>0</v>
      </c>
      <c r="AE9534">
        <v>335.49469307373442</v>
      </c>
    </row>
    <row r="9535" spans="1:31" x14ac:dyDescent="0.25">
      <c r="A9535">
        <v>1666048</v>
      </c>
      <c r="B9535">
        <v>1</v>
      </c>
      <c r="C9535" t="s">
        <v>80</v>
      </c>
      <c r="D9535" t="s">
        <v>106</v>
      </c>
      <c r="E9535" t="s">
        <v>152</v>
      </c>
      <c r="F9535" t="s">
        <v>26700</v>
      </c>
      <c r="G9535" t="s">
        <v>154</v>
      </c>
      <c r="H9535" t="s">
        <v>149</v>
      </c>
      <c r="I9535" t="s">
        <v>135</v>
      </c>
      <c r="J9535" t="s">
        <v>136</v>
      </c>
      <c r="K9535" t="s">
        <v>137</v>
      </c>
      <c r="L9535" t="s">
        <v>26701</v>
      </c>
      <c r="M9535" t="s">
        <v>26702</v>
      </c>
      <c r="N9535">
        <v>7.2761111109999996</v>
      </c>
      <c r="O9535">
        <v>0</v>
      </c>
      <c r="P9535">
        <v>1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1.1788856895751221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1.1788856895751221</v>
      </c>
    </row>
    <row r="9536" spans="1:31" x14ac:dyDescent="0.25">
      <c r="A9536">
        <v>1665693</v>
      </c>
      <c r="B9536">
        <v>1</v>
      </c>
      <c r="C9536" t="s">
        <v>81</v>
      </c>
      <c r="D9536" t="s">
        <v>128</v>
      </c>
      <c r="E9536" t="s">
        <v>178</v>
      </c>
      <c r="F9536" t="s">
        <v>26703</v>
      </c>
      <c r="G9536" t="s">
        <v>288</v>
      </c>
      <c r="H9536" t="s">
        <v>149</v>
      </c>
      <c r="I9536" t="s">
        <v>135</v>
      </c>
      <c r="J9536" t="s">
        <v>136</v>
      </c>
      <c r="K9536" t="s">
        <v>137</v>
      </c>
      <c r="L9536" t="s">
        <v>26704</v>
      </c>
      <c r="M9536" t="s">
        <v>26705</v>
      </c>
      <c r="N9536">
        <v>4.8138888880000001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88</v>
      </c>
      <c r="U9536">
        <v>0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345.40432865343382</v>
      </c>
      <c r="AC9536">
        <v>0</v>
      </c>
      <c r="AD9536">
        <v>0</v>
      </c>
      <c r="AE9536">
        <v>345.40432865343382</v>
      </c>
    </row>
    <row r="9537" spans="1:31" x14ac:dyDescent="0.25">
      <c r="A9537">
        <v>1666065</v>
      </c>
      <c r="B9537">
        <v>1</v>
      </c>
      <c r="C9537" t="s">
        <v>81</v>
      </c>
      <c r="D9537" t="s">
        <v>115</v>
      </c>
      <c r="E9537" t="s">
        <v>178</v>
      </c>
      <c r="F9537" t="s">
        <v>26706</v>
      </c>
      <c r="G9537" t="s">
        <v>227</v>
      </c>
      <c r="H9537" t="s">
        <v>149</v>
      </c>
      <c r="I9537" t="s">
        <v>135</v>
      </c>
      <c r="J9537" t="s">
        <v>136</v>
      </c>
      <c r="K9537" t="s">
        <v>137</v>
      </c>
      <c r="L9537" t="s">
        <v>26707</v>
      </c>
      <c r="M9537" t="s">
        <v>26708</v>
      </c>
      <c r="N9537">
        <v>4.0236111110000001</v>
      </c>
      <c r="O9537">
        <v>0</v>
      </c>
      <c r="P9537">
        <v>2</v>
      </c>
      <c r="Q9537">
        <v>0</v>
      </c>
      <c r="R9537">
        <v>0</v>
      </c>
      <c r="S9537">
        <v>0</v>
      </c>
      <c r="T9537">
        <v>1</v>
      </c>
      <c r="U9537">
        <v>0</v>
      </c>
      <c r="V9537">
        <v>0</v>
      </c>
      <c r="W9537">
        <v>0</v>
      </c>
      <c r="X9537">
        <v>1.1182360154152664</v>
      </c>
      <c r="Y9537">
        <v>0</v>
      </c>
      <c r="Z9537">
        <v>0</v>
      </c>
      <c r="AA9537">
        <v>0</v>
      </c>
      <c r="AB9537">
        <v>0.64740238756691282</v>
      </c>
      <c r="AC9537">
        <v>0</v>
      </c>
      <c r="AD9537">
        <v>0</v>
      </c>
      <c r="AE9537">
        <v>1.7656384029821792</v>
      </c>
    </row>
    <row r="9538" spans="1:31" x14ac:dyDescent="0.25">
      <c r="A9538">
        <v>1665401</v>
      </c>
      <c r="B9538">
        <v>1</v>
      </c>
      <c r="C9538" t="s">
        <v>81</v>
      </c>
      <c r="D9538" t="s">
        <v>112</v>
      </c>
      <c r="E9538" t="s">
        <v>178</v>
      </c>
      <c r="F9538" t="s">
        <v>26709</v>
      </c>
      <c r="G9538" t="s">
        <v>142</v>
      </c>
      <c r="H9538" t="s">
        <v>149</v>
      </c>
      <c r="I9538" t="s">
        <v>135</v>
      </c>
      <c r="J9538" t="s">
        <v>136</v>
      </c>
      <c r="K9538" t="s">
        <v>143</v>
      </c>
      <c r="L9538" t="s">
        <v>26710</v>
      </c>
      <c r="M9538" t="s">
        <v>26711</v>
      </c>
      <c r="N9538">
        <v>6.4836341659999999</v>
      </c>
      <c r="O9538">
        <v>0</v>
      </c>
      <c r="P9538">
        <v>7</v>
      </c>
      <c r="Q9538">
        <v>0</v>
      </c>
      <c r="R9538">
        <v>5</v>
      </c>
      <c r="S9538">
        <v>0</v>
      </c>
      <c r="T9538">
        <v>0</v>
      </c>
      <c r="U9538">
        <v>0</v>
      </c>
      <c r="V9538">
        <v>0</v>
      </c>
      <c r="W9538">
        <v>0</v>
      </c>
      <c r="X9538">
        <v>5.1738444066956015</v>
      </c>
      <c r="Y9538">
        <v>0</v>
      </c>
      <c r="Z9538">
        <v>2.8452947405398716</v>
      </c>
      <c r="AA9538">
        <v>0</v>
      </c>
      <c r="AB9538">
        <v>0</v>
      </c>
      <c r="AC9538">
        <v>0</v>
      </c>
      <c r="AD9538">
        <v>0</v>
      </c>
      <c r="AE9538">
        <v>8.0191391472354727</v>
      </c>
    </row>
    <row r="9539" spans="1:31" x14ac:dyDescent="0.25">
      <c r="A9539">
        <v>1666091</v>
      </c>
      <c r="B9539">
        <v>1</v>
      </c>
      <c r="C9539" t="s">
        <v>80</v>
      </c>
      <c r="D9539" t="s">
        <v>97</v>
      </c>
      <c r="E9539" t="s">
        <v>152</v>
      </c>
      <c r="F9539" t="s">
        <v>20201</v>
      </c>
      <c r="G9539" t="s">
        <v>172</v>
      </c>
      <c r="H9539" t="s">
        <v>149</v>
      </c>
      <c r="I9539" t="s">
        <v>135</v>
      </c>
      <c r="J9539" t="s">
        <v>136</v>
      </c>
      <c r="K9539" t="s">
        <v>137</v>
      </c>
      <c r="L9539" t="s">
        <v>26712</v>
      </c>
      <c r="M9539" t="s">
        <v>26713</v>
      </c>
      <c r="N9539">
        <v>0.95944444399999995</v>
      </c>
      <c r="O9539">
        <v>0</v>
      </c>
      <c r="P9539">
        <v>1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W9539">
        <v>0</v>
      </c>
      <c r="X9539">
        <v>0.32888488911042058</v>
      </c>
      <c r="Y9539">
        <v>0</v>
      </c>
      <c r="Z9539">
        <v>0</v>
      </c>
      <c r="AA9539">
        <v>0</v>
      </c>
      <c r="AB9539">
        <v>0</v>
      </c>
      <c r="AC9539">
        <v>0</v>
      </c>
      <c r="AD9539">
        <v>0</v>
      </c>
      <c r="AE9539">
        <v>0.32888488911042058</v>
      </c>
    </row>
    <row r="9540" spans="1:31" x14ac:dyDescent="0.25">
      <c r="A9540">
        <v>1665922</v>
      </c>
      <c r="B9540">
        <v>1</v>
      </c>
      <c r="C9540" t="s">
        <v>80</v>
      </c>
      <c r="D9540" t="s">
        <v>84</v>
      </c>
      <c r="E9540" t="s">
        <v>362</v>
      </c>
      <c r="F9540" t="s">
        <v>26714</v>
      </c>
      <c r="G9540" t="s">
        <v>900</v>
      </c>
      <c r="H9540" t="s">
        <v>149</v>
      </c>
      <c r="I9540" t="s">
        <v>135</v>
      </c>
      <c r="J9540" t="s">
        <v>136</v>
      </c>
      <c r="K9540" t="s">
        <v>137</v>
      </c>
      <c r="L9540" t="s">
        <v>26715</v>
      </c>
      <c r="M9540" t="s">
        <v>26716</v>
      </c>
      <c r="N9540">
        <v>2.9013888880000001</v>
      </c>
      <c r="O9540">
        <v>0</v>
      </c>
      <c r="P9540">
        <v>20</v>
      </c>
      <c r="Q9540">
        <v>0</v>
      </c>
      <c r="R9540">
        <v>0</v>
      </c>
      <c r="S9540">
        <v>0</v>
      </c>
      <c r="T9540">
        <v>5</v>
      </c>
      <c r="U9540">
        <v>0</v>
      </c>
      <c r="V9540">
        <v>0</v>
      </c>
      <c r="W9540">
        <v>0</v>
      </c>
      <c r="X9540">
        <v>15.924201104300604</v>
      </c>
      <c r="Y9540">
        <v>0</v>
      </c>
      <c r="Z9540">
        <v>0</v>
      </c>
      <c r="AA9540">
        <v>0</v>
      </c>
      <c r="AB9540">
        <v>12.180287173167063</v>
      </c>
      <c r="AC9540">
        <v>0</v>
      </c>
      <c r="AD9540">
        <v>0</v>
      </c>
      <c r="AE9540">
        <v>28.104488277467667</v>
      </c>
    </row>
    <row r="9541" spans="1:31" x14ac:dyDescent="0.25">
      <c r="A9541">
        <v>1666085</v>
      </c>
      <c r="B9541">
        <v>1</v>
      </c>
      <c r="C9541" t="s">
        <v>80</v>
      </c>
      <c r="D9541" t="s">
        <v>96</v>
      </c>
      <c r="E9541" t="s">
        <v>178</v>
      </c>
      <c r="F9541" t="s">
        <v>20619</v>
      </c>
      <c r="G9541" t="s">
        <v>227</v>
      </c>
      <c r="H9541" t="s">
        <v>149</v>
      </c>
      <c r="I9541" t="s">
        <v>135</v>
      </c>
      <c r="J9541" t="s">
        <v>136</v>
      </c>
      <c r="K9541" t="s">
        <v>137</v>
      </c>
      <c r="L9541" t="s">
        <v>26717</v>
      </c>
      <c r="M9541" t="s">
        <v>26718</v>
      </c>
      <c r="N9541">
        <v>3.1513888880000001</v>
      </c>
      <c r="O9541">
        <v>0</v>
      </c>
      <c r="P9541">
        <v>144</v>
      </c>
      <c r="Q9541">
        <v>0</v>
      </c>
      <c r="R9541">
        <v>0</v>
      </c>
      <c r="S9541">
        <v>0</v>
      </c>
      <c r="T9541">
        <v>2</v>
      </c>
      <c r="U9541">
        <v>0</v>
      </c>
      <c r="V9541">
        <v>0</v>
      </c>
      <c r="W9541">
        <v>0</v>
      </c>
      <c r="X9541">
        <v>203.51829181689246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203.51829181689246</v>
      </c>
    </row>
    <row r="9542" spans="1:31" x14ac:dyDescent="0.25">
      <c r="A9542">
        <v>1665295</v>
      </c>
      <c r="B9542">
        <v>1</v>
      </c>
      <c r="C9542" t="s">
        <v>80</v>
      </c>
      <c r="D9542" t="s">
        <v>103</v>
      </c>
      <c r="E9542" t="s">
        <v>140</v>
      </c>
      <c r="F9542" t="s">
        <v>1841</v>
      </c>
      <c r="G9542" t="s">
        <v>161</v>
      </c>
      <c r="H9542" t="s">
        <v>134</v>
      </c>
      <c r="I9542" t="s">
        <v>191</v>
      </c>
      <c r="J9542" t="s">
        <v>136</v>
      </c>
      <c r="K9542" t="s">
        <v>137</v>
      </c>
      <c r="L9542" t="s">
        <v>26719</v>
      </c>
      <c r="M9542" t="s">
        <v>26720</v>
      </c>
      <c r="N9542">
        <v>4.1388887999999999E-2</v>
      </c>
      <c r="O9542">
        <v>37</v>
      </c>
      <c r="P9542">
        <v>8161</v>
      </c>
      <c r="Q9542">
        <v>30</v>
      </c>
      <c r="R9542">
        <v>364</v>
      </c>
      <c r="S9542">
        <v>35</v>
      </c>
      <c r="T9542">
        <v>1060</v>
      </c>
      <c r="U9542">
        <v>1</v>
      </c>
      <c r="V9542">
        <v>0</v>
      </c>
      <c r="W9542">
        <v>0.70901197963617879</v>
      </c>
      <c r="X9542">
        <v>99.935903195624803</v>
      </c>
      <c r="Y9542">
        <v>3.1894386681571505</v>
      </c>
      <c r="Z9542">
        <v>4.9992962734018977</v>
      </c>
      <c r="AA9542">
        <v>5.5255084592540324</v>
      </c>
      <c r="AB9542">
        <v>27.608082673924176</v>
      </c>
      <c r="AC9542">
        <v>1.7693535580175475</v>
      </c>
      <c r="AD9542">
        <v>0</v>
      </c>
      <c r="AE9542">
        <v>143.73659480801578</v>
      </c>
    </row>
    <row r="9543" spans="1:31" x14ac:dyDescent="0.25">
      <c r="A9543">
        <v>1665736</v>
      </c>
      <c r="B9543">
        <v>1</v>
      </c>
      <c r="C9543" t="s">
        <v>80</v>
      </c>
      <c r="D9543" t="s">
        <v>104</v>
      </c>
      <c r="E9543" t="s">
        <v>204</v>
      </c>
      <c r="F9543" t="s">
        <v>5410</v>
      </c>
      <c r="G9543" t="s">
        <v>13666</v>
      </c>
      <c r="H9543" t="s">
        <v>134</v>
      </c>
      <c r="I9543" t="s">
        <v>135</v>
      </c>
      <c r="J9543" t="s">
        <v>136</v>
      </c>
      <c r="K9543" t="s">
        <v>137</v>
      </c>
      <c r="L9543" t="s">
        <v>26721</v>
      </c>
      <c r="M9543" t="s">
        <v>26722</v>
      </c>
      <c r="N9543">
        <v>0.85388888799999996</v>
      </c>
      <c r="O9543">
        <v>3</v>
      </c>
      <c r="P9543">
        <v>122</v>
      </c>
      <c r="Q9543">
        <v>21</v>
      </c>
      <c r="R9543">
        <v>246</v>
      </c>
      <c r="S9543">
        <v>12</v>
      </c>
      <c r="T9543">
        <v>61</v>
      </c>
      <c r="U9543">
        <v>4</v>
      </c>
      <c r="V9543">
        <v>0</v>
      </c>
      <c r="W9543">
        <v>26.844545803346122</v>
      </c>
      <c r="X9543">
        <v>25.201111550187985</v>
      </c>
      <c r="Y9543">
        <v>33.49467996061108</v>
      </c>
      <c r="Z9543">
        <v>53.193514973606554</v>
      </c>
      <c r="AA9543">
        <v>48.380017763820781</v>
      </c>
      <c r="AB9543">
        <v>87.091847444062751</v>
      </c>
      <c r="AC9543">
        <v>447.00311976601597</v>
      </c>
      <c r="AD9543">
        <v>0</v>
      </c>
      <c r="AE9543">
        <v>721.2088372616513</v>
      </c>
    </row>
    <row r="9544" spans="1:31" x14ac:dyDescent="0.25">
      <c r="A9544">
        <v>1665487</v>
      </c>
      <c r="B9544">
        <v>1</v>
      </c>
      <c r="C9544" t="s">
        <v>80</v>
      </c>
      <c r="D9544" t="s">
        <v>90</v>
      </c>
      <c r="E9544" t="s">
        <v>152</v>
      </c>
      <c r="F9544" t="s">
        <v>26723</v>
      </c>
      <c r="G9544" t="s">
        <v>154</v>
      </c>
      <c r="H9544" t="s">
        <v>149</v>
      </c>
      <c r="I9544" t="s">
        <v>135</v>
      </c>
      <c r="J9544" t="s">
        <v>136</v>
      </c>
      <c r="K9544" t="s">
        <v>137</v>
      </c>
      <c r="L9544" t="s">
        <v>26724</v>
      </c>
      <c r="M9544" t="s">
        <v>26725</v>
      </c>
      <c r="N9544">
        <v>1.443333333</v>
      </c>
      <c r="O9544">
        <v>0</v>
      </c>
      <c r="P9544">
        <v>3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W9544">
        <v>0</v>
      </c>
      <c r="X9544">
        <v>2.2131104204313417</v>
      </c>
      <c r="Y9544">
        <v>0</v>
      </c>
      <c r="Z9544">
        <v>0</v>
      </c>
      <c r="AA9544">
        <v>0</v>
      </c>
      <c r="AB9544">
        <v>0</v>
      </c>
      <c r="AC9544">
        <v>0</v>
      </c>
      <c r="AD9544">
        <v>0</v>
      </c>
      <c r="AE9544">
        <v>2.2131104204313417</v>
      </c>
    </row>
    <row r="9545" spans="1:31" x14ac:dyDescent="0.25">
      <c r="A9545">
        <v>1666128</v>
      </c>
      <c r="B9545">
        <v>1</v>
      </c>
      <c r="C9545" t="s">
        <v>80</v>
      </c>
      <c r="D9545" t="s">
        <v>93</v>
      </c>
      <c r="E9545" t="s">
        <v>362</v>
      </c>
      <c r="F9545" t="s">
        <v>26726</v>
      </c>
      <c r="G9545" t="s">
        <v>187</v>
      </c>
      <c r="H9545" t="s">
        <v>149</v>
      </c>
      <c r="I9545" t="s">
        <v>135</v>
      </c>
      <c r="J9545" t="s">
        <v>136</v>
      </c>
      <c r="K9545" t="s">
        <v>137</v>
      </c>
      <c r="L9545" t="s">
        <v>26727</v>
      </c>
      <c r="M9545" t="s">
        <v>26728</v>
      </c>
      <c r="N9545">
        <v>1.2050000000000001</v>
      </c>
      <c r="O9545">
        <v>0</v>
      </c>
      <c r="P9545">
        <v>41</v>
      </c>
      <c r="Q9545">
        <v>0</v>
      </c>
      <c r="R9545">
        <v>0</v>
      </c>
      <c r="S9545">
        <v>0</v>
      </c>
      <c r="T9545">
        <v>8</v>
      </c>
      <c r="U9545">
        <v>0</v>
      </c>
      <c r="V9545">
        <v>0</v>
      </c>
      <c r="W9545">
        <v>0</v>
      </c>
      <c r="X9545">
        <v>14.578669867314666</v>
      </c>
      <c r="Y9545">
        <v>0</v>
      </c>
      <c r="Z9545">
        <v>0</v>
      </c>
      <c r="AA9545">
        <v>0</v>
      </c>
      <c r="AB9545">
        <v>7.9434714504052009</v>
      </c>
      <c r="AC9545">
        <v>0</v>
      </c>
      <c r="AD9545">
        <v>0</v>
      </c>
      <c r="AE9545">
        <v>22.522141317719868</v>
      </c>
    </row>
    <row r="9546" spans="1:31" x14ac:dyDescent="0.25">
      <c r="A9546">
        <v>1665653</v>
      </c>
      <c r="B9546">
        <v>1</v>
      </c>
      <c r="C9546" t="s">
        <v>80</v>
      </c>
      <c r="D9546" t="s">
        <v>98</v>
      </c>
      <c r="E9546" t="s">
        <v>204</v>
      </c>
      <c r="F9546" t="s">
        <v>26729</v>
      </c>
      <c r="G9546" t="s">
        <v>1992</v>
      </c>
      <c r="H9546" t="s">
        <v>134</v>
      </c>
      <c r="I9546" t="s">
        <v>135</v>
      </c>
      <c r="J9546" t="s">
        <v>136</v>
      </c>
      <c r="K9546" t="s">
        <v>137</v>
      </c>
      <c r="L9546" t="s">
        <v>26730</v>
      </c>
      <c r="M9546" t="s">
        <v>26731</v>
      </c>
      <c r="N9546">
        <v>0.87</v>
      </c>
      <c r="O9546">
        <v>0</v>
      </c>
      <c r="P9546">
        <v>16</v>
      </c>
      <c r="Q9546">
        <v>13</v>
      </c>
      <c r="R9546">
        <v>135</v>
      </c>
      <c r="S9546">
        <v>3</v>
      </c>
      <c r="T9546">
        <v>34</v>
      </c>
      <c r="U9546">
        <v>2</v>
      </c>
      <c r="V9546">
        <v>0</v>
      </c>
      <c r="W9546">
        <v>0</v>
      </c>
      <c r="X9546">
        <v>6.117504957144301</v>
      </c>
      <c r="Y9546">
        <v>7.7480292839275808</v>
      </c>
      <c r="Z9546">
        <v>89.96830317896071</v>
      </c>
      <c r="AA9546">
        <v>22.512799758305107</v>
      </c>
      <c r="AB9546">
        <v>20.715281596028877</v>
      </c>
      <c r="AC9546">
        <v>4.0723099624463703</v>
      </c>
      <c r="AD9546">
        <v>0</v>
      </c>
      <c r="AE9546">
        <v>151.13422873681296</v>
      </c>
    </row>
    <row r="9547" spans="1:31" x14ac:dyDescent="0.25">
      <c r="A9547">
        <v>1665298</v>
      </c>
      <c r="B9547">
        <v>1</v>
      </c>
      <c r="C9547" t="s">
        <v>81</v>
      </c>
      <c r="D9547" t="s">
        <v>117</v>
      </c>
      <c r="E9547" t="s">
        <v>146</v>
      </c>
      <c r="F9547" t="s">
        <v>23487</v>
      </c>
      <c r="G9547" t="s">
        <v>227</v>
      </c>
      <c r="H9547" t="s">
        <v>149</v>
      </c>
      <c r="I9547" t="s">
        <v>135</v>
      </c>
      <c r="J9547" t="s">
        <v>136</v>
      </c>
      <c r="K9547" t="s">
        <v>137</v>
      </c>
      <c r="L9547" t="s">
        <v>26732</v>
      </c>
      <c r="M9547" t="s">
        <v>26733</v>
      </c>
      <c r="N9547">
        <v>3.3994444439999998</v>
      </c>
      <c r="O9547">
        <v>0</v>
      </c>
      <c r="P9547">
        <v>33</v>
      </c>
      <c r="Q9547">
        <v>0</v>
      </c>
      <c r="R9547">
        <v>5</v>
      </c>
      <c r="S9547">
        <v>0</v>
      </c>
      <c r="T9547">
        <v>1</v>
      </c>
      <c r="U9547">
        <v>0</v>
      </c>
      <c r="V9547">
        <v>0</v>
      </c>
      <c r="W9547">
        <v>0</v>
      </c>
      <c r="X9547">
        <v>10.982904124590192</v>
      </c>
      <c r="Y9547">
        <v>0</v>
      </c>
      <c r="Z9547">
        <v>0.59923622492658335</v>
      </c>
      <c r="AA9547">
        <v>0</v>
      </c>
      <c r="AB9547">
        <v>7.2002507173388891E-4</v>
      </c>
      <c r="AC9547">
        <v>0</v>
      </c>
      <c r="AD9547">
        <v>0</v>
      </c>
      <c r="AE9547">
        <v>11.58286037458851</v>
      </c>
    </row>
    <row r="9548" spans="1:31" x14ac:dyDescent="0.25">
      <c r="A9548">
        <v>1665962</v>
      </c>
      <c r="B9548">
        <v>1</v>
      </c>
      <c r="C9548" t="s">
        <v>80</v>
      </c>
      <c r="D9548" t="s">
        <v>93</v>
      </c>
      <c r="E9548" t="s">
        <v>178</v>
      </c>
      <c r="F9548" t="s">
        <v>26734</v>
      </c>
      <c r="G9548" t="s">
        <v>227</v>
      </c>
      <c r="H9548" t="s">
        <v>149</v>
      </c>
      <c r="I9548" t="s">
        <v>135</v>
      </c>
      <c r="J9548" t="s">
        <v>136</v>
      </c>
      <c r="K9548" t="s">
        <v>137</v>
      </c>
      <c r="L9548" t="s">
        <v>26735</v>
      </c>
      <c r="M9548" t="s">
        <v>26736</v>
      </c>
      <c r="N9548">
        <v>1.0266666659999999</v>
      </c>
      <c r="O9548">
        <v>0</v>
      </c>
      <c r="P9548">
        <v>1</v>
      </c>
      <c r="Q9548">
        <v>0</v>
      </c>
      <c r="R9548">
        <v>5</v>
      </c>
      <c r="S9548">
        <v>0</v>
      </c>
      <c r="T9548">
        <v>2</v>
      </c>
      <c r="U9548">
        <v>0</v>
      </c>
      <c r="V9548">
        <v>0</v>
      </c>
      <c r="W9548">
        <v>0</v>
      </c>
      <c r="X9548">
        <v>0</v>
      </c>
      <c r="Y9548">
        <v>0</v>
      </c>
      <c r="Z9548">
        <v>3.473848281899147</v>
      </c>
      <c r="AA9548">
        <v>0</v>
      </c>
      <c r="AB9548">
        <v>0.57868256071882673</v>
      </c>
      <c r="AC9548">
        <v>0</v>
      </c>
      <c r="AD9548">
        <v>0</v>
      </c>
      <c r="AE9548">
        <v>4.0525308426179736</v>
      </c>
    </row>
    <row r="9549" spans="1:31" x14ac:dyDescent="0.25">
      <c r="A9549">
        <v>1665630</v>
      </c>
      <c r="B9549">
        <v>1</v>
      </c>
      <c r="C9549" t="s">
        <v>81</v>
      </c>
      <c r="D9549" t="s">
        <v>121</v>
      </c>
      <c r="E9549" t="s">
        <v>178</v>
      </c>
      <c r="F9549" t="s">
        <v>26737</v>
      </c>
      <c r="G9549" t="s">
        <v>1115</v>
      </c>
      <c r="H9549" t="s">
        <v>149</v>
      </c>
      <c r="I9549" t="s">
        <v>135</v>
      </c>
      <c r="J9549" t="s">
        <v>136</v>
      </c>
      <c r="K9549" t="s">
        <v>137</v>
      </c>
      <c r="L9549" t="s">
        <v>26738</v>
      </c>
      <c r="M9549" t="s">
        <v>26739</v>
      </c>
      <c r="N9549">
        <v>2.9580555550000001</v>
      </c>
      <c r="O9549">
        <v>0</v>
      </c>
      <c r="P9549">
        <v>0</v>
      </c>
      <c r="Q9549">
        <v>0</v>
      </c>
      <c r="R9549">
        <v>11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2.771121088707472</v>
      </c>
      <c r="AA9549">
        <v>0</v>
      </c>
      <c r="AB9549">
        <v>0</v>
      </c>
      <c r="AC9549">
        <v>0</v>
      </c>
      <c r="AD9549">
        <v>0</v>
      </c>
      <c r="AE9549">
        <v>2.771121088707472</v>
      </c>
    </row>
    <row r="9550" spans="1:31" x14ac:dyDescent="0.25">
      <c r="A9550">
        <v>1665776</v>
      </c>
      <c r="B9550">
        <v>1</v>
      </c>
      <c r="C9550" t="s">
        <v>81</v>
      </c>
      <c r="D9550" t="s">
        <v>128</v>
      </c>
      <c r="E9550" t="s">
        <v>152</v>
      </c>
      <c r="F9550" t="s">
        <v>26740</v>
      </c>
      <c r="G9550" t="s">
        <v>154</v>
      </c>
      <c r="H9550" t="s">
        <v>149</v>
      </c>
      <c r="I9550" t="s">
        <v>135</v>
      </c>
      <c r="J9550" t="s">
        <v>136</v>
      </c>
      <c r="K9550" t="s">
        <v>137</v>
      </c>
      <c r="L9550" t="s">
        <v>26741</v>
      </c>
      <c r="M9550" t="s">
        <v>26742</v>
      </c>
      <c r="N9550">
        <v>4.5088888880000004</v>
      </c>
      <c r="O9550">
        <v>0</v>
      </c>
      <c r="P9550">
        <v>5</v>
      </c>
      <c r="Q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6.2243397146513262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6.2243397146513262</v>
      </c>
    </row>
    <row r="9551" spans="1:31" x14ac:dyDescent="0.25">
      <c r="A9551">
        <v>1665945</v>
      </c>
      <c r="B9551">
        <v>1</v>
      </c>
      <c r="C9551" t="s">
        <v>80</v>
      </c>
      <c r="D9551" t="s">
        <v>94</v>
      </c>
      <c r="E9551" t="s">
        <v>152</v>
      </c>
      <c r="F9551" t="s">
        <v>26743</v>
      </c>
      <c r="G9551" t="s">
        <v>154</v>
      </c>
      <c r="H9551" t="s">
        <v>149</v>
      </c>
      <c r="I9551" t="s">
        <v>135</v>
      </c>
      <c r="J9551" t="s">
        <v>136</v>
      </c>
      <c r="K9551" t="s">
        <v>137</v>
      </c>
      <c r="L9551" t="s">
        <v>26744</v>
      </c>
      <c r="M9551" t="s">
        <v>26745</v>
      </c>
      <c r="N9551">
        <v>1.7819444440000001</v>
      </c>
      <c r="O9551">
        <v>0</v>
      </c>
      <c r="P9551">
        <v>1</v>
      </c>
      <c r="Q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W9551">
        <v>0</v>
      </c>
      <c r="X9551">
        <v>0.18455122649174308</v>
      </c>
      <c r="Y9551">
        <v>0</v>
      </c>
      <c r="Z9551">
        <v>0</v>
      </c>
      <c r="AA9551">
        <v>0</v>
      </c>
      <c r="AB9551">
        <v>0</v>
      </c>
      <c r="AC9551">
        <v>0</v>
      </c>
      <c r="AD9551">
        <v>0</v>
      </c>
      <c r="AE9551">
        <v>0.18455122649174308</v>
      </c>
    </row>
    <row r="9552" spans="1:31" x14ac:dyDescent="0.25">
      <c r="A9552">
        <v>1665613</v>
      </c>
      <c r="B9552">
        <v>1</v>
      </c>
      <c r="C9552" t="s">
        <v>80</v>
      </c>
      <c r="D9552" t="s">
        <v>97</v>
      </c>
      <c r="E9552" t="s">
        <v>178</v>
      </c>
      <c r="F9552" t="s">
        <v>26746</v>
      </c>
      <c r="G9552" t="s">
        <v>227</v>
      </c>
      <c r="H9552" t="s">
        <v>149</v>
      </c>
      <c r="I9552" t="s">
        <v>135</v>
      </c>
      <c r="J9552" t="s">
        <v>136</v>
      </c>
      <c r="K9552" t="s">
        <v>137</v>
      </c>
      <c r="L9552" t="s">
        <v>26747</v>
      </c>
      <c r="M9552" t="s">
        <v>26748</v>
      </c>
      <c r="N9552">
        <v>1.6994444440000001</v>
      </c>
      <c r="O9552">
        <v>0</v>
      </c>
      <c r="P9552">
        <v>11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W9552">
        <v>0</v>
      </c>
      <c r="X9552">
        <v>11.083095112712435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11.083095112712435</v>
      </c>
    </row>
    <row r="9553" spans="1:31" x14ac:dyDescent="0.25">
      <c r="A9553">
        <v>1665258</v>
      </c>
      <c r="B9553">
        <v>1</v>
      </c>
      <c r="C9553" t="s">
        <v>80</v>
      </c>
      <c r="D9553" t="s">
        <v>97</v>
      </c>
      <c r="E9553" t="s">
        <v>152</v>
      </c>
      <c r="F9553" t="s">
        <v>26749</v>
      </c>
      <c r="G9553" t="s">
        <v>507</v>
      </c>
      <c r="H9553" t="s">
        <v>149</v>
      </c>
      <c r="I9553" t="s">
        <v>135</v>
      </c>
      <c r="J9553" t="s">
        <v>136</v>
      </c>
      <c r="K9553" t="s">
        <v>137</v>
      </c>
      <c r="L9553" t="s">
        <v>26750</v>
      </c>
      <c r="M9553" t="s">
        <v>26751</v>
      </c>
      <c r="N9553">
        <v>4.6516666659999997</v>
      </c>
      <c r="O9553">
        <v>0</v>
      </c>
      <c r="P9553">
        <v>1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W9553">
        <v>0</v>
      </c>
      <c r="X9553">
        <v>4.454182041914013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4.454182041914013</v>
      </c>
    </row>
    <row r="9554" spans="1:31" x14ac:dyDescent="0.25">
      <c r="A9554">
        <v>1665816</v>
      </c>
      <c r="B9554">
        <v>1</v>
      </c>
      <c r="C9554" t="s">
        <v>80</v>
      </c>
      <c r="D9554" t="s">
        <v>100</v>
      </c>
      <c r="E9554" t="s">
        <v>152</v>
      </c>
      <c r="F9554" t="s">
        <v>26752</v>
      </c>
      <c r="G9554" t="s">
        <v>172</v>
      </c>
      <c r="H9554" t="s">
        <v>149</v>
      </c>
      <c r="I9554" t="s">
        <v>135</v>
      </c>
      <c r="J9554" t="s">
        <v>136</v>
      </c>
      <c r="K9554" t="s">
        <v>137</v>
      </c>
      <c r="L9554" t="s">
        <v>26753</v>
      </c>
      <c r="M9554" t="s">
        <v>26754</v>
      </c>
      <c r="N9554">
        <v>2.8675000000000002</v>
      </c>
      <c r="O9554">
        <v>0</v>
      </c>
      <c r="P9554">
        <v>1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0.43095607862335006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0.43095607862335006</v>
      </c>
    </row>
    <row r="9555" spans="1:31" x14ac:dyDescent="0.25">
      <c r="A9555">
        <v>1665421</v>
      </c>
      <c r="B9555">
        <v>1</v>
      </c>
      <c r="C9555" t="s">
        <v>81</v>
      </c>
      <c r="D9555" t="s">
        <v>123</v>
      </c>
      <c r="E9555" t="s">
        <v>131</v>
      </c>
      <c r="F9555" t="s">
        <v>26755</v>
      </c>
      <c r="G9555" t="s">
        <v>161</v>
      </c>
      <c r="H9555" t="s">
        <v>134</v>
      </c>
      <c r="I9555" t="s">
        <v>135</v>
      </c>
      <c r="J9555" t="s">
        <v>136</v>
      </c>
      <c r="K9555" t="s">
        <v>137</v>
      </c>
      <c r="L9555" t="s">
        <v>26756</v>
      </c>
      <c r="M9555" t="s">
        <v>26757</v>
      </c>
      <c r="N9555">
        <v>0.88138888800000004</v>
      </c>
      <c r="O9555">
        <v>1</v>
      </c>
      <c r="P9555">
        <v>12391</v>
      </c>
      <c r="Q9555">
        <v>18</v>
      </c>
      <c r="R9555">
        <v>104</v>
      </c>
      <c r="S9555">
        <v>11</v>
      </c>
      <c r="T9555">
        <v>999</v>
      </c>
      <c r="U9555">
        <v>3</v>
      </c>
      <c r="V9555">
        <v>6</v>
      </c>
      <c r="W9555">
        <v>4.4789523795000841E-2</v>
      </c>
      <c r="X9555">
        <v>2522.7051339312147</v>
      </c>
      <c r="Y9555">
        <v>8.2370085401799962</v>
      </c>
      <c r="Z9555">
        <v>19.528729966505455</v>
      </c>
      <c r="AA9555">
        <v>355.02818751830023</v>
      </c>
      <c r="AB9555">
        <v>993.63757748116507</v>
      </c>
      <c r="AC9555">
        <v>72.488852288151335</v>
      </c>
      <c r="AD9555">
        <v>217.23437772127039</v>
      </c>
      <c r="AE9555">
        <v>4188.9046569705824</v>
      </c>
    </row>
    <row r="9556" spans="1:31" x14ac:dyDescent="0.25">
      <c r="A9556">
        <v>1665753</v>
      </c>
      <c r="B9556">
        <v>1</v>
      </c>
      <c r="C9556" t="s">
        <v>80</v>
      </c>
      <c r="D9556" t="s">
        <v>106</v>
      </c>
      <c r="E9556" t="s">
        <v>146</v>
      </c>
      <c r="F9556" t="s">
        <v>26758</v>
      </c>
      <c r="G9556" t="s">
        <v>260</v>
      </c>
      <c r="H9556" t="s">
        <v>149</v>
      </c>
      <c r="I9556" t="s">
        <v>135</v>
      </c>
      <c r="J9556" t="s">
        <v>136</v>
      </c>
      <c r="K9556" t="s">
        <v>137</v>
      </c>
      <c r="L9556" t="s">
        <v>26759</v>
      </c>
      <c r="M9556" t="s">
        <v>26760</v>
      </c>
      <c r="N9556">
        <v>13.340277777000001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7</v>
      </c>
      <c r="U9556">
        <v>0</v>
      </c>
      <c r="V9556">
        <v>0</v>
      </c>
      <c r="W9556">
        <v>0</v>
      </c>
      <c r="X9556">
        <v>0</v>
      </c>
      <c r="Y9556">
        <v>0</v>
      </c>
      <c r="Z9556">
        <v>0</v>
      </c>
      <c r="AA9556">
        <v>0</v>
      </c>
      <c r="AB9556">
        <v>68.510054981636415</v>
      </c>
      <c r="AC9556">
        <v>0</v>
      </c>
      <c r="AD9556">
        <v>0</v>
      </c>
      <c r="AE9556">
        <v>68.510054981636415</v>
      </c>
    </row>
    <row r="9557" spans="1:31" x14ac:dyDescent="0.25">
      <c r="A9557">
        <v>1665361</v>
      </c>
      <c r="B9557">
        <v>1</v>
      </c>
      <c r="C9557" t="s">
        <v>80</v>
      </c>
      <c r="D9557" t="s">
        <v>93</v>
      </c>
      <c r="E9557" t="s">
        <v>642</v>
      </c>
      <c r="F9557" t="s">
        <v>20573</v>
      </c>
      <c r="G9557" t="s">
        <v>161</v>
      </c>
      <c r="H9557" t="s">
        <v>134</v>
      </c>
      <c r="I9557" t="s">
        <v>135</v>
      </c>
      <c r="J9557" t="s">
        <v>136</v>
      </c>
      <c r="K9557" t="s">
        <v>137</v>
      </c>
      <c r="L9557" t="s">
        <v>26761</v>
      </c>
      <c r="M9557" t="s">
        <v>26762</v>
      </c>
      <c r="N9557">
        <v>8.7357221999999998E-2</v>
      </c>
      <c r="O9557">
        <v>3</v>
      </c>
      <c r="P9557">
        <v>49</v>
      </c>
      <c r="Q9557">
        <v>133</v>
      </c>
      <c r="R9557">
        <v>419</v>
      </c>
      <c r="S9557">
        <v>27</v>
      </c>
      <c r="T9557">
        <v>121</v>
      </c>
      <c r="U9557">
        <v>0</v>
      </c>
      <c r="V9557">
        <v>0</v>
      </c>
      <c r="W9557">
        <v>0.75437058989185168</v>
      </c>
      <c r="X9557">
        <v>1.2918242181932551</v>
      </c>
      <c r="Y9557">
        <v>14.66935030874064</v>
      </c>
      <c r="Z9557">
        <v>21.889140803228681</v>
      </c>
      <c r="AA9557">
        <v>19.446698027889077</v>
      </c>
      <c r="AB9557">
        <v>14.72621075925441</v>
      </c>
      <c r="AC9557">
        <v>0</v>
      </c>
      <c r="AD9557">
        <v>0</v>
      </c>
      <c r="AE9557">
        <v>72.77759470719792</v>
      </c>
    </row>
    <row r="9558" spans="1:31" x14ac:dyDescent="0.25">
      <c r="A9558">
        <v>1666108</v>
      </c>
      <c r="B9558">
        <v>1</v>
      </c>
      <c r="C9558" t="s">
        <v>81</v>
      </c>
      <c r="D9558" t="s">
        <v>127</v>
      </c>
      <c r="E9558" t="s">
        <v>152</v>
      </c>
      <c r="F9558" t="s">
        <v>26763</v>
      </c>
      <c r="G9558" t="s">
        <v>154</v>
      </c>
      <c r="H9558" t="s">
        <v>149</v>
      </c>
      <c r="I9558" t="s">
        <v>135</v>
      </c>
      <c r="J9558" t="s">
        <v>136</v>
      </c>
      <c r="K9558" t="s">
        <v>137</v>
      </c>
      <c r="L9558" t="s">
        <v>26764</v>
      </c>
      <c r="M9558" t="s">
        <v>26765</v>
      </c>
      <c r="N9558">
        <v>1.557222222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1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0.29560008991608666</v>
      </c>
      <c r="AC9558">
        <v>0</v>
      </c>
      <c r="AD9558">
        <v>0</v>
      </c>
      <c r="AE9558">
        <v>0.29560008991608666</v>
      </c>
    </row>
    <row r="9559" spans="1:31" x14ac:dyDescent="0.25">
      <c r="A9559">
        <v>1666002</v>
      </c>
      <c r="B9559">
        <v>1</v>
      </c>
      <c r="C9559" t="s">
        <v>80</v>
      </c>
      <c r="D9559" t="s">
        <v>82</v>
      </c>
      <c r="E9559" t="s">
        <v>178</v>
      </c>
      <c r="F9559" t="s">
        <v>8417</v>
      </c>
      <c r="G9559" t="s">
        <v>227</v>
      </c>
      <c r="H9559" t="s">
        <v>149</v>
      </c>
      <c r="I9559" t="s">
        <v>135</v>
      </c>
      <c r="J9559" t="s">
        <v>136</v>
      </c>
      <c r="K9559" t="s">
        <v>137</v>
      </c>
      <c r="L9559" t="s">
        <v>26766</v>
      </c>
      <c r="M9559" t="s">
        <v>26767</v>
      </c>
      <c r="N9559">
        <v>5.5525000000000002</v>
      </c>
      <c r="O9559">
        <v>0</v>
      </c>
      <c r="P9559">
        <v>311</v>
      </c>
      <c r="Q9559">
        <v>0</v>
      </c>
      <c r="R9559">
        <v>0</v>
      </c>
      <c r="S9559">
        <v>0</v>
      </c>
      <c r="T9559">
        <v>16</v>
      </c>
      <c r="U9559">
        <v>0</v>
      </c>
      <c r="V9559">
        <v>0</v>
      </c>
      <c r="W9559">
        <v>0</v>
      </c>
      <c r="X9559">
        <v>686.39128403226823</v>
      </c>
      <c r="Y9559">
        <v>0</v>
      </c>
      <c r="Z9559">
        <v>0</v>
      </c>
      <c r="AA9559">
        <v>0</v>
      </c>
      <c r="AB9559">
        <v>34.880156896003996</v>
      </c>
      <c r="AC9559">
        <v>0</v>
      </c>
      <c r="AD9559">
        <v>0</v>
      </c>
      <c r="AE9559">
        <v>721.27144092827223</v>
      </c>
    </row>
    <row r="9560" spans="1:31" x14ac:dyDescent="0.25">
      <c r="A9560">
        <v>1665467</v>
      </c>
      <c r="B9560">
        <v>1</v>
      </c>
      <c r="C9560" t="s">
        <v>81</v>
      </c>
      <c r="D9560" t="s">
        <v>127</v>
      </c>
      <c r="E9560" t="s">
        <v>152</v>
      </c>
      <c r="F9560" t="s">
        <v>26768</v>
      </c>
      <c r="G9560" t="s">
        <v>154</v>
      </c>
      <c r="H9560" t="s">
        <v>149</v>
      </c>
      <c r="I9560" t="s">
        <v>135</v>
      </c>
      <c r="J9560" t="s">
        <v>136</v>
      </c>
      <c r="K9560" t="s">
        <v>137</v>
      </c>
      <c r="L9560" t="s">
        <v>26769</v>
      </c>
      <c r="M9560" t="s">
        <v>26770</v>
      </c>
      <c r="N9560">
        <v>12.328611111000001</v>
      </c>
      <c r="O9560">
        <v>0</v>
      </c>
      <c r="P9560">
        <v>1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W9560">
        <v>0</v>
      </c>
      <c r="X9560">
        <v>1.2374971854294448</v>
      </c>
      <c r="Y9560">
        <v>0</v>
      </c>
      <c r="Z9560">
        <v>0</v>
      </c>
      <c r="AA9560">
        <v>0</v>
      </c>
      <c r="AB9560">
        <v>0</v>
      </c>
      <c r="AC9560">
        <v>0</v>
      </c>
      <c r="AD9560">
        <v>0</v>
      </c>
      <c r="AE9560">
        <v>1.2374971854294448</v>
      </c>
    </row>
    <row r="9561" spans="1:31" x14ac:dyDescent="0.25">
      <c r="A9561">
        <v>1665315</v>
      </c>
      <c r="B9561">
        <v>1</v>
      </c>
      <c r="C9561" t="s">
        <v>80</v>
      </c>
      <c r="D9561" t="s">
        <v>104</v>
      </c>
      <c r="E9561" t="s">
        <v>146</v>
      </c>
      <c r="F9561" t="s">
        <v>4425</v>
      </c>
      <c r="G9561" t="s">
        <v>260</v>
      </c>
      <c r="H9561" t="s">
        <v>149</v>
      </c>
      <c r="I9561" t="s">
        <v>135</v>
      </c>
      <c r="J9561" t="s">
        <v>136</v>
      </c>
      <c r="K9561" t="s">
        <v>137</v>
      </c>
      <c r="L9561" t="s">
        <v>26771</v>
      </c>
      <c r="M9561" t="s">
        <v>26772</v>
      </c>
      <c r="N9561">
        <v>2.3286111109999998</v>
      </c>
      <c r="O9561">
        <v>0</v>
      </c>
      <c r="P9561">
        <v>2</v>
      </c>
      <c r="Q9561">
        <v>0</v>
      </c>
      <c r="R9561">
        <v>8</v>
      </c>
      <c r="S9561">
        <v>0</v>
      </c>
      <c r="T9561">
        <v>2</v>
      </c>
      <c r="U9561">
        <v>0</v>
      </c>
      <c r="V9561">
        <v>0</v>
      </c>
      <c r="W9561">
        <v>0</v>
      </c>
      <c r="X9561">
        <v>1.7788000893632938</v>
      </c>
      <c r="Y9561">
        <v>0</v>
      </c>
      <c r="Z9561">
        <v>5.3256454194986214</v>
      </c>
      <c r="AA9561">
        <v>0</v>
      </c>
      <c r="AB9561">
        <v>3.5017249778760671</v>
      </c>
      <c r="AC9561">
        <v>0</v>
      </c>
      <c r="AD9561">
        <v>0</v>
      </c>
      <c r="AE9561">
        <v>10.606170486737982</v>
      </c>
    </row>
    <row r="9562" spans="1:31" x14ac:dyDescent="0.25">
      <c r="A9562">
        <v>1666045</v>
      </c>
      <c r="B9562">
        <v>1</v>
      </c>
      <c r="C9562" t="s">
        <v>80</v>
      </c>
      <c r="D9562" t="s">
        <v>83</v>
      </c>
      <c r="E9562" t="s">
        <v>146</v>
      </c>
      <c r="F9562" t="s">
        <v>26773</v>
      </c>
      <c r="G9562" t="s">
        <v>260</v>
      </c>
      <c r="H9562" t="s">
        <v>149</v>
      </c>
      <c r="I9562" t="s">
        <v>135</v>
      </c>
      <c r="J9562" t="s">
        <v>136</v>
      </c>
      <c r="K9562" t="s">
        <v>137</v>
      </c>
      <c r="L9562" t="s">
        <v>26774</v>
      </c>
      <c r="M9562" t="s">
        <v>26775</v>
      </c>
      <c r="N9562">
        <v>0.67638888799999997</v>
      </c>
      <c r="O9562">
        <v>0</v>
      </c>
      <c r="P9562">
        <v>350</v>
      </c>
      <c r="Q9562">
        <v>0</v>
      </c>
      <c r="R9562">
        <v>0</v>
      </c>
      <c r="S9562">
        <v>0</v>
      </c>
      <c r="T9562">
        <v>20</v>
      </c>
      <c r="U9562">
        <v>0</v>
      </c>
      <c r="V9562">
        <v>0</v>
      </c>
      <c r="W9562">
        <v>0</v>
      </c>
      <c r="X9562">
        <v>115.26434493053586</v>
      </c>
      <c r="Y9562">
        <v>0</v>
      </c>
      <c r="Z9562">
        <v>0</v>
      </c>
      <c r="AA9562">
        <v>0</v>
      </c>
      <c r="AB9562">
        <v>8.4791860267749684</v>
      </c>
      <c r="AC9562">
        <v>0</v>
      </c>
      <c r="AD9562">
        <v>0</v>
      </c>
      <c r="AE9562">
        <v>123.74353095731082</v>
      </c>
    </row>
    <row r="9563" spans="1:31" x14ac:dyDescent="0.25">
      <c r="A9563">
        <v>1665547</v>
      </c>
      <c r="B9563">
        <v>1</v>
      </c>
      <c r="C9563" t="s">
        <v>80</v>
      </c>
      <c r="D9563" t="s">
        <v>96</v>
      </c>
      <c r="E9563" t="s">
        <v>152</v>
      </c>
      <c r="F9563" t="s">
        <v>26776</v>
      </c>
      <c r="G9563" t="s">
        <v>154</v>
      </c>
      <c r="H9563" t="s">
        <v>149</v>
      </c>
      <c r="I9563" t="s">
        <v>135</v>
      </c>
      <c r="J9563" t="s">
        <v>136</v>
      </c>
      <c r="K9563" t="s">
        <v>137</v>
      </c>
      <c r="L9563" t="s">
        <v>26777</v>
      </c>
      <c r="M9563" t="s">
        <v>26778</v>
      </c>
      <c r="N9563">
        <v>2.8705555550000001</v>
      </c>
      <c r="O9563">
        <v>0</v>
      </c>
      <c r="P9563">
        <v>1</v>
      </c>
      <c r="Q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W9563">
        <v>0</v>
      </c>
      <c r="X9563">
        <v>0.63098722976115562</v>
      </c>
      <c r="Y9563">
        <v>0</v>
      </c>
      <c r="Z9563">
        <v>0</v>
      </c>
      <c r="AA9563">
        <v>0</v>
      </c>
      <c r="AB9563">
        <v>0</v>
      </c>
      <c r="AC9563">
        <v>0</v>
      </c>
      <c r="AD9563">
        <v>0</v>
      </c>
      <c r="AE9563">
        <v>0.63098722976115562</v>
      </c>
    </row>
    <row r="9564" spans="1:31" x14ac:dyDescent="0.25">
      <c r="A9564">
        <v>1665570</v>
      </c>
      <c r="B9564">
        <v>1</v>
      </c>
      <c r="C9564" t="s">
        <v>81</v>
      </c>
      <c r="D9564" t="s">
        <v>127</v>
      </c>
      <c r="E9564" t="s">
        <v>152</v>
      </c>
      <c r="F9564" t="s">
        <v>26779</v>
      </c>
      <c r="G9564" t="s">
        <v>154</v>
      </c>
      <c r="H9564" t="s">
        <v>149</v>
      </c>
      <c r="I9564" t="s">
        <v>135</v>
      </c>
      <c r="J9564" t="s">
        <v>136</v>
      </c>
      <c r="K9564" t="s">
        <v>137</v>
      </c>
      <c r="L9564" t="s">
        <v>26780</v>
      </c>
      <c r="M9564" t="s">
        <v>26781</v>
      </c>
      <c r="N9564">
        <v>11.464444444</v>
      </c>
      <c r="O9564">
        <v>0</v>
      </c>
      <c r="P9564">
        <v>1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W9564">
        <v>0</v>
      </c>
      <c r="X9564">
        <v>1.1361822221889502</v>
      </c>
      <c r="Y9564">
        <v>0</v>
      </c>
      <c r="Z9564">
        <v>0</v>
      </c>
      <c r="AA9564">
        <v>0</v>
      </c>
      <c r="AB9564">
        <v>0</v>
      </c>
      <c r="AC9564">
        <v>0</v>
      </c>
      <c r="AD9564">
        <v>0</v>
      </c>
      <c r="AE9564">
        <v>1.1361822221889502</v>
      </c>
    </row>
    <row r="9565" spans="1:31" x14ac:dyDescent="0.25">
      <c r="A9565">
        <v>1665925</v>
      </c>
      <c r="B9565">
        <v>1</v>
      </c>
      <c r="C9565" t="s">
        <v>80</v>
      </c>
      <c r="D9565" t="s">
        <v>82</v>
      </c>
      <c r="E9565" t="s">
        <v>178</v>
      </c>
      <c r="F9565" t="s">
        <v>16388</v>
      </c>
      <c r="G9565" t="s">
        <v>227</v>
      </c>
      <c r="H9565" t="s">
        <v>149</v>
      </c>
      <c r="I9565" t="s">
        <v>135</v>
      </c>
      <c r="J9565" t="s">
        <v>136</v>
      </c>
      <c r="K9565" t="s">
        <v>137</v>
      </c>
      <c r="L9565" t="s">
        <v>26782</v>
      </c>
      <c r="M9565" t="s">
        <v>26783</v>
      </c>
      <c r="N9565">
        <v>3.8541666659999998</v>
      </c>
      <c r="O9565">
        <v>0</v>
      </c>
      <c r="P9565">
        <v>21</v>
      </c>
      <c r="Q9565">
        <v>0</v>
      </c>
      <c r="R9565">
        <v>0</v>
      </c>
      <c r="S9565">
        <v>0</v>
      </c>
      <c r="T9565">
        <v>20</v>
      </c>
      <c r="U9565">
        <v>0</v>
      </c>
      <c r="V9565">
        <v>0</v>
      </c>
      <c r="W9565">
        <v>0</v>
      </c>
      <c r="X9565">
        <v>21.82195821955445</v>
      </c>
      <c r="Y9565">
        <v>0</v>
      </c>
      <c r="Z9565">
        <v>0</v>
      </c>
      <c r="AA9565">
        <v>0</v>
      </c>
      <c r="AB9565">
        <v>125.78615115930526</v>
      </c>
      <c r="AC9565">
        <v>0</v>
      </c>
      <c r="AD9565">
        <v>0</v>
      </c>
      <c r="AE9565">
        <v>147.60810937885972</v>
      </c>
    </row>
    <row r="9566" spans="1:31" x14ac:dyDescent="0.25">
      <c r="A9566">
        <v>1665670</v>
      </c>
      <c r="B9566">
        <v>1</v>
      </c>
      <c r="C9566" t="s">
        <v>80</v>
      </c>
      <c r="D9566" t="s">
        <v>105</v>
      </c>
      <c r="E9566" t="s">
        <v>178</v>
      </c>
      <c r="F9566" t="s">
        <v>26784</v>
      </c>
      <c r="G9566" t="s">
        <v>675</v>
      </c>
      <c r="H9566" t="s">
        <v>149</v>
      </c>
      <c r="I9566" t="s">
        <v>135</v>
      </c>
      <c r="J9566" t="s">
        <v>136</v>
      </c>
      <c r="K9566" t="s">
        <v>137</v>
      </c>
      <c r="L9566" t="s">
        <v>26785</v>
      </c>
      <c r="M9566" t="s">
        <v>26786</v>
      </c>
      <c r="N9566">
        <v>2.3491666659999999</v>
      </c>
      <c r="O9566">
        <v>0</v>
      </c>
      <c r="P9566">
        <v>20</v>
      </c>
      <c r="Q9566">
        <v>0</v>
      </c>
      <c r="R9566">
        <v>1</v>
      </c>
      <c r="S9566">
        <v>0</v>
      </c>
      <c r="T9566">
        <v>1</v>
      </c>
      <c r="U9566">
        <v>0</v>
      </c>
      <c r="V9566">
        <v>0</v>
      </c>
      <c r="W9566">
        <v>0</v>
      </c>
      <c r="X9566">
        <v>6.8141190293239706</v>
      </c>
      <c r="Y9566">
        <v>0</v>
      </c>
      <c r="Z9566">
        <v>0.61263840165704453</v>
      </c>
      <c r="AA9566">
        <v>0</v>
      </c>
      <c r="AB9566">
        <v>0.53901859708640665</v>
      </c>
      <c r="AC9566">
        <v>0</v>
      </c>
      <c r="AD9566">
        <v>0</v>
      </c>
      <c r="AE9566">
        <v>7.9657760280674212</v>
      </c>
    </row>
    <row r="9567" spans="1:31" x14ac:dyDescent="0.25">
      <c r="A9567">
        <v>1665504</v>
      </c>
      <c r="B9567">
        <v>1</v>
      </c>
      <c r="C9567" t="s">
        <v>80</v>
      </c>
      <c r="D9567" t="s">
        <v>97</v>
      </c>
      <c r="E9567" t="s">
        <v>178</v>
      </c>
      <c r="F9567" t="s">
        <v>26746</v>
      </c>
      <c r="G9567" t="s">
        <v>227</v>
      </c>
      <c r="H9567" t="s">
        <v>149</v>
      </c>
      <c r="I9567" t="s">
        <v>135</v>
      </c>
      <c r="J9567" t="s">
        <v>136</v>
      </c>
      <c r="K9567" t="s">
        <v>137</v>
      </c>
      <c r="L9567" t="s">
        <v>26787</v>
      </c>
      <c r="M9567" t="s">
        <v>26788</v>
      </c>
      <c r="N9567">
        <v>1.4975000000000001</v>
      </c>
      <c r="O9567">
        <v>0</v>
      </c>
      <c r="P9567">
        <v>11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W9567">
        <v>0</v>
      </c>
      <c r="X9567">
        <v>10.392618143493628</v>
      </c>
      <c r="Y9567">
        <v>0</v>
      </c>
      <c r="Z9567">
        <v>0</v>
      </c>
      <c r="AA9567">
        <v>0</v>
      </c>
      <c r="AB9567">
        <v>0</v>
      </c>
      <c r="AC9567">
        <v>0</v>
      </c>
      <c r="AD9567">
        <v>0</v>
      </c>
      <c r="AE9567">
        <v>10.392618143493628</v>
      </c>
    </row>
    <row r="9568" spans="1:31" x14ac:dyDescent="0.25">
      <c r="A9568">
        <v>1665378</v>
      </c>
      <c r="B9568">
        <v>1</v>
      </c>
      <c r="C9568" t="s">
        <v>81</v>
      </c>
      <c r="D9568" t="s">
        <v>128</v>
      </c>
      <c r="E9568" t="s">
        <v>204</v>
      </c>
      <c r="F9568" t="s">
        <v>552</v>
      </c>
      <c r="G9568" t="s">
        <v>161</v>
      </c>
      <c r="H9568" t="s">
        <v>134</v>
      </c>
      <c r="I9568" t="s">
        <v>135</v>
      </c>
      <c r="J9568" t="s">
        <v>136</v>
      </c>
      <c r="K9568" t="s">
        <v>137</v>
      </c>
      <c r="L9568" t="s">
        <v>26789</v>
      </c>
      <c r="M9568" t="s">
        <v>26790</v>
      </c>
      <c r="N9568">
        <v>0.11444444400000001</v>
      </c>
      <c r="O9568">
        <v>6</v>
      </c>
      <c r="P9568">
        <v>1270</v>
      </c>
      <c r="Q9568">
        <v>22</v>
      </c>
      <c r="R9568">
        <v>15</v>
      </c>
      <c r="S9568">
        <v>23</v>
      </c>
      <c r="T9568">
        <v>120</v>
      </c>
      <c r="U9568">
        <v>0</v>
      </c>
      <c r="V9568">
        <v>0</v>
      </c>
      <c r="W9568">
        <v>0.2508327348786667</v>
      </c>
      <c r="X9568">
        <v>16.861517876352433</v>
      </c>
      <c r="Y9568">
        <v>12.017344772538117</v>
      </c>
      <c r="Z9568">
        <v>0.13839393533625113</v>
      </c>
      <c r="AA9568">
        <v>19.809830294710054</v>
      </c>
      <c r="AB9568">
        <v>7.1144632000178003</v>
      </c>
      <c r="AC9568">
        <v>0</v>
      </c>
      <c r="AD9568">
        <v>0</v>
      </c>
      <c r="AE9568">
        <v>56.192382813833326</v>
      </c>
    </row>
    <row r="9569" spans="1:31" x14ac:dyDescent="0.25">
      <c r="A9569">
        <v>1665447</v>
      </c>
      <c r="B9569">
        <v>1</v>
      </c>
      <c r="C9569" t="s">
        <v>81</v>
      </c>
      <c r="D9569" t="s">
        <v>118</v>
      </c>
      <c r="E9569" t="s">
        <v>152</v>
      </c>
      <c r="F9569" t="s">
        <v>26791</v>
      </c>
      <c r="G9569" t="s">
        <v>154</v>
      </c>
      <c r="H9569" t="s">
        <v>149</v>
      </c>
      <c r="I9569" t="s">
        <v>135</v>
      </c>
      <c r="J9569" t="s">
        <v>136</v>
      </c>
      <c r="K9569" t="s">
        <v>137</v>
      </c>
      <c r="L9569" t="s">
        <v>26792</v>
      </c>
      <c r="M9569" t="s">
        <v>26793</v>
      </c>
      <c r="N9569">
        <v>1.6930555549999999</v>
      </c>
      <c r="O9569">
        <v>0</v>
      </c>
      <c r="P9569">
        <v>1</v>
      </c>
      <c r="Q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W9569">
        <v>0</v>
      </c>
      <c r="X9569">
        <v>0.5050711582362889</v>
      </c>
      <c r="Y9569">
        <v>0</v>
      </c>
      <c r="Z9569">
        <v>0</v>
      </c>
      <c r="AA9569">
        <v>0</v>
      </c>
      <c r="AB9569">
        <v>0</v>
      </c>
      <c r="AC9569">
        <v>0</v>
      </c>
      <c r="AD9569">
        <v>0</v>
      </c>
      <c r="AE9569">
        <v>0.5050711582362889</v>
      </c>
    </row>
    <row r="9570" spans="1:31" x14ac:dyDescent="0.25">
      <c r="A9570">
        <v>1665398</v>
      </c>
      <c r="B9570">
        <v>1</v>
      </c>
      <c r="C9570" t="s">
        <v>80</v>
      </c>
      <c r="D9570" t="s">
        <v>100</v>
      </c>
      <c r="E9570" t="s">
        <v>146</v>
      </c>
      <c r="F9570" t="s">
        <v>26794</v>
      </c>
      <c r="G9570" t="s">
        <v>148</v>
      </c>
      <c r="H9570" t="s">
        <v>149</v>
      </c>
      <c r="I9570" t="s">
        <v>135</v>
      </c>
      <c r="J9570" t="s">
        <v>136</v>
      </c>
      <c r="K9570" t="s">
        <v>143</v>
      </c>
      <c r="L9570" t="s">
        <v>26795</v>
      </c>
      <c r="M9570" t="s">
        <v>26796</v>
      </c>
      <c r="N9570">
        <v>7.8661055549999999</v>
      </c>
      <c r="O9570">
        <v>0</v>
      </c>
      <c r="P9570">
        <v>256</v>
      </c>
      <c r="Q9570">
        <v>0</v>
      </c>
      <c r="R9570">
        <v>0</v>
      </c>
      <c r="S9570">
        <v>0</v>
      </c>
      <c r="T9570">
        <v>9</v>
      </c>
      <c r="U9570">
        <v>0</v>
      </c>
      <c r="V9570">
        <v>0</v>
      </c>
      <c r="W9570">
        <v>0</v>
      </c>
      <c r="X9570">
        <v>646.84912945091355</v>
      </c>
      <c r="Y9570">
        <v>0</v>
      </c>
      <c r="Z9570">
        <v>0</v>
      </c>
      <c r="AA9570">
        <v>0</v>
      </c>
      <c r="AB9570">
        <v>46.257434884336298</v>
      </c>
      <c r="AC9570">
        <v>0</v>
      </c>
      <c r="AD9570">
        <v>0</v>
      </c>
      <c r="AE9570">
        <v>693.1065643352498</v>
      </c>
    </row>
    <row r="9571" spans="1:31" x14ac:dyDescent="0.25">
      <c r="A9571">
        <v>1665235</v>
      </c>
      <c r="B9571">
        <v>1</v>
      </c>
      <c r="C9571" t="s">
        <v>80</v>
      </c>
      <c r="D9571" t="s">
        <v>106</v>
      </c>
      <c r="E9571" t="s">
        <v>178</v>
      </c>
      <c r="F9571" t="s">
        <v>20579</v>
      </c>
      <c r="G9571" t="s">
        <v>403</v>
      </c>
      <c r="H9571" t="s">
        <v>149</v>
      </c>
      <c r="I9571" t="s">
        <v>135</v>
      </c>
      <c r="J9571" t="s">
        <v>136</v>
      </c>
      <c r="K9571" t="s">
        <v>137</v>
      </c>
      <c r="L9571" t="s">
        <v>26797</v>
      </c>
      <c r="M9571" t="s">
        <v>26798</v>
      </c>
      <c r="N9571">
        <v>1.9269444440000001</v>
      </c>
      <c r="O9571">
        <v>0</v>
      </c>
      <c r="P9571">
        <v>0</v>
      </c>
      <c r="Q9571">
        <v>0</v>
      </c>
      <c r="R9571">
        <v>2</v>
      </c>
      <c r="S9571">
        <v>0</v>
      </c>
      <c r="T9571">
        <v>0</v>
      </c>
      <c r="U9571">
        <v>0</v>
      </c>
      <c r="V9571">
        <v>0</v>
      </c>
      <c r="W9571">
        <v>0</v>
      </c>
      <c r="X9571">
        <v>0</v>
      </c>
      <c r="Y9571">
        <v>0</v>
      </c>
      <c r="Z9571">
        <v>0.5538466169567644</v>
      </c>
      <c r="AA9571">
        <v>0</v>
      </c>
      <c r="AB9571">
        <v>0</v>
      </c>
      <c r="AC9571">
        <v>0</v>
      </c>
      <c r="AD9571">
        <v>0</v>
      </c>
      <c r="AE9571">
        <v>0.5538466169567644</v>
      </c>
    </row>
    <row r="9572" spans="1:31" x14ac:dyDescent="0.25">
      <c r="A9572">
        <v>1665484</v>
      </c>
      <c r="B9572">
        <v>1</v>
      </c>
      <c r="C9572" t="s">
        <v>81</v>
      </c>
      <c r="D9572" t="s">
        <v>118</v>
      </c>
      <c r="E9572" t="s">
        <v>152</v>
      </c>
      <c r="F9572" t="s">
        <v>26799</v>
      </c>
      <c r="G9572" t="s">
        <v>507</v>
      </c>
      <c r="H9572" t="s">
        <v>149</v>
      </c>
      <c r="I9572" t="s">
        <v>135</v>
      </c>
      <c r="J9572" t="s">
        <v>136</v>
      </c>
      <c r="K9572" t="s">
        <v>137</v>
      </c>
      <c r="L9572" t="s">
        <v>26800</v>
      </c>
      <c r="M9572" t="s">
        <v>26801</v>
      </c>
      <c r="N9572">
        <v>5.7491666659999998</v>
      </c>
      <c r="O9572">
        <v>0</v>
      </c>
      <c r="P9572">
        <v>1</v>
      </c>
      <c r="Q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W9572">
        <v>0</v>
      </c>
      <c r="X9572">
        <v>2.3605578174405504</v>
      </c>
      <c r="Y9572">
        <v>0</v>
      </c>
      <c r="Z9572">
        <v>0</v>
      </c>
      <c r="AA9572">
        <v>0</v>
      </c>
      <c r="AB9572">
        <v>0</v>
      </c>
      <c r="AC9572">
        <v>0</v>
      </c>
      <c r="AD9572">
        <v>0</v>
      </c>
      <c r="AE9572">
        <v>2.3605578174405504</v>
      </c>
    </row>
    <row r="9573" spans="1:31" x14ac:dyDescent="0.25">
      <c r="A9573">
        <v>1666025</v>
      </c>
      <c r="B9573">
        <v>1</v>
      </c>
      <c r="C9573" t="s">
        <v>80</v>
      </c>
      <c r="D9573" t="s">
        <v>97</v>
      </c>
      <c r="E9573" t="s">
        <v>152</v>
      </c>
      <c r="F9573" t="s">
        <v>26802</v>
      </c>
      <c r="G9573" t="s">
        <v>168</v>
      </c>
      <c r="H9573" t="s">
        <v>149</v>
      </c>
      <c r="I9573" t="s">
        <v>135</v>
      </c>
      <c r="J9573" t="s">
        <v>136</v>
      </c>
      <c r="K9573" t="s">
        <v>137</v>
      </c>
      <c r="L9573" t="s">
        <v>26803</v>
      </c>
      <c r="M9573" t="s">
        <v>26804</v>
      </c>
      <c r="N9573">
        <v>4.2055555550000001</v>
      </c>
      <c r="O9573">
        <v>0</v>
      </c>
      <c r="P9573">
        <v>1</v>
      </c>
      <c r="Q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W9573">
        <v>0</v>
      </c>
      <c r="X9573">
        <v>15.3472432778991</v>
      </c>
      <c r="Y9573">
        <v>0</v>
      </c>
      <c r="Z9573">
        <v>0</v>
      </c>
      <c r="AA9573">
        <v>0</v>
      </c>
      <c r="AB9573">
        <v>0</v>
      </c>
      <c r="AC9573">
        <v>0</v>
      </c>
      <c r="AD9573">
        <v>0</v>
      </c>
      <c r="AE9573">
        <v>15.3472432778991</v>
      </c>
    </row>
    <row r="9574" spans="1:31" x14ac:dyDescent="0.25">
      <c r="A9574">
        <v>1666131</v>
      </c>
      <c r="B9574">
        <v>1</v>
      </c>
      <c r="C9574" t="s">
        <v>80</v>
      </c>
      <c r="D9574" t="s">
        <v>93</v>
      </c>
      <c r="E9574" t="s">
        <v>178</v>
      </c>
      <c r="F9574" t="s">
        <v>26805</v>
      </c>
      <c r="G9574" t="s">
        <v>227</v>
      </c>
      <c r="H9574" t="s">
        <v>149</v>
      </c>
      <c r="I9574" t="s">
        <v>135</v>
      </c>
      <c r="J9574" t="s">
        <v>136</v>
      </c>
      <c r="K9574" t="s">
        <v>137</v>
      </c>
      <c r="L9574" t="s">
        <v>26806</v>
      </c>
      <c r="M9574" t="s">
        <v>26807</v>
      </c>
      <c r="N9574">
        <v>1.5166666660000001</v>
      </c>
      <c r="O9574">
        <v>0</v>
      </c>
      <c r="P9574">
        <v>7</v>
      </c>
      <c r="Q9574">
        <v>0</v>
      </c>
      <c r="R9574">
        <v>12</v>
      </c>
      <c r="S9574">
        <v>0</v>
      </c>
      <c r="T9574">
        <v>6</v>
      </c>
      <c r="U9574">
        <v>0</v>
      </c>
      <c r="V9574">
        <v>0</v>
      </c>
      <c r="W9574">
        <v>0</v>
      </c>
      <c r="X9574">
        <v>0.68847978466960003</v>
      </c>
      <c r="Y9574">
        <v>0</v>
      </c>
      <c r="Z9574">
        <v>2.0951217582460009</v>
      </c>
      <c r="AA9574">
        <v>0</v>
      </c>
      <c r="AB9574">
        <v>1.8788099238237501</v>
      </c>
      <c r="AC9574">
        <v>0</v>
      </c>
      <c r="AD9574">
        <v>0</v>
      </c>
      <c r="AE9574">
        <v>4.6624114667393508</v>
      </c>
    </row>
    <row r="9575" spans="1:31" x14ac:dyDescent="0.25">
      <c r="A9575">
        <v>1666174</v>
      </c>
      <c r="B9575">
        <v>1</v>
      </c>
      <c r="C9575" t="s">
        <v>80</v>
      </c>
      <c r="D9575" t="s">
        <v>90</v>
      </c>
      <c r="E9575" t="s">
        <v>178</v>
      </c>
      <c r="F9575" t="s">
        <v>2150</v>
      </c>
      <c r="G9575" t="s">
        <v>227</v>
      </c>
      <c r="H9575" t="s">
        <v>149</v>
      </c>
      <c r="I9575" t="s">
        <v>135</v>
      </c>
      <c r="J9575" t="s">
        <v>136</v>
      </c>
      <c r="K9575" t="s">
        <v>137</v>
      </c>
      <c r="L9575" t="s">
        <v>26808</v>
      </c>
      <c r="M9575" t="s">
        <v>26809</v>
      </c>
      <c r="N9575">
        <v>2.2430555550000002</v>
      </c>
      <c r="O9575">
        <v>0</v>
      </c>
      <c r="P9575">
        <v>287</v>
      </c>
      <c r="Q9575">
        <v>0</v>
      </c>
      <c r="R9575">
        <v>0</v>
      </c>
      <c r="S9575">
        <v>0</v>
      </c>
      <c r="T9575">
        <v>9</v>
      </c>
      <c r="U9575">
        <v>0</v>
      </c>
      <c r="V9575">
        <v>0</v>
      </c>
      <c r="W9575">
        <v>0</v>
      </c>
      <c r="X9575">
        <v>236.0540212145342</v>
      </c>
      <c r="Y9575">
        <v>0</v>
      </c>
      <c r="Z9575">
        <v>0</v>
      </c>
      <c r="AA9575">
        <v>0</v>
      </c>
      <c r="AB9575">
        <v>6.5290231172865605</v>
      </c>
      <c r="AC9575">
        <v>0</v>
      </c>
      <c r="AD9575">
        <v>0</v>
      </c>
      <c r="AE9575">
        <v>242.58304433182076</v>
      </c>
    </row>
    <row r="9576" spans="1:31" x14ac:dyDescent="0.25">
      <c r="A9576">
        <v>1665882</v>
      </c>
      <c r="B9576">
        <v>1</v>
      </c>
      <c r="C9576" t="s">
        <v>81</v>
      </c>
      <c r="D9576" t="s">
        <v>122</v>
      </c>
      <c r="E9576" t="s">
        <v>131</v>
      </c>
      <c r="F9576" t="s">
        <v>26810</v>
      </c>
      <c r="G9576" t="s">
        <v>161</v>
      </c>
      <c r="H9576" t="s">
        <v>134</v>
      </c>
      <c r="I9576" t="s">
        <v>135</v>
      </c>
      <c r="J9576" t="s">
        <v>136</v>
      </c>
      <c r="K9576" t="s">
        <v>137</v>
      </c>
      <c r="L9576" t="s">
        <v>26811</v>
      </c>
      <c r="M9576" t="s">
        <v>26812</v>
      </c>
      <c r="N9576">
        <v>0.48111111099999998</v>
      </c>
      <c r="O9576">
        <v>0</v>
      </c>
      <c r="P9576">
        <v>2213</v>
      </c>
      <c r="Q9576">
        <v>0</v>
      </c>
      <c r="R9576">
        <v>0</v>
      </c>
      <c r="S9576">
        <v>3</v>
      </c>
      <c r="T9576">
        <v>198</v>
      </c>
      <c r="U9576">
        <v>0</v>
      </c>
      <c r="V9576">
        <v>1</v>
      </c>
      <c r="W9576">
        <v>0</v>
      </c>
      <c r="X9576">
        <v>230.72907897805354</v>
      </c>
      <c r="Y9576">
        <v>0</v>
      </c>
      <c r="Z9576">
        <v>0</v>
      </c>
      <c r="AA9576">
        <v>19.118831268858422</v>
      </c>
      <c r="AB9576">
        <v>67.069653694970796</v>
      </c>
      <c r="AC9576">
        <v>0</v>
      </c>
      <c r="AD9576">
        <v>9.0025324027476419</v>
      </c>
      <c r="AE9576">
        <v>325.92009634463039</v>
      </c>
    </row>
    <row r="9577" spans="1:31" x14ac:dyDescent="0.25">
      <c r="A9577">
        <v>1665702</v>
      </c>
      <c r="B9577">
        <v>1</v>
      </c>
      <c r="C9577" t="s">
        <v>81</v>
      </c>
      <c r="D9577" t="s">
        <v>128</v>
      </c>
      <c r="E9577" t="s">
        <v>178</v>
      </c>
      <c r="F9577" t="s">
        <v>26813</v>
      </c>
      <c r="G9577" t="s">
        <v>227</v>
      </c>
      <c r="H9577" t="s">
        <v>149</v>
      </c>
      <c r="I9577" t="s">
        <v>135</v>
      </c>
      <c r="J9577" t="s">
        <v>136</v>
      </c>
      <c r="K9577" t="s">
        <v>137</v>
      </c>
      <c r="L9577" t="s">
        <v>26814</v>
      </c>
      <c r="M9577" t="s">
        <v>26815</v>
      </c>
      <c r="N9577">
        <v>0.814722222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46</v>
      </c>
      <c r="U9577">
        <v>0</v>
      </c>
      <c r="V9577">
        <v>3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53.542475705758356</v>
      </c>
      <c r="AC9577">
        <v>0</v>
      </c>
      <c r="AD9577">
        <v>32.892025622991248</v>
      </c>
      <c r="AE9577">
        <v>86.434501328749604</v>
      </c>
    </row>
    <row r="9578" spans="1:31" x14ac:dyDescent="0.25">
      <c r="A9578">
        <v>1665370</v>
      </c>
      <c r="B9578">
        <v>1</v>
      </c>
      <c r="C9578" t="s">
        <v>80</v>
      </c>
      <c r="D9578" t="s">
        <v>93</v>
      </c>
      <c r="E9578" t="s">
        <v>178</v>
      </c>
      <c r="F9578" t="s">
        <v>26816</v>
      </c>
      <c r="G9578" t="s">
        <v>227</v>
      </c>
      <c r="H9578" t="s">
        <v>149</v>
      </c>
      <c r="I9578" t="s">
        <v>135</v>
      </c>
      <c r="J9578" t="s">
        <v>136</v>
      </c>
      <c r="K9578" t="s">
        <v>137</v>
      </c>
      <c r="L9578" t="s">
        <v>26817</v>
      </c>
      <c r="M9578" t="s">
        <v>26818</v>
      </c>
      <c r="N9578">
        <v>3.6327777769999998</v>
      </c>
      <c r="O9578">
        <v>0</v>
      </c>
      <c r="P9578">
        <v>14</v>
      </c>
      <c r="Q9578">
        <v>0</v>
      </c>
      <c r="R9578">
        <v>0</v>
      </c>
      <c r="S9578">
        <v>0</v>
      </c>
      <c r="T9578">
        <v>1</v>
      </c>
      <c r="U9578">
        <v>0</v>
      </c>
      <c r="V9578">
        <v>0</v>
      </c>
      <c r="W9578">
        <v>0</v>
      </c>
      <c r="X9578">
        <v>1.9941280692062113</v>
      </c>
      <c r="Y9578">
        <v>0</v>
      </c>
      <c r="Z9578">
        <v>0</v>
      </c>
      <c r="AA9578">
        <v>0</v>
      </c>
      <c r="AB9578">
        <v>0</v>
      </c>
      <c r="AC9578">
        <v>0</v>
      </c>
      <c r="AD9578">
        <v>0</v>
      </c>
      <c r="AE9578">
        <v>1.9941280692062113</v>
      </c>
    </row>
    <row r="9579" spans="1:31" x14ac:dyDescent="0.25">
      <c r="A9579">
        <v>1665725</v>
      </c>
      <c r="B9579">
        <v>1</v>
      </c>
      <c r="C9579" t="s">
        <v>80</v>
      </c>
      <c r="D9579" t="s">
        <v>104</v>
      </c>
      <c r="E9579" t="s">
        <v>146</v>
      </c>
      <c r="F9579" t="s">
        <v>26819</v>
      </c>
      <c r="G9579" t="s">
        <v>227</v>
      </c>
      <c r="H9579" t="s">
        <v>149</v>
      </c>
      <c r="I9579" t="s">
        <v>135</v>
      </c>
      <c r="J9579" t="s">
        <v>136</v>
      </c>
      <c r="K9579" t="s">
        <v>137</v>
      </c>
      <c r="L9579" t="s">
        <v>26820</v>
      </c>
      <c r="M9579" t="s">
        <v>26821</v>
      </c>
      <c r="N9579">
        <v>2.1683333330000001</v>
      </c>
      <c r="O9579">
        <v>0</v>
      </c>
      <c r="P9579">
        <v>8</v>
      </c>
      <c r="Q9579">
        <v>0</v>
      </c>
      <c r="R9579">
        <v>9</v>
      </c>
      <c r="S9579">
        <v>0</v>
      </c>
      <c r="T9579">
        <v>6</v>
      </c>
      <c r="U9579">
        <v>0</v>
      </c>
      <c r="V9579">
        <v>1</v>
      </c>
      <c r="W9579">
        <v>0</v>
      </c>
      <c r="X9579">
        <v>0.36051175135378477</v>
      </c>
      <c r="Y9579">
        <v>0</v>
      </c>
      <c r="Z9579">
        <v>15.931848867554951</v>
      </c>
      <c r="AA9579">
        <v>0</v>
      </c>
      <c r="AB9579">
        <v>0.75161590245072918</v>
      </c>
      <c r="AC9579">
        <v>0</v>
      </c>
      <c r="AD9579">
        <v>50.831357676850388</v>
      </c>
      <c r="AE9579">
        <v>67.875334198209856</v>
      </c>
    </row>
    <row r="9580" spans="1:31" x14ac:dyDescent="0.25">
      <c r="A9580">
        <v>1665324</v>
      </c>
      <c r="B9580">
        <v>1</v>
      </c>
      <c r="C9580" t="s">
        <v>80</v>
      </c>
      <c r="D9580" t="s">
        <v>103</v>
      </c>
      <c r="E9580" t="s">
        <v>140</v>
      </c>
      <c r="F9580" t="s">
        <v>1841</v>
      </c>
      <c r="G9580" t="s">
        <v>161</v>
      </c>
      <c r="H9580" t="s">
        <v>134</v>
      </c>
      <c r="I9580" t="s">
        <v>135</v>
      </c>
      <c r="J9580" t="s">
        <v>136</v>
      </c>
      <c r="K9580" t="s">
        <v>137</v>
      </c>
      <c r="L9580" t="s">
        <v>26822</v>
      </c>
      <c r="M9580" t="s">
        <v>26823</v>
      </c>
      <c r="N9580">
        <v>0.28000000000000003</v>
      </c>
      <c r="O9580">
        <v>37</v>
      </c>
      <c r="P9580">
        <v>8161</v>
      </c>
      <c r="Q9580">
        <v>30</v>
      </c>
      <c r="R9580">
        <v>364</v>
      </c>
      <c r="S9580">
        <v>35</v>
      </c>
      <c r="T9580">
        <v>1060</v>
      </c>
      <c r="U9580">
        <v>1</v>
      </c>
      <c r="V9580">
        <v>0</v>
      </c>
      <c r="W9580">
        <v>5.0544650913335625</v>
      </c>
      <c r="X9580">
        <v>712.43164016139201</v>
      </c>
      <c r="Y9580">
        <v>24.371508964219203</v>
      </c>
      <c r="Z9580">
        <v>31.311703604754143</v>
      </c>
      <c r="AA9580">
        <v>53.518312807296972</v>
      </c>
      <c r="AB9580">
        <v>319.26396061631067</v>
      </c>
      <c r="AC9580">
        <v>22.078136262174723</v>
      </c>
      <c r="AD9580">
        <v>0</v>
      </c>
      <c r="AE9580">
        <v>1168.0297275074813</v>
      </c>
    </row>
    <row r="9581" spans="1:31" x14ac:dyDescent="0.25">
      <c r="A9581">
        <v>1665656</v>
      </c>
      <c r="B9581">
        <v>1</v>
      </c>
      <c r="C9581" t="s">
        <v>81</v>
      </c>
      <c r="D9581" t="s">
        <v>127</v>
      </c>
      <c r="E9581" t="s">
        <v>152</v>
      </c>
      <c r="F9581" t="s">
        <v>26824</v>
      </c>
      <c r="G9581" t="s">
        <v>154</v>
      </c>
      <c r="H9581" t="s">
        <v>149</v>
      </c>
      <c r="I9581" t="s">
        <v>135</v>
      </c>
      <c r="J9581" t="s">
        <v>136</v>
      </c>
      <c r="K9581" t="s">
        <v>137</v>
      </c>
      <c r="L9581" t="s">
        <v>26825</v>
      </c>
      <c r="M9581" t="s">
        <v>26826</v>
      </c>
      <c r="N9581">
        <v>9.3352777769999999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1</v>
      </c>
      <c r="U9581">
        <v>0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9.2441227066424165</v>
      </c>
      <c r="AC9581">
        <v>0</v>
      </c>
      <c r="AD9581">
        <v>0</v>
      </c>
      <c r="AE9581">
        <v>9.2441227066424165</v>
      </c>
    </row>
    <row r="9582" spans="1:31" x14ac:dyDescent="0.25">
      <c r="A9582">
        <v>1665679</v>
      </c>
      <c r="B9582">
        <v>1</v>
      </c>
      <c r="C9582" t="s">
        <v>80</v>
      </c>
      <c r="D9582" t="s">
        <v>82</v>
      </c>
      <c r="E9582" t="s">
        <v>178</v>
      </c>
      <c r="F9582" t="s">
        <v>26827</v>
      </c>
      <c r="G9582" t="s">
        <v>710</v>
      </c>
      <c r="H9582" t="s">
        <v>149</v>
      </c>
      <c r="I9582" t="s">
        <v>135</v>
      </c>
      <c r="J9582" t="s">
        <v>136</v>
      </c>
      <c r="K9582" t="s">
        <v>137</v>
      </c>
      <c r="L9582" t="s">
        <v>26828</v>
      </c>
      <c r="M9582" t="s">
        <v>26829</v>
      </c>
      <c r="N9582">
        <v>3.6463888880000002</v>
      </c>
      <c r="O9582">
        <v>0</v>
      </c>
      <c r="P9582">
        <v>57</v>
      </c>
      <c r="Q9582">
        <v>0</v>
      </c>
      <c r="R9582">
        <v>0</v>
      </c>
      <c r="S9582">
        <v>0</v>
      </c>
      <c r="T9582">
        <v>2</v>
      </c>
      <c r="U9582">
        <v>0</v>
      </c>
      <c r="V9582">
        <v>0</v>
      </c>
      <c r="W9582">
        <v>0</v>
      </c>
      <c r="X9582">
        <v>61.024984666118499</v>
      </c>
      <c r="Y9582">
        <v>0</v>
      </c>
      <c r="Z9582">
        <v>0</v>
      </c>
      <c r="AA9582">
        <v>0</v>
      </c>
      <c r="AB9582">
        <v>7.6677109791583478</v>
      </c>
      <c r="AC9582">
        <v>0</v>
      </c>
      <c r="AD9582">
        <v>0</v>
      </c>
      <c r="AE9582">
        <v>68.692695645276842</v>
      </c>
    </row>
    <row r="9583" spans="1:31" x14ac:dyDescent="0.25">
      <c r="A9583">
        <v>1665347</v>
      </c>
      <c r="B9583">
        <v>1</v>
      </c>
      <c r="C9583" t="s">
        <v>81</v>
      </c>
      <c r="D9583" t="s">
        <v>118</v>
      </c>
      <c r="E9583" t="s">
        <v>131</v>
      </c>
      <c r="F9583" t="s">
        <v>26830</v>
      </c>
      <c r="G9583" t="s">
        <v>1322</v>
      </c>
      <c r="H9583" t="s">
        <v>134</v>
      </c>
      <c r="I9583" t="s">
        <v>135</v>
      </c>
      <c r="J9583" t="s">
        <v>136</v>
      </c>
      <c r="K9583" t="s">
        <v>137</v>
      </c>
      <c r="L9583" t="s">
        <v>26831</v>
      </c>
      <c r="M9583" t="s">
        <v>26832</v>
      </c>
      <c r="N9583">
        <v>4.5008333330000001</v>
      </c>
      <c r="O9583">
        <v>0</v>
      </c>
      <c r="P9583">
        <v>0</v>
      </c>
      <c r="Q9583">
        <v>7</v>
      </c>
      <c r="R9583">
        <v>0</v>
      </c>
      <c r="S9583">
        <v>0</v>
      </c>
      <c r="T9583">
        <v>0</v>
      </c>
      <c r="U9583">
        <v>0</v>
      </c>
      <c r="V9583">
        <v>0</v>
      </c>
      <c r="W9583">
        <v>0</v>
      </c>
      <c r="X9583">
        <v>0</v>
      </c>
      <c r="Y9583">
        <v>12.026574167787306</v>
      </c>
      <c r="Z9583">
        <v>0</v>
      </c>
      <c r="AA9583">
        <v>0</v>
      </c>
      <c r="AB9583">
        <v>0</v>
      </c>
      <c r="AC9583">
        <v>0</v>
      </c>
      <c r="AD9583">
        <v>0</v>
      </c>
      <c r="AE9583">
        <v>12.026574167787306</v>
      </c>
    </row>
    <row r="9584" spans="1:31" x14ac:dyDescent="0.25">
      <c r="A9584">
        <v>1665871</v>
      </c>
      <c r="B9584">
        <v>1</v>
      </c>
      <c r="C9584" t="s">
        <v>80</v>
      </c>
      <c r="D9584" t="s">
        <v>93</v>
      </c>
      <c r="E9584" t="s">
        <v>178</v>
      </c>
      <c r="F9584" t="s">
        <v>26833</v>
      </c>
      <c r="G9584" t="s">
        <v>227</v>
      </c>
      <c r="H9584" t="s">
        <v>149</v>
      </c>
      <c r="I9584" t="s">
        <v>135</v>
      </c>
      <c r="J9584" t="s">
        <v>136</v>
      </c>
      <c r="K9584" t="s">
        <v>137</v>
      </c>
      <c r="L9584" t="s">
        <v>26834</v>
      </c>
      <c r="M9584" t="s">
        <v>26835</v>
      </c>
      <c r="N9584">
        <v>3.2280555550000001</v>
      </c>
      <c r="O9584">
        <v>0</v>
      </c>
      <c r="P9584">
        <v>8</v>
      </c>
      <c r="Q9584">
        <v>0</v>
      </c>
      <c r="R9584">
        <v>4</v>
      </c>
      <c r="S9584">
        <v>0</v>
      </c>
      <c r="T9584">
        <v>3</v>
      </c>
      <c r="U9584">
        <v>0</v>
      </c>
      <c r="V9584">
        <v>0</v>
      </c>
      <c r="W9584">
        <v>0</v>
      </c>
      <c r="X9584">
        <v>1.0556855290494975</v>
      </c>
      <c r="Y9584">
        <v>0</v>
      </c>
      <c r="Z9584">
        <v>6.6036901726104578</v>
      </c>
      <c r="AA9584">
        <v>0</v>
      </c>
      <c r="AB9584">
        <v>0.4556083633947422</v>
      </c>
      <c r="AC9584">
        <v>0</v>
      </c>
      <c r="AD9584">
        <v>0</v>
      </c>
      <c r="AE9584">
        <v>8.1149840650546974</v>
      </c>
    </row>
    <row r="9585" spans="1:31" x14ac:dyDescent="0.25">
      <c r="A9585">
        <v>1665911</v>
      </c>
      <c r="B9585">
        <v>1</v>
      </c>
      <c r="C9585" t="s">
        <v>80</v>
      </c>
      <c r="D9585" t="s">
        <v>84</v>
      </c>
      <c r="E9585" t="s">
        <v>178</v>
      </c>
      <c r="F9585" t="s">
        <v>26836</v>
      </c>
      <c r="G9585" t="s">
        <v>227</v>
      </c>
      <c r="H9585" t="s">
        <v>149</v>
      </c>
      <c r="I9585" t="s">
        <v>135</v>
      </c>
      <c r="J9585" t="s">
        <v>136</v>
      </c>
      <c r="K9585" t="s">
        <v>137</v>
      </c>
      <c r="L9585" t="s">
        <v>26837</v>
      </c>
      <c r="M9585" t="s">
        <v>26701</v>
      </c>
      <c r="N9585">
        <v>1.558611111</v>
      </c>
      <c r="O9585">
        <v>0</v>
      </c>
      <c r="P9585">
        <v>108</v>
      </c>
      <c r="Q9585">
        <v>0</v>
      </c>
      <c r="R9585">
        <v>0</v>
      </c>
      <c r="S9585">
        <v>0</v>
      </c>
      <c r="T9585">
        <v>12</v>
      </c>
      <c r="U9585">
        <v>0</v>
      </c>
      <c r="V9585">
        <v>0</v>
      </c>
      <c r="W9585">
        <v>0</v>
      </c>
      <c r="X9585">
        <v>49.70217386074529</v>
      </c>
      <c r="Y9585">
        <v>0</v>
      </c>
      <c r="Z9585">
        <v>0</v>
      </c>
      <c r="AA9585">
        <v>0</v>
      </c>
      <c r="AB9585">
        <v>13.927009680231297</v>
      </c>
      <c r="AC9585">
        <v>0</v>
      </c>
      <c r="AD9585">
        <v>0</v>
      </c>
      <c r="AE9585">
        <v>63.629183540976584</v>
      </c>
    </row>
    <row r="9586" spans="1:31" x14ac:dyDescent="0.25">
      <c r="A9586">
        <v>1666157</v>
      </c>
      <c r="B9586">
        <v>1</v>
      </c>
      <c r="C9586" t="s">
        <v>80</v>
      </c>
      <c r="D9586" t="s">
        <v>96</v>
      </c>
      <c r="E9586" t="s">
        <v>152</v>
      </c>
      <c r="F9586" t="s">
        <v>26838</v>
      </c>
      <c r="G9586" t="s">
        <v>154</v>
      </c>
      <c r="H9586" t="s">
        <v>149</v>
      </c>
      <c r="I9586" t="s">
        <v>135</v>
      </c>
      <c r="J9586" t="s">
        <v>136</v>
      </c>
      <c r="K9586" t="s">
        <v>137</v>
      </c>
      <c r="L9586" t="s">
        <v>26839</v>
      </c>
      <c r="M9586" t="s">
        <v>26840</v>
      </c>
      <c r="N9586">
        <v>1.4313888880000001</v>
      </c>
      <c r="O9586">
        <v>0</v>
      </c>
      <c r="P9586">
        <v>1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0</v>
      </c>
      <c r="W9586">
        <v>0</v>
      </c>
      <c r="X9586">
        <v>1.0102213229524357</v>
      </c>
      <c r="Y9586">
        <v>0</v>
      </c>
      <c r="Z9586">
        <v>0</v>
      </c>
      <c r="AA9586">
        <v>0</v>
      </c>
      <c r="AB9586">
        <v>0</v>
      </c>
      <c r="AC9586">
        <v>0</v>
      </c>
      <c r="AD9586">
        <v>0</v>
      </c>
      <c r="AE9586">
        <v>1.0102213229524357</v>
      </c>
    </row>
    <row r="9587" spans="1:31" x14ac:dyDescent="0.25">
      <c r="A9587">
        <v>1665470</v>
      </c>
      <c r="B9587">
        <v>1</v>
      </c>
      <c r="C9587" t="s">
        <v>81</v>
      </c>
      <c r="D9587" t="s">
        <v>120</v>
      </c>
      <c r="E9587" t="s">
        <v>178</v>
      </c>
      <c r="F9587" t="s">
        <v>26841</v>
      </c>
      <c r="G9587" t="s">
        <v>227</v>
      </c>
      <c r="H9587" t="s">
        <v>149</v>
      </c>
      <c r="I9587" t="s">
        <v>135</v>
      </c>
      <c r="J9587" t="s">
        <v>136</v>
      </c>
      <c r="K9587" t="s">
        <v>137</v>
      </c>
      <c r="L9587" t="s">
        <v>26842</v>
      </c>
      <c r="M9587" t="s">
        <v>26843</v>
      </c>
      <c r="N9587">
        <v>2.1858333330000002</v>
      </c>
      <c r="O9587">
        <v>0</v>
      </c>
      <c r="P9587">
        <v>92</v>
      </c>
      <c r="Q9587">
        <v>0</v>
      </c>
      <c r="R9587">
        <v>0</v>
      </c>
      <c r="S9587">
        <v>0</v>
      </c>
      <c r="T9587">
        <v>3</v>
      </c>
      <c r="U9587">
        <v>0</v>
      </c>
      <c r="V9587">
        <v>0</v>
      </c>
      <c r="W9587">
        <v>0</v>
      </c>
      <c r="X9587">
        <v>64.363814366216175</v>
      </c>
      <c r="Y9587">
        <v>0</v>
      </c>
      <c r="Z9587">
        <v>0</v>
      </c>
      <c r="AA9587">
        <v>0</v>
      </c>
      <c r="AB9587">
        <v>5.8417301153718544</v>
      </c>
      <c r="AC9587">
        <v>0</v>
      </c>
      <c r="AD9587">
        <v>0</v>
      </c>
      <c r="AE9587">
        <v>70.205544481588035</v>
      </c>
    </row>
    <row r="9588" spans="1:31" x14ac:dyDescent="0.25">
      <c r="A9588">
        <v>1665765</v>
      </c>
      <c r="B9588">
        <v>1</v>
      </c>
      <c r="C9588" t="s">
        <v>80</v>
      </c>
      <c r="D9588" t="s">
        <v>97</v>
      </c>
      <c r="E9588" t="s">
        <v>131</v>
      </c>
      <c r="F9588" t="s">
        <v>14344</v>
      </c>
      <c r="G9588" t="s">
        <v>1322</v>
      </c>
      <c r="H9588" t="s">
        <v>134</v>
      </c>
      <c r="I9588" t="s">
        <v>135</v>
      </c>
      <c r="J9588" t="s">
        <v>136</v>
      </c>
      <c r="K9588" t="s">
        <v>137</v>
      </c>
      <c r="L9588" t="s">
        <v>26844</v>
      </c>
      <c r="M9588" t="s">
        <v>26845</v>
      </c>
      <c r="N9588">
        <v>1.4172222219999999</v>
      </c>
      <c r="O9588">
        <v>2</v>
      </c>
      <c r="P9588">
        <v>466</v>
      </c>
      <c r="Q9588">
        <v>0</v>
      </c>
      <c r="R9588">
        <v>47</v>
      </c>
      <c r="S9588">
        <v>1</v>
      </c>
      <c r="T9588">
        <v>47</v>
      </c>
      <c r="U9588">
        <v>0</v>
      </c>
      <c r="V9588">
        <v>0</v>
      </c>
      <c r="W9588">
        <v>109.72479955902642</v>
      </c>
      <c r="X9588">
        <v>312.59409958298426</v>
      </c>
      <c r="Y9588">
        <v>0</v>
      </c>
      <c r="Z9588">
        <v>25.371710439719678</v>
      </c>
      <c r="AA9588">
        <v>200.95850928312404</v>
      </c>
      <c r="AB9588">
        <v>110.29513783770385</v>
      </c>
      <c r="AC9588">
        <v>0</v>
      </c>
      <c r="AD9588">
        <v>0</v>
      </c>
      <c r="AE9588">
        <v>758.94425670255816</v>
      </c>
    </row>
    <row r="9589" spans="1:31" x14ac:dyDescent="0.25">
      <c r="A9589">
        <v>1666097</v>
      </c>
      <c r="B9589">
        <v>1</v>
      </c>
      <c r="C9589" t="s">
        <v>80</v>
      </c>
      <c r="D9589" t="s">
        <v>110</v>
      </c>
      <c r="E9589" t="s">
        <v>152</v>
      </c>
      <c r="F9589" t="s">
        <v>26642</v>
      </c>
      <c r="G9589" t="s">
        <v>168</v>
      </c>
      <c r="H9589" t="s">
        <v>149</v>
      </c>
      <c r="I9589" t="s">
        <v>135</v>
      </c>
      <c r="J9589" t="s">
        <v>136</v>
      </c>
      <c r="K9589" t="s">
        <v>137</v>
      </c>
      <c r="L9589" t="s">
        <v>26846</v>
      </c>
      <c r="M9589" t="s">
        <v>26847</v>
      </c>
      <c r="N9589">
        <v>4.13</v>
      </c>
      <c r="O9589">
        <v>0</v>
      </c>
      <c r="P9589">
        <v>15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0</v>
      </c>
      <c r="W9589">
        <v>0</v>
      </c>
      <c r="X9589">
        <v>27.835126311732935</v>
      </c>
      <c r="Y9589">
        <v>0</v>
      </c>
      <c r="Z9589">
        <v>0</v>
      </c>
      <c r="AA9589">
        <v>0</v>
      </c>
      <c r="AB9589">
        <v>0</v>
      </c>
      <c r="AC9589">
        <v>0</v>
      </c>
      <c r="AD9589">
        <v>0</v>
      </c>
      <c r="AE9589">
        <v>27.835126311732935</v>
      </c>
    </row>
    <row r="9590" spans="1:31" x14ac:dyDescent="0.25">
      <c r="A9590">
        <v>1665224</v>
      </c>
      <c r="B9590">
        <v>1</v>
      </c>
      <c r="C9590" t="s">
        <v>81</v>
      </c>
      <c r="D9590" t="s">
        <v>113</v>
      </c>
      <c r="E9590" t="s">
        <v>152</v>
      </c>
      <c r="F9590" t="s">
        <v>26848</v>
      </c>
      <c r="G9590" t="s">
        <v>154</v>
      </c>
      <c r="H9590" t="s">
        <v>149</v>
      </c>
      <c r="I9590" t="s">
        <v>135</v>
      </c>
      <c r="J9590" t="s">
        <v>136</v>
      </c>
      <c r="K9590" t="s">
        <v>137</v>
      </c>
      <c r="L9590" t="s">
        <v>26849</v>
      </c>
      <c r="M9590" t="s">
        <v>26850</v>
      </c>
      <c r="N9590">
        <v>2.1802777770000001</v>
      </c>
      <c r="O9590">
        <v>0</v>
      </c>
      <c r="P9590">
        <v>1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0.19315827466951332</v>
      </c>
      <c r="Y9590">
        <v>0</v>
      </c>
      <c r="Z9590">
        <v>0</v>
      </c>
      <c r="AA9590">
        <v>0</v>
      </c>
      <c r="AB9590">
        <v>0</v>
      </c>
      <c r="AC9590">
        <v>0</v>
      </c>
      <c r="AD9590">
        <v>0</v>
      </c>
      <c r="AE9590">
        <v>0.19315827466951332</v>
      </c>
    </row>
    <row r="9591" spans="1:31" x14ac:dyDescent="0.25">
      <c r="A9591">
        <v>1665510</v>
      </c>
      <c r="B9591">
        <v>1</v>
      </c>
      <c r="C9591" t="s">
        <v>80</v>
      </c>
      <c r="D9591" t="s">
        <v>108</v>
      </c>
      <c r="E9591" t="s">
        <v>178</v>
      </c>
      <c r="F9591" t="s">
        <v>23575</v>
      </c>
      <c r="G9591" t="s">
        <v>227</v>
      </c>
      <c r="H9591" t="s">
        <v>149</v>
      </c>
      <c r="I9591" t="s">
        <v>135</v>
      </c>
      <c r="J9591" t="s">
        <v>136</v>
      </c>
      <c r="K9591" t="s">
        <v>137</v>
      </c>
      <c r="L9591" t="s">
        <v>26851</v>
      </c>
      <c r="M9591" t="s">
        <v>26852</v>
      </c>
      <c r="N9591">
        <v>8.3602777770000003</v>
      </c>
      <c r="O9591">
        <v>0</v>
      </c>
      <c r="P9591">
        <v>23</v>
      </c>
      <c r="Q9591">
        <v>0</v>
      </c>
      <c r="R9591">
        <v>9</v>
      </c>
      <c r="S9591">
        <v>0</v>
      </c>
      <c r="T9591">
        <v>3</v>
      </c>
      <c r="U9591">
        <v>0</v>
      </c>
      <c r="V9591">
        <v>0</v>
      </c>
      <c r="W9591">
        <v>0</v>
      </c>
      <c r="X9591">
        <v>24.222142453023281</v>
      </c>
      <c r="Y9591">
        <v>0</v>
      </c>
      <c r="Z9591">
        <v>17.775824331284547</v>
      </c>
      <c r="AA9591">
        <v>0</v>
      </c>
      <c r="AB9591">
        <v>2.1705621344549133</v>
      </c>
      <c r="AC9591">
        <v>0</v>
      </c>
      <c r="AD9591">
        <v>0</v>
      </c>
      <c r="AE9591">
        <v>44.168528918762739</v>
      </c>
    </row>
    <row r="9592" spans="1:31" x14ac:dyDescent="0.25">
      <c r="A9592">
        <v>1665516</v>
      </c>
      <c r="B9592">
        <v>1</v>
      </c>
      <c r="C9592" t="s">
        <v>80</v>
      </c>
      <c r="D9592" t="s">
        <v>103</v>
      </c>
      <c r="E9592" t="s">
        <v>140</v>
      </c>
      <c r="F9592" t="s">
        <v>26853</v>
      </c>
      <c r="G9592" t="s">
        <v>148</v>
      </c>
      <c r="H9592" t="s">
        <v>134</v>
      </c>
      <c r="I9592" t="s">
        <v>135</v>
      </c>
      <c r="J9592" t="s">
        <v>136</v>
      </c>
      <c r="K9592" t="s">
        <v>143</v>
      </c>
      <c r="L9592" t="s">
        <v>26854</v>
      </c>
      <c r="M9592" t="s">
        <v>26855</v>
      </c>
      <c r="N9592">
        <v>0.86965166599999999</v>
      </c>
      <c r="O9592">
        <v>0</v>
      </c>
      <c r="P9592">
        <v>673</v>
      </c>
      <c r="Q9592">
        <v>0</v>
      </c>
      <c r="R9592">
        <v>2</v>
      </c>
      <c r="S9592">
        <v>0</v>
      </c>
      <c r="T9592">
        <v>108</v>
      </c>
      <c r="U9592">
        <v>0</v>
      </c>
      <c r="V9592">
        <v>1</v>
      </c>
      <c r="W9592">
        <v>0</v>
      </c>
      <c r="X9592">
        <v>174.2159815344265</v>
      </c>
      <c r="Y9592">
        <v>0</v>
      </c>
      <c r="Z9592">
        <v>1.7782942886210004E-2</v>
      </c>
      <c r="AA9592">
        <v>0</v>
      </c>
      <c r="AB9592">
        <v>89.160107145162385</v>
      </c>
      <c r="AC9592">
        <v>0</v>
      </c>
      <c r="AD9592">
        <v>6.1079760131826308</v>
      </c>
      <c r="AE9592">
        <v>269.50184763565773</v>
      </c>
    </row>
    <row r="9593" spans="1:31" x14ac:dyDescent="0.25">
      <c r="A9593">
        <v>1665662</v>
      </c>
      <c r="B9593">
        <v>1</v>
      </c>
      <c r="C9593" t="s">
        <v>81</v>
      </c>
      <c r="D9593" t="s">
        <v>127</v>
      </c>
      <c r="E9593" t="s">
        <v>131</v>
      </c>
      <c r="F9593" t="s">
        <v>26856</v>
      </c>
      <c r="G9593" t="s">
        <v>195</v>
      </c>
      <c r="H9593" t="s">
        <v>134</v>
      </c>
      <c r="I9593" t="s">
        <v>135</v>
      </c>
      <c r="J9593" t="s">
        <v>136</v>
      </c>
      <c r="K9593" t="s">
        <v>137</v>
      </c>
      <c r="L9593" t="s">
        <v>26857</v>
      </c>
      <c r="M9593" t="s">
        <v>26858</v>
      </c>
      <c r="N9593">
        <v>13.547777777</v>
      </c>
      <c r="O9593">
        <v>0</v>
      </c>
      <c r="P9593">
        <v>0</v>
      </c>
      <c r="Q9593">
        <v>9</v>
      </c>
      <c r="R9593">
        <v>0</v>
      </c>
      <c r="S9593">
        <v>5</v>
      </c>
      <c r="T9593">
        <v>0</v>
      </c>
      <c r="U9593">
        <v>1</v>
      </c>
      <c r="V9593">
        <v>0</v>
      </c>
      <c r="W9593">
        <v>0</v>
      </c>
      <c r="X9593">
        <v>0</v>
      </c>
      <c r="Y9593">
        <v>66.0457815941581</v>
      </c>
      <c r="Z9593">
        <v>0</v>
      </c>
      <c r="AA9593">
        <v>1070.641361189307</v>
      </c>
      <c r="AB9593">
        <v>0</v>
      </c>
      <c r="AC9593">
        <v>707.40381992721041</v>
      </c>
      <c r="AD9593">
        <v>0</v>
      </c>
      <c r="AE9593">
        <v>1844.0909627106755</v>
      </c>
    </row>
    <row r="9594" spans="1:31" x14ac:dyDescent="0.25">
      <c r="A9594">
        <v>1665808</v>
      </c>
      <c r="B9594">
        <v>1</v>
      </c>
      <c r="C9594" t="s">
        <v>80</v>
      </c>
      <c r="D9594" t="s">
        <v>106</v>
      </c>
      <c r="E9594" t="s">
        <v>140</v>
      </c>
      <c r="F9594" t="s">
        <v>2243</v>
      </c>
      <c r="G9594" t="s">
        <v>161</v>
      </c>
      <c r="H9594" t="s">
        <v>134</v>
      </c>
      <c r="I9594" t="s">
        <v>135</v>
      </c>
      <c r="J9594" t="s">
        <v>136</v>
      </c>
      <c r="K9594" t="s">
        <v>137</v>
      </c>
      <c r="L9594" t="s">
        <v>26859</v>
      </c>
      <c r="M9594" t="s">
        <v>26860</v>
      </c>
      <c r="N9594">
        <v>0.34166666600000001</v>
      </c>
      <c r="O9594">
        <v>1</v>
      </c>
      <c r="P9594">
        <v>2</v>
      </c>
      <c r="Q9594">
        <v>18</v>
      </c>
      <c r="R9594">
        <v>269</v>
      </c>
      <c r="S9594">
        <v>11</v>
      </c>
      <c r="T9594">
        <v>57</v>
      </c>
      <c r="U9594">
        <v>0</v>
      </c>
      <c r="V9594">
        <v>0</v>
      </c>
      <c r="W9594">
        <v>0.13253353029583337</v>
      </c>
      <c r="X9594">
        <v>1.38857019737975</v>
      </c>
      <c r="Y9594">
        <v>3.1916324070140005</v>
      </c>
      <c r="Z9594">
        <v>79.087446797935755</v>
      </c>
      <c r="AA9594">
        <v>17.967443856310801</v>
      </c>
      <c r="AB9594">
        <v>17.812169666928</v>
      </c>
      <c r="AC9594">
        <v>0</v>
      </c>
      <c r="AD9594">
        <v>0</v>
      </c>
      <c r="AE9594">
        <v>119.57979645586413</v>
      </c>
    </row>
    <row r="9595" spans="1:31" x14ac:dyDescent="0.25">
      <c r="A9595">
        <v>1665287</v>
      </c>
      <c r="B9595">
        <v>1</v>
      </c>
      <c r="C9595" t="s">
        <v>80</v>
      </c>
      <c r="D9595" t="s">
        <v>97</v>
      </c>
      <c r="E9595" t="s">
        <v>152</v>
      </c>
      <c r="F9595" t="s">
        <v>26861</v>
      </c>
      <c r="G9595" t="s">
        <v>154</v>
      </c>
      <c r="H9595" t="s">
        <v>149</v>
      </c>
      <c r="I9595" t="s">
        <v>135</v>
      </c>
      <c r="J9595" t="s">
        <v>136</v>
      </c>
      <c r="K9595" t="s">
        <v>137</v>
      </c>
      <c r="L9595" t="s">
        <v>26862</v>
      </c>
      <c r="M9595" t="s">
        <v>26863</v>
      </c>
      <c r="N9595">
        <v>4.7074999999999996</v>
      </c>
      <c r="O9595">
        <v>0</v>
      </c>
      <c r="P9595">
        <v>1</v>
      </c>
      <c r="Q9595">
        <v>0</v>
      </c>
      <c r="R9595">
        <v>0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2.4749478727722263</v>
      </c>
      <c r="Y9595">
        <v>0</v>
      </c>
      <c r="Z9595">
        <v>0</v>
      </c>
      <c r="AA9595">
        <v>0</v>
      </c>
      <c r="AB9595">
        <v>0</v>
      </c>
      <c r="AC9595">
        <v>0</v>
      </c>
      <c r="AD9595">
        <v>0</v>
      </c>
      <c r="AE9595">
        <v>2.4749478727722263</v>
      </c>
    </row>
    <row r="9596" spans="1:31" x14ac:dyDescent="0.25">
      <c r="A9596">
        <v>1665430</v>
      </c>
      <c r="B9596">
        <v>1</v>
      </c>
      <c r="C9596" t="s">
        <v>81</v>
      </c>
      <c r="D9596" t="s">
        <v>126</v>
      </c>
      <c r="E9596" t="s">
        <v>204</v>
      </c>
      <c r="F9596" t="s">
        <v>10532</v>
      </c>
      <c r="G9596" t="s">
        <v>148</v>
      </c>
      <c r="H9596" t="s">
        <v>134</v>
      </c>
      <c r="I9596" t="s">
        <v>135</v>
      </c>
      <c r="J9596" t="s">
        <v>136</v>
      </c>
      <c r="K9596" t="s">
        <v>143</v>
      </c>
      <c r="L9596" t="s">
        <v>26864</v>
      </c>
      <c r="M9596" t="s">
        <v>26865</v>
      </c>
      <c r="N9596">
        <v>8.9308333330000007</v>
      </c>
      <c r="O9596">
        <v>0</v>
      </c>
      <c r="P9596">
        <v>894</v>
      </c>
      <c r="Q9596">
        <v>0</v>
      </c>
      <c r="R9596">
        <v>39</v>
      </c>
      <c r="S9596">
        <v>1</v>
      </c>
      <c r="T9596">
        <v>224</v>
      </c>
      <c r="U9596">
        <v>2</v>
      </c>
      <c r="V9596">
        <v>0</v>
      </c>
      <c r="W9596">
        <v>0</v>
      </c>
      <c r="X9596">
        <v>1037.9286011540933</v>
      </c>
      <c r="Y9596">
        <v>0</v>
      </c>
      <c r="Z9596">
        <v>33.186752534288253</v>
      </c>
      <c r="AA9596">
        <v>7.5919126779046673</v>
      </c>
      <c r="AB9596">
        <v>1022.5891775021742</v>
      </c>
      <c r="AC9596">
        <v>1311.6971028374262</v>
      </c>
      <c r="AD9596">
        <v>0</v>
      </c>
      <c r="AE9596">
        <v>3412.9935467058867</v>
      </c>
    </row>
    <row r="9597" spans="1:31" x14ac:dyDescent="0.25">
      <c r="A9597">
        <v>1665928</v>
      </c>
      <c r="B9597">
        <v>1</v>
      </c>
      <c r="C9597" t="s">
        <v>80</v>
      </c>
      <c r="D9597" t="s">
        <v>106</v>
      </c>
      <c r="E9597" t="s">
        <v>178</v>
      </c>
      <c r="F9597" t="s">
        <v>26866</v>
      </c>
      <c r="G9597" t="s">
        <v>227</v>
      </c>
      <c r="H9597" t="s">
        <v>149</v>
      </c>
      <c r="I9597" t="s">
        <v>135</v>
      </c>
      <c r="J9597" t="s">
        <v>136</v>
      </c>
      <c r="K9597" t="s">
        <v>137</v>
      </c>
      <c r="L9597" t="s">
        <v>26867</v>
      </c>
      <c r="M9597" t="s">
        <v>26868</v>
      </c>
      <c r="N9597">
        <v>11.474166666</v>
      </c>
      <c r="O9597">
        <v>0</v>
      </c>
      <c r="P9597">
        <v>21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0</v>
      </c>
      <c r="W9597">
        <v>0</v>
      </c>
      <c r="X9597">
        <v>25.864214435706273</v>
      </c>
      <c r="Y9597">
        <v>0</v>
      </c>
      <c r="Z9597">
        <v>0</v>
      </c>
      <c r="AA9597">
        <v>0</v>
      </c>
      <c r="AB9597">
        <v>0</v>
      </c>
      <c r="AC9597">
        <v>0</v>
      </c>
      <c r="AD9597">
        <v>0</v>
      </c>
      <c r="AE9597">
        <v>25.864214435706273</v>
      </c>
    </row>
    <row r="9598" spans="1:31" x14ac:dyDescent="0.25">
      <c r="A9598">
        <v>1665264</v>
      </c>
      <c r="B9598">
        <v>1</v>
      </c>
      <c r="C9598" t="s">
        <v>81</v>
      </c>
      <c r="D9598" t="s">
        <v>127</v>
      </c>
      <c r="E9598" t="s">
        <v>178</v>
      </c>
      <c r="F9598" t="s">
        <v>26869</v>
      </c>
      <c r="G9598" t="s">
        <v>227</v>
      </c>
      <c r="H9598" t="s">
        <v>149</v>
      </c>
      <c r="I9598" t="s">
        <v>135</v>
      </c>
      <c r="J9598" t="s">
        <v>136</v>
      </c>
      <c r="K9598" t="s">
        <v>137</v>
      </c>
      <c r="L9598" t="s">
        <v>26870</v>
      </c>
      <c r="M9598" t="s">
        <v>26871</v>
      </c>
      <c r="N9598">
        <v>9.3825000000000003</v>
      </c>
      <c r="O9598">
        <v>0</v>
      </c>
      <c r="P9598">
        <v>21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0</v>
      </c>
      <c r="W9598">
        <v>0</v>
      </c>
      <c r="X9598">
        <v>63.812632606555098</v>
      </c>
      <c r="Y9598">
        <v>0</v>
      </c>
      <c r="Z9598">
        <v>0</v>
      </c>
      <c r="AA9598">
        <v>0</v>
      </c>
      <c r="AB9598">
        <v>0</v>
      </c>
      <c r="AC9598">
        <v>0</v>
      </c>
      <c r="AD9598">
        <v>0</v>
      </c>
      <c r="AE9598">
        <v>63.812632606555098</v>
      </c>
    </row>
    <row r="9599" spans="1:31" x14ac:dyDescent="0.25">
      <c r="A9599">
        <v>1665407</v>
      </c>
      <c r="B9599">
        <v>1</v>
      </c>
      <c r="C9599" t="s">
        <v>80</v>
      </c>
      <c r="D9599" t="s">
        <v>96</v>
      </c>
      <c r="E9599" t="s">
        <v>152</v>
      </c>
      <c r="F9599" t="s">
        <v>26872</v>
      </c>
      <c r="G9599" t="s">
        <v>154</v>
      </c>
      <c r="H9599" t="s">
        <v>149</v>
      </c>
      <c r="I9599" t="s">
        <v>135</v>
      </c>
      <c r="J9599" t="s">
        <v>136</v>
      </c>
      <c r="K9599" t="s">
        <v>137</v>
      </c>
      <c r="L9599" t="s">
        <v>26873</v>
      </c>
      <c r="M9599" t="s">
        <v>26874</v>
      </c>
      <c r="N9599">
        <v>2.1091666660000001</v>
      </c>
      <c r="O9599">
        <v>0</v>
      </c>
      <c r="P9599">
        <v>1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0</v>
      </c>
      <c r="W9599">
        <v>0</v>
      </c>
      <c r="X9599">
        <v>0.17747503458894751</v>
      </c>
      <c r="Y9599">
        <v>0</v>
      </c>
      <c r="Z9599">
        <v>0</v>
      </c>
      <c r="AA9599">
        <v>0</v>
      </c>
      <c r="AB9599">
        <v>0</v>
      </c>
      <c r="AC9599">
        <v>0</v>
      </c>
      <c r="AD9599">
        <v>0</v>
      </c>
      <c r="AE9599">
        <v>0.17747503458894751</v>
      </c>
    </row>
    <row r="9600" spans="1:31" x14ac:dyDescent="0.25">
      <c r="A9600">
        <v>1665642</v>
      </c>
      <c r="B9600">
        <v>1</v>
      </c>
      <c r="C9600" t="s">
        <v>80</v>
      </c>
      <c r="D9600" t="s">
        <v>100</v>
      </c>
      <c r="E9600" t="s">
        <v>131</v>
      </c>
      <c r="F9600" t="s">
        <v>26875</v>
      </c>
      <c r="G9600" t="s">
        <v>195</v>
      </c>
      <c r="H9600" t="s">
        <v>134</v>
      </c>
      <c r="I9600" t="s">
        <v>135</v>
      </c>
      <c r="J9600" t="s">
        <v>136</v>
      </c>
      <c r="K9600" t="s">
        <v>137</v>
      </c>
      <c r="L9600" t="s">
        <v>26876</v>
      </c>
      <c r="M9600" t="s">
        <v>26877</v>
      </c>
      <c r="N9600">
        <v>1.660833333</v>
      </c>
      <c r="O9600">
        <v>0</v>
      </c>
      <c r="P9600">
        <v>22</v>
      </c>
      <c r="Q9600">
        <v>0</v>
      </c>
      <c r="R9600">
        <v>32</v>
      </c>
      <c r="S9600">
        <v>0</v>
      </c>
      <c r="T9600">
        <v>22</v>
      </c>
      <c r="U9600">
        <v>0</v>
      </c>
      <c r="V9600">
        <v>0</v>
      </c>
      <c r="W9600">
        <v>0</v>
      </c>
      <c r="X9600">
        <v>9.4035081310316908</v>
      </c>
      <c r="Y9600">
        <v>0</v>
      </c>
      <c r="Z9600">
        <v>36.406051661003538</v>
      </c>
      <c r="AA9600">
        <v>0</v>
      </c>
      <c r="AB9600">
        <v>61.558046427653714</v>
      </c>
      <c r="AC9600">
        <v>0</v>
      </c>
      <c r="AD9600">
        <v>0</v>
      </c>
      <c r="AE9600">
        <v>107.36760621968895</v>
      </c>
    </row>
    <row r="9601" spans="1:31" x14ac:dyDescent="0.25">
      <c r="A9601">
        <v>1665593</v>
      </c>
      <c r="B9601">
        <v>1</v>
      </c>
      <c r="C9601" t="s">
        <v>80</v>
      </c>
      <c r="D9601" t="s">
        <v>82</v>
      </c>
      <c r="E9601" t="s">
        <v>152</v>
      </c>
      <c r="F9601" t="s">
        <v>26878</v>
      </c>
      <c r="G9601" t="s">
        <v>154</v>
      </c>
      <c r="H9601" t="s">
        <v>149</v>
      </c>
      <c r="I9601" t="s">
        <v>135</v>
      </c>
      <c r="J9601" t="s">
        <v>136</v>
      </c>
      <c r="K9601" t="s">
        <v>137</v>
      </c>
      <c r="L9601" t="s">
        <v>26879</v>
      </c>
      <c r="M9601" t="s">
        <v>26880</v>
      </c>
      <c r="N9601">
        <v>3.2497222219999999</v>
      </c>
      <c r="O9601">
        <v>0</v>
      </c>
      <c r="P9601">
        <v>1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0</v>
      </c>
      <c r="W9601">
        <v>0</v>
      </c>
      <c r="X9601">
        <v>4.2625012561888886E-4</v>
      </c>
      <c r="Y9601">
        <v>0</v>
      </c>
      <c r="Z9601">
        <v>0</v>
      </c>
      <c r="AA9601">
        <v>0</v>
      </c>
      <c r="AB9601">
        <v>0</v>
      </c>
      <c r="AC9601">
        <v>0</v>
      </c>
      <c r="AD9601">
        <v>0</v>
      </c>
      <c r="AE9601">
        <v>4.2625012561888886E-4</v>
      </c>
    </row>
    <row r="9602" spans="1:31" x14ac:dyDescent="0.25">
      <c r="A9602">
        <v>1666114</v>
      </c>
      <c r="B9602">
        <v>1</v>
      </c>
      <c r="C9602" t="s">
        <v>80</v>
      </c>
      <c r="D9602" t="s">
        <v>97</v>
      </c>
      <c r="E9602" t="s">
        <v>146</v>
      </c>
      <c r="F9602" t="s">
        <v>16245</v>
      </c>
      <c r="G9602" t="s">
        <v>260</v>
      </c>
      <c r="H9602" t="s">
        <v>149</v>
      </c>
      <c r="I9602" t="s">
        <v>135</v>
      </c>
      <c r="J9602" t="s">
        <v>136</v>
      </c>
      <c r="K9602" t="s">
        <v>137</v>
      </c>
      <c r="L9602" t="s">
        <v>26881</v>
      </c>
      <c r="M9602" t="s">
        <v>26882</v>
      </c>
      <c r="N9602">
        <v>0.48833333299999998</v>
      </c>
      <c r="O9602">
        <v>0</v>
      </c>
      <c r="P9602">
        <v>389</v>
      </c>
      <c r="Q9602">
        <v>0</v>
      </c>
      <c r="R9602">
        <v>3</v>
      </c>
      <c r="S9602">
        <v>0</v>
      </c>
      <c r="T9602">
        <v>24</v>
      </c>
      <c r="U9602">
        <v>0</v>
      </c>
      <c r="V9602">
        <v>0</v>
      </c>
      <c r="W9602">
        <v>0</v>
      </c>
      <c r="X9602">
        <v>93.402344057913538</v>
      </c>
      <c r="Y9602">
        <v>0</v>
      </c>
      <c r="Z9602">
        <v>0.38372654833631503</v>
      </c>
      <c r="AA9602">
        <v>0</v>
      </c>
      <c r="AB9602">
        <v>8.6987014028386085</v>
      </c>
      <c r="AC9602">
        <v>0</v>
      </c>
      <c r="AD9602">
        <v>0</v>
      </c>
      <c r="AE9602">
        <v>102.48477200908846</v>
      </c>
    </row>
    <row r="9603" spans="1:31" x14ac:dyDescent="0.25">
      <c r="A9603">
        <v>1666120</v>
      </c>
      <c r="B9603">
        <v>1</v>
      </c>
      <c r="C9603" t="s">
        <v>81</v>
      </c>
      <c r="D9603" t="s">
        <v>128</v>
      </c>
      <c r="E9603" t="s">
        <v>178</v>
      </c>
      <c r="F9603" t="s">
        <v>26883</v>
      </c>
      <c r="G9603" t="s">
        <v>675</v>
      </c>
      <c r="H9603" t="s">
        <v>149</v>
      </c>
      <c r="I9603" t="s">
        <v>135</v>
      </c>
      <c r="J9603" t="s">
        <v>136</v>
      </c>
      <c r="K9603" t="s">
        <v>137</v>
      </c>
      <c r="L9603" t="s">
        <v>26884</v>
      </c>
      <c r="M9603" t="s">
        <v>26885</v>
      </c>
      <c r="N9603">
        <v>1.219166666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7</v>
      </c>
      <c r="U9603">
        <v>0</v>
      </c>
      <c r="V9603">
        <v>0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9.8250571027429334</v>
      </c>
      <c r="AC9603">
        <v>0</v>
      </c>
      <c r="AD9603">
        <v>0</v>
      </c>
      <c r="AE9603">
        <v>9.8250571027429334</v>
      </c>
    </row>
    <row r="9604" spans="1:31" x14ac:dyDescent="0.25">
      <c r="A9604">
        <v>1665971</v>
      </c>
      <c r="B9604">
        <v>1</v>
      </c>
      <c r="C9604" t="s">
        <v>81</v>
      </c>
      <c r="D9604" t="s">
        <v>123</v>
      </c>
      <c r="E9604" t="s">
        <v>178</v>
      </c>
      <c r="F9604" t="s">
        <v>26886</v>
      </c>
      <c r="G9604" t="s">
        <v>227</v>
      </c>
      <c r="H9604" t="s">
        <v>149</v>
      </c>
      <c r="I9604" t="s">
        <v>135</v>
      </c>
      <c r="J9604" t="s">
        <v>136</v>
      </c>
      <c r="K9604" t="s">
        <v>137</v>
      </c>
      <c r="L9604" t="s">
        <v>26887</v>
      </c>
      <c r="M9604" t="s">
        <v>26888</v>
      </c>
      <c r="N9604">
        <v>1.491666666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4</v>
      </c>
      <c r="U9604">
        <v>0</v>
      </c>
      <c r="V9604">
        <v>0</v>
      </c>
      <c r="W9604">
        <v>0</v>
      </c>
      <c r="X9604">
        <v>0</v>
      </c>
      <c r="Y9604">
        <v>0</v>
      </c>
      <c r="Z9604">
        <v>0</v>
      </c>
      <c r="AA9604">
        <v>0</v>
      </c>
      <c r="AB9604">
        <v>5.9898429829192938</v>
      </c>
      <c r="AC9604">
        <v>0</v>
      </c>
      <c r="AD9604">
        <v>0</v>
      </c>
      <c r="AE9604">
        <v>5.9898429829192938</v>
      </c>
    </row>
    <row r="9605" spans="1:31" x14ac:dyDescent="0.25">
      <c r="A9605">
        <v>1665307</v>
      </c>
      <c r="B9605">
        <v>1</v>
      </c>
      <c r="C9605" t="s">
        <v>81</v>
      </c>
      <c r="D9605" t="s">
        <v>128</v>
      </c>
      <c r="E9605" t="s">
        <v>152</v>
      </c>
      <c r="F9605" t="s">
        <v>26889</v>
      </c>
      <c r="G9605" t="s">
        <v>507</v>
      </c>
      <c r="H9605" t="s">
        <v>149</v>
      </c>
      <c r="I9605" t="s">
        <v>135</v>
      </c>
      <c r="J9605" t="s">
        <v>136</v>
      </c>
      <c r="K9605" t="s">
        <v>137</v>
      </c>
      <c r="L9605" t="s">
        <v>26890</v>
      </c>
      <c r="M9605" t="s">
        <v>26891</v>
      </c>
      <c r="N9605">
        <v>7.3733333329999997</v>
      </c>
      <c r="O9605">
        <v>0</v>
      </c>
      <c r="P9605">
        <v>11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0</v>
      </c>
      <c r="W9605">
        <v>0</v>
      </c>
      <c r="X9605">
        <v>18.150412302288213</v>
      </c>
      <c r="Y9605">
        <v>0</v>
      </c>
      <c r="Z9605">
        <v>0</v>
      </c>
      <c r="AA9605">
        <v>0</v>
      </c>
      <c r="AB9605">
        <v>0</v>
      </c>
      <c r="AC9605">
        <v>0</v>
      </c>
      <c r="AD9605">
        <v>0</v>
      </c>
      <c r="AE9605">
        <v>18.150412302288213</v>
      </c>
    </row>
    <row r="9606" spans="1:31" x14ac:dyDescent="0.25">
      <c r="A9606">
        <v>1665573</v>
      </c>
      <c r="B9606">
        <v>1</v>
      </c>
      <c r="C9606" t="s">
        <v>80</v>
      </c>
      <c r="D9606" t="s">
        <v>83</v>
      </c>
      <c r="E9606" t="s">
        <v>152</v>
      </c>
      <c r="F9606" t="s">
        <v>26892</v>
      </c>
      <c r="G9606" t="s">
        <v>507</v>
      </c>
      <c r="H9606" t="s">
        <v>149</v>
      </c>
      <c r="I9606" t="s">
        <v>135</v>
      </c>
      <c r="J9606" t="s">
        <v>136</v>
      </c>
      <c r="K9606" t="s">
        <v>137</v>
      </c>
      <c r="L9606" t="s">
        <v>26893</v>
      </c>
      <c r="M9606" t="s">
        <v>26894</v>
      </c>
      <c r="N9606">
        <v>3.5847222219999999</v>
      </c>
      <c r="O9606">
        <v>0</v>
      </c>
      <c r="P9606">
        <v>3</v>
      </c>
      <c r="Q9606">
        <v>0</v>
      </c>
      <c r="R9606">
        <v>0</v>
      </c>
      <c r="S9606">
        <v>0</v>
      </c>
      <c r="T9606">
        <v>1</v>
      </c>
      <c r="U9606">
        <v>0</v>
      </c>
      <c r="V9606">
        <v>0</v>
      </c>
      <c r="W9606">
        <v>0</v>
      </c>
      <c r="X9606">
        <v>2.305321850500039</v>
      </c>
      <c r="Y9606">
        <v>0</v>
      </c>
      <c r="Z9606">
        <v>0</v>
      </c>
      <c r="AA9606">
        <v>0</v>
      </c>
      <c r="AB9606">
        <v>6.0664465835552948</v>
      </c>
      <c r="AC9606">
        <v>0</v>
      </c>
      <c r="AD9606">
        <v>0</v>
      </c>
      <c r="AE9606">
        <v>8.3717684340553333</v>
      </c>
    </row>
    <row r="9607" spans="1:31" x14ac:dyDescent="0.25">
      <c r="A9607">
        <v>1665599</v>
      </c>
      <c r="B9607">
        <v>1</v>
      </c>
      <c r="C9607" t="s">
        <v>80</v>
      </c>
      <c r="D9607" t="s">
        <v>104</v>
      </c>
      <c r="E9607" t="s">
        <v>178</v>
      </c>
      <c r="F9607" t="s">
        <v>26895</v>
      </c>
      <c r="G9607" t="s">
        <v>1967</v>
      </c>
      <c r="H9607" t="s">
        <v>149</v>
      </c>
      <c r="I9607" t="s">
        <v>135</v>
      </c>
      <c r="J9607" t="s">
        <v>136</v>
      </c>
      <c r="K9607" t="s">
        <v>137</v>
      </c>
      <c r="L9607" t="s">
        <v>26896</v>
      </c>
      <c r="M9607" t="s">
        <v>26897</v>
      </c>
      <c r="N9607">
        <v>2.5183333330000002</v>
      </c>
      <c r="O9607">
        <v>0</v>
      </c>
      <c r="P9607">
        <v>99</v>
      </c>
      <c r="Q9607">
        <v>0</v>
      </c>
      <c r="R9607">
        <v>0</v>
      </c>
      <c r="S9607">
        <v>0</v>
      </c>
      <c r="T9607">
        <v>9</v>
      </c>
      <c r="U9607">
        <v>0</v>
      </c>
      <c r="V9607">
        <v>0</v>
      </c>
      <c r="W9607">
        <v>0</v>
      </c>
      <c r="X9607">
        <v>65.976917367861532</v>
      </c>
      <c r="Y9607">
        <v>0</v>
      </c>
      <c r="Z9607">
        <v>0</v>
      </c>
      <c r="AA9607">
        <v>0</v>
      </c>
      <c r="AB9607">
        <v>14.092159691885612</v>
      </c>
      <c r="AC9607">
        <v>0</v>
      </c>
      <c r="AD9607">
        <v>0</v>
      </c>
      <c r="AE9607">
        <v>80.069077059747144</v>
      </c>
    </row>
    <row r="9608" spans="1:31" x14ac:dyDescent="0.25">
      <c r="A9608">
        <v>1666140</v>
      </c>
      <c r="B9608">
        <v>1</v>
      </c>
      <c r="C9608" t="s">
        <v>80</v>
      </c>
      <c r="D9608" t="s">
        <v>82</v>
      </c>
      <c r="E9608" t="s">
        <v>178</v>
      </c>
      <c r="F9608" t="s">
        <v>15042</v>
      </c>
      <c r="G9608" t="s">
        <v>227</v>
      </c>
      <c r="H9608" t="s">
        <v>149</v>
      </c>
      <c r="I9608" t="s">
        <v>135</v>
      </c>
      <c r="J9608" t="s">
        <v>136</v>
      </c>
      <c r="K9608" t="s">
        <v>137</v>
      </c>
      <c r="L9608" t="s">
        <v>26898</v>
      </c>
      <c r="M9608" t="s">
        <v>26899</v>
      </c>
      <c r="N9608">
        <v>4.7141666659999997</v>
      </c>
      <c r="O9608">
        <v>0</v>
      </c>
      <c r="P9608">
        <v>76</v>
      </c>
      <c r="Q9608">
        <v>0</v>
      </c>
      <c r="R9608">
        <v>0</v>
      </c>
      <c r="S9608">
        <v>0</v>
      </c>
      <c r="T9608">
        <v>3</v>
      </c>
      <c r="U9608">
        <v>0</v>
      </c>
      <c r="V9608">
        <v>0</v>
      </c>
      <c r="W9608">
        <v>0</v>
      </c>
      <c r="X9608">
        <v>73.166690549998677</v>
      </c>
      <c r="Y9608">
        <v>0</v>
      </c>
      <c r="Z9608">
        <v>0</v>
      </c>
      <c r="AA9608">
        <v>0</v>
      </c>
      <c r="AB9608">
        <v>4.2980793799785948</v>
      </c>
      <c r="AC9608">
        <v>0</v>
      </c>
      <c r="AD9608">
        <v>0</v>
      </c>
      <c r="AE9608">
        <v>77.464769929977265</v>
      </c>
    </row>
    <row r="9609" spans="1:31" x14ac:dyDescent="0.25">
      <c r="A9609">
        <v>1665387</v>
      </c>
      <c r="B9609">
        <v>1</v>
      </c>
      <c r="C9609" t="s">
        <v>80</v>
      </c>
      <c r="D9609" t="s">
        <v>96</v>
      </c>
      <c r="E9609" t="s">
        <v>178</v>
      </c>
      <c r="F9609" t="s">
        <v>26900</v>
      </c>
      <c r="G9609" t="s">
        <v>148</v>
      </c>
      <c r="H9609" t="s">
        <v>149</v>
      </c>
      <c r="I9609" t="s">
        <v>135</v>
      </c>
      <c r="J9609" t="s">
        <v>136</v>
      </c>
      <c r="K9609" t="s">
        <v>143</v>
      </c>
      <c r="L9609" t="s">
        <v>26901</v>
      </c>
      <c r="M9609" t="s">
        <v>26902</v>
      </c>
      <c r="N9609">
        <v>5.4856722219999998</v>
      </c>
      <c r="O9609">
        <v>0</v>
      </c>
      <c r="P9609">
        <v>59</v>
      </c>
      <c r="Q9609">
        <v>0</v>
      </c>
      <c r="R9609">
        <v>0</v>
      </c>
      <c r="S9609">
        <v>0</v>
      </c>
      <c r="T9609">
        <v>1</v>
      </c>
      <c r="U9609">
        <v>0</v>
      </c>
      <c r="V9609">
        <v>0</v>
      </c>
      <c r="W9609">
        <v>0</v>
      </c>
      <c r="X9609">
        <v>41.952862045698119</v>
      </c>
      <c r="Y9609">
        <v>0</v>
      </c>
      <c r="Z9609">
        <v>0</v>
      </c>
      <c r="AA9609">
        <v>0</v>
      </c>
      <c r="AB9609">
        <v>7.5767489534639267</v>
      </c>
      <c r="AC9609">
        <v>0</v>
      </c>
      <c r="AD9609">
        <v>0</v>
      </c>
      <c r="AE9609">
        <v>49.529610999162045</v>
      </c>
    </row>
    <row r="9610" spans="1:31" x14ac:dyDescent="0.25">
      <c r="A9610">
        <v>1665579</v>
      </c>
      <c r="B9610">
        <v>1</v>
      </c>
      <c r="C9610" t="s">
        <v>80</v>
      </c>
      <c r="D9610" t="s">
        <v>93</v>
      </c>
      <c r="E9610" t="s">
        <v>178</v>
      </c>
      <c r="F9610" t="s">
        <v>26903</v>
      </c>
      <c r="G9610" t="s">
        <v>187</v>
      </c>
      <c r="H9610" t="s">
        <v>149</v>
      </c>
      <c r="I9610" t="s">
        <v>135</v>
      </c>
      <c r="J9610" t="s">
        <v>136</v>
      </c>
      <c r="K9610" t="s">
        <v>137</v>
      </c>
      <c r="L9610" t="s">
        <v>26904</v>
      </c>
      <c r="M9610" t="s">
        <v>26905</v>
      </c>
      <c r="N9610">
        <v>0.99361111099999999</v>
      </c>
      <c r="O9610">
        <v>0</v>
      </c>
      <c r="P9610">
        <v>40</v>
      </c>
      <c r="Q9610">
        <v>0</v>
      </c>
      <c r="R9610">
        <v>0</v>
      </c>
      <c r="S9610">
        <v>0</v>
      </c>
      <c r="T9610">
        <v>3</v>
      </c>
      <c r="U9610">
        <v>0</v>
      </c>
      <c r="V9610">
        <v>0</v>
      </c>
      <c r="W9610">
        <v>0</v>
      </c>
      <c r="X9610">
        <v>8.9246168537690984</v>
      </c>
      <c r="Y9610">
        <v>0</v>
      </c>
      <c r="Z9610">
        <v>0</v>
      </c>
      <c r="AA9610">
        <v>0</v>
      </c>
      <c r="AB9610">
        <v>4.1564949948288232</v>
      </c>
      <c r="AC9610">
        <v>0</v>
      </c>
      <c r="AD9610">
        <v>0</v>
      </c>
      <c r="AE9610">
        <v>13.081111848597921</v>
      </c>
    </row>
    <row r="9611" spans="1:31" x14ac:dyDescent="0.25">
      <c r="A9611">
        <v>1665493</v>
      </c>
      <c r="B9611">
        <v>1</v>
      </c>
      <c r="C9611" t="s">
        <v>81</v>
      </c>
      <c r="D9611" t="s">
        <v>127</v>
      </c>
      <c r="E9611" t="s">
        <v>152</v>
      </c>
      <c r="F9611" t="s">
        <v>26906</v>
      </c>
      <c r="G9611" t="s">
        <v>154</v>
      </c>
      <c r="H9611" t="s">
        <v>149</v>
      </c>
      <c r="I9611" t="s">
        <v>135</v>
      </c>
      <c r="J9611" t="s">
        <v>136</v>
      </c>
      <c r="K9611" t="s">
        <v>137</v>
      </c>
      <c r="L9611" t="s">
        <v>26907</v>
      </c>
      <c r="M9611" t="s">
        <v>26908</v>
      </c>
      <c r="N9611">
        <v>8.6530555549999999</v>
      </c>
      <c r="O9611">
        <v>0</v>
      </c>
      <c r="P9611">
        <v>2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9.9373488013851943E-2</v>
      </c>
      <c r="Y9611">
        <v>0</v>
      </c>
      <c r="Z9611">
        <v>0</v>
      </c>
      <c r="AA9611">
        <v>0</v>
      </c>
      <c r="AB9611">
        <v>0</v>
      </c>
      <c r="AC9611">
        <v>0</v>
      </c>
      <c r="AD9611">
        <v>0</v>
      </c>
      <c r="AE9611">
        <v>9.9373488013851943E-2</v>
      </c>
    </row>
    <row r="9612" spans="1:31" x14ac:dyDescent="0.25">
      <c r="A9612">
        <v>1665344</v>
      </c>
      <c r="B9612">
        <v>1</v>
      </c>
      <c r="C9612" t="s">
        <v>80</v>
      </c>
      <c r="D9612" t="s">
        <v>99</v>
      </c>
      <c r="E9612" t="s">
        <v>146</v>
      </c>
      <c r="F9612" t="s">
        <v>26909</v>
      </c>
      <c r="G9612" t="s">
        <v>260</v>
      </c>
      <c r="H9612" t="s">
        <v>149</v>
      </c>
      <c r="I9612" t="s">
        <v>135</v>
      </c>
      <c r="J9612" t="s">
        <v>136</v>
      </c>
      <c r="K9612" t="s">
        <v>137</v>
      </c>
      <c r="L9612" t="s">
        <v>26910</v>
      </c>
      <c r="M9612" t="s">
        <v>26911</v>
      </c>
      <c r="N9612">
        <v>4.54</v>
      </c>
      <c r="O9612">
        <v>0</v>
      </c>
      <c r="P9612">
        <v>116</v>
      </c>
      <c r="Q9612">
        <v>0</v>
      </c>
      <c r="R9612">
        <v>0</v>
      </c>
      <c r="S9612">
        <v>0</v>
      </c>
      <c r="T9612">
        <v>6</v>
      </c>
      <c r="U9612">
        <v>0</v>
      </c>
      <c r="V9612">
        <v>1</v>
      </c>
      <c r="W9612">
        <v>0</v>
      </c>
      <c r="X9612">
        <v>63.642841233430211</v>
      </c>
      <c r="Y9612">
        <v>0</v>
      </c>
      <c r="Z9612">
        <v>0</v>
      </c>
      <c r="AA9612">
        <v>0</v>
      </c>
      <c r="AB9612">
        <v>8.5263922387897004</v>
      </c>
      <c r="AC9612">
        <v>0</v>
      </c>
      <c r="AD9612">
        <v>2.6020904966227292</v>
      </c>
      <c r="AE9612">
        <v>74.771323968842637</v>
      </c>
    </row>
    <row r="9613" spans="1:31" x14ac:dyDescent="0.25">
      <c r="A9613">
        <v>1665536</v>
      </c>
      <c r="B9613">
        <v>1</v>
      </c>
      <c r="C9613" t="s">
        <v>80</v>
      </c>
      <c r="D9613" t="s">
        <v>100</v>
      </c>
      <c r="E9613" t="s">
        <v>178</v>
      </c>
      <c r="F9613" t="s">
        <v>893</v>
      </c>
      <c r="G9613" t="s">
        <v>227</v>
      </c>
      <c r="H9613" t="s">
        <v>149</v>
      </c>
      <c r="I9613" t="s">
        <v>135</v>
      </c>
      <c r="J9613" t="s">
        <v>136</v>
      </c>
      <c r="K9613" t="s">
        <v>137</v>
      </c>
      <c r="L9613" t="s">
        <v>26912</v>
      </c>
      <c r="M9613" t="s">
        <v>26913</v>
      </c>
      <c r="N9613">
        <v>3.0947222220000001</v>
      </c>
      <c r="O9613">
        <v>0</v>
      </c>
      <c r="P9613">
        <v>76</v>
      </c>
      <c r="Q9613">
        <v>0</v>
      </c>
      <c r="R9613">
        <v>0</v>
      </c>
      <c r="S9613">
        <v>0</v>
      </c>
      <c r="T9613">
        <v>65</v>
      </c>
      <c r="U9613">
        <v>0</v>
      </c>
      <c r="V9613">
        <v>0</v>
      </c>
      <c r="W9613">
        <v>0</v>
      </c>
      <c r="X9613">
        <v>87.777094752484516</v>
      </c>
      <c r="Y9613">
        <v>0</v>
      </c>
      <c r="Z9613">
        <v>0</v>
      </c>
      <c r="AA9613">
        <v>0</v>
      </c>
      <c r="AB9613">
        <v>164.68473319683181</v>
      </c>
      <c r="AC9613">
        <v>0</v>
      </c>
      <c r="AD9613">
        <v>0</v>
      </c>
      <c r="AE9613">
        <v>252.46182794931633</v>
      </c>
    </row>
    <row r="9614" spans="1:31" x14ac:dyDescent="0.25">
      <c r="A9614">
        <v>1665204</v>
      </c>
      <c r="B9614">
        <v>1</v>
      </c>
      <c r="C9614" t="s">
        <v>81</v>
      </c>
      <c r="D9614" t="s">
        <v>128</v>
      </c>
      <c r="E9614" t="s">
        <v>204</v>
      </c>
      <c r="F9614" t="s">
        <v>773</v>
      </c>
      <c r="G9614" t="s">
        <v>195</v>
      </c>
      <c r="H9614" t="s">
        <v>134</v>
      </c>
      <c r="I9614" t="s">
        <v>135</v>
      </c>
      <c r="J9614" t="s">
        <v>136</v>
      </c>
      <c r="K9614" t="s">
        <v>137</v>
      </c>
      <c r="L9614" t="s">
        <v>26914</v>
      </c>
      <c r="M9614" t="s">
        <v>26915</v>
      </c>
      <c r="N9614">
        <v>1.3047222220000001</v>
      </c>
      <c r="O9614">
        <v>1</v>
      </c>
      <c r="P9614">
        <v>554</v>
      </c>
      <c r="Q9614">
        <v>3</v>
      </c>
      <c r="R9614">
        <v>2</v>
      </c>
      <c r="S9614">
        <v>9</v>
      </c>
      <c r="T9614">
        <v>42</v>
      </c>
      <c r="U9614">
        <v>0</v>
      </c>
      <c r="V9614">
        <v>0</v>
      </c>
      <c r="W9614">
        <v>0.27293987325853114</v>
      </c>
      <c r="X9614">
        <v>62.283406006480647</v>
      </c>
      <c r="Y9614">
        <v>2.1903968017665068</v>
      </c>
      <c r="Z9614">
        <v>1.0088938439066666E-3</v>
      </c>
      <c r="AA9614">
        <v>41.526664512428397</v>
      </c>
      <c r="AB9614">
        <v>12.18227620345402</v>
      </c>
      <c r="AC9614">
        <v>0</v>
      </c>
      <c r="AD9614">
        <v>0</v>
      </c>
      <c r="AE9614">
        <v>118.456692291232</v>
      </c>
    </row>
    <row r="9615" spans="1:31" x14ac:dyDescent="0.25">
      <c r="A9615">
        <v>1665699</v>
      </c>
      <c r="B9615">
        <v>1</v>
      </c>
      <c r="C9615" t="s">
        <v>81</v>
      </c>
      <c r="D9615" t="s">
        <v>119</v>
      </c>
      <c r="E9615" t="s">
        <v>152</v>
      </c>
      <c r="F9615" t="s">
        <v>26916</v>
      </c>
      <c r="G9615" t="s">
        <v>154</v>
      </c>
      <c r="H9615" t="s">
        <v>149</v>
      </c>
      <c r="I9615" t="s">
        <v>135</v>
      </c>
      <c r="J9615" t="s">
        <v>136</v>
      </c>
      <c r="K9615" t="s">
        <v>137</v>
      </c>
      <c r="L9615" t="s">
        <v>26917</v>
      </c>
      <c r="M9615" t="s">
        <v>26918</v>
      </c>
      <c r="N9615">
        <v>1.915</v>
      </c>
      <c r="O9615">
        <v>0</v>
      </c>
      <c r="P9615">
        <v>1</v>
      </c>
      <c r="Q9615">
        <v>0</v>
      </c>
      <c r="R9615">
        <v>0</v>
      </c>
      <c r="S9615">
        <v>0</v>
      </c>
      <c r="T9615">
        <v>0</v>
      </c>
      <c r="U9615">
        <v>0</v>
      </c>
      <c r="V9615">
        <v>0</v>
      </c>
      <c r="W9615">
        <v>0</v>
      </c>
      <c r="X9615">
        <v>0.28017108809504054</v>
      </c>
      <c r="Y9615">
        <v>0</v>
      </c>
      <c r="Z9615">
        <v>0</v>
      </c>
      <c r="AA9615">
        <v>0</v>
      </c>
      <c r="AB9615">
        <v>0</v>
      </c>
      <c r="AC9615">
        <v>0</v>
      </c>
      <c r="AD9615">
        <v>0</v>
      </c>
      <c r="AE9615">
        <v>0.28017108809504054</v>
      </c>
    </row>
    <row r="9616" spans="1:31" x14ac:dyDescent="0.25">
      <c r="A9616">
        <v>1665350</v>
      </c>
      <c r="B9616">
        <v>1</v>
      </c>
      <c r="C9616" t="s">
        <v>80</v>
      </c>
      <c r="D9616" t="s">
        <v>103</v>
      </c>
      <c r="E9616" t="s">
        <v>140</v>
      </c>
      <c r="F9616" t="s">
        <v>6253</v>
      </c>
      <c r="G9616" t="s">
        <v>161</v>
      </c>
      <c r="H9616" t="s">
        <v>134</v>
      </c>
      <c r="I9616" t="s">
        <v>135</v>
      </c>
      <c r="J9616" t="s">
        <v>136</v>
      </c>
      <c r="K9616" t="s">
        <v>137</v>
      </c>
      <c r="L9616" t="s">
        <v>26919</v>
      </c>
      <c r="M9616" t="s">
        <v>26920</v>
      </c>
      <c r="N9616">
        <v>1.6641666660000001</v>
      </c>
      <c r="O9616">
        <v>1</v>
      </c>
      <c r="P9616">
        <v>572</v>
      </c>
      <c r="Q9616">
        <v>1</v>
      </c>
      <c r="R9616">
        <v>0</v>
      </c>
      <c r="S9616">
        <v>1</v>
      </c>
      <c r="T9616">
        <v>29</v>
      </c>
      <c r="U9616">
        <v>0</v>
      </c>
      <c r="V9616">
        <v>0</v>
      </c>
      <c r="W9616">
        <v>0.14895714895229167</v>
      </c>
      <c r="X9616">
        <v>297.00636875949004</v>
      </c>
      <c r="Y9616">
        <v>0.26707602823088333</v>
      </c>
      <c r="Z9616">
        <v>0</v>
      </c>
      <c r="AA9616">
        <v>6.3590654912188533</v>
      </c>
      <c r="AB9616">
        <v>161.25297681102137</v>
      </c>
      <c r="AC9616">
        <v>0</v>
      </c>
      <c r="AD9616">
        <v>0</v>
      </c>
      <c r="AE9616">
        <v>465.03444423891347</v>
      </c>
    </row>
    <row r="9617" spans="1:31" x14ac:dyDescent="0.25">
      <c r="A9617">
        <v>1666014</v>
      </c>
      <c r="B9617">
        <v>1</v>
      </c>
      <c r="C9617" t="s">
        <v>80</v>
      </c>
      <c r="D9617" t="s">
        <v>82</v>
      </c>
      <c r="E9617" t="s">
        <v>362</v>
      </c>
      <c r="F9617" t="s">
        <v>26921</v>
      </c>
      <c r="G9617" t="s">
        <v>252</v>
      </c>
      <c r="H9617" t="s">
        <v>149</v>
      </c>
      <c r="I9617" t="s">
        <v>135</v>
      </c>
      <c r="J9617" t="s">
        <v>136</v>
      </c>
      <c r="K9617" t="s">
        <v>137</v>
      </c>
      <c r="L9617" t="s">
        <v>26922</v>
      </c>
      <c r="M9617" t="s">
        <v>26923</v>
      </c>
      <c r="N9617">
        <v>7.6238888879999998</v>
      </c>
      <c r="O9617">
        <v>0</v>
      </c>
      <c r="P9617">
        <v>62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0</v>
      </c>
      <c r="W9617">
        <v>0</v>
      </c>
      <c r="X9617">
        <v>217.42987243221978</v>
      </c>
      <c r="Y9617">
        <v>0</v>
      </c>
      <c r="Z9617">
        <v>0</v>
      </c>
      <c r="AA9617">
        <v>0</v>
      </c>
      <c r="AB9617">
        <v>0</v>
      </c>
      <c r="AC9617">
        <v>0</v>
      </c>
      <c r="AD9617">
        <v>0</v>
      </c>
      <c r="AE9617">
        <v>217.42987243221978</v>
      </c>
    </row>
    <row r="9618" spans="1:31" x14ac:dyDescent="0.25">
      <c r="A9618">
        <v>1665327</v>
      </c>
      <c r="B9618">
        <v>1</v>
      </c>
      <c r="C9618" t="s">
        <v>80</v>
      </c>
      <c r="D9618" t="s">
        <v>103</v>
      </c>
      <c r="E9618" t="s">
        <v>642</v>
      </c>
      <c r="F9618" t="s">
        <v>1874</v>
      </c>
      <c r="G9618" t="s">
        <v>161</v>
      </c>
      <c r="H9618" t="s">
        <v>134</v>
      </c>
      <c r="I9618" t="s">
        <v>135</v>
      </c>
      <c r="J9618" t="s">
        <v>136</v>
      </c>
      <c r="K9618" t="s">
        <v>137</v>
      </c>
      <c r="L9618" t="s">
        <v>1993</v>
      </c>
      <c r="M9618" t="s">
        <v>26924</v>
      </c>
      <c r="N9618">
        <v>0.26799055500000002</v>
      </c>
      <c r="O9618">
        <v>0</v>
      </c>
      <c r="P9618">
        <v>1820</v>
      </c>
      <c r="Q9618">
        <v>5</v>
      </c>
      <c r="R9618">
        <v>31</v>
      </c>
      <c r="S9618">
        <v>42</v>
      </c>
      <c r="T9618">
        <v>249</v>
      </c>
      <c r="U9618">
        <v>55</v>
      </c>
      <c r="V9618">
        <v>13</v>
      </c>
      <c r="W9618">
        <v>0</v>
      </c>
      <c r="X9618">
        <v>157.98676612360916</v>
      </c>
      <c r="Y9618">
        <v>15.285700385725761</v>
      </c>
      <c r="Z9618">
        <v>8.4153878522573358</v>
      </c>
      <c r="AA9618">
        <v>197.00413998662464</v>
      </c>
      <c r="AB9618">
        <v>84.27324047026292</v>
      </c>
      <c r="AC9618">
        <v>2543.1574241706567</v>
      </c>
      <c r="AD9618">
        <v>368.14364250329913</v>
      </c>
      <c r="AE9618">
        <v>3374.2663014924356</v>
      </c>
    </row>
    <row r="9619" spans="1:31" x14ac:dyDescent="0.25">
      <c r="A9619">
        <v>1665304</v>
      </c>
      <c r="B9619">
        <v>1</v>
      </c>
      <c r="C9619" t="s">
        <v>80</v>
      </c>
      <c r="D9619" t="s">
        <v>82</v>
      </c>
      <c r="E9619" t="s">
        <v>152</v>
      </c>
      <c r="F9619" t="s">
        <v>25390</v>
      </c>
      <c r="G9619" t="s">
        <v>168</v>
      </c>
      <c r="H9619" t="s">
        <v>149</v>
      </c>
      <c r="I9619" t="s">
        <v>135</v>
      </c>
      <c r="J9619" t="s">
        <v>136</v>
      </c>
      <c r="K9619" t="s">
        <v>137</v>
      </c>
      <c r="L9619" t="s">
        <v>26925</v>
      </c>
      <c r="M9619" t="s">
        <v>26926</v>
      </c>
      <c r="N9619">
        <v>8.0366666660000003</v>
      </c>
      <c r="O9619">
        <v>0</v>
      </c>
      <c r="P9619">
        <v>14</v>
      </c>
      <c r="Q9619">
        <v>0</v>
      </c>
      <c r="R9619">
        <v>0</v>
      </c>
      <c r="S9619">
        <v>0</v>
      </c>
      <c r="T9619">
        <v>1</v>
      </c>
      <c r="U9619">
        <v>0</v>
      </c>
      <c r="V9619">
        <v>0</v>
      </c>
      <c r="W9619">
        <v>0</v>
      </c>
      <c r="X9619">
        <v>41.231737664477109</v>
      </c>
      <c r="Y9619">
        <v>0</v>
      </c>
      <c r="Z9619">
        <v>0</v>
      </c>
      <c r="AA9619">
        <v>0</v>
      </c>
      <c r="AB9619">
        <v>17.696383948099999</v>
      </c>
      <c r="AC9619">
        <v>0</v>
      </c>
      <c r="AD9619">
        <v>0</v>
      </c>
      <c r="AE9619">
        <v>58.928121612577108</v>
      </c>
    </row>
    <row r="9620" spans="1:31" x14ac:dyDescent="0.25">
      <c r="A9620">
        <v>1665968</v>
      </c>
      <c r="B9620">
        <v>1</v>
      </c>
      <c r="C9620" t="s">
        <v>81</v>
      </c>
      <c r="D9620" t="s">
        <v>112</v>
      </c>
      <c r="E9620" t="s">
        <v>146</v>
      </c>
      <c r="F9620" t="s">
        <v>26927</v>
      </c>
      <c r="G9620" t="s">
        <v>227</v>
      </c>
      <c r="H9620" t="s">
        <v>149</v>
      </c>
      <c r="I9620" t="s">
        <v>135</v>
      </c>
      <c r="J9620" t="s">
        <v>136</v>
      </c>
      <c r="K9620" t="s">
        <v>137</v>
      </c>
      <c r="L9620" t="s">
        <v>26928</v>
      </c>
      <c r="M9620" t="s">
        <v>26929</v>
      </c>
      <c r="N9620">
        <v>0.69555555499999999</v>
      </c>
      <c r="O9620">
        <v>0</v>
      </c>
      <c r="P9620">
        <v>150</v>
      </c>
      <c r="Q9620">
        <v>0</v>
      </c>
      <c r="R9620">
        <v>2</v>
      </c>
      <c r="S9620">
        <v>0</v>
      </c>
      <c r="T9620">
        <v>11</v>
      </c>
      <c r="U9620">
        <v>0</v>
      </c>
      <c r="V9620">
        <v>0</v>
      </c>
      <c r="W9620">
        <v>0</v>
      </c>
      <c r="X9620">
        <v>16.443249428048013</v>
      </c>
      <c r="Y9620">
        <v>0</v>
      </c>
      <c r="Z9620">
        <v>5.4387523867111117E-4</v>
      </c>
      <c r="AA9620">
        <v>0</v>
      </c>
      <c r="AB9620">
        <v>0.99108726019202986</v>
      </c>
      <c r="AC9620">
        <v>0</v>
      </c>
      <c r="AD9620">
        <v>0</v>
      </c>
      <c r="AE9620">
        <v>17.434880563478711</v>
      </c>
    </row>
    <row r="9621" spans="1:31" x14ac:dyDescent="0.25">
      <c r="A9621">
        <v>1665722</v>
      </c>
      <c r="B9621">
        <v>1</v>
      </c>
      <c r="C9621" t="s">
        <v>80</v>
      </c>
      <c r="D9621" t="s">
        <v>108</v>
      </c>
      <c r="E9621" t="s">
        <v>152</v>
      </c>
      <c r="F9621" t="s">
        <v>26930</v>
      </c>
      <c r="G9621" t="s">
        <v>154</v>
      </c>
      <c r="H9621" t="s">
        <v>149</v>
      </c>
      <c r="I9621" t="s">
        <v>135</v>
      </c>
      <c r="J9621" t="s">
        <v>136</v>
      </c>
      <c r="K9621" t="s">
        <v>137</v>
      </c>
      <c r="L9621" t="s">
        <v>26931</v>
      </c>
      <c r="M9621" t="s">
        <v>26932</v>
      </c>
      <c r="N9621">
        <v>7.9255555549999999</v>
      </c>
      <c r="O9621">
        <v>0</v>
      </c>
      <c r="P9621">
        <v>1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0</v>
      </c>
      <c r="W9621">
        <v>0</v>
      </c>
      <c r="X9621">
        <v>6.8461990070255553E-3</v>
      </c>
      <c r="Y9621">
        <v>0</v>
      </c>
      <c r="Z9621">
        <v>0</v>
      </c>
      <c r="AA9621">
        <v>0</v>
      </c>
      <c r="AB9621">
        <v>0</v>
      </c>
      <c r="AC9621">
        <v>0</v>
      </c>
      <c r="AD9621">
        <v>0</v>
      </c>
      <c r="AE9621">
        <v>6.8461990070255553E-3</v>
      </c>
    </row>
    <row r="9622" spans="1:31" x14ac:dyDescent="0.25">
      <c r="A9622">
        <v>1666160</v>
      </c>
      <c r="B9622">
        <v>1</v>
      </c>
      <c r="C9622" t="s">
        <v>81</v>
      </c>
      <c r="D9622" t="s">
        <v>128</v>
      </c>
      <c r="E9622" t="s">
        <v>178</v>
      </c>
      <c r="F9622" t="s">
        <v>10792</v>
      </c>
      <c r="G9622" t="s">
        <v>187</v>
      </c>
      <c r="H9622" t="s">
        <v>149</v>
      </c>
      <c r="I9622" t="s">
        <v>135</v>
      </c>
      <c r="J9622" t="s">
        <v>136</v>
      </c>
      <c r="K9622" t="s">
        <v>137</v>
      </c>
      <c r="L9622" t="s">
        <v>26933</v>
      </c>
      <c r="M9622" t="s">
        <v>26934</v>
      </c>
      <c r="N9622">
        <v>5.6347222219999997</v>
      </c>
      <c r="O9622">
        <v>0</v>
      </c>
      <c r="P9622">
        <v>10</v>
      </c>
      <c r="Q9622">
        <v>0</v>
      </c>
      <c r="R9622">
        <v>12</v>
      </c>
      <c r="S9622">
        <v>0</v>
      </c>
      <c r="T9622">
        <v>5</v>
      </c>
      <c r="U9622">
        <v>0</v>
      </c>
      <c r="V9622">
        <v>0</v>
      </c>
      <c r="W9622">
        <v>0</v>
      </c>
      <c r="X9622">
        <v>24.840202817561078</v>
      </c>
      <c r="Y9622">
        <v>0</v>
      </c>
      <c r="Z9622">
        <v>18.011183337818501</v>
      </c>
      <c r="AA9622">
        <v>0</v>
      </c>
      <c r="AB9622">
        <v>11.500909463843627</v>
      </c>
      <c r="AC9622">
        <v>0</v>
      </c>
      <c r="AD9622">
        <v>0</v>
      </c>
      <c r="AE9622">
        <v>54.352295619223206</v>
      </c>
    </row>
    <row r="9623" spans="1:31" x14ac:dyDescent="0.25">
      <c r="A9623">
        <v>1665805</v>
      </c>
      <c r="B9623">
        <v>1</v>
      </c>
      <c r="C9623" t="s">
        <v>81</v>
      </c>
      <c r="D9623" t="s">
        <v>113</v>
      </c>
      <c r="E9623" t="s">
        <v>146</v>
      </c>
      <c r="F9623" t="s">
        <v>11346</v>
      </c>
      <c r="G9623" t="s">
        <v>227</v>
      </c>
      <c r="H9623" t="s">
        <v>149</v>
      </c>
      <c r="I9623" t="s">
        <v>135</v>
      </c>
      <c r="J9623" t="s">
        <v>136</v>
      </c>
      <c r="K9623" t="s">
        <v>137</v>
      </c>
      <c r="L9623" t="s">
        <v>26935</v>
      </c>
      <c r="M9623" t="s">
        <v>26936</v>
      </c>
      <c r="N9623">
        <v>5.988611111</v>
      </c>
      <c r="O9623">
        <v>0</v>
      </c>
      <c r="P9623">
        <v>28</v>
      </c>
      <c r="Q9623">
        <v>0</v>
      </c>
      <c r="R9623">
        <v>2</v>
      </c>
      <c r="S9623">
        <v>0</v>
      </c>
      <c r="T9623">
        <v>1</v>
      </c>
      <c r="U9623">
        <v>0</v>
      </c>
      <c r="V9623">
        <v>0</v>
      </c>
      <c r="W9623">
        <v>0</v>
      </c>
      <c r="X9623">
        <v>6.758797841645662</v>
      </c>
      <c r="Y9623">
        <v>0</v>
      </c>
      <c r="Z9623">
        <v>0.90672543725428045</v>
      </c>
      <c r="AA9623">
        <v>0</v>
      </c>
      <c r="AB9623">
        <v>0.5288745053773054</v>
      </c>
      <c r="AC9623">
        <v>0</v>
      </c>
      <c r="AD9623">
        <v>0</v>
      </c>
      <c r="AE9623">
        <v>8.194397784277248</v>
      </c>
    </row>
    <row r="9624" spans="1:31" x14ac:dyDescent="0.25">
      <c r="A9624">
        <v>1665659</v>
      </c>
      <c r="B9624">
        <v>1</v>
      </c>
      <c r="C9624" t="s">
        <v>81</v>
      </c>
      <c r="D9624" t="s">
        <v>120</v>
      </c>
      <c r="E9624" t="s">
        <v>178</v>
      </c>
      <c r="F9624" t="s">
        <v>26937</v>
      </c>
      <c r="G9624" t="s">
        <v>180</v>
      </c>
      <c r="H9624" t="s">
        <v>149</v>
      </c>
      <c r="I9624" t="s">
        <v>135</v>
      </c>
      <c r="J9624" t="s">
        <v>136</v>
      </c>
      <c r="K9624" t="s">
        <v>137</v>
      </c>
      <c r="L9624" t="s">
        <v>26938</v>
      </c>
      <c r="M9624" t="s">
        <v>26939</v>
      </c>
      <c r="N9624">
        <v>9.2227777769999992</v>
      </c>
      <c r="O9624">
        <v>0</v>
      </c>
      <c r="P9624">
        <v>251</v>
      </c>
      <c r="Q9624">
        <v>0</v>
      </c>
      <c r="R9624">
        <v>0</v>
      </c>
      <c r="S9624">
        <v>0</v>
      </c>
      <c r="T9624">
        <v>50</v>
      </c>
      <c r="U9624">
        <v>0</v>
      </c>
      <c r="V9624">
        <v>0</v>
      </c>
      <c r="W9624">
        <v>0</v>
      </c>
      <c r="X9624">
        <v>747.18842047505348</v>
      </c>
      <c r="Y9624">
        <v>0</v>
      </c>
      <c r="Z9624">
        <v>0</v>
      </c>
      <c r="AA9624">
        <v>0</v>
      </c>
      <c r="AB9624">
        <v>403.5432409841668</v>
      </c>
      <c r="AC9624">
        <v>0</v>
      </c>
      <c r="AD9624">
        <v>0</v>
      </c>
      <c r="AE9624">
        <v>1150.7316614592203</v>
      </c>
    </row>
    <row r="9625" spans="1:31" x14ac:dyDescent="0.25">
      <c r="A9625">
        <v>1665413</v>
      </c>
      <c r="B9625">
        <v>1</v>
      </c>
      <c r="C9625" t="s">
        <v>80</v>
      </c>
      <c r="D9625" t="s">
        <v>90</v>
      </c>
      <c r="E9625" t="s">
        <v>131</v>
      </c>
      <c r="F9625" t="s">
        <v>26940</v>
      </c>
      <c r="G9625" t="s">
        <v>142</v>
      </c>
      <c r="H9625" t="s">
        <v>134</v>
      </c>
      <c r="I9625" t="s">
        <v>135</v>
      </c>
      <c r="J9625" t="s">
        <v>136</v>
      </c>
      <c r="K9625" t="s">
        <v>143</v>
      </c>
      <c r="L9625" t="s">
        <v>26941</v>
      </c>
      <c r="M9625" t="s">
        <v>26942</v>
      </c>
      <c r="N9625">
        <v>2.4194444439999998</v>
      </c>
      <c r="O9625">
        <v>0</v>
      </c>
      <c r="P9625">
        <v>1566</v>
      </c>
      <c r="Q9625">
        <v>0</v>
      </c>
      <c r="R9625">
        <v>0</v>
      </c>
      <c r="S9625">
        <v>0</v>
      </c>
      <c r="T9625">
        <v>161</v>
      </c>
      <c r="U9625">
        <v>0</v>
      </c>
      <c r="V9625">
        <v>0</v>
      </c>
      <c r="W9625">
        <v>0</v>
      </c>
      <c r="X9625">
        <v>1521.8835472234528</v>
      </c>
      <c r="Y9625">
        <v>0</v>
      </c>
      <c r="Z9625">
        <v>0</v>
      </c>
      <c r="AA9625">
        <v>0</v>
      </c>
      <c r="AB9625">
        <v>444.80523579273273</v>
      </c>
      <c r="AC9625">
        <v>0</v>
      </c>
      <c r="AD9625">
        <v>0</v>
      </c>
      <c r="AE9625">
        <v>1966.6887830161854</v>
      </c>
    </row>
    <row r="9626" spans="1:31" x14ac:dyDescent="0.25">
      <c r="A9626">
        <v>1665513</v>
      </c>
      <c r="B9626">
        <v>1</v>
      </c>
      <c r="C9626" t="s">
        <v>80</v>
      </c>
      <c r="D9626" t="s">
        <v>91</v>
      </c>
      <c r="E9626" t="s">
        <v>131</v>
      </c>
      <c r="F9626" t="s">
        <v>21027</v>
      </c>
      <c r="G9626" t="s">
        <v>142</v>
      </c>
      <c r="H9626" t="s">
        <v>134</v>
      </c>
      <c r="I9626" t="s">
        <v>135</v>
      </c>
      <c r="J9626" t="s">
        <v>136</v>
      </c>
      <c r="K9626" t="s">
        <v>143</v>
      </c>
      <c r="L9626" t="s">
        <v>26943</v>
      </c>
      <c r="M9626" t="s">
        <v>26944</v>
      </c>
      <c r="N9626">
        <v>0.67742777700000001</v>
      </c>
      <c r="O9626">
        <v>0</v>
      </c>
      <c r="P9626">
        <v>47</v>
      </c>
      <c r="Q9626">
        <v>0</v>
      </c>
      <c r="R9626">
        <v>0</v>
      </c>
      <c r="S9626">
        <v>0</v>
      </c>
      <c r="T9626">
        <v>19</v>
      </c>
      <c r="U9626">
        <v>0</v>
      </c>
      <c r="V9626">
        <v>0</v>
      </c>
      <c r="W9626">
        <v>0</v>
      </c>
      <c r="X9626">
        <v>9.2728817605383469</v>
      </c>
      <c r="Y9626">
        <v>0</v>
      </c>
      <c r="Z9626">
        <v>0</v>
      </c>
      <c r="AA9626">
        <v>0</v>
      </c>
      <c r="AB9626">
        <v>43.868245940594491</v>
      </c>
      <c r="AC9626">
        <v>0</v>
      </c>
      <c r="AD9626">
        <v>0</v>
      </c>
      <c r="AE9626">
        <v>53.141127701132838</v>
      </c>
    </row>
    <row r="9627" spans="1:31" x14ac:dyDescent="0.25">
      <c r="A9627">
        <v>1665267</v>
      </c>
      <c r="B9627">
        <v>1</v>
      </c>
      <c r="C9627" t="s">
        <v>80</v>
      </c>
      <c r="D9627" t="s">
        <v>106</v>
      </c>
      <c r="E9627" t="s">
        <v>204</v>
      </c>
      <c r="F9627" t="s">
        <v>11404</v>
      </c>
      <c r="G9627" t="s">
        <v>161</v>
      </c>
      <c r="H9627" t="s">
        <v>134</v>
      </c>
      <c r="I9627" t="s">
        <v>135</v>
      </c>
      <c r="J9627" t="s">
        <v>136</v>
      </c>
      <c r="K9627" t="s">
        <v>137</v>
      </c>
      <c r="L9627" t="s">
        <v>26945</v>
      </c>
      <c r="M9627" t="s">
        <v>26946</v>
      </c>
      <c r="N9627">
        <v>2.3819444440000002</v>
      </c>
      <c r="O9627">
        <v>0</v>
      </c>
      <c r="P9627">
        <v>1233</v>
      </c>
      <c r="Q9627">
        <v>20</v>
      </c>
      <c r="R9627">
        <v>148</v>
      </c>
      <c r="S9627">
        <v>12</v>
      </c>
      <c r="T9627">
        <v>249</v>
      </c>
      <c r="U9627">
        <v>0</v>
      </c>
      <c r="V9627">
        <v>0</v>
      </c>
      <c r="W9627">
        <v>0</v>
      </c>
      <c r="X9627">
        <v>372.73525487099596</v>
      </c>
      <c r="Y9627">
        <v>27.219155038854549</v>
      </c>
      <c r="Z9627">
        <v>27.31071604405405</v>
      </c>
      <c r="AA9627">
        <v>96.104359506020714</v>
      </c>
      <c r="AB9627">
        <v>171.16876233712358</v>
      </c>
      <c r="AC9627">
        <v>0</v>
      </c>
      <c r="AD9627">
        <v>0</v>
      </c>
      <c r="AE9627">
        <v>694.53824779704883</v>
      </c>
    </row>
    <row r="9628" spans="1:31" x14ac:dyDescent="0.25">
      <c r="A9628">
        <v>1666054</v>
      </c>
      <c r="B9628">
        <v>1</v>
      </c>
      <c r="C9628" t="s">
        <v>80</v>
      </c>
      <c r="D9628" t="s">
        <v>96</v>
      </c>
      <c r="E9628" t="s">
        <v>152</v>
      </c>
      <c r="F9628" t="s">
        <v>26947</v>
      </c>
      <c r="G9628" t="s">
        <v>154</v>
      </c>
      <c r="H9628" t="s">
        <v>149</v>
      </c>
      <c r="I9628" t="s">
        <v>135</v>
      </c>
      <c r="J9628" t="s">
        <v>136</v>
      </c>
      <c r="K9628" t="s">
        <v>137</v>
      </c>
      <c r="L9628" t="s">
        <v>26948</v>
      </c>
      <c r="M9628" t="s">
        <v>26949</v>
      </c>
      <c r="N9628">
        <v>4.557222222</v>
      </c>
      <c r="O9628">
        <v>0</v>
      </c>
      <c r="P9628">
        <v>1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0</v>
      </c>
      <c r="W9628">
        <v>0</v>
      </c>
      <c r="X9628">
        <v>2.1449512076183002</v>
      </c>
      <c r="Y9628">
        <v>0</v>
      </c>
      <c r="Z9628">
        <v>0</v>
      </c>
      <c r="AA9628">
        <v>0</v>
      </c>
      <c r="AB9628">
        <v>0</v>
      </c>
      <c r="AC9628">
        <v>0</v>
      </c>
      <c r="AD9628">
        <v>0</v>
      </c>
      <c r="AE9628">
        <v>2.1449512076183002</v>
      </c>
    </row>
    <row r="9629" spans="1:31" x14ac:dyDescent="0.25">
      <c r="A9629">
        <v>1666117</v>
      </c>
      <c r="B9629">
        <v>1</v>
      </c>
      <c r="C9629" t="s">
        <v>80</v>
      </c>
      <c r="D9629" t="s">
        <v>105</v>
      </c>
      <c r="E9629" t="s">
        <v>152</v>
      </c>
      <c r="F9629" t="s">
        <v>26950</v>
      </c>
      <c r="G9629" t="s">
        <v>168</v>
      </c>
      <c r="H9629" t="s">
        <v>149</v>
      </c>
      <c r="I9629" t="s">
        <v>135</v>
      </c>
      <c r="J9629" t="s">
        <v>136</v>
      </c>
      <c r="K9629" t="s">
        <v>137</v>
      </c>
      <c r="L9629" t="s">
        <v>26951</v>
      </c>
      <c r="M9629" t="s">
        <v>26952</v>
      </c>
      <c r="N9629">
        <v>25.317499999999999</v>
      </c>
      <c r="O9629">
        <v>0</v>
      </c>
      <c r="P9629">
        <v>1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0</v>
      </c>
      <c r="W9629">
        <v>0</v>
      </c>
      <c r="X9629">
        <v>2.9718723475804505</v>
      </c>
      <c r="Y9629">
        <v>0</v>
      </c>
      <c r="Z9629">
        <v>0</v>
      </c>
      <c r="AA9629">
        <v>0</v>
      </c>
      <c r="AB9629">
        <v>0</v>
      </c>
      <c r="AC9629">
        <v>0</v>
      </c>
      <c r="AD9629">
        <v>0</v>
      </c>
      <c r="AE9629">
        <v>2.9718723475804505</v>
      </c>
    </row>
    <row r="9630" spans="1:31" x14ac:dyDescent="0.25">
      <c r="A9630">
        <v>1665453</v>
      </c>
      <c r="B9630">
        <v>1</v>
      </c>
      <c r="C9630" t="s">
        <v>81</v>
      </c>
      <c r="D9630" t="s">
        <v>127</v>
      </c>
      <c r="E9630" t="s">
        <v>131</v>
      </c>
      <c r="F9630" t="s">
        <v>26953</v>
      </c>
      <c r="G9630" t="s">
        <v>195</v>
      </c>
      <c r="H9630" t="s">
        <v>134</v>
      </c>
      <c r="I9630" t="s">
        <v>135</v>
      </c>
      <c r="J9630" t="s">
        <v>136</v>
      </c>
      <c r="K9630" t="s">
        <v>137</v>
      </c>
      <c r="L9630" t="s">
        <v>26954</v>
      </c>
      <c r="M9630" t="s">
        <v>26955</v>
      </c>
      <c r="N9630">
        <v>9.5605555550000005</v>
      </c>
      <c r="O9630">
        <v>0</v>
      </c>
      <c r="P9630">
        <v>0</v>
      </c>
      <c r="Q9630">
        <v>1</v>
      </c>
      <c r="R9630">
        <v>0</v>
      </c>
      <c r="S9630">
        <v>0</v>
      </c>
      <c r="T9630">
        <v>0</v>
      </c>
      <c r="U9630">
        <v>0</v>
      </c>
      <c r="V9630">
        <v>0</v>
      </c>
      <c r="W9630">
        <v>0</v>
      </c>
      <c r="X9630">
        <v>0</v>
      </c>
      <c r="Y9630">
        <v>14.609080455171581</v>
      </c>
      <c r="Z9630">
        <v>0</v>
      </c>
      <c r="AA9630">
        <v>0</v>
      </c>
      <c r="AB9630">
        <v>0</v>
      </c>
      <c r="AC9630">
        <v>0</v>
      </c>
      <c r="AD9630">
        <v>0</v>
      </c>
      <c r="AE9630">
        <v>14.609080455171581</v>
      </c>
    </row>
    <row r="9631" spans="1:31" x14ac:dyDescent="0.25">
      <c r="A9631">
        <v>1665951</v>
      </c>
      <c r="B9631">
        <v>1</v>
      </c>
      <c r="C9631" t="s">
        <v>80</v>
      </c>
      <c r="D9631" t="s">
        <v>99</v>
      </c>
      <c r="E9631" t="s">
        <v>178</v>
      </c>
      <c r="F9631" t="s">
        <v>26956</v>
      </c>
      <c r="G9631" t="s">
        <v>187</v>
      </c>
      <c r="H9631" t="s">
        <v>149</v>
      </c>
      <c r="I9631" t="s">
        <v>135</v>
      </c>
      <c r="J9631" t="s">
        <v>136</v>
      </c>
      <c r="K9631" t="s">
        <v>137</v>
      </c>
      <c r="L9631" t="s">
        <v>26957</v>
      </c>
      <c r="M9631" t="s">
        <v>26958</v>
      </c>
      <c r="N9631">
        <v>4.5113888879999999</v>
      </c>
      <c r="O9631">
        <v>0</v>
      </c>
      <c r="P9631">
        <v>42</v>
      </c>
      <c r="Q9631">
        <v>0</v>
      </c>
      <c r="R9631">
        <v>0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19.740241695435529</v>
      </c>
      <c r="Y9631">
        <v>0</v>
      </c>
      <c r="Z9631">
        <v>0</v>
      </c>
      <c r="AA9631">
        <v>0</v>
      </c>
      <c r="AB9631">
        <v>0</v>
      </c>
      <c r="AC9631">
        <v>0</v>
      </c>
      <c r="AD9631">
        <v>0</v>
      </c>
      <c r="AE9631">
        <v>19.740241695435529</v>
      </c>
    </row>
    <row r="9632" spans="1:31" x14ac:dyDescent="0.25">
      <c r="A9632">
        <v>1665261</v>
      </c>
      <c r="B9632">
        <v>1</v>
      </c>
      <c r="C9632" t="s">
        <v>81</v>
      </c>
      <c r="D9632" t="s">
        <v>119</v>
      </c>
      <c r="E9632" t="s">
        <v>146</v>
      </c>
      <c r="F9632" t="s">
        <v>26959</v>
      </c>
      <c r="G9632" t="s">
        <v>260</v>
      </c>
      <c r="H9632" t="s">
        <v>149</v>
      </c>
      <c r="I9632" t="s">
        <v>135</v>
      </c>
      <c r="J9632" t="s">
        <v>136</v>
      </c>
      <c r="K9632" t="s">
        <v>137</v>
      </c>
      <c r="L9632" t="s">
        <v>26960</v>
      </c>
      <c r="M9632" t="s">
        <v>26961</v>
      </c>
      <c r="N9632">
        <v>1.007777777</v>
      </c>
      <c r="O9632">
        <v>0</v>
      </c>
      <c r="P9632">
        <v>37</v>
      </c>
      <c r="Q9632">
        <v>0</v>
      </c>
      <c r="R9632">
        <v>15</v>
      </c>
      <c r="S9632">
        <v>0</v>
      </c>
      <c r="T9632">
        <v>2</v>
      </c>
      <c r="U9632">
        <v>0</v>
      </c>
      <c r="V9632">
        <v>0</v>
      </c>
      <c r="W9632">
        <v>0</v>
      </c>
      <c r="X9632">
        <v>1.0018890207586335</v>
      </c>
      <c r="Y9632">
        <v>0</v>
      </c>
      <c r="Z9632">
        <v>19.499545658713682</v>
      </c>
      <c r="AA9632">
        <v>0</v>
      </c>
      <c r="AB9632">
        <v>1.0737750655555E-2</v>
      </c>
      <c r="AC9632">
        <v>0</v>
      </c>
      <c r="AD9632">
        <v>0</v>
      </c>
      <c r="AE9632">
        <v>20.512172430127869</v>
      </c>
    </row>
    <row r="9633" spans="1:31" x14ac:dyDescent="0.25">
      <c r="A9633">
        <v>1665284</v>
      </c>
      <c r="B9633">
        <v>1</v>
      </c>
      <c r="C9633" t="s">
        <v>80</v>
      </c>
      <c r="D9633" t="s">
        <v>103</v>
      </c>
      <c r="E9633" t="s">
        <v>642</v>
      </c>
      <c r="F9633" t="s">
        <v>1874</v>
      </c>
      <c r="G9633" t="s">
        <v>161</v>
      </c>
      <c r="H9633" t="s">
        <v>967</v>
      </c>
      <c r="I9633" t="s">
        <v>135</v>
      </c>
      <c r="J9633" t="s">
        <v>136</v>
      </c>
      <c r="K9633" t="s">
        <v>137</v>
      </c>
      <c r="L9633" t="s">
        <v>26962</v>
      </c>
      <c r="M9633" t="s">
        <v>26963</v>
      </c>
      <c r="N9633">
        <v>0.59202666599999998</v>
      </c>
      <c r="O9633">
        <v>0</v>
      </c>
      <c r="P9633">
        <v>1820</v>
      </c>
      <c r="Q9633">
        <v>5</v>
      </c>
      <c r="R9633">
        <v>31</v>
      </c>
      <c r="S9633">
        <v>42</v>
      </c>
      <c r="T9633">
        <v>249</v>
      </c>
      <c r="U9633">
        <v>55</v>
      </c>
      <c r="V9633">
        <v>13</v>
      </c>
      <c r="W9633">
        <v>0</v>
      </c>
      <c r="X9633">
        <v>325.02633699485938</v>
      </c>
      <c r="Y9633">
        <v>29.502019668648778</v>
      </c>
      <c r="Z9633">
        <v>19.705523998423459</v>
      </c>
      <c r="AA9633">
        <v>309.05677031836353</v>
      </c>
      <c r="AB9633">
        <v>104.34504021113715</v>
      </c>
      <c r="AC9633">
        <v>2951.4408610677406</v>
      </c>
      <c r="AD9633">
        <v>336.33647825788142</v>
      </c>
      <c r="AE9633">
        <v>4075.4130305170543</v>
      </c>
    </row>
    <row r="9634" spans="1:31" x14ac:dyDescent="0.25">
      <c r="A9634">
        <v>1666137</v>
      </c>
      <c r="B9634">
        <v>1</v>
      </c>
      <c r="C9634" t="s">
        <v>80</v>
      </c>
      <c r="D9634" t="s">
        <v>87</v>
      </c>
      <c r="E9634" t="s">
        <v>152</v>
      </c>
      <c r="F9634" t="s">
        <v>26964</v>
      </c>
      <c r="G9634" t="s">
        <v>507</v>
      </c>
      <c r="H9634" t="s">
        <v>149</v>
      </c>
      <c r="I9634" t="s">
        <v>135</v>
      </c>
      <c r="J9634" t="s">
        <v>136</v>
      </c>
      <c r="K9634" t="s">
        <v>137</v>
      </c>
      <c r="L9634" t="s">
        <v>26965</v>
      </c>
      <c r="M9634" t="s">
        <v>26966</v>
      </c>
      <c r="N9634">
        <v>0.77583333300000001</v>
      </c>
      <c r="O9634">
        <v>0</v>
      </c>
      <c r="P9634">
        <v>9</v>
      </c>
      <c r="Q9634">
        <v>0</v>
      </c>
      <c r="R9634">
        <v>0</v>
      </c>
      <c r="S9634">
        <v>0</v>
      </c>
      <c r="T9634">
        <v>2</v>
      </c>
      <c r="U9634">
        <v>0</v>
      </c>
      <c r="V9634">
        <v>0</v>
      </c>
      <c r="W9634">
        <v>0</v>
      </c>
      <c r="X9634">
        <v>1.8402043860717612</v>
      </c>
      <c r="Y9634">
        <v>0</v>
      </c>
      <c r="Z9634">
        <v>0</v>
      </c>
      <c r="AA9634">
        <v>0</v>
      </c>
      <c r="AB9634">
        <v>0.78000527435682343</v>
      </c>
      <c r="AC9634">
        <v>0</v>
      </c>
      <c r="AD9634">
        <v>0</v>
      </c>
      <c r="AE9634">
        <v>2.6202096604285847</v>
      </c>
    </row>
    <row r="9635" spans="1:31" x14ac:dyDescent="0.25">
      <c r="A9635">
        <v>1665994</v>
      </c>
      <c r="B9635">
        <v>1</v>
      </c>
      <c r="C9635" t="s">
        <v>81</v>
      </c>
      <c r="D9635" t="s">
        <v>123</v>
      </c>
      <c r="E9635" t="s">
        <v>178</v>
      </c>
      <c r="F9635" t="s">
        <v>26967</v>
      </c>
      <c r="G9635" t="s">
        <v>227</v>
      </c>
      <c r="H9635" t="s">
        <v>149</v>
      </c>
      <c r="I9635" t="s">
        <v>135</v>
      </c>
      <c r="J9635" t="s">
        <v>136</v>
      </c>
      <c r="K9635" t="s">
        <v>137</v>
      </c>
      <c r="L9635" t="s">
        <v>26968</v>
      </c>
      <c r="M9635" t="s">
        <v>26969</v>
      </c>
      <c r="N9635">
        <v>2.926388888</v>
      </c>
      <c r="O9635">
        <v>0</v>
      </c>
      <c r="P9635">
        <v>0</v>
      </c>
      <c r="Q9635">
        <v>0</v>
      </c>
      <c r="R9635">
        <v>1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1.4890823130994557</v>
      </c>
      <c r="AA9635">
        <v>0</v>
      </c>
      <c r="AB9635">
        <v>0</v>
      </c>
      <c r="AC9635">
        <v>0</v>
      </c>
      <c r="AD9635">
        <v>0</v>
      </c>
      <c r="AE9635">
        <v>1.4890823130994557</v>
      </c>
    </row>
    <row r="9636" spans="1:31" x14ac:dyDescent="0.25">
      <c r="A9636">
        <v>1665427</v>
      </c>
      <c r="B9636">
        <v>1</v>
      </c>
      <c r="C9636" t="s">
        <v>80</v>
      </c>
      <c r="D9636" t="s">
        <v>97</v>
      </c>
      <c r="E9636" t="s">
        <v>131</v>
      </c>
      <c r="F9636" t="s">
        <v>26970</v>
      </c>
      <c r="G9636" t="s">
        <v>148</v>
      </c>
      <c r="H9636" t="s">
        <v>134</v>
      </c>
      <c r="I9636" t="s">
        <v>135</v>
      </c>
      <c r="J9636" t="s">
        <v>136</v>
      </c>
      <c r="K9636" t="s">
        <v>143</v>
      </c>
      <c r="L9636" t="s">
        <v>26971</v>
      </c>
      <c r="M9636" t="s">
        <v>26972</v>
      </c>
      <c r="N9636">
        <v>9.2241666660000003</v>
      </c>
      <c r="O9636">
        <v>7</v>
      </c>
      <c r="P9636">
        <v>489</v>
      </c>
      <c r="Q9636">
        <v>12</v>
      </c>
      <c r="R9636">
        <v>336</v>
      </c>
      <c r="S9636">
        <v>16</v>
      </c>
      <c r="T9636">
        <v>149</v>
      </c>
      <c r="U9636">
        <v>2</v>
      </c>
      <c r="V9636">
        <v>1</v>
      </c>
      <c r="W9636">
        <v>916.97129051742559</v>
      </c>
      <c r="X9636">
        <v>2572.0506825352431</v>
      </c>
      <c r="Y9636">
        <v>492.69749118610656</v>
      </c>
      <c r="Z9636">
        <v>1406.9093249976199</v>
      </c>
      <c r="AA9636">
        <v>1988.413988242914</v>
      </c>
      <c r="AB9636">
        <v>2095.0232197437895</v>
      </c>
      <c r="AC9636">
        <v>633.8984608275772</v>
      </c>
      <c r="AD9636">
        <v>13.33338294411517</v>
      </c>
      <c r="AE9636">
        <v>10119.29784099479</v>
      </c>
    </row>
    <row r="9637" spans="1:31" x14ac:dyDescent="0.25">
      <c r="A9637">
        <v>1665496</v>
      </c>
      <c r="B9637">
        <v>1</v>
      </c>
      <c r="C9637" t="s">
        <v>80</v>
      </c>
      <c r="D9637" t="s">
        <v>98</v>
      </c>
      <c r="E9637" t="s">
        <v>146</v>
      </c>
      <c r="F9637" t="s">
        <v>26973</v>
      </c>
      <c r="G9637" t="s">
        <v>675</v>
      </c>
      <c r="H9637" t="s">
        <v>149</v>
      </c>
      <c r="I9637" t="s">
        <v>135</v>
      </c>
      <c r="J9637" t="s">
        <v>136</v>
      </c>
      <c r="K9637" t="s">
        <v>137</v>
      </c>
      <c r="L9637" t="s">
        <v>26974</v>
      </c>
      <c r="M9637" t="s">
        <v>26975</v>
      </c>
      <c r="N9637">
        <v>0.53138888799999995</v>
      </c>
      <c r="O9637">
        <v>0</v>
      </c>
      <c r="P9637">
        <v>85</v>
      </c>
      <c r="Q9637">
        <v>0</v>
      </c>
      <c r="R9637">
        <v>39</v>
      </c>
      <c r="S9637">
        <v>0</v>
      </c>
      <c r="T9637">
        <v>21</v>
      </c>
      <c r="U9637">
        <v>0</v>
      </c>
      <c r="V9637">
        <v>0</v>
      </c>
      <c r="W9637">
        <v>0</v>
      </c>
      <c r="X9637">
        <v>11.758773658524056</v>
      </c>
      <c r="Y9637">
        <v>0</v>
      </c>
      <c r="Z9637">
        <v>8.0391963897819512</v>
      </c>
      <c r="AA9637">
        <v>0</v>
      </c>
      <c r="AB9637">
        <v>13.003179432195154</v>
      </c>
      <c r="AC9637">
        <v>0</v>
      </c>
      <c r="AD9637">
        <v>0</v>
      </c>
      <c r="AE9637">
        <v>32.801149480501159</v>
      </c>
    </row>
    <row r="9638" spans="1:31" x14ac:dyDescent="0.25">
      <c r="A9638">
        <v>1665825</v>
      </c>
      <c r="B9638">
        <v>1</v>
      </c>
      <c r="C9638" t="s">
        <v>81</v>
      </c>
      <c r="D9638" t="s">
        <v>128</v>
      </c>
      <c r="E9638" t="s">
        <v>178</v>
      </c>
      <c r="F9638" t="s">
        <v>26976</v>
      </c>
      <c r="G9638" t="s">
        <v>227</v>
      </c>
      <c r="H9638" t="s">
        <v>149</v>
      </c>
      <c r="I9638" t="s">
        <v>135</v>
      </c>
      <c r="J9638" t="s">
        <v>136</v>
      </c>
      <c r="K9638" t="s">
        <v>137</v>
      </c>
      <c r="L9638" t="s">
        <v>26977</v>
      </c>
      <c r="M9638" t="s">
        <v>26978</v>
      </c>
      <c r="N9638">
        <v>2.9958333330000002</v>
      </c>
      <c r="O9638">
        <v>0</v>
      </c>
      <c r="P9638">
        <v>11</v>
      </c>
      <c r="Q9638">
        <v>0</v>
      </c>
      <c r="R9638">
        <v>1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5.1861824396479319</v>
      </c>
      <c r="Y9638">
        <v>0</v>
      </c>
      <c r="Z9638">
        <v>1.0008752211215335</v>
      </c>
      <c r="AA9638">
        <v>0</v>
      </c>
      <c r="AB9638">
        <v>0</v>
      </c>
      <c r="AC9638">
        <v>0</v>
      </c>
      <c r="AD9638">
        <v>0</v>
      </c>
      <c r="AE9638">
        <v>6.1870576607694652</v>
      </c>
    </row>
    <row r="9639" spans="1:31" x14ac:dyDescent="0.25">
      <c r="A9639">
        <v>1665888</v>
      </c>
      <c r="B9639">
        <v>1</v>
      </c>
      <c r="C9639" t="s">
        <v>80</v>
      </c>
      <c r="D9639" t="s">
        <v>92</v>
      </c>
      <c r="E9639" t="s">
        <v>178</v>
      </c>
      <c r="F9639" t="s">
        <v>26979</v>
      </c>
      <c r="G9639" t="s">
        <v>154</v>
      </c>
      <c r="H9639" t="s">
        <v>149</v>
      </c>
      <c r="I9639" t="s">
        <v>135</v>
      </c>
      <c r="J9639" t="s">
        <v>136</v>
      </c>
      <c r="K9639" t="s">
        <v>137</v>
      </c>
      <c r="L9639" t="s">
        <v>26980</v>
      </c>
      <c r="M9639" t="s">
        <v>26981</v>
      </c>
      <c r="N9639">
        <v>6.5138888880000003</v>
      </c>
      <c r="O9639">
        <v>0</v>
      </c>
      <c r="P9639">
        <v>12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50.680205597393119</v>
      </c>
      <c r="Y9639">
        <v>0</v>
      </c>
      <c r="Z9639">
        <v>0</v>
      </c>
      <c r="AA9639">
        <v>0</v>
      </c>
      <c r="AB9639">
        <v>0</v>
      </c>
      <c r="AC9639">
        <v>0</v>
      </c>
      <c r="AD9639">
        <v>0</v>
      </c>
      <c r="AE9639">
        <v>50.680205597393119</v>
      </c>
    </row>
    <row r="9640" spans="1:31" x14ac:dyDescent="0.25">
      <c r="A9640">
        <v>1666031</v>
      </c>
      <c r="B9640">
        <v>1</v>
      </c>
      <c r="C9640" t="s">
        <v>80</v>
      </c>
      <c r="D9640" t="s">
        <v>97</v>
      </c>
      <c r="E9640" t="s">
        <v>131</v>
      </c>
      <c r="F9640" t="s">
        <v>26982</v>
      </c>
      <c r="G9640" t="s">
        <v>585</v>
      </c>
      <c r="H9640" t="s">
        <v>134</v>
      </c>
      <c r="I9640" t="s">
        <v>135</v>
      </c>
      <c r="J9640" t="s">
        <v>136</v>
      </c>
      <c r="K9640" t="s">
        <v>137</v>
      </c>
      <c r="L9640" t="s">
        <v>26983</v>
      </c>
      <c r="M9640" t="s">
        <v>26707</v>
      </c>
      <c r="N9640">
        <v>0.37472222199999999</v>
      </c>
      <c r="O9640">
        <v>0</v>
      </c>
      <c r="P9640">
        <v>163</v>
      </c>
      <c r="Q9640">
        <v>0</v>
      </c>
      <c r="R9640">
        <v>1</v>
      </c>
      <c r="S9640">
        <v>0</v>
      </c>
      <c r="T9640">
        <v>20</v>
      </c>
      <c r="U9640">
        <v>0</v>
      </c>
      <c r="V9640">
        <v>0</v>
      </c>
      <c r="W9640">
        <v>0</v>
      </c>
      <c r="X9640">
        <v>18.439918282671304</v>
      </c>
      <c r="Y9640">
        <v>0</v>
      </c>
      <c r="Z9640">
        <v>2.5273664626583337E-4</v>
      </c>
      <c r="AA9640">
        <v>0</v>
      </c>
      <c r="AB9640">
        <v>7.2290543713823894</v>
      </c>
      <c r="AC9640">
        <v>0</v>
      </c>
      <c r="AD9640">
        <v>0</v>
      </c>
      <c r="AE9640">
        <v>25.66922539069996</v>
      </c>
    </row>
    <row r="9641" spans="1:31" x14ac:dyDescent="0.25">
      <c r="A9641">
        <v>1665682</v>
      </c>
      <c r="B9641">
        <v>1</v>
      </c>
      <c r="C9641" t="s">
        <v>80</v>
      </c>
      <c r="D9641" t="s">
        <v>103</v>
      </c>
      <c r="E9641" t="s">
        <v>204</v>
      </c>
      <c r="F9641" t="s">
        <v>26984</v>
      </c>
      <c r="G9641" t="s">
        <v>161</v>
      </c>
      <c r="H9641" t="s">
        <v>134</v>
      </c>
      <c r="I9641" t="s">
        <v>135</v>
      </c>
      <c r="J9641" t="s">
        <v>136</v>
      </c>
      <c r="K9641" t="s">
        <v>137</v>
      </c>
      <c r="L9641" t="s">
        <v>26985</v>
      </c>
      <c r="M9641" t="s">
        <v>26986</v>
      </c>
      <c r="N9641">
        <v>1.359722222</v>
      </c>
      <c r="O9641">
        <v>1</v>
      </c>
      <c r="P9641">
        <v>0</v>
      </c>
      <c r="Q9641">
        <v>3</v>
      </c>
      <c r="R9641">
        <v>0</v>
      </c>
      <c r="S9641">
        <v>10</v>
      </c>
      <c r="T9641">
        <v>1</v>
      </c>
      <c r="U9641">
        <v>2</v>
      </c>
      <c r="V9641">
        <v>0</v>
      </c>
      <c r="W9641">
        <v>1.0500292387286041</v>
      </c>
      <c r="X9641">
        <v>0</v>
      </c>
      <c r="Y9641">
        <v>42.662397283395073</v>
      </c>
      <c r="Z9641">
        <v>0</v>
      </c>
      <c r="AA9641">
        <v>485.84416861612863</v>
      </c>
      <c r="AB9641">
        <v>0</v>
      </c>
      <c r="AC9641">
        <v>6.745051664300763</v>
      </c>
      <c r="AD9641">
        <v>0</v>
      </c>
      <c r="AE9641">
        <v>536.30164680255302</v>
      </c>
    </row>
    <row r="9642" spans="1:31" x14ac:dyDescent="0.25">
      <c r="A9642">
        <v>1665639</v>
      </c>
      <c r="B9642">
        <v>1</v>
      </c>
      <c r="C9642" t="s">
        <v>81</v>
      </c>
      <c r="D9642" t="s">
        <v>128</v>
      </c>
      <c r="E9642" t="s">
        <v>152</v>
      </c>
      <c r="F9642" t="s">
        <v>26987</v>
      </c>
      <c r="G9642" t="s">
        <v>154</v>
      </c>
      <c r="H9642" t="s">
        <v>149</v>
      </c>
      <c r="I9642" t="s">
        <v>135</v>
      </c>
      <c r="J9642" t="s">
        <v>136</v>
      </c>
      <c r="K9642" t="s">
        <v>137</v>
      </c>
      <c r="L9642" t="s">
        <v>26988</v>
      </c>
      <c r="M9642" t="s">
        <v>26989</v>
      </c>
      <c r="N9642">
        <v>5.6847222220000004</v>
      </c>
      <c r="O9642">
        <v>0</v>
      </c>
      <c r="P9642">
        <v>1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9.6049345044166692E-2</v>
      </c>
      <c r="Y9642">
        <v>0</v>
      </c>
      <c r="Z9642">
        <v>0</v>
      </c>
      <c r="AA9642">
        <v>0</v>
      </c>
      <c r="AB9642">
        <v>0</v>
      </c>
      <c r="AC9642">
        <v>0</v>
      </c>
      <c r="AD9642">
        <v>0</v>
      </c>
      <c r="AE9642">
        <v>9.6049345044166692E-2</v>
      </c>
    </row>
    <row r="9643" spans="1:31" x14ac:dyDescent="0.25">
      <c r="A9643">
        <v>1665241</v>
      </c>
      <c r="B9643">
        <v>1</v>
      </c>
      <c r="C9643" t="s">
        <v>80</v>
      </c>
      <c r="D9643" t="s">
        <v>82</v>
      </c>
      <c r="E9643" t="s">
        <v>146</v>
      </c>
      <c r="F9643" t="s">
        <v>2302</v>
      </c>
      <c r="G9643" t="s">
        <v>180</v>
      </c>
      <c r="H9643" t="s">
        <v>149</v>
      </c>
      <c r="I9643" t="s">
        <v>135</v>
      </c>
      <c r="J9643" t="s">
        <v>136</v>
      </c>
      <c r="K9643" t="s">
        <v>137</v>
      </c>
      <c r="L9643" t="s">
        <v>26990</v>
      </c>
      <c r="M9643" t="s">
        <v>26991</v>
      </c>
      <c r="N9643">
        <v>2.9688888879999999</v>
      </c>
      <c r="O9643">
        <v>0</v>
      </c>
      <c r="P9643">
        <v>547</v>
      </c>
      <c r="Q9643">
        <v>0</v>
      </c>
      <c r="R9643">
        <v>0</v>
      </c>
      <c r="S9643">
        <v>0</v>
      </c>
      <c r="T9643">
        <v>165</v>
      </c>
      <c r="U9643">
        <v>0</v>
      </c>
      <c r="V9643">
        <v>0</v>
      </c>
      <c r="W9643">
        <v>0</v>
      </c>
      <c r="X9643">
        <v>447.84697969305091</v>
      </c>
      <c r="Y9643">
        <v>0</v>
      </c>
      <c r="Z9643">
        <v>0</v>
      </c>
      <c r="AA9643">
        <v>0</v>
      </c>
      <c r="AB9643">
        <v>278.12773521776444</v>
      </c>
      <c r="AC9643">
        <v>0</v>
      </c>
      <c r="AD9643">
        <v>0</v>
      </c>
      <c r="AE9643">
        <v>725.97471491081535</v>
      </c>
    </row>
    <row r="9644" spans="1:31" x14ac:dyDescent="0.25">
      <c r="A9644">
        <v>1665931</v>
      </c>
      <c r="B9644">
        <v>1</v>
      </c>
      <c r="C9644" t="s">
        <v>81</v>
      </c>
      <c r="D9644" t="s">
        <v>115</v>
      </c>
      <c r="E9644" t="s">
        <v>152</v>
      </c>
      <c r="F9644" t="s">
        <v>26992</v>
      </c>
      <c r="G9644" t="s">
        <v>154</v>
      </c>
      <c r="H9644" t="s">
        <v>149</v>
      </c>
      <c r="I9644" t="s">
        <v>135</v>
      </c>
      <c r="J9644" t="s">
        <v>136</v>
      </c>
      <c r="K9644" t="s">
        <v>137</v>
      </c>
      <c r="L9644" t="s">
        <v>26993</v>
      </c>
      <c r="M9644" t="s">
        <v>26994</v>
      </c>
      <c r="N9644">
        <v>3.8263888879999999</v>
      </c>
      <c r="O9644">
        <v>0</v>
      </c>
      <c r="P9644">
        <v>1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0.24766954742782391</v>
      </c>
      <c r="Y9644">
        <v>0</v>
      </c>
      <c r="Z9644">
        <v>0</v>
      </c>
      <c r="AA9644">
        <v>0</v>
      </c>
      <c r="AB9644">
        <v>0</v>
      </c>
      <c r="AC9644">
        <v>0</v>
      </c>
      <c r="AD9644">
        <v>0</v>
      </c>
      <c r="AE9644">
        <v>0.24766954742782391</v>
      </c>
    </row>
    <row r="9645" spans="1:31" x14ac:dyDescent="0.25">
      <c r="A9645">
        <v>1665608</v>
      </c>
      <c r="B9645">
        <v>1</v>
      </c>
      <c r="C9645" t="s">
        <v>81</v>
      </c>
      <c r="D9645" t="s">
        <v>128</v>
      </c>
      <c r="E9645" t="s">
        <v>178</v>
      </c>
      <c r="F9645" t="s">
        <v>26995</v>
      </c>
      <c r="G9645" t="s">
        <v>227</v>
      </c>
      <c r="H9645" t="s">
        <v>149</v>
      </c>
      <c r="I9645" t="s">
        <v>135</v>
      </c>
      <c r="J9645" t="s">
        <v>136</v>
      </c>
      <c r="K9645" t="s">
        <v>137</v>
      </c>
      <c r="L9645" t="s">
        <v>26996</v>
      </c>
      <c r="M9645" t="s">
        <v>26997</v>
      </c>
      <c r="N9645">
        <v>0.95166666600000005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26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26.070040487848701</v>
      </c>
      <c r="AC9645">
        <v>0</v>
      </c>
      <c r="AD9645">
        <v>0</v>
      </c>
      <c r="AE9645">
        <v>26.070040487848701</v>
      </c>
    </row>
    <row r="9646" spans="1:31" x14ac:dyDescent="0.25">
      <c r="A9646">
        <v>1665393</v>
      </c>
      <c r="B9646">
        <v>1</v>
      </c>
      <c r="C9646" t="s">
        <v>81</v>
      </c>
      <c r="D9646" t="s">
        <v>127</v>
      </c>
      <c r="E9646" t="s">
        <v>152</v>
      </c>
      <c r="F9646" t="s">
        <v>26998</v>
      </c>
      <c r="G9646" t="s">
        <v>154</v>
      </c>
      <c r="H9646" t="s">
        <v>149</v>
      </c>
      <c r="I9646" t="s">
        <v>135</v>
      </c>
      <c r="J9646" t="s">
        <v>136</v>
      </c>
      <c r="K9646" t="s">
        <v>137</v>
      </c>
      <c r="L9646" t="s">
        <v>26999</v>
      </c>
      <c r="M9646" t="s">
        <v>27000</v>
      </c>
      <c r="N9646">
        <v>7.7725</v>
      </c>
      <c r="O9646">
        <v>0</v>
      </c>
      <c r="P9646">
        <v>1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1.9069257251700003E-3</v>
      </c>
      <c r="Y9646">
        <v>0</v>
      </c>
      <c r="Z9646">
        <v>0</v>
      </c>
      <c r="AA9646">
        <v>0</v>
      </c>
      <c r="AB9646">
        <v>0</v>
      </c>
      <c r="AC9646">
        <v>0</v>
      </c>
      <c r="AD9646">
        <v>0</v>
      </c>
      <c r="AE9646">
        <v>1.9069257251700003E-3</v>
      </c>
    </row>
    <row r="9647" spans="1:31" x14ac:dyDescent="0.25">
      <c r="A9647">
        <v>1665253</v>
      </c>
      <c r="B9647">
        <v>1</v>
      </c>
      <c r="C9647" t="s">
        <v>80</v>
      </c>
      <c r="D9647" t="s">
        <v>96</v>
      </c>
      <c r="E9647" t="s">
        <v>152</v>
      </c>
      <c r="F9647" t="s">
        <v>27001</v>
      </c>
      <c r="G9647" t="s">
        <v>154</v>
      </c>
      <c r="H9647" t="s">
        <v>149</v>
      </c>
      <c r="I9647" t="s">
        <v>135</v>
      </c>
      <c r="J9647" t="s">
        <v>136</v>
      </c>
      <c r="K9647" t="s">
        <v>137</v>
      </c>
      <c r="L9647" t="s">
        <v>27002</v>
      </c>
      <c r="M9647" t="s">
        <v>27003</v>
      </c>
      <c r="N9647">
        <v>1.7466666660000001</v>
      </c>
      <c r="O9647">
        <v>0</v>
      </c>
      <c r="P9647">
        <v>1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2.2823414549E-4</v>
      </c>
      <c r="Y9647">
        <v>0</v>
      </c>
      <c r="Z9647">
        <v>0</v>
      </c>
      <c r="AA9647">
        <v>0</v>
      </c>
      <c r="AB9647">
        <v>0</v>
      </c>
      <c r="AC9647">
        <v>0</v>
      </c>
      <c r="AD9647">
        <v>0</v>
      </c>
      <c r="AE9647">
        <v>2.2823414549E-4</v>
      </c>
    </row>
    <row r="9648" spans="1:31" x14ac:dyDescent="0.25">
      <c r="A9648">
        <v>1665230</v>
      </c>
      <c r="B9648">
        <v>1</v>
      </c>
      <c r="C9648" t="s">
        <v>81</v>
      </c>
      <c r="D9648" t="s">
        <v>120</v>
      </c>
      <c r="E9648" t="s">
        <v>178</v>
      </c>
      <c r="F9648" t="s">
        <v>27004</v>
      </c>
      <c r="G9648" t="s">
        <v>8943</v>
      </c>
      <c r="H9648" t="s">
        <v>149</v>
      </c>
      <c r="I9648" t="s">
        <v>135</v>
      </c>
      <c r="J9648" t="s">
        <v>136</v>
      </c>
      <c r="K9648" t="s">
        <v>137</v>
      </c>
      <c r="L9648" t="s">
        <v>27005</v>
      </c>
      <c r="M9648" t="s">
        <v>27006</v>
      </c>
      <c r="N9648">
        <v>0.885833333</v>
      </c>
      <c r="O9648">
        <v>0</v>
      </c>
      <c r="P9648">
        <v>26</v>
      </c>
      <c r="Q9648">
        <v>0</v>
      </c>
      <c r="R9648">
        <v>12</v>
      </c>
      <c r="S9648">
        <v>0</v>
      </c>
      <c r="T9648">
        <v>12</v>
      </c>
      <c r="U9648">
        <v>0</v>
      </c>
      <c r="V9648">
        <v>1</v>
      </c>
      <c r="W9648">
        <v>0</v>
      </c>
      <c r="X9648">
        <v>4.7763984389768215</v>
      </c>
      <c r="Y9648">
        <v>0</v>
      </c>
      <c r="Z9648">
        <v>0.53480696352602264</v>
      </c>
      <c r="AA9648">
        <v>0</v>
      </c>
      <c r="AB9648">
        <v>2.7623015920470602</v>
      </c>
      <c r="AC9648">
        <v>0</v>
      </c>
      <c r="AD9648">
        <v>0</v>
      </c>
      <c r="AE9648">
        <v>8.0735069945499056</v>
      </c>
    </row>
    <row r="9649" spans="1:31" x14ac:dyDescent="0.25">
      <c r="A9649">
        <v>1665957</v>
      </c>
      <c r="B9649">
        <v>1</v>
      </c>
      <c r="C9649" t="s">
        <v>81</v>
      </c>
      <c r="D9649" t="s">
        <v>113</v>
      </c>
      <c r="E9649" t="s">
        <v>178</v>
      </c>
      <c r="F9649" t="s">
        <v>27007</v>
      </c>
      <c r="G9649" t="s">
        <v>227</v>
      </c>
      <c r="H9649" t="s">
        <v>149</v>
      </c>
      <c r="I9649" t="s">
        <v>135</v>
      </c>
      <c r="J9649" t="s">
        <v>136</v>
      </c>
      <c r="K9649" t="s">
        <v>137</v>
      </c>
      <c r="L9649" t="s">
        <v>27008</v>
      </c>
      <c r="M9649" t="s">
        <v>27009</v>
      </c>
      <c r="N9649">
        <v>2.2016666659999999</v>
      </c>
      <c r="O9649">
        <v>0</v>
      </c>
      <c r="P9649">
        <v>18</v>
      </c>
      <c r="Q9649">
        <v>0</v>
      </c>
      <c r="R9649">
        <v>1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5.9297889944801225</v>
      </c>
      <c r="Y9649">
        <v>0</v>
      </c>
      <c r="Z9649">
        <v>0.12827341278409335</v>
      </c>
      <c r="AA9649">
        <v>0</v>
      </c>
      <c r="AB9649">
        <v>0</v>
      </c>
      <c r="AC9649">
        <v>0</v>
      </c>
      <c r="AD9649">
        <v>0</v>
      </c>
      <c r="AE9649">
        <v>6.0580624072642157</v>
      </c>
    </row>
    <row r="9650" spans="1:31" x14ac:dyDescent="0.25">
      <c r="A9650">
        <v>1666063</v>
      </c>
      <c r="B9650">
        <v>1</v>
      </c>
      <c r="C9650" t="s">
        <v>81</v>
      </c>
      <c r="D9650" t="s">
        <v>128</v>
      </c>
      <c r="E9650" t="s">
        <v>152</v>
      </c>
      <c r="F9650" t="s">
        <v>27010</v>
      </c>
      <c r="G9650" t="s">
        <v>154</v>
      </c>
      <c r="H9650" t="s">
        <v>149</v>
      </c>
      <c r="I9650" t="s">
        <v>135</v>
      </c>
      <c r="J9650" t="s">
        <v>136</v>
      </c>
      <c r="K9650" t="s">
        <v>137</v>
      </c>
      <c r="L9650" t="s">
        <v>27011</v>
      </c>
      <c r="M9650" t="s">
        <v>27012</v>
      </c>
      <c r="N9650">
        <v>2.0791666659999999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2</v>
      </c>
      <c r="U9650">
        <v>0</v>
      </c>
      <c r="V9650">
        <v>0</v>
      </c>
      <c r="W9650">
        <v>0</v>
      </c>
      <c r="X9650">
        <v>0</v>
      </c>
      <c r="Y9650">
        <v>0</v>
      </c>
      <c r="Z9650">
        <v>0</v>
      </c>
      <c r="AA9650">
        <v>0</v>
      </c>
      <c r="AB9650">
        <v>5.5149168028005233</v>
      </c>
      <c r="AC9650">
        <v>0</v>
      </c>
      <c r="AD9650">
        <v>0</v>
      </c>
      <c r="AE9650">
        <v>5.5149168028005233</v>
      </c>
    </row>
    <row r="9651" spans="1:31" x14ac:dyDescent="0.25">
      <c r="A9651">
        <v>1665602</v>
      </c>
      <c r="B9651">
        <v>1</v>
      </c>
      <c r="C9651" t="s">
        <v>80</v>
      </c>
      <c r="D9651" t="s">
        <v>106</v>
      </c>
      <c r="E9651" t="s">
        <v>178</v>
      </c>
      <c r="F9651" t="s">
        <v>20579</v>
      </c>
      <c r="G9651" t="s">
        <v>227</v>
      </c>
      <c r="H9651" t="s">
        <v>149</v>
      </c>
      <c r="I9651" t="s">
        <v>135</v>
      </c>
      <c r="J9651" t="s">
        <v>136</v>
      </c>
      <c r="K9651" t="s">
        <v>137</v>
      </c>
      <c r="L9651" t="s">
        <v>27013</v>
      </c>
      <c r="M9651" t="s">
        <v>27014</v>
      </c>
      <c r="N9651">
        <v>1.1611111110000001</v>
      </c>
      <c r="O9651">
        <v>0</v>
      </c>
      <c r="P9651">
        <v>0</v>
      </c>
      <c r="Q9651">
        <v>0</v>
      </c>
      <c r="R9651">
        <v>2</v>
      </c>
      <c r="S9651">
        <v>0</v>
      </c>
      <c r="T9651">
        <v>0</v>
      </c>
      <c r="U9651">
        <v>0</v>
      </c>
      <c r="V9651">
        <v>0</v>
      </c>
      <c r="W9651">
        <v>0</v>
      </c>
      <c r="X9651">
        <v>0</v>
      </c>
      <c r="Y9651">
        <v>0</v>
      </c>
      <c r="Z9651">
        <v>0.43796768855608892</v>
      </c>
      <c r="AA9651">
        <v>0</v>
      </c>
      <c r="AB9651">
        <v>0</v>
      </c>
      <c r="AC9651">
        <v>0</v>
      </c>
      <c r="AD9651">
        <v>0</v>
      </c>
      <c r="AE9651">
        <v>0.43796768855608892</v>
      </c>
    </row>
    <row r="9652" spans="1:31" x14ac:dyDescent="0.25">
      <c r="A9652">
        <v>1665754</v>
      </c>
      <c r="B9652">
        <v>1</v>
      </c>
      <c r="C9652" t="s">
        <v>80</v>
      </c>
      <c r="D9652" t="s">
        <v>104</v>
      </c>
      <c r="E9652" t="s">
        <v>146</v>
      </c>
      <c r="F9652" t="s">
        <v>27015</v>
      </c>
      <c r="G9652" t="s">
        <v>252</v>
      </c>
      <c r="H9652" t="s">
        <v>149</v>
      </c>
      <c r="I9652" t="s">
        <v>135</v>
      </c>
      <c r="J9652" t="s">
        <v>136</v>
      </c>
      <c r="K9652" t="s">
        <v>137</v>
      </c>
      <c r="L9652" t="s">
        <v>27016</v>
      </c>
      <c r="M9652" t="s">
        <v>27017</v>
      </c>
      <c r="N9652">
        <v>5.4763888879999998</v>
      </c>
      <c r="O9652">
        <v>0</v>
      </c>
      <c r="P9652">
        <v>6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21.535978561951136</v>
      </c>
      <c r="Y9652">
        <v>0</v>
      </c>
      <c r="Z9652">
        <v>0</v>
      </c>
      <c r="AA9652">
        <v>0</v>
      </c>
      <c r="AB9652">
        <v>0</v>
      </c>
      <c r="AC9652">
        <v>0</v>
      </c>
      <c r="AD9652">
        <v>0</v>
      </c>
      <c r="AE9652">
        <v>21.535978561951136</v>
      </c>
    </row>
    <row r="9653" spans="1:31" x14ac:dyDescent="0.25">
      <c r="A9653">
        <v>1665213</v>
      </c>
      <c r="B9653">
        <v>1</v>
      </c>
      <c r="C9653" t="s">
        <v>81</v>
      </c>
      <c r="D9653" t="s">
        <v>113</v>
      </c>
      <c r="E9653" t="s">
        <v>146</v>
      </c>
      <c r="F9653" t="s">
        <v>27018</v>
      </c>
      <c r="G9653" t="s">
        <v>260</v>
      </c>
      <c r="H9653" t="s">
        <v>149</v>
      </c>
      <c r="I9653" t="s">
        <v>135</v>
      </c>
      <c r="J9653" t="s">
        <v>136</v>
      </c>
      <c r="K9653" t="s">
        <v>137</v>
      </c>
      <c r="L9653" t="s">
        <v>27019</v>
      </c>
      <c r="M9653" t="s">
        <v>27020</v>
      </c>
      <c r="N9653">
        <v>1.308611111</v>
      </c>
      <c r="O9653">
        <v>0</v>
      </c>
      <c r="P9653">
        <v>11</v>
      </c>
      <c r="Q9653">
        <v>0</v>
      </c>
      <c r="R9653">
        <v>14</v>
      </c>
      <c r="S9653">
        <v>0</v>
      </c>
      <c r="T9653">
        <v>2</v>
      </c>
      <c r="U9653">
        <v>0</v>
      </c>
      <c r="V9653">
        <v>0</v>
      </c>
      <c r="W9653">
        <v>0</v>
      </c>
      <c r="X9653">
        <v>4.9735433473588069</v>
      </c>
      <c r="Y9653">
        <v>0</v>
      </c>
      <c r="Z9653">
        <v>2.1768231743006456</v>
      </c>
      <c r="AA9653">
        <v>0</v>
      </c>
      <c r="AB9653">
        <v>1.2541590834246521</v>
      </c>
      <c r="AC9653">
        <v>0</v>
      </c>
      <c r="AD9653">
        <v>0</v>
      </c>
      <c r="AE9653">
        <v>8.4045256050841051</v>
      </c>
    </row>
    <row r="9654" spans="1:31" x14ac:dyDescent="0.25">
      <c r="A9654">
        <v>1665462</v>
      </c>
      <c r="B9654">
        <v>1</v>
      </c>
      <c r="C9654" t="s">
        <v>80</v>
      </c>
      <c r="D9654" t="s">
        <v>97</v>
      </c>
      <c r="E9654" t="s">
        <v>178</v>
      </c>
      <c r="F9654" t="s">
        <v>9162</v>
      </c>
      <c r="G9654" t="s">
        <v>148</v>
      </c>
      <c r="H9654" t="s">
        <v>149</v>
      </c>
      <c r="I9654" t="s">
        <v>135</v>
      </c>
      <c r="J9654" t="s">
        <v>136</v>
      </c>
      <c r="K9654" t="s">
        <v>143</v>
      </c>
      <c r="L9654" t="s">
        <v>27021</v>
      </c>
      <c r="M9654" t="s">
        <v>27022</v>
      </c>
      <c r="N9654">
        <v>7.959733333</v>
      </c>
      <c r="O9654">
        <v>0</v>
      </c>
      <c r="P9654">
        <v>3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0</v>
      </c>
      <c r="W9654">
        <v>0</v>
      </c>
      <c r="X9654">
        <v>3.0752088647870566</v>
      </c>
      <c r="Y9654">
        <v>0</v>
      </c>
      <c r="Z9654">
        <v>0</v>
      </c>
      <c r="AA9654">
        <v>0</v>
      </c>
      <c r="AB9654">
        <v>0</v>
      </c>
      <c r="AC9654">
        <v>0</v>
      </c>
      <c r="AD9654">
        <v>0</v>
      </c>
      <c r="AE9654">
        <v>3.0752088647870566</v>
      </c>
    </row>
    <row r="9655" spans="1:31" x14ac:dyDescent="0.25">
      <c r="A9655">
        <v>1665811</v>
      </c>
      <c r="B9655">
        <v>1</v>
      </c>
      <c r="C9655" t="s">
        <v>80</v>
      </c>
      <c r="D9655" t="s">
        <v>106</v>
      </c>
      <c r="E9655" t="s">
        <v>152</v>
      </c>
      <c r="F9655" t="s">
        <v>27023</v>
      </c>
      <c r="G9655" t="s">
        <v>154</v>
      </c>
      <c r="H9655" t="s">
        <v>149</v>
      </c>
      <c r="I9655" t="s">
        <v>135</v>
      </c>
      <c r="J9655" t="s">
        <v>136</v>
      </c>
      <c r="K9655" t="s">
        <v>137</v>
      </c>
      <c r="L9655" t="s">
        <v>27024</v>
      </c>
      <c r="M9655" t="s">
        <v>27025</v>
      </c>
      <c r="N9655">
        <v>6.2666666659999999</v>
      </c>
      <c r="O9655">
        <v>0</v>
      </c>
      <c r="P9655">
        <v>1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2.5278950102015836</v>
      </c>
      <c r="Y9655">
        <v>0</v>
      </c>
      <c r="Z9655">
        <v>0</v>
      </c>
      <c r="AA9655">
        <v>0</v>
      </c>
      <c r="AB9655">
        <v>0</v>
      </c>
      <c r="AC9655">
        <v>0</v>
      </c>
      <c r="AD9655">
        <v>0</v>
      </c>
      <c r="AE9655">
        <v>2.5278950102015836</v>
      </c>
    </row>
    <row r="9656" spans="1:31" x14ac:dyDescent="0.25">
      <c r="A9656">
        <v>1666149</v>
      </c>
      <c r="B9656">
        <v>1</v>
      </c>
      <c r="C9656" t="s">
        <v>80</v>
      </c>
      <c r="D9656" t="s">
        <v>99</v>
      </c>
      <c r="E9656" t="s">
        <v>152</v>
      </c>
      <c r="F9656" t="s">
        <v>27026</v>
      </c>
      <c r="G9656" t="s">
        <v>154</v>
      </c>
      <c r="H9656" t="s">
        <v>149</v>
      </c>
      <c r="I9656" t="s">
        <v>135</v>
      </c>
      <c r="J9656" t="s">
        <v>136</v>
      </c>
      <c r="K9656" t="s">
        <v>137</v>
      </c>
      <c r="L9656" t="s">
        <v>27027</v>
      </c>
      <c r="M9656" t="s">
        <v>27028</v>
      </c>
      <c r="N9656">
        <v>1.8472222220000001</v>
      </c>
      <c r="O9656">
        <v>0</v>
      </c>
      <c r="P9656">
        <v>1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0.12692468117169223</v>
      </c>
      <c r="Y9656">
        <v>0</v>
      </c>
      <c r="Z9656">
        <v>0</v>
      </c>
      <c r="AA9656">
        <v>0</v>
      </c>
      <c r="AB9656">
        <v>0</v>
      </c>
      <c r="AC9656">
        <v>0</v>
      </c>
      <c r="AD9656">
        <v>0</v>
      </c>
      <c r="AE9656">
        <v>0.12692468117169223</v>
      </c>
    </row>
    <row r="9657" spans="1:31" x14ac:dyDescent="0.25">
      <c r="A9657">
        <v>1666003</v>
      </c>
      <c r="B9657">
        <v>1</v>
      </c>
      <c r="C9657" t="s">
        <v>80</v>
      </c>
      <c r="D9657" t="s">
        <v>97</v>
      </c>
      <c r="E9657" t="s">
        <v>152</v>
      </c>
      <c r="F9657" t="s">
        <v>27029</v>
      </c>
      <c r="G9657" t="s">
        <v>154</v>
      </c>
      <c r="H9657" t="s">
        <v>149</v>
      </c>
      <c r="I9657" t="s">
        <v>135</v>
      </c>
      <c r="J9657" t="s">
        <v>136</v>
      </c>
      <c r="K9657" t="s">
        <v>137</v>
      </c>
      <c r="L9657" t="s">
        <v>27030</v>
      </c>
      <c r="M9657" t="s">
        <v>27031</v>
      </c>
      <c r="N9657">
        <v>3.1625000000000001</v>
      </c>
      <c r="O9657">
        <v>0</v>
      </c>
      <c r="P9657">
        <v>1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0.76874082123870002</v>
      </c>
      <c r="Y9657">
        <v>0</v>
      </c>
      <c r="Z9657">
        <v>0</v>
      </c>
      <c r="AA9657">
        <v>0</v>
      </c>
      <c r="AB9657">
        <v>0</v>
      </c>
      <c r="AC9657">
        <v>0</v>
      </c>
      <c r="AD9657">
        <v>0</v>
      </c>
      <c r="AE9657">
        <v>0.76874082123870002</v>
      </c>
    </row>
    <row r="9658" spans="1:31" x14ac:dyDescent="0.25">
      <c r="A9658">
        <v>1665316</v>
      </c>
      <c r="B9658">
        <v>1</v>
      </c>
      <c r="C9658" t="s">
        <v>80</v>
      </c>
      <c r="D9658" t="s">
        <v>108</v>
      </c>
      <c r="E9658" t="s">
        <v>152</v>
      </c>
      <c r="F9658" t="s">
        <v>27032</v>
      </c>
      <c r="G9658" t="s">
        <v>154</v>
      </c>
      <c r="H9658" t="s">
        <v>149</v>
      </c>
      <c r="I9658" t="s">
        <v>135</v>
      </c>
      <c r="J9658" t="s">
        <v>136</v>
      </c>
      <c r="K9658" t="s">
        <v>137</v>
      </c>
      <c r="L9658" t="s">
        <v>27033</v>
      </c>
      <c r="M9658" t="s">
        <v>27034</v>
      </c>
      <c r="N9658">
        <v>2.9063888879999999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1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1.1864036723260667</v>
      </c>
      <c r="AC9658">
        <v>0</v>
      </c>
      <c r="AD9658">
        <v>0</v>
      </c>
      <c r="AE9658">
        <v>1.1864036723260667</v>
      </c>
    </row>
    <row r="9659" spans="1:31" x14ac:dyDescent="0.25">
      <c r="A9659">
        <v>1665857</v>
      </c>
      <c r="B9659">
        <v>1</v>
      </c>
      <c r="C9659" t="s">
        <v>80</v>
      </c>
      <c r="D9659" t="s">
        <v>102</v>
      </c>
      <c r="E9659" t="s">
        <v>152</v>
      </c>
      <c r="F9659" t="s">
        <v>27035</v>
      </c>
      <c r="G9659" t="s">
        <v>154</v>
      </c>
      <c r="H9659" t="s">
        <v>149</v>
      </c>
      <c r="I9659" t="s">
        <v>135</v>
      </c>
      <c r="J9659" t="s">
        <v>136</v>
      </c>
      <c r="K9659" t="s">
        <v>137</v>
      </c>
      <c r="L9659" t="s">
        <v>27036</v>
      </c>
      <c r="M9659" t="s">
        <v>27037</v>
      </c>
      <c r="N9659">
        <v>1.055555555</v>
      </c>
      <c r="O9659">
        <v>0</v>
      </c>
      <c r="P9659">
        <v>0</v>
      </c>
      <c r="Q9659">
        <v>0</v>
      </c>
      <c r="R9659">
        <v>1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1.7708594059360108</v>
      </c>
      <c r="AA9659">
        <v>0</v>
      </c>
      <c r="AB9659">
        <v>0</v>
      </c>
      <c r="AC9659">
        <v>0</v>
      </c>
      <c r="AD9659">
        <v>0</v>
      </c>
      <c r="AE9659">
        <v>1.7708594059360108</v>
      </c>
    </row>
    <row r="9660" spans="1:31" x14ac:dyDescent="0.25">
      <c r="A9660">
        <v>1665691</v>
      </c>
      <c r="B9660">
        <v>1</v>
      </c>
      <c r="C9660" t="s">
        <v>80</v>
      </c>
      <c r="D9660" t="s">
        <v>103</v>
      </c>
      <c r="E9660" t="s">
        <v>152</v>
      </c>
      <c r="F9660" t="s">
        <v>27038</v>
      </c>
      <c r="G9660" t="s">
        <v>154</v>
      </c>
      <c r="H9660" t="s">
        <v>149</v>
      </c>
      <c r="I9660" t="s">
        <v>135</v>
      </c>
      <c r="J9660" t="s">
        <v>136</v>
      </c>
      <c r="K9660" t="s">
        <v>137</v>
      </c>
      <c r="L9660" t="s">
        <v>27039</v>
      </c>
      <c r="M9660" t="s">
        <v>27040</v>
      </c>
      <c r="N9660">
        <v>2.7319444439999998</v>
      </c>
      <c r="O9660">
        <v>0</v>
      </c>
      <c r="P9660">
        <v>2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0.58529610711376501</v>
      </c>
      <c r="Y9660">
        <v>0</v>
      </c>
      <c r="Z9660">
        <v>0</v>
      </c>
      <c r="AA9660">
        <v>0</v>
      </c>
      <c r="AB9660">
        <v>0</v>
      </c>
      <c r="AC9660">
        <v>0</v>
      </c>
      <c r="AD9660">
        <v>0</v>
      </c>
      <c r="AE9660">
        <v>0.58529610711376501</v>
      </c>
    </row>
    <row r="9661" spans="1:31" x14ac:dyDescent="0.25">
      <c r="A9661">
        <v>1665622</v>
      </c>
      <c r="B9661">
        <v>1</v>
      </c>
      <c r="C9661" t="s">
        <v>81</v>
      </c>
      <c r="D9661" t="s">
        <v>112</v>
      </c>
      <c r="E9661" t="s">
        <v>140</v>
      </c>
      <c r="F9661" t="s">
        <v>27041</v>
      </c>
      <c r="G9661" t="s">
        <v>142</v>
      </c>
      <c r="H9661" t="s">
        <v>134</v>
      </c>
      <c r="I9661" t="s">
        <v>135</v>
      </c>
      <c r="J9661" t="s">
        <v>136</v>
      </c>
      <c r="K9661" t="s">
        <v>143</v>
      </c>
      <c r="L9661" t="s">
        <v>27042</v>
      </c>
      <c r="M9661" t="s">
        <v>27043</v>
      </c>
      <c r="N9661">
        <v>0.63605638799999997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1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61.355316536235136</v>
      </c>
      <c r="AD9661">
        <v>0</v>
      </c>
      <c r="AE9661">
        <v>61.355316536235136</v>
      </c>
    </row>
    <row r="9662" spans="1:31" x14ac:dyDescent="0.25">
      <c r="A9662">
        <v>1665456</v>
      </c>
      <c r="B9662">
        <v>1</v>
      </c>
      <c r="C9662" t="s">
        <v>80</v>
      </c>
      <c r="D9662" t="s">
        <v>106</v>
      </c>
      <c r="E9662" t="s">
        <v>140</v>
      </c>
      <c r="F9662" t="s">
        <v>27044</v>
      </c>
      <c r="G9662" t="s">
        <v>148</v>
      </c>
      <c r="H9662" t="s">
        <v>134</v>
      </c>
      <c r="I9662" t="s">
        <v>135</v>
      </c>
      <c r="J9662" t="s">
        <v>136</v>
      </c>
      <c r="K9662" t="s">
        <v>143</v>
      </c>
      <c r="L9662" t="s">
        <v>27045</v>
      </c>
      <c r="M9662" t="s">
        <v>27046</v>
      </c>
      <c r="N9662">
        <v>3.3058333329999998</v>
      </c>
      <c r="O9662">
        <v>0</v>
      </c>
      <c r="P9662">
        <v>6007</v>
      </c>
      <c r="Q9662">
        <v>0</v>
      </c>
      <c r="R9662">
        <v>18</v>
      </c>
      <c r="S9662">
        <v>1</v>
      </c>
      <c r="T9662">
        <v>845</v>
      </c>
      <c r="U9662">
        <v>0</v>
      </c>
      <c r="V9662">
        <v>4</v>
      </c>
      <c r="W9662">
        <v>0</v>
      </c>
      <c r="X9662">
        <v>4179.3636708105805</v>
      </c>
      <c r="Y9662">
        <v>0</v>
      </c>
      <c r="Z9662">
        <v>9.9576024545129673</v>
      </c>
      <c r="AA9662">
        <v>40.437283743307354</v>
      </c>
      <c r="AB9662">
        <v>2943.3953456099239</v>
      </c>
      <c r="AC9662">
        <v>0</v>
      </c>
      <c r="AD9662">
        <v>1281.1405627146046</v>
      </c>
      <c r="AE9662">
        <v>8454.2944653329305</v>
      </c>
    </row>
    <row r="9663" spans="1:31" x14ac:dyDescent="0.25">
      <c r="A9663">
        <v>1665379</v>
      </c>
      <c r="B9663">
        <v>1</v>
      </c>
      <c r="C9663" t="s">
        <v>80</v>
      </c>
      <c r="D9663" t="s">
        <v>97</v>
      </c>
      <c r="E9663" t="s">
        <v>152</v>
      </c>
      <c r="F9663" t="s">
        <v>27047</v>
      </c>
      <c r="G9663" t="s">
        <v>507</v>
      </c>
      <c r="H9663" t="s">
        <v>149</v>
      </c>
      <c r="I9663" t="s">
        <v>135</v>
      </c>
      <c r="J9663" t="s">
        <v>136</v>
      </c>
      <c r="K9663" t="s">
        <v>137</v>
      </c>
      <c r="L9663" t="s">
        <v>27048</v>
      </c>
      <c r="M9663" t="s">
        <v>27049</v>
      </c>
      <c r="N9663">
        <v>3.1608333329999998</v>
      </c>
      <c r="O9663">
        <v>0</v>
      </c>
      <c r="P9663">
        <v>2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4.946115422146498</v>
      </c>
      <c r="Y9663">
        <v>0</v>
      </c>
      <c r="Z9663">
        <v>0</v>
      </c>
      <c r="AA9663">
        <v>0</v>
      </c>
      <c r="AB9663">
        <v>0</v>
      </c>
      <c r="AC9663">
        <v>0</v>
      </c>
      <c r="AD9663">
        <v>0</v>
      </c>
      <c r="AE9663">
        <v>4.946115422146498</v>
      </c>
    </row>
    <row r="9664" spans="1:31" x14ac:dyDescent="0.25">
      <c r="A9664">
        <v>1665356</v>
      </c>
      <c r="B9664">
        <v>1</v>
      </c>
      <c r="C9664" t="s">
        <v>80</v>
      </c>
      <c r="D9664" t="s">
        <v>93</v>
      </c>
      <c r="E9664" t="s">
        <v>140</v>
      </c>
      <c r="F9664" t="s">
        <v>3121</v>
      </c>
      <c r="G9664" t="s">
        <v>161</v>
      </c>
      <c r="H9664" t="s">
        <v>134</v>
      </c>
      <c r="I9664" t="s">
        <v>135</v>
      </c>
      <c r="J9664" t="s">
        <v>136</v>
      </c>
      <c r="K9664" t="s">
        <v>137</v>
      </c>
      <c r="L9664" t="s">
        <v>27050</v>
      </c>
      <c r="M9664" t="s">
        <v>27051</v>
      </c>
      <c r="N9664">
        <v>0.97027777699999995</v>
      </c>
      <c r="O9664">
        <v>0</v>
      </c>
      <c r="P9664">
        <v>1067</v>
      </c>
      <c r="Q9664">
        <v>1</v>
      </c>
      <c r="R9664">
        <v>273</v>
      </c>
      <c r="S9664">
        <v>4</v>
      </c>
      <c r="T9664">
        <v>284</v>
      </c>
      <c r="U9664">
        <v>0</v>
      </c>
      <c r="V9664">
        <v>0</v>
      </c>
      <c r="W9664">
        <v>0</v>
      </c>
      <c r="X9664">
        <v>156.33317375754555</v>
      </c>
      <c r="Y9664">
        <v>0</v>
      </c>
      <c r="Z9664">
        <v>29.420409711151549</v>
      </c>
      <c r="AA9664">
        <v>8.6868690797365922</v>
      </c>
      <c r="AB9664">
        <v>154.09682409692476</v>
      </c>
      <c r="AC9664">
        <v>0</v>
      </c>
      <c r="AD9664">
        <v>0</v>
      </c>
      <c r="AE9664">
        <v>348.53727664535847</v>
      </c>
    </row>
    <row r="9665" spans="1:31" x14ac:dyDescent="0.25">
      <c r="A9665">
        <v>1666163</v>
      </c>
      <c r="B9665">
        <v>1</v>
      </c>
      <c r="C9665" t="s">
        <v>80</v>
      </c>
      <c r="D9665" t="s">
        <v>88</v>
      </c>
      <c r="E9665" t="s">
        <v>362</v>
      </c>
      <c r="F9665" t="s">
        <v>27052</v>
      </c>
      <c r="G9665" t="s">
        <v>227</v>
      </c>
      <c r="H9665" t="s">
        <v>149</v>
      </c>
      <c r="I9665" t="s">
        <v>135</v>
      </c>
      <c r="J9665" t="s">
        <v>136</v>
      </c>
      <c r="K9665" t="s">
        <v>137</v>
      </c>
      <c r="L9665" t="s">
        <v>27053</v>
      </c>
      <c r="M9665" t="s">
        <v>27054</v>
      </c>
      <c r="N9665">
        <v>4.9055555550000003</v>
      </c>
      <c r="O9665">
        <v>0</v>
      </c>
      <c r="P9665">
        <v>68</v>
      </c>
      <c r="Q9665">
        <v>0</v>
      </c>
      <c r="R9665">
        <v>0</v>
      </c>
      <c r="S9665">
        <v>0</v>
      </c>
      <c r="T9665">
        <v>14</v>
      </c>
      <c r="U9665">
        <v>0</v>
      </c>
      <c r="V9665">
        <v>0</v>
      </c>
      <c r="W9665">
        <v>0</v>
      </c>
      <c r="X9665">
        <v>109.3864866443602</v>
      </c>
      <c r="Y9665">
        <v>0</v>
      </c>
      <c r="Z9665">
        <v>0</v>
      </c>
      <c r="AA9665">
        <v>0</v>
      </c>
      <c r="AB9665">
        <v>39.961768578907026</v>
      </c>
      <c r="AC9665">
        <v>0</v>
      </c>
      <c r="AD9665">
        <v>0</v>
      </c>
      <c r="AE9665">
        <v>149.34825522326724</v>
      </c>
    </row>
    <row r="9666" spans="1:31" x14ac:dyDescent="0.25">
      <c r="A9666">
        <v>1665648</v>
      </c>
      <c r="B9666">
        <v>1</v>
      </c>
      <c r="C9666" t="s">
        <v>80</v>
      </c>
      <c r="D9666" t="s">
        <v>108</v>
      </c>
      <c r="E9666" t="s">
        <v>204</v>
      </c>
      <c r="F9666" t="s">
        <v>18919</v>
      </c>
      <c r="G9666" t="s">
        <v>148</v>
      </c>
      <c r="H9666" t="s">
        <v>134</v>
      </c>
      <c r="I9666" t="s">
        <v>135</v>
      </c>
      <c r="J9666" t="s">
        <v>136</v>
      </c>
      <c r="K9666" t="s">
        <v>143</v>
      </c>
      <c r="L9666" t="s">
        <v>27055</v>
      </c>
      <c r="M9666" t="s">
        <v>27056</v>
      </c>
      <c r="N9666">
        <v>2.83</v>
      </c>
      <c r="O9666">
        <v>0</v>
      </c>
      <c r="P9666">
        <v>675</v>
      </c>
      <c r="Q9666">
        <v>0</v>
      </c>
      <c r="R9666">
        <v>100</v>
      </c>
      <c r="S9666">
        <v>3</v>
      </c>
      <c r="T9666">
        <v>104</v>
      </c>
      <c r="U9666">
        <v>0</v>
      </c>
      <c r="V9666">
        <v>0</v>
      </c>
      <c r="W9666">
        <v>0</v>
      </c>
      <c r="X9666">
        <v>182.89202681596896</v>
      </c>
      <c r="Y9666">
        <v>0</v>
      </c>
      <c r="Z9666">
        <v>17.070124133585594</v>
      </c>
      <c r="AA9666">
        <v>18.502459248524531</v>
      </c>
      <c r="AB9666">
        <v>291.06595197722891</v>
      </c>
      <c r="AC9666">
        <v>0</v>
      </c>
      <c r="AD9666">
        <v>0</v>
      </c>
      <c r="AE9666">
        <v>509.53056217530798</v>
      </c>
    </row>
    <row r="9667" spans="1:31" x14ac:dyDescent="0.25">
      <c r="A9667">
        <v>1665791</v>
      </c>
      <c r="B9667">
        <v>1</v>
      </c>
      <c r="C9667" t="s">
        <v>80</v>
      </c>
      <c r="D9667" t="s">
        <v>83</v>
      </c>
      <c r="E9667" t="s">
        <v>131</v>
      </c>
      <c r="F9667" t="s">
        <v>27057</v>
      </c>
      <c r="G9667" t="s">
        <v>195</v>
      </c>
      <c r="H9667" t="s">
        <v>134</v>
      </c>
      <c r="I9667" t="s">
        <v>135</v>
      </c>
      <c r="J9667" t="s">
        <v>136</v>
      </c>
      <c r="K9667" t="s">
        <v>137</v>
      </c>
      <c r="L9667" t="s">
        <v>27058</v>
      </c>
      <c r="M9667" t="s">
        <v>27059</v>
      </c>
      <c r="N9667">
        <v>1.575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89</v>
      </c>
      <c r="U9667">
        <v>0</v>
      </c>
      <c r="V9667">
        <v>5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708.90313344644733</v>
      </c>
      <c r="AC9667">
        <v>0</v>
      </c>
      <c r="AD9667">
        <v>126.94508426896704</v>
      </c>
      <c r="AE9667">
        <v>835.84821771541442</v>
      </c>
    </row>
    <row r="9668" spans="1:31" x14ac:dyDescent="0.25">
      <c r="A9668">
        <v>1665293</v>
      </c>
      <c r="B9668">
        <v>1</v>
      </c>
      <c r="C9668" t="s">
        <v>81</v>
      </c>
      <c r="D9668" t="s">
        <v>128</v>
      </c>
      <c r="E9668" t="s">
        <v>178</v>
      </c>
      <c r="F9668" t="s">
        <v>27060</v>
      </c>
      <c r="G9668" t="s">
        <v>227</v>
      </c>
      <c r="H9668" t="s">
        <v>149</v>
      </c>
      <c r="I9668" t="s">
        <v>135</v>
      </c>
      <c r="J9668" t="s">
        <v>136</v>
      </c>
      <c r="K9668" t="s">
        <v>137</v>
      </c>
      <c r="L9668" t="s">
        <v>27061</v>
      </c>
      <c r="M9668" t="s">
        <v>27062</v>
      </c>
      <c r="N9668">
        <v>5.4474999999999998</v>
      </c>
      <c r="O9668">
        <v>0</v>
      </c>
      <c r="P9668">
        <v>34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40.366589788398834</v>
      </c>
      <c r="Y9668">
        <v>0</v>
      </c>
      <c r="Z9668">
        <v>0</v>
      </c>
      <c r="AA9668">
        <v>0</v>
      </c>
      <c r="AB9668">
        <v>0</v>
      </c>
      <c r="AC9668">
        <v>0</v>
      </c>
      <c r="AD9668">
        <v>0</v>
      </c>
      <c r="AE9668">
        <v>40.366589788398834</v>
      </c>
    </row>
    <row r="9669" spans="1:31" x14ac:dyDescent="0.25">
      <c r="A9669">
        <v>1665399</v>
      </c>
      <c r="B9669">
        <v>1</v>
      </c>
      <c r="C9669" t="s">
        <v>81</v>
      </c>
      <c r="D9669" t="s">
        <v>120</v>
      </c>
      <c r="E9669" t="s">
        <v>146</v>
      </c>
      <c r="F9669" t="s">
        <v>657</v>
      </c>
      <c r="G9669" t="s">
        <v>148</v>
      </c>
      <c r="H9669" t="s">
        <v>149</v>
      </c>
      <c r="I9669" t="s">
        <v>135</v>
      </c>
      <c r="J9669" t="s">
        <v>136</v>
      </c>
      <c r="K9669" t="s">
        <v>143</v>
      </c>
      <c r="L9669" t="s">
        <v>27063</v>
      </c>
      <c r="M9669" t="s">
        <v>27064</v>
      </c>
      <c r="N9669">
        <v>7.6153988879999996</v>
      </c>
      <c r="O9669">
        <v>0</v>
      </c>
      <c r="P9669">
        <v>164</v>
      </c>
      <c r="Q9669">
        <v>0</v>
      </c>
      <c r="R9669">
        <v>7</v>
      </c>
      <c r="S9669">
        <v>0</v>
      </c>
      <c r="T9669">
        <v>10</v>
      </c>
      <c r="U9669">
        <v>0</v>
      </c>
      <c r="V9669">
        <v>0</v>
      </c>
      <c r="W9669">
        <v>0</v>
      </c>
      <c r="X9669">
        <v>275.99356523957016</v>
      </c>
      <c r="Y9669">
        <v>0</v>
      </c>
      <c r="Z9669">
        <v>0.12332908771285667</v>
      </c>
      <c r="AA9669">
        <v>0</v>
      </c>
      <c r="AB9669">
        <v>29.410140297569921</v>
      </c>
      <c r="AC9669">
        <v>0</v>
      </c>
      <c r="AD9669">
        <v>0</v>
      </c>
      <c r="AE9669">
        <v>305.52703462485294</v>
      </c>
    </row>
    <row r="9670" spans="1:31" x14ac:dyDescent="0.25">
      <c r="A9670">
        <v>1666169</v>
      </c>
      <c r="B9670">
        <v>1</v>
      </c>
      <c r="C9670" t="s">
        <v>80</v>
      </c>
      <c r="D9670" t="s">
        <v>90</v>
      </c>
      <c r="E9670" t="s">
        <v>178</v>
      </c>
      <c r="F9670" t="s">
        <v>27065</v>
      </c>
      <c r="G9670" t="s">
        <v>227</v>
      </c>
      <c r="H9670" t="s">
        <v>149</v>
      </c>
      <c r="I9670" t="s">
        <v>135</v>
      </c>
      <c r="J9670" t="s">
        <v>136</v>
      </c>
      <c r="K9670" t="s">
        <v>137</v>
      </c>
      <c r="L9670" t="s">
        <v>27066</v>
      </c>
      <c r="M9670" t="s">
        <v>27067</v>
      </c>
      <c r="N9670">
        <v>1.4383333330000001</v>
      </c>
      <c r="O9670">
        <v>0</v>
      </c>
      <c r="P9670">
        <v>312</v>
      </c>
      <c r="Q9670">
        <v>0</v>
      </c>
      <c r="R9670">
        <v>0</v>
      </c>
      <c r="S9670">
        <v>0</v>
      </c>
      <c r="T9670">
        <v>24</v>
      </c>
      <c r="U9670">
        <v>0</v>
      </c>
      <c r="V9670">
        <v>0</v>
      </c>
      <c r="W9670">
        <v>0</v>
      </c>
      <c r="X9670">
        <v>186.04262038328508</v>
      </c>
      <c r="Y9670">
        <v>0</v>
      </c>
      <c r="Z9670">
        <v>0</v>
      </c>
      <c r="AA9670">
        <v>0</v>
      </c>
      <c r="AB9670">
        <v>15.133759958809248</v>
      </c>
      <c r="AC9670">
        <v>0</v>
      </c>
      <c r="AD9670">
        <v>0</v>
      </c>
      <c r="AE9670">
        <v>201.17638034209432</v>
      </c>
    </row>
    <row r="9671" spans="1:31" x14ac:dyDescent="0.25">
      <c r="A9671">
        <v>1665977</v>
      </c>
      <c r="B9671">
        <v>1</v>
      </c>
      <c r="C9671" t="s">
        <v>80</v>
      </c>
      <c r="D9671" t="s">
        <v>106</v>
      </c>
      <c r="E9671" t="s">
        <v>178</v>
      </c>
      <c r="F9671" t="s">
        <v>24735</v>
      </c>
      <c r="G9671" t="s">
        <v>252</v>
      </c>
      <c r="H9671" t="s">
        <v>149</v>
      </c>
      <c r="I9671" t="s">
        <v>135</v>
      </c>
      <c r="J9671" t="s">
        <v>136</v>
      </c>
      <c r="K9671" t="s">
        <v>137</v>
      </c>
      <c r="L9671" t="s">
        <v>27068</v>
      </c>
      <c r="M9671" t="s">
        <v>27069</v>
      </c>
      <c r="N9671">
        <v>7.2033333329999998</v>
      </c>
      <c r="O9671">
        <v>0</v>
      </c>
      <c r="P9671">
        <v>146</v>
      </c>
      <c r="Q9671">
        <v>0</v>
      </c>
      <c r="R9671">
        <v>1</v>
      </c>
      <c r="S9671">
        <v>0</v>
      </c>
      <c r="T9671">
        <v>3</v>
      </c>
      <c r="U9671">
        <v>0</v>
      </c>
      <c r="V9671">
        <v>0</v>
      </c>
      <c r="W9671">
        <v>0</v>
      </c>
      <c r="X9671">
        <v>239.83533861973299</v>
      </c>
      <c r="Y9671">
        <v>0</v>
      </c>
      <c r="Z9671">
        <v>1.4992844881135827</v>
      </c>
      <c r="AA9671">
        <v>0</v>
      </c>
      <c r="AB9671">
        <v>45.57670686820731</v>
      </c>
      <c r="AC9671">
        <v>0</v>
      </c>
      <c r="AD9671">
        <v>0</v>
      </c>
      <c r="AE9671">
        <v>286.91132997605388</v>
      </c>
    </row>
    <row r="9672" spans="1:31" x14ac:dyDescent="0.25">
      <c r="A9672">
        <v>1665585</v>
      </c>
      <c r="B9672">
        <v>1</v>
      </c>
      <c r="C9672" t="s">
        <v>80</v>
      </c>
      <c r="D9672" t="s">
        <v>93</v>
      </c>
      <c r="E9672" t="s">
        <v>152</v>
      </c>
      <c r="F9672" t="s">
        <v>27070</v>
      </c>
      <c r="G9672" t="s">
        <v>154</v>
      </c>
      <c r="H9672" t="s">
        <v>149</v>
      </c>
      <c r="I9672" t="s">
        <v>135</v>
      </c>
      <c r="J9672" t="s">
        <v>136</v>
      </c>
      <c r="K9672" t="s">
        <v>137</v>
      </c>
      <c r="L9672" t="s">
        <v>27071</v>
      </c>
      <c r="M9672" t="s">
        <v>27072</v>
      </c>
      <c r="N9672">
        <v>0.61555555500000003</v>
      </c>
      <c r="O9672">
        <v>0</v>
      </c>
      <c r="P9672">
        <v>1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4.1999207550214447E-2</v>
      </c>
      <c r="Y9672">
        <v>0</v>
      </c>
      <c r="Z9672">
        <v>0</v>
      </c>
      <c r="AA9672">
        <v>0</v>
      </c>
      <c r="AB9672">
        <v>0</v>
      </c>
      <c r="AC9672">
        <v>0</v>
      </c>
      <c r="AD9672">
        <v>0</v>
      </c>
      <c r="AE9672">
        <v>4.1999207550214447E-2</v>
      </c>
    </row>
    <row r="9673" spans="1:31" x14ac:dyDescent="0.25">
      <c r="A9673">
        <v>1665685</v>
      </c>
      <c r="B9673">
        <v>1</v>
      </c>
      <c r="C9673" t="s">
        <v>80</v>
      </c>
      <c r="D9673" t="s">
        <v>96</v>
      </c>
      <c r="E9673" t="s">
        <v>152</v>
      </c>
      <c r="F9673" t="s">
        <v>27073</v>
      </c>
      <c r="G9673" t="s">
        <v>507</v>
      </c>
      <c r="H9673" t="s">
        <v>149</v>
      </c>
      <c r="I9673" t="s">
        <v>135</v>
      </c>
      <c r="J9673" t="s">
        <v>136</v>
      </c>
      <c r="K9673" t="s">
        <v>137</v>
      </c>
      <c r="L9673" t="s">
        <v>27074</v>
      </c>
      <c r="M9673" t="s">
        <v>27075</v>
      </c>
      <c r="N9673">
        <v>6.4977777769999996</v>
      </c>
      <c r="O9673">
        <v>0</v>
      </c>
      <c r="P9673">
        <v>1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0</v>
      </c>
      <c r="AC9673">
        <v>0</v>
      </c>
      <c r="AD9673">
        <v>0</v>
      </c>
      <c r="AE9673">
        <v>0</v>
      </c>
    </row>
    <row r="9674" spans="1:31" x14ac:dyDescent="0.25">
      <c r="A9674">
        <v>1666106</v>
      </c>
      <c r="B9674">
        <v>1</v>
      </c>
      <c r="C9674" t="s">
        <v>81</v>
      </c>
      <c r="D9674" t="s">
        <v>118</v>
      </c>
      <c r="E9674" t="s">
        <v>178</v>
      </c>
      <c r="F9674" t="s">
        <v>27076</v>
      </c>
      <c r="G9674" t="s">
        <v>227</v>
      </c>
      <c r="H9674" t="s">
        <v>149</v>
      </c>
      <c r="I9674" t="s">
        <v>135</v>
      </c>
      <c r="J9674" t="s">
        <v>136</v>
      </c>
      <c r="K9674" t="s">
        <v>137</v>
      </c>
      <c r="L9674" t="s">
        <v>27077</v>
      </c>
      <c r="M9674" t="s">
        <v>27078</v>
      </c>
      <c r="N9674">
        <v>0.63305555499999999</v>
      </c>
      <c r="O9674">
        <v>0</v>
      </c>
      <c r="P9674">
        <v>49</v>
      </c>
      <c r="Q9674">
        <v>0</v>
      </c>
      <c r="R9674">
        <v>1</v>
      </c>
      <c r="S9674">
        <v>0</v>
      </c>
      <c r="T9674">
        <v>1</v>
      </c>
      <c r="U9674">
        <v>0</v>
      </c>
      <c r="V9674">
        <v>0</v>
      </c>
      <c r="W9674">
        <v>0</v>
      </c>
      <c r="X9674">
        <v>9.1864572024087519</v>
      </c>
      <c r="Y9674">
        <v>0</v>
      </c>
      <c r="Z9674">
        <v>7.8310544318933334E-2</v>
      </c>
      <c r="AA9674">
        <v>0</v>
      </c>
      <c r="AB9674">
        <v>0.10024721462035222</v>
      </c>
      <c r="AC9674">
        <v>0</v>
      </c>
      <c r="AD9674">
        <v>0</v>
      </c>
      <c r="AE9674">
        <v>9.365014961348038</v>
      </c>
    </row>
    <row r="9675" spans="1:31" x14ac:dyDescent="0.25">
      <c r="A9675">
        <v>1665442</v>
      </c>
      <c r="B9675">
        <v>1</v>
      </c>
      <c r="C9675" t="s">
        <v>81</v>
      </c>
      <c r="D9675" t="s">
        <v>118</v>
      </c>
      <c r="E9675" t="s">
        <v>178</v>
      </c>
      <c r="F9675" t="s">
        <v>27079</v>
      </c>
      <c r="G9675" t="s">
        <v>7735</v>
      </c>
      <c r="H9675" t="s">
        <v>149</v>
      </c>
      <c r="I9675" t="s">
        <v>135</v>
      </c>
      <c r="J9675" t="s">
        <v>136</v>
      </c>
      <c r="K9675" t="s">
        <v>137</v>
      </c>
      <c r="L9675" t="s">
        <v>27080</v>
      </c>
      <c r="M9675" t="s">
        <v>27081</v>
      </c>
      <c r="N9675">
        <v>6.7125000000000004</v>
      </c>
      <c r="O9675">
        <v>0</v>
      </c>
      <c r="P9675">
        <v>36</v>
      </c>
      <c r="Q9675">
        <v>0</v>
      </c>
      <c r="R9675">
        <v>2</v>
      </c>
      <c r="S9675">
        <v>0</v>
      </c>
      <c r="T9675">
        <v>4</v>
      </c>
      <c r="U9675">
        <v>0</v>
      </c>
      <c r="V9675">
        <v>0</v>
      </c>
      <c r="W9675">
        <v>0</v>
      </c>
      <c r="X9675">
        <v>49.441187257682692</v>
      </c>
      <c r="Y9675">
        <v>0</v>
      </c>
      <c r="Z9675">
        <v>5.3391846292696812</v>
      </c>
      <c r="AA9675">
        <v>0</v>
      </c>
      <c r="AB9675">
        <v>8.9932928073543259</v>
      </c>
      <c r="AC9675">
        <v>0</v>
      </c>
      <c r="AD9675">
        <v>0</v>
      </c>
      <c r="AE9675">
        <v>63.773664694306703</v>
      </c>
    </row>
    <row r="9676" spans="1:31" x14ac:dyDescent="0.25">
      <c r="A9676">
        <v>1665419</v>
      </c>
      <c r="B9676">
        <v>1</v>
      </c>
      <c r="C9676" t="s">
        <v>80</v>
      </c>
      <c r="D9676" t="s">
        <v>92</v>
      </c>
      <c r="E9676" t="s">
        <v>204</v>
      </c>
      <c r="F9676" t="s">
        <v>27082</v>
      </c>
      <c r="G9676" t="s">
        <v>148</v>
      </c>
      <c r="H9676" t="s">
        <v>134</v>
      </c>
      <c r="I9676" t="s">
        <v>135</v>
      </c>
      <c r="J9676" t="s">
        <v>136</v>
      </c>
      <c r="K9676" t="s">
        <v>143</v>
      </c>
      <c r="L9676" t="s">
        <v>27083</v>
      </c>
      <c r="M9676" t="s">
        <v>27084</v>
      </c>
      <c r="N9676">
        <v>8.7005694439999992</v>
      </c>
      <c r="O9676">
        <v>0</v>
      </c>
      <c r="P9676">
        <v>84</v>
      </c>
      <c r="Q9676">
        <v>0</v>
      </c>
      <c r="R9676">
        <v>1</v>
      </c>
      <c r="S9676">
        <v>0</v>
      </c>
      <c r="T9676">
        <v>15</v>
      </c>
      <c r="U9676">
        <v>0</v>
      </c>
      <c r="V9676">
        <v>0</v>
      </c>
      <c r="W9676">
        <v>0</v>
      </c>
      <c r="X9676">
        <v>178.56397000376032</v>
      </c>
      <c r="Y9676">
        <v>0</v>
      </c>
      <c r="Z9676">
        <v>0</v>
      </c>
      <c r="AA9676">
        <v>0</v>
      </c>
      <c r="AB9676">
        <v>110.91800311566402</v>
      </c>
      <c r="AC9676">
        <v>0</v>
      </c>
      <c r="AD9676">
        <v>0</v>
      </c>
      <c r="AE9676">
        <v>289.48197311942431</v>
      </c>
    </row>
    <row r="9677" spans="1:31" x14ac:dyDescent="0.25">
      <c r="A9677">
        <v>1665582</v>
      </c>
      <c r="B9677">
        <v>1</v>
      </c>
      <c r="C9677" t="s">
        <v>80</v>
      </c>
      <c r="D9677" t="s">
        <v>97</v>
      </c>
      <c r="E9677" t="s">
        <v>152</v>
      </c>
      <c r="F9677" t="s">
        <v>27085</v>
      </c>
      <c r="G9677" t="s">
        <v>168</v>
      </c>
      <c r="H9677" t="s">
        <v>149</v>
      </c>
      <c r="I9677" t="s">
        <v>135</v>
      </c>
      <c r="J9677" t="s">
        <v>136</v>
      </c>
      <c r="K9677" t="s">
        <v>137</v>
      </c>
      <c r="L9677" t="s">
        <v>27086</v>
      </c>
      <c r="M9677" t="s">
        <v>27087</v>
      </c>
      <c r="N9677">
        <v>6.2549999999999999</v>
      </c>
      <c r="O9677">
        <v>0</v>
      </c>
      <c r="P9677">
        <v>1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0.93431088094142989</v>
      </c>
      <c r="Y9677">
        <v>0</v>
      </c>
      <c r="Z9677">
        <v>0</v>
      </c>
      <c r="AA9677">
        <v>0</v>
      </c>
      <c r="AB9677">
        <v>0</v>
      </c>
      <c r="AC9677">
        <v>0</v>
      </c>
      <c r="AD9677">
        <v>0</v>
      </c>
      <c r="AE9677">
        <v>0.93431088094142989</v>
      </c>
    </row>
    <row r="9678" spans="1:31" x14ac:dyDescent="0.25">
      <c r="A9678">
        <v>1665250</v>
      </c>
      <c r="B9678">
        <v>1</v>
      </c>
      <c r="C9678" t="s">
        <v>80</v>
      </c>
      <c r="D9678" t="s">
        <v>95</v>
      </c>
      <c r="E9678" t="s">
        <v>152</v>
      </c>
      <c r="F9678" t="s">
        <v>27088</v>
      </c>
      <c r="G9678" t="s">
        <v>507</v>
      </c>
      <c r="H9678" t="s">
        <v>149</v>
      </c>
      <c r="I9678" t="s">
        <v>135</v>
      </c>
      <c r="J9678" t="s">
        <v>136</v>
      </c>
      <c r="K9678" t="s">
        <v>137</v>
      </c>
      <c r="L9678" t="s">
        <v>27089</v>
      </c>
      <c r="M9678" t="s">
        <v>27090</v>
      </c>
      <c r="N9678">
        <v>0.61194444400000003</v>
      </c>
      <c r="O9678">
        <v>0</v>
      </c>
      <c r="P9678">
        <v>6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0.62684048201281251</v>
      </c>
      <c r="Y9678">
        <v>0</v>
      </c>
      <c r="Z9678">
        <v>0</v>
      </c>
      <c r="AA9678">
        <v>0</v>
      </c>
      <c r="AB9678">
        <v>0</v>
      </c>
      <c r="AC9678">
        <v>0</v>
      </c>
      <c r="AD9678">
        <v>0</v>
      </c>
      <c r="AE9678">
        <v>0.62684048201281251</v>
      </c>
    </row>
    <row r="9679" spans="1:31" x14ac:dyDescent="0.25">
      <c r="A9679">
        <v>1665396</v>
      </c>
      <c r="B9679">
        <v>1</v>
      </c>
      <c r="C9679" t="s">
        <v>80</v>
      </c>
      <c r="D9679" t="s">
        <v>100</v>
      </c>
      <c r="E9679" t="s">
        <v>131</v>
      </c>
      <c r="F9679" t="s">
        <v>27091</v>
      </c>
      <c r="G9679" t="s">
        <v>148</v>
      </c>
      <c r="H9679" t="s">
        <v>134</v>
      </c>
      <c r="I9679" t="s">
        <v>135</v>
      </c>
      <c r="J9679" t="s">
        <v>136</v>
      </c>
      <c r="K9679" t="s">
        <v>143</v>
      </c>
      <c r="L9679" t="s">
        <v>27092</v>
      </c>
      <c r="M9679" t="s">
        <v>27093</v>
      </c>
      <c r="N9679">
        <v>0.29166666600000002</v>
      </c>
      <c r="O9679">
        <v>0</v>
      </c>
      <c r="P9679">
        <v>183</v>
      </c>
      <c r="Q9679">
        <v>0</v>
      </c>
      <c r="R9679">
        <v>24</v>
      </c>
      <c r="S9679">
        <v>8</v>
      </c>
      <c r="T9679">
        <v>209</v>
      </c>
      <c r="U9679">
        <v>6</v>
      </c>
      <c r="V9679">
        <v>14</v>
      </c>
      <c r="W9679">
        <v>0</v>
      </c>
      <c r="X9679">
        <v>19.78623935845609</v>
      </c>
      <c r="Y9679">
        <v>0</v>
      </c>
      <c r="Z9679">
        <v>3.4481300889373343</v>
      </c>
      <c r="AA9679">
        <v>38.819186329764165</v>
      </c>
      <c r="AB9679">
        <v>132.64696568256696</v>
      </c>
      <c r="AC9679">
        <v>115.37615403246917</v>
      </c>
      <c r="AD9679">
        <v>145.87093530446617</v>
      </c>
      <c r="AE9679">
        <v>455.94761079665989</v>
      </c>
    </row>
    <row r="9680" spans="1:31" x14ac:dyDescent="0.25">
      <c r="A9680">
        <v>1666060</v>
      </c>
      <c r="B9680">
        <v>1</v>
      </c>
      <c r="C9680" t="s">
        <v>81</v>
      </c>
      <c r="D9680" t="s">
        <v>120</v>
      </c>
      <c r="E9680" t="s">
        <v>178</v>
      </c>
      <c r="F9680" t="s">
        <v>18243</v>
      </c>
      <c r="G9680" t="s">
        <v>227</v>
      </c>
      <c r="H9680" t="s">
        <v>149</v>
      </c>
      <c r="I9680" t="s">
        <v>135</v>
      </c>
      <c r="J9680" t="s">
        <v>136</v>
      </c>
      <c r="K9680" t="s">
        <v>137</v>
      </c>
      <c r="L9680" t="s">
        <v>27094</v>
      </c>
      <c r="M9680" t="s">
        <v>27095</v>
      </c>
      <c r="N9680">
        <v>1.8008333329999999</v>
      </c>
      <c r="O9680">
        <v>0</v>
      </c>
      <c r="P9680">
        <v>45</v>
      </c>
      <c r="Q9680">
        <v>0</v>
      </c>
      <c r="R9680">
        <v>0</v>
      </c>
      <c r="S9680">
        <v>0</v>
      </c>
      <c r="T9680">
        <v>3</v>
      </c>
      <c r="U9680">
        <v>0</v>
      </c>
      <c r="V9680">
        <v>0</v>
      </c>
      <c r="W9680">
        <v>0</v>
      </c>
      <c r="X9680">
        <v>26.731441580830779</v>
      </c>
      <c r="Y9680">
        <v>0</v>
      </c>
      <c r="Z9680">
        <v>0</v>
      </c>
      <c r="AA9680">
        <v>0</v>
      </c>
      <c r="AB9680">
        <v>0.71702174490766568</v>
      </c>
      <c r="AC9680">
        <v>0</v>
      </c>
      <c r="AD9680">
        <v>0</v>
      </c>
      <c r="AE9680">
        <v>27.448463325738444</v>
      </c>
    </row>
    <row r="9681" spans="1:31" x14ac:dyDescent="0.25">
      <c r="A9681">
        <v>1665628</v>
      </c>
      <c r="B9681">
        <v>1</v>
      </c>
      <c r="C9681" t="s">
        <v>80</v>
      </c>
      <c r="D9681" t="s">
        <v>104</v>
      </c>
      <c r="E9681" t="s">
        <v>152</v>
      </c>
      <c r="F9681" t="s">
        <v>27096</v>
      </c>
      <c r="G9681" t="s">
        <v>154</v>
      </c>
      <c r="H9681" t="s">
        <v>149</v>
      </c>
      <c r="I9681" t="s">
        <v>135</v>
      </c>
      <c r="J9681" t="s">
        <v>136</v>
      </c>
      <c r="K9681" t="s">
        <v>137</v>
      </c>
      <c r="L9681" t="s">
        <v>27097</v>
      </c>
      <c r="M9681" t="s">
        <v>27098</v>
      </c>
      <c r="N9681">
        <v>2.4583333330000001</v>
      </c>
      <c r="O9681">
        <v>0</v>
      </c>
      <c r="P9681">
        <v>0</v>
      </c>
      <c r="Q9681">
        <v>0</v>
      </c>
      <c r="R9681">
        <v>1</v>
      </c>
      <c r="S9681">
        <v>0</v>
      </c>
      <c r="T9681">
        <v>0</v>
      </c>
      <c r="U9681">
        <v>0</v>
      </c>
      <c r="V9681">
        <v>0</v>
      </c>
      <c r="W9681">
        <v>0</v>
      </c>
      <c r="X9681">
        <v>0</v>
      </c>
      <c r="Y9681">
        <v>0</v>
      </c>
      <c r="Z9681">
        <v>1.3791174615456003</v>
      </c>
      <c r="AA9681">
        <v>0</v>
      </c>
      <c r="AB9681">
        <v>0</v>
      </c>
      <c r="AC9681">
        <v>0</v>
      </c>
      <c r="AD9681">
        <v>0</v>
      </c>
      <c r="AE9681">
        <v>1.3791174615456003</v>
      </c>
    </row>
    <row r="9682" spans="1:31" x14ac:dyDescent="0.25">
      <c r="A9682">
        <v>1665373</v>
      </c>
      <c r="B9682">
        <v>1</v>
      </c>
      <c r="C9682" t="s">
        <v>81</v>
      </c>
      <c r="D9682" t="s">
        <v>128</v>
      </c>
      <c r="E9682" t="s">
        <v>131</v>
      </c>
      <c r="F9682" t="s">
        <v>27099</v>
      </c>
      <c r="G9682" t="s">
        <v>161</v>
      </c>
      <c r="H9682" t="s">
        <v>134</v>
      </c>
      <c r="I9682" t="s">
        <v>135</v>
      </c>
      <c r="J9682" t="s">
        <v>136</v>
      </c>
      <c r="K9682" t="s">
        <v>137</v>
      </c>
      <c r="L9682" t="s">
        <v>27100</v>
      </c>
      <c r="M9682" t="s">
        <v>27101</v>
      </c>
      <c r="N9682">
        <v>0.78138888799999995</v>
      </c>
      <c r="O9682">
        <v>0</v>
      </c>
      <c r="P9682">
        <v>0</v>
      </c>
      <c r="Q9682">
        <v>0</v>
      </c>
      <c r="R9682">
        <v>0</v>
      </c>
      <c r="S9682">
        <v>3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276.49819422340482</v>
      </c>
      <c r="AB9682">
        <v>0</v>
      </c>
      <c r="AC9682">
        <v>0</v>
      </c>
      <c r="AD9682">
        <v>0</v>
      </c>
      <c r="AE9682">
        <v>276.49819422340482</v>
      </c>
    </row>
    <row r="9683" spans="1:31" x14ac:dyDescent="0.25">
      <c r="A9683">
        <v>1665920</v>
      </c>
      <c r="B9683">
        <v>1</v>
      </c>
      <c r="C9683" t="s">
        <v>80</v>
      </c>
      <c r="D9683" t="s">
        <v>85</v>
      </c>
      <c r="E9683" t="s">
        <v>362</v>
      </c>
      <c r="F9683" t="s">
        <v>27102</v>
      </c>
      <c r="G9683" t="s">
        <v>180</v>
      </c>
      <c r="H9683" t="s">
        <v>149</v>
      </c>
      <c r="I9683" t="s">
        <v>135</v>
      </c>
      <c r="J9683" t="s">
        <v>136</v>
      </c>
      <c r="K9683" t="s">
        <v>137</v>
      </c>
      <c r="L9683" t="s">
        <v>27103</v>
      </c>
      <c r="M9683" t="s">
        <v>27104</v>
      </c>
      <c r="N9683">
        <v>9.4941666659999999</v>
      </c>
      <c r="O9683">
        <v>0</v>
      </c>
      <c r="P9683">
        <v>44</v>
      </c>
      <c r="Q9683">
        <v>0</v>
      </c>
      <c r="R9683">
        <v>0</v>
      </c>
      <c r="S9683">
        <v>0</v>
      </c>
      <c r="T9683">
        <v>4</v>
      </c>
      <c r="U9683">
        <v>0</v>
      </c>
      <c r="V9683">
        <v>0</v>
      </c>
      <c r="W9683">
        <v>0</v>
      </c>
      <c r="X9683">
        <v>90.702963672245815</v>
      </c>
      <c r="Y9683">
        <v>0</v>
      </c>
      <c r="Z9683">
        <v>0</v>
      </c>
      <c r="AA9683">
        <v>0</v>
      </c>
      <c r="AB9683">
        <v>23.128002840691028</v>
      </c>
      <c r="AC9683">
        <v>0</v>
      </c>
      <c r="AD9683">
        <v>0</v>
      </c>
      <c r="AE9683">
        <v>113.83096651293684</v>
      </c>
    </row>
    <row r="9684" spans="1:31" x14ac:dyDescent="0.25">
      <c r="A9684">
        <v>1665459</v>
      </c>
      <c r="B9684">
        <v>1</v>
      </c>
      <c r="C9684" t="s">
        <v>80</v>
      </c>
      <c r="D9684" t="s">
        <v>108</v>
      </c>
      <c r="E9684" t="s">
        <v>178</v>
      </c>
      <c r="F9684" t="s">
        <v>27105</v>
      </c>
      <c r="G9684" t="s">
        <v>227</v>
      </c>
      <c r="H9684" t="s">
        <v>149</v>
      </c>
      <c r="I9684" t="s">
        <v>135</v>
      </c>
      <c r="J9684" t="s">
        <v>136</v>
      </c>
      <c r="K9684" t="s">
        <v>137</v>
      </c>
      <c r="L9684" t="s">
        <v>27106</v>
      </c>
      <c r="M9684" t="s">
        <v>27107</v>
      </c>
      <c r="N9684">
        <v>5.0588888880000003</v>
      </c>
      <c r="O9684">
        <v>0</v>
      </c>
      <c r="P9684">
        <v>9</v>
      </c>
      <c r="Q9684">
        <v>0</v>
      </c>
      <c r="R9684">
        <v>3</v>
      </c>
      <c r="S9684">
        <v>0</v>
      </c>
      <c r="T9684">
        <v>3</v>
      </c>
      <c r="U9684">
        <v>0</v>
      </c>
      <c r="V9684">
        <v>0</v>
      </c>
      <c r="W9684">
        <v>0</v>
      </c>
      <c r="X9684">
        <v>5.2318381718542213</v>
      </c>
      <c r="Y9684">
        <v>0</v>
      </c>
      <c r="Z9684">
        <v>0.72057816094776683</v>
      </c>
      <c r="AA9684">
        <v>0</v>
      </c>
      <c r="AB9684">
        <v>11.742216338070042</v>
      </c>
      <c r="AC9684">
        <v>0</v>
      </c>
      <c r="AD9684">
        <v>0</v>
      </c>
      <c r="AE9684">
        <v>17.694632670872032</v>
      </c>
    </row>
    <row r="9685" spans="1:31" x14ac:dyDescent="0.25">
      <c r="A9685">
        <v>1665768</v>
      </c>
      <c r="B9685">
        <v>1</v>
      </c>
      <c r="C9685" t="s">
        <v>80</v>
      </c>
      <c r="D9685" t="s">
        <v>108</v>
      </c>
      <c r="E9685" t="s">
        <v>146</v>
      </c>
      <c r="F9685" t="s">
        <v>27108</v>
      </c>
      <c r="G9685" t="s">
        <v>675</v>
      </c>
      <c r="H9685" t="s">
        <v>149</v>
      </c>
      <c r="I9685" t="s">
        <v>135</v>
      </c>
      <c r="J9685" t="s">
        <v>136</v>
      </c>
      <c r="K9685" t="s">
        <v>137</v>
      </c>
      <c r="L9685" t="s">
        <v>27109</v>
      </c>
      <c r="M9685" t="s">
        <v>27110</v>
      </c>
      <c r="N9685">
        <v>4.0666666659999997</v>
      </c>
      <c r="O9685">
        <v>0</v>
      </c>
      <c r="P9685">
        <v>8</v>
      </c>
      <c r="Q9685">
        <v>0</v>
      </c>
      <c r="R9685">
        <v>22</v>
      </c>
      <c r="S9685">
        <v>0</v>
      </c>
      <c r="T9685">
        <v>5</v>
      </c>
      <c r="U9685">
        <v>0</v>
      </c>
      <c r="V9685">
        <v>0</v>
      </c>
      <c r="W9685">
        <v>0</v>
      </c>
      <c r="X9685">
        <v>2.0541050208763334</v>
      </c>
      <c r="Y9685">
        <v>0</v>
      </c>
      <c r="Z9685">
        <v>67.363586412083848</v>
      </c>
      <c r="AA9685">
        <v>0</v>
      </c>
      <c r="AB9685">
        <v>8.9281010075665996</v>
      </c>
      <c r="AC9685">
        <v>0</v>
      </c>
      <c r="AD9685">
        <v>0</v>
      </c>
      <c r="AE9685">
        <v>78.345792440526779</v>
      </c>
    </row>
    <row r="9686" spans="1:31" x14ac:dyDescent="0.25">
      <c r="A9686">
        <v>1665519</v>
      </c>
      <c r="B9686">
        <v>1</v>
      </c>
      <c r="C9686" t="s">
        <v>80</v>
      </c>
      <c r="D9686" t="s">
        <v>93</v>
      </c>
      <c r="E9686" t="s">
        <v>178</v>
      </c>
      <c r="F9686" t="s">
        <v>27111</v>
      </c>
      <c r="G9686" t="s">
        <v>227</v>
      </c>
      <c r="H9686" t="s">
        <v>149</v>
      </c>
      <c r="I9686" t="s">
        <v>135</v>
      </c>
      <c r="J9686" t="s">
        <v>136</v>
      </c>
      <c r="K9686" t="s">
        <v>137</v>
      </c>
      <c r="L9686" t="s">
        <v>27112</v>
      </c>
      <c r="M9686" t="s">
        <v>27113</v>
      </c>
      <c r="N9686">
        <v>5.880833333</v>
      </c>
      <c r="O9686">
        <v>0</v>
      </c>
      <c r="P9686">
        <v>1</v>
      </c>
      <c r="Q9686">
        <v>0</v>
      </c>
      <c r="R9686">
        <v>1</v>
      </c>
      <c r="S9686">
        <v>0</v>
      </c>
      <c r="T9686">
        <v>10</v>
      </c>
      <c r="U9686">
        <v>0</v>
      </c>
      <c r="V9686">
        <v>0</v>
      </c>
      <c r="W9686">
        <v>0</v>
      </c>
      <c r="X9686">
        <v>3.2769941903863637</v>
      </c>
      <c r="Y9686">
        <v>0</v>
      </c>
      <c r="Z9686">
        <v>7.0502843301800001E-3</v>
      </c>
      <c r="AA9686">
        <v>0</v>
      </c>
      <c r="AB9686">
        <v>11.889087356014667</v>
      </c>
      <c r="AC9686">
        <v>0</v>
      </c>
      <c r="AD9686">
        <v>0</v>
      </c>
      <c r="AE9686">
        <v>15.17313183073121</v>
      </c>
    </row>
    <row r="9687" spans="1:31" x14ac:dyDescent="0.25">
      <c r="A9687">
        <v>1666146</v>
      </c>
      <c r="B9687">
        <v>1</v>
      </c>
      <c r="C9687" t="s">
        <v>80</v>
      </c>
      <c r="D9687" t="s">
        <v>110</v>
      </c>
      <c r="E9687" t="s">
        <v>146</v>
      </c>
      <c r="F9687" t="s">
        <v>27114</v>
      </c>
      <c r="G9687" t="s">
        <v>675</v>
      </c>
      <c r="H9687" t="s">
        <v>149</v>
      </c>
      <c r="I9687" t="s">
        <v>135</v>
      </c>
      <c r="J9687" t="s">
        <v>136</v>
      </c>
      <c r="K9687" t="s">
        <v>137</v>
      </c>
      <c r="L9687" t="s">
        <v>27115</v>
      </c>
      <c r="M9687" t="s">
        <v>27116</v>
      </c>
      <c r="N9687">
        <v>1.6477777769999999</v>
      </c>
      <c r="O9687">
        <v>0</v>
      </c>
      <c r="P9687">
        <v>774</v>
      </c>
      <c r="Q9687">
        <v>0</v>
      </c>
      <c r="R9687">
        <v>0</v>
      </c>
      <c r="S9687">
        <v>0</v>
      </c>
      <c r="T9687">
        <v>72</v>
      </c>
      <c r="U9687">
        <v>0</v>
      </c>
      <c r="V9687">
        <v>1</v>
      </c>
      <c r="W9687">
        <v>0</v>
      </c>
      <c r="X9687">
        <v>573.51128023341812</v>
      </c>
      <c r="Y9687">
        <v>0</v>
      </c>
      <c r="Z9687">
        <v>0</v>
      </c>
      <c r="AA9687">
        <v>0</v>
      </c>
      <c r="AB9687">
        <v>51.338509183744144</v>
      </c>
      <c r="AC9687">
        <v>0</v>
      </c>
      <c r="AD9687">
        <v>45.724988818038</v>
      </c>
      <c r="AE9687">
        <v>670.57477823520026</v>
      </c>
    </row>
    <row r="9688" spans="1:31" x14ac:dyDescent="0.25">
      <c r="A9688">
        <v>1665711</v>
      </c>
      <c r="B9688">
        <v>1</v>
      </c>
      <c r="C9688" t="s">
        <v>81</v>
      </c>
      <c r="D9688" t="s">
        <v>128</v>
      </c>
      <c r="E9688" t="s">
        <v>178</v>
      </c>
      <c r="F9688" t="s">
        <v>27117</v>
      </c>
      <c r="G9688" t="s">
        <v>227</v>
      </c>
      <c r="H9688" t="s">
        <v>149</v>
      </c>
      <c r="I9688" t="s">
        <v>135</v>
      </c>
      <c r="J9688" t="s">
        <v>136</v>
      </c>
      <c r="K9688" t="s">
        <v>137</v>
      </c>
      <c r="L9688" t="s">
        <v>27118</v>
      </c>
      <c r="M9688" t="s">
        <v>27119</v>
      </c>
      <c r="N9688">
        <v>2.4936111109999999</v>
      </c>
      <c r="O9688">
        <v>0</v>
      </c>
      <c r="P9688">
        <v>36</v>
      </c>
      <c r="Q9688">
        <v>0</v>
      </c>
      <c r="R9688">
        <v>0</v>
      </c>
      <c r="S9688">
        <v>0</v>
      </c>
      <c r="T9688">
        <v>2</v>
      </c>
      <c r="U9688">
        <v>0</v>
      </c>
      <c r="V9688">
        <v>0</v>
      </c>
      <c r="W9688">
        <v>0</v>
      </c>
      <c r="X9688">
        <v>16.81221022685693</v>
      </c>
      <c r="Y9688">
        <v>0</v>
      </c>
      <c r="Z9688">
        <v>0</v>
      </c>
      <c r="AA9688">
        <v>0</v>
      </c>
      <c r="AB9688">
        <v>4.2966613441040238</v>
      </c>
      <c r="AC9688">
        <v>0</v>
      </c>
      <c r="AD9688">
        <v>0</v>
      </c>
      <c r="AE9688">
        <v>21.108871570960954</v>
      </c>
    </row>
    <row r="9689" spans="1:31" x14ac:dyDescent="0.25">
      <c r="A9689">
        <v>1665705</v>
      </c>
      <c r="B9689">
        <v>1</v>
      </c>
      <c r="C9689" t="s">
        <v>80</v>
      </c>
      <c r="D9689" t="s">
        <v>83</v>
      </c>
      <c r="E9689" t="s">
        <v>152</v>
      </c>
      <c r="F9689" t="s">
        <v>27120</v>
      </c>
      <c r="G9689" t="s">
        <v>507</v>
      </c>
      <c r="H9689" t="s">
        <v>149</v>
      </c>
      <c r="I9689" t="s">
        <v>135</v>
      </c>
      <c r="J9689" t="s">
        <v>136</v>
      </c>
      <c r="K9689" t="s">
        <v>137</v>
      </c>
      <c r="L9689" t="s">
        <v>27121</v>
      </c>
      <c r="M9689" t="s">
        <v>27122</v>
      </c>
      <c r="N9689">
        <v>3.7136111110000001</v>
      </c>
      <c r="O9689">
        <v>0</v>
      </c>
      <c r="P9689">
        <v>21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16.280517012180294</v>
      </c>
      <c r="Y9689">
        <v>0</v>
      </c>
      <c r="Z9689">
        <v>0</v>
      </c>
      <c r="AA9689">
        <v>0</v>
      </c>
      <c r="AB9689">
        <v>0</v>
      </c>
      <c r="AC9689">
        <v>0</v>
      </c>
      <c r="AD9689">
        <v>0</v>
      </c>
      <c r="AE9689">
        <v>16.280517012180294</v>
      </c>
    </row>
    <row r="9690" spans="1:31" x14ac:dyDescent="0.25">
      <c r="A9690">
        <v>1665313</v>
      </c>
      <c r="B9690">
        <v>1</v>
      </c>
      <c r="C9690" t="s">
        <v>80</v>
      </c>
      <c r="D9690" t="s">
        <v>106</v>
      </c>
      <c r="E9690" t="s">
        <v>178</v>
      </c>
      <c r="F9690" t="s">
        <v>27123</v>
      </c>
      <c r="G9690" t="s">
        <v>227</v>
      </c>
      <c r="H9690" t="s">
        <v>149</v>
      </c>
      <c r="I9690" t="s">
        <v>135</v>
      </c>
      <c r="J9690" t="s">
        <v>136</v>
      </c>
      <c r="K9690" t="s">
        <v>137</v>
      </c>
      <c r="L9690" t="s">
        <v>27124</v>
      </c>
      <c r="M9690" t="s">
        <v>27125</v>
      </c>
      <c r="N9690">
        <v>1.872222222</v>
      </c>
      <c r="O9690">
        <v>0</v>
      </c>
      <c r="P9690">
        <v>4</v>
      </c>
      <c r="Q9690">
        <v>0</v>
      </c>
      <c r="R9690">
        <v>1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3.7794881616465141</v>
      </c>
      <c r="Y9690">
        <v>0</v>
      </c>
      <c r="Z9690">
        <v>0</v>
      </c>
      <c r="AA9690">
        <v>0</v>
      </c>
      <c r="AB9690">
        <v>0</v>
      </c>
      <c r="AC9690">
        <v>0</v>
      </c>
      <c r="AD9690">
        <v>0</v>
      </c>
      <c r="AE9690">
        <v>3.7794881616465141</v>
      </c>
    </row>
    <row r="9691" spans="1:31" x14ac:dyDescent="0.25">
      <c r="A9691">
        <v>1665333</v>
      </c>
      <c r="B9691">
        <v>1</v>
      </c>
      <c r="C9691" t="s">
        <v>81</v>
      </c>
      <c r="D9691" t="s">
        <v>123</v>
      </c>
      <c r="E9691" t="s">
        <v>178</v>
      </c>
      <c r="F9691" t="s">
        <v>27126</v>
      </c>
      <c r="G9691" t="s">
        <v>227</v>
      </c>
      <c r="H9691" t="s">
        <v>149</v>
      </c>
      <c r="I9691" t="s">
        <v>135</v>
      </c>
      <c r="J9691" t="s">
        <v>136</v>
      </c>
      <c r="K9691" t="s">
        <v>137</v>
      </c>
      <c r="L9691" t="s">
        <v>27127</v>
      </c>
      <c r="M9691" t="s">
        <v>27128</v>
      </c>
      <c r="N9691">
        <v>1.644722222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5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19.050737078609689</v>
      </c>
      <c r="AC9691">
        <v>0</v>
      </c>
      <c r="AD9691">
        <v>0</v>
      </c>
      <c r="AE9691">
        <v>19.050737078609689</v>
      </c>
    </row>
    <row r="9692" spans="1:31" x14ac:dyDescent="0.25">
      <c r="A9692">
        <v>1665668</v>
      </c>
      <c r="B9692">
        <v>1</v>
      </c>
      <c r="C9692" t="s">
        <v>80</v>
      </c>
      <c r="D9692" t="s">
        <v>105</v>
      </c>
      <c r="E9692" t="s">
        <v>131</v>
      </c>
      <c r="F9692" t="s">
        <v>23837</v>
      </c>
      <c r="G9692" t="s">
        <v>195</v>
      </c>
      <c r="H9692" t="s">
        <v>134</v>
      </c>
      <c r="I9692" t="s">
        <v>135</v>
      </c>
      <c r="J9692" t="s">
        <v>136</v>
      </c>
      <c r="K9692" t="s">
        <v>137</v>
      </c>
      <c r="L9692" t="s">
        <v>27129</v>
      </c>
      <c r="M9692" t="s">
        <v>27130</v>
      </c>
      <c r="N9692">
        <v>1.4444444439999999</v>
      </c>
      <c r="O9692">
        <v>0</v>
      </c>
      <c r="P9692">
        <v>0</v>
      </c>
      <c r="Q9692">
        <v>1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0.35530767386666673</v>
      </c>
      <c r="Z9692">
        <v>0</v>
      </c>
      <c r="AA9692">
        <v>0</v>
      </c>
      <c r="AB9692">
        <v>0</v>
      </c>
      <c r="AC9692">
        <v>0</v>
      </c>
      <c r="AD9692">
        <v>0</v>
      </c>
      <c r="AE9692">
        <v>0.35530767386666673</v>
      </c>
    </row>
    <row r="9693" spans="1:31" x14ac:dyDescent="0.25">
      <c r="A9693">
        <v>1665310</v>
      </c>
      <c r="B9693">
        <v>1</v>
      </c>
      <c r="C9693" t="s">
        <v>81</v>
      </c>
      <c r="D9693" t="s">
        <v>128</v>
      </c>
      <c r="E9693" t="s">
        <v>152</v>
      </c>
      <c r="F9693" t="s">
        <v>27131</v>
      </c>
      <c r="G9693" t="s">
        <v>154</v>
      </c>
      <c r="H9693" t="s">
        <v>149</v>
      </c>
      <c r="I9693" t="s">
        <v>135</v>
      </c>
      <c r="J9693" t="s">
        <v>136</v>
      </c>
      <c r="K9693" t="s">
        <v>137</v>
      </c>
      <c r="L9693" t="s">
        <v>27132</v>
      </c>
      <c r="M9693" t="s">
        <v>27133</v>
      </c>
      <c r="N9693">
        <v>12.053888887999999</v>
      </c>
      <c r="O9693">
        <v>0</v>
      </c>
      <c r="P9693">
        <v>7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24.440137189902106</v>
      </c>
      <c r="Y9693">
        <v>0</v>
      </c>
      <c r="Z9693">
        <v>0</v>
      </c>
      <c r="AA9693">
        <v>0</v>
      </c>
      <c r="AB9693">
        <v>0</v>
      </c>
      <c r="AC9693">
        <v>0</v>
      </c>
      <c r="AD9693">
        <v>0</v>
      </c>
      <c r="AE9693">
        <v>24.440137189902106</v>
      </c>
    </row>
    <row r="9694" spans="1:31" x14ac:dyDescent="0.25">
      <c r="A9694">
        <v>1665645</v>
      </c>
      <c r="B9694">
        <v>1</v>
      </c>
      <c r="C9694" t="s">
        <v>80</v>
      </c>
      <c r="D9694" t="s">
        <v>110</v>
      </c>
      <c r="E9694" t="s">
        <v>152</v>
      </c>
      <c r="F9694" t="s">
        <v>27134</v>
      </c>
      <c r="G9694" t="s">
        <v>154</v>
      </c>
      <c r="H9694" t="s">
        <v>149</v>
      </c>
      <c r="I9694" t="s">
        <v>135</v>
      </c>
      <c r="J9694" t="s">
        <v>136</v>
      </c>
      <c r="K9694" t="s">
        <v>137</v>
      </c>
      <c r="L9694" t="s">
        <v>27135</v>
      </c>
      <c r="M9694" t="s">
        <v>27136</v>
      </c>
      <c r="N9694">
        <v>1.004444444</v>
      </c>
      <c r="O9694">
        <v>0</v>
      </c>
      <c r="P9694">
        <v>3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0.91563873920077232</v>
      </c>
      <c r="Y9694">
        <v>0</v>
      </c>
      <c r="Z9694">
        <v>0</v>
      </c>
      <c r="AA9694">
        <v>0</v>
      </c>
      <c r="AB9694">
        <v>0</v>
      </c>
      <c r="AC9694">
        <v>0</v>
      </c>
      <c r="AD9694">
        <v>0</v>
      </c>
      <c r="AE9694">
        <v>0.91563873920077232</v>
      </c>
    </row>
    <row r="9695" spans="1:31" x14ac:dyDescent="0.25">
      <c r="A9695">
        <v>1666166</v>
      </c>
      <c r="B9695">
        <v>1</v>
      </c>
      <c r="C9695" t="s">
        <v>80</v>
      </c>
      <c r="D9695" t="s">
        <v>106</v>
      </c>
      <c r="E9695" t="s">
        <v>140</v>
      </c>
      <c r="F9695" t="s">
        <v>27137</v>
      </c>
      <c r="G9695" t="s">
        <v>161</v>
      </c>
      <c r="H9695" t="s">
        <v>134</v>
      </c>
      <c r="I9695" t="s">
        <v>135</v>
      </c>
      <c r="J9695" t="s">
        <v>136</v>
      </c>
      <c r="K9695" t="s">
        <v>137</v>
      </c>
      <c r="L9695" t="s">
        <v>27138</v>
      </c>
      <c r="M9695" t="s">
        <v>27139</v>
      </c>
      <c r="N9695">
        <v>1.231666666</v>
      </c>
      <c r="O9695">
        <v>0</v>
      </c>
      <c r="P9695">
        <v>1206</v>
      </c>
      <c r="Q9695">
        <v>0</v>
      </c>
      <c r="R9695">
        <v>1</v>
      </c>
      <c r="S9695">
        <v>0</v>
      </c>
      <c r="T9695">
        <v>38</v>
      </c>
      <c r="U9695">
        <v>0</v>
      </c>
      <c r="V9695">
        <v>1</v>
      </c>
      <c r="W9695">
        <v>0</v>
      </c>
      <c r="X9695">
        <v>306.01528671428537</v>
      </c>
      <c r="Y9695">
        <v>0</v>
      </c>
      <c r="Z9695">
        <v>1.4727323805033699</v>
      </c>
      <c r="AA9695">
        <v>0</v>
      </c>
      <c r="AB9695">
        <v>38.777028648649335</v>
      </c>
      <c r="AC9695">
        <v>0</v>
      </c>
      <c r="AD9695">
        <v>2.0691292754613433</v>
      </c>
      <c r="AE9695">
        <v>348.33417701889942</v>
      </c>
    </row>
    <row r="9696" spans="1:31" x14ac:dyDescent="0.25">
      <c r="A9696">
        <v>1665502</v>
      </c>
      <c r="B9696">
        <v>1</v>
      </c>
      <c r="C9696" t="s">
        <v>80</v>
      </c>
      <c r="D9696" t="s">
        <v>85</v>
      </c>
      <c r="E9696" t="s">
        <v>178</v>
      </c>
      <c r="F9696" t="s">
        <v>27140</v>
      </c>
      <c r="G9696" t="s">
        <v>142</v>
      </c>
      <c r="H9696" t="s">
        <v>149</v>
      </c>
      <c r="I9696" t="s">
        <v>135</v>
      </c>
      <c r="J9696" t="s">
        <v>136</v>
      </c>
      <c r="K9696" t="s">
        <v>143</v>
      </c>
      <c r="L9696" t="s">
        <v>27141</v>
      </c>
      <c r="M9696" t="s">
        <v>27142</v>
      </c>
      <c r="N9696">
        <v>1.022350833</v>
      </c>
      <c r="O9696">
        <v>0</v>
      </c>
      <c r="P9696">
        <v>106</v>
      </c>
      <c r="Q9696">
        <v>0</v>
      </c>
      <c r="R9696">
        <v>0</v>
      </c>
      <c r="S9696">
        <v>0</v>
      </c>
      <c r="T9696">
        <v>5</v>
      </c>
      <c r="U9696">
        <v>0</v>
      </c>
      <c r="V9696">
        <v>0</v>
      </c>
      <c r="W9696">
        <v>0</v>
      </c>
      <c r="X9696">
        <v>33.639529818008242</v>
      </c>
      <c r="Y9696">
        <v>0</v>
      </c>
      <c r="Z9696">
        <v>0</v>
      </c>
      <c r="AA9696">
        <v>0</v>
      </c>
      <c r="AB9696">
        <v>2.1570990007126665</v>
      </c>
      <c r="AC9696">
        <v>0</v>
      </c>
      <c r="AD9696">
        <v>0</v>
      </c>
      <c r="AE9696">
        <v>35.796628818720912</v>
      </c>
    </row>
    <row r="9697" spans="1:31" x14ac:dyDescent="0.25">
      <c r="A9697">
        <v>1665353</v>
      </c>
      <c r="B9697">
        <v>1</v>
      </c>
      <c r="C9697" t="s">
        <v>80</v>
      </c>
      <c r="D9697" t="s">
        <v>100</v>
      </c>
      <c r="E9697" t="s">
        <v>140</v>
      </c>
      <c r="F9697" t="s">
        <v>20245</v>
      </c>
      <c r="G9697" t="s">
        <v>161</v>
      </c>
      <c r="H9697" t="s">
        <v>134</v>
      </c>
      <c r="I9697" t="s">
        <v>135</v>
      </c>
      <c r="J9697" t="s">
        <v>136</v>
      </c>
      <c r="K9697" t="s">
        <v>137</v>
      </c>
      <c r="L9697" t="s">
        <v>27143</v>
      </c>
      <c r="M9697" t="s">
        <v>27144</v>
      </c>
      <c r="N9697">
        <v>0.43416666599999998</v>
      </c>
      <c r="O9697">
        <v>1</v>
      </c>
      <c r="P9697">
        <v>1334</v>
      </c>
      <c r="Q9697">
        <v>18</v>
      </c>
      <c r="R9697">
        <v>487</v>
      </c>
      <c r="S9697">
        <v>13</v>
      </c>
      <c r="T9697">
        <v>292</v>
      </c>
      <c r="U9697">
        <v>0</v>
      </c>
      <c r="V9697">
        <v>1</v>
      </c>
      <c r="W9697">
        <v>9.2546966475979153E-2</v>
      </c>
      <c r="X9697">
        <v>166.31866242699294</v>
      </c>
      <c r="Y9697">
        <v>51.196898842133628</v>
      </c>
      <c r="Z9697">
        <v>98.533871231028897</v>
      </c>
      <c r="AA9697">
        <v>68.635409453626934</v>
      </c>
      <c r="AB9697">
        <v>145.38087871132527</v>
      </c>
      <c r="AC9697">
        <v>0</v>
      </c>
      <c r="AD9697">
        <v>84.742983753678544</v>
      </c>
      <c r="AE9697">
        <v>614.9012513852623</v>
      </c>
    </row>
    <row r="9698" spans="1:31" x14ac:dyDescent="0.25">
      <c r="A9698">
        <v>1666066</v>
      </c>
      <c r="B9698">
        <v>1</v>
      </c>
      <c r="C9698" t="s">
        <v>80</v>
      </c>
      <c r="D9698" t="s">
        <v>105</v>
      </c>
      <c r="E9698" t="s">
        <v>146</v>
      </c>
      <c r="F9698" t="s">
        <v>16197</v>
      </c>
      <c r="G9698" t="s">
        <v>260</v>
      </c>
      <c r="H9698" t="s">
        <v>149</v>
      </c>
      <c r="I9698" t="s">
        <v>135</v>
      </c>
      <c r="J9698" t="s">
        <v>136</v>
      </c>
      <c r="K9698" t="s">
        <v>137</v>
      </c>
      <c r="L9698" t="s">
        <v>27145</v>
      </c>
      <c r="M9698" t="s">
        <v>27146</v>
      </c>
      <c r="N9698">
        <v>0.90749999999999997</v>
      </c>
      <c r="O9698">
        <v>0</v>
      </c>
      <c r="P9698">
        <v>253</v>
      </c>
      <c r="Q9698">
        <v>0</v>
      </c>
      <c r="R9698">
        <v>24</v>
      </c>
      <c r="S9698">
        <v>0</v>
      </c>
      <c r="T9698">
        <v>25</v>
      </c>
      <c r="U9698">
        <v>0</v>
      </c>
      <c r="V9698">
        <v>0</v>
      </c>
      <c r="W9698">
        <v>0</v>
      </c>
      <c r="X9698">
        <v>72.431730663773479</v>
      </c>
      <c r="Y9698">
        <v>0</v>
      </c>
      <c r="Z9698">
        <v>4.9772406130806406</v>
      </c>
      <c r="AA9698">
        <v>0</v>
      </c>
      <c r="AB9698">
        <v>17.115449180441857</v>
      </c>
      <c r="AC9698">
        <v>0</v>
      </c>
      <c r="AD9698">
        <v>0</v>
      </c>
      <c r="AE9698">
        <v>94.524420457295975</v>
      </c>
    </row>
    <row r="9699" spans="1:31" x14ac:dyDescent="0.25">
      <c r="A9699">
        <v>1665525</v>
      </c>
      <c r="B9699">
        <v>1</v>
      </c>
      <c r="C9699" t="s">
        <v>80</v>
      </c>
      <c r="D9699" t="s">
        <v>92</v>
      </c>
      <c r="E9699" t="s">
        <v>140</v>
      </c>
      <c r="F9699" t="s">
        <v>4793</v>
      </c>
      <c r="G9699" t="s">
        <v>161</v>
      </c>
      <c r="H9699" t="s">
        <v>134</v>
      </c>
      <c r="I9699" t="s">
        <v>135</v>
      </c>
      <c r="J9699" t="s">
        <v>136</v>
      </c>
      <c r="K9699" t="s">
        <v>137</v>
      </c>
      <c r="L9699" t="s">
        <v>27147</v>
      </c>
      <c r="M9699" t="s">
        <v>27148</v>
      </c>
      <c r="N9699">
        <v>0.26277777699999999</v>
      </c>
      <c r="O9699">
        <v>0</v>
      </c>
      <c r="P9699">
        <v>84</v>
      </c>
      <c r="Q9699">
        <v>7</v>
      </c>
      <c r="R9699">
        <v>20</v>
      </c>
      <c r="S9699">
        <v>3</v>
      </c>
      <c r="T9699">
        <v>3</v>
      </c>
      <c r="U9699">
        <v>0</v>
      </c>
      <c r="V9699">
        <v>0</v>
      </c>
      <c r="W9699">
        <v>0</v>
      </c>
      <c r="X9699">
        <v>4.6118793322951372</v>
      </c>
      <c r="Y9699">
        <v>8.5661426203626707</v>
      </c>
      <c r="Z9699">
        <v>0.51117605684633272</v>
      </c>
      <c r="AA9699">
        <v>57.392325411596445</v>
      </c>
      <c r="AB9699">
        <v>3.0214748567253062</v>
      </c>
      <c r="AC9699">
        <v>0</v>
      </c>
      <c r="AD9699">
        <v>0</v>
      </c>
      <c r="AE9699">
        <v>74.10299827782589</v>
      </c>
    </row>
    <row r="9700" spans="1:31" x14ac:dyDescent="0.25">
      <c r="A9700">
        <v>1666123</v>
      </c>
      <c r="B9700">
        <v>1</v>
      </c>
      <c r="C9700" t="s">
        <v>81</v>
      </c>
      <c r="D9700" t="s">
        <v>123</v>
      </c>
      <c r="E9700" t="s">
        <v>362</v>
      </c>
      <c r="F9700" t="s">
        <v>27149</v>
      </c>
      <c r="G9700" t="s">
        <v>900</v>
      </c>
      <c r="H9700" t="s">
        <v>149</v>
      </c>
      <c r="I9700" t="s">
        <v>135</v>
      </c>
      <c r="J9700" t="s">
        <v>136</v>
      </c>
      <c r="K9700" t="s">
        <v>137</v>
      </c>
      <c r="L9700" t="s">
        <v>27150</v>
      </c>
      <c r="M9700" t="s">
        <v>27151</v>
      </c>
      <c r="N9700">
        <v>3.6502777769999999</v>
      </c>
      <c r="O9700">
        <v>0</v>
      </c>
      <c r="P9700">
        <v>98</v>
      </c>
      <c r="Q9700">
        <v>0</v>
      </c>
      <c r="R9700">
        <v>0</v>
      </c>
      <c r="S9700">
        <v>0</v>
      </c>
      <c r="T9700">
        <v>33</v>
      </c>
      <c r="U9700">
        <v>0</v>
      </c>
      <c r="V9700">
        <v>0</v>
      </c>
      <c r="W9700">
        <v>0</v>
      </c>
      <c r="X9700">
        <v>95.780385174011187</v>
      </c>
      <c r="Y9700">
        <v>0</v>
      </c>
      <c r="Z9700">
        <v>0</v>
      </c>
      <c r="AA9700">
        <v>0</v>
      </c>
      <c r="AB9700">
        <v>58.713646762336616</v>
      </c>
      <c r="AC9700">
        <v>0</v>
      </c>
      <c r="AD9700">
        <v>0</v>
      </c>
      <c r="AE9700">
        <v>154.4940319363478</v>
      </c>
    </row>
    <row r="9701" spans="1:31" x14ac:dyDescent="0.25">
      <c r="A9701">
        <v>1665482</v>
      </c>
      <c r="B9701">
        <v>1</v>
      </c>
      <c r="C9701" t="s">
        <v>81</v>
      </c>
      <c r="D9701" t="s">
        <v>113</v>
      </c>
      <c r="E9701" t="s">
        <v>178</v>
      </c>
      <c r="F9701" t="s">
        <v>25543</v>
      </c>
      <c r="G9701" t="s">
        <v>403</v>
      </c>
      <c r="H9701" t="s">
        <v>149</v>
      </c>
      <c r="I9701" t="s">
        <v>135</v>
      </c>
      <c r="J9701" t="s">
        <v>136</v>
      </c>
      <c r="K9701" t="s">
        <v>137</v>
      </c>
      <c r="L9701" t="s">
        <v>27152</v>
      </c>
      <c r="M9701" t="s">
        <v>27153</v>
      </c>
      <c r="N9701">
        <v>2.3149999999999999</v>
      </c>
      <c r="O9701">
        <v>0</v>
      </c>
      <c r="P9701">
        <v>10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3.9910446358468312</v>
      </c>
      <c r="Y9701">
        <v>0</v>
      </c>
      <c r="Z9701">
        <v>0</v>
      </c>
      <c r="AA9701">
        <v>0</v>
      </c>
      <c r="AB9701">
        <v>0</v>
      </c>
      <c r="AC9701">
        <v>0</v>
      </c>
      <c r="AD9701">
        <v>0</v>
      </c>
      <c r="AE9701">
        <v>3.9910446358468312</v>
      </c>
    </row>
    <row r="9702" spans="1:31" x14ac:dyDescent="0.25">
      <c r="A9702">
        <v>1665290</v>
      </c>
      <c r="B9702">
        <v>1</v>
      </c>
      <c r="C9702" t="s">
        <v>80</v>
      </c>
      <c r="D9702" t="s">
        <v>103</v>
      </c>
      <c r="E9702" t="s">
        <v>642</v>
      </c>
      <c r="F9702" t="s">
        <v>1874</v>
      </c>
      <c r="G9702" t="s">
        <v>161</v>
      </c>
      <c r="H9702" t="s">
        <v>967</v>
      </c>
      <c r="I9702" t="s">
        <v>135</v>
      </c>
      <c r="J9702" t="s">
        <v>136</v>
      </c>
      <c r="K9702" t="s">
        <v>137</v>
      </c>
      <c r="L9702" t="s">
        <v>27154</v>
      </c>
      <c r="M9702" t="s">
        <v>27155</v>
      </c>
      <c r="N9702">
        <v>6.7870277000000007E-2</v>
      </c>
      <c r="O9702">
        <v>0</v>
      </c>
      <c r="P9702">
        <v>1820</v>
      </c>
      <c r="Q9702">
        <v>5</v>
      </c>
      <c r="R9702">
        <v>31</v>
      </c>
      <c r="S9702">
        <v>42</v>
      </c>
      <c r="T9702">
        <v>249</v>
      </c>
      <c r="U9702">
        <v>55</v>
      </c>
      <c r="V9702">
        <v>13</v>
      </c>
      <c r="W9702">
        <v>0</v>
      </c>
      <c r="X9702">
        <v>37.947758857313055</v>
      </c>
      <c r="Y9702">
        <v>3.4253443094390397</v>
      </c>
      <c r="Z9702">
        <v>2.3007179081144704</v>
      </c>
      <c r="AA9702">
        <v>34.828258799611916</v>
      </c>
      <c r="AB9702">
        <v>12.478521150877588</v>
      </c>
      <c r="AC9702">
        <v>348.98956394477614</v>
      </c>
      <c r="AD9702">
        <v>40.773906341892719</v>
      </c>
      <c r="AE9702">
        <v>480.74407131202491</v>
      </c>
    </row>
    <row r="9703" spans="1:31" x14ac:dyDescent="0.25">
      <c r="A9703">
        <v>1665539</v>
      </c>
      <c r="B9703">
        <v>1</v>
      </c>
      <c r="C9703" t="s">
        <v>80</v>
      </c>
      <c r="D9703" t="s">
        <v>105</v>
      </c>
      <c r="E9703" t="s">
        <v>152</v>
      </c>
      <c r="F9703" t="s">
        <v>27156</v>
      </c>
      <c r="G9703" t="s">
        <v>154</v>
      </c>
      <c r="H9703" t="s">
        <v>149</v>
      </c>
      <c r="I9703" t="s">
        <v>135</v>
      </c>
      <c r="J9703" t="s">
        <v>136</v>
      </c>
      <c r="K9703" t="s">
        <v>137</v>
      </c>
      <c r="L9703" t="s">
        <v>27157</v>
      </c>
      <c r="M9703" t="s">
        <v>27158</v>
      </c>
      <c r="N9703">
        <v>4.9530555549999997</v>
      </c>
      <c r="O9703">
        <v>0</v>
      </c>
      <c r="P9703">
        <v>1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D9703">
        <v>0</v>
      </c>
      <c r="AE9703">
        <v>0</v>
      </c>
    </row>
    <row r="9704" spans="1:31" x14ac:dyDescent="0.25">
      <c r="A9704">
        <v>1665439</v>
      </c>
      <c r="B9704">
        <v>1</v>
      </c>
      <c r="C9704" t="s">
        <v>81</v>
      </c>
      <c r="D9704" t="s">
        <v>113</v>
      </c>
      <c r="E9704" t="s">
        <v>131</v>
      </c>
      <c r="F9704" t="s">
        <v>27159</v>
      </c>
      <c r="G9704" t="s">
        <v>785</v>
      </c>
      <c r="H9704" t="s">
        <v>134</v>
      </c>
      <c r="I9704" t="s">
        <v>135</v>
      </c>
      <c r="J9704" t="s">
        <v>136</v>
      </c>
      <c r="K9704" t="s">
        <v>137</v>
      </c>
      <c r="L9704" t="s">
        <v>27160</v>
      </c>
      <c r="M9704" t="s">
        <v>27161</v>
      </c>
      <c r="N9704">
        <v>6.4272222220000002</v>
      </c>
      <c r="O9704">
        <v>0</v>
      </c>
      <c r="P9704">
        <v>18</v>
      </c>
      <c r="Q9704">
        <v>0</v>
      </c>
      <c r="R9704">
        <v>1</v>
      </c>
      <c r="S9704">
        <v>0</v>
      </c>
      <c r="T9704">
        <v>1</v>
      </c>
      <c r="U9704">
        <v>0</v>
      </c>
      <c r="V9704">
        <v>0</v>
      </c>
      <c r="W9704">
        <v>0</v>
      </c>
      <c r="X9704">
        <v>2.8099363540200284</v>
      </c>
      <c r="Y9704">
        <v>0</v>
      </c>
      <c r="Z9704">
        <v>0.74749222619365996</v>
      </c>
      <c r="AA9704">
        <v>0</v>
      </c>
      <c r="AB9704">
        <v>23.403832681256667</v>
      </c>
      <c r="AC9704">
        <v>0</v>
      </c>
      <c r="AD9704">
        <v>0</v>
      </c>
      <c r="AE9704">
        <v>26.961261261470355</v>
      </c>
    </row>
    <row r="9705" spans="1:31" x14ac:dyDescent="0.25">
      <c r="A9705">
        <v>1665299</v>
      </c>
      <c r="B9705">
        <v>1</v>
      </c>
      <c r="C9705" t="s">
        <v>80</v>
      </c>
      <c r="D9705" t="s">
        <v>97</v>
      </c>
      <c r="E9705" t="s">
        <v>131</v>
      </c>
      <c r="F9705" t="s">
        <v>27162</v>
      </c>
      <c r="G9705" t="s">
        <v>195</v>
      </c>
      <c r="H9705" t="s">
        <v>134</v>
      </c>
      <c r="I9705" t="s">
        <v>135</v>
      </c>
      <c r="J9705" t="s">
        <v>136</v>
      </c>
      <c r="K9705" t="s">
        <v>137</v>
      </c>
      <c r="L9705" t="s">
        <v>27163</v>
      </c>
      <c r="M9705" t="s">
        <v>27164</v>
      </c>
      <c r="N9705">
        <v>2.4930555550000002</v>
      </c>
      <c r="O9705">
        <v>2</v>
      </c>
      <c r="P9705">
        <v>240</v>
      </c>
      <c r="Q9705">
        <v>2</v>
      </c>
      <c r="R9705">
        <v>141</v>
      </c>
      <c r="S9705">
        <v>1</v>
      </c>
      <c r="T9705">
        <v>51</v>
      </c>
      <c r="U9705">
        <v>0</v>
      </c>
      <c r="V9705">
        <v>0</v>
      </c>
      <c r="W9705">
        <v>3.8936443801966214</v>
      </c>
      <c r="X9705">
        <v>349.923032674735</v>
      </c>
      <c r="Y9705">
        <v>3.6079945073704618</v>
      </c>
      <c r="Z9705">
        <v>139.38941433957038</v>
      </c>
      <c r="AA9705">
        <v>27.617472197573868</v>
      </c>
      <c r="AB9705">
        <v>169.69644203203887</v>
      </c>
      <c r="AC9705">
        <v>0</v>
      </c>
      <c r="AD9705">
        <v>0</v>
      </c>
      <c r="AE9705">
        <v>694.12800013148512</v>
      </c>
    </row>
    <row r="9706" spans="1:31" x14ac:dyDescent="0.25">
      <c r="A9706">
        <v>1665631</v>
      </c>
      <c r="B9706">
        <v>1</v>
      </c>
      <c r="C9706" t="s">
        <v>81</v>
      </c>
      <c r="D9706" t="s">
        <v>128</v>
      </c>
      <c r="E9706" t="s">
        <v>178</v>
      </c>
      <c r="F9706" t="s">
        <v>1865</v>
      </c>
      <c r="G9706" t="s">
        <v>227</v>
      </c>
      <c r="H9706" t="s">
        <v>149</v>
      </c>
      <c r="I9706" t="s">
        <v>135</v>
      </c>
      <c r="J9706" t="s">
        <v>136</v>
      </c>
      <c r="K9706" t="s">
        <v>137</v>
      </c>
      <c r="L9706" t="s">
        <v>26843</v>
      </c>
      <c r="M9706" t="s">
        <v>27165</v>
      </c>
      <c r="N9706">
        <v>3.9369444439999999</v>
      </c>
      <c r="O9706">
        <v>0</v>
      </c>
      <c r="P9706">
        <v>136</v>
      </c>
      <c r="Q9706">
        <v>0</v>
      </c>
      <c r="R9706">
        <v>0</v>
      </c>
      <c r="S9706">
        <v>0</v>
      </c>
      <c r="T9706">
        <v>5</v>
      </c>
      <c r="U9706">
        <v>0</v>
      </c>
      <c r="V9706">
        <v>0</v>
      </c>
      <c r="W9706">
        <v>0</v>
      </c>
      <c r="X9706">
        <v>110.03569411968208</v>
      </c>
      <c r="Y9706">
        <v>0</v>
      </c>
      <c r="Z9706">
        <v>0</v>
      </c>
      <c r="AA9706">
        <v>0</v>
      </c>
      <c r="AB9706">
        <v>6.2974213111496873</v>
      </c>
      <c r="AC9706">
        <v>0</v>
      </c>
      <c r="AD9706">
        <v>0</v>
      </c>
      <c r="AE9706">
        <v>116.33311543083177</v>
      </c>
    </row>
    <row r="9707" spans="1:31" x14ac:dyDescent="0.25">
      <c r="A9707">
        <v>1665276</v>
      </c>
      <c r="B9707">
        <v>1</v>
      </c>
      <c r="C9707" t="s">
        <v>80</v>
      </c>
      <c r="D9707" t="s">
        <v>106</v>
      </c>
      <c r="E9707" t="s">
        <v>152</v>
      </c>
      <c r="F9707" t="s">
        <v>27166</v>
      </c>
      <c r="G9707" t="s">
        <v>507</v>
      </c>
      <c r="H9707" t="s">
        <v>149</v>
      </c>
      <c r="I9707" t="s">
        <v>135</v>
      </c>
      <c r="J9707" t="s">
        <v>136</v>
      </c>
      <c r="K9707" t="s">
        <v>137</v>
      </c>
      <c r="L9707" t="s">
        <v>27167</v>
      </c>
      <c r="M9707" t="s">
        <v>27168</v>
      </c>
      <c r="N9707">
        <v>0.64833333299999996</v>
      </c>
      <c r="O9707">
        <v>0</v>
      </c>
      <c r="P9707">
        <v>10</v>
      </c>
      <c r="Q9707">
        <v>0</v>
      </c>
      <c r="R9707">
        <v>0</v>
      </c>
      <c r="S9707">
        <v>0</v>
      </c>
      <c r="T9707">
        <v>1</v>
      </c>
      <c r="U9707">
        <v>0</v>
      </c>
      <c r="V9707">
        <v>0</v>
      </c>
      <c r="W9707">
        <v>0</v>
      </c>
      <c r="X9707">
        <v>2.2418990821505602</v>
      </c>
      <c r="Y9707">
        <v>0</v>
      </c>
      <c r="Z9707">
        <v>0</v>
      </c>
      <c r="AA9707">
        <v>0</v>
      </c>
      <c r="AB9707">
        <v>0.21529355629228331</v>
      </c>
      <c r="AC9707">
        <v>0</v>
      </c>
      <c r="AD9707">
        <v>0</v>
      </c>
      <c r="AE9707">
        <v>2.4571926384428435</v>
      </c>
    </row>
    <row r="9708" spans="1:31" x14ac:dyDescent="0.25">
      <c r="A9708">
        <v>1665345</v>
      </c>
      <c r="B9708">
        <v>1</v>
      </c>
      <c r="C9708" t="s">
        <v>80</v>
      </c>
      <c r="D9708" t="s">
        <v>108</v>
      </c>
      <c r="E9708" t="s">
        <v>146</v>
      </c>
      <c r="F9708" t="s">
        <v>25332</v>
      </c>
      <c r="G9708" t="s">
        <v>3003</v>
      </c>
      <c r="H9708" t="s">
        <v>149</v>
      </c>
      <c r="I9708" t="s">
        <v>135</v>
      </c>
      <c r="J9708" t="s">
        <v>136</v>
      </c>
      <c r="K9708" t="s">
        <v>137</v>
      </c>
      <c r="L9708" t="s">
        <v>27169</v>
      </c>
      <c r="M9708" t="s">
        <v>27170</v>
      </c>
      <c r="N9708">
        <v>8.4905555550000003</v>
      </c>
      <c r="O9708">
        <v>0</v>
      </c>
      <c r="P9708">
        <v>23</v>
      </c>
      <c r="Q9708">
        <v>0</v>
      </c>
      <c r="R9708">
        <v>2</v>
      </c>
      <c r="S9708">
        <v>0</v>
      </c>
      <c r="T9708">
        <v>2</v>
      </c>
      <c r="U9708">
        <v>0</v>
      </c>
      <c r="V9708">
        <v>0</v>
      </c>
      <c r="W9708">
        <v>0</v>
      </c>
      <c r="X9708">
        <v>17.553867268666245</v>
      </c>
      <c r="Y9708">
        <v>0</v>
      </c>
      <c r="Z9708">
        <v>1.6658755541998207</v>
      </c>
      <c r="AA9708">
        <v>0</v>
      </c>
      <c r="AB9708">
        <v>0.40014297309970948</v>
      </c>
      <c r="AC9708">
        <v>0</v>
      </c>
      <c r="AD9708">
        <v>0</v>
      </c>
      <c r="AE9708">
        <v>19.619885795965775</v>
      </c>
    </row>
    <row r="9709" spans="1:31" x14ac:dyDescent="0.25">
      <c r="A9709">
        <v>1665817</v>
      </c>
      <c r="B9709">
        <v>1</v>
      </c>
      <c r="C9709" t="s">
        <v>80</v>
      </c>
      <c r="D9709" t="s">
        <v>101</v>
      </c>
      <c r="E9709" t="s">
        <v>152</v>
      </c>
      <c r="F9709" t="s">
        <v>27171</v>
      </c>
      <c r="G9709" t="s">
        <v>154</v>
      </c>
      <c r="H9709" t="s">
        <v>149</v>
      </c>
      <c r="I9709" t="s">
        <v>135</v>
      </c>
      <c r="J9709" t="s">
        <v>136</v>
      </c>
      <c r="K9709" t="s">
        <v>137</v>
      </c>
      <c r="L9709" t="s">
        <v>27172</v>
      </c>
      <c r="M9709" t="s">
        <v>27173</v>
      </c>
      <c r="N9709">
        <v>2.1352777770000002</v>
      </c>
      <c r="O9709">
        <v>0</v>
      </c>
      <c r="P9709">
        <v>1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0.38220502205336948</v>
      </c>
      <c r="Y9709">
        <v>0</v>
      </c>
      <c r="Z9709">
        <v>0</v>
      </c>
      <c r="AA9709">
        <v>0</v>
      </c>
      <c r="AB9709">
        <v>0</v>
      </c>
      <c r="AC9709">
        <v>0</v>
      </c>
      <c r="AD9709">
        <v>0</v>
      </c>
      <c r="AE9709">
        <v>0.38220502205336948</v>
      </c>
    </row>
    <row r="9710" spans="1:31" x14ac:dyDescent="0.25">
      <c r="A9710">
        <v>1665614</v>
      </c>
      <c r="B9710">
        <v>1</v>
      </c>
      <c r="C9710" t="s">
        <v>80</v>
      </c>
      <c r="D9710" t="s">
        <v>107</v>
      </c>
      <c r="E9710" t="s">
        <v>178</v>
      </c>
      <c r="F9710" t="s">
        <v>1847</v>
      </c>
      <c r="G9710" t="s">
        <v>227</v>
      </c>
      <c r="H9710" t="s">
        <v>149</v>
      </c>
      <c r="I9710" t="s">
        <v>135</v>
      </c>
      <c r="J9710" t="s">
        <v>136</v>
      </c>
      <c r="K9710" t="s">
        <v>137</v>
      </c>
      <c r="L9710" t="s">
        <v>27174</v>
      </c>
      <c r="M9710" t="s">
        <v>27175</v>
      </c>
      <c r="N9710">
        <v>1.2675000000000001</v>
      </c>
      <c r="O9710">
        <v>0</v>
      </c>
      <c r="P9710">
        <v>109</v>
      </c>
      <c r="Q9710">
        <v>0</v>
      </c>
      <c r="R9710">
        <v>0</v>
      </c>
      <c r="S9710">
        <v>0</v>
      </c>
      <c r="T9710">
        <v>11</v>
      </c>
      <c r="U9710">
        <v>0</v>
      </c>
      <c r="V9710">
        <v>0</v>
      </c>
      <c r="W9710">
        <v>0</v>
      </c>
      <c r="X9710">
        <v>32.560936213491011</v>
      </c>
      <c r="Y9710">
        <v>0</v>
      </c>
      <c r="Z9710">
        <v>0</v>
      </c>
      <c r="AA9710">
        <v>0</v>
      </c>
      <c r="AB9710">
        <v>14.8104595829997</v>
      </c>
      <c r="AC9710">
        <v>0</v>
      </c>
      <c r="AD9710">
        <v>0</v>
      </c>
      <c r="AE9710">
        <v>47.37139579649071</v>
      </c>
    </row>
    <row r="9711" spans="1:31" x14ac:dyDescent="0.25">
      <c r="A9711">
        <v>1665259</v>
      </c>
      <c r="B9711">
        <v>1</v>
      </c>
      <c r="C9711" t="s">
        <v>80</v>
      </c>
      <c r="D9711" t="s">
        <v>95</v>
      </c>
      <c r="E9711" t="s">
        <v>152</v>
      </c>
      <c r="F9711" t="s">
        <v>27176</v>
      </c>
      <c r="G9711" t="s">
        <v>507</v>
      </c>
      <c r="H9711" t="s">
        <v>149</v>
      </c>
      <c r="I9711" t="s">
        <v>135</v>
      </c>
      <c r="J9711" t="s">
        <v>136</v>
      </c>
      <c r="K9711" t="s">
        <v>137</v>
      </c>
      <c r="L9711" t="s">
        <v>27177</v>
      </c>
      <c r="M9711" t="s">
        <v>27178</v>
      </c>
      <c r="N9711">
        <v>0.37</v>
      </c>
      <c r="O9711">
        <v>0</v>
      </c>
      <c r="P9711">
        <v>5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0.27735346871869998</v>
      </c>
      <c r="Y9711">
        <v>0</v>
      </c>
      <c r="Z9711">
        <v>0</v>
      </c>
      <c r="AA9711">
        <v>0</v>
      </c>
      <c r="AB9711">
        <v>0</v>
      </c>
      <c r="AC9711">
        <v>0</v>
      </c>
      <c r="AD9711">
        <v>0</v>
      </c>
      <c r="AE9711">
        <v>0.27735346871869998</v>
      </c>
    </row>
    <row r="9712" spans="1:31" x14ac:dyDescent="0.25">
      <c r="A9712">
        <v>1665900</v>
      </c>
      <c r="B9712">
        <v>1</v>
      </c>
      <c r="C9712" t="s">
        <v>81</v>
      </c>
      <c r="D9712" t="s">
        <v>120</v>
      </c>
      <c r="E9712" t="s">
        <v>178</v>
      </c>
      <c r="F9712" t="s">
        <v>27179</v>
      </c>
      <c r="G9712" t="s">
        <v>1115</v>
      </c>
      <c r="H9712" t="s">
        <v>149</v>
      </c>
      <c r="I9712" t="s">
        <v>135</v>
      </c>
      <c r="J9712" t="s">
        <v>136</v>
      </c>
      <c r="K9712" t="s">
        <v>137</v>
      </c>
      <c r="L9712" t="s">
        <v>27180</v>
      </c>
      <c r="M9712" t="s">
        <v>27181</v>
      </c>
      <c r="N9712">
        <v>0.96583333299999996</v>
      </c>
      <c r="O9712">
        <v>0</v>
      </c>
      <c r="P9712">
        <v>48</v>
      </c>
      <c r="Q9712">
        <v>0</v>
      </c>
      <c r="R9712">
        <v>0</v>
      </c>
      <c r="S9712">
        <v>0</v>
      </c>
      <c r="T9712">
        <v>2</v>
      </c>
      <c r="U9712">
        <v>0</v>
      </c>
      <c r="V9712">
        <v>0</v>
      </c>
      <c r="W9712">
        <v>0</v>
      </c>
      <c r="X9712">
        <v>8.2689607175584801</v>
      </c>
      <c r="Y9712">
        <v>0</v>
      </c>
      <c r="Z9712">
        <v>0</v>
      </c>
      <c r="AA9712">
        <v>0</v>
      </c>
      <c r="AB9712">
        <v>2.1501728504071376</v>
      </c>
      <c r="AC9712">
        <v>0</v>
      </c>
      <c r="AD9712">
        <v>0</v>
      </c>
      <c r="AE9712">
        <v>10.419133567965618</v>
      </c>
    </row>
    <row r="9713" spans="1:31" x14ac:dyDescent="0.25">
      <c r="A9713">
        <v>1665468</v>
      </c>
      <c r="B9713">
        <v>1</v>
      </c>
      <c r="C9713" t="s">
        <v>81</v>
      </c>
      <c r="D9713" t="s">
        <v>112</v>
      </c>
      <c r="E9713" t="s">
        <v>178</v>
      </c>
      <c r="F9713" t="s">
        <v>27182</v>
      </c>
      <c r="G9713" t="s">
        <v>227</v>
      </c>
      <c r="H9713" t="s">
        <v>149</v>
      </c>
      <c r="I9713" t="s">
        <v>135</v>
      </c>
      <c r="J9713" t="s">
        <v>136</v>
      </c>
      <c r="K9713" t="s">
        <v>137</v>
      </c>
      <c r="L9713" t="s">
        <v>27183</v>
      </c>
      <c r="M9713" t="s">
        <v>27184</v>
      </c>
      <c r="N9713">
        <v>3.051111111</v>
      </c>
      <c r="O9713">
        <v>0</v>
      </c>
      <c r="P9713">
        <v>327</v>
      </c>
      <c r="Q9713">
        <v>0</v>
      </c>
      <c r="R9713">
        <v>0</v>
      </c>
      <c r="S9713">
        <v>0</v>
      </c>
      <c r="T9713">
        <v>32</v>
      </c>
      <c r="U9713">
        <v>0</v>
      </c>
      <c r="V9713">
        <v>0</v>
      </c>
      <c r="W9713">
        <v>0</v>
      </c>
      <c r="X9713">
        <v>173.97873001344314</v>
      </c>
      <c r="Y9713">
        <v>0</v>
      </c>
      <c r="Z9713">
        <v>0</v>
      </c>
      <c r="AA9713">
        <v>0</v>
      </c>
      <c r="AB9713">
        <v>91.371071362829611</v>
      </c>
      <c r="AC9713">
        <v>0</v>
      </c>
      <c r="AD9713">
        <v>0</v>
      </c>
      <c r="AE9713">
        <v>265.34980137627275</v>
      </c>
    </row>
    <row r="9714" spans="1:31" x14ac:dyDescent="0.25">
      <c r="A9714">
        <v>1666049</v>
      </c>
      <c r="B9714">
        <v>1</v>
      </c>
      <c r="C9714" t="s">
        <v>80</v>
      </c>
      <c r="D9714" t="s">
        <v>96</v>
      </c>
      <c r="E9714" t="s">
        <v>152</v>
      </c>
      <c r="F9714" t="s">
        <v>27185</v>
      </c>
      <c r="G9714" t="s">
        <v>154</v>
      </c>
      <c r="H9714" t="s">
        <v>149</v>
      </c>
      <c r="I9714" t="s">
        <v>135</v>
      </c>
      <c r="J9714" t="s">
        <v>136</v>
      </c>
      <c r="K9714" t="s">
        <v>137</v>
      </c>
      <c r="L9714" t="s">
        <v>27186</v>
      </c>
      <c r="M9714" t="s">
        <v>27187</v>
      </c>
      <c r="N9714">
        <v>1.48</v>
      </c>
      <c r="O9714">
        <v>0</v>
      </c>
      <c r="P9714">
        <v>1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5.9341107187685559E-2</v>
      </c>
      <c r="Y9714">
        <v>0</v>
      </c>
      <c r="Z9714">
        <v>0</v>
      </c>
      <c r="AA9714">
        <v>0</v>
      </c>
      <c r="AB9714">
        <v>0</v>
      </c>
      <c r="AC9714">
        <v>0</v>
      </c>
      <c r="AD9714">
        <v>0</v>
      </c>
      <c r="AE9714">
        <v>5.9341107187685559E-2</v>
      </c>
    </row>
    <row r="9715" spans="1:31" x14ac:dyDescent="0.25">
      <c r="A9715">
        <v>1666155</v>
      </c>
      <c r="B9715">
        <v>1</v>
      </c>
      <c r="C9715" t="s">
        <v>80</v>
      </c>
      <c r="D9715" t="s">
        <v>106</v>
      </c>
      <c r="E9715" t="s">
        <v>642</v>
      </c>
      <c r="F9715" t="s">
        <v>27188</v>
      </c>
      <c r="G9715" t="s">
        <v>17904</v>
      </c>
      <c r="H9715" t="s">
        <v>967</v>
      </c>
      <c r="I9715" t="s">
        <v>135</v>
      </c>
      <c r="J9715" t="s">
        <v>136</v>
      </c>
      <c r="K9715" t="s">
        <v>137</v>
      </c>
      <c r="L9715" t="s">
        <v>27189</v>
      </c>
      <c r="M9715" t="s">
        <v>27190</v>
      </c>
      <c r="N9715">
        <v>0.448333333</v>
      </c>
      <c r="O9715">
        <v>13</v>
      </c>
      <c r="P9715">
        <v>9604</v>
      </c>
      <c r="Q9715">
        <v>556</v>
      </c>
      <c r="R9715">
        <v>1494</v>
      </c>
      <c r="S9715">
        <v>135</v>
      </c>
      <c r="T9715">
        <v>1551</v>
      </c>
      <c r="U9715">
        <v>6</v>
      </c>
      <c r="V9715">
        <v>1</v>
      </c>
      <c r="W9715">
        <v>1.241298864749</v>
      </c>
      <c r="X9715">
        <v>833.42812396682859</v>
      </c>
      <c r="Y9715">
        <v>311.73320211558217</v>
      </c>
      <c r="Z9715">
        <v>419.95774666187418</v>
      </c>
      <c r="AA9715">
        <v>218.7809693074845</v>
      </c>
      <c r="AB9715">
        <v>309.37237273660816</v>
      </c>
      <c r="AC9715">
        <v>139.41494046232486</v>
      </c>
      <c r="AD9715">
        <v>0.7816131245579433</v>
      </c>
      <c r="AE9715">
        <v>2234.7102672400097</v>
      </c>
    </row>
    <row r="9716" spans="1:31" x14ac:dyDescent="0.25">
      <c r="A9716">
        <v>1666046</v>
      </c>
      <c r="B9716">
        <v>1</v>
      </c>
      <c r="C9716" t="s">
        <v>80</v>
      </c>
      <c r="D9716" t="s">
        <v>96</v>
      </c>
      <c r="E9716" t="s">
        <v>152</v>
      </c>
      <c r="F9716" t="s">
        <v>27191</v>
      </c>
      <c r="G9716" t="s">
        <v>507</v>
      </c>
      <c r="H9716" t="s">
        <v>149</v>
      </c>
      <c r="I9716" t="s">
        <v>135</v>
      </c>
      <c r="J9716" t="s">
        <v>136</v>
      </c>
      <c r="K9716" t="s">
        <v>137</v>
      </c>
      <c r="L9716" t="s">
        <v>27192</v>
      </c>
      <c r="M9716" t="s">
        <v>27193</v>
      </c>
      <c r="N9716">
        <v>3.465833333</v>
      </c>
      <c r="O9716">
        <v>0</v>
      </c>
      <c r="P9716">
        <v>1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1.7769662333229306</v>
      </c>
      <c r="Y9716">
        <v>0</v>
      </c>
      <c r="Z9716">
        <v>0</v>
      </c>
      <c r="AA9716">
        <v>0</v>
      </c>
      <c r="AB9716">
        <v>0</v>
      </c>
      <c r="AC9716">
        <v>0</v>
      </c>
      <c r="AD9716">
        <v>0</v>
      </c>
      <c r="AE9716">
        <v>1.7769662333229306</v>
      </c>
    </row>
    <row r="9717" spans="1:31" x14ac:dyDescent="0.25">
      <c r="A9717">
        <v>1665903</v>
      </c>
      <c r="B9717">
        <v>1</v>
      </c>
      <c r="C9717" t="s">
        <v>81</v>
      </c>
      <c r="D9717" t="s">
        <v>122</v>
      </c>
      <c r="E9717" t="s">
        <v>140</v>
      </c>
      <c r="F9717" t="s">
        <v>23374</v>
      </c>
      <c r="G9717" t="s">
        <v>918</v>
      </c>
      <c r="H9717" t="s">
        <v>134</v>
      </c>
      <c r="I9717" t="s">
        <v>191</v>
      </c>
      <c r="J9717" t="s">
        <v>136</v>
      </c>
      <c r="K9717" t="s">
        <v>137</v>
      </c>
      <c r="L9717" t="s">
        <v>27194</v>
      </c>
      <c r="M9717" t="s">
        <v>27195</v>
      </c>
      <c r="N9717">
        <v>4.6666666000000002E-2</v>
      </c>
      <c r="O9717">
        <v>5</v>
      </c>
      <c r="P9717">
        <v>3975</v>
      </c>
      <c r="Q9717">
        <v>72</v>
      </c>
      <c r="R9717">
        <v>149</v>
      </c>
      <c r="S9717">
        <v>52</v>
      </c>
      <c r="T9717">
        <v>381</v>
      </c>
      <c r="U9717">
        <v>6</v>
      </c>
      <c r="V9717">
        <v>1</v>
      </c>
      <c r="W9717">
        <v>8.6972635197280004E-2</v>
      </c>
      <c r="X9717">
        <v>27.841393735346301</v>
      </c>
      <c r="Y9717">
        <v>5.7902503943484218</v>
      </c>
      <c r="Z9717">
        <v>0.66936825329066052</v>
      </c>
      <c r="AA9717">
        <v>38.104270773970804</v>
      </c>
      <c r="AB9717">
        <v>10.079611388342258</v>
      </c>
      <c r="AC9717">
        <v>9.8826927742419812</v>
      </c>
      <c r="AD9717">
        <v>0.17928006434034668</v>
      </c>
      <c r="AE9717">
        <v>92.63384001907805</v>
      </c>
    </row>
    <row r="9718" spans="1:31" x14ac:dyDescent="0.25">
      <c r="A9718">
        <v>1665405</v>
      </c>
      <c r="B9718">
        <v>1</v>
      </c>
      <c r="C9718" t="s">
        <v>80</v>
      </c>
      <c r="D9718" t="s">
        <v>85</v>
      </c>
      <c r="E9718" t="s">
        <v>178</v>
      </c>
      <c r="F9718" t="s">
        <v>27196</v>
      </c>
      <c r="G9718" t="s">
        <v>142</v>
      </c>
      <c r="H9718" t="s">
        <v>149</v>
      </c>
      <c r="I9718" t="s">
        <v>135</v>
      </c>
      <c r="J9718" t="s">
        <v>136</v>
      </c>
      <c r="K9718" t="s">
        <v>143</v>
      </c>
      <c r="L9718" t="s">
        <v>27197</v>
      </c>
      <c r="M9718" t="s">
        <v>27198</v>
      </c>
      <c r="N9718">
        <v>0.69407388800000003</v>
      </c>
      <c r="O9718">
        <v>0</v>
      </c>
      <c r="P9718">
        <v>64</v>
      </c>
      <c r="Q9718">
        <v>0</v>
      </c>
      <c r="R9718">
        <v>0</v>
      </c>
      <c r="S9718">
        <v>0</v>
      </c>
      <c r="T9718">
        <v>10</v>
      </c>
      <c r="U9718">
        <v>0</v>
      </c>
      <c r="V9718">
        <v>0</v>
      </c>
      <c r="W9718">
        <v>0</v>
      </c>
      <c r="X9718">
        <v>15.140885022007934</v>
      </c>
      <c r="Y9718">
        <v>0</v>
      </c>
      <c r="Z9718">
        <v>0</v>
      </c>
      <c r="AA9718">
        <v>0</v>
      </c>
      <c r="AB9718">
        <v>56.510550511968034</v>
      </c>
      <c r="AC9718">
        <v>0</v>
      </c>
      <c r="AD9718">
        <v>0</v>
      </c>
      <c r="AE9718">
        <v>71.65143553397597</v>
      </c>
    </row>
    <row r="9719" spans="1:31" x14ac:dyDescent="0.25">
      <c r="A9719">
        <v>1665571</v>
      </c>
      <c r="B9719">
        <v>1</v>
      </c>
      <c r="C9719" t="s">
        <v>80</v>
      </c>
      <c r="D9719" t="s">
        <v>89</v>
      </c>
      <c r="E9719" t="s">
        <v>178</v>
      </c>
      <c r="F9719" t="s">
        <v>27199</v>
      </c>
      <c r="G9719" t="s">
        <v>187</v>
      </c>
      <c r="H9719" t="s">
        <v>149</v>
      </c>
      <c r="I9719" t="s">
        <v>135</v>
      </c>
      <c r="J9719" t="s">
        <v>136</v>
      </c>
      <c r="K9719" t="s">
        <v>137</v>
      </c>
      <c r="L9719" t="s">
        <v>27200</v>
      </c>
      <c r="M9719" t="s">
        <v>27201</v>
      </c>
      <c r="N9719">
        <v>0.62611111100000005</v>
      </c>
      <c r="O9719">
        <v>0</v>
      </c>
      <c r="P9719">
        <v>1</v>
      </c>
      <c r="Q9719">
        <v>0</v>
      </c>
      <c r="R9719">
        <v>2</v>
      </c>
      <c r="S9719">
        <v>0</v>
      </c>
      <c r="T9719">
        <v>1</v>
      </c>
      <c r="U9719">
        <v>0</v>
      </c>
      <c r="V9719">
        <v>0</v>
      </c>
      <c r="W9719">
        <v>0</v>
      </c>
      <c r="X9719">
        <v>0.1743496610761</v>
      </c>
      <c r="Y9719">
        <v>0</v>
      </c>
      <c r="Z9719">
        <v>0.67886864187715024</v>
      </c>
      <c r="AA9719">
        <v>0</v>
      </c>
      <c r="AB9719">
        <v>1.4148633086726665</v>
      </c>
      <c r="AC9719">
        <v>0</v>
      </c>
      <c r="AD9719">
        <v>0</v>
      </c>
      <c r="AE9719">
        <v>2.2680816116259166</v>
      </c>
    </row>
    <row r="9720" spans="1:31" x14ac:dyDescent="0.25">
      <c r="A9720">
        <v>1665528</v>
      </c>
      <c r="B9720">
        <v>1</v>
      </c>
      <c r="C9720" t="s">
        <v>80</v>
      </c>
      <c r="D9720" t="s">
        <v>93</v>
      </c>
      <c r="E9720" t="s">
        <v>178</v>
      </c>
      <c r="F9720" t="s">
        <v>27202</v>
      </c>
      <c r="G9720" t="s">
        <v>227</v>
      </c>
      <c r="H9720" t="s">
        <v>149</v>
      </c>
      <c r="I9720" t="s">
        <v>135</v>
      </c>
      <c r="J9720" t="s">
        <v>136</v>
      </c>
      <c r="K9720" t="s">
        <v>137</v>
      </c>
      <c r="L9720" t="s">
        <v>27203</v>
      </c>
      <c r="M9720" t="s">
        <v>27204</v>
      </c>
      <c r="N9720">
        <v>10.393888887999999</v>
      </c>
      <c r="O9720">
        <v>0</v>
      </c>
      <c r="P9720">
        <v>2</v>
      </c>
      <c r="Q9720">
        <v>0</v>
      </c>
      <c r="R9720">
        <v>5</v>
      </c>
      <c r="S9720">
        <v>0</v>
      </c>
      <c r="T9720">
        <v>2</v>
      </c>
      <c r="U9720">
        <v>0</v>
      </c>
      <c r="V9720">
        <v>0</v>
      </c>
      <c r="W9720">
        <v>0</v>
      </c>
      <c r="X9720">
        <v>3.4170323723682405</v>
      </c>
      <c r="Y9720">
        <v>0</v>
      </c>
      <c r="Z9720">
        <v>7.4742163488287154</v>
      </c>
      <c r="AA9720">
        <v>0</v>
      </c>
      <c r="AB9720">
        <v>1.1066334313493649</v>
      </c>
      <c r="AC9720">
        <v>0</v>
      </c>
      <c r="AD9720">
        <v>0</v>
      </c>
      <c r="AE9720">
        <v>11.997882152546321</v>
      </c>
    </row>
    <row r="9721" spans="1:31" x14ac:dyDescent="0.25">
      <c r="A9721">
        <v>1665671</v>
      </c>
      <c r="B9721">
        <v>1</v>
      </c>
      <c r="C9721" t="s">
        <v>81</v>
      </c>
      <c r="D9721" t="s">
        <v>128</v>
      </c>
      <c r="E9721" t="s">
        <v>204</v>
      </c>
      <c r="F9721" t="s">
        <v>773</v>
      </c>
      <c r="G9721" t="s">
        <v>161</v>
      </c>
      <c r="H9721" t="s">
        <v>134</v>
      </c>
      <c r="I9721" t="s">
        <v>135</v>
      </c>
      <c r="J9721" t="s">
        <v>136</v>
      </c>
      <c r="K9721" t="s">
        <v>137</v>
      </c>
      <c r="L9721" t="s">
        <v>27205</v>
      </c>
      <c r="M9721" t="s">
        <v>27206</v>
      </c>
      <c r="N9721">
        <v>0.95944444399999995</v>
      </c>
      <c r="O9721">
        <v>1</v>
      </c>
      <c r="P9721">
        <v>554</v>
      </c>
      <c r="Q9721">
        <v>3</v>
      </c>
      <c r="R9721">
        <v>2</v>
      </c>
      <c r="S9721">
        <v>9</v>
      </c>
      <c r="T9721">
        <v>42</v>
      </c>
      <c r="U9721">
        <v>0</v>
      </c>
      <c r="V9721">
        <v>0</v>
      </c>
      <c r="W9721">
        <v>0.20273376803886217</v>
      </c>
      <c r="X9721">
        <v>46.7503613591498</v>
      </c>
      <c r="Y9721">
        <v>1.9381103604786138</v>
      </c>
      <c r="Z9721">
        <v>9.6337866857777775E-4</v>
      </c>
      <c r="AA9721">
        <v>52.628391653478971</v>
      </c>
      <c r="AB9721">
        <v>20.649256380265356</v>
      </c>
      <c r="AC9721">
        <v>0</v>
      </c>
      <c r="AD9721">
        <v>0</v>
      </c>
      <c r="AE9721">
        <v>122.16981690008018</v>
      </c>
    </row>
    <row r="9722" spans="1:31" x14ac:dyDescent="0.25">
      <c r="A9722">
        <v>1665969</v>
      </c>
      <c r="B9722">
        <v>1</v>
      </c>
      <c r="C9722" t="s">
        <v>80</v>
      </c>
      <c r="D9722" t="s">
        <v>87</v>
      </c>
      <c r="E9722" t="s">
        <v>362</v>
      </c>
      <c r="F9722" t="s">
        <v>27207</v>
      </c>
      <c r="G9722" t="s">
        <v>900</v>
      </c>
      <c r="H9722" t="s">
        <v>149</v>
      </c>
      <c r="I9722" t="s">
        <v>135</v>
      </c>
      <c r="J9722" t="s">
        <v>136</v>
      </c>
      <c r="K9722" t="s">
        <v>137</v>
      </c>
      <c r="L9722" t="s">
        <v>27208</v>
      </c>
      <c r="M9722" t="s">
        <v>27209</v>
      </c>
      <c r="N9722">
        <v>1.7936111109999999</v>
      </c>
      <c r="O9722">
        <v>0</v>
      </c>
      <c r="P9722">
        <v>28</v>
      </c>
      <c r="Q9722">
        <v>0</v>
      </c>
      <c r="R9722">
        <v>0</v>
      </c>
      <c r="S9722">
        <v>0</v>
      </c>
      <c r="T9722">
        <v>0</v>
      </c>
      <c r="U9722">
        <v>0</v>
      </c>
      <c r="V9722">
        <v>0</v>
      </c>
      <c r="W9722">
        <v>0</v>
      </c>
      <c r="X9722">
        <v>14.475283217249141</v>
      </c>
      <c r="Y9722">
        <v>0</v>
      </c>
      <c r="Z9722">
        <v>0</v>
      </c>
      <c r="AA9722">
        <v>0</v>
      </c>
      <c r="AB9722">
        <v>0</v>
      </c>
      <c r="AC9722">
        <v>0</v>
      </c>
      <c r="AD9722">
        <v>0</v>
      </c>
      <c r="AE9722">
        <v>14.475283217249141</v>
      </c>
    </row>
    <row r="9723" spans="1:31" x14ac:dyDescent="0.25">
      <c r="A9723">
        <v>1665448</v>
      </c>
      <c r="B9723">
        <v>1</v>
      </c>
      <c r="C9723" t="s">
        <v>81</v>
      </c>
      <c r="D9723" t="s">
        <v>128</v>
      </c>
      <c r="E9723" t="s">
        <v>178</v>
      </c>
      <c r="F9723" t="s">
        <v>27210</v>
      </c>
      <c r="G9723" t="s">
        <v>227</v>
      </c>
      <c r="H9723" t="s">
        <v>149</v>
      </c>
      <c r="I9723" t="s">
        <v>135</v>
      </c>
      <c r="J9723" t="s">
        <v>136</v>
      </c>
      <c r="K9723" t="s">
        <v>137</v>
      </c>
      <c r="L9723" t="s">
        <v>27211</v>
      </c>
      <c r="M9723" t="s">
        <v>27212</v>
      </c>
      <c r="N9723">
        <v>1.909166666</v>
      </c>
      <c r="O9723">
        <v>0</v>
      </c>
      <c r="P9723">
        <v>50</v>
      </c>
      <c r="Q9723">
        <v>0</v>
      </c>
      <c r="R9723">
        <v>0</v>
      </c>
      <c r="S9723">
        <v>0</v>
      </c>
      <c r="T9723">
        <v>3</v>
      </c>
      <c r="U9723">
        <v>0</v>
      </c>
      <c r="V9723">
        <v>0</v>
      </c>
      <c r="W9723">
        <v>0</v>
      </c>
      <c r="X9723">
        <v>57.122559723696781</v>
      </c>
      <c r="Y9723">
        <v>0</v>
      </c>
      <c r="Z9723">
        <v>0</v>
      </c>
      <c r="AA9723">
        <v>0</v>
      </c>
      <c r="AB9723">
        <v>10.876945054227614</v>
      </c>
      <c r="AC9723">
        <v>0</v>
      </c>
      <c r="AD9723">
        <v>0</v>
      </c>
      <c r="AE9723">
        <v>67.9995047779244</v>
      </c>
    </row>
    <row r="9724" spans="1:31" x14ac:dyDescent="0.25">
      <c r="A9724">
        <v>1665840</v>
      </c>
      <c r="B9724">
        <v>1</v>
      </c>
      <c r="C9724" t="s">
        <v>80</v>
      </c>
      <c r="D9724" t="s">
        <v>90</v>
      </c>
      <c r="E9724" t="s">
        <v>146</v>
      </c>
      <c r="F9724" t="s">
        <v>27213</v>
      </c>
      <c r="G9724" t="s">
        <v>675</v>
      </c>
      <c r="H9724" t="s">
        <v>149</v>
      </c>
      <c r="I9724" t="s">
        <v>135</v>
      </c>
      <c r="J9724" t="s">
        <v>136</v>
      </c>
      <c r="K9724" t="s">
        <v>137</v>
      </c>
      <c r="L9724" t="s">
        <v>27214</v>
      </c>
      <c r="M9724" t="s">
        <v>27215</v>
      </c>
      <c r="N9724">
        <v>0.56361111100000005</v>
      </c>
      <c r="O9724">
        <v>0</v>
      </c>
      <c r="P9724">
        <v>813</v>
      </c>
      <c r="Q9724">
        <v>0</v>
      </c>
      <c r="R9724">
        <v>0</v>
      </c>
      <c r="S9724">
        <v>0</v>
      </c>
      <c r="T9724">
        <v>112</v>
      </c>
      <c r="U9724">
        <v>0</v>
      </c>
      <c r="V9724">
        <v>0</v>
      </c>
      <c r="W9724">
        <v>0</v>
      </c>
      <c r="X9724">
        <v>122.31560848352515</v>
      </c>
      <c r="Y9724">
        <v>0</v>
      </c>
      <c r="Z9724">
        <v>0</v>
      </c>
      <c r="AA9724">
        <v>0</v>
      </c>
      <c r="AB9724">
        <v>31.369555774839132</v>
      </c>
      <c r="AC9724">
        <v>0</v>
      </c>
      <c r="AD9724">
        <v>0</v>
      </c>
      <c r="AE9724">
        <v>153.6851642583643</v>
      </c>
    </row>
    <row r="9725" spans="1:31" x14ac:dyDescent="0.25">
      <c r="A9725">
        <v>1665591</v>
      </c>
      <c r="B9725">
        <v>1</v>
      </c>
      <c r="C9725" t="s">
        <v>80</v>
      </c>
      <c r="D9725" t="s">
        <v>85</v>
      </c>
      <c r="E9725" t="s">
        <v>178</v>
      </c>
      <c r="F9725" t="s">
        <v>2317</v>
      </c>
      <c r="G9725" t="s">
        <v>142</v>
      </c>
      <c r="H9725" t="s">
        <v>149</v>
      </c>
      <c r="I9725" t="s">
        <v>135</v>
      </c>
      <c r="J9725" t="s">
        <v>136</v>
      </c>
      <c r="K9725" t="s">
        <v>143</v>
      </c>
      <c r="L9725" t="s">
        <v>27216</v>
      </c>
      <c r="M9725" t="s">
        <v>27217</v>
      </c>
      <c r="N9725">
        <v>0.72583222199999997</v>
      </c>
      <c r="O9725">
        <v>0</v>
      </c>
      <c r="P9725">
        <v>113</v>
      </c>
      <c r="Q9725">
        <v>0</v>
      </c>
      <c r="R9725">
        <v>0</v>
      </c>
      <c r="S9725">
        <v>0</v>
      </c>
      <c r="T9725">
        <v>35</v>
      </c>
      <c r="U9725">
        <v>0</v>
      </c>
      <c r="V9725">
        <v>0</v>
      </c>
      <c r="W9725">
        <v>0</v>
      </c>
      <c r="X9725">
        <v>25.45360759671674</v>
      </c>
      <c r="Y9725">
        <v>0</v>
      </c>
      <c r="Z9725">
        <v>0</v>
      </c>
      <c r="AA9725">
        <v>0</v>
      </c>
      <c r="AB9725">
        <v>38.326405709796838</v>
      </c>
      <c r="AC9725">
        <v>0</v>
      </c>
      <c r="AD9725">
        <v>0</v>
      </c>
      <c r="AE9725">
        <v>63.780013306513581</v>
      </c>
    </row>
    <row r="9726" spans="1:31" x14ac:dyDescent="0.25">
      <c r="A9726">
        <v>1665236</v>
      </c>
      <c r="B9726">
        <v>1</v>
      </c>
      <c r="C9726" t="s">
        <v>81</v>
      </c>
      <c r="D9726" t="s">
        <v>128</v>
      </c>
      <c r="E9726" t="s">
        <v>178</v>
      </c>
      <c r="F9726" t="s">
        <v>27218</v>
      </c>
      <c r="G9726" t="s">
        <v>1115</v>
      </c>
      <c r="H9726" t="s">
        <v>149</v>
      </c>
      <c r="I9726" t="s">
        <v>135</v>
      </c>
      <c r="J9726" t="s">
        <v>136</v>
      </c>
      <c r="K9726" t="s">
        <v>137</v>
      </c>
      <c r="L9726" t="s">
        <v>27219</v>
      </c>
      <c r="M9726" t="s">
        <v>27220</v>
      </c>
      <c r="N9726">
        <v>1.0294444439999999</v>
      </c>
      <c r="O9726">
        <v>0</v>
      </c>
      <c r="P9726">
        <v>202</v>
      </c>
      <c r="Q9726">
        <v>0</v>
      </c>
      <c r="R9726">
        <v>0</v>
      </c>
      <c r="S9726">
        <v>0</v>
      </c>
      <c r="T9726">
        <v>26</v>
      </c>
      <c r="U9726">
        <v>0</v>
      </c>
      <c r="V9726">
        <v>0</v>
      </c>
      <c r="W9726">
        <v>0</v>
      </c>
      <c r="X9726">
        <v>38.642696151291254</v>
      </c>
      <c r="Y9726">
        <v>0</v>
      </c>
      <c r="Z9726">
        <v>0</v>
      </c>
      <c r="AA9726">
        <v>0</v>
      </c>
      <c r="AB9726">
        <v>10.763840730727994</v>
      </c>
      <c r="AC9726">
        <v>0</v>
      </c>
      <c r="AD9726">
        <v>0</v>
      </c>
      <c r="AE9726">
        <v>49.406536882019246</v>
      </c>
    </row>
    <row r="9727" spans="1:31" x14ac:dyDescent="0.25">
      <c r="A9727">
        <v>1665385</v>
      </c>
      <c r="B9727">
        <v>1</v>
      </c>
      <c r="C9727" t="s">
        <v>80</v>
      </c>
      <c r="D9727" t="s">
        <v>82</v>
      </c>
      <c r="E9727" t="s">
        <v>152</v>
      </c>
      <c r="F9727" t="s">
        <v>27221</v>
      </c>
      <c r="G9727" t="s">
        <v>168</v>
      </c>
      <c r="H9727" t="s">
        <v>149</v>
      </c>
      <c r="I9727" t="s">
        <v>135</v>
      </c>
      <c r="J9727" t="s">
        <v>136</v>
      </c>
      <c r="K9727" t="s">
        <v>137</v>
      </c>
      <c r="L9727" t="s">
        <v>27222</v>
      </c>
      <c r="M9727" t="s">
        <v>27223</v>
      </c>
      <c r="N9727">
        <v>16.525833333000001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6</v>
      </c>
      <c r="U9727">
        <v>0</v>
      </c>
      <c r="V9727">
        <v>1</v>
      </c>
      <c r="W9727">
        <v>0</v>
      </c>
      <c r="X9727">
        <v>0</v>
      </c>
      <c r="Y9727">
        <v>0</v>
      </c>
      <c r="Z9727">
        <v>0</v>
      </c>
      <c r="AA9727">
        <v>0</v>
      </c>
      <c r="AB9727">
        <v>86.463409124559192</v>
      </c>
      <c r="AC9727">
        <v>0</v>
      </c>
      <c r="AD9727">
        <v>58.351296820436175</v>
      </c>
      <c r="AE9727">
        <v>144.81470594499535</v>
      </c>
    </row>
    <row r="9728" spans="1:31" x14ac:dyDescent="0.25">
      <c r="A9728">
        <v>1665634</v>
      </c>
      <c r="B9728">
        <v>1</v>
      </c>
      <c r="C9728" t="s">
        <v>81</v>
      </c>
      <c r="D9728" t="s">
        <v>118</v>
      </c>
      <c r="E9728" t="s">
        <v>152</v>
      </c>
      <c r="F9728" t="s">
        <v>27224</v>
      </c>
      <c r="G9728" t="s">
        <v>507</v>
      </c>
      <c r="H9728" t="s">
        <v>149</v>
      </c>
      <c r="I9728" t="s">
        <v>135</v>
      </c>
      <c r="J9728" t="s">
        <v>136</v>
      </c>
      <c r="K9728" t="s">
        <v>137</v>
      </c>
      <c r="L9728" t="s">
        <v>27225</v>
      </c>
      <c r="M9728" t="s">
        <v>27226</v>
      </c>
      <c r="N9728">
        <v>1.3338888879999999</v>
      </c>
      <c r="O9728">
        <v>0</v>
      </c>
      <c r="P9728">
        <v>1</v>
      </c>
      <c r="Q9728">
        <v>0</v>
      </c>
      <c r="R9728">
        <v>0</v>
      </c>
      <c r="S9728">
        <v>0</v>
      </c>
      <c r="T9728">
        <v>1</v>
      </c>
      <c r="U9728">
        <v>0</v>
      </c>
      <c r="V9728">
        <v>0</v>
      </c>
      <c r="W9728">
        <v>0</v>
      </c>
      <c r="X9728">
        <v>0.50387201268692661</v>
      </c>
      <c r="Y9728">
        <v>0</v>
      </c>
      <c r="Z9728">
        <v>0</v>
      </c>
      <c r="AA9728">
        <v>0</v>
      </c>
      <c r="AB9728">
        <v>0.9510075752992041</v>
      </c>
      <c r="AC9728">
        <v>0</v>
      </c>
      <c r="AD9728">
        <v>0</v>
      </c>
      <c r="AE9728">
        <v>1.4548795879861307</v>
      </c>
    </row>
    <row r="9729" spans="1:31" x14ac:dyDescent="0.25">
      <c r="A9729">
        <v>1666032</v>
      </c>
      <c r="B9729">
        <v>1</v>
      </c>
      <c r="C9729" t="s">
        <v>80</v>
      </c>
      <c r="D9729" t="s">
        <v>94</v>
      </c>
      <c r="E9729" t="s">
        <v>362</v>
      </c>
      <c r="F9729" t="s">
        <v>13264</v>
      </c>
      <c r="G9729" t="s">
        <v>900</v>
      </c>
      <c r="H9729" t="s">
        <v>149</v>
      </c>
      <c r="I9729" t="s">
        <v>135</v>
      </c>
      <c r="J9729" t="s">
        <v>136</v>
      </c>
      <c r="K9729" t="s">
        <v>137</v>
      </c>
      <c r="L9729" t="s">
        <v>27227</v>
      </c>
      <c r="M9729" t="s">
        <v>27228</v>
      </c>
      <c r="N9729">
        <v>1.2524999999999999</v>
      </c>
      <c r="O9729">
        <v>0</v>
      </c>
      <c r="P9729">
        <v>279</v>
      </c>
      <c r="Q9729">
        <v>0</v>
      </c>
      <c r="R9729">
        <v>0</v>
      </c>
      <c r="S9729">
        <v>0</v>
      </c>
      <c r="T9729">
        <v>16</v>
      </c>
      <c r="U9729">
        <v>0</v>
      </c>
      <c r="V9729">
        <v>0</v>
      </c>
      <c r="W9729">
        <v>0</v>
      </c>
      <c r="X9729">
        <v>97.655317270887977</v>
      </c>
      <c r="Y9729">
        <v>0</v>
      </c>
      <c r="Z9729">
        <v>0</v>
      </c>
      <c r="AA9729">
        <v>0</v>
      </c>
      <c r="AB9729">
        <v>11.371148855987137</v>
      </c>
      <c r="AC9729">
        <v>0</v>
      </c>
      <c r="AD9729">
        <v>0</v>
      </c>
      <c r="AE9729">
        <v>109.02646612687511</v>
      </c>
    </row>
    <row r="9730" spans="1:31" x14ac:dyDescent="0.25">
      <c r="A9730">
        <v>1666026</v>
      </c>
      <c r="B9730">
        <v>1</v>
      </c>
      <c r="C9730" t="s">
        <v>80</v>
      </c>
      <c r="D9730" t="s">
        <v>104</v>
      </c>
      <c r="E9730" t="s">
        <v>152</v>
      </c>
      <c r="F9730" t="s">
        <v>27229</v>
      </c>
      <c r="G9730" t="s">
        <v>154</v>
      </c>
      <c r="H9730" t="s">
        <v>149</v>
      </c>
      <c r="I9730" t="s">
        <v>135</v>
      </c>
      <c r="J9730" t="s">
        <v>136</v>
      </c>
      <c r="K9730" t="s">
        <v>137</v>
      </c>
      <c r="L9730" t="s">
        <v>27230</v>
      </c>
      <c r="M9730" t="s">
        <v>27231</v>
      </c>
      <c r="N9730">
        <v>1.633611111</v>
      </c>
      <c r="O9730">
        <v>0</v>
      </c>
      <c r="P9730">
        <v>1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5.9076001899306112E-2</v>
      </c>
      <c r="Y9730">
        <v>0</v>
      </c>
      <c r="Z9730">
        <v>0</v>
      </c>
      <c r="AA9730">
        <v>0</v>
      </c>
      <c r="AB9730">
        <v>0</v>
      </c>
      <c r="AC9730">
        <v>0</v>
      </c>
      <c r="AD9730">
        <v>0</v>
      </c>
      <c r="AE9730">
        <v>5.9076001899306112E-2</v>
      </c>
    </row>
    <row r="9731" spans="1:31" x14ac:dyDescent="0.25">
      <c r="A9731">
        <v>1665342</v>
      </c>
      <c r="B9731">
        <v>1</v>
      </c>
      <c r="C9731" t="s">
        <v>81</v>
      </c>
      <c r="D9731" t="s">
        <v>128</v>
      </c>
      <c r="E9731" t="s">
        <v>178</v>
      </c>
      <c r="F9731" t="s">
        <v>27232</v>
      </c>
      <c r="G9731" t="s">
        <v>227</v>
      </c>
      <c r="H9731" t="s">
        <v>149</v>
      </c>
      <c r="I9731" t="s">
        <v>135</v>
      </c>
      <c r="J9731" t="s">
        <v>136</v>
      </c>
      <c r="K9731" t="s">
        <v>137</v>
      </c>
      <c r="L9731" t="s">
        <v>27233</v>
      </c>
      <c r="M9731" t="s">
        <v>27234</v>
      </c>
      <c r="N9731">
        <v>3.8111111110000002</v>
      </c>
      <c r="O9731">
        <v>0</v>
      </c>
      <c r="P9731">
        <v>37</v>
      </c>
      <c r="Q9731">
        <v>0</v>
      </c>
      <c r="R9731">
        <v>0</v>
      </c>
      <c r="S9731">
        <v>0</v>
      </c>
      <c r="T9731">
        <v>31</v>
      </c>
      <c r="U9731">
        <v>0</v>
      </c>
      <c r="V9731">
        <v>0</v>
      </c>
      <c r="W9731">
        <v>0</v>
      </c>
      <c r="X9731">
        <v>80.366258859121459</v>
      </c>
      <c r="Y9731">
        <v>0</v>
      </c>
      <c r="Z9731">
        <v>0</v>
      </c>
      <c r="AA9731">
        <v>0</v>
      </c>
      <c r="AB9731">
        <v>97.782579728287715</v>
      </c>
      <c r="AC9731">
        <v>0</v>
      </c>
      <c r="AD9731">
        <v>0</v>
      </c>
      <c r="AE9731">
        <v>178.14883858740916</v>
      </c>
    </row>
    <row r="9732" spans="1:31" x14ac:dyDescent="0.25">
      <c r="A9732">
        <v>1666175</v>
      </c>
      <c r="B9732">
        <v>1</v>
      </c>
      <c r="C9732" t="s">
        <v>81</v>
      </c>
      <c r="D9732" t="s">
        <v>113</v>
      </c>
      <c r="E9732" t="s">
        <v>152</v>
      </c>
      <c r="F9732" t="s">
        <v>27235</v>
      </c>
      <c r="G9732" t="s">
        <v>154</v>
      </c>
      <c r="H9732" t="s">
        <v>149</v>
      </c>
      <c r="I9732" t="s">
        <v>135</v>
      </c>
      <c r="J9732" t="s">
        <v>136</v>
      </c>
      <c r="K9732" t="s">
        <v>137</v>
      </c>
      <c r="L9732" t="s">
        <v>27236</v>
      </c>
      <c r="M9732" t="s">
        <v>27237</v>
      </c>
      <c r="N9732">
        <v>0.44138888799999998</v>
      </c>
      <c r="O9732">
        <v>0</v>
      </c>
      <c r="P9732">
        <v>1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8.1559417980444443E-2</v>
      </c>
      <c r="Y9732">
        <v>0</v>
      </c>
      <c r="Z9732">
        <v>0</v>
      </c>
      <c r="AA9732">
        <v>0</v>
      </c>
      <c r="AB9732">
        <v>0</v>
      </c>
      <c r="AC9732">
        <v>0</v>
      </c>
      <c r="AD9732">
        <v>0</v>
      </c>
      <c r="AE9732">
        <v>8.1559417980444443E-2</v>
      </c>
    </row>
    <row r="9733" spans="1:31" x14ac:dyDescent="0.25">
      <c r="A9733">
        <v>1665797</v>
      </c>
      <c r="B9733">
        <v>1</v>
      </c>
      <c r="C9733" t="s">
        <v>80</v>
      </c>
      <c r="D9733" t="s">
        <v>104</v>
      </c>
      <c r="E9733" t="s">
        <v>131</v>
      </c>
      <c r="F9733" t="s">
        <v>5380</v>
      </c>
      <c r="G9733" t="s">
        <v>195</v>
      </c>
      <c r="H9733" t="s">
        <v>134</v>
      </c>
      <c r="I9733" t="s">
        <v>135</v>
      </c>
      <c r="J9733" t="s">
        <v>136</v>
      </c>
      <c r="K9733" t="s">
        <v>137</v>
      </c>
      <c r="L9733" t="s">
        <v>27238</v>
      </c>
      <c r="M9733" t="s">
        <v>27239</v>
      </c>
      <c r="N9733">
        <v>2.400555555</v>
      </c>
      <c r="O9733">
        <v>0</v>
      </c>
      <c r="P9733">
        <v>11</v>
      </c>
      <c r="Q9733">
        <v>0</v>
      </c>
      <c r="R9733">
        <v>51</v>
      </c>
      <c r="S9733">
        <v>0</v>
      </c>
      <c r="T9733">
        <v>8</v>
      </c>
      <c r="U9733">
        <v>0</v>
      </c>
      <c r="V9733">
        <v>0</v>
      </c>
      <c r="W9733">
        <v>0</v>
      </c>
      <c r="X9733">
        <v>6.1673503440344115</v>
      </c>
      <c r="Y9733">
        <v>0</v>
      </c>
      <c r="Z9733">
        <v>21.670548044718799</v>
      </c>
      <c r="AA9733">
        <v>0</v>
      </c>
      <c r="AB9733">
        <v>15.045507143479627</v>
      </c>
      <c r="AC9733">
        <v>0</v>
      </c>
      <c r="AD9733">
        <v>0</v>
      </c>
      <c r="AE9733">
        <v>42.883405532232835</v>
      </c>
    </row>
    <row r="9734" spans="1:31" x14ac:dyDescent="0.25">
      <c r="A9734">
        <v>1665465</v>
      </c>
      <c r="B9734">
        <v>1</v>
      </c>
      <c r="C9734" t="s">
        <v>80</v>
      </c>
      <c r="D9734" t="s">
        <v>99</v>
      </c>
      <c r="E9734" t="s">
        <v>131</v>
      </c>
      <c r="F9734" t="s">
        <v>27240</v>
      </c>
      <c r="G9734" t="s">
        <v>148</v>
      </c>
      <c r="H9734" t="s">
        <v>134</v>
      </c>
      <c r="I9734" t="s">
        <v>135</v>
      </c>
      <c r="J9734" t="s">
        <v>136</v>
      </c>
      <c r="K9734" t="s">
        <v>143</v>
      </c>
      <c r="L9734" t="s">
        <v>27241</v>
      </c>
      <c r="M9734" t="s">
        <v>27242</v>
      </c>
      <c r="N9734">
        <v>7.4330655549999998</v>
      </c>
      <c r="O9734">
        <v>0</v>
      </c>
      <c r="P9734">
        <v>0</v>
      </c>
      <c r="Q9734">
        <v>1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1.8687597239501441</v>
      </c>
      <c r="Z9734">
        <v>0</v>
      </c>
      <c r="AA9734">
        <v>0</v>
      </c>
      <c r="AB9734">
        <v>0</v>
      </c>
      <c r="AC9734">
        <v>0</v>
      </c>
      <c r="AD9734">
        <v>0</v>
      </c>
      <c r="AE9734">
        <v>1.8687597239501441</v>
      </c>
    </row>
    <row r="9735" spans="1:31" x14ac:dyDescent="0.25">
      <c r="A9735">
        <v>1665302</v>
      </c>
      <c r="B9735">
        <v>1</v>
      </c>
      <c r="C9735" t="s">
        <v>80</v>
      </c>
      <c r="D9735" t="s">
        <v>103</v>
      </c>
      <c r="E9735" t="s">
        <v>140</v>
      </c>
      <c r="F9735" t="s">
        <v>1841</v>
      </c>
      <c r="G9735" t="s">
        <v>161</v>
      </c>
      <c r="H9735" t="s">
        <v>134</v>
      </c>
      <c r="I9735" t="s">
        <v>135</v>
      </c>
      <c r="J9735" t="s">
        <v>136</v>
      </c>
      <c r="K9735" t="s">
        <v>137</v>
      </c>
      <c r="L9735" t="s">
        <v>27243</v>
      </c>
      <c r="M9735" t="s">
        <v>27244</v>
      </c>
      <c r="N9735">
        <v>0.237777777</v>
      </c>
      <c r="O9735">
        <v>37</v>
      </c>
      <c r="P9735">
        <v>8161</v>
      </c>
      <c r="Q9735">
        <v>30</v>
      </c>
      <c r="R9735">
        <v>364</v>
      </c>
      <c r="S9735">
        <v>35</v>
      </c>
      <c r="T9735">
        <v>1060</v>
      </c>
      <c r="U9735">
        <v>1</v>
      </c>
      <c r="V9735">
        <v>0</v>
      </c>
      <c r="W9735">
        <v>4.1397973858140915</v>
      </c>
      <c r="X9735">
        <v>583.5083485170403</v>
      </c>
      <c r="Y9735">
        <v>19.575955190446269</v>
      </c>
      <c r="Z9735">
        <v>28.266684169723302</v>
      </c>
      <c r="AA9735">
        <v>35.902942149480801</v>
      </c>
      <c r="AB9735">
        <v>191.23118970438756</v>
      </c>
      <c r="AC9735">
        <v>13.04787520490234</v>
      </c>
      <c r="AD9735">
        <v>0</v>
      </c>
      <c r="AE9735">
        <v>875.67279232179465</v>
      </c>
    </row>
    <row r="9736" spans="1:31" x14ac:dyDescent="0.25">
      <c r="A9736">
        <v>1665651</v>
      </c>
      <c r="B9736">
        <v>1</v>
      </c>
      <c r="C9736" t="s">
        <v>80</v>
      </c>
      <c r="D9736" t="s">
        <v>93</v>
      </c>
      <c r="E9736" t="s">
        <v>642</v>
      </c>
      <c r="F9736" t="s">
        <v>27245</v>
      </c>
      <c r="G9736" t="s">
        <v>148</v>
      </c>
      <c r="H9736" t="s">
        <v>134</v>
      </c>
      <c r="I9736" t="s">
        <v>135</v>
      </c>
      <c r="J9736" t="s">
        <v>136</v>
      </c>
      <c r="K9736" t="s">
        <v>143</v>
      </c>
      <c r="L9736" t="s">
        <v>27246</v>
      </c>
      <c r="M9736" t="s">
        <v>27247</v>
      </c>
      <c r="N9736">
        <v>0.92749999999999999</v>
      </c>
      <c r="O9736">
        <v>0</v>
      </c>
      <c r="P9736">
        <v>10003</v>
      </c>
      <c r="Q9736">
        <v>68</v>
      </c>
      <c r="R9736">
        <v>2440</v>
      </c>
      <c r="S9736">
        <v>79</v>
      </c>
      <c r="T9736">
        <v>1811</v>
      </c>
      <c r="U9736">
        <v>2</v>
      </c>
      <c r="V9736">
        <v>0</v>
      </c>
      <c r="W9736">
        <v>0</v>
      </c>
      <c r="X9736">
        <v>1222.7757694342779</v>
      </c>
      <c r="Y9736">
        <v>29.928919877203128</v>
      </c>
      <c r="Z9736">
        <v>407.02582020757825</v>
      </c>
      <c r="AA9736">
        <v>625.97276569448832</v>
      </c>
      <c r="AB9736">
        <v>1456.5779584929981</v>
      </c>
      <c r="AC9736">
        <v>42.056570351033557</v>
      </c>
      <c r="AD9736">
        <v>0</v>
      </c>
      <c r="AE9736">
        <v>3784.337804057579</v>
      </c>
    </row>
    <row r="9737" spans="1:31" x14ac:dyDescent="0.25">
      <c r="A9737">
        <v>1665325</v>
      </c>
      <c r="B9737">
        <v>1</v>
      </c>
      <c r="C9737" t="s">
        <v>81</v>
      </c>
      <c r="D9737" t="s">
        <v>128</v>
      </c>
      <c r="E9737" t="s">
        <v>146</v>
      </c>
      <c r="F9737" t="s">
        <v>27248</v>
      </c>
      <c r="G9737" t="s">
        <v>260</v>
      </c>
      <c r="H9737" t="s">
        <v>149</v>
      </c>
      <c r="I9737" t="s">
        <v>135</v>
      </c>
      <c r="J9737" t="s">
        <v>136</v>
      </c>
      <c r="K9737" t="s">
        <v>137</v>
      </c>
      <c r="L9737" t="s">
        <v>27249</v>
      </c>
      <c r="M9737" t="s">
        <v>27250</v>
      </c>
      <c r="N9737">
        <v>3.3480555550000002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152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499.4307262722262</v>
      </c>
      <c r="AC9737">
        <v>0</v>
      </c>
      <c r="AD9737">
        <v>0</v>
      </c>
      <c r="AE9737">
        <v>499.4307262722262</v>
      </c>
    </row>
    <row r="9738" spans="1:31" x14ac:dyDescent="0.25">
      <c r="A9738">
        <v>1665843</v>
      </c>
      <c r="B9738">
        <v>1</v>
      </c>
      <c r="C9738" t="s">
        <v>81</v>
      </c>
      <c r="D9738" t="s">
        <v>112</v>
      </c>
      <c r="E9738" t="s">
        <v>140</v>
      </c>
      <c r="F9738" t="s">
        <v>21173</v>
      </c>
      <c r="G9738" t="s">
        <v>918</v>
      </c>
      <c r="H9738" t="s">
        <v>134</v>
      </c>
      <c r="I9738" t="s">
        <v>135</v>
      </c>
      <c r="J9738" t="s">
        <v>136</v>
      </c>
      <c r="K9738" t="s">
        <v>137</v>
      </c>
      <c r="L9738" t="s">
        <v>27251</v>
      </c>
      <c r="M9738" t="s">
        <v>27252</v>
      </c>
      <c r="N9738">
        <v>6.3888888000000005E-2</v>
      </c>
      <c r="O9738">
        <v>4</v>
      </c>
      <c r="P9738">
        <v>1640</v>
      </c>
      <c r="Q9738">
        <v>95</v>
      </c>
      <c r="R9738">
        <v>319</v>
      </c>
      <c r="S9738">
        <v>38</v>
      </c>
      <c r="T9738">
        <v>121</v>
      </c>
      <c r="U9738">
        <v>10</v>
      </c>
      <c r="V9738">
        <v>2</v>
      </c>
      <c r="W9738">
        <v>0.52949568790572499</v>
      </c>
      <c r="X9738">
        <v>10.645225358682179</v>
      </c>
      <c r="Y9738">
        <v>13.394285137643401</v>
      </c>
      <c r="Z9738">
        <v>3.4730438910171713</v>
      </c>
      <c r="AA9738">
        <v>9.8275567061263889</v>
      </c>
      <c r="AB9738">
        <v>3.018266367423716</v>
      </c>
      <c r="AC9738">
        <v>43.957657449767801</v>
      </c>
      <c r="AD9738">
        <v>0.20156577275709164</v>
      </c>
      <c r="AE9738">
        <v>85.047096371323462</v>
      </c>
    </row>
    <row r="9739" spans="1:31" x14ac:dyDescent="0.25">
      <c r="A9739">
        <v>1665674</v>
      </c>
      <c r="B9739">
        <v>1</v>
      </c>
      <c r="C9739" t="s">
        <v>80</v>
      </c>
      <c r="D9739" t="s">
        <v>100</v>
      </c>
      <c r="E9739" t="s">
        <v>140</v>
      </c>
      <c r="F9739" t="s">
        <v>991</v>
      </c>
      <c r="G9739" t="s">
        <v>691</v>
      </c>
      <c r="H9739" t="s">
        <v>134</v>
      </c>
      <c r="I9739" t="s">
        <v>135</v>
      </c>
      <c r="J9739" t="s">
        <v>136</v>
      </c>
      <c r="K9739" t="s">
        <v>137</v>
      </c>
      <c r="L9739" t="s">
        <v>27253</v>
      </c>
      <c r="M9739" t="s">
        <v>27254</v>
      </c>
      <c r="N9739">
        <v>0.384722222</v>
      </c>
      <c r="O9739">
        <v>1</v>
      </c>
      <c r="P9739">
        <v>1334</v>
      </c>
      <c r="Q9739">
        <v>18</v>
      </c>
      <c r="R9739">
        <v>487</v>
      </c>
      <c r="S9739">
        <v>13</v>
      </c>
      <c r="T9739">
        <v>292</v>
      </c>
      <c r="U9739">
        <v>0</v>
      </c>
      <c r="V9739">
        <v>1</v>
      </c>
      <c r="W9739">
        <v>7.2528612032673606E-2</v>
      </c>
      <c r="X9739">
        <v>130.34304539457878</v>
      </c>
      <c r="Y9739">
        <v>41.821296914323455</v>
      </c>
      <c r="Z9739">
        <v>80.104096652927367</v>
      </c>
      <c r="AA9739">
        <v>57.938902083391916</v>
      </c>
      <c r="AB9739">
        <v>123.82880075372249</v>
      </c>
      <c r="AC9739">
        <v>0</v>
      </c>
      <c r="AD9739">
        <v>70.441114082973954</v>
      </c>
      <c r="AE9739">
        <v>504.5497844939506</v>
      </c>
    </row>
    <row r="9740" spans="1:31" x14ac:dyDescent="0.25">
      <c r="A9740">
        <v>1665256</v>
      </c>
      <c r="B9740">
        <v>1</v>
      </c>
      <c r="C9740" t="s">
        <v>81</v>
      </c>
      <c r="D9740" t="s">
        <v>117</v>
      </c>
      <c r="E9740" t="s">
        <v>140</v>
      </c>
      <c r="F9740" t="s">
        <v>606</v>
      </c>
      <c r="G9740" t="s">
        <v>161</v>
      </c>
      <c r="H9740" t="s">
        <v>134</v>
      </c>
      <c r="I9740" t="s">
        <v>135</v>
      </c>
      <c r="J9740" t="s">
        <v>136</v>
      </c>
      <c r="K9740" t="s">
        <v>137</v>
      </c>
      <c r="L9740" t="s">
        <v>27255</v>
      </c>
      <c r="M9740" t="s">
        <v>27256</v>
      </c>
      <c r="N9740">
        <v>0.72777777700000001</v>
      </c>
      <c r="O9740">
        <v>0</v>
      </c>
      <c r="P9740">
        <v>2440</v>
      </c>
      <c r="Q9740">
        <v>36</v>
      </c>
      <c r="R9740">
        <v>84</v>
      </c>
      <c r="S9740">
        <v>22</v>
      </c>
      <c r="T9740">
        <v>239</v>
      </c>
      <c r="U9740">
        <v>8</v>
      </c>
      <c r="V9740">
        <v>1</v>
      </c>
      <c r="W9740">
        <v>0</v>
      </c>
      <c r="X9740">
        <v>169.9063307927608</v>
      </c>
      <c r="Y9740">
        <v>62.307190795495785</v>
      </c>
      <c r="Z9740">
        <v>9.2884391316105006</v>
      </c>
      <c r="AA9740">
        <v>61.443613920886555</v>
      </c>
      <c r="AB9740">
        <v>44.983524566266063</v>
      </c>
      <c r="AC9740">
        <v>253.27234263073657</v>
      </c>
      <c r="AD9740">
        <v>3.1730455065959866</v>
      </c>
      <c r="AE9740">
        <v>604.37448734435225</v>
      </c>
    </row>
    <row r="9741" spans="1:31" x14ac:dyDescent="0.25">
      <c r="A9741">
        <v>1665279</v>
      </c>
      <c r="B9741">
        <v>1</v>
      </c>
      <c r="C9741" t="s">
        <v>81</v>
      </c>
      <c r="D9741" t="s">
        <v>120</v>
      </c>
      <c r="E9741" t="s">
        <v>178</v>
      </c>
      <c r="F9741" t="s">
        <v>27257</v>
      </c>
      <c r="G9741" t="s">
        <v>227</v>
      </c>
      <c r="H9741" t="s">
        <v>149</v>
      </c>
      <c r="I9741" t="s">
        <v>135</v>
      </c>
      <c r="J9741" t="s">
        <v>136</v>
      </c>
      <c r="K9741" t="s">
        <v>137</v>
      </c>
      <c r="L9741" t="s">
        <v>27258</v>
      </c>
      <c r="M9741" t="s">
        <v>27259</v>
      </c>
      <c r="N9741">
        <v>0.67694444399999998</v>
      </c>
      <c r="O9741">
        <v>0</v>
      </c>
      <c r="P9741">
        <v>184</v>
      </c>
      <c r="Q9741">
        <v>0</v>
      </c>
      <c r="R9741">
        <v>1</v>
      </c>
      <c r="S9741">
        <v>0</v>
      </c>
      <c r="T9741">
        <v>12</v>
      </c>
      <c r="U9741">
        <v>0</v>
      </c>
      <c r="V9741">
        <v>0</v>
      </c>
      <c r="W9741">
        <v>0</v>
      </c>
      <c r="X9741">
        <v>29.396618471453401</v>
      </c>
      <c r="Y9741">
        <v>0</v>
      </c>
      <c r="Z9741">
        <v>0</v>
      </c>
      <c r="AA9741">
        <v>0</v>
      </c>
      <c r="AB9741">
        <v>2.2286346596857749</v>
      </c>
      <c r="AC9741">
        <v>0</v>
      </c>
      <c r="AD9741">
        <v>0</v>
      </c>
      <c r="AE9741">
        <v>31.625253131139175</v>
      </c>
    </row>
    <row r="9742" spans="1:31" x14ac:dyDescent="0.25">
      <c r="A9742">
        <v>1665820</v>
      </c>
      <c r="B9742">
        <v>1</v>
      </c>
      <c r="C9742" t="s">
        <v>80</v>
      </c>
      <c r="D9742" t="s">
        <v>101</v>
      </c>
      <c r="E9742" t="s">
        <v>178</v>
      </c>
      <c r="F9742" t="s">
        <v>27260</v>
      </c>
      <c r="G9742" t="s">
        <v>227</v>
      </c>
      <c r="H9742" t="s">
        <v>149</v>
      </c>
      <c r="I9742" t="s">
        <v>135</v>
      </c>
      <c r="J9742" t="s">
        <v>136</v>
      </c>
      <c r="K9742" t="s">
        <v>137</v>
      </c>
      <c r="L9742" t="s">
        <v>27261</v>
      </c>
      <c r="M9742" t="s">
        <v>27262</v>
      </c>
      <c r="N9742">
        <v>3.7136111110000001</v>
      </c>
      <c r="O9742">
        <v>0</v>
      </c>
      <c r="P9742">
        <v>132</v>
      </c>
      <c r="Q9742">
        <v>0</v>
      </c>
      <c r="R9742">
        <v>0</v>
      </c>
      <c r="S9742">
        <v>0</v>
      </c>
      <c r="T9742">
        <v>7</v>
      </c>
      <c r="U9742">
        <v>0</v>
      </c>
      <c r="V9742">
        <v>0</v>
      </c>
      <c r="W9742">
        <v>0</v>
      </c>
      <c r="X9742">
        <v>136.25922756725916</v>
      </c>
      <c r="Y9742">
        <v>0</v>
      </c>
      <c r="Z9742">
        <v>0</v>
      </c>
      <c r="AA9742">
        <v>0</v>
      </c>
      <c r="AB9742">
        <v>7.2089361646416661</v>
      </c>
      <c r="AC9742">
        <v>0</v>
      </c>
      <c r="AD9742">
        <v>0</v>
      </c>
      <c r="AE9742">
        <v>143.46816373190083</v>
      </c>
    </row>
    <row r="9743" spans="1:31" x14ac:dyDescent="0.25">
      <c r="A9743">
        <v>1666112</v>
      </c>
      <c r="B9743">
        <v>1</v>
      </c>
      <c r="C9743" t="s">
        <v>80</v>
      </c>
      <c r="D9743" t="s">
        <v>88</v>
      </c>
      <c r="E9743" t="s">
        <v>362</v>
      </c>
      <c r="F9743" t="s">
        <v>27263</v>
      </c>
      <c r="G9743" t="s">
        <v>180</v>
      </c>
      <c r="H9743" t="s">
        <v>149</v>
      </c>
      <c r="I9743" t="s">
        <v>135</v>
      </c>
      <c r="J9743" t="s">
        <v>136</v>
      </c>
      <c r="K9743" t="s">
        <v>137</v>
      </c>
      <c r="L9743" t="s">
        <v>27264</v>
      </c>
      <c r="M9743" t="s">
        <v>27265</v>
      </c>
      <c r="N9743">
        <v>5.9822222219999999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31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44.201063669097699</v>
      </c>
      <c r="AC9743">
        <v>0</v>
      </c>
      <c r="AD9743">
        <v>0</v>
      </c>
      <c r="AE9743">
        <v>44.201063669097699</v>
      </c>
    </row>
    <row r="9744" spans="1:31" x14ac:dyDescent="0.25">
      <c r="A9744">
        <v>1665505</v>
      </c>
      <c r="B9744">
        <v>1</v>
      </c>
      <c r="C9744" t="s">
        <v>80</v>
      </c>
      <c r="D9744" t="s">
        <v>93</v>
      </c>
      <c r="E9744" t="s">
        <v>152</v>
      </c>
      <c r="F9744" t="s">
        <v>27266</v>
      </c>
      <c r="G9744" t="s">
        <v>154</v>
      </c>
      <c r="H9744" t="s">
        <v>149</v>
      </c>
      <c r="I9744" t="s">
        <v>135</v>
      </c>
      <c r="J9744" t="s">
        <v>136</v>
      </c>
      <c r="K9744" t="s">
        <v>137</v>
      </c>
      <c r="L9744" t="s">
        <v>27267</v>
      </c>
      <c r="M9744" t="s">
        <v>27268</v>
      </c>
      <c r="N9744">
        <v>7.3988888880000001</v>
      </c>
      <c r="O9744">
        <v>0</v>
      </c>
      <c r="P9744">
        <v>1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0.93946125256800883</v>
      </c>
      <c r="Y9744">
        <v>0</v>
      </c>
      <c r="Z9744">
        <v>0</v>
      </c>
      <c r="AA9744">
        <v>0</v>
      </c>
      <c r="AB9744">
        <v>0</v>
      </c>
      <c r="AC9744">
        <v>0</v>
      </c>
      <c r="AD9744">
        <v>0</v>
      </c>
      <c r="AE9744">
        <v>0.93946125256800883</v>
      </c>
    </row>
    <row r="9745" spans="1:31" x14ac:dyDescent="0.25">
      <c r="A9745">
        <v>1665657</v>
      </c>
      <c r="B9745">
        <v>1</v>
      </c>
      <c r="C9745" t="s">
        <v>80</v>
      </c>
      <c r="D9745" t="s">
        <v>93</v>
      </c>
      <c r="E9745" t="s">
        <v>642</v>
      </c>
      <c r="F9745" t="s">
        <v>27269</v>
      </c>
      <c r="G9745" t="s">
        <v>148</v>
      </c>
      <c r="H9745" t="s">
        <v>134</v>
      </c>
      <c r="I9745" t="s">
        <v>135</v>
      </c>
      <c r="J9745" t="s">
        <v>136</v>
      </c>
      <c r="K9745" t="s">
        <v>143</v>
      </c>
      <c r="L9745" t="s">
        <v>27270</v>
      </c>
      <c r="M9745" t="s">
        <v>27271</v>
      </c>
      <c r="N9745">
        <v>0.94527777700000004</v>
      </c>
      <c r="O9745">
        <v>1</v>
      </c>
      <c r="P9745">
        <v>15432</v>
      </c>
      <c r="Q9745">
        <v>19</v>
      </c>
      <c r="R9745">
        <v>2049</v>
      </c>
      <c r="S9745">
        <v>59</v>
      </c>
      <c r="T9745">
        <v>3698</v>
      </c>
      <c r="U9745">
        <v>15</v>
      </c>
      <c r="V9745">
        <v>7</v>
      </c>
      <c r="W9745">
        <v>0.29456987676847224</v>
      </c>
      <c r="X9745">
        <v>2739.0424303113132</v>
      </c>
      <c r="Y9745">
        <v>8.5368931307854812</v>
      </c>
      <c r="Z9745">
        <v>557.73503710756995</v>
      </c>
      <c r="AA9745">
        <v>853.66846112714484</v>
      </c>
      <c r="AB9745">
        <v>3127.5286573639928</v>
      </c>
      <c r="AC9745">
        <v>1552.3408375935287</v>
      </c>
      <c r="AD9745">
        <v>395.96399612049726</v>
      </c>
      <c r="AE9745">
        <v>9235.1108826316013</v>
      </c>
    </row>
    <row r="9746" spans="1:31" x14ac:dyDescent="0.25">
      <c r="A9746">
        <v>1665860</v>
      </c>
      <c r="B9746">
        <v>1</v>
      </c>
      <c r="C9746" t="s">
        <v>81</v>
      </c>
      <c r="D9746" t="s">
        <v>112</v>
      </c>
      <c r="E9746" t="s">
        <v>146</v>
      </c>
      <c r="F9746" t="s">
        <v>27272</v>
      </c>
      <c r="G9746" t="s">
        <v>710</v>
      </c>
      <c r="H9746" t="s">
        <v>149</v>
      </c>
      <c r="I9746" t="s">
        <v>135</v>
      </c>
      <c r="J9746" t="s">
        <v>136</v>
      </c>
      <c r="K9746" t="s">
        <v>137</v>
      </c>
      <c r="L9746" t="s">
        <v>27273</v>
      </c>
      <c r="M9746" t="s">
        <v>27274</v>
      </c>
      <c r="N9746">
        <v>0.99388888799999997</v>
      </c>
      <c r="O9746">
        <v>0</v>
      </c>
      <c r="P9746">
        <v>76</v>
      </c>
      <c r="Q9746">
        <v>0</v>
      </c>
      <c r="R9746">
        <v>1</v>
      </c>
      <c r="S9746">
        <v>0</v>
      </c>
      <c r="T9746">
        <v>17</v>
      </c>
      <c r="U9746">
        <v>0</v>
      </c>
      <c r="V9746">
        <v>0</v>
      </c>
      <c r="W9746">
        <v>0</v>
      </c>
      <c r="X9746">
        <v>14.161579570541383</v>
      </c>
      <c r="Y9746">
        <v>0</v>
      </c>
      <c r="Z9746">
        <v>2.4376583613555554E-3</v>
      </c>
      <c r="AA9746">
        <v>0</v>
      </c>
      <c r="AB9746">
        <v>11.881931281348775</v>
      </c>
      <c r="AC9746">
        <v>0</v>
      </c>
      <c r="AD9746">
        <v>0</v>
      </c>
      <c r="AE9746">
        <v>26.045948510251513</v>
      </c>
    </row>
    <row r="9747" spans="1:31" x14ac:dyDescent="0.25">
      <c r="A9747">
        <v>1665319</v>
      </c>
      <c r="B9747">
        <v>1</v>
      </c>
      <c r="C9747" t="s">
        <v>81</v>
      </c>
      <c r="D9747" t="s">
        <v>127</v>
      </c>
      <c r="E9747" t="s">
        <v>152</v>
      </c>
      <c r="F9747" t="s">
        <v>27275</v>
      </c>
      <c r="G9747" t="s">
        <v>154</v>
      </c>
      <c r="H9747" t="s">
        <v>149</v>
      </c>
      <c r="I9747" t="s">
        <v>135</v>
      </c>
      <c r="J9747" t="s">
        <v>136</v>
      </c>
      <c r="K9747" t="s">
        <v>137</v>
      </c>
      <c r="L9747" t="s">
        <v>27276</v>
      </c>
      <c r="M9747" t="s">
        <v>27277</v>
      </c>
      <c r="N9747">
        <v>2.2038888879999998</v>
      </c>
      <c r="O9747">
        <v>0</v>
      </c>
      <c r="P9747">
        <v>1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2.4488542198162611</v>
      </c>
      <c r="Y9747">
        <v>0</v>
      </c>
      <c r="Z9747">
        <v>0</v>
      </c>
      <c r="AA9747">
        <v>0</v>
      </c>
      <c r="AB9747">
        <v>0</v>
      </c>
      <c r="AC9747">
        <v>0</v>
      </c>
      <c r="AD9747">
        <v>0</v>
      </c>
      <c r="AE9747">
        <v>2.4488542198162611</v>
      </c>
    </row>
    <row r="9748" spans="1:31" x14ac:dyDescent="0.25">
      <c r="A9748">
        <v>1665511</v>
      </c>
      <c r="B9748">
        <v>1</v>
      </c>
      <c r="C9748" t="s">
        <v>80</v>
      </c>
      <c r="D9748" t="s">
        <v>103</v>
      </c>
      <c r="E9748" t="s">
        <v>204</v>
      </c>
      <c r="F9748" t="s">
        <v>27278</v>
      </c>
      <c r="G9748" t="s">
        <v>431</v>
      </c>
      <c r="H9748" t="s">
        <v>134</v>
      </c>
      <c r="I9748" t="s">
        <v>135</v>
      </c>
      <c r="J9748" t="s">
        <v>136</v>
      </c>
      <c r="K9748" t="s">
        <v>137</v>
      </c>
      <c r="L9748" t="s">
        <v>27279</v>
      </c>
      <c r="M9748" t="s">
        <v>27280</v>
      </c>
      <c r="N9748">
        <v>2.2650000000000001</v>
      </c>
      <c r="O9748">
        <v>0</v>
      </c>
      <c r="P9748">
        <v>0</v>
      </c>
      <c r="Q9748">
        <v>0</v>
      </c>
      <c r="R9748">
        <v>0</v>
      </c>
      <c r="S9748">
        <v>6</v>
      </c>
      <c r="T9748">
        <v>0</v>
      </c>
      <c r="U9748">
        <v>2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97.115538171732524</v>
      </c>
      <c r="AB9748">
        <v>0</v>
      </c>
      <c r="AC9748">
        <v>197.51399244488928</v>
      </c>
      <c r="AD9748">
        <v>0</v>
      </c>
      <c r="AE9748">
        <v>294.62953061662182</v>
      </c>
    </row>
    <row r="9749" spans="1:31" x14ac:dyDescent="0.25">
      <c r="A9749">
        <v>1665906</v>
      </c>
      <c r="B9749">
        <v>1</v>
      </c>
      <c r="C9749" t="s">
        <v>80</v>
      </c>
      <c r="D9749" t="s">
        <v>96</v>
      </c>
      <c r="E9749" t="s">
        <v>140</v>
      </c>
      <c r="F9749" t="s">
        <v>4854</v>
      </c>
      <c r="G9749" t="s">
        <v>161</v>
      </c>
      <c r="H9749" t="s">
        <v>134</v>
      </c>
      <c r="I9749" t="s">
        <v>135</v>
      </c>
      <c r="J9749" t="s">
        <v>136</v>
      </c>
      <c r="K9749" t="s">
        <v>137</v>
      </c>
      <c r="L9749" t="s">
        <v>27281</v>
      </c>
      <c r="M9749" t="s">
        <v>27282</v>
      </c>
      <c r="N9749">
        <v>1.6158333330000001</v>
      </c>
      <c r="O9749">
        <v>1</v>
      </c>
      <c r="P9749">
        <v>1355</v>
      </c>
      <c r="Q9749">
        <v>0</v>
      </c>
      <c r="R9749">
        <v>0</v>
      </c>
      <c r="S9749">
        <v>6</v>
      </c>
      <c r="T9749">
        <v>38</v>
      </c>
      <c r="U9749">
        <v>0</v>
      </c>
      <c r="V9749">
        <v>1</v>
      </c>
      <c r="W9749">
        <v>14.032709498946023</v>
      </c>
      <c r="X9749">
        <v>395.71226224845037</v>
      </c>
      <c r="Y9749">
        <v>0</v>
      </c>
      <c r="Z9749">
        <v>0</v>
      </c>
      <c r="AA9749">
        <v>61.785077241154582</v>
      </c>
      <c r="AB9749">
        <v>58.764037027776808</v>
      </c>
      <c r="AC9749">
        <v>0</v>
      </c>
      <c r="AD9749">
        <v>0.16513915835152609</v>
      </c>
      <c r="AE9749">
        <v>530.45922517467932</v>
      </c>
    </row>
    <row r="9750" spans="1:31" x14ac:dyDescent="0.25">
      <c r="A9750">
        <v>1665365</v>
      </c>
      <c r="B9750">
        <v>1</v>
      </c>
      <c r="C9750" t="s">
        <v>80</v>
      </c>
      <c r="D9750" t="s">
        <v>95</v>
      </c>
      <c r="E9750" t="s">
        <v>140</v>
      </c>
      <c r="F9750" t="s">
        <v>17869</v>
      </c>
      <c r="G9750" t="s">
        <v>142</v>
      </c>
      <c r="H9750" t="s">
        <v>134</v>
      </c>
      <c r="I9750" t="s">
        <v>135</v>
      </c>
      <c r="J9750" t="s">
        <v>136</v>
      </c>
      <c r="K9750" t="s">
        <v>143</v>
      </c>
      <c r="L9750" t="s">
        <v>27283</v>
      </c>
      <c r="M9750" t="s">
        <v>27284</v>
      </c>
      <c r="N9750">
        <v>1.424722222</v>
      </c>
      <c r="O9750">
        <v>0</v>
      </c>
      <c r="P9750">
        <v>1546</v>
      </c>
      <c r="Q9750">
        <v>0</v>
      </c>
      <c r="R9750">
        <v>1</v>
      </c>
      <c r="S9750">
        <v>1</v>
      </c>
      <c r="T9750">
        <v>166</v>
      </c>
      <c r="U9750">
        <v>0</v>
      </c>
      <c r="V9750">
        <v>2</v>
      </c>
      <c r="W9750">
        <v>0</v>
      </c>
      <c r="X9750">
        <v>752.8088135712436</v>
      </c>
      <c r="Y9750">
        <v>0</v>
      </c>
      <c r="Z9750">
        <v>0.87718277839764991</v>
      </c>
      <c r="AA9750">
        <v>1.2544188801784038</v>
      </c>
      <c r="AB9750">
        <v>311.20388743830802</v>
      </c>
      <c r="AC9750">
        <v>0</v>
      </c>
      <c r="AD9750">
        <v>290.19310488428198</v>
      </c>
      <c r="AE9750">
        <v>1356.3374075524098</v>
      </c>
    </row>
    <row r="9751" spans="1:31" x14ac:dyDescent="0.25">
      <c r="A9751">
        <v>1665382</v>
      </c>
      <c r="B9751">
        <v>1</v>
      </c>
      <c r="C9751" t="s">
        <v>80</v>
      </c>
      <c r="D9751" t="s">
        <v>90</v>
      </c>
      <c r="E9751" t="s">
        <v>146</v>
      </c>
      <c r="F9751" t="s">
        <v>27285</v>
      </c>
      <c r="G9751" t="s">
        <v>148</v>
      </c>
      <c r="H9751" t="s">
        <v>149</v>
      </c>
      <c r="I9751" t="s">
        <v>135</v>
      </c>
      <c r="J9751" t="s">
        <v>136</v>
      </c>
      <c r="K9751" t="s">
        <v>143</v>
      </c>
      <c r="L9751" t="s">
        <v>27286</v>
      </c>
      <c r="M9751" t="s">
        <v>27287</v>
      </c>
      <c r="N9751">
        <v>6.375</v>
      </c>
      <c r="O9751">
        <v>0</v>
      </c>
      <c r="P9751">
        <v>393</v>
      </c>
      <c r="Q9751">
        <v>0</v>
      </c>
      <c r="R9751">
        <v>0</v>
      </c>
      <c r="S9751">
        <v>0</v>
      </c>
      <c r="T9751">
        <v>43</v>
      </c>
      <c r="U9751">
        <v>0</v>
      </c>
      <c r="V9751">
        <v>0</v>
      </c>
      <c r="W9751">
        <v>0</v>
      </c>
      <c r="X9751">
        <v>885.05676784984416</v>
      </c>
      <c r="Y9751">
        <v>0</v>
      </c>
      <c r="Z9751">
        <v>0</v>
      </c>
      <c r="AA9751">
        <v>0</v>
      </c>
      <c r="AB9751">
        <v>387.24446625647715</v>
      </c>
      <c r="AC9751">
        <v>0</v>
      </c>
      <c r="AD9751">
        <v>0</v>
      </c>
      <c r="AE9751">
        <v>1272.3012341063213</v>
      </c>
    </row>
    <row r="9752" spans="1:31" x14ac:dyDescent="0.25">
      <c r="A9752">
        <v>1666107</v>
      </c>
      <c r="B9752">
        <v>1</v>
      </c>
      <c r="C9752" t="s">
        <v>80</v>
      </c>
      <c r="D9752" t="s">
        <v>84</v>
      </c>
      <c r="E9752" t="s">
        <v>152</v>
      </c>
      <c r="F9752" t="s">
        <v>27288</v>
      </c>
      <c r="G9752" t="s">
        <v>154</v>
      </c>
      <c r="H9752" t="s">
        <v>149</v>
      </c>
      <c r="I9752" t="s">
        <v>135</v>
      </c>
      <c r="J9752" t="s">
        <v>136</v>
      </c>
      <c r="K9752" t="s">
        <v>137</v>
      </c>
      <c r="L9752" t="s">
        <v>27289</v>
      </c>
      <c r="M9752" t="s">
        <v>27290</v>
      </c>
      <c r="N9752">
        <v>1.4508333330000001</v>
      </c>
      <c r="O9752">
        <v>0</v>
      </c>
      <c r="P9752">
        <v>4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0</v>
      </c>
      <c r="W9752">
        <v>0</v>
      </c>
      <c r="X9752">
        <v>0.76637428058188761</v>
      </c>
      <c r="Y9752">
        <v>0</v>
      </c>
      <c r="Z9752">
        <v>0</v>
      </c>
      <c r="AA9752">
        <v>0</v>
      </c>
      <c r="AB9752">
        <v>0</v>
      </c>
      <c r="AC9752">
        <v>0</v>
      </c>
      <c r="AD9752">
        <v>0</v>
      </c>
      <c r="AE9752">
        <v>0.76637428058188761</v>
      </c>
    </row>
    <row r="9753" spans="1:31" x14ac:dyDescent="0.25">
      <c r="A9753">
        <v>1665297</v>
      </c>
      <c r="B9753">
        <v>1</v>
      </c>
      <c r="C9753" t="s">
        <v>80</v>
      </c>
      <c r="D9753" t="s">
        <v>103</v>
      </c>
      <c r="E9753" t="s">
        <v>642</v>
      </c>
      <c r="F9753" t="s">
        <v>1874</v>
      </c>
      <c r="G9753" t="s">
        <v>161</v>
      </c>
      <c r="H9753" t="s">
        <v>967</v>
      </c>
      <c r="I9753" t="s">
        <v>191</v>
      </c>
      <c r="J9753" t="s">
        <v>136</v>
      </c>
      <c r="K9753" t="s">
        <v>137</v>
      </c>
      <c r="L9753" t="s">
        <v>27291</v>
      </c>
      <c r="M9753" t="s">
        <v>27292</v>
      </c>
      <c r="N9753">
        <v>4.7121111E-2</v>
      </c>
      <c r="O9753">
        <v>0</v>
      </c>
      <c r="P9753">
        <v>1820</v>
      </c>
      <c r="Q9753">
        <v>5</v>
      </c>
      <c r="R9753">
        <v>31</v>
      </c>
      <c r="S9753">
        <v>42</v>
      </c>
      <c r="T9753">
        <v>249</v>
      </c>
      <c r="U9753">
        <v>55</v>
      </c>
      <c r="V9753">
        <v>13</v>
      </c>
      <c r="W9753">
        <v>0</v>
      </c>
      <c r="X9753">
        <v>26.283488716745591</v>
      </c>
      <c r="Y9753">
        <v>2.3724720831770396</v>
      </c>
      <c r="Z9753">
        <v>1.5935300265219077</v>
      </c>
      <c r="AA9753">
        <v>24.122851381698418</v>
      </c>
      <c r="AB9753">
        <v>8.6429101413865297</v>
      </c>
      <c r="AC9753">
        <v>241.71818158470151</v>
      </c>
      <c r="AD9753">
        <v>28.240943326966676</v>
      </c>
      <c r="AE9753">
        <v>332.97437726119767</v>
      </c>
    </row>
    <row r="9754" spans="1:31" x14ac:dyDescent="0.25">
      <c r="A9754">
        <v>1665629</v>
      </c>
      <c r="B9754">
        <v>1</v>
      </c>
      <c r="C9754" t="s">
        <v>80</v>
      </c>
      <c r="D9754" t="s">
        <v>99</v>
      </c>
      <c r="E9754" t="s">
        <v>178</v>
      </c>
      <c r="F9754" t="s">
        <v>27293</v>
      </c>
      <c r="G9754" t="s">
        <v>227</v>
      </c>
      <c r="H9754" t="s">
        <v>149</v>
      </c>
      <c r="I9754" t="s">
        <v>135</v>
      </c>
      <c r="J9754" t="s">
        <v>136</v>
      </c>
      <c r="K9754" t="s">
        <v>137</v>
      </c>
      <c r="L9754" t="s">
        <v>27294</v>
      </c>
      <c r="M9754" t="s">
        <v>27295</v>
      </c>
      <c r="N9754">
        <v>2.72</v>
      </c>
      <c r="O9754">
        <v>0</v>
      </c>
      <c r="P9754">
        <v>74</v>
      </c>
      <c r="Q9754">
        <v>0</v>
      </c>
      <c r="R9754">
        <v>0</v>
      </c>
      <c r="S9754">
        <v>0</v>
      </c>
      <c r="T9754">
        <v>22</v>
      </c>
      <c r="U9754">
        <v>0</v>
      </c>
      <c r="V9754">
        <v>0</v>
      </c>
      <c r="W9754">
        <v>0</v>
      </c>
      <c r="X9754">
        <v>45.130534437604275</v>
      </c>
      <c r="Y9754">
        <v>0</v>
      </c>
      <c r="Z9754">
        <v>0</v>
      </c>
      <c r="AA9754">
        <v>0</v>
      </c>
      <c r="AB9754">
        <v>22.273288499982986</v>
      </c>
      <c r="AC9754">
        <v>0</v>
      </c>
      <c r="AD9754">
        <v>0</v>
      </c>
      <c r="AE9754">
        <v>67.403822937587265</v>
      </c>
    </row>
    <row r="9755" spans="1:31" x14ac:dyDescent="0.25">
      <c r="A9755">
        <v>1665420</v>
      </c>
      <c r="B9755">
        <v>1</v>
      </c>
      <c r="C9755" t="s">
        <v>80</v>
      </c>
      <c r="D9755" t="s">
        <v>97</v>
      </c>
      <c r="E9755" t="s">
        <v>131</v>
      </c>
      <c r="F9755" t="s">
        <v>27296</v>
      </c>
      <c r="G9755" t="s">
        <v>918</v>
      </c>
      <c r="H9755" t="s">
        <v>134</v>
      </c>
      <c r="I9755" t="s">
        <v>191</v>
      </c>
      <c r="J9755" t="s">
        <v>136</v>
      </c>
      <c r="K9755" t="s">
        <v>143</v>
      </c>
      <c r="L9755" t="s">
        <v>27297</v>
      </c>
      <c r="M9755" t="s">
        <v>27298</v>
      </c>
      <c r="N9755">
        <v>2.5370277E-2</v>
      </c>
      <c r="O9755">
        <v>0</v>
      </c>
      <c r="P9755">
        <v>0</v>
      </c>
      <c r="Q9755">
        <v>0</v>
      </c>
      <c r="R9755">
        <v>0</v>
      </c>
      <c r="S9755">
        <v>1</v>
      </c>
      <c r="T9755">
        <v>0</v>
      </c>
      <c r="U9755">
        <v>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7.7884792460688898E-2</v>
      </c>
      <c r="AB9755">
        <v>0</v>
      </c>
      <c r="AC9755">
        <v>0</v>
      </c>
      <c r="AD9755">
        <v>0</v>
      </c>
      <c r="AE9755">
        <v>7.7884792460688898E-2</v>
      </c>
    </row>
    <row r="9756" spans="1:31" x14ac:dyDescent="0.25">
      <c r="A9756">
        <v>1665397</v>
      </c>
      <c r="B9756">
        <v>1</v>
      </c>
      <c r="C9756" t="s">
        <v>81</v>
      </c>
      <c r="D9756" t="s">
        <v>113</v>
      </c>
      <c r="E9756" t="s">
        <v>152</v>
      </c>
      <c r="F9756" t="s">
        <v>27299</v>
      </c>
      <c r="G9756" t="s">
        <v>154</v>
      </c>
      <c r="H9756" t="s">
        <v>149</v>
      </c>
      <c r="I9756" t="s">
        <v>135</v>
      </c>
      <c r="J9756" t="s">
        <v>136</v>
      </c>
      <c r="K9756" t="s">
        <v>137</v>
      </c>
      <c r="L9756" t="s">
        <v>27300</v>
      </c>
      <c r="M9756" t="s">
        <v>27301</v>
      </c>
      <c r="N9756">
        <v>1.476388888</v>
      </c>
      <c r="O9756">
        <v>0</v>
      </c>
      <c r="P9756">
        <v>1</v>
      </c>
      <c r="Q9756">
        <v>0</v>
      </c>
      <c r="R9756">
        <v>0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0.15582231243568612</v>
      </c>
      <c r="Y9756">
        <v>0</v>
      </c>
      <c r="Z9756">
        <v>0</v>
      </c>
      <c r="AA9756">
        <v>0</v>
      </c>
      <c r="AB9756">
        <v>0</v>
      </c>
      <c r="AC9756">
        <v>0</v>
      </c>
      <c r="AD9756">
        <v>0</v>
      </c>
      <c r="AE9756">
        <v>0.15582231243568612</v>
      </c>
    </row>
    <row r="9757" spans="1:31" x14ac:dyDescent="0.25">
      <c r="A9757">
        <v>1666147</v>
      </c>
      <c r="B9757">
        <v>1</v>
      </c>
      <c r="C9757" t="s">
        <v>80</v>
      </c>
      <c r="D9757" t="s">
        <v>97</v>
      </c>
      <c r="E9757" t="s">
        <v>178</v>
      </c>
      <c r="F9757" t="s">
        <v>23957</v>
      </c>
      <c r="G9757" t="s">
        <v>227</v>
      </c>
      <c r="H9757" t="s">
        <v>149</v>
      </c>
      <c r="I9757" t="s">
        <v>135</v>
      </c>
      <c r="J9757" t="s">
        <v>136</v>
      </c>
      <c r="K9757" t="s">
        <v>137</v>
      </c>
      <c r="L9757" t="s">
        <v>27302</v>
      </c>
      <c r="M9757" t="s">
        <v>27303</v>
      </c>
      <c r="N9757">
        <v>2.696111111</v>
      </c>
      <c r="O9757">
        <v>0</v>
      </c>
      <c r="P9757">
        <v>6</v>
      </c>
      <c r="Q9757">
        <v>0</v>
      </c>
      <c r="R9757">
        <v>32</v>
      </c>
      <c r="S9757">
        <v>0</v>
      </c>
      <c r="T9757">
        <v>15</v>
      </c>
      <c r="U9757">
        <v>0</v>
      </c>
      <c r="V9757">
        <v>1</v>
      </c>
      <c r="W9757">
        <v>0</v>
      </c>
      <c r="X9757">
        <v>41.016380844566761</v>
      </c>
      <c r="Y9757">
        <v>0</v>
      </c>
      <c r="Z9757">
        <v>33.37646981084648</v>
      </c>
      <c r="AA9757">
        <v>0</v>
      </c>
      <c r="AB9757">
        <v>55.230322657369875</v>
      </c>
      <c r="AC9757">
        <v>0</v>
      </c>
      <c r="AD9757">
        <v>1.4946728286756752</v>
      </c>
      <c r="AE9757">
        <v>131.11784614145878</v>
      </c>
    </row>
    <row r="9758" spans="1:31" x14ac:dyDescent="0.25">
      <c r="A9758">
        <v>1665566</v>
      </c>
      <c r="B9758">
        <v>1</v>
      </c>
      <c r="C9758" t="s">
        <v>81</v>
      </c>
      <c r="D9758" t="s">
        <v>128</v>
      </c>
      <c r="E9758" t="s">
        <v>152</v>
      </c>
      <c r="F9758" t="s">
        <v>27304</v>
      </c>
      <c r="G9758" t="s">
        <v>154</v>
      </c>
      <c r="H9758" t="s">
        <v>149</v>
      </c>
      <c r="I9758" t="s">
        <v>135</v>
      </c>
      <c r="J9758" t="s">
        <v>136</v>
      </c>
      <c r="K9758" t="s">
        <v>137</v>
      </c>
      <c r="L9758" t="s">
        <v>27305</v>
      </c>
      <c r="M9758" t="s">
        <v>27306</v>
      </c>
      <c r="N9758">
        <v>9.0358333329999994</v>
      </c>
      <c r="O9758">
        <v>0</v>
      </c>
      <c r="P9758">
        <v>5</v>
      </c>
      <c r="Q9758">
        <v>0</v>
      </c>
      <c r="R9758">
        <v>0</v>
      </c>
      <c r="S9758">
        <v>0</v>
      </c>
      <c r="T9758">
        <v>0</v>
      </c>
      <c r="U9758">
        <v>0</v>
      </c>
      <c r="V9758">
        <v>0</v>
      </c>
      <c r="W9758">
        <v>0</v>
      </c>
      <c r="X9758">
        <v>4.767355978120575</v>
      </c>
      <c r="Y9758">
        <v>0</v>
      </c>
      <c r="Z9758">
        <v>0</v>
      </c>
      <c r="AA9758">
        <v>0</v>
      </c>
      <c r="AB9758">
        <v>0</v>
      </c>
      <c r="AC9758">
        <v>0</v>
      </c>
      <c r="AD9758">
        <v>0</v>
      </c>
      <c r="AE9758">
        <v>4.767355978120575</v>
      </c>
    </row>
    <row r="9759" spans="1:31" x14ac:dyDescent="0.25">
      <c r="A9759">
        <v>1665815</v>
      </c>
      <c r="B9759">
        <v>1</v>
      </c>
      <c r="C9759" t="s">
        <v>80</v>
      </c>
      <c r="D9759" t="s">
        <v>110</v>
      </c>
      <c r="E9759" t="s">
        <v>152</v>
      </c>
      <c r="F9759" t="s">
        <v>27307</v>
      </c>
      <c r="G9759" t="s">
        <v>507</v>
      </c>
      <c r="H9759" t="s">
        <v>149</v>
      </c>
      <c r="I9759" t="s">
        <v>135</v>
      </c>
      <c r="J9759" t="s">
        <v>136</v>
      </c>
      <c r="K9759" t="s">
        <v>137</v>
      </c>
      <c r="L9759" t="s">
        <v>27308</v>
      </c>
      <c r="M9759" t="s">
        <v>26867</v>
      </c>
      <c r="N9759">
        <v>2.301666666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1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4.3430813320500663</v>
      </c>
      <c r="AC9759">
        <v>0</v>
      </c>
      <c r="AD9759">
        <v>0</v>
      </c>
      <c r="AE9759">
        <v>4.3430813320500663</v>
      </c>
    </row>
    <row r="9760" spans="1:31" x14ac:dyDescent="0.25">
      <c r="A9760">
        <v>1665898</v>
      </c>
      <c r="B9760">
        <v>1</v>
      </c>
      <c r="C9760" t="s">
        <v>80</v>
      </c>
      <c r="D9760" t="s">
        <v>97</v>
      </c>
      <c r="E9760" t="s">
        <v>131</v>
      </c>
      <c r="F9760" t="s">
        <v>27309</v>
      </c>
      <c r="G9760" t="s">
        <v>148</v>
      </c>
      <c r="H9760" t="s">
        <v>134</v>
      </c>
      <c r="I9760" t="s">
        <v>135</v>
      </c>
      <c r="J9760" t="s">
        <v>136</v>
      </c>
      <c r="K9760" t="s">
        <v>143</v>
      </c>
      <c r="L9760" t="s">
        <v>27310</v>
      </c>
      <c r="M9760" t="s">
        <v>27311</v>
      </c>
      <c r="N9760">
        <v>0.204104444</v>
      </c>
      <c r="O9760">
        <v>0</v>
      </c>
      <c r="P9760">
        <v>0</v>
      </c>
      <c r="Q9760">
        <v>0</v>
      </c>
      <c r="R9760">
        <v>0</v>
      </c>
      <c r="S9760">
        <v>2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6.2959832978624171</v>
      </c>
      <c r="AB9760">
        <v>0</v>
      </c>
      <c r="AC9760">
        <v>0</v>
      </c>
      <c r="AD9760">
        <v>0</v>
      </c>
      <c r="AE9760">
        <v>6.2959832978624171</v>
      </c>
    </row>
    <row r="9761" spans="1:31" x14ac:dyDescent="0.25">
      <c r="A9761">
        <v>1665314</v>
      </c>
      <c r="B9761">
        <v>1</v>
      </c>
      <c r="C9761" t="s">
        <v>80</v>
      </c>
      <c r="D9761" t="s">
        <v>90</v>
      </c>
      <c r="E9761" t="s">
        <v>178</v>
      </c>
      <c r="F9761" t="s">
        <v>1408</v>
      </c>
      <c r="G9761" t="s">
        <v>227</v>
      </c>
      <c r="H9761" t="s">
        <v>149</v>
      </c>
      <c r="I9761" t="s">
        <v>135</v>
      </c>
      <c r="J9761" t="s">
        <v>136</v>
      </c>
      <c r="K9761" t="s">
        <v>137</v>
      </c>
      <c r="L9761" t="s">
        <v>27312</v>
      </c>
      <c r="M9761" t="s">
        <v>27313</v>
      </c>
      <c r="N9761">
        <v>2.8572222219999999</v>
      </c>
      <c r="O9761">
        <v>0</v>
      </c>
      <c r="P9761">
        <v>30</v>
      </c>
      <c r="Q9761">
        <v>0</v>
      </c>
      <c r="R9761">
        <v>0</v>
      </c>
      <c r="S9761">
        <v>0</v>
      </c>
      <c r="T9761">
        <v>39</v>
      </c>
      <c r="U9761">
        <v>0</v>
      </c>
      <c r="V9761">
        <v>1</v>
      </c>
      <c r="W9761">
        <v>0</v>
      </c>
      <c r="X9761">
        <v>19.716027648874725</v>
      </c>
      <c r="Y9761">
        <v>0</v>
      </c>
      <c r="Z9761">
        <v>0</v>
      </c>
      <c r="AA9761">
        <v>0</v>
      </c>
      <c r="AB9761">
        <v>137.07489720991055</v>
      </c>
      <c r="AC9761">
        <v>0</v>
      </c>
      <c r="AD9761">
        <v>61.407032230013229</v>
      </c>
      <c r="AE9761">
        <v>218.19795708879849</v>
      </c>
    </row>
    <row r="9762" spans="1:31" x14ac:dyDescent="0.25">
      <c r="A9762">
        <v>1665712</v>
      </c>
      <c r="B9762">
        <v>1</v>
      </c>
      <c r="C9762" t="s">
        <v>80</v>
      </c>
      <c r="D9762" t="s">
        <v>94</v>
      </c>
      <c r="E9762" t="s">
        <v>152</v>
      </c>
      <c r="F9762" t="s">
        <v>27314</v>
      </c>
      <c r="G9762" t="s">
        <v>507</v>
      </c>
      <c r="H9762" t="s">
        <v>149</v>
      </c>
      <c r="I9762" t="s">
        <v>135</v>
      </c>
      <c r="J9762" t="s">
        <v>136</v>
      </c>
      <c r="K9762" t="s">
        <v>137</v>
      </c>
      <c r="L9762" t="s">
        <v>27315</v>
      </c>
      <c r="M9762" t="s">
        <v>27316</v>
      </c>
      <c r="N9762">
        <v>5.6861111109999998</v>
      </c>
      <c r="O9762">
        <v>0</v>
      </c>
      <c r="P9762">
        <v>1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</v>
      </c>
      <c r="AC9762">
        <v>0</v>
      </c>
      <c r="AD9762">
        <v>0</v>
      </c>
      <c r="AE9762">
        <v>0</v>
      </c>
    </row>
    <row r="9763" spans="1:31" x14ac:dyDescent="0.25">
      <c r="A9763">
        <v>1665689</v>
      </c>
      <c r="B9763">
        <v>1</v>
      </c>
      <c r="C9763" t="s">
        <v>80</v>
      </c>
      <c r="D9763" t="s">
        <v>90</v>
      </c>
      <c r="E9763" t="s">
        <v>146</v>
      </c>
      <c r="F9763" t="s">
        <v>27317</v>
      </c>
      <c r="G9763" t="s">
        <v>260</v>
      </c>
      <c r="H9763" t="s">
        <v>149</v>
      </c>
      <c r="I9763" t="s">
        <v>135</v>
      </c>
      <c r="J9763" t="s">
        <v>136</v>
      </c>
      <c r="K9763" t="s">
        <v>137</v>
      </c>
      <c r="L9763" t="s">
        <v>27318</v>
      </c>
      <c r="M9763" t="s">
        <v>27319</v>
      </c>
      <c r="N9763">
        <v>5.1702777769999999</v>
      </c>
      <c r="O9763">
        <v>0</v>
      </c>
      <c r="P9763">
        <v>698</v>
      </c>
      <c r="Q9763">
        <v>0</v>
      </c>
      <c r="R9763">
        <v>0</v>
      </c>
      <c r="S9763">
        <v>0</v>
      </c>
      <c r="T9763">
        <v>47</v>
      </c>
      <c r="U9763">
        <v>0</v>
      </c>
      <c r="V9763">
        <v>0</v>
      </c>
      <c r="W9763">
        <v>0</v>
      </c>
      <c r="X9763">
        <v>905.22291841568199</v>
      </c>
      <c r="Y9763">
        <v>0</v>
      </c>
      <c r="Z9763">
        <v>0</v>
      </c>
      <c r="AA9763">
        <v>0</v>
      </c>
      <c r="AB9763">
        <v>151.95425785622291</v>
      </c>
      <c r="AC9763">
        <v>0</v>
      </c>
      <c r="AD9763">
        <v>0</v>
      </c>
      <c r="AE9763">
        <v>1057.177176271905</v>
      </c>
    </row>
    <row r="9764" spans="1:31" x14ac:dyDescent="0.25">
      <c r="A9764">
        <v>1665360</v>
      </c>
      <c r="B9764">
        <v>1</v>
      </c>
      <c r="C9764" t="s">
        <v>80</v>
      </c>
      <c r="D9764" t="s">
        <v>93</v>
      </c>
      <c r="E9764" t="s">
        <v>204</v>
      </c>
      <c r="F9764" t="s">
        <v>27320</v>
      </c>
      <c r="G9764" t="s">
        <v>161</v>
      </c>
      <c r="H9764" t="s">
        <v>134</v>
      </c>
      <c r="I9764" t="s">
        <v>135</v>
      </c>
      <c r="J9764" t="s">
        <v>136</v>
      </c>
      <c r="K9764" t="s">
        <v>137</v>
      </c>
      <c r="L9764" t="s">
        <v>27321</v>
      </c>
      <c r="M9764" t="s">
        <v>1827</v>
      </c>
      <c r="N9764">
        <v>9.2499999999999999E-2</v>
      </c>
      <c r="O9764">
        <v>0</v>
      </c>
      <c r="P9764">
        <v>47</v>
      </c>
      <c r="Q9764">
        <v>4</v>
      </c>
      <c r="R9764">
        <v>115</v>
      </c>
      <c r="S9764">
        <v>3</v>
      </c>
      <c r="T9764">
        <v>52</v>
      </c>
      <c r="U9764">
        <v>0</v>
      </c>
      <c r="V9764">
        <v>0</v>
      </c>
      <c r="W9764">
        <v>0</v>
      </c>
      <c r="X9764">
        <v>1.2352018122969526</v>
      </c>
      <c r="Y9764">
        <v>0.51479870527182003</v>
      </c>
      <c r="Z9764">
        <v>7.6345113431349434</v>
      </c>
      <c r="AA9764">
        <v>2.8951267343306322</v>
      </c>
      <c r="AB9764">
        <v>6.9635771066005612</v>
      </c>
      <c r="AC9764">
        <v>0</v>
      </c>
      <c r="AD9764">
        <v>0</v>
      </c>
      <c r="AE9764">
        <v>19.243215701634909</v>
      </c>
    </row>
    <row r="9765" spans="1:31" x14ac:dyDescent="0.25">
      <c r="A9765">
        <v>1665334</v>
      </c>
      <c r="B9765">
        <v>1</v>
      </c>
      <c r="C9765" t="s">
        <v>81</v>
      </c>
      <c r="D9765" t="s">
        <v>113</v>
      </c>
      <c r="E9765" t="s">
        <v>178</v>
      </c>
      <c r="F9765" t="s">
        <v>27322</v>
      </c>
      <c r="G9765" t="s">
        <v>710</v>
      </c>
      <c r="H9765" t="s">
        <v>149</v>
      </c>
      <c r="I9765" t="s">
        <v>135</v>
      </c>
      <c r="J9765" t="s">
        <v>136</v>
      </c>
      <c r="K9765" t="s">
        <v>137</v>
      </c>
      <c r="L9765" t="s">
        <v>27323</v>
      </c>
      <c r="M9765" t="s">
        <v>27324</v>
      </c>
      <c r="N9765">
        <v>4.4291666660000004</v>
      </c>
      <c r="O9765">
        <v>0</v>
      </c>
      <c r="P9765">
        <v>14</v>
      </c>
      <c r="Q9765">
        <v>0</v>
      </c>
      <c r="R9765">
        <v>5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7.4740613106726856</v>
      </c>
      <c r="Y9765">
        <v>0</v>
      </c>
      <c r="Z9765">
        <v>0.68362967681224995</v>
      </c>
      <c r="AA9765">
        <v>0</v>
      </c>
      <c r="AB9765">
        <v>0</v>
      </c>
      <c r="AC9765">
        <v>0</v>
      </c>
      <c r="AD9765">
        <v>0</v>
      </c>
      <c r="AE9765">
        <v>8.1576909874849353</v>
      </c>
    </row>
    <row r="9766" spans="1:31" x14ac:dyDescent="0.25">
      <c r="A9766">
        <v>1666067</v>
      </c>
      <c r="B9766">
        <v>1</v>
      </c>
      <c r="C9766" t="s">
        <v>81</v>
      </c>
      <c r="D9766" t="s">
        <v>128</v>
      </c>
      <c r="E9766" t="s">
        <v>178</v>
      </c>
      <c r="F9766" t="s">
        <v>27325</v>
      </c>
      <c r="G9766" t="s">
        <v>187</v>
      </c>
      <c r="H9766" t="s">
        <v>149</v>
      </c>
      <c r="I9766" t="s">
        <v>135</v>
      </c>
      <c r="J9766" t="s">
        <v>136</v>
      </c>
      <c r="K9766" t="s">
        <v>137</v>
      </c>
      <c r="L9766" t="s">
        <v>27326</v>
      </c>
      <c r="M9766" t="s">
        <v>27327</v>
      </c>
      <c r="N9766">
        <v>1.963055555</v>
      </c>
      <c r="O9766">
        <v>0</v>
      </c>
      <c r="P9766">
        <v>63</v>
      </c>
      <c r="Q9766">
        <v>0</v>
      </c>
      <c r="R9766">
        <v>0</v>
      </c>
      <c r="S9766">
        <v>0</v>
      </c>
      <c r="T9766">
        <v>3</v>
      </c>
      <c r="U9766">
        <v>0</v>
      </c>
      <c r="V9766">
        <v>0</v>
      </c>
      <c r="W9766">
        <v>0</v>
      </c>
      <c r="X9766">
        <v>42.090742006418964</v>
      </c>
      <c r="Y9766">
        <v>0</v>
      </c>
      <c r="Z9766">
        <v>0</v>
      </c>
      <c r="AA9766">
        <v>0</v>
      </c>
      <c r="AB9766">
        <v>13.344603698517915</v>
      </c>
      <c r="AC9766">
        <v>0</v>
      </c>
      <c r="AD9766">
        <v>0</v>
      </c>
      <c r="AE9766">
        <v>55.435345704936879</v>
      </c>
    </row>
    <row r="9767" spans="1:31" x14ac:dyDescent="0.25">
      <c r="A9767">
        <v>1665403</v>
      </c>
      <c r="B9767">
        <v>1</v>
      </c>
      <c r="C9767" t="s">
        <v>80</v>
      </c>
      <c r="D9767" t="s">
        <v>85</v>
      </c>
      <c r="E9767" t="s">
        <v>131</v>
      </c>
      <c r="F9767" t="s">
        <v>27328</v>
      </c>
      <c r="G9767" t="s">
        <v>235</v>
      </c>
      <c r="H9767" t="s">
        <v>134</v>
      </c>
      <c r="I9767" t="s">
        <v>135</v>
      </c>
      <c r="J9767" t="s">
        <v>136</v>
      </c>
      <c r="K9767" t="s">
        <v>143</v>
      </c>
      <c r="L9767" t="s">
        <v>27329</v>
      </c>
      <c r="M9767" t="s">
        <v>27330</v>
      </c>
      <c r="N9767">
        <v>0.26394611099999998</v>
      </c>
      <c r="O9767">
        <v>0</v>
      </c>
      <c r="P9767">
        <v>310</v>
      </c>
      <c r="Q9767">
        <v>0</v>
      </c>
      <c r="R9767">
        <v>0</v>
      </c>
      <c r="S9767">
        <v>0</v>
      </c>
      <c r="T9767">
        <v>194</v>
      </c>
      <c r="U9767">
        <v>0</v>
      </c>
      <c r="V9767">
        <v>0</v>
      </c>
      <c r="W9767">
        <v>0</v>
      </c>
      <c r="X9767">
        <v>29.355523432283729</v>
      </c>
      <c r="Y9767">
        <v>0</v>
      </c>
      <c r="Z9767">
        <v>0</v>
      </c>
      <c r="AA9767">
        <v>0</v>
      </c>
      <c r="AB9767">
        <v>74.312459899549381</v>
      </c>
      <c r="AC9767">
        <v>0</v>
      </c>
      <c r="AD9767">
        <v>0</v>
      </c>
      <c r="AE9767">
        <v>103.66798333183311</v>
      </c>
    </row>
    <row r="9768" spans="1:31" x14ac:dyDescent="0.25">
      <c r="A9768">
        <v>1666167</v>
      </c>
      <c r="B9768">
        <v>1</v>
      </c>
      <c r="C9768" t="s">
        <v>80</v>
      </c>
      <c r="D9768" t="s">
        <v>96</v>
      </c>
      <c r="E9768" t="s">
        <v>152</v>
      </c>
      <c r="F9768" t="s">
        <v>27331</v>
      </c>
      <c r="G9768" t="s">
        <v>507</v>
      </c>
      <c r="H9768" t="s">
        <v>149</v>
      </c>
      <c r="I9768" t="s">
        <v>135</v>
      </c>
      <c r="J9768" t="s">
        <v>136</v>
      </c>
      <c r="K9768" t="s">
        <v>137</v>
      </c>
      <c r="L9768" t="s">
        <v>27332</v>
      </c>
      <c r="M9768" t="s">
        <v>27333</v>
      </c>
      <c r="N9768">
        <v>3.343611111</v>
      </c>
      <c r="O9768">
        <v>0</v>
      </c>
      <c r="P9768">
        <v>1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1.0939499598090625</v>
      </c>
      <c r="Y9768">
        <v>0</v>
      </c>
      <c r="Z9768">
        <v>0</v>
      </c>
      <c r="AA9768">
        <v>0</v>
      </c>
      <c r="AB9768">
        <v>0</v>
      </c>
      <c r="AC9768">
        <v>0</v>
      </c>
      <c r="AD9768">
        <v>0</v>
      </c>
      <c r="AE9768">
        <v>1.0939499598090625</v>
      </c>
    </row>
    <row r="9769" spans="1:31" x14ac:dyDescent="0.25">
      <c r="A9769">
        <v>1665669</v>
      </c>
      <c r="B9769">
        <v>1</v>
      </c>
      <c r="C9769" t="s">
        <v>81</v>
      </c>
      <c r="D9769" t="s">
        <v>112</v>
      </c>
      <c r="E9769" t="s">
        <v>140</v>
      </c>
      <c r="F9769" t="s">
        <v>27334</v>
      </c>
      <c r="G9769" t="s">
        <v>142</v>
      </c>
      <c r="H9769" t="s">
        <v>134</v>
      </c>
      <c r="I9769" t="s">
        <v>135</v>
      </c>
      <c r="J9769" t="s">
        <v>136</v>
      </c>
      <c r="K9769" t="s">
        <v>143</v>
      </c>
      <c r="L9769" t="s">
        <v>27335</v>
      </c>
      <c r="M9769" t="s">
        <v>27336</v>
      </c>
      <c r="N9769">
        <v>0.801589722</v>
      </c>
      <c r="O9769">
        <v>0</v>
      </c>
      <c r="P9769">
        <v>0</v>
      </c>
      <c r="Q9769">
        <v>7</v>
      </c>
      <c r="R9769">
        <v>74</v>
      </c>
      <c r="S9769">
        <v>3</v>
      </c>
      <c r="T9769">
        <v>1</v>
      </c>
      <c r="U9769">
        <v>0</v>
      </c>
      <c r="V9769">
        <v>0</v>
      </c>
      <c r="W9769">
        <v>0</v>
      </c>
      <c r="X9769">
        <v>0</v>
      </c>
      <c r="Y9769">
        <v>70.74083751052234</v>
      </c>
      <c r="Z9769">
        <v>66.584232470543583</v>
      </c>
      <c r="AA9769">
        <v>2.9851547142960126</v>
      </c>
      <c r="AB9769">
        <v>0</v>
      </c>
      <c r="AC9769">
        <v>0</v>
      </c>
      <c r="AD9769">
        <v>0</v>
      </c>
      <c r="AE9769">
        <v>140.31022469536194</v>
      </c>
    </row>
    <row r="9770" spans="1:31" x14ac:dyDescent="0.25">
      <c r="A9770">
        <v>1665503</v>
      </c>
      <c r="B9770">
        <v>1</v>
      </c>
      <c r="C9770" t="s">
        <v>81</v>
      </c>
      <c r="D9770" t="s">
        <v>117</v>
      </c>
      <c r="E9770" t="s">
        <v>204</v>
      </c>
      <c r="F9770" t="s">
        <v>27337</v>
      </c>
      <c r="G9770" t="s">
        <v>148</v>
      </c>
      <c r="H9770" t="s">
        <v>134</v>
      </c>
      <c r="I9770" t="s">
        <v>135</v>
      </c>
      <c r="J9770" t="s">
        <v>136</v>
      </c>
      <c r="K9770" t="s">
        <v>143</v>
      </c>
      <c r="L9770" t="s">
        <v>27338</v>
      </c>
      <c r="M9770" t="s">
        <v>27339</v>
      </c>
      <c r="N9770">
        <v>5.2480555549999997</v>
      </c>
      <c r="O9770">
        <v>1</v>
      </c>
      <c r="P9770">
        <v>322</v>
      </c>
      <c r="Q9770">
        <v>63</v>
      </c>
      <c r="R9770">
        <v>73</v>
      </c>
      <c r="S9770">
        <v>7</v>
      </c>
      <c r="T9770">
        <v>15</v>
      </c>
      <c r="U9770">
        <v>2</v>
      </c>
      <c r="V9770">
        <v>0</v>
      </c>
      <c r="W9770">
        <v>0.31636996434590225</v>
      </c>
      <c r="X9770">
        <v>217.68950908823578</v>
      </c>
      <c r="Y9770">
        <v>578.63082706419152</v>
      </c>
      <c r="Z9770">
        <v>60.391555915413655</v>
      </c>
      <c r="AA9770">
        <v>165.91073165059808</v>
      </c>
      <c r="AB9770">
        <v>61.046463629512324</v>
      </c>
      <c r="AC9770">
        <v>111.71232777860739</v>
      </c>
      <c r="AD9770">
        <v>0</v>
      </c>
      <c r="AE9770">
        <v>1195.6977850909047</v>
      </c>
    </row>
    <row r="9771" spans="1:31" x14ac:dyDescent="0.25">
      <c r="A9771">
        <v>1666044</v>
      </c>
      <c r="B9771">
        <v>1</v>
      </c>
      <c r="C9771" t="s">
        <v>80</v>
      </c>
      <c r="D9771" t="s">
        <v>110</v>
      </c>
      <c r="E9771" t="s">
        <v>146</v>
      </c>
      <c r="F9771" t="s">
        <v>27340</v>
      </c>
      <c r="G9771" t="s">
        <v>260</v>
      </c>
      <c r="H9771" t="s">
        <v>149</v>
      </c>
      <c r="I9771" t="s">
        <v>135</v>
      </c>
      <c r="J9771" t="s">
        <v>136</v>
      </c>
      <c r="K9771" t="s">
        <v>137</v>
      </c>
      <c r="L9771" t="s">
        <v>27341</v>
      </c>
      <c r="M9771" t="s">
        <v>27342</v>
      </c>
      <c r="N9771">
        <v>1.2124999999999999</v>
      </c>
      <c r="O9771">
        <v>0</v>
      </c>
      <c r="P9771">
        <v>134</v>
      </c>
      <c r="Q9771">
        <v>0</v>
      </c>
      <c r="R9771">
        <v>0</v>
      </c>
      <c r="S9771">
        <v>0</v>
      </c>
      <c r="T9771">
        <v>9</v>
      </c>
      <c r="U9771">
        <v>0</v>
      </c>
      <c r="V9771">
        <v>0</v>
      </c>
      <c r="W9771">
        <v>0</v>
      </c>
      <c r="X9771">
        <v>66.854788992257753</v>
      </c>
      <c r="Y9771">
        <v>0</v>
      </c>
      <c r="Z9771">
        <v>0</v>
      </c>
      <c r="AA9771">
        <v>0</v>
      </c>
      <c r="AB9771">
        <v>0.2291450424868417</v>
      </c>
      <c r="AC9771">
        <v>0</v>
      </c>
      <c r="AD9771">
        <v>0</v>
      </c>
      <c r="AE9771">
        <v>67.083934034744601</v>
      </c>
    </row>
    <row r="9772" spans="1:31" x14ac:dyDescent="0.25">
      <c r="A9772">
        <v>1665546</v>
      </c>
      <c r="B9772">
        <v>1</v>
      </c>
      <c r="C9772" t="s">
        <v>81</v>
      </c>
      <c r="D9772" t="s">
        <v>123</v>
      </c>
      <c r="E9772" t="s">
        <v>152</v>
      </c>
      <c r="F9772" t="s">
        <v>27343</v>
      </c>
      <c r="G9772" t="s">
        <v>154</v>
      </c>
      <c r="H9772" t="s">
        <v>149</v>
      </c>
      <c r="I9772" t="s">
        <v>135</v>
      </c>
      <c r="J9772" t="s">
        <v>136</v>
      </c>
      <c r="K9772" t="s">
        <v>137</v>
      </c>
      <c r="L9772" t="s">
        <v>27279</v>
      </c>
      <c r="M9772" t="s">
        <v>27344</v>
      </c>
      <c r="N9772">
        <v>2.929444444</v>
      </c>
      <c r="O9772">
        <v>0</v>
      </c>
      <c r="P9772">
        <v>1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0.94002287823843622</v>
      </c>
      <c r="Y9772">
        <v>0</v>
      </c>
      <c r="Z9772">
        <v>0</v>
      </c>
      <c r="AA9772">
        <v>0</v>
      </c>
      <c r="AB9772">
        <v>0</v>
      </c>
      <c r="AC9772">
        <v>0</v>
      </c>
      <c r="AD9772">
        <v>0</v>
      </c>
      <c r="AE9772">
        <v>0.94002287823843622</v>
      </c>
    </row>
    <row r="9773" spans="1:31" x14ac:dyDescent="0.25">
      <c r="A9773">
        <v>1665526</v>
      </c>
      <c r="B9773">
        <v>1</v>
      </c>
      <c r="C9773" t="s">
        <v>80</v>
      </c>
      <c r="D9773" t="s">
        <v>94</v>
      </c>
      <c r="E9773" t="s">
        <v>362</v>
      </c>
      <c r="F9773" t="s">
        <v>13264</v>
      </c>
      <c r="G9773" t="s">
        <v>148</v>
      </c>
      <c r="H9773" t="s">
        <v>149</v>
      </c>
      <c r="I9773" t="s">
        <v>135</v>
      </c>
      <c r="J9773" t="s">
        <v>136</v>
      </c>
      <c r="K9773" t="s">
        <v>143</v>
      </c>
      <c r="L9773" t="s">
        <v>27345</v>
      </c>
      <c r="M9773" t="s">
        <v>27346</v>
      </c>
      <c r="N9773">
        <v>6.4083333329999999</v>
      </c>
      <c r="O9773">
        <v>0</v>
      </c>
      <c r="P9773">
        <v>279</v>
      </c>
      <c r="Q9773">
        <v>0</v>
      </c>
      <c r="R9773">
        <v>0</v>
      </c>
      <c r="S9773">
        <v>0</v>
      </c>
      <c r="T9773">
        <v>16</v>
      </c>
      <c r="U9773">
        <v>0</v>
      </c>
      <c r="V9773">
        <v>0</v>
      </c>
      <c r="W9773">
        <v>0</v>
      </c>
      <c r="X9773">
        <v>381.08037315094873</v>
      </c>
      <c r="Y9773">
        <v>0</v>
      </c>
      <c r="Z9773">
        <v>0</v>
      </c>
      <c r="AA9773">
        <v>0</v>
      </c>
      <c r="AB9773">
        <v>83.419732885682564</v>
      </c>
      <c r="AC9773">
        <v>0</v>
      </c>
      <c r="AD9773">
        <v>0</v>
      </c>
      <c r="AE9773">
        <v>464.50010603663128</v>
      </c>
    </row>
    <row r="9774" spans="1:31" x14ac:dyDescent="0.25">
      <c r="A9774">
        <v>1666187</v>
      </c>
      <c r="B9774">
        <v>1</v>
      </c>
      <c r="C9774" t="s">
        <v>80</v>
      </c>
      <c r="D9774" t="s">
        <v>91</v>
      </c>
      <c r="E9774" t="s">
        <v>178</v>
      </c>
      <c r="F9774" t="s">
        <v>27347</v>
      </c>
      <c r="G9774" t="s">
        <v>252</v>
      </c>
      <c r="H9774" t="s">
        <v>149</v>
      </c>
      <c r="I9774" t="s">
        <v>135</v>
      </c>
      <c r="J9774" t="s">
        <v>136</v>
      </c>
      <c r="K9774" t="s">
        <v>137</v>
      </c>
      <c r="L9774" t="s">
        <v>27348</v>
      </c>
      <c r="M9774" t="s">
        <v>27349</v>
      </c>
      <c r="N9774">
        <v>2.0738888879999999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3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12.843234620464433</v>
      </c>
      <c r="AC9774">
        <v>0</v>
      </c>
      <c r="AD9774">
        <v>0</v>
      </c>
      <c r="AE9774">
        <v>12.843234620464433</v>
      </c>
    </row>
    <row r="9775" spans="1:31" x14ac:dyDescent="0.25">
      <c r="A9775">
        <v>1665377</v>
      </c>
      <c r="B9775">
        <v>1</v>
      </c>
      <c r="C9775" t="s">
        <v>81</v>
      </c>
      <c r="D9775" t="s">
        <v>128</v>
      </c>
      <c r="E9775" t="s">
        <v>178</v>
      </c>
      <c r="F9775" t="s">
        <v>27350</v>
      </c>
      <c r="G9775" t="s">
        <v>227</v>
      </c>
      <c r="H9775" t="s">
        <v>149</v>
      </c>
      <c r="I9775" t="s">
        <v>135</v>
      </c>
      <c r="J9775" t="s">
        <v>136</v>
      </c>
      <c r="K9775" t="s">
        <v>137</v>
      </c>
      <c r="L9775" t="s">
        <v>27351</v>
      </c>
      <c r="M9775" t="s">
        <v>27352</v>
      </c>
      <c r="N9775">
        <v>5.3605555550000004</v>
      </c>
      <c r="O9775">
        <v>0</v>
      </c>
      <c r="P9775">
        <v>23</v>
      </c>
      <c r="Q9775">
        <v>0</v>
      </c>
      <c r="R9775">
        <v>0</v>
      </c>
      <c r="S9775">
        <v>0</v>
      </c>
      <c r="T9775">
        <v>1</v>
      </c>
      <c r="U9775">
        <v>0</v>
      </c>
      <c r="V9775">
        <v>0</v>
      </c>
      <c r="W9775">
        <v>0</v>
      </c>
      <c r="X9775">
        <v>17.226625765578991</v>
      </c>
      <c r="Y9775">
        <v>0</v>
      </c>
      <c r="Z9775">
        <v>0</v>
      </c>
      <c r="AA9775">
        <v>0</v>
      </c>
      <c r="AB9775">
        <v>0</v>
      </c>
      <c r="AC9775">
        <v>0</v>
      </c>
      <c r="AD9775">
        <v>0</v>
      </c>
      <c r="AE9775">
        <v>17.226625765578991</v>
      </c>
    </row>
    <row r="9776" spans="1:31" x14ac:dyDescent="0.25">
      <c r="A9776">
        <v>1665234</v>
      </c>
      <c r="B9776">
        <v>1</v>
      </c>
      <c r="C9776" t="s">
        <v>81</v>
      </c>
      <c r="D9776" t="s">
        <v>127</v>
      </c>
      <c r="E9776" t="s">
        <v>152</v>
      </c>
      <c r="F9776" t="s">
        <v>27353</v>
      </c>
      <c r="G9776" t="s">
        <v>154</v>
      </c>
      <c r="H9776" t="s">
        <v>149</v>
      </c>
      <c r="I9776" t="s">
        <v>135</v>
      </c>
      <c r="J9776" t="s">
        <v>136</v>
      </c>
      <c r="K9776" t="s">
        <v>137</v>
      </c>
      <c r="L9776" t="s">
        <v>27354</v>
      </c>
      <c r="M9776" t="s">
        <v>27355</v>
      </c>
      <c r="N9776">
        <v>0.26527777699999999</v>
      </c>
      <c r="O9776">
        <v>0</v>
      </c>
      <c r="P9776">
        <v>2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0</v>
      </c>
      <c r="W9776">
        <v>0</v>
      </c>
      <c r="X9776">
        <v>0.16711172492753057</v>
      </c>
      <c r="Y9776">
        <v>0</v>
      </c>
      <c r="Z9776">
        <v>0</v>
      </c>
      <c r="AA9776">
        <v>0</v>
      </c>
      <c r="AB9776">
        <v>0</v>
      </c>
      <c r="AC9776">
        <v>0</v>
      </c>
      <c r="AD9776">
        <v>0</v>
      </c>
      <c r="AE9776">
        <v>0.16711172492753057</v>
      </c>
    </row>
    <row r="9777" spans="1:31" x14ac:dyDescent="0.25">
      <c r="A9777">
        <v>1665483</v>
      </c>
      <c r="B9777">
        <v>1</v>
      </c>
      <c r="C9777" t="s">
        <v>81</v>
      </c>
      <c r="D9777" t="s">
        <v>128</v>
      </c>
      <c r="E9777" t="s">
        <v>178</v>
      </c>
      <c r="F9777" t="s">
        <v>10792</v>
      </c>
      <c r="G9777" t="s">
        <v>187</v>
      </c>
      <c r="H9777" t="s">
        <v>149</v>
      </c>
      <c r="I9777" t="s">
        <v>135</v>
      </c>
      <c r="J9777" t="s">
        <v>136</v>
      </c>
      <c r="K9777" t="s">
        <v>137</v>
      </c>
      <c r="L9777" t="s">
        <v>27356</v>
      </c>
      <c r="M9777" t="s">
        <v>27357</v>
      </c>
      <c r="N9777">
        <v>11.756111110999999</v>
      </c>
      <c r="O9777">
        <v>0</v>
      </c>
      <c r="P9777">
        <v>10</v>
      </c>
      <c r="Q9777">
        <v>0</v>
      </c>
      <c r="R9777">
        <v>12</v>
      </c>
      <c r="S9777">
        <v>0</v>
      </c>
      <c r="T9777">
        <v>5</v>
      </c>
      <c r="U9777">
        <v>0</v>
      </c>
      <c r="V9777">
        <v>0</v>
      </c>
      <c r="W9777">
        <v>0</v>
      </c>
      <c r="X9777">
        <v>56.834773652955803</v>
      </c>
      <c r="Y9777">
        <v>0</v>
      </c>
      <c r="Z9777">
        <v>44.756619076438639</v>
      </c>
      <c r="AA9777">
        <v>0</v>
      </c>
      <c r="AB9777">
        <v>47.152006255270585</v>
      </c>
      <c r="AC9777">
        <v>0</v>
      </c>
      <c r="AD9777">
        <v>0</v>
      </c>
      <c r="AE9777">
        <v>148.74339898466502</v>
      </c>
    </row>
    <row r="9778" spans="1:31" x14ac:dyDescent="0.25">
      <c r="A9778">
        <v>1665981</v>
      </c>
      <c r="B9778">
        <v>1</v>
      </c>
      <c r="C9778" t="s">
        <v>80</v>
      </c>
      <c r="D9778" t="s">
        <v>98</v>
      </c>
      <c r="E9778" t="s">
        <v>152</v>
      </c>
      <c r="F9778" t="s">
        <v>27358</v>
      </c>
      <c r="G9778" t="s">
        <v>154</v>
      </c>
      <c r="H9778" t="s">
        <v>149</v>
      </c>
      <c r="I9778" t="s">
        <v>135</v>
      </c>
      <c r="J9778" t="s">
        <v>136</v>
      </c>
      <c r="K9778" t="s">
        <v>137</v>
      </c>
      <c r="L9778" t="s">
        <v>27359</v>
      </c>
      <c r="M9778" t="s">
        <v>27360</v>
      </c>
      <c r="N9778">
        <v>3.150833333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1</v>
      </c>
      <c r="U9778">
        <v>0</v>
      </c>
      <c r="V9778">
        <v>0</v>
      </c>
      <c r="W9778">
        <v>0</v>
      </c>
      <c r="X9778">
        <v>0</v>
      </c>
      <c r="Y9778">
        <v>0</v>
      </c>
      <c r="Z9778">
        <v>0</v>
      </c>
      <c r="AA9778">
        <v>0</v>
      </c>
      <c r="AB9778">
        <v>3.3591878156800001E-3</v>
      </c>
      <c r="AC9778">
        <v>0</v>
      </c>
      <c r="AD9778">
        <v>0</v>
      </c>
      <c r="AE9778">
        <v>3.3591878156800001E-3</v>
      </c>
    </row>
    <row r="9779" spans="1:31" x14ac:dyDescent="0.25">
      <c r="A9779">
        <v>1666087</v>
      </c>
      <c r="B9779">
        <v>1</v>
      </c>
      <c r="C9779" t="s">
        <v>80</v>
      </c>
      <c r="D9779" t="s">
        <v>104</v>
      </c>
      <c r="E9779" t="s">
        <v>152</v>
      </c>
      <c r="F9779" t="s">
        <v>27361</v>
      </c>
      <c r="G9779" t="s">
        <v>154</v>
      </c>
      <c r="H9779" t="s">
        <v>149</v>
      </c>
      <c r="I9779" t="s">
        <v>135</v>
      </c>
      <c r="J9779" t="s">
        <v>136</v>
      </c>
      <c r="K9779" t="s">
        <v>137</v>
      </c>
      <c r="L9779" t="s">
        <v>27362</v>
      </c>
      <c r="M9779" t="s">
        <v>27363</v>
      </c>
      <c r="N9779">
        <v>3.5536111109999999</v>
      </c>
      <c r="O9779">
        <v>0</v>
      </c>
      <c r="P9779">
        <v>1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0.28306591362916672</v>
      </c>
      <c r="Y9779">
        <v>0</v>
      </c>
      <c r="Z9779">
        <v>0</v>
      </c>
      <c r="AA9779">
        <v>0</v>
      </c>
      <c r="AB9779">
        <v>0</v>
      </c>
      <c r="AC9779">
        <v>0</v>
      </c>
      <c r="AD9779">
        <v>0</v>
      </c>
      <c r="AE9779">
        <v>0.28306591362916672</v>
      </c>
    </row>
    <row r="9780" spans="1:31" x14ac:dyDescent="0.25">
      <c r="A9780">
        <v>1665964</v>
      </c>
      <c r="B9780">
        <v>1</v>
      </c>
      <c r="C9780" t="s">
        <v>81</v>
      </c>
      <c r="D9780" t="s">
        <v>128</v>
      </c>
      <c r="E9780" t="s">
        <v>152</v>
      </c>
      <c r="F9780" t="s">
        <v>27364</v>
      </c>
      <c r="G9780" t="s">
        <v>154</v>
      </c>
      <c r="H9780" t="s">
        <v>149</v>
      </c>
      <c r="I9780" t="s">
        <v>135</v>
      </c>
      <c r="J9780" t="s">
        <v>136</v>
      </c>
      <c r="K9780" t="s">
        <v>137</v>
      </c>
      <c r="L9780" t="s">
        <v>27365</v>
      </c>
      <c r="M9780" t="s">
        <v>27366</v>
      </c>
      <c r="N9780">
        <v>9.5536111110000004</v>
      </c>
      <c r="O9780">
        <v>0</v>
      </c>
      <c r="P9780">
        <v>1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3.0242739440858788</v>
      </c>
      <c r="Y9780">
        <v>0</v>
      </c>
      <c r="Z9780">
        <v>0</v>
      </c>
      <c r="AA9780">
        <v>0</v>
      </c>
      <c r="AB9780">
        <v>0</v>
      </c>
      <c r="AC9780">
        <v>0</v>
      </c>
      <c r="AD9780">
        <v>0</v>
      </c>
      <c r="AE9780">
        <v>3.0242739440858788</v>
      </c>
    </row>
    <row r="9781" spans="1:31" x14ac:dyDescent="0.25">
      <c r="A9781">
        <v>1665417</v>
      </c>
      <c r="B9781">
        <v>1</v>
      </c>
      <c r="C9781" t="s">
        <v>80</v>
      </c>
      <c r="D9781" t="s">
        <v>89</v>
      </c>
      <c r="E9781" t="s">
        <v>152</v>
      </c>
      <c r="F9781" t="s">
        <v>27367</v>
      </c>
      <c r="G9781" t="s">
        <v>154</v>
      </c>
      <c r="H9781" t="s">
        <v>149</v>
      </c>
      <c r="I9781" t="s">
        <v>135</v>
      </c>
      <c r="J9781" t="s">
        <v>136</v>
      </c>
      <c r="K9781" t="s">
        <v>137</v>
      </c>
      <c r="L9781" t="s">
        <v>27368</v>
      </c>
      <c r="M9781" t="s">
        <v>27369</v>
      </c>
      <c r="N9781">
        <v>1.5722222219999999</v>
      </c>
      <c r="O9781">
        <v>0</v>
      </c>
      <c r="P9781">
        <v>0</v>
      </c>
      <c r="Q9781">
        <v>0</v>
      </c>
      <c r="R9781">
        <v>1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0.16995822897326668</v>
      </c>
      <c r="AA9781">
        <v>0</v>
      </c>
      <c r="AB9781">
        <v>0</v>
      </c>
      <c r="AC9781">
        <v>0</v>
      </c>
      <c r="AD9781">
        <v>0</v>
      </c>
      <c r="AE9781">
        <v>0.16995822897326668</v>
      </c>
    </row>
    <row r="9782" spans="1:31" x14ac:dyDescent="0.25">
      <c r="A9782">
        <v>1665818</v>
      </c>
      <c r="B9782">
        <v>1</v>
      </c>
      <c r="C9782" t="s">
        <v>80</v>
      </c>
      <c r="D9782" t="s">
        <v>104</v>
      </c>
      <c r="E9782" t="s">
        <v>131</v>
      </c>
      <c r="F9782" t="s">
        <v>27370</v>
      </c>
      <c r="G9782" t="s">
        <v>195</v>
      </c>
      <c r="H9782" t="s">
        <v>134</v>
      </c>
      <c r="I9782" t="s">
        <v>135</v>
      </c>
      <c r="J9782" t="s">
        <v>136</v>
      </c>
      <c r="K9782" t="s">
        <v>137</v>
      </c>
      <c r="L9782" t="s">
        <v>27371</v>
      </c>
      <c r="M9782" t="s">
        <v>27372</v>
      </c>
      <c r="N9782">
        <v>3.1572222220000001</v>
      </c>
      <c r="O9782">
        <v>0</v>
      </c>
      <c r="P9782">
        <v>159</v>
      </c>
      <c r="Q9782">
        <v>0</v>
      </c>
      <c r="R9782">
        <v>4</v>
      </c>
      <c r="S9782">
        <v>0</v>
      </c>
      <c r="T9782">
        <v>19</v>
      </c>
      <c r="U9782">
        <v>0</v>
      </c>
      <c r="V9782">
        <v>0</v>
      </c>
      <c r="W9782">
        <v>0</v>
      </c>
      <c r="X9782">
        <v>163.1744551089285</v>
      </c>
      <c r="Y9782">
        <v>0</v>
      </c>
      <c r="Z9782">
        <v>0.71978100210360885</v>
      </c>
      <c r="AA9782">
        <v>0</v>
      </c>
      <c r="AB9782">
        <v>44.277297390407917</v>
      </c>
      <c r="AC9782">
        <v>0</v>
      </c>
      <c r="AD9782">
        <v>0</v>
      </c>
      <c r="AE9782">
        <v>208.17153350144002</v>
      </c>
    </row>
    <row r="9783" spans="1:31" x14ac:dyDescent="0.25">
      <c r="A9783">
        <v>1665772</v>
      </c>
      <c r="B9783">
        <v>1</v>
      </c>
      <c r="C9783" t="s">
        <v>80</v>
      </c>
      <c r="D9783" t="s">
        <v>83</v>
      </c>
      <c r="E9783" t="s">
        <v>146</v>
      </c>
      <c r="F9783" t="s">
        <v>25530</v>
      </c>
      <c r="G9783" t="s">
        <v>288</v>
      </c>
      <c r="H9783" t="s">
        <v>149</v>
      </c>
      <c r="I9783" t="s">
        <v>135</v>
      </c>
      <c r="J9783" t="s">
        <v>136</v>
      </c>
      <c r="K9783" t="s">
        <v>137</v>
      </c>
      <c r="L9783" t="s">
        <v>27373</v>
      </c>
      <c r="M9783" t="s">
        <v>27374</v>
      </c>
      <c r="N9783">
        <v>4.2808333330000004</v>
      </c>
      <c r="O9783">
        <v>0</v>
      </c>
      <c r="P9783">
        <v>17</v>
      </c>
      <c r="Q9783">
        <v>0</v>
      </c>
      <c r="R9783">
        <v>0</v>
      </c>
      <c r="S9783">
        <v>0</v>
      </c>
      <c r="T9783">
        <v>244</v>
      </c>
      <c r="U9783">
        <v>0</v>
      </c>
      <c r="V9783">
        <v>4</v>
      </c>
      <c r="W9783">
        <v>0</v>
      </c>
      <c r="X9783">
        <v>49.155479950109893</v>
      </c>
      <c r="Y9783">
        <v>0</v>
      </c>
      <c r="Z9783">
        <v>0</v>
      </c>
      <c r="AA9783">
        <v>0</v>
      </c>
      <c r="AB9783">
        <v>1654.6671853823329</v>
      </c>
      <c r="AC9783">
        <v>0</v>
      </c>
      <c r="AD9783">
        <v>223.49712488292997</v>
      </c>
      <c r="AE9783">
        <v>1927.3197902153727</v>
      </c>
    </row>
    <row r="9784" spans="1:31" x14ac:dyDescent="0.25">
      <c r="A9784">
        <v>1665317</v>
      </c>
      <c r="B9784">
        <v>1</v>
      </c>
      <c r="C9784" t="s">
        <v>80</v>
      </c>
      <c r="D9784" t="s">
        <v>93</v>
      </c>
      <c r="E9784" t="s">
        <v>178</v>
      </c>
      <c r="F9784" t="s">
        <v>27375</v>
      </c>
      <c r="G9784" t="s">
        <v>227</v>
      </c>
      <c r="H9784" t="s">
        <v>149</v>
      </c>
      <c r="I9784" t="s">
        <v>135</v>
      </c>
      <c r="J9784" t="s">
        <v>136</v>
      </c>
      <c r="K9784" t="s">
        <v>137</v>
      </c>
      <c r="L9784" t="s">
        <v>27376</v>
      </c>
      <c r="M9784" t="s">
        <v>27377</v>
      </c>
      <c r="N9784">
        <v>3.9677777769999998</v>
      </c>
      <c r="O9784">
        <v>0</v>
      </c>
      <c r="P9784">
        <v>6</v>
      </c>
      <c r="Q9784">
        <v>0</v>
      </c>
      <c r="R9784">
        <v>7</v>
      </c>
      <c r="S9784">
        <v>0</v>
      </c>
      <c r="T9784">
        <v>1</v>
      </c>
      <c r="U9784">
        <v>0</v>
      </c>
      <c r="V9784">
        <v>0</v>
      </c>
      <c r="W9784">
        <v>0</v>
      </c>
      <c r="X9784">
        <v>7.352911570126615</v>
      </c>
      <c r="Y9784">
        <v>0</v>
      </c>
      <c r="Z9784">
        <v>48.939427266382395</v>
      </c>
      <c r="AA9784">
        <v>0</v>
      </c>
      <c r="AB9784">
        <v>7.1188344880804433</v>
      </c>
      <c r="AC9784">
        <v>0</v>
      </c>
      <c r="AD9784">
        <v>0</v>
      </c>
      <c r="AE9784">
        <v>63.411173324589456</v>
      </c>
    </row>
    <row r="9785" spans="1:31" x14ac:dyDescent="0.25">
      <c r="A9785">
        <v>1665649</v>
      </c>
      <c r="B9785">
        <v>1</v>
      </c>
      <c r="C9785" t="s">
        <v>81</v>
      </c>
      <c r="D9785" t="s">
        <v>128</v>
      </c>
      <c r="E9785" t="s">
        <v>178</v>
      </c>
      <c r="F9785" t="s">
        <v>17495</v>
      </c>
      <c r="G9785" t="s">
        <v>227</v>
      </c>
      <c r="H9785" t="s">
        <v>149</v>
      </c>
      <c r="I9785" t="s">
        <v>135</v>
      </c>
      <c r="J9785" t="s">
        <v>136</v>
      </c>
      <c r="K9785" t="s">
        <v>137</v>
      </c>
      <c r="L9785" t="s">
        <v>27378</v>
      </c>
      <c r="M9785" t="s">
        <v>27379</v>
      </c>
      <c r="N9785">
        <v>0.66027777700000001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5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8.7286457242837088</v>
      </c>
      <c r="AC9785">
        <v>0</v>
      </c>
      <c r="AD9785">
        <v>0</v>
      </c>
      <c r="AE9785">
        <v>8.7286457242837088</v>
      </c>
    </row>
    <row r="9786" spans="1:31" x14ac:dyDescent="0.25">
      <c r="A9786">
        <v>1665423</v>
      </c>
      <c r="B9786">
        <v>1</v>
      </c>
      <c r="C9786" t="s">
        <v>80</v>
      </c>
      <c r="D9786" t="s">
        <v>92</v>
      </c>
      <c r="E9786" t="s">
        <v>178</v>
      </c>
      <c r="F9786" t="s">
        <v>26223</v>
      </c>
      <c r="G9786" t="s">
        <v>1492</v>
      </c>
      <c r="H9786" t="s">
        <v>149</v>
      </c>
      <c r="I9786" t="s">
        <v>135</v>
      </c>
      <c r="J9786" t="s">
        <v>136</v>
      </c>
      <c r="K9786" t="s">
        <v>137</v>
      </c>
      <c r="L9786" t="s">
        <v>27380</v>
      </c>
      <c r="M9786" t="s">
        <v>27381</v>
      </c>
      <c r="N9786">
        <v>3.534166666</v>
      </c>
      <c r="O9786">
        <v>0</v>
      </c>
      <c r="P9786">
        <v>109</v>
      </c>
      <c r="Q9786">
        <v>0</v>
      </c>
      <c r="R9786">
        <v>0</v>
      </c>
      <c r="S9786">
        <v>0</v>
      </c>
      <c r="T9786">
        <v>2</v>
      </c>
      <c r="U9786">
        <v>0</v>
      </c>
      <c r="V9786">
        <v>0</v>
      </c>
      <c r="W9786">
        <v>0</v>
      </c>
      <c r="X9786">
        <v>30.866216759736133</v>
      </c>
      <c r="Y9786">
        <v>0</v>
      </c>
      <c r="Z9786">
        <v>0</v>
      </c>
      <c r="AA9786">
        <v>0</v>
      </c>
      <c r="AB9786">
        <v>5.1110814532252036</v>
      </c>
      <c r="AC9786">
        <v>0</v>
      </c>
      <c r="AD9786">
        <v>0</v>
      </c>
      <c r="AE9786">
        <v>35.977298212961337</v>
      </c>
    </row>
    <row r="9787" spans="1:31" x14ac:dyDescent="0.25">
      <c r="A9787">
        <v>1665609</v>
      </c>
      <c r="B9787">
        <v>1</v>
      </c>
      <c r="C9787" t="s">
        <v>81</v>
      </c>
      <c r="D9787" t="s">
        <v>115</v>
      </c>
      <c r="E9787" t="s">
        <v>178</v>
      </c>
      <c r="F9787" t="s">
        <v>27382</v>
      </c>
      <c r="G9787" t="s">
        <v>252</v>
      </c>
      <c r="H9787" t="s">
        <v>149</v>
      </c>
      <c r="I9787" t="s">
        <v>135</v>
      </c>
      <c r="J9787" t="s">
        <v>136</v>
      </c>
      <c r="K9787" t="s">
        <v>137</v>
      </c>
      <c r="L9787" t="s">
        <v>27383</v>
      </c>
      <c r="M9787" t="s">
        <v>27384</v>
      </c>
      <c r="N9787">
        <v>2.292777777</v>
      </c>
      <c r="O9787">
        <v>0</v>
      </c>
      <c r="P9787">
        <v>2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0.14886902735813892</v>
      </c>
      <c r="Y9787">
        <v>0</v>
      </c>
      <c r="Z9787">
        <v>0</v>
      </c>
      <c r="AA9787">
        <v>0</v>
      </c>
      <c r="AB9787">
        <v>0</v>
      </c>
      <c r="AC9787">
        <v>0</v>
      </c>
      <c r="AD9787">
        <v>0</v>
      </c>
      <c r="AE9787">
        <v>0.14886902735813892</v>
      </c>
    </row>
    <row r="9788" spans="1:31" x14ac:dyDescent="0.25">
      <c r="A9788">
        <v>1665709</v>
      </c>
      <c r="B9788">
        <v>1</v>
      </c>
      <c r="C9788" t="s">
        <v>80</v>
      </c>
      <c r="D9788" t="s">
        <v>99</v>
      </c>
      <c r="E9788" t="s">
        <v>178</v>
      </c>
      <c r="F9788" t="s">
        <v>27385</v>
      </c>
      <c r="G9788" t="s">
        <v>675</v>
      </c>
      <c r="H9788" t="s">
        <v>149</v>
      </c>
      <c r="I9788" t="s">
        <v>135</v>
      </c>
      <c r="J9788" t="s">
        <v>136</v>
      </c>
      <c r="K9788" t="s">
        <v>137</v>
      </c>
      <c r="L9788" t="s">
        <v>27386</v>
      </c>
      <c r="M9788" t="s">
        <v>27387</v>
      </c>
      <c r="N9788">
        <v>1.0313888879999999</v>
      </c>
      <c r="O9788">
        <v>0</v>
      </c>
      <c r="P9788">
        <v>3</v>
      </c>
      <c r="Q9788">
        <v>0</v>
      </c>
      <c r="R9788">
        <v>1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0.69786861408117895</v>
      </c>
      <c r="Y9788">
        <v>0</v>
      </c>
      <c r="Z9788">
        <v>0.58203239849191668</v>
      </c>
      <c r="AA9788">
        <v>0</v>
      </c>
      <c r="AB9788">
        <v>0</v>
      </c>
      <c r="AC9788">
        <v>0</v>
      </c>
      <c r="AD9788">
        <v>0</v>
      </c>
      <c r="AE9788">
        <v>1.2799010125730956</v>
      </c>
    </row>
    <row r="9789" spans="1:31" x14ac:dyDescent="0.25">
      <c r="A9789">
        <v>1665463</v>
      </c>
      <c r="B9789">
        <v>1</v>
      </c>
      <c r="C9789" t="s">
        <v>81</v>
      </c>
      <c r="D9789" t="s">
        <v>117</v>
      </c>
      <c r="E9789" t="s">
        <v>204</v>
      </c>
      <c r="F9789" t="s">
        <v>27388</v>
      </c>
      <c r="G9789" t="s">
        <v>148</v>
      </c>
      <c r="H9789" t="s">
        <v>134</v>
      </c>
      <c r="I9789" t="s">
        <v>135</v>
      </c>
      <c r="J9789" t="s">
        <v>136</v>
      </c>
      <c r="K9789" t="s">
        <v>143</v>
      </c>
      <c r="L9789" t="s">
        <v>27389</v>
      </c>
      <c r="M9789" t="s">
        <v>27390</v>
      </c>
      <c r="N9789">
        <v>7.7452777770000001</v>
      </c>
      <c r="O9789">
        <v>0</v>
      </c>
      <c r="P9789">
        <v>706</v>
      </c>
      <c r="Q9789">
        <v>7</v>
      </c>
      <c r="R9789">
        <v>8</v>
      </c>
      <c r="S9789">
        <v>7</v>
      </c>
      <c r="T9789">
        <v>24</v>
      </c>
      <c r="U9789">
        <v>0</v>
      </c>
      <c r="V9789">
        <v>0</v>
      </c>
      <c r="W9789">
        <v>0</v>
      </c>
      <c r="X9789">
        <v>318.25128065944062</v>
      </c>
      <c r="Y9789">
        <v>283.42806984892229</v>
      </c>
      <c r="Z9789">
        <v>60.637564746499507</v>
      </c>
      <c r="AA9789">
        <v>224.79041971594293</v>
      </c>
      <c r="AB9789">
        <v>60.758687265410025</v>
      </c>
      <c r="AC9789">
        <v>0</v>
      </c>
      <c r="AD9789">
        <v>0</v>
      </c>
      <c r="AE9789">
        <v>947.86602223621526</v>
      </c>
    </row>
    <row r="9790" spans="1:31" x14ac:dyDescent="0.25">
      <c r="A9790">
        <v>1666021</v>
      </c>
      <c r="B9790">
        <v>1</v>
      </c>
      <c r="C9790" t="s">
        <v>80</v>
      </c>
      <c r="D9790" t="s">
        <v>97</v>
      </c>
      <c r="E9790" t="s">
        <v>152</v>
      </c>
      <c r="F9790" t="s">
        <v>27391</v>
      </c>
      <c r="G9790" t="s">
        <v>168</v>
      </c>
      <c r="H9790" t="s">
        <v>149</v>
      </c>
      <c r="I9790" t="s">
        <v>135</v>
      </c>
      <c r="J9790" t="s">
        <v>136</v>
      </c>
      <c r="K9790" t="s">
        <v>137</v>
      </c>
      <c r="L9790" t="s">
        <v>27392</v>
      </c>
      <c r="M9790" t="s">
        <v>27393</v>
      </c>
      <c r="N9790">
        <v>2.230277777</v>
      </c>
      <c r="O9790">
        <v>0</v>
      </c>
      <c r="P9790">
        <v>2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1.6873467468165402</v>
      </c>
      <c r="Y9790">
        <v>0</v>
      </c>
      <c r="Z9790">
        <v>0</v>
      </c>
      <c r="AA9790">
        <v>0</v>
      </c>
      <c r="AB9790">
        <v>0</v>
      </c>
      <c r="AC9790">
        <v>0</v>
      </c>
      <c r="AD9790">
        <v>0</v>
      </c>
      <c r="AE9790">
        <v>1.6873467468165402</v>
      </c>
    </row>
    <row r="9791" spans="1:31" x14ac:dyDescent="0.25">
      <c r="A9791">
        <v>1665357</v>
      </c>
      <c r="B9791">
        <v>1</v>
      </c>
      <c r="C9791" t="s">
        <v>80</v>
      </c>
      <c r="D9791" t="s">
        <v>97</v>
      </c>
      <c r="E9791" t="s">
        <v>204</v>
      </c>
      <c r="F9791" t="s">
        <v>9351</v>
      </c>
      <c r="G9791" t="s">
        <v>161</v>
      </c>
      <c r="H9791" t="s">
        <v>134</v>
      </c>
      <c r="I9791" t="s">
        <v>135</v>
      </c>
      <c r="J9791" t="s">
        <v>136</v>
      </c>
      <c r="K9791" t="s">
        <v>137</v>
      </c>
      <c r="L9791" t="s">
        <v>27394</v>
      </c>
      <c r="M9791" t="s">
        <v>27395</v>
      </c>
      <c r="N9791">
        <v>0.13888888799999999</v>
      </c>
      <c r="O9791">
        <v>2</v>
      </c>
      <c r="P9791">
        <v>684</v>
      </c>
      <c r="Q9791">
        <v>2</v>
      </c>
      <c r="R9791">
        <v>231</v>
      </c>
      <c r="S9791">
        <v>1</v>
      </c>
      <c r="T9791">
        <v>128</v>
      </c>
      <c r="U9791">
        <v>0</v>
      </c>
      <c r="V9791">
        <v>0</v>
      </c>
      <c r="W9791">
        <v>0.22014685979375004</v>
      </c>
      <c r="X9791">
        <v>60.985128752595266</v>
      </c>
      <c r="Y9791">
        <v>0.2037365167511111</v>
      </c>
      <c r="Z9791">
        <v>11.088652724290281</v>
      </c>
      <c r="AA9791">
        <v>1.6786631548155555</v>
      </c>
      <c r="AB9791">
        <v>29.218413014617781</v>
      </c>
      <c r="AC9791">
        <v>0</v>
      </c>
      <c r="AD9791">
        <v>0</v>
      </c>
      <c r="AE9791">
        <v>103.39474102286374</v>
      </c>
    </row>
    <row r="9792" spans="1:31" x14ac:dyDescent="0.25">
      <c r="A9792">
        <v>1665692</v>
      </c>
      <c r="B9792">
        <v>1</v>
      </c>
      <c r="C9792" t="s">
        <v>80</v>
      </c>
      <c r="D9792" t="s">
        <v>99</v>
      </c>
      <c r="E9792" t="s">
        <v>152</v>
      </c>
      <c r="F9792" t="s">
        <v>27396</v>
      </c>
      <c r="G9792" t="s">
        <v>154</v>
      </c>
      <c r="H9792" t="s">
        <v>149</v>
      </c>
      <c r="I9792" t="s">
        <v>135</v>
      </c>
      <c r="J9792" t="s">
        <v>136</v>
      </c>
      <c r="K9792" t="s">
        <v>137</v>
      </c>
      <c r="L9792" t="s">
        <v>27397</v>
      </c>
      <c r="M9792" t="s">
        <v>27398</v>
      </c>
      <c r="N9792">
        <v>6.835555555</v>
      </c>
      <c r="O9792">
        <v>0</v>
      </c>
      <c r="P9792">
        <v>2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1.8903702192137666</v>
      </c>
      <c r="Y9792">
        <v>0</v>
      </c>
      <c r="Z9792">
        <v>0</v>
      </c>
      <c r="AA9792">
        <v>0</v>
      </c>
      <c r="AB9792">
        <v>0</v>
      </c>
      <c r="AC9792">
        <v>0</v>
      </c>
      <c r="AD9792">
        <v>0</v>
      </c>
      <c r="AE9792">
        <v>1.8903702192137666</v>
      </c>
    </row>
    <row r="9793" spans="1:31" x14ac:dyDescent="0.25">
      <c r="A9793">
        <v>1665666</v>
      </c>
      <c r="B9793">
        <v>1</v>
      </c>
      <c r="C9793" t="s">
        <v>80</v>
      </c>
      <c r="D9793" t="s">
        <v>85</v>
      </c>
      <c r="E9793" t="s">
        <v>178</v>
      </c>
      <c r="F9793" t="s">
        <v>27399</v>
      </c>
      <c r="G9793" t="s">
        <v>288</v>
      </c>
      <c r="H9793" t="s">
        <v>149</v>
      </c>
      <c r="I9793" t="s">
        <v>135</v>
      </c>
      <c r="J9793" t="s">
        <v>136</v>
      </c>
      <c r="K9793" t="s">
        <v>137</v>
      </c>
      <c r="L9793" t="s">
        <v>27400</v>
      </c>
      <c r="M9793" t="s">
        <v>27401</v>
      </c>
      <c r="N9793">
        <v>0.966388888</v>
      </c>
      <c r="O9793">
        <v>0</v>
      </c>
      <c r="P9793">
        <v>100</v>
      </c>
      <c r="Q9793">
        <v>0</v>
      </c>
      <c r="R9793">
        <v>0</v>
      </c>
      <c r="S9793">
        <v>0</v>
      </c>
      <c r="T9793">
        <v>6</v>
      </c>
      <c r="U9793">
        <v>0</v>
      </c>
      <c r="V9793">
        <v>0</v>
      </c>
      <c r="W9793">
        <v>0</v>
      </c>
      <c r="X9793">
        <v>25.058701088119385</v>
      </c>
      <c r="Y9793">
        <v>0</v>
      </c>
      <c r="Z9793">
        <v>0</v>
      </c>
      <c r="AA9793">
        <v>0</v>
      </c>
      <c r="AB9793">
        <v>2.6873444915160212</v>
      </c>
      <c r="AC9793">
        <v>0</v>
      </c>
      <c r="AD9793">
        <v>0</v>
      </c>
      <c r="AE9793">
        <v>27.746045579635407</v>
      </c>
    </row>
    <row r="9794" spans="1:31" x14ac:dyDescent="0.25">
      <c r="A9794">
        <v>1665480</v>
      </c>
      <c r="B9794">
        <v>1</v>
      </c>
      <c r="C9794" t="s">
        <v>80</v>
      </c>
      <c r="D9794" t="s">
        <v>96</v>
      </c>
      <c r="E9794" t="s">
        <v>152</v>
      </c>
      <c r="F9794" t="s">
        <v>27402</v>
      </c>
      <c r="G9794" t="s">
        <v>168</v>
      </c>
      <c r="H9794" t="s">
        <v>149</v>
      </c>
      <c r="I9794" t="s">
        <v>135</v>
      </c>
      <c r="J9794" t="s">
        <v>136</v>
      </c>
      <c r="K9794" t="s">
        <v>137</v>
      </c>
      <c r="L9794" t="s">
        <v>27403</v>
      </c>
      <c r="M9794" t="s">
        <v>27404</v>
      </c>
      <c r="N9794">
        <v>4.71</v>
      </c>
      <c r="O9794">
        <v>0</v>
      </c>
      <c r="P9794">
        <v>4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7.7158678262748985</v>
      </c>
      <c r="Y9794">
        <v>0</v>
      </c>
      <c r="Z9794">
        <v>0</v>
      </c>
      <c r="AA9794">
        <v>0</v>
      </c>
      <c r="AB9794">
        <v>0</v>
      </c>
      <c r="AC9794">
        <v>0</v>
      </c>
      <c r="AD9794">
        <v>0</v>
      </c>
      <c r="AE9794">
        <v>7.7158678262748985</v>
      </c>
    </row>
    <row r="9795" spans="1:31" x14ac:dyDescent="0.25">
      <c r="A9795">
        <v>1665523</v>
      </c>
      <c r="B9795">
        <v>1</v>
      </c>
      <c r="C9795" t="s">
        <v>81</v>
      </c>
      <c r="D9795" t="s">
        <v>128</v>
      </c>
      <c r="E9795" t="s">
        <v>152</v>
      </c>
      <c r="F9795" t="s">
        <v>27405</v>
      </c>
      <c r="G9795" t="s">
        <v>154</v>
      </c>
      <c r="H9795" t="s">
        <v>149</v>
      </c>
      <c r="I9795" t="s">
        <v>135</v>
      </c>
      <c r="J9795" t="s">
        <v>136</v>
      </c>
      <c r="K9795" t="s">
        <v>137</v>
      </c>
      <c r="L9795" t="s">
        <v>27406</v>
      </c>
      <c r="M9795" t="s">
        <v>27407</v>
      </c>
      <c r="N9795">
        <v>2.8880555550000002</v>
      </c>
      <c r="O9795">
        <v>0</v>
      </c>
      <c r="P9795">
        <v>5</v>
      </c>
      <c r="Q9795">
        <v>0</v>
      </c>
      <c r="R9795">
        <v>0</v>
      </c>
      <c r="S9795">
        <v>0</v>
      </c>
      <c r="T9795">
        <v>1</v>
      </c>
      <c r="U9795">
        <v>0</v>
      </c>
      <c r="V9795">
        <v>0</v>
      </c>
      <c r="W9795">
        <v>0</v>
      </c>
      <c r="X9795">
        <v>7.3694738435748999</v>
      </c>
      <c r="Y9795">
        <v>0</v>
      </c>
      <c r="Z9795">
        <v>0</v>
      </c>
      <c r="AA9795">
        <v>0</v>
      </c>
      <c r="AB9795">
        <v>6.5913537975913332</v>
      </c>
      <c r="AC9795">
        <v>0</v>
      </c>
      <c r="AD9795">
        <v>0</v>
      </c>
      <c r="AE9795">
        <v>13.960827641166233</v>
      </c>
    </row>
    <row r="9796" spans="1:31" x14ac:dyDescent="0.25">
      <c r="A9796">
        <v>1665672</v>
      </c>
      <c r="B9796">
        <v>1</v>
      </c>
      <c r="C9796" t="s">
        <v>81</v>
      </c>
      <c r="D9796" t="s">
        <v>128</v>
      </c>
      <c r="E9796" t="s">
        <v>362</v>
      </c>
      <c r="F9796" t="s">
        <v>27408</v>
      </c>
      <c r="G9796" t="s">
        <v>227</v>
      </c>
      <c r="H9796" t="s">
        <v>149</v>
      </c>
      <c r="I9796" t="s">
        <v>135</v>
      </c>
      <c r="J9796" t="s">
        <v>136</v>
      </c>
      <c r="K9796" t="s">
        <v>137</v>
      </c>
      <c r="L9796" t="s">
        <v>27409</v>
      </c>
      <c r="M9796" t="s">
        <v>27410</v>
      </c>
      <c r="N9796">
        <v>4.3066666659999999</v>
      </c>
      <c r="O9796">
        <v>0</v>
      </c>
      <c r="P9796">
        <v>119</v>
      </c>
      <c r="Q9796">
        <v>0</v>
      </c>
      <c r="R9796">
        <v>0</v>
      </c>
      <c r="S9796">
        <v>0</v>
      </c>
      <c r="T9796">
        <v>2</v>
      </c>
      <c r="U9796">
        <v>0</v>
      </c>
      <c r="V9796">
        <v>0</v>
      </c>
      <c r="W9796">
        <v>0</v>
      </c>
      <c r="X9796">
        <v>184.05291840771696</v>
      </c>
      <c r="Y9796">
        <v>0</v>
      </c>
      <c r="Z9796">
        <v>0</v>
      </c>
      <c r="AA9796">
        <v>0</v>
      </c>
      <c r="AB9796">
        <v>70.02425301852405</v>
      </c>
      <c r="AC9796">
        <v>0</v>
      </c>
      <c r="AD9796">
        <v>0</v>
      </c>
      <c r="AE9796">
        <v>254.07717142624102</v>
      </c>
    </row>
    <row r="9797" spans="1:31" x14ac:dyDescent="0.25">
      <c r="A9797">
        <v>1665294</v>
      </c>
      <c r="B9797">
        <v>1</v>
      </c>
      <c r="C9797" t="s">
        <v>80</v>
      </c>
      <c r="D9797" t="s">
        <v>106</v>
      </c>
      <c r="E9797" t="s">
        <v>146</v>
      </c>
      <c r="F9797" t="s">
        <v>23506</v>
      </c>
      <c r="G9797" t="s">
        <v>22483</v>
      </c>
      <c r="H9797" t="s">
        <v>149</v>
      </c>
      <c r="I9797" t="s">
        <v>135</v>
      </c>
      <c r="J9797" t="s">
        <v>136</v>
      </c>
      <c r="K9797" t="s">
        <v>137</v>
      </c>
      <c r="L9797" t="s">
        <v>27411</v>
      </c>
      <c r="M9797" t="s">
        <v>27412</v>
      </c>
      <c r="N9797">
        <v>3.239166666</v>
      </c>
      <c r="O9797">
        <v>0</v>
      </c>
      <c r="P9797">
        <v>3</v>
      </c>
      <c r="Q9797">
        <v>0</v>
      </c>
      <c r="R9797">
        <v>12</v>
      </c>
      <c r="S9797">
        <v>0</v>
      </c>
      <c r="T9797">
        <v>7</v>
      </c>
      <c r="U9797">
        <v>0</v>
      </c>
      <c r="V9797">
        <v>0</v>
      </c>
      <c r="W9797">
        <v>0</v>
      </c>
      <c r="X9797">
        <v>1.0554295106437224</v>
      </c>
      <c r="Y9797">
        <v>0</v>
      </c>
      <c r="Z9797">
        <v>22.797749823507271</v>
      </c>
      <c r="AA9797">
        <v>0</v>
      </c>
      <c r="AB9797">
        <v>17.713231666686568</v>
      </c>
      <c r="AC9797">
        <v>0</v>
      </c>
      <c r="AD9797">
        <v>0</v>
      </c>
      <c r="AE9797">
        <v>41.566411000837562</v>
      </c>
    </row>
    <row r="9798" spans="1:31" x14ac:dyDescent="0.25">
      <c r="A9798">
        <v>1665921</v>
      </c>
      <c r="B9798">
        <v>1</v>
      </c>
      <c r="C9798" t="s">
        <v>80</v>
      </c>
      <c r="D9798" t="s">
        <v>82</v>
      </c>
      <c r="E9798" t="s">
        <v>152</v>
      </c>
      <c r="F9798" t="s">
        <v>27413</v>
      </c>
      <c r="G9798" t="s">
        <v>168</v>
      </c>
      <c r="H9798" t="s">
        <v>149</v>
      </c>
      <c r="I9798" t="s">
        <v>135</v>
      </c>
      <c r="J9798" t="s">
        <v>136</v>
      </c>
      <c r="K9798" t="s">
        <v>137</v>
      </c>
      <c r="L9798" t="s">
        <v>27414</v>
      </c>
      <c r="M9798" t="s">
        <v>27415</v>
      </c>
      <c r="N9798">
        <v>2.2194444440000001</v>
      </c>
      <c r="O9798">
        <v>0</v>
      </c>
      <c r="P9798">
        <v>4</v>
      </c>
      <c r="Q9798">
        <v>0</v>
      </c>
      <c r="R9798">
        <v>0</v>
      </c>
      <c r="S9798">
        <v>0</v>
      </c>
      <c r="T9798">
        <v>2</v>
      </c>
      <c r="U9798">
        <v>0</v>
      </c>
      <c r="V9798">
        <v>0</v>
      </c>
      <c r="W9798">
        <v>0</v>
      </c>
      <c r="X9798">
        <v>2.4482214317134283</v>
      </c>
      <c r="Y9798">
        <v>0</v>
      </c>
      <c r="Z9798">
        <v>0</v>
      </c>
      <c r="AA9798">
        <v>0</v>
      </c>
      <c r="AB9798">
        <v>2.7817942464094823</v>
      </c>
      <c r="AC9798">
        <v>0</v>
      </c>
      <c r="AD9798">
        <v>0</v>
      </c>
      <c r="AE9798">
        <v>5.2300156781229106</v>
      </c>
    </row>
    <row r="9799" spans="1:31" x14ac:dyDescent="0.25">
      <c r="A9799">
        <v>1666170</v>
      </c>
      <c r="B9799">
        <v>1</v>
      </c>
      <c r="C9799" t="s">
        <v>80</v>
      </c>
      <c r="D9799" t="s">
        <v>93</v>
      </c>
      <c r="E9799" t="s">
        <v>178</v>
      </c>
      <c r="F9799" t="s">
        <v>27416</v>
      </c>
      <c r="G9799" t="s">
        <v>3003</v>
      </c>
      <c r="H9799" t="s">
        <v>149</v>
      </c>
      <c r="I9799" t="s">
        <v>135</v>
      </c>
      <c r="J9799" t="s">
        <v>136</v>
      </c>
      <c r="K9799" t="s">
        <v>137</v>
      </c>
      <c r="L9799" t="s">
        <v>27417</v>
      </c>
      <c r="M9799" t="s">
        <v>27418</v>
      </c>
      <c r="N9799">
        <v>3.0480555549999999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9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1.6415939626909044</v>
      </c>
      <c r="AC9799">
        <v>0</v>
      </c>
      <c r="AD9799">
        <v>0</v>
      </c>
      <c r="AE9799">
        <v>1.6415939626909044</v>
      </c>
    </row>
    <row r="9800" spans="1:31" x14ac:dyDescent="0.25">
      <c r="A9800">
        <v>1665486</v>
      </c>
      <c r="B9800">
        <v>1</v>
      </c>
      <c r="C9800" t="s">
        <v>81</v>
      </c>
      <c r="D9800" t="s">
        <v>121</v>
      </c>
      <c r="E9800" t="s">
        <v>131</v>
      </c>
      <c r="F9800" t="s">
        <v>13342</v>
      </c>
      <c r="G9800" t="s">
        <v>195</v>
      </c>
      <c r="H9800" t="s">
        <v>134</v>
      </c>
      <c r="I9800" t="s">
        <v>135</v>
      </c>
      <c r="J9800" t="s">
        <v>136</v>
      </c>
      <c r="K9800" t="s">
        <v>137</v>
      </c>
      <c r="L9800" t="s">
        <v>27419</v>
      </c>
      <c r="M9800" t="s">
        <v>27420</v>
      </c>
      <c r="N9800">
        <v>1.112777777</v>
      </c>
      <c r="O9800">
        <v>0</v>
      </c>
      <c r="P9800">
        <v>125</v>
      </c>
      <c r="Q9800">
        <v>0</v>
      </c>
      <c r="R9800">
        <v>4</v>
      </c>
      <c r="S9800">
        <v>3</v>
      </c>
      <c r="T9800">
        <v>5</v>
      </c>
      <c r="U9800">
        <v>1</v>
      </c>
      <c r="V9800">
        <v>0</v>
      </c>
      <c r="W9800">
        <v>0</v>
      </c>
      <c r="X9800">
        <v>13.315405257021709</v>
      </c>
      <c r="Y9800">
        <v>0</v>
      </c>
      <c r="Z9800">
        <v>1.1486313898591267</v>
      </c>
      <c r="AA9800">
        <v>24.152432628459596</v>
      </c>
      <c r="AB9800">
        <v>0.17410436785151054</v>
      </c>
      <c r="AC9800">
        <v>14.709849641863027</v>
      </c>
      <c r="AD9800">
        <v>0</v>
      </c>
      <c r="AE9800">
        <v>53.500423285054978</v>
      </c>
    </row>
    <row r="9801" spans="1:31" x14ac:dyDescent="0.25">
      <c r="A9801">
        <v>1665984</v>
      </c>
      <c r="B9801">
        <v>1</v>
      </c>
      <c r="C9801" t="s">
        <v>81</v>
      </c>
      <c r="D9801" t="s">
        <v>123</v>
      </c>
      <c r="E9801" t="s">
        <v>178</v>
      </c>
      <c r="F9801" t="s">
        <v>27421</v>
      </c>
      <c r="G9801" t="s">
        <v>403</v>
      </c>
      <c r="H9801" t="s">
        <v>149</v>
      </c>
      <c r="I9801" t="s">
        <v>135</v>
      </c>
      <c r="J9801" t="s">
        <v>136</v>
      </c>
      <c r="K9801" t="s">
        <v>137</v>
      </c>
      <c r="L9801" t="s">
        <v>27422</v>
      </c>
      <c r="M9801" t="s">
        <v>27423</v>
      </c>
      <c r="N9801">
        <v>2.0933333329999999</v>
      </c>
      <c r="O9801">
        <v>0</v>
      </c>
      <c r="P9801">
        <v>1</v>
      </c>
      <c r="Q9801">
        <v>0</v>
      </c>
      <c r="R9801">
        <v>9</v>
      </c>
      <c r="S9801">
        <v>0</v>
      </c>
      <c r="T9801">
        <v>3</v>
      </c>
      <c r="U9801">
        <v>0</v>
      </c>
      <c r="V9801">
        <v>0</v>
      </c>
      <c r="W9801">
        <v>0</v>
      </c>
      <c r="X9801">
        <v>7.3155919573333333E-5</v>
      </c>
      <c r="Y9801">
        <v>0</v>
      </c>
      <c r="Z9801">
        <v>0.51296509986992689</v>
      </c>
      <c r="AA9801">
        <v>0</v>
      </c>
      <c r="AB9801">
        <v>0.15789903717833331</v>
      </c>
      <c r="AC9801">
        <v>0</v>
      </c>
      <c r="AD9801">
        <v>0</v>
      </c>
      <c r="AE9801">
        <v>0.67093729296783355</v>
      </c>
    </row>
    <row r="9802" spans="1:31" x14ac:dyDescent="0.25">
      <c r="A9802">
        <v>1665729</v>
      </c>
      <c r="B9802">
        <v>1</v>
      </c>
      <c r="C9802" t="s">
        <v>80</v>
      </c>
      <c r="D9802" t="s">
        <v>106</v>
      </c>
      <c r="E9802" t="s">
        <v>178</v>
      </c>
      <c r="F9802" t="s">
        <v>27424</v>
      </c>
      <c r="G9802" t="s">
        <v>227</v>
      </c>
      <c r="H9802" t="s">
        <v>149</v>
      </c>
      <c r="I9802" t="s">
        <v>135</v>
      </c>
      <c r="J9802" t="s">
        <v>136</v>
      </c>
      <c r="K9802" t="s">
        <v>137</v>
      </c>
      <c r="L9802" t="s">
        <v>27425</v>
      </c>
      <c r="M9802" t="s">
        <v>27426</v>
      </c>
      <c r="N9802">
        <v>2.5355555550000002</v>
      </c>
      <c r="O9802">
        <v>0</v>
      </c>
      <c r="P9802">
        <v>0</v>
      </c>
      <c r="Q9802">
        <v>0</v>
      </c>
      <c r="R9802">
        <v>5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9.286526982036019</v>
      </c>
      <c r="AA9802">
        <v>0</v>
      </c>
      <c r="AB9802">
        <v>0</v>
      </c>
      <c r="AC9802">
        <v>0</v>
      </c>
      <c r="AD9802">
        <v>0</v>
      </c>
      <c r="AE9802">
        <v>9.286526982036019</v>
      </c>
    </row>
    <row r="9803" spans="1:31" x14ac:dyDescent="0.25">
      <c r="A9803">
        <v>1665835</v>
      </c>
      <c r="B9803">
        <v>1</v>
      </c>
      <c r="C9803" t="s">
        <v>80</v>
      </c>
      <c r="D9803" t="s">
        <v>108</v>
      </c>
      <c r="E9803" t="s">
        <v>152</v>
      </c>
      <c r="F9803" t="s">
        <v>27427</v>
      </c>
      <c r="G9803" t="s">
        <v>154</v>
      </c>
      <c r="H9803" t="s">
        <v>149</v>
      </c>
      <c r="I9803" t="s">
        <v>135</v>
      </c>
      <c r="J9803" t="s">
        <v>136</v>
      </c>
      <c r="K9803" t="s">
        <v>137</v>
      </c>
      <c r="L9803" t="s">
        <v>27428</v>
      </c>
      <c r="M9803" t="s">
        <v>27429</v>
      </c>
      <c r="N9803">
        <v>5.4841666660000001</v>
      </c>
      <c r="O9803">
        <v>0</v>
      </c>
      <c r="P9803">
        <v>1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2.5799235294627558</v>
      </c>
      <c r="Y9803">
        <v>0</v>
      </c>
      <c r="Z9803">
        <v>0</v>
      </c>
      <c r="AA9803">
        <v>0</v>
      </c>
      <c r="AB9803">
        <v>0</v>
      </c>
      <c r="AC9803">
        <v>0</v>
      </c>
      <c r="AD9803">
        <v>0</v>
      </c>
      <c r="AE9803">
        <v>2.5799235294627558</v>
      </c>
    </row>
    <row r="9804" spans="1:31" x14ac:dyDescent="0.25">
      <c r="A9804">
        <v>1665878</v>
      </c>
      <c r="B9804">
        <v>1</v>
      </c>
      <c r="C9804" t="s">
        <v>80</v>
      </c>
      <c r="D9804" t="s">
        <v>94</v>
      </c>
      <c r="E9804" t="s">
        <v>140</v>
      </c>
      <c r="F9804" t="s">
        <v>2311</v>
      </c>
      <c r="G9804" t="s">
        <v>161</v>
      </c>
      <c r="H9804" t="s">
        <v>134</v>
      </c>
      <c r="I9804" t="s">
        <v>135</v>
      </c>
      <c r="J9804" t="s">
        <v>136</v>
      </c>
      <c r="K9804" t="s">
        <v>137</v>
      </c>
      <c r="L9804" t="s">
        <v>27430</v>
      </c>
      <c r="M9804" t="s">
        <v>27310</v>
      </c>
      <c r="N9804">
        <v>0.66194444399999997</v>
      </c>
      <c r="O9804">
        <v>0</v>
      </c>
      <c r="P9804">
        <v>238</v>
      </c>
      <c r="Q9804">
        <v>6</v>
      </c>
      <c r="R9804">
        <v>110</v>
      </c>
      <c r="S9804">
        <v>2</v>
      </c>
      <c r="T9804">
        <v>27</v>
      </c>
      <c r="U9804">
        <v>0</v>
      </c>
      <c r="V9804">
        <v>0</v>
      </c>
      <c r="W9804">
        <v>0</v>
      </c>
      <c r="X9804">
        <v>23.157197890587977</v>
      </c>
      <c r="Y9804">
        <v>0.57763013702212906</v>
      </c>
      <c r="Z9804">
        <v>12.232151579411093</v>
      </c>
      <c r="AA9804">
        <v>6.752827032871763</v>
      </c>
      <c r="AB9804">
        <v>27.983178517148648</v>
      </c>
      <c r="AC9804">
        <v>0</v>
      </c>
      <c r="AD9804">
        <v>0</v>
      </c>
      <c r="AE9804">
        <v>70.70298515704161</v>
      </c>
    </row>
    <row r="9805" spans="1:31" x14ac:dyDescent="0.25">
      <c r="A9805">
        <v>1665337</v>
      </c>
      <c r="B9805">
        <v>1</v>
      </c>
      <c r="C9805" t="s">
        <v>80</v>
      </c>
      <c r="D9805" t="s">
        <v>93</v>
      </c>
      <c r="E9805" t="s">
        <v>152</v>
      </c>
      <c r="F9805" t="s">
        <v>27431</v>
      </c>
      <c r="G9805" t="s">
        <v>154</v>
      </c>
      <c r="H9805" t="s">
        <v>149</v>
      </c>
      <c r="I9805" t="s">
        <v>135</v>
      </c>
      <c r="J9805" t="s">
        <v>136</v>
      </c>
      <c r="K9805" t="s">
        <v>137</v>
      </c>
      <c r="L9805" t="s">
        <v>27432</v>
      </c>
      <c r="M9805" t="s">
        <v>27433</v>
      </c>
      <c r="N9805">
        <v>3.6805555550000002</v>
      </c>
      <c r="O9805">
        <v>0</v>
      </c>
      <c r="P9805">
        <v>9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8.0778345578869342</v>
      </c>
      <c r="Y9805">
        <v>0</v>
      </c>
      <c r="Z9805">
        <v>0</v>
      </c>
      <c r="AA9805">
        <v>0</v>
      </c>
      <c r="AB9805">
        <v>0</v>
      </c>
      <c r="AC9805">
        <v>0</v>
      </c>
      <c r="AD9805">
        <v>0</v>
      </c>
      <c r="AE9805">
        <v>8.0778345578869342</v>
      </c>
    </row>
    <row r="9806" spans="1:31" x14ac:dyDescent="0.25">
      <c r="A9806">
        <v>1665437</v>
      </c>
      <c r="B9806">
        <v>1</v>
      </c>
      <c r="C9806" t="s">
        <v>80</v>
      </c>
      <c r="D9806" t="s">
        <v>88</v>
      </c>
      <c r="E9806" t="s">
        <v>178</v>
      </c>
      <c r="F9806" t="s">
        <v>27434</v>
      </c>
      <c r="G9806" t="s">
        <v>148</v>
      </c>
      <c r="H9806" t="s">
        <v>149</v>
      </c>
      <c r="I9806" t="s">
        <v>135</v>
      </c>
      <c r="J9806" t="s">
        <v>136</v>
      </c>
      <c r="K9806" t="s">
        <v>143</v>
      </c>
      <c r="L9806" t="s">
        <v>27435</v>
      </c>
      <c r="M9806" t="s">
        <v>27436</v>
      </c>
      <c r="N9806">
        <v>5.841111111</v>
      </c>
      <c r="O9806">
        <v>0</v>
      </c>
      <c r="P9806">
        <v>12</v>
      </c>
      <c r="Q9806">
        <v>0</v>
      </c>
      <c r="R9806">
        <v>0</v>
      </c>
      <c r="S9806">
        <v>0</v>
      </c>
      <c r="T9806">
        <v>12</v>
      </c>
      <c r="U9806">
        <v>0</v>
      </c>
      <c r="V9806">
        <v>0</v>
      </c>
      <c r="W9806">
        <v>0</v>
      </c>
      <c r="X9806">
        <v>36.933520081596548</v>
      </c>
      <c r="Y9806">
        <v>0</v>
      </c>
      <c r="Z9806">
        <v>0</v>
      </c>
      <c r="AA9806">
        <v>0</v>
      </c>
      <c r="AB9806">
        <v>156.47814796352696</v>
      </c>
      <c r="AC9806">
        <v>0</v>
      </c>
      <c r="AD9806">
        <v>0</v>
      </c>
      <c r="AE9806">
        <v>193.41166804512352</v>
      </c>
    </row>
    <row r="9807" spans="1:31" x14ac:dyDescent="0.25">
      <c r="A9807">
        <v>1666127</v>
      </c>
      <c r="B9807">
        <v>1</v>
      </c>
      <c r="C9807" t="s">
        <v>80</v>
      </c>
      <c r="D9807" t="s">
        <v>86</v>
      </c>
      <c r="E9807" t="s">
        <v>152</v>
      </c>
      <c r="F9807" t="s">
        <v>27437</v>
      </c>
      <c r="G9807" t="s">
        <v>154</v>
      </c>
      <c r="H9807" t="s">
        <v>149</v>
      </c>
      <c r="I9807" t="s">
        <v>135</v>
      </c>
      <c r="J9807" t="s">
        <v>136</v>
      </c>
      <c r="K9807" t="s">
        <v>137</v>
      </c>
      <c r="L9807" t="s">
        <v>27438</v>
      </c>
      <c r="M9807" t="s">
        <v>27439</v>
      </c>
      <c r="N9807">
        <v>6.7030555549999997</v>
      </c>
      <c r="O9807">
        <v>0</v>
      </c>
      <c r="P9807">
        <v>4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11.559562445769572</v>
      </c>
      <c r="Y9807">
        <v>0</v>
      </c>
      <c r="Z9807">
        <v>0</v>
      </c>
      <c r="AA9807">
        <v>0</v>
      </c>
      <c r="AB9807">
        <v>0</v>
      </c>
      <c r="AC9807">
        <v>0</v>
      </c>
      <c r="AD9807">
        <v>0</v>
      </c>
      <c r="AE9807">
        <v>11.559562445769572</v>
      </c>
    </row>
    <row r="9808" spans="1:31" x14ac:dyDescent="0.25">
      <c r="A9808">
        <v>1665586</v>
      </c>
      <c r="B9808">
        <v>1</v>
      </c>
      <c r="C9808" t="s">
        <v>80</v>
      </c>
      <c r="D9808" t="s">
        <v>82</v>
      </c>
      <c r="E9808" t="s">
        <v>178</v>
      </c>
      <c r="F9808" t="s">
        <v>16388</v>
      </c>
      <c r="G9808" t="s">
        <v>227</v>
      </c>
      <c r="H9808" t="s">
        <v>149</v>
      </c>
      <c r="I9808" t="s">
        <v>135</v>
      </c>
      <c r="J9808" t="s">
        <v>136</v>
      </c>
      <c r="K9808" t="s">
        <v>137</v>
      </c>
      <c r="L9808" t="s">
        <v>27440</v>
      </c>
      <c r="M9808" t="s">
        <v>27441</v>
      </c>
      <c r="N9808">
        <v>4.9763888879999998</v>
      </c>
      <c r="O9808">
        <v>0</v>
      </c>
      <c r="P9808">
        <v>21</v>
      </c>
      <c r="Q9808">
        <v>0</v>
      </c>
      <c r="R9808">
        <v>0</v>
      </c>
      <c r="S9808">
        <v>0</v>
      </c>
      <c r="T9808">
        <v>20</v>
      </c>
      <c r="U9808">
        <v>0</v>
      </c>
      <c r="V9808">
        <v>0</v>
      </c>
      <c r="W9808">
        <v>0</v>
      </c>
      <c r="X9808">
        <v>21.805405015625496</v>
      </c>
      <c r="Y9808">
        <v>0</v>
      </c>
      <c r="Z9808">
        <v>0</v>
      </c>
      <c r="AA9808">
        <v>0</v>
      </c>
      <c r="AB9808">
        <v>248.31483121260206</v>
      </c>
      <c r="AC9808">
        <v>0</v>
      </c>
      <c r="AD9808">
        <v>0</v>
      </c>
      <c r="AE9808">
        <v>270.12023622822755</v>
      </c>
    </row>
    <row r="9809" spans="1:31" x14ac:dyDescent="0.25">
      <c r="A9809">
        <v>1665489</v>
      </c>
      <c r="B9809">
        <v>1</v>
      </c>
      <c r="C9809" t="s">
        <v>81</v>
      </c>
      <c r="D9809" t="s">
        <v>127</v>
      </c>
      <c r="E9809" t="s">
        <v>204</v>
      </c>
      <c r="F9809" t="s">
        <v>8216</v>
      </c>
      <c r="G9809" t="s">
        <v>161</v>
      </c>
      <c r="H9809" t="s">
        <v>134</v>
      </c>
      <c r="I9809" t="s">
        <v>135</v>
      </c>
      <c r="J9809" t="s">
        <v>136</v>
      </c>
      <c r="K9809" t="s">
        <v>137</v>
      </c>
      <c r="L9809" t="s">
        <v>27442</v>
      </c>
      <c r="M9809" t="s">
        <v>27443</v>
      </c>
      <c r="N9809">
        <v>0.32250000000000001</v>
      </c>
      <c r="O9809">
        <v>0</v>
      </c>
      <c r="P9809">
        <v>0</v>
      </c>
      <c r="Q9809">
        <v>28</v>
      </c>
      <c r="R9809">
        <v>6</v>
      </c>
      <c r="S9809">
        <v>2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9.9587949816765065</v>
      </c>
      <c r="Z9809">
        <v>0.65639300253325505</v>
      </c>
      <c r="AA9809">
        <v>0.12847421829378</v>
      </c>
      <c r="AB9809">
        <v>0</v>
      </c>
      <c r="AC9809">
        <v>0</v>
      </c>
      <c r="AD9809">
        <v>0</v>
      </c>
      <c r="AE9809">
        <v>10.743662202503542</v>
      </c>
    </row>
    <row r="9810" spans="1:31" x14ac:dyDescent="0.25">
      <c r="A9810">
        <v>1665326</v>
      </c>
      <c r="B9810">
        <v>1</v>
      </c>
      <c r="C9810" t="s">
        <v>80</v>
      </c>
      <c r="D9810" t="s">
        <v>101</v>
      </c>
      <c r="E9810" t="s">
        <v>131</v>
      </c>
      <c r="F9810" t="s">
        <v>2540</v>
      </c>
      <c r="G9810" t="s">
        <v>161</v>
      </c>
      <c r="H9810" t="s">
        <v>134</v>
      </c>
      <c r="I9810" t="s">
        <v>135</v>
      </c>
      <c r="J9810" t="s">
        <v>136</v>
      </c>
      <c r="K9810" t="s">
        <v>137</v>
      </c>
      <c r="L9810" t="s">
        <v>27444</v>
      </c>
      <c r="M9810" t="s">
        <v>27445</v>
      </c>
      <c r="N9810">
        <v>2.434722222</v>
      </c>
      <c r="O9810">
        <v>0</v>
      </c>
      <c r="P9810">
        <v>1306</v>
      </c>
      <c r="Q9810">
        <v>0</v>
      </c>
      <c r="R9810">
        <v>0</v>
      </c>
      <c r="S9810">
        <v>1</v>
      </c>
      <c r="T9810">
        <v>32</v>
      </c>
      <c r="U9810">
        <v>0</v>
      </c>
      <c r="V9810">
        <v>0</v>
      </c>
      <c r="W9810">
        <v>0</v>
      </c>
      <c r="X9810">
        <v>494.14062295895383</v>
      </c>
      <c r="Y9810">
        <v>0</v>
      </c>
      <c r="Z9810">
        <v>0</v>
      </c>
      <c r="AA9810">
        <v>12.238284111296313</v>
      </c>
      <c r="AB9810">
        <v>54.498176497114081</v>
      </c>
      <c r="AC9810">
        <v>0</v>
      </c>
      <c r="AD9810">
        <v>0</v>
      </c>
      <c r="AE9810">
        <v>560.87708356736425</v>
      </c>
    </row>
    <row r="9811" spans="1:31" x14ac:dyDescent="0.25">
      <c r="A9811">
        <v>1665675</v>
      </c>
      <c r="B9811">
        <v>1</v>
      </c>
      <c r="C9811" t="s">
        <v>80</v>
      </c>
      <c r="D9811" t="s">
        <v>92</v>
      </c>
      <c r="E9811" t="s">
        <v>152</v>
      </c>
      <c r="F9811" t="s">
        <v>27446</v>
      </c>
      <c r="G9811" t="s">
        <v>168</v>
      </c>
      <c r="H9811" t="s">
        <v>149</v>
      </c>
      <c r="I9811" t="s">
        <v>135</v>
      </c>
      <c r="J9811" t="s">
        <v>136</v>
      </c>
      <c r="K9811" t="s">
        <v>137</v>
      </c>
      <c r="L9811" t="s">
        <v>27447</v>
      </c>
      <c r="M9811" t="s">
        <v>27448</v>
      </c>
      <c r="N9811">
        <v>2.7111111110000001</v>
      </c>
      <c r="O9811">
        <v>0</v>
      </c>
      <c r="P9811">
        <v>1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3.9526218863269999E-2</v>
      </c>
      <c r="Y9811">
        <v>0</v>
      </c>
      <c r="Z9811">
        <v>0</v>
      </c>
      <c r="AA9811">
        <v>0</v>
      </c>
      <c r="AB9811">
        <v>0</v>
      </c>
      <c r="AC9811">
        <v>0</v>
      </c>
      <c r="AD9811">
        <v>0</v>
      </c>
      <c r="AE9811">
        <v>3.9526218863269999E-2</v>
      </c>
    </row>
    <row r="9812" spans="1:31" x14ac:dyDescent="0.25">
      <c r="A9812">
        <v>1665280</v>
      </c>
      <c r="B9812">
        <v>1</v>
      </c>
      <c r="C9812" t="s">
        <v>81</v>
      </c>
      <c r="D9812" t="s">
        <v>117</v>
      </c>
      <c r="E9812" t="s">
        <v>204</v>
      </c>
      <c r="F9812" t="s">
        <v>27449</v>
      </c>
      <c r="G9812" t="s">
        <v>161</v>
      </c>
      <c r="H9812" t="s">
        <v>134</v>
      </c>
      <c r="I9812" t="s">
        <v>135</v>
      </c>
      <c r="J9812" t="s">
        <v>136</v>
      </c>
      <c r="K9812" t="s">
        <v>137</v>
      </c>
      <c r="L9812" t="s">
        <v>27450</v>
      </c>
      <c r="M9812" t="s">
        <v>1878</v>
      </c>
      <c r="N9812">
        <v>1.6758333329999999</v>
      </c>
      <c r="O9812">
        <v>0</v>
      </c>
      <c r="P9812">
        <v>1050</v>
      </c>
      <c r="Q9812">
        <v>9</v>
      </c>
      <c r="R9812">
        <v>55</v>
      </c>
      <c r="S9812">
        <v>7</v>
      </c>
      <c r="T9812">
        <v>124</v>
      </c>
      <c r="U9812">
        <v>2</v>
      </c>
      <c r="V9812">
        <v>0</v>
      </c>
      <c r="W9812">
        <v>0</v>
      </c>
      <c r="X9812">
        <v>178.84179270283133</v>
      </c>
      <c r="Y9812">
        <v>113.64828683819938</v>
      </c>
      <c r="Z9812">
        <v>18.486342903312991</v>
      </c>
      <c r="AA9812">
        <v>65.973487365548905</v>
      </c>
      <c r="AB9812">
        <v>75.293925401674358</v>
      </c>
      <c r="AC9812">
        <v>96.637037558981348</v>
      </c>
      <c r="AD9812">
        <v>0</v>
      </c>
      <c r="AE9812">
        <v>548.88087277054831</v>
      </c>
    </row>
    <row r="9813" spans="1:31" x14ac:dyDescent="0.25">
      <c r="A9813">
        <v>1665303</v>
      </c>
      <c r="B9813">
        <v>1</v>
      </c>
      <c r="C9813" t="s">
        <v>80</v>
      </c>
      <c r="D9813" t="s">
        <v>103</v>
      </c>
      <c r="E9813" t="s">
        <v>642</v>
      </c>
      <c r="F9813" t="s">
        <v>1874</v>
      </c>
      <c r="G9813" t="s">
        <v>161</v>
      </c>
      <c r="H9813" t="s">
        <v>967</v>
      </c>
      <c r="I9813" t="s">
        <v>135</v>
      </c>
      <c r="J9813" t="s">
        <v>136</v>
      </c>
      <c r="K9813" t="s">
        <v>137</v>
      </c>
      <c r="L9813" t="s">
        <v>27451</v>
      </c>
      <c r="M9813" t="s">
        <v>27452</v>
      </c>
      <c r="N9813">
        <v>0.20083888799999999</v>
      </c>
      <c r="O9813">
        <v>0</v>
      </c>
      <c r="P9813">
        <v>1820</v>
      </c>
      <c r="Q9813">
        <v>5</v>
      </c>
      <c r="R9813">
        <v>31</v>
      </c>
      <c r="S9813">
        <v>42</v>
      </c>
      <c r="T9813">
        <v>249</v>
      </c>
      <c r="U9813">
        <v>55</v>
      </c>
      <c r="V9813">
        <v>13</v>
      </c>
      <c r="W9813">
        <v>0</v>
      </c>
      <c r="X9813">
        <v>115.15144388560327</v>
      </c>
      <c r="Y9813">
        <v>11.172547065974701</v>
      </c>
      <c r="Z9813">
        <v>6.6584082626281083</v>
      </c>
      <c r="AA9813">
        <v>123.13092449505517</v>
      </c>
      <c r="AB9813">
        <v>48.185806437536094</v>
      </c>
      <c r="AC9813">
        <v>1466.4189757897252</v>
      </c>
      <c r="AD9813">
        <v>197.09131358046514</v>
      </c>
      <c r="AE9813">
        <v>1967.8094195169876</v>
      </c>
    </row>
    <row r="9814" spans="1:31" x14ac:dyDescent="0.25">
      <c r="A9814">
        <v>1666159</v>
      </c>
      <c r="B9814">
        <v>1</v>
      </c>
      <c r="C9814" t="s">
        <v>81</v>
      </c>
      <c r="D9814" t="s">
        <v>128</v>
      </c>
      <c r="E9814" t="s">
        <v>178</v>
      </c>
      <c r="F9814" t="s">
        <v>3294</v>
      </c>
      <c r="G9814" t="s">
        <v>227</v>
      </c>
      <c r="H9814" t="s">
        <v>149</v>
      </c>
      <c r="I9814" t="s">
        <v>135</v>
      </c>
      <c r="J9814" t="s">
        <v>136</v>
      </c>
      <c r="K9814" t="s">
        <v>137</v>
      </c>
      <c r="L9814" t="s">
        <v>27453</v>
      </c>
      <c r="M9814" t="s">
        <v>27454</v>
      </c>
      <c r="N9814">
        <v>1.4188888879999999</v>
      </c>
      <c r="O9814">
        <v>0</v>
      </c>
      <c r="P9814">
        <v>78</v>
      </c>
      <c r="Q9814">
        <v>0</v>
      </c>
      <c r="R9814">
        <v>0</v>
      </c>
      <c r="S9814">
        <v>0</v>
      </c>
      <c r="T9814">
        <v>3</v>
      </c>
      <c r="U9814">
        <v>0</v>
      </c>
      <c r="V9814">
        <v>0</v>
      </c>
      <c r="W9814">
        <v>0</v>
      </c>
      <c r="X9814">
        <v>26.708455838542609</v>
      </c>
      <c r="Y9814">
        <v>0</v>
      </c>
      <c r="Z9814">
        <v>0</v>
      </c>
      <c r="AA9814">
        <v>0</v>
      </c>
      <c r="AB9814">
        <v>0.37876525013543672</v>
      </c>
      <c r="AC9814">
        <v>0</v>
      </c>
      <c r="AD9814">
        <v>0</v>
      </c>
      <c r="AE9814">
        <v>27.087221088678046</v>
      </c>
    </row>
    <row r="9815" spans="1:31" x14ac:dyDescent="0.25">
      <c r="A9815">
        <v>1665472</v>
      </c>
      <c r="B9815">
        <v>1</v>
      </c>
      <c r="C9815" t="s">
        <v>81</v>
      </c>
      <c r="D9815" t="s">
        <v>113</v>
      </c>
      <c r="E9815" t="s">
        <v>131</v>
      </c>
      <c r="F9815" t="s">
        <v>27455</v>
      </c>
      <c r="G9815" t="s">
        <v>148</v>
      </c>
      <c r="H9815" t="s">
        <v>134</v>
      </c>
      <c r="I9815" t="s">
        <v>135</v>
      </c>
      <c r="J9815" t="s">
        <v>136</v>
      </c>
      <c r="K9815" t="s">
        <v>143</v>
      </c>
      <c r="L9815" t="s">
        <v>27456</v>
      </c>
      <c r="M9815" t="s">
        <v>27457</v>
      </c>
      <c r="N9815">
        <v>6.788547222</v>
      </c>
      <c r="O9815">
        <v>0</v>
      </c>
      <c r="P9815">
        <v>988</v>
      </c>
      <c r="Q9815">
        <v>61</v>
      </c>
      <c r="R9815">
        <v>134</v>
      </c>
      <c r="S9815">
        <v>5</v>
      </c>
      <c r="T9815">
        <v>78</v>
      </c>
      <c r="U9815">
        <v>0</v>
      </c>
      <c r="V9815">
        <v>0</v>
      </c>
      <c r="W9815">
        <v>0</v>
      </c>
      <c r="X9815">
        <v>1514.6144824354242</v>
      </c>
      <c r="Y9815">
        <v>1152.8265576980373</v>
      </c>
      <c r="Z9815">
        <v>344.10932787277056</v>
      </c>
      <c r="AA9815">
        <v>348.62143304312661</v>
      </c>
      <c r="AB9815">
        <v>301.61908456134938</v>
      </c>
      <c r="AC9815">
        <v>0</v>
      </c>
      <c r="AD9815">
        <v>0</v>
      </c>
      <c r="AE9815">
        <v>3661.7908856107078</v>
      </c>
    </row>
    <row r="9816" spans="1:31" x14ac:dyDescent="0.25">
      <c r="A9816">
        <v>1665804</v>
      </c>
      <c r="B9816">
        <v>1</v>
      </c>
      <c r="C9816" t="s">
        <v>81</v>
      </c>
      <c r="D9816" t="s">
        <v>128</v>
      </c>
      <c r="E9816" t="s">
        <v>178</v>
      </c>
      <c r="F9816" t="s">
        <v>27458</v>
      </c>
      <c r="G9816" t="s">
        <v>675</v>
      </c>
      <c r="H9816" t="s">
        <v>149</v>
      </c>
      <c r="I9816" t="s">
        <v>135</v>
      </c>
      <c r="J9816" t="s">
        <v>136</v>
      </c>
      <c r="K9816" t="s">
        <v>137</v>
      </c>
      <c r="L9816" t="s">
        <v>27459</v>
      </c>
      <c r="M9816" t="s">
        <v>27460</v>
      </c>
      <c r="N9816">
        <v>3.2580555549999999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43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144.44775556085546</v>
      </c>
      <c r="AC9816">
        <v>0</v>
      </c>
      <c r="AD9816">
        <v>0</v>
      </c>
      <c r="AE9816">
        <v>144.44775556085546</v>
      </c>
    </row>
    <row r="9817" spans="1:31" x14ac:dyDescent="0.25">
      <c r="A9817">
        <v>1665861</v>
      </c>
      <c r="B9817">
        <v>1</v>
      </c>
      <c r="C9817" t="s">
        <v>80</v>
      </c>
      <c r="D9817" t="s">
        <v>98</v>
      </c>
      <c r="E9817" t="s">
        <v>152</v>
      </c>
      <c r="F9817" t="s">
        <v>27461</v>
      </c>
      <c r="G9817" t="s">
        <v>154</v>
      </c>
      <c r="H9817" t="s">
        <v>149</v>
      </c>
      <c r="I9817" t="s">
        <v>135</v>
      </c>
      <c r="J9817" t="s">
        <v>136</v>
      </c>
      <c r="K9817" t="s">
        <v>137</v>
      </c>
      <c r="L9817" t="s">
        <v>27462</v>
      </c>
      <c r="M9817" t="s">
        <v>27463</v>
      </c>
      <c r="N9817">
        <v>1.640833333</v>
      </c>
      <c r="O9817">
        <v>0</v>
      </c>
      <c r="P9817">
        <v>3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1.2856728011890124</v>
      </c>
      <c r="Y9817">
        <v>0</v>
      </c>
      <c r="Z9817">
        <v>0</v>
      </c>
      <c r="AA9817">
        <v>0</v>
      </c>
      <c r="AB9817">
        <v>0</v>
      </c>
      <c r="AC9817">
        <v>0</v>
      </c>
      <c r="AD9817">
        <v>0</v>
      </c>
      <c r="AE9817">
        <v>1.2856728011890124</v>
      </c>
    </row>
    <row r="9818" spans="1:31" x14ac:dyDescent="0.25">
      <c r="A9818">
        <v>1665907</v>
      </c>
      <c r="B9818">
        <v>1</v>
      </c>
      <c r="C9818" t="s">
        <v>80</v>
      </c>
      <c r="D9818" t="s">
        <v>105</v>
      </c>
      <c r="E9818" t="s">
        <v>152</v>
      </c>
      <c r="F9818" t="s">
        <v>2066</v>
      </c>
      <c r="G9818" t="s">
        <v>168</v>
      </c>
      <c r="H9818" t="s">
        <v>149</v>
      </c>
      <c r="I9818" t="s">
        <v>135</v>
      </c>
      <c r="J9818" t="s">
        <v>136</v>
      </c>
      <c r="K9818" t="s">
        <v>137</v>
      </c>
      <c r="L9818" t="s">
        <v>27464</v>
      </c>
      <c r="M9818" t="s">
        <v>27465</v>
      </c>
      <c r="N9818">
        <v>1.7366666660000001</v>
      </c>
      <c r="O9818">
        <v>0</v>
      </c>
      <c r="P9818">
        <v>3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0.96646978367601011</v>
      </c>
      <c r="Y9818">
        <v>0</v>
      </c>
      <c r="Z9818">
        <v>0</v>
      </c>
      <c r="AA9818">
        <v>0</v>
      </c>
      <c r="AB9818">
        <v>0</v>
      </c>
      <c r="AC9818">
        <v>0</v>
      </c>
      <c r="AD9818">
        <v>0</v>
      </c>
      <c r="AE9818">
        <v>0.96646978367601011</v>
      </c>
    </row>
    <row r="9819" spans="1:31" x14ac:dyDescent="0.25">
      <c r="A9819">
        <v>1665366</v>
      </c>
      <c r="B9819">
        <v>1</v>
      </c>
      <c r="C9819" t="s">
        <v>80</v>
      </c>
      <c r="D9819" t="s">
        <v>103</v>
      </c>
      <c r="E9819" t="s">
        <v>140</v>
      </c>
      <c r="F9819" t="s">
        <v>1841</v>
      </c>
      <c r="G9819" t="s">
        <v>161</v>
      </c>
      <c r="H9819" t="s">
        <v>134</v>
      </c>
      <c r="I9819" t="s">
        <v>135</v>
      </c>
      <c r="J9819" t="s">
        <v>136</v>
      </c>
      <c r="K9819" t="s">
        <v>137</v>
      </c>
      <c r="L9819" t="s">
        <v>27466</v>
      </c>
      <c r="M9819" t="s">
        <v>27467</v>
      </c>
      <c r="N9819">
        <v>9.1111110999999995E-2</v>
      </c>
      <c r="O9819">
        <v>36</v>
      </c>
      <c r="P9819">
        <v>7534</v>
      </c>
      <c r="Q9819">
        <v>29</v>
      </c>
      <c r="R9819">
        <v>364</v>
      </c>
      <c r="S9819">
        <v>34</v>
      </c>
      <c r="T9819">
        <v>1028</v>
      </c>
      <c r="U9819">
        <v>1</v>
      </c>
      <c r="V9819">
        <v>0</v>
      </c>
      <c r="W9819">
        <v>1.6269073089178336</v>
      </c>
      <c r="X9819">
        <v>213.01990401022564</v>
      </c>
      <c r="Y9819">
        <v>7.4648947107163997</v>
      </c>
      <c r="Z9819">
        <v>10.804675464095363</v>
      </c>
      <c r="AA9819">
        <v>17.48520457604015</v>
      </c>
      <c r="AB9819">
        <v>97.998572985074944</v>
      </c>
      <c r="AC9819">
        <v>7.1024376844149772</v>
      </c>
      <c r="AD9819">
        <v>0</v>
      </c>
      <c r="AE9819">
        <v>355.50259673948528</v>
      </c>
    </row>
    <row r="9820" spans="1:31" x14ac:dyDescent="0.25">
      <c r="A9820">
        <v>1665512</v>
      </c>
      <c r="B9820">
        <v>1</v>
      </c>
      <c r="C9820" t="s">
        <v>80</v>
      </c>
      <c r="D9820" t="s">
        <v>100</v>
      </c>
      <c r="E9820" t="s">
        <v>140</v>
      </c>
      <c r="F9820" t="s">
        <v>27468</v>
      </c>
      <c r="G9820" t="s">
        <v>161</v>
      </c>
      <c r="H9820" t="s">
        <v>134</v>
      </c>
      <c r="I9820" t="s">
        <v>135</v>
      </c>
      <c r="J9820" t="s">
        <v>136</v>
      </c>
      <c r="K9820" t="s">
        <v>137</v>
      </c>
      <c r="L9820" t="s">
        <v>27469</v>
      </c>
      <c r="M9820" t="s">
        <v>27470</v>
      </c>
      <c r="N9820">
        <v>1.26</v>
      </c>
      <c r="O9820">
        <v>1</v>
      </c>
      <c r="P9820">
        <v>1334</v>
      </c>
      <c r="Q9820">
        <v>18</v>
      </c>
      <c r="R9820">
        <v>487</v>
      </c>
      <c r="S9820">
        <v>13</v>
      </c>
      <c r="T9820">
        <v>292</v>
      </c>
      <c r="U9820">
        <v>0</v>
      </c>
      <c r="V9820">
        <v>1</v>
      </c>
      <c r="W9820">
        <v>0.25240959161303472</v>
      </c>
      <c r="X9820">
        <v>453.61201191493848</v>
      </c>
      <c r="Y9820">
        <v>137.0853416258206</v>
      </c>
      <c r="Z9820">
        <v>272.48459792782683</v>
      </c>
      <c r="AA9820">
        <v>194.79520483906964</v>
      </c>
      <c r="AB9820">
        <v>421.5968202035869</v>
      </c>
      <c r="AC9820">
        <v>0</v>
      </c>
      <c r="AD9820">
        <v>235.69808896455547</v>
      </c>
      <c r="AE9820">
        <v>1715.524475067411</v>
      </c>
    </row>
    <row r="9821" spans="1:31" x14ac:dyDescent="0.25">
      <c r="A9821">
        <v>1666053</v>
      </c>
      <c r="B9821">
        <v>1</v>
      </c>
      <c r="C9821" t="s">
        <v>80</v>
      </c>
      <c r="D9821" t="s">
        <v>106</v>
      </c>
      <c r="E9821" t="s">
        <v>152</v>
      </c>
      <c r="F9821" t="s">
        <v>27471</v>
      </c>
      <c r="G9821" t="s">
        <v>154</v>
      </c>
      <c r="H9821" t="s">
        <v>149</v>
      </c>
      <c r="I9821" t="s">
        <v>135</v>
      </c>
      <c r="J9821" t="s">
        <v>136</v>
      </c>
      <c r="K9821" t="s">
        <v>137</v>
      </c>
      <c r="L9821" t="s">
        <v>27472</v>
      </c>
      <c r="M9821" t="s">
        <v>27473</v>
      </c>
      <c r="N9821">
        <v>3.9666666660000001</v>
      </c>
      <c r="O9821">
        <v>0</v>
      </c>
      <c r="P9821">
        <v>1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0.11738648768795139</v>
      </c>
      <c r="Y9821">
        <v>0</v>
      </c>
      <c r="Z9821">
        <v>0</v>
      </c>
      <c r="AA9821">
        <v>0</v>
      </c>
      <c r="AB9821">
        <v>0</v>
      </c>
      <c r="AC9821">
        <v>0</v>
      </c>
      <c r="AD9821">
        <v>0</v>
      </c>
      <c r="AE9821">
        <v>0.11738648768795139</v>
      </c>
    </row>
    <row r="9822" spans="1:31" x14ac:dyDescent="0.25">
      <c r="A9822">
        <v>1665758</v>
      </c>
      <c r="B9822">
        <v>1</v>
      </c>
      <c r="C9822" t="s">
        <v>80</v>
      </c>
      <c r="D9822" t="s">
        <v>83</v>
      </c>
      <c r="E9822" t="s">
        <v>178</v>
      </c>
      <c r="F9822" t="s">
        <v>2063</v>
      </c>
      <c r="G9822" t="s">
        <v>227</v>
      </c>
      <c r="H9822" t="s">
        <v>149</v>
      </c>
      <c r="I9822" t="s">
        <v>135</v>
      </c>
      <c r="J9822" t="s">
        <v>136</v>
      </c>
      <c r="K9822" t="s">
        <v>137</v>
      </c>
      <c r="L9822" t="s">
        <v>27474</v>
      </c>
      <c r="M9822" t="s">
        <v>27475</v>
      </c>
      <c r="N9822">
        <v>3.5752777770000002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4</v>
      </c>
      <c r="U9822">
        <v>0</v>
      </c>
      <c r="V9822">
        <v>1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11.83930389414671</v>
      </c>
      <c r="AC9822">
        <v>0</v>
      </c>
      <c r="AD9822">
        <v>85.688774127137293</v>
      </c>
      <c r="AE9822">
        <v>97.528078021284003</v>
      </c>
    </row>
    <row r="9823" spans="1:31" x14ac:dyDescent="0.25">
      <c r="A9823">
        <v>1665595</v>
      </c>
      <c r="B9823">
        <v>1</v>
      </c>
      <c r="C9823" t="s">
        <v>80</v>
      </c>
      <c r="D9823" t="s">
        <v>95</v>
      </c>
      <c r="E9823" t="s">
        <v>152</v>
      </c>
      <c r="F9823" t="s">
        <v>27476</v>
      </c>
      <c r="G9823" t="s">
        <v>507</v>
      </c>
      <c r="H9823" t="s">
        <v>149</v>
      </c>
      <c r="I9823" t="s">
        <v>135</v>
      </c>
      <c r="J9823" t="s">
        <v>136</v>
      </c>
      <c r="K9823" t="s">
        <v>137</v>
      </c>
      <c r="L9823" t="s">
        <v>27477</v>
      </c>
      <c r="M9823" t="s">
        <v>27478</v>
      </c>
      <c r="N9823">
        <v>2.852777777</v>
      </c>
      <c r="O9823">
        <v>0</v>
      </c>
      <c r="P9823">
        <v>9</v>
      </c>
      <c r="Q9823">
        <v>0</v>
      </c>
      <c r="R9823">
        <v>0</v>
      </c>
      <c r="S9823">
        <v>0</v>
      </c>
      <c r="T9823">
        <v>4</v>
      </c>
      <c r="U9823">
        <v>0</v>
      </c>
      <c r="V9823">
        <v>0</v>
      </c>
      <c r="W9823">
        <v>0</v>
      </c>
      <c r="X9823">
        <v>6.2440209176507846</v>
      </c>
      <c r="Y9823">
        <v>0</v>
      </c>
      <c r="Z9823">
        <v>0</v>
      </c>
      <c r="AA9823">
        <v>0</v>
      </c>
      <c r="AB9823">
        <v>5.9952195885191788</v>
      </c>
      <c r="AC9823">
        <v>0</v>
      </c>
      <c r="AD9823">
        <v>0</v>
      </c>
      <c r="AE9823">
        <v>12.239240506169963</v>
      </c>
    </row>
    <row r="9824" spans="1:31" x14ac:dyDescent="0.25">
      <c r="A9824">
        <v>1665950</v>
      </c>
      <c r="B9824">
        <v>1</v>
      </c>
      <c r="C9824" t="s">
        <v>80</v>
      </c>
      <c r="D9824" t="s">
        <v>106</v>
      </c>
      <c r="E9824" t="s">
        <v>152</v>
      </c>
      <c r="F9824" t="s">
        <v>27479</v>
      </c>
      <c r="G9824" t="s">
        <v>507</v>
      </c>
      <c r="H9824" t="s">
        <v>149</v>
      </c>
      <c r="I9824" t="s">
        <v>135</v>
      </c>
      <c r="J9824" t="s">
        <v>136</v>
      </c>
      <c r="K9824" t="s">
        <v>137</v>
      </c>
      <c r="L9824" t="s">
        <v>27480</v>
      </c>
      <c r="M9824" t="s">
        <v>27481</v>
      </c>
      <c r="N9824">
        <v>2.3222222220000002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1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3.8761789397794666</v>
      </c>
      <c r="AC9824">
        <v>0</v>
      </c>
      <c r="AD9824">
        <v>0</v>
      </c>
      <c r="AE9824">
        <v>3.8761789397794666</v>
      </c>
    </row>
    <row r="9825" spans="1:31" x14ac:dyDescent="0.25">
      <c r="A9825">
        <v>1665383</v>
      </c>
      <c r="B9825">
        <v>1</v>
      </c>
      <c r="C9825" t="s">
        <v>80</v>
      </c>
      <c r="D9825" t="s">
        <v>85</v>
      </c>
      <c r="E9825" t="s">
        <v>178</v>
      </c>
      <c r="F9825" t="s">
        <v>27482</v>
      </c>
      <c r="G9825" t="s">
        <v>148</v>
      </c>
      <c r="H9825" t="s">
        <v>149</v>
      </c>
      <c r="I9825" t="s">
        <v>135</v>
      </c>
      <c r="J9825" t="s">
        <v>136</v>
      </c>
      <c r="K9825" t="s">
        <v>143</v>
      </c>
      <c r="L9825" t="s">
        <v>27483</v>
      </c>
      <c r="M9825" t="s">
        <v>27273</v>
      </c>
      <c r="N9825">
        <v>7.2268369440000004</v>
      </c>
      <c r="O9825">
        <v>0</v>
      </c>
      <c r="P9825">
        <v>180</v>
      </c>
      <c r="Q9825">
        <v>0</v>
      </c>
      <c r="R9825">
        <v>0</v>
      </c>
      <c r="S9825">
        <v>0</v>
      </c>
      <c r="T9825">
        <v>15</v>
      </c>
      <c r="U9825">
        <v>0</v>
      </c>
      <c r="V9825">
        <v>0</v>
      </c>
      <c r="W9825">
        <v>0</v>
      </c>
      <c r="X9825">
        <v>299.52138102182857</v>
      </c>
      <c r="Y9825">
        <v>0</v>
      </c>
      <c r="Z9825">
        <v>0</v>
      </c>
      <c r="AA9825">
        <v>0</v>
      </c>
      <c r="AB9825">
        <v>49.695932137912841</v>
      </c>
      <c r="AC9825">
        <v>0</v>
      </c>
      <c r="AD9825">
        <v>0</v>
      </c>
      <c r="AE9825">
        <v>349.21731315974142</v>
      </c>
    </row>
    <row r="9826" spans="1:31" x14ac:dyDescent="0.25">
      <c r="A9826">
        <v>1665718</v>
      </c>
      <c r="B9826">
        <v>1</v>
      </c>
      <c r="C9826" t="s">
        <v>80</v>
      </c>
      <c r="D9826" t="s">
        <v>105</v>
      </c>
      <c r="E9826" t="s">
        <v>204</v>
      </c>
      <c r="F9826" t="s">
        <v>2802</v>
      </c>
      <c r="G9826" t="s">
        <v>918</v>
      </c>
      <c r="H9826" t="s">
        <v>134</v>
      </c>
      <c r="I9826" t="s">
        <v>135</v>
      </c>
      <c r="J9826" t="s">
        <v>136</v>
      </c>
      <c r="K9826" t="s">
        <v>137</v>
      </c>
      <c r="L9826" t="s">
        <v>27484</v>
      </c>
      <c r="M9826" t="s">
        <v>27485</v>
      </c>
      <c r="N9826">
        <v>0.195833333</v>
      </c>
      <c r="O9826">
        <v>1</v>
      </c>
      <c r="P9826">
        <v>127</v>
      </c>
      <c r="Q9826">
        <v>3</v>
      </c>
      <c r="R9826">
        <v>3</v>
      </c>
      <c r="S9826">
        <v>7</v>
      </c>
      <c r="T9826">
        <v>41</v>
      </c>
      <c r="U9826">
        <v>0</v>
      </c>
      <c r="V9826">
        <v>0</v>
      </c>
      <c r="W9826">
        <v>0.19690521619069168</v>
      </c>
      <c r="X9826">
        <v>9.843527358901742</v>
      </c>
      <c r="Y9826">
        <v>6.1285821758119923</v>
      </c>
      <c r="Z9826">
        <v>0.13294356262516668</v>
      </c>
      <c r="AA9826">
        <v>12.717682894324026</v>
      </c>
      <c r="AB9826">
        <v>9.1704789441919203</v>
      </c>
      <c r="AC9826">
        <v>0</v>
      </c>
      <c r="AD9826">
        <v>0</v>
      </c>
      <c r="AE9826">
        <v>38.190120152045537</v>
      </c>
    </row>
    <row r="9827" spans="1:31" x14ac:dyDescent="0.25">
      <c r="A9827">
        <v>1665452</v>
      </c>
      <c r="B9827">
        <v>1</v>
      </c>
      <c r="C9827" t="s">
        <v>81</v>
      </c>
      <c r="D9827" t="s">
        <v>113</v>
      </c>
      <c r="E9827" t="s">
        <v>178</v>
      </c>
      <c r="F9827" t="s">
        <v>5738</v>
      </c>
      <c r="G9827" t="s">
        <v>227</v>
      </c>
      <c r="H9827" t="s">
        <v>149</v>
      </c>
      <c r="I9827" t="s">
        <v>135</v>
      </c>
      <c r="J9827" t="s">
        <v>136</v>
      </c>
      <c r="K9827" t="s">
        <v>137</v>
      </c>
      <c r="L9827" t="s">
        <v>27486</v>
      </c>
      <c r="M9827" t="s">
        <v>27487</v>
      </c>
      <c r="N9827">
        <v>0.70944444399999995</v>
      </c>
      <c r="O9827">
        <v>0</v>
      </c>
      <c r="P9827">
        <v>11</v>
      </c>
      <c r="Q9827">
        <v>0</v>
      </c>
      <c r="R9827">
        <v>5</v>
      </c>
      <c r="S9827">
        <v>0</v>
      </c>
      <c r="T9827">
        <v>2</v>
      </c>
      <c r="U9827">
        <v>0</v>
      </c>
      <c r="V9827">
        <v>0</v>
      </c>
      <c r="W9827">
        <v>0</v>
      </c>
      <c r="X9827">
        <v>3.5770106353529108</v>
      </c>
      <c r="Y9827">
        <v>0</v>
      </c>
      <c r="Z9827">
        <v>0.35697895652958167</v>
      </c>
      <c r="AA9827">
        <v>0</v>
      </c>
      <c r="AB9827">
        <v>0.19512442956916504</v>
      </c>
      <c r="AC9827">
        <v>0</v>
      </c>
      <c r="AD9827">
        <v>0</v>
      </c>
      <c r="AE9827">
        <v>4.1291140214516577</v>
      </c>
    </row>
    <row r="9828" spans="1:31" x14ac:dyDescent="0.25">
      <c r="A9828">
        <v>1666116</v>
      </c>
      <c r="B9828">
        <v>1</v>
      </c>
      <c r="C9828" t="s">
        <v>80</v>
      </c>
      <c r="D9828" t="s">
        <v>85</v>
      </c>
      <c r="E9828" t="s">
        <v>362</v>
      </c>
      <c r="F9828" t="s">
        <v>27488</v>
      </c>
      <c r="G9828" t="s">
        <v>227</v>
      </c>
      <c r="H9828" t="s">
        <v>149</v>
      </c>
      <c r="I9828" t="s">
        <v>135</v>
      </c>
      <c r="J9828" t="s">
        <v>136</v>
      </c>
      <c r="K9828" t="s">
        <v>137</v>
      </c>
      <c r="L9828" t="s">
        <v>27489</v>
      </c>
      <c r="M9828" t="s">
        <v>27490</v>
      </c>
      <c r="N9828">
        <v>0.62805555499999999</v>
      </c>
      <c r="O9828">
        <v>0</v>
      </c>
      <c r="P9828">
        <v>6</v>
      </c>
      <c r="Q9828">
        <v>0</v>
      </c>
      <c r="R9828">
        <v>0</v>
      </c>
      <c r="S9828">
        <v>0</v>
      </c>
      <c r="T9828">
        <v>1</v>
      </c>
      <c r="U9828">
        <v>0</v>
      </c>
      <c r="V9828">
        <v>0</v>
      </c>
      <c r="W9828">
        <v>0</v>
      </c>
      <c r="X9828">
        <v>1.4712631453824501</v>
      </c>
      <c r="Y9828">
        <v>0</v>
      </c>
      <c r="Z9828">
        <v>0</v>
      </c>
      <c r="AA9828">
        <v>0</v>
      </c>
      <c r="AB9828">
        <v>0.21050156091008337</v>
      </c>
      <c r="AC9828">
        <v>0</v>
      </c>
      <c r="AD9828">
        <v>0</v>
      </c>
      <c r="AE9828">
        <v>1.6817647062925334</v>
      </c>
    </row>
    <row r="9829" spans="1:31" x14ac:dyDescent="0.25">
      <c r="A9829">
        <v>1665695</v>
      </c>
      <c r="B9829">
        <v>1</v>
      </c>
      <c r="C9829" t="s">
        <v>80</v>
      </c>
      <c r="D9829" t="s">
        <v>106</v>
      </c>
      <c r="E9829" t="s">
        <v>152</v>
      </c>
      <c r="F9829" t="s">
        <v>27491</v>
      </c>
      <c r="G9829" t="s">
        <v>168</v>
      </c>
      <c r="H9829" t="s">
        <v>149</v>
      </c>
      <c r="I9829" t="s">
        <v>135</v>
      </c>
      <c r="J9829" t="s">
        <v>136</v>
      </c>
      <c r="K9829" t="s">
        <v>137</v>
      </c>
      <c r="L9829" t="s">
        <v>27492</v>
      </c>
      <c r="M9829" t="s">
        <v>27493</v>
      </c>
      <c r="N9829">
        <v>26.453055554999999</v>
      </c>
      <c r="O9829">
        <v>0</v>
      </c>
      <c r="P9829">
        <v>0</v>
      </c>
      <c r="Q9829">
        <v>0</v>
      </c>
      <c r="R9829">
        <v>1</v>
      </c>
      <c r="S9829">
        <v>0</v>
      </c>
      <c r="T9829">
        <v>0</v>
      </c>
      <c r="U9829">
        <v>0</v>
      </c>
      <c r="V9829">
        <v>0</v>
      </c>
      <c r="W9829">
        <v>0</v>
      </c>
      <c r="X9829">
        <v>0</v>
      </c>
      <c r="Y9829">
        <v>0</v>
      </c>
      <c r="Z9829">
        <v>9.0516517735555538E-3</v>
      </c>
      <c r="AA9829">
        <v>0</v>
      </c>
      <c r="AB9829">
        <v>0</v>
      </c>
      <c r="AC9829">
        <v>0</v>
      </c>
      <c r="AD9829">
        <v>0</v>
      </c>
      <c r="AE9829">
        <v>9.0516517735555538E-3</v>
      </c>
    </row>
    <row r="9830" spans="1:31" x14ac:dyDescent="0.25">
      <c r="A9830">
        <v>1665426</v>
      </c>
      <c r="B9830">
        <v>1</v>
      </c>
      <c r="C9830" t="s">
        <v>80</v>
      </c>
      <c r="D9830" t="s">
        <v>99</v>
      </c>
      <c r="E9830" t="s">
        <v>178</v>
      </c>
      <c r="F9830" t="s">
        <v>27494</v>
      </c>
      <c r="G9830" t="s">
        <v>403</v>
      </c>
      <c r="H9830" t="s">
        <v>149</v>
      </c>
      <c r="I9830" t="s">
        <v>135</v>
      </c>
      <c r="J9830" t="s">
        <v>136</v>
      </c>
      <c r="K9830" t="s">
        <v>137</v>
      </c>
      <c r="L9830" t="s">
        <v>27495</v>
      </c>
      <c r="M9830" t="s">
        <v>27496</v>
      </c>
      <c r="N9830">
        <v>7.0972222220000001</v>
      </c>
      <c r="O9830">
        <v>0</v>
      </c>
      <c r="P9830">
        <v>5</v>
      </c>
      <c r="Q9830">
        <v>0</v>
      </c>
      <c r="R9830">
        <v>2</v>
      </c>
      <c r="S9830">
        <v>0</v>
      </c>
      <c r="T9830">
        <v>0</v>
      </c>
      <c r="U9830">
        <v>0</v>
      </c>
      <c r="V9830">
        <v>0</v>
      </c>
      <c r="W9830">
        <v>0</v>
      </c>
      <c r="X9830">
        <v>12.53744038815752</v>
      </c>
      <c r="Y9830">
        <v>0</v>
      </c>
      <c r="Z9830">
        <v>0.17369066915605222</v>
      </c>
      <c r="AA9830">
        <v>0</v>
      </c>
      <c r="AB9830">
        <v>0</v>
      </c>
      <c r="AC9830">
        <v>0</v>
      </c>
      <c r="AD9830">
        <v>0</v>
      </c>
      <c r="AE9830">
        <v>12.711131057313573</v>
      </c>
    </row>
    <row r="9831" spans="1:31" x14ac:dyDescent="0.25">
      <c r="A9831">
        <v>1666136</v>
      </c>
      <c r="B9831">
        <v>1</v>
      </c>
      <c r="C9831" t="s">
        <v>80</v>
      </c>
      <c r="D9831" t="s">
        <v>92</v>
      </c>
      <c r="E9831" t="s">
        <v>131</v>
      </c>
      <c r="F9831" t="s">
        <v>27497</v>
      </c>
      <c r="G9831" t="s">
        <v>161</v>
      </c>
      <c r="H9831" t="s">
        <v>134</v>
      </c>
      <c r="I9831" t="s">
        <v>135</v>
      </c>
      <c r="J9831" t="s">
        <v>136</v>
      </c>
      <c r="K9831" t="s">
        <v>137</v>
      </c>
      <c r="L9831" t="s">
        <v>27498</v>
      </c>
      <c r="M9831" t="s">
        <v>27499</v>
      </c>
      <c r="N9831">
        <v>1.8786111109999999</v>
      </c>
      <c r="O9831">
        <v>0</v>
      </c>
      <c r="P9831">
        <v>286</v>
      </c>
      <c r="Q9831">
        <v>0</v>
      </c>
      <c r="R9831">
        <v>63</v>
      </c>
      <c r="S9831">
        <v>2</v>
      </c>
      <c r="T9831">
        <v>14</v>
      </c>
      <c r="U9831">
        <v>0</v>
      </c>
      <c r="V9831">
        <v>0</v>
      </c>
      <c r="W9831">
        <v>0</v>
      </c>
      <c r="X9831">
        <v>174.38713899166379</v>
      </c>
      <c r="Y9831">
        <v>0</v>
      </c>
      <c r="Z9831">
        <v>31.126998597118178</v>
      </c>
      <c r="AA9831">
        <v>31.126298785319083</v>
      </c>
      <c r="AB9831">
        <v>14.151673186557652</v>
      </c>
      <c r="AC9831">
        <v>0</v>
      </c>
      <c r="AD9831">
        <v>0</v>
      </c>
      <c r="AE9831">
        <v>250.7921095606587</v>
      </c>
    </row>
    <row r="9832" spans="1:31" x14ac:dyDescent="0.25">
      <c r="A9832">
        <v>1665638</v>
      </c>
      <c r="B9832">
        <v>1</v>
      </c>
      <c r="C9832" t="s">
        <v>81</v>
      </c>
      <c r="D9832" t="s">
        <v>118</v>
      </c>
      <c r="E9832" t="s">
        <v>178</v>
      </c>
      <c r="F9832" t="s">
        <v>27500</v>
      </c>
      <c r="G9832" t="s">
        <v>227</v>
      </c>
      <c r="H9832" t="s">
        <v>149</v>
      </c>
      <c r="I9832" t="s">
        <v>135</v>
      </c>
      <c r="J9832" t="s">
        <v>136</v>
      </c>
      <c r="K9832" t="s">
        <v>137</v>
      </c>
      <c r="L9832" t="s">
        <v>27501</v>
      </c>
      <c r="M9832" t="s">
        <v>27502</v>
      </c>
      <c r="N9832">
        <v>2.8058333329999998</v>
      </c>
      <c r="O9832">
        <v>0</v>
      </c>
      <c r="P9832">
        <v>27</v>
      </c>
      <c r="Q9832">
        <v>0</v>
      </c>
      <c r="R9832">
        <v>2</v>
      </c>
      <c r="S9832">
        <v>0</v>
      </c>
      <c r="T9832">
        <v>5</v>
      </c>
      <c r="U9832">
        <v>0</v>
      </c>
      <c r="V9832">
        <v>0</v>
      </c>
      <c r="W9832">
        <v>0</v>
      </c>
      <c r="X9832">
        <v>22.356697008667361</v>
      </c>
      <c r="Y9832">
        <v>0</v>
      </c>
      <c r="Z9832">
        <v>0.97540408731180017</v>
      </c>
      <c r="AA9832">
        <v>0</v>
      </c>
      <c r="AB9832">
        <v>18.769547664950405</v>
      </c>
      <c r="AC9832">
        <v>0</v>
      </c>
      <c r="AD9832">
        <v>0</v>
      </c>
      <c r="AE9832">
        <v>42.101648760929564</v>
      </c>
    </row>
    <row r="9833" spans="1:31" x14ac:dyDescent="0.25">
      <c r="A9833">
        <v>1665283</v>
      </c>
      <c r="B9833">
        <v>1</v>
      </c>
      <c r="C9833" t="s">
        <v>80</v>
      </c>
      <c r="D9833" t="s">
        <v>103</v>
      </c>
      <c r="E9833" t="s">
        <v>140</v>
      </c>
      <c r="F9833" t="s">
        <v>27503</v>
      </c>
      <c r="G9833" t="s">
        <v>161</v>
      </c>
      <c r="H9833" t="s">
        <v>134</v>
      </c>
      <c r="I9833" t="s">
        <v>135</v>
      </c>
      <c r="J9833" t="s">
        <v>136</v>
      </c>
      <c r="K9833" t="s">
        <v>137</v>
      </c>
      <c r="L9833" t="s">
        <v>27504</v>
      </c>
      <c r="M9833" t="s">
        <v>27505</v>
      </c>
      <c r="N9833">
        <v>0.564722222</v>
      </c>
      <c r="O9833">
        <v>5</v>
      </c>
      <c r="P9833">
        <v>9533</v>
      </c>
      <c r="Q9833">
        <v>5</v>
      </c>
      <c r="R9833">
        <v>10</v>
      </c>
      <c r="S9833">
        <v>13</v>
      </c>
      <c r="T9833">
        <v>872</v>
      </c>
      <c r="U9833">
        <v>5</v>
      </c>
      <c r="V9833">
        <v>0</v>
      </c>
      <c r="W9833">
        <v>0.64345622406494829</v>
      </c>
      <c r="X9833">
        <v>1487.6216797080824</v>
      </c>
      <c r="Y9833">
        <v>150.82358022896116</v>
      </c>
      <c r="Z9833">
        <v>0.2720291772414577</v>
      </c>
      <c r="AA9833">
        <v>99.348160135104663</v>
      </c>
      <c r="AB9833">
        <v>352.1228476900751</v>
      </c>
      <c r="AC9833">
        <v>188.33121121341077</v>
      </c>
      <c r="AD9833">
        <v>0</v>
      </c>
      <c r="AE9833">
        <v>2279.1629643769406</v>
      </c>
    </row>
    <row r="9834" spans="1:31" x14ac:dyDescent="0.25">
      <c r="A9834">
        <v>1665532</v>
      </c>
      <c r="B9834">
        <v>1</v>
      </c>
      <c r="C9834" t="s">
        <v>80</v>
      </c>
      <c r="D9834" t="s">
        <v>96</v>
      </c>
      <c r="E9834" t="s">
        <v>362</v>
      </c>
      <c r="F9834" t="s">
        <v>27506</v>
      </c>
      <c r="G9834" t="s">
        <v>172</v>
      </c>
      <c r="H9834" t="s">
        <v>149</v>
      </c>
      <c r="I9834" t="s">
        <v>135</v>
      </c>
      <c r="J9834" t="s">
        <v>136</v>
      </c>
      <c r="K9834" t="s">
        <v>137</v>
      </c>
      <c r="L9834" t="s">
        <v>27507</v>
      </c>
      <c r="M9834" t="s">
        <v>27508</v>
      </c>
      <c r="N9834">
        <v>5.4455555550000003</v>
      </c>
      <c r="O9834">
        <v>0</v>
      </c>
      <c r="P9834">
        <v>1</v>
      </c>
      <c r="Q9834">
        <v>0</v>
      </c>
      <c r="R9834">
        <v>0</v>
      </c>
      <c r="S9834">
        <v>0</v>
      </c>
      <c r="T9834">
        <v>23</v>
      </c>
      <c r="U9834">
        <v>0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327.30319382275849</v>
      </c>
      <c r="AC9834">
        <v>0</v>
      </c>
      <c r="AD9834">
        <v>0</v>
      </c>
      <c r="AE9834">
        <v>327.30319382275849</v>
      </c>
    </row>
    <row r="9835" spans="1:31" x14ac:dyDescent="0.25">
      <c r="A9835">
        <v>1665446</v>
      </c>
      <c r="B9835">
        <v>1</v>
      </c>
      <c r="C9835" t="s">
        <v>80</v>
      </c>
      <c r="D9835" t="s">
        <v>88</v>
      </c>
      <c r="E9835" t="s">
        <v>152</v>
      </c>
      <c r="F9835" t="s">
        <v>27509</v>
      </c>
      <c r="G9835" t="s">
        <v>154</v>
      </c>
      <c r="H9835" t="s">
        <v>149</v>
      </c>
      <c r="I9835" t="s">
        <v>135</v>
      </c>
      <c r="J9835" t="s">
        <v>136</v>
      </c>
      <c r="K9835" t="s">
        <v>137</v>
      </c>
      <c r="L9835" t="s">
        <v>27510</v>
      </c>
      <c r="M9835" t="s">
        <v>27511</v>
      </c>
      <c r="N9835">
        <v>3.0263888880000001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1</v>
      </c>
      <c r="U9835">
        <v>0</v>
      </c>
      <c r="V9835">
        <v>0</v>
      </c>
      <c r="W9835">
        <v>0</v>
      </c>
      <c r="X9835">
        <v>0</v>
      </c>
      <c r="Y9835">
        <v>0</v>
      </c>
      <c r="Z9835">
        <v>0</v>
      </c>
      <c r="AA9835">
        <v>0</v>
      </c>
      <c r="AB9835">
        <v>3.4456014842450209</v>
      </c>
      <c r="AC9835">
        <v>0</v>
      </c>
      <c r="AD9835">
        <v>0</v>
      </c>
      <c r="AE9835">
        <v>3.4456014842450209</v>
      </c>
    </row>
    <row r="9836" spans="1:31" x14ac:dyDescent="0.25">
      <c r="A9836">
        <v>1665924</v>
      </c>
      <c r="B9836">
        <v>1</v>
      </c>
      <c r="C9836" t="s">
        <v>80</v>
      </c>
      <c r="D9836" t="s">
        <v>83</v>
      </c>
      <c r="E9836" t="s">
        <v>146</v>
      </c>
      <c r="F9836" t="s">
        <v>22921</v>
      </c>
      <c r="G9836" t="s">
        <v>227</v>
      </c>
      <c r="H9836" t="s">
        <v>149</v>
      </c>
      <c r="I9836" t="s">
        <v>135</v>
      </c>
      <c r="J9836" t="s">
        <v>136</v>
      </c>
      <c r="K9836" t="s">
        <v>137</v>
      </c>
      <c r="L9836" t="s">
        <v>27512</v>
      </c>
      <c r="M9836" t="s">
        <v>27513</v>
      </c>
      <c r="N9836">
        <v>1.822777777</v>
      </c>
      <c r="O9836">
        <v>0</v>
      </c>
      <c r="P9836">
        <v>7</v>
      </c>
      <c r="Q9836">
        <v>0</v>
      </c>
      <c r="R9836">
        <v>0</v>
      </c>
      <c r="S9836">
        <v>0</v>
      </c>
      <c r="T9836">
        <v>31</v>
      </c>
      <c r="U9836">
        <v>0</v>
      </c>
      <c r="V9836">
        <v>3</v>
      </c>
      <c r="W9836">
        <v>0</v>
      </c>
      <c r="X9836">
        <v>4.2274927605062107</v>
      </c>
      <c r="Y9836">
        <v>0</v>
      </c>
      <c r="Z9836">
        <v>0</v>
      </c>
      <c r="AA9836">
        <v>0</v>
      </c>
      <c r="AB9836">
        <v>101.88784985144788</v>
      </c>
      <c r="AC9836">
        <v>0</v>
      </c>
      <c r="AD9836">
        <v>292.30143682772484</v>
      </c>
      <c r="AE9836">
        <v>398.41677943967892</v>
      </c>
    </row>
    <row r="9837" spans="1:31" x14ac:dyDescent="0.25">
      <c r="A9837">
        <v>1666073</v>
      </c>
      <c r="B9837">
        <v>1</v>
      </c>
      <c r="C9837" t="s">
        <v>81</v>
      </c>
      <c r="D9837" t="s">
        <v>123</v>
      </c>
      <c r="E9837" t="s">
        <v>152</v>
      </c>
      <c r="F9837" t="s">
        <v>27514</v>
      </c>
      <c r="G9837" t="s">
        <v>154</v>
      </c>
      <c r="H9837" t="s">
        <v>149</v>
      </c>
      <c r="I9837" t="s">
        <v>135</v>
      </c>
      <c r="J9837" t="s">
        <v>136</v>
      </c>
      <c r="K9837" t="s">
        <v>137</v>
      </c>
      <c r="L9837" t="s">
        <v>27515</v>
      </c>
      <c r="M9837" t="s">
        <v>27516</v>
      </c>
      <c r="N9837">
        <v>2.241944444</v>
      </c>
      <c r="O9837">
        <v>0</v>
      </c>
      <c r="P9837">
        <v>1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0</v>
      </c>
      <c r="W9837">
        <v>0</v>
      </c>
      <c r="X9837">
        <v>0.47667461728552252</v>
      </c>
      <c r="Y9837">
        <v>0</v>
      </c>
      <c r="Z9837">
        <v>0</v>
      </c>
      <c r="AA9837">
        <v>0</v>
      </c>
      <c r="AB9837">
        <v>0</v>
      </c>
      <c r="AC9837">
        <v>0</v>
      </c>
      <c r="AD9837">
        <v>0</v>
      </c>
      <c r="AE9837">
        <v>0.47667461728552252</v>
      </c>
    </row>
    <row r="9838" spans="1:31" x14ac:dyDescent="0.25">
      <c r="A9838">
        <v>1665781</v>
      </c>
      <c r="B9838">
        <v>1</v>
      </c>
      <c r="C9838" t="s">
        <v>80</v>
      </c>
      <c r="D9838" t="s">
        <v>105</v>
      </c>
      <c r="E9838" t="s">
        <v>152</v>
      </c>
      <c r="F9838" t="s">
        <v>2066</v>
      </c>
      <c r="G9838" t="s">
        <v>168</v>
      </c>
      <c r="H9838" t="s">
        <v>149</v>
      </c>
      <c r="I9838" t="s">
        <v>135</v>
      </c>
      <c r="J9838" t="s">
        <v>136</v>
      </c>
      <c r="K9838" t="s">
        <v>137</v>
      </c>
      <c r="L9838" t="s">
        <v>27517</v>
      </c>
      <c r="M9838" t="s">
        <v>27518</v>
      </c>
      <c r="N9838">
        <v>1.2150000000000001</v>
      </c>
      <c r="O9838">
        <v>0</v>
      </c>
      <c r="P9838">
        <v>3</v>
      </c>
      <c r="Q9838">
        <v>0</v>
      </c>
      <c r="R9838">
        <v>0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0.51228249363976497</v>
      </c>
      <c r="Y9838">
        <v>0</v>
      </c>
      <c r="Z9838">
        <v>0</v>
      </c>
      <c r="AA9838">
        <v>0</v>
      </c>
      <c r="AB9838">
        <v>0</v>
      </c>
      <c r="AC9838">
        <v>0</v>
      </c>
      <c r="AD9838">
        <v>0</v>
      </c>
      <c r="AE9838">
        <v>0.51228249363976497</v>
      </c>
    </row>
    <row r="9839" spans="1:31" x14ac:dyDescent="0.25">
      <c r="A9839">
        <v>1665389</v>
      </c>
      <c r="B9839">
        <v>1</v>
      </c>
      <c r="C9839" t="s">
        <v>81</v>
      </c>
      <c r="D9839" t="s">
        <v>120</v>
      </c>
      <c r="E9839" t="s">
        <v>131</v>
      </c>
      <c r="F9839" t="s">
        <v>15743</v>
      </c>
      <c r="G9839" t="s">
        <v>148</v>
      </c>
      <c r="H9839" t="s">
        <v>134</v>
      </c>
      <c r="I9839" t="s">
        <v>135</v>
      </c>
      <c r="J9839" t="s">
        <v>136</v>
      </c>
      <c r="K9839" t="s">
        <v>143</v>
      </c>
      <c r="L9839" t="s">
        <v>27519</v>
      </c>
      <c r="M9839" t="s">
        <v>27520</v>
      </c>
      <c r="N9839">
        <v>8.5777777769999997</v>
      </c>
      <c r="O9839">
        <v>0</v>
      </c>
      <c r="P9839">
        <v>346</v>
      </c>
      <c r="Q9839">
        <v>14</v>
      </c>
      <c r="R9839">
        <v>7</v>
      </c>
      <c r="S9839">
        <v>0</v>
      </c>
      <c r="T9839">
        <v>52</v>
      </c>
      <c r="U9839">
        <v>0</v>
      </c>
      <c r="V9839">
        <v>0</v>
      </c>
      <c r="W9839">
        <v>0</v>
      </c>
      <c r="X9839">
        <v>438.77971319445788</v>
      </c>
      <c r="Y9839">
        <v>209.47140385528289</v>
      </c>
      <c r="Z9839">
        <v>9.775589173734156</v>
      </c>
      <c r="AA9839">
        <v>0</v>
      </c>
      <c r="AB9839">
        <v>574.45262208830206</v>
      </c>
      <c r="AC9839">
        <v>0</v>
      </c>
      <c r="AD9839">
        <v>0</v>
      </c>
      <c r="AE9839">
        <v>1232.479328311777</v>
      </c>
    </row>
    <row r="9840" spans="1:31" x14ac:dyDescent="0.25">
      <c r="A9840">
        <v>1665930</v>
      </c>
      <c r="B9840">
        <v>1</v>
      </c>
      <c r="C9840" t="s">
        <v>80</v>
      </c>
      <c r="D9840" t="s">
        <v>94</v>
      </c>
      <c r="E9840" t="s">
        <v>178</v>
      </c>
      <c r="F9840" t="s">
        <v>11382</v>
      </c>
      <c r="G9840" t="s">
        <v>227</v>
      </c>
      <c r="H9840" t="s">
        <v>149</v>
      </c>
      <c r="I9840" t="s">
        <v>135</v>
      </c>
      <c r="J9840" t="s">
        <v>136</v>
      </c>
      <c r="K9840" t="s">
        <v>137</v>
      </c>
      <c r="L9840" t="s">
        <v>27521</v>
      </c>
      <c r="M9840" t="s">
        <v>27522</v>
      </c>
      <c r="N9840">
        <v>1.488611111</v>
      </c>
      <c r="O9840">
        <v>0</v>
      </c>
      <c r="P9840">
        <v>61</v>
      </c>
      <c r="Q9840">
        <v>0</v>
      </c>
      <c r="R9840">
        <v>0</v>
      </c>
      <c r="S9840">
        <v>0</v>
      </c>
      <c r="T9840">
        <v>4</v>
      </c>
      <c r="U9840">
        <v>0</v>
      </c>
      <c r="V9840">
        <v>0</v>
      </c>
      <c r="W9840">
        <v>0</v>
      </c>
      <c r="X9840">
        <v>24.613344613474535</v>
      </c>
      <c r="Y9840">
        <v>0</v>
      </c>
      <c r="Z9840">
        <v>0</v>
      </c>
      <c r="AA9840">
        <v>0</v>
      </c>
      <c r="AB9840">
        <v>4.6802191896825729</v>
      </c>
      <c r="AC9840">
        <v>0</v>
      </c>
      <c r="AD9840">
        <v>0</v>
      </c>
      <c r="AE9840">
        <v>29.293563803157106</v>
      </c>
    </row>
    <row r="9841" spans="1:31" x14ac:dyDescent="0.25">
      <c r="A9841">
        <v>1665987</v>
      </c>
      <c r="B9841">
        <v>1</v>
      </c>
      <c r="C9841" t="s">
        <v>80</v>
      </c>
      <c r="D9841" t="s">
        <v>93</v>
      </c>
      <c r="E9841" t="s">
        <v>178</v>
      </c>
      <c r="F9841" t="s">
        <v>27523</v>
      </c>
      <c r="G9841" t="s">
        <v>227</v>
      </c>
      <c r="H9841" t="s">
        <v>149</v>
      </c>
      <c r="I9841" t="s">
        <v>135</v>
      </c>
      <c r="J9841" t="s">
        <v>136</v>
      </c>
      <c r="K9841" t="s">
        <v>137</v>
      </c>
      <c r="L9841" t="s">
        <v>27524</v>
      </c>
      <c r="M9841" t="s">
        <v>27525</v>
      </c>
      <c r="N9841">
        <v>3.093611111</v>
      </c>
      <c r="O9841">
        <v>0</v>
      </c>
      <c r="P9841">
        <v>13</v>
      </c>
      <c r="Q9841">
        <v>0</v>
      </c>
      <c r="R9841">
        <v>4</v>
      </c>
      <c r="S9841">
        <v>0</v>
      </c>
      <c r="T9841">
        <v>3</v>
      </c>
      <c r="U9841">
        <v>0</v>
      </c>
      <c r="V9841">
        <v>0</v>
      </c>
      <c r="W9841">
        <v>0</v>
      </c>
      <c r="X9841">
        <v>9.137664458486249</v>
      </c>
      <c r="Y9841">
        <v>0</v>
      </c>
      <c r="Z9841">
        <v>1.5227068048129293</v>
      </c>
      <c r="AA9841">
        <v>0</v>
      </c>
      <c r="AB9841">
        <v>4.7175398122365326</v>
      </c>
      <c r="AC9841">
        <v>0</v>
      </c>
      <c r="AD9841">
        <v>0</v>
      </c>
      <c r="AE9841">
        <v>15.37791107553571</v>
      </c>
    </row>
    <row r="9842" spans="1:31" x14ac:dyDescent="0.25">
      <c r="A9842">
        <v>1665323</v>
      </c>
      <c r="B9842">
        <v>1</v>
      </c>
      <c r="C9842" t="s">
        <v>80</v>
      </c>
      <c r="D9842" t="s">
        <v>82</v>
      </c>
      <c r="E9842" t="s">
        <v>152</v>
      </c>
      <c r="F9842" t="s">
        <v>27526</v>
      </c>
      <c r="G9842" t="s">
        <v>168</v>
      </c>
      <c r="H9842" t="s">
        <v>149</v>
      </c>
      <c r="I9842" t="s">
        <v>135</v>
      </c>
      <c r="J9842" t="s">
        <v>136</v>
      </c>
      <c r="K9842" t="s">
        <v>137</v>
      </c>
      <c r="L9842" t="s">
        <v>27527</v>
      </c>
      <c r="M9842" t="s">
        <v>27528</v>
      </c>
      <c r="N9842">
        <v>7.2413888880000004</v>
      </c>
      <c r="O9842">
        <v>0</v>
      </c>
      <c r="P9842">
        <v>5</v>
      </c>
      <c r="Q9842">
        <v>0</v>
      </c>
      <c r="R9842">
        <v>0</v>
      </c>
      <c r="S9842">
        <v>0</v>
      </c>
      <c r="T9842">
        <v>0</v>
      </c>
      <c r="U9842">
        <v>0</v>
      </c>
      <c r="V9842">
        <v>0</v>
      </c>
      <c r="W9842">
        <v>0</v>
      </c>
      <c r="X9842">
        <v>7.3471424836208579</v>
      </c>
      <c r="Y9842">
        <v>0</v>
      </c>
      <c r="Z9842">
        <v>0</v>
      </c>
      <c r="AA9842">
        <v>0</v>
      </c>
      <c r="AB9842">
        <v>0</v>
      </c>
      <c r="AC9842">
        <v>0</v>
      </c>
      <c r="AD9842">
        <v>0</v>
      </c>
      <c r="AE9842">
        <v>7.3471424836208579</v>
      </c>
    </row>
    <row r="9843" spans="1:31" x14ac:dyDescent="0.25">
      <c r="A9843">
        <v>1665300</v>
      </c>
      <c r="B9843">
        <v>1</v>
      </c>
      <c r="C9843" t="s">
        <v>80</v>
      </c>
      <c r="D9843" t="s">
        <v>95</v>
      </c>
      <c r="E9843" t="s">
        <v>152</v>
      </c>
      <c r="F9843" t="s">
        <v>27476</v>
      </c>
      <c r="G9843" t="s">
        <v>507</v>
      </c>
      <c r="H9843" t="s">
        <v>149</v>
      </c>
      <c r="I9843" t="s">
        <v>135</v>
      </c>
      <c r="J9843" t="s">
        <v>136</v>
      </c>
      <c r="K9843" t="s">
        <v>137</v>
      </c>
      <c r="L9843" t="s">
        <v>27529</v>
      </c>
      <c r="M9843" t="s">
        <v>27530</v>
      </c>
      <c r="N9843">
        <v>4.7836111109999999</v>
      </c>
      <c r="O9843">
        <v>0</v>
      </c>
      <c r="P9843">
        <v>9</v>
      </c>
      <c r="Q9843">
        <v>0</v>
      </c>
      <c r="R9843">
        <v>0</v>
      </c>
      <c r="S9843">
        <v>0</v>
      </c>
      <c r="T9843">
        <v>4</v>
      </c>
      <c r="U9843">
        <v>0</v>
      </c>
      <c r="V9843">
        <v>0</v>
      </c>
      <c r="W9843">
        <v>0</v>
      </c>
      <c r="X9843">
        <v>11.651956401270994</v>
      </c>
      <c r="Y9843">
        <v>0</v>
      </c>
      <c r="Z9843">
        <v>0</v>
      </c>
      <c r="AA9843">
        <v>0</v>
      </c>
      <c r="AB9843">
        <v>9.821451565851957</v>
      </c>
      <c r="AC9843">
        <v>0</v>
      </c>
      <c r="AD9843">
        <v>0</v>
      </c>
      <c r="AE9843">
        <v>21.473407967122952</v>
      </c>
    </row>
    <row r="9844" spans="1:31" x14ac:dyDescent="0.25">
      <c r="A9844">
        <v>1666033</v>
      </c>
      <c r="B9844">
        <v>1</v>
      </c>
      <c r="C9844" t="s">
        <v>80</v>
      </c>
      <c r="D9844" t="s">
        <v>96</v>
      </c>
      <c r="E9844" t="s">
        <v>152</v>
      </c>
      <c r="F9844" t="s">
        <v>27531</v>
      </c>
      <c r="G9844" t="s">
        <v>154</v>
      </c>
      <c r="H9844" t="s">
        <v>149</v>
      </c>
      <c r="I9844" t="s">
        <v>135</v>
      </c>
      <c r="J9844" t="s">
        <v>136</v>
      </c>
      <c r="K9844" t="s">
        <v>137</v>
      </c>
      <c r="L9844" t="s">
        <v>27532</v>
      </c>
      <c r="M9844" t="s">
        <v>27533</v>
      </c>
      <c r="N9844">
        <v>4.3177777769999999</v>
      </c>
      <c r="O9844">
        <v>0</v>
      </c>
      <c r="P9844">
        <v>1</v>
      </c>
      <c r="Q9844">
        <v>0</v>
      </c>
      <c r="R9844">
        <v>0</v>
      </c>
      <c r="S9844">
        <v>0</v>
      </c>
      <c r="T9844">
        <v>0</v>
      </c>
      <c r="U9844">
        <v>0</v>
      </c>
      <c r="V9844">
        <v>0</v>
      </c>
      <c r="W9844">
        <v>0</v>
      </c>
      <c r="X9844">
        <v>7.646739858872223E-2</v>
      </c>
      <c r="Y9844">
        <v>0</v>
      </c>
      <c r="Z9844">
        <v>0</v>
      </c>
      <c r="AA9844">
        <v>0</v>
      </c>
      <c r="AB9844">
        <v>0</v>
      </c>
      <c r="AC9844">
        <v>0</v>
      </c>
      <c r="AD9844">
        <v>0</v>
      </c>
      <c r="AE9844">
        <v>7.646739858872223E-2</v>
      </c>
    </row>
    <row r="9845" spans="1:31" x14ac:dyDescent="0.25">
      <c r="A9845">
        <v>1665678</v>
      </c>
      <c r="B9845">
        <v>1</v>
      </c>
      <c r="C9845" t="s">
        <v>81</v>
      </c>
      <c r="D9845" t="s">
        <v>127</v>
      </c>
      <c r="E9845" t="s">
        <v>131</v>
      </c>
      <c r="F9845" t="s">
        <v>27534</v>
      </c>
      <c r="G9845" t="s">
        <v>195</v>
      </c>
      <c r="H9845" t="s">
        <v>134</v>
      </c>
      <c r="I9845" t="s">
        <v>135</v>
      </c>
      <c r="J9845" t="s">
        <v>136</v>
      </c>
      <c r="K9845" t="s">
        <v>137</v>
      </c>
      <c r="L9845" t="s">
        <v>27535</v>
      </c>
      <c r="M9845" t="s">
        <v>27536</v>
      </c>
      <c r="N9845">
        <v>7.681944444</v>
      </c>
      <c r="O9845">
        <v>0</v>
      </c>
      <c r="P9845">
        <v>5</v>
      </c>
      <c r="Q9845">
        <v>0</v>
      </c>
      <c r="R9845">
        <v>7</v>
      </c>
      <c r="S9845">
        <v>0</v>
      </c>
      <c r="T9845">
        <v>1</v>
      </c>
      <c r="U9845">
        <v>0</v>
      </c>
      <c r="V9845">
        <v>0</v>
      </c>
      <c r="W9845">
        <v>0</v>
      </c>
      <c r="X9845">
        <v>10.13048158437687</v>
      </c>
      <c r="Y9845">
        <v>0</v>
      </c>
      <c r="Z9845">
        <v>14.451602262944155</v>
      </c>
      <c r="AA9845">
        <v>0</v>
      </c>
      <c r="AB9845">
        <v>0.86721975142608065</v>
      </c>
      <c r="AC9845">
        <v>0</v>
      </c>
      <c r="AD9845">
        <v>0</v>
      </c>
      <c r="AE9845">
        <v>25.449303598747104</v>
      </c>
    </row>
    <row r="9846" spans="1:31" x14ac:dyDescent="0.25">
      <c r="A9846">
        <v>1665346</v>
      </c>
      <c r="B9846">
        <v>1</v>
      </c>
      <c r="C9846" t="s">
        <v>81</v>
      </c>
      <c r="D9846" t="s">
        <v>128</v>
      </c>
      <c r="E9846" t="s">
        <v>178</v>
      </c>
      <c r="F9846" t="s">
        <v>17916</v>
      </c>
      <c r="G9846" t="s">
        <v>1492</v>
      </c>
      <c r="H9846" t="s">
        <v>149</v>
      </c>
      <c r="I9846" t="s">
        <v>135</v>
      </c>
      <c r="J9846" t="s">
        <v>136</v>
      </c>
      <c r="K9846" t="s">
        <v>137</v>
      </c>
      <c r="L9846" t="s">
        <v>27537</v>
      </c>
      <c r="M9846" t="s">
        <v>27538</v>
      </c>
      <c r="N9846">
        <v>2.7725</v>
      </c>
      <c r="O9846">
        <v>0</v>
      </c>
      <c r="P9846">
        <v>61</v>
      </c>
      <c r="Q9846">
        <v>0</v>
      </c>
      <c r="R9846">
        <v>0</v>
      </c>
      <c r="S9846">
        <v>0</v>
      </c>
      <c r="T9846">
        <v>4</v>
      </c>
      <c r="U9846">
        <v>0</v>
      </c>
      <c r="V9846">
        <v>0</v>
      </c>
      <c r="W9846">
        <v>0</v>
      </c>
      <c r="X9846">
        <v>28.7654391641506</v>
      </c>
      <c r="Y9846">
        <v>0</v>
      </c>
      <c r="Z9846">
        <v>0</v>
      </c>
      <c r="AA9846">
        <v>0</v>
      </c>
      <c r="AB9846">
        <v>85.762307728707896</v>
      </c>
      <c r="AC9846">
        <v>0</v>
      </c>
      <c r="AD9846">
        <v>0</v>
      </c>
      <c r="AE9846">
        <v>114.52774689285849</v>
      </c>
    </row>
    <row r="9847" spans="1:31" x14ac:dyDescent="0.25">
      <c r="A9847">
        <v>1665824</v>
      </c>
      <c r="B9847">
        <v>1</v>
      </c>
      <c r="C9847" t="s">
        <v>80</v>
      </c>
      <c r="D9847" t="s">
        <v>103</v>
      </c>
      <c r="E9847" t="s">
        <v>146</v>
      </c>
      <c r="F9847" t="s">
        <v>27539</v>
      </c>
      <c r="G9847" t="s">
        <v>260</v>
      </c>
      <c r="H9847" t="s">
        <v>149</v>
      </c>
      <c r="I9847" t="s">
        <v>135</v>
      </c>
      <c r="J9847" t="s">
        <v>136</v>
      </c>
      <c r="K9847" t="s">
        <v>137</v>
      </c>
      <c r="L9847" t="s">
        <v>27540</v>
      </c>
      <c r="M9847" t="s">
        <v>27541</v>
      </c>
      <c r="N9847">
        <v>0.824722222</v>
      </c>
      <c r="O9847">
        <v>0</v>
      </c>
      <c r="P9847">
        <v>189</v>
      </c>
      <c r="Q9847">
        <v>0</v>
      </c>
      <c r="R9847">
        <v>4</v>
      </c>
      <c r="S9847">
        <v>0</v>
      </c>
      <c r="T9847">
        <v>3</v>
      </c>
      <c r="U9847">
        <v>0</v>
      </c>
      <c r="V9847">
        <v>0</v>
      </c>
      <c r="W9847">
        <v>0</v>
      </c>
      <c r="X9847">
        <v>64.387302958841175</v>
      </c>
      <c r="Y9847">
        <v>0</v>
      </c>
      <c r="Z9847">
        <v>0.56419995548154589</v>
      </c>
      <c r="AA9847">
        <v>0</v>
      </c>
      <c r="AB9847">
        <v>1.8873448176793832</v>
      </c>
      <c r="AC9847">
        <v>0</v>
      </c>
      <c r="AD9847">
        <v>0</v>
      </c>
      <c r="AE9847">
        <v>66.838847732002094</v>
      </c>
    </row>
    <row r="9848" spans="1:31" x14ac:dyDescent="0.25">
      <c r="A9848">
        <v>1665841</v>
      </c>
      <c r="B9848">
        <v>1</v>
      </c>
      <c r="C9848" t="s">
        <v>80</v>
      </c>
      <c r="D9848" t="s">
        <v>104</v>
      </c>
      <c r="E9848" t="s">
        <v>152</v>
      </c>
      <c r="F9848" t="s">
        <v>27542</v>
      </c>
      <c r="G9848" t="s">
        <v>154</v>
      </c>
      <c r="H9848" t="s">
        <v>149</v>
      </c>
      <c r="I9848" t="s">
        <v>135</v>
      </c>
      <c r="J9848" t="s">
        <v>136</v>
      </c>
      <c r="K9848" t="s">
        <v>137</v>
      </c>
      <c r="L9848" t="s">
        <v>27543</v>
      </c>
      <c r="M9848" t="s">
        <v>27544</v>
      </c>
      <c r="N9848">
        <v>1.599444444</v>
      </c>
      <c r="O9848">
        <v>0</v>
      </c>
      <c r="P9848">
        <v>0</v>
      </c>
      <c r="Q9848">
        <v>0</v>
      </c>
      <c r="R9848">
        <v>1</v>
      </c>
      <c r="S9848">
        <v>0</v>
      </c>
      <c r="T9848">
        <v>0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3.8572498178924346</v>
      </c>
      <c r="AA9848">
        <v>0</v>
      </c>
      <c r="AB9848">
        <v>0</v>
      </c>
      <c r="AC9848">
        <v>0</v>
      </c>
      <c r="AD9848">
        <v>0</v>
      </c>
      <c r="AE9848">
        <v>3.8572498178924346</v>
      </c>
    </row>
    <row r="9849" spans="1:31" x14ac:dyDescent="0.25">
      <c r="A9849">
        <v>1665910</v>
      </c>
      <c r="B9849">
        <v>1</v>
      </c>
      <c r="C9849" t="s">
        <v>81</v>
      </c>
      <c r="D9849" t="s">
        <v>122</v>
      </c>
      <c r="E9849" t="s">
        <v>178</v>
      </c>
      <c r="F9849" t="s">
        <v>27545</v>
      </c>
      <c r="G9849" t="s">
        <v>1115</v>
      </c>
      <c r="H9849" t="s">
        <v>149</v>
      </c>
      <c r="I9849" t="s">
        <v>135</v>
      </c>
      <c r="J9849" t="s">
        <v>136</v>
      </c>
      <c r="K9849" t="s">
        <v>137</v>
      </c>
      <c r="L9849" t="s">
        <v>27546</v>
      </c>
      <c r="M9849" t="s">
        <v>27547</v>
      </c>
      <c r="N9849">
        <v>1.4488888879999999</v>
      </c>
      <c r="O9849">
        <v>0</v>
      </c>
      <c r="P9849">
        <v>45</v>
      </c>
      <c r="Q9849">
        <v>0</v>
      </c>
      <c r="R9849">
        <v>0</v>
      </c>
      <c r="S9849">
        <v>0</v>
      </c>
      <c r="T9849">
        <v>1</v>
      </c>
      <c r="U9849">
        <v>0</v>
      </c>
      <c r="V9849">
        <v>0</v>
      </c>
      <c r="W9849">
        <v>0</v>
      </c>
      <c r="X9849">
        <v>14.980552366364231</v>
      </c>
      <c r="Y9849">
        <v>0</v>
      </c>
      <c r="Z9849">
        <v>0</v>
      </c>
      <c r="AA9849">
        <v>0</v>
      </c>
      <c r="AB9849">
        <v>0.33573005869067252</v>
      </c>
      <c r="AC9849">
        <v>0</v>
      </c>
      <c r="AD9849">
        <v>0</v>
      </c>
      <c r="AE9849">
        <v>15.316282425054903</v>
      </c>
    </row>
    <row r="9850" spans="1:31" x14ac:dyDescent="0.25">
      <c r="A9850">
        <v>1665993</v>
      </c>
      <c r="B9850">
        <v>1</v>
      </c>
      <c r="C9850" t="s">
        <v>80</v>
      </c>
      <c r="D9850" t="s">
        <v>95</v>
      </c>
      <c r="E9850" t="s">
        <v>152</v>
      </c>
      <c r="F9850" t="s">
        <v>27548</v>
      </c>
      <c r="G9850" t="s">
        <v>154</v>
      </c>
      <c r="H9850" t="s">
        <v>149</v>
      </c>
      <c r="I9850" t="s">
        <v>135</v>
      </c>
      <c r="J9850" t="s">
        <v>136</v>
      </c>
      <c r="K9850" t="s">
        <v>137</v>
      </c>
      <c r="L9850" t="s">
        <v>27549</v>
      </c>
      <c r="M9850" t="s">
        <v>27550</v>
      </c>
      <c r="N9850">
        <v>5.233055555</v>
      </c>
      <c r="O9850">
        <v>0</v>
      </c>
      <c r="P9850">
        <v>1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0</v>
      </c>
      <c r="W9850">
        <v>0</v>
      </c>
      <c r="X9850">
        <v>0.66184237765279885</v>
      </c>
      <c r="Y9850">
        <v>0</v>
      </c>
      <c r="Z9850">
        <v>0</v>
      </c>
      <c r="AA9850">
        <v>0</v>
      </c>
      <c r="AB9850">
        <v>0</v>
      </c>
      <c r="AC9850">
        <v>0</v>
      </c>
      <c r="AD9850">
        <v>0</v>
      </c>
      <c r="AE9850">
        <v>0.66184237765279885</v>
      </c>
    </row>
    <row r="9851" spans="1:31" x14ac:dyDescent="0.25">
      <c r="A9851">
        <v>1665306</v>
      </c>
      <c r="B9851">
        <v>1</v>
      </c>
      <c r="C9851" t="s">
        <v>81</v>
      </c>
      <c r="D9851" t="s">
        <v>127</v>
      </c>
      <c r="E9851" t="s">
        <v>152</v>
      </c>
      <c r="F9851" t="s">
        <v>27551</v>
      </c>
      <c r="G9851" t="s">
        <v>168</v>
      </c>
      <c r="H9851" t="s">
        <v>149</v>
      </c>
      <c r="I9851" t="s">
        <v>135</v>
      </c>
      <c r="J9851" t="s">
        <v>136</v>
      </c>
      <c r="K9851" t="s">
        <v>137</v>
      </c>
      <c r="L9851" t="s">
        <v>27552</v>
      </c>
      <c r="M9851" t="s">
        <v>27553</v>
      </c>
      <c r="N9851">
        <v>11.748888888</v>
      </c>
      <c r="O9851">
        <v>0</v>
      </c>
      <c r="P9851">
        <v>1</v>
      </c>
      <c r="Q9851">
        <v>0</v>
      </c>
      <c r="R9851">
        <v>0</v>
      </c>
      <c r="S9851">
        <v>0</v>
      </c>
      <c r="T9851">
        <v>0</v>
      </c>
      <c r="U9851">
        <v>0</v>
      </c>
      <c r="V9851">
        <v>0</v>
      </c>
      <c r="W9851">
        <v>0</v>
      </c>
      <c r="X9851">
        <v>1.1181339148381888</v>
      </c>
      <c r="Y9851">
        <v>0</v>
      </c>
      <c r="Z9851">
        <v>0</v>
      </c>
      <c r="AA9851">
        <v>0</v>
      </c>
      <c r="AB9851">
        <v>0</v>
      </c>
      <c r="AC9851">
        <v>0</v>
      </c>
      <c r="AD9851">
        <v>0</v>
      </c>
      <c r="AE9851">
        <v>1.1181339148381888</v>
      </c>
    </row>
    <row r="9852" spans="1:31" x14ac:dyDescent="0.25">
      <c r="A9852">
        <v>1665409</v>
      </c>
      <c r="B9852">
        <v>1</v>
      </c>
      <c r="C9852" t="s">
        <v>81</v>
      </c>
      <c r="D9852" t="s">
        <v>118</v>
      </c>
      <c r="E9852" t="s">
        <v>131</v>
      </c>
      <c r="F9852" t="s">
        <v>27554</v>
      </c>
      <c r="G9852" t="s">
        <v>195</v>
      </c>
      <c r="H9852" t="s">
        <v>134</v>
      </c>
      <c r="I9852" t="s">
        <v>135</v>
      </c>
      <c r="J9852" t="s">
        <v>136</v>
      </c>
      <c r="K9852" t="s">
        <v>137</v>
      </c>
      <c r="L9852" t="s">
        <v>27555</v>
      </c>
      <c r="M9852" t="s">
        <v>27556</v>
      </c>
      <c r="N9852">
        <v>6.5444444439999998</v>
      </c>
      <c r="O9852">
        <v>1</v>
      </c>
      <c r="P9852">
        <v>213</v>
      </c>
      <c r="Q9852">
        <v>20</v>
      </c>
      <c r="R9852">
        <v>7</v>
      </c>
      <c r="S9852">
        <v>2</v>
      </c>
      <c r="T9852">
        <v>11</v>
      </c>
      <c r="U9852">
        <v>0</v>
      </c>
      <c r="V9852">
        <v>0</v>
      </c>
      <c r="W9852">
        <v>0.31576578263144445</v>
      </c>
      <c r="X9852">
        <v>67.863503806401113</v>
      </c>
      <c r="Y9852">
        <v>86.050306454652869</v>
      </c>
      <c r="Z9852">
        <v>5.5814416112700682</v>
      </c>
      <c r="AA9852">
        <v>43.108735924322218</v>
      </c>
      <c r="AB9852">
        <v>33.54254291237234</v>
      </c>
      <c r="AC9852">
        <v>0</v>
      </c>
      <c r="AD9852">
        <v>0</v>
      </c>
      <c r="AE9852">
        <v>236.46229649165005</v>
      </c>
    </row>
    <row r="9853" spans="1:31" x14ac:dyDescent="0.25">
      <c r="A9853">
        <v>1665363</v>
      </c>
      <c r="B9853">
        <v>1</v>
      </c>
      <c r="C9853" t="s">
        <v>80</v>
      </c>
      <c r="D9853" t="s">
        <v>95</v>
      </c>
      <c r="E9853" t="s">
        <v>131</v>
      </c>
      <c r="F9853" t="s">
        <v>27557</v>
      </c>
      <c r="G9853" t="s">
        <v>691</v>
      </c>
      <c r="H9853" t="s">
        <v>134</v>
      </c>
      <c r="I9853" t="s">
        <v>135</v>
      </c>
      <c r="J9853" t="s">
        <v>136</v>
      </c>
      <c r="K9853" t="s">
        <v>137</v>
      </c>
      <c r="L9853" t="s">
        <v>27558</v>
      </c>
      <c r="M9853" t="s">
        <v>27559</v>
      </c>
      <c r="N9853">
        <v>4.2969444440000002</v>
      </c>
      <c r="O9853">
        <v>0</v>
      </c>
      <c r="P9853">
        <v>64</v>
      </c>
      <c r="Q9853">
        <v>0</v>
      </c>
      <c r="R9853">
        <v>19</v>
      </c>
      <c r="S9853">
        <v>0</v>
      </c>
      <c r="T9853">
        <v>21</v>
      </c>
      <c r="U9853">
        <v>0</v>
      </c>
      <c r="V9853">
        <v>0</v>
      </c>
      <c r="W9853">
        <v>0</v>
      </c>
      <c r="X9853">
        <v>45.543349968210094</v>
      </c>
      <c r="Y9853">
        <v>0</v>
      </c>
      <c r="Z9853">
        <v>24.232369458953251</v>
      </c>
      <c r="AA9853">
        <v>0</v>
      </c>
      <c r="AB9853">
        <v>175.60420120038501</v>
      </c>
      <c r="AC9853">
        <v>0</v>
      </c>
      <c r="AD9853">
        <v>0</v>
      </c>
      <c r="AE9853">
        <v>245.37992062754836</v>
      </c>
    </row>
    <row r="9854" spans="1:31" x14ac:dyDescent="0.25">
      <c r="A9854">
        <v>1665572</v>
      </c>
      <c r="B9854">
        <v>1</v>
      </c>
      <c r="C9854" t="s">
        <v>80</v>
      </c>
      <c r="D9854" t="s">
        <v>92</v>
      </c>
      <c r="E9854" t="s">
        <v>178</v>
      </c>
      <c r="F9854" t="s">
        <v>27560</v>
      </c>
      <c r="G9854" t="s">
        <v>1967</v>
      </c>
      <c r="H9854" t="s">
        <v>149</v>
      </c>
      <c r="I9854" t="s">
        <v>135</v>
      </c>
      <c r="J9854" t="s">
        <v>136</v>
      </c>
      <c r="K9854" t="s">
        <v>137</v>
      </c>
      <c r="L9854" t="s">
        <v>27561</v>
      </c>
      <c r="M9854" t="s">
        <v>27562</v>
      </c>
      <c r="N9854">
        <v>3.7172222220000002</v>
      </c>
      <c r="O9854">
        <v>0</v>
      </c>
      <c r="P9854">
        <v>32</v>
      </c>
      <c r="Q9854">
        <v>0</v>
      </c>
      <c r="R9854">
        <v>0</v>
      </c>
      <c r="S9854">
        <v>0</v>
      </c>
      <c r="T9854">
        <v>2</v>
      </c>
      <c r="U9854">
        <v>0</v>
      </c>
      <c r="V9854">
        <v>0</v>
      </c>
      <c r="W9854">
        <v>0</v>
      </c>
      <c r="X9854">
        <v>13.667577033707298</v>
      </c>
      <c r="Y9854">
        <v>0</v>
      </c>
      <c r="Z9854">
        <v>0</v>
      </c>
      <c r="AA9854">
        <v>0</v>
      </c>
      <c r="AB9854">
        <v>1.5482528964556503</v>
      </c>
      <c r="AC9854">
        <v>0</v>
      </c>
      <c r="AD9854">
        <v>0</v>
      </c>
      <c r="AE9854">
        <v>15.215829930162949</v>
      </c>
    </row>
    <row r="9855" spans="1:31" x14ac:dyDescent="0.25">
      <c r="A9855">
        <v>1666070</v>
      </c>
      <c r="B9855">
        <v>1</v>
      </c>
      <c r="C9855" t="s">
        <v>81</v>
      </c>
      <c r="D9855" t="s">
        <v>120</v>
      </c>
      <c r="E9855" t="s">
        <v>178</v>
      </c>
      <c r="F9855" t="s">
        <v>27257</v>
      </c>
      <c r="G9855" t="s">
        <v>227</v>
      </c>
      <c r="H9855" t="s">
        <v>149</v>
      </c>
      <c r="I9855" t="s">
        <v>135</v>
      </c>
      <c r="J9855" t="s">
        <v>136</v>
      </c>
      <c r="K9855" t="s">
        <v>137</v>
      </c>
      <c r="L9855" t="s">
        <v>27563</v>
      </c>
      <c r="M9855" t="s">
        <v>27564</v>
      </c>
      <c r="N9855">
        <v>2.596944444</v>
      </c>
      <c r="O9855">
        <v>0</v>
      </c>
      <c r="P9855">
        <v>184</v>
      </c>
      <c r="Q9855">
        <v>0</v>
      </c>
      <c r="R9855">
        <v>1</v>
      </c>
      <c r="S9855">
        <v>0</v>
      </c>
      <c r="T9855">
        <v>12</v>
      </c>
      <c r="U9855">
        <v>0</v>
      </c>
      <c r="V9855">
        <v>0</v>
      </c>
      <c r="W9855">
        <v>0</v>
      </c>
      <c r="X9855">
        <v>144.60058735693315</v>
      </c>
      <c r="Y9855">
        <v>0</v>
      </c>
      <c r="Z9855">
        <v>0</v>
      </c>
      <c r="AA9855">
        <v>0</v>
      </c>
      <c r="AB9855">
        <v>10.75605828255552</v>
      </c>
      <c r="AC9855">
        <v>0</v>
      </c>
      <c r="AD9855">
        <v>0</v>
      </c>
      <c r="AE9855">
        <v>155.35664563948868</v>
      </c>
    </row>
    <row r="9856" spans="1:31" x14ac:dyDescent="0.25">
      <c r="A9856">
        <v>1665263</v>
      </c>
      <c r="B9856">
        <v>1</v>
      </c>
      <c r="C9856" t="s">
        <v>81</v>
      </c>
      <c r="D9856" t="s">
        <v>120</v>
      </c>
      <c r="E9856" t="s">
        <v>146</v>
      </c>
      <c r="F9856" t="s">
        <v>27565</v>
      </c>
      <c r="G9856" t="s">
        <v>260</v>
      </c>
      <c r="H9856" t="s">
        <v>149</v>
      </c>
      <c r="I9856" t="s">
        <v>135</v>
      </c>
      <c r="J9856" t="s">
        <v>136</v>
      </c>
      <c r="K9856" t="s">
        <v>137</v>
      </c>
      <c r="L9856" t="s">
        <v>27566</v>
      </c>
      <c r="M9856" t="s">
        <v>27567</v>
      </c>
      <c r="N9856">
        <v>0.39333333300000001</v>
      </c>
      <c r="O9856">
        <v>0</v>
      </c>
      <c r="P9856">
        <v>240</v>
      </c>
      <c r="Q9856">
        <v>0</v>
      </c>
      <c r="R9856">
        <v>1</v>
      </c>
      <c r="S9856">
        <v>0</v>
      </c>
      <c r="T9856">
        <v>31</v>
      </c>
      <c r="U9856">
        <v>0</v>
      </c>
      <c r="V9856">
        <v>0</v>
      </c>
      <c r="W9856">
        <v>0</v>
      </c>
      <c r="X9856">
        <v>23.074035787312123</v>
      </c>
      <c r="Y9856">
        <v>0</v>
      </c>
      <c r="Z9856">
        <v>0</v>
      </c>
      <c r="AA9856">
        <v>0</v>
      </c>
      <c r="AB9856">
        <v>5.608567579382437</v>
      </c>
      <c r="AC9856">
        <v>0</v>
      </c>
      <c r="AD9856">
        <v>0</v>
      </c>
      <c r="AE9856">
        <v>28.682603366694561</v>
      </c>
    </row>
    <row r="9857" spans="1:31" x14ac:dyDescent="0.25">
      <c r="A9857">
        <v>1665927</v>
      </c>
      <c r="B9857">
        <v>1</v>
      </c>
      <c r="C9857" t="s">
        <v>81</v>
      </c>
      <c r="D9857" t="s">
        <v>122</v>
      </c>
      <c r="E9857" t="s">
        <v>131</v>
      </c>
      <c r="F9857" t="s">
        <v>27568</v>
      </c>
      <c r="G9857" t="s">
        <v>431</v>
      </c>
      <c r="H9857" t="s">
        <v>134</v>
      </c>
      <c r="I9857" t="s">
        <v>135</v>
      </c>
      <c r="J9857" t="s">
        <v>136</v>
      </c>
      <c r="K9857" t="s">
        <v>137</v>
      </c>
      <c r="L9857" t="s">
        <v>27569</v>
      </c>
      <c r="M9857" t="s">
        <v>27570</v>
      </c>
      <c r="N9857">
        <v>1.8619444439999999</v>
      </c>
      <c r="O9857">
        <v>0</v>
      </c>
      <c r="P9857">
        <v>3386</v>
      </c>
      <c r="Q9857">
        <v>0</v>
      </c>
      <c r="R9857">
        <v>11</v>
      </c>
      <c r="S9857">
        <v>3</v>
      </c>
      <c r="T9857">
        <v>222</v>
      </c>
      <c r="U9857">
        <v>0</v>
      </c>
      <c r="V9857">
        <v>1</v>
      </c>
      <c r="W9857">
        <v>0</v>
      </c>
      <c r="X9857">
        <v>1814.1608600315158</v>
      </c>
      <c r="Y9857">
        <v>0</v>
      </c>
      <c r="Z9857">
        <v>3.2671110470134601</v>
      </c>
      <c r="AA9857">
        <v>29.145379441020623</v>
      </c>
      <c r="AB9857">
        <v>358.27556887087673</v>
      </c>
      <c r="AC9857">
        <v>0</v>
      </c>
      <c r="AD9857">
        <v>5.8205639428782545</v>
      </c>
      <c r="AE9857">
        <v>2210.6694833333049</v>
      </c>
    </row>
    <row r="9858" spans="1:31" x14ac:dyDescent="0.25">
      <c r="A9858">
        <v>1666096</v>
      </c>
      <c r="B9858">
        <v>1</v>
      </c>
      <c r="C9858" t="s">
        <v>80</v>
      </c>
      <c r="D9858" t="s">
        <v>106</v>
      </c>
      <c r="E9858" t="s">
        <v>178</v>
      </c>
      <c r="F9858" t="s">
        <v>27571</v>
      </c>
      <c r="G9858" t="s">
        <v>227</v>
      </c>
      <c r="H9858" t="s">
        <v>149</v>
      </c>
      <c r="I9858" t="s">
        <v>135</v>
      </c>
      <c r="J9858" t="s">
        <v>136</v>
      </c>
      <c r="K9858" t="s">
        <v>137</v>
      </c>
      <c r="L9858" t="s">
        <v>27572</v>
      </c>
      <c r="M9858" t="s">
        <v>27573</v>
      </c>
      <c r="N9858">
        <v>7.8313888880000002</v>
      </c>
      <c r="O9858">
        <v>0</v>
      </c>
      <c r="P9858">
        <v>0</v>
      </c>
      <c r="Q9858">
        <v>0</v>
      </c>
      <c r="R9858">
        <v>2</v>
      </c>
      <c r="S9858">
        <v>0</v>
      </c>
      <c r="T9858">
        <v>0</v>
      </c>
      <c r="U9858">
        <v>0</v>
      </c>
      <c r="V9858">
        <v>0</v>
      </c>
      <c r="W9858">
        <v>0</v>
      </c>
      <c r="X9858">
        <v>0</v>
      </c>
      <c r="Y9858">
        <v>0</v>
      </c>
      <c r="Z9858">
        <v>1.7287998780139757</v>
      </c>
      <c r="AA9858">
        <v>0</v>
      </c>
      <c r="AB9858">
        <v>0</v>
      </c>
      <c r="AC9858">
        <v>0</v>
      </c>
      <c r="AD9858">
        <v>0</v>
      </c>
      <c r="AE9858">
        <v>1.7287998780139757</v>
      </c>
    </row>
    <row r="9859" spans="1:31" x14ac:dyDescent="0.25">
      <c r="A9859">
        <v>1665764</v>
      </c>
      <c r="B9859">
        <v>1</v>
      </c>
      <c r="C9859" t="s">
        <v>80</v>
      </c>
      <c r="D9859" t="s">
        <v>107</v>
      </c>
      <c r="E9859" t="s">
        <v>152</v>
      </c>
      <c r="F9859" t="s">
        <v>27574</v>
      </c>
      <c r="G9859" t="s">
        <v>154</v>
      </c>
      <c r="H9859" t="s">
        <v>149</v>
      </c>
      <c r="I9859" t="s">
        <v>135</v>
      </c>
      <c r="J9859" t="s">
        <v>136</v>
      </c>
      <c r="K9859" t="s">
        <v>137</v>
      </c>
      <c r="L9859" t="s">
        <v>27575</v>
      </c>
      <c r="M9859" t="s">
        <v>27576</v>
      </c>
      <c r="N9859">
        <v>0.60027777699999996</v>
      </c>
      <c r="O9859">
        <v>0</v>
      </c>
      <c r="P9859">
        <v>1</v>
      </c>
      <c r="Q9859">
        <v>0</v>
      </c>
      <c r="R9859">
        <v>0</v>
      </c>
      <c r="S9859">
        <v>0</v>
      </c>
      <c r="T9859">
        <v>0</v>
      </c>
      <c r="U9859">
        <v>0</v>
      </c>
      <c r="V9859">
        <v>0</v>
      </c>
      <c r="W9859">
        <v>0</v>
      </c>
      <c r="X9859">
        <v>1.4010499960375001E-2</v>
      </c>
      <c r="Y9859">
        <v>0</v>
      </c>
      <c r="Z9859">
        <v>0</v>
      </c>
      <c r="AA9859">
        <v>0</v>
      </c>
      <c r="AB9859">
        <v>0</v>
      </c>
      <c r="AC9859">
        <v>0</v>
      </c>
      <c r="AD9859">
        <v>0</v>
      </c>
      <c r="AE9859">
        <v>1.4010499960375001E-2</v>
      </c>
    </row>
    <row r="9860" spans="1:31" x14ac:dyDescent="0.25">
      <c r="A9860">
        <v>1666113</v>
      </c>
      <c r="B9860">
        <v>1</v>
      </c>
      <c r="C9860" t="s">
        <v>80</v>
      </c>
      <c r="D9860" t="s">
        <v>82</v>
      </c>
      <c r="E9860" t="s">
        <v>178</v>
      </c>
      <c r="F9860" t="s">
        <v>27577</v>
      </c>
      <c r="G9860" t="s">
        <v>227</v>
      </c>
      <c r="H9860" t="s">
        <v>149</v>
      </c>
      <c r="I9860" t="s">
        <v>135</v>
      </c>
      <c r="J9860" t="s">
        <v>136</v>
      </c>
      <c r="K9860" t="s">
        <v>137</v>
      </c>
      <c r="L9860" t="s">
        <v>27578</v>
      </c>
      <c r="M9860" t="s">
        <v>27579</v>
      </c>
      <c r="N9860">
        <v>4.625555555</v>
      </c>
      <c r="O9860">
        <v>0</v>
      </c>
      <c r="P9860">
        <v>189</v>
      </c>
      <c r="Q9860">
        <v>0</v>
      </c>
      <c r="R9860">
        <v>0</v>
      </c>
      <c r="S9860">
        <v>0</v>
      </c>
      <c r="T9860">
        <v>10</v>
      </c>
      <c r="U9860">
        <v>0</v>
      </c>
      <c r="V9860">
        <v>0</v>
      </c>
      <c r="W9860">
        <v>0</v>
      </c>
      <c r="X9860">
        <v>333.90386276491051</v>
      </c>
      <c r="Y9860">
        <v>0</v>
      </c>
      <c r="Z9860">
        <v>0</v>
      </c>
      <c r="AA9860">
        <v>0</v>
      </c>
      <c r="AB9860">
        <v>7.4517839157236851</v>
      </c>
      <c r="AC9860">
        <v>0</v>
      </c>
      <c r="AD9860">
        <v>0</v>
      </c>
      <c r="AE9860">
        <v>341.35564668063421</v>
      </c>
    </row>
    <row r="9861" spans="1:31" x14ac:dyDescent="0.25">
      <c r="A9861">
        <v>1665449</v>
      </c>
      <c r="B9861">
        <v>1</v>
      </c>
      <c r="C9861" t="s">
        <v>81</v>
      </c>
      <c r="D9861" t="s">
        <v>113</v>
      </c>
      <c r="E9861" t="s">
        <v>178</v>
      </c>
      <c r="F9861" t="s">
        <v>27580</v>
      </c>
      <c r="G9861" t="s">
        <v>187</v>
      </c>
      <c r="H9861" t="s">
        <v>149</v>
      </c>
      <c r="I9861" t="s">
        <v>135</v>
      </c>
      <c r="J9861" t="s">
        <v>136</v>
      </c>
      <c r="K9861" t="s">
        <v>137</v>
      </c>
      <c r="L9861" t="s">
        <v>27581</v>
      </c>
      <c r="M9861" t="s">
        <v>27582</v>
      </c>
      <c r="N9861">
        <v>4.4672222220000002</v>
      </c>
      <c r="O9861">
        <v>0</v>
      </c>
      <c r="P9861">
        <v>22</v>
      </c>
      <c r="Q9861">
        <v>0</v>
      </c>
      <c r="R9861">
        <v>2</v>
      </c>
      <c r="S9861">
        <v>0</v>
      </c>
      <c r="T9861">
        <v>0</v>
      </c>
      <c r="U9861">
        <v>0</v>
      </c>
      <c r="V9861">
        <v>0</v>
      </c>
      <c r="W9861">
        <v>0</v>
      </c>
      <c r="X9861">
        <v>5.7594636492460136</v>
      </c>
      <c r="Y9861">
        <v>0</v>
      </c>
      <c r="Z9861">
        <v>2.4894398061671601</v>
      </c>
      <c r="AA9861">
        <v>0</v>
      </c>
      <c r="AB9861">
        <v>0</v>
      </c>
      <c r="AC9861">
        <v>0</v>
      </c>
      <c r="AD9861">
        <v>0</v>
      </c>
      <c r="AE9861">
        <v>8.2489034554131742</v>
      </c>
    </row>
    <row r="9862" spans="1:31" x14ac:dyDescent="0.25">
      <c r="A9862">
        <v>1665549</v>
      </c>
      <c r="B9862">
        <v>1</v>
      </c>
      <c r="C9862" t="s">
        <v>80</v>
      </c>
      <c r="D9862" t="s">
        <v>107</v>
      </c>
      <c r="E9862" t="s">
        <v>152</v>
      </c>
      <c r="F9862" t="s">
        <v>27583</v>
      </c>
      <c r="G9862" t="s">
        <v>168</v>
      </c>
      <c r="H9862" t="s">
        <v>149</v>
      </c>
      <c r="I9862" t="s">
        <v>135</v>
      </c>
      <c r="J9862" t="s">
        <v>136</v>
      </c>
      <c r="K9862" t="s">
        <v>137</v>
      </c>
      <c r="L9862" t="s">
        <v>27584</v>
      </c>
      <c r="M9862" t="s">
        <v>27585</v>
      </c>
      <c r="N9862">
        <v>1.5322222219999999</v>
      </c>
      <c r="O9862">
        <v>0</v>
      </c>
      <c r="P9862">
        <v>1</v>
      </c>
      <c r="Q9862">
        <v>0</v>
      </c>
      <c r="R9862">
        <v>0</v>
      </c>
      <c r="S9862">
        <v>0</v>
      </c>
      <c r="T9862">
        <v>0</v>
      </c>
      <c r="U9862">
        <v>0</v>
      </c>
      <c r="V9862">
        <v>0</v>
      </c>
      <c r="W9862">
        <v>0</v>
      </c>
      <c r="X9862">
        <v>0.33053978729676675</v>
      </c>
      <c r="Y9862">
        <v>0</v>
      </c>
      <c r="Z9862">
        <v>0</v>
      </c>
      <c r="AA9862">
        <v>0</v>
      </c>
      <c r="AB9862">
        <v>0</v>
      </c>
      <c r="AC9862">
        <v>0</v>
      </c>
      <c r="AD9862">
        <v>0</v>
      </c>
      <c r="AE9862">
        <v>0.33053978729676675</v>
      </c>
    </row>
    <row r="9863" spans="1:31" x14ac:dyDescent="0.25">
      <c r="A9863">
        <v>1665827</v>
      </c>
      <c r="B9863">
        <v>1</v>
      </c>
      <c r="C9863" t="s">
        <v>80</v>
      </c>
      <c r="D9863" t="s">
        <v>95</v>
      </c>
      <c r="E9863" t="s">
        <v>152</v>
      </c>
      <c r="F9863" t="s">
        <v>27476</v>
      </c>
      <c r="G9863" t="s">
        <v>507</v>
      </c>
      <c r="H9863" t="s">
        <v>149</v>
      </c>
      <c r="I9863" t="s">
        <v>135</v>
      </c>
      <c r="J9863" t="s">
        <v>136</v>
      </c>
      <c r="K9863" t="s">
        <v>137</v>
      </c>
      <c r="L9863" t="s">
        <v>27586</v>
      </c>
      <c r="M9863" t="s">
        <v>27587</v>
      </c>
      <c r="N9863">
        <v>3.7455555550000001</v>
      </c>
      <c r="O9863">
        <v>0</v>
      </c>
      <c r="P9863">
        <v>9</v>
      </c>
      <c r="Q9863">
        <v>0</v>
      </c>
      <c r="R9863">
        <v>0</v>
      </c>
      <c r="S9863">
        <v>0</v>
      </c>
      <c r="T9863">
        <v>4</v>
      </c>
      <c r="U9863">
        <v>0</v>
      </c>
      <c r="V9863">
        <v>0</v>
      </c>
      <c r="W9863">
        <v>0</v>
      </c>
      <c r="X9863">
        <v>9.9860068977697001</v>
      </c>
      <c r="Y9863">
        <v>0</v>
      </c>
      <c r="Z9863">
        <v>0</v>
      </c>
      <c r="AA9863">
        <v>0</v>
      </c>
      <c r="AB9863">
        <v>6.3900539207252987</v>
      </c>
      <c r="AC9863">
        <v>0</v>
      </c>
      <c r="AD9863">
        <v>0</v>
      </c>
      <c r="AE9863">
        <v>16.376060818494999</v>
      </c>
    </row>
    <row r="9864" spans="1:31" x14ac:dyDescent="0.25">
      <c r="A9864">
        <v>1666076</v>
      </c>
      <c r="B9864">
        <v>1</v>
      </c>
      <c r="C9864" t="s">
        <v>80</v>
      </c>
      <c r="D9864" t="s">
        <v>95</v>
      </c>
      <c r="E9864" t="s">
        <v>178</v>
      </c>
      <c r="F9864" t="s">
        <v>27588</v>
      </c>
      <c r="G9864" t="s">
        <v>231</v>
      </c>
      <c r="H9864" t="s">
        <v>149</v>
      </c>
      <c r="I9864" t="s">
        <v>135</v>
      </c>
      <c r="J9864" t="s">
        <v>136</v>
      </c>
      <c r="K9864" t="s">
        <v>137</v>
      </c>
      <c r="L9864" t="s">
        <v>27589</v>
      </c>
      <c r="M9864" t="s">
        <v>27590</v>
      </c>
      <c r="N9864">
        <v>1.4311111110000001</v>
      </c>
      <c r="O9864">
        <v>0</v>
      </c>
      <c r="P9864">
        <v>163</v>
      </c>
      <c r="Q9864">
        <v>0</v>
      </c>
      <c r="R9864">
        <v>0</v>
      </c>
      <c r="S9864">
        <v>0</v>
      </c>
      <c r="T9864">
        <v>7</v>
      </c>
      <c r="U9864">
        <v>0</v>
      </c>
      <c r="V9864">
        <v>0</v>
      </c>
      <c r="W9864">
        <v>0</v>
      </c>
      <c r="X9864">
        <v>69.278725012944307</v>
      </c>
      <c r="Y9864">
        <v>0</v>
      </c>
      <c r="Z9864">
        <v>0</v>
      </c>
      <c r="AA9864">
        <v>0</v>
      </c>
      <c r="AB9864">
        <v>4.1175590985618831</v>
      </c>
      <c r="AC9864">
        <v>0</v>
      </c>
      <c r="AD9864">
        <v>0</v>
      </c>
      <c r="AE9864">
        <v>73.396284111506191</v>
      </c>
    </row>
    <row r="9865" spans="1:31" x14ac:dyDescent="0.25">
      <c r="A9865">
        <v>1665970</v>
      </c>
      <c r="B9865">
        <v>1</v>
      </c>
      <c r="C9865" t="s">
        <v>81</v>
      </c>
      <c r="D9865" t="s">
        <v>113</v>
      </c>
      <c r="E9865" t="s">
        <v>204</v>
      </c>
      <c r="F9865" t="s">
        <v>27591</v>
      </c>
      <c r="G9865" t="s">
        <v>161</v>
      </c>
      <c r="H9865" t="s">
        <v>134</v>
      </c>
      <c r="I9865" t="s">
        <v>135</v>
      </c>
      <c r="J9865" t="s">
        <v>136</v>
      </c>
      <c r="K9865" t="s">
        <v>137</v>
      </c>
      <c r="L9865" t="s">
        <v>27592</v>
      </c>
      <c r="M9865" t="s">
        <v>27593</v>
      </c>
      <c r="N9865">
        <v>0.89944444400000001</v>
      </c>
      <c r="O9865">
        <v>0</v>
      </c>
      <c r="P9865">
        <v>873</v>
      </c>
      <c r="Q9865">
        <v>0</v>
      </c>
      <c r="R9865">
        <v>16</v>
      </c>
      <c r="S9865">
        <v>0</v>
      </c>
      <c r="T9865">
        <v>115</v>
      </c>
      <c r="U9865">
        <v>0</v>
      </c>
      <c r="V9865">
        <v>0</v>
      </c>
      <c r="W9865">
        <v>0</v>
      </c>
      <c r="X9865">
        <v>211.83182854985867</v>
      </c>
      <c r="Y9865">
        <v>0</v>
      </c>
      <c r="Z9865">
        <v>9.0261364895970075</v>
      </c>
      <c r="AA9865">
        <v>0</v>
      </c>
      <c r="AB9865">
        <v>53.099666294132462</v>
      </c>
      <c r="AC9865">
        <v>0</v>
      </c>
      <c r="AD9865">
        <v>0</v>
      </c>
      <c r="AE9865">
        <v>273.95763133358815</v>
      </c>
    </row>
    <row r="9866" spans="1:31" x14ac:dyDescent="0.25">
      <c r="A9866">
        <v>1665778</v>
      </c>
      <c r="B9866">
        <v>1</v>
      </c>
      <c r="C9866" t="s">
        <v>81</v>
      </c>
      <c r="D9866" t="s">
        <v>128</v>
      </c>
      <c r="E9866" t="s">
        <v>178</v>
      </c>
      <c r="F9866" t="s">
        <v>27594</v>
      </c>
      <c r="G9866" t="s">
        <v>187</v>
      </c>
      <c r="H9866" t="s">
        <v>149</v>
      </c>
      <c r="I9866" t="s">
        <v>135</v>
      </c>
      <c r="J9866" t="s">
        <v>136</v>
      </c>
      <c r="K9866" t="s">
        <v>137</v>
      </c>
      <c r="L9866" t="s">
        <v>27595</v>
      </c>
      <c r="M9866" t="s">
        <v>27596</v>
      </c>
      <c r="N9866">
        <v>1.4</v>
      </c>
      <c r="O9866">
        <v>0</v>
      </c>
      <c r="P9866">
        <v>55</v>
      </c>
      <c r="Q9866">
        <v>0</v>
      </c>
      <c r="R9866">
        <v>0</v>
      </c>
      <c r="S9866">
        <v>0</v>
      </c>
      <c r="T9866">
        <v>1</v>
      </c>
      <c r="U9866">
        <v>0</v>
      </c>
      <c r="V9866">
        <v>0</v>
      </c>
      <c r="W9866">
        <v>0</v>
      </c>
      <c r="X9866">
        <v>21.208827454464775</v>
      </c>
      <c r="Y9866">
        <v>0</v>
      </c>
      <c r="Z9866">
        <v>0</v>
      </c>
      <c r="AA9866">
        <v>0</v>
      </c>
      <c r="AB9866">
        <v>2.8733462835272001</v>
      </c>
      <c r="AC9866">
        <v>0</v>
      </c>
      <c r="AD9866">
        <v>0</v>
      </c>
      <c r="AE9866">
        <v>24.082173737991976</v>
      </c>
    </row>
    <row r="9867" spans="1:31" x14ac:dyDescent="0.25">
      <c r="A9867">
        <v>1666133</v>
      </c>
      <c r="B9867">
        <v>1</v>
      </c>
      <c r="C9867" t="s">
        <v>80</v>
      </c>
      <c r="D9867" t="s">
        <v>84</v>
      </c>
      <c r="E9867" t="s">
        <v>152</v>
      </c>
      <c r="F9867" t="s">
        <v>27597</v>
      </c>
      <c r="G9867" t="s">
        <v>154</v>
      </c>
      <c r="H9867" t="s">
        <v>149</v>
      </c>
      <c r="I9867" t="s">
        <v>135</v>
      </c>
      <c r="J9867" t="s">
        <v>136</v>
      </c>
      <c r="K9867" t="s">
        <v>137</v>
      </c>
      <c r="L9867" t="s">
        <v>27598</v>
      </c>
      <c r="M9867" t="s">
        <v>27599</v>
      </c>
      <c r="N9867">
        <v>3.3030555549999998</v>
      </c>
      <c r="O9867">
        <v>0</v>
      </c>
      <c r="P9867">
        <v>2</v>
      </c>
      <c r="Q9867">
        <v>0</v>
      </c>
      <c r="R9867">
        <v>0</v>
      </c>
      <c r="S9867">
        <v>0</v>
      </c>
      <c r="T9867">
        <v>0</v>
      </c>
      <c r="U9867">
        <v>0</v>
      </c>
      <c r="V9867">
        <v>0</v>
      </c>
      <c r="W9867">
        <v>0</v>
      </c>
      <c r="X9867">
        <v>2.0267855668951635</v>
      </c>
      <c r="Y9867">
        <v>0</v>
      </c>
      <c r="Z9867">
        <v>0</v>
      </c>
      <c r="AA9867">
        <v>0</v>
      </c>
      <c r="AB9867">
        <v>0</v>
      </c>
      <c r="AC9867">
        <v>0</v>
      </c>
      <c r="AD9867">
        <v>0</v>
      </c>
      <c r="AE9867">
        <v>2.0267855668951635</v>
      </c>
    </row>
    <row r="9868" spans="1:31" x14ac:dyDescent="0.25">
      <c r="A9868">
        <v>1665243</v>
      </c>
      <c r="B9868">
        <v>1</v>
      </c>
      <c r="C9868" t="s">
        <v>81</v>
      </c>
      <c r="D9868" t="s">
        <v>118</v>
      </c>
      <c r="E9868" t="s">
        <v>362</v>
      </c>
      <c r="F9868" t="s">
        <v>27600</v>
      </c>
      <c r="G9868" t="s">
        <v>900</v>
      </c>
      <c r="H9868" t="s">
        <v>149</v>
      </c>
      <c r="I9868" t="s">
        <v>135</v>
      </c>
      <c r="J9868" t="s">
        <v>136</v>
      </c>
      <c r="K9868" t="s">
        <v>137</v>
      </c>
      <c r="L9868" t="s">
        <v>27601</v>
      </c>
      <c r="M9868" t="s">
        <v>27602</v>
      </c>
      <c r="N9868">
        <v>0.63416666600000005</v>
      </c>
      <c r="O9868">
        <v>0</v>
      </c>
      <c r="P9868">
        <v>87</v>
      </c>
      <c r="Q9868">
        <v>0</v>
      </c>
      <c r="R9868">
        <v>0</v>
      </c>
      <c r="S9868">
        <v>0</v>
      </c>
      <c r="T9868">
        <v>9</v>
      </c>
      <c r="U9868">
        <v>0</v>
      </c>
      <c r="V9868">
        <v>0</v>
      </c>
      <c r="W9868">
        <v>0</v>
      </c>
      <c r="X9868">
        <v>11.615876575258968</v>
      </c>
      <c r="Y9868">
        <v>0</v>
      </c>
      <c r="Z9868">
        <v>0</v>
      </c>
      <c r="AA9868">
        <v>0</v>
      </c>
      <c r="AB9868">
        <v>3.0109848298774224</v>
      </c>
      <c r="AC9868">
        <v>0</v>
      </c>
      <c r="AD9868">
        <v>0</v>
      </c>
      <c r="AE9868">
        <v>14.62686140513639</v>
      </c>
    </row>
    <row r="9869" spans="1:31" x14ac:dyDescent="0.25">
      <c r="A9869">
        <v>1665884</v>
      </c>
      <c r="B9869">
        <v>1</v>
      </c>
      <c r="C9869" t="s">
        <v>80</v>
      </c>
      <c r="D9869" t="s">
        <v>95</v>
      </c>
      <c r="E9869" t="s">
        <v>140</v>
      </c>
      <c r="F9869" t="s">
        <v>17869</v>
      </c>
      <c r="G9869" t="s">
        <v>142</v>
      </c>
      <c r="H9869" t="s">
        <v>134</v>
      </c>
      <c r="I9869" t="s">
        <v>135</v>
      </c>
      <c r="J9869" t="s">
        <v>136</v>
      </c>
      <c r="K9869" t="s">
        <v>143</v>
      </c>
      <c r="L9869" t="s">
        <v>27603</v>
      </c>
      <c r="M9869" t="s">
        <v>27604</v>
      </c>
      <c r="N9869">
        <v>0.65527777700000001</v>
      </c>
      <c r="O9869">
        <v>0</v>
      </c>
      <c r="P9869">
        <v>1953</v>
      </c>
      <c r="Q9869">
        <v>0</v>
      </c>
      <c r="R9869">
        <v>1</v>
      </c>
      <c r="S9869">
        <v>1</v>
      </c>
      <c r="T9869">
        <v>178</v>
      </c>
      <c r="U9869">
        <v>0</v>
      </c>
      <c r="V9869">
        <v>2</v>
      </c>
      <c r="W9869">
        <v>0</v>
      </c>
      <c r="X9869">
        <v>450.54496695880755</v>
      </c>
      <c r="Y9869">
        <v>0</v>
      </c>
      <c r="Z9869">
        <v>0.39792331741384435</v>
      </c>
      <c r="AA9869">
        <v>0.43713301733550558</v>
      </c>
      <c r="AB9869">
        <v>112.09593234417692</v>
      </c>
      <c r="AC9869">
        <v>0</v>
      </c>
      <c r="AD9869">
        <v>79.877626629619996</v>
      </c>
      <c r="AE9869">
        <v>643.35358226735377</v>
      </c>
    </row>
    <row r="9870" spans="1:31" x14ac:dyDescent="0.25">
      <c r="A9870">
        <v>1665386</v>
      </c>
      <c r="B9870">
        <v>1</v>
      </c>
      <c r="C9870" t="s">
        <v>80</v>
      </c>
      <c r="D9870" t="s">
        <v>93</v>
      </c>
      <c r="E9870" t="s">
        <v>362</v>
      </c>
      <c r="F9870" t="s">
        <v>27605</v>
      </c>
      <c r="G9870" t="s">
        <v>900</v>
      </c>
      <c r="H9870" t="s">
        <v>149</v>
      </c>
      <c r="I9870" t="s">
        <v>135</v>
      </c>
      <c r="J9870" t="s">
        <v>136</v>
      </c>
      <c r="K9870" t="s">
        <v>137</v>
      </c>
      <c r="L9870" t="s">
        <v>27606</v>
      </c>
      <c r="M9870" t="s">
        <v>27607</v>
      </c>
      <c r="N9870">
        <v>5.756388888</v>
      </c>
      <c r="O9870">
        <v>0</v>
      </c>
      <c r="P9870">
        <v>26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0</v>
      </c>
      <c r="W9870">
        <v>0</v>
      </c>
      <c r="X9870">
        <v>30.640149822598918</v>
      </c>
      <c r="Y9870">
        <v>0</v>
      </c>
      <c r="Z9870">
        <v>0</v>
      </c>
      <c r="AA9870">
        <v>0</v>
      </c>
      <c r="AB9870">
        <v>0</v>
      </c>
      <c r="AC9870">
        <v>0</v>
      </c>
      <c r="AD9870">
        <v>0</v>
      </c>
      <c r="AE9870">
        <v>30.640149822598918</v>
      </c>
    </row>
    <row r="9871" spans="1:31" x14ac:dyDescent="0.25">
      <c r="A9871">
        <v>1665535</v>
      </c>
      <c r="B9871">
        <v>1</v>
      </c>
      <c r="C9871" t="s">
        <v>80</v>
      </c>
      <c r="D9871" t="s">
        <v>83</v>
      </c>
      <c r="E9871" t="s">
        <v>152</v>
      </c>
      <c r="F9871" t="s">
        <v>27608</v>
      </c>
      <c r="G9871" t="s">
        <v>168</v>
      </c>
      <c r="H9871" t="s">
        <v>149</v>
      </c>
      <c r="I9871" t="s">
        <v>135</v>
      </c>
      <c r="J9871" t="s">
        <v>136</v>
      </c>
      <c r="K9871" t="s">
        <v>137</v>
      </c>
      <c r="L9871" t="s">
        <v>27609</v>
      </c>
      <c r="M9871" t="s">
        <v>27610</v>
      </c>
      <c r="N9871">
        <v>7.8122222219999999</v>
      </c>
      <c r="O9871">
        <v>0</v>
      </c>
      <c r="P9871">
        <v>2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0</v>
      </c>
      <c r="W9871">
        <v>0</v>
      </c>
      <c r="X9871">
        <v>3.7971229104942799</v>
      </c>
      <c r="Y9871">
        <v>0</v>
      </c>
      <c r="Z9871">
        <v>0</v>
      </c>
      <c r="AA9871">
        <v>0</v>
      </c>
      <c r="AB9871">
        <v>0</v>
      </c>
      <c r="AC9871">
        <v>0</v>
      </c>
      <c r="AD9871">
        <v>0</v>
      </c>
      <c r="AE9871">
        <v>3.7971229104942799</v>
      </c>
    </row>
    <row r="9872" spans="1:31" x14ac:dyDescent="0.25">
      <c r="A9872">
        <v>1665784</v>
      </c>
      <c r="B9872">
        <v>1</v>
      </c>
      <c r="C9872" t="s">
        <v>80</v>
      </c>
      <c r="D9872" t="s">
        <v>90</v>
      </c>
      <c r="E9872" t="s">
        <v>152</v>
      </c>
      <c r="F9872" t="s">
        <v>27611</v>
      </c>
      <c r="G9872" t="s">
        <v>507</v>
      </c>
      <c r="H9872" t="s">
        <v>149</v>
      </c>
      <c r="I9872" t="s">
        <v>135</v>
      </c>
      <c r="J9872" t="s">
        <v>136</v>
      </c>
      <c r="K9872" t="s">
        <v>137</v>
      </c>
      <c r="L9872" t="s">
        <v>27612</v>
      </c>
      <c r="M9872" t="s">
        <v>27613</v>
      </c>
      <c r="N9872">
        <v>2.6408333329999998</v>
      </c>
      <c r="O9872">
        <v>0</v>
      </c>
      <c r="P9872">
        <v>21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0</v>
      </c>
      <c r="W9872">
        <v>0</v>
      </c>
      <c r="X9872">
        <v>17.045605879572907</v>
      </c>
      <c r="Y9872">
        <v>0</v>
      </c>
      <c r="Z9872">
        <v>0</v>
      </c>
      <c r="AA9872">
        <v>0</v>
      </c>
      <c r="AB9872">
        <v>0</v>
      </c>
      <c r="AC9872">
        <v>0</v>
      </c>
      <c r="AD9872">
        <v>0</v>
      </c>
      <c r="AE9872">
        <v>17.045605879572907</v>
      </c>
    </row>
    <row r="9873" spans="1:31" x14ac:dyDescent="0.25">
      <c r="A9873">
        <v>1666397</v>
      </c>
      <c r="B9873">
        <v>1</v>
      </c>
      <c r="C9873" t="s">
        <v>80</v>
      </c>
      <c r="D9873" t="s">
        <v>84</v>
      </c>
      <c r="E9873" t="s">
        <v>362</v>
      </c>
      <c r="F9873" t="s">
        <v>1963</v>
      </c>
      <c r="G9873" t="s">
        <v>227</v>
      </c>
      <c r="H9873" t="s">
        <v>149</v>
      </c>
      <c r="I9873" t="s">
        <v>135</v>
      </c>
      <c r="J9873" t="s">
        <v>136</v>
      </c>
      <c r="K9873" t="s">
        <v>137</v>
      </c>
      <c r="L9873" t="s">
        <v>27614</v>
      </c>
      <c r="M9873" t="s">
        <v>27615</v>
      </c>
      <c r="N9873">
        <v>1.873611111</v>
      </c>
      <c r="O9873">
        <v>0</v>
      </c>
      <c r="P9873">
        <v>73</v>
      </c>
      <c r="Q9873">
        <v>0</v>
      </c>
      <c r="R9873">
        <v>0</v>
      </c>
      <c r="S9873">
        <v>0</v>
      </c>
      <c r="T9873">
        <v>28</v>
      </c>
      <c r="U9873">
        <v>0</v>
      </c>
      <c r="V9873">
        <v>0</v>
      </c>
      <c r="W9873">
        <v>0</v>
      </c>
      <c r="X9873">
        <v>30.755877411555282</v>
      </c>
      <c r="Y9873">
        <v>0</v>
      </c>
      <c r="Z9873">
        <v>0</v>
      </c>
      <c r="AA9873">
        <v>0</v>
      </c>
      <c r="AB9873">
        <v>126.42620496996186</v>
      </c>
      <c r="AC9873">
        <v>0</v>
      </c>
      <c r="AD9873">
        <v>0</v>
      </c>
      <c r="AE9873">
        <v>157.18208238151715</v>
      </c>
    </row>
    <row r="9874" spans="1:31" x14ac:dyDescent="0.25">
      <c r="A9874">
        <v>1666377</v>
      </c>
      <c r="B9874">
        <v>1</v>
      </c>
      <c r="C9874" t="s">
        <v>80</v>
      </c>
      <c r="D9874" t="s">
        <v>92</v>
      </c>
      <c r="E9874" t="s">
        <v>152</v>
      </c>
      <c r="F9874" t="s">
        <v>27616</v>
      </c>
      <c r="G9874" t="s">
        <v>507</v>
      </c>
      <c r="H9874" t="s">
        <v>149</v>
      </c>
      <c r="I9874" t="s">
        <v>135</v>
      </c>
      <c r="J9874" t="s">
        <v>136</v>
      </c>
      <c r="K9874" t="s">
        <v>137</v>
      </c>
      <c r="L9874" t="s">
        <v>27617</v>
      </c>
      <c r="M9874" t="s">
        <v>27618</v>
      </c>
      <c r="N9874">
        <v>4.1713888880000001</v>
      </c>
      <c r="O9874">
        <v>0</v>
      </c>
      <c r="P9874">
        <v>1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0</v>
      </c>
      <c r="W9874">
        <v>0</v>
      </c>
      <c r="X9874">
        <v>9.6907897029982232E-2</v>
      </c>
      <c r="Y9874">
        <v>0</v>
      </c>
      <c r="Z9874">
        <v>0</v>
      </c>
      <c r="AA9874">
        <v>0</v>
      </c>
      <c r="AB9874">
        <v>0</v>
      </c>
      <c r="AC9874">
        <v>0</v>
      </c>
      <c r="AD9874">
        <v>0</v>
      </c>
      <c r="AE9874">
        <v>9.6907897029982232E-2</v>
      </c>
    </row>
    <row r="9875" spans="1:31" x14ac:dyDescent="0.25">
      <c r="A9875">
        <v>1666898</v>
      </c>
      <c r="B9875">
        <v>1</v>
      </c>
      <c r="C9875" t="s">
        <v>80</v>
      </c>
      <c r="D9875" t="s">
        <v>89</v>
      </c>
      <c r="E9875" t="s">
        <v>152</v>
      </c>
      <c r="F9875" t="s">
        <v>27619</v>
      </c>
      <c r="G9875" t="s">
        <v>507</v>
      </c>
      <c r="H9875" t="s">
        <v>149</v>
      </c>
      <c r="I9875" t="s">
        <v>135</v>
      </c>
      <c r="J9875" t="s">
        <v>136</v>
      </c>
      <c r="K9875" t="s">
        <v>137</v>
      </c>
      <c r="L9875" t="s">
        <v>27620</v>
      </c>
      <c r="M9875" t="s">
        <v>27621</v>
      </c>
      <c r="N9875">
        <v>3.0233333330000001</v>
      </c>
      <c r="O9875">
        <v>0</v>
      </c>
      <c r="P9875">
        <v>1</v>
      </c>
      <c r="Q9875">
        <v>0</v>
      </c>
      <c r="R9875">
        <v>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2.0665654171588788</v>
      </c>
      <c r="Y9875">
        <v>0</v>
      </c>
      <c r="Z9875">
        <v>0</v>
      </c>
      <c r="AA9875">
        <v>0</v>
      </c>
      <c r="AB9875">
        <v>0</v>
      </c>
      <c r="AC9875">
        <v>0</v>
      </c>
      <c r="AD9875">
        <v>0</v>
      </c>
      <c r="AE9875">
        <v>2.0665654171588788</v>
      </c>
    </row>
    <row r="9876" spans="1:31" x14ac:dyDescent="0.25">
      <c r="A9876">
        <v>1666712</v>
      </c>
      <c r="B9876">
        <v>1</v>
      </c>
      <c r="C9876" t="s">
        <v>80</v>
      </c>
      <c r="D9876" t="s">
        <v>82</v>
      </c>
      <c r="E9876" t="s">
        <v>131</v>
      </c>
      <c r="F9876" t="s">
        <v>27622</v>
      </c>
      <c r="G9876" t="s">
        <v>1261</v>
      </c>
      <c r="H9876" t="s">
        <v>134</v>
      </c>
      <c r="I9876" t="s">
        <v>135</v>
      </c>
      <c r="J9876" t="s">
        <v>136</v>
      </c>
      <c r="K9876" t="s">
        <v>137</v>
      </c>
      <c r="L9876" t="s">
        <v>27623</v>
      </c>
      <c r="M9876" t="s">
        <v>27624</v>
      </c>
      <c r="N9876">
        <v>1.1688888879999999</v>
      </c>
      <c r="O9876">
        <v>0</v>
      </c>
      <c r="P9876">
        <v>786</v>
      </c>
      <c r="Q9876">
        <v>0</v>
      </c>
      <c r="R9876">
        <v>0</v>
      </c>
      <c r="S9876">
        <v>0</v>
      </c>
      <c r="T9876">
        <v>80</v>
      </c>
      <c r="U9876">
        <v>0</v>
      </c>
      <c r="V9876">
        <v>0</v>
      </c>
      <c r="W9876">
        <v>0</v>
      </c>
      <c r="X9876">
        <v>250.69858830350458</v>
      </c>
      <c r="Y9876">
        <v>0</v>
      </c>
      <c r="Z9876">
        <v>0</v>
      </c>
      <c r="AA9876">
        <v>0</v>
      </c>
      <c r="AB9876">
        <v>121.57096386781807</v>
      </c>
      <c r="AC9876">
        <v>0</v>
      </c>
      <c r="AD9876">
        <v>0</v>
      </c>
      <c r="AE9876">
        <v>372.26955217132263</v>
      </c>
    </row>
    <row r="9877" spans="1:31" x14ac:dyDescent="0.25">
      <c r="A9877">
        <v>1666855</v>
      </c>
      <c r="B9877">
        <v>1</v>
      </c>
      <c r="C9877" t="s">
        <v>80</v>
      </c>
      <c r="D9877" t="s">
        <v>106</v>
      </c>
      <c r="E9877" t="s">
        <v>178</v>
      </c>
      <c r="F9877" t="s">
        <v>20113</v>
      </c>
      <c r="G9877" t="s">
        <v>252</v>
      </c>
      <c r="H9877" t="s">
        <v>149</v>
      </c>
      <c r="I9877" t="s">
        <v>135</v>
      </c>
      <c r="J9877" t="s">
        <v>136</v>
      </c>
      <c r="K9877" t="s">
        <v>137</v>
      </c>
      <c r="L9877" t="s">
        <v>27625</v>
      </c>
      <c r="M9877" t="s">
        <v>27626</v>
      </c>
      <c r="N9877">
        <v>1.9724999999999999</v>
      </c>
      <c r="O9877">
        <v>0</v>
      </c>
      <c r="P9877">
        <v>91</v>
      </c>
      <c r="Q9877">
        <v>0</v>
      </c>
      <c r="R9877">
        <v>0</v>
      </c>
      <c r="S9877">
        <v>0</v>
      </c>
      <c r="T9877">
        <v>2</v>
      </c>
      <c r="U9877">
        <v>0</v>
      </c>
      <c r="V9877">
        <v>0</v>
      </c>
      <c r="W9877">
        <v>0</v>
      </c>
      <c r="X9877">
        <v>33.096207229700646</v>
      </c>
      <c r="Y9877">
        <v>0</v>
      </c>
      <c r="Z9877">
        <v>0</v>
      </c>
      <c r="AA9877">
        <v>0</v>
      </c>
      <c r="AB9877">
        <v>0.12422955354765</v>
      </c>
      <c r="AC9877">
        <v>0</v>
      </c>
      <c r="AD9877">
        <v>0</v>
      </c>
      <c r="AE9877">
        <v>33.220436783248296</v>
      </c>
    </row>
    <row r="9878" spans="1:31" x14ac:dyDescent="0.25">
      <c r="A9878">
        <v>1666357</v>
      </c>
      <c r="B9878">
        <v>1</v>
      </c>
      <c r="C9878" t="s">
        <v>80</v>
      </c>
      <c r="D9878" t="s">
        <v>92</v>
      </c>
      <c r="E9878" t="s">
        <v>362</v>
      </c>
      <c r="F9878" t="s">
        <v>27627</v>
      </c>
      <c r="G9878" t="s">
        <v>900</v>
      </c>
      <c r="H9878" t="s">
        <v>149</v>
      </c>
      <c r="I9878" t="s">
        <v>135</v>
      </c>
      <c r="J9878" t="s">
        <v>136</v>
      </c>
      <c r="K9878" t="s">
        <v>137</v>
      </c>
      <c r="L9878" t="s">
        <v>27628</v>
      </c>
      <c r="M9878" t="s">
        <v>27629</v>
      </c>
      <c r="N9878">
        <v>3.3169444440000002</v>
      </c>
      <c r="O9878">
        <v>0</v>
      </c>
      <c r="P9878">
        <v>82</v>
      </c>
      <c r="Q9878">
        <v>0</v>
      </c>
      <c r="R9878">
        <v>0</v>
      </c>
      <c r="S9878">
        <v>0</v>
      </c>
      <c r="T9878">
        <v>1</v>
      </c>
      <c r="U9878">
        <v>0</v>
      </c>
      <c r="V9878">
        <v>0</v>
      </c>
      <c r="W9878">
        <v>0</v>
      </c>
      <c r="X9878">
        <v>39.693856181066465</v>
      </c>
      <c r="Y9878">
        <v>0</v>
      </c>
      <c r="Z9878">
        <v>0</v>
      </c>
      <c r="AA9878">
        <v>0</v>
      </c>
      <c r="AB9878">
        <v>0.53753645471385569</v>
      </c>
      <c r="AC9878">
        <v>0</v>
      </c>
      <c r="AD9878">
        <v>0</v>
      </c>
      <c r="AE9878">
        <v>40.231392635780324</v>
      </c>
    </row>
    <row r="9879" spans="1:31" x14ac:dyDescent="0.25">
      <c r="A9879">
        <v>1666277</v>
      </c>
      <c r="B9879">
        <v>1</v>
      </c>
      <c r="C9879" t="s">
        <v>81</v>
      </c>
      <c r="D9879" t="s">
        <v>118</v>
      </c>
      <c r="E9879" t="s">
        <v>178</v>
      </c>
      <c r="F9879" t="s">
        <v>26433</v>
      </c>
      <c r="G9879" t="s">
        <v>675</v>
      </c>
      <c r="H9879" t="s">
        <v>149</v>
      </c>
      <c r="I9879" t="s">
        <v>135</v>
      </c>
      <c r="J9879" t="s">
        <v>136</v>
      </c>
      <c r="K9879" t="s">
        <v>137</v>
      </c>
      <c r="L9879" t="s">
        <v>27630</v>
      </c>
      <c r="M9879" t="s">
        <v>27631</v>
      </c>
      <c r="N9879">
        <v>2.63</v>
      </c>
      <c r="O9879">
        <v>0</v>
      </c>
      <c r="P9879">
        <v>34</v>
      </c>
      <c r="Q9879">
        <v>0</v>
      </c>
      <c r="R9879">
        <v>5</v>
      </c>
      <c r="S9879">
        <v>0</v>
      </c>
      <c r="T9879">
        <v>1</v>
      </c>
      <c r="U9879">
        <v>0</v>
      </c>
      <c r="V9879">
        <v>0</v>
      </c>
      <c r="W9879">
        <v>0</v>
      </c>
      <c r="X9879">
        <v>13.131929624746142</v>
      </c>
      <c r="Y9879">
        <v>0</v>
      </c>
      <c r="Z9879">
        <v>1.5673688672421702</v>
      </c>
      <c r="AA9879">
        <v>0</v>
      </c>
      <c r="AB9879">
        <v>11.634400300330688</v>
      </c>
      <c r="AC9879">
        <v>0</v>
      </c>
      <c r="AD9879">
        <v>0</v>
      </c>
      <c r="AE9879">
        <v>26.333698792318998</v>
      </c>
    </row>
    <row r="9880" spans="1:31" x14ac:dyDescent="0.25">
      <c r="A9880">
        <v>1666383</v>
      </c>
      <c r="B9880">
        <v>1</v>
      </c>
      <c r="C9880" t="s">
        <v>80</v>
      </c>
      <c r="D9880" t="s">
        <v>109</v>
      </c>
      <c r="E9880" t="s">
        <v>178</v>
      </c>
      <c r="F9880" t="s">
        <v>27632</v>
      </c>
      <c r="G9880" t="s">
        <v>187</v>
      </c>
      <c r="H9880" t="s">
        <v>149</v>
      </c>
      <c r="I9880" t="s">
        <v>135</v>
      </c>
      <c r="J9880" t="s">
        <v>136</v>
      </c>
      <c r="K9880" t="s">
        <v>137</v>
      </c>
      <c r="L9880" t="s">
        <v>27633</v>
      </c>
      <c r="M9880" t="s">
        <v>27634</v>
      </c>
      <c r="N9880">
        <v>4.9463888880000004</v>
      </c>
      <c r="O9880">
        <v>0</v>
      </c>
      <c r="P9880">
        <v>10</v>
      </c>
      <c r="Q9880">
        <v>0</v>
      </c>
      <c r="R9880">
        <v>12</v>
      </c>
      <c r="S9880">
        <v>0</v>
      </c>
      <c r="T9880">
        <v>0</v>
      </c>
      <c r="U9880">
        <v>0</v>
      </c>
      <c r="V9880">
        <v>0</v>
      </c>
      <c r="W9880">
        <v>0</v>
      </c>
      <c r="X9880">
        <v>0.69353572734656932</v>
      </c>
      <c r="Y9880">
        <v>0</v>
      </c>
      <c r="Z9880">
        <v>7.3269947800830018</v>
      </c>
      <c r="AA9880">
        <v>0</v>
      </c>
      <c r="AB9880">
        <v>0</v>
      </c>
      <c r="AC9880">
        <v>0</v>
      </c>
      <c r="AD9880">
        <v>0</v>
      </c>
      <c r="AE9880">
        <v>8.0205305074295712</v>
      </c>
    </row>
    <row r="9881" spans="1:31" x14ac:dyDescent="0.25">
      <c r="A9881">
        <v>1666861</v>
      </c>
      <c r="B9881">
        <v>1</v>
      </c>
      <c r="C9881" t="s">
        <v>80</v>
      </c>
      <c r="D9881" t="s">
        <v>100</v>
      </c>
      <c r="E9881" t="s">
        <v>152</v>
      </c>
      <c r="F9881" t="s">
        <v>27635</v>
      </c>
      <c r="G9881" t="s">
        <v>154</v>
      </c>
      <c r="H9881" t="s">
        <v>149</v>
      </c>
      <c r="I9881" t="s">
        <v>135</v>
      </c>
      <c r="J9881" t="s">
        <v>136</v>
      </c>
      <c r="K9881" t="s">
        <v>137</v>
      </c>
      <c r="L9881" t="s">
        <v>27636</v>
      </c>
      <c r="M9881" t="s">
        <v>27637</v>
      </c>
      <c r="N9881">
        <v>1.939166666</v>
      </c>
      <c r="O9881">
        <v>0</v>
      </c>
      <c r="P9881">
        <v>1</v>
      </c>
      <c r="Q9881">
        <v>0</v>
      </c>
      <c r="R9881">
        <v>0</v>
      </c>
      <c r="S9881">
        <v>0</v>
      </c>
      <c r="T9881">
        <v>0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D9881">
        <v>0</v>
      </c>
      <c r="AE9881">
        <v>0</v>
      </c>
    </row>
    <row r="9882" spans="1:31" x14ac:dyDescent="0.25">
      <c r="A9882">
        <v>1666818</v>
      </c>
      <c r="B9882">
        <v>1</v>
      </c>
      <c r="C9882" t="s">
        <v>80</v>
      </c>
      <c r="D9882" t="s">
        <v>82</v>
      </c>
      <c r="E9882" t="s">
        <v>140</v>
      </c>
      <c r="F9882" t="s">
        <v>2173</v>
      </c>
      <c r="G9882" t="s">
        <v>161</v>
      </c>
      <c r="H9882" t="s">
        <v>134</v>
      </c>
      <c r="I9882" t="s">
        <v>135</v>
      </c>
      <c r="J9882" t="s">
        <v>136</v>
      </c>
      <c r="K9882" t="s">
        <v>137</v>
      </c>
      <c r="L9882" t="s">
        <v>27638</v>
      </c>
      <c r="M9882" t="s">
        <v>27639</v>
      </c>
      <c r="N9882">
        <v>0.170833333</v>
      </c>
      <c r="O9882">
        <v>0</v>
      </c>
      <c r="P9882">
        <v>15809</v>
      </c>
      <c r="Q9882">
        <v>0</v>
      </c>
      <c r="R9882">
        <v>0</v>
      </c>
      <c r="S9882">
        <v>11</v>
      </c>
      <c r="T9882">
        <v>1992</v>
      </c>
      <c r="U9882">
        <v>0</v>
      </c>
      <c r="V9882">
        <v>9</v>
      </c>
      <c r="W9882">
        <v>0</v>
      </c>
      <c r="X9882">
        <v>1270.9400475090938</v>
      </c>
      <c r="Y9882">
        <v>0</v>
      </c>
      <c r="Z9882">
        <v>0</v>
      </c>
      <c r="AA9882">
        <v>84.966820230090605</v>
      </c>
      <c r="AB9882">
        <v>277.42112014410384</v>
      </c>
      <c r="AC9882">
        <v>0</v>
      </c>
      <c r="AD9882">
        <v>37.013947580242544</v>
      </c>
      <c r="AE9882">
        <v>1670.3419354635307</v>
      </c>
    </row>
    <row r="9883" spans="1:31" x14ac:dyDescent="0.25">
      <c r="A9883">
        <v>1666317</v>
      </c>
      <c r="B9883">
        <v>1</v>
      </c>
      <c r="C9883" t="s">
        <v>80</v>
      </c>
      <c r="D9883" t="s">
        <v>90</v>
      </c>
      <c r="E9883" t="s">
        <v>178</v>
      </c>
      <c r="F9883" t="s">
        <v>1408</v>
      </c>
      <c r="G9883" t="s">
        <v>180</v>
      </c>
      <c r="H9883" t="s">
        <v>149</v>
      </c>
      <c r="I9883" t="s">
        <v>135</v>
      </c>
      <c r="J9883" t="s">
        <v>136</v>
      </c>
      <c r="K9883" t="s">
        <v>137</v>
      </c>
      <c r="L9883" t="s">
        <v>27640</v>
      </c>
      <c r="M9883" t="s">
        <v>27641</v>
      </c>
      <c r="N9883">
        <v>7.926666666</v>
      </c>
      <c r="O9883">
        <v>0</v>
      </c>
      <c r="P9883">
        <v>30</v>
      </c>
      <c r="Q9883">
        <v>0</v>
      </c>
      <c r="R9883">
        <v>0</v>
      </c>
      <c r="S9883">
        <v>0</v>
      </c>
      <c r="T9883">
        <v>39</v>
      </c>
      <c r="U9883">
        <v>0</v>
      </c>
      <c r="V9883">
        <v>1</v>
      </c>
      <c r="W9883">
        <v>0</v>
      </c>
      <c r="X9883">
        <v>50.079402363872482</v>
      </c>
      <c r="Y9883">
        <v>0</v>
      </c>
      <c r="Z9883">
        <v>0</v>
      </c>
      <c r="AA9883">
        <v>0</v>
      </c>
      <c r="AB9883">
        <v>362.67503628864745</v>
      </c>
      <c r="AC9883">
        <v>0</v>
      </c>
      <c r="AD9883">
        <v>155.57439700281168</v>
      </c>
      <c r="AE9883">
        <v>568.32883565533166</v>
      </c>
    </row>
    <row r="9884" spans="1:31" x14ac:dyDescent="0.25">
      <c r="A9884">
        <v>1666649</v>
      </c>
      <c r="B9884">
        <v>1</v>
      </c>
      <c r="C9884" t="s">
        <v>80</v>
      </c>
      <c r="D9884" t="s">
        <v>82</v>
      </c>
      <c r="E9884" t="s">
        <v>178</v>
      </c>
      <c r="F9884" t="s">
        <v>251</v>
      </c>
      <c r="G9884" t="s">
        <v>227</v>
      </c>
      <c r="H9884" t="s">
        <v>149</v>
      </c>
      <c r="I9884" t="s">
        <v>135</v>
      </c>
      <c r="J9884" t="s">
        <v>136</v>
      </c>
      <c r="K9884" t="s">
        <v>137</v>
      </c>
      <c r="L9884" t="s">
        <v>27642</v>
      </c>
      <c r="M9884" t="s">
        <v>27643</v>
      </c>
      <c r="N9884">
        <v>2.9855555549999999</v>
      </c>
      <c r="O9884">
        <v>0</v>
      </c>
      <c r="P9884">
        <v>112</v>
      </c>
      <c r="Q9884">
        <v>0</v>
      </c>
      <c r="R9884">
        <v>0</v>
      </c>
      <c r="S9884">
        <v>0</v>
      </c>
      <c r="T9884">
        <v>8</v>
      </c>
      <c r="U9884">
        <v>0</v>
      </c>
      <c r="V9884">
        <v>0</v>
      </c>
      <c r="W9884">
        <v>0</v>
      </c>
      <c r="X9884">
        <v>102.03096538899632</v>
      </c>
      <c r="Y9884">
        <v>0</v>
      </c>
      <c r="Z9884">
        <v>0</v>
      </c>
      <c r="AA9884">
        <v>0</v>
      </c>
      <c r="AB9884">
        <v>2.9525724889842695</v>
      </c>
      <c r="AC9884">
        <v>0</v>
      </c>
      <c r="AD9884">
        <v>0</v>
      </c>
      <c r="AE9884">
        <v>104.98353787798059</v>
      </c>
    </row>
    <row r="9885" spans="1:31" x14ac:dyDescent="0.25">
      <c r="A9885">
        <v>1666626</v>
      </c>
      <c r="B9885">
        <v>1</v>
      </c>
      <c r="C9885" t="s">
        <v>80</v>
      </c>
      <c r="D9885" t="s">
        <v>104</v>
      </c>
      <c r="E9885" t="s">
        <v>146</v>
      </c>
      <c r="F9885" t="s">
        <v>27644</v>
      </c>
      <c r="G9885" t="s">
        <v>187</v>
      </c>
      <c r="H9885" t="s">
        <v>149</v>
      </c>
      <c r="I9885" t="s">
        <v>135</v>
      </c>
      <c r="J9885" t="s">
        <v>136</v>
      </c>
      <c r="K9885" t="s">
        <v>137</v>
      </c>
      <c r="L9885" t="s">
        <v>27645</v>
      </c>
      <c r="M9885" t="s">
        <v>27646</v>
      </c>
      <c r="N9885">
        <v>1.135</v>
      </c>
      <c r="O9885">
        <v>0</v>
      </c>
      <c r="P9885">
        <v>25</v>
      </c>
      <c r="Q9885">
        <v>0</v>
      </c>
      <c r="R9885">
        <v>5</v>
      </c>
      <c r="S9885">
        <v>0</v>
      </c>
      <c r="T9885">
        <v>11</v>
      </c>
      <c r="U9885">
        <v>0</v>
      </c>
      <c r="V9885">
        <v>0</v>
      </c>
      <c r="W9885">
        <v>0</v>
      </c>
      <c r="X9885">
        <v>9.3030253669931255</v>
      </c>
      <c r="Y9885">
        <v>0</v>
      </c>
      <c r="Z9885">
        <v>1.6906127355986167</v>
      </c>
      <c r="AA9885">
        <v>0</v>
      </c>
      <c r="AB9885">
        <v>9.6186072377278276</v>
      </c>
      <c r="AC9885">
        <v>0</v>
      </c>
      <c r="AD9885">
        <v>0</v>
      </c>
      <c r="AE9885">
        <v>20.612245340319568</v>
      </c>
    </row>
    <row r="9886" spans="1:31" x14ac:dyDescent="0.25">
      <c r="A9886">
        <v>1666440</v>
      </c>
      <c r="B9886">
        <v>1</v>
      </c>
      <c r="C9886" t="s">
        <v>80</v>
      </c>
      <c r="D9886" t="s">
        <v>96</v>
      </c>
      <c r="E9886" t="s">
        <v>152</v>
      </c>
      <c r="F9886" t="s">
        <v>27647</v>
      </c>
      <c r="G9886" t="s">
        <v>172</v>
      </c>
      <c r="H9886" t="s">
        <v>149</v>
      </c>
      <c r="I9886" t="s">
        <v>135</v>
      </c>
      <c r="J9886" t="s">
        <v>136</v>
      </c>
      <c r="K9886" t="s">
        <v>137</v>
      </c>
      <c r="L9886" t="s">
        <v>27648</v>
      </c>
      <c r="M9886" t="s">
        <v>27649</v>
      </c>
      <c r="N9886">
        <v>5.0108333329999999</v>
      </c>
      <c r="O9886">
        <v>0</v>
      </c>
      <c r="P9886">
        <v>1</v>
      </c>
      <c r="Q9886">
        <v>0</v>
      </c>
      <c r="R9886">
        <v>0</v>
      </c>
      <c r="S9886">
        <v>0</v>
      </c>
      <c r="T9886">
        <v>0</v>
      </c>
      <c r="U9886">
        <v>0</v>
      </c>
      <c r="V9886">
        <v>0</v>
      </c>
      <c r="W9886">
        <v>0</v>
      </c>
      <c r="X9886">
        <v>0.87071755384475014</v>
      </c>
      <c r="Y9886">
        <v>0</v>
      </c>
      <c r="Z9886">
        <v>0</v>
      </c>
      <c r="AA9886">
        <v>0</v>
      </c>
      <c r="AB9886">
        <v>0</v>
      </c>
      <c r="AC9886">
        <v>0</v>
      </c>
      <c r="AD9886">
        <v>0</v>
      </c>
      <c r="AE9886">
        <v>0.87071755384475014</v>
      </c>
    </row>
    <row r="9887" spans="1:31" x14ac:dyDescent="0.25">
      <c r="A9887">
        <v>1666340</v>
      </c>
      <c r="B9887">
        <v>1</v>
      </c>
      <c r="C9887" t="s">
        <v>80</v>
      </c>
      <c r="D9887" t="s">
        <v>82</v>
      </c>
      <c r="E9887" t="s">
        <v>178</v>
      </c>
      <c r="F9887" t="s">
        <v>251</v>
      </c>
      <c r="G9887" t="s">
        <v>227</v>
      </c>
      <c r="H9887" t="s">
        <v>149</v>
      </c>
      <c r="I9887" t="s">
        <v>135</v>
      </c>
      <c r="J9887" t="s">
        <v>136</v>
      </c>
      <c r="K9887" t="s">
        <v>137</v>
      </c>
      <c r="L9887" t="s">
        <v>27650</v>
      </c>
      <c r="M9887" t="s">
        <v>27651</v>
      </c>
      <c r="N9887">
        <v>0.90527777700000001</v>
      </c>
      <c r="O9887">
        <v>0</v>
      </c>
      <c r="P9887">
        <v>112</v>
      </c>
      <c r="Q9887">
        <v>0</v>
      </c>
      <c r="R9887">
        <v>0</v>
      </c>
      <c r="S9887">
        <v>0</v>
      </c>
      <c r="T9887">
        <v>8</v>
      </c>
      <c r="U9887">
        <v>0</v>
      </c>
      <c r="V9887">
        <v>0</v>
      </c>
      <c r="W9887">
        <v>0</v>
      </c>
      <c r="X9887">
        <v>33.615919869247421</v>
      </c>
      <c r="Y9887">
        <v>0</v>
      </c>
      <c r="Z9887">
        <v>0</v>
      </c>
      <c r="AA9887">
        <v>0</v>
      </c>
      <c r="AB9887">
        <v>1.1063923735794459</v>
      </c>
      <c r="AC9887">
        <v>0</v>
      </c>
      <c r="AD9887">
        <v>0</v>
      </c>
      <c r="AE9887">
        <v>34.722312242826867</v>
      </c>
    </row>
    <row r="9888" spans="1:31" x14ac:dyDescent="0.25">
      <c r="A9888">
        <v>1666632</v>
      </c>
      <c r="B9888">
        <v>1</v>
      </c>
      <c r="C9888" t="s">
        <v>81</v>
      </c>
      <c r="D9888" t="s">
        <v>128</v>
      </c>
      <c r="E9888" t="s">
        <v>152</v>
      </c>
      <c r="F9888" t="s">
        <v>27652</v>
      </c>
      <c r="G9888" t="s">
        <v>154</v>
      </c>
      <c r="H9888" t="s">
        <v>149</v>
      </c>
      <c r="I9888" t="s">
        <v>135</v>
      </c>
      <c r="J9888" t="s">
        <v>136</v>
      </c>
      <c r="K9888" t="s">
        <v>137</v>
      </c>
      <c r="L9888" t="s">
        <v>27653</v>
      </c>
      <c r="M9888" t="s">
        <v>27654</v>
      </c>
      <c r="N9888">
        <v>0.316111111</v>
      </c>
      <c r="O9888">
        <v>0</v>
      </c>
      <c r="P9888">
        <v>10</v>
      </c>
      <c r="Q9888">
        <v>0</v>
      </c>
      <c r="R9888">
        <v>0</v>
      </c>
      <c r="S9888">
        <v>0</v>
      </c>
      <c r="T9888">
        <v>2</v>
      </c>
      <c r="U9888">
        <v>0</v>
      </c>
      <c r="V9888">
        <v>0</v>
      </c>
      <c r="W9888">
        <v>0</v>
      </c>
      <c r="X9888">
        <v>0.66442789820423331</v>
      </c>
      <c r="Y9888">
        <v>0</v>
      </c>
      <c r="Z9888">
        <v>0</v>
      </c>
      <c r="AA9888">
        <v>0</v>
      </c>
      <c r="AB9888">
        <v>0.69005342900570898</v>
      </c>
      <c r="AC9888">
        <v>0</v>
      </c>
      <c r="AD9888">
        <v>0</v>
      </c>
      <c r="AE9888">
        <v>1.3544813272099423</v>
      </c>
    </row>
    <row r="9889" spans="1:31" x14ac:dyDescent="0.25">
      <c r="A9889">
        <v>1666194</v>
      </c>
      <c r="B9889">
        <v>1</v>
      </c>
      <c r="C9889" t="s">
        <v>80</v>
      </c>
      <c r="D9889" t="s">
        <v>87</v>
      </c>
      <c r="E9889" t="s">
        <v>152</v>
      </c>
      <c r="F9889" t="s">
        <v>27655</v>
      </c>
      <c r="G9889" t="s">
        <v>507</v>
      </c>
      <c r="H9889" t="s">
        <v>149</v>
      </c>
      <c r="I9889" t="s">
        <v>135</v>
      </c>
      <c r="J9889" t="s">
        <v>136</v>
      </c>
      <c r="K9889" t="s">
        <v>137</v>
      </c>
      <c r="L9889" t="s">
        <v>27656</v>
      </c>
      <c r="M9889" t="s">
        <v>27657</v>
      </c>
      <c r="N9889">
        <v>2.0988888879999998</v>
      </c>
      <c r="O9889">
        <v>0</v>
      </c>
      <c r="P9889">
        <v>13</v>
      </c>
      <c r="Q9889">
        <v>0</v>
      </c>
      <c r="R9889">
        <v>0</v>
      </c>
      <c r="S9889">
        <v>0</v>
      </c>
      <c r="T9889">
        <v>2</v>
      </c>
      <c r="U9889">
        <v>0</v>
      </c>
      <c r="V9889">
        <v>0</v>
      </c>
      <c r="W9889">
        <v>0</v>
      </c>
      <c r="X9889">
        <v>7.4387000635804883</v>
      </c>
      <c r="Y9889">
        <v>0</v>
      </c>
      <c r="Z9889">
        <v>0</v>
      </c>
      <c r="AA9889">
        <v>0</v>
      </c>
      <c r="AB9889">
        <v>0.87256784533744514</v>
      </c>
      <c r="AC9889">
        <v>0</v>
      </c>
      <c r="AD9889">
        <v>0</v>
      </c>
      <c r="AE9889">
        <v>8.3112679089179338</v>
      </c>
    </row>
    <row r="9890" spans="1:31" x14ac:dyDescent="0.25">
      <c r="A9890">
        <v>1666586</v>
      </c>
      <c r="B9890">
        <v>1</v>
      </c>
      <c r="C9890" t="s">
        <v>80</v>
      </c>
      <c r="D9890" t="s">
        <v>96</v>
      </c>
      <c r="E9890" t="s">
        <v>152</v>
      </c>
      <c r="F9890" t="s">
        <v>27658</v>
      </c>
      <c r="G9890" t="s">
        <v>172</v>
      </c>
      <c r="H9890" t="s">
        <v>149</v>
      </c>
      <c r="I9890" t="s">
        <v>135</v>
      </c>
      <c r="J9890" t="s">
        <v>136</v>
      </c>
      <c r="K9890" t="s">
        <v>137</v>
      </c>
      <c r="L9890" t="s">
        <v>27659</v>
      </c>
      <c r="M9890" t="s">
        <v>27660</v>
      </c>
      <c r="N9890">
        <v>2.2486111110000002</v>
      </c>
      <c r="O9890">
        <v>0</v>
      </c>
      <c r="P9890">
        <v>1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0</v>
      </c>
      <c r="W9890">
        <v>0</v>
      </c>
      <c r="X9890">
        <v>7.9772361789027784E-3</v>
      </c>
      <c r="Y9890">
        <v>0</v>
      </c>
      <c r="Z9890">
        <v>0</v>
      </c>
      <c r="AA9890">
        <v>0</v>
      </c>
      <c r="AB9890">
        <v>0</v>
      </c>
      <c r="AC9890">
        <v>0</v>
      </c>
      <c r="AD9890">
        <v>0</v>
      </c>
      <c r="AE9890">
        <v>7.9772361789027784E-3</v>
      </c>
    </row>
    <row r="9891" spans="1:31" x14ac:dyDescent="0.25">
      <c r="A9891">
        <v>1666254</v>
      </c>
      <c r="B9891">
        <v>1</v>
      </c>
      <c r="C9891" t="s">
        <v>80</v>
      </c>
      <c r="D9891" t="s">
        <v>96</v>
      </c>
      <c r="E9891" t="s">
        <v>152</v>
      </c>
      <c r="F9891" t="s">
        <v>27661</v>
      </c>
      <c r="G9891" t="s">
        <v>154</v>
      </c>
      <c r="H9891" t="s">
        <v>149</v>
      </c>
      <c r="I9891" t="s">
        <v>135</v>
      </c>
      <c r="J9891" t="s">
        <v>136</v>
      </c>
      <c r="K9891" t="s">
        <v>137</v>
      </c>
      <c r="L9891" t="s">
        <v>27662</v>
      </c>
      <c r="M9891" t="s">
        <v>27663</v>
      </c>
      <c r="N9891">
        <v>7.2269444439999999</v>
      </c>
      <c r="O9891">
        <v>0</v>
      </c>
      <c r="P9891">
        <v>1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0</v>
      </c>
      <c r="W9891">
        <v>0</v>
      </c>
      <c r="X9891">
        <v>0</v>
      </c>
      <c r="Y9891">
        <v>0</v>
      </c>
      <c r="Z9891">
        <v>0</v>
      </c>
      <c r="AA9891">
        <v>0</v>
      </c>
      <c r="AB9891">
        <v>0</v>
      </c>
      <c r="AC9891">
        <v>0</v>
      </c>
      <c r="AD9891">
        <v>0</v>
      </c>
      <c r="AE9891">
        <v>0</v>
      </c>
    </row>
    <row r="9892" spans="1:31" x14ac:dyDescent="0.25">
      <c r="A9892">
        <v>1666835</v>
      </c>
      <c r="B9892">
        <v>1</v>
      </c>
      <c r="C9892" t="s">
        <v>80</v>
      </c>
      <c r="D9892" t="s">
        <v>99</v>
      </c>
      <c r="E9892" t="s">
        <v>152</v>
      </c>
      <c r="F9892" t="s">
        <v>27664</v>
      </c>
      <c r="G9892" t="s">
        <v>154</v>
      </c>
      <c r="H9892" t="s">
        <v>149</v>
      </c>
      <c r="I9892" t="s">
        <v>135</v>
      </c>
      <c r="J9892" t="s">
        <v>136</v>
      </c>
      <c r="K9892" t="s">
        <v>137</v>
      </c>
      <c r="L9892" t="s">
        <v>27665</v>
      </c>
      <c r="M9892" t="s">
        <v>27666</v>
      </c>
      <c r="N9892">
        <v>1.737777777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1</v>
      </c>
      <c r="U9892">
        <v>0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0.49243619582686005</v>
      </c>
      <c r="AC9892">
        <v>0</v>
      </c>
      <c r="AD9892">
        <v>0</v>
      </c>
      <c r="AE9892">
        <v>0.49243619582686005</v>
      </c>
    </row>
    <row r="9893" spans="1:31" x14ac:dyDescent="0.25">
      <c r="A9893">
        <v>1666689</v>
      </c>
      <c r="B9893">
        <v>1</v>
      </c>
      <c r="C9893" t="s">
        <v>80</v>
      </c>
      <c r="D9893" t="s">
        <v>100</v>
      </c>
      <c r="E9893" t="s">
        <v>152</v>
      </c>
      <c r="F9893" t="s">
        <v>27667</v>
      </c>
      <c r="G9893" t="s">
        <v>154</v>
      </c>
      <c r="H9893" t="s">
        <v>149</v>
      </c>
      <c r="I9893" t="s">
        <v>135</v>
      </c>
      <c r="J9893" t="s">
        <v>136</v>
      </c>
      <c r="K9893" t="s">
        <v>137</v>
      </c>
      <c r="L9893" t="s">
        <v>27668</v>
      </c>
      <c r="M9893" t="s">
        <v>27669</v>
      </c>
      <c r="N9893">
        <v>2.5150000000000001</v>
      </c>
      <c r="O9893">
        <v>0</v>
      </c>
      <c r="P9893">
        <v>1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0</v>
      </c>
      <c r="W9893">
        <v>0</v>
      </c>
      <c r="X9893">
        <v>0.34659609759015164</v>
      </c>
      <c r="Y9893">
        <v>0</v>
      </c>
      <c r="Z9893">
        <v>0</v>
      </c>
      <c r="AA9893">
        <v>0</v>
      </c>
      <c r="AB9893">
        <v>0</v>
      </c>
      <c r="AC9893">
        <v>0</v>
      </c>
      <c r="AD9893">
        <v>0</v>
      </c>
      <c r="AE9893">
        <v>0.34659609759015164</v>
      </c>
    </row>
    <row r="9894" spans="1:31" x14ac:dyDescent="0.25">
      <c r="A9894">
        <v>1666446</v>
      </c>
      <c r="B9894">
        <v>1</v>
      </c>
      <c r="C9894" t="s">
        <v>80</v>
      </c>
      <c r="D9894" t="s">
        <v>96</v>
      </c>
      <c r="E9894" t="s">
        <v>152</v>
      </c>
      <c r="F9894" t="s">
        <v>27670</v>
      </c>
      <c r="G9894" t="s">
        <v>154</v>
      </c>
      <c r="H9894" t="s">
        <v>149</v>
      </c>
      <c r="I9894" t="s">
        <v>135</v>
      </c>
      <c r="J9894" t="s">
        <v>136</v>
      </c>
      <c r="K9894" t="s">
        <v>137</v>
      </c>
      <c r="L9894" t="s">
        <v>27671</v>
      </c>
      <c r="M9894" t="s">
        <v>27672</v>
      </c>
      <c r="N9894">
        <v>2.0422222219999999</v>
      </c>
      <c r="O9894">
        <v>0</v>
      </c>
      <c r="P9894">
        <v>1</v>
      </c>
      <c r="Q9894">
        <v>0</v>
      </c>
      <c r="R9894">
        <v>0</v>
      </c>
      <c r="S9894">
        <v>0</v>
      </c>
      <c r="T9894">
        <v>0</v>
      </c>
      <c r="U9894">
        <v>0</v>
      </c>
      <c r="V9894">
        <v>0</v>
      </c>
      <c r="W9894">
        <v>0</v>
      </c>
      <c r="X9894">
        <v>0.68754959181038255</v>
      </c>
      <c r="Y9894">
        <v>0</v>
      </c>
      <c r="Z9894">
        <v>0</v>
      </c>
      <c r="AA9894">
        <v>0</v>
      </c>
      <c r="AB9894">
        <v>0</v>
      </c>
      <c r="AC9894">
        <v>0</v>
      </c>
      <c r="AD9894">
        <v>0</v>
      </c>
      <c r="AE9894">
        <v>0.68754959181038255</v>
      </c>
    </row>
    <row r="9895" spans="1:31" x14ac:dyDescent="0.25">
      <c r="A9895">
        <v>1666795</v>
      </c>
      <c r="B9895">
        <v>1</v>
      </c>
      <c r="C9895" t="s">
        <v>80</v>
      </c>
      <c r="D9895" t="s">
        <v>100</v>
      </c>
      <c r="E9895" t="s">
        <v>152</v>
      </c>
      <c r="F9895" t="s">
        <v>27673</v>
      </c>
      <c r="G9895" t="s">
        <v>154</v>
      </c>
      <c r="H9895" t="s">
        <v>149</v>
      </c>
      <c r="I9895" t="s">
        <v>135</v>
      </c>
      <c r="J9895" t="s">
        <v>136</v>
      </c>
      <c r="K9895" t="s">
        <v>137</v>
      </c>
      <c r="L9895" t="s">
        <v>27674</v>
      </c>
      <c r="M9895" t="s">
        <v>27675</v>
      </c>
      <c r="N9895">
        <v>2.5419444439999999</v>
      </c>
      <c r="O9895">
        <v>0</v>
      </c>
      <c r="P9895">
        <v>1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0</v>
      </c>
      <c r="W9895">
        <v>0</v>
      </c>
      <c r="X9895">
        <v>0.22824232415541668</v>
      </c>
      <c r="Y9895">
        <v>0</v>
      </c>
      <c r="Z9895">
        <v>0</v>
      </c>
      <c r="AA9895">
        <v>0</v>
      </c>
      <c r="AB9895">
        <v>0</v>
      </c>
      <c r="AC9895">
        <v>0</v>
      </c>
      <c r="AD9895">
        <v>0</v>
      </c>
      <c r="AE9895">
        <v>0.22824232415541668</v>
      </c>
    </row>
    <row r="9896" spans="1:31" x14ac:dyDescent="0.25">
      <c r="A9896">
        <v>1666543</v>
      </c>
      <c r="B9896">
        <v>1</v>
      </c>
      <c r="C9896" t="s">
        <v>80</v>
      </c>
      <c r="D9896" t="s">
        <v>93</v>
      </c>
      <c r="E9896" t="s">
        <v>146</v>
      </c>
      <c r="F9896" t="s">
        <v>27676</v>
      </c>
      <c r="G9896" t="s">
        <v>187</v>
      </c>
      <c r="H9896" t="s">
        <v>149</v>
      </c>
      <c r="I9896" t="s">
        <v>135</v>
      </c>
      <c r="J9896" t="s">
        <v>136</v>
      </c>
      <c r="K9896" t="s">
        <v>137</v>
      </c>
      <c r="L9896" t="s">
        <v>27677</v>
      </c>
      <c r="M9896" t="s">
        <v>27678</v>
      </c>
      <c r="N9896">
        <v>0.98416666600000002</v>
      </c>
      <c r="O9896">
        <v>0</v>
      </c>
      <c r="P9896">
        <v>145</v>
      </c>
      <c r="Q9896">
        <v>0</v>
      </c>
      <c r="R9896">
        <v>1</v>
      </c>
      <c r="S9896">
        <v>0</v>
      </c>
      <c r="T9896">
        <v>10</v>
      </c>
      <c r="U9896">
        <v>0</v>
      </c>
      <c r="V9896">
        <v>0</v>
      </c>
      <c r="W9896">
        <v>0</v>
      </c>
      <c r="X9896">
        <v>19.53365988989578</v>
      </c>
      <c r="Y9896">
        <v>0</v>
      </c>
      <c r="Z9896">
        <v>1.5929647014444444E-4</v>
      </c>
      <c r="AA9896">
        <v>0</v>
      </c>
      <c r="AB9896">
        <v>0.77108469848435834</v>
      </c>
      <c r="AC9896">
        <v>0</v>
      </c>
      <c r="AD9896">
        <v>0</v>
      </c>
      <c r="AE9896">
        <v>20.304903884850283</v>
      </c>
    </row>
    <row r="9897" spans="1:31" x14ac:dyDescent="0.25">
      <c r="A9897">
        <v>1666566</v>
      </c>
      <c r="B9897">
        <v>1</v>
      </c>
      <c r="C9897" t="s">
        <v>80</v>
      </c>
      <c r="D9897" t="s">
        <v>104</v>
      </c>
      <c r="E9897" t="s">
        <v>178</v>
      </c>
      <c r="F9897" t="s">
        <v>27679</v>
      </c>
      <c r="G9897" t="s">
        <v>359</v>
      </c>
      <c r="H9897" t="s">
        <v>149</v>
      </c>
      <c r="I9897" t="s">
        <v>135</v>
      </c>
      <c r="J9897" t="s">
        <v>136</v>
      </c>
      <c r="K9897" t="s">
        <v>137</v>
      </c>
      <c r="L9897" t="s">
        <v>27680</v>
      </c>
      <c r="M9897" t="s">
        <v>27681</v>
      </c>
      <c r="N9897">
        <v>2.4497222220000001</v>
      </c>
      <c r="O9897">
        <v>0</v>
      </c>
      <c r="P9897">
        <v>29</v>
      </c>
      <c r="Q9897">
        <v>0</v>
      </c>
      <c r="R9897">
        <v>0</v>
      </c>
      <c r="S9897">
        <v>0</v>
      </c>
      <c r="T9897">
        <v>3</v>
      </c>
      <c r="U9897">
        <v>0</v>
      </c>
      <c r="V9897">
        <v>0</v>
      </c>
      <c r="W9897">
        <v>0</v>
      </c>
      <c r="X9897">
        <v>17.31250176724237</v>
      </c>
      <c r="Y9897">
        <v>0</v>
      </c>
      <c r="Z9897">
        <v>0</v>
      </c>
      <c r="AA9897">
        <v>0</v>
      </c>
      <c r="AB9897">
        <v>1.2084661452574388</v>
      </c>
      <c r="AC9897">
        <v>0</v>
      </c>
      <c r="AD9897">
        <v>0</v>
      </c>
      <c r="AE9897">
        <v>18.52096791249981</v>
      </c>
    </row>
    <row r="9898" spans="1:31" x14ac:dyDescent="0.25">
      <c r="A9898">
        <v>1666735</v>
      </c>
      <c r="B9898">
        <v>1</v>
      </c>
      <c r="C9898" t="s">
        <v>81</v>
      </c>
      <c r="D9898" t="s">
        <v>128</v>
      </c>
      <c r="E9898" t="s">
        <v>178</v>
      </c>
      <c r="F9898" t="s">
        <v>27458</v>
      </c>
      <c r="G9898" t="s">
        <v>295</v>
      </c>
      <c r="H9898" t="s">
        <v>149</v>
      </c>
      <c r="I9898" t="s">
        <v>135</v>
      </c>
      <c r="J9898" t="s">
        <v>136</v>
      </c>
      <c r="K9898" t="s">
        <v>137</v>
      </c>
      <c r="L9898" t="s">
        <v>27682</v>
      </c>
      <c r="M9898" t="s">
        <v>27683</v>
      </c>
      <c r="N9898">
        <v>4.8994444440000002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43</v>
      </c>
      <c r="U9898">
        <v>0</v>
      </c>
      <c r="V9898">
        <v>0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213.53802718907912</v>
      </c>
      <c r="AC9898">
        <v>0</v>
      </c>
      <c r="AD9898">
        <v>0</v>
      </c>
      <c r="AE9898">
        <v>213.53802718907912</v>
      </c>
    </row>
    <row r="9899" spans="1:31" x14ac:dyDescent="0.25">
      <c r="A9899">
        <v>1666380</v>
      </c>
      <c r="B9899">
        <v>1</v>
      </c>
      <c r="C9899" t="s">
        <v>80</v>
      </c>
      <c r="D9899" t="s">
        <v>104</v>
      </c>
      <c r="E9899" t="s">
        <v>152</v>
      </c>
      <c r="F9899" t="s">
        <v>27684</v>
      </c>
      <c r="G9899" t="s">
        <v>154</v>
      </c>
      <c r="H9899" t="s">
        <v>149</v>
      </c>
      <c r="I9899" t="s">
        <v>135</v>
      </c>
      <c r="J9899" t="s">
        <v>136</v>
      </c>
      <c r="K9899" t="s">
        <v>137</v>
      </c>
      <c r="L9899" t="s">
        <v>27685</v>
      </c>
      <c r="M9899" t="s">
        <v>27686</v>
      </c>
      <c r="N9899">
        <v>8.6463888880000006</v>
      </c>
      <c r="O9899">
        <v>0</v>
      </c>
      <c r="P9899">
        <v>1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0</v>
      </c>
      <c r="W9899">
        <v>0</v>
      </c>
      <c r="X9899">
        <v>0.56634380931885964</v>
      </c>
      <c r="Y9899">
        <v>0</v>
      </c>
      <c r="Z9899">
        <v>0</v>
      </c>
      <c r="AA9899">
        <v>0</v>
      </c>
      <c r="AB9899">
        <v>0</v>
      </c>
      <c r="AC9899">
        <v>0</v>
      </c>
      <c r="AD9899">
        <v>0</v>
      </c>
      <c r="AE9899">
        <v>0.56634380931885964</v>
      </c>
    </row>
    <row r="9900" spans="1:31" x14ac:dyDescent="0.25">
      <c r="A9900">
        <v>1666778</v>
      </c>
      <c r="B9900">
        <v>1</v>
      </c>
      <c r="C9900" t="s">
        <v>80</v>
      </c>
      <c r="D9900" t="s">
        <v>95</v>
      </c>
      <c r="E9900" t="s">
        <v>131</v>
      </c>
      <c r="F9900" t="s">
        <v>27687</v>
      </c>
      <c r="G9900" t="s">
        <v>585</v>
      </c>
      <c r="H9900" t="s">
        <v>134</v>
      </c>
      <c r="I9900" t="s">
        <v>135</v>
      </c>
      <c r="J9900" t="s">
        <v>136</v>
      </c>
      <c r="K9900" t="s">
        <v>137</v>
      </c>
      <c r="L9900" t="s">
        <v>27688</v>
      </c>
      <c r="M9900" t="s">
        <v>27689</v>
      </c>
      <c r="N9900">
        <v>3.9869444440000001</v>
      </c>
      <c r="O9900">
        <v>0</v>
      </c>
      <c r="P9900">
        <v>123</v>
      </c>
      <c r="Q9900">
        <v>0</v>
      </c>
      <c r="R9900">
        <v>0</v>
      </c>
      <c r="S9900">
        <v>1</v>
      </c>
      <c r="T9900">
        <v>4</v>
      </c>
      <c r="U9900">
        <v>0</v>
      </c>
      <c r="V9900">
        <v>0</v>
      </c>
      <c r="W9900">
        <v>0</v>
      </c>
      <c r="X9900">
        <v>160.35100987443028</v>
      </c>
      <c r="Y9900">
        <v>0</v>
      </c>
      <c r="Z9900">
        <v>0</v>
      </c>
      <c r="AA9900">
        <v>0</v>
      </c>
      <c r="AB9900">
        <v>22.881456501656636</v>
      </c>
      <c r="AC9900">
        <v>0</v>
      </c>
      <c r="AD9900">
        <v>0</v>
      </c>
      <c r="AE9900">
        <v>183.2324663760869</v>
      </c>
    </row>
    <row r="9901" spans="1:31" x14ac:dyDescent="0.25">
      <c r="A9901">
        <v>1666901</v>
      </c>
      <c r="B9901">
        <v>1</v>
      </c>
      <c r="C9901" t="s">
        <v>80</v>
      </c>
      <c r="D9901" t="s">
        <v>97</v>
      </c>
      <c r="E9901" t="s">
        <v>362</v>
      </c>
      <c r="F9901" t="s">
        <v>27690</v>
      </c>
      <c r="G9901" t="s">
        <v>227</v>
      </c>
      <c r="H9901" t="s">
        <v>149</v>
      </c>
      <c r="I9901" t="s">
        <v>135</v>
      </c>
      <c r="J9901" t="s">
        <v>136</v>
      </c>
      <c r="K9901" t="s">
        <v>137</v>
      </c>
      <c r="L9901" t="s">
        <v>27691</v>
      </c>
      <c r="M9901" t="s">
        <v>27692</v>
      </c>
      <c r="N9901">
        <v>1.034444444</v>
      </c>
      <c r="O9901">
        <v>0</v>
      </c>
      <c r="P9901">
        <v>18</v>
      </c>
      <c r="Q9901">
        <v>0</v>
      </c>
      <c r="R9901">
        <v>0</v>
      </c>
      <c r="S9901">
        <v>0</v>
      </c>
      <c r="T9901">
        <v>0</v>
      </c>
      <c r="U9901">
        <v>0</v>
      </c>
      <c r="V9901">
        <v>0</v>
      </c>
      <c r="W9901">
        <v>0</v>
      </c>
      <c r="X9901">
        <v>5.423101998210865</v>
      </c>
      <c r="Y9901">
        <v>0</v>
      </c>
      <c r="Z9901">
        <v>0</v>
      </c>
      <c r="AA9901">
        <v>0</v>
      </c>
      <c r="AB9901">
        <v>0</v>
      </c>
      <c r="AC9901">
        <v>0</v>
      </c>
      <c r="AD9901">
        <v>0</v>
      </c>
      <c r="AE9901">
        <v>5.423101998210865</v>
      </c>
    </row>
    <row r="9902" spans="1:31" x14ac:dyDescent="0.25">
      <c r="A9902">
        <v>1666878</v>
      </c>
      <c r="B9902">
        <v>1</v>
      </c>
      <c r="C9902" t="s">
        <v>80</v>
      </c>
      <c r="D9902" t="s">
        <v>90</v>
      </c>
      <c r="E9902" t="s">
        <v>152</v>
      </c>
      <c r="F9902" t="s">
        <v>27693</v>
      </c>
      <c r="G9902" t="s">
        <v>154</v>
      </c>
      <c r="H9902" t="s">
        <v>149</v>
      </c>
      <c r="I9902" t="s">
        <v>135</v>
      </c>
      <c r="J9902" t="s">
        <v>136</v>
      </c>
      <c r="K9902" t="s">
        <v>137</v>
      </c>
      <c r="L9902" t="s">
        <v>27694</v>
      </c>
      <c r="M9902" t="s">
        <v>27695</v>
      </c>
      <c r="N9902">
        <v>5.3963888879999997</v>
      </c>
      <c r="O9902">
        <v>0</v>
      </c>
      <c r="P9902">
        <v>2</v>
      </c>
      <c r="Q9902">
        <v>0</v>
      </c>
      <c r="R9902">
        <v>0</v>
      </c>
      <c r="S9902">
        <v>0</v>
      </c>
      <c r="T9902">
        <v>0</v>
      </c>
      <c r="U9902">
        <v>0</v>
      </c>
      <c r="V9902">
        <v>0</v>
      </c>
      <c r="W9902">
        <v>0</v>
      </c>
      <c r="X9902">
        <v>9.3629563159856115</v>
      </c>
      <c r="Y9902">
        <v>0</v>
      </c>
      <c r="Z9902">
        <v>0</v>
      </c>
      <c r="AA9902">
        <v>0</v>
      </c>
      <c r="AB9902">
        <v>0</v>
      </c>
      <c r="AC9902">
        <v>0</v>
      </c>
      <c r="AD9902">
        <v>0</v>
      </c>
      <c r="AE9902">
        <v>9.3629563159856115</v>
      </c>
    </row>
    <row r="9903" spans="1:31" x14ac:dyDescent="0.25">
      <c r="A9903">
        <v>1666715</v>
      </c>
      <c r="B9903">
        <v>1</v>
      </c>
      <c r="C9903" t="s">
        <v>80</v>
      </c>
      <c r="D9903" t="s">
        <v>105</v>
      </c>
      <c r="E9903" t="s">
        <v>178</v>
      </c>
      <c r="F9903" t="s">
        <v>27696</v>
      </c>
      <c r="G9903" t="s">
        <v>288</v>
      </c>
      <c r="H9903" t="s">
        <v>149</v>
      </c>
      <c r="I9903" t="s">
        <v>135</v>
      </c>
      <c r="J9903" t="s">
        <v>136</v>
      </c>
      <c r="K9903" t="s">
        <v>137</v>
      </c>
      <c r="L9903" t="s">
        <v>27697</v>
      </c>
      <c r="M9903" t="s">
        <v>27698</v>
      </c>
      <c r="N9903">
        <v>4.3955555549999996</v>
      </c>
      <c r="O9903">
        <v>0</v>
      </c>
      <c r="P9903">
        <v>145</v>
      </c>
      <c r="Q9903">
        <v>0</v>
      </c>
      <c r="R9903">
        <v>0</v>
      </c>
      <c r="S9903">
        <v>0</v>
      </c>
      <c r="T9903">
        <v>2</v>
      </c>
      <c r="U9903">
        <v>0</v>
      </c>
      <c r="V9903">
        <v>0</v>
      </c>
      <c r="W9903">
        <v>0</v>
      </c>
      <c r="X9903">
        <v>291.95892408365989</v>
      </c>
      <c r="Y9903">
        <v>0</v>
      </c>
      <c r="Z9903">
        <v>0</v>
      </c>
      <c r="AA9903">
        <v>0</v>
      </c>
      <c r="AB9903">
        <v>7.3764405196213332</v>
      </c>
      <c r="AC9903">
        <v>0</v>
      </c>
      <c r="AD9903">
        <v>0</v>
      </c>
      <c r="AE9903">
        <v>299.33536460328122</v>
      </c>
    </row>
    <row r="9904" spans="1:31" x14ac:dyDescent="0.25">
      <c r="A9904">
        <v>1666217</v>
      </c>
      <c r="B9904">
        <v>1</v>
      </c>
      <c r="C9904" t="s">
        <v>80</v>
      </c>
      <c r="D9904" t="s">
        <v>82</v>
      </c>
      <c r="E9904" t="s">
        <v>178</v>
      </c>
      <c r="F9904" t="s">
        <v>2075</v>
      </c>
      <c r="G9904" t="s">
        <v>227</v>
      </c>
      <c r="H9904" t="s">
        <v>149</v>
      </c>
      <c r="I9904" t="s">
        <v>135</v>
      </c>
      <c r="J9904" t="s">
        <v>136</v>
      </c>
      <c r="K9904" t="s">
        <v>137</v>
      </c>
      <c r="L9904" t="s">
        <v>27699</v>
      </c>
      <c r="M9904" t="s">
        <v>27700</v>
      </c>
      <c r="N9904">
        <v>1.654722222</v>
      </c>
      <c r="O9904">
        <v>0</v>
      </c>
      <c r="P9904">
        <v>12</v>
      </c>
      <c r="Q9904">
        <v>0</v>
      </c>
      <c r="R9904">
        <v>0</v>
      </c>
      <c r="S9904">
        <v>0</v>
      </c>
      <c r="T9904">
        <v>15</v>
      </c>
      <c r="U9904">
        <v>0</v>
      </c>
      <c r="V9904">
        <v>0</v>
      </c>
      <c r="W9904">
        <v>0</v>
      </c>
      <c r="X9904">
        <v>2.3891991291721655</v>
      </c>
      <c r="Y9904">
        <v>0</v>
      </c>
      <c r="Z9904">
        <v>0</v>
      </c>
      <c r="AA9904">
        <v>0</v>
      </c>
      <c r="AB9904">
        <v>28.601656562273167</v>
      </c>
      <c r="AC9904">
        <v>0</v>
      </c>
      <c r="AD9904">
        <v>0</v>
      </c>
      <c r="AE9904">
        <v>30.990855691445333</v>
      </c>
    </row>
    <row r="9905" spans="1:31" x14ac:dyDescent="0.25">
      <c r="A9905">
        <v>1666274</v>
      </c>
      <c r="B9905">
        <v>1</v>
      </c>
      <c r="C9905" t="s">
        <v>80</v>
      </c>
      <c r="D9905" t="s">
        <v>82</v>
      </c>
      <c r="E9905" t="s">
        <v>152</v>
      </c>
      <c r="F9905" t="s">
        <v>27701</v>
      </c>
      <c r="G9905" t="s">
        <v>154</v>
      </c>
      <c r="H9905" t="s">
        <v>149</v>
      </c>
      <c r="I9905" t="s">
        <v>135</v>
      </c>
      <c r="J9905" t="s">
        <v>136</v>
      </c>
      <c r="K9905" t="s">
        <v>137</v>
      </c>
      <c r="L9905" t="s">
        <v>27702</v>
      </c>
      <c r="M9905" t="s">
        <v>27703</v>
      </c>
      <c r="N9905">
        <v>1.286944444</v>
      </c>
      <c r="O9905">
        <v>0</v>
      </c>
      <c r="P9905">
        <v>1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0</v>
      </c>
      <c r="W9905">
        <v>0</v>
      </c>
      <c r="X9905">
        <v>0.36723196113292722</v>
      </c>
      <c r="Y9905">
        <v>0</v>
      </c>
      <c r="Z9905">
        <v>0</v>
      </c>
      <c r="AA9905">
        <v>0</v>
      </c>
      <c r="AB9905">
        <v>0</v>
      </c>
      <c r="AC9905">
        <v>0</v>
      </c>
      <c r="AD9905">
        <v>0</v>
      </c>
      <c r="AE9905">
        <v>0.36723196113292722</v>
      </c>
    </row>
    <row r="9906" spans="1:31" x14ac:dyDescent="0.25">
      <c r="A9906">
        <v>1666672</v>
      </c>
      <c r="B9906">
        <v>1</v>
      </c>
      <c r="C9906" t="s">
        <v>81</v>
      </c>
      <c r="D9906" t="s">
        <v>115</v>
      </c>
      <c r="E9906" t="s">
        <v>204</v>
      </c>
      <c r="F9906" t="s">
        <v>11558</v>
      </c>
      <c r="G9906" t="s">
        <v>161</v>
      </c>
      <c r="H9906" t="s">
        <v>134</v>
      </c>
      <c r="I9906" t="s">
        <v>191</v>
      </c>
      <c r="J9906" t="s">
        <v>136</v>
      </c>
      <c r="K9906" t="s">
        <v>137</v>
      </c>
      <c r="L9906" t="s">
        <v>27704</v>
      </c>
      <c r="M9906" t="s">
        <v>27705</v>
      </c>
      <c r="N9906">
        <v>8.0555550000000007E-3</v>
      </c>
      <c r="O9906">
        <v>0</v>
      </c>
      <c r="P9906">
        <v>1303</v>
      </c>
      <c r="Q9906">
        <v>1</v>
      </c>
      <c r="R9906">
        <v>21</v>
      </c>
      <c r="S9906">
        <v>9</v>
      </c>
      <c r="T9906">
        <v>109</v>
      </c>
      <c r="U9906">
        <v>1</v>
      </c>
      <c r="V9906">
        <v>0</v>
      </c>
      <c r="W9906">
        <v>0</v>
      </c>
      <c r="X9906">
        <v>0.75288792550594708</v>
      </c>
      <c r="Y9906">
        <v>4.4276856477277774E-3</v>
      </c>
      <c r="Z9906">
        <v>3.5624350483750003E-3</v>
      </c>
      <c r="AA9906">
        <v>0.3678732082958891</v>
      </c>
      <c r="AB9906">
        <v>0.26270994091711608</v>
      </c>
      <c r="AC9906">
        <v>0.23988775607615054</v>
      </c>
      <c r="AD9906">
        <v>0</v>
      </c>
      <c r="AE9906">
        <v>1.6313489514912056</v>
      </c>
    </row>
    <row r="9907" spans="1:31" x14ac:dyDescent="0.25">
      <c r="A9907">
        <v>1666698</v>
      </c>
      <c r="B9907">
        <v>1</v>
      </c>
      <c r="C9907" t="s">
        <v>81</v>
      </c>
      <c r="D9907" t="s">
        <v>121</v>
      </c>
      <c r="E9907" t="s">
        <v>131</v>
      </c>
      <c r="F9907" t="s">
        <v>27706</v>
      </c>
      <c r="G9907" t="s">
        <v>195</v>
      </c>
      <c r="H9907" t="s">
        <v>134</v>
      </c>
      <c r="I9907" t="s">
        <v>135</v>
      </c>
      <c r="J9907" t="s">
        <v>136</v>
      </c>
      <c r="K9907" t="s">
        <v>137</v>
      </c>
      <c r="L9907" t="s">
        <v>27707</v>
      </c>
      <c r="M9907" t="s">
        <v>27708</v>
      </c>
      <c r="N9907">
        <v>2.0280555549999999</v>
      </c>
      <c r="O9907">
        <v>0</v>
      </c>
      <c r="P9907">
        <v>38</v>
      </c>
      <c r="Q9907">
        <v>0</v>
      </c>
      <c r="R9907">
        <v>0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7.8370887874502007</v>
      </c>
      <c r="Y9907">
        <v>0</v>
      </c>
      <c r="Z9907">
        <v>0</v>
      </c>
      <c r="AA9907">
        <v>0</v>
      </c>
      <c r="AB9907">
        <v>0</v>
      </c>
      <c r="AC9907">
        <v>0</v>
      </c>
      <c r="AD9907">
        <v>0</v>
      </c>
      <c r="AE9907">
        <v>7.8370887874502007</v>
      </c>
    </row>
    <row r="9908" spans="1:31" x14ac:dyDescent="0.25">
      <c r="A9908">
        <v>1666721</v>
      </c>
      <c r="B9908">
        <v>1</v>
      </c>
      <c r="C9908" t="s">
        <v>81</v>
      </c>
      <c r="D9908" t="s">
        <v>128</v>
      </c>
      <c r="E9908" t="s">
        <v>152</v>
      </c>
      <c r="F9908" t="s">
        <v>27709</v>
      </c>
      <c r="G9908" t="s">
        <v>154</v>
      </c>
      <c r="H9908" t="s">
        <v>149</v>
      </c>
      <c r="I9908" t="s">
        <v>135</v>
      </c>
      <c r="J9908" t="s">
        <v>136</v>
      </c>
      <c r="K9908" t="s">
        <v>137</v>
      </c>
      <c r="L9908" t="s">
        <v>27710</v>
      </c>
      <c r="M9908" t="s">
        <v>27711</v>
      </c>
      <c r="N9908">
        <v>0.74555555500000004</v>
      </c>
      <c r="O9908">
        <v>0</v>
      </c>
      <c r="P9908">
        <v>7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0</v>
      </c>
      <c r="W9908">
        <v>0</v>
      </c>
      <c r="X9908">
        <v>1.2568226399149167</v>
      </c>
      <c r="Y9908">
        <v>0</v>
      </c>
      <c r="Z9908">
        <v>0</v>
      </c>
      <c r="AA9908">
        <v>0</v>
      </c>
      <c r="AB9908">
        <v>0</v>
      </c>
      <c r="AC9908">
        <v>0</v>
      </c>
      <c r="AD9908">
        <v>0</v>
      </c>
      <c r="AE9908">
        <v>1.2568226399149167</v>
      </c>
    </row>
    <row r="9909" spans="1:31" x14ac:dyDescent="0.25">
      <c r="A9909">
        <v>1666412</v>
      </c>
      <c r="B9909">
        <v>1</v>
      </c>
      <c r="C9909" t="s">
        <v>80</v>
      </c>
      <c r="D9909" t="s">
        <v>83</v>
      </c>
      <c r="E9909" t="s">
        <v>152</v>
      </c>
      <c r="F9909" t="s">
        <v>27712</v>
      </c>
      <c r="G9909" t="s">
        <v>154</v>
      </c>
      <c r="H9909" t="s">
        <v>149</v>
      </c>
      <c r="I9909" t="s">
        <v>135</v>
      </c>
      <c r="J9909" t="s">
        <v>136</v>
      </c>
      <c r="K9909" t="s">
        <v>137</v>
      </c>
      <c r="L9909" t="s">
        <v>27713</v>
      </c>
      <c r="M9909" t="s">
        <v>27714</v>
      </c>
      <c r="N9909">
        <v>0.453055555</v>
      </c>
      <c r="O9909">
        <v>0</v>
      </c>
      <c r="P9909">
        <v>4</v>
      </c>
      <c r="Q9909">
        <v>0</v>
      </c>
      <c r="R9909">
        <v>0</v>
      </c>
      <c r="S9909">
        <v>0</v>
      </c>
      <c r="T9909">
        <v>0</v>
      </c>
      <c r="U9909">
        <v>0</v>
      </c>
      <c r="V9909">
        <v>0</v>
      </c>
      <c r="W9909">
        <v>0</v>
      </c>
      <c r="X9909">
        <v>0.38790127891304993</v>
      </c>
      <c r="Y9909">
        <v>0</v>
      </c>
      <c r="Z9909">
        <v>0</v>
      </c>
      <c r="AA9909">
        <v>0</v>
      </c>
      <c r="AB9909">
        <v>0</v>
      </c>
      <c r="AC9909">
        <v>0</v>
      </c>
      <c r="AD9909">
        <v>0</v>
      </c>
      <c r="AE9909">
        <v>0.38790127891304993</v>
      </c>
    </row>
    <row r="9910" spans="1:31" x14ac:dyDescent="0.25">
      <c r="A9910">
        <v>1666558</v>
      </c>
      <c r="B9910">
        <v>1</v>
      </c>
      <c r="C9910" t="s">
        <v>80</v>
      </c>
      <c r="D9910" t="s">
        <v>83</v>
      </c>
      <c r="E9910" t="s">
        <v>152</v>
      </c>
      <c r="F9910" t="s">
        <v>27715</v>
      </c>
      <c r="G9910" t="s">
        <v>154</v>
      </c>
      <c r="H9910" t="s">
        <v>149</v>
      </c>
      <c r="I9910" t="s">
        <v>135</v>
      </c>
      <c r="J9910" t="s">
        <v>136</v>
      </c>
      <c r="K9910" t="s">
        <v>137</v>
      </c>
      <c r="L9910" t="s">
        <v>27716</v>
      </c>
      <c r="M9910" t="s">
        <v>27717</v>
      </c>
      <c r="N9910">
        <v>4.6380555550000002</v>
      </c>
      <c r="O9910">
        <v>0</v>
      </c>
      <c r="P9910">
        <v>4</v>
      </c>
      <c r="Q9910">
        <v>0</v>
      </c>
      <c r="R9910">
        <v>0</v>
      </c>
      <c r="S9910">
        <v>0</v>
      </c>
      <c r="T9910">
        <v>1</v>
      </c>
      <c r="U9910">
        <v>0</v>
      </c>
      <c r="V9910">
        <v>0</v>
      </c>
      <c r="W9910">
        <v>0</v>
      </c>
      <c r="X9910">
        <v>6.2667623593315671</v>
      </c>
      <c r="Y9910">
        <v>0</v>
      </c>
      <c r="Z9910">
        <v>0</v>
      </c>
      <c r="AA9910">
        <v>0</v>
      </c>
      <c r="AB9910">
        <v>4.8189735356746448</v>
      </c>
      <c r="AC9910">
        <v>0</v>
      </c>
      <c r="AD9910">
        <v>0</v>
      </c>
      <c r="AE9910">
        <v>11.085735895006213</v>
      </c>
    </row>
    <row r="9911" spans="1:31" x14ac:dyDescent="0.25">
      <c r="A9911">
        <v>1666930</v>
      </c>
      <c r="B9911">
        <v>1</v>
      </c>
      <c r="C9911" t="s">
        <v>80</v>
      </c>
      <c r="D9911" t="s">
        <v>84</v>
      </c>
      <c r="E9911" t="s">
        <v>152</v>
      </c>
      <c r="F9911" t="s">
        <v>27718</v>
      </c>
      <c r="G9911" t="s">
        <v>154</v>
      </c>
      <c r="H9911" t="s">
        <v>149</v>
      </c>
      <c r="I9911" t="s">
        <v>135</v>
      </c>
      <c r="J9911" t="s">
        <v>136</v>
      </c>
      <c r="K9911" t="s">
        <v>137</v>
      </c>
      <c r="L9911" t="s">
        <v>27719</v>
      </c>
      <c r="M9911" t="s">
        <v>27720</v>
      </c>
      <c r="N9911">
        <v>3.3133333330000001</v>
      </c>
      <c r="O9911">
        <v>0</v>
      </c>
      <c r="P9911">
        <v>6</v>
      </c>
      <c r="Q9911">
        <v>0</v>
      </c>
      <c r="R9911">
        <v>0</v>
      </c>
      <c r="S9911">
        <v>0</v>
      </c>
      <c r="T9911">
        <v>0</v>
      </c>
      <c r="U9911">
        <v>0</v>
      </c>
      <c r="V9911">
        <v>0</v>
      </c>
      <c r="W9911">
        <v>0</v>
      </c>
      <c r="X9911">
        <v>3.4995178745347504</v>
      </c>
      <c r="Y9911">
        <v>0</v>
      </c>
      <c r="Z9911">
        <v>0</v>
      </c>
      <c r="AA9911">
        <v>0</v>
      </c>
      <c r="AB9911">
        <v>0</v>
      </c>
      <c r="AC9911">
        <v>0</v>
      </c>
      <c r="AD9911">
        <v>0</v>
      </c>
      <c r="AE9911">
        <v>3.4995178745347504</v>
      </c>
    </row>
    <row r="9912" spans="1:31" x14ac:dyDescent="0.25">
      <c r="A9912">
        <v>1666738</v>
      </c>
      <c r="B9912">
        <v>1</v>
      </c>
      <c r="C9912" t="s">
        <v>80</v>
      </c>
      <c r="D9912" t="s">
        <v>93</v>
      </c>
      <c r="E9912" t="s">
        <v>152</v>
      </c>
      <c r="F9912" t="s">
        <v>27721</v>
      </c>
      <c r="G9912" t="s">
        <v>154</v>
      </c>
      <c r="H9912" t="s">
        <v>149</v>
      </c>
      <c r="I9912" t="s">
        <v>135</v>
      </c>
      <c r="J9912" t="s">
        <v>136</v>
      </c>
      <c r="K9912" t="s">
        <v>137</v>
      </c>
      <c r="L9912" t="s">
        <v>27722</v>
      </c>
      <c r="M9912" t="s">
        <v>27723</v>
      </c>
      <c r="N9912">
        <v>1.609444444</v>
      </c>
      <c r="O9912">
        <v>0</v>
      </c>
      <c r="P9912">
        <v>1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D9912">
        <v>0</v>
      </c>
      <c r="AE9912">
        <v>0</v>
      </c>
    </row>
    <row r="9913" spans="1:31" x14ac:dyDescent="0.25">
      <c r="A9913">
        <v>1666243</v>
      </c>
      <c r="B9913">
        <v>1</v>
      </c>
      <c r="C9913" t="s">
        <v>80</v>
      </c>
      <c r="D9913" t="s">
        <v>105</v>
      </c>
      <c r="E9913" t="s">
        <v>152</v>
      </c>
      <c r="F9913" t="s">
        <v>27724</v>
      </c>
      <c r="G9913" t="s">
        <v>154</v>
      </c>
      <c r="H9913" t="s">
        <v>149</v>
      </c>
      <c r="I9913" t="s">
        <v>135</v>
      </c>
      <c r="J9913" t="s">
        <v>136</v>
      </c>
      <c r="K9913" t="s">
        <v>137</v>
      </c>
      <c r="L9913" t="s">
        <v>27725</v>
      </c>
      <c r="M9913" t="s">
        <v>27726</v>
      </c>
      <c r="N9913">
        <v>11.4575</v>
      </c>
      <c r="O9913">
        <v>0</v>
      </c>
      <c r="P9913">
        <v>4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0</v>
      </c>
      <c r="W9913">
        <v>0</v>
      </c>
      <c r="X9913">
        <v>11.425019810135796</v>
      </c>
      <c r="Y9913">
        <v>0</v>
      </c>
      <c r="Z9913">
        <v>0</v>
      </c>
      <c r="AA9913">
        <v>0</v>
      </c>
      <c r="AB9913">
        <v>0</v>
      </c>
      <c r="AC9913">
        <v>0</v>
      </c>
      <c r="AD9913">
        <v>0</v>
      </c>
      <c r="AE9913">
        <v>11.425019810135796</v>
      </c>
    </row>
    <row r="9914" spans="1:31" x14ac:dyDescent="0.25">
      <c r="A9914">
        <v>1666884</v>
      </c>
      <c r="B9914">
        <v>1</v>
      </c>
      <c r="C9914" t="s">
        <v>80</v>
      </c>
      <c r="D9914" t="s">
        <v>109</v>
      </c>
      <c r="E9914" t="s">
        <v>178</v>
      </c>
      <c r="F9914" t="s">
        <v>27727</v>
      </c>
      <c r="G9914" t="s">
        <v>227</v>
      </c>
      <c r="H9914" t="s">
        <v>149</v>
      </c>
      <c r="I9914" t="s">
        <v>135</v>
      </c>
      <c r="J9914" t="s">
        <v>136</v>
      </c>
      <c r="K9914" t="s">
        <v>137</v>
      </c>
      <c r="L9914" t="s">
        <v>27728</v>
      </c>
      <c r="M9914" t="s">
        <v>27729</v>
      </c>
      <c r="N9914">
        <v>2.7063888880000002</v>
      </c>
      <c r="O9914">
        <v>0</v>
      </c>
      <c r="P9914">
        <v>5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0</v>
      </c>
      <c r="W9914">
        <v>0</v>
      </c>
      <c r="X9914">
        <v>1.5727868432026586</v>
      </c>
      <c r="Y9914">
        <v>0</v>
      </c>
      <c r="Z9914">
        <v>0</v>
      </c>
      <c r="AA9914">
        <v>0</v>
      </c>
      <c r="AB9914">
        <v>0</v>
      </c>
      <c r="AC9914">
        <v>0</v>
      </c>
      <c r="AD9914">
        <v>0</v>
      </c>
      <c r="AE9914">
        <v>1.5727868432026586</v>
      </c>
    </row>
    <row r="9915" spans="1:31" x14ac:dyDescent="0.25">
      <c r="A9915">
        <v>1666197</v>
      </c>
      <c r="B9915">
        <v>1</v>
      </c>
      <c r="C9915" t="s">
        <v>81</v>
      </c>
      <c r="D9915" t="s">
        <v>123</v>
      </c>
      <c r="E9915" t="s">
        <v>131</v>
      </c>
      <c r="F9915" t="s">
        <v>27730</v>
      </c>
      <c r="G9915" t="s">
        <v>161</v>
      </c>
      <c r="H9915" t="s">
        <v>134</v>
      </c>
      <c r="I9915" t="s">
        <v>191</v>
      </c>
      <c r="J9915" t="s">
        <v>136</v>
      </c>
      <c r="K9915" t="s">
        <v>137</v>
      </c>
      <c r="L9915" t="s">
        <v>27731</v>
      </c>
      <c r="M9915" t="s">
        <v>27732</v>
      </c>
      <c r="N9915">
        <v>5.277777E-3</v>
      </c>
      <c r="O9915">
        <v>0</v>
      </c>
      <c r="P9915">
        <v>3271</v>
      </c>
      <c r="Q9915">
        <v>0</v>
      </c>
      <c r="R9915">
        <v>21</v>
      </c>
      <c r="S9915">
        <v>2</v>
      </c>
      <c r="T9915">
        <v>194</v>
      </c>
      <c r="U9915">
        <v>0</v>
      </c>
      <c r="V9915">
        <v>1</v>
      </c>
      <c r="W9915">
        <v>0</v>
      </c>
      <c r="X9915">
        <v>3.6688889574104828</v>
      </c>
      <c r="Y9915">
        <v>0</v>
      </c>
      <c r="Z9915">
        <v>1.099909324512E-2</v>
      </c>
      <c r="AA9915">
        <v>1.1797666471890001E-2</v>
      </c>
      <c r="AB9915">
        <v>0.48564891906402247</v>
      </c>
      <c r="AC9915">
        <v>0</v>
      </c>
      <c r="AD9915">
        <v>3.5903513551155558E-3</v>
      </c>
      <c r="AE9915">
        <v>4.1809249875466312</v>
      </c>
    </row>
    <row r="9916" spans="1:31" x14ac:dyDescent="0.25">
      <c r="A9916">
        <v>1666203</v>
      </c>
      <c r="B9916">
        <v>1</v>
      </c>
      <c r="C9916" t="s">
        <v>81</v>
      </c>
      <c r="D9916" t="s">
        <v>112</v>
      </c>
      <c r="E9916" t="s">
        <v>152</v>
      </c>
      <c r="F9916" t="s">
        <v>27733</v>
      </c>
      <c r="G9916" t="s">
        <v>154</v>
      </c>
      <c r="H9916" t="s">
        <v>149</v>
      </c>
      <c r="I9916" t="s">
        <v>135</v>
      </c>
      <c r="J9916" t="s">
        <v>136</v>
      </c>
      <c r="K9916" t="s">
        <v>137</v>
      </c>
      <c r="L9916" t="s">
        <v>27734</v>
      </c>
      <c r="M9916" t="s">
        <v>27735</v>
      </c>
      <c r="N9916">
        <v>1.2641666659999999</v>
      </c>
      <c r="O9916">
        <v>0</v>
      </c>
      <c r="P9916">
        <v>7</v>
      </c>
      <c r="Q9916">
        <v>0</v>
      </c>
      <c r="R9916">
        <v>0</v>
      </c>
      <c r="S9916">
        <v>0</v>
      </c>
      <c r="T9916">
        <v>1</v>
      </c>
      <c r="U9916">
        <v>0</v>
      </c>
      <c r="V9916">
        <v>0</v>
      </c>
      <c r="W9916">
        <v>0</v>
      </c>
      <c r="X9916">
        <v>1.6782938255803159</v>
      </c>
      <c r="Y9916">
        <v>0</v>
      </c>
      <c r="Z9916">
        <v>0</v>
      </c>
      <c r="AA9916">
        <v>0</v>
      </c>
      <c r="AB9916">
        <v>2.3704957355552496E-2</v>
      </c>
      <c r="AC9916">
        <v>0</v>
      </c>
      <c r="AD9916">
        <v>0</v>
      </c>
      <c r="AE9916">
        <v>1.7019987829358685</v>
      </c>
    </row>
    <row r="9917" spans="1:31" x14ac:dyDescent="0.25">
      <c r="A9917">
        <v>1666844</v>
      </c>
      <c r="B9917">
        <v>1</v>
      </c>
      <c r="C9917" t="s">
        <v>80</v>
      </c>
      <c r="D9917" t="s">
        <v>96</v>
      </c>
      <c r="E9917" t="s">
        <v>152</v>
      </c>
      <c r="F9917" t="s">
        <v>27736</v>
      </c>
      <c r="G9917" t="s">
        <v>154</v>
      </c>
      <c r="H9917" t="s">
        <v>149</v>
      </c>
      <c r="I9917" t="s">
        <v>135</v>
      </c>
      <c r="J9917" t="s">
        <v>136</v>
      </c>
      <c r="K9917" t="s">
        <v>137</v>
      </c>
      <c r="L9917" t="s">
        <v>27737</v>
      </c>
      <c r="M9917" t="s">
        <v>27738</v>
      </c>
      <c r="N9917">
        <v>5.1216666660000003</v>
      </c>
      <c r="O9917">
        <v>0</v>
      </c>
      <c r="P9917">
        <v>3</v>
      </c>
      <c r="Q9917">
        <v>0</v>
      </c>
      <c r="R9917">
        <v>0</v>
      </c>
      <c r="S9917">
        <v>0</v>
      </c>
      <c r="T9917">
        <v>1</v>
      </c>
      <c r="U9917">
        <v>0</v>
      </c>
      <c r="V9917">
        <v>0</v>
      </c>
      <c r="W9917">
        <v>0</v>
      </c>
      <c r="X9917">
        <v>2.4925763509014831</v>
      </c>
      <c r="Y9917">
        <v>0</v>
      </c>
      <c r="Z9917">
        <v>0</v>
      </c>
      <c r="AA9917">
        <v>0</v>
      </c>
      <c r="AB9917">
        <v>1.5819669364454398</v>
      </c>
      <c r="AC9917">
        <v>0</v>
      </c>
      <c r="AD9917">
        <v>0</v>
      </c>
      <c r="AE9917">
        <v>4.0745432873469234</v>
      </c>
    </row>
    <row r="9918" spans="1:31" x14ac:dyDescent="0.25">
      <c r="A9918">
        <v>1666303</v>
      </c>
      <c r="B9918">
        <v>1</v>
      </c>
      <c r="C9918" t="s">
        <v>81</v>
      </c>
      <c r="D9918" t="s">
        <v>115</v>
      </c>
      <c r="E9918" t="s">
        <v>178</v>
      </c>
      <c r="F9918" t="s">
        <v>27739</v>
      </c>
      <c r="G9918" t="s">
        <v>710</v>
      </c>
      <c r="H9918" t="s">
        <v>149</v>
      </c>
      <c r="I9918" t="s">
        <v>135</v>
      </c>
      <c r="J9918" t="s">
        <v>136</v>
      </c>
      <c r="K9918" t="s">
        <v>137</v>
      </c>
      <c r="L9918" t="s">
        <v>27740</v>
      </c>
      <c r="M9918" t="s">
        <v>27741</v>
      </c>
      <c r="N9918">
        <v>4.54</v>
      </c>
      <c r="O9918">
        <v>0</v>
      </c>
      <c r="P9918">
        <v>13</v>
      </c>
      <c r="Q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W9918">
        <v>0</v>
      </c>
      <c r="X9918">
        <v>2.309528409644801</v>
      </c>
      <c r="Y9918">
        <v>0</v>
      </c>
      <c r="Z9918">
        <v>0</v>
      </c>
      <c r="AA9918">
        <v>0</v>
      </c>
      <c r="AB9918">
        <v>0</v>
      </c>
      <c r="AC9918">
        <v>0</v>
      </c>
      <c r="AD9918">
        <v>0</v>
      </c>
      <c r="AE9918">
        <v>2.309528409644801</v>
      </c>
    </row>
    <row r="9919" spans="1:31" x14ac:dyDescent="0.25">
      <c r="A9919">
        <v>1666349</v>
      </c>
      <c r="B9919">
        <v>1</v>
      </c>
      <c r="C9919" t="s">
        <v>81</v>
      </c>
      <c r="D9919" t="s">
        <v>126</v>
      </c>
      <c r="E9919" t="s">
        <v>146</v>
      </c>
      <c r="F9919" t="s">
        <v>27742</v>
      </c>
      <c r="G9919" t="s">
        <v>148</v>
      </c>
      <c r="H9919" t="s">
        <v>149</v>
      </c>
      <c r="I9919" t="s">
        <v>135</v>
      </c>
      <c r="J9919" t="s">
        <v>136</v>
      </c>
      <c r="K9919" t="s">
        <v>143</v>
      </c>
      <c r="L9919" t="s">
        <v>27743</v>
      </c>
      <c r="M9919" t="s">
        <v>27744</v>
      </c>
      <c r="N9919">
        <v>4.7938499999999999</v>
      </c>
      <c r="O9919">
        <v>0</v>
      </c>
      <c r="P9919">
        <v>69</v>
      </c>
      <c r="Q9919">
        <v>0</v>
      </c>
      <c r="R9919">
        <v>7</v>
      </c>
      <c r="S9919">
        <v>0</v>
      </c>
      <c r="T9919">
        <v>4</v>
      </c>
      <c r="U9919">
        <v>0</v>
      </c>
      <c r="V9919">
        <v>0</v>
      </c>
      <c r="W9919">
        <v>0</v>
      </c>
      <c r="X9919">
        <v>46.251866579491526</v>
      </c>
      <c r="Y9919">
        <v>0</v>
      </c>
      <c r="Z9919">
        <v>3.9245045588844705</v>
      </c>
      <c r="AA9919">
        <v>0</v>
      </c>
      <c r="AB9919">
        <v>87.161985526675863</v>
      </c>
      <c r="AC9919">
        <v>0</v>
      </c>
      <c r="AD9919">
        <v>0</v>
      </c>
      <c r="AE9919">
        <v>137.33835666505186</v>
      </c>
    </row>
    <row r="9920" spans="1:31" x14ac:dyDescent="0.25">
      <c r="A9920">
        <v>1666449</v>
      </c>
      <c r="B9920">
        <v>1</v>
      </c>
      <c r="C9920" t="s">
        <v>80</v>
      </c>
      <c r="D9920" t="s">
        <v>82</v>
      </c>
      <c r="E9920" t="s">
        <v>178</v>
      </c>
      <c r="F9920" t="s">
        <v>15042</v>
      </c>
      <c r="G9920" t="s">
        <v>227</v>
      </c>
      <c r="H9920" t="s">
        <v>149</v>
      </c>
      <c r="I9920" t="s">
        <v>135</v>
      </c>
      <c r="J9920" t="s">
        <v>136</v>
      </c>
      <c r="K9920" t="s">
        <v>137</v>
      </c>
      <c r="L9920" t="s">
        <v>27745</v>
      </c>
      <c r="M9920" t="s">
        <v>27746</v>
      </c>
      <c r="N9920">
        <v>1.0816666660000001</v>
      </c>
      <c r="O9920">
        <v>0</v>
      </c>
      <c r="P9920">
        <v>76</v>
      </c>
      <c r="Q9920">
        <v>0</v>
      </c>
      <c r="R9920">
        <v>0</v>
      </c>
      <c r="S9920">
        <v>0</v>
      </c>
      <c r="T9920">
        <v>3</v>
      </c>
      <c r="U9920">
        <v>0</v>
      </c>
      <c r="V9920">
        <v>0</v>
      </c>
      <c r="W9920">
        <v>0</v>
      </c>
      <c r="X9920">
        <v>16.788024696101093</v>
      </c>
      <c r="Y9920">
        <v>0</v>
      </c>
      <c r="Z9920">
        <v>0</v>
      </c>
      <c r="AA9920">
        <v>0</v>
      </c>
      <c r="AB9920">
        <v>2.1610325709425027</v>
      </c>
      <c r="AC9920">
        <v>0</v>
      </c>
      <c r="AD9920">
        <v>0</v>
      </c>
      <c r="AE9920">
        <v>18.949057267043596</v>
      </c>
    </row>
    <row r="9921" spans="1:31" x14ac:dyDescent="0.25">
      <c r="A9921">
        <v>1666781</v>
      </c>
      <c r="B9921">
        <v>1</v>
      </c>
      <c r="C9921" t="s">
        <v>81</v>
      </c>
      <c r="D9921" t="s">
        <v>123</v>
      </c>
      <c r="E9921" t="s">
        <v>152</v>
      </c>
      <c r="F9921" t="s">
        <v>27747</v>
      </c>
      <c r="G9921" t="s">
        <v>231</v>
      </c>
      <c r="H9921" t="s">
        <v>149</v>
      </c>
      <c r="I9921" t="s">
        <v>135</v>
      </c>
      <c r="J9921" t="s">
        <v>136</v>
      </c>
      <c r="K9921" t="s">
        <v>137</v>
      </c>
      <c r="L9921" t="s">
        <v>27748</v>
      </c>
      <c r="M9921" t="s">
        <v>27749</v>
      </c>
      <c r="N9921">
        <v>2.8536111110000002</v>
      </c>
      <c r="O9921">
        <v>0</v>
      </c>
      <c r="P9921">
        <v>1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W9921">
        <v>0</v>
      </c>
      <c r="X9921">
        <v>0.55681401886527437</v>
      </c>
      <c r="Y9921">
        <v>0</v>
      </c>
      <c r="Z9921">
        <v>0</v>
      </c>
      <c r="AA9921">
        <v>0</v>
      </c>
      <c r="AB9921">
        <v>0</v>
      </c>
      <c r="AC9921">
        <v>0</v>
      </c>
      <c r="AD9921">
        <v>0</v>
      </c>
      <c r="AE9921">
        <v>0.55681401886527437</v>
      </c>
    </row>
    <row r="9922" spans="1:31" x14ac:dyDescent="0.25">
      <c r="A9922">
        <v>1666947</v>
      </c>
      <c r="B9922">
        <v>1</v>
      </c>
      <c r="C9922" t="s">
        <v>80</v>
      </c>
      <c r="D9922" t="s">
        <v>105</v>
      </c>
      <c r="E9922" t="s">
        <v>152</v>
      </c>
      <c r="F9922" t="s">
        <v>27750</v>
      </c>
      <c r="G9922" t="s">
        <v>507</v>
      </c>
      <c r="H9922" t="s">
        <v>149</v>
      </c>
      <c r="I9922" t="s">
        <v>135</v>
      </c>
      <c r="J9922" t="s">
        <v>136</v>
      </c>
      <c r="K9922" t="s">
        <v>137</v>
      </c>
      <c r="L9922" t="s">
        <v>27751</v>
      </c>
      <c r="M9922" t="s">
        <v>27752</v>
      </c>
      <c r="N9922">
        <v>3.1041666659999998</v>
      </c>
      <c r="O9922">
        <v>0</v>
      </c>
      <c r="P9922">
        <v>1</v>
      </c>
      <c r="Q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D9922">
        <v>0</v>
      </c>
      <c r="AE9922">
        <v>0</v>
      </c>
    </row>
    <row r="9923" spans="1:31" x14ac:dyDescent="0.25">
      <c r="A9923">
        <v>1666306</v>
      </c>
      <c r="B9923">
        <v>1</v>
      </c>
      <c r="C9923" t="s">
        <v>80</v>
      </c>
      <c r="D9923" t="s">
        <v>85</v>
      </c>
      <c r="E9923" t="s">
        <v>178</v>
      </c>
      <c r="F9923" t="s">
        <v>5945</v>
      </c>
      <c r="G9923" t="s">
        <v>148</v>
      </c>
      <c r="H9923" t="s">
        <v>149</v>
      </c>
      <c r="I9923" t="s">
        <v>135</v>
      </c>
      <c r="J9923" t="s">
        <v>136</v>
      </c>
      <c r="K9923" t="s">
        <v>143</v>
      </c>
      <c r="L9923" t="s">
        <v>27753</v>
      </c>
      <c r="M9923" t="s">
        <v>27754</v>
      </c>
      <c r="N9923">
        <v>5.3838888880000004</v>
      </c>
      <c r="O9923">
        <v>0</v>
      </c>
      <c r="P9923">
        <v>13</v>
      </c>
      <c r="Q9923">
        <v>0</v>
      </c>
      <c r="R9923">
        <v>0</v>
      </c>
      <c r="S9923">
        <v>0</v>
      </c>
      <c r="T9923">
        <v>4</v>
      </c>
      <c r="U9923">
        <v>0</v>
      </c>
      <c r="V9923">
        <v>0</v>
      </c>
      <c r="W9923">
        <v>0</v>
      </c>
      <c r="X9923">
        <v>16.708513554004259</v>
      </c>
      <c r="Y9923">
        <v>0</v>
      </c>
      <c r="Z9923">
        <v>0</v>
      </c>
      <c r="AA9923">
        <v>0</v>
      </c>
      <c r="AB9923">
        <v>14.209340406471741</v>
      </c>
      <c r="AC9923">
        <v>0</v>
      </c>
      <c r="AD9923">
        <v>0</v>
      </c>
      <c r="AE9923">
        <v>30.917853960476002</v>
      </c>
    </row>
    <row r="9924" spans="1:31" x14ac:dyDescent="0.25">
      <c r="A9924">
        <v>1666240</v>
      </c>
      <c r="B9924">
        <v>1</v>
      </c>
      <c r="C9924" t="s">
        <v>81</v>
      </c>
      <c r="D9924" t="s">
        <v>121</v>
      </c>
      <c r="E9924" t="s">
        <v>204</v>
      </c>
      <c r="F9924" t="s">
        <v>7758</v>
      </c>
      <c r="G9924" t="s">
        <v>161</v>
      </c>
      <c r="H9924" t="s">
        <v>134</v>
      </c>
      <c r="I9924" t="s">
        <v>191</v>
      </c>
      <c r="J9924" t="s">
        <v>136</v>
      </c>
      <c r="K9924" t="s">
        <v>137</v>
      </c>
      <c r="L9924" t="s">
        <v>27755</v>
      </c>
      <c r="M9924" t="s">
        <v>27756</v>
      </c>
      <c r="N9924">
        <v>8.3333330000000001E-3</v>
      </c>
      <c r="O9924">
        <v>0</v>
      </c>
      <c r="P9924">
        <v>979</v>
      </c>
      <c r="Q9924">
        <v>6</v>
      </c>
      <c r="R9924">
        <v>28</v>
      </c>
      <c r="S9924">
        <v>7</v>
      </c>
      <c r="T9924">
        <v>41</v>
      </c>
      <c r="U9924">
        <v>0</v>
      </c>
      <c r="V9924">
        <v>0</v>
      </c>
      <c r="W9924">
        <v>0</v>
      </c>
      <c r="X9924">
        <v>0.90269358087035023</v>
      </c>
      <c r="Y9924">
        <v>1.8945995593166669E-2</v>
      </c>
      <c r="Z9924">
        <v>2.6486462419500006E-2</v>
      </c>
      <c r="AA9924">
        <v>0.32156803991929167</v>
      </c>
      <c r="AB9924">
        <v>0.24321079822516661</v>
      </c>
      <c r="AC9924">
        <v>0</v>
      </c>
      <c r="AD9924">
        <v>0</v>
      </c>
      <c r="AE9924">
        <v>1.5129048770274751</v>
      </c>
    </row>
    <row r="9925" spans="1:31" x14ac:dyDescent="0.25">
      <c r="A9925">
        <v>1666953</v>
      </c>
      <c r="B9925">
        <v>1</v>
      </c>
      <c r="C9925" t="s">
        <v>80</v>
      </c>
      <c r="D9925" t="s">
        <v>93</v>
      </c>
      <c r="E9925" t="s">
        <v>178</v>
      </c>
      <c r="F9925" t="s">
        <v>27757</v>
      </c>
      <c r="G9925" t="s">
        <v>1967</v>
      </c>
      <c r="H9925" t="s">
        <v>149</v>
      </c>
      <c r="I9925" t="s">
        <v>135</v>
      </c>
      <c r="J9925" t="s">
        <v>136</v>
      </c>
      <c r="K9925" t="s">
        <v>137</v>
      </c>
      <c r="L9925" t="s">
        <v>27758</v>
      </c>
      <c r="M9925" t="s">
        <v>27759</v>
      </c>
      <c r="N9925">
        <v>0.26944444400000001</v>
      </c>
      <c r="O9925">
        <v>0</v>
      </c>
      <c r="P9925">
        <v>29</v>
      </c>
      <c r="Q9925">
        <v>0</v>
      </c>
      <c r="R9925">
        <v>1</v>
      </c>
      <c r="S9925">
        <v>0</v>
      </c>
      <c r="T9925">
        <v>2</v>
      </c>
      <c r="U9925">
        <v>0</v>
      </c>
      <c r="V9925">
        <v>0</v>
      </c>
      <c r="W9925">
        <v>0</v>
      </c>
      <c r="X9925">
        <v>4.1395291142694672</v>
      </c>
      <c r="Y9925">
        <v>0</v>
      </c>
      <c r="Z9925">
        <v>2.3034839505555557E-5</v>
      </c>
      <c r="AA9925">
        <v>0</v>
      </c>
      <c r="AB9925">
        <v>0.35089854685902777</v>
      </c>
      <c r="AC9925">
        <v>0</v>
      </c>
      <c r="AD9925">
        <v>0</v>
      </c>
      <c r="AE9925">
        <v>4.4904506959680006</v>
      </c>
    </row>
    <row r="9926" spans="1:31" x14ac:dyDescent="0.25">
      <c r="A9926">
        <v>1666575</v>
      </c>
      <c r="B9926">
        <v>1</v>
      </c>
      <c r="C9926" t="s">
        <v>80</v>
      </c>
      <c r="D9926" t="s">
        <v>86</v>
      </c>
      <c r="E9926" t="s">
        <v>642</v>
      </c>
      <c r="F9926" t="s">
        <v>27760</v>
      </c>
      <c r="G9926" t="s">
        <v>172</v>
      </c>
      <c r="H9926" t="s">
        <v>134</v>
      </c>
      <c r="I9926" t="s">
        <v>135</v>
      </c>
      <c r="J9926" t="s">
        <v>3</v>
      </c>
      <c r="K9926" t="s">
        <v>137</v>
      </c>
      <c r="L9926" t="s">
        <v>27761</v>
      </c>
      <c r="M9926" t="s">
        <v>27762</v>
      </c>
      <c r="N9926">
        <v>0.90249999999999997</v>
      </c>
      <c r="O9926">
        <v>0</v>
      </c>
      <c r="P9926">
        <v>3006</v>
      </c>
      <c r="Q9926">
        <v>0</v>
      </c>
      <c r="R9926">
        <v>1</v>
      </c>
      <c r="S9926">
        <v>1</v>
      </c>
      <c r="T9926">
        <v>502</v>
      </c>
      <c r="U9926">
        <v>0</v>
      </c>
      <c r="V9926">
        <v>1</v>
      </c>
      <c r="W9926">
        <v>0</v>
      </c>
      <c r="X9926">
        <v>701.1442504753411</v>
      </c>
      <c r="Y9926">
        <v>0</v>
      </c>
      <c r="Z9926">
        <v>3.9186027021111114E-4</v>
      </c>
      <c r="AA9926">
        <v>47.009951624436269</v>
      </c>
      <c r="AB9926">
        <v>646.09432690151903</v>
      </c>
      <c r="AC9926">
        <v>0</v>
      </c>
      <c r="AD9926">
        <v>13.160700806738788</v>
      </c>
      <c r="AE9926">
        <v>1407.4096216683054</v>
      </c>
    </row>
    <row r="9927" spans="1:31" x14ac:dyDescent="0.25">
      <c r="A9927">
        <v>1666469</v>
      </c>
      <c r="B9927">
        <v>1</v>
      </c>
      <c r="C9927" t="s">
        <v>80</v>
      </c>
      <c r="D9927" t="s">
        <v>106</v>
      </c>
      <c r="E9927" t="s">
        <v>140</v>
      </c>
      <c r="F9927" t="s">
        <v>6263</v>
      </c>
      <c r="G9927" t="s">
        <v>161</v>
      </c>
      <c r="H9927" t="s">
        <v>134</v>
      </c>
      <c r="I9927" t="s">
        <v>191</v>
      </c>
      <c r="J9927" t="s">
        <v>136</v>
      </c>
      <c r="K9927" t="s">
        <v>137</v>
      </c>
      <c r="L9927" t="s">
        <v>27763</v>
      </c>
      <c r="M9927" t="s">
        <v>27764</v>
      </c>
      <c r="N9927">
        <v>1.2222222E-2</v>
      </c>
      <c r="O9927">
        <v>0</v>
      </c>
      <c r="P9927">
        <v>6007</v>
      </c>
      <c r="Q9927">
        <v>0</v>
      </c>
      <c r="R9927">
        <v>18</v>
      </c>
      <c r="S9927">
        <v>1</v>
      </c>
      <c r="T9927">
        <v>845</v>
      </c>
      <c r="U9927">
        <v>0</v>
      </c>
      <c r="V9927">
        <v>4</v>
      </c>
      <c r="W9927">
        <v>0</v>
      </c>
      <c r="X9927">
        <v>15.149361056122</v>
      </c>
      <c r="Y9927">
        <v>0</v>
      </c>
      <c r="Z9927">
        <v>3.669545166547334E-2</v>
      </c>
      <c r="AA9927">
        <v>0.14350216936904447</v>
      </c>
      <c r="AB9927">
        <v>10.680312817967643</v>
      </c>
      <c r="AC9927">
        <v>0</v>
      </c>
      <c r="AD9927">
        <v>4.3753758290573836</v>
      </c>
      <c r="AE9927">
        <v>30.385247324181542</v>
      </c>
    </row>
    <row r="9928" spans="1:31" x14ac:dyDescent="0.25">
      <c r="A9928">
        <v>1666326</v>
      </c>
      <c r="B9928">
        <v>1</v>
      </c>
      <c r="C9928" t="s">
        <v>80</v>
      </c>
      <c r="D9928" t="s">
        <v>93</v>
      </c>
      <c r="E9928" t="s">
        <v>152</v>
      </c>
      <c r="F9928" t="s">
        <v>27765</v>
      </c>
      <c r="G9928" t="s">
        <v>154</v>
      </c>
      <c r="H9928" t="s">
        <v>149</v>
      </c>
      <c r="I9928" t="s">
        <v>135</v>
      </c>
      <c r="J9928" t="s">
        <v>136</v>
      </c>
      <c r="K9928" t="s">
        <v>137</v>
      </c>
      <c r="L9928" t="s">
        <v>27766</v>
      </c>
      <c r="M9928" t="s">
        <v>27767</v>
      </c>
      <c r="N9928">
        <v>2.696666666</v>
      </c>
      <c r="O9928">
        <v>0</v>
      </c>
      <c r="P9928">
        <v>1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W9928">
        <v>0</v>
      </c>
      <c r="X9928">
        <v>9.7052094039450004E-2</v>
      </c>
      <c r="Y9928">
        <v>0</v>
      </c>
      <c r="Z9928">
        <v>0</v>
      </c>
      <c r="AA9928">
        <v>0</v>
      </c>
      <c r="AB9928">
        <v>0</v>
      </c>
      <c r="AC9928">
        <v>0</v>
      </c>
      <c r="AD9928">
        <v>0</v>
      </c>
      <c r="AE9928">
        <v>9.7052094039450004E-2</v>
      </c>
    </row>
    <row r="9929" spans="1:31" x14ac:dyDescent="0.25">
      <c r="A9929">
        <v>1666532</v>
      </c>
      <c r="B9929">
        <v>1</v>
      </c>
      <c r="C9929" t="s">
        <v>81</v>
      </c>
      <c r="D9929" t="s">
        <v>113</v>
      </c>
      <c r="E9929" t="s">
        <v>178</v>
      </c>
      <c r="F9929" t="s">
        <v>27768</v>
      </c>
      <c r="G9929" t="s">
        <v>675</v>
      </c>
      <c r="H9929" t="s">
        <v>149</v>
      </c>
      <c r="I9929" t="s">
        <v>135</v>
      </c>
      <c r="J9929" t="s">
        <v>136</v>
      </c>
      <c r="K9929" t="s">
        <v>137</v>
      </c>
      <c r="L9929" t="s">
        <v>27769</v>
      </c>
      <c r="M9929" t="s">
        <v>27770</v>
      </c>
      <c r="N9929">
        <v>3.576944444</v>
      </c>
      <c r="O9929">
        <v>0</v>
      </c>
      <c r="P9929">
        <v>18</v>
      </c>
      <c r="Q9929">
        <v>0</v>
      </c>
      <c r="R9929">
        <v>2</v>
      </c>
      <c r="S9929">
        <v>0</v>
      </c>
      <c r="T9929">
        <v>3</v>
      </c>
      <c r="U9929">
        <v>0</v>
      </c>
      <c r="V9929">
        <v>0</v>
      </c>
      <c r="W9929">
        <v>0</v>
      </c>
      <c r="X9929">
        <v>5.8987715598038521</v>
      </c>
      <c r="Y9929">
        <v>0</v>
      </c>
      <c r="Z9929">
        <v>4.5087135285555554E-3</v>
      </c>
      <c r="AA9929">
        <v>0</v>
      </c>
      <c r="AB9929">
        <v>14.200503939760178</v>
      </c>
      <c r="AC9929">
        <v>0</v>
      </c>
      <c r="AD9929">
        <v>0</v>
      </c>
      <c r="AE9929">
        <v>20.103784213092588</v>
      </c>
    </row>
    <row r="9930" spans="1:31" x14ac:dyDescent="0.25">
      <c r="A9930">
        <v>1666200</v>
      </c>
      <c r="B9930">
        <v>1</v>
      </c>
      <c r="C9930" t="s">
        <v>80</v>
      </c>
      <c r="D9930" t="s">
        <v>90</v>
      </c>
      <c r="E9930" t="s">
        <v>178</v>
      </c>
      <c r="F9930" t="s">
        <v>1408</v>
      </c>
      <c r="G9930" t="s">
        <v>227</v>
      </c>
      <c r="H9930" t="s">
        <v>149</v>
      </c>
      <c r="I9930" t="s">
        <v>135</v>
      </c>
      <c r="J9930" t="s">
        <v>136</v>
      </c>
      <c r="K9930" t="s">
        <v>137</v>
      </c>
      <c r="L9930" t="s">
        <v>27771</v>
      </c>
      <c r="M9930" t="s">
        <v>27772</v>
      </c>
      <c r="N9930">
        <v>0.80388888800000002</v>
      </c>
      <c r="O9930">
        <v>0</v>
      </c>
      <c r="P9930">
        <v>30</v>
      </c>
      <c r="Q9930">
        <v>0</v>
      </c>
      <c r="R9930">
        <v>0</v>
      </c>
      <c r="S9930">
        <v>0</v>
      </c>
      <c r="T9930">
        <v>39</v>
      </c>
      <c r="U9930">
        <v>0</v>
      </c>
      <c r="V9930">
        <v>1</v>
      </c>
      <c r="W9930">
        <v>0</v>
      </c>
      <c r="X9930">
        <v>4.5686125428302455</v>
      </c>
      <c r="Y9930">
        <v>0</v>
      </c>
      <c r="Z9930">
        <v>0</v>
      </c>
      <c r="AA9930">
        <v>0</v>
      </c>
      <c r="AB9930">
        <v>16.340198641044068</v>
      </c>
      <c r="AC9930">
        <v>0</v>
      </c>
      <c r="AD9930">
        <v>5.5977955421596874</v>
      </c>
      <c r="AE9930">
        <v>26.506606726034001</v>
      </c>
    </row>
    <row r="9931" spans="1:31" x14ac:dyDescent="0.25">
      <c r="A9931">
        <v>1666910</v>
      </c>
      <c r="B9931">
        <v>1</v>
      </c>
      <c r="C9931" t="s">
        <v>80</v>
      </c>
      <c r="D9931" t="s">
        <v>103</v>
      </c>
      <c r="E9931" t="s">
        <v>152</v>
      </c>
      <c r="F9931" t="s">
        <v>27773</v>
      </c>
      <c r="G9931" t="s">
        <v>154</v>
      </c>
      <c r="H9931" t="s">
        <v>149</v>
      </c>
      <c r="I9931" t="s">
        <v>135</v>
      </c>
      <c r="J9931" t="s">
        <v>136</v>
      </c>
      <c r="K9931" t="s">
        <v>137</v>
      </c>
      <c r="L9931" t="s">
        <v>27774</v>
      </c>
      <c r="M9931" t="s">
        <v>27775</v>
      </c>
      <c r="N9931">
        <v>1.0238888880000001</v>
      </c>
      <c r="O9931">
        <v>0</v>
      </c>
      <c r="P9931">
        <v>1</v>
      </c>
      <c r="Q9931">
        <v>0</v>
      </c>
      <c r="R9931">
        <v>0</v>
      </c>
      <c r="S9931">
        <v>0</v>
      </c>
      <c r="T9931">
        <v>0</v>
      </c>
      <c r="U9931">
        <v>0</v>
      </c>
      <c r="V9931">
        <v>0</v>
      </c>
      <c r="W9931">
        <v>0</v>
      </c>
      <c r="X9931">
        <v>0.408903279600975</v>
      </c>
      <c r="Y9931">
        <v>0</v>
      </c>
      <c r="Z9931">
        <v>0</v>
      </c>
      <c r="AA9931">
        <v>0</v>
      </c>
      <c r="AB9931">
        <v>0</v>
      </c>
      <c r="AC9931">
        <v>0</v>
      </c>
      <c r="AD9931">
        <v>0</v>
      </c>
      <c r="AE9931">
        <v>0.408903279600975</v>
      </c>
    </row>
    <row r="9932" spans="1:31" x14ac:dyDescent="0.25">
      <c r="A9932">
        <v>1666701</v>
      </c>
      <c r="B9932">
        <v>1</v>
      </c>
      <c r="C9932" t="s">
        <v>80</v>
      </c>
      <c r="D9932" t="s">
        <v>91</v>
      </c>
      <c r="E9932" t="s">
        <v>140</v>
      </c>
      <c r="F9932" t="s">
        <v>27776</v>
      </c>
      <c r="G9932" t="s">
        <v>161</v>
      </c>
      <c r="H9932" t="s">
        <v>134</v>
      </c>
      <c r="I9932" t="s">
        <v>135</v>
      </c>
      <c r="J9932" t="s">
        <v>136</v>
      </c>
      <c r="K9932" t="s">
        <v>137</v>
      </c>
      <c r="L9932" t="s">
        <v>27777</v>
      </c>
      <c r="M9932" t="s">
        <v>27778</v>
      </c>
      <c r="N9932">
        <v>1.757222222</v>
      </c>
      <c r="O9932">
        <v>2</v>
      </c>
      <c r="P9932">
        <v>734</v>
      </c>
      <c r="Q9932">
        <v>89</v>
      </c>
      <c r="R9932">
        <v>173</v>
      </c>
      <c r="S9932">
        <v>12</v>
      </c>
      <c r="T9932">
        <v>105</v>
      </c>
      <c r="U9932">
        <v>1</v>
      </c>
      <c r="V9932">
        <v>0</v>
      </c>
      <c r="W9932">
        <v>0.76948488851593333</v>
      </c>
      <c r="X9932">
        <v>206.4423383729451</v>
      </c>
      <c r="Y9932">
        <v>286.67572732495506</v>
      </c>
      <c r="Z9932">
        <v>203.62320938806508</v>
      </c>
      <c r="AA9932">
        <v>20.183534261234342</v>
      </c>
      <c r="AB9932">
        <v>152.15411186517346</v>
      </c>
      <c r="AC9932">
        <v>6.9874787630423008</v>
      </c>
      <c r="AD9932">
        <v>0</v>
      </c>
      <c r="AE9932">
        <v>876.83588486393126</v>
      </c>
    </row>
    <row r="9933" spans="1:31" x14ac:dyDescent="0.25">
      <c r="A9933">
        <v>1666678</v>
      </c>
      <c r="B9933">
        <v>1</v>
      </c>
      <c r="C9933" t="s">
        <v>80</v>
      </c>
      <c r="D9933" t="s">
        <v>90</v>
      </c>
      <c r="E9933" t="s">
        <v>152</v>
      </c>
      <c r="F9933" t="s">
        <v>27779</v>
      </c>
      <c r="G9933" t="s">
        <v>168</v>
      </c>
      <c r="H9933" t="s">
        <v>149</v>
      </c>
      <c r="I9933" t="s">
        <v>135</v>
      </c>
      <c r="J9933" t="s">
        <v>136</v>
      </c>
      <c r="K9933" t="s">
        <v>137</v>
      </c>
      <c r="L9933" t="s">
        <v>27780</v>
      </c>
      <c r="M9933" t="s">
        <v>27781</v>
      </c>
      <c r="N9933">
        <v>9.5777777769999997</v>
      </c>
      <c r="O9933">
        <v>0</v>
      </c>
      <c r="P9933">
        <v>11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0</v>
      </c>
      <c r="W9933">
        <v>0</v>
      </c>
      <c r="X9933">
        <v>37.49876191414031</v>
      </c>
      <c r="Y9933">
        <v>0</v>
      </c>
      <c r="Z9933">
        <v>0</v>
      </c>
      <c r="AA9933">
        <v>0</v>
      </c>
      <c r="AB9933">
        <v>0</v>
      </c>
      <c r="AC9933">
        <v>0</v>
      </c>
      <c r="AD9933">
        <v>0</v>
      </c>
      <c r="AE9933">
        <v>37.49876191414031</v>
      </c>
    </row>
    <row r="9934" spans="1:31" x14ac:dyDescent="0.25">
      <c r="A9934">
        <v>1666655</v>
      </c>
      <c r="B9934">
        <v>1</v>
      </c>
      <c r="C9934" t="s">
        <v>81</v>
      </c>
      <c r="D9934" t="s">
        <v>113</v>
      </c>
      <c r="E9934" t="s">
        <v>152</v>
      </c>
      <c r="F9934" t="s">
        <v>27782</v>
      </c>
      <c r="G9934" t="s">
        <v>154</v>
      </c>
      <c r="H9934" t="s">
        <v>149</v>
      </c>
      <c r="I9934" t="s">
        <v>135</v>
      </c>
      <c r="J9934" t="s">
        <v>136</v>
      </c>
      <c r="K9934" t="s">
        <v>137</v>
      </c>
      <c r="L9934" t="s">
        <v>27783</v>
      </c>
      <c r="M9934" t="s">
        <v>27784</v>
      </c>
      <c r="N9934">
        <v>1.9472222219999999</v>
      </c>
      <c r="O9934">
        <v>0</v>
      </c>
      <c r="P9934">
        <v>1</v>
      </c>
      <c r="Q9934">
        <v>0</v>
      </c>
      <c r="R9934">
        <v>0</v>
      </c>
      <c r="S9934">
        <v>0</v>
      </c>
      <c r="T9934">
        <v>1</v>
      </c>
      <c r="U9934">
        <v>0</v>
      </c>
      <c r="V9934">
        <v>0</v>
      </c>
      <c r="W9934">
        <v>0</v>
      </c>
      <c r="X9934">
        <v>9.7551499572694454E-3</v>
      </c>
      <c r="Y9934">
        <v>0</v>
      </c>
      <c r="Z9934">
        <v>0</v>
      </c>
      <c r="AA9934">
        <v>0</v>
      </c>
      <c r="AB9934">
        <v>3.8052508246154995</v>
      </c>
      <c r="AC9934">
        <v>0</v>
      </c>
      <c r="AD9934">
        <v>0</v>
      </c>
      <c r="AE9934">
        <v>3.8150059745727689</v>
      </c>
    </row>
    <row r="9935" spans="1:31" x14ac:dyDescent="0.25">
      <c r="A9935">
        <v>1666509</v>
      </c>
      <c r="B9935">
        <v>1</v>
      </c>
      <c r="C9935" t="s">
        <v>80</v>
      </c>
      <c r="D9935" t="s">
        <v>86</v>
      </c>
      <c r="E9935" t="s">
        <v>152</v>
      </c>
      <c r="F9935" t="s">
        <v>27785</v>
      </c>
      <c r="G9935" t="s">
        <v>168</v>
      </c>
      <c r="H9935" t="s">
        <v>149</v>
      </c>
      <c r="I9935" t="s">
        <v>135</v>
      </c>
      <c r="J9935" t="s">
        <v>136</v>
      </c>
      <c r="K9935" t="s">
        <v>137</v>
      </c>
      <c r="L9935" t="s">
        <v>27786</v>
      </c>
      <c r="M9935" t="s">
        <v>27787</v>
      </c>
      <c r="N9935">
        <v>5.0591666660000003</v>
      </c>
      <c r="O9935">
        <v>0</v>
      </c>
      <c r="P9935">
        <v>2</v>
      </c>
      <c r="Q9935">
        <v>0</v>
      </c>
      <c r="R9935">
        <v>0</v>
      </c>
      <c r="S9935">
        <v>0</v>
      </c>
      <c r="T9935">
        <v>1</v>
      </c>
      <c r="U9935">
        <v>0</v>
      </c>
      <c r="V9935">
        <v>0</v>
      </c>
      <c r="W9935">
        <v>0</v>
      </c>
      <c r="X9935">
        <v>5.1181088227052713</v>
      </c>
      <c r="Y9935">
        <v>0</v>
      </c>
      <c r="Z9935">
        <v>0</v>
      </c>
      <c r="AA9935">
        <v>0</v>
      </c>
      <c r="AB9935">
        <v>10.936698949675257</v>
      </c>
      <c r="AC9935">
        <v>0</v>
      </c>
      <c r="AD9935">
        <v>0</v>
      </c>
      <c r="AE9935">
        <v>16.054807772380528</v>
      </c>
    </row>
    <row r="9936" spans="1:31" x14ac:dyDescent="0.25">
      <c r="A9936">
        <v>1666492</v>
      </c>
      <c r="B9936">
        <v>1</v>
      </c>
      <c r="C9936" t="s">
        <v>81</v>
      </c>
      <c r="D9936" t="s">
        <v>128</v>
      </c>
      <c r="E9936" t="s">
        <v>152</v>
      </c>
      <c r="F9936" t="s">
        <v>27788</v>
      </c>
      <c r="G9936" t="s">
        <v>231</v>
      </c>
      <c r="H9936" t="s">
        <v>149</v>
      </c>
      <c r="I9936" t="s">
        <v>135</v>
      </c>
      <c r="J9936" t="s">
        <v>136</v>
      </c>
      <c r="K9936" t="s">
        <v>137</v>
      </c>
      <c r="L9936" t="s">
        <v>27786</v>
      </c>
      <c r="M9936" t="s">
        <v>27789</v>
      </c>
      <c r="N9936">
        <v>0.40972222200000002</v>
      </c>
      <c r="O9936">
        <v>0</v>
      </c>
      <c r="P9936">
        <v>7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W9936">
        <v>0</v>
      </c>
      <c r="X9936">
        <v>0.49470713036694436</v>
      </c>
      <c r="Y9936">
        <v>0</v>
      </c>
      <c r="Z9936">
        <v>0</v>
      </c>
      <c r="AA9936">
        <v>0</v>
      </c>
      <c r="AB9936">
        <v>0</v>
      </c>
      <c r="AC9936">
        <v>0</v>
      </c>
      <c r="AD9936">
        <v>0</v>
      </c>
      <c r="AE9936">
        <v>0.49470713036694436</v>
      </c>
    </row>
    <row r="9937" spans="1:31" x14ac:dyDescent="0.25">
      <c r="A9937">
        <v>1666641</v>
      </c>
      <c r="B9937">
        <v>1</v>
      </c>
      <c r="C9937" t="s">
        <v>80</v>
      </c>
      <c r="D9937" t="s">
        <v>97</v>
      </c>
      <c r="E9937" t="s">
        <v>152</v>
      </c>
      <c r="F9937" t="s">
        <v>27790</v>
      </c>
      <c r="G9937" t="s">
        <v>168</v>
      </c>
      <c r="H9937" t="s">
        <v>149</v>
      </c>
      <c r="I9937" t="s">
        <v>135</v>
      </c>
      <c r="J9937" t="s">
        <v>136</v>
      </c>
      <c r="K9937" t="s">
        <v>137</v>
      </c>
      <c r="L9937" t="s">
        <v>27791</v>
      </c>
      <c r="M9937" t="s">
        <v>27792</v>
      </c>
      <c r="N9937">
        <v>8.1430555550000001</v>
      </c>
      <c r="O9937">
        <v>0</v>
      </c>
      <c r="P9937">
        <v>1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W9937">
        <v>0</v>
      </c>
      <c r="X9937">
        <v>3.0860177357812506</v>
      </c>
      <c r="Y9937">
        <v>0</v>
      </c>
      <c r="Z9937">
        <v>0</v>
      </c>
      <c r="AA9937">
        <v>0</v>
      </c>
      <c r="AB9937">
        <v>0</v>
      </c>
      <c r="AC9937">
        <v>0</v>
      </c>
      <c r="AD9937">
        <v>0</v>
      </c>
      <c r="AE9937">
        <v>3.0860177357812506</v>
      </c>
    </row>
    <row r="9938" spans="1:31" x14ac:dyDescent="0.25">
      <c r="A9938">
        <v>1666260</v>
      </c>
      <c r="B9938">
        <v>1</v>
      </c>
      <c r="C9938" t="s">
        <v>80</v>
      </c>
      <c r="D9938" t="s">
        <v>93</v>
      </c>
      <c r="E9938" t="s">
        <v>152</v>
      </c>
      <c r="F9938" t="s">
        <v>27793</v>
      </c>
      <c r="G9938" t="s">
        <v>154</v>
      </c>
      <c r="H9938" t="s">
        <v>149</v>
      </c>
      <c r="I9938" t="s">
        <v>135</v>
      </c>
      <c r="J9938" t="s">
        <v>136</v>
      </c>
      <c r="K9938" t="s">
        <v>137</v>
      </c>
      <c r="L9938" t="s">
        <v>27794</v>
      </c>
      <c r="M9938" t="s">
        <v>27795</v>
      </c>
      <c r="N9938">
        <v>2.988611111</v>
      </c>
      <c r="O9938">
        <v>0</v>
      </c>
      <c r="P9938">
        <v>1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W9938">
        <v>0</v>
      </c>
      <c r="X9938">
        <v>0.98075718987990346</v>
      </c>
      <c r="Y9938">
        <v>0</v>
      </c>
      <c r="Z9938">
        <v>0</v>
      </c>
      <c r="AA9938">
        <v>0</v>
      </c>
      <c r="AB9938">
        <v>0</v>
      </c>
      <c r="AC9938">
        <v>0</v>
      </c>
      <c r="AD9938">
        <v>0</v>
      </c>
      <c r="AE9938">
        <v>0.98075718987990346</v>
      </c>
    </row>
    <row r="9939" spans="1:31" x14ac:dyDescent="0.25">
      <c r="A9939">
        <v>1666286</v>
      </c>
      <c r="B9939">
        <v>1</v>
      </c>
      <c r="C9939" t="s">
        <v>81</v>
      </c>
      <c r="D9939" t="s">
        <v>128</v>
      </c>
      <c r="E9939" t="s">
        <v>146</v>
      </c>
      <c r="F9939" t="s">
        <v>27796</v>
      </c>
      <c r="G9939" t="s">
        <v>260</v>
      </c>
      <c r="H9939" t="s">
        <v>149</v>
      </c>
      <c r="I9939" t="s">
        <v>135</v>
      </c>
      <c r="J9939" t="s">
        <v>136</v>
      </c>
      <c r="K9939" t="s">
        <v>137</v>
      </c>
      <c r="L9939" t="s">
        <v>27797</v>
      </c>
      <c r="M9939" t="s">
        <v>27798</v>
      </c>
      <c r="N9939">
        <v>1.8986111109999999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26</v>
      </c>
      <c r="U9939">
        <v>0</v>
      </c>
      <c r="V9939">
        <v>2</v>
      </c>
      <c r="W9939">
        <v>0</v>
      </c>
      <c r="X9939">
        <v>0</v>
      </c>
      <c r="Y9939">
        <v>0</v>
      </c>
      <c r="Z9939">
        <v>0</v>
      </c>
      <c r="AA9939">
        <v>0</v>
      </c>
      <c r="AB9939">
        <v>105.86095737221984</v>
      </c>
      <c r="AC9939">
        <v>0</v>
      </c>
      <c r="AD9939">
        <v>136.24168856590265</v>
      </c>
      <c r="AE9939">
        <v>242.10264593812249</v>
      </c>
    </row>
    <row r="9940" spans="1:31" x14ac:dyDescent="0.25">
      <c r="A9940">
        <v>1666950</v>
      </c>
      <c r="B9940">
        <v>1</v>
      </c>
      <c r="C9940" t="s">
        <v>80</v>
      </c>
      <c r="D9940" t="s">
        <v>106</v>
      </c>
      <c r="E9940" t="s">
        <v>178</v>
      </c>
      <c r="F9940" t="s">
        <v>27799</v>
      </c>
      <c r="G9940" t="s">
        <v>227</v>
      </c>
      <c r="H9940" t="s">
        <v>149</v>
      </c>
      <c r="I9940" t="s">
        <v>135</v>
      </c>
      <c r="J9940" t="s">
        <v>136</v>
      </c>
      <c r="K9940" t="s">
        <v>137</v>
      </c>
      <c r="L9940" t="s">
        <v>27800</v>
      </c>
      <c r="M9940" t="s">
        <v>27801</v>
      </c>
      <c r="N9940">
        <v>1.0886111110000001</v>
      </c>
      <c r="O9940">
        <v>0</v>
      </c>
      <c r="P9940">
        <v>0</v>
      </c>
      <c r="Q9940">
        <v>0</v>
      </c>
      <c r="R9940">
        <v>3</v>
      </c>
      <c r="S9940">
        <v>0</v>
      </c>
      <c r="T9940">
        <v>0</v>
      </c>
      <c r="U9940">
        <v>0</v>
      </c>
      <c r="V9940">
        <v>0</v>
      </c>
      <c r="W9940">
        <v>0</v>
      </c>
      <c r="X9940">
        <v>0</v>
      </c>
      <c r="Y9940">
        <v>0</v>
      </c>
      <c r="Z9940">
        <v>1.519252196268466</v>
      </c>
      <c r="AA9940">
        <v>0</v>
      </c>
      <c r="AB9940">
        <v>0</v>
      </c>
      <c r="AC9940">
        <v>0</v>
      </c>
      <c r="AD9940">
        <v>0</v>
      </c>
      <c r="AE9940">
        <v>1.519252196268466</v>
      </c>
    </row>
    <row r="9941" spans="1:31" x14ac:dyDescent="0.25">
      <c r="A9941">
        <v>1666801</v>
      </c>
      <c r="B9941">
        <v>1</v>
      </c>
      <c r="C9941" t="s">
        <v>80</v>
      </c>
      <c r="D9941" t="s">
        <v>106</v>
      </c>
      <c r="E9941" t="s">
        <v>178</v>
      </c>
      <c r="F9941" t="s">
        <v>27802</v>
      </c>
      <c r="G9941" t="s">
        <v>227</v>
      </c>
      <c r="H9941" t="s">
        <v>149</v>
      </c>
      <c r="I9941" t="s">
        <v>135</v>
      </c>
      <c r="J9941" t="s">
        <v>136</v>
      </c>
      <c r="K9941" t="s">
        <v>137</v>
      </c>
      <c r="L9941" t="s">
        <v>27803</v>
      </c>
      <c r="M9941" t="s">
        <v>27804</v>
      </c>
      <c r="N9941">
        <v>1.2494444440000001</v>
      </c>
      <c r="O9941">
        <v>0</v>
      </c>
      <c r="P9941">
        <v>10</v>
      </c>
      <c r="Q9941">
        <v>0</v>
      </c>
      <c r="R9941">
        <v>1</v>
      </c>
      <c r="S9941">
        <v>0</v>
      </c>
      <c r="T9941">
        <v>5</v>
      </c>
      <c r="U9941">
        <v>0</v>
      </c>
      <c r="V9941">
        <v>0</v>
      </c>
      <c r="W9941">
        <v>0</v>
      </c>
      <c r="X9941">
        <v>5.8770494298806772</v>
      </c>
      <c r="Y9941">
        <v>0</v>
      </c>
      <c r="Z9941">
        <v>0</v>
      </c>
      <c r="AA9941">
        <v>0</v>
      </c>
      <c r="AB9941">
        <v>4.8458768691634928</v>
      </c>
      <c r="AC9941">
        <v>0</v>
      </c>
      <c r="AD9941">
        <v>0</v>
      </c>
      <c r="AE9941">
        <v>10.72292629904417</v>
      </c>
    </row>
    <row r="9942" spans="1:31" x14ac:dyDescent="0.25">
      <c r="A9942">
        <v>1666658</v>
      </c>
      <c r="B9942">
        <v>1</v>
      </c>
      <c r="C9942" t="s">
        <v>80</v>
      </c>
      <c r="D9942" t="s">
        <v>106</v>
      </c>
      <c r="E9942" t="s">
        <v>178</v>
      </c>
      <c r="F9942" t="s">
        <v>27805</v>
      </c>
      <c r="G9942" t="s">
        <v>403</v>
      </c>
      <c r="H9942" t="s">
        <v>149</v>
      </c>
      <c r="I9942" t="s">
        <v>135</v>
      </c>
      <c r="J9942" t="s">
        <v>136</v>
      </c>
      <c r="K9942" t="s">
        <v>137</v>
      </c>
      <c r="L9942" t="s">
        <v>27806</v>
      </c>
      <c r="M9942" t="s">
        <v>27807</v>
      </c>
      <c r="N9942">
        <v>2.423888888</v>
      </c>
      <c r="O9942">
        <v>0</v>
      </c>
      <c r="P9942">
        <v>1</v>
      </c>
      <c r="Q9942">
        <v>0</v>
      </c>
      <c r="R9942">
        <v>1</v>
      </c>
      <c r="S9942">
        <v>0</v>
      </c>
      <c r="T9942">
        <v>1</v>
      </c>
      <c r="U9942">
        <v>0</v>
      </c>
      <c r="V9942">
        <v>0</v>
      </c>
      <c r="W9942">
        <v>0</v>
      </c>
      <c r="X9942">
        <v>2.3302470392041665E-3</v>
      </c>
      <c r="Y9942">
        <v>0</v>
      </c>
      <c r="Z9942">
        <v>9.66613792254475E-2</v>
      </c>
      <c r="AA9942">
        <v>0</v>
      </c>
      <c r="AB9942">
        <v>7.7342077318643749</v>
      </c>
      <c r="AC9942">
        <v>0</v>
      </c>
      <c r="AD9942">
        <v>0</v>
      </c>
      <c r="AE9942">
        <v>7.8331993581290265</v>
      </c>
    </row>
    <row r="9943" spans="1:31" x14ac:dyDescent="0.25">
      <c r="A9943">
        <v>1666927</v>
      </c>
      <c r="B9943">
        <v>1</v>
      </c>
      <c r="C9943" t="s">
        <v>81</v>
      </c>
      <c r="D9943" t="s">
        <v>122</v>
      </c>
      <c r="E9943" t="s">
        <v>140</v>
      </c>
      <c r="F9943" t="s">
        <v>4386</v>
      </c>
      <c r="G9943" t="s">
        <v>161</v>
      </c>
      <c r="H9943" t="s">
        <v>134</v>
      </c>
      <c r="I9943" t="s">
        <v>135</v>
      </c>
      <c r="J9943" t="s">
        <v>136</v>
      </c>
      <c r="K9943" t="s">
        <v>137</v>
      </c>
      <c r="L9943" t="s">
        <v>27808</v>
      </c>
      <c r="M9943" t="s">
        <v>27809</v>
      </c>
      <c r="N9943">
        <v>0.377222222</v>
      </c>
      <c r="O9943">
        <v>2</v>
      </c>
      <c r="P9943">
        <v>110</v>
      </c>
      <c r="Q9943">
        <v>11</v>
      </c>
      <c r="R9943">
        <v>0</v>
      </c>
      <c r="S9943">
        <v>8</v>
      </c>
      <c r="T9943">
        <v>3</v>
      </c>
      <c r="U9943">
        <v>2</v>
      </c>
      <c r="V9943">
        <v>0</v>
      </c>
      <c r="W9943">
        <v>0.16064923246564503</v>
      </c>
      <c r="X9943">
        <v>4.4081633440064634</v>
      </c>
      <c r="Y9943">
        <v>2.9847414677734698</v>
      </c>
      <c r="Z9943">
        <v>0</v>
      </c>
      <c r="AA9943">
        <v>23.832115912260548</v>
      </c>
      <c r="AB9943">
        <v>5.8747377334854453E-2</v>
      </c>
      <c r="AC9943">
        <v>39.683378678812304</v>
      </c>
      <c r="AD9943">
        <v>0</v>
      </c>
      <c r="AE9943">
        <v>71.127796012653278</v>
      </c>
    </row>
    <row r="9944" spans="1:31" x14ac:dyDescent="0.25">
      <c r="A9944">
        <v>1666870</v>
      </c>
      <c r="B9944">
        <v>1</v>
      </c>
      <c r="C9944" t="s">
        <v>80</v>
      </c>
      <c r="D9944" t="s">
        <v>107</v>
      </c>
      <c r="E9944" t="s">
        <v>140</v>
      </c>
      <c r="F9944" t="s">
        <v>2045</v>
      </c>
      <c r="G9944" t="s">
        <v>195</v>
      </c>
      <c r="H9944" t="s">
        <v>134</v>
      </c>
      <c r="I9944" t="s">
        <v>135</v>
      </c>
      <c r="J9944" t="s">
        <v>136</v>
      </c>
      <c r="K9944" t="s">
        <v>137</v>
      </c>
      <c r="L9944" t="s">
        <v>27810</v>
      </c>
      <c r="M9944" t="s">
        <v>27811</v>
      </c>
      <c r="N9944">
        <v>4.7888888879999998</v>
      </c>
      <c r="O9944">
        <v>0</v>
      </c>
      <c r="P9944">
        <v>1</v>
      </c>
      <c r="Q9944">
        <v>8</v>
      </c>
      <c r="R9944">
        <v>47</v>
      </c>
      <c r="S9944">
        <v>1</v>
      </c>
      <c r="T9944">
        <v>8</v>
      </c>
      <c r="U9944">
        <v>0</v>
      </c>
      <c r="V9944">
        <v>0</v>
      </c>
      <c r="W9944">
        <v>0</v>
      </c>
      <c r="X9944">
        <v>2.5193653969712431</v>
      </c>
      <c r="Y9944">
        <v>334.42385173680873</v>
      </c>
      <c r="Z9944">
        <v>235.57197804994593</v>
      </c>
      <c r="AA9944">
        <v>5.9318327229708334</v>
      </c>
      <c r="AB9944">
        <v>1.8904899403853346</v>
      </c>
      <c r="AC9944">
        <v>0</v>
      </c>
      <c r="AD9944">
        <v>0</v>
      </c>
      <c r="AE9944">
        <v>580.33751784708204</v>
      </c>
    </row>
    <row r="9945" spans="1:31" x14ac:dyDescent="0.25">
      <c r="A9945">
        <v>1666515</v>
      </c>
      <c r="B9945">
        <v>1</v>
      </c>
      <c r="C9945" t="s">
        <v>81</v>
      </c>
      <c r="D9945" t="s">
        <v>113</v>
      </c>
      <c r="E9945" t="s">
        <v>140</v>
      </c>
      <c r="F9945" t="s">
        <v>2096</v>
      </c>
      <c r="G9945" t="s">
        <v>161</v>
      </c>
      <c r="H9945" t="s">
        <v>134</v>
      </c>
      <c r="I9945" t="s">
        <v>135</v>
      </c>
      <c r="J9945" t="s">
        <v>136</v>
      </c>
      <c r="K9945" t="s">
        <v>137</v>
      </c>
      <c r="L9945" t="s">
        <v>27812</v>
      </c>
      <c r="M9945" t="s">
        <v>27813</v>
      </c>
      <c r="N9945">
        <v>0.251111111</v>
      </c>
      <c r="O9945">
        <v>0</v>
      </c>
      <c r="P9945">
        <v>484</v>
      </c>
      <c r="Q9945">
        <v>45</v>
      </c>
      <c r="R9945">
        <v>273</v>
      </c>
      <c r="S9945">
        <v>11</v>
      </c>
      <c r="T9945">
        <v>41</v>
      </c>
      <c r="U9945">
        <v>1</v>
      </c>
      <c r="V9945">
        <v>0</v>
      </c>
      <c r="W9945">
        <v>0</v>
      </c>
      <c r="X9945">
        <v>15.817297189062065</v>
      </c>
      <c r="Y9945">
        <v>8.4644221007530778</v>
      </c>
      <c r="Z9945">
        <v>19.550852985794201</v>
      </c>
      <c r="AA9945">
        <v>18.342535442944975</v>
      </c>
      <c r="AB9945">
        <v>17.066871927623115</v>
      </c>
      <c r="AC9945">
        <v>35.879346606261663</v>
      </c>
      <c r="AD9945">
        <v>0</v>
      </c>
      <c r="AE9945">
        <v>115.12132625243909</v>
      </c>
    </row>
    <row r="9946" spans="1:31" x14ac:dyDescent="0.25">
      <c r="A9946">
        <v>1666429</v>
      </c>
      <c r="B9946">
        <v>1</v>
      </c>
      <c r="C9946" t="s">
        <v>81</v>
      </c>
      <c r="D9946" t="s">
        <v>112</v>
      </c>
      <c r="E9946" t="s">
        <v>152</v>
      </c>
      <c r="F9946" t="s">
        <v>27814</v>
      </c>
      <c r="G9946" t="s">
        <v>154</v>
      </c>
      <c r="H9946" t="s">
        <v>149</v>
      </c>
      <c r="I9946" t="s">
        <v>135</v>
      </c>
      <c r="J9946" t="s">
        <v>136</v>
      </c>
      <c r="K9946" t="s">
        <v>137</v>
      </c>
      <c r="L9946" t="s">
        <v>27815</v>
      </c>
      <c r="M9946" t="s">
        <v>27816</v>
      </c>
      <c r="N9946">
        <v>8.2197222219999997</v>
      </c>
      <c r="O9946">
        <v>0</v>
      </c>
      <c r="P9946">
        <v>1</v>
      </c>
      <c r="Q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0.56922101143252668</v>
      </c>
      <c r="Y9946">
        <v>0</v>
      </c>
      <c r="Z9946">
        <v>0</v>
      </c>
      <c r="AA9946">
        <v>0</v>
      </c>
      <c r="AB9946">
        <v>0</v>
      </c>
      <c r="AC9946">
        <v>0</v>
      </c>
      <c r="AD9946">
        <v>0</v>
      </c>
      <c r="AE9946">
        <v>0.56922101143252668</v>
      </c>
    </row>
    <row r="9947" spans="1:31" x14ac:dyDescent="0.25">
      <c r="A9947">
        <v>1666323</v>
      </c>
      <c r="B9947">
        <v>1</v>
      </c>
      <c r="C9947" t="s">
        <v>81</v>
      </c>
      <c r="D9947" t="s">
        <v>117</v>
      </c>
      <c r="E9947" t="s">
        <v>178</v>
      </c>
      <c r="F9947" t="s">
        <v>27817</v>
      </c>
      <c r="G9947" t="s">
        <v>7735</v>
      </c>
      <c r="H9947" t="s">
        <v>149</v>
      </c>
      <c r="I9947" t="s">
        <v>135</v>
      </c>
      <c r="J9947" t="s">
        <v>136</v>
      </c>
      <c r="K9947" t="s">
        <v>137</v>
      </c>
      <c r="L9947" t="s">
        <v>27818</v>
      </c>
      <c r="M9947" t="s">
        <v>27819</v>
      </c>
      <c r="N9947">
        <v>2.3647222220000002</v>
      </c>
      <c r="O9947">
        <v>0</v>
      </c>
      <c r="P9947">
        <v>3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W9947">
        <v>0</v>
      </c>
      <c r="X9947">
        <v>0.23904445835762334</v>
      </c>
      <c r="Y9947">
        <v>0</v>
      </c>
      <c r="Z9947">
        <v>0</v>
      </c>
      <c r="AA9947">
        <v>0</v>
      </c>
      <c r="AB9947">
        <v>0</v>
      </c>
      <c r="AC9947">
        <v>0</v>
      </c>
      <c r="AD9947">
        <v>0</v>
      </c>
      <c r="AE9947">
        <v>0.23904445835762334</v>
      </c>
    </row>
    <row r="9948" spans="1:31" x14ac:dyDescent="0.25">
      <c r="A9948">
        <v>1666295</v>
      </c>
      <c r="B9948">
        <v>1</v>
      </c>
      <c r="C9948" t="s">
        <v>80</v>
      </c>
      <c r="D9948" t="s">
        <v>97</v>
      </c>
      <c r="E9948" t="s">
        <v>131</v>
      </c>
      <c r="F9948" t="s">
        <v>27820</v>
      </c>
      <c r="G9948" t="s">
        <v>148</v>
      </c>
      <c r="H9948" t="s">
        <v>134</v>
      </c>
      <c r="I9948" t="s">
        <v>135</v>
      </c>
      <c r="J9948" t="s">
        <v>136</v>
      </c>
      <c r="K9948" t="s">
        <v>143</v>
      </c>
      <c r="L9948" t="s">
        <v>27821</v>
      </c>
      <c r="M9948" t="s">
        <v>27822</v>
      </c>
      <c r="N9948">
        <v>7.8330555549999996</v>
      </c>
      <c r="O9948">
        <v>1</v>
      </c>
      <c r="P9948">
        <v>338</v>
      </c>
      <c r="Q9948">
        <v>0</v>
      </c>
      <c r="R9948">
        <v>1</v>
      </c>
      <c r="S9948">
        <v>0</v>
      </c>
      <c r="T9948">
        <v>7</v>
      </c>
      <c r="U9948">
        <v>0</v>
      </c>
      <c r="V9948">
        <v>1</v>
      </c>
      <c r="W9948">
        <v>37.685614032508191</v>
      </c>
      <c r="X9948">
        <v>981.44308697737256</v>
      </c>
      <c r="Y9948">
        <v>0</v>
      </c>
      <c r="Z9948">
        <v>3.7053413743497222E-2</v>
      </c>
      <c r="AA9948">
        <v>0</v>
      </c>
      <c r="AB9948">
        <v>19.675958554283383</v>
      </c>
      <c r="AC9948">
        <v>0</v>
      </c>
      <c r="AD9948">
        <v>56.414072936616655</v>
      </c>
      <c r="AE9948">
        <v>1095.255785914524</v>
      </c>
    </row>
    <row r="9949" spans="1:31" x14ac:dyDescent="0.25">
      <c r="A9949">
        <v>1666627</v>
      </c>
      <c r="B9949">
        <v>1</v>
      </c>
      <c r="C9949" t="s">
        <v>81</v>
      </c>
      <c r="D9949" t="s">
        <v>115</v>
      </c>
      <c r="E9949" t="s">
        <v>204</v>
      </c>
      <c r="F9949" t="s">
        <v>26380</v>
      </c>
      <c r="G9949" t="s">
        <v>161</v>
      </c>
      <c r="H9949" t="s">
        <v>134</v>
      </c>
      <c r="I9949" t="s">
        <v>135</v>
      </c>
      <c r="J9949" t="s">
        <v>136</v>
      </c>
      <c r="K9949" t="s">
        <v>137</v>
      </c>
      <c r="L9949" t="s">
        <v>27823</v>
      </c>
      <c r="M9949" t="s">
        <v>27824</v>
      </c>
      <c r="N9949">
        <v>0.73666666599999997</v>
      </c>
      <c r="O9949">
        <v>0</v>
      </c>
      <c r="P9949">
        <v>407</v>
      </c>
      <c r="Q9949">
        <v>2</v>
      </c>
      <c r="R9949">
        <v>18</v>
      </c>
      <c r="S9949">
        <v>1</v>
      </c>
      <c r="T9949">
        <v>24</v>
      </c>
      <c r="U9949">
        <v>0</v>
      </c>
      <c r="V9949">
        <v>0</v>
      </c>
      <c r="W9949">
        <v>0</v>
      </c>
      <c r="X9949">
        <v>18.584112286316994</v>
      </c>
      <c r="Y9949">
        <v>3.4780207631964268</v>
      </c>
      <c r="Z9949">
        <v>2.9210570130749001</v>
      </c>
      <c r="AA9949">
        <v>16.7973487659117</v>
      </c>
      <c r="AB9949">
        <v>3.99041443906092</v>
      </c>
      <c r="AC9949">
        <v>0</v>
      </c>
      <c r="AD9949">
        <v>0</v>
      </c>
      <c r="AE9949">
        <v>45.770953267560941</v>
      </c>
    </row>
    <row r="9950" spans="1:31" x14ac:dyDescent="0.25">
      <c r="A9950">
        <v>1666936</v>
      </c>
      <c r="B9950">
        <v>1</v>
      </c>
      <c r="C9950" t="s">
        <v>80</v>
      </c>
      <c r="D9950" t="s">
        <v>97</v>
      </c>
      <c r="E9950" t="s">
        <v>178</v>
      </c>
      <c r="F9950" t="s">
        <v>27825</v>
      </c>
      <c r="G9950" t="s">
        <v>227</v>
      </c>
      <c r="H9950" t="s">
        <v>149</v>
      </c>
      <c r="I9950" t="s">
        <v>135</v>
      </c>
      <c r="J9950" t="s">
        <v>136</v>
      </c>
      <c r="K9950" t="s">
        <v>137</v>
      </c>
      <c r="L9950" t="s">
        <v>27826</v>
      </c>
      <c r="M9950" t="s">
        <v>27827</v>
      </c>
      <c r="N9950">
        <v>2.8277777770000001</v>
      </c>
      <c r="O9950">
        <v>0</v>
      </c>
      <c r="P9950">
        <v>65</v>
      </c>
      <c r="Q9950">
        <v>0</v>
      </c>
      <c r="R9950">
        <v>0</v>
      </c>
      <c r="S9950">
        <v>0</v>
      </c>
      <c r="T9950">
        <v>2</v>
      </c>
      <c r="U9950">
        <v>0</v>
      </c>
      <c r="V9950">
        <v>0</v>
      </c>
      <c r="W9950">
        <v>0</v>
      </c>
      <c r="X9950">
        <v>58.294560247023313</v>
      </c>
      <c r="Y9950">
        <v>0</v>
      </c>
      <c r="Z9950">
        <v>0</v>
      </c>
      <c r="AA9950">
        <v>0</v>
      </c>
      <c r="AB9950">
        <v>1.2947880792731068</v>
      </c>
      <c r="AC9950">
        <v>0</v>
      </c>
      <c r="AD9950">
        <v>0</v>
      </c>
      <c r="AE9950">
        <v>59.589348326296417</v>
      </c>
    </row>
    <row r="9951" spans="1:31" x14ac:dyDescent="0.25">
      <c r="A9951">
        <v>1666458</v>
      </c>
      <c r="B9951">
        <v>1</v>
      </c>
      <c r="C9951" t="s">
        <v>80</v>
      </c>
      <c r="D9951" t="s">
        <v>108</v>
      </c>
      <c r="E9951" t="s">
        <v>178</v>
      </c>
      <c r="F9951" t="s">
        <v>27828</v>
      </c>
      <c r="G9951" t="s">
        <v>403</v>
      </c>
      <c r="H9951" t="s">
        <v>149</v>
      </c>
      <c r="I9951" t="s">
        <v>135</v>
      </c>
      <c r="J9951" t="s">
        <v>136</v>
      </c>
      <c r="K9951" t="s">
        <v>137</v>
      </c>
      <c r="L9951" t="s">
        <v>27829</v>
      </c>
      <c r="M9951" t="s">
        <v>27830</v>
      </c>
      <c r="N9951">
        <v>1.481666666</v>
      </c>
      <c r="O9951">
        <v>0</v>
      </c>
      <c r="P9951">
        <v>19</v>
      </c>
      <c r="Q9951">
        <v>0</v>
      </c>
      <c r="R9951">
        <v>11</v>
      </c>
      <c r="S9951">
        <v>0</v>
      </c>
      <c r="T9951">
        <v>3</v>
      </c>
      <c r="U9951">
        <v>0</v>
      </c>
      <c r="V9951">
        <v>0</v>
      </c>
      <c r="W9951">
        <v>0</v>
      </c>
      <c r="X9951">
        <v>3.04760715880533</v>
      </c>
      <c r="Y9951">
        <v>0</v>
      </c>
      <c r="Z9951">
        <v>0.79562388455660016</v>
      </c>
      <c r="AA9951">
        <v>0</v>
      </c>
      <c r="AB9951">
        <v>3.4265404977888001</v>
      </c>
      <c r="AC9951">
        <v>0</v>
      </c>
      <c r="AD9951">
        <v>0</v>
      </c>
      <c r="AE9951">
        <v>7.26977154115073</v>
      </c>
    </row>
    <row r="9952" spans="1:31" x14ac:dyDescent="0.25">
      <c r="A9952">
        <v>1666704</v>
      </c>
      <c r="B9952">
        <v>1</v>
      </c>
      <c r="C9952" t="s">
        <v>80</v>
      </c>
      <c r="D9952" t="s">
        <v>96</v>
      </c>
      <c r="E9952" t="s">
        <v>152</v>
      </c>
      <c r="F9952" t="s">
        <v>27831</v>
      </c>
      <c r="G9952" t="s">
        <v>154</v>
      </c>
      <c r="H9952" t="s">
        <v>149</v>
      </c>
      <c r="I9952" t="s">
        <v>135</v>
      </c>
      <c r="J9952" t="s">
        <v>136</v>
      </c>
      <c r="K9952" t="s">
        <v>137</v>
      </c>
      <c r="L9952" t="s">
        <v>27832</v>
      </c>
      <c r="M9952" t="s">
        <v>27833</v>
      </c>
      <c r="N9952">
        <v>1.0466666659999999</v>
      </c>
      <c r="O9952">
        <v>0</v>
      </c>
      <c r="P9952">
        <v>1</v>
      </c>
      <c r="Q9952">
        <v>0</v>
      </c>
      <c r="R9952">
        <v>0</v>
      </c>
      <c r="S9952">
        <v>0</v>
      </c>
      <c r="T9952">
        <v>1</v>
      </c>
      <c r="U9952">
        <v>0</v>
      </c>
      <c r="V9952">
        <v>0</v>
      </c>
      <c r="W9952">
        <v>0</v>
      </c>
      <c r="X9952">
        <v>3.2211140560333335E-2</v>
      </c>
      <c r="Y9952">
        <v>0</v>
      </c>
      <c r="Z9952">
        <v>0</v>
      </c>
      <c r="AA9952">
        <v>0</v>
      </c>
      <c r="AB9952">
        <v>0</v>
      </c>
      <c r="AC9952">
        <v>0</v>
      </c>
      <c r="AD9952">
        <v>0</v>
      </c>
      <c r="AE9952">
        <v>3.2211140560333335E-2</v>
      </c>
    </row>
    <row r="9953" spans="1:31" x14ac:dyDescent="0.25">
      <c r="A9953">
        <v>1666395</v>
      </c>
      <c r="B9953">
        <v>1</v>
      </c>
      <c r="C9953" t="s">
        <v>80</v>
      </c>
      <c r="D9953" t="s">
        <v>100</v>
      </c>
      <c r="E9953" t="s">
        <v>152</v>
      </c>
      <c r="F9953" t="s">
        <v>27834</v>
      </c>
      <c r="G9953" t="s">
        <v>168</v>
      </c>
      <c r="H9953" t="s">
        <v>149</v>
      </c>
      <c r="I9953" t="s">
        <v>135</v>
      </c>
      <c r="J9953" t="s">
        <v>136</v>
      </c>
      <c r="K9953" t="s">
        <v>137</v>
      </c>
      <c r="L9953" t="s">
        <v>27835</v>
      </c>
      <c r="M9953" t="s">
        <v>27836</v>
      </c>
      <c r="N9953">
        <v>0.82527777700000005</v>
      </c>
      <c r="O9953">
        <v>0</v>
      </c>
      <c r="P9953">
        <v>1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W9953">
        <v>0</v>
      </c>
      <c r="X9953">
        <v>0.23892934758555001</v>
      </c>
      <c r="Y9953">
        <v>0</v>
      </c>
      <c r="Z9953">
        <v>0</v>
      </c>
      <c r="AA9953">
        <v>0</v>
      </c>
      <c r="AB9953">
        <v>0</v>
      </c>
      <c r="AC9953">
        <v>0</v>
      </c>
      <c r="AD9953">
        <v>0</v>
      </c>
      <c r="AE9953">
        <v>0.23892934758555001</v>
      </c>
    </row>
    <row r="9954" spans="1:31" x14ac:dyDescent="0.25">
      <c r="A9954">
        <v>1666750</v>
      </c>
      <c r="B9954">
        <v>1</v>
      </c>
      <c r="C9954" t="s">
        <v>80</v>
      </c>
      <c r="D9954" t="s">
        <v>83</v>
      </c>
      <c r="E9954" t="s">
        <v>152</v>
      </c>
      <c r="F9954" t="s">
        <v>27837</v>
      </c>
      <c r="G9954" t="s">
        <v>168</v>
      </c>
      <c r="H9954" t="s">
        <v>149</v>
      </c>
      <c r="I9954" t="s">
        <v>135</v>
      </c>
      <c r="J9954" t="s">
        <v>136</v>
      </c>
      <c r="K9954" t="s">
        <v>137</v>
      </c>
      <c r="L9954" t="s">
        <v>27838</v>
      </c>
      <c r="M9954" t="s">
        <v>27839</v>
      </c>
      <c r="N9954">
        <v>1.0974999999999999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6</v>
      </c>
      <c r="U9954">
        <v>0</v>
      </c>
      <c r="V9954">
        <v>0</v>
      </c>
      <c r="W9954">
        <v>0</v>
      </c>
      <c r="X9954">
        <v>0</v>
      </c>
      <c r="Y9954">
        <v>0</v>
      </c>
      <c r="Z9954">
        <v>0</v>
      </c>
      <c r="AA9954">
        <v>0</v>
      </c>
      <c r="AB9954">
        <v>21.693110275610081</v>
      </c>
      <c r="AC9954">
        <v>0</v>
      </c>
      <c r="AD9954">
        <v>0</v>
      </c>
      <c r="AE9954">
        <v>21.693110275610081</v>
      </c>
    </row>
    <row r="9955" spans="1:31" x14ac:dyDescent="0.25">
      <c r="A9955">
        <v>1666836</v>
      </c>
      <c r="B9955">
        <v>1</v>
      </c>
      <c r="C9955" t="s">
        <v>81</v>
      </c>
      <c r="D9955" t="s">
        <v>118</v>
      </c>
      <c r="E9955" t="s">
        <v>146</v>
      </c>
      <c r="F9955" t="s">
        <v>27840</v>
      </c>
      <c r="G9955" t="s">
        <v>260</v>
      </c>
      <c r="H9955" t="s">
        <v>149</v>
      </c>
      <c r="I9955" t="s">
        <v>135</v>
      </c>
      <c r="J9955" t="s">
        <v>136</v>
      </c>
      <c r="K9955" t="s">
        <v>137</v>
      </c>
      <c r="L9955" t="s">
        <v>27841</v>
      </c>
      <c r="M9955" t="s">
        <v>27842</v>
      </c>
      <c r="N9955">
        <v>0.41083333300000002</v>
      </c>
      <c r="O9955">
        <v>0</v>
      </c>
      <c r="P9955">
        <v>83</v>
      </c>
      <c r="Q9955">
        <v>0</v>
      </c>
      <c r="R9955">
        <v>3</v>
      </c>
      <c r="S9955">
        <v>0</v>
      </c>
      <c r="T9955">
        <v>47</v>
      </c>
      <c r="U9955">
        <v>0</v>
      </c>
      <c r="V9955">
        <v>0</v>
      </c>
      <c r="W9955">
        <v>0</v>
      </c>
      <c r="X9955">
        <v>9.4554838690016751</v>
      </c>
      <c r="Y9955">
        <v>0</v>
      </c>
      <c r="Z9955">
        <v>5.5264550736358331E-2</v>
      </c>
      <c r="AA9955">
        <v>0</v>
      </c>
      <c r="AB9955">
        <v>16.294416434842116</v>
      </c>
      <c r="AC9955">
        <v>0</v>
      </c>
      <c r="AD9955">
        <v>0</v>
      </c>
      <c r="AE9955">
        <v>25.805164854580148</v>
      </c>
    </row>
    <row r="9956" spans="1:31" x14ac:dyDescent="0.25">
      <c r="A9956">
        <v>1666896</v>
      </c>
      <c r="B9956">
        <v>1</v>
      </c>
      <c r="C9956" t="s">
        <v>80</v>
      </c>
      <c r="D9956" t="s">
        <v>96</v>
      </c>
      <c r="E9956" t="s">
        <v>178</v>
      </c>
      <c r="F9956" t="s">
        <v>27843</v>
      </c>
      <c r="G9956" t="s">
        <v>227</v>
      </c>
      <c r="H9956" t="s">
        <v>149</v>
      </c>
      <c r="I9956" t="s">
        <v>135</v>
      </c>
      <c r="J9956" t="s">
        <v>136</v>
      </c>
      <c r="K9956" t="s">
        <v>137</v>
      </c>
      <c r="L9956" t="s">
        <v>27844</v>
      </c>
      <c r="M9956" t="s">
        <v>27845</v>
      </c>
      <c r="N9956">
        <v>6.4838888880000001</v>
      </c>
      <c r="O9956">
        <v>0</v>
      </c>
      <c r="P9956">
        <v>21</v>
      </c>
      <c r="Q9956">
        <v>0</v>
      </c>
      <c r="R9956">
        <v>0</v>
      </c>
      <c r="S9956">
        <v>0</v>
      </c>
      <c r="T9956">
        <v>2</v>
      </c>
      <c r="U9956">
        <v>0</v>
      </c>
      <c r="V9956">
        <v>0</v>
      </c>
      <c r="W9956">
        <v>0</v>
      </c>
      <c r="X9956">
        <v>65.370073208224895</v>
      </c>
      <c r="Y9956">
        <v>0</v>
      </c>
      <c r="Z9956">
        <v>0</v>
      </c>
      <c r="AA9956">
        <v>0</v>
      </c>
      <c r="AB9956">
        <v>14.143179676944069</v>
      </c>
      <c r="AC9956">
        <v>0</v>
      </c>
      <c r="AD9956">
        <v>0</v>
      </c>
      <c r="AE9956">
        <v>79.513252885168967</v>
      </c>
    </row>
    <row r="9957" spans="1:31" x14ac:dyDescent="0.25">
      <c r="A9957">
        <v>1666790</v>
      </c>
      <c r="B9957">
        <v>1</v>
      </c>
      <c r="C9957" t="s">
        <v>80</v>
      </c>
      <c r="D9957" t="s">
        <v>101</v>
      </c>
      <c r="E9957" t="s">
        <v>362</v>
      </c>
      <c r="F9957" t="s">
        <v>27846</v>
      </c>
      <c r="G9957" t="s">
        <v>231</v>
      </c>
      <c r="H9957" t="s">
        <v>149</v>
      </c>
      <c r="I9957" t="s">
        <v>135</v>
      </c>
      <c r="J9957" t="s">
        <v>136</v>
      </c>
      <c r="K9957" t="s">
        <v>137</v>
      </c>
      <c r="L9957" t="s">
        <v>27847</v>
      </c>
      <c r="M9957" t="s">
        <v>27848</v>
      </c>
      <c r="N9957">
        <v>0.35388888800000001</v>
      </c>
      <c r="O9957">
        <v>0</v>
      </c>
      <c r="P9957">
        <v>26</v>
      </c>
      <c r="Q9957">
        <v>0</v>
      </c>
      <c r="R9957">
        <v>0</v>
      </c>
      <c r="S9957">
        <v>0</v>
      </c>
      <c r="T9957">
        <v>17</v>
      </c>
      <c r="U9957">
        <v>0</v>
      </c>
      <c r="V9957">
        <v>0</v>
      </c>
      <c r="W9957">
        <v>0</v>
      </c>
      <c r="X9957">
        <v>3.4000032095544586</v>
      </c>
      <c r="Y9957">
        <v>0</v>
      </c>
      <c r="Z9957">
        <v>0</v>
      </c>
      <c r="AA9957">
        <v>0</v>
      </c>
      <c r="AB9957">
        <v>3.9686215545014054</v>
      </c>
      <c r="AC9957">
        <v>0</v>
      </c>
      <c r="AD9957">
        <v>0</v>
      </c>
      <c r="AE9957">
        <v>7.3686247640558644</v>
      </c>
    </row>
    <row r="9958" spans="1:31" x14ac:dyDescent="0.25">
      <c r="A9958">
        <v>1666541</v>
      </c>
      <c r="B9958">
        <v>1</v>
      </c>
      <c r="C9958" t="s">
        <v>80</v>
      </c>
      <c r="D9958" t="s">
        <v>94</v>
      </c>
      <c r="E9958" t="s">
        <v>152</v>
      </c>
      <c r="F9958" t="s">
        <v>27849</v>
      </c>
      <c r="G9958" t="s">
        <v>154</v>
      </c>
      <c r="H9958" t="s">
        <v>149</v>
      </c>
      <c r="I9958" t="s">
        <v>135</v>
      </c>
      <c r="J9958" t="s">
        <v>136</v>
      </c>
      <c r="K9958" t="s">
        <v>137</v>
      </c>
      <c r="L9958" t="s">
        <v>27850</v>
      </c>
      <c r="M9958" t="s">
        <v>27851</v>
      </c>
      <c r="N9958">
        <v>1.76</v>
      </c>
      <c r="O9958">
        <v>0</v>
      </c>
      <c r="P9958">
        <v>1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W9958">
        <v>0</v>
      </c>
      <c r="X9958">
        <v>8.0468692062583336E-2</v>
      </c>
      <c r="Y9958">
        <v>0</v>
      </c>
      <c r="Z9958">
        <v>0</v>
      </c>
      <c r="AA9958">
        <v>0</v>
      </c>
      <c r="AB9958">
        <v>0</v>
      </c>
      <c r="AC9958">
        <v>0</v>
      </c>
      <c r="AD9958">
        <v>0</v>
      </c>
      <c r="AE9958">
        <v>8.0468692062583336E-2</v>
      </c>
    </row>
    <row r="9959" spans="1:31" x14ac:dyDescent="0.25">
      <c r="A9959">
        <v>1666690</v>
      </c>
      <c r="B9959">
        <v>1</v>
      </c>
      <c r="C9959" t="s">
        <v>80</v>
      </c>
      <c r="D9959" t="s">
        <v>92</v>
      </c>
      <c r="E9959" t="s">
        <v>152</v>
      </c>
      <c r="F9959" t="s">
        <v>27852</v>
      </c>
      <c r="G9959" t="s">
        <v>154</v>
      </c>
      <c r="H9959" t="s">
        <v>149</v>
      </c>
      <c r="I9959" t="s">
        <v>135</v>
      </c>
      <c r="J9959" t="s">
        <v>136</v>
      </c>
      <c r="K9959" t="s">
        <v>137</v>
      </c>
      <c r="L9959" t="s">
        <v>27853</v>
      </c>
      <c r="M9959" t="s">
        <v>27854</v>
      </c>
      <c r="N9959">
        <v>3.9852777769999999</v>
      </c>
      <c r="O9959">
        <v>0</v>
      </c>
      <c r="P9959">
        <v>1</v>
      </c>
      <c r="Q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0.38073902605483512</v>
      </c>
      <c r="Y9959">
        <v>0</v>
      </c>
      <c r="Z9959">
        <v>0</v>
      </c>
      <c r="AA9959">
        <v>0</v>
      </c>
      <c r="AB9959">
        <v>0</v>
      </c>
      <c r="AC9959">
        <v>0</v>
      </c>
      <c r="AD9959">
        <v>0</v>
      </c>
      <c r="AE9959">
        <v>0.38073902605483512</v>
      </c>
    </row>
    <row r="9960" spans="1:31" x14ac:dyDescent="0.25">
      <c r="A9960">
        <v>1666644</v>
      </c>
      <c r="B9960">
        <v>1</v>
      </c>
      <c r="C9960" t="s">
        <v>81</v>
      </c>
      <c r="D9960" t="s">
        <v>112</v>
      </c>
      <c r="E9960" t="s">
        <v>131</v>
      </c>
      <c r="F9960" t="s">
        <v>27855</v>
      </c>
      <c r="G9960" t="s">
        <v>2806</v>
      </c>
      <c r="H9960" t="s">
        <v>134</v>
      </c>
      <c r="I9960" t="s">
        <v>135</v>
      </c>
      <c r="J9960" t="s">
        <v>136</v>
      </c>
      <c r="K9960" t="s">
        <v>137</v>
      </c>
      <c r="L9960" t="s">
        <v>27856</v>
      </c>
      <c r="M9960" t="s">
        <v>27857</v>
      </c>
      <c r="N9960">
        <v>0.65611111099999997</v>
      </c>
      <c r="O9960">
        <v>0</v>
      </c>
      <c r="P9960">
        <v>0</v>
      </c>
      <c r="Q9960">
        <v>0</v>
      </c>
      <c r="R9960">
        <v>9</v>
      </c>
      <c r="S9960">
        <v>69</v>
      </c>
      <c r="T9960">
        <v>465</v>
      </c>
      <c r="U9960">
        <v>7</v>
      </c>
      <c r="V9960">
        <v>11</v>
      </c>
      <c r="W9960">
        <v>0</v>
      </c>
      <c r="X9960">
        <v>0</v>
      </c>
      <c r="Y9960">
        <v>0</v>
      </c>
      <c r="Z9960">
        <v>7.8406687994295137</v>
      </c>
      <c r="AA9960">
        <v>154.85680464019694</v>
      </c>
      <c r="AB9960">
        <v>225.13967674600468</v>
      </c>
      <c r="AC9960">
        <v>303.2426958596634</v>
      </c>
      <c r="AD9960">
        <v>188.50070975340793</v>
      </c>
      <c r="AE9960">
        <v>879.58055579870245</v>
      </c>
    </row>
    <row r="9961" spans="1:31" x14ac:dyDescent="0.25">
      <c r="A9961">
        <v>1666544</v>
      </c>
      <c r="B9961">
        <v>1</v>
      </c>
      <c r="C9961" t="s">
        <v>80</v>
      </c>
      <c r="D9961" t="s">
        <v>104</v>
      </c>
      <c r="E9961" t="s">
        <v>204</v>
      </c>
      <c r="F9961" t="s">
        <v>14057</v>
      </c>
      <c r="G9961" t="s">
        <v>148</v>
      </c>
      <c r="H9961" t="s">
        <v>134</v>
      </c>
      <c r="I9961" t="s">
        <v>135</v>
      </c>
      <c r="J9961" t="s">
        <v>136</v>
      </c>
      <c r="K9961" t="s">
        <v>143</v>
      </c>
      <c r="L9961" t="s">
        <v>27858</v>
      </c>
      <c r="M9961" t="s">
        <v>27859</v>
      </c>
      <c r="N9961">
        <v>6.6452777770000004</v>
      </c>
      <c r="O9961">
        <v>0</v>
      </c>
      <c r="P9961">
        <v>129</v>
      </c>
      <c r="Q9961">
        <v>0</v>
      </c>
      <c r="R9961">
        <v>16</v>
      </c>
      <c r="S9961">
        <v>0</v>
      </c>
      <c r="T9961">
        <v>19</v>
      </c>
      <c r="U9961">
        <v>0</v>
      </c>
      <c r="V9961">
        <v>0</v>
      </c>
      <c r="W9961">
        <v>0</v>
      </c>
      <c r="X9961">
        <v>330.17022144952711</v>
      </c>
      <c r="Y9961">
        <v>0</v>
      </c>
      <c r="Z9961">
        <v>33.439231054215625</v>
      </c>
      <c r="AA9961">
        <v>0</v>
      </c>
      <c r="AB9961">
        <v>75.280989126879902</v>
      </c>
      <c r="AC9961">
        <v>0</v>
      </c>
      <c r="AD9961">
        <v>0</v>
      </c>
      <c r="AE9961">
        <v>438.8904416306226</v>
      </c>
    </row>
    <row r="9962" spans="1:31" x14ac:dyDescent="0.25">
      <c r="A9962">
        <v>1666710</v>
      </c>
      <c r="B9962">
        <v>1</v>
      </c>
      <c r="C9962" t="s">
        <v>80</v>
      </c>
      <c r="D9962" t="s">
        <v>82</v>
      </c>
      <c r="E9962" t="s">
        <v>152</v>
      </c>
      <c r="F9962" t="s">
        <v>27860</v>
      </c>
      <c r="G9962" t="s">
        <v>154</v>
      </c>
      <c r="H9962" t="s">
        <v>149</v>
      </c>
      <c r="I9962" t="s">
        <v>135</v>
      </c>
      <c r="J9962" t="s">
        <v>136</v>
      </c>
      <c r="K9962" t="s">
        <v>137</v>
      </c>
      <c r="L9962" t="s">
        <v>27861</v>
      </c>
      <c r="M9962" t="s">
        <v>27862</v>
      </c>
      <c r="N9962">
        <v>5.69</v>
      </c>
      <c r="O9962">
        <v>0</v>
      </c>
      <c r="P9962">
        <v>1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W9962">
        <v>0</v>
      </c>
      <c r="X9962">
        <v>0.56228657451266617</v>
      </c>
      <c r="Y9962">
        <v>0</v>
      </c>
      <c r="Z9962">
        <v>0</v>
      </c>
      <c r="AA9962">
        <v>0</v>
      </c>
      <c r="AB9962">
        <v>0</v>
      </c>
      <c r="AC9962">
        <v>0</v>
      </c>
      <c r="AD9962">
        <v>0</v>
      </c>
      <c r="AE9962">
        <v>0.56228657451266617</v>
      </c>
    </row>
    <row r="9963" spans="1:31" x14ac:dyDescent="0.25">
      <c r="A9963">
        <v>1666332</v>
      </c>
      <c r="B9963">
        <v>1</v>
      </c>
      <c r="C9963" t="s">
        <v>81</v>
      </c>
      <c r="D9963" t="s">
        <v>128</v>
      </c>
      <c r="E9963" t="s">
        <v>146</v>
      </c>
      <c r="F9963" t="s">
        <v>27863</v>
      </c>
      <c r="G9963" t="s">
        <v>148</v>
      </c>
      <c r="H9963" t="s">
        <v>149</v>
      </c>
      <c r="I9963" t="s">
        <v>135</v>
      </c>
      <c r="J9963" t="s">
        <v>136</v>
      </c>
      <c r="K9963" t="s">
        <v>143</v>
      </c>
      <c r="L9963" t="s">
        <v>27864</v>
      </c>
      <c r="M9963" t="s">
        <v>27865</v>
      </c>
      <c r="N9963">
        <v>6.5364194439999999</v>
      </c>
      <c r="O9963">
        <v>0</v>
      </c>
      <c r="P9963">
        <v>470</v>
      </c>
      <c r="Q9963">
        <v>0</v>
      </c>
      <c r="R9963">
        <v>0</v>
      </c>
      <c r="S9963">
        <v>0</v>
      </c>
      <c r="T9963">
        <v>18</v>
      </c>
      <c r="U9963">
        <v>0</v>
      </c>
      <c r="V9963">
        <v>0</v>
      </c>
      <c r="W9963">
        <v>0</v>
      </c>
      <c r="X9963">
        <v>607.53394814577177</v>
      </c>
      <c r="Y9963">
        <v>0</v>
      </c>
      <c r="Z9963">
        <v>0</v>
      </c>
      <c r="AA9963">
        <v>0</v>
      </c>
      <c r="AB9963">
        <v>222.1947417505055</v>
      </c>
      <c r="AC9963">
        <v>0</v>
      </c>
      <c r="AD9963">
        <v>0</v>
      </c>
      <c r="AE9963">
        <v>829.72868989627727</v>
      </c>
    </row>
    <row r="9964" spans="1:31" x14ac:dyDescent="0.25">
      <c r="A9964">
        <v>1666355</v>
      </c>
      <c r="B9964">
        <v>1</v>
      </c>
      <c r="C9964" t="s">
        <v>80</v>
      </c>
      <c r="D9964" t="s">
        <v>94</v>
      </c>
      <c r="E9964" t="s">
        <v>146</v>
      </c>
      <c r="F9964" t="s">
        <v>27866</v>
      </c>
      <c r="G9964" t="s">
        <v>288</v>
      </c>
      <c r="H9964" t="s">
        <v>149</v>
      </c>
      <c r="I9964" t="s">
        <v>135</v>
      </c>
      <c r="J9964" t="s">
        <v>136</v>
      </c>
      <c r="K9964" t="s">
        <v>137</v>
      </c>
      <c r="L9964" t="s">
        <v>27867</v>
      </c>
      <c r="M9964" t="s">
        <v>27868</v>
      </c>
      <c r="N9964">
        <v>1.4422222220000001</v>
      </c>
      <c r="O9964">
        <v>0</v>
      </c>
      <c r="P9964">
        <v>189</v>
      </c>
      <c r="Q9964">
        <v>0</v>
      </c>
      <c r="R9964">
        <v>0</v>
      </c>
      <c r="S9964">
        <v>0</v>
      </c>
      <c r="T9964">
        <v>5</v>
      </c>
      <c r="U9964">
        <v>0</v>
      </c>
      <c r="V9964">
        <v>0</v>
      </c>
      <c r="W9964">
        <v>0</v>
      </c>
      <c r="X9964">
        <v>57.741125463082575</v>
      </c>
      <c r="Y9964">
        <v>0</v>
      </c>
      <c r="Z9964">
        <v>0</v>
      </c>
      <c r="AA9964">
        <v>0</v>
      </c>
      <c r="AB9964">
        <v>5.8047110293160982</v>
      </c>
      <c r="AC9964">
        <v>0</v>
      </c>
      <c r="AD9964">
        <v>0</v>
      </c>
      <c r="AE9964">
        <v>63.545836492398671</v>
      </c>
    </row>
    <row r="9965" spans="1:31" x14ac:dyDescent="0.25">
      <c r="A9965">
        <v>1666687</v>
      </c>
      <c r="B9965">
        <v>1</v>
      </c>
      <c r="C9965" t="s">
        <v>80</v>
      </c>
      <c r="D9965" t="s">
        <v>106</v>
      </c>
      <c r="E9965" t="s">
        <v>152</v>
      </c>
      <c r="F9965" t="s">
        <v>27869</v>
      </c>
      <c r="G9965" t="s">
        <v>154</v>
      </c>
      <c r="H9965" t="s">
        <v>149</v>
      </c>
      <c r="I9965" t="s">
        <v>135</v>
      </c>
      <c r="J9965" t="s">
        <v>136</v>
      </c>
      <c r="K9965" t="s">
        <v>137</v>
      </c>
      <c r="L9965" t="s">
        <v>27870</v>
      </c>
      <c r="M9965" t="s">
        <v>27871</v>
      </c>
      <c r="N9965">
        <v>4.557222222</v>
      </c>
      <c r="O9965">
        <v>0</v>
      </c>
      <c r="P9965">
        <v>0</v>
      </c>
      <c r="Q9965">
        <v>0</v>
      </c>
      <c r="R9965">
        <v>1</v>
      </c>
      <c r="S9965">
        <v>0</v>
      </c>
      <c r="T9965">
        <v>0</v>
      </c>
      <c r="U9965">
        <v>0</v>
      </c>
      <c r="V9965">
        <v>0</v>
      </c>
      <c r="W9965">
        <v>0</v>
      </c>
      <c r="X9965">
        <v>0</v>
      </c>
      <c r="Y9965">
        <v>0</v>
      </c>
      <c r="Z9965">
        <v>1.4993980524444445E-4</v>
      </c>
      <c r="AA9965">
        <v>0</v>
      </c>
      <c r="AB9965">
        <v>0</v>
      </c>
      <c r="AC9965">
        <v>0</v>
      </c>
      <c r="AD9965">
        <v>0</v>
      </c>
      <c r="AE9965">
        <v>1.4993980524444445E-4</v>
      </c>
    </row>
    <row r="9966" spans="1:31" x14ac:dyDescent="0.25">
      <c r="A9966">
        <v>1666753</v>
      </c>
      <c r="B9966">
        <v>1</v>
      </c>
      <c r="C9966" t="s">
        <v>81</v>
      </c>
      <c r="D9966" t="s">
        <v>112</v>
      </c>
      <c r="E9966" t="s">
        <v>178</v>
      </c>
      <c r="F9966" t="s">
        <v>27872</v>
      </c>
      <c r="G9966" t="s">
        <v>252</v>
      </c>
      <c r="H9966" t="s">
        <v>149</v>
      </c>
      <c r="I9966" t="s">
        <v>135</v>
      </c>
      <c r="J9966" t="s">
        <v>136</v>
      </c>
      <c r="K9966" t="s">
        <v>137</v>
      </c>
      <c r="L9966" t="s">
        <v>27873</v>
      </c>
      <c r="M9966" t="s">
        <v>27874</v>
      </c>
      <c r="N9966">
        <v>2.440555555</v>
      </c>
      <c r="O9966">
        <v>0</v>
      </c>
      <c r="P9966">
        <v>5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W9966">
        <v>0</v>
      </c>
      <c r="X9966">
        <v>1.1098197698370886</v>
      </c>
      <c r="Y9966">
        <v>0</v>
      </c>
      <c r="Z9966">
        <v>0</v>
      </c>
      <c r="AA9966">
        <v>0</v>
      </c>
      <c r="AB9966">
        <v>0</v>
      </c>
      <c r="AC9966">
        <v>0</v>
      </c>
      <c r="AD9966">
        <v>0</v>
      </c>
      <c r="AE9966">
        <v>1.1098197698370886</v>
      </c>
    </row>
    <row r="9967" spans="1:31" x14ac:dyDescent="0.25">
      <c r="A9967">
        <v>1666189</v>
      </c>
      <c r="B9967">
        <v>1</v>
      </c>
      <c r="C9967" t="s">
        <v>80</v>
      </c>
      <c r="D9967" t="s">
        <v>106</v>
      </c>
      <c r="E9967" t="s">
        <v>146</v>
      </c>
      <c r="F9967" t="s">
        <v>18265</v>
      </c>
      <c r="G9967" t="s">
        <v>260</v>
      </c>
      <c r="H9967" t="s">
        <v>149</v>
      </c>
      <c r="I9967" t="s">
        <v>135</v>
      </c>
      <c r="J9967" t="s">
        <v>136</v>
      </c>
      <c r="K9967" t="s">
        <v>137</v>
      </c>
      <c r="L9967" t="s">
        <v>27875</v>
      </c>
      <c r="M9967" t="s">
        <v>27876</v>
      </c>
      <c r="N9967">
        <v>4.1861111109999998</v>
      </c>
      <c r="O9967">
        <v>0</v>
      </c>
      <c r="P9967">
        <v>85</v>
      </c>
      <c r="Q9967">
        <v>0</v>
      </c>
      <c r="R9967">
        <v>5</v>
      </c>
      <c r="S9967">
        <v>0</v>
      </c>
      <c r="T9967">
        <v>24</v>
      </c>
      <c r="U9967">
        <v>0</v>
      </c>
      <c r="V9967">
        <v>0</v>
      </c>
      <c r="W9967">
        <v>0</v>
      </c>
      <c r="X9967">
        <v>62.086061382578286</v>
      </c>
      <c r="Y9967">
        <v>0</v>
      </c>
      <c r="Z9967">
        <v>1.9989789332340209</v>
      </c>
      <c r="AA9967">
        <v>0</v>
      </c>
      <c r="AB9967">
        <v>96.738076946779472</v>
      </c>
      <c r="AC9967">
        <v>0</v>
      </c>
      <c r="AD9967">
        <v>0</v>
      </c>
      <c r="AE9967">
        <v>160.82311726259178</v>
      </c>
    </row>
    <row r="9968" spans="1:31" x14ac:dyDescent="0.25">
      <c r="A9968">
        <v>1666853</v>
      </c>
      <c r="B9968">
        <v>1</v>
      </c>
      <c r="C9968" t="s">
        <v>80</v>
      </c>
      <c r="D9968" t="s">
        <v>100</v>
      </c>
      <c r="E9968" t="s">
        <v>178</v>
      </c>
      <c r="F9968" t="s">
        <v>27877</v>
      </c>
      <c r="G9968" t="s">
        <v>187</v>
      </c>
      <c r="H9968" t="s">
        <v>149</v>
      </c>
      <c r="I9968" t="s">
        <v>135</v>
      </c>
      <c r="J9968" t="s">
        <v>136</v>
      </c>
      <c r="K9968" t="s">
        <v>137</v>
      </c>
      <c r="L9968" t="s">
        <v>27878</v>
      </c>
      <c r="M9968" t="s">
        <v>27879</v>
      </c>
      <c r="N9968">
        <v>1.1811111110000001</v>
      </c>
      <c r="O9968">
        <v>0</v>
      </c>
      <c r="P9968">
        <v>174</v>
      </c>
      <c r="Q9968">
        <v>0</v>
      </c>
      <c r="R9968">
        <v>1</v>
      </c>
      <c r="S9968">
        <v>0</v>
      </c>
      <c r="T9968">
        <v>7</v>
      </c>
      <c r="U9968">
        <v>0</v>
      </c>
      <c r="V9968">
        <v>0</v>
      </c>
      <c r="W9968">
        <v>0</v>
      </c>
      <c r="X9968">
        <v>46.277733718632142</v>
      </c>
      <c r="Y9968">
        <v>0</v>
      </c>
      <c r="Z9968">
        <v>0.22312549388796443</v>
      </c>
      <c r="AA9968">
        <v>0</v>
      </c>
      <c r="AB9968">
        <v>3.1295318586305347</v>
      </c>
      <c r="AC9968">
        <v>0</v>
      </c>
      <c r="AD9968">
        <v>0</v>
      </c>
      <c r="AE9968">
        <v>49.63039107115064</v>
      </c>
    </row>
    <row r="9969" spans="1:31" x14ac:dyDescent="0.25">
      <c r="A9969">
        <v>1666810</v>
      </c>
      <c r="B9969">
        <v>1</v>
      </c>
      <c r="C9969" t="s">
        <v>81</v>
      </c>
      <c r="D9969" t="s">
        <v>119</v>
      </c>
      <c r="E9969" t="s">
        <v>152</v>
      </c>
      <c r="F9969" t="s">
        <v>27880</v>
      </c>
      <c r="G9969" t="s">
        <v>154</v>
      </c>
      <c r="H9969" t="s">
        <v>149</v>
      </c>
      <c r="I9969" t="s">
        <v>135</v>
      </c>
      <c r="J9969" t="s">
        <v>136</v>
      </c>
      <c r="K9969" t="s">
        <v>137</v>
      </c>
      <c r="L9969" t="s">
        <v>27881</v>
      </c>
      <c r="M9969" t="s">
        <v>27882</v>
      </c>
      <c r="N9969">
        <v>2.6930555549999999</v>
      </c>
      <c r="O9969">
        <v>0</v>
      </c>
      <c r="P9969">
        <v>1</v>
      </c>
      <c r="Q9969">
        <v>0</v>
      </c>
      <c r="R9969">
        <v>0</v>
      </c>
      <c r="S9969">
        <v>0</v>
      </c>
      <c r="T9969">
        <v>1</v>
      </c>
      <c r="U9969">
        <v>0</v>
      </c>
      <c r="V9969">
        <v>0</v>
      </c>
      <c r="W9969">
        <v>0</v>
      </c>
      <c r="X9969">
        <v>1.8417481076518933</v>
      </c>
      <c r="Y9969">
        <v>0</v>
      </c>
      <c r="Z9969">
        <v>0</v>
      </c>
      <c r="AA9969">
        <v>0</v>
      </c>
      <c r="AB9969">
        <v>2.8096490416323481</v>
      </c>
      <c r="AC9969">
        <v>0</v>
      </c>
      <c r="AD9969">
        <v>0</v>
      </c>
      <c r="AE9969">
        <v>4.6513971492842412</v>
      </c>
    </row>
    <row r="9970" spans="1:31" x14ac:dyDescent="0.25">
      <c r="A9970">
        <v>1666773</v>
      </c>
      <c r="B9970">
        <v>1</v>
      </c>
      <c r="C9970" t="s">
        <v>80</v>
      </c>
      <c r="D9970" t="s">
        <v>99</v>
      </c>
      <c r="E9970" t="s">
        <v>152</v>
      </c>
      <c r="F9970" t="s">
        <v>27883</v>
      </c>
      <c r="G9970" t="s">
        <v>154</v>
      </c>
      <c r="H9970" t="s">
        <v>149</v>
      </c>
      <c r="I9970" t="s">
        <v>135</v>
      </c>
      <c r="J9970" t="s">
        <v>136</v>
      </c>
      <c r="K9970" t="s">
        <v>137</v>
      </c>
      <c r="L9970" t="s">
        <v>27884</v>
      </c>
      <c r="M9970" t="s">
        <v>27885</v>
      </c>
      <c r="N9970">
        <v>4.0547222219999997</v>
      </c>
      <c r="O9970">
        <v>0</v>
      </c>
      <c r="P9970">
        <v>1</v>
      </c>
      <c r="Q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W9970">
        <v>0</v>
      </c>
      <c r="X9970">
        <v>2.3201154897438611E-2</v>
      </c>
      <c r="Y9970">
        <v>0</v>
      </c>
      <c r="Z9970">
        <v>0</v>
      </c>
      <c r="AA9970">
        <v>0</v>
      </c>
      <c r="AB9970">
        <v>0</v>
      </c>
      <c r="AC9970">
        <v>0</v>
      </c>
      <c r="AD9970">
        <v>0</v>
      </c>
      <c r="AE9970">
        <v>2.3201154897438611E-2</v>
      </c>
    </row>
    <row r="9971" spans="1:31" x14ac:dyDescent="0.25">
      <c r="A9971">
        <v>1666518</v>
      </c>
      <c r="B9971">
        <v>1</v>
      </c>
      <c r="C9971" t="s">
        <v>81</v>
      </c>
      <c r="D9971" t="s">
        <v>119</v>
      </c>
      <c r="E9971" t="s">
        <v>152</v>
      </c>
      <c r="F9971" t="s">
        <v>27886</v>
      </c>
      <c r="G9971" t="s">
        <v>154</v>
      </c>
      <c r="H9971" t="s">
        <v>149</v>
      </c>
      <c r="I9971" t="s">
        <v>135</v>
      </c>
      <c r="J9971" t="s">
        <v>136</v>
      </c>
      <c r="K9971" t="s">
        <v>137</v>
      </c>
      <c r="L9971" t="s">
        <v>27887</v>
      </c>
      <c r="M9971" t="s">
        <v>27888</v>
      </c>
      <c r="N9971">
        <v>4.210555555</v>
      </c>
      <c r="O9971">
        <v>0</v>
      </c>
      <c r="P9971">
        <v>1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0.38574325814660504</v>
      </c>
      <c r="Y9971">
        <v>0</v>
      </c>
      <c r="Z9971">
        <v>0</v>
      </c>
      <c r="AA9971">
        <v>0</v>
      </c>
      <c r="AB9971">
        <v>0</v>
      </c>
      <c r="AC9971">
        <v>0</v>
      </c>
      <c r="AD9971">
        <v>0</v>
      </c>
      <c r="AE9971">
        <v>0.38574325814660504</v>
      </c>
    </row>
    <row r="9972" spans="1:31" x14ac:dyDescent="0.25">
      <c r="A9972">
        <v>1666475</v>
      </c>
      <c r="B9972">
        <v>1</v>
      </c>
      <c r="C9972" t="s">
        <v>80</v>
      </c>
      <c r="D9972" t="s">
        <v>97</v>
      </c>
      <c r="E9972" t="s">
        <v>1154</v>
      </c>
      <c r="F9972" t="s">
        <v>27889</v>
      </c>
      <c r="G9972" t="s">
        <v>168</v>
      </c>
      <c r="H9972" t="s">
        <v>149</v>
      </c>
      <c r="I9972" t="s">
        <v>135</v>
      </c>
      <c r="J9972" t="s">
        <v>136</v>
      </c>
      <c r="K9972" t="s">
        <v>137</v>
      </c>
      <c r="L9972" t="s">
        <v>27890</v>
      </c>
      <c r="M9972" t="s">
        <v>27891</v>
      </c>
      <c r="N9972">
        <v>9.7619444439999992</v>
      </c>
      <c r="O9972">
        <v>0</v>
      </c>
      <c r="P9972">
        <v>1</v>
      </c>
      <c r="Q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W9972">
        <v>0</v>
      </c>
      <c r="X9972">
        <v>2.8758393678460004E-2</v>
      </c>
      <c r="Y9972">
        <v>0</v>
      </c>
      <c r="Z9972">
        <v>0</v>
      </c>
      <c r="AA9972">
        <v>0</v>
      </c>
      <c r="AB9972">
        <v>0</v>
      </c>
      <c r="AC9972">
        <v>0</v>
      </c>
      <c r="AD9972">
        <v>0</v>
      </c>
      <c r="AE9972">
        <v>2.8758393678460004E-2</v>
      </c>
    </row>
    <row r="9973" spans="1:31" x14ac:dyDescent="0.25">
      <c r="A9973">
        <v>1666916</v>
      </c>
      <c r="B9973">
        <v>1</v>
      </c>
      <c r="C9973" t="s">
        <v>80</v>
      </c>
      <c r="D9973" t="s">
        <v>84</v>
      </c>
      <c r="E9973" t="s">
        <v>178</v>
      </c>
      <c r="F9973" t="s">
        <v>27892</v>
      </c>
      <c r="G9973" t="s">
        <v>900</v>
      </c>
      <c r="H9973" t="s">
        <v>149</v>
      </c>
      <c r="I9973" t="s">
        <v>135</v>
      </c>
      <c r="J9973" t="s">
        <v>136</v>
      </c>
      <c r="K9973" t="s">
        <v>137</v>
      </c>
      <c r="L9973" t="s">
        <v>27893</v>
      </c>
      <c r="M9973" t="s">
        <v>27894</v>
      </c>
      <c r="N9973">
        <v>3.0161111109999998</v>
      </c>
      <c r="O9973">
        <v>0</v>
      </c>
      <c r="P9973">
        <v>94</v>
      </c>
      <c r="Q9973">
        <v>0</v>
      </c>
      <c r="R9973">
        <v>0</v>
      </c>
      <c r="S9973">
        <v>0</v>
      </c>
      <c r="T9973">
        <v>13</v>
      </c>
      <c r="U9973">
        <v>0</v>
      </c>
      <c r="V9973">
        <v>0</v>
      </c>
      <c r="W9973">
        <v>0</v>
      </c>
      <c r="X9973">
        <v>74.135591040565345</v>
      </c>
      <c r="Y9973">
        <v>0</v>
      </c>
      <c r="Z9973">
        <v>0</v>
      </c>
      <c r="AA9973">
        <v>0</v>
      </c>
      <c r="AB9973">
        <v>88.727042710561307</v>
      </c>
      <c r="AC9973">
        <v>0</v>
      </c>
      <c r="AD9973">
        <v>0</v>
      </c>
      <c r="AE9973">
        <v>162.86263375112665</v>
      </c>
    </row>
    <row r="9974" spans="1:31" x14ac:dyDescent="0.25">
      <c r="A9974">
        <v>1666461</v>
      </c>
      <c r="B9974">
        <v>1</v>
      </c>
      <c r="C9974" t="s">
        <v>80</v>
      </c>
      <c r="D9974" t="s">
        <v>100</v>
      </c>
      <c r="E9974" t="s">
        <v>146</v>
      </c>
      <c r="F9974" t="s">
        <v>27895</v>
      </c>
      <c r="G9974" t="s">
        <v>187</v>
      </c>
      <c r="H9974" t="s">
        <v>149</v>
      </c>
      <c r="I9974" t="s">
        <v>135</v>
      </c>
      <c r="J9974" t="s">
        <v>136</v>
      </c>
      <c r="K9974" t="s">
        <v>137</v>
      </c>
      <c r="L9974" t="s">
        <v>27896</v>
      </c>
      <c r="M9974" t="s">
        <v>27897</v>
      </c>
      <c r="N9974">
        <v>1.1958333329999999</v>
      </c>
      <c r="O9974">
        <v>0</v>
      </c>
      <c r="P9974">
        <v>122</v>
      </c>
      <c r="Q9974">
        <v>0</v>
      </c>
      <c r="R9974">
        <v>36</v>
      </c>
      <c r="S9974">
        <v>0</v>
      </c>
      <c r="T9974">
        <v>14</v>
      </c>
      <c r="U9974">
        <v>0</v>
      </c>
      <c r="V9974">
        <v>0</v>
      </c>
      <c r="W9974">
        <v>0</v>
      </c>
      <c r="X9974">
        <v>28.260903145051184</v>
      </c>
      <c r="Y9974">
        <v>0</v>
      </c>
      <c r="Z9974">
        <v>22.361323173604518</v>
      </c>
      <c r="AA9974">
        <v>0</v>
      </c>
      <c r="AB9974">
        <v>8.5891617308946646</v>
      </c>
      <c r="AC9974">
        <v>0</v>
      </c>
      <c r="AD9974">
        <v>0</v>
      </c>
      <c r="AE9974">
        <v>59.211388049550372</v>
      </c>
    </row>
    <row r="9975" spans="1:31" x14ac:dyDescent="0.25">
      <c r="A9975">
        <v>1666770</v>
      </c>
      <c r="B9975">
        <v>1</v>
      </c>
      <c r="C9975" t="s">
        <v>80</v>
      </c>
      <c r="D9975" t="s">
        <v>85</v>
      </c>
      <c r="E9975" t="s">
        <v>152</v>
      </c>
      <c r="F9975" t="s">
        <v>27898</v>
      </c>
      <c r="G9975" t="s">
        <v>168</v>
      </c>
      <c r="H9975" t="s">
        <v>149</v>
      </c>
      <c r="I9975" t="s">
        <v>135</v>
      </c>
      <c r="J9975" t="s">
        <v>136</v>
      </c>
      <c r="K9975" t="s">
        <v>137</v>
      </c>
      <c r="L9975" t="s">
        <v>27899</v>
      </c>
      <c r="M9975" t="s">
        <v>27900</v>
      </c>
      <c r="N9975">
        <v>5.0852777769999999</v>
      </c>
      <c r="O9975">
        <v>0</v>
      </c>
      <c r="P9975">
        <v>32</v>
      </c>
      <c r="Q9975">
        <v>0</v>
      </c>
      <c r="R9975">
        <v>0</v>
      </c>
      <c r="S9975">
        <v>0</v>
      </c>
      <c r="T9975">
        <v>2</v>
      </c>
      <c r="U9975">
        <v>0</v>
      </c>
      <c r="V9975">
        <v>0</v>
      </c>
      <c r="W9975">
        <v>0</v>
      </c>
      <c r="X9975">
        <v>57.941859337724267</v>
      </c>
      <c r="Y9975">
        <v>0</v>
      </c>
      <c r="Z9975">
        <v>0</v>
      </c>
      <c r="AA9975">
        <v>0</v>
      </c>
      <c r="AB9975">
        <v>0.16072934426948002</v>
      </c>
      <c r="AC9975">
        <v>0</v>
      </c>
      <c r="AD9975">
        <v>0</v>
      </c>
      <c r="AE9975">
        <v>58.102588681993744</v>
      </c>
    </row>
    <row r="9976" spans="1:31" x14ac:dyDescent="0.25">
      <c r="A9976">
        <v>1666438</v>
      </c>
      <c r="B9976">
        <v>1</v>
      </c>
      <c r="C9976" t="s">
        <v>81</v>
      </c>
      <c r="D9976" t="s">
        <v>113</v>
      </c>
      <c r="E9976" t="s">
        <v>152</v>
      </c>
      <c r="F9976" t="s">
        <v>27901</v>
      </c>
      <c r="G9976" t="s">
        <v>154</v>
      </c>
      <c r="H9976" t="s">
        <v>149</v>
      </c>
      <c r="I9976" t="s">
        <v>135</v>
      </c>
      <c r="J9976" t="s">
        <v>136</v>
      </c>
      <c r="K9976" t="s">
        <v>137</v>
      </c>
      <c r="L9976" t="s">
        <v>27902</v>
      </c>
      <c r="M9976" t="s">
        <v>27903</v>
      </c>
      <c r="N9976">
        <v>1.6119444439999999</v>
      </c>
      <c r="O9976">
        <v>0</v>
      </c>
      <c r="P9976">
        <v>1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W9976">
        <v>0</v>
      </c>
      <c r="X9976">
        <v>0.15116003409897499</v>
      </c>
      <c r="Y9976">
        <v>0</v>
      </c>
      <c r="Z9976">
        <v>0</v>
      </c>
      <c r="AA9976">
        <v>0</v>
      </c>
      <c r="AB9976">
        <v>0</v>
      </c>
      <c r="AC9976">
        <v>0</v>
      </c>
      <c r="AD9976">
        <v>0</v>
      </c>
      <c r="AE9976">
        <v>0.15116003409897499</v>
      </c>
    </row>
    <row r="9977" spans="1:31" x14ac:dyDescent="0.25">
      <c r="A9977">
        <v>1666747</v>
      </c>
      <c r="B9977">
        <v>1</v>
      </c>
      <c r="C9977" t="s">
        <v>80</v>
      </c>
      <c r="D9977" t="s">
        <v>92</v>
      </c>
      <c r="E9977" t="s">
        <v>178</v>
      </c>
      <c r="F9977" t="s">
        <v>27904</v>
      </c>
      <c r="G9977" t="s">
        <v>675</v>
      </c>
      <c r="H9977" t="s">
        <v>149</v>
      </c>
      <c r="I9977" t="s">
        <v>135</v>
      </c>
      <c r="J9977" t="s">
        <v>136</v>
      </c>
      <c r="K9977" t="s">
        <v>137</v>
      </c>
      <c r="L9977" t="s">
        <v>27905</v>
      </c>
      <c r="M9977" t="s">
        <v>27906</v>
      </c>
      <c r="N9977">
        <v>1.996111111</v>
      </c>
      <c r="O9977">
        <v>0</v>
      </c>
      <c r="P9977">
        <v>1</v>
      </c>
      <c r="Q9977">
        <v>0</v>
      </c>
      <c r="R9977">
        <v>15</v>
      </c>
      <c r="S9977">
        <v>0</v>
      </c>
      <c r="T9977">
        <v>0</v>
      </c>
      <c r="U9977">
        <v>0</v>
      </c>
      <c r="V9977">
        <v>0</v>
      </c>
      <c r="W9977">
        <v>0</v>
      </c>
      <c r="X9977">
        <v>1.9209622601888888E-4</v>
      </c>
      <c r="Y9977">
        <v>0</v>
      </c>
      <c r="Z9977">
        <v>8.1723054659314549</v>
      </c>
      <c r="AA9977">
        <v>0</v>
      </c>
      <c r="AB9977">
        <v>0</v>
      </c>
      <c r="AC9977">
        <v>0</v>
      </c>
      <c r="AD9977">
        <v>0</v>
      </c>
      <c r="AE9977">
        <v>8.1724975621574742</v>
      </c>
    </row>
    <row r="9978" spans="1:31" x14ac:dyDescent="0.25">
      <c r="A9978">
        <v>1666392</v>
      </c>
      <c r="B9978">
        <v>1</v>
      </c>
      <c r="C9978" t="s">
        <v>80</v>
      </c>
      <c r="D9978" t="s">
        <v>83</v>
      </c>
      <c r="E9978" t="s">
        <v>146</v>
      </c>
      <c r="F9978" t="s">
        <v>1850</v>
      </c>
      <c r="G9978" t="s">
        <v>288</v>
      </c>
      <c r="H9978" t="s">
        <v>149</v>
      </c>
      <c r="I9978" t="s">
        <v>135</v>
      </c>
      <c r="J9978" t="s">
        <v>136</v>
      </c>
      <c r="K9978" t="s">
        <v>137</v>
      </c>
      <c r="L9978" t="s">
        <v>27907</v>
      </c>
      <c r="M9978" t="s">
        <v>27908</v>
      </c>
      <c r="N9978">
        <v>2.8913888879999998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89</v>
      </c>
      <c r="U9978">
        <v>0</v>
      </c>
      <c r="V9978">
        <v>5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1483.3788926877889</v>
      </c>
      <c r="AC9978">
        <v>0</v>
      </c>
      <c r="AD9978">
        <v>230.12857604906046</v>
      </c>
      <c r="AE9978">
        <v>1713.5074687368494</v>
      </c>
    </row>
    <row r="9979" spans="1:31" x14ac:dyDescent="0.25">
      <c r="A9979">
        <v>1666292</v>
      </c>
      <c r="B9979">
        <v>1</v>
      </c>
      <c r="C9979" t="s">
        <v>80</v>
      </c>
      <c r="D9979" t="s">
        <v>90</v>
      </c>
      <c r="E9979" t="s">
        <v>146</v>
      </c>
      <c r="F9979" t="s">
        <v>11307</v>
      </c>
      <c r="G9979" t="s">
        <v>148</v>
      </c>
      <c r="H9979" t="s">
        <v>149</v>
      </c>
      <c r="I9979" t="s">
        <v>135</v>
      </c>
      <c r="J9979" t="s">
        <v>136</v>
      </c>
      <c r="K9979" t="s">
        <v>143</v>
      </c>
      <c r="L9979" t="s">
        <v>27909</v>
      </c>
      <c r="M9979" t="s">
        <v>27910</v>
      </c>
      <c r="N9979">
        <v>7.9450000000000003</v>
      </c>
      <c r="O9979">
        <v>0</v>
      </c>
      <c r="P9979">
        <v>213</v>
      </c>
      <c r="Q9979">
        <v>0</v>
      </c>
      <c r="R9979">
        <v>0</v>
      </c>
      <c r="S9979">
        <v>0</v>
      </c>
      <c r="T9979">
        <v>11</v>
      </c>
      <c r="U9979">
        <v>0</v>
      </c>
      <c r="V9979">
        <v>0</v>
      </c>
      <c r="W9979">
        <v>0</v>
      </c>
      <c r="X9979">
        <v>573.70490718583483</v>
      </c>
      <c r="Y9979">
        <v>0</v>
      </c>
      <c r="Z9979">
        <v>0</v>
      </c>
      <c r="AA9979">
        <v>0</v>
      </c>
      <c r="AB9979">
        <v>97.781198548411865</v>
      </c>
      <c r="AC9979">
        <v>0</v>
      </c>
      <c r="AD9979">
        <v>0</v>
      </c>
      <c r="AE9979">
        <v>671.48610573424673</v>
      </c>
    </row>
    <row r="9980" spans="1:31" x14ac:dyDescent="0.25">
      <c r="A9980">
        <v>1666956</v>
      </c>
      <c r="B9980">
        <v>1</v>
      </c>
      <c r="C9980" t="s">
        <v>81</v>
      </c>
      <c r="D9980" t="s">
        <v>123</v>
      </c>
      <c r="E9980" t="s">
        <v>152</v>
      </c>
      <c r="F9980" t="s">
        <v>27911</v>
      </c>
      <c r="G9980" t="s">
        <v>154</v>
      </c>
      <c r="H9980" t="s">
        <v>149</v>
      </c>
      <c r="I9980" t="s">
        <v>135</v>
      </c>
      <c r="J9980" t="s">
        <v>136</v>
      </c>
      <c r="K9980" t="s">
        <v>137</v>
      </c>
      <c r="L9980" t="s">
        <v>27912</v>
      </c>
      <c r="M9980" t="s">
        <v>27913</v>
      </c>
      <c r="N9980">
        <v>2.133888888</v>
      </c>
      <c r="O9980">
        <v>0</v>
      </c>
      <c r="P9980">
        <v>1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W9980">
        <v>0</v>
      </c>
      <c r="X9980">
        <v>4.5618200330814443E-2</v>
      </c>
      <c r="Y9980">
        <v>0</v>
      </c>
      <c r="Z9980">
        <v>0</v>
      </c>
      <c r="AA9980">
        <v>0</v>
      </c>
      <c r="AB9980">
        <v>0</v>
      </c>
      <c r="AC9980">
        <v>0</v>
      </c>
      <c r="AD9980">
        <v>0</v>
      </c>
      <c r="AE9980">
        <v>4.5618200330814443E-2</v>
      </c>
    </row>
    <row r="9981" spans="1:31" x14ac:dyDescent="0.25">
      <c r="A9981">
        <v>1666315</v>
      </c>
      <c r="B9981">
        <v>1</v>
      </c>
      <c r="C9981" t="s">
        <v>80</v>
      </c>
      <c r="D9981" t="s">
        <v>84</v>
      </c>
      <c r="E9981" t="s">
        <v>178</v>
      </c>
      <c r="F9981" t="s">
        <v>27914</v>
      </c>
      <c r="G9981" t="s">
        <v>900</v>
      </c>
      <c r="H9981" t="s">
        <v>149</v>
      </c>
      <c r="I9981" t="s">
        <v>135</v>
      </c>
      <c r="J9981" t="s">
        <v>136</v>
      </c>
      <c r="K9981" t="s">
        <v>137</v>
      </c>
      <c r="L9981" t="s">
        <v>27915</v>
      </c>
      <c r="M9981" t="s">
        <v>27916</v>
      </c>
      <c r="N9981">
        <v>3.5530555549999998</v>
      </c>
      <c r="O9981">
        <v>0</v>
      </c>
      <c r="P9981">
        <v>86</v>
      </c>
      <c r="Q9981">
        <v>0</v>
      </c>
      <c r="R9981">
        <v>0</v>
      </c>
      <c r="S9981">
        <v>0</v>
      </c>
      <c r="T9981">
        <v>6</v>
      </c>
      <c r="U9981">
        <v>0</v>
      </c>
      <c r="V9981">
        <v>0</v>
      </c>
      <c r="W9981">
        <v>0</v>
      </c>
      <c r="X9981">
        <v>103.97487702736025</v>
      </c>
      <c r="Y9981">
        <v>0</v>
      </c>
      <c r="Z9981">
        <v>0</v>
      </c>
      <c r="AA9981">
        <v>0</v>
      </c>
      <c r="AB9981">
        <v>70.069535990070648</v>
      </c>
      <c r="AC9981">
        <v>0</v>
      </c>
      <c r="AD9981">
        <v>0</v>
      </c>
      <c r="AE9981">
        <v>174.04441301743088</v>
      </c>
    </row>
    <row r="9982" spans="1:31" x14ac:dyDescent="0.25">
      <c r="A9982">
        <v>1666787</v>
      </c>
      <c r="B9982">
        <v>1</v>
      </c>
      <c r="C9982" t="s">
        <v>81</v>
      </c>
      <c r="D9982" t="s">
        <v>123</v>
      </c>
      <c r="E9982" t="s">
        <v>152</v>
      </c>
      <c r="F9982" t="s">
        <v>27917</v>
      </c>
      <c r="G9982" t="s">
        <v>507</v>
      </c>
      <c r="H9982" t="s">
        <v>149</v>
      </c>
      <c r="I9982" t="s">
        <v>135</v>
      </c>
      <c r="J9982" t="s">
        <v>136</v>
      </c>
      <c r="K9982" t="s">
        <v>137</v>
      </c>
      <c r="L9982" t="s">
        <v>27918</v>
      </c>
      <c r="M9982" t="s">
        <v>27919</v>
      </c>
      <c r="N9982">
        <v>2.2894444439999999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1</v>
      </c>
      <c r="U9982">
        <v>0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2.5932144660500002E-3</v>
      </c>
      <c r="AC9982">
        <v>0</v>
      </c>
      <c r="AD9982">
        <v>0</v>
      </c>
      <c r="AE9982">
        <v>2.5932144660500002E-3</v>
      </c>
    </row>
    <row r="9983" spans="1:31" x14ac:dyDescent="0.25">
      <c r="A9983">
        <v>1666833</v>
      </c>
      <c r="B9983">
        <v>1</v>
      </c>
      <c r="C9983" t="s">
        <v>80</v>
      </c>
      <c r="D9983" t="s">
        <v>87</v>
      </c>
      <c r="E9983" t="s">
        <v>152</v>
      </c>
      <c r="F9983" t="s">
        <v>27920</v>
      </c>
      <c r="G9983" t="s">
        <v>507</v>
      </c>
      <c r="H9983" t="s">
        <v>149</v>
      </c>
      <c r="I9983" t="s">
        <v>135</v>
      </c>
      <c r="J9983" t="s">
        <v>136</v>
      </c>
      <c r="K9983" t="s">
        <v>137</v>
      </c>
      <c r="L9983" t="s">
        <v>27921</v>
      </c>
      <c r="M9983" t="s">
        <v>27922</v>
      </c>
      <c r="N9983">
        <v>1.945277777</v>
      </c>
      <c r="O9983">
        <v>0</v>
      </c>
      <c r="P9983">
        <v>7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W9983">
        <v>0</v>
      </c>
      <c r="X9983">
        <v>4.2205764661134602</v>
      </c>
      <c r="Y9983">
        <v>0</v>
      </c>
      <c r="Z9983">
        <v>0</v>
      </c>
      <c r="AA9983">
        <v>0</v>
      </c>
      <c r="AB9983">
        <v>0</v>
      </c>
      <c r="AC9983">
        <v>0</v>
      </c>
      <c r="AD9983">
        <v>0</v>
      </c>
      <c r="AE9983">
        <v>4.2205764661134602</v>
      </c>
    </row>
    <row r="9984" spans="1:31" x14ac:dyDescent="0.25">
      <c r="A9984">
        <v>1666501</v>
      </c>
      <c r="B9984">
        <v>1</v>
      </c>
      <c r="C9984" t="s">
        <v>80</v>
      </c>
      <c r="D9984" t="s">
        <v>98</v>
      </c>
      <c r="E9984" t="s">
        <v>152</v>
      </c>
      <c r="F9984" t="s">
        <v>27923</v>
      </c>
      <c r="G9984" t="s">
        <v>154</v>
      </c>
      <c r="H9984" t="s">
        <v>149</v>
      </c>
      <c r="I9984" t="s">
        <v>135</v>
      </c>
      <c r="J9984" t="s">
        <v>136</v>
      </c>
      <c r="K9984" t="s">
        <v>137</v>
      </c>
      <c r="L9984" t="s">
        <v>27924</v>
      </c>
      <c r="M9984" t="s">
        <v>27925</v>
      </c>
      <c r="N9984">
        <v>4.2127777770000003</v>
      </c>
      <c r="O9984">
        <v>0</v>
      </c>
      <c r="P9984">
        <v>1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W9984">
        <v>0</v>
      </c>
      <c r="X9984">
        <v>0.42320870417382672</v>
      </c>
      <c r="Y9984">
        <v>0</v>
      </c>
      <c r="Z9984">
        <v>0</v>
      </c>
      <c r="AA9984">
        <v>0</v>
      </c>
      <c r="AB9984">
        <v>0</v>
      </c>
      <c r="AC9984">
        <v>0</v>
      </c>
      <c r="AD9984">
        <v>0</v>
      </c>
      <c r="AE9984">
        <v>0.42320870417382672</v>
      </c>
    </row>
    <row r="9985" spans="1:31" x14ac:dyDescent="0.25">
      <c r="A9985">
        <v>1666352</v>
      </c>
      <c r="B9985">
        <v>1</v>
      </c>
      <c r="C9985" t="s">
        <v>80</v>
      </c>
      <c r="D9985" t="s">
        <v>104</v>
      </c>
      <c r="E9985" t="s">
        <v>131</v>
      </c>
      <c r="F9985" t="s">
        <v>27926</v>
      </c>
      <c r="G9985" t="s">
        <v>161</v>
      </c>
      <c r="H9985" t="s">
        <v>134</v>
      </c>
      <c r="I9985" t="s">
        <v>135</v>
      </c>
      <c r="J9985" t="s">
        <v>136</v>
      </c>
      <c r="K9985" t="s">
        <v>137</v>
      </c>
      <c r="L9985" t="s">
        <v>27927</v>
      </c>
      <c r="M9985" t="s">
        <v>27928</v>
      </c>
      <c r="N9985">
        <v>0.105277777</v>
      </c>
      <c r="O9985">
        <v>4</v>
      </c>
      <c r="P9985">
        <v>1913</v>
      </c>
      <c r="Q9985">
        <v>0</v>
      </c>
      <c r="R9985">
        <v>9</v>
      </c>
      <c r="S9985">
        <v>1</v>
      </c>
      <c r="T9985">
        <v>194</v>
      </c>
      <c r="U9985">
        <v>0</v>
      </c>
      <c r="V9985">
        <v>2</v>
      </c>
      <c r="W9985">
        <v>0.12558341333539999</v>
      </c>
      <c r="X9985">
        <v>72.045108345270776</v>
      </c>
      <c r="Y9985">
        <v>0</v>
      </c>
      <c r="Z9985">
        <v>1.9886086320903775</v>
      </c>
      <c r="AA9985">
        <v>0.26367528176549998</v>
      </c>
      <c r="AB9985">
        <v>28.403752356996506</v>
      </c>
      <c r="AC9985">
        <v>0</v>
      </c>
      <c r="AD9985">
        <v>4.5990398145400722</v>
      </c>
      <c r="AE9985">
        <v>107.42576784399864</v>
      </c>
    </row>
    <row r="9986" spans="1:31" x14ac:dyDescent="0.25">
      <c r="A9986">
        <v>1666939</v>
      </c>
      <c r="B9986">
        <v>1</v>
      </c>
      <c r="C9986" t="s">
        <v>80</v>
      </c>
      <c r="D9986" t="s">
        <v>104</v>
      </c>
      <c r="E9986" t="s">
        <v>152</v>
      </c>
      <c r="F9986" t="s">
        <v>27684</v>
      </c>
      <c r="G9986" t="s">
        <v>154</v>
      </c>
      <c r="H9986" t="s">
        <v>149</v>
      </c>
      <c r="I9986" t="s">
        <v>135</v>
      </c>
      <c r="J9986" t="s">
        <v>136</v>
      </c>
      <c r="K9986" t="s">
        <v>137</v>
      </c>
      <c r="L9986" t="s">
        <v>27929</v>
      </c>
      <c r="M9986" t="s">
        <v>27930</v>
      </c>
      <c r="N9986">
        <v>1.594166666</v>
      </c>
      <c r="O9986">
        <v>0</v>
      </c>
      <c r="P9986">
        <v>1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W9986">
        <v>0</v>
      </c>
      <c r="X9986">
        <v>0.1169734053890875</v>
      </c>
      <c r="Y9986">
        <v>0</v>
      </c>
      <c r="Z9986">
        <v>0</v>
      </c>
      <c r="AA9986">
        <v>0</v>
      </c>
      <c r="AB9986">
        <v>0</v>
      </c>
      <c r="AC9986">
        <v>0</v>
      </c>
      <c r="AD9986">
        <v>0</v>
      </c>
      <c r="AE9986">
        <v>0.1169734053890875</v>
      </c>
    </row>
    <row r="9987" spans="1:31" x14ac:dyDescent="0.25">
      <c r="A9987">
        <v>1666707</v>
      </c>
      <c r="B9987">
        <v>1</v>
      </c>
      <c r="C9987" t="s">
        <v>80</v>
      </c>
      <c r="D9987" t="s">
        <v>83</v>
      </c>
      <c r="E9987" t="s">
        <v>178</v>
      </c>
      <c r="F9987" t="s">
        <v>2063</v>
      </c>
      <c r="G9987" t="s">
        <v>227</v>
      </c>
      <c r="H9987" t="s">
        <v>149</v>
      </c>
      <c r="I9987" t="s">
        <v>135</v>
      </c>
      <c r="J9987" t="s">
        <v>136</v>
      </c>
      <c r="K9987" t="s">
        <v>137</v>
      </c>
      <c r="L9987" t="s">
        <v>27931</v>
      </c>
      <c r="M9987" t="s">
        <v>27932</v>
      </c>
      <c r="N9987">
        <v>2.1563888879999999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4</v>
      </c>
      <c r="U9987">
        <v>0</v>
      </c>
      <c r="V9987">
        <v>1</v>
      </c>
      <c r="W9987">
        <v>0</v>
      </c>
      <c r="X9987">
        <v>0</v>
      </c>
      <c r="Y9987">
        <v>0</v>
      </c>
      <c r="Z9987">
        <v>0</v>
      </c>
      <c r="AA9987">
        <v>0</v>
      </c>
      <c r="AB9987">
        <v>6.397906605302448</v>
      </c>
      <c r="AC9987">
        <v>0</v>
      </c>
      <c r="AD9987">
        <v>37.140034382620527</v>
      </c>
      <c r="AE9987">
        <v>43.537940987922973</v>
      </c>
    </row>
    <row r="9988" spans="1:31" x14ac:dyDescent="0.25">
      <c r="A9988">
        <v>1666209</v>
      </c>
      <c r="B9988">
        <v>1</v>
      </c>
      <c r="C9988" t="s">
        <v>81</v>
      </c>
      <c r="D9988" t="s">
        <v>127</v>
      </c>
      <c r="E9988" t="s">
        <v>152</v>
      </c>
      <c r="F9988" t="s">
        <v>27933</v>
      </c>
      <c r="G9988" t="s">
        <v>507</v>
      </c>
      <c r="H9988" t="s">
        <v>149</v>
      </c>
      <c r="I9988" t="s">
        <v>135</v>
      </c>
      <c r="J9988" t="s">
        <v>136</v>
      </c>
      <c r="K9988" t="s">
        <v>137</v>
      </c>
      <c r="L9988" t="s">
        <v>27934</v>
      </c>
      <c r="M9988" t="s">
        <v>27935</v>
      </c>
      <c r="N9988">
        <v>1.35</v>
      </c>
      <c r="O9988">
        <v>0</v>
      </c>
      <c r="P9988">
        <v>6</v>
      </c>
      <c r="Q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W9988">
        <v>0</v>
      </c>
      <c r="X9988">
        <v>1.5187936991512876</v>
      </c>
      <c r="Y9988">
        <v>0</v>
      </c>
      <c r="Z9988">
        <v>0</v>
      </c>
      <c r="AA9988">
        <v>0</v>
      </c>
      <c r="AB9988">
        <v>0</v>
      </c>
      <c r="AC9988">
        <v>0</v>
      </c>
      <c r="AD9988">
        <v>0</v>
      </c>
      <c r="AE9988">
        <v>1.5187936991512876</v>
      </c>
    </row>
    <row r="9989" spans="1:31" x14ac:dyDescent="0.25">
      <c r="A9989">
        <v>1666684</v>
      </c>
      <c r="B9989">
        <v>1</v>
      </c>
      <c r="C9989" t="s">
        <v>80</v>
      </c>
      <c r="D9989" t="s">
        <v>82</v>
      </c>
      <c r="E9989" t="s">
        <v>152</v>
      </c>
      <c r="F9989" t="s">
        <v>27936</v>
      </c>
      <c r="G9989" t="s">
        <v>154</v>
      </c>
      <c r="H9989" t="s">
        <v>149</v>
      </c>
      <c r="I9989" t="s">
        <v>135</v>
      </c>
      <c r="J9989" t="s">
        <v>136</v>
      </c>
      <c r="K9989" t="s">
        <v>137</v>
      </c>
      <c r="L9989" t="s">
        <v>27937</v>
      </c>
      <c r="M9989" t="s">
        <v>27938</v>
      </c>
      <c r="N9989">
        <v>3.7075</v>
      </c>
      <c r="O9989">
        <v>0</v>
      </c>
      <c r="P9989">
        <v>17</v>
      </c>
      <c r="Q9989">
        <v>0</v>
      </c>
      <c r="R9989">
        <v>0</v>
      </c>
      <c r="S9989">
        <v>0</v>
      </c>
      <c r="T9989">
        <v>3</v>
      </c>
      <c r="U9989">
        <v>0</v>
      </c>
      <c r="V9989">
        <v>0</v>
      </c>
      <c r="W9989">
        <v>0</v>
      </c>
      <c r="X9989">
        <v>53.602319909760133</v>
      </c>
      <c r="Y9989">
        <v>0</v>
      </c>
      <c r="Z9989">
        <v>0</v>
      </c>
      <c r="AA9989">
        <v>0</v>
      </c>
      <c r="AB9989">
        <v>11.61377705898472</v>
      </c>
      <c r="AC9989">
        <v>0</v>
      </c>
      <c r="AD9989">
        <v>0</v>
      </c>
      <c r="AE9989">
        <v>65.21609696874485</v>
      </c>
    </row>
    <row r="9990" spans="1:31" x14ac:dyDescent="0.25">
      <c r="A9990">
        <v>1666309</v>
      </c>
      <c r="B9990">
        <v>1</v>
      </c>
      <c r="C9990" t="s">
        <v>81</v>
      </c>
      <c r="D9990" t="s">
        <v>112</v>
      </c>
      <c r="E9990" t="s">
        <v>131</v>
      </c>
      <c r="F9990" t="s">
        <v>27939</v>
      </c>
      <c r="G9990" t="s">
        <v>142</v>
      </c>
      <c r="H9990" t="s">
        <v>134</v>
      </c>
      <c r="I9990" t="s">
        <v>135</v>
      </c>
      <c r="J9990" t="s">
        <v>136</v>
      </c>
      <c r="K9990" t="s">
        <v>143</v>
      </c>
      <c r="L9990" t="s">
        <v>27940</v>
      </c>
      <c r="M9990" t="s">
        <v>27941</v>
      </c>
      <c r="N9990">
        <v>2.4041666660000001</v>
      </c>
      <c r="O9990">
        <v>0</v>
      </c>
      <c r="P9990">
        <v>427</v>
      </c>
      <c r="Q9990">
        <v>0</v>
      </c>
      <c r="R9990">
        <v>74</v>
      </c>
      <c r="S9990">
        <v>0</v>
      </c>
      <c r="T9990">
        <v>69</v>
      </c>
      <c r="U9990">
        <v>0</v>
      </c>
      <c r="V9990">
        <v>0</v>
      </c>
      <c r="W9990">
        <v>0</v>
      </c>
      <c r="X9990">
        <v>198.5377394415697</v>
      </c>
      <c r="Y9990">
        <v>0</v>
      </c>
      <c r="Z9990">
        <v>13.736439840077553</v>
      </c>
      <c r="AA9990">
        <v>0</v>
      </c>
      <c r="AB9990">
        <v>54.82330618399007</v>
      </c>
      <c r="AC9990">
        <v>0</v>
      </c>
      <c r="AD9990">
        <v>0</v>
      </c>
      <c r="AE9990">
        <v>267.09748546563731</v>
      </c>
    </row>
    <row r="9991" spans="1:31" x14ac:dyDescent="0.25">
      <c r="A9991">
        <v>1666335</v>
      </c>
      <c r="B9991">
        <v>1</v>
      </c>
      <c r="C9991" t="s">
        <v>80</v>
      </c>
      <c r="D9991" t="s">
        <v>84</v>
      </c>
      <c r="E9991" t="s">
        <v>152</v>
      </c>
      <c r="F9991" t="s">
        <v>27942</v>
      </c>
      <c r="G9991" t="s">
        <v>154</v>
      </c>
      <c r="H9991" t="s">
        <v>149</v>
      </c>
      <c r="I9991" t="s">
        <v>135</v>
      </c>
      <c r="J9991" t="s">
        <v>136</v>
      </c>
      <c r="K9991" t="s">
        <v>137</v>
      </c>
      <c r="L9991" t="s">
        <v>27943</v>
      </c>
      <c r="M9991" t="s">
        <v>27944</v>
      </c>
      <c r="N9991">
        <v>3.6088888880000001</v>
      </c>
      <c r="O9991">
        <v>0</v>
      </c>
      <c r="P9991">
        <v>24</v>
      </c>
      <c r="Q9991">
        <v>0</v>
      </c>
      <c r="R9991">
        <v>0</v>
      </c>
      <c r="S9991">
        <v>0</v>
      </c>
      <c r="T9991">
        <v>2</v>
      </c>
      <c r="U9991">
        <v>0</v>
      </c>
      <c r="V9991">
        <v>0</v>
      </c>
      <c r="W9991">
        <v>0</v>
      </c>
      <c r="X9991">
        <v>22.421222917667258</v>
      </c>
      <c r="Y9991">
        <v>0</v>
      </c>
      <c r="Z9991">
        <v>0</v>
      </c>
      <c r="AA9991">
        <v>0</v>
      </c>
      <c r="AB9991">
        <v>36.752250748724173</v>
      </c>
      <c r="AC9991">
        <v>0</v>
      </c>
      <c r="AD9991">
        <v>0</v>
      </c>
      <c r="AE9991">
        <v>59.17347366639143</v>
      </c>
    </row>
    <row r="9992" spans="1:31" x14ac:dyDescent="0.25">
      <c r="A9992">
        <v>1666621</v>
      </c>
      <c r="B9992">
        <v>1</v>
      </c>
      <c r="C9992" t="s">
        <v>80</v>
      </c>
      <c r="D9992" t="s">
        <v>105</v>
      </c>
      <c r="E9992" t="s">
        <v>178</v>
      </c>
      <c r="F9992" t="s">
        <v>27945</v>
      </c>
      <c r="G9992" t="s">
        <v>227</v>
      </c>
      <c r="H9992" t="s">
        <v>149</v>
      </c>
      <c r="I9992" t="s">
        <v>135</v>
      </c>
      <c r="J9992" t="s">
        <v>136</v>
      </c>
      <c r="K9992" t="s">
        <v>137</v>
      </c>
      <c r="L9992" t="s">
        <v>27946</v>
      </c>
      <c r="M9992" t="s">
        <v>27947</v>
      </c>
      <c r="N9992">
        <v>1.439166666</v>
      </c>
      <c r="O9992">
        <v>0</v>
      </c>
      <c r="P9992">
        <v>187</v>
      </c>
      <c r="Q9992">
        <v>0</v>
      </c>
      <c r="R9992">
        <v>0</v>
      </c>
      <c r="S9992">
        <v>0</v>
      </c>
      <c r="T9992">
        <v>24</v>
      </c>
      <c r="U9992">
        <v>0</v>
      </c>
      <c r="V9992">
        <v>0</v>
      </c>
      <c r="W9992">
        <v>0</v>
      </c>
      <c r="X9992">
        <v>73.160016772223003</v>
      </c>
      <c r="Y9992">
        <v>0</v>
      </c>
      <c r="Z9992">
        <v>0</v>
      </c>
      <c r="AA9992">
        <v>0</v>
      </c>
      <c r="AB9992">
        <v>20.427394976537993</v>
      </c>
      <c r="AC9992">
        <v>0</v>
      </c>
      <c r="AD9992">
        <v>0</v>
      </c>
      <c r="AE9992">
        <v>93.587411748760999</v>
      </c>
    </row>
    <row r="9993" spans="1:31" x14ac:dyDescent="0.25">
      <c r="A9993">
        <v>1666229</v>
      </c>
      <c r="B9993">
        <v>1</v>
      </c>
      <c r="C9993" t="s">
        <v>80</v>
      </c>
      <c r="D9993" t="s">
        <v>110</v>
      </c>
      <c r="E9993" t="s">
        <v>152</v>
      </c>
      <c r="F9993" t="s">
        <v>27948</v>
      </c>
      <c r="G9993" t="s">
        <v>507</v>
      </c>
      <c r="H9993" t="s">
        <v>149</v>
      </c>
      <c r="I9993" t="s">
        <v>135</v>
      </c>
      <c r="J9993" t="s">
        <v>136</v>
      </c>
      <c r="K9993" t="s">
        <v>137</v>
      </c>
      <c r="L9993" t="s">
        <v>27949</v>
      </c>
      <c r="M9993" t="s">
        <v>27950</v>
      </c>
      <c r="N9993">
        <v>2.8819444440000002</v>
      </c>
      <c r="O9993">
        <v>0</v>
      </c>
      <c r="P9993">
        <v>30</v>
      </c>
      <c r="Q9993">
        <v>0</v>
      </c>
      <c r="R9993">
        <v>0</v>
      </c>
      <c r="S9993">
        <v>0</v>
      </c>
      <c r="T9993">
        <v>3</v>
      </c>
      <c r="U9993">
        <v>0</v>
      </c>
      <c r="V9993">
        <v>0</v>
      </c>
      <c r="W9993">
        <v>0</v>
      </c>
      <c r="X9993">
        <v>27.949738217146194</v>
      </c>
      <c r="Y9993">
        <v>0</v>
      </c>
      <c r="Z9993">
        <v>0</v>
      </c>
      <c r="AA9993">
        <v>0</v>
      </c>
      <c r="AB9993">
        <v>5.0911424616469452</v>
      </c>
      <c r="AC9993">
        <v>0</v>
      </c>
      <c r="AD9993">
        <v>0</v>
      </c>
      <c r="AE9993">
        <v>33.040880678793137</v>
      </c>
    </row>
    <row r="9994" spans="1:31" x14ac:dyDescent="0.25">
      <c r="A9994">
        <v>1666478</v>
      </c>
      <c r="B9994">
        <v>1</v>
      </c>
      <c r="C9994" t="s">
        <v>81</v>
      </c>
      <c r="D9994" t="s">
        <v>128</v>
      </c>
      <c r="E9994" t="s">
        <v>362</v>
      </c>
      <c r="F9994" t="s">
        <v>27951</v>
      </c>
      <c r="G9994" t="s">
        <v>900</v>
      </c>
      <c r="H9994" t="s">
        <v>149</v>
      </c>
      <c r="I9994" t="s">
        <v>135</v>
      </c>
      <c r="J9994" t="s">
        <v>136</v>
      </c>
      <c r="K9994" t="s">
        <v>137</v>
      </c>
      <c r="L9994" t="s">
        <v>27952</v>
      </c>
      <c r="M9994" t="s">
        <v>27953</v>
      </c>
      <c r="N9994">
        <v>8.4611111109999992</v>
      </c>
      <c r="O9994">
        <v>0</v>
      </c>
      <c r="P9994">
        <v>38</v>
      </c>
      <c r="Q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67.108885580447108</v>
      </c>
      <c r="Y9994">
        <v>0</v>
      </c>
      <c r="Z9994">
        <v>0</v>
      </c>
      <c r="AA9994">
        <v>0</v>
      </c>
      <c r="AB9994">
        <v>0</v>
      </c>
      <c r="AC9994">
        <v>0</v>
      </c>
      <c r="AD9994">
        <v>0</v>
      </c>
      <c r="AE9994">
        <v>67.108885580447108</v>
      </c>
    </row>
    <row r="9995" spans="1:31" x14ac:dyDescent="0.25">
      <c r="A9995">
        <v>1666564</v>
      </c>
      <c r="B9995">
        <v>1</v>
      </c>
      <c r="C9995" t="s">
        <v>81</v>
      </c>
      <c r="D9995" t="s">
        <v>123</v>
      </c>
      <c r="E9995" t="s">
        <v>152</v>
      </c>
      <c r="F9995" t="s">
        <v>27954</v>
      </c>
      <c r="G9995" t="s">
        <v>154</v>
      </c>
      <c r="H9995" t="s">
        <v>149</v>
      </c>
      <c r="I9995" t="s">
        <v>135</v>
      </c>
      <c r="J9995" t="s">
        <v>136</v>
      </c>
      <c r="K9995" t="s">
        <v>137</v>
      </c>
      <c r="L9995" t="s">
        <v>27955</v>
      </c>
      <c r="M9995" t="s">
        <v>27956</v>
      </c>
      <c r="N9995">
        <v>3.1202777770000001</v>
      </c>
      <c r="O9995">
        <v>0</v>
      </c>
      <c r="P9995">
        <v>1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W9995">
        <v>0</v>
      </c>
      <c r="X9995">
        <v>0.82955835322680005</v>
      </c>
      <c r="Y9995">
        <v>0</v>
      </c>
      <c r="Z9995">
        <v>0</v>
      </c>
      <c r="AA9995">
        <v>0</v>
      </c>
      <c r="AB9995">
        <v>0</v>
      </c>
      <c r="AC9995">
        <v>0</v>
      </c>
      <c r="AD9995">
        <v>0</v>
      </c>
      <c r="AE9995">
        <v>0.82955835322680005</v>
      </c>
    </row>
    <row r="9996" spans="1:31" x14ac:dyDescent="0.25">
      <c r="A9996">
        <v>1666913</v>
      </c>
      <c r="B9996">
        <v>1</v>
      </c>
      <c r="C9996" t="s">
        <v>80</v>
      </c>
      <c r="D9996" t="s">
        <v>97</v>
      </c>
      <c r="E9996" t="s">
        <v>152</v>
      </c>
      <c r="F9996" t="s">
        <v>27957</v>
      </c>
      <c r="G9996" t="s">
        <v>154</v>
      </c>
      <c r="H9996" t="s">
        <v>149</v>
      </c>
      <c r="I9996" t="s">
        <v>135</v>
      </c>
      <c r="J9996" t="s">
        <v>136</v>
      </c>
      <c r="K9996" t="s">
        <v>137</v>
      </c>
      <c r="L9996" t="s">
        <v>27958</v>
      </c>
      <c r="M9996" t="s">
        <v>27959</v>
      </c>
      <c r="N9996">
        <v>1.7116666659999999</v>
      </c>
      <c r="O9996">
        <v>0</v>
      </c>
      <c r="P9996">
        <v>1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0.83531146948392498</v>
      </c>
      <c r="Y9996">
        <v>0</v>
      </c>
      <c r="Z9996">
        <v>0</v>
      </c>
      <c r="AA9996">
        <v>0</v>
      </c>
      <c r="AB9996">
        <v>0</v>
      </c>
      <c r="AC9996">
        <v>0</v>
      </c>
      <c r="AD9996">
        <v>0</v>
      </c>
      <c r="AE9996">
        <v>0.83531146948392498</v>
      </c>
    </row>
    <row r="9997" spans="1:31" x14ac:dyDescent="0.25">
      <c r="A9997">
        <v>1666341</v>
      </c>
      <c r="B9997">
        <v>1</v>
      </c>
      <c r="C9997" t="s">
        <v>81</v>
      </c>
      <c r="D9997" t="s">
        <v>119</v>
      </c>
      <c r="E9997" t="s">
        <v>140</v>
      </c>
      <c r="F9997" t="s">
        <v>7323</v>
      </c>
      <c r="G9997" t="s">
        <v>148</v>
      </c>
      <c r="H9997" t="s">
        <v>134</v>
      </c>
      <c r="I9997" t="s">
        <v>135</v>
      </c>
      <c r="J9997" t="s">
        <v>136</v>
      </c>
      <c r="K9997" t="s">
        <v>143</v>
      </c>
      <c r="L9997" t="s">
        <v>27960</v>
      </c>
      <c r="M9997" t="s">
        <v>27961</v>
      </c>
      <c r="N9997">
        <v>7.8208333330000004</v>
      </c>
      <c r="O9997">
        <v>0</v>
      </c>
      <c r="P9997">
        <v>2606</v>
      </c>
      <c r="Q9997">
        <v>155</v>
      </c>
      <c r="R9997">
        <v>321</v>
      </c>
      <c r="S9997">
        <v>9</v>
      </c>
      <c r="T9997">
        <v>203</v>
      </c>
      <c r="U9997">
        <v>0</v>
      </c>
      <c r="V9997">
        <v>2</v>
      </c>
      <c r="W9997">
        <v>0</v>
      </c>
      <c r="X9997">
        <v>4380.5728570217052</v>
      </c>
      <c r="Y9997">
        <v>2082.0788647936711</v>
      </c>
      <c r="Z9997">
        <v>1008.1409050553626</v>
      </c>
      <c r="AA9997">
        <v>534.20819752832983</v>
      </c>
      <c r="AB9997">
        <v>665.61815685845193</v>
      </c>
      <c r="AC9997">
        <v>0</v>
      </c>
      <c r="AD9997">
        <v>308.39795791659481</v>
      </c>
      <c r="AE9997">
        <v>8979.0169391741165</v>
      </c>
    </row>
    <row r="9998" spans="1:31" x14ac:dyDescent="0.25">
      <c r="A9998">
        <v>1666318</v>
      </c>
      <c r="B9998">
        <v>1</v>
      </c>
      <c r="C9998" t="s">
        <v>81</v>
      </c>
      <c r="D9998" t="s">
        <v>113</v>
      </c>
      <c r="E9998" t="s">
        <v>146</v>
      </c>
      <c r="F9998" t="s">
        <v>27962</v>
      </c>
      <c r="G9998" t="s">
        <v>187</v>
      </c>
      <c r="H9998" t="s">
        <v>149</v>
      </c>
      <c r="I9998" t="s">
        <v>135</v>
      </c>
      <c r="J9998" t="s">
        <v>136</v>
      </c>
      <c r="K9998" t="s">
        <v>137</v>
      </c>
      <c r="L9998" t="s">
        <v>27963</v>
      </c>
      <c r="M9998" t="s">
        <v>27964</v>
      </c>
      <c r="N9998">
        <v>1.8163888880000001</v>
      </c>
      <c r="O9998">
        <v>0</v>
      </c>
      <c r="P9998">
        <v>127</v>
      </c>
      <c r="Q9998">
        <v>0</v>
      </c>
      <c r="R9998">
        <v>10</v>
      </c>
      <c r="S9998">
        <v>0</v>
      </c>
      <c r="T9998">
        <v>9</v>
      </c>
      <c r="U9998">
        <v>0</v>
      </c>
      <c r="V9998">
        <v>1</v>
      </c>
      <c r="W9998">
        <v>0</v>
      </c>
      <c r="X9998">
        <v>33.240837909413102</v>
      </c>
      <c r="Y9998">
        <v>0</v>
      </c>
      <c r="Z9998">
        <v>4.5051714734053858</v>
      </c>
      <c r="AA9998">
        <v>0</v>
      </c>
      <c r="AB9998">
        <v>58.200658402743358</v>
      </c>
      <c r="AC9998">
        <v>0</v>
      </c>
      <c r="AD9998">
        <v>10.112426692176946</v>
      </c>
      <c r="AE9998">
        <v>106.0590944777388</v>
      </c>
    </row>
    <row r="9999" spans="1:31" x14ac:dyDescent="0.25">
      <c r="A9999">
        <v>1666464</v>
      </c>
      <c r="B9999">
        <v>1</v>
      </c>
      <c r="C9999" t="s">
        <v>80</v>
      </c>
      <c r="D9999" t="s">
        <v>96</v>
      </c>
      <c r="E9999" t="s">
        <v>140</v>
      </c>
      <c r="F9999" t="s">
        <v>27965</v>
      </c>
      <c r="G9999" t="s">
        <v>1261</v>
      </c>
      <c r="H9999" t="s">
        <v>134</v>
      </c>
      <c r="I9999" t="s">
        <v>135</v>
      </c>
      <c r="J9999" t="s">
        <v>136</v>
      </c>
      <c r="K9999" t="s">
        <v>137</v>
      </c>
      <c r="L9999" t="s">
        <v>27966</v>
      </c>
      <c r="M9999" t="s">
        <v>27967</v>
      </c>
      <c r="N9999">
        <v>0.959166666</v>
      </c>
      <c r="O9999">
        <v>0</v>
      </c>
      <c r="P9999">
        <v>108</v>
      </c>
      <c r="Q9999">
        <v>0</v>
      </c>
      <c r="R9999">
        <v>1</v>
      </c>
      <c r="S9999">
        <v>3</v>
      </c>
      <c r="T9999">
        <v>34</v>
      </c>
      <c r="U9999">
        <v>0</v>
      </c>
      <c r="V9999">
        <v>0</v>
      </c>
      <c r="W9999">
        <v>0</v>
      </c>
      <c r="X9999">
        <v>29.840281196610238</v>
      </c>
      <c r="Y9999">
        <v>0</v>
      </c>
      <c r="Z9999">
        <v>1.0348578157866668E-2</v>
      </c>
      <c r="AA9999">
        <v>320.86811591285147</v>
      </c>
      <c r="AB9999">
        <v>143.8127477919295</v>
      </c>
      <c r="AC9999">
        <v>0</v>
      </c>
      <c r="AD9999">
        <v>0</v>
      </c>
      <c r="AE9999">
        <v>494.53149347954906</v>
      </c>
    </row>
    <row r="10000" spans="1:31" x14ac:dyDescent="0.25">
      <c r="A10000">
        <v>1666510</v>
      </c>
      <c r="B10000">
        <v>1</v>
      </c>
      <c r="C10000" t="s">
        <v>80</v>
      </c>
      <c r="D10000" t="s">
        <v>97</v>
      </c>
      <c r="E10000" t="s">
        <v>152</v>
      </c>
      <c r="F10000" t="s">
        <v>27968</v>
      </c>
      <c r="G10000" t="s">
        <v>154</v>
      </c>
      <c r="H10000" t="s">
        <v>149</v>
      </c>
      <c r="I10000" t="s">
        <v>135</v>
      </c>
      <c r="J10000" t="s">
        <v>136</v>
      </c>
      <c r="K10000" t="s">
        <v>137</v>
      </c>
      <c r="L10000" t="s">
        <v>27969</v>
      </c>
      <c r="M10000" t="s">
        <v>27970</v>
      </c>
      <c r="N10000">
        <v>1.822777777</v>
      </c>
      <c r="O10000">
        <v>0</v>
      </c>
      <c r="P10000">
        <v>1</v>
      </c>
      <c r="Q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1.3603827649503999</v>
      </c>
      <c r="Y10000">
        <v>0</v>
      </c>
      <c r="Z10000">
        <v>0</v>
      </c>
      <c r="AA10000">
        <v>0</v>
      </c>
      <c r="AB10000">
        <v>0</v>
      </c>
      <c r="AC10000">
        <v>0</v>
      </c>
      <c r="AD10000">
        <v>0</v>
      </c>
      <c r="AE10000">
        <v>1.3603827649503999</v>
      </c>
    </row>
    <row r="10001" spans="1:31" x14ac:dyDescent="0.25">
      <c r="A10001">
        <v>1666550</v>
      </c>
      <c r="B10001">
        <v>1</v>
      </c>
      <c r="C10001" t="s">
        <v>81</v>
      </c>
      <c r="D10001" t="s">
        <v>127</v>
      </c>
      <c r="E10001" t="s">
        <v>152</v>
      </c>
      <c r="F10001" t="s">
        <v>27971</v>
      </c>
      <c r="G10001" t="s">
        <v>507</v>
      </c>
      <c r="H10001" t="s">
        <v>149</v>
      </c>
      <c r="I10001" t="s">
        <v>135</v>
      </c>
      <c r="J10001" t="s">
        <v>136</v>
      </c>
      <c r="K10001" t="s">
        <v>137</v>
      </c>
      <c r="L10001" t="s">
        <v>27972</v>
      </c>
      <c r="M10001" t="s">
        <v>27973</v>
      </c>
      <c r="N10001">
        <v>9.5691666659999992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1</v>
      </c>
      <c r="U10001">
        <v>0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73.141661857114073</v>
      </c>
      <c r="AC10001">
        <v>0</v>
      </c>
      <c r="AD10001">
        <v>0</v>
      </c>
      <c r="AE10001">
        <v>73.141661857114073</v>
      </c>
    </row>
    <row r="10002" spans="1:31" x14ac:dyDescent="0.25">
      <c r="A10002">
        <v>1666301</v>
      </c>
      <c r="B10002">
        <v>1</v>
      </c>
      <c r="C10002" t="s">
        <v>80</v>
      </c>
      <c r="D10002" t="s">
        <v>97</v>
      </c>
      <c r="E10002" t="s">
        <v>178</v>
      </c>
      <c r="F10002" t="s">
        <v>27974</v>
      </c>
      <c r="G10002" t="s">
        <v>148</v>
      </c>
      <c r="H10002" t="s">
        <v>149</v>
      </c>
      <c r="I10002" t="s">
        <v>135</v>
      </c>
      <c r="J10002" t="s">
        <v>136</v>
      </c>
      <c r="K10002" t="s">
        <v>143</v>
      </c>
      <c r="L10002" t="s">
        <v>27975</v>
      </c>
      <c r="M10002" t="s">
        <v>27976</v>
      </c>
      <c r="N10002">
        <v>8.2312341660000001</v>
      </c>
      <c r="O10002">
        <v>0</v>
      </c>
      <c r="P10002">
        <v>1</v>
      </c>
      <c r="Q10002">
        <v>0</v>
      </c>
      <c r="R10002">
        <v>2</v>
      </c>
      <c r="S10002">
        <v>0</v>
      </c>
      <c r="T10002">
        <v>1</v>
      </c>
      <c r="U10002">
        <v>0</v>
      </c>
      <c r="V10002">
        <v>0</v>
      </c>
      <c r="W10002">
        <v>0</v>
      </c>
      <c r="X10002">
        <v>0.92506565485889336</v>
      </c>
      <c r="Y10002">
        <v>0</v>
      </c>
      <c r="Z10002">
        <v>3.0702304020389795</v>
      </c>
      <c r="AA10002">
        <v>0</v>
      </c>
      <c r="AB10002">
        <v>6.7649199194624661</v>
      </c>
      <c r="AC10002">
        <v>0</v>
      </c>
      <c r="AD10002">
        <v>0</v>
      </c>
      <c r="AE10002">
        <v>10.760215976360339</v>
      </c>
    </row>
    <row r="10003" spans="1:31" x14ac:dyDescent="0.25">
      <c r="A10003">
        <v>1666633</v>
      </c>
      <c r="B10003">
        <v>1</v>
      </c>
      <c r="C10003" t="s">
        <v>80</v>
      </c>
      <c r="D10003" t="s">
        <v>108</v>
      </c>
      <c r="E10003" t="s">
        <v>152</v>
      </c>
      <c r="F10003" t="s">
        <v>27977</v>
      </c>
      <c r="G10003" t="s">
        <v>154</v>
      </c>
      <c r="H10003" t="s">
        <v>149</v>
      </c>
      <c r="I10003" t="s">
        <v>135</v>
      </c>
      <c r="J10003" t="s">
        <v>136</v>
      </c>
      <c r="K10003" t="s">
        <v>137</v>
      </c>
      <c r="L10003" t="s">
        <v>27978</v>
      </c>
      <c r="M10003" t="s">
        <v>27979</v>
      </c>
      <c r="N10003">
        <v>2.5669444440000002</v>
      </c>
      <c r="O10003">
        <v>0</v>
      </c>
      <c r="P10003">
        <v>0</v>
      </c>
      <c r="Q10003">
        <v>0</v>
      </c>
      <c r="R10003">
        <v>1</v>
      </c>
      <c r="S10003">
        <v>0</v>
      </c>
      <c r="T10003">
        <v>0</v>
      </c>
      <c r="U10003">
        <v>0</v>
      </c>
      <c r="V10003">
        <v>0</v>
      </c>
      <c r="W10003">
        <v>0</v>
      </c>
      <c r="X10003">
        <v>0</v>
      </c>
      <c r="Y10003">
        <v>0</v>
      </c>
      <c r="Z10003">
        <v>0.96496221839379914</v>
      </c>
      <c r="AA10003">
        <v>0</v>
      </c>
      <c r="AB10003">
        <v>0</v>
      </c>
      <c r="AC10003">
        <v>0</v>
      </c>
      <c r="AD10003">
        <v>0</v>
      </c>
      <c r="AE10003">
        <v>0.96496221839379914</v>
      </c>
    </row>
    <row r="10004" spans="1:31" x14ac:dyDescent="0.25">
      <c r="A10004">
        <v>1666587</v>
      </c>
      <c r="B10004">
        <v>1</v>
      </c>
      <c r="C10004" t="s">
        <v>80</v>
      </c>
      <c r="D10004" t="s">
        <v>106</v>
      </c>
      <c r="E10004" t="s">
        <v>146</v>
      </c>
      <c r="F10004" t="s">
        <v>27980</v>
      </c>
      <c r="G10004" t="s">
        <v>260</v>
      </c>
      <c r="H10004" t="s">
        <v>149</v>
      </c>
      <c r="I10004" t="s">
        <v>135</v>
      </c>
      <c r="J10004" t="s">
        <v>136</v>
      </c>
      <c r="K10004" t="s">
        <v>137</v>
      </c>
      <c r="L10004" t="s">
        <v>27981</v>
      </c>
      <c r="M10004" t="s">
        <v>27982</v>
      </c>
      <c r="N10004">
        <v>3.7858333329999998</v>
      </c>
      <c r="O10004">
        <v>0</v>
      </c>
      <c r="P10004">
        <v>0</v>
      </c>
      <c r="Q10004">
        <v>0</v>
      </c>
      <c r="R10004">
        <v>13</v>
      </c>
      <c r="S10004">
        <v>0</v>
      </c>
      <c r="T10004">
        <v>5</v>
      </c>
      <c r="U10004">
        <v>0</v>
      </c>
      <c r="V10004">
        <v>0</v>
      </c>
      <c r="W10004">
        <v>0</v>
      </c>
      <c r="X10004">
        <v>0</v>
      </c>
      <c r="Y10004">
        <v>0</v>
      </c>
      <c r="Z10004">
        <v>22.474371574406238</v>
      </c>
      <c r="AA10004">
        <v>0</v>
      </c>
      <c r="AB10004">
        <v>15.598909763313236</v>
      </c>
      <c r="AC10004">
        <v>0</v>
      </c>
      <c r="AD10004">
        <v>0</v>
      </c>
      <c r="AE10004">
        <v>38.073281337719472</v>
      </c>
    </row>
    <row r="10005" spans="1:31" x14ac:dyDescent="0.25">
      <c r="A10005">
        <v>1666504</v>
      </c>
      <c r="B10005">
        <v>1</v>
      </c>
      <c r="C10005" t="s">
        <v>80</v>
      </c>
      <c r="D10005" t="s">
        <v>105</v>
      </c>
      <c r="E10005" t="s">
        <v>152</v>
      </c>
      <c r="F10005" t="s">
        <v>27983</v>
      </c>
      <c r="G10005" t="s">
        <v>172</v>
      </c>
      <c r="H10005" t="s">
        <v>149</v>
      </c>
      <c r="I10005" t="s">
        <v>135</v>
      </c>
      <c r="J10005" t="s">
        <v>136</v>
      </c>
      <c r="K10005" t="s">
        <v>137</v>
      </c>
      <c r="L10005" t="s">
        <v>27984</v>
      </c>
      <c r="M10005" t="s">
        <v>27985</v>
      </c>
      <c r="N10005">
        <v>3.7733333330000001</v>
      </c>
      <c r="O10005">
        <v>0</v>
      </c>
      <c r="P10005">
        <v>8</v>
      </c>
      <c r="Q10005">
        <v>0</v>
      </c>
      <c r="R10005">
        <v>0</v>
      </c>
      <c r="S10005">
        <v>0</v>
      </c>
      <c r="T10005">
        <v>2</v>
      </c>
      <c r="U10005">
        <v>0</v>
      </c>
      <c r="V10005">
        <v>0</v>
      </c>
      <c r="W10005">
        <v>0</v>
      </c>
      <c r="X10005">
        <v>6.7508445185092629</v>
      </c>
      <c r="Y10005">
        <v>0</v>
      </c>
      <c r="Z10005">
        <v>0</v>
      </c>
      <c r="AA10005">
        <v>0</v>
      </c>
      <c r="AB10005">
        <v>6.2412599437617144</v>
      </c>
      <c r="AC10005">
        <v>0</v>
      </c>
      <c r="AD10005">
        <v>0</v>
      </c>
      <c r="AE10005">
        <v>12.992104462270976</v>
      </c>
    </row>
    <row r="10006" spans="1:31" x14ac:dyDescent="0.25">
      <c r="A10006">
        <v>1666796</v>
      </c>
      <c r="B10006">
        <v>1</v>
      </c>
      <c r="C10006" t="s">
        <v>81</v>
      </c>
      <c r="D10006" t="s">
        <v>120</v>
      </c>
      <c r="E10006" t="s">
        <v>146</v>
      </c>
      <c r="F10006" t="s">
        <v>27986</v>
      </c>
      <c r="G10006" t="s">
        <v>260</v>
      </c>
      <c r="H10006" t="s">
        <v>149</v>
      </c>
      <c r="I10006" t="s">
        <v>135</v>
      </c>
      <c r="J10006" t="s">
        <v>136</v>
      </c>
      <c r="K10006" t="s">
        <v>137</v>
      </c>
      <c r="L10006" t="s">
        <v>27987</v>
      </c>
      <c r="M10006" t="s">
        <v>27988</v>
      </c>
      <c r="N10006">
        <v>1.9197222220000001</v>
      </c>
      <c r="O10006">
        <v>0</v>
      </c>
      <c r="P10006">
        <v>60</v>
      </c>
      <c r="Q10006">
        <v>0</v>
      </c>
      <c r="R10006">
        <v>0</v>
      </c>
      <c r="S10006">
        <v>0</v>
      </c>
      <c r="T10006">
        <v>18</v>
      </c>
      <c r="U10006">
        <v>0</v>
      </c>
      <c r="V10006">
        <v>0</v>
      </c>
      <c r="W10006">
        <v>0</v>
      </c>
      <c r="X10006">
        <v>23.704684455161811</v>
      </c>
      <c r="Y10006">
        <v>0</v>
      </c>
      <c r="Z10006">
        <v>0</v>
      </c>
      <c r="AA10006">
        <v>0</v>
      </c>
      <c r="AB10006">
        <v>12.625684632737505</v>
      </c>
      <c r="AC10006">
        <v>0</v>
      </c>
      <c r="AD10006">
        <v>0</v>
      </c>
      <c r="AE10006">
        <v>36.330369087899314</v>
      </c>
    </row>
    <row r="10007" spans="1:31" x14ac:dyDescent="0.25">
      <c r="A10007">
        <v>1666696</v>
      </c>
      <c r="B10007">
        <v>1</v>
      </c>
      <c r="C10007" t="s">
        <v>80</v>
      </c>
      <c r="D10007" t="s">
        <v>90</v>
      </c>
      <c r="E10007" t="s">
        <v>146</v>
      </c>
      <c r="F10007" t="s">
        <v>27989</v>
      </c>
      <c r="G10007" t="s">
        <v>260</v>
      </c>
      <c r="H10007" t="s">
        <v>149</v>
      </c>
      <c r="I10007" t="s">
        <v>135</v>
      </c>
      <c r="J10007" t="s">
        <v>136</v>
      </c>
      <c r="K10007" t="s">
        <v>137</v>
      </c>
      <c r="L10007" t="s">
        <v>27990</v>
      </c>
      <c r="M10007" t="s">
        <v>27991</v>
      </c>
      <c r="N10007">
        <v>2.1913888880000001</v>
      </c>
      <c r="O10007">
        <v>0</v>
      </c>
      <c r="P10007">
        <v>406</v>
      </c>
      <c r="Q10007">
        <v>0</v>
      </c>
      <c r="R10007">
        <v>0</v>
      </c>
      <c r="S10007">
        <v>0</v>
      </c>
      <c r="T10007">
        <v>67</v>
      </c>
      <c r="U10007">
        <v>0</v>
      </c>
      <c r="V10007">
        <v>0</v>
      </c>
      <c r="W10007">
        <v>0</v>
      </c>
      <c r="X10007">
        <v>313.31932755766104</v>
      </c>
      <c r="Y10007">
        <v>0</v>
      </c>
      <c r="Z10007">
        <v>0</v>
      </c>
      <c r="AA10007">
        <v>0</v>
      </c>
      <c r="AB10007">
        <v>107.28455625902868</v>
      </c>
      <c r="AC10007">
        <v>0</v>
      </c>
      <c r="AD10007">
        <v>0</v>
      </c>
      <c r="AE10007">
        <v>420.60388381668974</v>
      </c>
    </row>
    <row r="10008" spans="1:31" x14ac:dyDescent="0.25">
      <c r="A10008">
        <v>1666842</v>
      </c>
      <c r="B10008">
        <v>1</v>
      </c>
      <c r="C10008" t="s">
        <v>81</v>
      </c>
      <c r="D10008" t="s">
        <v>118</v>
      </c>
      <c r="E10008" t="s">
        <v>131</v>
      </c>
      <c r="F10008" t="s">
        <v>27992</v>
      </c>
      <c r="G10008" t="s">
        <v>161</v>
      </c>
      <c r="H10008" t="s">
        <v>134</v>
      </c>
      <c r="I10008" t="s">
        <v>135</v>
      </c>
      <c r="J10008" t="s">
        <v>136</v>
      </c>
      <c r="K10008" t="s">
        <v>137</v>
      </c>
      <c r="L10008" t="s">
        <v>27993</v>
      </c>
      <c r="M10008" t="s">
        <v>27994</v>
      </c>
      <c r="N10008">
        <v>0.391944444</v>
      </c>
      <c r="O10008">
        <v>0</v>
      </c>
      <c r="P10008">
        <v>17</v>
      </c>
      <c r="Q10008">
        <v>0</v>
      </c>
      <c r="R10008">
        <v>8</v>
      </c>
      <c r="S10008">
        <v>0</v>
      </c>
      <c r="T10008">
        <v>2</v>
      </c>
      <c r="U10008">
        <v>0</v>
      </c>
      <c r="V10008">
        <v>0</v>
      </c>
      <c r="W10008">
        <v>0</v>
      </c>
      <c r="X10008">
        <v>1.4442123636635928</v>
      </c>
      <c r="Y10008">
        <v>0</v>
      </c>
      <c r="Z10008">
        <v>7.482644238184083E-2</v>
      </c>
      <c r="AA10008">
        <v>0</v>
      </c>
      <c r="AB10008">
        <v>0.15381365659893001</v>
      </c>
      <c r="AC10008">
        <v>0</v>
      </c>
      <c r="AD10008">
        <v>0</v>
      </c>
      <c r="AE10008">
        <v>1.6728524626443637</v>
      </c>
    </row>
    <row r="10009" spans="1:31" x14ac:dyDescent="0.25">
      <c r="A10009">
        <v>1666567</v>
      </c>
      <c r="B10009">
        <v>1</v>
      </c>
      <c r="C10009" t="s">
        <v>80</v>
      </c>
      <c r="D10009" t="s">
        <v>106</v>
      </c>
      <c r="E10009" t="s">
        <v>152</v>
      </c>
      <c r="F10009" t="s">
        <v>27995</v>
      </c>
      <c r="G10009" t="s">
        <v>154</v>
      </c>
      <c r="H10009" t="s">
        <v>149</v>
      </c>
      <c r="I10009" t="s">
        <v>135</v>
      </c>
      <c r="J10009" t="s">
        <v>136</v>
      </c>
      <c r="K10009" t="s">
        <v>137</v>
      </c>
      <c r="L10009" t="s">
        <v>27996</v>
      </c>
      <c r="M10009" t="s">
        <v>27997</v>
      </c>
      <c r="N10009">
        <v>2.756388888</v>
      </c>
      <c r="O10009">
        <v>0</v>
      </c>
      <c r="P10009">
        <v>1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W10009">
        <v>0</v>
      </c>
      <c r="X10009">
        <v>0.52576997394635505</v>
      </c>
      <c r="Y10009">
        <v>0</v>
      </c>
      <c r="Z10009">
        <v>0</v>
      </c>
      <c r="AA10009">
        <v>0</v>
      </c>
      <c r="AB10009">
        <v>0</v>
      </c>
      <c r="AC10009">
        <v>0</v>
      </c>
      <c r="AD10009">
        <v>0</v>
      </c>
      <c r="AE10009">
        <v>0.52576997394635505</v>
      </c>
    </row>
    <row r="10010" spans="1:31" x14ac:dyDescent="0.25">
      <c r="A10010">
        <v>1666759</v>
      </c>
      <c r="B10010">
        <v>1</v>
      </c>
      <c r="C10010" t="s">
        <v>80</v>
      </c>
      <c r="D10010" t="s">
        <v>82</v>
      </c>
      <c r="E10010" t="s">
        <v>146</v>
      </c>
      <c r="F10010" t="s">
        <v>1957</v>
      </c>
      <c r="G10010" t="s">
        <v>260</v>
      </c>
      <c r="H10010" t="s">
        <v>149</v>
      </c>
      <c r="I10010" t="s">
        <v>135</v>
      </c>
      <c r="J10010" t="s">
        <v>136</v>
      </c>
      <c r="K10010" t="s">
        <v>137</v>
      </c>
      <c r="L10010" t="s">
        <v>27998</v>
      </c>
      <c r="M10010" t="s">
        <v>27999</v>
      </c>
      <c r="N10010">
        <v>4.4011111109999996</v>
      </c>
      <c r="O10010">
        <v>0</v>
      </c>
      <c r="P10010">
        <v>91</v>
      </c>
      <c r="Q10010">
        <v>0</v>
      </c>
      <c r="R10010">
        <v>0</v>
      </c>
      <c r="S10010">
        <v>0</v>
      </c>
      <c r="T10010">
        <v>10</v>
      </c>
      <c r="U10010">
        <v>0</v>
      </c>
      <c r="V10010">
        <v>0</v>
      </c>
      <c r="W10010">
        <v>0</v>
      </c>
      <c r="X10010">
        <v>67.923274562582861</v>
      </c>
      <c r="Y10010">
        <v>0</v>
      </c>
      <c r="Z10010">
        <v>0</v>
      </c>
      <c r="AA10010">
        <v>0</v>
      </c>
      <c r="AB10010">
        <v>82.591689666418432</v>
      </c>
      <c r="AC10010">
        <v>0</v>
      </c>
      <c r="AD10010">
        <v>0</v>
      </c>
      <c r="AE10010">
        <v>150.51496422900129</v>
      </c>
    </row>
    <row r="10011" spans="1:31" x14ac:dyDescent="0.25">
      <c r="A10011">
        <v>1666404</v>
      </c>
      <c r="B10011">
        <v>1</v>
      </c>
      <c r="C10011" t="s">
        <v>80</v>
      </c>
      <c r="D10011" t="s">
        <v>97</v>
      </c>
      <c r="E10011" t="s">
        <v>178</v>
      </c>
      <c r="F10011" t="s">
        <v>1892</v>
      </c>
      <c r="G10011" t="s">
        <v>148</v>
      </c>
      <c r="H10011" t="s">
        <v>149</v>
      </c>
      <c r="I10011" t="s">
        <v>135</v>
      </c>
      <c r="J10011" t="s">
        <v>136</v>
      </c>
      <c r="K10011" t="s">
        <v>143</v>
      </c>
      <c r="L10011" t="s">
        <v>28000</v>
      </c>
      <c r="M10011" t="s">
        <v>28001</v>
      </c>
      <c r="N10011">
        <v>0.592636944</v>
      </c>
      <c r="O10011">
        <v>0</v>
      </c>
      <c r="P10011">
        <v>71</v>
      </c>
      <c r="Q10011">
        <v>0</v>
      </c>
      <c r="R10011">
        <v>4</v>
      </c>
      <c r="S10011">
        <v>0</v>
      </c>
      <c r="T10011">
        <v>7</v>
      </c>
      <c r="U10011">
        <v>0</v>
      </c>
      <c r="V10011">
        <v>0</v>
      </c>
      <c r="W10011">
        <v>0</v>
      </c>
      <c r="X10011">
        <v>19.411333435719502</v>
      </c>
      <c r="Y10011">
        <v>0</v>
      </c>
      <c r="Z10011">
        <v>0.46995229823627566</v>
      </c>
      <c r="AA10011">
        <v>0</v>
      </c>
      <c r="AB10011">
        <v>4.6224780614893657</v>
      </c>
      <c r="AC10011">
        <v>0</v>
      </c>
      <c r="AD10011">
        <v>0</v>
      </c>
      <c r="AE10011">
        <v>24.503763795445145</v>
      </c>
    </row>
    <row r="10012" spans="1:31" x14ac:dyDescent="0.25">
      <c r="A10012">
        <v>1666281</v>
      </c>
      <c r="B10012">
        <v>1</v>
      </c>
      <c r="C10012" t="s">
        <v>80</v>
      </c>
      <c r="D10012" t="s">
        <v>109</v>
      </c>
      <c r="E10012" t="s">
        <v>131</v>
      </c>
      <c r="F10012" t="s">
        <v>21343</v>
      </c>
      <c r="G10012" t="s">
        <v>148</v>
      </c>
      <c r="H10012" t="s">
        <v>134</v>
      </c>
      <c r="I10012" t="s">
        <v>135</v>
      </c>
      <c r="J10012" t="s">
        <v>136</v>
      </c>
      <c r="K10012" t="s">
        <v>143</v>
      </c>
      <c r="L10012" t="s">
        <v>28002</v>
      </c>
      <c r="M10012" t="s">
        <v>28003</v>
      </c>
      <c r="N10012">
        <v>7.7073794439999999</v>
      </c>
      <c r="O10012">
        <v>0</v>
      </c>
      <c r="P10012">
        <v>5</v>
      </c>
      <c r="Q10012">
        <v>0</v>
      </c>
      <c r="R10012">
        <v>16</v>
      </c>
      <c r="S10012">
        <v>0</v>
      </c>
      <c r="T10012">
        <v>11</v>
      </c>
      <c r="U10012">
        <v>0</v>
      </c>
      <c r="V10012">
        <v>0</v>
      </c>
      <c r="W10012">
        <v>0</v>
      </c>
      <c r="X10012">
        <v>9.3424395558191939</v>
      </c>
      <c r="Y10012">
        <v>0</v>
      </c>
      <c r="Z10012">
        <v>21.209495665500143</v>
      </c>
      <c r="AA10012">
        <v>0</v>
      </c>
      <c r="AB10012">
        <v>85.211848374905244</v>
      </c>
      <c r="AC10012">
        <v>0</v>
      </c>
      <c r="AD10012">
        <v>0</v>
      </c>
      <c r="AE10012">
        <v>115.76378359622458</v>
      </c>
    </row>
    <row r="10013" spans="1:31" x14ac:dyDescent="0.25">
      <c r="A10013">
        <v>1666945</v>
      </c>
      <c r="B10013">
        <v>1</v>
      </c>
      <c r="C10013" t="s">
        <v>80</v>
      </c>
      <c r="D10013" t="s">
        <v>98</v>
      </c>
      <c r="E10013" t="s">
        <v>152</v>
      </c>
      <c r="F10013" t="s">
        <v>28004</v>
      </c>
      <c r="G10013" t="s">
        <v>154</v>
      </c>
      <c r="H10013" t="s">
        <v>149</v>
      </c>
      <c r="I10013" t="s">
        <v>135</v>
      </c>
      <c r="J10013" t="s">
        <v>136</v>
      </c>
      <c r="K10013" t="s">
        <v>137</v>
      </c>
      <c r="L10013" t="s">
        <v>28005</v>
      </c>
      <c r="M10013" t="s">
        <v>28006</v>
      </c>
      <c r="N10013">
        <v>0.81861111099999995</v>
      </c>
      <c r="O10013">
        <v>0</v>
      </c>
      <c r="P10013">
        <v>1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W10013">
        <v>0</v>
      </c>
      <c r="X10013">
        <v>0.33839924303758218</v>
      </c>
      <c r="Y10013">
        <v>0</v>
      </c>
      <c r="Z10013">
        <v>0</v>
      </c>
      <c r="AA10013">
        <v>0</v>
      </c>
      <c r="AB10013">
        <v>0</v>
      </c>
      <c r="AC10013">
        <v>0</v>
      </c>
      <c r="AD10013">
        <v>0</v>
      </c>
      <c r="AE10013">
        <v>0.33839924303758218</v>
      </c>
    </row>
    <row r="10014" spans="1:31" x14ac:dyDescent="0.25">
      <c r="A10014">
        <v>1666802</v>
      </c>
      <c r="B10014">
        <v>1</v>
      </c>
      <c r="C10014" t="s">
        <v>81</v>
      </c>
      <c r="D10014" t="s">
        <v>113</v>
      </c>
      <c r="E10014" t="s">
        <v>131</v>
      </c>
      <c r="F10014" t="s">
        <v>28007</v>
      </c>
      <c r="G10014" t="s">
        <v>2147</v>
      </c>
      <c r="H10014" t="s">
        <v>134</v>
      </c>
      <c r="I10014" t="s">
        <v>135</v>
      </c>
      <c r="J10014" t="s">
        <v>136</v>
      </c>
      <c r="K10014" t="s">
        <v>137</v>
      </c>
      <c r="L10014" t="s">
        <v>28008</v>
      </c>
      <c r="M10014" t="s">
        <v>28009</v>
      </c>
      <c r="N10014">
        <v>5.4313888879999999</v>
      </c>
      <c r="O10014">
        <v>0</v>
      </c>
      <c r="P10014">
        <v>16</v>
      </c>
      <c r="Q10014">
        <v>0</v>
      </c>
      <c r="R10014">
        <v>1</v>
      </c>
      <c r="S10014">
        <v>0</v>
      </c>
      <c r="T10014">
        <v>0</v>
      </c>
      <c r="U10014">
        <v>0</v>
      </c>
      <c r="V10014">
        <v>0</v>
      </c>
      <c r="W10014">
        <v>0</v>
      </c>
      <c r="X10014">
        <v>9.6313356322025108</v>
      </c>
      <c r="Y10014">
        <v>0</v>
      </c>
      <c r="Z10014">
        <v>7.5499200882052789E-3</v>
      </c>
      <c r="AA10014">
        <v>0</v>
      </c>
      <c r="AB10014">
        <v>0</v>
      </c>
      <c r="AC10014">
        <v>0</v>
      </c>
      <c r="AD10014">
        <v>0</v>
      </c>
      <c r="AE10014">
        <v>9.6388855522907164</v>
      </c>
    </row>
    <row r="10015" spans="1:31" x14ac:dyDescent="0.25">
      <c r="A10015">
        <v>1666779</v>
      </c>
      <c r="B10015">
        <v>1</v>
      </c>
      <c r="C10015" t="s">
        <v>81</v>
      </c>
      <c r="D10015" t="s">
        <v>112</v>
      </c>
      <c r="E10015" t="s">
        <v>152</v>
      </c>
      <c r="F10015" t="s">
        <v>28010</v>
      </c>
      <c r="G10015" t="s">
        <v>154</v>
      </c>
      <c r="H10015" t="s">
        <v>149</v>
      </c>
      <c r="I10015" t="s">
        <v>135</v>
      </c>
      <c r="J10015" t="s">
        <v>136</v>
      </c>
      <c r="K10015" t="s">
        <v>137</v>
      </c>
      <c r="L10015" t="s">
        <v>28011</v>
      </c>
      <c r="M10015" t="s">
        <v>28012</v>
      </c>
      <c r="N10015">
        <v>4.1011111109999998</v>
      </c>
      <c r="O10015">
        <v>0</v>
      </c>
      <c r="P10015">
        <v>3</v>
      </c>
      <c r="Q10015">
        <v>0</v>
      </c>
      <c r="R10015">
        <v>0</v>
      </c>
      <c r="S10015">
        <v>0</v>
      </c>
      <c r="T10015">
        <v>2</v>
      </c>
      <c r="U10015">
        <v>0</v>
      </c>
      <c r="V10015">
        <v>0</v>
      </c>
      <c r="W10015">
        <v>0</v>
      </c>
      <c r="X10015">
        <v>0.80080713656690172</v>
      </c>
      <c r="Y10015">
        <v>0</v>
      </c>
      <c r="Z10015">
        <v>0</v>
      </c>
      <c r="AA10015">
        <v>0</v>
      </c>
      <c r="AB10015">
        <v>1.1739097287856541</v>
      </c>
      <c r="AC10015">
        <v>0</v>
      </c>
      <c r="AD10015">
        <v>0</v>
      </c>
      <c r="AE10015">
        <v>1.9747168653525558</v>
      </c>
    </row>
    <row r="10016" spans="1:31" x14ac:dyDescent="0.25">
      <c r="A10016">
        <v>1666467</v>
      </c>
      <c r="B10016">
        <v>1</v>
      </c>
      <c r="C10016" t="s">
        <v>80</v>
      </c>
      <c r="D10016" t="s">
        <v>100</v>
      </c>
      <c r="E10016" t="s">
        <v>178</v>
      </c>
      <c r="F10016" t="s">
        <v>28013</v>
      </c>
      <c r="G10016" t="s">
        <v>227</v>
      </c>
      <c r="H10016" t="s">
        <v>149</v>
      </c>
      <c r="I10016" t="s">
        <v>135</v>
      </c>
      <c r="J10016" t="s">
        <v>136</v>
      </c>
      <c r="K10016" t="s">
        <v>137</v>
      </c>
      <c r="L10016" t="s">
        <v>28014</v>
      </c>
      <c r="M10016" t="s">
        <v>28015</v>
      </c>
      <c r="N10016">
        <v>2.8083333330000002</v>
      </c>
      <c r="O10016">
        <v>0</v>
      </c>
      <c r="P10016">
        <v>70</v>
      </c>
      <c r="Q10016">
        <v>0</v>
      </c>
      <c r="R10016">
        <v>0</v>
      </c>
      <c r="S10016">
        <v>0</v>
      </c>
      <c r="T10016">
        <v>4</v>
      </c>
      <c r="U10016">
        <v>0</v>
      </c>
      <c r="V10016">
        <v>0</v>
      </c>
      <c r="W10016">
        <v>0</v>
      </c>
      <c r="X10016">
        <v>24.492035312940089</v>
      </c>
      <c r="Y10016">
        <v>0</v>
      </c>
      <c r="Z10016">
        <v>0</v>
      </c>
      <c r="AA10016">
        <v>0</v>
      </c>
      <c r="AB10016">
        <v>18.042204672189765</v>
      </c>
      <c r="AC10016">
        <v>0</v>
      </c>
      <c r="AD10016">
        <v>0</v>
      </c>
      <c r="AE10016">
        <v>42.534239985129858</v>
      </c>
    </row>
    <row r="10017" spans="1:31" x14ac:dyDescent="0.25">
      <c r="A10017">
        <v>1666218</v>
      </c>
      <c r="B10017">
        <v>1</v>
      </c>
      <c r="C10017" t="s">
        <v>80</v>
      </c>
      <c r="D10017" t="s">
        <v>88</v>
      </c>
      <c r="E10017" t="s">
        <v>362</v>
      </c>
      <c r="F10017" t="s">
        <v>27052</v>
      </c>
      <c r="G10017" t="s">
        <v>180</v>
      </c>
      <c r="H10017" t="s">
        <v>149</v>
      </c>
      <c r="I10017" t="s">
        <v>135</v>
      </c>
      <c r="J10017" t="s">
        <v>136</v>
      </c>
      <c r="K10017" t="s">
        <v>137</v>
      </c>
      <c r="L10017" t="s">
        <v>28016</v>
      </c>
      <c r="M10017" t="s">
        <v>28017</v>
      </c>
      <c r="N10017">
        <v>8.0127777770000002</v>
      </c>
      <c r="O10017">
        <v>0</v>
      </c>
      <c r="P10017">
        <v>68</v>
      </c>
      <c r="Q10017">
        <v>0</v>
      </c>
      <c r="R10017">
        <v>0</v>
      </c>
      <c r="S10017">
        <v>0</v>
      </c>
      <c r="T10017">
        <v>14</v>
      </c>
      <c r="U10017">
        <v>0</v>
      </c>
      <c r="V10017">
        <v>0</v>
      </c>
      <c r="W10017">
        <v>0</v>
      </c>
      <c r="X10017">
        <v>189.62111462883755</v>
      </c>
      <c r="Y10017">
        <v>0</v>
      </c>
      <c r="Z10017">
        <v>0</v>
      </c>
      <c r="AA10017">
        <v>0</v>
      </c>
      <c r="AB10017">
        <v>134.36975734904243</v>
      </c>
      <c r="AC10017">
        <v>0</v>
      </c>
      <c r="AD10017">
        <v>0</v>
      </c>
      <c r="AE10017">
        <v>323.99087197787998</v>
      </c>
    </row>
    <row r="10018" spans="1:31" x14ac:dyDescent="0.25">
      <c r="A10018">
        <v>1666573</v>
      </c>
      <c r="B10018">
        <v>1</v>
      </c>
      <c r="C10018" t="s">
        <v>80</v>
      </c>
      <c r="D10018" t="s">
        <v>97</v>
      </c>
      <c r="E10018" t="s">
        <v>152</v>
      </c>
      <c r="F10018" t="s">
        <v>28018</v>
      </c>
      <c r="G10018" t="s">
        <v>172</v>
      </c>
      <c r="H10018" t="s">
        <v>149</v>
      </c>
      <c r="I10018" t="s">
        <v>135</v>
      </c>
      <c r="J10018" t="s">
        <v>136</v>
      </c>
      <c r="K10018" t="s">
        <v>137</v>
      </c>
      <c r="L10018" t="s">
        <v>28019</v>
      </c>
      <c r="M10018" t="s">
        <v>28020</v>
      </c>
      <c r="N10018">
        <v>6.8152777770000004</v>
      </c>
      <c r="O10018">
        <v>0</v>
      </c>
      <c r="P10018">
        <v>1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W10018">
        <v>0</v>
      </c>
      <c r="X10018">
        <v>0.37826100376491778</v>
      </c>
      <c r="Y10018">
        <v>0</v>
      </c>
      <c r="Z10018">
        <v>0</v>
      </c>
      <c r="AA10018">
        <v>0</v>
      </c>
      <c r="AB10018">
        <v>0</v>
      </c>
      <c r="AC10018">
        <v>0</v>
      </c>
      <c r="AD10018">
        <v>0</v>
      </c>
      <c r="AE10018">
        <v>0.37826100376491778</v>
      </c>
    </row>
    <row r="10019" spans="1:31" x14ac:dyDescent="0.25">
      <c r="A10019">
        <v>1666822</v>
      </c>
      <c r="B10019">
        <v>1</v>
      </c>
      <c r="C10019" t="s">
        <v>80</v>
      </c>
      <c r="D10019" t="s">
        <v>97</v>
      </c>
      <c r="E10019" t="s">
        <v>152</v>
      </c>
      <c r="F10019" t="s">
        <v>28021</v>
      </c>
      <c r="G10019" t="s">
        <v>154</v>
      </c>
      <c r="H10019" t="s">
        <v>149</v>
      </c>
      <c r="I10019" t="s">
        <v>135</v>
      </c>
      <c r="J10019" t="s">
        <v>136</v>
      </c>
      <c r="K10019" t="s">
        <v>137</v>
      </c>
      <c r="L10019" t="s">
        <v>28022</v>
      </c>
      <c r="M10019" t="s">
        <v>28023</v>
      </c>
      <c r="N10019">
        <v>7.4244444439999997</v>
      </c>
      <c r="O10019">
        <v>0</v>
      </c>
      <c r="P10019">
        <v>0</v>
      </c>
      <c r="Q10019">
        <v>0</v>
      </c>
      <c r="R10019">
        <v>1</v>
      </c>
      <c r="S10019">
        <v>0</v>
      </c>
      <c r="T10019">
        <v>0</v>
      </c>
      <c r="U10019">
        <v>0</v>
      </c>
      <c r="V10019">
        <v>0</v>
      </c>
      <c r="W10019">
        <v>0</v>
      </c>
      <c r="X10019">
        <v>0</v>
      </c>
      <c r="Y10019">
        <v>0</v>
      </c>
      <c r="Z10019">
        <v>0.3010599424638889</v>
      </c>
      <c r="AA10019">
        <v>0</v>
      </c>
      <c r="AB10019">
        <v>0</v>
      </c>
      <c r="AC10019">
        <v>0</v>
      </c>
      <c r="AD10019">
        <v>0</v>
      </c>
      <c r="AE10019">
        <v>0.3010599424638889</v>
      </c>
    </row>
    <row r="10020" spans="1:31" x14ac:dyDescent="0.25">
      <c r="A10020">
        <v>1666816</v>
      </c>
      <c r="B10020">
        <v>1</v>
      </c>
      <c r="C10020" t="s">
        <v>81</v>
      </c>
      <c r="D10020" t="s">
        <v>128</v>
      </c>
      <c r="E10020" t="s">
        <v>178</v>
      </c>
      <c r="F10020" t="s">
        <v>28024</v>
      </c>
      <c r="G10020" t="s">
        <v>187</v>
      </c>
      <c r="H10020" t="s">
        <v>149</v>
      </c>
      <c r="I10020" t="s">
        <v>135</v>
      </c>
      <c r="J10020" t="s">
        <v>136</v>
      </c>
      <c r="K10020" t="s">
        <v>137</v>
      </c>
      <c r="L10020" t="s">
        <v>28025</v>
      </c>
      <c r="M10020" t="s">
        <v>28026</v>
      </c>
      <c r="N10020">
        <v>4.4758333329999997</v>
      </c>
      <c r="O10020">
        <v>0</v>
      </c>
      <c r="P10020">
        <v>5</v>
      </c>
      <c r="Q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6.962161107749381</v>
      </c>
      <c r="Y10020">
        <v>0</v>
      </c>
      <c r="Z10020">
        <v>0</v>
      </c>
      <c r="AA10020">
        <v>0</v>
      </c>
      <c r="AB10020">
        <v>0</v>
      </c>
      <c r="AC10020">
        <v>0</v>
      </c>
      <c r="AD10020">
        <v>0</v>
      </c>
      <c r="AE10020">
        <v>6.962161107749381</v>
      </c>
    </row>
    <row r="10021" spans="1:31" x14ac:dyDescent="0.25">
      <c r="A10021">
        <v>1666676</v>
      </c>
      <c r="B10021">
        <v>1</v>
      </c>
      <c r="C10021" t="s">
        <v>80</v>
      </c>
      <c r="D10021" t="s">
        <v>94</v>
      </c>
      <c r="E10021" t="s">
        <v>152</v>
      </c>
      <c r="F10021" t="s">
        <v>28027</v>
      </c>
      <c r="G10021" t="s">
        <v>154</v>
      </c>
      <c r="H10021" t="s">
        <v>149</v>
      </c>
      <c r="I10021" t="s">
        <v>135</v>
      </c>
      <c r="J10021" t="s">
        <v>136</v>
      </c>
      <c r="K10021" t="s">
        <v>137</v>
      </c>
      <c r="L10021" t="s">
        <v>28028</v>
      </c>
      <c r="M10021" t="s">
        <v>28029</v>
      </c>
      <c r="N10021">
        <v>2.7397222220000002</v>
      </c>
      <c r="O10021">
        <v>0</v>
      </c>
      <c r="P10021">
        <v>1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W10021">
        <v>0</v>
      </c>
      <c r="X10021">
        <v>0.94068615524958743</v>
      </c>
      <c r="Y10021">
        <v>0</v>
      </c>
      <c r="Z10021">
        <v>0</v>
      </c>
      <c r="AA10021">
        <v>0</v>
      </c>
      <c r="AB10021">
        <v>0</v>
      </c>
      <c r="AC10021">
        <v>0</v>
      </c>
      <c r="AD10021">
        <v>0</v>
      </c>
      <c r="AE10021">
        <v>0.94068615524958743</v>
      </c>
    </row>
    <row r="10022" spans="1:31" x14ac:dyDescent="0.25">
      <c r="A10022">
        <v>1666530</v>
      </c>
      <c r="B10022">
        <v>1</v>
      </c>
      <c r="C10022" t="s">
        <v>80</v>
      </c>
      <c r="D10022" t="s">
        <v>104</v>
      </c>
      <c r="E10022" t="s">
        <v>152</v>
      </c>
      <c r="F10022" t="s">
        <v>28030</v>
      </c>
      <c r="G10022" t="s">
        <v>154</v>
      </c>
      <c r="H10022" t="s">
        <v>149</v>
      </c>
      <c r="I10022" t="s">
        <v>135</v>
      </c>
      <c r="J10022" t="s">
        <v>136</v>
      </c>
      <c r="K10022" t="s">
        <v>137</v>
      </c>
      <c r="L10022" t="s">
        <v>27746</v>
      </c>
      <c r="M10022" t="s">
        <v>28031</v>
      </c>
      <c r="N10022">
        <v>6.091111111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1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7.2300130806210303</v>
      </c>
      <c r="AC10022">
        <v>0</v>
      </c>
      <c r="AD10022">
        <v>0</v>
      </c>
      <c r="AE10022">
        <v>7.2300130806210303</v>
      </c>
    </row>
    <row r="10023" spans="1:31" x14ac:dyDescent="0.25">
      <c r="A10023">
        <v>1666507</v>
      </c>
      <c r="B10023">
        <v>1</v>
      </c>
      <c r="C10023" t="s">
        <v>81</v>
      </c>
      <c r="D10023" t="s">
        <v>127</v>
      </c>
      <c r="E10023" t="s">
        <v>146</v>
      </c>
      <c r="F10023" t="s">
        <v>28032</v>
      </c>
      <c r="G10023" t="s">
        <v>6610</v>
      </c>
      <c r="H10023" t="s">
        <v>149</v>
      </c>
      <c r="I10023" t="s">
        <v>135</v>
      </c>
      <c r="J10023" t="s">
        <v>136</v>
      </c>
      <c r="K10023" t="s">
        <v>137</v>
      </c>
      <c r="L10023" t="s">
        <v>28033</v>
      </c>
      <c r="M10023" t="s">
        <v>28034</v>
      </c>
      <c r="N10023">
        <v>3.8936111109999998</v>
      </c>
      <c r="O10023">
        <v>0</v>
      </c>
      <c r="P10023">
        <v>2</v>
      </c>
      <c r="Q10023">
        <v>0</v>
      </c>
      <c r="R10023">
        <v>3</v>
      </c>
      <c r="S10023">
        <v>0</v>
      </c>
      <c r="T10023">
        <v>1</v>
      </c>
      <c r="U10023">
        <v>0</v>
      </c>
      <c r="V10023">
        <v>0</v>
      </c>
      <c r="W10023">
        <v>0</v>
      </c>
      <c r="X10023">
        <v>3.4251049912833336E-4</v>
      </c>
      <c r="Y10023">
        <v>0</v>
      </c>
      <c r="Z10023">
        <v>8.0793319262604317</v>
      </c>
      <c r="AA10023">
        <v>0</v>
      </c>
      <c r="AB10023">
        <v>8.4590978018720335</v>
      </c>
      <c r="AC10023">
        <v>0</v>
      </c>
      <c r="AD10023">
        <v>0</v>
      </c>
      <c r="AE10023">
        <v>16.538772238631594</v>
      </c>
    </row>
    <row r="10024" spans="1:31" x14ac:dyDescent="0.25">
      <c r="A10024">
        <v>1666490</v>
      </c>
      <c r="B10024">
        <v>1</v>
      </c>
      <c r="C10024" t="s">
        <v>81</v>
      </c>
      <c r="D10024" t="s">
        <v>113</v>
      </c>
      <c r="E10024" t="s">
        <v>140</v>
      </c>
      <c r="F10024" t="s">
        <v>28035</v>
      </c>
      <c r="G10024" t="s">
        <v>148</v>
      </c>
      <c r="H10024" t="s">
        <v>134</v>
      </c>
      <c r="I10024" t="s">
        <v>135</v>
      </c>
      <c r="J10024" t="s">
        <v>136</v>
      </c>
      <c r="K10024" t="s">
        <v>143</v>
      </c>
      <c r="L10024" t="s">
        <v>28036</v>
      </c>
      <c r="M10024" t="s">
        <v>28037</v>
      </c>
      <c r="N10024">
        <v>4.6041666660000002</v>
      </c>
      <c r="O10024">
        <v>0</v>
      </c>
      <c r="P10024">
        <v>2666</v>
      </c>
      <c r="Q10024">
        <v>2</v>
      </c>
      <c r="R10024">
        <v>94</v>
      </c>
      <c r="S10024">
        <v>4</v>
      </c>
      <c r="T10024">
        <v>239</v>
      </c>
      <c r="U10024">
        <v>2</v>
      </c>
      <c r="V10024">
        <v>2</v>
      </c>
      <c r="W10024">
        <v>0</v>
      </c>
      <c r="X10024">
        <v>2963.0692549437081</v>
      </c>
      <c r="Y10024">
        <v>6.2015884801385495</v>
      </c>
      <c r="Z10024">
        <v>146.40373662149801</v>
      </c>
      <c r="AA10024">
        <v>75.026859813762115</v>
      </c>
      <c r="AB10024">
        <v>1227.0474412876463</v>
      </c>
      <c r="AC10024">
        <v>509.32254492821744</v>
      </c>
      <c r="AD10024">
        <v>14.96729802565372</v>
      </c>
      <c r="AE10024">
        <v>4942.0387241006238</v>
      </c>
    </row>
    <row r="10025" spans="1:31" x14ac:dyDescent="0.25">
      <c r="A10025">
        <v>1666298</v>
      </c>
      <c r="B10025">
        <v>1</v>
      </c>
      <c r="C10025" t="s">
        <v>80</v>
      </c>
      <c r="D10025" t="s">
        <v>106</v>
      </c>
      <c r="E10025" t="s">
        <v>178</v>
      </c>
      <c r="F10025" t="s">
        <v>27424</v>
      </c>
      <c r="G10025" t="s">
        <v>227</v>
      </c>
      <c r="H10025" t="s">
        <v>149</v>
      </c>
      <c r="I10025" t="s">
        <v>135</v>
      </c>
      <c r="J10025" t="s">
        <v>136</v>
      </c>
      <c r="K10025" t="s">
        <v>137</v>
      </c>
      <c r="L10025" t="s">
        <v>28038</v>
      </c>
      <c r="M10025" t="s">
        <v>28039</v>
      </c>
      <c r="N10025">
        <v>2.7344444440000002</v>
      </c>
      <c r="O10025">
        <v>0</v>
      </c>
      <c r="P10025">
        <v>0</v>
      </c>
      <c r="Q10025">
        <v>0</v>
      </c>
      <c r="R10025">
        <v>5</v>
      </c>
      <c r="S10025">
        <v>0</v>
      </c>
      <c r="T10025">
        <v>0</v>
      </c>
      <c r="U10025">
        <v>0</v>
      </c>
      <c r="V10025">
        <v>0</v>
      </c>
      <c r="W10025">
        <v>0</v>
      </c>
      <c r="X10025">
        <v>0</v>
      </c>
      <c r="Y10025">
        <v>0</v>
      </c>
      <c r="Z10025">
        <v>10.552412924620237</v>
      </c>
      <c r="AA10025">
        <v>0</v>
      </c>
      <c r="AB10025">
        <v>0</v>
      </c>
      <c r="AC10025">
        <v>0</v>
      </c>
      <c r="AD10025">
        <v>0</v>
      </c>
      <c r="AE10025">
        <v>10.552412924620237</v>
      </c>
    </row>
    <row r="10026" spans="1:31" x14ac:dyDescent="0.25">
      <c r="A10026">
        <v>1666885</v>
      </c>
      <c r="B10026">
        <v>1</v>
      </c>
      <c r="C10026" t="s">
        <v>80</v>
      </c>
      <c r="D10026" t="s">
        <v>99</v>
      </c>
      <c r="E10026" t="s">
        <v>152</v>
      </c>
      <c r="F10026" t="s">
        <v>28040</v>
      </c>
      <c r="G10026" t="s">
        <v>154</v>
      </c>
      <c r="H10026" t="s">
        <v>149</v>
      </c>
      <c r="I10026" t="s">
        <v>135</v>
      </c>
      <c r="J10026" t="s">
        <v>136</v>
      </c>
      <c r="K10026" t="s">
        <v>137</v>
      </c>
      <c r="L10026" t="s">
        <v>28041</v>
      </c>
      <c r="M10026" t="s">
        <v>28042</v>
      </c>
      <c r="N10026">
        <v>1.9241666660000001</v>
      </c>
      <c r="O10026">
        <v>0</v>
      </c>
      <c r="P10026">
        <v>1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W10026">
        <v>0</v>
      </c>
      <c r="X10026">
        <v>5.5685195940405566E-2</v>
      </c>
      <c r="Y10026">
        <v>0</v>
      </c>
      <c r="Z10026">
        <v>0</v>
      </c>
      <c r="AA10026">
        <v>0</v>
      </c>
      <c r="AB10026">
        <v>0</v>
      </c>
      <c r="AC10026">
        <v>0</v>
      </c>
      <c r="AD10026">
        <v>0</v>
      </c>
      <c r="AE10026">
        <v>5.5685195940405566E-2</v>
      </c>
    </row>
    <row r="10027" spans="1:31" x14ac:dyDescent="0.25">
      <c r="A10027">
        <v>1666839</v>
      </c>
      <c r="B10027">
        <v>1</v>
      </c>
      <c r="C10027" t="s">
        <v>80</v>
      </c>
      <c r="D10027" t="s">
        <v>94</v>
      </c>
      <c r="E10027" t="s">
        <v>178</v>
      </c>
      <c r="F10027" t="s">
        <v>28043</v>
      </c>
      <c r="G10027" t="s">
        <v>227</v>
      </c>
      <c r="H10027" t="s">
        <v>149</v>
      </c>
      <c r="I10027" t="s">
        <v>135</v>
      </c>
      <c r="J10027" t="s">
        <v>136</v>
      </c>
      <c r="K10027" t="s">
        <v>137</v>
      </c>
      <c r="L10027" t="s">
        <v>28044</v>
      </c>
      <c r="M10027" t="s">
        <v>28045</v>
      </c>
      <c r="N10027">
        <v>4.2469444440000004</v>
      </c>
      <c r="O10027">
        <v>0</v>
      </c>
      <c r="P10027">
        <v>46</v>
      </c>
      <c r="Q10027">
        <v>0</v>
      </c>
      <c r="R10027">
        <v>0</v>
      </c>
      <c r="S10027">
        <v>0</v>
      </c>
      <c r="T10027">
        <v>12</v>
      </c>
      <c r="U10027">
        <v>0</v>
      </c>
      <c r="V10027">
        <v>0</v>
      </c>
      <c r="W10027">
        <v>0</v>
      </c>
      <c r="X10027">
        <v>72.801600461711757</v>
      </c>
      <c r="Y10027">
        <v>0</v>
      </c>
      <c r="Z10027">
        <v>0</v>
      </c>
      <c r="AA10027">
        <v>0</v>
      </c>
      <c r="AB10027">
        <v>36.317124528339853</v>
      </c>
      <c r="AC10027">
        <v>0</v>
      </c>
      <c r="AD10027">
        <v>0</v>
      </c>
      <c r="AE10027">
        <v>109.11872499005162</v>
      </c>
    </row>
    <row r="10028" spans="1:31" x14ac:dyDescent="0.25">
      <c r="A10028">
        <v>1666235</v>
      </c>
      <c r="B10028">
        <v>1</v>
      </c>
      <c r="C10028" t="s">
        <v>81</v>
      </c>
      <c r="D10028" t="s">
        <v>122</v>
      </c>
      <c r="E10028" t="s">
        <v>178</v>
      </c>
      <c r="F10028" t="s">
        <v>28046</v>
      </c>
      <c r="G10028" t="s">
        <v>231</v>
      </c>
      <c r="H10028" t="s">
        <v>149</v>
      </c>
      <c r="I10028" t="s">
        <v>135</v>
      </c>
      <c r="J10028" t="s">
        <v>136</v>
      </c>
      <c r="K10028" t="s">
        <v>137</v>
      </c>
      <c r="L10028" t="s">
        <v>28047</v>
      </c>
      <c r="M10028" t="s">
        <v>28048</v>
      </c>
      <c r="N10028">
        <v>1.1058333330000001</v>
      </c>
      <c r="O10028">
        <v>0</v>
      </c>
      <c r="P10028">
        <v>106</v>
      </c>
      <c r="Q10028">
        <v>0</v>
      </c>
      <c r="R10028">
        <v>0</v>
      </c>
      <c r="S10028">
        <v>0</v>
      </c>
      <c r="T10028">
        <v>2</v>
      </c>
      <c r="U10028">
        <v>0</v>
      </c>
      <c r="V10028">
        <v>0</v>
      </c>
      <c r="W10028">
        <v>0</v>
      </c>
      <c r="X10028">
        <v>27.498128167294894</v>
      </c>
      <c r="Y10028">
        <v>0</v>
      </c>
      <c r="Z10028">
        <v>0</v>
      </c>
      <c r="AA10028">
        <v>0</v>
      </c>
      <c r="AB10028">
        <v>2.11399657498928</v>
      </c>
      <c r="AC10028">
        <v>0</v>
      </c>
      <c r="AD10028">
        <v>0</v>
      </c>
      <c r="AE10028">
        <v>29.612124742284173</v>
      </c>
    </row>
    <row r="10029" spans="1:31" x14ac:dyDescent="0.25">
      <c r="A10029">
        <v>1666258</v>
      </c>
      <c r="B10029">
        <v>1</v>
      </c>
      <c r="C10029" t="s">
        <v>80</v>
      </c>
      <c r="D10029" t="s">
        <v>96</v>
      </c>
      <c r="E10029" t="s">
        <v>140</v>
      </c>
      <c r="F10029" t="s">
        <v>28049</v>
      </c>
      <c r="G10029" t="s">
        <v>161</v>
      </c>
      <c r="H10029" t="s">
        <v>134</v>
      </c>
      <c r="I10029" t="s">
        <v>135</v>
      </c>
      <c r="J10029" t="s">
        <v>136</v>
      </c>
      <c r="K10029" t="s">
        <v>137</v>
      </c>
      <c r="L10029" t="s">
        <v>28050</v>
      </c>
      <c r="M10029" t="s">
        <v>28051</v>
      </c>
      <c r="N10029">
        <v>0.16166666599999999</v>
      </c>
      <c r="O10029">
        <v>4</v>
      </c>
      <c r="P10029">
        <v>3074</v>
      </c>
      <c r="Q10029">
        <v>3</v>
      </c>
      <c r="R10029">
        <v>12</v>
      </c>
      <c r="S10029">
        <v>18</v>
      </c>
      <c r="T10029">
        <v>228</v>
      </c>
      <c r="U10029">
        <v>0</v>
      </c>
      <c r="V10029">
        <v>1</v>
      </c>
      <c r="W10029">
        <v>3.2717845305625599</v>
      </c>
      <c r="X10029">
        <v>122.69755755775527</v>
      </c>
      <c r="Y10029">
        <v>1.163768462898775</v>
      </c>
      <c r="Z10029">
        <v>0.53293604257957494</v>
      </c>
      <c r="AA10029">
        <v>23.275955975581333</v>
      </c>
      <c r="AB10029">
        <v>73.927336746632378</v>
      </c>
      <c r="AC10029">
        <v>0</v>
      </c>
      <c r="AD10029">
        <v>9.7143866157866649E-3</v>
      </c>
      <c r="AE10029">
        <v>224.87905370262567</v>
      </c>
    </row>
    <row r="10030" spans="1:31" x14ac:dyDescent="0.25">
      <c r="A10030">
        <v>1666215</v>
      </c>
      <c r="B10030">
        <v>1</v>
      </c>
      <c r="C10030" t="s">
        <v>80</v>
      </c>
      <c r="D10030" t="s">
        <v>97</v>
      </c>
      <c r="E10030" t="s">
        <v>131</v>
      </c>
      <c r="F10030" t="s">
        <v>28052</v>
      </c>
      <c r="G10030" t="s">
        <v>785</v>
      </c>
      <c r="H10030" t="s">
        <v>134</v>
      </c>
      <c r="I10030" t="s">
        <v>135</v>
      </c>
      <c r="J10030" t="s">
        <v>136</v>
      </c>
      <c r="K10030" t="s">
        <v>137</v>
      </c>
      <c r="L10030" t="s">
        <v>28053</v>
      </c>
      <c r="M10030" t="s">
        <v>28054</v>
      </c>
      <c r="N10030">
        <v>1.971666666</v>
      </c>
      <c r="O10030">
        <v>0</v>
      </c>
      <c r="P10030">
        <v>2155</v>
      </c>
      <c r="Q10030">
        <v>0</v>
      </c>
      <c r="R10030">
        <v>15</v>
      </c>
      <c r="S10030">
        <v>4</v>
      </c>
      <c r="T10030">
        <v>217</v>
      </c>
      <c r="U10030">
        <v>0</v>
      </c>
      <c r="V10030">
        <v>0</v>
      </c>
      <c r="W10030">
        <v>0</v>
      </c>
      <c r="X10030">
        <v>1908.3474806081979</v>
      </c>
      <c r="Y10030">
        <v>0</v>
      </c>
      <c r="Z10030">
        <v>5.1210594782579797</v>
      </c>
      <c r="AA10030">
        <v>161.65594834844333</v>
      </c>
      <c r="AB10030">
        <v>367.46971719183409</v>
      </c>
      <c r="AC10030">
        <v>0</v>
      </c>
      <c r="AD10030">
        <v>0</v>
      </c>
      <c r="AE10030">
        <v>2442.5942056267336</v>
      </c>
    </row>
    <row r="10031" spans="1:31" x14ac:dyDescent="0.25">
      <c r="A10031">
        <v>1666192</v>
      </c>
      <c r="B10031">
        <v>1</v>
      </c>
      <c r="C10031" t="s">
        <v>81</v>
      </c>
      <c r="D10031" t="s">
        <v>123</v>
      </c>
      <c r="E10031" t="s">
        <v>152</v>
      </c>
      <c r="F10031" t="s">
        <v>28055</v>
      </c>
      <c r="G10031" t="s">
        <v>507</v>
      </c>
      <c r="H10031" t="s">
        <v>149</v>
      </c>
      <c r="I10031" t="s">
        <v>135</v>
      </c>
      <c r="J10031" t="s">
        <v>136</v>
      </c>
      <c r="K10031" t="s">
        <v>137</v>
      </c>
      <c r="L10031" t="s">
        <v>28056</v>
      </c>
      <c r="M10031" t="s">
        <v>28057</v>
      </c>
      <c r="N10031">
        <v>0.62</v>
      </c>
      <c r="O10031">
        <v>0</v>
      </c>
      <c r="P10031">
        <v>0</v>
      </c>
      <c r="Q10031">
        <v>0</v>
      </c>
      <c r="R10031">
        <v>1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7.3092770413124161E-2</v>
      </c>
      <c r="AA10031">
        <v>0</v>
      </c>
      <c r="AB10031">
        <v>0</v>
      </c>
      <c r="AC10031">
        <v>0</v>
      </c>
      <c r="AD10031">
        <v>0</v>
      </c>
      <c r="AE10031">
        <v>7.3092770413124161E-2</v>
      </c>
    </row>
    <row r="10032" spans="1:31" x14ac:dyDescent="0.25">
      <c r="A10032">
        <v>1666278</v>
      </c>
      <c r="B10032">
        <v>1</v>
      </c>
      <c r="C10032" t="s">
        <v>80</v>
      </c>
      <c r="D10032" t="s">
        <v>86</v>
      </c>
      <c r="E10032" t="s">
        <v>146</v>
      </c>
      <c r="F10032" t="s">
        <v>28058</v>
      </c>
      <c r="G10032" t="s">
        <v>142</v>
      </c>
      <c r="H10032" t="s">
        <v>149</v>
      </c>
      <c r="I10032" t="s">
        <v>135</v>
      </c>
      <c r="J10032" t="s">
        <v>136</v>
      </c>
      <c r="K10032" t="s">
        <v>143</v>
      </c>
      <c r="L10032" t="s">
        <v>28059</v>
      </c>
      <c r="M10032" t="s">
        <v>28060</v>
      </c>
      <c r="N10032">
        <v>0.16639722200000001</v>
      </c>
      <c r="O10032">
        <v>0</v>
      </c>
      <c r="P10032">
        <v>389</v>
      </c>
      <c r="Q10032">
        <v>0</v>
      </c>
      <c r="R10032">
        <v>0</v>
      </c>
      <c r="S10032">
        <v>0</v>
      </c>
      <c r="T10032">
        <v>9</v>
      </c>
      <c r="U10032">
        <v>0</v>
      </c>
      <c r="V10032">
        <v>0</v>
      </c>
      <c r="W10032">
        <v>0</v>
      </c>
      <c r="X10032">
        <v>24.150069721499364</v>
      </c>
      <c r="Y10032">
        <v>0</v>
      </c>
      <c r="Z10032">
        <v>0</v>
      </c>
      <c r="AA10032">
        <v>0</v>
      </c>
      <c r="AB10032">
        <v>1.3296452982339999</v>
      </c>
      <c r="AC10032">
        <v>0</v>
      </c>
      <c r="AD10032">
        <v>0</v>
      </c>
      <c r="AE10032">
        <v>25.479715019733362</v>
      </c>
    </row>
    <row r="10033" spans="1:31" x14ac:dyDescent="0.25">
      <c r="A10033">
        <v>1666527</v>
      </c>
      <c r="B10033">
        <v>1</v>
      </c>
      <c r="C10033" t="s">
        <v>80</v>
      </c>
      <c r="D10033" t="s">
        <v>105</v>
      </c>
      <c r="E10033" t="s">
        <v>152</v>
      </c>
      <c r="F10033" t="s">
        <v>2066</v>
      </c>
      <c r="G10033" t="s">
        <v>168</v>
      </c>
      <c r="H10033" t="s">
        <v>149</v>
      </c>
      <c r="I10033" t="s">
        <v>135</v>
      </c>
      <c r="J10033" t="s">
        <v>136</v>
      </c>
      <c r="K10033" t="s">
        <v>137</v>
      </c>
      <c r="L10033" t="s">
        <v>28061</v>
      </c>
      <c r="M10033" t="s">
        <v>28062</v>
      </c>
      <c r="N10033">
        <v>1.6897222220000001</v>
      </c>
      <c r="O10033">
        <v>0</v>
      </c>
      <c r="P10033">
        <v>3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0.71458000106219999</v>
      </c>
      <c r="Y10033">
        <v>0</v>
      </c>
      <c r="Z10033">
        <v>0</v>
      </c>
      <c r="AA10033">
        <v>0</v>
      </c>
      <c r="AB10033">
        <v>0</v>
      </c>
      <c r="AC10033">
        <v>0</v>
      </c>
      <c r="AD10033">
        <v>0</v>
      </c>
      <c r="AE10033">
        <v>0.71458000106219999</v>
      </c>
    </row>
    <row r="10034" spans="1:31" x14ac:dyDescent="0.25">
      <c r="A10034">
        <v>1666962</v>
      </c>
      <c r="B10034">
        <v>1</v>
      </c>
      <c r="C10034" t="s">
        <v>80</v>
      </c>
      <c r="D10034" t="s">
        <v>85</v>
      </c>
      <c r="E10034" t="s">
        <v>146</v>
      </c>
      <c r="F10034" t="s">
        <v>28063</v>
      </c>
      <c r="G10034" t="s">
        <v>231</v>
      </c>
      <c r="H10034" t="s">
        <v>149</v>
      </c>
      <c r="I10034" t="s">
        <v>135</v>
      </c>
      <c r="J10034" t="s">
        <v>136</v>
      </c>
      <c r="K10034" t="s">
        <v>137</v>
      </c>
      <c r="L10034" t="s">
        <v>28064</v>
      </c>
      <c r="M10034" t="s">
        <v>28065</v>
      </c>
      <c r="N10034">
        <v>2.2905555550000001</v>
      </c>
      <c r="O10034">
        <v>0</v>
      </c>
      <c r="P10034">
        <v>285</v>
      </c>
      <c r="Q10034">
        <v>0</v>
      </c>
      <c r="R10034">
        <v>0</v>
      </c>
      <c r="S10034">
        <v>0</v>
      </c>
      <c r="T10034">
        <v>51</v>
      </c>
      <c r="U10034">
        <v>0</v>
      </c>
      <c r="V10034">
        <v>0</v>
      </c>
      <c r="W10034">
        <v>0</v>
      </c>
      <c r="X10034">
        <v>173.03757272267657</v>
      </c>
      <c r="Y10034">
        <v>0</v>
      </c>
      <c r="Z10034">
        <v>0</v>
      </c>
      <c r="AA10034">
        <v>0</v>
      </c>
      <c r="AB10034">
        <v>64.437574024846029</v>
      </c>
      <c r="AC10034">
        <v>0</v>
      </c>
      <c r="AD10034">
        <v>0</v>
      </c>
      <c r="AE10034">
        <v>237.47514674752261</v>
      </c>
    </row>
    <row r="10035" spans="1:31" x14ac:dyDescent="0.25">
      <c r="A10035">
        <v>1666713</v>
      </c>
      <c r="B10035">
        <v>1</v>
      </c>
      <c r="C10035" t="s">
        <v>80</v>
      </c>
      <c r="D10035" t="s">
        <v>96</v>
      </c>
      <c r="E10035" t="s">
        <v>178</v>
      </c>
      <c r="F10035" t="s">
        <v>28066</v>
      </c>
      <c r="G10035" t="s">
        <v>172</v>
      </c>
      <c r="H10035" t="s">
        <v>149</v>
      </c>
      <c r="I10035" t="s">
        <v>135</v>
      </c>
      <c r="J10035" t="s">
        <v>136</v>
      </c>
      <c r="K10035" t="s">
        <v>137</v>
      </c>
      <c r="L10035" t="s">
        <v>28067</v>
      </c>
      <c r="M10035" t="s">
        <v>28068</v>
      </c>
      <c r="N10035">
        <v>2.1949999999999998</v>
      </c>
      <c r="O10035">
        <v>0</v>
      </c>
      <c r="P10035">
        <v>17</v>
      </c>
      <c r="Q10035">
        <v>0</v>
      </c>
      <c r="R10035">
        <v>0</v>
      </c>
      <c r="S10035">
        <v>0</v>
      </c>
      <c r="T10035">
        <v>1</v>
      </c>
      <c r="U10035">
        <v>0</v>
      </c>
      <c r="V10035">
        <v>0</v>
      </c>
      <c r="W10035">
        <v>0</v>
      </c>
      <c r="X10035">
        <v>14.278408256709822</v>
      </c>
      <c r="Y10035">
        <v>0</v>
      </c>
      <c r="Z10035">
        <v>0</v>
      </c>
      <c r="AA10035">
        <v>0</v>
      </c>
      <c r="AB10035">
        <v>0.59889474425536005</v>
      </c>
      <c r="AC10035">
        <v>0</v>
      </c>
      <c r="AD10035">
        <v>0</v>
      </c>
      <c r="AE10035">
        <v>14.877303000965181</v>
      </c>
    </row>
    <row r="10036" spans="1:31" x14ac:dyDescent="0.25">
      <c r="A10036">
        <v>1666968</v>
      </c>
      <c r="B10036">
        <v>1</v>
      </c>
      <c r="C10036" t="s">
        <v>80</v>
      </c>
      <c r="D10036" t="s">
        <v>97</v>
      </c>
      <c r="E10036" t="s">
        <v>152</v>
      </c>
      <c r="F10036" t="s">
        <v>28069</v>
      </c>
      <c r="G10036" t="s">
        <v>154</v>
      </c>
      <c r="H10036" t="s">
        <v>149</v>
      </c>
      <c r="I10036" t="s">
        <v>135</v>
      </c>
      <c r="J10036" t="s">
        <v>136</v>
      </c>
      <c r="K10036" t="s">
        <v>137</v>
      </c>
      <c r="L10036" t="s">
        <v>28070</v>
      </c>
      <c r="M10036" t="s">
        <v>28071</v>
      </c>
      <c r="N10036">
        <v>3.9383333330000001</v>
      </c>
      <c r="O10036">
        <v>0</v>
      </c>
      <c r="P10036">
        <v>2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0</v>
      </c>
      <c r="W10036">
        <v>0</v>
      </c>
      <c r="X10036">
        <v>5.908759157746367</v>
      </c>
      <c r="Y10036">
        <v>0</v>
      </c>
      <c r="Z10036">
        <v>0</v>
      </c>
      <c r="AA10036">
        <v>0</v>
      </c>
      <c r="AB10036">
        <v>0</v>
      </c>
      <c r="AC10036">
        <v>0</v>
      </c>
      <c r="AD10036">
        <v>0</v>
      </c>
      <c r="AE10036">
        <v>5.908759157746367</v>
      </c>
    </row>
    <row r="10037" spans="1:31" x14ac:dyDescent="0.25">
      <c r="A10037">
        <v>1666321</v>
      </c>
      <c r="B10037">
        <v>1</v>
      </c>
      <c r="C10037" t="s">
        <v>81</v>
      </c>
      <c r="D10037" t="s">
        <v>122</v>
      </c>
      <c r="E10037" t="s">
        <v>140</v>
      </c>
      <c r="F10037" t="s">
        <v>4386</v>
      </c>
      <c r="G10037" t="s">
        <v>161</v>
      </c>
      <c r="H10037" t="s">
        <v>134</v>
      </c>
      <c r="I10037" t="s">
        <v>135</v>
      </c>
      <c r="J10037" t="s">
        <v>136</v>
      </c>
      <c r="K10037" t="s">
        <v>137</v>
      </c>
      <c r="L10037" t="s">
        <v>27963</v>
      </c>
      <c r="M10037" t="s">
        <v>28072</v>
      </c>
      <c r="N10037">
        <v>0.286438888</v>
      </c>
      <c r="O10037">
        <v>2</v>
      </c>
      <c r="P10037">
        <v>110</v>
      </c>
      <c r="Q10037">
        <v>11</v>
      </c>
      <c r="R10037">
        <v>0</v>
      </c>
      <c r="S10037">
        <v>8</v>
      </c>
      <c r="T10037">
        <v>3</v>
      </c>
      <c r="U10037">
        <v>2</v>
      </c>
      <c r="V10037">
        <v>0</v>
      </c>
      <c r="W10037">
        <v>0.11171472784561501</v>
      </c>
      <c r="X10037">
        <v>3.070051636662277</v>
      </c>
      <c r="Y10037">
        <v>2.5985446318039651</v>
      </c>
      <c r="Z10037">
        <v>0</v>
      </c>
      <c r="AA10037">
        <v>28.848159903056384</v>
      </c>
      <c r="AB10037">
        <v>8.5955318091723881E-2</v>
      </c>
      <c r="AC10037">
        <v>59.106777348632605</v>
      </c>
      <c r="AD10037">
        <v>0</v>
      </c>
      <c r="AE10037">
        <v>93.821203566092578</v>
      </c>
    </row>
    <row r="10038" spans="1:31" x14ac:dyDescent="0.25">
      <c r="A10038">
        <v>1666819</v>
      </c>
      <c r="B10038">
        <v>1</v>
      </c>
      <c r="C10038" t="s">
        <v>80</v>
      </c>
      <c r="D10038" t="s">
        <v>105</v>
      </c>
      <c r="E10038" t="s">
        <v>362</v>
      </c>
      <c r="F10038" t="s">
        <v>2072</v>
      </c>
      <c r="G10038" t="s">
        <v>900</v>
      </c>
      <c r="H10038" t="s">
        <v>149</v>
      </c>
      <c r="I10038" t="s">
        <v>135</v>
      </c>
      <c r="J10038" t="s">
        <v>136</v>
      </c>
      <c r="K10038" t="s">
        <v>137</v>
      </c>
      <c r="L10038" t="s">
        <v>28073</v>
      </c>
      <c r="M10038" t="s">
        <v>28074</v>
      </c>
      <c r="N10038">
        <v>1.9216666659999999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3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23.751741831462457</v>
      </c>
      <c r="AC10038">
        <v>0</v>
      </c>
      <c r="AD10038">
        <v>0</v>
      </c>
      <c r="AE10038">
        <v>23.751741831462457</v>
      </c>
    </row>
    <row r="10039" spans="1:31" x14ac:dyDescent="0.25">
      <c r="A10039">
        <v>1666670</v>
      </c>
      <c r="B10039">
        <v>1</v>
      </c>
      <c r="C10039" t="s">
        <v>80</v>
      </c>
      <c r="D10039" t="s">
        <v>93</v>
      </c>
      <c r="E10039" t="s">
        <v>140</v>
      </c>
      <c r="F10039" t="s">
        <v>549</v>
      </c>
      <c r="G10039" t="s">
        <v>161</v>
      </c>
      <c r="H10039" t="s">
        <v>134</v>
      </c>
      <c r="I10039" t="s">
        <v>135</v>
      </c>
      <c r="J10039" t="s">
        <v>136</v>
      </c>
      <c r="K10039" t="s">
        <v>137</v>
      </c>
      <c r="L10039" t="s">
        <v>28075</v>
      </c>
      <c r="M10039" t="s">
        <v>28076</v>
      </c>
      <c r="N10039">
        <v>0.74305555499999998</v>
      </c>
      <c r="O10039">
        <v>3</v>
      </c>
      <c r="P10039">
        <v>13</v>
      </c>
      <c r="Q10039">
        <v>41</v>
      </c>
      <c r="R10039">
        <v>185</v>
      </c>
      <c r="S10039">
        <v>14</v>
      </c>
      <c r="T10039">
        <v>44</v>
      </c>
      <c r="U10039">
        <v>0</v>
      </c>
      <c r="V10039">
        <v>0</v>
      </c>
      <c r="W10039">
        <v>5.3657103459796396</v>
      </c>
      <c r="X10039">
        <v>4.158270509354085</v>
      </c>
      <c r="Y10039">
        <v>33.664849303061303</v>
      </c>
      <c r="Z10039">
        <v>92.414748877957436</v>
      </c>
      <c r="AA10039">
        <v>79.852985408282777</v>
      </c>
      <c r="AB10039">
        <v>42.138279998098199</v>
      </c>
      <c r="AC10039">
        <v>0</v>
      </c>
      <c r="AD10039">
        <v>0</v>
      </c>
      <c r="AE10039">
        <v>257.59484444273346</v>
      </c>
    </row>
    <row r="10040" spans="1:31" x14ac:dyDescent="0.25">
      <c r="A10040">
        <v>1666570</v>
      </c>
      <c r="B10040">
        <v>1</v>
      </c>
      <c r="C10040" t="s">
        <v>80</v>
      </c>
      <c r="D10040" t="s">
        <v>92</v>
      </c>
      <c r="E10040" t="s">
        <v>152</v>
      </c>
      <c r="F10040" t="s">
        <v>28077</v>
      </c>
      <c r="G10040" t="s">
        <v>154</v>
      </c>
      <c r="H10040" t="s">
        <v>149</v>
      </c>
      <c r="I10040" t="s">
        <v>135</v>
      </c>
      <c r="J10040" t="s">
        <v>136</v>
      </c>
      <c r="K10040" t="s">
        <v>137</v>
      </c>
      <c r="L10040" t="s">
        <v>28078</v>
      </c>
      <c r="M10040" t="s">
        <v>28079</v>
      </c>
      <c r="N10040">
        <v>3.6086111110000001</v>
      </c>
      <c r="O10040">
        <v>0</v>
      </c>
      <c r="P10040">
        <v>1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</v>
      </c>
      <c r="AC10040">
        <v>0</v>
      </c>
      <c r="AD10040">
        <v>0</v>
      </c>
      <c r="AE10040">
        <v>0</v>
      </c>
    </row>
    <row r="10041" spans="1:31" x14ac:dyDescent="0.25">
      <c r="A10041">
        <v>1666224</v>
      </c>
      <c r="B10041">
        <v>1</v>
      </c>
      <c r="C10041" t="s">
        <v>80</v>
      </c>
      <c r="D10041" t="s">
        <v>86</v>
      </c>
      <c r="E10041" t="s">
        <v>362</v>
      </c>
      <c r="F10041" t="s">
        <v>28080</v>
      </c>
      <c r="G10041" t="s">
        <v>900</v>
      </c>
      <c r="H10041" t="s">
        <v>149</v>
      </c>
      <c r="I10041" t="s">
        <v>135</v>
      </c>
      <c r="J10041" t="s">
        <v>136</v>
      </c>
      <c r="K10041" t="s">
        <v>137</v>
      </c>
      <c r="L10041" t="s">
        <v>28081</v>
      </c>
      <c r="M10041" t="s">
        <v>28082</v>
      </c>
      <c r="N10041">
        <v>2.5830555550000001</v>
      </c>
      <c r="O10041">
        <v>0</v>
      </c>
      <c r="P10041">
        <v>21</v>
      </c>
      <c r="Q10041">
        <v>0</v>
      </c>
      <c r="R10041">
        <v>0</v>
      </c>
      <c r="S10041">
        <v>0</v>
      </c>
      <c r="T10041">
        <v>5</v>
      </c>
      <c r="U10041">
        <v>0</v>
      </c>
      <c r="V10041">
        <v>0</v>
      </c>
      <c r="W10041">
        <v>0</v>
      </c>
      <c r="X10041">
        <v>14.256302544379414</v>
      </c>
      <c r="Y10041">
        <v>0</v>
      </c>
      <c r="Z10041">
        <v>0</v>
      </c>
      <c r="AA10041">
        <v>0</v>
      </c>
      <c r="AB10041">
        <v>8.027749939937971</v>
      </c>
      <c r="AC10041">
        <v>0</v>
      </c>
      <c r="AD10041">
        <v>0</v>
      </c>
      <c r="AE10041">
        <v>22.284052484317385</v>
      </c>
    </row>
    <row r="10042" spans="1:31" x14ac:dyDescent="0.25">
      <c r="A10042">
        <v>1666247</v>
      </c>
      <c r="B10042">
        <v>1</v>
      </c>
      <c r="C10042" t="s">
        <v>80</v>
      </c>
      <c r="D10042" t="s">
        <v>84</v>
      </c>
      <c r="E10042" t="s">
        <v>152</v>
      </c>
      <c r="F10042" t="s">
        <v>28083</v>
      </c>
      <c r="G10042" t="s">
        <v>168</v>
      </c>
      <c r="H10042" t="s">
        <v>149</v>
      </c>
      <c r="I10042" t="s">
        <v>135</v>
      </c>
      <c r="J10042" t="s">
        <v>136</v>
      </c>
      <c r="K10042" t="s">
        <v>137</v>
      </c>
      <c r="L10042" t="s">
        <v>28084</v>
      </c>
      <c r="M10042" t="s">
        <v>28085</v>
      </c>
      <c r="N10042">
        <v>4.494444444</v>
      </c>
      <c r="O10042">
        <v>0</v>
      </c>
      <c r="P10042">
        <v>11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12.756353383062024</v>
      </c>
      <c r="Y10042">
        <v>0</v>
      </c>
      <c r="Z10042">
        <v>0</v>
      </c>
      <c r="AA10042">
        <v>0</v>
      </c>
      <c r="AB10042">
        <v>0</v>
      </c>
      <c r="AC10042">
        <v>0</v>
      </c>
      <c r="AD10042">
        <v>0</v>
      </c>
      <c r="AE10042">
        <v>12.756353383062024</v>
      </c>
    </row>
    <row r="10043" spans="1:31" x14ac:dyDescent="0.25">
      <c r="A10043">
        <v>1666602</v>
      </c>
      <c r="B10043">
        <v>1</v>
      </c>
      <c r="C10043" t="s">
        <v>81</v>
      </c>
      <c r="D10043" t="s">
        <v>118</v>
      </c>
      <c r="E10043" t="s">
        <v>178</v>
      </c>
      <c r="F10043" t="s">
        <v>21310</v>
      </c>
      <c r="G10043" t="s">
        <v>288</v>
      </c>
      <c r="H10043" t="s">
        <v>149</v>
      </c>
      <c r="I10043" t="s">
        <v>135</v>
      </c>
      <c r="J10043" t="s">
        <v>136</v>
      </c>
      <c r="K10043" t="s">
        <v>137</v>
      </c>
      <c r="L10043" t="s">
        <v>28086</v>
      </c>
      <c r="M10043" t="s">
        <v>28087</v>
      </c>
      <c r="N10043">
        <v>4.5266666659999997</v>
      </c>
      <c r="O10043">
        <v>0</v>
      </c>
      <c r="P10043">
        <v>126</v>
      </c>
      <c r="Q10043">
        <v>0</v>
      </c>
      <c r="R10043">
        <v>2</v>
      </c>
      <c r="S10043">
        <v>0</v>
      </c>
      <c r="T10043">
        <v>2</v>
      </c>
      <c r="U10043">
        <v>0</v>
      </c>
      <c r="V10043">
        <v>0</v>
      </c>
      <c r="W10043">
        <v>0</v>
      </c>
      <c r="X10043">
        <v>147.5722087390424</v>
      </c>
      <c r="Y10043">
        <v>0</v>
      </c>
      <c r="Z10043">
        <v>0.91461765746386015</v>
      </c>
      <c r="AA10043">
        <v>0</v>
      </c>
      <c r="AB10043">
        <v>7.4683677557611201</v>
      </c>
      <c r="AC10043">
        <v>0</v>
      </c>
      <c r="AD10043">
        <v>0</v>
      </c>
      <c r="AE10043">
        <v>155.95519415226735</v>
      </c>
    </row>
    <row r="10044" spans="1:31" x14ac:dyDescent="0.25">
      <c r="A10044">
        <v>1666934</v>
      </c>
      <c r="B10044">
        <v>1</v>
      </c>
      <c r="C10044" t="s">
        <v>80</v>
      </c>
      <c r="D10044" t="s">
        <v>99</v>
      </c>
      <c r="E10044" t="s">
        <v>178</v>
      </c>
      <c r="F10044" t="s">
        <v>28088</v>
      </c>
      <c r="G10044" t="s">
        <v>187</v>
      </c>
      <c r="H10044" t="s">
        <v>149</v>
      </c>
      <c r="I10044" t="s">
        <v>135</v>
      </c>
      <c r="J10044" t="s">
        <v>136</v>
      </c>
      <c r="K10044" t="s">
        <v>137</v>
      </c>
      <c r="L10044" t="s">
        <v>28089</v>
      </c>
      <c r="M10044" t="s">
        <v>28090</v>
      </c>
      <c r="N10044">
        <v>2.159444444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1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</v>
      </c>
      <c r="AC10044">
        <v>0</v>
      </c>
      <c r="AD10044">
        <v>0</v>
      </c>
      <c r="AE10044">
        <v>0</v>
      </c>
    </row>
    <row r="10045" spans="1:31" x14ac:dyDescent="0.25">
      <c r="A10045">
        <v>1666456</v>
      </c>
      <c r="B10045">
        <v>1</v>
      </c>
      <c r="C10045" t="s">
        <v>80</v>
      </c>
      <c r="D10045" t="s">
        <v>83</v>
      </c>
      <c r="E10045" t="s">
        <v>178</v>
      </c>
      <c r="F10045" t="s">
        <v>28091</v>
      </c>
      <c r="G10045" t="s">
        <v>148</v>
      </c>
      <c r="H10045" t="s">
        <v>149</v>
      </c>
      <c r="I10045" t="s">
        <v>135</v>
      </c>
      <c r="J10045" t="s">
        <v>136</v>
      </c>
      <c r="K10045" t="s">
        <v>143</v>
      </c>
      <c r="L10045" t="s">
        <v>28092</v>
      </c>
      <c r="M10045" t="s">
        <v>28093</v>
      </c>
      <c r="N10045">
        <v>3.866666666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16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98.625699122052467</v>
      </c>
      <c r="AC10045">
        <v>0</v>
      </c>
      <c r="AD10045">
        <v>0</v>
      </c>
      <c r="AE10045">
        <v>98.625699122052467</v>
      </c>
    </row>
    <row r="10046" spans="1:31" x14ac:dyDescent="0.25">
      <c r="A10046">
        <v>1666848</v>
      </c>
      <c r="B10046">
        <v>1</v>
      </c>
      <c r="C10046" t="s">
        <v>80</v>
      </c>
      <c r="D10046" t="s">
        <v>82</v>
      </c>
      <c r="E10046" t="s">
        <v>178</v>
      </c>
      <c r="F10046" t="s">
        <v>15042</v>
      </c>
      <c r="G10046" t="s">
        <v>227</v>
      </c>
      <c r="H10046" t="s">
        <v>149</v>
      </c>
      <c r="I10046" t="s">
        <v>135</v>
      </c>
      <c r="J10046" t="s">
        <v>136</v>
      </c>
      <c r="K10046" t="s">
        <v>137</v>
      </c>
      <c r="L10046" t="s">
        <v>28094</v>
      </c>
      <c r="M10046" t="s">
        <v>28095</v>
      </c>
      <c r="N10046">
        <v>1.6261111109999999</v>
      </c>
      <c r="O10046">
        <v>0</v>
      </c>
      <c r="P10046">
        <v>76</v>
      </c>
      <c r="Q10046">
        <v>0</v>
      </c>
      <c r="R10046">
        <v>0</v>
      </c>
      <c r="S10046">
        <v>0</v>
      </c>
      <c r="T10046">
        <v>3</v>
      </c>
      <c r="U10046">
        <v>0</v>
      </c>
      <c r="V10046">
        <v>0</v>
      </c>
      <c r="W10046">
        <v>0</v>
      </c>
      <c r="X10046">
        <v>31.738678601368033</v>
      </c>
      <c r="Y10046">
        <v>0</v>
      </c>
      <c r="Z10046">
        <v>0</v>
      </c>
      <c r="AA10046">
        <v>0</v>
      </c>
      <c r="AB10046">
        <v>2.2266066083395999</v>
      </c>
      <c r="AC10046">
        <v>0</v>
      </c>
      <c r="AD10046">
        <v>0</v>
      </c>
      <c r="AE10046">
        <v>33.965285209707631</v>
      </c>
    </row>
    <row r="10047" spans="1:31" x14ac:dyDescent="0.25">
      <c r="A10047">
        <v>1666642</v>
      </c>
      <c r="B10047">
        <v>1</v>
      </c>
      <c r="C10047" t="s">
        <v>80</v>
      </c>
      <c r="D10047" t="s">
        <v>100</v>
      </c>
      <c r="E10047" t="s">
        <v>152</v>
      </c>
      <c r="F10047" t="s">
        <v>28096</v>
      </c>
      <c r="G10047" t="s">
        <v>154</v>
      </c>
      <c r="H10047" t="s">
        <v>149</v>
      </c>
      <c r="I10047" t="s">
        <v>135</v>
      </c>
      <c r="J10047" t="s">
        <v>136</v>
      </c>
      <c r="K10047" t="s">
        <v>137</v>
      </c>
      <c r="L10047" t="s">
        <v>27642</v>
      </c>
      <c r="M10047" t="s">
        <v>28097</v>
      </c>
      <c r="N10047">
        <v>6.1772222220000002</v>
      </c>
      <c r="O10047">
        <v>0</v>
      </c>
      <c r="P10047">
        <v>2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2.2311827901880634</v>
      </c>
      <c r="Y10047">
        <v>0</v>
      </c>
      <c r="Z10047">
        <v>0</v>
      </c>
      <c r="AA10047">
        <v>0</v>
      </c>
      <c r="AB10047">
        <v>0</v>
      </c>
      <c r="AC10047">
        <v>0</v>
      </c>
      <c r="AD10047">
        <v>0</v>
      </c>
      <c r="AE10047">
        <v>2.2311827901880634</v>
      </c>
    </row>
    <row r="10048" spans="1:31" x14ac:dyDescent="0.25">
      <c r="A10048">
        <v>1666347</v>
      </c>
      <c r="B10048">
        <v>1</v>
      </c>
      <c r="C10048" t="s">
        <v>80</v>
      </c>
      <c r="D10048" t="s">
        <v>99</v>
      </c>
      <c r="E10048" t="s">
        <v>131</v>
      </c>
      <c r="F10048" t="s">
        <v>22557</v>
      </c>
      <c r="G10048" t="s">
        <v>148</v>
      </c>
      <c r="H10048" t="s">
        <v>134</v>
      </c>
      <c r="I10048" t="s">
        <v>135</v>
      </c>
      <c r="J10048" t="s">
        <v>136</v>
      </c>
      <c r="K10048" t="s">
        <v>143</v>
      </c>
      <c r="L10048" t="s">
        <v>28098</v>
      </c>
      <c r="M10048" t="s">
        <v>28099</v>
      </c>
      <c r="N10048">
        <v>8.4736111110000003</v>
      </c>
      <c r="O10048">
        <v>1</v>
      </c>
      <c r="P10048">
        <v>1165</v>
      </c>
      <c r="Q10048">
        <v>0</v>
      </c>
      <c r="R10048">
        <v>5</v>
      </c>
      <c r="S10048">
        <v>0</v>
      </c>
      <c r="T10048">
        <v>52</v>
      </c>
      <c r="U10048">
        <v>0</v>
      </c>
      <c r="V10048">
        <v>0</v>
      </c>
      <c r="W10048">
        <v>10.124543033010246</v>
      </c>
      <c r="X10048">
        <v>1425.7653463900069</v>
      </c>
      <c r="Y10048">
        <v>0</v>
      </c>
      <c r="Z10048">
        <v>2.6804965264431808</v>
      </c>
      <c r="AA10048">
        <v>0</v>
      </c>
      <c r="AB10048">
        <v>448.05466318973146</v>
      </c>
      <c r="AC10048">
        <v>0</v>
      </c>
      <c r="AD10048">
        <v>0</v>
      </c>
      <c r="AE10048">
        <v>1886.6250491391918</v>
      </c>
    </row>
    <row r="10049" spans="1:31" x14ac:dyDescent="0.25">
      <c r="A10049">
        <v>1666201</v>
      </c>
      <c r="B10049">
        <v>1</v>
      </c>
      <c r="C10049" t="s">
        <v>80</v>
      </c>
      <c r="D10049" t="s">
        <v>82</v>
      </c>
      <c r="E10049" t="s">
        <v>178</v>
      </c>
      <c r="F10049" t="s">
        <v>15042</v>
      </c>
      <c r="G10049" t="s">
        <v>227</v>
      </c>
      <c r="H10049" t="s">
        <v>149</v>
      </c>
      <c r="I10049" t="s">
        <v>135</v>
      </c>
      <c r="J10049" t="s">
        <v>136</v>
      </c>
      <c r="K10049" t="s">
        <v>137</v>
      </c>
      <c r="L10049" t="s">
        <v>28100</v>
      </c>
      <c r="M10049" t="s">
        <v>28101</v>
      </c>
      <c r="N10049">
        <v>2.0724999999999998</v>
      </c>
      <c r="O10049">
        <v>0</v>
      </c>
      <c r="P10049">
        <v>76</v>
      </c>
      <c r="Q10049">
        <v>0</v>
      </c>
      <c r="R10049">
        <v>0</v>
      </c>
      <c r="S10049">
        <v>0</v>
      </c>
      <c r="T10049">
        <v>3</v>
      </c>
      <c r="U10049">
        <v>0</v>
      </c>
      <c r="V10049">
        <v>0</v>
      </c>
      <c r="W10049">
        <v>0</v>
      </c>
      <c r="X10049">
        <v>29.938553313793953</v>
      </c>
      <c r="Y10049">
        <v>0</v>
      </c>
      <c r="Z10049">
        <v>0</v>
      </c>
      <c r="AA10049">
        <v>0</v>
      </c>
      <c r="AB10049">
        <v>1.8000931687313027</v>
      </c>
      <c r="AC10049">
        <v>0</v>
      </c>
      <c r="AD10049">
        <v>0</v>
      </c>
      <c r="AE10049">
        <v>31.738646482525255</v>
      </c>
    </row>
    <row r="10050" spans="1:31" x14ac:dyDescent="0.25">
      <c r="A10050">
        <v>1666742</v>
      </c>
      <c r="B10050">
        <v>1</v>
      </c>
      <c r="C10050" t="s">
        <v>80</v>
      </c>
      <c r="D10050" t="s">
        <v>108</v>
      </c>
      <c r="E10050" t="s">
        <v>146</v>
      </c>
      <c r="F10050" t="s">
        <v>28102</v>
      </c>
      <c r="G10050" t="s">
        <v>403</v>
      </c>
      <c r="H10050" t="s">
        <v>149</v>
      </c>
      <c r="I10050" t="s">
        <v>135</v>
      </c>
      <c r="J10050" t="s">
        <v>136</v>
      </c>
      <c r="K10050" t="s">
        <v>137</v>
      </c>
      <c r="L10050" t="s">
        <v>28103</v>
      </c>
      <c r="M10050" t="s">
        <v>28104</v>
      </c>
      <c r="N10050">
        <v>2.2925</v>
      </c>
      <c r="O10050">
        <v>0</v>
      </c>
      <c r="P10050">
        <v>20</v>
      </c>
      <c r="Q10050">
        <v>0</v>
      </c>
      <c r="R10050">
        <v>2</v>
      </c>
      <c r="S10050">
        <v>0</v>
      </c>
      <c r="T10050">
        <v>4</v>
      </c>
      <c r="U10050">
        <v>0</v>
      </c>
      <c r="V10050">
        <v>0</v>
      </c>
      <c r="W10050">
        <v>0</v>
      </c>
      <c r="X10050">
        <v>2.1114251403673725</v>
      </c>
      <c r="Y10050">
        <v>0</v>
      </c>
      <c r="Z10050">
        <v>1.6771244808549999E-2</v>
      </c>
      <c r="AA10050">
        <v>0</v>
      </c>
      <c r="AB10050">
        <v>11.785547857660539</v>
      </c>
      <c r="AC10050">
        <v>0</v>
      </c>
      <c r="AD10050">
        <v>0</v>
      </c>
      <c r="AE10050">
        <v>13.913744242836461</v>
      </c>
    </row>
    <row r="10051" spans="1:31" x14ac:dyDescent="0.25">
      <c r="A10051">
        <v>1666473</v>
      </c>
      <c r="B10051">
        <v>1</v>
      </c>
      <c r="C10051" t="s">
        <v>80</v>
      </c>
      <c r="D10051" t="s">
        <v>84</v>
      </c>
      <c r="E10051" t="s">
        <v>146</v>
      </c>
      <c r="F10051" t="s">
        <v>28105</v>
      </c>
      <c r="G10051" t="s">
        <v>239</v>
      </c>
      <c r="H10051" t="s">
        <v>149</v>
      </c>
      <c r="I10051" t="s">
        <v>135</v>
      </c>
      <c r="J10051" t="s">
        <v>136</v>
      </c>
      <c r="K10051" t="s">
        <v>137</v>
      </c>
      <c r="L10051" t="s">
        <v>28106</v>
      </c>
      <c r="M10051" t="s">
        <v>28107</v>
      </c>
      <c r="N10051">
        <v>3.0291666660000001</v>
      </c>
      <c r="O10051">
        <v>0</v>
      </c>
      <c r="P10051">
        <v>141</v>
      </c>
      <c r="Q10051">
        <v>0</v>
      </c>
      <c r="R10051">
        <v>0</v>
      </c>
      <c r="S10051">
        <v>0</v>
      </c>
      <c r="T10051">
        <v>13</v>
      </c>
      <c r="U10051">
        <v>0</v>
      </c>
      <c r="V10051">
        <v>0</v>
      </c>
      <c r="W10051">
        <v>0</v>
      </c>
      <c r="X10051">
        <v>213.00776424114062</v>
      </c>
      <c r="Y10051">
        <v>0</v>
      </c>
      <c r="Z10051">
        <v>0</v>
      </c>
      <c r="AA10051">
        <v>0</v>
      </c>
      <c r="AB10051">
        <v>268.56327013416308</v>
      </c>
      <c r="AC10051">
        <v>0</v>
      </c>
      <c r="AD10051">
        <v>0</v>
      </c>
      <c r="AE10051">
        <v>481.57103437530373</v>
      </c>
    </row>
    <row r="10052" spans="1:31" x14ac:dyDescent="0.25">
      <c r="A10052">
        <v>1666685</v>
      </c>
      <c r="B10052">
        <v>1</v>
      </c>
      <c r="C10052" t="s">
        <v>80</v>
      </c>
      <c r="D10052" t="s">
        <v>110</v>
      </c>
      <c r="E10052" t="s">
        <v>152</v>
      </c>
      <c r="F10052" t="s">
        <v>28108</v>
      </c>
      <c r="G10052" t="s">
        <v>154</v>
      </c>
      <c r="H10052" t="s">
        <v>149</v>
      </c>
      <c r="I10052" t="s">
        <v>135</v>
      </c>
      <c r="J10052" t="s">
        <v>136</v>
      </c>
      <c r="K10052" t="s">
        <v>137</v>
      </c>
      <c r="L10052" t="s">
        <v>2082</v>
      </c>
      <c r="M10052" t="s">
        <v>28109</v>
      </c>
      <c r="N10052">
        <v>1.4272222219999999</v>
      </c>
      <c r="O10052">
        <v>0</v>
      </c>
      <c r="P10052">
        <v>3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2.7571469659983752</v>
      </c>
      <c r="Y10052">
        <v>0</v>
      </c>
      <c r="Z10052">
        <v>0</v>
      </c>
      <c r="AA10052">
        <v>0</v>
      </c>
      <c r="AB10052">
        <v>0</v>
      </c>
      <c r="AC10052">
        <v>0</v>
      </c>
      <c r="AD10052">
        <v>0</v>
      </c>
      <c r="AE10052">
        <v>2.7571469659983752</v>
      </c>
    </row>
    <row r="10053" spans="1:31" x14ac:dyDescent="0.25">
      <c r="A10053">
        <v>1666659</v>
      </c>
      <c r="B10053">
        <v>1</v>
      </c>
      <c r="C10053" t="s">
        <v>81</v>
      </c>
      <c r="D10053" t="s">
        <v>113</v>
      </c>
      <c r="E10053" t="s">
        <v>204</v>
      </c>
      <c r="F10053" t="s">
        <v>27591</v>
      </c>
      <c r="G10053" t="s">
        <v>161</v>
      </c>
      <c r="H10053" t="s">
        <v>134</v>
      </c>
      <c r="I10053" t="s">
        <v>135</v>
      </c>
      <c r="J10053" t="s">
        <v>136</v>
      </c>
      <c r="K10053" t="s">
        <v>137</v>
      </c>
      <c r="L10053" t="s">
        <v>28110</v>
      </c>
      <c r="M10053" t="s">
        <v>28111</v>
      </c>
      <c r="N10053">
        <v>0.775277777</v>
      </c>
      <c r="O10053">
        <v>0</v>
      </c>
      <c r="P10053">
        <v>873</v>
      </c>
      <c r="Q10053">
        <v>0</v>
      </c>
      <c r="R10053">
        <v>16</v>
      </c>
      <c r="S10053">
        <v>0</v>
      </c>
      <c r="T10053">
        <v>115</v>
      </c>
      <c r="U10053">
        <v>0</v>
      </c>
      <c r="V10053">
        <v>0</v>
      </c>
      <c r="W10053">
        <v>0</v>
      </c>
      <c r="X10053">
        <v>132.67108962635166</v>
      </c>
      <c r="Y10053">
        <v>0</v>
      </c>
      <c r="Z10053">
        <v>8.2313268466495071</v>
      </c>
      <c r="AA10053">
        <v>0</v>
      </c>
      <c r="AB10053">
        <v>55.157688459102367</v>
      </c>
      <c r="AC10053">
        <v>0</v>
      </c>
      <c r="AD10053">
        <v>0</v>
      </c>
      <c r="AE10053">
        <v>196.06010493210351</v>
      </c>
    </row>
    <row r="10054" spans="1:31" x14ac:dyDescent="0.25">
      <c r="A10054">
        <v>1666928</v>
      </c>
      <c r="B10054">
        <v>1</v>
      </c>
      <c r="C10054" t="s">
        <v>80</v>
      </c>
      <c r="D10054" t="s">
        <v>99</v>
      </c>
      <c r="E10054" t="s">
        <v>152</v>
      </c>
      <c r="F10054" t="s">
        <v>28112</v>
      </c>
      <c r="G10054" t="s">
        <v>154</v>
      </c>
      <c r="H10054" t="s">
        <v>149</v>
      </c>
      <c r="I10054" t="s">
        <v>135</v>
      </c>
      <c r="J10054" t="s">
        <v>136</v>
      </c>
      <c r="K10054" t="s">
        <v>137</v>
      </c>
      <c r="L10054" t="s">
        <v>28113</v>
      </c>
      <c r="M10054" t="s">
        <v>28114</v>
      </c>
      <c r="N10054">
        <v>1.711944444</v>
      </c>
      <c r="O10054">
        <v>0</v>
      </c>
      <c r="P10054">
        <v>1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8.2989330902399992E-3</v>
      </c>
      <c r="Y10054">
        <v>0</v>
      </c>
      <c r="Z10054">
        <v>0</v>
      </c>
      <c r="AA10054">
        <v>0</v>
      </c>
      <c r="AB10054">
        <v>0</v>
      </c>
      <c r="AC10054">
        <v>0</v>
      </c>
      <c r="AD10054">
        <v>0</v>
      </c>
      <c r="AE10054">
        <v>8.2989330902399992E-3</v>
      </c>
    </row>
    <row r="10055" spans="1:31" x14ac:dyDescent="0.25">
      <c r="A10055">
        <v>1666287</v>
      </c>
      <c r="B10055">
        <v>1</v>
      </c>
      <c r="C10055" t="s">
        <v>80</v>
      </c>
      <c r="D10055" t="s">
        <v>98</v>
      </c>
      <c r="E10055" t="s">
        <v>204</v>
      </c>
      <c r="F10055" t="s">
        <v>28115</v>
      </c>
      <c r="G10055" t="s">
        <v>148</v>
      </c>
      <c r="H10055" t="s">
        <v>134</v>
      </c>
      <c r="I10055" t="s">
        <v>135</v>
      </c>
      <c r="J10055" t="s">
        <v>136</v>
      </c>
      <c r="K10055" t="s">
        <v>143</v>
      </c>
      <c r="L10055" t="s">
        <v>28116</v>
      </c>
      <c r="M10055" t="s">
        <v>28117</v>
      </c>
      <c r="N10055">
        <v>7.7225000000000001</v>
      </c>
      <c r="O10055">
        <v>0</v>
      </c>
      <c r="P10055">
        <v>548</v>
      </c>
      <c r="Q10055">
        <v>3</v>
      </c>
      <c r="R10055">
        <v>139</v>
      </c>
      <c r="S10055">
        <v>11</v>
      </c>
      <c r="T10055">
        <v>90</v>
      </c>
      <c r="U10055">
        <v>0</v>
      </c>
      <c r="V10055">
        <v>0</v>
      </c>
      <c r="W10055">
        <v>0</v>
      </c>
      <c r="X10055">
        <v>581.8121762426299</v>
      </c>
      <c r="Y10055">
        <v>46.497660053994807</v>
      </c>
      <c r="Z10055">
        <v>369.49246904051796</v>
      </c>
      <c r="AA10055">
        <v>1212.5684135382151</v>
      </c>
      <c r="AB10055">
        <v>770.80283683357447</v>
      </c>
      <c r="AC10055">
        <v>0</v>
      </c>
      <c r="AD10055">
        <v>0</v>
      </c>
      <c r="AE10055">
        <v>2981.1735557089323</v>
      </c>
    </row>
    <row r="10056" spans="1:31" x14ac:dyDescent="0.25">
      <c r="A10056">
        <v>1666828</v>
      </c>
      <c r="B10056">
        <v>1</v>
      </c>
      <c r="C10056" t="s">
        <v>80</v>
      </c>
      <c r="D10056" t="s">
        <v>90</v>
      </c>
      <c r="E10056" t="s">
        <v>178</v>
      </c>
      <c r="F10056" t="s">
        <v>28118</v>
      </c>
      <c r="G10056" t="s">
        <v>1492</v>
      </c>
      <c r="H10056" t="s">
        <v>149</v>
      </c>
      <c r="I10056" t="s">
        <v>135</v>
      </c>
      <c r="J10056" t="s">
        <v>136</v>
      </c>
      <c r="K10056" t="s">
        <v>137</v>
      </c>
      <c r="L10056" t="s">
        <v>28119</v>
      </c>
      <c r="M10056" t="s">
        <v>28120</v>
      </c>
      <c r="N10056">
        <v>4.1930555549999999</v>
      </c>
      <c r="O10056">
        <v>0</v>
      </c>
      <c r="P10056">
        <v>22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25.121095647972886</v>
      </c>
      <c r="Y10056">
        <v>0</v>
      </c>
      <c r="Z10056">
        <v>0</v>
      </c>
      <c r="AA10056">
        <v>0</v>
      </c>
      <c r="AB10056">
        <v>0</v>
      </c>
      <c r="AC10056">
        <v>0</v>
      </c>
      <c r="AD10056">
        <v>0</v>
      </c>
      <c r="AE10056">
        <v>25.121095647972886</v>
      </c>
    </row>
    <row r="10057" spans="1:31" x14ac:dyDescent="0.25">
      <c r="A10057">
        <v>1666267</v>
      </c>
      <c r="B10057">
        <v>1</v>
      </c>
      <c r="C10057" t="s">
        <v>81</v>
      </c>
      <c r="D10057" t="s">
        <v>119</v>
      </c>
      <c r="E10057" t="s">
        <v>140</v>
      </c>
      <c r="F10057" t="s">
        <v>21307</v>
      </c>
      <c r="G10057" t="s">
        <v>148</v>
      </c>
      <c r="H10057" t="s">
        <v>134</v>
      </c>
      <c r="I10057" t="s">
        <v>135</v>
      </c>
      <c r="J10057" t="s">
        <v>136</v>
      </c>
      <c r="K10057" t="s">
        <v>143</v>
      </c>
      <c r="L10057" t="s">
        <v>28121</v>
      </c>
      <c r="M10057" t="s">
        <v>28122</v>
      </c>
      <c r="N10057">
        <v>0.62277777700000003</v>
      </c>
      <c r="O10057">
        <v>0</v>
      </c>
      <c r="P10057">
        <v>2606</v>
      </c>
      <c r="Q10057">
        <v>155</v>
      </c>
      <c r="R10057">
        <v>321</v>
      </c>
      <c r="S10057">
        <v>9</v>
      </c>
      <c r="T10057">
        <v>203</v>
      </c>
      <c r="U10057">
        <v>0</v>
      </c>
      <c r="V10057">
        <v>2</v>
      </c>
      <c r="W10057">
        <v>0</v>
      </c>
      <c r="X10057">
        <v>395.41016230079163</v>
      </c>
      <c r="Y10057">
        <v>179.63867421401423</v>
      </c>
      <c r="Z10057">
        <v>89.113036831150296</v>
      </c>
      <c r="AA10057">
        <v>47.983255246499468</v>
      </c>
      <c r="AB10057">
        <v>59.164461353072753</v>
      </c>
      <c r="AC10057">
        <v>0</v>
      </c>
      <c r="AD10057">
        <v>27.756385370352248</v>
      </c>
      <c r="AE10057">
        <v>799.06597531588068</v>
      </c>
    </row>
    <row r="10058" spans="1:31" x14ac:dyDescent="0.25">
      <c r="A10058">
        <v>1666516</v>
      </c>
      <c r="B10058">
        <v>1</v>
      </c>
      <c r="C10058" t="s">
        <v>81</v>
      </c>
      <c r="D10058" t="s">
        <v>113</v>
      </c>
      <c r="E10058" t="s">
        <v>140</v>
      </c>
      <c r="F10058" t="s">
        <v>28123</v>
      </c>
      <c r="G10058" t="s">
        <v>161</v>
      </c>
      <c r="H10058" t="s">
        <v>134</v>
      </c>
      <c r="I10058" t="s">
        <v>135</v>
      </c>
      <c r="J10058" t="s">
        <v>136</v>
      </c>
      <c r="K10058" t="s">
        <v>137</v>
      </c>
      <c r="L10058" t="s">
        <v>28124</v>
      </c>
      <c r="M10058" t="s">
        <v>28125</v>
      </c>
      <c r="N10058">
        <v>6.6944444000000006E-2</v>
      </c>
      <c r="O10058">
        <v>2</v>
      </c>
      <c r="P10058">
        <v>3206</v>
      </c>
      <c r="Q10058">
        <v>92</v>
      </c>
      <c r="R10058">
        <v>1084</v>
      </c>
      <c r="S10058">
        <v>38</v>
      </c>
      <c r="T10058">
        <v>229</v>
      </c>
      <c r="U10058">
        <v>2</v>
      </c>
      <c r="V10058">
        <v>2</v>
      </c>
      <c r="W10058">
        <v>6.5759615899896387E-2</v>
      </c>
      <c r="X10058">
        <v>31.543800638971405</v>
      </c>
      <c r="Y10058">
        <v>5.7424367325145234</v>
      </c>
      <c r="Z10058">
        <v>16.937077023993414</v>
      </c>
      <c r="AA10058">
        <v>79.428245834561451</v>
      </c>
      <c r="AB10058">
        <v>19.829576197688528</v>
      </c>
      <c r="AC10058">
        <v>14.229439260659674</v>
      </c>
      <c r="AD10058">
        <v>0.39437037176234285</v>
      </c>
      <c r="AE10058">
        <v>168.17070567605126</v>
      </c>
    </row>
    <row r="10059" spans="1:31" x14ac:dyDescent="0.25">
      <c r="A10059">
        <v>1666430</v>
      </c>
      <c r="B10059">
        <v>1</v>
      </c>
      <c r="C10059" t="s">
        <v>81</v>
      </c>
      <c r="D10059" t="s">
        <v>120</v>
      </c>
      <c r="E10059" t="s">
        <v>204</v>
      </c>
      <c r="F10059" t="s">
        <v>3328</v>
      </c>
      <c r="G10059" t="s">
        <v>161</v>
      </c>
      <c r="H10059" t="s">
        <v>134</v>
      </c>
      <c r="I10059" t="s">
        <v>135</v>
      </c>
      <c r="J10059" t="s">
        <v>136</v>
      </c>
      <c r="K10059" t="s">
        <v>137</v>
      </c>
      <c r="L10059" t="s">
        <v>28126</v>
      </c>
      <c r="M10059" t="s">
        <v>28127</v>
      </c>
      <c r="N10059">
        <v>1.338055555</v>
      </c>
      <c r="O10059">
        <v>0</v>
      </c>
      <c r="P10059">
        <v>445</v>
      </c>
      <c r="Q10059">
        <v>0</v>
      </c>
      <c r="R10059">
        <v>14</v>
      </c>
      <c r="S10059">
        <v>1</v>
      </c>
      <c r="T10059">
        <v>28</v>
      </c>
      <c r="U10059">
        <v>0</v>
      </c>
      <c r="V10059">
        <v>0</v>
      </c>
      <c r="W10059">
        <v>0</v>
      </c>
      <c r="X10059">
        <v>117.66309832166446</v>
      </c>
      <c r="Y10059">
        <v>0</v>
      </c>
      <c r="Z10059">
        <v>3.9862897870366307</v>
      </c>
      <c r="AA10059">
        <v>28.866549351989519</v>
      </c>
      <c r="AB10059">
        <v>12.24968723838038</v>
      </c>
      <c r="AC10059">
        <v>0</v>
      </c>
      <c r="AD10059">
        <v>0</v>
      </c>
      <c r="AE10059">
        <v>162.765624699071</v>
      </c>
    </row>
    <row r="10060" spans="1:31" x14ac:dyDescent="0.25">
      <c r="A10060">
        <v>1666871</v>
      </c>
      <c r="B10060">
        <v>1</v>
      </c>
      <c r="C10060" t="s">
        <v>80</v>
      </c>
      <c r="D10060" t="s">
        <v>106</v>
      </c>
      <c r="E10060" t="s">
        <v>178</v>
      </c>
      <c r="F10060" t="s">
        <v>28128</v>
      </c>
      <c r="G10060" t="s">
        <v>227</v>
      </c>
      <c r="H10060" t="s">
        <v>149</v>
      </c>
      <c r="I10060" t="s">
        <v>135</v>
      </c>
      <c r="J10060" t="s">
        <v>136</v>
      </c>
      <c r="K10060" t="s">
        <v>137</v>
      </c>
      <c r="L10060" t="s">
        <v>28129</v>
      </c>
      <c r="M10060" t="s">
        <v>28130</v>
      </c>
      <c r="N10060">
        <v>3.3166666660000002</v>
      </c>
      <c r="O10060">
        <v>0</v>
      </c>
      <c r="P10060">
        <v>10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7.1529323438026413</v>
      </c>
      <c r="Y10060">
        <v>0</v>
      </c>
      <c r="Z10060">
        <v>0</v>
      </c>
      <c r="AA10060">
        <v>0</v>
      </c>
      <c r="AB10060">
        <v>0</v>
      </c>
      <c r="AC10060">
        <v>0</v>
      </c>
      <c r="AD10060">
        <v>0</v>
      </c>
      <c r="AE10060">
        <v>7.1529323438026413</v>
      </c>
    </row>
    <row r="10061" spans="1:31" x14ac:dyDescent="0.25">
      <c r="A10061">
        <v>1666908</v>
      </c>
      <c r="B10061">
        <v>1</v>
      </c>
      <c r="C10061" t="s">
        <v>80</v>
      </c>
      <c r="D10061" t="s">
        <v>82</v>
      </c>
      <c r="E10061" t="s">
        <v>178</v>
      </c>
      <c r="F10061" t="s">
        <v>19306</v>
      </c>
      <c r="G10061" t="s">
        <v>227</v>
      </c>
      <c r="H10061" t="s">
        <v>149</v>
      </c>
      <c r="I10061" t="s">
        <v>135</v>
      </c>
      <c r="J10061" t="s">
        <v>136</v>
      </c>
      <c r="K10061" t="s">
        <v>137</v>
      </c>
      <c r="L10061" t="s">
        <v>28131</v>
      </c>
      <c r="M10061" t="s">
        <v>28132</v>
      </c>
      <c r="N10061">
        <v>2.8361111110000001</v>
      </c>
      <c r="O10061">
        <v>0</v>
      </c>
      <c r="P10061">
        <v>100</v>
      </c>
      <c r="Q10061">
        <v>0</v>
      </c>
      <c r="R10061">
        <v>0</v>
      </c>
      <c r="S10061">
        <v>0</v>
      </c>
      <c r="T10061">
        <v>15</v>
      </c>
      <c r="U10061">
        <v>0</v>
      </c>
      <c r="V10061">
        <v>0</v>
      </c>
      <c r="W10061">
        <v>0</v>
      </c>
      <c r="X10061">
        <v>138.85696911326019</v>
      </c>
      <c r="Y10061">
        <v>0</v>
      </c>
      <c r="Z10061">
        <v>0</v>
      </c>
      <c r="AA10061">
        <v>0</v>
      </c>
      <c r="AB10061">
        <v>23.866463572602477</v>
      </c>
      <c r="AC10061">
        <v>0</v>
      </c>
      <c r="AD10061">
        <v>0</v>
      </c>
      <c r="AE10061">
        <v>162.72343268586266</v>
      </c>
    </row>
    <row r="10062" spans="1:31" x14ac:dyDescent="0.25">
      <c r="A10062">
        <v>1666865</v>
      </c>
      <c r="B10062">
        <v>1</v>
      </c>
      <c r="C10062" t="s">
        <v>80</v>
      </c>
      <c r="D10062" t="s">
        <v>104</v>
      </c>
      <c r="E10062" t="s">
        <v>152</v>
      </c>
      <c r="F10062" t="s">
        <v>28133</v>
      </c>
      <c r="G10062" t="s">
        <v>507</v>
      </c>
      <c r="H10062" t="s">
        <v>149</v>
      </c>
      <c r="I10062" t="s">
        <v>135</v>
      </c>
      <c r="J10062" t="s">
        <v>136</v>
      </c>
      <c r="K10062" t="s">
        <v>137</v>
      </c>
      <c r="L10062" t="s">
        <v>28134</v>
      </c>
      <c r="M10062" t="s">
        <v>28135</v>
      </c>
      <c r="N10062">
        <v>3.062777777</v>
      </c>
      <c r="O10062">
        <v>0</v>
      </c>
      <c r="P10062">
        <v>5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2.4371214272721264</v>
      </c>
      <c r="Y10062">
        <v>0</v>
      </c>
      <c r="Z10062">
        <v>0</v>
      </c>
      <c r="AA10062">
        <v>0</v>
      </c>
      <c r="AB10062">
        <v>0</v>
      </c>
      <c r="AC10062">
        <v>0</v>
      </c>
      <c r="AD10062">
        <v>0</v>
      </c>
      <c r="AE10062">
        <v>2.4371214272721264</v>
      </c>
    </row>
    <row r="10063" spans="1:31" x14ac:dyDescent="0.25">
      <c r="A10063">
        <v>1666324</v>
      </c>
      <c r="B10063">
        <v>1</v>
      </c>
      <c r="C10063" t="s">
        <v>80</v>
      </c>
      <c r="D10063" t="s">
        <v>104</v>
      </c>
      <c r="E10063" t="s">
        <v>152</v>
      </c>
      <c r="F10063" t="s">
        <v>28136</v>
      </c>
      <c r="G10063" t="s">
        <v>154</v>
      </c>
      <c r="H10063" t="s">
        <v>149</v>
      </c>
      <c r="I10063" t="s">
        <v>135</v>
      </c>
      <c r="J10063" t="s">
        <v>136</v>
      </c>
      <c r="K10063" t="s">
        <v>137</v>
      </c>
      <c r="L10063" t="s">
        <v>28137</v>
      </c>
      <c r="M10063" t="s">
        <v>28138</v>
      </c>
      <c r="N10063">
        <v>1.709166666</v>
      </c>
      <c r="O10063">
        <v>0</v>
      </c>
      <c r="P10063">
        <v>1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1.5736039005652152</v>
      </c>
      <c r="Y10063">
        <v>0</v>
      </c>
      <c r="Z10063">
        <v>0</v>
      </c>
      <c r="AA10063">
        <v>0</v>
      </c>
      <c r="AB10063">
        <v>0</v>
      </c>
      <c r="AC10063">
        <v>0</v>
      </c>
      <c r="AD10063">
        <v>0</v>
      </c>
      <c r="AE10063">
        <v>1.5736039005652152</v>
      </c>
    </row>
    <row r="10064" spans="1:31" x14ac:dyDescent="0.25">
      <c r="A10064">
        <v>1666390</v>
      </c>
      <c r="B10064">
        <v>1</v>
      </c>
      <c r="C10064" t="s">
        <v>81</v>
      </c>
      <c r="D10064" t="s">
        <v>128</v>
      </c>
      <c r="E10064" t="s">
        <v>152</v>
      </c>
      <c r="F10064" t="s">
        <v>28139</v>
      </c>
      <c r="G10064" t="s">
        <v>154</v>
      </c>
      <c r="H10064" t="s">
        <v>149</v>
      </c>
      <c r="I10064" t="s">
        <v>135</v>
      </c>
      <c r="J10064" t="s">
        <v>136</v>
      </c>
      <c r="K10064" t="s">
        <v>137</v>
      </c>
      <c r="L10064" t="s">
        <v>28140</v>
      </c>
      <c r="M10064" t="s">
        <v>28141</v>
      </c>
      <c r="N10064">
        <v>9.2030555550000006</v>
      </c>
      <c r="O10064">
        <v>0</v>
      </c>
      <c r="P10064">
        <v>4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5.2336006396427495</v>
      </c>
      <c r="Y10064">
        <v>0</v>
      </c>
      <c r="Z10064">
        <v>0</v>
      </c>
      <c r="AA10064">
        <v>0</v>
      </c>
      <c r="AB10064">
        <v>0</v>
      </c>
      <c r="AC10064">
        <v>0</v>
      </c>
      <c r="AD10064">
        <v>0</v>
      </c>
      <c r="AE10064">
        <v>5.2336006396427495</v>
      </c>
    </row>
    <row r="10065" spans="1:31" x14ac:dyDescent="0.25">
      <c r="A10065">
        <v>1666367</v>
      </c>
      <c r="B10065">
        <v>1</v>
      </c>
      <c r="C10065" t="s">
        <v>80</v>
      </c>
      <c r="D10065" t="s">
        <v>95</v>
      </c>
      <c r="E10065" t="s">
        <v>178</v>
      </c>
      <c r="F10065" t="s">
        <v>28142</v>
      </c>
      <c r="G10065" t="s">
        <v>148</v>
      </c>
      <c r="H10065" t="s">
        <v>149</v>
      </c>
      <c r="I10065" t="s">
        <v>135</v>
      </c>
      <c r="J10065" t="s">
        <v>136</v>
      </c>
      <c r="K10065" t="s">
        <v>143</v>
      </c>
      <c r="L10065" t="s">
        <v>28143</v>
      </c>
      <c r="M10065" t="s">
        <v>28144</v>
      </c>
      <c r="N10065">
        <v>7.0906341660000001</v>
      </c>
      <c r="O10065">
        <v>0</v>
      </c>
      <c r="P10065">
        <v>82</v>
      </c>
      <c r="Q10065">
        <v>0</v>
      </c>
      <c r="R10065">
        <v>0</v>
      </c>
      <c r="S10065">
        <v>0</v>
      </c>
      <c r="T10065">
        <v>4</v>
      </c>
      <c r="U10065">
        <v>0</v>
      </c>
      <c r="V10065">
        <v>0</v>
      </c>
      <c r="W10065">
        <v>0</v>
      </c>
      <c r="X10065">
        <v>131.97510584967407</v>
      </c>
      <c r="Y10065">
        <v>0</v>
      </c>
      <c r="Z10065">
        <v>0</v>
      </c>
      <c r="AA10065">
        <v>0</v>
      </c>
      <c r="AB10065">
        <v>5.9389272297465618</v>
      </c>
      <c r="AC10065">
        <v>0</v>
      </c>
      <c r="AD10065">
        <v>0</v>
      </c>
      <c r="AE10065">
        <v>137.91403307942062</v>
      </c>
    </row>
    <row r="10066" spans="1:31" x14ac:dyDescent="0.25">
      <c r="A10066">
        <v>1666599</v>
      </c>
      <c r="B10066">
        <v>1</v>
      </c>
      <c r="C10066" t="s">
        <v>80</v>
      </c>
      <c r="D10066" t="s">
        <v>100</v>
      </c>
      <c r="E10066" t="s">
        <v>152</v>
      </c>
      <c r="F10066" t="s">
        <v>28145</v>
      </c>
      <c r="G10066" t="s">
        <v>154</v>
      </c>
      <c r="H10066" t="s">
        <v>149</v>
      </c>
      <c r="I10066" t="s">
        <v>135</v>
      </c>
      <c r="J10066" t="s">
        <v>136</v>
      </c>
      <c r="K10066" t="s">
        <v>137</v>
      </c>
      <c r="L10066" t="s">
        <v>28146</v>
      </c>
      <c r="M10066" t="s">
        <v>28147</v>
      </c>
      <c r="N10066">
        <v>3.9113888879999998</v>
      </c>
      <c r="O10066">
        <v>0</v>
      </c>
      <c r="P10066">
        <v>2</v>
      </c>
      <c r="Q10066">
        <v>0</v>
      </c>
      <c r="R10066">
        <v>4</v>
      </c>
      <c r="S10066">
        <v>0</v>
      </c>
      <c r="T10066">
        <v>1</v>
      </c>
      <c r="U10066">
        <v>0</v>
      </c>
      <c r="V10066">
        <v>0</v>
      </c>
      <c r="W10066">
        <v>0</v>
      </c>
      <c r="X10066">
        <v>2.1156025937230503</v>
      </c>
      <c r="Y10066">
        <v>0</v>
      </c>
      <c r="Z10066">
        <v>1.5125065759357381</v>
      </c>
      <c r="AA10066">
        <v>0</v>
      </c>
      <c r="AB10066">
        <v>6.0071850982391783</v>
      </c>
      <c r="AC10066">
        <v>0</v>
      </c>
      <c r="AD10066">
        <v>0</v>
      </c>
      <c r="AE10066">
        <v>9.6352942678979669</v>
      </c>
    </row>
    <row r="10067" spans="1:31" x14ac:dyDescent="0.25">
      <c r="A10067">
        <v>1666845</v>
      </c>
      <c r="B10067">
        <v>1</v>
      </c>
      <c r="C10067" t="s">
        <v>81</v>
      </c>
      <c r="D10067" t="s">
        <v>118</v>
      </c>
      <c r="E10067" t="s">
        <v>178</v>
      </c>
      <c r="F10067" t="s">
        <v>28148</v>
      </c>
      <c r="G10067" t="s">
        <v>252</v>
      </c>
      <c r="H10067" t="s">
        <v>149</v>
      </c>
      <c r="I10067" t="s">
        <v>135</v>
      </c>
      <c r="J10067" t="s">
        <v>136</v>
      </c>
      <c r="K10067" t="s">
        <v>137</v>
      </c>
      <c r="L10067" t="s">
        <v>28149</v>
      </c>
      <c r="M10067" t="s">
        <v>28150</v>
      </c>
      <c r="N10067">
        <v>3.4527777770000001</v>
      </c>
      <c r="O10067">
        <v>0</v>
      </c>
      <c r="P10067">
        <v>6</v>
      </c>
      <c r="Q10067">
        <v>0</v>
      </c>
      <c r="R10067">
        <v>2</v>
      </c>
      <c r="S10067">
        <v>0</v>
      </c>
      <c r="T10067">
        <v>0</v>
      </c>
      <c r="U10067">
        <v>0</v>
      </c>
      <c r="V10067">
        <v>0</v>
      </c>
      <c r="W10067">
        <v>0</v>
      </c>
      <c r="X10067">
        <v>3.3505691970598446</v>
      </c>
      <c r="Y10067">
        <v>0</v>
      </c>
      <c r="Z10067">
        <v>2.4395465769671336</v>
      </c>
      <c r="AA10067">
        <v>0</v>
      </c>
      <c r="AB10067">
        <v>0</v>
      </c>
      <c r="AC10067">
        <v>0</v>
      </c>
      <c r="AD10067">
        <v>0</v>
      </c>
      <c r="AE10067">
        <v>5.7901157740269777</v>
      </c>
    </row>
    <row r="10068" spans="1:31" x14ac:dyDescent="0.25">
      <c r="A10068">
        <v>1666453</v>
      </c>
      <c r="B10068">
        <v>1</v>
      </c>
      <c r="C10068" t="s">
        <v>80</v>
      </c>
      <c r="D10068" t="s">
        <v>106</v>
      </c>
      <c r="E10068" t="s">
        <v>131</v>
      </c>
      <c r="F10068" t="s">
        <v>28151</v>
      </c>
      <c r="G10068" t="s">
        <v>918</v>
      </c>
      <c r="H10068" t="s">
        <v>134</v>
      </c>
      <c r="I10068" t="s">
        <v>135</v>
      </c>
      <c r="J10068" t="s">
        <v>5</v>
      </c>
      <c r="K10068" t="s">
        <v>137</v>
      </c>
      <c r="L10068" t="s">
        <v>28152</v>
      </c>
      <c r="M10068" t="s">
        <v>28153</v>
      </c>
      <c r="N10068">
        <v>2.756388888</v>
      </c>
      <c r="O10068">
        <v>0</v>
      </c>
      <c r="P10068">
        <v>129</v>
      </c>
      <c r="Q10068">
        <v>0</v>
      </c>
      <c r="R10068">
        <v>1</v>
      </c>
      <c r="S10068">
        <v>0</v>
      </c>
      <c r="T10068">
        <v>16</v>
      </c>
      <c r="U10068">
        <v>0</v>
      </c>
      <c r="V10068">
        <v>0</v>
      </c>
      <c r="W10068">
        <v>0</v>
      </c>
      <c r="X10068">
        <v>50.35195063446475</v>
      </c>
      <c r="Y10068">
        <v>0</v>
      </c>
      <c r="Z10068">
        <v>4.0572464263498187</v>
      </c>
      <c r="AA10068">
        <v>0</v>
      </c>
      <c r="AB10068">
        <v>46.66431777544998</v>
      </c>
      <c r="AC10068">
        <v>0</v>
      </c>
      <c r="AD10068">
        <v>0</v>
      </c>
      <c r="AE10068">
        <v>101.07351483626455</v>
      </c>
    </row>
    <row r="10069" spans="1:31" x14ac:dyDescent="0.25">
      <c r="A10069">
        <v>1666785</v>
      </c>
      <c r="B10069">
        <v>1</v>
      </c>
      <c r="C10069" t="s">
        <v>81</v>
      </c>
      <c r="D10069" t="s">
        <v>119</v>
      </c>
      <c r="E10069" t="s">
        <v>131</v>
      </c>
      <c r="F10069" t="s">
        <v>28154</v>
      </c>
      <c r="G10069" t="s">
        <v>2930</v>
      </c>
      <c r="H10069" t="s">
        <v>134</v>
      </c>
      <c r="I10069" t="s">
        <v>135</v>
      </c>
      <c r="J10069" t="s">
        <v>136</v>
      </c>
      <c r="K10069" t="s">
        <v>137</v>
      </c>
      <c r="L10069" t="s">
        <v>28155</v>
      </c>
      <c r="M10069" t="s">
        <v>28156</v>
      </c>
      <c r="N10069">
        <v>1.9694444440000001</v>
      </c>
      <c r="O10069">
        <v>0</v>
      </c>
      <c r="P10069">
        <v>3</v>
      </c>
      <c r="Q10069">
        <v>0</v>
      </c>
      <c r="R10069">
        <v>17</v>
      </c>
      <c r="S10069">
        <v>0</v>
      </c>
      <c r="T10069">
        <v>1</v>
      </c>
      <c r="U10069">
        <v>0</v>
      </c>
      <c r="V10069">
        <v>0</v>
      </c>
      <c r="W10069">
        <v>0</v>
      </c>
      <c r="X10069">
        <v>0.21998484723048167</v>
      </c>
      <c r="Y10069">
        <v>0</v>
      </c>
      <c r="Z10069">
        <v>8.8565843517087952</v>
      </c>
      <c r="AA10069">
        <v>0</v>
      </c>
      <c r="AB10069">
        <v>3.282607397462467</v>
      </c>
      <c r="AC10069">
        <v>0</v>
      </c>
      <c r="AD10069">
        <v>0</v>
      </c>
      <c r="AE10069">
        <v>12.359176596401744</v>
      </c>
    </row>
    <row r="10070" spans="1:31" x14ac:dyDescent="0.25">
      <c r="A10070">
        <v>1666304</v>
      </c>
      <c r="B10070">
        <v>1</v>
      </c>
      <c r="C10070" t="s">
        <v>80</v>
      </c>
      <c r="D10070" t="s">
        <v>85</v>
      </c>
      <c r="E10070" t="s">
        <v>178</v>
      </c>
      <c r="F10070" t="s">
        <v>28157</v>
      </c>
      <c r="G10070" t="s">
        <v>148</v>
      </c>
      <c r="H10070" t="s">
        <v>149</v>
      </c>
      <c r="I10070" t="s">
        <v>135</v>
      </c>
      <c r="J10070" t="s">
        <v>136</v>
      </c>
      <c r="K10070" t="s">
        <v>143</v>
      </c>
      <c r="L10070" t="s">
        <v>28158</v>
      </c>
      <c r="M10070" t="s">
        <v>27645</v>
      </c>
      <c r="N10070">
        <v>5.0833333329999997</v>
      </c>
      <c r="O10070">
        <v>0</v>
      </c>
      <c r="P10070">
        <v>233</v>
      </c>
      <c r="Q10070">
        <v>0</v>
      </c>
      <c r="R10070">
        <v>0</v>
      </c>
      <c r="S10070">
        <v>0</v>
      </c>
      <c r="T10070">
        <v>42</v>
      </c>
      <c r="U10070">
        <v>0</v>
      </c>
      <c r="V10070">
        <v>1</v>
      </c>
      <c r="W10070">
        <v>0</v>
      </c>
      <c r="X10070">
        <v>302.93669955525553</v>
      </c>
      <c r="Y10070">
        <v>0</v>
      </c>
      <c r="Z10070">
        <v>0</v>
      </c>
      <c r="AA10070">
        <v>0</v>
      </c>
      <c r="AB10070">
        <v>125.76058231365484</v>
      </c>
      <c r="AC10070">
        <v>0</v>
      </c>
      <c r="AD10070">
        <v>16.137880337053751</v>
      </c>
      <c r="AE10070">
        <v>444.83516220596408</v>
      </c>
    </row>
    <row r="10071" spans="1:31" x14ac:dyDescent="0.25">
      <c r="A10071">
        <v>1666891</v>
      </c>
      <c r="B10071">
        <v>1</v>
      </c>
      <c r="C10071" t="s">
        <v>80</v>
      </c>
      <c r="D10071" t="s">
        <v>100</v>
      </c>
      <c r="E10071" t="s">
        <v>178</v>
      </c>
      <c r="F10071" t="s">
        <v>28159</v>
      </c>
      <c r="G10071" t="s">
        <v>403</v>
      </c>
      <c r="H10071" t="s">
        <v>149</v>
      </c>
      <c r="I10071" t="s">
        <v>135</v>
      </c>
      <c r="J10071" t="s">
        <v>136</v>
      </c>
      <c r="K10071" t="s">
        <v>137</v>
      </c>
      <c r="L10071" t="s">
        <v>28160</v>
      </c>
      <c r="M10071" t="s">
        <v>28161</v>
      </c>
      <c r="N10071">
        <v>2.465833333</v>
      </c>
      <c r="O10071">
        <v>0</v>
      </c>
      <c r="P10071">
        <v>20</v>
      </c>
      <c r="Q10071">
        <v>0</v>
      </c>
      <c r="R10071">
        <v>2</v>
      </c>
      <c r="S10071">
        <v>0</v>
      </c>
      <c r="T10071">
        <v>1</v>
      </c>
      <c r="U10071">
        <v>0</v>
      </c>
      <c r="V10071">
        <v>0</v>
      </c>
      <c r="W10071">
        <v>0</v>
      </c>
      <c r="X10071">
        <v>15.638177717605881</v>
      </c>
      <c r="Y10071">
        <v>0</v>
      </c>
      <c r="Z10071">
        <v>4.4852121703324449E-2</v>
      </c>
      <c r="AA10071">
        <v>0</v>
      </c>
      <c r="AB10071">
        <v>0.99085311317460201</v>
      </c>
      <c r="AC10071">
        <v>0</v>
      </c>
      <c r="AD10071">
        <v>0</v>
      </c>
      <c r="AE10071">
        <v>16.673882952483808</v>
      </c>
    </row>
    <row r="10072" spans="1:31" x14ac:dyDescent="0.25">
      <c r="A10072">
        <v>1666204</v>
      </c>
      <c r="B10072">
        <v>1</v>
      </c>
      <c r="C10072" t="s">
        <v>80</v>
      </c>
      <c r="D10072" t="s">
        <v>87</v>
      </c>
      <c r="E10072" t="s">
        <v>362</v>
      </c>
      <c r="F10072" t="s">
        <v>7907</v>
      </c>
      <c r="G10072" t="s">
        <v>227</v>
      </c>
      <c r="H10072" t="s">
        <v>149</v>
      </c>
      <c r="I10072" t="s">
        <v>135</v>
      </c>
      <c r="J10072" t="s">
        <v>136</v>
      </c>
      <c r="K10072" t="s">
        <v>137</v>
      </c>
      <c r="L10072" t="s">
        <v>28162</v>
      </c>
      <c r="M10072" t="s">
        <v>28163</v>
      </c>
      <c r="N10072">
        <v>1.6074999999999999</v>
      </c>
      <c r="O10072">
        <v>0</v>
      </c>
      <c r="P10072">
        <v>46</v>
      </c>
      <c r="Q10072">
        <v>0</v>
      </c>
      <c r="R10072">
        <v>0</v>
      </c>
      <c r="S10072">
        <v>0</v>
      </c>
      <c r="T10072">
        <v>17</v>
      </c>
      <c r="U10072">
        <v>0</v>
      </c>
      <c r="V10072">
        <v>0</v>
      </c>
      <c r="W10072">
        <v>0</v>
      </c>
      <c r="X10072">
        <v>21.578828045795373</v>
      </c>
      <c r="Y10072">
        <v>0</v>
      </c>
      <c r="Z10072">
        <v>0</v>
      </c>
      <c r="AA10072">
        <v>0</v>
      </c>
      <c r="AB10072">
        <v>24.776968130957425</v>
      </c>
      <c r="AC10072">
        <v>0</v>
      </c>
      <c r="AD10072">
        <v>0</v>
      </c>
      <c r="AE10072">
        <v>46.355796176752797</v>
      </c>
    </row>
    <row r="10073" spans="1:31" x14ac:dyDescent="0.25">
      <c r="A10073">
        <v>1666496</v>
      </c>
      <c r="B10073">
        <v>1</v>
      </c>
      <c r="C10073" t="s">
        <v>80</v>
      </c>
      <c r="D10073" t="s">
        <v>83</v>
      </c>
      <c r="E10073" t="s">
        <v>362</v>
      </c>
      <c r="F10073" t="s">
        <v>23153</v>
      </c>
      <c r="G10073" t="s">
        <v>6610</v>
      </c>
      <c r="H10073" t="s">
        <v>149</v>
      </c>
      <c r="I10073" t="s">
        <v>135</v>
      </c>
      <c r="J10073" t="s">
        <v>136</v>
      </c>
      <c r="K10073" t="s">
        <v>137</v>
      </c>
      <c r="L10073" t="s">
        <v>28164</v>
      </c>
      <c r="M10073" t="s">
        <v>28165</v>
      </c>
      <c r="N10073">
        <v>3.1005555550000001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6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24.606806393443645</v>
      </c>
      <c r="AC10073">
        <v>0</v>
      </c>
      <c r="AD10073">
        <v>0</v>
      </c>
      <c r="AE10073">
        <v>24.606806393443645</v>
      </c>
    </row>
    <row r="10074" spans="1:31" x14ac:dyDescent="0.25">
      <c r="A10074">
        <v>1666307</v>
      </c>
      <c r="B10074">
        <v>1</v>
      </c>
      <c r="C10074" t="s">
        <v>80</v>
      </c>
      <c r="D10074" t="s">
        <v>83</v>
      </c>
      <c r="E10074" t="s">
        <v>152</v>
      </c>
      <c r="F10074" t="s">
        <v>27120</v>
      </c>
      <c r="G10074" t="s">
        <v>507</v>
      </c>
      <c r="H10074" t="s">
        <v>149</v>
      </c>
      <c r="I10074" t="s">
        <v>135</v>
      </c>
      <c r="J10074" t="s">
        <v>136</v>
      </c>
      <c r="K10074" t="s">
        <v>137</v>
      </c>
      <c r="L10074" t="s">
        <v>28166</v>
      </c>
      <c r="M10074" t="s">
        <v>28167</v>
      </c>
      <c r="N10074">
        <v>1.989166666</v>
      </c>
      <c r="O10074">
        <v>0</v>
      </c>
      <c r="P10074">
        <v>21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9.8958539299580206</v>
      </c>
      <c r="Y10074">
        <v>0</v>
      </c>
      <c r="Z10074">
        <v>0</v>
      </c>
      <c r="AA10074">
        <v>0</v>
      </c>
      <c r="AB10074">
        <v>0</v>
      </c>
      <c r="AC10074">
        <v>0</v>
      </c>
      <c r="AD10074">
        <v>0</v>
      </c>
      <c r="AE10074">
        <v>9.8958539299580206</v>
      </c>
    </row>
    <row r="10075" spans="1:31" x14ac:dyDescent="0.25">
      <c r="A10075">
        <v>1666639</v>
      </c>
      <c r="B10075">
        <v>1</v>
      </c>
      <c r="C10075" t="s">
        <v>80</v>
      </c>
      <c r="D10075" t="s">
        <v>108</v>
      </c>
      <c r="E10075" t="s">
        <v>178</v>
      </c>
      <c r="F10075" t="s">
        <v>28168</v>
      </c>
      <c r="G10075" t="s">
        <v>227</v>
      </c>
      <c r="H10075" t="s">
        <v>149</v>
      </c>
      <c r="I10075" t="s">
        <v>135</v>
      </c>
      <c r="J10075" t="s">
        <v>136</v>
      </c>
      <c r="K10075" t="s">
        <v>137</v>
      </c>
      <c r="L10075" t="s">
        <v>28169</v>
      </c>
      <c r="M10075" t="s">
        <v>28170</v>
      </c>
      <c r="N10075">
        <v>3.4555555550000001</v>
      </c>
      <c r="O10075">
        <v>0</v>
      </c>
      <c r="P10075">
        <v>0</v>
      </c>
      <c r="Q10075">
        <v>0</v>
      </c>
      <c r="R10075">
        <v>10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27.538458143605922</v>
      </c>
      <c r="AA10075">
        <v>0</v>
      </c>
      <c r="AB10075">
        <v>0</v>
      </c>
      <c r="AC10075">
        <v>0</v>
      </c>
      <c r="AD10075">
        <v>0</v>
      </c>
      <c r="AE10075">
        <v>27.538458143605922</v>
      </c>
    </row>
    <row r="10076" spans="1:31" x14ac:dyDescent="0.25">
      <c r="A10076">
        <v>1666805</v>
      </c>
      <c r="B10076">
        <v>1</v>
      </c>
      <c r="C10076" t="s">
        <v>81</v>
      </c>
      <c r="D10076" t="s">
        <v>126</v>
      </c>
      <c r="E10076" t="s">
        <v>152</v>
      </c>
      <c r="F10076" t="s">
        <v>28171</v>
      </c>
      <c r="G10076" t="s">
        <v>154</v>
      </c>
      <c r="H10076" t="s">
        <v>149</v>
      </c>
      <c r="I10076" t="s">
        <v>135</v>
      </c>
      <c r="J10076" t="s">
        <v>136</v>
      </c>
      <c r="K10076" t="s">
        <v>137</v>
      </c>
      <c r="L10076" t="s">
        <v>28172</v>
      </c>
      <c r="M10076" t="s">
        <v>28173</v>
      </c>
      <c r="N10076">
        <v>0.92111111099999998</v>
      </c>
      <c r="O10076">
        <v>0</v>
      </c>
      <c r="P10076">
        <v>1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9.442731603235667E-2</v>
      </c>
      <c r="Y10076">
        <v>0</v>
      </c>
      <c r="Z10076">
        <v>0</v>
      </c>
      <c r="AA10076">
        <v>0</v>
      </c>
      <c r="AB10076">
        <v>0</v>
      </c>
      <c r="AC10076">
        <v>0</v>
      </c>
      <c r="AD10076">
        <v>0</v>
      </c>
      <c r="AE10076">
        <v>9.442731603235667E-2</v>
      </c>
    </row>
    <row r="10077" spans="1:31" x14ac:dyDescent="0.25">
      <c r="A10077">
        <v>1666576</v>
      </c>
      <c r="B10077">
        <v>1</v>
      </c>
      <c r="C10077" t="s">
        <v>80</v>
      </c>
      <c r="D10077" t="s">
        <v>92</v>
      </c>
      <c r="E10077" t="s">
        <v>152</v>
      </c>
      <c r="F10077" t="s">
        <v>28174</v>
      </c>
      <c r="G10077" t="s">
        <v>154</v>
      </c>
      <c r="H10077" t="s">
        <v>149</v>
      </c>
      <c r="I10077" t="s">
        <v>135</v>
      </c>
      <c r="J10077" t="s">
        <v>136</v>
      </c>
      <c r="K10077" t="s">
        <v>137</v>
      </c>
      <c r="L10077" t="s">
        <v>28175</v>
      </c>
      <c r="M10077" t="s">
        <v>28176</v>
      </c>
      <c r="N10077">
        <v>2.864166666</v>
      </c>
      <c r="O10077">
        <v>0</v>
      </c>
      <c r="P10077">
        <v>2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1.3606733543927112</v>
      </c>
      <c r="Y10077">
        <v>0</v>
      </c>
      <c r="Z10077">
        <v>0</v>
      </c>
      <c r="AA10077">
        <v>0</v>
      </c>
      <c r="AB10077">
        <v>0</v>
      </c>
      <c r="AC10077">
        <v>0</v>
      </c>
      <c r="AD10077">
        <v>0</v>
      </c>
      <c r="AE10077">
        <v>1.3606733543927112</v>
      </c>
    </row>
    <row r="10078" spans="1:31" x14ac:dyDescent="0.25">
      <c r="A10078">
        <v>1666476</v>
      </c>
      <c r="B10078">
        <v>1</v>
      </c>
      <c r="C10078" t="s">
        <v>80</v>
      </c>
      <c r="D10078" t="s">
        <v>108</v>
      </c>
      <c r="E10078" t="s">
        <v>178</v>
      </c>
      <c r="F10078" t="s">
        <v>28177</v>
      </c>
      <c r="G10078" t="s">
        <v>7735</v>
      </c>
      <c r="H10078" t="s">
        <v>149</v>
      </c>
      <c r="I10078" t="s">
        <v>135</v>
      </c>
      <c r="J10078" t="s">
        <v>136</v>
      </c>
      <c r="K10078" t="s">
        <v>137</v>
      </c>
      <c r="L10078" t="s">
        <v>28178</v>
      </c>
      <c r="M10078" t="s">
        <v>28179</v>
      </c>
      <c r="N10078">
        <v>1.480555555</v>
      </c>
      <c r="O10078">
        <v>0</v>
      </c>
      <c r="P10078">
        <v>37</v>
      </c>
      <c r="Q10078">
        <v>0</v>
      </c>
      <c r="R10078">
        <v>14</v>
      </c>
      <c r="S10078">
        <v>0</v>
      </c>
      <c r="T10078">
        <v>3</v>
      </c>
      <c r="U10078">
        <v>0</v>
      </c>
      <c r="V10078">
        <v>0</v>
      </c>
      <c r="W10078">
        <v>0</v>
      </c>
      <c r="X10078">
        <v>6.4589116814819754</v>
      </c>
      <c r="Y10078">
        <v>0</v>
      </c>
      <c r="Z10078">
        <v>1.6344469953996001</v>
      </c>
      <c r="AA10078">
        <v>0</v>
      </c>
      <c r="AB10078">
        <v>1.4722919511938557</v>
      </c>
      <c r="AC10078">
        <v>0</v>
      </c>
      <c r="AD10078">
        <v>0</v>
      </c>
      <c r="AE10078">
        <v>9.5656506280754314</v>
      </c>
    </row>
    <row r="10079" spans="1:31" x14ac:dyDescent="0.25">
      <c r="A10079">
        <v>1666470</v>
      </c>
      <c r="B10079">
        <v>1</v>
      </c>
      <c r="C10079" t="s">
        <v>80</v>
      </c>
      <c r="D10079" t="s">
        <v>106</v>
      </c>
      <c r="E10079" t="s">
        <v>140</v>
      </c>
      <c r="F10079" t="s">
        <v>28180</v>
      </c>
      <c r="G10079" t="s">
        <v>161</v>
      </c>
      <c r="H10079" t="s">
        <v>134</v>
      </c>
      <c r="I10079" t="s">
        <v>191</v>
      </c>
      <c r="J10079" t="s">
        <v>136</v>
      </c>
      <c r="K10079" t="s">
        <v>137</v>
      </c>
      <c r="L10079" t="s">
        <v>28181</v>
      </c>
      <c r="M10079" t="s">
        <v>28182</v>
      </c>
      <c r="N10079">
        <v>1.2222222E-2</v>
      </c>
      <c r="O10079">
        <v>2</v>
      </c>
      <c r="P10079">
        <v>1631</v>
      </c>
      <c r="Q10079">
        <v>54</v>
      </c>
      <c r="R10079">
        <v>311</v>
      </c>
      <c r="S10079">
        <v>29</v>
      </c>
      <c r="T10079">
        <v>263</v>
      </c>
      <c r="U10079">
        <v>4</v>
      </c>
      <c r="V10079">
        <v>0</v>
      </c>
      <c r="W10079">
        <v>1.54572030492E-3</v>
      </c>
      <c r="X10079">
        <v>3.1478765837868874</v>
      </c>
      <c r="Y10079">
        <v>0.73779984128492881</v>
      </c>
      <c r="Z10079">
        <v>1.0480830421439409</v>
      </c>
      <c r="AA10079">
        <v>2.2419380836847012</v>
      </c>
      <c r="AB10079">
        <v>3.1282690498432864</v>
      </c>
      <c r="AC10079">
        <v>9.752801334090309</v>
      </c>
      <c r="AD10079">
        <v>0</v>
      </c>
      <c r="AE10079">
        <v>20.058313655138974</v>
      </c>
    </row>
    <row r="10080" spans="1:31" x14ac:dyDescent="0.25">
      <c r="A10080">
        <v>1666370</v>
      </c>
      <c r="B10080">
        <v>1</v>
      </c>
      <c r="C10080" t="s">
        <v>80</v>
      </c>
      <c r="D10080" t="s">
        <v>88</v>
      </c>
      <c r="E10080" t="s">
        <v>152</v>
      </c>
      <c r="F10080" t="s">
        <v>28183</v>
      </c>
      <c r="G10080" t="s">
        <v>507</v>
      </c>
      <c r="H10080" t="s">
        <v>149</v>
      </c>
      <c r="I10080" t="s">
        <v>135</v>
      </c>
      <c r="J10080" t="s">
        <v>136</v>
      </c>
      <c r="K10080" t="s">
        <v>137</v>
      </c>
      <c r="L10080" t="s">
        <v>28184</v>
      </c>
      <c r="M10080" t="s">
        <v>28185</v>
      </c>
      <c r="N10080">
        <v>1.4197222220000001</v>
      </c>
      <c r="O10080">
        <v>0</v>
      </c>
      <c r="P10080">
        <v>4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4.2931469346407809</v>
      </c>
      <c r="Y10080">
        <v>0</v>
      </c>
      <c r="Z10080">
        <v>0</v>
      </c>
      <c r="AA10080">
        <v>0</v>
      </c>
      <c r="AB10080">
        <v>0</v>
      </c>
      <c r="AC10080">
        <v>0</v>
      </c>
      <c r="AD10080">
        <v>0</v>
      </c>
      <c r="AE10080">
        <v>4.2931469346407809</v>
      </c>
    </row>
    <row r="10081" spans="1:31" x14ac:dyDescent="0.25">
      <c r="A10081">
        <v>1666868</v>
      </c>
      <c r="B10081">
        <v>1</v>
      </c>
      <c r="C10081" t="s">
        <v>80</v>
      </c>
      <c r="D10081" t="s">
        <v>93</v>
      </c>
      <c r="E10081" t="s">
        <v>152</v>
      </c>
      <c r="F10081" t="s">
        <v>28186</v>
      </c>
      <c r="G10081" t="s">
        <v>154</v>
      </c>
      <c r="H10081" t="s">
        <v>149</v>
      </c>
      <c r="I10081" t="s">
        <v>135</v>
      </c>
      <c r="J10081" t="s">
        <v>136</v>
      </c>
      <c r="K10081" t="s">
        <v>137</v>
      </c>
      <c r="L10081" t="s">
        <v>28187</v>
      </c>
      <c r="M10081" t="s">
        <v>28188</v>
      </c>
      <c r="N10081">
        <v>3.65</v>
      </c>
      <c r="O10081">
        <v>0</v>
      </c>
      <c r="P10081">
        <v>0</v>
      </c>
      <c r="Q10081">
        <v>0</v>
      </c>
      <c r="R10081">
        <v>1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4.944660724425555E-2</v>
      </c>
      <c r="AA10081">
        <v>0</v>
      </c>
      <c r="AB10081">
        <v>0</v>
      </c>
      <c r="AC10081">
        <v>0</v>
      </c>
      <c r="AD10081">
        <v>0</v>
      </c>
      <c r="AE10081">
        <v>4.944660724425555E-2</v>
      </c>
    </row>
    <row r="10082" spans="1:31" x14ac:dyDescent="0.25">
      <c r="A10082">
        <v>1666768</v>
      </c>
      <c r="B10082">
        <v>1</v>
      </c>
      <c r="C10082" t="s">
        <v>80</v>
      </c>
      <c r="D10082" t="s">
        <v>85</v>
      </c>
      <c r="E10082" t="s">
        <v>1154</v>
      </c>
      <c r="F10082" t="s">
        <v>3495</v>
      </c>
      <c r="G10082" t="s">
        <v>231</v>
      </c>
      <c r="H10082" t="s">
        <v>149</v>
      </c>
      <c r="I10082" t="s">
        <v>135</v>
      </c>
      <c r="J10082" t="s">
        <v>136</v>
      </c>
      <c r="K10082" t="s">
        <v>137</v>
      </c>
      <c r="L10082" t="s">
        <v>28189</v>
      </c>
      <c r="M10082" t="s">
        <v>28190</v>
      </c>
      <c r="N10082">
        <v>0.50444444399999999</v>
      </c>
      <c r="O10082">
        <v>0</v>
      </c>
      <c r="P10082">
        <v>265</v>
      </c>
      <c r="Q10082">
        <v>0</v>
      </c>
      <c r="R10082">
        <v>0</v>
      </c>
      <c r="S10082">
        <v>0</v>
      </c>
      <c r="T10082">
        <v>17</v>
      </c>
      <c r="U10082">
        <v>0</v>
      </c>
      <c r="V10082">
        <v>0</v>
      </c>
      <c r="W10082">
        <v>0</v>
      </c>
      <c r="X10082">
        <v>44.440911034418235</v>
      </c>
      <c r="Y10082">
        <v>0</v>
      </c>
      <c r="Z10082">
        <v>0</v>
      </c>
      <c r="AA10082">
        <v>0</v>
      </c>
      <c r="AB10082">
        <v>6.6335164040699555</v>
      </c>
      <c r="AC10082">
        <v>0</v>
      </c>
      <c r="AD10082">
        <v>0</v>
      </c>
      <c r="AE10082">
        <v>51.074427438488193</v>
      </c>
    </row>
    <row r="10083" spans="1:31" x14ac:dyDescent="0.25">
      <c r="A10083">
        <v>1666519</v>
      </c>
      <c r="B10083">
        <v>1</v>
      </c>
      <c r="C10083" t="s">
        <v>80</v>
      </c>
      <c r="D10083" t="s">
        <v>100</v>
      </c>
      <c r="E10083" t="s">
        <v>152</v>
      </c>
      <c r="F10083" t="s">
        <v>28191</v>
      </c>
      <c r="G10083" t="s">
        <v>154</v>
      </c>
      <c r="H10083" t="s">
        <v>149</v>
      </c>
      <c r="I10083" t="s">
        <v>135</v>
      </c>
      <c r="J10083" t="s">
        <v>136</v>
      </c>
      <c r="K10083" t="s">
        <v>137</v>
      </c>
      <c r="L10083" t="s">
        <v>28192</v>
      </c>
      <c r="M10083" t="s">
        <v>28193</v>
      </c>
      <c r="N10083">
        <v>1.9650000000000001</v>
      </c>
      <c r="O10083">
        <v>0</v>
      </c>
      <c r="P10083">
        <v>1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0.26908456729981889</v>
      </c>
      <c r="Y10083">
        <v>0</v>
      </c>
      <c r="Z10083">
        <v>0</v>
      </c>
      <c r="AA10083">
        <v>0</v>
      </c>
      <c r="AB10083">
        <v>0</v>
      </c>
      <c r="AC10083">
        <v>0</v>
      </c>
      <c r="AD10083">
        <v>0</v>
      </c>
      <c r="AE10083">
        <v>0.26908456729981889</v>
      </c>
    </row>
    <row r="10084" spans="1:31" x14ac:dyDescent="0.25">
      <c r="A10084">
        <v>1666817</v>
      </c>
      <c r="B10084">
        <v>1</v>
      </c>
      <c r="C10084" t="s">
        <v>80</v>
      </c>
      <c r="D10084" t="s">
        <v>101</v>
      </c>
      <c r="E10084" t="s">
        <v>178</v>
      </c>
      <c r="F10084" t="s">
        <v>28194</v>
      </c>
      <c r="G10084" t="s">
        <v>227</v>
      </c>
      <c r="H10084" t="s">
        <v>149</v>
      </c>
      <c r="I10084" t="s">
        <v>135</v>
      </c>
      <c r="J10084" t="s">
        <v>136</v>
      </c>
      <c r="K10084" t="s">
        <v>137</v>
      </c>
      <c r="L10084" t="s">
        <v>28195</v>
      </c>
      <c r="M10084" t="s">
        <v>28196</v>
      </c>
      <c r="N10084">
        <v>1.025555555</v>
      </c>
      <c r="O10084">
        <v>0</v>
      </c>
      <c r="P10084">
        <v>32</v>
      </c>
      <c r="Q10084">
        <v>0</v>
      </c>
      <c r="R10084">
        <v>0</v>
      </c>
      <c r="S10084">
        <v>0</v>
      </c>
      <c r="T10084">
        <v>2</v>
      </c>
      <c r="U10084">
        <v>0</v>
      </c>
      <c r="V10084">
        <v>0</v>
      </c>
      <c r="W10084">
        <v>0</v>
      </c>
      <c r="X10084">
        <v>16.213713734492071</v>
      </c>
      <c r="Y10084">
        <v>0</v>
      </c>
      <c r="Z10084">
        <v>0</v>
      </c>
      <c r="AA10084">
        <v>0</v>
      </c>
      <c r="AB10084">
        <v>0.42202134855590001</v>
      </c>
      <c r="AC10084">
        <v>0</v>
      </c>
      <c r="AD10084">
        <v>0</v>
      </c>
      <c r="AE10084">
        <v>16.635735083047972</v>
      </c>
    </row>
    <row r="10085" spans="1:31" x14ac:dyDescent="0.25">
      <c r="A10085">
        <v>1666485</v>
      </c>
      <c r="B10085">
        <v>1</v>
      </c>
      <c r="C10085" t="s">
        <v>80</v>
      </c>
      <c r="D10085" t="s">
        <v>87</v>
      </c>
      <c r="E10085" t="s">
        <v>152</v>
      </c>
      <c r="F10085" t="s">
        <v>28197</v>
      </c>
      <c r="G10085" t="s">
        <v>154</v>
      </c>
      <c r="H10085" t="s">
        <v>149</v>
      </c>
      <c r="I10085" t="s">
        <v>135</v>
      </c>
      <c r="J10085" t="s">
        <v>136</v>
      </c>
      <c r="K10085" t="s">
        <v>137</v>
      </c>
      <c r="L10085" t="s">
        <v>28198</v>
      </c>
      <c r="M10085" t="s">
        <v>28199</v>
      </c>
      <c r="N10085">
        <v>2.8902777770000001</v>
      </c>
      <c r="O10085">
        <v>0</v>
      </c>
      <c r="P10085">
        <v>1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0.56346257867498895</v>
      </c>
      <c r="Y10085">
        <v>0</v>
      </c>
      <c r="Z10085">
        <v>0</v>
      </c>
      <c r="AA10085">
        <v>0</v>
      </c>
      <c r="AB10085">
        <v>0</v>
      </c>
      <c r="AC10085">
        <v>0</v>
      </c>
      <c r="AD10085">
        <v>0</v>
      </c>
      <c r="AE10085">
        <v>0.56346257867498895</v>
      </c>
    </row>
    <row r="10086" spans="1:31" x14ac:dyDescent="0.25">
      <c r="A10086">
        <v>1666771</v>
      </c>
      <c r="B10086">
        <v>1</v>
      </c>
      <c r="C10086" t="s">
        <v>80</v>
      </c>
      <c r="D10086" t="s">
        <v>94</v>
      </c>
      <c r="E10086" t="s">
        <v>131</v>
      </c>
      <c r="F10086" t="s">
        <v>28200</v>
      </c>
      <c r="G10086" t="s">
        <v>918</v>
      </c>
      <c r="H10086" t="s">
        <v>134</v>
      </c>
      <c r="I10086" t="s">
        <v>135</v>
      </c>
      <c r="J10086" t="s">
        <v>136</v>
      </c>
      <c r="K10086" t="s">
        <v>137</v>
      </c>
      <c r="L10086" t="s">
        <v>28201</v>
      </c>
      <c r="M10086" t="s">
        <v>28202</v>
      </c>
      <c r="N10086">
        <v>0.100833333</v>
      </c>
      <c r="O10086">
        <v>0</v>
      </c>
      <c r="P10086">
        <v>0</v>
      </c>
      <c r="Q10086">
        <v>0</v>
      </c>
      <c r="R10086">
        <v>0</v>
      </c>
      <c r="S10086">
        <v>1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11.145571365551479</v>
      </c>
      <c r="AB10086">
        <v>0</v>
      </c>
      <c r="AC10086">
        <v>0</v>
      </c>
      <c r="AD10086">
        <v>0</v>
      </c>
      <c r="AE10086">
        <v>11.145571365551479</v>
      </c>
    </row>
    <row r="10087" spans="1:31" x14ac:dyDescent="0.25">
      <c r="A10087">
        <v>1666416</v>
      </c>
      <c r="B10087">
        <v>1</v>
      </c>
      <c r="C10087" t="s">
        <v>81</v>
      </c>
      <c r="D10087" t="s">
        <v>118</v>
      </c>
      <c r="E10087" t="s">
        <v>140</v>
      </c>
      <c r="F10087" t="s">
        <v>28203</v>
      </c>
      <c r="G10087" t="s">
        <v>172</v>
      </c>
      <c r="H10087" t="s">
        <v>134</v>
      </c>
      <c r="I10087" t="s">
        <v>135</v>
      </c>
      <c r="J10087" t="s">
        <v>3</v>
      </c>
      <c r="K10087" t="s">
        <v>137</v>
      </c>
      <c r="L10087" t="s">
        <v>28204</v>
      </c>
      <c r="M10087" t="s">
        <v>28205</v>
      </c>
      <c r="N10087">
        <v>1.169166666</v>
      </c>
      <c r="O10087">
        <v>14</v>
      </c>
      <c r="P10087">
        <v>1</v>
      </c>
      <c r="Q10087">
        <v>55</v>
      </c>
      <c r="R10087">
        <v>4</v>
      </c>
      <c r="S10087">
        <v>29</v>
      </c>
      <c r="T10087">
        <v>0</v>
      </c>
      <c r="U10087">
        <v>1</v>
      </c>
      <c r="V10087">
        <v>0</v>
      </c>
      <c r="W10087">
        <v>19.53583596650245</v>
      </c>
      <c r="X10087">
        <v>8.7514262006590002E-2</v>
      </c>
      <c r="Y10087">
        <v>32.208337543712773</v>
      </c>
      <c r="Z10087">
        <v>0.5179941290790584</v>
      </c>
      <c r="AA10087">
        <v>286.26374164322067</v>
      </c>
      <c r="AB10087">
        <v>0</v>
      </c>
      <c r="AC10087">
        <v>202.5018834942602</v>
      </c>
      <c r="AD10087">
        <v>0</v>
      </c>
      <c r="AE10087">
        <v>541.11530703878179</v>
      </c>
    </row>
    <row r="10088" spans="1:31" x14ac:dyDescent="0.25">
      <c r="A10088">
        <v>1666748</v>
      </c>
      <c r="B10088">
        <v>1</v>
      </c>
      <c r="C10088" t="s">
        <v>80</v>
      </c>
      <c r="D10088" t="s">
        <v>85</v>
      </c>
      <c r="E10088" t="s">
        <v>152</v>
      </c>
      <c r="F10088" t="s">
        <v>28206</v>
      </c>
      <c r="G10088" t="s">
        <v>507</v>
      </c>
      <c r="H10088" t="s">
        <v>149</v>
      </c>
      <c r="I10088" t="s">
        <v>135</v>
      </c>
      <c r="J10088" t="s">
        <v>136</v>
      </c>
      <c r="K10088" t="s">
        <v>137</v>
      </c>
      <c r="L10088" t="s">
        <v>28207</v>
      </c>
      <c r="M10088" t="s">
        <v>28208</v>
      </c>
      <c r="N10088">
        <v>3.1444444439999999</v>
      </c>
      <c r="O10088">
        <v>0</v>
      </c>
      <c r="P10088">
        <v>9</v>
      </c>
      <c r="Q10088">
        <v>0</v>
      </c>
      <c r="R10088">
        <v>0</v>
      </c>
      <c r="S10088">
        <v>0</v>
      </c>
      <c r="T10088">
        <v>2</v>
      </c>
      <c r="U10088">
        <v>0</v>
      </c>
      <c r="V10088">
        <v>0</v>
      </c>
      <c r="W10088">
        <v>0</v>
      </c>
      <c r="X10088">
        <v>15.190664876179497</v>
      </c>
      <c r="Y10088">
        <v>0</v>
      </c>
      <c r="Z10088">
        <v>0</v>
      </c>
      <c r="AA10088">
        <v>0</v>
      </c>
      <c r="AB10088">
        <v>2.1177988987232004</v>
      </c>
      <c r="AC10088">
        <v>0</v>
      </c>
      <c r="AD10088">
        <v>0</v>
      </c>
      <c r="AE10088">
        <v>17.308463774902698</v>
      </c>
    </row>
    <row r="10089" spans="1:31" x14ac:dyDescent="0.25">
      <c r="A10089">
        <v>1666957</v>
      </c>
      <c r="B10089">
        <v>1</v>
      </c>
      <c r="C10089" t="s">
        <v>80</v>
      </c>
      <c r="D10089" t="s">
        <v>96</v>
      </c>
      <c r="E10089" t="s">
        <v>152</v>
      </c>
      <c r="F10089" t="s">
        <v>28209</v>
      </c>
      <c r="G10089" t="s">
        <v>168</v>
      </c>
      <c r="H10089" t="s">
        <v>149</v>
      </c>
      <c r="I10089" t="s">
        <v>135</v>
      </c>
      <c r="J10089" t="s">
        <v>136</v>
      </c>
      <c r="K10089" t="s">
        <v>137</v>
      </c>
      <c r="L10089" t="s">
        <v>28210</v>
      </c>
      <c r="M10089" t="s">
        <v>28211</v>
      </c>
      <c r="N10089">
        <v>2.1541666660000001</v>
      </c>
      <c r="O10089">
        <v>0</v>
      </c>
      <c r="P10089">
        <v>1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0.45644893066383885</v>
      </c>
      <c r="Y10089">
        <v>0</v>
      </c>
      <c r="Z10089">
        <v>0</v>
      </c>
      <c r="AA10089">
        <v>0</v>
      </c>
      <c r="AB10089">
        <v>0</v>
      </c>
      <c r="AC10089">
        <v>0</v>
      </c>
      <c r="AD10089">
        <v>0</v>
      </c>
      <c r="AE10089">
        <v>0.45644893066383885</v>
      </c>
    </row>
    <row r="10090" spans="1:31" x14ac:dyDescent="0.25">
      <c r="A10090">
        <v>1666293</v>
      </c>
      <c r="B10090">
        <v>1</v>
      </c>
      <c r="C10090" t="s">
        <v>80</v>
      </c>
      <c r="D10090" t="s">
        <v>97</v>
      </c>
      <c r="E10090" t="s">
        <v>178</v>
      </c>
      <c r="F10090" t="s">
        <v>18163</v>
      </c>
      <c r="G10090" t="s">
        <v>148</v>
      </c>
      <c r="H10090" t="s">
        <v>149</v>
      </c>
      <c r="I10090" t="s">
        <v>135</v>
      </c>
      <c r="J10090" t="s">
        <v>136</v>
      </c>
      <c r="K10090" t="s">
        <v>143</v>
      </c>
      <c r="L10090" t="s">
        <v>28212</v>
      </c>
      <c r="M10090" t="s">
        <v>28213</v>
      </c>
      <c r="N10090">
        <v>8.6140000000000008</v>
      </c>
      <c r="O10090">
        <v>0</v>
      </c>
      <c r="P10090">
        <v>50</v>
      </c>
      <c r="Q10090">
        <v>0</v>
      </c>
      <c r="R10090">
        <v>0</v>
      </c>
      <c r="S10090">
        <v>0</v>
      </c>
      <c r="T10090">
        <v>8</v>
      </c>
      <c r="U10090">
        <v>0</v>
      </c>
      <c r="V10090">
        <v>0</v>
      </c>
      <c r="W10090">
        <v>0</v>
      </c>
      <c r="X10090">
        <v>69.274056072022006</v>
      </c>
      <c r="Y10090">
        <v>0</v>
      </c>
      <c r="Z10090">
        <v>0</v>
      </c>
      <c r="AA10090">
        <v>0</v>
      </c>
      <c r="AB10090">
        <v>61.66821598901781</v>
      </c>
      <c r="AC10090">
        <v>0</v>
      </c>
      <c r="AD10090">
        <v>0</v>
      </c>
      <c r="AE10090">
        <v>130.94227206103983</v>
      </c>
    </row>
    <row r="10091" spans="1:31" x14ac:dyDescent="0.25">
      <c r="A10091">
        <v>1666339</v>
      </c>
      <c r="B10091">
        <v>1</v>
      </c>
      <c r="C10091" t="s">
        <v>80</v>
      </c>
      <c r="D10091" t="s">
        <v>95</v>
      </c>
      <c r="E10091" t="s">
        <v>152</v>
      </c>
      <c r="F10091" t="s">
        <v>28214</v>
      </c>
      <c r="G10091" t="s">
        <v>168</v>
      </c>
      <c r="H10091" t="s">
        <v>149</v>
      </c>
      <c r="I10091" t="s">
        <v>135</v>
      </c>
      <c r="J10091" t="s">
        <v>136</v>
      </c>
      <c r="K10091" t="s">
        <v>137</v>
      </c>
      <c r="L10091" t="s">
        <v>28215</v>
      </c>
      <c r="M10091" t="s">
        <v>28216</v>
      </c>
      <c r="N10091">
        <v>8.4688888880000004</v>
      </c>
      <c r="O10091">
        <v>0</v>
      </c>
      <c r="P10091">
        <v>5</v>
      </c>
      <c r="Q10091">
        <v>0</v>
      </c>
      <c r="R10091">
        <v>0</v>
      </c>
      <c r="S10091">
        <v>0</v>
      </c>
      <c r="T10091">
        <v>2</v>
      </c>
      <c r="U10091">
        <v>0</v>
      </c>
      <c r="V10091">
        <v>0</v>
      </c>
      <c r="W10091">
        <v>0</v>
      </c>
      <c r="X10091">
        <v>5.2036267763783348</v>
      </c>
      <c r="Y10091">
        <v>0</v>
      </c>
      <c r="Z10091">
        <v>0</v>
      </c>
      <c r="AA10091">
        <v>0</v>
      </c>
      <c r="AB10091">
        <v>107.9144764144819</v>
      </c>
      <c r="AC10091">
        <v>0</v>
      </c>
      <c r="AD10091">
        <v>0</v>
      </c>
      <c r="AE10091">
        <v>113.11810319086023</v>
      </c>
    </row>
    <row r="10092" spans="1:31" x14ac:dyDescent="0.25">
      <c r="A10092">
        <v>1666608</v>
      </c>
      <c r="B10092">
        <v>1</v>
      </c>
      <c r="C10092" t="s">
        <v>80</v>
      </c>
      <c r="D10092" t="s">
        <v>95</v>
      </c>
      <c r="E10092" t="s">
        <v>152</v>
      </c>
      <c r="F10092" t="s">
        <v>2359</v>
      </c>
      <c r="G10092" t="s">
        <v>154</v>
      </c>
      <c r="H10092" t="s">
        <v>149</v>
      </c>
      <c r="I10092" t="s">
        <v>135</v>
      </c>
      <c r="J10092" t="s">
        <v>136</v>
      </c>
      <c r="K10092" t="s">
        <v>137</v>
      </c>
      <c r="L10092" t="s">
        <v>28217</v>
      </c>
      <c r="M10092" t="s">
        <v>28218</v>
      </c>
      <c r="N10092">
        <v>8.7433333330000007</v>
      </c>
      <c r="O10092">
        <v>0</v>
      </c>
      <c r="P10092">
        <v>1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D10092">
        <v>0</v>
      </c>
      <c r="AE10092">
        <v>0</v>
      </c>
    </row>
    <row r="10093" spans="1:31" x14ac:dyDescent="0.25">
      <c r="A10093">
        <v>1666894</v>
      </c>
      <c r="B10093">
        <v>1</v>
      </c>
      <c r="C10093" t="s">
        <v>81</v>
      </c>
      <c r="D10093" t="s">
        <v>113</v>
      </c>
      <c r="E10093" t="s">
        <v>362</v>
      </c>
      <c r="F10093" t="s">
        <v>28219</v>
      </c>
      <c r="G10093" t="s">
        <v>900</v>
      </c>
      <c r="H10093" t="s">
        <v>149</v>
      </c>
      <c r="I10093" t="s">
        <v>135</v>
      </c>
      <c r="J10093" t="s">
        <v>136</v>
      </c>
      <c r="K10093" t="s">
        <v>137</v>
      </c>
      <c r="L10093" t="s">
        <v>28220</v>
      </c>
      <c r="M10093" t="s">
        <v>28221</v>
      </c>
      <c r="N10093">
        <v>3.798333333</v>
      </c>
      <c r="O10093">
        <v>0</v>
      </c>
      <c r="P10093">
        <v>192</v>
      </c>
      <c r="Q10093">
        <v>0</v>
      </c>
      <c r="R10093">
        <v>0</v>
      </c>
      <c r="S10093">
        <v>0</v>
      </c>
      <c r="T10093">
        <v>19</v>
      </c>
      <c r="U10093">
        <v>0</v>
      </c>
      <c r="V10093">
        <v>0</v>
      </c>
      <c r="W10093">
        <v>0</v>
      </c>
      <c r="X10093">
        <v>166.38984762613634</v>
      </c>
      <c r="Y10093">
        <v>0</v>
      </c>
      <c r="Z10093">
        <v>0</v>
      </c>
      <c r="AA10093">
        <v>0</v>
      </c>
      <c r="AB10093">
        <v>14.948434145975146</v>
      </c>
      <c r="AC10093">
        <v>0</v>
      </c>
      <c r="AD10093">
        <v>0</v>
      </c>
      <c r="AE10093">
        <v>181.33828177211149</v>
      </c>
    </row>
    <row r="10094" spans="1:31" x14ac:dyDescent="0.25">
      <c r="A10094">
        <v>1666253</v>
      </c>
      <c r="B10094">
        <v>1</v>
      </c>
      <c r="C10094" t="s">
        <v>80</v>
      </c>
      <c r="D10094" t="s">
        <v>93</v>
      </c>
      <c r="E10094" t="s">
        <v>178</v>
      </c>
      <c r="F10094" t="s">
        <v>28222</v>
      </c>
      <c r="G10094" t="s">
        <v>187</v>
      </c>
      <c r="H10094" t="s">
        <v>149</v>
      </c>
      <c r="I10094" t="s">
        <v>135</v>
      </c>
      <c r="J10094" t="s">
        <v>136</v>
      </c>
      <c r="K10094" t="s">
        <v>137</v>
      </c>
      <c r="L10094" t="s">
        <v>28223</v>
      </c>
      <c r="M10094" t="s">
        <v>28224</v>
      </c>
      <c r="N10094">
        <v>3.0611111110000002</v>
      </c>
      <c r="O10094">
        <v>0</v>
      </c>
      <c r="P10094">
        <v>69</v>
      </c>
      <c r="Q10094">
        <v>0</v>
      </c>
      <c r="R10094">
        <v>0</v>
      </c>
      <c r="S10094">
        <v>0</v>
      </c>
      <c r="T10094">
        <v>2</v>
      </c>
      <c r="U10094">
        <v>0</v>
      </c>
      <c r="V10094">
        <v>0</v>
      </c>
      <c r="W10094">
        <v>0</v>
      </c>
      <c r="X10094">
        <v>31.88098811763474</v>
      </c>
      <c r="Y10094">
        <v>0</v>
      </c>
      <c r="Z10094">
        <v>0</v>
      </c>
      <c r="AA10094">
        <v>0</v>
      </c>
      <c r="AB10094">
        <v>1.1074484936728126</v>
      </c>
      <c r="AC10094">
        <v>0</v>
      </c>
      <c r="AD10094">
        <v>0</v>
      </c>
      <c r="AE10094">
        <v>32.988436611307549</v>
      </c>
    </row>
    <row r="10095" spans="1:31" x14ac:dyDescent="0.25">
      <c r="A10095">
        <v>1666193</v>
      </c>
      <c r="B10095">
        <v>1</v>
      </c>
      <c r="C10095" t="s">
        <v>80</v>
      </c>
      <c r="D10095" t="s">
        <v>97</v>
      </c>
      <c r="E10095" t="s">
        <v>178</v>
      </c>
      <c r="F10095" t="s">
        <v>28225</v>
      </c>
      <c r="G10095" t="s">
        <v>227</v>
      </c>
      <c r="H10095" t="s">
        <v>149</v>
      </c>
      <c r="I10095" t="s">
        <v>135</v>
      </c>
      <c r="J10095" t="s">
        <v>136</v>
      </c>
      <c r="K10095" t="s">
        <v>137</v>
      </c>
      <c r="L10095" t="s">
        <v>28226</v>
      </c>
      <c r="M10095" t="s">
        <v>28227</v>
      </c>
      <c r="N10095">
        <v>0.68166666600000003</v>
      </c>
      <c r="O10095">
        <v>0</v>
      </c>
      <c r="P10095">
        <v>39</v>
      </c>
      <c r="Q10095">
        <v>0</v>
      </c>
      <c r="R10095">
        <v>21</v>
      </c>
      <c r="S10095">
        <v>0</v>
      </c>
      <c r="T10095">
        <v>16</v>
      </c>
      <c r="U10095">
        <v>0</v>
      </c>
      <c r="V10095">
        <v>0</v>
      </c>
      <c r="W10095">
        <v>0</v>
      </c>
      <c r="X10095">
        <v>9.3967249726831668</v>
      </c>
      <c r="Y10095">
        <v>0</v>
      </c>
      <c r="Z10095">
        <v>11.13718384603688</v>
      </c>
      <c r="AA10095">
        <v>0</v>
      </c>
      <c r="AB10095">
        <v>10.815990324976486</v>
      </c>
      <c r="AC10095">
        <v>0</v>
      </c>
      <c r="AD10095">
        <v>0</v>
      </c>
      <c r="AE10095">
        <v>31.349899143696533</v>
      </c>
    </row>
    <row r="10096" spans="1:31" x14ac:dyDescent="0.25">
      <c r="A10096">
        <v>1666399</v>
      </c>
      <c r="B10096">
        <v>1</v>
      </c>
      <c r="C10096" t="s">
        <v>80</v>
      </c>
      <c r="D10096" t="s">
        <v>94</v>
      </c>
      <c r="E10096" t="s">
        <v>178</v>
      </c>
      <c r="F10096" t="s">
        <v>28228</v>
      </c>
      <c r="G10096" t="s">
        <v>227</v>
      </c>
      <c r="H10096" t="s">
        <v>149</v>
      </c>
      <c r="I10096" t="s">
        <v>135</v>
      </c>
      <c r="J10096" t="s">
        <v>136</v>
      </c>
      <c r="K10096" t="s">
        <v>137</v>
      </c>
      <c r="L10096" t="s">
        <v>28229</v>
      </c>
      <c r="M10096" t="s">
        <v>28230</v>
      </c>
      <c r="N10096">
        <v>1.1475</v>
      </c>
      <c r="O10096">
        <v>0</v>
      </c>
      <c r="P10096">
        <v>68</v>
      </c>
      <c r="Q10096">
        <v>0</v>
      </c>
      <c r="R10096">
        <v>0</v>
      </c>
      <c r="S10096">
        <v>0</v>
      </c>
      <c r="T10096">
        <v>2</v>
      </c>
      <c r="U10096">
        <v>0</v>
      </c>
      <c r="V10096">
        <v>0</v>
      </c>
      <c r="W10096">
        <v>0</v>
      </c>
      <c r="X10096">
        <v>23.635796279981918</v>
      </c>
      <c r="Y10096">
        <v>0</v>
      </c>
      <c r="Z10096">
        <v>0</v>
      </c>
      <c r="AA10096">
        <v>0</v>
      </c>
      <c r="AB10096">
        <v>0.40585714839105586</v>
      </c>
      <c r="AC10096">
        <v>0</v>
      </c>
      <c r="AD10096">
        <v>0</v>
      </c>
      <c r="AE10096">
        <v>24.041653428372975</v>
      </c>
    </row>
    <row r="10097" spans="1:31" x14ac:dyDescent="0.25">
      <c r="A10097">
        <v>1666940</v>
      </c>
      <c r="B10097">
        <v>1</v>
      </c>
      <c r="C10097" t="s">
        <v>80</v>
      </c>
      <c r="D10097" t="s">
        <v>92</v>
      </c>
      <c r="E10097" t="s">
        <v>152</v>
      </c>
      <c r="F10097" t="s">
        <v>28231</v>
      </c>
      <c r="G10097" t="s">
        <v>154</v>
      </c>
      <c r="H10097" t="s">
        <v>149</v>
      </c>
      <c r="I10097" t="s">
        <v>135</v>
      </c>
      <c r="J10097" t="s">
        <v>136</v>
      </c>
      <c r="K10097" t="s">
        <v>137</v>
      </c>
      <c r="L10097" t="s">
        <v>28232</v>
      </c>
      <c r="M10097" t="s">
        <v>28233</v>
      </c>
      <c r="N10097">
        <v>1.86</v>
      </c>
      <c r="O10097">
        <v>0</v>
      </c>
      <c r="P10097">
        <v>1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0.73334126739755012</v>
      </c>
      <c r="Y10097">
        <v>0</v>
      </c>
      <c r="Z10097">
        <v>0</v>
      </c>
      <c r="AA10097">
        <v>0</v>
      </c>
      <c r="AB10097">
        <v>0</v>
      </c>
      <c r="AC10097">
        <v>0</v>
      </c>
      <c r="AD10097">
        <v>0</v>
      </c>
      <c r="AE10097">
        <v>0.73334126739755012</v>
      </c>
    </row>
    <row r="10098" spans="1:31" x14ac:dyDescent="0.25">
      <c r="A10098">
        <v>1666900</v>
      </c>
      <c r="B10098">
        <v>1</v>
      </c>
      <c r="C10098" t="s">
        <v>81</v>
      </c>
      <c r="D10098" t="s">
        <v>123</v>
      </c>
      <c r="E10098" t="s">
        <v>152</v>
      </c>
      <c r="F10098" t="s">
        <v>28234</v>
      </c>
      <c r="G10098" t="s">
        <v>154</v>
      </c>
      <c r="H10098" t="s">
        <v>149</v>
      </c>
      <c r="I10098" t="s">
        <v>135</v>
      </c>
      <c r="J10098" t="s">
        <v>136</v>
      </c>
      <c r="K10098" t="s">
        <v>137</v>
      </c>
      <c r="L10098" t="s">
        <v>28235</v>
      </c>
      <c r="M10098" t="s">
        <v>28236</v>
      </c>
      <c r="N10098">
        <v>1.659166666</v>
      </c>
      <c r="O10098">
        <v>0</v>
      </c>
      <c r="P10098">
        <v>1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0.15969990916045973</v>
      </c>
      <c r="Y10098">
        <v>0</v>
      </c>
      <c r="Z10098">
        <v>0</v>
      </c>
      <c r="AA10098">
        <v>0</v>
      </c>
      <c r="AB10098">
        <v>0</v>
      </c>
      <c r="AC10098">
        <v>0</v>
      </c>
      <c r="AD10098">
        <v>0</v>
      </c>
      <c r="AE10098">
        <v>0.15969990916045973</v>
      </c>
    </row>
    <row r="10099" spans="1:31" x14ac:dyDescent="0.25">
      <c r="A10099">
        <v>1666734</v>
      </c>
      <c r="B10099">
        <v>1</v>
      </c>
      <c r="C10099" t="s">
        <v>80</v>
      </c>
      <c r="D10099" t="s">
        <v>109</v>
      </c>
      <c r="E10099" t="s">
        <v>178</v>
      </c>
      <c r="F10099" t="s">
        <v>17943</v>
      </c>
      <c r="G10099" t="s">
        <v>187</v>
      </c>
      <c r="H10099" t="s">
        <v>149</v>
      </c>
      <c r="I10099" t="s">
        <v>135</v>
      </c>
      <c r="J10099" t="s">
        <v>136</v>
      </c>
      <c r="K10099" t="s">
        <v>137</v>
      </c>
      <c r="L10099" t="s">
        <v>28237</v>
      </c>
      <c r="M10099" t="s">
        <v>28238</v>
      </c>
      <c r="N10099">
        <v>4.8905555549999997</v>
      </c>
      <c r="O10099">
        <v>0</v>
      </c>
      <c r="P10099">
        <v>8</v>
      </c>
      <c r="Q10099">
        <v>0</v>
      </c>
      <c r="R10099">
        <v>1</v>
      </c>
      <c r="S10099">
        <v>0</v>
      </c>
      <c r="T10099">
        <v>2</v>
      </c>
      <c r="U10099">
        <v>0</v>
      </c>
      <c r="V10099">
        <v>0</v>
      </c>
      <c r="W10099">
        <v>0</v>
      </c>
      <c r="X10099">
        <v>5.5819737980100506</v>
      </c>
      <c r="Y10099">
        <v>0</v>
      </c>
      <c r="Z10099">
        <v>0</v>
      </c>
      <c r="AA10099">
        <v>0</v>
      </c>
      <c r="AB10099">
        <v>0.22316733389322002</v>
      </c>
      <c r="AC10099">
        <v>0</v>
      </c>
      <c r="AD10099">
        <v>0</v>
      </c>
      <c r="AE10099">
        <v>5.8051411319032704</v>
      </c>
    </row>
    <row r="10100" spans="1:31" x14ac:dyDescent="0.25">
      <c r="A10100">
        <v>1666210</v>
      </c>
      <c r="B10100">
        <v>1</v>
      </c>
      <c r="C10100" t="s">
        <v>80</v>
      </c>
      <c r="D10100" t="s">
        <v>103</v>
      </c>
      <c r="E10100" t="s">
        <v>140</v>
      </c>
      <c r="F10100" t="s">
        <v>1841</v>
      </c>
      <c r="G10100" t="s">
        <v>161</v>
      </c>
      <c r="H10100" t="s">
        <v>134</v>
      </c>
      <c r="I10100" t="s">
        <v>135</v>
      </c>
      <c r="J10100" t="s">
        <v>136</v>
      </c>
      <c r="K10100" t="s">
        <v>137</v>
      </c>
      <c r="L10100" t="s">
        <v>28239</v>
      </c>
      <c r="M10100" t="s">
        <v>28240</v>
      </c>
      <c r="N10100">
        <v>0.59361111099999997</v>
      </c>
      <c r="O10100">
        <v>37</v>
      </c>
      <c r="P10100">
        <v>8161</v>
      </c>
      <c r="Q10100">
        <v>30</v>
      </c>
      <c r="R10100">
        <v>364</v>
      </c>
      <c r="S10100">
        <v>35</v>
      </c>
      <c r="T10100">
        <v>1061</v>
      </c>
      <c r="U10100">
        <v>1</v>
      </c>
      <c r="V10100">
        <v>0</v>
      </c>
      <c r="W10100">
        <v>9.4851834137686097</v>
      </c>
      <c r="X10100">
        <v>1326.5278063977576</v>
      </c>
      <c r="Y10100">
        <v>42.264993747573683</v>
      </c>
      <c r="Z10100">
        <v>60.424490227675101</v>
      </c>
      <c r="AA10100">
        <v>73.586463230265437</v>
      </c>
      <c r="AB10100">
        <v>301.77771358262947</v>
      </c>
      <c r="AC10100">
        <v>22.410714643434567</v>
      </c>
      <c r="AD10100">
        <v>0</v>
      </c>
      <c r="AE10100">
        <v>1836.4773652431047</v>
      </c>
    </row>
    <row r="10101" spans="1:31" x14ac:dyDescent="0.25">
      <c r="A10101">
        <v>1666359</v>
      </c>
      <c r="B10101">
        <v>1</v>
      </c>
      <c r="C10101" t="s">
        <v>80</v>
      </c>
      <c r="D10101" t="s">
        <v>104</v>
      </c>
      <c r="E10101" t="s">
        <v>140</v>
      </c>
      <c r="F10101" t="s">
        <v>28241</v>
      </c>
      <c r="G10101" t="s">
        <v>142</v>
      </c>
      <c r="H10101" t="s">
        <v>134</v>
      </c>
      <c r="I10101" t="s">
        <v>135</v>
      </c>
      <c r="J10101" t="s">
        <v>136</v>
      </c>
      <c r="K10101" t="s">
        <v>143</v>
      </c>
      <c r="L10101" t="s">
        <v>28242</v>
      </c>
      <c r="M10101" t="s">
        <v>28243</v>
      </c>
      <c r="N10101">
        <v>2.1575000000000002</v>
      </c>
      <c r="O10101">
        <v>1</v>
      </c>
      <c r="P10101">
        <v>344</v>
      </c>
      <c r="Q10101">
        <v>4</v>
      </c>
      <c r="R10101">
        <v>13</v>
      </c>
      <c r="S10101">
        <v>0</v>
      </c>
      <c r="T10101">
        <v>23</v>
      </c>
      <c r="U10101">
        <v>0</v>
      </c>
      <c r="V10101">
        <v>0</v>
      </c>
      <c r="W10101">
        <v>0</v>
      </c>
      <c r="X10101">
        <v>190.90784699979915</v>
      </c>
      <c r="Y10101">
        <v>7.0098356693214852</v>
      </c>
      <c r="Z10101">
        <v>6.7838111919713988</v>
      </c>
      <c r="AA10101">
        <v>0</v>
      </c>
      <c r="AB10101">
        <v>43.244497552689225</v>
      </c>
      <c r="AC10101">
        <v>0</v>
      </c>
      <c r="AD10101">
        <v>0</v>
      </c>
      <c r="AE10101">
        <v>247.94599141378126</v>
      </c>
    </row>
    <row r="10102" spans="1:31" x14ac:dyDescent="0.25">
      <c r="A10102">
        <v>1666336</v>
      </c>
      <c r="B10102">
        <v>1</v>
      </c>
      <c r="C10102" t="s">
        <v>80</v>
      </c>
      <c r="D10102" t="s">
        <v>92</v>
      </c>
      <c r="E10102" t="s">
        <v>178</v>
      </c>
      <c r="F10102" t="s">
        <v>26468</v>
      </c>
      <c r="G10102" t="s">
        <v>148</v>
      </c>
      <c r="H10102" t="s">
        <v>149</v>
      </c>
      <c r="I10102" t="s">
        <v>135</v>
      </c>
      <c r="J10102" t="s">
        <v>136</v>
      </c>
      <c r="K10102" t="s">
        <v>143</v>
      </c>
      <c r="L10102" t="s">
        <v>28244</v>
      </c>
      <c r="M10102" t="s">
        <v>28245</v>
      </c>
      <c r="N10102">
        <v>7.0017166660000001</v>
      </c>
      <c r="O10102">
        <v>0</v>
      </c>
      <c r="P10102">
        <v>33</v>
      </c>
      <c r="Q10102">
        <v>0</v>
      </c>
      <c r="R10102">
        <v>1</v>
      </c>
      <c r="S10102">
        <v>0</v>
      </c>
      <c r="T10102">
        <v>3</v>
      </c>
      <c r="U10102">
        <v>0</v>
      </c>
      <c r="V10102">
        <v>0</v>
      </c>
      <c r="W10102">
        <v>0</v>
      </c>
      <c r="X10102">
        <v>56.605972016718347</v>
      </c>
      <c r="Y10102">
        <v>0</v>
      </c>
      <c r="Z10102">
        <v>3.4688684118469886</v>
      </c>
      <c r="AA10102">
        <v>0</v>
      </c>
      <c r="AB10102">
        <v>22.970602154951663</v>
      </c>
      <c r="AC10102">
        <v>0</v>
      </c>
      <c r="AD10102">
        <v>0</v>
      </c>
      <c r="AE10102">
        <v>83.045442583517001</v>
      </c>
    </row>
    <row r="10103" spans="1:31" x14ac:dyDescent="0.25">
      <c r="A10103">
        <v>1666479</v>
      </c>
      <c r="B10103">
        <v>1</v>
      </c>
      <c r="C10103" t="s">
        <v>80</v>
      </c>
      <c r="D10103" t="s">
        <v>85</v>
      </c>
      <c r="E10103" t="s">
        <v>152</v>
      </c>
      <c r="F10103" t="s">
        <v>28246</v>
      </c>
      <c r="G10103" t="s">
        <v>231</v>
      </c>
      <c r="H10103" t="s">
        <v>149</v>
      </c>
      <c r="I10103" t="s">
        <v>135</v>
      </c>
      <c r="J10103" t="s">
        <v>136</v>
      </c>
      <c r="K10103" t="s">
        <v>137</v>
      </c>
      <c r="L10103" t="s">
        <v>28247</v>
      </c>
      <c r="M10103" t="s">
        <v>28248</v>
      </c>
      <c r="N10103">
        <v>1.186666666</v>
      </c>
      <c r="O10103">
        <v>0</v>
      </c>
      <c r="P10103">
        <v>3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0.36395470798694174</v>
      </c>
      <c r="Y10103">
        <v>0</v>
      </c>
      <c r="Z10103">
        <v>0</v>
      </c>
      <c r="AA10103">
        <v>0</v>
      </c>
      <c r="AB10103">
        <v>0</v>
      </c>
      <c r="AC10103">
        <v>0</v>
      </c>
      <c r="AD10103">
        <v>0</v>
      </c>
      <c r="AE10103">
        <v>0.36395470798694174</v>
      </c>
    </row>
    <row r="10104" spans="1:31" x14ac:dyDescent="0.25">
      <c r="A10104">
        <v>1666857</v>
      </c>
      <c r="B10104">
        <v>1</v>
      </c>
      <c r="C10104" t="s">
        <v>80</v>
      </c>
      <c r="D10104" t="s">
        <v>100</v>
      </c>
      <c r="E10104" t="s">
        <v>131</v>
      </c>
      <c r="F10104" t="s">
        <v>28249</v>
      </c>
      <c r="G10104" t="s">
        <v>161</v>
      </c>
      <c r="H10104" t="s">
        <v>134</v>
      </c>
      <c r="I10104" t="s">
        <v>135</v>
      </c>
      <c r="J10104" t="s">
        <v>136</v>
      </c>
      <c r="K10104" t="s">
        <v>137</v>
      </c>
      <c r="L10104" t="s">
        <v>28250</v>
      </c>
      <c r="M10104" t="s">
        <v>28251</v>
      </c>
      <c r="N10104">
        <v>0.77305555500000001</v>
      </c>
      <c r="O10104">
        <v>0</v>
      </c>
      <c r="P10104">
        <v>39</v>
      </c>
      <c r="Q10104">
        <v>0</v>
      </c>
      <c r="R10104">
        <v>11</v>
      </c>
      <c r="S10104">
        <v>0</v>
      </c>
      <c r="T10104">
        <v>1</v>
      </c>
      <c r="U10104">
        <v>0</v>
      </c>
      <c r="V10104">
        <v>0</v>
      </c>
      <c r="W10104">
        <v>0</v>
      </c>
      <c r="X10104">
        <v>12.179369359066994</v>
      </c>
      <c r="Y10104">
        <v>0</v>
      </c>
      <c r="Z10104">
        <v>9.6523352346958333</v>
      </c>
      <c r="AA10104">
        <v>0</v>
      </c>
      <c r="AB10104">
        <v>1.2299852921356</v>
      </c>
      <c r="AC10104">
        <v>0</v>
      </c>
      <c r="AD10104">
        <v>0</v>
      </c>
      <c r="AE10104">
        <v>23.061689885898428</v>
      </c>
    </row>
    <row r="10105" spans="1:31" x14ac:dyDescent="0.25">
      <c r="A10105">
        <v>1666814</v>
      </c>
      <c r="B10105">
        <v>1</v>
      </c>
      <c r="C10105" t="s">
        <v>80</v>
      </c>
      <c r="D10105" t="s">
        <v>97</v>
      </c>
      <c r="E10105" t="s">
        <v>152</v>
      </c>
      <c r="F10105" t="s">
        <v>28252</v>
      </c>
      <c r="G10105" t="s">
        <v>154</v>
      </c>
      <c r="H10105" t="s">
        <v>149</v>
      </c>
      <c r="I10105" t="s">
        <v>135</v>
      </c>
      <c r="J10105" t="s">
        <v>136</v>
      </c>
      <c r="K10105" t="s">
        <v>137</v>
      </c>
      <c r="L10105" t="s">
        <v>28253</v>
      </c>
      <c r="M10105" t="s">
        <v>28254</v>
      </c>
      <c r="N10105">
        <v>2.4683333329999999</v>
      </c>
      <c r="O10105">
        <v>0</v>
      </c>
      <c r="P10105">
        <v>0</v>
      </c>
      <c r="Q10105">
        <v>0</v>
      </c>
      <c r="R10105">
        <v>1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D10105">
        <v>0</v>
      </c>
      <c r="AE10105">
        <v>0</v>
      </c>
    </row>
    <row r="10106" spans="1:31" x14ac:dyDescent="0.25">
      <c r="A10106">
        <v>1666671</v>
      </c>
      <c r="B10106">
        <v>1</v>
      </c>
      <c r="C10106" t="s">
        <v>81</v>
      </c>
      <c r="D10106" t="s">
        <v>120</v>
      </c>
      <c r="E10106" t="s">
        <v>140</v>
      </c>
      <c r="F10106" t="s">
        <v>190</v>
      </c>
      <c r="G10106" t="s">
        <v>161</v>
      </c>
      <c r="H10106" t="s">
        <v>134</v>
      </c>
      <c r="I10106" t="s">
        <v>191</v>
      </c>
      <c r="J10106" t="s">
        <v>136</v>
      </c>
      <c r="K10106" t="s">
        <v>137</v>
      </c>
      <c r="L10106" t="s">
        <v>28255</v>
      </c>
      <c r="M10106" t="s">
        <v>28256</v>
      </c>
      <c r="N10106">
        <v>8.0555550000000007E-3</v>
      </c>
      <c r="O10106">
        <v>1</v>
      </c>
      <c r="P10106">
        <v>304</v>
      </c>
      <c r="Q10106">
        <v>87</v>
      </c>
      <c r="R10106">
        <v>4</v>
      </c>
      <c r="S10106">
        <v>21</v>
      </c>
      <c r="T10106">
        <v>39</v>
      </c>
      <c r="U10106">
        <v>2</v>
      </c>
      <c r="V10106">
        <v>0</v>
      </c>
      <c r="W10106">
        <v>6.3061233822444456E-3</v>
      </c>
      <c r="X10106">
        <v>0.5136641626602062</v>
      </c>
      <c r="Y10106">
        <v>1.6726257970252563</v>
      </c>
      <c r="Z10106">
        <v>9.424634807752779E-3</v>
      </c>
      <c r="AA10106">
        <v>0.29772250658215588</v>
      </c>
      <c r="AB10106">
        <v>6.6310406033313354E-2</v>
      </c>
      <c r="AC10106">
        <v>0.11043987842078444</v>
      </c>
      <c r="AD10106">
        <v>0</v>
      </c>
      <c r="AE10106">
        <v>2.6764935089117134</v>
      </c>
    </row>
    <row r="10107" spans="1:31" x14ac:dyDescent="0.25">
      <c r="A10107">
        <v>1666665</v>
      </c>
      <c r="B10107">
        <v>1</v>
      </c>
      <c r="C10107" t="s">
        <v>81</v>
      </c>
      <c r="D10107" t="s">
        <v>123</v>
      </c>
      <c r="E10107" t="s">
        <v>152</v>
      </c>
      <c r="F10107" t="s">
        <v>28257</v>
      </c>
      <c r="G10107" t="s">
        <v>3010</v>
      </c>
      <c r="H10107" t="s">
        <v>149</v>
      </c>
      <c r="I10107" t="s">
        <v>135</v>
      </c>
      <c r="J10107" t="s">
        <v>136</v>
      </c>
      <c r="K10107" t="s">
        <v>137</v>
      </c>
      <c r="L10107" t="s">
        <v>28258</v>
      </c>
      <c r="M10107" t="s">
        <v>28259</v>
      </c>
      <c r="N10107">
        <v>2.781111111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1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4.3731273724161328</v>
      </c>
      <c r="AC10107">
        <v>0</v>
      </c>
      <c r="AD10107">
        <v>0</v>
      </c>
      <c r="AE10107">
        <v>4.3731273724161328</v>
      </c>
    </row>
    <row r="10108" spans="1:31" x14ac:dyDescent="0.25">
      <c r="A10108">
        <v>1666273</v>
      </c>
      <c r="B10108">
        <v>1</v>
      </c>
      <c r="C10108" t="s">
        <v>80</v>
      </c>
      <c r="D10108" t="s">
        <v>85</v>
      </c>
      <c r="E10108" t="s">
        <v>362</v>
      </c>
      <c r="F10108" t="s">
        <v>28260</v>
      </c>
      <c r="G10108" t="s">
        <v>148</v>
      </c>
      <c r="H10108" t="s">
        <v>149</v>
      </c>
      <c r="I10108" t="s">
        <v>135</v>
      </c>
      <c r="J10108" t="s">
        <v>136</v>
      </c>
      <c r="K10108" t="s">
        <v>143</v>
      </c>
      <c r="L10108" t="s">
        <v>28261</v>
      </c>
      <c r="M10108" t="s">
        <v>28262</v>
      </c>
      <c r="N10108">
        <v>5.5017016659999998</v>
      </c>
      <c r="O10108">
        <v>0</v>
      </c>
      <c r="P10108">
        <v>146</v>
      </c>
      <c r="Q10108">
        <v>0</v>
      </c>
      <c r="R10108">
        <v>0</v>
      </c>
      <c r="S10108">
        <v>0</v>
      </c>
      <c r="T10108">
        <v>31</v>
      </c>
      <c r="U10108">
        <v>0</v>
      </c>
      <c r="V10108">
        <v>0</v>
      </c>
      <c r="W10108">
        <v>0</v>
      </c>
      <c r="X10108">
        <v>233.85914936703549</v>
      </c>
      <c r="Y10108">
        <v>0</v>
      </c>
      <c r="Z10108">
        <v>0</v>
      </c>
      <c r="AA10108">
        <v>0</v>
      </c>
      <c r="AB10108">
        <v>180.83694388534605</v>
      </c>
      <c r="AC10108">
        <v>0</v>
      </c>
      <c r="AD10108">
        <v>0</v>
      </c>
      <c r="AE10108">
        <v>414.6960932523815</v>
      </c>
    </row>
    <row r="10109" spans="1:31" x14ac:dyDescent="0.25">
      <c r="A10109">
        <v>1666522</v>
      </c>
      <c r="B10109">
        <v>1</v>
      </c>
      <c r="C10109" t="s">
        <v>80</v>
      </c>
      <c r="D10109" t="s">
        <v>104</v>
      </c>
      <c r="E10109" t="s">
        <v>178</v>
      </c>
      <c r="F10109" t="s">
        <v>28263</v>
      </c>
      <c r="G10109" t="s">
        <v>359</v>
      </c>
      <c r="H10109" t="s">
        <v>149</v>
      </c>
      <c r="I10109" t="s">
        <v>135</v>
      </c>
      <c r="J10109" t="s">
        <v>136</v>
      </c>
      <c r="K10109" t="s">
        <v>137</v>
      </c>
      <c r="L10109" t="s">
        <v>28264</v>
      </c>
      <c r="M10109" t="s">
        <v>28265</v>
      </c>
      <c r="N10109">
        <v>0.693333333</v>
      </c>
      <c r="O10109">
        <v>0</v>
      </c>
      <c r="P10109">
        <v>0</v>
      </c>
      <c r="Q10109">
        <v>0</v>
      </c>
      <c r="R10109">
        <v>1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</v>
      </c>
      <c r="AC10109">
        <v>0</v>
      </c>
      <c r="AD10109">
        <v>0</v>
      </c>
      <c r="AE10109">
        <v>0</v>
      </c>
    </row>
    <row r="10110" spans="1:31" x14ac:dyDescent="0.25">
      <c r="A10110">
        <v>1666422</v>
      </c>
      <c r="B10110">
        <v>1</v>
      </c>
      <c r="C10110" t="s">
        <v>80</v>
      </c>
      <c r="D10110" t="s">
        <v>108</v>
      </c>
      <c r="E10110" t="s">
        <v>152</v>
      </c>
      <c r="F10110" t="s">
        <v>28266</v>
      </c>
      <c r="G10110" t="s">
        <v>154</v>
      </c>
      <c r="H10110" t="s">
        <v>149</v>
      </c>
      <c r="I10110" t="s">
        <v>135</v>
      </c>
      <c r="J10110" t="s">
        <v>136</v>
      </c>
      <c r="K10110" t="s">
        <v>137</v>
      </c>
      <c r="L10110" t="s">
        <v>28267</v>
      </c>
      <c r="M10110" t="s">
        <v>28268</v>
      </c>
      <c r="N10110">
        <v>5.5769444439999996</v>
      </c>
      <c r="O10110">
        <v>0</v>
      </c>
      <c r="P10110">
        <v>1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D10110">
        <v>0</v>
      </c>
      <c r="AE10110">
        <v>0</v>
      </c>
    </row>
    <row r="10111" spans="1:31" x14ac:dyDescent="0.25">
      <c r="A10111">
        <v>1666651</v>
      </c>
      <c r="B10111">
        <v>1</v>
      </c>
      <c r="C10111" t="s">
        <v>80</v>
      </c>
      <c r="D10111" t="s">
        <v>105</v>
      </c>
      <c r="E10111" t="s">
        <v>178</v>
      </c>
      <c r="F10111" t="s">
        <v>28269</v>
      </c>
      <c r="G10111" t="s">
        <v>252</v>
      </c>
      <c r="H10111" t="s">
        <v>149</v>
      </c>
      <c r="I10111" t="s">
        <v>135</v>
      </c>
      <c r="J10111" t="s">
        <v>136</v>
      </c>
      <c r="K10111" t="s">
        <v>137</v>
      </c>
      <c r="L10111" t="s">
        <v>28270</v>
      </c>
      <c r="M10111" t="s">
        <v>28271</v>
      </c>
      <c r="N10111">
        <v>2.6236111110000002</v>
      </c>
      <c r="O10111">
        <v>0</v>
      </c>
      <c r="P10111">
        <v>49</v>
      </c>
      <c r="Q10111">
        <v>0</v>
      </c>
      <c r="R10111">
        <v>0</v>
      </c>
      <c r="S10111">
        <v>0</v>
      </c>
      <c r="T10111">
        <v>1</v>
      </c>
      <c r="U10111">
        <v>0</v>
      </c>
      <c r="V10111">
        <v>0</v>
      </c>
      <c r="W10111">
        <v>0</v>
      </c>
      <c r="X10111">
        <v>46.8591085956025</v>
      </c>
      <c r="Y10111">
        <v>0</v>
      </c>
      <c r="Z10111">
        <v>0</v>
      </c>
      <c r="AA10111">
        <v>0</v>
      </c>
      <c r="AB10111">
        <v>5.0257712070999334</v>
      </c>
      <c r="AC10111">
        <v>0</v>
      </c>
      <c r="AD10111">
        <v>0</v>
      </c>
      <c r="AE10111">
        <v>51.884879802702436</v>
      </c>
    </row>
    <row r="10112" spans="1:31" x14ac:dyDescent="0.25">
      <c r="A10112">
        <v>1666960</v>
      </c>
      <c r="B10112">
        <v>1</v>
      </c>
      <c r="C10112" t="s">
        <v>80</v>
      </c>
      <c r="D10112" t="s">
        <v>89</v>
      </c>
      <c r="E10112" t="s">
        <v>152</v>
      </c>
      <c r="F10112" t="s">
        <v>28272</v>
      </c>
      <c r="G10112" t="s">
        <v>154</v>
      </c>
      <c r="H10112" t="s">
        <v>149</v>
      </c>
      <c r="I10112" t="s">
        <v>135</v>
      </c>
      <c r="J10112" t="s">
        <v>136</v>
      </c>
      <c r="K10112" t="s">
        <v>137</v>
      </c>
      <c r="L10112" t="s">
        <v>28273</v>
      </c>
      <c r="M10112" t="s">
        <v>28274</v>
      </c>
      <c r="N10112">
        <v>0.83916666600000001</v>
      </c>
      <c r="O10112">
        <v>0</v>
      </c>
      <c r="P10112">
        <v>1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0.64315126231663999</v>
      </c>
      <c r="Y10112">
        <v>0</v>
      </c>
      <c r="Z10112">
        <v>0</v>
      </c>
      <c r="AA10112">
        <v>0</v>
      </c>
      <c r="AB10112">
        <v>0</v>
      </c>
      <c r="AC10112">
        <v>0</v>
      </c>
      <c r="AD10112">
        <v>0</v>
      </c>
      <c r="AE10112">
        <v>0.64315126231663999</v>
      </c>
    </row>
    <row r="10113" spans="1:31" x14ac:dyDescent="0.25">
      <c r="A10113">
        <v>1666628</v>
      </c>
      <c r="B10113">
        <v>1</v>
      </c>
      <c r="C10113" t="s">
        <v>80</v>
      </c>
      <c r="D10113" t="s">
        <v>108</v>
      </c>
      <c r="E10113" t="s">
        <v>178</v>
      </c>
      <c r="F10113" t="s">
        <v>28275</v>
      </c>
      <c r="G10113" t="s">
        <v>227</v>
      </c>
      <c r="H10113" t="s">
        <v>149</v>
      </c>
      <c r="I10113" t="s">
        <v>135</v>
      </c>
      <c r="J10113" t="s">
        <v>136</v>
      </c>
      <c r="K10113" t="s">
        <v>137</v>
      </c>
      <c r="L10113" t="s">
        <v>28276</v>
      </c>
      <c r="M10113" t="s">
        <v>28277</v>
      </c>
      <c r="N10113">
        <v>5.5938888880000004</v>
      </c>
      <c r="O10113">
        <v>0</v>
      </c>
      <c r="P10113">
        <v>7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5.163048136815978</v>
      </c>
      <c r="Y10113">
        <v>0</v>
      </c>
      <c r="Z10113">
        <v>0</v>
      </c>
      <c r="AA10113">
        <v>0</v>
      </c>
      <c r="AB10113">
        <v>0</v>
      </c>
      <c r="AC10113">
        <v>0</v>
      </c>
      <c r="AD10113">
        <v>0</v>
      </c>
      <c r="AE10113">
        <v>5.163048136815978</v>
      </c>
    </row>
    <row r="10114" spans="1:31" x14ac:dyDescent="0.25">
      <c r="A10114">
        <v>1666605</v>
      </c>
      <c r="B10114">
        <v>1</v>
      </c>
      <c r="C10114" t="s">
        <v>80</v>
      </c>
      <c r="D10114" t="s">
        <v>94</v>
      </c>
      <c r="E10114" t="s">
        <v>146</v>
      </c>
      <c r="F10114" t="s">
        <v>28278</v>
      </c>
      <c r="G10114" t="s">
        <v>260</v>
      </c>
      <c r="H10114" t="s">
        <v>149</v>
      </c>
      <c r="I10114" t="s">
        <v>135</v>
      </c>
      <c r="J10114" t="s">
        <v>136</v>
      </c>
      <c r="K10114" t="s">
        <v>137</v>
      </c>
      <c r="L10114" t="s">
        <v>28279</v>
      </c>
      <c r="M10114" t="s">
        <v>28280</v>
      </c>
      <c r="N10114">
        <v>4.5327777769999997</v>
      </c>
      <c r="O10114">
        <v>0</v>
      </c>
      <c r="P10114">
        <v>219</v>
      </c>
      <c r="Q10114">
        <v>0</v>
      </c>
      <c r="R10114">
        <v>5</v>
      </c>
      <c r="S10114">
        <v>0</v>
      </c>
      <c r="T10114">
        <v>36</v>
      </c>
      <c r="U10114">
        <v>0</v>
      </c>
      <c r="V10114">
        <v>0</v>
      </c>
      <c r="W10114">
        <v>0</v>
      </c>
      <c r="X10114">
        <v>354.28161713830104</v>
      </c>
      <c r="Y10114">
        <v>0</v>
      </c>
      <c r="Z10114">
        <v>1.6405926464917857</v>
      </c>
      <c r="AA10114">
        <v>0</v>
      </c>
      <c r="AB10114">
        <v>112.75070719170519</v>
      </c>
      <c r="AC10114">
        <v>0</v>
      </c>
      <c r="AD10114">
        <v>0</v>
      </c>
      <c r="AE10114">
        <v>468.67291697649802</v>
      </c>
    </row>
    <row r="10115" spans="1:31" x14ac:dyDescent="0.25">
      <c r="A10115">
        <v>1666436</v>
      </c>
      <c r="B10115">
        <v>1</v>
      </c>
      <c r="C10115" t="s">
        <v>80</v>
      </c>
      <c r="D10115" t="s">
        <v>105</v>
      </c>
      <c r="E10115" t="s">
        <v>152</v>
      </c>
      <c r="F10115" t="s">
        <v>28281</v>
      </c>
      <c r="G10115" t="s">
        <v>168</v>
      </c>
      <c r="H10115" t="s">
        <v>149</v>
      </c>
      <c r="I10115" t="s">
        <v>135</v>
      </c>
      <c r="J10115" t="s">
        <v>136</v>
      </c>
      <c r="K10115" t="s">
        <v>137</v>
      </c>
      <c r="L10115" t="s">
        <v>28282</v>
      </c>
      <c r="M10115" t="s">
        <v>28283</v>
      </c>
      <c r="N10115">
        <v>12.134166666</v>
      </c>
      <c r="O10115">
        <v>0</v>
      </c>
      <c r="P10115">
        <v>58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193.14628288303513</v>
      </c>
      <c r="Y10115">
        <v>0</v>
      </c>
      <c r="Z10115">
        <v>0</v>
      </c>
      <c r="AA10115">
        <v>0</v>
      </c>
      <c r="AB10115">
        <v>0</v>
      </c>
      <c r="AC10115">
        <v>0</v>
      </c>
      <c r="AD10115">
        <v>0</v>
      </c>
      <c r="AE10115">
        <v>193.14628288303513</v>
      </c>
    </row>
    <row r="10116" spans="1:31" x14ac:dyDescent="0.25">
      <c r="A10116">
        <v>1666582</v>
      </c>
      <c r="B10116">
        <v>1</v>
      </c>
      <c r="C10116" t="s">
        <v>80</v>
      </c>
      <c r="D10116" t="s">
        <v>97</v>
      </c>
      <c r="E10116" t="s">
        <v>152</v>
      </c>
      <c r="F10116" t="s">
        <v>28284</v>
      </c>
      <c r="G10116" t="s">
        <v>154</v>
      </c>
      <c r="H10116" t="s">
        <v>149</v>
      </c>
      <c r="I10116" t="s">
        <v>135</v>
      </c>
      <c r="J10116" t="s">
        <v>136</v>
      </c>
      <c r="K10116" t="s">
        <v>137</v>
      </c>
      <c r="L10116" t="s">
        <v>28285</v>
      </c>
      <c r="M10116" t="s">
        <v>28286</v>
      </c>
      <c r="N10116">
        <v>6.7613888879999999</v>
      </c>
      <c r="O10116">
        <v>0</v>
      </c>
      <c r="P10116">
        <v>1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0.53408090164935396</v>
      </c>
      <c r="Y10116">
        <v>0</v>
      </c>
      <c r="Z10116">
        <v>0</v>
      </c>
      <c r="AA10116">
        <v>0</v>
      </c>
      <c r="AB10116">
        <v>0</v>
      </c>
      <c r="AC10116">
        <v>0</v>
      </c>
      <c r="AD10116">
        <v>0</v>
      </c>
      <c r="AE10116">
        <v>0.53408090164935396</v>
      </c>
    </row>
    <row r="10117" spans="1:31" x14ac:dyDescent="0.25">
      <c r="A10117">
        <v>1666943</v>
      </c>
      <c r="B10117">
        <v>1</v>
      </c>
      <c r="C10117" t="s">
        <v>80</v>
      </c>
      <c r="D10117" t="s">
        <v>82</v>
      </c>
      <c r="E10117" t="s">
        <v>146</v>
      </c>
      <c r="F10117" t="s">
        <v>17864</v>
      </c>
      <c r="G10117" t="s">
        <v>231</v>
      </c>
      <c r="H10117" t="s">
        <v>149</v>
      </c>
      <c r="I10117" t="s">
        <v>135</v>
      </c>
      <c r="J10117" t="s">
        <v>136</v>
      </c>
      <c r="K10117" t="s">
        <v>137</v>
      </c>
      <c r="L10117" t="s">
        <v>28287</v>
      </c>
      <c r="M10117" t="s">
        <v>28288</v>
      </c>
      <c r="N10117">
        <v>0.36694444399999998</v>
      </c>
      <c r="O10117">
        <v>0</v>
      </c>
      <c r="P10117">
        <v>285</v>
      </c>
      <c r="Q10117">
        <v>0</v>
      </c>
      <c r="R10117">
        <v>0</v>
      </c>
      <c r="S10117">
        <v>0</v>
      </c>
      <c r="T10117">
        <v>66</v>
      </c>
      <c r="U10117">
        <v>0</v>
      </c>
      <c r="V10117">
        <v>0</v>
      </c>
      <c r="W10117">
        <v>0</v>
      </c>
      <c r="X10117">
        <v>39.181727814147571</v>
      </c>
      <c r="Y10117">
        <v>0</v>
      </c>
      <c r="Z10117">
        <v>0</v>
      </c>
      <c r="AA10117">
        <v>0</v>
      </c>
      <c r="AB10117">
        <v>12.053078476243575</v>
      </c>
      <c r="AC10117">
        <v>0</v>
      </c>
      <c r="AD10117">
        <v>0</v>
      </c>
      <c r="AE10117">
        <v>51.234806290391148</v>
      </c>
    </row>
    <row r="10118" spans="1:31" x14ac:dyDescent="0.25">
      <c r="A10118">
        <v>1666797</v>
      </c>
      <c r="B10118">
        <v>1</v>
      </c>
      <c r="C10118" t="s">
        <v>81</v>
      </c>
      <c r="D10118" t="s">
        <v>113</v>
      </c>
      <c r="E10118" t="s">
        <v>204</v>
      </c>
      <c r="F10118" t="s">
        <v>13882</v>
      </c>
      <c r="G10118" t="s">
        <v>161</v>
      </c>
      <c r="H10118" t="s">
        <v>134</v>
      </c>
      <c r="I10118" t="s">
        <v>135</v>
      </c>
      <c r="J10118" t="s">
        <v>136</v>
      </c>
      <c r="K10118" t="s">
        <v>137</v>
      </c>
      <c r="L10118" t="s">
        <v>28289</v>
      </c>
      <c r="M10118" t="s">
        <v>28290</v>
      </c>
      <c r="N10118">
        <v>0.55972222199999999</v>
      </c>
      <c r="O10118">
        <v>0</v>
      </c>
      <c r="P10118">
        <v>0</v>
      </c>
      <c r="Q10118">
        <v>6</v>
      </c>
      <c r="R10118">
        <v>0</v>
      </c>
      <c r="S10118">
        <v>7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2.79979815807833</v>
      </c>
      <c r="Z10118">
        <v>0</v>
      </c>
      <c r="AA10118">
        <v>11.478004855030001</v>
      </c>
      <c r="AB10118">
        <v>0</v>
      </c>
      <c r="AC10118">
        <v>0</v>
      </c>
      <c r="AD10118">
        <v>0</v>
      </c>
      <c r="AE10118">
        <v>14.277803013108331</v>
      </c>
    </row>
    <row r="10119" spans="1:31" x14ac:dyDescent="0.25">
      <c r="A10119">
        <v>1666499</v>
      </c>
      <c r="B10119">
        <v>1</v>
      </c>
      <c r="C10119" t="s">
        <v>80</v>
      </c>
      <c r="D10119" t="s">
        <v>92</v>
      </c>
      <c r="E10119" t="s">
        <v>152</v>
      </c>
      <c r="F10119" t="s">
        <v>28291</v>
      </c>
      <c r="G10119" t="s">
        <v>154</v>
      </c>
      <c r="H10119" t="s">
        <v>149</v>
      </c>
      <c r="I10119" t="s">
        <v>135</v>
      </c>
      <c r="J10119" t="s">
        <v>136</v>
      </c>
      <c r="K10119" t="s">
        <v>137</v>
      </c>
      <c r="L10119" t="s">
        <v>28292</v>
      </c>
      <c r="M10119" t="s">
        <v>28293</v>
      </c>
      <c r="N10119">
        <v>5.8319444440000003</v>
      </c>
      <c r="O10119">
        <v>0</v>
      </c>
      <c r="P10119">
        <v>1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1.5677566590585001E-2</v>
      </c>
      <c r="Y10119">
        <v>0</v>
      </c>
      <c r="Z10119">
        <v>0</v>
      </c>
      <c r="AA10119">
        <v>0</v>
      </c>
      <c r="AB10119">
        <v>0</v>
      </c>
      <c r="AC10119">
        <v>0</v>
      </c>
      <c r="AD10119">
        <v>0</v>
      </c>
      <c r="AE10119">
        <v>1.5677566590585001E-2</v>
      </c>
    </row>
    <row r="10120" spans="1:31" x14ac:dyDescent="0.25">
      <c r="A10120">
        <v>1666691</v>
      </c>
      <c r="B10120">
        <v>1</v>
      </c>
      <c r="C10120" t="s">
        <v>80</v>
      </c>
      <c r="D10120" t="s">
        <v>104</v>
      </c>
      <c r="E10120" t="s">
        <v>152</v>
      </c>
      <c r="F10120" t="s">
        <v>28294</v>
      </c>
      <c r="G10120" t="s">
        <v>154</v>
      </c>
      <c r="H10120" t="s">
        <v>149</v>
      </c>
      <c r="I10120" t="s">
        <v>135</v>
      </c>
      <c r="J10120" t="s">
        <v>136</v>
      </c>
      <c r="K10120" t="s">
        <v>137</v>
      </c>
      <c r="L10120" t="s">
        <v>28295</v>
      </c>
      <c r="M10120" t="s">
        <v>28296</v>
      </c>
      <c r="N10120">
        <v>3.460555555</v>
      </c>
      <c r="O10120">
        <v>0</v>
      </c>
      <c r="P10120">
        <v>3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1.3770696434734531</v>
      </c>
      <c r="Y10120">
        <v>0</v>
      </c>
      <c r="Z10120">
        <v>0</v>
      </c>
      <c r="AA10120">
        <v>0</v>
      </c>
      <c r="AB10120">
        <v>0</v>
      </c>
      <c r="AC10120">
        <v>0</v>
      </c>
      <c r="AD10120">
        <v>0</v>
      </c>
      <c r="AE10120">
        <v>1.3770696434734531</v>
      </c>
    </row>
    <row r="10121" spans="1:31" x14ac:dyDescent="0.25">
      <c r="A10121">
        <v>1666545</v>
      </c>
      <c r="B10121">
        <v>1</v>
      </c>
      <c r="C10121" t="s">
        <v>80</v>
      </c>
      <c r="D10121" t="s">
        <v>105</v>
      </c>
      <c r="E10121" t="s">
        <v>178</v>
      </c>
      <c r="F10121" t="s">
        <v>28297</v>
      </c>
      <c r="G10121" t="s">
        <v>231</v>
      </c>
      <c r="H10121" t="s">
        <v>149</v>
      </c>
      <c r="I10121" t="s">
        <v>135</v>
      </c>
      <c r="J10121" t="s">
        <v>136</v>
      </c>
      <c r="K10121" t="s">
        <v>137</v>
      </c>
      <c r="L10121" t="s">
        <v>28298</v>
      </c>
      <c r="M10121" t="s">
        <v>28299</v>
      </c>
      <c r="N10121">
        <v>2.67</v>
      </c>
      <c r="O10121">
        <v>0</v>
      </c>
      <c r="P10121">
        <v>2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0.68959498012560005</v>
      </c>
      <c r="Y10121">
        <v>0</v>
      </c>
      <c r="Z10121">
        <v>0</v>
      </c>
      <c r="AA10121">
        <v>0</v>
      </c>
      <c r="AB10121">
        <v>0</v>
      </c>
      <c r="AC10121">
        <v>0</v>
      </c>
      <c r="AD10121">
        <v>0</v>
      </c>
      <c r="AE10121">
        <v>0.68959498012560005</v>
      </c>
    </row>
    <row r="10122" spans="1:31" x14ac:dyDescent="0.25">
      <c r="A10122">
        <v>1666791</v>
      </c>
      <c r="B10122">
        <v>1</v>
      </c>
      <c r="C10122" t="s">
        <v>80</v>
      </c>
      <c r="D10122" t="s">
        <v>90</v>
      </c>
      <c r="E10122" t="s">
        <v>152</v>
      </c>
      <c r="F10122" t="s">
        <v>28300</v>
      </c>
      <c r="G10122" t="s">
        <v>154</v>
      </c>
      <c r="H10122" t="s">
        <v>149</v>
      </c>
      <c r="I10122" t="s">
        <v>135</v>
      </c>
      <c r="J10122" t="s">
        <v>136</v>
      </c>
      <c r="K10122" t="s">
        <v>137</v>
      </c>
      <c r="L10122" t="s">
        <v>28301</v>
      </c>
      <c r="M10122" t="s">
        <v>28302</v>
      </c>
      <c r="N10122">
        <v>10.750277777000001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3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18.491326458838394</v>
      </c>
      <c r="AC10122">
        <v>0</v>
      </c>
      <c r="AD10122">
        <v>0</v>
      </c>
      <c r="AE10122">
        <v>18.491326458838394</v>
      </c>
    </row>
    <row r="10123" spans="1:31" x14ac:dyDescent="0.25">
      <c r="A10123">
        <v>1666568</v>
      </c>
      <c r="B10123">
        <v>1</v>
      </c>
      <c r="C10123" t="s">
        <v>80</v>
      </c>
      <c r="D10123" t="s">
        <v>108</v>
      </c>
      <c r="E10123" t="s">
        <v>178</v>
      </c>
      <c r="F10123" t="s">
        <v>26479</v>
      </c>
      <c r="G10123" t="s">
        <v>675</v>
      </c>
      <c r="H10123" t="s">
        <v>149</v>
      </c>
      <c r="I10123" t="s">
        <v>135</v>
      </c>
      <c r="J10123" t="s">
        <v>136</v>
      </c>
      <c r="K10123" t="s">
        <v>137</v>
      </c>
      <c r="L10123" t="s">
        <v>28303</v>
      </c>
      <c r="M10123" t="s">
        <v>28304</v>
      </c>
      <c r="N10123">
        <v>2.1386111109999999</v>
      </c>
      <c r="O10123">
        <v>0</v>
      </c>
      <c r="P10123">
        <v>13</v>
      </c>
      <c r="Q10123">
        <v>0</v>
      </c>
      <c r="R10123">
        <v>3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2.8511285565683293</v>
      </c>
      <c r="Y10123">
        <v>0</v>
      </c>
      <c r="Z10123">
        <v>8.8799486081258344E-2</v>
      </c>
      <c r="AA10123">
        <v>0</v>
      </c>
      <c r="AB10123">
        <v>0</v>
      </c>
      <c r="AC10123">
        <v>0</v>
      </c>
      <c r="AD10123">
        <v>0</v>
      </c>
      <c r="AE10123">
        <v>2.9399280426495875</v>
      </c>
    </row>
    <row r="10124" spans="1:31" x14ac:dyDescent="0.25">
      <c r="A10124">
        <v>1666688</v>
      </c>
      <c r="B10124">
        <v>1</v>
      </c>
      <c r="C10124" t="s">
        <v>80</v>
      </c>
      <c r="D10124" t="s">
        <v>100</v>
      </c>
      <c r="E10124" t="s">
        <v>204</v>
      </c>
      <c r="F10124" t="s">
        <v>7435</v>
      </c>
      <c r="G10124" t="s">
        <v>161</v>
      </c>
      <c r="H10124" t="s">
        <v>134</v>
      </c>
      <c r="I10124" t="s">
        <v>135</v>
      </c>
      <c r="J10124" t="s">
        <v>136</v>
      </c>
      <c r="K10124" t="s">
        <v>137</v>
      </c>
      <c r="L10124" t="s">
        <v>28305</v>
      </c>
      <c r="M10124" t="s">
        <v>28306</v>
      </c>
      <c r="N10124">
        <v>0.64777777700000005</v>
      </c>
      <c r="O10124">
        <v>1</v>
      </c>
      <c r="P10124">
        <v>283</v>
      </c>
      <c r="Q10124">
        <v>5</v>
      </c>
      <c r="R10124">
        <v>71</v>
      </c>
      <c r="S10124">
        <v>3</v>
      </c>
      <c r="T10124">
        <v>30</v>
      </c>
      <c r="U10124">
        <v>0</v>
      </c>
      <c r="V10124">
        <v>0</v>
      </c>
      <c r="W10124">
        <v>1.56177981210404</v>
      </c>
      <c r="X10124">
        <v>48.963074437660417</v>
      </c>
      <c r="Y10124">
        <v>2.1582259456388693</v>
      </c>
      <c r="Z10124">
        <v>27.663143263474964</v>
      </c>
      <c r="AA10124">
        <v>1.6782198136019857</v>
      </c>
      <c r="AB10124">
        <v>34.272916432343727</v>
      </c>
      <c r="AC10124">
        <v>0</v>
      </c>
      <c r="AD10124">
        <v>0</v>
      </c>
      <c r="AE10124">
        <v>116.297359704824</v>
      </c>
    </row>
    <row r="10125" spans="1:31" x14ac:dyDescent="0.25">
      <c r="A10125">
        <v>1666897</v>
      </c>
      <c r="B10125">
        <v>1</v>
      </c>
      <c r="C10125" t="s">
        <v>81</v>
      </c>
      <c r="D10125" t="s">
        <v>127</v>
      </c>
      <c r="E10125" t="s">
        <v>152</v>
      </c>
      <c r="F10125" t="s">
        <v>28307</v>
      </c>
      <c r="G10125" t="s">
        <v>154</v>
      </c>
      <c r="H10125" t="s">
        <v>149</v>
      </c>
      <c r="I10125" t="s">
        <v>135</v>
      </c>
      <c r="J10125" t="s">
        <v>136</v>
      </c>
      <c r="K10125" t="s">
        <v>137</v>
      </c>
      <c r="L10125" t="s">
        <v>28308</v>
      </c>
      <c r="M10125" t="s">
        <v>28309</v>
      </c>
      <c r="N10125">
        <v>1.6274999999999999</v>
      </c>
      <c r="O10125">
        <v>0</v>
      </c>
      <c r="P10125">
        <v>1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0.50318539234190551</v>
      </c>
      <c r="Y10125">
        <v>0</v>
      </c>
      <c r="Z10125">
        <v>0</v>
      </c>
      <c r="AA10125">
        <v>0</v>
      </c>
      <c r="AB10125">
        <v>0</v>
      </c>
      <c r="AC10125">
        <v>0</v>
      </c>
      <c r="AD10125">
        <v>0</v>
      </c>
      <c r="AE10125">
        <v>0.50318539234190551</v>
      </c>
    </row>
    <row r="10126" spans="1:31" x14ac:dyDescent="0.25">
      <c r="A10126">
        <v>1666731</v>
      </c>
      <c r="B10126">
        <v>1</v>
      </c>
      <c r="C10126" t="s">
        <v>81</v>
      </c>
      <c r="D10126" t="s">
        <v>127</v>
      </c>
      <c r="E10126" t="s">
        <v>152</v>
      </c>
      <c r="F10126" t="s">
        <v>28310</v>
      </c>
      <c r="G10126" t="s">
        <v>154</v>
      </c>
      <c r="H10126" t="s">
        <v>149</v>
      </c>
      <c r="I10126" t="s">
        <v>135</v>
      </c>
      <c r="J10126" t="s">
        <v>136</v>
      </c>
      <c r="K10126" t="s">
        <v>137</v>
      </c>
      <c r="L10126" t="s">
        <v>28311</v>
      </c>
      <c r="M10126" t="s">
        <v>28312</v>
      </c>
      <c r="N10126">
        <v>0.36861111099999999</v>
      </c>
      <c r="O10126">
        <v>0</v>
      </c>
      <c r="P10126">
        <v>1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4.6867557178812511E-2</v>
      </c>
      <c r="Y10126">
        <v>0</v>
      </c>
      <c r="Z10126">
        <v>0</v>
      </c>
      <c r="AA10126">
        <v>0</v>
      </c>
      <c r="AB10126">
        <v>0</v>
      </c>
      <c r="AC10126">
        <v>0</v>
      </c>
      <c r="AD10126">
        <v>0</v>
      </c>
      <c r="AE10126">
        <v>4.6867557178812511E-2</v>
      </c>
    </row>
    <row r="10127" spans="1:31" x14ac:dyDescent="0.25">
      <c r="A10127">
        <v>1666333</v>
      </c>
      <c r="B10127">
        <v>1</v>
      </c>
      <c r="C10127" t="s">
        <v>80</v>
      </c>
      <c r="D10127" t="s">
        <v>96</v>
      </c>
      <c r="E10127" t="s">
        <v>1154</v>
      </c>
      <c r="F10127" t="s">
        <v>2444</v>
      </c>
      <c r="G10127" t="s">
        <v>161</v>
      </c>
      <c r="H10127" t="s">
        <v>134</v>
      </c>
      <c r="I10127" t="s">
        <v>135</v>
      </c>
      <c r="J10127" t="s">
        <v>136</v>
      </c>
      <c r="K10127" t="s">
        <v>137</v>
      </c>
      <c r="L10127" t="s">
        <v>28313</v>
      </c>
      <c r="M10127" t="s">
        <v>28314</v>
      </c>
      <c r="N10127">
        <v>0.98750000000000004</v>
      </c>
      <c r="O10127">
        <v>3</v>
      </c>
      <c r="P10127">
        <v>657</v>
      </c>
      <c r="Q10127">
        <v>0</v>
      </c>
      <c r="R10127">
        <v>24</v>
      </c>
      <c r="S10127">
        <v>1</v>
      </c>
      <c r="T10127">
        <v>195</v>
      </c>
      <c r="U10127">
        <v>0</v>
      </c>
      <c r="V10127">
        <v>0</v>
      </c>
      <c r="W10127">
        <v>13.510242860900503</v>
      </c>
      <c r="X10127">
        <v>254.11461178068706</v>
      </c>
      <c r="Y10127">
        <v>0</v>
      </c>
      <c r="Z10127">
        <v>16.651591857967052</v>
      </c>
      <c r="AA10127">
        <v>7.296919173751351</v>
      </c>
      <c r="AB10127">
        <v>270.70342640835497</v>
      </c>
      <c r="AC10127">
        <v>0</v>
      </c>
      <c r="AD10127">
        <v>0</v>
      </c>
      <c r="AE10127">
        <v>562.27679208166091</v>
      </c>
    </row>
    <row r="10128" spans="1:31" x14ac:dyDescent="0.25">
      <c r="A10128">
        <v>1666190</v>
      </c>
      <c r="B10128">
        <v>1</v>
      </c>
      <c r="C10128" t="s">
        <v>81</v>
      </c>
      <c r="D10128" t="s">
        <v>113</v>
      </c>
      <c r="E10128" t="s">
        <v>152</v>
      </c>
      <c r="F10128" t="s">
        <v>28315</v>
      </c>
      <c r="G10128" t="s">
        <v>154</v>
      </c>
      <c r="H10128" t="s">
        <v>149</v>
      </c>
      <c r="I10128" t="s">
        <v>135</v>
      </c>
      <c r="J10128" t="s">
        <v>136</v>
      </c>
      <c r="K10128" t="s">
        <v>137</v>
      </c>
      <c r="L10128" t="s">
        <v>28316</v>
      </c>
      <c r="M10128" t="s">
        <v>28317</v>
      </c>
      <c r="N10128">
        <v>0.79916666599999997</v>
      </c>
      <c r="O10128">
        <v>0</v>
      </c>
      <c r="P10128">
        <v>1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9.4682579599680003E-2</v>
      </c>
      <c r="Y10128">
        <v>0</v>
      </c>
      <c r="Z10128">
        <v>0</v>
      </c>
      <c r="AA10128">
        <v>0</v>
      </c>
      <c r="AB10128">
        <v>0</v>
      </c>
      <c r="AC10128">
        <v>0</v>
      </c>
      <c r="AD10128">
        <v>0</v>
      </c>
      <c r="AE10128">
        <v>9.4682579599680003E-2</v>
      </c>
    </row>
    <row r="10129" spans="1:31" x14ac:dyDescent="0.25">
      <c r="A10129">
        <v>1666213</v>
      </c>
      <c r="B10129">
        <v>1</v>
      </c>
      <c r="C10129" t="s">
        <v>80</v>
      </c>
      <c r="D10129" t="s">
        <v>103</v>
      </c>
      <c r="E10129" t="s">
        <v>642</v>
      </c>
      <c r="F10129" t="s">
        <v>1874</v>
      </c>
      <c r="G10129" t="s">
        <v>161</v>
      </c>
      <c r="H10129" t="s">
        <v>134</v>
      </c>
      <c r="I10129" t="s">
        <v>135</v>
      </c>
      <c r="J10129" t="s">
        <v>136</v>
      </c>
      <c r="K10129" t="s">
        <v>137</v>
      </c>
      <c r="L10129" t="s">
        <v>28318</v>
      </c>
      <c r="M10129" t="s">
        <v>28319</v>
      </c>
      <c r="N10129">
        <v>0.59894722199999995</v>
      </c>
      <c r="O10129">
        <v>0</v>
      </c>
      <c r="P10129">
        <v>1820</v>
      </c>
      <c r="Q10129">
        <v>5</v>
      </c>
      <c r="R10129">
        <v>31</v>
      </c>
      <c r="S10129">
        <v>42</v>
      </c>
      <c r="T10129">
        <v>249</v>
      </c>
      <c r="U10129">
        <v>55</v>
      </c>
      <c r="V10129">
        <v>13</v>
      </c>
      <c r="W10129">
        <v>0</v>
      </c>
      <c r="X10129">
        <v>306.99657621589063</v>
      </c>
      <c r="Y10129">
        <v>28.026884820904968</v>
      </c>
      <c r="Z10129">
        <v>17.018648365611973</v>
      </c>
      <c r="AA10129">
        <v>326.31062727734263</v>
      </c>
      <c r="AB10129">
        <v>84.634619075282458</v>
      </c>
      <c r="AC10129">
        <v>2680.4768286077438</v>
      </c>
      <c r="AD10129">
        <v>270.50292460922316</v>
      </c>
      <c r="AE10129">
        <v>3713.9671089719996</v>
      </c>
    </row>
    <row r="10130" spans="1:31" x14ac:dyDescent="0.25">
      <c r="A10130">
        <v>1666313</v>
      </c>
      <c r="B10130">
        <v>1</v>
      </c>
      <c r="C10130" t="s">
        <v>80</v>
      </c>
      <c r="D10130" t="s">
        <v>110</v>
      </c>
      <c r="E10130" t="s">
        <v>178</v>
      </c>
      <c r="F10130" t="s">
        <v>28320</v>
      </c>
      <c r="G10130" t="s">
        <v>900</v>
      </c>
      <c r="H10130" t="s">
        <v>149</v>
      </c>
      <c r="I10130" t="s">
        <v>135</v>
      </c>
      <c r="J10130" t="s">
        <v>136</v>
      </c>
      <c r="K10130" t="s">
        <v>137</v>
      </c>
      <c r="L10130" t="s">
        <v>28321</v>
      </c>
      <c r="M10130" t="s">
        <v>28322</v>
      </c>
      <c r="N10130">
        <v>1.912222222</v>
      </c>
      <c r="O10130">
        <v>0</v>
      </c>
      <c r="P10130">
        <v>208</v>
      </c>
      <c r="Q10130">
        <v>0</v>
      </c>
      <c r="R10130">
        <v>0</v>
      </c>
      <c r="S10130">
        <v>0</v>
      </c>
      <c r="T10130">
        <v>19</v>
      </c>
      <c r="U10130">
        <v>0</v>
      </c>
      <c r="V10130">
        <v>0</v>
      </c>
      <c r="W10130">
        <v>0</v>
      </c>
      <c r="X10130">
        <v>158.56105926928799</v>
      </c>
      <c r="Y10130">
        <v>0</v>
      </c>
      <c r="Z10130">
        <v>0</v>
      </c>
      <c r="AA10130">
        <v>0</v>
      </c>
      <c r="AB10130">
        <v>44.493027659176768</v>
      </c>
      <c r="AC10130">
        <v>0</v>
      </c>
      <c r="AD10130">
        <v>0</v>
      </c>
      <c r="AE10130">
        <v>203.05408692846476</v>
      </c>
    </row>
    <row r="10131" spans="1:31" x14ac:dyDescent="0.25">
      <c r="A10131">
        <v>1666811</v>
      </c>
      <c r="B10131">
        <v>1</v>
      </c>
      <c r="C10131" t="s">
        <v>80</v>
      </c>
      <c r="D10131" t="s">
        <v>84</v>
      </c>
      <c r="E10131" t="s">
        <v>152</v>
      </c>
      <c r="F10131" t="s">
        <v>28323</v>
      </c>
      <c r="G10131" t="s">
        <v>154</v>
      </c>
      <c r="H10131" t="s">
        <v>149</v>
      </c>
      <c r="I10131" t="s">
        <v>135</v>
      </c>
      <c r="J10131" t="s">
        <v>136</v>
      </c>
      <c r="K10131" t="s">
        <v>137</v>
      </c>
      <c r="L10131" t="s">
        <v>28324</v>
      </c>
      <c r="M10131" t="s">
        <v>28325</v>
      </c>
      <c r="N10131">
        <v>3.5038888880000001</v>
      </c>
      <c r="O10131">
        <v>0</v>
      </c>
      <c r="P10131">
        <v>7</v>
      </c>
      <c r="Q10131">
        <v>0</v>
      </c>
      <c r="R10131">
        <v>0</v>
      </c>
      <c r="S10131">
        <v>0</v>
      </c>
      <c r="T10131">
        <v>1</v>
      </c>
      <c r="U10131">
        <v>0</v>
      </c>
      <c r="V10131">
        <v>0</v>
      </c>
      <c r="W10131">
        <v>0</v>
      </c>
      <c r="X10131">
        <v>12.273044939932761</v>
      </c>
      <c r="Y10131">
        <v>0</v>
      </c>
      <c r="Z10131">
        <v>0</v>
      </c>
      <c r="AA10131">
        <v>0</v>
      </c>
      <c r="AB10131">
        <v>0</v>
      </c>
      <c r="AC10131">
        <v>0</v>
      </c>
      <c r="AD10131">
        <v>0</v>
      </c>
      <c r="AE10131">
        <v>12.273044939932761</v>
      </c>
    </row>
    <row r="10132" spans="1:31" x14ac:dyDescent="0.25">
      <c r="A10132">
        <v>1666917</v>
      </c>
      <c r="B10132">
        <v>1</v>
      </c>
      <c r="C10132" t="s">
        <v>80</v>
      </c>
      <c r="D10132" t="s">
        <v>82</v>
      </c>
      <c r="E10132" t="s">
        <v>178</v>
      </c>
      <c r="F10132" t="s">
        <v>15042</v>
      </c>
      <c r="G10132" t="s">
        <v>227</v>
      </c>
      <c r="H10132" t="s">
        <v>149</v>
      </c>
      <c r="I10132" t="s">
        <v>135</v>
      </c>
      <c r="J10132" t="s">
        <v>136</v>
      </c>
      <c r="K10132" t="s">
        <v>137</v>
      </c>
      <c r="L10132" t="s">
        <v>28326</v>
      </c>
      <c r="M10132" t="s">
        <v>28327</v>
      </c>
      <c r="N10132">
        <v>3.9938888879999999</v>
      </c>
      <c r="O10132">
        <v>0</v>
      </c>
      <c r="P10132">
        <v>76</v>
      </c>
      <c r="Q10132">
        <v>0</v>
      </c>
      <c r="R10132">
        <v>0</v>
      </c>
      <c r="S10132">
        <v>0</v>
      </c>
      <c r="T10132">
        <v>3</v>
      </c>
      <c r="U10132">
        <v>0</v>
      </c>
      <c r="V10132">
        <v>0</v>
      </c>
      <c r="W10132">
        <v>0</v>
      </c>
      <c r="X10132">
        <v>69.454634192169621</v>
      </c>
      <c r="Y10132">
        <v>0</v>
      </c>
      <c r="Z10132">
        <v>0</v>
      </c>
      <c r="AA10132">
        <v>0</v>
      </c>
      <c r="AB10132">
        <v>3.9217550019071905</v>
      </c>
      <c r="AC10132">
        <v>0</v>
      </c>
      <c r="AD10132">
        <v>0</v>
      </c>
      <c r="AE10132">
        <v>73.376389194076808</v>
      </c>
    </row>
    <row r="10133" spans="1:31" x14ac:dyDescent="0.25">
      <c r="A10133">
        <v>1666419</v>
      </c>
      <c r="B10133">
        <v>1</v>
      </c>
      <c r="C10133" t="s">
        <v>80</v>
      </c>
      <c r="D10133" t="s">
        <v>101</v>
      </c>
      <c r="E10133" t="s">
        <v>178</v>
      </c>
      <c r="F10133" t="s">
        <v>28328</v>
      </c>
      <c r="G10133" t="s">
        <v>227</v>
      </c>
      <c r="H10133" t="s">
        <v>149</v>
      </c>
      <c r="I10133" t="s">
        <v>135</v>
      </c>
      <c r="J10133" t="s">
        <v>136</v>
      </c>
      <c r="K10133" t="s">
        <v>137</v>
      </c>
      <c r="L10133" t="s">
        <v>28329</v>
      </c>
      <c r="M10133" t="s">
        <v>28330</v>
      </c>
      <c r="N10133">
        <v>1.130833333</v>
      </c>
      <c r="O10133">
        <v>0</v>
      </c>
      <c r="P10133">
        <v>73</v>
      </c>
      <c r="Q10133">
        <v>0</v>
      </c>
      <c r="R10133">
        <v>0</v>
      </c>
      <c r="S10133">
        <v>0</v>
      </c>
      <c r="T10133">
        <v>3</v>
      </c>
      <c r="U10133">
        <v>0</v>
      </c>
      <c r="V10133">
        <v>0</v>
      </c>
      <c r="W10133">
        <v>0</v>
      </c>
      <c r="X10133">
        <v>26.15252159679201</v>
      </c>
      <c r="Y10133">
        <v>0</v>
      </c>
      <c r="Z10133">
        <v>0</v>
      </c>
      <c r="AA10133">
        <v>0</v>
      </c>
      <c r="AB10133">
        <v>2.8888387551385191</v>
      </c>
      <c r="AC10133">
        <v>0</v>
      </c>
      <c r="AD10133">
        <v>0</v>
      </c>
      <c r="AE10133">
        <v>29.041360351930528</v>
      </c>
    </row>
    <row r="10134" spans="1:31" x14ac:dyDescent="0.25">
      <c r="A10134">
        <v>1666525</v>
      </c>
      <c r="B10134">
        <v>1</v>
      </c>
      <c r="C10134" t="s">
        <v>80</v>
      </c>
      <c r="D10134" t="s">
        <v>90</v>
      </c>
      <c r="E10134" t="s">
        <v>178</v>
      </c>
      <c r="F10134" t="s">
        <v>26631</v>
      </c>
      <c r="G10134" t="s">
        <v>227</v>
      </c>
      <c r="H10134" t="s">
        <v>149</v>
      </c>
      <c r="I10134" t="s">
        <v>135</v>
      </c>
      <c r="J10134" t="s">
        <v>136</v>
      </c>
      <c r="K10134" t="s">
        <v>137</v>
      </c>
      <c r="L10134" t="s">
        <v>28331</v>
      </c>
      <c r="M10134" t="s">
        <v>28332</v>
      </c>
      <c r="N10134">
        <v>0.91722222200000003</v>
      </c>
      <c r="O10134">
        <v>0</v>
      </c>
      <c r="P10134">
        <v>7</v>
      </c>
      <c r="Q10134">
        <v>0</v>
      </c>
      <c r="R10134">
        <v>0</v>
      </c>
      <c r="S10134">
        <v>0</v>
      </c>
      <c r="T10134">
        <v>75</v>
      </c>
      <c r="U10134">
        <v>0</v>
      </c>
      <c r="V10134">
        <v>1</v>
      </c>
      <c r="W10134">
        <v>0</v>
      </c>
      <c r="X10134">
        <v>2.282152587208548</v>
      </c>
      <c r="Y10134">
        <v>0</v>
      </c>
      <c r="Z10134">
        <v>0</v>
      </c>
      <c r="AA10134">
        <v>0</v>
      </c>
      <c r="AB10134">
        <v>81.672424926171175</v>
      </c>
      <c r="AC10134">
        <v>0</v>
      </c>
      <c r="AD10134">
        <v>17.760904590398489</v>
      </c>
      <c r="AE10134">
        <v>101.71548210377821</v>
      </c>
    </row>
    <row r="10135" spans="1:31" x14ac:dyDescent="0.25">
      <c r="A10135">
        <v>1666774</v>
      </c>
      <c r="B10135">
        <v>1</v>
      </c>
      <c r="C10135" t="s">
        <v>80</v>
      </c>
      <c r="D10135" t="s">
        <v>106</v>
      </c>
      <c r="E10135" t="s">
        <v>178</v>
      </c>
      <c r="F10135" t="s">
        <v>28333</v>
      </c>
      <c r="G10135" t="s">
        <v>227</v>
      </c>
      <c r="H10135" t="s">
        <v>149</v>
      </c>
      <c r="I10135" t="s">
        <v>135</v>
      </c>
      <c r="J10135" t="s">
        <v>136</v>
      </c>
      <c r="K10135" t="s">
        <v>137</v>
      </c>
      <c r="L10135" t="s">
        <v>28334</v>
      </c>
      <c r="M10135" t="s">
        <v>28335</v>
      </c>
      <c r="N10135">
        <v>0.96222222199999996</v>
      </c>
      <c r="O10135">
        <v>0</v>
      </c>
      <c r="P10135">
        <v>0</v>
      </c>
      <c r="Q10135">
        <v>0</v>
      </c>
      <c r="R10135">
        <v>4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4.7878591696916875</v>
      </c>
      <c r="AA10135">
        <v>0</v>
      </c>
      <c r="AB10135">
        <v>0</v>
      </c>
      <c r="AC10135">
        <v>0</v>
      </c>
      <c r="AD10135">
        <v>0</v>
      </c>
      <c r="AE10135">
        <v>4.7878591696916875</v>
      </c>
    </row>
    <row r="10136" spans="1:31" x14ac:dyDescent="0.25">
      <c r="A10136">
        <v>1666376</v>
      </c>
      <c r="B10136">
        <v>1</v>
      </c>
      <c r="C10136" t="s">
        <v>80</v>
      </c>
      <c r="D10136" t="s">
        <v>83</v>
      </c>
      <c r="E10136" t="s">
        <v>152</v>
      </c>
      <c r="F10136" t="s">
        <v>28336</v>
      </c>
      <c r="G10136" t="s">
        <v>154</v>
      </c>
      <c r="H10136" t="s">
        <v>149</v>
      </c>
      <c r="I10136" t="s">
        <v>135</v>
      </c>
      <c r="J10136" t="s">
        <v>136</v>
      </c>
      <c r="K10136" t="s">
        <v>137</v>
      </c>
      <c r="L10136" t="s">
        <v>28337</v>
      </c>
      <c r="M10136" t="s">
        <v>28338</v>
      </c>
      <c r="N10136">
        <v>3.929444444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1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0</v>
      </c>
      <c r="AC10136">
        <v>0</v>
      </c>
      <c r="AD10136">
        <v>98.921228911704063</v>
      </c>
      <c r="AE10136">
        <v>98.921228911704063</v>
      </c>
    </row>
    <row r="10137" spans="1:31" x14ac:dyDescent="0.25">
      <c r="A10137">
        <v>1666276</v>
      </c>
      <c r="B10137">
        <v>1</v>
      </c>
      <c r="C10137" t="s">
        <v>81</v>
      </c>
      <c r="D10137" t="s">
        <v>120</v>
      </c>
      <c r="E10137" t="s">
        <v>146</v>
      </c>
      <c r="F10137" t="s">
        <v>657</v>
      </c>
      <c r="G10137" t="s">
        <v>235</v>
      </c>
      <c r="H10137" t="s">
        <v>149</v>
      </c>
      <c r="I10137" t="s">
        <v>135</v>
      </c>
      <c r="J10137" t="s">
        <v>136</v>
      </c>
      <c r="K10137" t="s">
        <v>143</v>
      </c>
      <c r="L10137" t="s">
        <v>28339</v>
      </c>
      <c r="M10137" t="s">
        <v>28340</v>
      </c>
      <c r="N10137">
        <v>8.9933333330000007</v>
      </c>
      <c r="O10137">
        <v>0</v>
      </c>
      <c r="P10137">
        <v>164</v>
      </c>
      <c r="Q10137">
        <v>0</v>
      </c>
      <c r="R10137">
        <v>7</v>
      </c>
      <c r="S10137">
        <v>0</v>
      </c>
      <c r="T10137">
        <v>10</v>
      </c>
      <c r="U10137">
        <v>0</v>
      </c>
      <c r="V10137">
        <v>0</v>
      </c>
      <c r="W10137">
        <v>0</v>
      </c>
      <c r="X10137">
        <v>332.45609343712994</v>
      </c>
      <c r="Y10137">
        <v>0</v>
      </c>
      <c r="Z10137">
        <v>0.15021204322918666</v>
      </c>
      <c r="AA10137">
        <v>0</v>
      </c>
      <c r="AB10137">
        <v>34.271365941829735</v>
      </c>
      <c r="AC10137">
        <v>0</v>
      </c>
      <c r="AD10137">
        <v>0</v>
      </c>
      <c r="AE10137">
        <v>366.87767142218888</v>
      </c>
    </row>
    <row r="10138" spans="1:31" x14ac:dyDescent="0.25">
      <c r="A10138">
        <v>1666700</v>
      </c>
      <c r="B10138">
        <v>1</v>
      </c>
      <c r="C10138" t="s">
        <v>81</v>
      </c>
      <c r="D10138" t="s">
        <v>118</v>
      </c>
      <c r="E10138" t="s">
        <v>178</v>
      </c>
      <c r="F10138" t="s">
        <v>28341</v>
      </c>
      <c r="G10138" t="s">
        <v>227</v>
      </c>
      <c r="H10138" t="s">
        <v>149</v>
      </c>
      <c r="I10138" t="s">
        <v>135</v>
      </c>
      <c r="J10138" t="s">
        <v>136</v>
      </c>
      <c r="K10138" t="s">
        <v>137</v>
      </c>
      <c r="L10138" t="s">
        <v>28342</v>
      </c>
      <c r="M10138" t="s">
        <v>28343</v>
      </c>
      <c r="N10138">
        <v>1.5236111109999999</v>
      </c>
      <c r="O10138">
        <v>0</v>
      </c>
      <c r="P10138">
        <v>7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1.1495169589220344</v>
      </c>
      <c r="Y10138">
        <v>0</v>
      </c>
      <c r="Z10138">
        <v>0</v>
      </c>
      <c r="AA10138">
        <v>0</v>
      </c>
      <c r="AB10138">
        <v>0</v>
      </c>
      <c r="AC10138">
        <v>0</v>
      </c>
      <c r="AD10138">
        <v>0</v>
      </c>
      <c r="AE10138">
        <v>1.1495169589220344</v>
      </c>
    </row>
    <row r="10139" spans="1:31" x14ac:dyDescent="0.25">
      <c r="A10139">
        <v>1666654</v>
      </c>
      <c r="B10139">
        <v>1</v>
      </c>
      <c r="C10139" t="s">
        <v>80</v>
      </c>
      <c r="D10139" t="s">
        <v>88</v>
      </c>
      <c r="E10139" t="s">
        <v>152</v>
      </c>
      <c r="F10139" t="s">
        <v>28344</v>
      </c>
      <c r="G10139" t="s">
        <v>507</v>
      </c>
      <c r="H10139" t="s">
        <v>149</v>
      </c>
      <c r="I10139" t="s">
        <v>135</v>
      </c>
      <c r="J10139" t="s">
        <v>136</v>
      </c>
      <c r="K10139" t="s">
        <v>137</v>
      </c>
      <c r="L10139" t="s">
        <v>28345</v>
      </c>
      <c r="M10139" t="s">
        <v>28346</v>
      </c>
      <c r="N10139">
        <v>2.0380555550000001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8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604.8062614035847</v>
      </c>
      <c r="AC10139">
        <v>0</v>
      </c>
      <c r="AD10139">
        <v>0</v>
      </c>
      <c r="AE10139">
        <v>604.8062614035847</v>
      </c>
    </row>
    <row r="10140" spans="1:31" x14ac:dyDescent="0.25">
      <c r="A10140">
        <v>1666531</v>
      </c>
      <c r="B10140">
        <v>1</v>
      </c>
      <c r="C10140" t="s">
        <v>80</v>
      </c>
      <c r="D10140" t="s">
        <v>102</v>
      </c>
      <c r="E10140" t="s">
        <v>131</v>
      </c>
      <c r="F10140" t="s">
        <v>21167</v>
      </c>
      <c r="G10140" t="s">
        <v>195</v>
      </c>
      <c r="H10140" t="s">
        <v>134</v>
      </c>
      <c r="I10140" t="s">
        <v>135</v>
      </c>
      <c r="J10140" t="s">
        <v>136</v>
      </c>
      <c r="K10140" t="s">
        <v>137</v>
      </c>
      <c r="L10140" t="s">
        <v>28347</v>
      </c>
      <c r="M10140" t="s">
        <v>28348</v>
      </c>
      <c r="N10140">
        <v>1.1088888880000001</v>
      </c>
      <c r="O10140">
        <v>1</v>
      </c>
      <c r="P10140">
        <v>792</v>
      </c>
      <c r="Q10140">
        <v>1</v>
      </c>
      <c r="R10140">
        <v>9</v>
      </c>
      <c r="S10140">
        <v>2</v>
      </c>
      <c r="T10140">
        <v>54</v>
      </c>
      <c r="U10140">
        <v>0</v>
      </c>
      <c r="V10140">
        <v>0</v>
      </c>
      <c r="W10140">
        <v>0.30746210979419997</v>
      </c>
      <c r="X10140">
        <v>96.740333424496001</v>
      </c>
      <c r="Y10140">
        <v>0.60942503757528887</v>
      </c>
      <c r="Z10140">
        <v>0.64994347294993771</v>
      </c>
      <c r="AA10140">
        <v>15.175801587684845</v>
      </c>
      <c r="AB10140">
        <v>44.87315726844723</v>
      </c>
      <c r="AC10140">
        <v>0</v>
      </c>
      <c r="AD10140">
        <v>0</v>
      </c>
      <c r="AE10140">
        <v>158.35612290094753</v>
      </c>
    </row>
    <row r="10141" spans="1:31" x14ac:dyDescent="0.25">
      <c r="A10141">
        <v>1666740</v>
      </c>
      <c r="B10141">
        <v>1</v>
      </c>
      <c r="C10141" t="s">
        <v>80</v>
      </c>
      <c r="D10141" t="s">
        <v>98</v>
      </c>
      <c r="E10141" t="s">
        <v>152</v>
      </c>
      <c r="F10141" t="s">
        <v>28349</v>
      </c>
      <c r="G10141" t="s">
        <v>154</v>
      </c>
      <c r="H10141" t="s">
        <v>149</v>
      </c>
      <c r="I10141" t="s">
        <v>135</v>
      </c>
      <c r="J10141" t="s">
        <v>136</v>
      </c>
      <c r="K10141" t="s">
        <v>137</v>
      </c>
      <c r="L10141" t="s">
        <v>28350</v>
      </c>
      <c r="M10141" t="s">
        <v>28351</v>
      </c>
      <c r="N10141">
        <v>4.915</v>
      </c>
      <c r="O10141">
        <v>0</v>
      </c>
      <c r="P10141">
        <v>1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D10141">
        <v>0</v>
      </c>
      <c r="AE10141">
        <v>0</v>
      </c>
    </row>
    <row r="10142" spans="1:31" x14ac:dyDescent="0.25">
      <c r="A10142">
        <v>1666886</v>
      </c>
      <c r="B10142">
        <v>1</v>
      </c>
      <c r="C10142" t="s">
        <v>80</v>
      </c>
      <c r="D10142" t="s">
        <v>96</v>
      </c>
      <c r="E10142" t="s">
        <v>152</v>
      </c>
      <c r="F10142" t="s">
        <v>28352</v>
      </c>
      <c r="G10142" t="s">
        <v>154</v>
      </c>
      <c r="H10142" t="s">
        <v>149</v>
      </c>
      <c r="I10142" t="s">
        <v>135</v>
      </c>
      <c r="J10142" t="s">
        <v>136</v>
      </c>
      <c r="K10142" t="s">
        <v>137</v>
      </c>
      <c r="L10142" t="s">
        <v>28353</v>
      </c>
      <c r="M10142" t="s">
        <v>28354</v>
      </c>
      <c r="N10142">
        <v>3.048888888</v>
      </c>
      <c r="O10142">
        <v>0</v>
      </c>
      <c r="P10142">
        <v>1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0</v>
      </c>
      <c r="W10142">
        <v>0</v>
      </c>
      <c r="X10142">
        <v>0.77249840090880606</v>
      </c>
      <c r="Y10142">
        <v>0</v>
      </c>
      <c r="Z10142">
        <v>0</v>
      </c>
      <c r="AA10142">
        <v>0</v>
      </c>
      <c r="AB10142">
        <v>0</v>
      </c>
      <c r="AC10142">
        <v>0</v>
      </c>
      <c r="AD10142">
        <v>0</v>
      </c>
      <c r="AE10142">
        <v>0.77249840090880606</v>
      </c>
    </row>
    <row r="10143" spans="1:31" x14ac:dyDescent="0.25">
      <c r="A10143">
        <v>1666445</v>
      </c>
      <c r="B10143">
        <v>1</v>
      </c>
      <c r="C10143" t="s">
        <v>81</v>
      </c>
      <c r="D10143" t="s">
        <v>121</v>
      </c>
      <c r="E10143" t="s">
        <v>140</v>
      </c>
      <c r="F10143" t="s">
        <v>665</v>
      </c>
      <c r="G10143" t="s">
        <v>161</v>
      </c>
      <c r="H10143" t="s">
        <v>134</v>
      </c>
      <c r="I10143" t="s">
        <v>191</v>
      </c>
      <c r="J10143" t="s">
        <v>136</v>
      </c>
      <c r="K10143" t="s">
        <v>137</v>
      </c>
      <c r="L10143" t="s">
        <v>28355</v>
      </c>
      <c r="M10143" t="s">
        <v>28356</v>
      </c>
      <c r="N10143">
        <v>8.3333330000000001E-3</v>
      </c>
      <c r="O10143">
        <v>0</v>
      </c>
      <c r="P10143">
        <v>314</v>
      </c>
      <c r="Q10143">
        <v>0</v>
      </c>
      <c r="R10143">
        <v>131</v>
      </c>
      <c r="S10143">
        <v>10</v>
      </c>
      <c r="T10143">
        <v>22</v>
      </c>
      <c r="U10143">
        <v>0</v>
      </c>
      <c r="V10143">
        <v>0</v>
      </c>
      <c r="W10143">
        <v>0</v>
      </c>
      <c r="X10143">
        <v>0.26149514386159978</v>
      </c>
      <c r="Y10143">
        <v>0</v>
      </c>
      <c r="Z10143">
        <v>0.11768247812089165</v>
      </c>
      <c r="AA10143">
        <v>0.19041422395203333</v>
      </c>
      <c r="AB10143">
        <v>0.24796791106919999</v>
      </c>
      <c r="AC10143">
        <v>0</v>
      </c>
      <c r="AD10143">
        <v>0</v>
      </c>
      <c r="AE10143">
        <v>0.81755975700372485</v>
      </c>
    </row>
    <row r="10144" spans="1:31" x14ac:dyDescent="0.25">
      <c r="A10144">
        <v>1666840</v>
      </c>
      <c r="B10144">
        <v>1</v>
      </c>
      <c r="C10144" t="s">
        <v>81</v>
      </c>
      <c r="D10144" t="s">
        <v>128</v>
      </c>
      <c r="E10144" t="s">
        <v>152</v>
      </c>
      <c r="F10144" t="s">
        <v>28357</v>
      </c>
      <c r="G10144" t="s">
        <v>168</v>
      </c>
      <c r="H10144" t="s">
        <v>149</v>
      </c>
      <c r="I10144" t="s">
        <v>135</v>
      </c>
      <c r="J10144" t="s">
        <v>136</v>
      </c>
      <c r="K10144" t="s">
        <v>137</v>
      </c>
      <c r="L10144" t="s">
        <v>28358</v>
      </c>
      <c r="M10144" t="s">
        <v>28359</v>
      </c>
      <c r="N10144">
        <v>1.396666666</v>
      </c>
      <c r="O10144">
        <v>0</v>
      </c>
      <c r="P10144">
        <v>1</v>
      </c>
      <c r="Q10144">
        <v>0</v>
      </c>
      <c r="R10144">
        <v>0</v>
      </c>
      <c r="S10144">
        <v>0</v>
      </c>
      <c r="T10144">
        <v>0</v>
      </c>
      <c r="U10144">
        <v>0</v>
      </c>
      <c r="V10144">
        <v>0</v>
      </c>
      <c r="W10144">
        <v>0</v>
      </c>
      <c r="X10144">
        <v>0.44147325843587004</v>
      </c>
      <c r="Y10144">
        <v>0</v>
      </c>
      <c r="Z10144">
        <v>0</v>
      </c>
      <c r="AA10144">
        <v>0</v>
      </c>
      <c r="AB10144">
        <v>0</v>
      </c>
      <c r="AC10144">
        <v>0</v>
      </c>
      <c r="AD10144">
        <v>0</v>
      </c>
      <c r="AE10144">
        <v>0.44147325843587004</v>
      </c>
    </row>
    <row r="10145" spans="1:31" x14ac:dyDescent="0.25">
      <c r="A10145">
        <v>1666402</v>
      </c>
      <c r="B10145">
        <v>1</v>
      </c>
      <c r="C10145" t="s">
        <v>80</v>
      </c>
      <c r="D10145" t="s">
        <v>88</v>
      </c>
      <c r="E10145" t="s">
        <v>146</v>
      </c>
      <c r="F10145" t="s">
        <v>28360</v>
      </c>
      <c r="G10145" t="s">
        <v>142</v>
      </c>
      <c r="H10145" t="s">
        <v>149</v>
      </c>
      <c r="I10145" t="s">
        <v>135</v>
      </c>
      <c r="J10145" t="s">
        <v>136</v>
      </c>
      <c r="K10145" t="s">
        <v>143</v>
      </c>
      <c r="L10145" t="s">
        <v>28361</v>
      </c>
      <c r="M10145" t="s">
        <v>28362</v>
      </c>
      <c r="N10145">
        <v>0.18551000000000001</v>
      </c>
      <c r="O10145">
        <v>0</v>
      </c>
      <c r="P10145">
        <v>240</v>
      </c>
      <c r="Q10145">
        <v>0</v>
      </c>
      <c r="R10145">
        <v>0</v>
      </c>
      <c r="S10145">
        <v>0</v>
      </c>
      <c r="T10145">
        <v>13</v>
      </c>
      <c r="U10145">
        <v>0</v>
      </c>
      <c r="V10145">
        <v>0</v>
      </c>
      <c r="W10145">
        <v>0</v>
      </c>
      <c r="X10145">
        <v>15.573214910060859</v>
      </c>
      <c r="Y10145">
        <v>0</v>
      </c>
      <c r="Z10145">
        <v>0</v>
      </c>
      <c r="AA10145">
        <v>0</v>
      </c>
      <c r="AB10145">
        <v>1.1469121951935899</v>
      </c>
      <c r="AC10145">
        <v>0</v>
      </c>
      <c r="AD10145">
        <v>0</v>
      </c>
      <c r="AE10145">
        <v>16.720127105254448</v>
      </c>
    </row>
    <row r="10146" spans="1:31" x14ac:dyDescent="0.25">
      <c r="A10146">
        <v>1666236</v>
      </c>
      <c r="B10146">
        <v>1</v>
      </c>
      <c r="C10146" t="s">
        <v>80</v>
      </c>
      <c r="D10146" t="s">
        <v>90</v>
      </c>
      <c r="E10146" t="s">
        <v>178</v>
      </c>
      <c r="F10146" t="s">
        <v>1408</v>
      </c>
      <c r="G10146" t="s">
        <v>227</v>
      </c>
      <c r="H10146" t="s">
        <v>149</v>
      </c>
      <c r="I10146" t="s">
        <v>135</v>
      </c>
      <c r="J10146" t="s">
        <v>136</v>
      </c>
      <c r="K10146" t="s">
        <v>137</v>
      </c>
      <c r="L10146" t="s">
        <v>28363</v>
      </c>
      <c r="M10146" t="s">
        <v>28364</v>
      </c>
      <c r="N10146">
        <v>1.0777777770000001</v>
      </c>
      <c r="O10146">
        <v>0</v>
      </c>
      <c r="P10146">
        <v>30</v>
      </c>
      <c r="Q10146">
        <v>0</v>
      </c>
      <c r="R10146">
        <v>0</v>
      </c>
      <c r="S10146">
        <v>0</v>
      </c>
      <c r="T10146">
        <v>39</v>
      </c>
      <c r="U10146">
        <v>0</v>
      </c>
      <c r="V10146">
        <v>1</v>
      </c>
      <c r="W10146">
        <v>0</v>
      </c>
      <c r="X10146">
        <v>7.7088556854123418</v>
      </c>
      <c r="Y10146">
        <v>0</v>
      </c>
      <c r="Z10146">
        <v>0</v>
      </c>
      <c r="AA10146">
        <v>0</v>
      </c>
      <c r="AB10146">
        <v>47.752587872591228</v>
      </c>
      <c r="AC10146">
        <v>0</v>
      </c>
      <c r="AD10146">
        <v>21.678551900074918</v>
      </c>
      <c r="AE10146">
        <v>77.139995458078488</v>
      </c>
    </row>
    <row r="10147" spans="1:31" x14ac:dyDescent="0.25">
      <c r="A10147">
        <v>1666757</v>
      </c>
      <c r="B10147">
        <v>1</v>
      </c>
      <c r="C10147" t="s">
        <v>80</v>
      </c>
      <c r="D10147" t="s">
        <v>97</v>
      </c>
      <c r="E10147" t="s">
        <v>178</v>
      </c>
      <c r="F10147" t="s">
        <v>28365</v>
      </c>
      <c r="G10147" t="s">
        <v>227</v>
      </c>
      <c r="H10147" t="s">
        <v>149</v>
      </c>
      <c r="I10147" t="s">
        <v>135</v>
      </c>
      <c r="J10147" t="s">
        <v>136</v>
      </c>
      <c r="K10147" t="s">
        <v>137</v>
      </c>
      <c r="L10147" t="s">
        <v>28366</v>
      </c>
      <c r="M10147" t="s">
        <v>28367</v>
      </c>
      <c r="N10147">
        <v>6.2497222219999999</v>
      </c>
      <c r="O10147">
        <v>0</v>
      </c>
      <c r="P10147">
        <v>161</v>
      </c>
      <c r="Q10147">
        <v>0</v>
      </c>
      <c r="R10147">
        <v>0</v>
      </c>
      <c r="S10147">
        <v>0</v>
      </c>
      <c r="T10147">
        <v>5</v>
      </c>
      <c r="U10147">
        <v>0</v>
      </c>
      <c r="V10147">
        <v>0</v>
      </c>
      <c r="W10147">
        <v>0</v>
      </c>
      <c r="X10147">
        <v>450.74750124338732</v>
      </c>
      <c r="Y10147">
        <v>0</v>
      </c>
      <c r="Z10147">
        <v>0</v>
      </c>
      <c r="AA10147">
        <v>0</v>
      </c>
      <c r="AB10147">
        <v>11.279986189289263</v>
      </c>
      <c r="AC10147">
        <v>0</v>
      </c>
      <c r="AD10147">
        <v>0</v>
      </c>
      <c r="AE10147">
        <v>462.02748743267659</v>
      </c>
    </row>
    <row r="10148" spans="1:31" x14ac:dyDescent="0.25">
      <c r="A10148">
        <v>1666259</v>
      </c>
      <c r="B10148">
        <v>1</v>
      </c>
      <c r="C10148" t="s">
        <v>80</v>
      </c>
      <c r="D10148" t="s">
        <v>98</v>
      </c>
      <c r="E10148" t="s">
        <v>152</v>
      </c>
      <c r="F10148" t="s">
        <v>28368</v>
      </c>
      <c r="G10148" t="s">
        <v>168</v>
      </c>
      <c r="H10148" t="s">
        <v>149</v>
      </c>
      <c r="I10148" t="s">
        <v>135</v>
      </c>
      <c r="J10148" t="s">
        <v>136</v>
      </c>
      <c r="K10148" t="s">
        <v>137</v>
      </c>
      <c r="L10148" t="s">
        <v>28369</v>
      </c>
      <c r="M10148" t="s">
        <v>28370</v>
      </c>
      <c r="N10148">
        <v>3.9986111110000002</v>
      </c>
      <c r="O10148">
        <v>0</v>
      </c>
      <c r="P10148">
        <v>0</v>
      </c>
      <c r="Q10148">
        <v>0</v>
      </c>
      <c r="R10148">
        <v>2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0</v>
      </c>
      <c r="Y10148">
        <v>0</v>
      </c>
      <c r="Z10148">
        <v>5.1397911250786485</v>
      </c>
      <c r="AA10148">
        <v>0</v>
      </c>
      <c r="AB10148">
        <v>0</v>
      </c>
      <c r="AC10148">
        <v>0</v>
      </c>
      <c r="AD10148">
        <v>0</v>
      </c>
      <c r="AE10148">
        <v>5.1397911250786485</v>
      </c>
    </row>
    <row r="10149" spans="1:31" x14ac:dyDescent="0.25">
      <c r="A10149">
        <v>1666451</v>
      </c>
      <c r="B10149">
        <v>1</v>
      </c>
      <c r="C10149" t="s">
        <v>80</v>
      </c>
      <c r="D10149" t="s">
        <v>93</v>
      </c>
      <c r="E10149" t="s">
        <v>140</v>
      </c>
      <c r="F10149" t="s">
        <v>15024</v>
      </c>
      <c r="G10149" t="s">
        <v>161</v>
      </c>
      <c r="H10149" t="s">
        <v>134</v>
      </c>
      <c r="I10149" t="s">
        <v>135</v>
      </c>
      <c r="J10149" t="s">
        <v>136</v>
      </c>
      <c r="K10149" t="s">
        <v>137</v>
      </c>
      <c r="L10149" t="s">
        <v>28371</v>
      </c>
      <c r="M10149" t="s">
        <v>28372</v>
      </c>
      <c r="N10149">
        <v>0.54777777699999997</v>
      </c>
      <c r="O10149">
        <v>0</v>
      </c>
      <c r="P10149">
        <v>330</v>
      </c>
      <c r="Q10149">
        <v>18</v>
      </c>
      <c r="R10149">
        <v>178</v>
      </c>
      <c r="S10149">
        <v>1</v>
      </c>
      <c r="T10149">
        <v>103</v>
      </c>
      <c r="U10149">
        <v>0</v>
      </c>
      <c r="V10149">
        <v>0</v>
      </c>
      <c r="W10149">
        <v>0</v>
      </c>
      <c r="X10149">
        <v>31.091761026771039</v>
      </c>
      <c r="Y10149">
        <v>29.344473876476247</v>
      </c>
      <c r="Z10149">
        <v>37.540415429046718</v>
      </c>
      <c r="AA10149">
        <v>2.4309009831018891</v>
      </c>
      <c r="AB10149">
        <v>51.521108788726352</v>
      </c>
      <c r="AC10149">
        <v>0</v>
      </c>
      <c r="AD10149">
        <v>0</v>
      </c>
      <c r="AE10149">
        <v>151.92866010412223</v>
      </c>
    </row>
    <row r="10150" spans="1:31" x14ac:dyDescent="0.25">
      <c r="A10150">
        <v>1666783</v>
      </c>
      <c r="B10150">
        <v>1</v>
      </c>
      <c r="C10150" t="s">
        <v>80</v>
      </c>
      <c r="D10150" t="s">
        <v>93</v>
      </c>
      <c r="E10150" t="s">
        <v>152</v>
      </c>
      <c r="F10150" t="s">
        <v>28373</v>
      </c>
      <c r="G10150" t="s">
        <v>507</v>
      </c>
      <c r="H10150" t="s">
        <v>149</v>
      </c>
      <c r="I10150" t="s">
        <v>135</v>
      </c>
      <c r="J10150" t="s">
        <v>136</v>
      </c>
      <c r="K10150" t="s">
        <v>137</v>
      </c>
      <c r="L10150" t="s">
        <v>28374</v>
      </c>
      <c r="M10150" t="s">
        <v>28375</v>
      </c>
      <c r="N10150">
        <v>0.57361111099999995</v>
      </c>
      <c r="O10150">
        <v>0</v>
      </c>
      <c r="P10150">
        <v>1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0</v>
      </c>
      <c r="W10150">
        <v>0</v>
      </c>
      <c r="X10150">
        <v>1.7062506744754166E-2</v>
      </c>
      <c r="Y10150">
        <v>0</v>
      </c>
      <c r="Z10150">
        <v>0</v>
      </c>
      <c r="AA10150">
        <v>0</v>
      </c>
      <c r="AB10150">
        <v>0</v>
      </c>
      <c r="AC10150">
        <v>0</v>
      </c>
      <c r="AD10150">
        <v>0</v>
      </c>
      <c r="AE10150">
        <v>1.7062506744754166E-2</v>
      </c>
    </row>
    <row r="10151" spans="1:31" x14ac:dyDescent="0.25">
      <c r="A10151">
        <v>1666614</v>
      </c>
      <c r="B10151">
        <v>1</v>
      </c>
      <c r="C10151" t="s">
        <v>80</v>
      </c>
      <c r="D10151" t="s">
        <v>103</v>
      </c>
      <c r="E10151" t="s">
        <v>131</v>
      </c>
      <c r="F10151" t="s">
        <v>2090</v>
      </c>
      <c r="G10151" t="s">
        <v>161</v>
      </c>
      <c r="H10151" t="s">
        <v>134</v>
      </c>
      <c r="I10151" t="s">
        <v>135</v>
      </c>
      <c r="J10151" t="s">
        <v>136</v>
      </c>
      <c r="K10151" t="s">
        <v>137</v>
      </c>
      <c r="L10151" t="s">
        <v>28376</v>
      </c>
      <c r="M10151" t="s">
        <v>28377</v>
      </c>
      <c r="N10151">
        <v>0.73611111100000004</v>
      </c>
      <c r="O10151">
        <v>0</v>
      </c>
      <c r="P10151">
        <v>788</v>
      </c>
      <c r="Q10151">
        <v>0</v>
      </c>
      <c r="R10151">
        <v>0</v>
      </c>
      <c r="S10151">
        <v>0</v>
      </c>
      <c r="T10151">
        <v>394</v>
      </c>
      <c r="U10151">
        <v>0</v>
      </c>
      <c r="V10151">
        <v>0</v>
      </c>
      <c r="W10151">
        <v>0</v>
      </c>
      <c r="X10151">
        <v>130.77285102555311</v>
      </c>
      <c r="Y10151">
        <v>0</v>
      </c>
      <c r="Z10151">
        <v>0</v>
      </c>
      <c r="AA10151">
        <v>0</v>
      </c>
      <c r="AB10151">
        <v>225.75201323822071</v>
      </c>
      <c r="AC10151">
        <v>0</v>
      </c>
      <c r="AD10151">
        <v>0</v>
      </c>
      <c r="AE10151">
        <v>356.52486426377379</v>
      </c>
    </row>
    <row r="10152" spans="1:31" x14ac:dyDescent="0.25">
      <c r="A10152">
        <v>1666428</v>
      </c>
      <c r="B10152">
        <v>1</v>
      </c>
      <c r="C10152" t="s">
        <v>81</v>
      </c>
      <c r="D10152" t="s">
        <v>113</v>
      </c>
      <c r="E10152" t="s">
        <v>131</v>
      </c>
      <c r="F10152" t="s">
        <v>5063</v>
      </c>
      <c r="G10152" t="s">
        <v>161</v>
      </c>
      <c r="H10152" t="s">
        <v>134</v>
      </c>
      <c r="I10152" t="s">
        <v>191</v>
      </c>
      <c r="J10152" t="s">
        <v>136</v>
      </c>
      <c r="K10152" t="s">
        <v>137</v>
      </c>
      <c r="L10152" t="s">
        <v>28378</v>
      </c>
      <c r="M10152" t="s">
        <v>28379</v>
      </c>
      <c r="N10152">
        <v>8.3333330000000001E-3</v>
      </c>
      <c r="O10152">
        <v>0</v>
      </c>
      <c r="P10152">
        <v>380</v>
      </c>
      <c r="Q10152">
        <v>1</v>
      </c>
      <c r="R10152">
        <v>19</v>
      </c>
      <c r="S10152">
        <v>1</v>
      </c>
      <c r="T10152">
        <v>15</v>
      </c>
      <c r="U10152">
        <v>1</v>
      </c>
      <c r="V10152">
        <v>0</v>
      </c>
      <c r="W10152">
        <v>0</v>
      </c>
      <c r="X10152">
        <v>0.29620582630145004</v>
      </c>
      <c r="Y10152">
        <v>1.91557432E-3</v>
      </c>
      <c r="Z10152">
        <v>3.0477987271216669E-2</v>
      </c>
      <c r="AA10152">
        <v>0.135208485519</v>
      </c>
      <c r="AB10152">
        <v>0.10611382703039998</v>
      </c>
      <c r="AC10152">
        <v>0.43106518222073342</v>
      </c>
      <c r="AD10152">
        <v>0</v>
      </c>
      <c r="AE10152">
        <v>1.0009868826628001</v>
      </c>
    </row>
    <row r="10153" spans="1:31" x14ac:dyDescent="0.25">
      <c r="A10153">
        <v>1666777</v>
      </c>
      <c r="B10153">
        <v>1</v>
      </c>
      <c r="C10153" t="s">
        <v>80</v>
      </c>
      <c r="D10153" t="s">
        <v>91</v>
      </c>
      <c r="E10153" t="s">
        <v>152</v>
      </c>
      <c r="F10153" t="s">
        <v>28380</v>
      </c>
      <c r="G10153" t="s">
        <v>154</v>
      </c>
      <c r="H10153" t="s">
        <v>149</v>
      </c>
      <c r="I10153" t="s">
        <v>135</v>
      </c>
      <c r="J10153" t="s">
        <v>136</v>
      </c>
      <c r="K10153" t="s">
        <v>137</v>
      </c>
      <c r="L10153" t="s">
        <v>28381</v>
      </c>
      <c r="M10153" t="s">
        <v>28382</v>
      </c>
      <c r="N10153">
        <v>1.249166666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1</v>
      </c>
      <c r="U10153">
        <v>0</v>
      </c>
      <c r="V10153">
        <v>0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2.1342791797001999</v>
      </c>
      <c r="AC10153">
        <v>0</v>
      </c>
      <c r="AD10153">
        <v>0</v>
      </c>
      <c r="AE10153">
        <v>2.1342791797001999</v>
      </c>
    </row>
    <row r="10154" spans="1:31" x14ac:dyDescent="0.25">
      <c r="A10154">
        <v>1666657</v>
      </c>
      <c r="B10154">
        <v>1</v>
      </c>
      <c r="C10154" t="s">
        <v>80</v>
      </c>
      <c r="D10154" t="s">
        <v>97</v>
      </c>
      <c r="E10154" t="s">
        <v>152</v>
      </c>
      <c r="F10154" t="s">
        <v>28383</v>
      </c>
      <c r="G10154" t="s">
        <v>172</v>
      </c>
      <c r="H10154" t="s">
        <v>149</v>
      </c>
      <c r="I10154" t="s">
        <v>135</v>
      </c>
      <c r="J10154" t="s">
        <v>136</v>
      </c>
      <c r="K10154" t="s">
        <v>137</v>
      </c>
      <c r="L10154" t="s">
        <v>28384</v>
      </c>
      <c r="M10154" t="s">
        <v>28385</v>
      </c>
      <c r="N10154">
        <v>2.963055555</v>
      </c>
      <c r="O10154">
        <v>0</v>
      </c>
      <c r="P10154">
        <v>1</v>
      </c>
      <c r="Q10154">
        <v>0</v>
      </c>
      <c r="R10154">
        <v>0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0.40689242380342505</v>
      </c>
      <c r="Y10154">
        <v>0</v>
      </c>
      <c r="Z10154">
        <v>0</v>
      </c>
      <c r="AA10154">
        <v>0</v>
      </c>
      <c r="AB10154">
        <v>0</v>
      </c>
      <c r="AC10154">
        <v>0</v>
      </c>
      <c r="AD10154">
        <v>0</v>
      </c>
      <c r="AE10154">
        <v>0.40689242380342505</v>
      </c>
    </row>
    <row r="10155" spans="1:31" x14ac:dyDescent="0.25">
      <c r="A10155">
        <v>1666763</v>
      </c>
      <c r="B10155">
        <v>1</v>
      </c>
      <c r="C10155" t="s">
        <v>80</v>
      </c>
      <c r="D10155" t="s">
        <v>97</v>
      </c>
      <c r="E10155" t="s">
        <v>152</v>
      </c>
      <c r="F10155" t="s">
        <v>28386</v>
      </c>
      <c r="G10155" t="s">
        <v>168</v>
      </c>
      <c r="H10155" t="s">
        <v>149</v>
      </c>
      <c r="I10155" t="s">
        <v>135</v>
      </c>
      <c r="J10155" t="s">
        <v>136</v>
      </c>
      <c r="K10155" t="s">
        <v>137</v>
      </c>
      <c r="L10155" t="s">
        <v>28387</v>
      </c>
      <c r="M10155" t="s">
        <v>28388</v>
      </c>
      <c r="N10155">
        <v>3.0263888880000001</v>
      </c>
      <c r="O10155">
        <v>0</v>
      </c>
      <c r="P10155">
        <v>1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0</v>
      </c>
      <c r="W10155">
        <v>0</v>
      </c>
      <c r="X10155">
        <v>2.1363055586260753</v>
      </c>
      <c r="Y10155">
        <v>0</v>
      </c>
      <c r="Z10155">
        <v>0</v>
      </c>
      <c r="AA10155">
        <v>0</v>
      </c>
      <c r="AB10155">
        <v>0</v>
      </c>
      <c r="AC10155">
        <v>0</v>
      </c>
      <c r="AD10155">
        <v>0</v>
      </c>
      <c r="AE10155">
        <v>2.1363055586260753</v>
      </c>
    </row>
    <row r="10156" spans="1:31" x14ac:dyDescent="0.25">
      <c r="A10156">
        <v>1666279</v>
      </c>
      <c r="B10156">
        <v>1</v>
      </c>
      <c r="C10156" t="s">
        <v>80</v>
      </c>
      <c r="D10156" t="s">
        <v>85</v>
      </c>
      <c r="E10156" t="s">
        <v>131</v>
      </c>
      <c r="F10156" t="s">
        <v>28389</v>
      </c>
      <c r="G10156" t="s">
        <v>142</v>
      </c>
      <c r="H10156" t="s">
        <v>134</v>
      </c>
      <c r="I10156" t="s">
        <v>135</v>
      </c>
      <c r="J10156" t="s">
        <v>136</v>
      </c>
      <c r="K10156" t="s">
        <v>143</v>
      </c>
      <c r="L10156" t="s">
        <v>28390</v>
      </c>
      <c r="M10156" t="s">
        <v>28391</v>
      </c>
      <c r="N10156">
        <v>1.688055555</v>
      </c>
      <c r="O10156">
        <v>0</v>
      </c>
      <c r="P10156">
        <v>804</v>
      </c>
      <c r="Q10156">
        <v>0</v>
      </c>
      <c r="R10156">
        <v>0</v>
      </c>
      <c r="S10156">
        <v>0</v>
      </c>
      <c r="T10156">
        <v>72</v>
      </c>
      <c r="U10156">
        <v>0</v>
      </c>
      <c r="V10156">
        <v>0</v>
      </c>
      <c r="W10156">
        <v>0</v>
      </c>
      <c r="X10156">
        <v>370.16694771574493</v>
      </c>
      <c r="Y10156">
        <v>0</v>
      </c>
      <c r="Z10156">
        <v>0</v>
      </c>
      <c r="AA10156">
        <v>0</v>
      </c>
      <c r="AB10156">
        <v>100.2152613486135</v>
      </c>
      <c r="AC10156">
        <v>0</v>
      </c>
      <c r="AD10156">
        <v>0</v>
      </c>
      <c r="AE10156">
        <v>470.38220906435845</v>
      </c>
    </row>
    <row r="10157" spans="1:31" x14ac:dyDescent="0.25">
      <c r="A10157">
        <v>1666820</v>
      </c>
      <c r="B10157">
        <v>1</v>
      </c>
      <c r="C10157" t="s">
        <v>81</v>
      </c>
      <c r="D10157" t="s">
        <v>127</v>
      </c>
      <c r="E10157" t="s">
        <v>131</v>
      </c>
      <c r="F10157" t="s">
        <v>26856</v>
      </c>
      <c r="G10157" t="s">
        <v>195</v>
      </c>
      <c r="H10157" t="s">
        <v>134</v>
      </c>
      <c r="I10157" t="s">
        <v>135</v>
      </c>
      <c r="J10157" t="s">
        <v>136</v>
      </c>
      <c r="K10157" t="s">
        <v>137</v>
      </c>
      <c r="L10157" t="s">
        <v>28392</v>
      </c>
      <c r="M10157" t="s">
        <v>28393</v>
      </c>
      <c r="N10157">
        <v>20.273888887999998</v>
      </c>
      <c r="O10157">
        <v>0</v>
      </c>
      <c r="P10157">
        <v>0</v>
      </c>
      <c r="Q10157">
        <v>9</v>
      </c>
      <c r="R10157">
        <v>0</v>
      </c>
      <c r="S10157">
        <v>5</v>
      </c>
      <c r="T10157">
        <v>0</v>
      </c>
      <c r="U10157">
        <v>1</v>
      </c>
      <c r="V10157">
        <v>0</v>
      </c>
      <c r="W10157">
        <v>0</v>
      </c>
      <c r="X10157">
        <v>0</v>
      </c>
      <c r="Y10157">
        <v>99.095553422929697</v>
      </c>
      <c r="Z10157">
        <v>0</v>
      </c>
      <c r="AA10157">
        <v>1419.0815740351361</v>
      </c>
      <c r="AB10157">
        <v>0</v>
      </c>
      <c r="AC10157">
        <v>869.88811091629907</v>
      </c>
      <c r="AD10157">
        <v>0</v>
      </c>
      <c r="AE10157">
        <v>2388.065238374365</v>
      </c>
    </row>
    <row r="10158" spans="1:31" x14ac:dyDescent="0.25">
      <c r="A10158">
        <v>1666222</v>
      </c>
      <c r="B10158">
        <v>1</v>
      </c>
      <c r="C10158" t="s">
        <v>80</v>
      </c>
      <c r="D10158" t="s">
        <v>111</v>
      </c>
      <c r="E10158" t="s">
        <v>362</v>
      </c>
      <c r="F10158" t="s">
        <v>23247</v>
      </c>
      <c r="G10158" t="s">
        <v>900</v>
      </c>
      <c r="H10158" t="s">
        <v>149</v>
      </c>
      <c r="I10158" t="s">
        <v>135</v>
      </c>
      <c r="J10158" t="s">
        <v>136</v>
      </c>
      <c r="K10158" t="s">
        <v>137</v>
      </c>
      <c r="L10158" t="s">
        <v>28394</v>
      </c>
      <c r="M10158" t="s">
        <v>28395</v>
      </c>
      <c r="N10158">
        <v>1.9669444439999999</v>
      </c>
      <c r="O10158">
        <v>0</v>
      </c>
      <c r="P10158">
        <v>101</v>
      </c>
      <c r="Q10158">
        <v>0</v>
      </c>
      <c r="R10158">
        <v>0</v>
      </c>
      <c r="S10158">
        <v>0</v>
      </c>
      <c r="T10158">
        <v>22</v>
      </c>
      <c r="U10158">
        <v>0</v>
      </c>
      <c r="V10158">
        <v>0</v>
      </c>
      <c r="W10158">
        <v>0</v>
      </c>
      <c r="X10158">
        <v>58.213023982248842</v>
      </c>
      <c r="Y10158">
        <v>0</v>
      </c>
      <c r="Z10158">
        <v>0</v>
      </c>
      <c r="AA10158">
        <v>0</v>
      </c>
      <c r="AB10158">
        <v>26.668503841598497</v>
      </c>
      <c r="AC10158">
        <v>0</v>
      </c>
      <c r="AD10158">
        <v>0</v>
      </c>
      <c r="AE10158">
        <v>84.881527823847335</v>
      </c>
    </row>
    <row r="10159" spans="1:31" x14ac:dyDescent="0.25">
      <c r="A10159">
        <v>1666319</v>
      </c>
      <c r="B10159">
        <v>1</v>
      </c>
      <c r="C10159" t="s">
        <v>80</v>
      </c>
      <c r="D10159" t="s">
        <v>104</v>
      </c>
      <c r="E10159" t="s">
        <v>152</v>
      </c>
      <c r="F10159" t="s">
        <v>28396</v>
      </c>
      <c r="G10159" t="s">
        <v>154</v>
      </c>
      <c r="H10159" t="s">
        <v>149</v>
      </c>
      <c r="I10159" t="s">
        <v>135</v>
      </c>
      <c r="J10159" t="s">
        <v>136</v>
      </c>
      <c r="K10159" t="s">
        <v>137</v>
      </c>
      <c r="L10159" t="s">
        <v>28397</v>
      </c>
      <c r="M10159" t="s">
        <v>28398</v>
      </c>
      <c r="N10159">
        <v>5.5191666660000003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3</v>
      </c>
      <c r="U10159">
        <v>0</v>
      </c>
      <c r="V10159">
        <v>0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4.7137875587586127</v>
      </c>
      <c r="AC10159">
        <v>0</v>
      </c>
      <c r="AD10159">
        <v>0</v>
      </c>
      <c r="AE10159">
        <v>4.7137875587586127</v>
      </c>
    </row>
    <row r="10160" spans="1:31" x14ac:dyDescent="0.25">
      <c r="A10160">
        <v>1666697</v>
      </c>
      <c r="B10160">
        <v>1</v>
      </c>
      <c r="C10160" t="s">
        <v>80</v>
      </c>
      <c r="D10160" t="s">
        <v>105</v>
      </c>
      <c r="E10160" t="s">
        <v>140</v>
      </c>
      <c r="F10160" t="s">
        <v>28399</v>
      </c>
      <c r="G10160" t="s">
        <v>161</v>
      </c>
      <c r="H10160" t="s">
        <v>134</v>
      </c>
      <c r="I10160" t="s">
        <v>135</v>
      </c>
      <c r="J10160" t="s">
        <v>136</v>
      </c>
      <c r="K10160" t="s">
        <v>137</v>
      </c>
      <c r="L10160" t="s">
        <v>28400</v>
      </c>
      <c r="M10160" t="s">
        <v>28401</v>
      </c>
      <c r="N10160">
        <v>0.15583333299999999</v>
      </c>
      <c r="O10160">
        <v>0</v>
      </c>
      <c r="P10160">
        <v>1023</v>
      </c>
      <c r="Q10160">
        <v>0</v>
      </c>
      <c r="R10160">
        <v>17</v>
      </c>
      <c r="S10160">
        <v>6</v>
      </c>
      <c r="T10160">
        <v>38</v>
      </c>
      <c r="U10160">
        <v>5</v>
      </c>
      <c r="V10160">
        <v>0</v>
      </c>
      <c r="W10160">
        <v>0</v>
      </c>
      <c r="X10160">
        <v>49.52703601877004</v>
      </c>
      <c r="Y10160">
        <v>0</v>
      </c>
      <c r="Z10160">
        <v>1.2724905549464169</v>
      </c>
      <c r="AA10160">
        <v>6.4171858225968172</v>
      </c>
      <c r="AB10160">
        <v>6.3332284562918986</v>
      </c>
      <c r="AC10160">
        <v>35.423302244028818</v>
      </c>
      <c r="AD10160">
        <v>0</v>
      </c>
      <c r="AE10160">
        <v>98.973243096633979</v>
      </c>
    </row>
    <row r="10161" spans="1:31" x14ac:dyDescent="0.25">
      <c r="A10161">
        <v>1666365</v>
      </c>
      <c r="B10161">
        <v>1</v>
      </c>
      <c r="C10161" t="s">
        <v>80</v>
      </c>
      <c r="D10161" t="s">
        <v>86</v>
      </c>
      <c r="E10161" t="s">
        <v>178</v>
      </c>
      <c r="F10161" t="s">
        <v>5290</v>
      </c>
      <c r="G10161" t="s">
        <v>142</v>
      </c>
      <c r="H10161" t="s">
        <v>149</v>
      </c>
      <c r="I10161" t="s">
        <v>135</v>
      </c>
      <c r="J10161" t="s">
        <v>136</v>
      </c>
      <c r="K10161" t="s">
        <v>143</v>
      </c>
      <c r="L10161" t="s">
        <v>28402</v>
      </c>
      <c r="M10161" t="s">
        <v>28403</v>
      </c>
      <c r="N10161">
        <v>1.1061111109999999</v>
      </c>
      <c r="O10161">
        <v>0</v>
      </c>
      <c r="P10161">
        <v>174</v>
      </c>
      <c r="Q10161">
        <v>0</v>
      </c>
      <c r="R10161">
        <v>0</v>
      </c>
      <c r="S10161">
        <v>0</v>
      </c>
      <c r="T10161">
        <v>5</v>
      </c>
      <c r="U10161">
        <v>0</v>
      </c>
      <c r="V10161">
        <v>0</v>
      </c>
      <c r="W10161">
        <v>0</v>
      </c>
      <c r="X10161">
        <v>80.134006549626619</v>
      </c>
      <c r="Y10161">
        <v>0</v>
      </c>
      <c r="Z10161">
        <v>0</v>
      </c>
      <c r="AA10161">
        <v>0</v>
      </c>
      <c r="AB10161">
        <v>3.2066612249732223</v>
      </c>
      <c r="AC10161">
        <v>0</v>
      </c>
      <c r="AD10161">
        <v>0</v>
      </c>
      <c r="AE10161">
        <v>83.340667774599837</v>
      </c>
    </row>
    <row r="10162" spans="1:31" x14ac:dyDescent="0.25">
      <c r="A10162">
        <v>1666534</v>
      </c>
      <c r="B10162">
        <v>1</v>
      </c>
      <c r="C10162" t="s">
        <v>80</v>
      </c>
      <c r="D10162" t="s">
        <v>96</v>
      </c>
      <c r="E10162" t="s">
        <v>152</v>
      </c>
      <c r="F10162" t="s">
        <v>28404</v>
      </c>
      <c r="G10162" t="s">
        <v>172</v>
      </c>
      <c r="H10162" t="s">
        <v>149</v>
      </c>
      <c r="I10162" t="s">
        <v>135</v>
      </c>
      <c r="J10162" t="s">
        <v>136</v>
      </c>
      <c r="K10162" t="s">
        <v>137</v>
      </c>
      <c r="L10162" t="s">
        <v>28405</v>
      </c>
      <c r="M10162" t="s">
        <v>28406</v>
      </c>
      <c r="N10162">
        <v>3.1230555550000001</v>
      </c>
      <c r="O10162">
        <v>0</v>
      </c>
      <c r="P10162">
        <v>1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0</v>
      </c>
      <c r="W10162">
        <v>0</v>
      </c>
      <c r="X10162">
        <v>6.1660719513597223E-2</v>
      </c>
      <c r="Y10162">
        <v>0</v>
      </c>
      <c r="Z10162">
        <v>0</v>
      </c>
      <c r="AA10162">
        <v>0</v>
      </c>
      <c r="AB10162">
        <v>0</v>
      </c>
      <c r="AC10162">
        <v>0</v>
      </c>
      <c r="AD10162">
        <v>0</v>
      </c>
      <c r="AE10162">
        <v>6.1660719513597223E-2</v>
      </c>
    </row>
    <row r="10163" spans="1:31" x14ac:dyDescent="0.25">
      <c r="A10163">
        <v>1666680</v>
      </c>
      <c r="B10163">
        <v>1</v>
      </c>
      <c r="C10163" t="s">
        <v>80</v>
      </c>
      <c r="D10163" t="s">
        <v>90</v>
      </c>
      <c r="E10163" t="s">
        <v>362</v>
      </c>
      <c r="F10163" t="s">
        <v>2140</v>
      </c>
      <c r="G10163" t="s">
        <v>6628</v>
      </c>
      <c r="H10163" t="s">
        <v>149</v>
      </c>
      <c r="I10163" t="s">
        <v>135</v>
      </c>
      <c r="J10163" t="s">
        <v>136</v>
      </c>
      <c r="K10163" t="s">
        <v>137</v>
      </c>
      <c r="L10163" t="s">
        <v>28407</v>
      </c>
      <c r="M10163" t="s">
        <v>28408</v>
      </c>
      <c r="N10163">
        <v>4.5613888879999998</v>
      </c>
      <c r="O10163">
        <v>0</v>
      </c>
      <c r="P10163">
        <v>39</v>
      </c>
      <c r="Q10163">
        <v>0</v>
      </c>
      <c r="R10163">
        <v>0</v>
      </c>
      <c r="S10163">
        <v>0</v>
      </c>
      <c r="T10163">
        <v>4</v>
      </c>
      <c r="U10163">
        <v>0</v>
      </c>
      <c r="V10163">
        <v>0</v>
      </c>
      <c r="W10163">
        <v>0</v>
      </c>
      <c r="X10163">
        <v>67.903841050738791</v>
      </c>
      <c r="Y10163">
        <v>0</v>
      </c>
      <c r="Z10163">
        <v>0</v>
      </c>
      <c r="AA10163">
        <v>0</v>
      </c>
      <c r="AB10163">
        <v>13.006461785029673</v>
      </c>
      <c r="AC10163">
        <v>0</v>
      </c>
      <c r="AD10163">
        <v>0</v>
      </c>
      <c r="AE10163">
        <v>80.910302835768462</v>
      </c>
    </row>
    <row r="10164" spans="1:31" x14ac:dyDescent="0.25">
      <c r="A10164">
        <v>1666242</v>
      </c>
      <c r="B10164">
        <v>1</v>
      </c>
      <c r="C10164" t="s">
        <v>80</v>
      </c>
      <c r="D10164" t="s">
        <v>82</v>
      </c>
      <c r="E10164" t="s">
        <v>152</v>
      </c>
      <c r="F10164" t="s">
        <v>28409</v>
      </c>
      <c r="G10164" t="s">
        <v>507</v>
      </c>
      <c r="H10164" t="s">
        <v>149</v>
      </c>
      <c r="I10164" t="s">
        <v>135</v>
      </c>
      <c r="J10164" t="s">
        <v>136</v>
      </c>
      <c r="K10164" t="s">
        <v>137</v>
      </c>
      <c r="L10164" t="s">
        <v>28410</v>
      </c>
      <c r="M10164" t="s">
        <v>28411</v>
      </c>
      <c r="N10164">
        <v>1.280277777</v>
      </c>
      <c r="O10164">
        <v>0</v>
      </c>
      <c r="P10164">
        <v>15</v>
      </c>
      <c r="Q10164">
        <v>0</v>
      </c>
      <c r="R10164">
        <v>0</v>
      </c>
      <c r="S10164">
        <v>0</v>
      </c>
      <c r="T10164">
        <v>2</v>
      </c>
      <c r="U10164">
        <v>0</v>
      </c>
      <c r="V10164">
        <v>0</v>
      </c>
      <c r="W10164">
        <v>0</v>
      </c>
      <c r="X10164">
        <v>7.0692270529602999</v>
      </c>
      <c r="Y10164">
        <v>0</v>
      </c>
      <c r="Z10164">
        <v>0</v>
      </c>
      <c r="AA10164">
        <v>0</v>
      </c>
      <c r="AB10164">
        <v>1.1429705631886082</v>
      </c>
      <c r="AC10164">
        <v>0</v>
      </c>
      <c r="AD10164">
        <v>0</v>
      </c>
      <c r="AE10164">
        <v>8.2121976161489076</v>
      </c>
    </row>
    <row r="10165" spans="1:31" x14ac:dyDescent="0.25">
      <c r="A10165">
        <v>1666551</v>
      </c>
      <c r="B10165">
        <v>1</v>
      </c>
      <c r="C10165" t="s">
        <v>80</v>
      </c>
      <c r="D10165" t="s">
        <v>90</v>
      </c>
      <c r="E10165" t="s">
        <v>152</v>
      </c>
      <c r="F10165" t="s">
        <v>28412</v>
      </c>
      <c r="G10165" t="s">
        <v>154</v>
      </c>
      <c r="H10165" t="s">
        <v>149</v>
      </c>
      <c r="I10165" t="s">
        <v>135</v>
      </c>
      <c r="J10165" t="s">
        <v>136</v>
      </c>
      <c r="K10165" t="s">
        <v>137</v>
      </c>
      <c r="L10165" t="s">
        <v>28413</v>
      </c>
      <c r="M10165" t="s">
        <v>28414</v>
      </c>
      <c r="N10165">
        <v>1.933333333</v>
      </c>
      <c r="O10165">
        <v>0</v>
      </c>
      <c r="P10165">
        <v>5</v>
      </c>
      <c r="Q10165">
        <v>0</v>
      </c>
      <c r="R10165">
        <v>0</v>
      </c>
      <c r="S10165">
        <v>0</v>
      </c>
      <c r="T10165">
        <v>1</v>
      </c>
      <c r="U10165">
        <v>0</v>
      </c>
      <c r="V10165">
        <v>0</v>
      </c>
      <c r="W10165">
        <v>0</v>
      </c>
      <c r="X10165">
        <v>2.0936381115580414</v>
      </c>
      <c r="Y10165">
        <v>0</v>
      </c>
      <c r="Z10165">
        <v>0</v>
      </c>
      <c r="AA10165">
        <v>0</v>
      </c>
      <c r="AB10165">
        <v>2.2219617053544676</v>
      </c>
      <c r="AC10165">
        <v>0</v>
      </c>
      <c r="AD10165">
        <v>0</v>
      </c>
      <c r="AE10165">
        <v>4.3155998169125089</v>
      </c>
    </row>
    <row r="10166" spans="1:31" x14ac:dyDescent="0.25">
      <c r="A10166">
        <v>1666883</v>
      </c>
      <c r="B10166">
        <v>1</v>
      </c>
      <c r="C10166" t="s">
        <v>80</v>
      </c>
      <c r="D10166" t="s">
        <v>107</v>
      </c>
      <c r="E10166" t="s">
        <v>178</v>
      </c>
      <c r="F10166" t="s">
        <v>28415</v>
      </c>
      <c r="G10166" t="s">
        <v>227</v>
      </c>
      <c r="H10166" t="s">
        <v>149</v>
      </c>
      <c r="I10166" t="s">
        <v>135</v>
      </c>
      <c r="J10166" t="s">
        <v>136</v>
      </c>
      <c r="K10166" t="s">
        <v>137</v>
      </c>
      <c r="L10166" t="s">
        <v>28416</v>
      </c>
      <c r="M10166" t="s">
        <v>28417</v>
      </c>
      <c r="N10166">
        <v>1.7636111109999999</v>
      </c>
      <c r="O10166">
        <v>0</v>
      </c>
      <c r="P10166">
        <v>179</v>
      </c>
      <c r="Q10166">
        <v>0</v>
      </c>
      <c r="R10166">
        <v>0</v>
      </c>
      <c r="S10166">
        <v>0</v>
      </c>
      <c r="T10166">
        <v>2</v>
      </c>
      <c r="U10166">
        <v>0</v>
      </c>
      <c r="V10166">
        <v>0</v>
      </c>
      <c r="W10166">
        <v>0</v>
      </c>
      <c r="X10166">
        <v>61.80969126213909</v>
      </c>
      <c r="Y10166">
        <v>0</v>
      </c>
      <c r="Z10166">
        <v>0</v>
      </c>
      <c r="AA10166">
        <v>0</v>
      </c>
      <c r="AB10166">
        <v>0.33773238005301082</v>
      </c>
      <c r="AC10166">
        <v>0</v>
      </c>
      <c r="AD10166">
        <v>0</v>
      </c>
      <c r="AE10166">
        <v>62.147423642192102</v>
      </c>
    </row>
    <row r="10167" spans="1:31" x14ac:dyDescent="0.25">
      <c r="A10167">
        <v>1666737</v>
      </c>
      <c r="B10167">
        <v>1</v>
      </c>
      <c r="C10167" t="s">
        <v>80</v>
      </c>
      <c r="D10167" t="s">
        <v>100</v>
      </c>
      <c r="E10167" t="s">
        <v>178</v>
      </c>
      <c r="F10167" t="s">
        <v>28418</v>
      </c>
      <c r="G10167" t="s">
        <v>227</v>
      </c>
      <c r="H10167" t="s">
        <v>149</v>
      </c>
      <c r="I10167" t="s">
        <v>135</v>
      </c>
      <c r="J10167" t="s">
        <v>136</v>
      </c>
      <c r="K10167" t="s">
        <v>137</v>
      </c>
      <c r="L10167" t="s">
        <v>28419</v>
      </c>
      <c r="M10167" t="s">
        <v>28420</v>
      </c>
      <c r="N10167">
        <v>2.8472222220000001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1</v>
      </c>
      <c r="U10167">
        <v>0</v>
      </c>
      <c r="V10167">
        <v>0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4.5541317628419069</v>
      </c>
      <c r="AC10167">
        <v>0</v>
      </c>
      <c r="AD10167">
        <v>0</v>
      </c>
      <c r="AE10167">
        <v>4.5541317628419069</v>
      </c>
    </row>
    <row r="10168" spans="1:31" x14ac:dyDescent="0.25">
      <c r="A10168">
        <v>1666425</v>
      </c>
      <c r="B10168">
        <v>1</v>
      </c>
      <c r="C10168" t="s">
        <v>81</v>
      </c>
      <c r="D10168" t="s">
        <v>127</v>
      </c>
      <c r="E10168" t="s">
        <v>131</v>
      </c>
      <c r="F10168" t="s">
        <v>28421</v>
      </c>
      <c r="G10168" t="s">
        <v>195</v>
      </c>
      <c r="H10168" t="s">
        <v>134</v>
      </c>
      <c r="I10168" t="s">
        <v>135</v>
      </c>
      <c r="J10168" t="s">
        <v>136</v>
      </c>
      <c r="K10168" t="s">
        <v>137</v>
      </c>
      <c r="L10168" t="s">
        <v>28422</v>
      </c>
      <c r="M10168" t="s">
        <v>28423</v>
      </c>
      <c r="N10168">
        <v>2.494722222</v>
      </c>
      <c r="O10168">
        <v>0</v>
      </c>
      <c r="P10168">
        <v>0</v>
      </c>
      <c r="Q10168">
        <v>0</v>
      </c>
      <c r="R10168">
        <v>0</v>
      </c>
      <c r="S10168">
        <v>3</v>
      </c>
      <c r="T10168">
        <v>0</v>
      </c>
      <c r="U10168">
        <v>0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146.43100284051232</v>
      </c>
      <c r="AB10168">
        <v>0</v>
      </c>
      <c r="AC10168">
        <v>0</v>
      </c>
      <c r="AD10168">
        <v>0</v>
      </c>
      <c r="AE10168">
        <v>146.43100284051232</v>
      </c>
    </row>
    <row r="10169" spans="1:31" x14ac:dyDescent="0.25">
      <c r="A10169">
        <v>1666282</v>
      </c>
      <c r="B10169">
        <v>1</v>
      </c>
      <c r="C10169" t="s">
        <v>80</v>
      </c>
      <c r="D10169" t="s">
        <v>89</v>
      </c>
      <c r="E10169" t="s">
        <v>152</v>
      </c>
      <c r="F10169" t="s">
        <v>28424</v>
      </c>
      <c r="G10169" t="s">
        <v>168</v>
      </c>
      <c r="H10169" t="s">
        <v>149</v>
      </c>
      <c r="I10169" t="s">
        <v>135</v>
      </c>
      <c r="J10169" t="s">
        <v>136</v>
      </c>
      <c r="K10169" t="s">
        <v>137</v>
      </c>
      <c r="L10169" t="s">
        <v>28425</v>
      </c>
      <c r="M10169" t="s">
        <v>28426</v>
      </c>
      <c r="N10169">
        <v>8.8008333329999999</v>
      </c>
      <c r="O10169">
        <v>0</v>
      </c>
      <c r="P10169">
        <v>1</v>
      </c>
      <c r="Q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W10169">
        <v>0</v>
      </c>
      <c r="X10169">
        <v>2.4631854112353753</v>
      </c>
      <c r="Y10169">
        <v>0</v>
      </c>
      <c r="Z10169">
        <v>0</v>
      </c>
      <c r="AA10169">
        <v>0</v>
      </c>
      <c r="AB10169">
        <v>0</v>
      </c>
      <c r="AC10169">
        <v>0</v>
      </c>
      <c r="AD10169">
        <v>0</v>
      </c>
      <c r="AE10169">
        <v>2.4631854112353753</v>
      </c>
    </row>
    <row r="10170" spans="1:31" x14ac:dyDescent="0.25">
      <c r="A10170">
        <v>1666239</v>
      </c>
      <c r="B10170">
        <v>1</v>
      </c>
      <c r="C10170" t="s">
        <v>80</v>
      </c>
      <c r="D10170" t="s">
        <v>111</v>
      </c>
      <c r="E10170" t="s">
        <v>362</v>
      </c>
      <c r="F10170" t="s">
        <v>23247</v>
      </c>
      <c r="G10170" t="s">
        <v>180</v>
      </c>
      <c r="H10170" t="s">
        <v>149</v>
      </c>
      <c r="I10170" t="s">
        <v>135</v>
      </c>
      <c r="J10170" t="s">
        <v>136</v>
      </c>
      <c r="K10170" t="s">
        <v>137</v>
      </c>
      <c r="L10170" t="s">
        <v>28427</v>
      </c>
      <c r="M10170" t="s">
        <v>28428</v>
      </c>
      <c r="N10170">
        <v>8.0636111110000002</v>
      </c>
      <c r="O10170">
        <v>0</v>
      </c>
      <c r="P10170">
        <v>101</v>
      </c>
      <c r="Q10170">
        <v>0</v>
      </c>
      <c r="R10170">
        <v>0</v>
      </c>
      <c r="S10170">
        <v>0</v>
      </c>
      <c r="T10170">
        <v>22</v>
      </c>
      <c r="U10170">
        <v>0</v>
      </c>
      <c r="V10170">
        <v>0</v>
      </c>
      <c r="W10170">
        <v>0</v>
      </c>
      <c r="X10170">
        <v>218.76961511028526</v>
      </c>
      <c r="Y10170">
        <v>0</v>
      </c>
      <c r="Z10170">
        <v>0</v>
      </c>
      <c r="AA10170">
        <v>0</v>
      </c>
      <c r="AB10170">
        <v>142.25655851705</v>
      </c>
      <c r="AC10170">
        <v>0</v>
      </c>
      <c r="AD10170">
        <v>0</v>
      </c>
      <c r="AE10170">
        <v>361.02617362733525</v>
      </c>
    </row>
    <row r="10171" spans="1:31" x14ac:dyDescent="0.25">
      <c r="A10171">
        <v>1666803</v>
      </c>
      <c r="B10171">
        <v>1</v>
      </c>
      <c r="C10171" t="s">
        <v>81</v>
      </c>
      <c r="D10171" t="s">
        <v>123</v>
      </c>
      <c r="E10171" t="s">
        <v>131</v>
      </c>
      <c r="F10171" t="s">
        <v>28429</v>
      </c>
      <c r="G10171" t="s">
        <v>161</v>
      </c>
      <c r="H10171" t="s">
        <v>134</v>
      </c>
      <c r="I10171" t="s">
        <v>135</v>
      </c>
      <c r="J10171" t="s">
        <v>136</v>
      </c>
      <c r="K10171" t="s">
        <v>137</v>
      </c>
      <c r="L10171" t="s">
        <v>2040</v>
      </c>
      <c r="M10171" t="s">
        <v>28430</v>
      </c>
      <c r="N10171">
        <v>1.2752777769999999</v>
      </c>
      <c r="O10171">
        <v>0</v>
      </c>
      <c r="P10171">
        <v>412</v>
      </c>
      <c r="Q10171">
        <v>0</v>
      </c>
      <c r="R10171">
        <v>0</v>
      </c>
      <c r="S10171">
        <v>1</v>
      </c>
      <c r="T10171">
        <v>64</v>
      </c>
      <c r="U10171">
        <v>0</v>
      </c>
      <c r="V10171">
        <v>0</v>
      </c>
      <c r="W10171">
        <v>0</v>
      </c>
      <c r="X10171">
        <v>137.59443520522439</v>
      </c>
      <c r="Y10171">
        <v>0</v>
      </c>
      <c r="Z10171">
        <v>0</v>
      </c>
      <c r="AA10171">
        <v>13.852452503306473</v>
      </c>
      <c r="AB10171">
        <v>88.590269524940737</v>
      </c>
      <c r="AC10171">
        <v>0</v>
      </c>
      <c r="AD10171">
        <v>0</v>
      </c>
      <c r="AE10171">
        <v>240.03715723347159</v>
      </c>
    </row>
    <row r="10172" spans="1:31" x14ac:dyDescent="0.25">
      <c r="A10172">
        <v>1666325</v>
      </c>
      <c r="B10172">
        <v>1</v>
      </c>
      <c r="C10172" t="s">
        <v>81</v>
      </c>
      <c r="D10172" t="s">
        <v>113</v>
      </c>
      <c r="E10172" t="s">
        <v>146</v>
      </c>
      <c r="F10172" t="s">
        <v>28431</v>
      </c>
      <c r="G10172" t="s">
        <v>1967</v>
      </c>
      <c r="H10172" t="s">
        <v>149</v>
      </c>
      <c r="I10172" t="s">
        <v>135</v>
      </c>
      <c r="J10172" t="s">
        <v>136</v>
      </c>
      <c r="K10172" t="s">
        <v>137</v>
      </c>
      <c r="L10172" t="s">
        <v>28432</v>
      </c>
      <c r="M10172" t="s">
        <v>28019</v>
      </c>
      <c r="N10172">
        <v>2.599722222</v>
      </c>
      <c r="O10172">
        <v>0</v>
      </c>
      <c r="P10172">
        <v>42</v>
      </c>
      <c r="Q10172">
        <v>0</v>
      </c>
      <c r="R10172">
        <v>13</v>
      </c>
      <c r="S10172">
        <v>0</v>
      </c>
      <c r="T10172">
        <v>0</v>
      </c>
      <c r="U10172">
        <v>0</v>
      </c>
      <c r="V10172">
        <v>0</v>
      </c>
      <c r="W10172">
        <v>0</v>
      </c>
      <c r="X10172">
        <v>3.4445446902839207</v>
      </c>
      <c r="Y10172">
        <v>0</v>
      </c>
      <c r="Z10172">
        <v>3.8353405517571488</v>
      </c>
      <c r="AA10172">
        <v>0</v>
      </c>
      <c r="AB10172">
        <v>0</v>
      </c>
      <c r="AC10172">
        <v>0</v>
      </c>
      <c r="AD10172">
        <v>0</v>
      </c>
      <c r="AE10172">
        <v>7.27988524204107</v>
      </c>
    </row>
    <row r="10173" spans="1:31" x14ac:dyDescent="0.25">
      <c r="A10173">
        <v>1666860</v>
      </c>
      <c r="B10173">
        <v>1</v>
      </c>
      <c r="C10173" t="s">
        <v>81</v>
      </c>
      <c r="D10173" t="s">
        <v>113</v>
      </c>
      <c r="E10173" t="s">
        <v>146</v>
      </c>
      <c r="F10173" t="s">
        <v>28433</v>
      </c>
      <c r="G10173" t="s">
        <v>260</v>
      </c>
      <c r="H10173" t="s">
        <v>149</v>
      </c>
      <c r="I10173" t="s">
        <v>135</v>
      </c>
      <c r="J10173" t="s">
        <v>136</v>
      </c>
      <c r="K10173" t="s">
        <v>137</v>
      </c>
      <c r="L10173" t="s">
        <v>28434</v>
      </c>
      <c r="M10173" t="s">
        <v>28435</v>
      </c>
      <c r="N10173">
        <v>5.5452777769999999</v>
      </c>
      <c r="O10173">
        <v>0</v>
      </c>
      <c r="P10173">
        <v>405</v>
      </c>
      <c r="Q10173">
        <v>0</v>
      </c>
      <c r="R10173">
        <v>1</v>
      </c>
      <c r="S10173">
        <v>0</v>
      </c>
      <c r="T10173">
        <v>21</v>
      </c>
      <c r="U10173">
        <v>0</v>
      </c>
      <c r="V10173">
        <v>0</v>
      </c>
      <c r="W10173">
        <v>0</v>
      </c>
      <c r="X10173">
        <v>722.10509773927299</v>
      </c>
      <c r="Y10173">
        <v>0</v>
      </c>
      <c r="Z10173">
        <v>0.67833716486916251</v>
      </c>
      <c r="AA10173">
        <v>0</v>
      </c>
      <c r="AB10173">
        <v>64.385513128272052</v>
      </c>
      <c r="AC10173">
        <v>0</v>
      </c>
      <c r="AD10173">
        <v>0</v>
      </c>
      <c r="AE10173">
        <v>787.16894803241416</v>
      </c>
    </row>
    <row r="10174" spans="1:31" x14ac:dyDescent="0.25">
      <c r="A10174">
        <v>1666909</v>
      </c>
      <c r="B10174">
        <v>1</v>
      </c>
      <c r="C10174" t="s">
        <v>80</v>
      </c>
      <c r="D10174" t="s">
        <v>82</v>
      </c>
      <c r="E10174" t="s">
        <v>178</v>
      </c>
      <c r="F10174" t="s">
        <v>251</v>
      </c>
      <c r="G10174" t="s">
        <v>227</v>
      </c>
      <c r="H10174" t="s">
        <v>149</v>
      </c>
      <c r="I10174" t="s">
        <v>135</v>
      </c>
      <c r="J10174" t="s">
        <v>136</v>
      </c>
      <c r="K10174" t="s">
        <v>137</v>
      </c>
      <c r="L10174" t="s">
        <v>28436</v>
      </c>
      <c r="M10174" t="s">
        <v>28437</v>
      </c>
      <c r="N10174">
        <v>1.840833333</v>
      </c>
      <c r="O10174">
        <v>0</v>
      </c>
      <c r="P10174">
        <v>112</v>
      </c>
      <c r="Q10174">
        <v>0</v>
      </c>
      <c r="R10174">
        <v>0</v>
      </c>
      <c r="S10174">
        <v>0</v>
      </c>
      <c r="T10174">
        <v>8</v>
      </c>
      <c r="U10174">
        <v>0</v>
      </c>
      <c r="V10174">
        <v>0</v>
      </c>
      <c r="W10174">
        <v>0</v>
      </c>
      <c r="X10174">
        <v>76.509551530004501</v>
      </c>
      <c r="Y10174">
        <v>0</v>
      </c>
      <c r="Z10174">
        <v>0</v>
      </c>
      <c r="AA10174">
        <v>0</v>
      </c>
      <c r="AB10174">
        <v>1.1689480778962662</v>
      </c>
      <c r="AC10174">
        <v>0</v>
      </c>
      <c r="AD10174">
        <v>0</v>
      </c>
      <c r="AE10174">
        <v>77.678499607900761</v>
      </c>
    </row>
    <row r="10175" spans="1:31" x14ac:dyDescent="0.25">
      <c r="A10175">
        <v>1666717</v>
      </c>
      <c r="B10175">
        <v>1</v>
      </c>
      <c r="C10175" t="s">
        <v>80</v>
      </c>
      <c r="D10175" t="s">
        <v>97</v>
      </c>
      <c r="E10175" t="s">
        <v>152</v>
      </c>
      <c r="F10175" t="s">
        <v>28438</v>
      </c>
      <c r="G10175" t="s">
        <v>172</v>
      </c>
      <c r="H10175" t="s">
        <v>149</v>
      </c>
      <c r="I10175" t="s">
        <v>135</v>
      </c>
      <c r="J10175" t="s">
        <v>136</v>
      </c>
      <c r="K10175" t="s">
        <v>137</v>
      </c>
      <c r="L10175" t="s">
        <v>28439</v>
      </c>
      <c r="M10175" t="s">
        <v>28440</v>
      </c>
      <c r="N10175">
        <v>6.5730555549999998</v>
      </c>
      <c r="O10175">
        <v>0</v>
      </c>
      <c r="P10175">
        <v>1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W10175">
        <v>0</v>
      </c>
      <c r="X10175">
        <v>2.0932356260879499</v>
      </c>
      <c r="Y10175">
        <v>0</v>
      </c>
      <c r="Z10175">
        <v>0</v>
      </c>
      <c r="AA10175">
        <v>0</v>
      </c>
      <c r="AB10175">
        <v>0</v>
      </c>
      <c r="AC10175">
        <v>0</v>
      </c>
      <c r="AD10175">
        <v>0</v>
      </c>
      <c r="AE10175">
        <v>2.0932356260879499</v>
      </c>
    </row>
    <row r="10176" spans="1:31" x14ac:dyDescent="0.25">
      <c r="A10176">
        <v>1667101</v>
      </c>
      <c r="B10176">
        <v>1</v>
      </c>
      <c r="C10176" t="s">
        <v>80</v>
      </c>
      <c r="D10176" t="s">
        <v>106</v>
      </c>
      <c r="E10176" t="s">
        <v>140</v>
      </c>
      <c r="F10176" t="s">
        <v>16979</v>
      </c>
      <c r="G10176" t="s">
        <v>161</v>
      </c>
      <c r="H10176" t="s">
        <v>134</v>
      </c>
      <c r="I10176" t="s">
        <v>135</v>
      </c>
      <c r="J10176" t="s">
        <v>136</v>
      </c>
      <c r="K10176" t="s">
        <v>137</v>
      </c>
      <c r="L10176" t="s">
        <v>28441</v>
      </c>
      <c r="M10176" t="s">
        <v>28442</v>
      </c>
      <c r="N10176">
        <v>0.44805555499999999</v>
      </c>
      <c r="O10176">
        <v>7</v>
      </c>
      <c r="P10176">
        <v>2287</v>
      </c>
      <c r="Q10176">
        <v>61</v>
      </c>
      <c r="R10176">
        <v>253</v>
      </c>
      <c r="S10176">
        <v>24</v>
      </c>
      <c r="T10176">
        <v>340</v>
      </c>
      <c r="U10176">
        <v>0</v>
      </c>
      <c r="V10176">
        <v>0</v>
      </c>
      <c r="W10176">
        <v>0.59586067024793343</v>
      </c>
      <c r="X10176">
        <v>150.55186657861898</v>
      </c>
      <c r="Y10176">
        <v>32.753686870761243</v>
      </c>
      <c r="Z10176">
        <v>61.876763977064272</v>
      </c>
      <c r="AA10176">
        <v>37.783296205260605</v>
      </c>
      <c r="AB10176">
        <v>109.3825061925904</v>
      </c>
      <c r="AC10176">
        <v>0</v>
      </c>
      <c r="AD10176">
        <v>0</v>
      </c>
      <c r="AE10176">
        <v>392.94398049454344</v>
      </c>
    </row>
    <row r="10177" spans="1:31" x14ac:dyDescent="0.25">
      <c r="A10177">
        <v>1667742</v>
      </c>
      <c r="B10177">
        <v>1</v>
      </c>
      <c r="C10177" t="s">
        <v>80</v>
      </c>
      <c r="D10177" t="s">
        <v>108</v>
      </c>
      <c r="E10177" t="s">
        <v>146</v>
      </c>
      <c r="F10177" t="s">
        <v>28443</v>
      </c>
      <c r="G10177" t="s">
        <v>187</v>
      </c>
      <c r="H10177" t="s">
        <v>149</v>
      </c>
      <c r="I10177" t="s">
        <v>135</v>
      </c>
      <c r="J10177" t="s">
        <v>136</v>
      </c>
      <c r="K10177" t="s">
        <v>137</v>
      </c>
      <c r="L10177" t="s">
        <v>28444</v>
      </c>
      <c r="M10177" t="s">
        <v>28445</v>
      </c>
      <c r="N10177">
        <v>1.3033333330000001</v>
      </c>
      <c r="O10177">
        <v>0</v>
      </c>
      <c r="P10177">
        <v>26</v>
      </c>
      <c r="Q10177">
        <v>0</v>
      </c>
      <c r="R10177">
        <v>21</v>
      </c>
      <c r="S10177">
        <v>0</v>
      </c>
      <c r="T10177">
        <v>15</v>
      </c>
      <c r="U10177">
        <v>0</v>
      </c>
      <c r="V10177">
        <v>0</v>
      </c>
      <c r="W10177">
        <v>0</v>
      </c>
      <c r="X10177">
        <v>11.206919975603572</v>
      </c>
      <c r="Y10177">
        <v>0</v>
      </c>
      <c r="Z10177">
        <v>24.462666799478139</v>
      </c>
      <c r="AA10177">
        <v>0</v>
      </c>
      <c r="AB10177">
        <v>18.972647619822521</v>
      </c>
      <c r="AC10177">
        <v>0</v>
      </c>
      <c r="AD10177">
        <v>0</v>
      </c>
      <c r="AE10177">
        <v>54.642234394904236</v>
      </c>
    </row>
    <row r="10178" spans="1:31" x14ac:dyDescent="0.25">
      <c r="A10178">
        <v>1667410</v>
      </c>
      <c r="B10178">
        <v>1</v>
      </c>
      <c r="C10178" t="s">
        <v>81</v>
      </c>
      <c r="D10178" t="s">
        <v>112</v>
      </c>
      <c r="E10178" t="s">
        <v>642</v>
      </c>
      <c r="F10178" t="s">
        <v>28446</v>
      </c>
      <c r="G10178" t="s">
        <v>2806</v>
      </c>
      <c r="H10178" t="s">
        <v>134</v>
      </c>
      <c r="I10178" t="s">
        <v>135</v>
      </c>
      <c r="J10178" t="s">
        <v>136</v>
      </c>
      <c r="K10178" t="s">
        <v>137</v>
      </c>
      <c r="L10178" t="s">
        <v>28447</v>
      </c>
      <c r="M10178" t="s">
        <v>28448</v>
      </c>
      <c r="N10178">
        <v>0.79888888800000002</v>
      </c>
      <c r="O10178">
        <v>0</v>
      </c>
      <c r="P10178">
        <v>437</v>
      </c>
      <c r="Q10178">
        <v>18</v>
      </c>
      <c r="R10178">
        <v>197</v>
      </c>
      <c r="S10178">
        <v>15</v>
      </c>
      <c r="T10178">
        <v>67</v>
      </c>
      <c r="U10178">
        <v>4</v>
      </c>
      <c r="V10178">
        <v>1</v>
      </c>
      <c r="W10178">
        <v>0</v>
      </c>
      <c r="X10178">
        <v>51.825209502836621</v>
      </c>
      <c r="Y10178">
        <v>296.4855742939846</v>
      </c>
      <c r="Z10178">
        <v>105.76651352530297</v>
      </c>
      <c r="AA10178">
        <v>59.87161527711136</v>
      </c>
      <c r="AB10178">
        <v>36.691156968457157</v>
      </c>
      <c r="AC10178">
        <v>70.599729308752913</v>
      </c>
      <c r="AD10178">
        <v>6.5412962430428561</v>
      </c>
      <c r="AE10178">
        <v>627.78109511948844</v>
      </c>
    </row>
    <row r="10179" spans="1:31" x14ac:dyDescent="0.25">
      <c r="A10179">
        <v>1667078</v>
      </c>
      <c r="B10179">
        <v>1</v>
      </c>
      <c r="C10179" t="s">
        <v>80</v>
      </c>
      <c r="D10179" t="s">
        <v>91</v>
      </c>
      <c r="E10179" t="s">
        <v>131</v>
      </c>
      <c r="F10179" t="s">
        <v>28449</v>
      </c>
      <c r="G10179" t="s">
        <v>148</v>
      </c>
      <c r="H10179" t="s">
        <v>134</v>
      </c>
      <c r="I10179" t="s">
        <v>135</v>
      </c>
      <c r="J10179" t="s">
        <v>136</v>
      </c>
      <c r="K10179" t="s">
        <v>143</v>
      </c>
      <c r="L10179" t="s">
        <v>28450</v>
      </c>
      <c r="M10179" t="s">
        <v>28451</v>
      </c>
      <c r="N10179">
        <v>7.5243222220000003</v>
      </c>
      <c r="O10179">
        <v>0</v>
      </c>
      <c r="P10179">
        <v>0</v>
      </c>
      <c r="Q10179">
        <v>0</v>
      </c>
      <c r="R10179">
        <v>0</v>
      </c>
      <c r="S10179">
        <v>1</v>
      </c>
      <c r="T10179">
        <v>0</v>
      </c>
      <c r="U10179">
        <v>0</v>
      </c>
      <c r="V10179">
        <v>0</v>
      </c>
      <c r="W10179">
        <v>0</v>
      </c>
      <c r="X10179">
        <v>0</v>
      </c>
      <c r="Y10179">
        <v>0</v>
      </c>
      <c r="Z10179">
        <v>0</v>
      </c>
      <c r="AA10179">
        <v>18.213589254914282</v>
      </c>
      <c r="AB10179">
        <v>0</v>
      </c>
      <c r="AC10179">
        <v>0</v>
      </c>
      <c r="AD10179">
        <v>0</v>
      </c>
      <c r="AE10179">
        <v>18.213589254914282</v>
      </c>
    </row>
    <row r="10180" spans="1:31" x14ac:dyDescent="0.25">
      <c r="A10180">
        <v>1667055</v>
      </c>
      <c r="B10180">
        <v>1</v>
      </c>
      <c r="C10180" t="s">
        <v>81</v>
      </c>
      <c r="D10180" t="s">
        <v>117</v>
      </c>
      <c r="E10180" t="s">
        <v>146</v>
      </c>
      <c r="F10180" t="s">
        <v>28452</v>
      </c>
      <c r="G10180" t="s">
        <v>142</v>
      </c>
      <c r="H10180" t="s">
        <v>149</v>
      </c>
      <c r="I10180" t="s">
        <v>135</v>
      </c>
      <c r="J10180" t="s">
        <v>136</v>
      </c>
      <c r="K10180" t="s">
        <v>143</v>
      </c>
      <c r="L10180" t="s">
        <v>28453</v>
      </c>
      <c r="M10180" t="s">
        <v>28454</v>
      </c>
      <c r="N10180">
        <v>7.3516222219999996</v>
      </c>
      <c r="O10180">
        <v>0</v>
      </c>
      <c r="P10180">
        <v>22</v>
      </c>
      <c r="Q10180">
        <v>0</v>
      </c>
      <c r="R10180">
        <v>4</v>
      </c>
      <c r="S10180">
        <v>0</v>
      </c>
      <c r="T10180">
        <v>2</v>
      </c>
      <c r="U10180">
        <v>0</v>
      </c>
      <c r="V10180">
        <v>0</v>
      </c>
      <c r="W10180">
        <v>0</v>
      </c>
      <c r="X10180">
        <v>26.070338728354486</v>
      </c>
      <c r="Y10180">
        <v>0</v>
      </c>
      <c r="Z10180">
        <v>7.3212283299291663</v>
      </c>
      <c r="AA10180">
        <v>0</v>
      </c>
      <c r="AB10180">
        <v>6.1392975779002112</v>
      </c>
      <c r="AC10180">
        <v>0</v>
      </c>
      <c r="AD10180">
        <v>0</v>
      </c>
      <c r="AE10180">
        <v>39.530864636183864</v>
      </c>
    </row>
    <row r="10181" spans="1:31" x14ac:dyDescent="0.25">
      <c r="A10181">
        <v>1667596</v>
      </c>
      <c r="B10181">
        <v>1</v>
      </c>
      <c r="C10181" t="s">
        <v>81</v>
      </c>
      <c r="D10181" t="s">
        <v>121</v>
      </c>
      <c r="E10181" t="s">
        <v>140</v>
      </c>
      <c r="F10181" t="s">
        <v>28455</v>
      </c>
      <c r="G10181" t="s">
        <v>161</v>
      </c>
      <c r="H10181" t="s">
        <v>134</v>
      </c>
      <c r="I10181" t="s">
        <v>135</v>
      </c>
      <c r="J10181" t="s">
        <v>136</v>
      </c>
      <c r="K10181" t="s">
        <v>137</v>
      </c>
      <c r="L10181" t="s">
        <v>28456</v>
      </c>
      <c r="M10181" t="s">
        <v>28457</v>
      </c>
      <c r="N10181">
        <v>0.32500000000000001</v>
      </c>
      <c r="O10181">
        <v>0</v>
      </c>
      <c r="P10181">
        <v>1495</v>
      </c>
      <c r="Q10181">
        <v>6</v>
      </c>
      <c r="R10181">
        <v>69</v>
      </c>
      <c r="S10181">
        <v>10</v>
      </c>
      <c r="T10181">
        <v>59</v>
      </c>
      <c r="U10181">
        <v>1</v>
      </c>
      <c r="V10181">
        <v>0</v>
      </c>
      <c r="W10181">
        <v>0</v>
      </c>
      <c r="X10181">
        <v>48.091390214713947</v>
      </c>
      <c r="Y10181">
        <v>0.58807319720825002</v>
      </c>
      <c r="Z10181">
        <v>1.8585198986019249</v>
      </c>
      <c r="AA10181">
        <v>11.120189781865779</v>
      </c>
      <c r="AB10181">
        <v>10.147463794815751</v>
      </c>
      <c r="AC10181">
        <v>1.6271529660360005</v>
      </c>
      <c r="AD10181">
        <v>0</v>
      </c>
      <c r="AE10181">
        <v>73.432789853241658</v>
      </c>
    </row>
    <row r="10182" spans="1:31" x14ac:dyDescent="0.25">
      <c r="A10182">
        <v>1667270</v>
      </c>
      <c r="B10182">
        <v>1</v>
      </c>
      <c r="C10182" t="s">
        <v>80</v>
      </c>
      <c r="D10182" t="s">
        <v>93</v>
      </c>
      <c r="E10182" t="s">
        <v>152</v>
      </c>
      <c r="F10182" t="s">
        <v>28458</v>
      </c>
      <c r="G10182" t="s">
        <v>154</v>
      </c>
      <c r="H10182" t="s">
        <v>149</v>
      </c>
      <c r="I10182" t="s">
        <v>135</v>
      </c>
      <c r="J10182" t="s">
        <v>136</v>
      </c>
      <c r="K10182" t="s">
        <v>137</v>
      </c>
      <c r="L10182" t="s">
        <v>28459</v>
      </c>
      <c r="M10182" t="s">
        <v>28460</v>
      </c>
      <c r="N10182">
        <v>12.654999999999999</v>
      </c>
      <c r="O10182">
        <v>0</v>
      </c>
      <c r="P10182">
        <v>1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W10182">
        <v>0</v>
      </c>
      <c r="X10182">
        <v>1.6020865896135803</v>
      </c>
      <c r="Y10182">
        <v>0</v>
      </c>
      <c r="Z10182">
        <v>0</v>
      </c>
      <c r="AA10182">
        <v>0</v>
      </c>
      <c r="AB10182">
        <v>0</v>
      </c>
      <c r="AC10182">
        <v>0</v>
      </c>
      <c r="AD10182">
        <v>0</v>
      </c>
      <c r="AE10182">
        <v>1.6020865896135803</v>
      </c>
    </row>
    <row r="10183" spans="1:31" x14ac:dyDescent="0.25">
      <c r="A10183">
        <v>1667957</v>
      </c>
      <c r="B10183">
        <v>1</v>
      </c>
      <c r="C10183" t="s">
        <v>81</v>
      </c>
      <c r="D10183" t="s">
        <v>120</v>
      </c>
      <c r="E10183" t="s">
        <v>140</v>
      </c>
      <c r="F10183" t="s">
        <v>28461</v>
      </c>
      <c r="G10183" t="s">
        <v>161</v>
      </c>
      <c r="H10183" t="s">
        <v>134</v>
      </c>
      <c r="I10183" t="s">
        <v>191</v>
      </c>
      <c r="J10183" t="s">
        <v>136</v>
      </c>
      <c r="K10183" t="s">
        <v>137</v>
      </c>
      <c r="L10183" t="s">
        <v>28462</v>
      </c>
      <c r="M10183" t="s">
        <v>28463</v>
      </c>
      <c r="N10183">
        <v>5.5555550000000002E-3</v>
      </c>
      <c r="O10183">
        <v>17</v>
      </c>
      <c r="P10183">
        <v>17564</v>
      </c>
      <c r="Q10183">
        <v>1395</v>
      </c>
      <c r="R10183">
        <v>884</v>
      </c>
      <c r="S10183">
        <v>205</v>
      </c>
      <c r="T10183">
        <v>2496</v>
      </c>
      <c r="U10183">
        <v>34</v>
      </c>
      <c r="V10183">
        <v>14</v>
      </c>
      <c r="W10183">
        <v>3.0290510738288891E-2</v>
      </c>
      <c r="X10183">
        <v>25.406555317865433</v>
      </c>
      <c r="Y10183">
        <v>13.891948971856976</v>
      </c>
      <c r="Z10183">
        <v>1.9734577571198288</v>
      </c>
      <c r="AA10183">
        <v>5.936171351053134</v>
      </c>
      <c r="AB10183">
        <v>8.6993977021932523</v>
      </c>
      <c r="AC10183">
        <v>15.574975808999845</v>
      </c>
      <c r="AD10183">
        <v>0.20095278299763336</v>
      </c>
      <c r="AE10183">
        <v>71.7137502028244</v>
      </c>
    </row>
    <row r="10184" spans="1:31" x14ac:dyDescent="0.25">
      <c r="A10184">
        <v>1667619</v>
      </c>
      <c r="B10184">
        <v>1</v>
      </c>
      <c r="C10184" t="s">
        <v>81</v>
      </c>
      <c r="D10184" t="s">
        <v>116</v>
      </c>
      <c r="E10184" t="s">
        <v>131</v>
      </c>
      <c r="F10184" t="s">
        <v>28464</v>
      </c>
      <c r="G10184" t="s">
        <v>195</v>
      </c>
      <c r="H10184" t="s">
        <v>134</v>
      </c>
      <c r="I10184" t="s">
        <v>135</v>
      </c>
      <c r="J10184" t="s">
        <v>136</v>
      </c>
      <c r="K10184" t="s">
        <v>137</v>
      </c>
      <c r="L10184" t="s">
        <v>28465</v>
      </c>
      <c r="M10184" t="s">
        <v>28466</v>
      </c>
      <c r="N10184">
        <v>2.7519444439999998</v>
      </c>
      <c r="O10184">
        <v>0</v>
      </c>
      <c r="P10184">
        <v>72</v>
      </c>
      <c r="Q10184">
        <v>0</v>
      </c>
      <c r="R10184">
        <v>0</v>
      </c>
      <c r="S10184">
        <v>1</v>
      </c>
      <c r="T10184">
        <v>6</v>
      </c>
      <c r="U10184">
        <v>0</v>
      </c>
      <c r="V10184">
        <v>0</v>
      </c>
      <c r="W10184">
        <v>0</v>
      </c>
      <c r="X10184">
        <v>39.325373387767513</v>
      </c>
      <c r="Y10184">
        <v>0</v>
      </c>
      <c r="Z10184">
        <v>0</v>
      </c>
      <c r="AA10184">
        <v>3.7338638941240054</v>
      </c>
      <c r="AB10184">
        <v>2.1615075006490079</v>
      </c>
      <c r="AC10184">
        <v>0</v>
      </c>
      <c r="AD10184">
        <v>0</v>
      </c>
      <c r="AE10184">
        <v>45.220744782540528</v>
      </c>
    </row>
    <row r="10185" spans="1:31" x14ac:dyDescent="0.25">
      <c r="A10185">
        <v>1709766</v>
      </c>
      <c r="B10185">
        <v>1</v>
      </c>
      <c r="C10185" t="s">
        <v>81</v>
      </c>
      <c r="D10185" t="s">
        <v>112</v>
      </c>
      <c r="E10185" t="s">
        <v>140</v>
      </c>
      <c r="F10185" t="s">
        <v>28467</v>
      </c>
      <c r="G10185" t="s">
        <v>691</v>
      </c>
      <c r="H10185" t="s">
        <v>134</v>
      </c>
      <c r="I10185" t="s">
        <v>135</v>
      </c>
      <c r="J10185" t="s">
        <v>136</v>
      </c>
      <c r="K10185" t="s">
        <v>137</v>
      </c>
      <c r="L10185" t="s">
        <v>28468</v>
      </c>
      <c r="M10185" t="s">
        <v>28469</v>
      </c>
      <c r="N10185">
        <v>5.5666666659999997</v>
      </c>
      <c r="O10185">
        <v>0</v>
      </c>
      <c r="P10185">
        <v>885</v>
      </c>
      <c r="Q10185">
        <v>2</v>
      </c>
      <c r="R10185">
        <v>63</v>
      </c>
      <c r="S10185">
        <v>9</v>
      </c>
      <c r="T10185">
        <v>31</v>
      </c>
      <c r="U10185">
        <v>0</v>
      </c>
      <c r="V10185">
        <v>0</v>
      </c>
      <c r="W10185">
        <v>0</v>
      </c>
      <c r="X10185">
        <v>363.58639582350997</v>
      </c>
      <c r="Y10185">
        <v>21.363866647251001</v>
      </c>
      <c r="Z10185">
        <v>50.215309401385888</v>
      </c>
      <c r="AA10185">
        <v>71.362852048006587</v>
      </c>
      <c r="AB10185">
        <v>39.457115528955384</v>
      </c>
      <c r="AC10185">
        <v>0</v>
      </c>
      <c r="AD10185">
        <v>0</v>
      </c>
      <c r="AE10185">
        <v>545.98553944910884</v>
      </c>
    </row>
    <row r="10186" spans="1:31" x14ac:dyDescent="0.25">
      <c r="A10186">
        <v>1667811</v>
      </c>
      <c r="B10186">
        <v>1</v>
      </c>
      <c r="C10186" t="s">
        <v>80</v>
      </c>
      <c r="D10186" t="s">
        <v>99</v>
      </c>
      <c r="E10186" t="s">
        <v>140</v>
      </c>
      <c r="F10186" t="s">
        <v>28470</v>
      </c>
      <c r="G10186" t="s">
        <v>133</v>
      </c>
      <c r="H10186" t="s">
        <v>134</v>
      </c>
      <c r="I10186" t="s">
        <v>135</v>
      </c>
      <c r="J10186" t="s">
        <v>136</v>
      </c>
      <c r="K10186" t="s">
        <v>137</v>
      </c>
      <c r="L10186" t="s">
        <v>28471</v>
      </c>
      <c r="M10186" t="s">
        <v>28472</v>
      </c>
      <c r="N10186">
        <v>4.0813888880000002</v>
      </c>
      <c r="O10186">
        <v>10</v>
      </c>
      <c r="P10186">
        <v>4233</v>
      </c>
      <c r="Q10186">
        <v>1</v>
      </c>
      <c r="R10186">
        <v>86</v>
      </c>
      <c r="S10186">
        <v>20</v>
      </c>
      <c r="T10186">
        <v>441</v>
      </c>
      <c r="U10186">
        <v>3</v>
      </c>
      <c r="V10186">
        <v>7</v>
      </c>
      <c r="W10186">
        <v>191.3480964920908</v>
      </c>
      <c r="X10186">
        <v>4550.9134616287165</v>
      </c>
      <c r="Y10186">
        <v>0.92967302241600003</v>
      </c>
      <c r="Z10186">
        <v>55.861354955727741</v>
      </c>
      <c r="AA10186">
        <v>609.90660422949406</v>
      </c>
      <c r="AB10186">
        <v>909.08093248721946</v>
      </c>
      <c r="AC10186">
        <v>111.46736414845824</v>
      </c>
      <c r="AD10186">
        <v>1.4318004527389681</v>
      </c>
      <c r="AE10186">
        <v>6430.9392874168616</v>
      </c>
    </row>
    <row r="10187" spans="1:31" x14ac:dyDescent="0.25">
      <c r="A10187">
        <v>1667888</v>
      </c>
      <c r="B10187">
        <v>1</v>
      </c>
      <c r="C10187" t="s">
        <v>80</v>
      </c>
      <c r="D10187" t="s">
        <v>103</v>
      </c>
      <c r="E10187" t="s">
        <v>131</v>
      </c>
      <c r="F10187" t="s">
        <v>28473</v>
      </c>
      <c r="G10187" t="s">
        <v>161</v>
      </c>
      <c r="H10187" t="s">
        <v>134</v>
      </c>
      <c r="I10187" t="s">
        <v>135</v>
      </c>
      <c r="J10187" t="s">
        <v>136</v>
      </c>
      <c r="K10187" t="s">
        <v>137</v>
      </c>
      <c r="L10187" t="s">
        <v>28474</v>
      </c>
      <c r="M10187" t="s">
        <v>28475</v>
      </c>
      <c r="N10187">
        <v>2.1661111110000002</v>
      </c>
      <c r="O10187">
        <v>0</v>
      </c>
      <c r="P10187">
        <v>438</v>
      </c>
      <c r="Q10187">
        <v>0</v>
      </c>
      <c r="R10187">
        <v>0</v>
      </c>
      <c r="S10187">
        <v>0</v>
      </c>
      <c r="T10187">
        <v>39</v>
      </c>
      <c r="U10187">
        <v>0</v>
      </c>
      <c r="V10187">
        <v>0</v>
      </c>
      <c r="W10187">
        <v>0</v>
      </c>
      <c r="X10187">
        <v>314.14542676181077</v>
      </c>
      <c r="Y10187">
        <v>0</v>
      </c>
      <c r="Z10187">
        <v>0</v>
      </c>
      <c r="AA10187">
        <v>0</v>
      </c>
      <c r="AB10187">
        <v>95.112422862571421</v>
      </c>
      <c r="AC10187">
        <v>0</v>
      </c>
      <c r="AD10187">
        <v>0</v>
      </c>
      <c r="AE10187">
        <v>409.25784962438217</v>
      </c>
    </row>
    <row r="10188" spans="1:31" x14ac:dyDescent="0.25">
      <c r="A10188">
        <v>1667642</v>
      </c>
      <c r="B10188">
        <v>1</v>
      </c>
      <c r="C10188" t="s">
        <v>80</v>
      </c>
      <c r="D10188" t="s">
        <v>83</v>
      </c>
      <c r="E10188" t="s">
        <v>178</v>
      </c>
      <c r="F10188" t="s">
        <v>28476</v>
      </c>
      <c r="G10188" t="s">
        <v>227</v>
      </c>
      <c r="H10188" t="s">
        <v>149</v>
      </c>
      <c r="I10188" t="s">
        <v>135</v>
      </c>
      <c r="J10188" t="s">
        <v>136</v>
      </c>
      <c r="K10188" t="s">
        <v>137</v>
      </c>
      <c r="L10188" t="s">
        <v>28477</v>
      </c>
      <c r="M10188" t="s">
        <v>28478</v>
      </c>
      <c r="N10188">
        <v>1.426111111</v>
      </c>
      <c r="O10188">
        <v>0</v>
      </c>
      <c r="P10188">
        <v>241</v>
      </c>
      <c r="Q10188">
        <v>0</v>
      </c>
      <c r="R10188">
        <v>0</v>
      </c>
      <c r="S10188">
        <v>0</v>
      </c>
      <c r="T10188">
        <v>20</v>
      </c>
      <c r="U10188">
        <v>0</v>
      </c>
      <c r="V10188">
        <v>0</v>
      </c>
      <c r="W10188">
        <v>0</v>
      </c>
      <c r="X10188">
        <v>143.50312121631723</v>
      </c>
      <c r="Y10188">
        <v>0</v>
      </c>
      <c r="Z10188">
        <v>0</v>
      </c>
      <c r="AA10188">
        <v>0</v>
      </c>
      <c r="AB10188">
        <v>10.416665250074885</v>
      </c>
      <c r="AC10188">
        <v>0</v>
      </c>
      <c r="AD10188">
        <v>0</v>
      </c>
      <c r="AE10188">
        <v>153.91978646639211</v>
      </c>
    </row>
    <row r="10189" spans="1:31" x14ac:dyDescent="0.25">
      <c r="A10189">
        <v>1667911</v>
      </c>
      <c r="B10189">
        <v>1</v>
      </c>
      <c r="C10189" t="s">
        <v>80</v>
      </c>
      <c r="D10189" t="s">
        <v>103</v>
      </c>
      <c r="E10189" t="s">
        <v>140</v>
      </c>
      <c r="F10189" t="s">
        <v>22123</v>
      </c>
      <c r="G10189" t="s">
        <v>1992</v>
      </c>
      <c r="H10189" t="s">
        <v>134</v>
      </c>
      <c r="I10189" t="s">
        <v>135</v>
      </c>
      <c r="J10189" t="s">
        <v>136</v>
      </c>
      <c r="K10189" t="s">
        <v>137</v>
      </c>
      <c r="L10189" t="s">
        <v>28479</v>
      </c>
      <c r="M10189" t="s">
        <v>28480</v>
      </c>
      <c r="N10189">
        <v>3.1922222219999998</v>
      </c>
      <c r="O10189">
        <v>1</v>
      </c>
      <c r="P10189">
        <v>286</v>
      </c>
      <c r="Q10189">
        <v>21</v>
      </c>
      <c r="R10189">
        <v>115</v>
      </c>
      <c r="S10189">
        <v>8</v>
      </c>
      <c r="T10189">
        <v>46</v>
      </c>
      <c r="U10189">
        <v>4</v>
      </c>
      <c r="V10189">
        <v>0</v>
      </c>
      <c r="W10189">
        <v>11.60164377286544</v>
      </c>
      <c r="X10189">
        <v>262.36084902093506</v>
      </c>
      <c r="Y10189">
        <v>745.30837588055658</v>
      </c>
      <c r="Z10189">
        <v>212.58013019208988</v>
      </c>
      <c r="AA10189">
        <v>942.50091130668693</v>
      </c>
      <c r="AB10189">
        <v>93.377845802723385</v>
      </c>
      <c r="AC10189">
        <v>68.134371346983556</v>
      </c>
      <c r="AD10189">
        <v>0</v>
      </c>
      <c r="AE10189">
        <v>2335.8641273228404</v>
      </c>
    </row>
    <row r="10190" spans="1:31" x14ac:dyDescent="0.25">
      <c r="A10190">
        <v>1667665</v>
      </c>
      <c r="B10190">
        <v>1</v>
      </c>
      <c r="C10190" t="s">
        <v>80</v>
      </c>
      <c r="D10190" t="s">
        <v>82</v>
      </c>
      <c r="E10190" t="s">
        <v>131</v>
      </c>
      <c r="F10190" t="s">
        <v>28481</v>
      </c>
      <c r="G10190" t="s">
        <v>161</v>
      </c>
      <c r="H10190" t="s">
        <v>134</v>
      </c>
      <c r="I10190" t="s">
        <v>135</v>
      </c>
      <c r="J10190" t="s">
        <v>136</v>
      </c>
      <c r="K10190" t="s">
        <v>137</v>
      </c>
      <c r="L10190" t="s">
        <v>28482</v>
      </c>
      <c r="M10190" t="s">
        <v>28483</v>
      </c>
      <c r="N10190">
        <v>0.69388888800000004</v>
      </c>
      <c r="O10190">
        <v>0</v>
      </c>
      <c r="P10190">
        <v>952</v>
      </c>
      <c r="Q10190">
        <v>0</v>
      </c>
      <c r="R10190">
        <v>0</v>
      </c>
      <c r="S10190">
        <v>0</v>
      </c>
      <c r="T10190">
        <v>77</v>
      </c>
      <c r="U10190">
        <v>0</v>
      </c>
      <c r="V10190">
        <v>0</v>
      </c>
      <c r="W10190">
        <v>0</v>
      </c>
      <c r="X10190">
        <v>358.01632244127535</v>
      </c>
      <c r="Y10190">
        <v>0</v>
      </c>
      <c r="Z10190">
        <v>0</v>
      </c>
      <c r="AA10190">
        <v>0</v>
      </c>
      <c r="AB10190">
        <v>48.077416311792057</v>
      </c>
      <c r="AC10190">
        <v>0</v>
      </c>
      <c r="AD10190">
        <v>0</v>
      </c>
      <c r="AE10190">
        <v>406.09373875306738</v>
      </c>
    </row>
    <row r="10191" spans="1:31" x14ac:dyDescent="0.25">
      <c r="A10191">
        <v>1667788</v>
      </c>
      <c r="B10191">
        <v>1</v>
      </c>
      <c r="C10191" t="s">
        <v>80</v>
      </c>
      <c r="D10191" t="s">
        <v>89</v>
      </c>
      <c r="E10191" t="s">
        <v>140</v>
      </c>
      <c r="F10191" t="s">
        <v>12431</v>
      </c>
      <c r="G10191" t="s">
        <v>161</v>
      </c>
      <c r="H10191" t="s">
        <v>134</v>
      </c>
      <c r="I10191" t="s">
        <v>191</v>
      </c>
      <c r="J10191" t="s">
        <v>136</v>
      </c>
      <c r="K10191" t="s">
        <v>137</v>
      </c>
      <c r="L10191" t="s">
        <v>28484</v>
      </c>
      <c r="M10191" t="s">
        <v>28485</v>
      </c>
      <c r="N10191">
        <v>1.1944444E-2</v>
      </c>
      <c r="O10191">
        <v>2</v>
      </c>
      <c r="P10191">
        <v>6505</v>
      </c>
      <c r="Q10191">
        <v>2</v>
      </c>
      <c r="R10191">
        <v>57</v>
      </c>
      <c r="S10191">
        <v>14</v>
      </c>
      <c r="T10191">
        <v>555</v>
      </c>
      <c r="U10191">
        <v>1</v>
      </c>
      <c r="V10191">
        <v>3</v>
      </c>
      <c r="W10191">
        <v>2.0409225306666672</v>
      </c>
      <c r="X10191">
        <v>74.706511176061824</v>
      </c>
      <c r="Y10191">
        <v>1.8913093387622502E-2</v>
      </c>
      <c r="Z10191">
        <v>0.19148140265275887</v>
      </c>
      <c r="AA10191">
        <v>1.756733696300391</v>
      </c>
      <c r="AB10191">
        <v>16.788272487911573</v>
      </c>
      <c r="AC10191">
        <v>0.10959966754808752</v>
      </c>
      <c r="AD10191">
        <v>0.91296441160033326</v>
      </c>
      <c r="AE10191">
        <v>96.525398466129232</v>
      </c>
    </row>
    <row r="10192" spans="1:31" x14ac:dyDescent="0.25">
      <c r="A10192">
        <v>1667247</v>
      </c>
      <c r="B10192">
        <v>1</v>
      </c>
      <c r="C10192" t="s">
        <v>80</v>
      </c>
      <c r="D10192" t="s">
        <v>95</v>
      </c>
      <c r="E10192" t="s">
        <v>131</v>
      </c>
      <c r="F10192" t="s">
        <v>28486</v>
      </c>
      <c r="G10192" t="s">
        <v>161</v>
      </c>
      <c r="H10192" t="s">
        <v>134</v>
      </c>
      <c r="I10192" t="s">
        <v>135</v>
      </c>
      <c r="J10192" t="s">
        <v>136</v>
      </c>
      <c r="K10192" t="s">
        <v>137</v>
      </c>
      <c r="L10192" t="s">
        <v>28487</v>
      </c>
      <c r="M10192" t="s">
        <v>28488</v>
      </c>
      <c r="N10192">
        <v>0.691111111</v>
      </c>
      <c r="O10192">
        <v>0</v>
      </c>
      <c r="P10192">
        <v>508</v>
      </c>
      <c r="Q10192">
        <v>0</v>
      </c>
      <c r="R10192">
        <v>0</v>
      </c>
      <c r="S10192">
        <v>1</v>
      </c>
      <c r="T10192">
        <v>18</v>
      </c>
      <c r="U10192">
        <v>0</v>
      </c>
      <c r="V10192">
        <v>0</v>
      </c>
      <c r="W10192">
        <v>0</v>
      </c>
      <c r="X10192">
        <v>82.912956122753684</v>
      </c>
      <c r="Y10192">
        <v>0</v>
      </c>
      <c r="Z10192">
        <v>0</v>
      </c>
      <c r="AA10192">
        <v>65.346083570200278</v>
      </c>
      <c r="AB10192">
        <v>18.851757087345312</v>
      </c>
      <c r="AC10192">
        <v>0</v>
      </c>
      <c r="AD10192">
        <v>0</v>
      </c>
      <c r="AE10192">
        <v>167.11079678029927</v>
      </c>
    </row>
    <row r="10193" spans="1:31" x14ac:dyDescent="0.25">
      <c r="A10193">
        <v>1667124</v>
      </c>
      <c r="B10193">
        <v>1</v>
      </c>
      <c r="C10193" t="s">
        <v>80</v>
      </c>
      <c r="D10193" t="s">
        <v>104</v>
      </c>
      <c r="E10193" t="s">
        <v>152</v>
      </c>
      <c r="F10193" t="s">
        <v>28489</v>
      </c>
      <c r="G10193" t="s">
        <v>154</v>
      </c>
      <c r="H10193" t="s">
        <v>149</v>
      </c>
      <c r="I10193" t="s">
        <v>135</v>
      </c>
      <c r="J10193" t="s">
        <v>136</v>
      </c>
      <c r="K10193" t="s">
        <v>137</v>
      </c>
      <c r="L10193" t="s">
        <v>28490</v>
      </c>
      <c r="M10193" t="s">
        <v>28491</v>
      </c>
      <c r="N10193">
        <v>1.470555555</v>
      </c>
      <c r="O10193">
        <v>0</v>
      </c>
      <c r="P10193">
        <v>6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1.6621436403566916</v>
      </c>
      <c r="Y10193">
        <v>0</v>
      </c>
      <c r="Z10193">
        <v>0</v>
      </c>
      <c r="AA10193">
        <v>0</v>
      </c>
      <c r="AB10193">
        <v>0</v>
      </c>
      <c r="AC10193">
        <v>0</v>
      </c>
      <c r="AD10193">
        <v>0</v>
      </c>
      <c r="AE10193">
        <v>1.6621436403566916</v>
      </c>
    </row>
    <row r="10194" spans="1:31" x14ac:dyDescent="0.25">
      <c r="A10194">
        <v>1667141</v>
      </c>
      <c r="B10194">
        <v>1</v>
      </c>
      <c r="C10194" t="s">
        <v>81</v>
      </c>
      <c r="D10194" t="s">
        <v>118</v>
      </c>
      <c r="E10194" t="s">
        <v>152</v>
      </c>
      <c r="F10194" t="s">
        <v>28492</v>
      </c>
      <c r="G10194" t="s">
        <v>154</v>
      </c>
      <c r="H10194" t="s">
        <v>149</v>
      </c>
      <c r="I10194" t="s">
        <v>135</v>
      </c>
      <c r="J10194" t="s">
        <v>136</v>
      </c>
      <c r="K10194" t="s">
        <v>137</v>
      </c>
      <c r="L10194" t="s">
        <v>28493</v>
      </c>
      <c r="M10194" t="s">
        <v>28494</v>
      </c>
      <c r="N10194">
        <v>2.2002777770000002</v>
      </c>
      <c r="O10194">
        <v>0</v>
      </c>
      <c r="P10194">
        <v>1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0.64020134065372503</v>
      </c>
      <c r="Y10194">
        <v>0</v>
      </c>
      <c r="Z10194">
        <v>0</v>
      </c>
      <c r="AA10194">
        <v>0</v>
      </c>
      <c r="AB10194">
        <v>0</v>
      </c>
      <c r="AC10194">
        <v>0</v>
      </c>
      <c r="AD10194">
        <v>0</v>
      </c>
      <c r="AE10194">
        <v>0.64020134065372503</v>
      </c>
    </row>
    <row r="10195" spans="1:31" x14ac:dyDescent="0.25">
      <c r="A10195">
        <v>1667187</v>
      </c>
      <c r="B10195">
        <v>1</v>
      </c>
      <c r="C10195" t="s">
        <v>80</v>
      </c>
      <c r="D10195" t="s">
        <v>107</v>
      </c>
      <c r="E10195" t="s">
        <v>140</v>
      </c>
      <c r="F10195" t="s">
        <v>2450</v>
      </c>
      <c r="G10195" t="s">
        <v>161</v>
      </c>
      <c r="H10195" t="s">
        <v>134</v>
      </c>
      <c r="I10195" t="s">
        <v>135</v>
      </c>
      <c r="J10195" t="s">
        <v>136</v>
      </c>
      <c r="K10195" t="s">
        <v>137</v>
      </c>
      <c r="L10195" t="s">
        <v>28495</v>
      </c>
      <c r="M10195" t="s">
        <v>28496</v>
      </c>
      <c r="N10195">
        <v>0.29749999999999999</v>
      </c>
      <c r="O10195">
        <v>21</v>
      </c>
      <c r="P10195">
        <v>8581</v>
      </c>
      <c r="Q10195">
        <v>24</v>
      </c>
      <c r="R10195">
        <v>94</v>
      </c>
      <c r="S10195">
        <v>36</v>
      </c>
      <c r="T10195">
        <v>510</v>
      </c>
      <c r="U10195">
        <v>0</v>
      </c>
      <c r="V10195">
        <v>11</v>
      </c>
      <c r="W10195">
        <v>21.038714996392166</v>
      </c>
      <c r="X10195">
        <v>257.59870006855556</v>
      </c>
      <c r="Y10195">
        <v>7.999651846712279</v>
      </c>
      <c r="Z10195">
        <v>13.947019449877478</v>
      </c>
      <c r="AA10195">
        <v>132.99353990415966</v>
      </c>
      <c r="AB10195">
        <v>123.30903802512435</v>
      </c>
      <c r="AC10195">
        <v>0</v>
      </c>
      <c r="AD10195">
        <v>6.7694333673198406</v>
      </c>
      <c r="AE10195">
        <v>563.65609765814133</v>
      </c>
    </row>
    <row r="10196" spans="1:31" x14ac:dyDescent="0.25">
      <c r="A10196">
        <v>1667287</v>
      </c>
      <c r="B10196">
        <v>1</v>
      </c>
      <c r="C10196" t="s">
        <v>80</v>
      </c>
      <c r="D10196" t="s">
        <v>92</v>
      </c>
      <c r="E10196" t="s">
        <v>204</v>
      </c>
      <c r="F10196" t="s">
        <v>18642</v>
      </c>
      <c r="G10196" t="s">
        <v>161</v>
      </c>
      <c r="H10196" t="s">
        <v>134</v>
      </c>
      <c r="I10196" t="s">
        <v>135</v>
      </c>
      <c r="J10196" t="s">
        <v>136</v>
      </c>
      <c r="K10196" t="s">
        <v>137</v>
      </c>
      <c r="L10196" t="s">
        <v>28497</v>
      </c>
      <c r="M10196" t="s">
        <v>28498</v>
      </c>
      <c r="N10196">
        <v>0.80416666599999997</v>
      </c>
      <c r="O10196">
        <v>18</v>
      </c>
      <c r="P10196">
        <v>2</v>
      </c>
      <c r="Q10196">
        <v>1</v>
      </c>
      <c r="R10196">
        <v>0</v>
      </c>
      <c r="S10196">
        <v>13</v>
      </c>
      <c r="T10196">
        <v>0</v>
      </c>
      <c r="U10196">
        <v>0</v>
      </c>
      <c r="V10196">
        <v>0</v>
      </c>
      <c r="W10196">
        <v>68.876243013360437</v>
      </c>
      <c r="X10196">
        <v>0.75816663762170255</v>
      </c>
      <c r="Y10196">
        <v>3.4633870811815841</v>
      </c>
      <c r="Z10196">
        <v>0</v>
      </c>
      <c r="AA10196">
        <v>28.916639900694371</v>
      </c>
      <c r="AB10196">
        <v>0</v>
      </c>
      <c r="AC10196">
        <v>0</v>
      </c>
      <c r="AD10196">
        <v>0</v>
      </c>
      <c r="AE10196">
        <v>102.01443663285809</v>
      </c>
    </row>
    <row r="10197" spans="1:31" x14ac:dyDescent="0.25">
      <c r="A10197">
        <v>1667828</v>
      </c>
      <c r="B10197">
        <v>1</v>
      </c>
      <c r="C10197" t="s">
        <v>80</v>
      </c>
      <c r="D10197" t="s">
        <v>82</v>
      </c>
      <c r="E10197" t="s">
        <v>178</v>
      </c>
      <c r="F10197" t="s">
        <v>19555</v>
      </c>
      <c r="G10197" t="s">
        <v>227</v>
      </c>
      <c r="H10197" t="s">
        <v>149</v>
      </c>
      <c r="I10197" t="s">
        <v>135</v>
      </c>
      <c r="J10197" t="s">
        <v>136</v>
      </c>
      <c r="K10197" t="s">
        <v>137</v>
      </c>
      <c r="L10197" t="s">
        <v>28444</v>
      </c>
      <c r="M10197" t="s">
        <v>28499</v>
      </c>
      <c r="N10197">
        <v>2.3994444439999998</v>
      </c>
      <c r="O10197">
        <v>0</v>
      </c>
      <c r="P10197">
        <v>63</v>
      </c>
      <c r="Q10197">
        <v>0</v>
      </c>
      <c r="R10197">
        <v>0</v>
      </c>
      <c r="S10197">
        <v>0</v>
      </c>
      <c r="T10197">
        <v>2</v>
      </c>
      <c r="U10197">
        <v>0</v>
      </c>
      <c r="V10197">
        <v>0</v>
      </c>
      <c r="W10197">
        <v>0</v>
      </c>
      <c r="X10197">
        <v>54.561393426422015</v>
      </c>
      <c r="Y10197">
        <v>0</v>
      </c>
      <c r="Z10197">
        <v>0</v>
      </c>
      <c r="AA10197">
        <v>0</v>
      </c>
      <c r="AB10197">
        <v>0</v>
      </c>
      <c r="AC10197">
        <v>0</v>
      </c>
      <c r="AD10197">
        <v>0</v>
      </c>
      <c r="AE10197">
        <v>54.561393426422015</v>
      </c>
    </row>
    <row r="10198" spans="1:31" x14ac:dyDescent="0.25">
      <c r="A10198">
        <v>1667974</v>
      </c>
      <c r="B10198">
        <v>1</v>
      </c>
      <c r="C10198" t="s">
        <v>80</v>
      </c>
      <c r="D10198" t="s">
        <v>103</v>
      </c>
      <c r="E10198" t="s">
        <v>204</v>
      </c>
      <c r="F10198" t="s">
        <v>28500</v>
      </c>
      <c r="G10198" t="s">
        <v>161</v>
      </c>
      <c r="H10198" t="s">
        <v>134</v>
      </c>
      <c r="I10198" t="s">
        <v>135</v>
      </c>
      <c r="J10198" t="s">
        <v>136</v>
      </c>
      <c r="K10198" t="s">
        <v>137</v>
      </c>
      <c r="L10198" t="s">
        <v>28501</v>
      </c>
      <c r="M10198" t="s">
        <v>28502</v>
      </c>
      <c r="N10198">
        <v>3.3222222220000002</v>
      </c>
      <c r="O10198">
        <v>0</v>
      </c>
      <c r="P10198">
        <v>0</v>
      </c>
      <c r="Q10198">
        <v>0</v>
      </c>
      <c r="R10198">
        <v>0</v>
      </c>
      <c r="S10198">
        <v>5</v>
      </c>
      <c r="T10198">
        <v>0</v>
      </c>
      <c r="U10198">
        <v>6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405.67044771577815</v>
      </c>
      <c r="AB10198">
        <v>0</v>
      </c>
      <c r="AC10198">
        <v>468.42880033423421</v>
      </c>
      <c r="AD10198">
        <v>0</v>
      </c>
      <c r="AE10198">
        <v>874.09924805001242</v>
      </c>
    </row>
    <row r="10199" spans="1:31" x14ac:dyDescent="0.25">
      <c r="A10199">
        <v>1667038</v>
      </c>
      <c r="B10199">
        <v>1</v>
      </c>
      <c r="C10199" t="s">
        <v>81</v>
      </c>
      <c r="D10199" t="s">
        <v>122</v>
      </c>
      <c r="E10199" t="s">
        <v>146</v>
      </c>
      <c r="F10199" t="s">
        <v>28503</v>
      </c>
      <c r="G10199" t="s">
        <v>260</v>
      </c>
      <c r="H10199" t="s">
        <v>149</v>
      </c>
      <c r="I10199" t="s">
        <v>135</v>
      </c>
      <c r="J10199" t="s">
        <v>136</v>
      </c>
      <c r="K10199" t="s">
        <v>137</v>
      </c>
      <c r="L10199" t="s">
        <v>28504</v>
      </c>
      <c r="M10199" t="s">
        <v>28505</v>
      </c>
      <c r="N10199">
        <v>1.9811111109999999</v>
      </c>
      <c r="O10199">
        <v>0</v>
      </c>
      <c r="P10199">
        <v>238</v>
      </c>
      <c r="Q10199">
        <v>0</v>
      </c>
      <c r="R10199">
        <v>3</v>
      </c>
      <c r="S10199">
        <v>0</v>
      </c>
      <c r="T10199">
        <v>24</v>
      </c>
      <c r="U10199">
        <v>0</v>
      </c>
      <c r="V10199">
        <v>0</v>
      </c>
      <c r="W10199">
        <v>0</v>
      </c>
      <c r="X10199">
        <v>63.218972044428007</v>
      </c>
      <c r="Y10199">
        <v>0</v>
      </c>
      <c r="Z10199">
        <v>1.131707163429551</v>
      </c>
      <c r="AA10199">
        <v>0</v>
      </c>
      <c r="AB10199">
        <v>25.16803830293491</v>
      </c>
      <c r="AC10199">
        <v>0</v>
      </c>
      <c r="AD10199">
        <v>0</v>
      </c>
      <c r="AE10199">
        <v>89.51871751079247</v>
      </c>
    </row>
    <row r="10200" spans="1:31" x14ac:dyDescent="0.25">
      <c r="A10200">
        <v>1667874</v>
      </c>
      <c r="B10200">
        <v>1</v>
      </c>
      <c r="C10200" t="s">
        <v>80</v>
      </c>
      <c r="D10200" t="s">
        <v>92</v>
      </c>
      <c r="E10200" t="s">
        <v>140</v>
      </c>
      <c r="F10200" t="s">
        <v>28506</v>
      </c>
      <c r="G10200" t="s">
        <v>161</v>
      </c>
      <c r="H10200" t="s">
        <v>134</v>
      </c>
      <c r="I10200" t="s">
        <v>135</v>
      </c>
      <c r="J10200" t="s">
        <v>136</v>
      </c>
      <c r="K10200" t="s">
        <v>137</v>
      </c>
      <c r="L10200" t="s">
        <v>28507</v>
      </c>
      <c r="M10200" t="s">
        <v>28508</v>
      </c>
      <c r="N10200">
        <v>2.0180555550000001</v>
      </c>
      <c r="O10200">
        <v>3</v>
      </c>
      <c r="P10200">
        <v>181</v>
      </c>
      <c r="Q10200">
        <v>5</v>
      </c>
      <c r="R10200">
        <v>3</v>
      </c>
      <c r="S10200">
        <v>6</v>
      </c>
      <c r="T10200">
        <v>25</v>
      </c>
      <c r="U10200">
        <v>0</v>
      </c>
      <c r="V10200">
        <v>0</v>
      </c>
      <c r="W10200">
        <v>2.4421546655977169</v>
      </c>
      <c r="X10200">
        <v>62.38856819131113</v>
      </c>
      <c r="Y10200">
        <v>19.968741980643742</v>
      </c>
      <c r="Z10200">
        <v>7.0799525164673333E-2</v>
      </c>
      <c r="AA10200">
        <v>32.373937988612688</v>
      </c>
      <c r="AB10200">
        <v>78.201745304423341</v>
      </c>
      <c r="AC10200">
        <v>0</v>
      </c>
      <c r="AD10200">
        <v>0</v>
      </c>
      <c r="AE10200">
        <v>195.44594765575329</v>
      </c>
    </row>
    <row r="10201" spans="1:31" x14ac:dyDescent="0.25">
      <c r="A10201">
        <v>1667333</v>
      </c>
      <c r="B10201">
        <v>1</v>
      </c>
      <c r="C10201" t="s">
        <v>81</v>
      </c>
      <c r="D10201" t="s">
        <v>128</v>
      </c>
      <c r="E10201" t="s">
        <v>140</v>
      </c>
      <c r="F10201" t="s">
        <v>28509</v>
      </c>
      <c r="G10201" t="s">
        <v>161</v>
      </c>
      <c r="H10201" t="s">
        <v>134</v>
      </c>
      <c r="I10201" t="s">
        <v>135</v>
      </c>
      <c r="J10201" t="s">
        <v>136</v>
      </c>
      <c r="K10201" t="s">
        <v>137</v>
      </c>
      <c r="L10201" t="s">
        <v>28510</v>
      </c>
      <c r="M10201" t="s">
        <v>28511</v>
      </c>
      <c r="N10201">
        <v>0.123333333</v>
      </c>
      <c r="O10201">
        <v>7</v>
      </c>
      <c r="P10201">
        <v>3349</v>
      </c>
      <c r="Q10201">
        <v>29</v>
      </c>
      <c r="R10201">
        <v>20</v>
      </c>
      <c r="S10201">
        <v>42</v>
      </c>
      <c r="T10201">
        <v>279</v>
      </c>
      <c r="U10201">
        <v>1</v>
      </c>
      <c r="V10201">
        <v>0</v>
      </c>
      <c r="W10201">
        <v>0.26566590141736668</v>
      </c>
      <c r="X10201">
        <v>41.15207212815109</v>
      </c>
      <c r="Y10201">
        <v>12.172182146367245</v>
      </c>
      <c r="Z10201">
        <v>0.17968662343908334</v>
      </c>
      <c r="AA10201">
        <v>26.977973002630126</v>
      </c>
      <c r="AB10201">
        <v>16.212331526845659</v>
      </c>
      <c r="AC10201">
        <v>0.29409604148030999</v>
      </c>
      <c r="AD10201">
        <v>0</v>
      </c>
      <c r="AE10201">
        <v>97.254007370330882</v>
      </c>
    </row>
    <row r="10202" spans="1:31" x14ac:dyDescent="0.25">
      <c r="A10202">
        <v>1667579</v>
      </c>
      <c r="B10202">
        <v>1</v>
      </c>
      <c r="C10202" t="s">
        <v>80</v>
      </c>
      <c r="D10202" t="s">
        <v>96</v>
      </c>
      <c r="E10202" t="s">
        <v>178</v>
      </c>
      <c r="F10202" t="s">
        <v>28512</v>
      </c>
      <c r="G10202" t="s">
        <v>227</v>
      </c>
      <c r="H10202" t="s">
        <v>149</v>
      </c>
      <c r="I10202" t="s">
        <v>135</v>
      </c>
      <c r="J10202" t="s">
        <v>136</v>
      </c>
      <c r="K10202" t="s">
        <v>137</v>
      </c>
      <c r="L10202" t="s">
        <v>28513</v>
      </c>
      <c r="M10202" t="s">
        <v>28514</v>
      </c>
      <c r="N10202">
        <v>7.0522222220000002</v>
      </c>
      <c r="O10202">
        <v>0</v>
      </c>
      <c r="P10202">
        <v>44</v>
      </c>
      <c r="Q10202">
        <v>0</v>
      </c>
      <c r="R10202">
        <v>0</v>
      </c>
      <c r="S10202">
        <v>0</v>
      </c>
      <c r="T10202">
        <v>4</v>
      </c>
      <c r="U10202">
        <v>0</v>
      </c>
      <c r="V10202">
        <v>0</v>
      </c>
      <c r="W10202">
        <v>0</v>
      </c>
      <c r="X10202">
        <v>115.1637827184196</v>
      </c>
      <c r="Y10202">
        <v>0</v>
      </c>
      <c r="Z10202">
        <v>0</v>
      </c>
      <c r="AA10202">
        <v>0</v>
      </c>
      <c r="AB10202">
        <v>149.14615981509451</v>
      </c>
      <c r="AC10202">
        <v>0</v>
      </c>
      <c r="AD10202">
        <v>0</v>
      </c>
      <c r="AE10202">
        <v>264.30994253351412</v>
      </c>
    </row>
    <row r="10203" spans="1:31" x14ac:dyDescent="0.25">
      <c r="A10203">
        <v>1667516</v>
      </c>
      <c r="B10203">
        <v>1</v>
      </c>
      <c r="C10203" t="s">
        <v>80</v>
      </c>
      <c r="D10203" t="s">
        <v>103</v>
      </c>
      <c r="E10203" t="s">
        <v>642</v>
      </c>
      <c r="F10203" t="s">
        <v>22820</v>
      </c>
      <c r="G10203" t="s">
        <v>161</v>
      </c>
      <c r="H10203" t="s">
        <v>134</v>
      </c>
      <c r="I10203" t="s">
        <v>135</v>
      </c>
      <c r="J10203" t="s">
        <v>136</v>
      </c>
      <c r="K10203" t="s">
        <v>137</v>
      </c>
      <c r="L10203" t="s">
        <v>28515</v>
      </c>
      <c r="M10203" t="s">
        <v>28516</v>
      </c>
      <c r="N10203">
        <v>1.266388888</v>
      </c>
      <c r="O10203">
        <v>21</v>
      </c>
      <c r="P10203">
        <v>5680</v>
      </c>
      <c r="Q10203">
        <v>68</v>
      </c>
      <c r="R10203">
        <v>646</v>
      </c>
      <c r="S10203">
        <v>110</v>
      </c>
      <c r="T10203">
        <v>1385</v>
      </c>
      <c r="U10203">
        <v>19</v>
      </c>
      <c r="V10203">
        <v>4</v>
      </c>
      <c r="W10203">
        <v>14.937115271547091</v>
      </c>
      <c r="X10203">
        <v>1159.8052171071211</v>
      </c>
      <c r="Y10203">
        <v>290.29476196681816</v>
      </c>
      <c r="Z10203">
        <v>131.36285303330746</v>
      </c>
      <c r="AA10203">
        <v>796.50301257267006</v>
      </c>
      <c r="AB10203">
        <v>887.68514508017063</v>
      </c>
      <c r="AC10203">
        <v>1607.639953262596</v>
      </c>
      <c r="AD10203">
        <v>128.12274666157774</v>
      </c>
      <c r="AE10203">
        <v>5016.3508049558077</v>
      </c>
    </row>
    <row r="10204" spans="1:31" x14ac:dyDescent="0.25">
      <c r="A10204">
        <v>1667682</v>
      </c>
      <c r="B10204">
        <v>1</v>
      </c>
      <c r="C10204" t="s">
        <v>80</v>
      </c>
      <c r="D10204" t="s">
        <v>88</v>
      </c>
      <c r="E10204" t="s">
        <v>146</v>
      </c>
      <c r="F10204" t="s">
        <v>28517</v>
      </c>
      <c r="G10204" t="s">
        <v>288</v>
      </c>
      <c r="H10204" t="s">
        <v>149</v>
      </c>
      <c r="I10204" t="s">
        <v>135</v>
      </c>
      <c r="J10204" t="s">
        <v>136</v>
      </c>
      <c r="K10204" t="s">
        <v>137</v>
      </c>
      <c r="L10204" t="s">
        <v>28518</v>
      </c>
      <c r="M10204" t="s">
        <v>28519</v>
      </c>
      <c r="N10204">
        <v>2.997777777</v>
      </c>
      <c r="O10204">
        <v>0</v>
      </c>
      <c r="P10204">
        <v>778</v>
      </c>
      <c r="Q10204">
        <v>0</v>
      </c>
      <c r="R10204">
        <v>0</v>
      </c>
      <c r="S10204">
        <v>0</v>
      </c>
      <c r="T10204">
        <v>148</v>
      </c>
      <c r="U10204">
        <v>0</v>
      </c>
      <c r="V10204">
        <v>0</v>
      </c>
      <c r="W10204">
        <v>0</v>
      </c>
      <c r="X10204">
        <v>870.79217311970865</v>
      </c>
      <c r="Y10204">
        <v>0</v>
      </c>
      <c r="Z10204">
        <v>0</v>
      </c>
      <c r="AA10204">
        <v>0</v>
      </c>
      <c r="AB10204">
        <v>389.73401580540946</v>
      </c>
      <c r="AC10204">
        <v>0</v>
      </c>
      <c r="AD10204">
        <v>0</v>
      </c>
      <c r="AE10204">
        <v>1260.526188925118</v>
      </c>
    </row>
    <row r="10205" spans="1:31" x14ac:dyDescent="0.25">
      <c r="A10205">
        <v>1668014</v>
      </c>
      <c r="B10205">
        <v>1</v>
      </c>
      <c r="C10205" t="s">
        <v>80</v>
      </c>
      <c r="D10205" t="s">
        <v>97</v>
      </c>
      <c r="E10205" t="s">
        <v>178</v>
      </c>
      <c r="F10205" t="s">
        <v>28520</v>
      </c>
      <c r="G10205" t="s">
        <v>227</v>
      </c>
      <c r="H10205" t="s">
        <v>149</v>
      </c>
      <c r="I10205" t="s">
        <v>135</v>
      </c>
      <c r="J10205" t="s">
        <v>136</v>
      </c>
      <c r="K10205" t="s">
        <v>137</v>
      </c>
      <c r="L10205" t="s">
        <v>28521</v>
      </c>
      <c r="M10205" t="s">
        <v>28522</v>
      </c>
      <c r="N10205">
        <v>4.7402777770000002</v>
      </c>
      <c r="O10205">
        <v>0</v>
      </c>
      <c r="P10205">
        <v>95</v>
      </c>
      <c r="Q10205">
        <v>0</v>
      </c>
      <c r="R10205">
        <v>0</v>
      </c>
      <c r="S10205">
        <v>0</v>
      </c>
      <c r="T10205">
        <v>9</v>
      </c>
      <c r="U10205">
        <v>0</v>
      </c>
      <c r="V10205">
        <v>0</v>
      </c>
      <c r="W10205">
        <v>0</v>
      </c>
      <c r="X10205">
        <v>223.60495501563193</v>
      </c>
      <c r="Y10205">
        <v>0</v>
      </c>
      <c r="Z10205">
        <v>0</v>
      </c>
      <c r="AA10205">
        <v>0</v>
      </c>
      <c r="AB10205">
        <v>37.330408289935001</v>
      </c>
      <c r="AC10205">
        <v>0</v>
      </c>
      <c r="AD10205">
        <v>0</v>
      </c>
      <c r="AE10205">
        <v>260.93536330556691</v>
      </c>
    </row>
    <row r="10206" spans="1:31" x14ac:dyDescent="0.25">
      <c r="A10206">
        <v>1667041</v>
      </c>
      <c r="B10206">
        <v>1</v>
      </c>
      <c r="C10206" t="s">
        <v>80</v>
      </c>
      <c r="D10206" t="s">
        <v>93</v>
      </c>
      <c r="E10206" t="s">
        <v>140</v>
      </c>
      <c r="F10206" t="s">
        <v>28523</v>
      </c>
      <c r="G10206" t="s">
        <v>161</v>
      </c>
      <c r="H10206" t="s">
        <v>134</v>
      </c>
      <c r="I10206" t="s">
        <v>135</v>
      </c>
      <c r="J10206" t="s">
        <v>136</v>
      </c>
      <c r="K10206" t="s">
        <v>137</v>
      </c>
      <c r="L10206" t="s">
        <v>28524</v>
      </c>
      <c r="M10206" t="s">
        <v>28525</v>
      </c>
      <c r="N10206">
        <v>0.2475</v>
      </c>
      <c r="O10206">
        <v>5</v>
      </c>
      <c r="P10206">
        <v>3792</v>
      </c>
      <c r="Q10206">
        <v>154</v>
      </c>
      <c r="R10206">
        <v>797</v>
      </c>
      <c r="S10206">
        <v>34</v>
      </c>
      <c r="T10206">
        <v>972</v>
      </c>
      <c r="U10206">
        <v>8</v>
      </c>
      <c r="V10206">
        <v>2</v>
      </c>
      <c r="W10206">
        <v>7.871622483643379</v>
      </c>
      <c r="X10206">
        <v>241.44594468831579</v>
      </c>
      <c r="Y10206">
        <v>44.043612939615954</v>
      </c>
      <c r="Z10206">
        <v>119.75539598942005</v>
      </c>
      <c r="AA10206">
        <v>56.055857610505981</v>
      </c>
      <c r="AB10206">
        <v>198.5820262485706</v>
      </c>
      <c r="AC10206">
        <v>161.99110241354722</v>
      </c>
      <c r="AD10206">
        <v>4.5792527401528877</v>
      </c>
      <c r="AE10206">
        <v>834.32481511377193</v>
      </c>
    </row>
    <row r="10207" spans="1:31" x14ac:dyDescent="0.25">
      <c r="A10207">
        <v>1667871</v>
      </c>
      <c r="B10207">
        <v>1</v>
      </c>
      <c r="C10207" t="s">
        <v>80</v>
      </c>
      <c r="D10207" t="s">
        <v>103</v>
      </c>
      <c r="E10207" t="s">
        <v>178</v>
      </c>
      <c r="F10207" t="s">
        <v>28526</v>
      </c>
      <c r="G10207" t="s">
        <v>227</v>
      </c>
      <c r="H10207" t="s">
        <v>149</v>
      </c>
      <c r="I10207" t="s">
        <v>135</v>
      </c>
      <c r="J10207" t="s">
        <v>136</v>
      </c>
      <c r="K10207" t="s">
        <v>137</v>
      </c>
      <c r="L10207" t="s">
        <v>28527</v>
      </c>
      <c r="M10207" t="s">
        <v>28528</v>
      </c>
      <c r="N10207">
        <v>4.0694444440000002</v>
      </c>
      <c r="O10207">
        <v>0</v>
      </c>
      <c r="P10207">
        <v>27</v>
      </c>
      <c r="Q10207">
        <v>0</v>
      </c>
      <c r="R10207">
        <v>0</v>
      </c>
      <c r="S10207">
        <v>0</v>
      </c>
      <c r="T10207">
        <v>2</v>
      </c>
      <c r="U10207">
        <v>0</v>
      </c>
      <c r="V10207">
        <v>0</v>
      </c>
      <c r="W10207">
        <v>0</v>
      </c>
      <c r="X10207">
        <v>41.278596850885101</v>
      </c>
      <c r="Y10207">
        <v>0</v>
      </c>
      <c r="Z10207">
        <v>0</v>
      </c>
      <c r="AA10207">
        <v>0</v>
      </c>
      <c r="AB10207">
        <v>0.22509155414825002</v>
      </c>
      <c r="AC10207">
        <v>0</v>
      </c>
      <c r="AD10207">
        <v>0</v>
      </c>
      <c r="AE10207">
        <v>41.503688405033351</v>
      </c>
    </row>
    <row r="10208" spans="1:31" x14ac:dyDescent="0.25">
      <c r="A10208">
        <v>1667894</v>
      </c>
      <c r="B10208">
        <v>1</v>
      </c>
      <c r="C10208" t="s">
        <v>80</v>
      </c>
      <c r="D10208" t="s">
        <v>96</v>
      </c>
      <c r="E10208" t="s">
        <v>178</v>
      </c>
      <c r="F10208" t="s">
        <v>28529</v>
      </c>
      <c r="G10208" t="s">
        <v>227</v>
      </c>
      <c r="H10208" t="s">
        <v>149</v>
      </c>
      <c r="I10208" t="s">
        <v>135</v>
      </c>
      <c r="J10208" t="s">
        <v>136</v>
      </c>
      <c r="K10208" t="s">
        <v>137</v>
      </c>
      <c r="L10208" t="s">
        <v>28530</v>
      </c>
      <c r="M10208" t="s">
        <v>28531</v>
      </c>
      <c r="N10208">
        <v>5.1405555549999997</v>
      </c>
      <c r="O10208">
        <v>0</v>
      </c>
      <c r="P10208">
        <v>42</v>
      </c>
      <c r="Q10208">
        <v>0</v>
      </c>
      <c r="R10208">
        <v>0</v>
      </c>
      <c r="S10208">
        <v>0</v>
      </c>
      <c r="T10208">
        <v>8</v>
      </c>
      <c r="U10208">
        <v>0</v>
      </c>
      <c r="V10208">
        <v>0</v>
      </c>
      <c r="W10208">
        <v>0</v>
      </c>
      <c r="X10208">
        <v>161.26250769218404</v>
      </c>
      <c r="Y10208">
        <v>0</v>
      </c>
      <c r="Z10208">
        <v>0</v>
      </c>
      <c r="AA10208">
        <v>0</v>
      </c>
      <c r="AB10208">
        <v>13.253180482197861</v>
      </c>
      <c r="AC10208">
        <v>0</v>
      </c>
      <c r="AD10208">
        <v>0</v>
      </c>
      <c r="AE10208">
        <v>174.51568817438189</v>
      </c>
    </row>
    <row r="10209" spans="1:31" x14ac:dyDescent="0.25">
      <c r="A10209">
        <v>1667639</v>
      </c>
      <c r="B10209">
        <v>1</v>
      </c>
      <c r="C10209" t="s">
        <v>80</v>
      </c>
      <c r="D10209" t="s">
        <v>82</v>
      </c>
      <c r="E10209" t="s">
        <v>131</v>
      </c>
      <c r="F10209" t="s">
        <v>24490</v>
      </c>
      <c r="G10209" t="s">
        <v>585</v>
      </c>
      <c r="H10209" t="s">
        <v>134</v>
      </c>
      <c r="I10209" t="s">
        <v>135</v>
      </c>
      <c r="J10209" t="s">
        <v>136</v>
      </c>
      <c r="K10209" t="s">
        <v>137</v>
      </c>
      <c r="L10209" t="s">
        <v>28532</v>
      </c>
      <c r="M10209" t="s">
        <v>28533</v>
      </c>
      <c r="N10209">
        <v>2.426111111</v>
      </c>
      <c r="O10209">
        <v>0</v>
      </c>
      <c r="P10209">
        <v>250</v>
      </c>
      <c r="Q10209">
        <v>0</v>
      </c>
      <c r="R10209">
        <v>0</v>
      </c>
      <c r="S10209">
        <v>0</v>
      </c>
      <c r="T10209">
        <v>13</v>
      </c>
      <c r="U10209">
        <v>0</v>
      </c>
      <c r="V10209">
        <v>0</v>
      </c>
      <c r="W10209">
        <v>0</v>
      </c>
      <c r="X10209">
        <v>256.91065305446881</v>
      </c>
      <c r="Y10209">
        <v>0</v>
      </c>
      <c r="Z10209">
        <v>0</v>
      </c>
      <c r="AA10209">
        <v>0</v>
      </c>
      <c r="AB10209">
        <v>10.223349178514415</v>
      </c>
      <c r="AC10209">
        <v>0</v>
      </c>
      <c r="AD10209">
        <v>0</v>
      </c>
      <c r="AE10209">
        <v>267.13400223298322</v>
      </c>
    </row>
    <row r="10210" spans="1:31" x14ac:dyDescent="0.25">
      <c r="A10210">
        <v>1667416</v>
      </c>
      <c r="B10210">
        <v>1</v>
      </c>
      <c r="C10210" t="s">
        <v>80</v>
      </c>
      <c r="D10210" t="s">
        <v>94</v>
      </c>
      <c r="E10210" t="s">
        <v>140</v>
      </c>
      <c r="F10210" t="s">
        <v>5554</v>
      </c>
      <c r="G10210" t="s">
        <v>161</v>
      </c>
      <c r="H10210" t="s">
        <v>134</v>
      </c>
      <c r="I10210" t="s">
        <v>135</v>
      </c>
      <c r="J10210" t="s">
        <v>136</v>
      </c>
      <c r="K10210" t="s">
        <v>137</v>
      </c>
      <c r="L10210" t="s">
        <v>28534</v>
      </c>
      <c r="M10210" t="s">
        <v>28535</v>
      </c>
      <c r="N10210">
        <v>1.1688888879999999</v>
      </c>
      <c r="O10210">
        <v>1</v>
      </c>
      <c r="P10210">
        <v>0</v>
      </c>
      <c r="Q10210">
        <v>4</v>
      </c>
      <c r="R10210">
        <v>0</v>
      </c>
      <c r="S10210">
        <v>0</v>
      </c>
      <c r="T10210">
        <v>0</v>
      </c>
      <c r="U10210">
        <v>1</v>
      </c>
      <c r="V10210">
        <v>0</v>
      </c>
      <c r="W10210">
        <v>0.95380235301783489</v>
      </c>
      <c r="X10210">
        <v>0</v>
      </c>
      <c r="Y10210">
        <v>24.428285977873657</v>
      </c>
      <c r="Z10210">
        <v>0</v>
      </c>
      <c r="AA10210">
        <v>0</v>
      </c>
      <c r="AB10210">
        <v>0</v>
      </c>
      <c r="AC10210">
        <v>374.52885259751247</v>
      </c>
      <c r="AD10210">
        <v>0</v>
      </c>
      <c r="AE10210">
        <v>399.91094092840399</v>
      </c>
    </row>
    <row r="10211" spans="1:31" x14ac:dyDescent="0.25">
      <c r="A10211">
        <v>1667559</v>
      </c>
      <c r="B10211">
        <v>1</v>
      </c>
      <c r="C10211" t="s">
        <v>80</v>
      </c>
      <c r="D10211" t="s">
        <v>103</v>
      </c>
      <c r="E10211" t="s">
        <v>642</v>
      </c>
      <c r="F10211" t="s">
        <v>6160</v>
      </c>
      <c r="G10211" t="s">
        <v>161</v>
      </c>
      <c r="H10211" t="s">
        <v>134</v>
      </c>
      <c r="I10211" t="s">
        <v>135</v>
      </c>
      <c r="J10211" t="s">
        <v>136</v>
      </c>
      <c r="K10211" t="s">
        <v>137</v>
      </c>
      <c r="L10211" t="s">
        <v>28536</v>
      </c>
      <c r="M10211" t="s">
        <v>28537</v>
      </c>
      <c r="N10211">
        <v>0.24463333300000001</v>
      </c>
      <c r="O10211">
        <v>0</v>
      </c>
      <c r="P10211">
        <v>17</v>
      </c>
      <c r="Q10211">
        <v>1</v>
      </c>
      <c r="R10211">
        <v>0</v>
      </c>
      <c r="S10211">
        <v>13</v>
      </c>
      <c r="T10211">
        <v>14</v>
      </c>
      <c r="U10211">
        <v>19</v>
      </c>
      <c r="V10211">
        <v>7</v>
      </c>
      <c r="W10211">
        <v>0</v>
      </c>
      <c r="X10211">
        <v>1.0077021718094221</v>
      </c>
      <c r="Y10211">
        <v>0</v>
      </c>
      <c r="Z10211">
        <v>0</v>
      </c>
      <c r="AA10211">
        <v>5.7017639062667547</v>
      </c>
      <c r="AB10211">
        <v>5.4191892821528018</v>
      </c>
      <c r="AC10211">
        <v>1596.7399002817685</v>
      </c>
      <c r="AD10211">
        <v>13.779891673364668</v>
      </c>
      <c r="AE10211">
        <v>1622.6484473153623</v>
      </c>
    </row>
    <row r="10212" spans="1:31" x14ac:dyDescent="0.25">
      <c r="A10212">
        <v>1667808</v>
      </c>
      <c r="B10212">
        <v>1</v>
      </c>
      <c r="C10212" t="s">
        <v>80</v>
      </c>
      <c r="D10212" t="s">
        <v>102</v>
      </c>
      <c r="E10212" t="s">
        <v>178</v>
      </c>
      <c r="F10212" t="s">
        <v>28538</v>
      </c>
      <c r="G10212" t="s">
        <v>227</v>
      </c>
      <c r="H10212" t="s">
        <v>149</v>
      </c>
      <c r="I10212" t="s">
        <v>135</v>
      </c>
      <c r="J10212" t="s">
        <v>136</v>
      </c>
      <c r="K10212" t="s">
        <v>137</v>
      </c>
      <c r="L10212" t="s">
        <v>28539</v>
      </c>
      <c r="M10212" t="s">
        <v>28540</v>
      </c>
      <c r="N10212">
        <v>2.164722222</v>
      </c>
      <c r="O10212">
        <v>0</v>
      </c>
      <c r="P10212">
        <v>57</v>
      </c>
      <c r="Q10212">
        <v>0</v>
      </c>
      <c r="R10212">
        <v>0</v>
      </c>
      <c r="S10212">
        <v>0</v>
      </c>
      <c r="T10212">
        <v>1</v>
      </c>
      <c r="U10212">
        <v>0</v>
      </c>
      <c r="V10212">
        <v>0</v>
      </c>
      <c r="W10212">
        <v>0</v>
      </c>
      <c r="X10212">
        <v>34.249181566995041</v>
      </c>
      <c r="Y10212">
        <v>0</v>
      </c>
      <c r="Z10212">
        <v>0</v>
      </c>
      <c r="AA10212">
        <v>0</v>
      </c>
      <c r="AB10212">
        <v>2.8388940239947424</v>
      </c>
      <c r="AC10212">
        <v>0</v>
      </c>
      <c r="AD10212">
        <v>0</v>
      </c>
      <c r="AE10212">
        <v>37.088075590989781</v>
      </c>
    </row>
    <row r="10213" spans="1:31" x14ac:dyDescent="0.25">
      <c r="A10213">
        <v>1667118</v>
      </c>
      <c r="B10213">
        <v>1</v>
      </c>
      <c r="C10213" t="s">
        <v>81</v>
      </c>
      <c r="D10213" t="s">
        <v>123</v>
      </c>
      <c r="E10213" t="s">
        <v>131</v>
      </c>
      <c r="F10213" t="s">
        <v>28541</v>
      </c>
      <c r="G10213" t="s">
        <v>161</v>
      </c>
      <c r="H10213" t="s">
        <v>134</v>
      </c>
      <c r="I10213" t="s">
        <v>135</v>
      </c>
      <c r="J10213" t="s">
        <v>136</v>
      </c>
      <c r="K10213" t="s">
        <v>137</v>
      </c>
      <c r="L10213" t="s">
        <v>28542</v>
      </c>
      <c r="M10213" t="s">
        <v>28543</v>
      </c>
      <c r="N10213">
        <v>1.8886111109999999</v>
      </c>
      <c r="O10213">
        <v>0</v>
      </c>
      <c r="P10213">
        <v>2</v>
      </c>
      <c r="Q10213">
        <v>0</v>
      </c>
      <c r="R10213">
        <v>17</v>
      </c>
      <c r="S10213">
        <v>0</v>
      </c>
      <c r="T10213">
        <v>2</v>
      </c>
      <c r="U10213">
        <v>0</v>
      </c>
      <c r="V10213">
        <v>0</v>
      </c>
      <c r="W10213">
        <v>0</v>
      </c>
      <c r="X10213">
        <v>0.68672712463484675</v>
      </c>
      <c r="Y10213">
        <v>0</v>
      </c>
      <c r="Z10213">
        <v>7.143460892379748</v>
      </c>
      <c r="AA10213">
        <v>0</v>
      </c>
      <c r="AB10213">
        <v>0.20070277264222555</v>
      </c>
      <c r="AC10213">
        <v>0</v>
      </c>
      <c r="AD10213">
        <v>0</v>
      </c>
      <c r="AE10213">
        <v>8.0308907896568211</v>
      </c>
    </row>
    <row r="10214" spans="1:31" x14ac:dyDescent="0.25">
      <c r="A10214">
        <v>1667353</v>
      </c>
      <c r="B10214">
        <v>1</v>
      </c>
      <c r="C10214" t="s">
        <v>80</v>
      </c>
      <c r="D10214" t="s">
        <v>93</v>
      </c>
      <c r="E10214" t="s">
        <v>140</v>
      </c>
      <c r="F10214" t="s">
        <v>28544</v>
      </c>
      <c r="G10214" t="s">
        <v>161</v>
      </c>
      <c r="H10214" t="s">
        <v>134</v>
      </c>
      <c r="I10214" t="s">
        <v>135</v>
      </c>
      <c r="J10214" t="s">
        <v>136</v>
      </c>
      <c r="K10214" t="s">
        <v>137</v>
      </c>
      <c r="L10214" t="s">
        <v>28545</v>
      </c>
      <c r="M10214" t="s">
        <v>28546</v>
      </c>
      <c r="N10214">
        <v>0.83611111100000002</v>
      </c>
      <c r="O10214">
        <v>1</v>
      </c>
      <c r="P10214">
        <v>97</v>
      </c>
      <c r="Q10214">
        <v>9</v>
      </c>
      <c r="R10214">
        <v>149</v>
      </c>
      <c r="S10214">
        <v>2</v>
      </c>
      <c r="T10214">
        <v>60</v>
      </c>
      <c r="U10214">
        <v>3</v>
      </c>
      <c r="V10214">
        <v>0</v>
      </c>
      <c r="W10214">
        <v>2.9515090718944446E-2</v>
      </c>
      <c r="X10214">
        <v>13.531701786221269</v>
      </c>
      <c r="Y10214">
        <v>10.474751361084618</v>
      </c>
      <c r="Z10214">
        <v>33.056557774018536</v>
      </c>
      <c r="AA10214">
        <v>17.310174064142362</v>
      </c>
      <c r="AB10214">
        <v>36.518759981223326</v>
      </c>
      <c r="AC10214">
        <v>119.50846356177126</v>
      </c>
      <c r="AD10214">
        <v>0</v>
      </c>
      <c r="AE10214">
        <v>230.42992361918033</v>
      </c>
    </row>
    <row r="10215" spans="1:31" x14ac:dyDescent="0.25">
      <c r="A10215">
        <v>1668100</v>
      </c>
      <c r="B10215">
        <v>1</v>
      </c>
      <c r="C10215" t="s">
        <v>80</v>
      </c>
      <c r="D10215" t="s">
        <v>99</v>
      </c>
      <c r="E10215" t="s">
        <v>140</v>
      </c>
      <c r="F10215" t="s">
        <v>28547</v>
      </c>
      <c r="G10215" t="s">
        <v>161</v>
      </c>
      <c r="H10215" t="s">
        <v>134</v>
      </c>
      <c r="I10215" t="s">
        <v>135</v>
      </c>
      <c r="J10215" t="s">
        <v>136</v>
      </c>
      <c r="K10215" t="s">
        <v>137</v>
      </c>
      <c r="L10215" t="s">
        <v>28548</v>
      </c>
      <c r="M10215" t="s">
        <v>28549</v>
      </c>
      <c r="N10215">
        <v>1.371388888</v>
      </c>
      <c r="O10215">
        <v>11</v>
      </c>
      <c r="P10215">
        <v>7449</v>
      </c>
      <c r="Q10215">
        <v>1</v>
      </c>
      <c r="R10215">
        <v>124</v>
      </c>
      <c r="S10215">
        <v>28</v>
      </c>
      <c r="T10215">
        <v>750</v>
      </c>
      <c r="U10215">
        <v>3</v>
      </c>
      <c r="V10215">
        <v>7</v>
      </c>
      <c r="W10215">
        <v>60.046922410072099</v>
      </c>
      <c r="X10215">
        <v>2323.7426801920678</v>
      </c>
      <c r="Y10215">
        <v>0.29746788940800006</v>
      </c>
      <c r="Z10215">
        <v>30.964172228473625</v>
      </c>
      <c r="AA10215">
        <v>215.21829126525552</v>
      </c>
      <c r="AB10215">
        <v>566.54288357343319</v>
      </c>
      <c r="AC10215">
        <v>33.325681746337501</v>
      </c>
      <c r="AD10215">
        <v>0.43038626851185302</v>
      </c>
      <c r="AE10215">
        <v>3230.5684855735599</v>
      </c>
    </row>
    <row r="10216" spans="1:31" x14ac:dyDescent="0.25">
      <c r="A10216">
        <v>1667602</v>
      </c>
      <c r="B10216">
        <v>1</v>
      </c>
      <c r="C10216" t="s">
        <v>80</v>
      </c>
      <c r="D10216" t="s">
        <v>92</v>
      </c>
      <c r="E10216" t="s">
        <v>204</v>
      </c>
      <c r="F10216" t="s">
        <v>28550</v>
      </c>
      <c r="G10216" t="s">
        <v>161</v>
      </c>
      <c r="H10216" t="s">
        <v>134</v>
      </c>
      <c r="I10216" t="s">
        <v>135</v>
      </c>
      <c r="J10216" t="s">
        <v>136</v>
      </c>
      <c r="K10216" t="s">
        <v>137</v>
      </c>
      <c r="L10216" t="s">
        <v>28551</v>
      </c>
      <c r="M10216" t="s">
        <v>28552</v>
      </c>
      <c r="N10216">
        <v>1.1941666660000001</v>
      </c>
      <c r="O10216">
        <v>0</v>
      </c>
      <c r="P10216">
        <v>140</v>
      </c>
      <c r="Q10216">
        <v>0</v>
      </c>
      <c r="R10216">
        <v>11</v>
      </c>
      <c r="S10216">
        <v>0</v>
      </c>
      <c r="T10216">
        <v>9</v>
      </c>
      <c r="U10216">
        <v>0</v>
      </c>
      <c r="V10216">
        <v>0</v>
      </c>
      <c r="W10216">
        <v>0</v>
      </c>
      <c r="X10216">
        <v>34.93603297461253</v>
      </c>
      <c r="Y10216">
        <v>0</v>
      </c>
      <c r="Z10216">
        <v>3.5311671490259338</v>
      </c>
      <c r="AA10216">
        <v>0</v>
      </c>
      <c r="AB10216">
        <v>2.1882684492187576</v>
      </c>
      <c r="AC10216">
        <v>0</v>
      </c>
      <c r="AD10216">
        <v>0</v>
      </c>
      <c r="AE10216">
        <v>40.655468572857224</v>
      </c>
    </row>
    <row r="10217" spans="1:31" x14ac:dyDescent="0.25">
      <c r="A10217">
        <v>1667851</v>
      </c>
      <c r="B10217">
        <v>1</v>
      </c>
      <c r="C10217" t="s">
        <v>80</v>
      </c>
      <c r="D10217" t="s">
        <v>82</v>
      </c>
      <c r="E10217" t="s">
        <v>146</v>
      </c>
      <c r="F10217" t="s">
        <v>28553</v>
      </c>
      <c r="G10217" t="s">
        <v>3003</v>
      </c>
      <c r="H10217" t="s">
        <v>149</v>
      </c>
      <c r="I10217" t="s">
        <v>135</v>
      </c>
      <c r="J10217" t="s">
        <v>136</v>
      </c>
      <c r="K10217" t="s">
        <v>137</v>
      </c>
      <c r="L10217" t="s">
        <v>28554</v>
      </c>
      <c r="M10217" t="s">
        <v>28555</v>
      </c>
      <c r="N10217">
        <v>6.1016666659999999</v>
      </c>
      <c r="O10217">
        <v>0</v>
      </c>
      <c r="P10217">
        <v>952</v>
      </c>
      <c r="Q10217">
        <v>0</v>
      </c>
      <c r="R10217">
        <v>0</v>
      </c>
      <c r="S10217">
        <v>0</v>
      </c>
      <c r="T10217">
        <v>77</v>
      </c>
      <c r="U10217">
        <v>0</v>
      </c>
      <c r="V10217">
        <v>0</v>
      </c>
      <c r="W10217">
        <v>0</v>
      </c>
      <c r="X10217">
        <v>3072.0348105672629</v>
      </c>
      <c r="Y10217">
        <v>0</v>
      </c>
      <c r="Z10217">
        <v>0</v>
      </c>
      <c r="AA10217">
        <v>0</v>
      </c>
      <c r="AB10217">
        <v>393.19717156036961</v>
      </c>
      <c r="AC10217">
        <v>0</v>
      </c>
      <c r="AD10217">
        <v>0</v>
      </c>
      <c r="AE10217">
        <v>3465.2319821276324</v>
      </c>
    </row>
    <row r="10218" spans="1:31" x14ac:dyDescent="0.25">
      <c r="A10218">
        <v>1668143</v>
      </c>
      <c r="B10218">
        <v>1</v>
      </c>
      <c r="C10218" t="s">
        <v>81</v>
      </c>
      <c r="D10218" t="s">
        <v>112</v>
      </c>
      <c r="E10218" t="s">
        <v>152</v>
      </c>
      <c r="F10218" t="s">
        <v>28556</v>
      </c>
      <c r="G10218" t="s">
        <v>154</v>
      </c>
      <c r="H10218" t="s">
        <v>149</v>
      </c>
      <c r="I10218" t="s">
        <v>135</v>
      </c>
      <c r="J10218" t="s">
        <v>136</v>
      </c>
      <c r="K10218" t="s">
        <v>137</v>
      </c>
      <c r="L10218" t="s">
        <v>28557</v>
      </c>
      <c r="M10218" t="s">
        <v>28558</v>
      </c>
      <c r="N10218">
        <v>5.0575000000000001</v>
      </c>
      <c r="O10218">
        <v>0</v>
      </c>
      <c r="P10218">
        <v>4</v>
      </c>
      <c r="Q10218">
        <v>0</v>
      </c>
      <c r="R10218">
        <v>0</v>
      </c>
      <c r="S10218">
        <v>0</v>
      </c>
      <c r="T10218">
        <v>1</v>
      </c>
      <c r="U10218">
        <v>0</v>
      </c>
      <c r="V10218">
        <v>0</v>
      </c>
      <c r="W10218">
        <v>0</v>
      </c>
      <c r="X10218">
        <v>8.8780357241485817</v>
      </c>
      <c r="Y10218">
        <v>0</v>
      </c>
      <c r="Z10218">
        <v>0</v>
      </c>
      <c r="AA10218">
        <v>0</v>
      </c>
      <c r="AB10218">
        <v>0.60263531259703618</v>
      </c>
      <c r="AC10218">
        <v>0</v>
      </c>
      <c r="AD10218">
        <v>0</v>
      </c>
      <c r="AE10218">
        <v>9.4806710367456173</v>
      </c>
    </row>
    <row r="10219" spans="1:31" x14ac:dyDescent="0.25">
      <c r="A10219">
        <v>1667161</v>
      </c>
      <c r="B10219">
        <v>1</v>
      </c>
      <c r="C10219" t="s">
        <v>80</v>
      </c>
      <c r="D10219" t="s">
        <v>82</v>
      </c>
      <c r="E10219" t="s">
        <v>152</v>
      </c>
      <c r="F10219" t="s">
        <v>28559</v>
      </c>
      <c r="G10219" t="s">
        <v>168</v>
      </c>
      <c r="H10219" t="s">
        <v>149</v>
      </c>
      <c r="I10219" t="s">
        <v>135</v>
      </c>
      <c r="J10219" t="s">
        <v>136</v>
      </c>
      <c r="K10219" t="s">
        <v>137</v>
      </c>
      <c r="L10219" t="s">
        <v>28560</v>
      </c>
      <c r="M10219" t="s">
        <v>28561</v>
      </c>
      <c r="N10219">
        <v>3.1702777769999999</v>
      </c>
      <c r="O10219">
        <v>0</v>
      </c>
      <c r="P10219">
        <v>1</v>
      </c>
      <c r="Q10219">
        <v>0</v>
      </c>
      <c r="R10219">
        <v>0</v>
      </c>
      <c r="S10219">
        <v>0</v>
      </c>
      <c r="T10219">
        <v>0</v>
      </c>
      <c r="U10219">
        <v>0</v>
      </c>
      <c r="V10219">
        <v>0</v>
      </c>
      <c r="W10219">
        <v>0</v>
      </c>
      <c r="X10219">
        <v>0.77244018554335825</v>
      </c>
      <c r="Y10219">
        <v>0</v>
      </c>
      <c r="Z10219">
        <v>0</v>
      </c>
      <c r="AA10219">
        <v>0</v>
      </c>
      <c r="AB10219">
        <v>0</v>
      </c>
      <c r="AC10219">
        <v>0</v>
      </c>
      <c r="AD10219">
        <v>0</v>
      </c>
      <c r="AE10219">
        <v>0.77244018554335825</v>
      </c>
    </row>
    <row r="10220" spans="1:31" x14ac:dyDescent="0.25">
      <c r="A10220">
        <v>1667599</v>
      </c>
      <c r="B10220">
        <v>1</v>
      </c>
      <c r="C10220" t="s">
        <v>80</v>
      </c>
      <c r="D10220" t="s">
        <v>108</v>
      </c>
      <c r="E10220" t="s">
        <v>204</v>
      </c>
      <c r="F10220" t="s">
        <v>28562</v>
      </c>
      <c r="G10220" t="s">
        <v>161</v>
      </c>
      <c r="H10220" t="s">
        <v>134</v>
      </c>
      <c r="I10220" t="s">
        <v>135</v>
      </c>
      <c r="J10220" t="s">
        <v>136</v>
      </c>
      <c r="K10220" t="s">
        <v>137</v>
      </c>
      <c r="L10220" t="s">
        <v>28563</v>
      </c>
      <c r="M10220" t="s">
        <v>28564</v>
      </c>
      <c r="N10220">
        <v>0.29722222199999998</v>
      </c>
      <c r="O10220">
        <v>0</v>
      </c>
      <c r="P10220">
        <v>1116</v>
      </c>
      <c r="Q10220">
        <v>2</v>
      </c>
      <c r="R10220">
        <v>454</v>
      </c>
      <c r="S10220">
        <v>8</v>
      </c>
      <c r="T10220">
        <v>228</v>
      </c>
      <c r="U10220">
        <v>0</v>
      </c>
      <c r="V10220">
        <v>0</v>
      </c>
      <c r="W10220">
        <v>0</v>
      </c>
      <c r="X10220">
        <v>57.489776280320157</v>
      </c>
      <c r="Y10220">
        <v>0.20129381043805836</v>
      </c>
      <c r="Z10220">
        <v>32.299949512149638</v>
      </c>
      <c r="AA10220">
        <v>13.887233870849952</v>
      </c>
      <c r="AB10220">
        <v>70.514741201918426</v>
      </c>
      <c r="AC10220">
        <v>0</v>
      </c>
      <c r="AD10220">
        <v>0</v>
      </c>
      <c r="AE10220">
        <v>174.39299467567622</v>
      </c>
    </row>
    <row r="10221" spans="1:31" x14ac:dyDescent="0.25">
      <c r="A10221">
        <v>1667267</v>
      </c>
      <c r="B10221">
        <v>1</v>
      </c>
      <c r="C10221" t="s">
        <v>80</v>
      </c>
      <c r="D10221" t="s">
        <v>94</v>
      </c>
      <c r="E10221" t="s">
        <v>140</v>
      </c>
      <c r="F10221" t="s">
        <v>28565</v>
      </c>
      <c r="G10221" t="s">
        <v>161</v>
      </c>
      <c r="H10221" t="s">
        <v>134</v>
      </c>
      <c r="I10221" t="s">
        <v>135</v>
      </c>
      <c r="J10221" t="s">
        <v>136</v>
      </c>
      <c r="K10221" t="s">
        <v>137</v>
      </c>
      <c r="L10221" t="s">
        <v>28566</v>
      </c>
      <c r="M10221" t="s">
        <v>28567</v>
      </c>
      <c r="N10221">
        <v>0.11388888799999999</v>
      </c>
      <c r="O10221">
        <v>0</v>
      </c>
      <c r="P10221">
        <v>3459</v>
      </c>
      <c r="Q10221">
        <v>102</v>
      </c>
      <c r="R10221">
        <v>867</v>
      </c>
      <c r="S10221">
        <v>21</v>
      </c>
      <c r="T10221">
        <v>463</v>
      </c>
      <c r="U10221">
        <v>4</v>
      </c>
      <c r="V10221">
        <v>2</v>
      </c>
      <c r="W10221">
        <v>0</v>
      </c>
      <c r="X10221">
        <v>53.39086315219587</v>
      </c>
      <c r="Y10221">
        <v>14.846551657733622</v>
      </c>
      <c r="Z10221">
        <v>38.79937296657652</v>
      </c>
      <c r="AA10221">
        <v>7.9013063484996868</v>
      </c>
      <c r="AB10221">
        <v>33.742622761763919</v>
      </c>
      <c r="AC10221">
        <v>7.4398565681770013</v>
      </c>
      <c r="AD10221">
        <v>0.34120117793428334</v>
      </c>
      <c r="AE10221">
        <v>156.46177463288089</v>
      </c>
    </row>
    <row r="10222" spans="1:31" x14ac:dyDescent="0.25">
      <c r="A10222">
        <v>1667931</v>
      </c>
      <c r="B10222">
        <v>1</v>
      </c>
      <c r="C10222" t="s">
        <v>80</v>
      </c>
      <c r="D10222" t="s">
        <v>99</v>
      </c>
      <c r="E10222" t="s">
        <v>140</v>
      </c>
      <c r="F10222" t="s">
        <v>28568</v>
      </c>
      <c r="G10222" t="s">
        <v>161</v>
      </c>
      <c r="H10222" t="s">
        <v>134</v>
      </c>
      <c r="I10222" t="s">
        <v>135</v>
      </c>
      <c r="J10222" t="s">
        <v>136</v>
      </c>
      <c r="K10222" t="s">
        <v>137</v>
      </c>
      <c r="L10222" t="s">
        <v>28569</v>
      </c>
      <c r="M10222" t="s">
        <v>28570</v>
      </c>
      <c r="N10222">
        <v>2.5649999999999999</v>
      </c>
      <c r="O10222">
        <v>0</v>
      </c>
      <c r="P10222">
        <v>0</v>
      </c>
      <c r="Q10222">
        <v>0</v>
      </c>
      <c r="R10222">
        <v>0</v>
      </c>
      <c r="S10222">
        <v>1</v>
      </c>
      <c r="T10222">
        <v>0</v>
      </c>
      <c r="U10222">
        <v>3</v>
      </c>
      <c r="V10222">
        <v>0</v>
      </c>
      <c r="W10222">
        <v>0</v>
      </c>
      <c r="X10222">
        <v>0</v>
      </c>
      <c r="Y10222">
        <v>0</v>
      </c>
      <c r="Z10222">
        <v>0</v>
      </c>
      <c r="AA10222">
        <v>4.751966162802133</v>
      </c>
      <c r="AB10222">
        <v>0</v>
      </c>
      <c r="AC10222">
        <v>68.774736136372169</v>
      </c>
      <c r="AD10222">
        <v>0</v>
      </c>
      <c r="AE10222">
        <v>73.526702299174303</v>
      </c>
    </row>
    <row r="10223" spans="1:31" x14ac:dyDescent="0.25">
      <c r="A10223">
        <v>1667576</v>
      </c>
      <c r="B10223">
        <v>1</v>
      </c>
      <c r="C10223" t="s">
        <v>81</v>
      </c>
      <c r="D10223" t="s">
        <v>117</v>
      </c>
      <c r="E10223" t="s">
        <v>140</v>
      </c>
      <c r="F10223" t="s">
        <v>24884</v>
      </c>
      <c r="G10223" t="s">
        <v>161</v>
      </c>
      <c r="H10223" t="s">
        <v>134</v>
      </c>
      <c r="I10223" t="s">
        <v>135</v>
      </c>
      <c r="J10223" t="s">
        <v>136</v>
      </c>
      <c r="K10223" t="s">
        <v>137</v>
      </c>
      <c r="L10223" t="s">
        <v>28571</v>
      </c>
      <c r="M10223" t="s">
        <v>28572</v>
      </c>
      <c r="N10223">
        <v>0.230555555</v>
      </c>
      <c r="O10223">
        <v>0</v>
      </c>
      <c r="P10223">
        <v>1208</v>
      </c>
      <c r="Q10223">
        <v>0</v>
      </c>
      <c r="R10223">
        <v>72</v>
      </c>
      <c r="S10223">
        <v>6</v>
      </c>
      <c r="T10223">
        <v>107</v>
      </c>
      <c r="U10223">
        <v>1</v>
      </c>
      <c r="V10223">
        <v>3</v>
      </c>
      <c r="W10223">
        <v>0</v>
      </c>
      <c r="X10223">
        <v>48.487471011637957</v>
      </c>
      <c r="Y10223">
        <v>0</v>
      </c>
      <c r="Z10223">
        <v>2.3235947734788502</v>
      </c>
      <c r="AA10223">
        <v>6.4676358389338224</v>
      </c>
      <c r="AB10223">
        <v>18.289595542081791</v>
      </c>
      <c r="AC10223">
        <v>7.1005963295245405</v>
      </c>
      <c r="AD10223">
        <v>12.117743300158569</v>
      </c>
      <c r="AE10223">
        <v>94.786636795815525</v>
      </c>
    </row>
    <row r="10224" spans="1:31" x14ac:dyDescent="0.25">
      <c r="A10224">
        <v>1667645</v>
      </c>
      <c r="B10224">
        <v>1</v>
      </c>
      <c r="C10224" t="s">
        <v>81</v>
      </c>
      <c r="D10224" t="s">
        <v>113</v>
      </c>
      <c r="E10224" t="s">
        <v>140</v>
      </c>
      <c r="F10224" t="s">
        <v>21624</v>
      </c>
      <c r="G10224" t="s">
        <v>161</v>
      </c>
      <c r="H10224" t="s">
        <v>134</v>
      </c>
      <c r="I10224" t="s">
        <v>191</v>
      </c>
      <c r="J10224" t="s">
        <v>136</v>
      </c>
      <c r="K10224" t="s">
        <v>137</v>
      </c>
      <c r="L10224" t="s">
        <v>28573</v>
      </c>
      <c r="M10224" t="s">
        <v>28574</v>
      </c>
      <c r="N10224">
        <v>5.5555550000000002E-3</v>
      </c>
      <c r="O10224">
        <v>0</v>
      </c>
      <c r="P10224">
        <v>1270</v>
      </c>
      <c r="Q10224">
        <v>2</v>
      </c>
      <c r="R10224">
        <v>406</v>
      </c>
      <c r="S10224">
        <v>5</v>
      </c>
      <c r="T10224">
        <v>67</v>
      </c>
      <c r="U10224">
        <v>0</v>
      </c>
      <c r="V10224">
        <v>2</v>
      </c>
      <c r="W10224">
        <v>0</v>
      </c>
      <c r="X10224">
        <v>0.64461706513255579</v>
      </c>
      <c r="Y10224">
        <v>3.7801097078333339E-3</v>
      </c>
      <c r="Z10224">
        <v>0.17267864491335541</v>
      </c>
      <c r="AA10224">
        <v>4.6354278743644457E-2</v>
      </c>
      <c r="AB10224">
        <v>0.52749569241644989</v>
      </c>
      <c r="AC10224">
        <v>0</v>
      </c>
      <c r="AD10224">
        <v>1.6799516418466668E-2</v>
      </c>
      <c r="AE10224">
        <v>1.4117253073323057</v>
      </c>
    </row>
    <row r="10225" spans="1:31" x14ac:dyDescent="0.25">
      <c r="A10225">
        <v>1667977</v>
      </c>
      <c r="B10225">
        <v>1</v>
      </c>
      <c r="C10225" t="s">
        <v>81</v>
      </c>
      <c r="D10225" t="s">
        <v>114</v>
      </c>
      <c r="E10225" t="s">
        <v>152</v>
      </c>
      <c r="F10225" t="s">
        <v>28575</v>
      </c>
      <c r="G10225" t="s">
        <v>154</v>
      </c>
      <c r="H10225" t="s">
        <v>149</v>
      </c>
      <c r="I10225" t="s">
        <v>135</v>
      </c>
      <c r="J10225" t="s">
        <v>136</v>
      </c>
      <c r="K10225" t="s">
        <v>137</v>
      </c>
      <c r="L10225" t="s">
        <v>28576</v>
      </c>
      <c r="M10225" t="s">
        <v>28577</v>
      </c>
      <c r="N10225">
        <v>1.7175</v>
      </c>
      <c r="O10225">
        <v>0</v>
      </c>
      <c r="P10225">
        <v>1</v>
      </c>
      <c r="Q10225">
        <v>0</v>
      </c>
      <c r="R10225">
        <v>0</v>
      </c>
      <c r="S10225">
        <v>0</v>
      </c>
      <c r="T10225">
        <v>0</v>
      </c>
      <c r="U10225">
        <v>0</v>
      </c>
      <c r="V10225">
        <v>0</v>
      </c>
      <c r="W10225">
        <v>0</v>
      </c>
      <c r="X10225">
        <v>0.2116427025381778</v>
      </c>
      <c r="Y10225">
        <v>0</v>
      </c>
      <c r="Z10225">
        <v>0</v>
      </c>
      <c r="AA10225">
        <v>0</v>
      </c>
      <c r="AB10225">
        <v>0</v>
      </c>
      <c r="AC10225">
        <v>0</v>
      </c>
      <c r="AD10225">
        <v>0</v>
      </c>
      <c r="AE10225">
        <v>0.2116427025381778</v>
      </c>
    </row>
    <row r="10226" spans="1:31" x14ac:dyDescent="0.25">
      <c r="A10226">
        <v>1667290</v>
      </c>
      <c r="B10226">
        <v>1</v>
      </c>
      <c r="C10226" t="s">
        <v>80</v>
      </c>
      <c r="D10226" t="s">
        <v>97</v>
      </c>
      <c r="E10226" t="s">
        <v>140</v>
      </c>
      <c r="F10226" t="s">
        <v>28578</v>
      </c>
      <c r="G10226" t="s">
        <v>161</v>
      </c>
      <c r="H10226" t="s">
        <v>134</v>
      </c>
      <c r="I10226" t="s">
        <v>135</v>
      </c>
      <c r="J10226" t="s">
        <v>136</v>
      </c>
      <c r="K10226" t="s">
        <v>137</v>
      </c>
      <c r="L10226" t="s">
        <v>28579</v>
      </c>
      <c r="M10226" t="s">
        <v>28580</v>
      </c>
      <c r="N10226">
        <v>0.33027777699999999</v>
      </c>
      <c r="O10226">
        <v>9</v>
      </c>
      <c r="P10226">
        <v>2325</v>
      </c>
      <c r="Q10226">
        <v>0</v>
      </c>
      <c r="R10226">
        <v>31</v>
      </c>
      <c r="S10226">
        <v>6</v>
      </c>
      <c r="T10226">
        <v>224</v>
      </c>
      <c r="U10226">
        <v>0</v>
      </c>
      <c r="V10226">
        <v>1</v>
      </c>
      <c r="W10226">
        <v>111.97167963352511</v>
      </c>
      <c r="X10226">
        <v>359.25145803407696</v>
      </c>
      <c r="Y10226">
        <v>0</v>
      </c>
      <c r="Z10226">
        <v>3.0447274919066305</v>
      </c>
      <c r="AA10226">
        <v>116.30794105356352</v>
      </c>
      <c r="AB10226">
        <v>65.601308370442837</v>
      </c>
      <c r="AC10226">
        <v>0</v>
      </c>
      <c r="AD10226">
        <v>35.469088952148539</v>
      </c>
      <c r="AE10226">
        <v>691.64620353566363</v>
      </c>
    </row>
    <row r="10227" spans="1:31" x14ac:dyDescent="0.25">
      <c r="A10227">
        <v>1667622</v>
      </c>
      <c r="B10227">
        <v>1</v>
      </c>
      <c r="C10227" t="s">
        <v>80</v>
      </c>
      <c r="D10227" t="s">
        <v>103</v>
      </c>
      <c r="E10227" t="s">
        <v>642</v>
      </c>
      <c r="F10227" t="s">
        <v>28581</v>
      </c>
      <c r="G10227" t="s">
        <v>918</v>
      </c>
      <c r="H10227" t="s">
        <v>134</v>
      </c>
      <c r="I10227" t="s">
        <v>191</v>
      </c>
      <c r="J10227" t="s">
        <v>136</v>
      </c>
      <c r="K10227" t="s">
        <v>137</v>
      </c>
      <c r="L10227" t="s">
        <v>28582</v>
      </c>
      <c r="M10227" t="s">
        <v>28583</v>
      </c>
      <c r="N10227">
        <v>3.5952776999999998E-2</v>
      </c>
      <c r="O10227">
        <v>0</v>
      </c>
      <c r="P10227">
        <v>22303</v>
      </c>
      <c r="Q10227">
        <v>1</v>
      </c>
      <c r="R10227">
        <v>69</v>
      </c>
      <c r="S10227">
        <v>8</v>
      </c>
      <c r="T10227">
        <v>1838</v>
      </c>
      <c r="U10227">
        <v>0</v>
      </c>
      <c r="V10227">
        <v>2</v>
      </c>
      <c r="W10227">
        <v>0</v>
      </c>
      <c r="X10227">
        <v>217.7900505731441</v>
      </c>
      <c r="Y10227">
        <v>0.53721464267390917</v>
      </c>
      <c r="Z10227">
        <v>1.3145882457374376</v>
      </c>
      <c r="AA10227">
        <v>5.122126086872016</v>
      </c>
      <c r="AB10227">
        <v>91.290518761265687</v>
      </c>
      <c r="AC10227">
        <v>0</v>
      </c>
      <c r="AD10227">
        <v>0.36138973966590998</v>
      </c>
      <c r="AE10227">
        <v>316.41588804935907</v>
      </c>
    </row>
    <row r="10228" spans="1:31" x14ac:dyDescent="0.25">
      <c r="A10228">
        <v>1667954</v>
      </c>
      <c r="B10228">
        <v>1</v>
      </c>
      <c r="C10228" t="s">
        <v>80</v>
      </c>
      <c r="D10228" t="s">
        <v>84</v>
      </c>
      <c r="E10228" t="s">
        <v>152</v>
      </c>
      <c r="F10228" t="s">
        <v>28584</v>
      </c>
      <c r="G10228" t="s">
        <v>154</v>
      </c>
      <c r="H10228" t="s">
        <v>149</v>
      </c>
      <c r="I10228" t="s">
        <v>135</v>
      </c>
      <c r="J10228" t="s">
        <v>136</v>
      </c>
      <c r="K10228" t="s">
        <v>137</v>
      </c>
      <c r="L10228" t="s">
        <v>28585</v>
      </c>
      <c r="M10228" t="s">
        <v>28586</v>
      </c>
      <c r="N10228">
        <v>3.5072222219999998</v>
      </c>
      <c r="O10228">
        <v>0</v>
      </c>
      <c r="P10228">
        <v>3</v>
      </c>
      <c r="Q10228">
        <v>0</v>
      </c>
      <c r="R10228">
        <v>0</v>
      </c>
      <c r="S10228">
        <v>0</v>
      </c>
      <c r="T10228">
        <v>0</v>
      </c>
      <c r="U10228">
        <v>0</v>
      </c>
      <c r="V10228">
        <v>0</v>
      </c>
      <c r="W10228">
        <v>0</v>
      </c>
      <c r="X10228">
        <v>1.5788153064626753</v>
      </c>
      <c r="Y10228">
        <v>0</v>
      </c>
      <c r="Z10228">
        <v>0</v>
      </c>
      <c r="AA10228">
        <v>0</v>
      </c>
      <c r="AB10228">
        <v>0</v>
      </c>
      <c r="AC10228">
        <v>0</v>
      </c>
      <c r="AD10228">
        <v>0</v>
      </c>
      <c r="AE10228">
        <v>1.5788153064626753</v>
      </c>
    </row>
    <row r="10229" spans="1:31" x14ac:dyDescent="0.25">
      <c r="A10229">
        <v>1667768</v>
      </c>
      <c r="B10229">
        <v>1</v>
      </c>
      <c r="C10229" t="s">
        <v>80</v>
      </c>
      <c r="D10229" t="s">
        <v>92</v>
      </c>
      <c r="E10229" t="s">
        <v>131</v>
      </c>
      <c r="F10229" t="s">
        <v>28587</v>
      </c>
      <c r="G10229" t="s">
        <v>195</v>
      </c>
      <c r="H10229" t="s">
        <v>134</v>
      </c>
      <c r="I10229" t="s">
        <v>135</v>
      </c>
      <c r="J10229" t="s">
        <v>136</v>
      </c>
      <c r="K10229" t="s">
        <v>137</v>
      </c>
      <c r="L10229" t="s">
        <v>28588</v>
      </c>
      <c r="M10229" t="s">
        <v>28589</v>
      </c>
      <c r="N10229">
        <v>8.7808333330000004</v>
      </c>
      <c r="O10229">
        <v>0</v>
      </c>
      <c r="P10229">
        <v>252</v>
      </c>
      <c r="Q10229">
        <v>0</v>
      </c>
      <c r="R10229">
        <v>2</v>
      </c>
      <c r="S10229">
        <v>0</v>
      </c>
      <c r="T10229">
        <v>9</v>
      </c>
      <c r="U10229">
        <v>0</v>
      </c>
      <c r="V10229">
        <v>0</v>
      </c>
      <c r="W10229">
        <v>0</v>
      </c>
      <c r="X10229">
        <v>1884.1389595803444</v>
      </c>
      <c r="Y10229">
        <v>0</v>
      </c>
      <c r="Z10229">
        <v>15.683343318560656</v>
      </c>
      <c r="AA10229">
        <v>0</v>
      </c>
      <c r="AB10229">
        <v>103.80880000037482</v>
      </c>
      <c r="AC10229">
        <v>0</v>
      </c>
      <c r="AD10229">
        <v>0</v>
      </c>
      <c r="AE10229">
        <v>2003.6311028992798</v>
      </c>
    </row>
    <row r="10230" spans="1:31" x14ac:dyDescent="0.25">
      <c r="A10230">
        <v>1667098</v>
      </c>
      <c r="B10230">
        <v>1</v>
      </c>
      <c r="C10230" t="s">
        <v>80</v>
      </c>
      <c r="D10230" t="s">
        <v>106</v>
      </c>
      <c r="E10230" t="s">
        <v>152</v>
      </c>
      <c r="F10230" t="s">
        <v>28590</v>
      </c>
      <c r="G10230" t="s">
        <v>154</v>
      </c>
      <c r="H10230" t="s">
        <v>149</v>
      </c>
      <c r="I10230" t="s">
        <v>135</v>
      </c>
      <c r="J10230" t="s">
        <v>136</v>
      </c>
      <c r="K10230" t="s">
        <v>137</v>
      </c>
      <c r="L10230" t="s">
        <v>28591</v>
      </c>
      <c r="M10230" t="s">
        <v>28592</v>
      </c>
      <c r="N10230">
        <v>2.9991666659999998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1</v>
      </c>
      <c r="U10230">
        <v>0</v>
      </c>
      <c r="V10230">
        <v>0</v>
      </c>
      <c r="W10230">
        <v>0</v>
      </c>
      <c r="X10230">
        <v>0</v>
      </c>
      <c r="Y10230">
        <v>0</v>
      </c>
      <c r="Z10230">
        <v>0</v>
      </c>
      <c r="AA10230">
        <v>0</v>
      </c>
      <c r="AB10230">
        <v>1.9399672210129445E-2</v>
      </c>
      <c r="AC10230">
        <v>0</v>
      </c>
      <c r="AD10230">
        <v>0</v>
      </c>
      <c r="AE10230">
        <v>1.9399672210129445E-2</v>
      </c>
    </row>
    <row r="10231" spans="1:31" x14ac:dyDescent="0.25">
      <c r="A10231">
        <v>1667791</v>
      </c>
      <c r="B10231">
        <v>1</v>
      </c>
      <c r="C10231" t="s">
        <v>81</v>
      </c>
      <c r="D10231" t="s">
        <v>115</v>
      </c>
      <c r="E10231" t="s">
        <v>131</v>
      </c>
      <c r="F10231" t="s">
        <v>28593</v>
      </c>
      <c r="G10231" t="s">
        <v>195</v>
      </c>
      <c r="H10231" t="s">
        <v>134</v>
      </c>
      <c r="I10231" t="s">
        <v>135</v>
      </c>
      <c r="J10231" t="s">
        <v>136</v>
      </c>
      <c r="K10231" t="s">
        <v>137</v>
      </c>
      <c r="L10231" t="s">
        <v>28594</v>
      </c>
      <c r="M10231" t="s">
        <v>28595</v>
      </c>
      <c r="N10231">
        <v>1.693888888</v>
      </c>
      <c r="O10231">
        <v>0</v>
      </c>
      <c r="P10231">
        <v>45</v>
      </c>
      <c r="Q10231">
        <v>0</v>
      </c>
      <c r="R10231">
        <v>2</v>
      </c>
      <c r="S10231">
        <v>0</v>
      </c>
      <c r="T10231">
        <v>4</v>
      </c>
      <c r="U10231">
        <v>0</v>
      </c>
      <c r="V10231">
        <v>0</v>
      </c>
      <c r="W10231">
        <v>0</v>
      </c>
      <c r="X10231">
        <v>10.890848262826475</v>
      </c>
      <c r="Y10231">
        <v>0</v>
      </c>
      <c r="Z10231">
        <v>4.741992746212334E-2</v>
      </c>
      <c r="AA10231">
        <v>0</v>
      </c>
      <c r="AB10231">
        <v>0.53877448448144671</v>
      </c>
      <c r="AC10231">
        <v>0</v>
      </c>
      <c r="AD10231">
        <v>0</v>
      </c>
      <c r="AE10231">
        <v>11.477042674770045</v>
      </c>
    </row>
    <row r="10232" spans="1:31" x14ac:dyDescent="0.25">
      <c r="A10232">
        <v>1667121</v>
      </c>
      <c r="B10232">
        <v>1</v>
      </c>
      <c r="C10232" t="s">
        <v>80</v>
      </c>
      <c r="D10232" t="s">
        <v>100</v>
      </c>
      <c r="E10232" t="s">
        <v>178</v>
      </c>
      <c r="F10232" t="s">
        <v>28596</v>
      </c>
      <c r="G10232" t="s">
        <v>227</v>
      </c>
      <c r="H10232" t="s">
        <v>149</v>
      </c>
      <c r="I10232" t="s">
        <v>135</v>
      </c>
      <c r="J10232" t="s">
        <v>136</v>
      </c>
      <c r="K10232" t="s">
        <v>137</v>
      </c>
      <c r="L10232" t="s">
        <v>28597</v>
      </c>
      <c r="M10232" t="s">
        <v>28598</v>
      </c>
      <c r="N10232">
        <v>1.051666666</v>
      </c>
      <c r="O10232">
        <v>0</v>
      </c>
      <c r="P10232">
        <v>9</v>
      </c>
      <c r="Q10232">
        <v>0</v>
      </c>
      <c r="R10232">
        <v>7</v>
      </c>
      <c r="S10232">
        <v>0</v>
      </c>
      <c r="T10232">
        <v>1</v>
      </c>
      <c r="U10232">
        <v>0</v>
      </c>
      <c r="V10232">
        <v>0</v>
      </c>
      <c r="W10232">
        <v>0</v>
      </c>
      <c r="X10232">
        <v>1.6546408944604647</v>
      </c>
      <c r="Y10232">
        <v>0</v>
      </c>
      <c r="Z10232">
        <v>0.99759790120432046</v>
      </c>
      <c r="AA10232">
        <v>0</v>
      </c>
      <c r="AB10232">
        <v>2.0180849012991335</v>
      </c>
      <c r="AC10232">
        <v>0</v>
      </c>
      <c r="AD10232">
        <v>0</v>
      </c>
      <c r="AE10232">
        <v>4.6703236969639192</v>
      </c>
    </row>
    <row r="10233" spans="1:31" x14ac:dyDescent="0.25">
      <c r="A10233">
        <v>1667582</v>
      </c>
      <c r="B10233">
        <v>1</v>
      </c>
      <c r="C10233" t="s">
        <v>80</v>
      </c>
      <c r="D10233" t="s">
        <v>94</v>
      </c>
      <c r="E10233" t="s">
        <v>140</v>
      </c>
      <c r="F10233" t="s">
        <v>13331</v>
      </c>
      <c r="G10233" t="s">
        <v>161</v>
      </c>
      <c r="H10233" t="s">
        <v>134</v>
      </c>
      <c r="I10233" t="s">
        <v>135</v>
      </c>
      <c r="J10233" t="s">
        <v>136</v>
      </c>
      <c r="K10233" t="s">
        <v>137</v>
      </c>
      <c r="L10233" t="s">
        <v>28599</v>
      </c>
      <c r="M10233" t="s">
        <v>28600</v>
      </c>
      <c r="N10233">
        <v>0.44388888799999998</v>
      </c>
      <c r="O10233">
        <v>1</v>
      </c>
      <c r="P10233">
        <v>326</v>
      </c>
      <c r="Q10233">
        <v>24</v>
      </c>
      <c r="R10233">
        <v>56</v>
      </c>
      <c r="S10233">
        <v>14</v>
      </c>
      <c r="T10233">
        <v>107</v>
      </c>
      <c r="U10233">
        <v>7</v>
      </c>
      <c r="V10233">
        <v>0</v>
      </c>
      <c r="W10233">
        <v>0.63380985278974999</v>
      </c>
      <c r="X10233">
        <v>22.281622736672496</v>
      </c>
      <c r="Y10233">
        <v>1.2686495464271343</v>
      </c>
      <c r="Z10233">
        <v>3.2997567287543452</v>
      </c>
      <c r="AA10233">
        <v>61.563257673608433</v>
      </c>
      <c r="AB10233">
        <v>11.334462071167801</v>
      </c>
      <c r="AC10233">
        <v>132.27990629250274</v>
      </c>
      <c r="AD10233">
        <v>0</v>
      </c>
      <c r="AE10233">
        <v>232.66146490192273</v>
      </c>
    </row>
    <row r="10234" spans="1:31" x14ac:dyDescent="0.25">
      <c r="A10234">
        <v>1667035</v>
      </c>
      <c r="B10234">
        <v>1</v>
      </c>
      <c r="C10234" t="s">
        <v>81</v>
      </c>
      <c r="D10234" t="s">
        <v>117</v>
      </c>
      <c r="E10234" t="s">
        <v>204</v>
      </c>
      <c r="F10234" t="s">
        <v>10507</v>
      </c>
      <c r="G10234" t="s">
        <v>161</v>
      </c>
      <c r="H10234" t="s">
        <v>134</v>
      </c>
      <c r="I10234" t="s">
        <v>191</v>
      </c>
      <c r="J10234" t="s">
        <v>136</v>
      </c>
      <c r="K10234" t="s">
        <v>137</v>
      </c>
      <c r="L10234" t="s">
        <v>28601</v>
      </c>
      <c r="M10234" t="s">
        <v>28602</v>
      </c>
      <c r="N10234">
        <v>2.2222222E-2</v>
      </c>
      <c r="O10234">
        <v>1</v>
      </c>
      <c r="P10234">
        <v>784</v>
      </c>
      <c r="Q10234">
        <v>2</v>
      </c>
      <c r="R10234">
        <v>18</v>
      </c>
      <c r="S10234">
        <v>8</v>
      </c>
      <c r="T10234">
        <v>25</v>
      </c>
      <c r="U10234">
        <v>0</v>
      </c>
      <c r="V10234">
        <v>0</v>
      </c>
      <c r="W10234">
        <v>3.9662568066222226E-3</v>
      </c>
      <c r="X10234">
        <v>1.5624641438953317</v>
      </c>
      <c r="Y10234">
        <v>2.0829921683533335E-2</v>
      </c>
      <c r="Z10234">
        <v>4.0057241723777774E-2</v>
      </c>
      <c r="AA10234">
        <v>1.1492474169544444</v>
      </c>
      <c r="AB10234">
        <v>0.13429019575591111</v>
      </c>
      <c r="AC10234">
        <v>0</v>
      </c>
      <c r="AD10234">
        <v>0</v>
      </c>
      <c r="AE10234">
        <v>2.9108551768196205</v>
      </c>
    </row>
    <row r="10235" spans="1:31" x14ac:dyDescent="0.25">
      <c r="A10235">
        <v>1667914</v>
      </c>
      <c r="B10235">
        <v>1</v>
      </c>
      <c r="C10235" t="s">
        <v>80</v>
      </c>
      <c r="D10235" t="s">
        <v>103</v>
      </c>
      <c r="E10235" t="s">
        <v>642</v>
      </c>
      <c r="F10235" t="s">
        <v>28603</v>
      </c>
      <c r="G10235" t="s">
        <v>161</v>
      </c>
      <c r="H10235" t="s">
        <v>134</v>
      </c>
      <c r="I10235" t="s">
        <v>135</v>
      </c>
      <c r="J10235" t="s">
        <v>136</v>
      </c>
      <c r="K10235" t="s">
        <v>137</v>
      </c>
      <c r="L10235" t="s">
        <v>28604</v>
      </c>
      <c r="M10235" t="s">
        <v>28605</v>
      </c>
      <c r="N10235">
        <v>1.9025000000000001</v>
      </c>
      <c r="O10235">
        <v>2</v>
      </c>
      <c r="P10235">
        <v>1980</v>
      </c>
      <c r="Q10235">
        <v>56</v>
      </c>
      <c r="R10235">
        <v>188</v>
      </c>
      <c r="S10235">
        <v>24</v>
      </c>
      <c r="T10235">
        <v>288</v>
      </c>
      <c r="U10235">
        <v>8</v>
      </c>
      <c r="V10235">
        <v>0</v>
      </c>
      <c r="W10235">
        <v>6.9015167788775535</v>
      </c>
      <c r="X10235">
        <v>1349.8175840799577</v>
      </c>
      <c r="Y10235">
        <v>569.82078372669298</v>
      </c>
      <c r="Z10235">
        <v>205.04472815727198</v>
      </c>
      <c r="AA10235">
        <v>733.78078322661577</v>
      </c>
      <c r="AB10235">
        <v>458.48088357105541</v>
      </c>
      <c r="AC10235">
        <v>553.56660164491984</v>
      </c>
      <c r="AD10235">
        <v>0</v>
      </c>
      <c r="AE10235">
        <v>3877.4128811853916</v>
      </c>
    </row>
    <row r="10236" spans="1:31" x14ac:dyDescent="0.25">
      <c r="A10236">
        <v>1667476</v>
      </c>
      <c r="B10236">
        <v>1</v>
      </c>
      <c r="C10236" t="s">
        <v>80</v>
      </c>
      <c r="D10236" t="s">
        <v>104</v>
      </c>
      <c r="E10236" t="s">
        <v>204</v>
      </c>
      <c r="F10236" t="s">
        <v>22012</v>
      </c>
      <c r="G10236" t="s">
        <v>161</v>
      </c>
      <c r="H10236" t="s">
        <v>134</v>
      </c>
      <c r="I10236" t="s">
        <v>135</v>
      </c>
      <c r="J10236" t="s">
        <v>136</v>
      </c>
      <c r="K10236" t="s">
        <v>137</v>
      </c>
      <c r="L10236" t="s">
        <v>28606</v>
      </c>
      <c r="M10236" t="s">
        <v>28607</v>
      </c>
      <c r="N10236">
        <v>0.37777777699999998</v>
      </c>
      <c r="O10236">
        <v>8</v>
      </c>
      <c r="P10236">
        <v>19502</v>
      </c>
      <c r="Q10236">
        <v>6</v>
      </c>
      <c r="R10236">
        <v>85</v>
      </c>
      <c r="S10236">
        <v>11</v>
      </c>
      <c r="T10236">
        <v>2596</v>
      </c>
      <c r="U10236">
        <v>6</v>
      </c>
      <c r="V10236">
        <v>5</v>
      </c>
      <c r="W10236">
        <v>1.1289258959794335</v>
      </c>
      <c r="X10236">
        <v>1597.5835248020444</v>
      </c>
      <c r="Y10236">
        <v>0.47466795739557227</v>
      </c>
      <c r="Z10236">
        <v>8.7764050109762533</v>
      </c>
      <c r="AA10236">
        <v>26.977501357404446</v>
      </c>
      <c r="AB10236">
        <v>1005.2675509517583</v>
      </c>
      <c r="AC10236">
        <v>169.59896485140879</v>
      </c>
      <c r="AD10236">
        <v>43.796521867823834</v>
      </c>
      <c r="AE10236">
        <v>2853.6040626947906</v>
      </c>
    </row>
    <row r="10237" spans="1:31" x14ac:dyDescent="0.25">
      <c r="A10237">
        <v>1667144</v>
      </c>
      <c r="B10237">
        <v>1</v>
      </c>
      <c r="C10237" t="s">
        <v>80</v>
      </c>
      <c r="D10237" t="s">
        <v>110</v>
      </c>
      <c r="E10237" t="s">
        <v>152</v>
      </c>
      <c r="F10237" t="s">
        <v>8788</v>
      </c>
      <c r="G10237" t="s">
        <v>154</v>
      </c>
      <c r="H10237" t="s">
        <v>149</v>
      </c>
      <c r="I10237" t="s">
        <v>135</v>
      </c>
      <c r="J10237" t="s">
        <v>136</v>
      </c>
      <c r="K10237" t="s">
        <v>137</v>
      </c>
      <c r="L10237" t="s">
        <v>28608</v>
      </c>
      <c r="M10237" t="s">
        <v>28609</v>
      </c>
      <c r="N10237">
        <v>2.2561111110000001</v>
      </c>
      <c r="O10237">
        <v>0</v>
      </c>
      <c r="P10237">
        <v>1</v>
      </c>
      <c r="Q10237">
        <v>0</v>
      </c>
      <c r="R10237">
        <v>0</v>
      </c>
      <c r="S10237">
        <v>0</v>
      </c>
      <c r="T10237">
        <v>0</v>
      </c>
      <c r="U10237">
        <v>0</v>
      </c>
      <c r="V10237">
        <v>0</v>
      </c>
      <c r="W10237">
        <v>0</v>
      </c>
      <c r="X10237">
        <v>0.79562688050215513</v>
      </c>
      <c r="Y10237">
        <v>0</v>
      </c>
      <c r="Z10237">
        <v>0</v>
      </c>
      <c r="AA10237">
        <v>0</v>
      </c>
      <c r="AB10237">
        <v>0</v>
      </c>
      <c r="AC10237">
        <v>0</v>
      </c>
      <c r="AD10237">
        <v>0</v>
      </c>
      <c r="AE10237">
        <v>0.79562688050215513</v>
      </c>
    </row>
    <row r="10238" spans="1:31" x14ac:dyDescent="0.25">
      <c r="A10238">
        <v>1667868</v>
      </c>
      <c r="B10238">
        <v>1</v>
      </c>
      <c r="C10238" t="s">
        <v>81</v>
      </c>
      <c r="D10238" t="s">
        <v>117</v>
      </c>
      <c r="E10238" t="s">
        <v>152</v>
      </c>
      <c r="F10238" t="s">
        <v>28610</v>
      </c>
      <c r="G10238" t="s">
        <v>154</v>
      </c>
      <c r="H10238" t="s">
        <v>149</v>
      </c>
      <c r="I10238" t="s">
        <v>135</v>
      </c>
      <c r="J10238" t="s">
        <v>136</v>
      </c>
      <c r="K10238" t="s">
        <v>137</v>
      </c>
      <c r="L10238" t="s">
        <v>28611</v>
      </c>
      <c r="M10238" t="s">
        <v>28612</v>
      </c>
      <c r="N10238">
        <v>5.1458333329999997</v>
      </c>
      <c r="O10238">
        <v>0</v>
      </c>
      <c r="P10238">
        <v>1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W10238">
        <v>0</v>
      </c>
      <c r="X10238">
        <v>1.7443478792864004</v>
      </c>
      <c r="Y10238">
        <v>0</v>
      </c>
      <c r="Z10238">
        <v>0</v>
      </c>
      <c r="AA10238">
        <v>0</v>
      </c>
      <c r="AB10238">
        <v>0</v>
      </c>
      <c r="AC10238">
        <v>0</v>
      </c>
      <c r="AD10238">
        <v>0</v>
      </c>
      <c r="AE10238">
        <v>1.7443478792864004</v>
      </c>
    </row>
    <row r="10239" spans="1:31" x14ac:dyDescent="0.25">
      <c r="A10239">
        <v>1667536</v>
      </c>
      <c r="B10239">
        <v>1</v>
      </c>
      <c r="C10239" t="s">
        <v>80</v>
      </c>
      <c r="D10239" t="s">
        <v>90</v>
      </c>
      <c r="E10239" t="s">
        <v>146</v>
      </c>
      <c r="F10239" t="s">
        <v>2021</v>
      </c>
      <c r="G10239" t="s">
        <v>227</v>
      </c>
      <c r="H10239" t="s">
        <v>149</v>
      </c>
      <c r="I10239" t="s">
        <v>135</v>
      </c>
      <c r="J10239" t="s">
        <v>136</v>
      </c>
      <c r="K10239" t="s">
        <v>137</v>
      </c>
      <c r="L10239" t="s">
        <v>28613</v>
      </c>
      <c r="M10239" t="s">
        <v>28614</v>
      </c>
      <c r="N10239">
        <v>2.108055555</v>
      </c>
      <c r="O10239">
        <v>0</v>
      </c>
      <c r="P10239">
        <v>845</v>
      </c>
      <c r="Q10239">
        <v>0</v>
      </c>
      <c r="R10239">
        <v>0</v>
      </c>
      <c r="S10239">
        <v>0</v>
      </c>
      <c r="T10239">
        <v>59</v>
      </c>
      <c r="U10239">
        <v>0</v>
      </c>
      <c r="V10239">
        <v>0</v>
      </c>
      <c r="W10239">
        <v>0</v>
      </c>
      <c r="X10239">
        <v>589.71616198556808</v>
      </c>
      <c r="Y10239">
        <v>0</v>
      </c>
      <c r="Z10239">
        <v>0</v>
      </c>
      <c r="AA10239">
        <v>0</v>
      </c>
      <c r="AB10239">
        <v>46.111733399435849</v>
      </c>
      <c r="AC10239">
        <v>0</v>
      </c>
      <c r="AD10239">
        <v>0</v>
      </c>
      <c r="AE10239">
        <v>635.8278953850039</v>
      </c>
    </row>
    <row r="10240" spans="1:31" x14ac:dyDescent="0.25">
      <c r="A10240">
        <v>1667081</v>
      </c>
      <c r="B10240">
        <v>1</v>
      </c>
      <c r="C10240" t="s">
        <v>80</v>
      </c>
      <c r="D10240" t="s">
        <v>90</v>
      </c>
      <c r="E10240" t="s">
        <v>178</v>
      </c>
      <c r="F10240" t="s">
        <v>28615</v>
      </c>
      <c r="G10240" t="s">
        <v>231</v>
      </c>
      <c r="H10240" t="s">
        <v>149</v>
      </c>
      <c r="I10240" t="s">
        <v>135</v>
      </c>
      <c r="J10240" t="s">
        <v>136</v>
      </c>
      <c r="K10240" t="s">
        <v>137</v>
      </c>
      <c r="L10240" t="s">
        <v>28616</v>
      </c>
      <c r="M10240" t="s">
        <v>28617</v>
      </c>
      <c r="N10240">
        <v>2.517222222</v>
      </c>
      <c r="O10240">
        <v>0</v>
      </c>
      <c r="P10240">
        <v>8</v>
      </c>
      <c r="Q10240">
        <v>0</v>
      </c>
      <c r="R10240">
        <v>0</v>
      </c>
      <c r="S10240">
        <v>0</v>
      </c>
      <c r="T10240">
        <v>60</v>
      </c>
      <c r="U10240">
        <v>0</v>
      </c>
      <c r="V10240">
        <v>1</v>
      </c>
      <c r="W10240">
        <v>0</v>
      </c>
      <c r="X10240">
        <v>8.6981198305328213</v>
      </c>
      <c r="Y10240">
        <v>0</v>
      </c>
      <c r="Z10240">
        <v>0</v>
      </c>
      <c r="AA10240">
        <v>0</v>
      </c>
      <c r="AB10240">
        <v>78.549313260635415</v>
      </c>
      <c r="AC10240">
        <v>0</v>
      </c>
      <c r="AD10240">
        <v>7.3368320917630498</v>
      </c>
      <c r="AE10240">
        <v>94.58426518293129</v>
      </c>
    </row>
    <row r="10241" spans="1:31" x14ac:dyDescent="0.25">
      <c r="A10241">
        <v>1667430</v>
      </c>
      <c r="B10241">
        <v>1</v>
      </c>
      <c r="C10241" t="s">
        <v>80</v>
      </c>
      <c r="D10241" t="s">
        <v>92</v>
      </c>
      <c r="E10241" t="s">
        <v>204</v>
      </c>
      <c r="F10241" t="s">
        <v>4962</v>
      </c>
      <c r="G10241" t="s">
        <v>161</v>
      </c>
      <c r="H10241" t="s">
        <v>134</v>
      </c>
      <c r="I10241" t="s">
        <v>135</v>
      </c>
      <c r="J10241" t="s">
        <v>136</v>
      </c>
      <c r="K10241" t="s">
        <v>137</v>
      </c>
      <c r="L10241" t="s">
        <v>28618</v>
      </c>
      <c r="M10241" t="s">
        <v>28619</v>
      </c>
      <c r="N10241">
        <v>0.58888888800000005</v>
      </c>
      <c r="O10241">
        <v>23</v>
      </c>
      <c r="P10241">
        <v>1407</v>
      </c>
      <c r="Q10241">
        <v>3</v>
      </c>
      <c r="R10241">
        <v>27</v>
      </c>
      <c r="S10241">
        <v>23</v>
      </c>
      <c r="T10241">
        <v>174</v>
      </c>
      <c r="U10241">
        <v>1</v>
      </c>
      <c r="V10241">
        <v>1</v>
      </c>
      <c r="W10241">
        <v>57.869704057861114</v>
      </c>
      <c r="X10241">
        <v>125.92936925719289</v>
      </c>
      <c r="Y10241">
        <v>2.8414325957864452</v>
      </c>
      <c r="Z10241">
        <v>4.1528370010914655</v>
      </c>
      <c r="AA10241">
        <v>31.939601180267857</v>
      </c>
      <c r="AB10241">
        <v>63.048743817508416</v>
      </c>
      <c r="AC10241">
        <v>5.4592294968593782</v>
      </c>
      <c r="AD10241">
        <v>3.5754500483333335E-4</v>
      </c>
      <c r="AE10241">
        <v>291.24127495157239</v>
      </c>
    </row>
    <row r="10242" spans="1:31" x14ac:dyDescent="0.25">
      <c r="A10242">
        <v>1668017</v>
      </c>
      <c r="B10242">
        <v>1</v>
      </c>
      <c r="C10242" t="s">
        <v>80</v>
      </c>
      <c r="D10242" t="s">
        <v>104</v>
      </c>
      <c r="E10242" t="s">
        <v>152</v>
      </c>
      <c r="F10242" t="s">
        <v>28620</v>
      </c>
      <c r="G10242" t="s">
        <v>154</v>
      </c>
      <c r="H10242" t="s">
        <v>149</v>
      </c>
      <c r="I10242" t="s">
        <v>135</v>
      </c>
      <c r="J10242" t="s">
        <v>136</v>
      </c>
      <c r="K10242" t="s">
        <v>137</v>
      </c>
      <c r="L10242" t="s">
        <v>28621</v>
      </c>
      <c r="M10242" t="s">
        <v>28622</v>
      </c>
      <c r="N10242">
        <v>1.545833333</v>
      </c>
      <c r="O10242">
        <v>0</v>
      </c>
      <c r="P10242">
        <v>0</v>
      </c>
      <c r="Q10242">
        <v>0</v>
      </c>
      <c r="R10242">
        <v>1</v>
      </c>
      <c r="S10242">
        <v>0</v>
      </c>
      <c r="T10242">
        <v>0</v>
      </c>
      <c r="U10242">
        <v>0</v>
      </c>
      <c r="V10242">
        <v>0</v>
      </c>
      <c r="W10242">
        <v>0</v>
      </c>
      <c r="X10242">
        <v>0</v>
      </c>
      <c r="Y10242">
        <v>0</v>
      </c>
      <c r="Z10242">
        <v>7.6726544339141669E-3</v>
      </c>
      <c r="AA10242">
        <v>0</v>
      </c>
      <c r="AB10242">
        <v>0</v>
      </c>
      <c r="AC10242">
        <v>0</v>
      </c>
      <c r="AD10242">
        <v>0</v>
      </c>
      <c r="AE10242">
        <v>7.6726544339141669E-3</v>
      </c>
    </row>
    <row r="10243" spans="1:31" x14ac:dyDescent="0.25">
      <c r="A10243">
        <v>1667436</v>
      </c>
      <c r="B10243">
        <v>1</v>
      </c>
      <c r="C10243" t="s">
        <v>80</v>
      </c>
      <c r="D10243" t="s">
        <v>87</v>
      </c>
      <c r="E10243" t="s">
        <v>152</v>
      </c>
      <c r="F10243" t="s">
        <v>28623</v>
      </c>
      <c r="G10243" t="s">
        <v>507</v>
      </c>
      <c r="H10243" t="s">
        <v>149</v>
      </c>
      <c r="I10243" t="s">
        <v>135</v>
      </c>
      <c r="J10243" t="s">
        <v>136</v>
      </c>
      <c r="K10243" t="s">
        <v>137</v>
      </c>
      <c r="L10243" t="s">
        <v>28624</v>
      </c>
      <c r="M10243" t="s">
        <v>28625</v>
      </c>
      <c r="N10243">
        <v>2.6030555550000001</v>
      </c>
      <c r="O10243">
        <v>0</v>
      </c>
      <c r="P10243">
        <v>1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0</v>
      </c>
      <c r="W10243">
        <v>0</v>
      </c>
      <c r="X10243">
        <v>1.245399706447829</v>
      </c>
      <c r="Y10243">
        <v>0</v>
      </c>
      <c r="Z10243">
        <v>0</v>
      </c>
      <c r="AA10243">
        <v>0</v>
      </c>
      <c r="AB10243">
        <v>0</v>
      </c>
      <c r="AC10243">
        <v>0</v>
      </c>
      <c r="AD10243">
        <v>0</v>
      </c>
      <c r="AE10243">
        <v>1.245399706447829</v>
      </c>
    </row>
    <row r="10244" spans="1:31" x14ac:dyDescent="0.25">
      <c r="A10244">
        <v>1668117</v>
      </c>
      <c r="B10244">
        <v>1</v>
      </c>
      <c r="C10244" t="s">
        <v>80</v>
      </c>
      <c r="D10244" t="s">
        <v>106</v>
      </c>
      <c r="E10244" t="s">
        <v>131</v>
      </c>
      <c r="F10244" t="s">
        <v>28626</v>
      </c>
      <c r="G10244" t="s">
        <v>195</v>
      </c>
      <c r="H10244" t="s">
        <v>134</v>
      </c>
      <c r="I10244" t="s">
        <v>135</v>
      </c>
      <c r="J10244" t="s">
        <v>136</v>
      </c>
      <c r="K10244" t="s">
        <v>137</v>
      </c>
      <c r="L10244" t="s">
        <v>28627</v>
      </c>
      <c r="M10244" t="s">
        <v>28628</v>
      </c>
      <c r="N10244">
        <v>2.4272222220000002</v>
      </c>
      <c r="O10244">
        <v>0</v>
      </c>
      <c r="P10244">
        <v>0</v>
      </c>
      <c r="Q10244">
        <v>0</v>
      </c>
      <c r="R10244">
        <v>4</v>
      </c>
      <c r="S10244">
        <v>0</v>
      </c>
      <c r="T10244">
        <v>4</v>
      </c>
      <c r="U10244">
        <v>0</v>
      </c>
      <c r="V10244">
        <v>0</v>
      </c>
      <c r="W10244">
        <v>0</v>
      </c>
      <c r="X10244">
        <v>0</v>
      </c>
      <c r="Y10244">
        <v>0</v>
      </c>
      <c r="Z10244">
        <v>2.8189846350189169</v>
      </c>
      <c r="AA10244">
        <v>0</v>
      </c>
      <c r="AB10244">
        <v>2.6889702050900088</v>
      </c>
      <c r="AC10244">
        <v>0</v>
      </c>
      <c r="AD10244">
        <v>0</v>
      </c>
      <c r="AE10244">
        <v>5.5079548401089262</v>
      </c>
    </row>
    <row r="10245" spans="1:31" x14ac:dyDescent="0.25">
      <c r="A10245">
        <v>1667971</v>
      </c>
      <c r="B10245">
        <v>1</v>
      </c>
      <c r="C10245" t="s">
        <v>81</v>
      </c>
      <c r="D10245" t="s">
        <v>116</v>
      </c>
      <c r="E10245" t="s">
        <v>140</v>
      </c>
      <c r="F10245" t="s">
        <v>28629</v>
      </c>
      <c r="G10245" t="s">
        <v>161</v>
      </c>
      <c r="H10245" t="s">
        <v>134</v>
      </c>
      <c r="I10245" t="s">
        <v>135</v>
      </c>
      <c r="J10245" t="s">
        <v>136</v>
      </c>
      <c r="K10245" t="s">
        <v>137</v>
      </c>
      <c r="L10245" t="s">
        <v>28630</v>
      </c>
      <c r="M10245" t="s">
        <v>28631</v>
      </c>
      <c r="N10245">
        <v>0.119444444</v>
      </c>
      <c r="O10245">
        <v>0</v>
      </c>
      <c r="P10245">
        <v>3479</v>
      </c>
      <c r="Q10245">
        <v>0</v>
      </c>
      <c r="R10245">
        <v>45</v>
      </c>
      <c r="S10245">
        <v>2</v>
      </c>
      <c r="T10245">
        <v>209</v>
      </c>
      <c r="U10245">
        <v>0</v>
      </c>
      <c r="V10245">
        <v>0</v>
      </c>
      <c r="W10245">
        <v>0</v>
      </c>
      <c r="X10245">
        <v>103.1443255139064</v>
      </c>
      <c r="Y10245">
        <v>0</v>
      </c>
      <c r="Z10245">
        <v>1.4727680890634613</v>
      </c>
      <c r="AA10245">
        <v>7.5844025598755946</v>
      </c>
      <c r="AB10245">
        <v>13.855628501229514</v>
      </c>
      <c r="AC10245">
        <v>0</v>
      </c>
      <c r="AD10245">
        <v>0</v>
      </c>
      <c r="AE10245">
        <v>126.05712466407498</v>
      </c>
    </row>
    <row r="10246" spans="1:31" x14ac:dyDescent="0.25">
      <c r="A10246">
        <v>1667284</v>
      </c>
      <c r="B10246">
        <v>1</v>
      </c>
      <c r="C10246" t="s">
        <v>81</v>
      </c>
      <c r="D10246" t="s">
        <v>122</v>
      </c>
      <c r="E10246" t="s">
        <v>152</v>
      </c>
      <c r="F10246" t="s">
        <v>28632</v>
      </c>
      <c r="G10246" t="s">
        <v>154</v>
      </c>
      <c r="H10246" t="s">
        <v>149</v>
      </c>
      <c r="I10246" t="s">
        <v>135</v>
      </c>
      <c r="J10246" t="s">
        <v>136</v>
      </c>
      <c r="K10246" t="s">
        <v>137</v>
      </c>
      <c r="L10246" t="s">
        <v>28633</v>
      </c>
      <c r="M10246" t="s">
        <v>28634</v>
      </c>
      <c r="N10246">
        <v>0.68083333300000004</v>
      </c>
      <c r="O10246">
        <v>0</v>
      </c>
      <c r="P10246">
        <v>2</v>
      </c>
      <c r="Q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W10246">
        <v>0</v>
      </c>
      <c r="X10246">
        <v>7.7586802144115008E-2</v>
      </c>
      <c r="Y10246">
        <v>0</v>
      </c>
      <c r="Z10246">
        <v>0</v>
      </c>
      <c r="AA10246">
        <v>0</v>
      </c>
      <c r="AB10246">
        <v>0</v>
      </c>
      <c r="AC10246">
        <v>0</v>
      </c>
      <c r="AD10246">
        <v>0</v>
      </c>
      <c r="AE10246">
        <v>7.7586802144115008E-2</v>
      </c>
    </row>
    <row r="10247" spans="1:31" x14ac:dyDescent="0.25">
      <c r="A10247">
        <v>1667184</v>
      </c>
      <c r="B10247">
        <v>1</v>
      </c>
      <c r="C10247" t="s">
        <v>80</v>
      </c>
      <c r="D10247" t="s">
        <v>92</v>
      </c>
      <c r="E10247" t="s">
        <v>178</v>
      </c>
      <c r="F10247" t="s">
        <v>24984</v>
      </c>
      <c r="G10247" t="s">
        <v>227</v>
      </c>
      <c r="H10247" t="s">
        <v>149</v>
      </c>
      <c r="I10247" t="s">
        <v>135</v>
      </c>
      <c r="J10247" t="s">
        <v>136</v>
      </c>
      <c r="K10247" t="s">
        <v>137</v>
      </c>
      <c r="L10247" t="s">
        <v>28635</v>
      </c>
      <c r="M10247" t="s">
        <v>28636</v>
      </c>
      <c r="N10247">
        <v>4.4008333329999996</v>
      </c>
      <c r="O10247">
        <v>0</v>
      </c>
      <c r="P10247">
        <v>5</v>
      </c>
      <c r="Q10247">
        <v>0</v>
      </c>
      <c r="R10247">
        <v>16</v>
      </c>
      <c r="S10247">
        <v>0</v>
      </c>
      <c r="T10247">
        <v>0</v>
      </c>
      <c r="U10247">
        <v>0</v>
      </c>
      <c r="V10247">
        <v>0</v>
      </c>
      <c r="W10247">
        <v>0</v>
      </c>
      <c r="X10247">
        <v>1.9784987286236861</v>
      </c>
      <c r="Y10247">
        <v>0</v>
      </c>
      <c r="Z10247">
        <v>8.255405471948384</v>
      </c>
      <c r="AA10247">
        <v>0</v>
      </c>
      <c r="AB10247">
        <v>0</v>
      </c>
      <c r="AC10247">
        <v>0</v>
      </c>
      <c r="AD10247">
        <v>0</v>
      </c>
      <c r="AE10247">
        <v>10.23390420057207</v>
      </c>
    </row>
    <row r="10248" spans="1:31" x14ac:dyDescent="0.25">
      <c r="A10248">
        <v>1667350</v>
      </c>
      <c r="B10248">
        <v>1</v>
      </c>
      <c r="C10248" t="s">
        <v>80</v>
      </c>
      <c r="D10248" t="s">
        <v>82</v>
      </c>
      <c r="E10248" t="s">
        <v>140</v>
      </c>
      <c r="F10248" t="s">
        <v>28637</v>
      </c>
      <c r="G10248" t="s">
        <v>161</v>
      </c>
      <c r="H10248" t="s">
        <v>134</v>
      </c>
      <c r="I10248" t="s">
        <v>135</v>
      </c>
      <c r="J10248" t="s">
        <v>136</v>
      </c>
      <c r="K10248" t="s">
        <v>137</v>
      </c>
      <c r="L10248" t="s">
        <v>28638</v>
      </c>
      <c r="M10248" t="s">
        <v>28639</v>
      </c>
      <c r="N10248">
        <v>0.29305555500000002</v>
      </c>
      <c r="O10248">
        <v>0</v>
      </c>
      <c r="P10248">
        <v>5388</v>
      </c>
      <c r="Q10248">
        <v>0</v>
      </c>
      <c r="R10248">
        <v>1</v>
      </c>
      <c r="S10248">
        <v>3</v>
      </c>
      <c r="T10248">
        <v>236</v>
      </c>
      <c r="U10248">
        <v>0</v>
      </c>
      <c r="V10248">
        <v>0</v>
      </c>
      <c r="W10248">
        <v>0</v>
      </c>
      <c r="X10248">
        <v>567.44174538843731</v>
      </c>
      <c r="Y10248">
        <v>0</v>
      </c>
      <c r="Z10248">
        <v>1.4729296470833333E-4</v>
      </c>
      <c r="AA10248">
        <v>60.228403136244495</v>
      </c>
      <c r="AB10248">
        <v>63.078685749224917</v>
      </c>
      <c r="AC10248">
        <v>0</v>
      </c>
      <c r="AD10248">
        <v>0</v>
      </c>
      <c r="AE10248">
        <v>690.74898156687141</v>
      </c>
    </row>
    <row r="10249" spans="1:31" x14ac:dyDescent="0.25">
      <c r="A10249">
        <v>1667848</v>
      </c>
      <c r="B10249">
        <v>1</v>
      </c>
      <c r="C10249" t="s">
        <v>81</v>
      </c>
      <c r="D10249" t="s">
        <v>122</v>
      </c>
      <c r="E10249" t="s">
        <v>178</v>
      </c>
      <c r="F10249" t="s">
        <v>28640</v>
      </c>
      <c r="G10249" t="s">
        <v>227</v>
      </c>
      <c r="H10249" t="s">
        <v>149</v>
      </c>
      <c r="I10249" t="s">
        <v>135</v>
      </c>
      <c r="J10249" t="s">
        <v>136</v>
      </c>
      <c r="K10249" t="s">
        <v>137</v>
      </c>
      <c r="L10249" t="s">
        <v>28641</v>
      </c>
      <c r="M10249" t="s">
        <v>28642</v>
      </c>
      <c r="N10249">
        <v>0.80694444399999998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87</v>
      </c>
      <c r="U10249">
        <v>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26.342770182692782</v>
      </c>
      <c r="AC10249">
        <v>0</v>
      </c>
      <c r="AD10249">
        <v>0</v>
      </c>
      <c r="AE10249">
        <v>26.342770182692782</v>
      </c>
    </row>
    <row r="10250" spans="1:31" x14ac:dyDescent="0.25">
      <c r="A10250">
        <v>1667207</v>
      </c>
      <c r="B10250">
        <v>1</v>
      </c>
      <c r="C10250" t="s">
        <v>80</v>
      </c>
      <c r="D10250" t="s">
        <v>96</v>
      </c>
      <c r="E10250" t="s">
        <v>178</v>
      </c>
      <c r="F10250" t="s">
        <v>28643</v>
      </c>
      <c r="G10250" t="s">
        <v>227</v>
      </c>
      <c r="H10250" t="s">
        <v>149</v>
      </c>
      <c r="I10250" t="s">
        <v>135</v>
      </c>
      <c r="J10250" t="s">
        <v>136</v>
      </c>
      <c r="K10250" t="s">
        <v>137</v>
      </c>
      <c r="L10250" t="s">
        <v>28644</v>
      </c>
      <c r="M10250" t="s">
        <v>28645</v>
      </c>
      <c r="N10250">
        <v>3.4988888880000002</v>
      </c>
      <c r="O10250">
        <v>0</v>
      </c>
      <c r="P10250">
        <v>207</v>
      </c>
      <c r="Q10250">
        <v>0</v>
      </c>
      <c r="R10250">
        <v>0</v>
      </c>
      <c r="S10250">
        <v>0</v>
      </c>
      <c r="T10250">
        <v>6</v>
      </c>
      <c r="U10250">
        <v>0</v>
      </c>
      <c r="V10250">
        <v>0</v>
      </c>
      <c r="W10250">
        <v>0</v>
      </c>
      <c r="X10250">
        <v>161.00505762893908</v>
      </c>
      <c r="Y10250">
        <v>0</v>
      </c>
      <c r="Z10250">
        <v>0</v>
      </c>
      <c r="AA10250">
        <v>0</v>
      </c>
      <c r="AB10250">
        <v>26.455014267240593</v>
      </c>
      <c r="AC10250">
        <v>0</v>
      </c>
      <c r="AD10250">
        <v>0</v>
      </c>
      <c r="AE10250">
        <v>187.46007189617967</v>
      </c>
    </row>
    <row r="10251" spans="1:31" x14ac:dyDescent="0.25">
      <c r="A10251">
        <v>1668040</v>
      </c>
      <c r="B10251">
        <v>1</v>
      </c>
      <c r="C10251" t="s">
        <v>80</v>
      </c>
      <c r="D10251" t="s">
        <v>82</v>
      </c>
      <c r="E10251" t="s">
        <v>178</v>
      </c>
      <c r="F10251" t="s">
        <v>1925</v>
      </c>
      <c r="G10251" t="s">
        <v>227</v>
      </c>
      <c r="H10251" t="s">
        <v>149</v>
      </c>
      <c r="I10251" t="s">
        <v>135</v>
      </c>
      <c r="J10251" t="s">
        <v>136</v>
      </c>
      <c r="K10251" t="s">
        <v>137</v>
      </c>
      <c r="L10251" t="s">
        <v>28646</v>
      </c>
      <c r="M10251" t="s">
        <v>28647</v>
      </c>
      <c r="N10251">
        <v>3.5386111109999998</v>
      </c>
      <c r="O10251">
        <v>0</v>
      </c>
      <c r="P10251">
        <v>37</v>
      </c>
      <c r="Q10251">
        <v>0</v>
      </c>
      <c r="R10251">
        <v>0</v>
      </c>
      <c r="S10251">
        <v>0</v>
      </c>
      <c r="T10251">
        <v>5</v>
      </c>
      <c r="U10251">
        <v>0</v>
      </c>
      <c r="V10251">
        <v>0</v>
      </c>
      <c r="W10251">
        <v>0</v>
      </c>
      <c r="X10251">
        <v>30.205213436123433</v>
      </c>
      <c r="Y10251">
        <v>0</v>
      </c>
      <c r="Z10251">
        <v>0</v>
      </c>
      <c r="AA10251">
        <v>0</v>
      </c>
      <c r="AB10251">
        <v>0</v>
      </c>
      <c r="AC10251">
        <v>0</v>
      </c>
      <c r="AD10251">
        <v>0</v>
      </c>
      <c r="AE10251">
        <v>30.205213436123433</v>
      </c>
    </row>
    <row r="10252" spans="1:31" x14ac:dyDescent="0.25">
      <c r="A10252">
        <v>1667021</v>
      </c>
      <c r="B10252">
        <v>1</v>
      </c>
      <c r="C10252" t="s">
        <v>80</v>
      </c>
      <c r="D10252" t="s">
        <v>97</v>
      </c>
      <c r="E10252" t="s">
        <v>362</v>
      </c>
      <c r="F10252" t="s">
        <v>28648</v>
      </c>
      <c r="G10252" t="s">
        <v>180</v>
      </c>
      <c r="H10252" t="s">
        <v>149</v>
      </c>
      <c r="I10252" t="s">
        <v>135</v>
      </c>
      <c r="J10252" t="s">
        <v>136</v>
      </c>
      <c r="K10252" t="s">
        <v>137</v>
      </c>
      <c r="L10252" t="s">
        <v>28649</v>
      </c>
      <c r="M10252" t="s">
        <v>28650</v>
      </c>
      <c r="N10252">
        <v>4.6463888879999997</v>
      </c>
      <c r="O10252">
        <v>0</v>
      </c>
      <c r="P10252">
        <v>18</v>
      </c>
      <c r="Q10252">
        <v>0</v>
      </c>
      <c r="R10252">
        <v>0</v>
      </c>
      <c r="S10252">
        <v>0</v>
      </c>
      <c r="T10252">
        <v>1</v>
      </c>
      <c r="U10252">
        <v>0</v>
      </c>
      <c r="V10252">
        <v>0</v>
      </c>
      <c r="W10252">
        <v>0</v>
      </c>
      <c r="X10252">
        <v>60.817420829123854</v>
      </c>
      <c r="Y10252">
        <v>0</v>
      </c>
      <c r="Z10252">
        <v>0</v>
      </c>
      <c r="AA10252">
        <v>0</v>
      </c>
      <c r="AB10252">
        <v>7.340150500078221</v>
      </c>
      <c r="AC10252">
        <v>0</v>
      </c>
      <c r="AD10252">
        <v>0</v>
      </c>
      <c r="AE10252">
        <v>68.157571329202071</v>
      </c>
    </row>
    <row r="10253" spans="1:31" x14ac:dyDescent="0.25">
      <c r="A10253">
        <v>1667513</v>
      </c>
      <c r="B10253">
        <v>1</v>
      </c>
      <c r="C10253" t="s">
        <v>80</v>
      </c>
      <c r="D10253" t="s">
        <v>96</v>
      </c>
      <c r="E10253" t="s">
        <v>178</v>
      </c>
      <c r="F10253" t="s">
        <v>28651</v>
      </c>
      <c r="G10253" t="s">
        <v>227</v>
      </c>
      <c r="H10253" t="s">
        <v>149</v>
      </c>
      <c r="I10253" t="s">
        <v>135</v>
      </c>
      <c r="J10253" t="s">
        <v>136</v>
      </c>
      <c r="K10253" t="s">
        <v>137</v>
      </c>
      <c r="L10253" t="s">
        <v>28652</v>
      </c>
      <c r="M10253" t="s">
        <v>28653</v>
      </c>
      <c r="N10253">
        <v>8.4855555549999995</v>
      </c>
      <c r="O10253">
        <v>0</v>
      </c>
      <c r="P10253">
        <v>18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40.407277412269273</v>
      </c>
      <c r="Y10253">
        <v>0</v>
      </c>
      <c r="Z10253">
        <v>0</v>
      </c>
      <c r="AA10253">
        <v>0</v>
      </c>
      <c r="AB10253">
        <v>0</v>
      </c>
      <c r="AC10253">
        <v>0</v>
      </c>
      <c r="AD10253">
        <v>0</v>
      </c>
      <c r="AE10253">
        <v>40.407277412269273</v>
      </c>
    </row>
    <row r="10254" spans="1:31" x14ac:dyDescent="0.25">
      <c r="A10254">
        <v>1667370</v>
      </c>
      <c r="B10254">
        <v>1</v>
      </c>
      <c r="C10254" t="s">
        <v>80</v>
      </c>
      <c r="D10254" t="s">
        <v>96</v>
      </c>
      <c r="E10254" t="s">
        <v>131</v>
      </c>
      <c r="F10254" t="s">
        <v>28654</v>
      </c>
      <c r="G10254" t="s">
        <v>161</v>
      </c>
      <c r="H10254" t="s">
        <v>134</v>
      </c>
      <c r="I10254" t="s">
        <v>135</v>
      </c>
      <c r="J10254" t="s">
        <v>136</v>
      </c>
      <c r="K10254" t="s">
        <v>137</v>
      </c>
      <c r="L10254" t="s">
        <v>28655</v>
      </c>
      <c r="M10254" t="s">
        <v>28656</v>
      </c>
      <c r="N10254">
        <v>0.57499999999999996</v>
      </c>
      <c r="O10254">
        <v>0</v>
      </c>
      <c r="P10254">
        <v>185</v>
      </c>
      <c r="Q10254">
        <v>0</v>
      </c>
      <c r="R10254">
        <v>0</v>
      </c>
      <c r="S10254">
        <v>0</v>
      </c>
      <c r="T10254">
        <v>9</v>
      </c>
      <c r="U10254">
        <v>0</v>
      </c>
      <c r="V10254">
        <v>0</v>
      </c>
      <c r="W10254">
        <v>0</v>
      </c>
      <c r="X10254">
        <v>35.777359168984852</v>
      </c>
      <c r="Y10254">
        <v>0</v>
      </c>
      <c r="Z10254">
        <v>0</v>
      </c>
      <c r="AA10254">
        <v>0</v>
      </c>
      <c r="AB10254">
        <v>4.5590374644011007</v>
      </c>
      <c r="AC10254">
        <v>0</v>
      </c>
      <c r="AD10254">
        <v>0</v>
      </c>
      <c r="AE10254">
        <v>40.336396633385952</v>
      </c>
    </row>
    <row r="10255" spans="1:31" x14ac:dyDescent="0.25">
      <c r="A10255">
        <v>1668103</v>
      </c>
      <c r="B10255">
        <v>1</v>
      </c>
      <c r="C10255" t="s">
        <v>80</v>
      </c>
      <c r="D10255" t="s">
        <v>104</v>
      </c>
      <c r="E10255" t="s">
        <v>152</v>
      </c>
      <c r="F10255" t="s">
        <v>28657</v>
      </c>
      <c r="G10255" t="s">
        <v>154</v>
      </c>
      <c r="H10255" t="s">
        <v>149</v>
      </c>
      <c r="I10255" t="s">
        <v>135</v>
      </c>
      <c r="J10255" t="s">
        <v>136</v>
      </c>
      <c r="K10255" t="s">
        <v>137</v>
      </c>
      <c r="L10255" t="s">
        <v>28658</v>
      </c>
      <c r="M10255" t="s">
        <v>28659</v>
      </c>
      <c r="N10255">
        <v>2.9327777770000001</v>
      </c>
      <c r="O10255">
        <v>0</v>
      </c>
      <c r="P10255">
        <v>1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0.35556091777983945</v>
      </c>
      <c r="Y10255">
        <v>0</v>
      </c>
      <c r="Z10255">
        <v>0</v>
      </c>
      <c r="AA10255">
        <v>0</v>
      </c>
      <c r="AB10255">
        <v>0</v>
      </c>
      <c r="AC10255">
        <v>0</v>
      </c>
      <c r="AD10255">
        <v>0</v>
      </c>
      <c r="AE10255">
        <v>0.35556091777983945</v>
      </c>
    </row>
    <row r="10256" spans="1:31" x14ac:dyDescent="0.25">
      <c r="A10256">
        <v>1667201</v>
      </c>
      <c r="B10256">
        <v>1</v>
      </c>
      <c r="C10256" t="s">
        <v>80</v>
      </c>
      <c r="D10256" t="s">
        <v>87</v>
      </c>
      <c r="E10256" t="s">
        <v>152</v>
      </c>
      <c r="F10256" t="s">
        <v>28660</v>
      </c>
      <c r="G10256" t="s">
        <v>154</v>
      </c>
      <c r="H10256" t="s">
        <v>149</v>
      </c>
      <c r="I10256" t="s">
        <v>135</v>
      </c>
      <c r="J10256" t="s">
        <v>136</v>
      </c>
      <c r="K10256" t="s">
        <v>137</v>
      </c>
      <c r="L10256" t="s">
        <v>28661</v>
      </c>
      <c r="M10256" t="s">
        <v>28662</v>
      </c>
      <c r="N10256">
        <v>3.9252777769999998</v>
      </c>
      <c r="O10256">
        <v>0</v>
      </c>
      <c r="P10256">
        <v>3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3.7293295120346341</v>
      </c>
      <c r="Y10256">
        <v>0</v>
      </c>
      <c r="Z10256">
        <v>0</v>
      </c>
      <c r="AA10256">
        <v>0</v>
      </c>
      <c r="AB10256">
        <v>0</v>
      </c>
      <c r="AC10256">
        <v>0</v>
      </c>
      <c r="AD10256">
        <v>0</v>
      </c>
      <c r="AE10256">
        <v>3.7293295120346341</v>
      </c>
    </row>
    <row r="10257" spans="1:31" x14ac:dyDescent="0.25">
      <c r="A10257">
        <v>1667748</v>
      </c>
      <c r="B10257">
        <v>1</v>
      </c>
      <c r="C10257" t="s">
        <v>80</v>
      </c>
      <c r="D10257" t="s">
        <v>93</v>
      </c>
      <c r="E10257" t="s">
        <v>178</v>
      </c>
      <c r="F10257" t="s">
        <v>28663</v>
      </c>
      <c r="G10257" t="s">
        <v>227</v>
      </c>
      <c r="H10257" t="s">
        <v>149</v>
      </c>
      <c r="I10257" t="s">
        <v>135</v>
      </c>
      <c r="J10257" t="s">
        <v>136</v>
      </c>
      <c r="K10257" t="s">
        <v>137</v>
      </c>
      <c r="L10257" t="s">
        <v>28664</v>
      </c>
      <c r="M10257" t="s">
        <v>28665</v>
      </c>
      <c r="N10257">
        <v>1.467222222</v>
      </c>
      <c r="O10257">
        <v>0</v>
      </c>
      <c r="P10257">
        <v>4</v>
      </c>
      <c r="Q10257">
        <v>0</v>
      </c>
      <c r="R10257">
        <v>0</v>
      </c>
      <c r="S10257">
        <v>0</v>
      </c>
      <c r="T10257">
        <v>7</v>
      </c>
      <c r="U10257">
        <v>0</v>
      </c>
      <c r="V10257">
        <v>0</v>
      </c>
      <c r="W10257">
        <v>0</v>
      </c>
      <c r="X10257">
        <v>1.0326070340068001</v>
      </c>
      <c r="Y10257">
        <v>0</v>
      </c>
      <c r="Z10257">
        <v>0</v>
      </c>
      <c r="AA10257">
        <v>0</v>
      </c>
      <c r="AB10257">
        <v>8.3116149518116647</v>
      </c>
      <c r="AC10257">
        <v>0</v>
      </c>
      <c r="AD10257">
        <v>0</v>
      </c>
      <c r="AE10257">
        <v>9.3442219858184643</v>
      </c>
    </row>
    <row r="10258" spans="1:31" x14ac:dyDescent="0.25">
      <c r="A10258">
        <v>1667058</v>
      </c>
      <c r="B10258">
        <v>1</v>
      </c>
      <c r="C10258" t="s">
        <v>80</v>
      </c>
      <c r="D10258" t="s">
        <v>108</v>
      </c>
      <c r="E10258" t="s">
        <v>146</v>
      </c>
      <c r="F10258" t="s">
        <v>20320</v>
      </c>
      <c r="G10258" t="s">
        <v>403</v>
      </c>
      <c r="H10258" t="s">
        <v>149</v>
      </c>
      <c r="I10258" t="s">
        <v>135</v>
      </c>
      <c r="J10258" t="s">
        <v>136</v>
      </c>
      <c r="K10258" t="s">
        <v>137</v>
      </c>
      <c r="L10258" t="s">
        <v>28666</v>
      </c>
      <c r="M10258" t="s">
        <v>28667</v>
      </c>
      <c r="N10258">
        <v>0.38416666599999999</v>
      </c>
      <c r="O10258">
        <v>0</v>
      </c>
      <c r="P10258">
        <v>64</v>
      </c>
      <c r="Q10258">
        <v>0</v>
      </c>
      <c r="R10258">
        <v>11</v>
      </c>
      <c r="S10258">
        <v>0</v>
      </c>
      <c r="T10258">
        <v>4</v>
      </c>
      <c r="U10258">
        <v>0</v>
      </c>
      <c r="V10258">
        <v>0</v>
      </c>
      <c r="W10258">
        <v>0</v>
      </c>
      <c r="X10258">
        <v>3.1807359679388805</v>
      </c>
      <c r="Y10258">
        <v>0</v>
      </c>
      <c r="Z10258">
        <v>0.61841306426732345</v>
      </c>
      <c r="AA10258">
        <v>0</v>
      </c>
      <c r="AB10258">
        <v>1.6717949940303733</v>
      </c>
      <c r="AC10258">
        <v>0</v>
      </c>
      <c r="AD10258">
        <v>0</v>
      </c>
      <c r="AE10258">
        <v>5.4709440262365767</v>
      </c>
    </row>
    <row r="10259" spans="1:31" x14ac:dyDescent="0.25">
      <c r="A10259">
        <v>1667499</v>
      </c>
      <c r="B10259">
        <v>1</v>
      </c>
      <c r="C10259" t="s">
        <v>80</v>
      </c>
      <c r="D10259" t="s">
        <v>103</v>
      </c>
      <c r="E10259" t="s">
        <v>204</v>
      </c>
      <c r="F10259" t="s">
        <v>28668</v>
      </c>
      <c r="G10259" t="s">
        <v>691</v>
      </c>
      <c r="H10259" t="s">
        <v>134</v>
      </c>
      <c r="I10259" t="s">
        <v>135</v>
      </c>
      <c r="J10259" t="s">
        <v>136</v>
      </c>
      <c r="K10259" t="s">
        <v>137</v>
      </c>
      <c r="L10259" t="s">
        <v>28669</v>
      </c>
      <c r="M10259" t="s">
        <v>28670</v>
      </c>
      <c r="N10259">
        <v>4.6941666660000001</v>
      </c>
      <c r="O10259">
        <v>3</v>
      </c>
      <c r="P10259">
        <v>1953</v>
      </c>
      <c r="Q10259">
        <v>22</v>
      </c>
      <c r="R10259">
        <v>280</v>
      </c>
      <c r="S10259">
        <v>26</v>
      </c>
      <c r="T10259">
        <v>604</v>
      </c>
      <c r="U10259">
        <v>2</v>
      </c>
      <c r="V10259">
        <v>1</v>
      </c>
      <c r="W10259">
        <v>4.7111755023003274</v>
      </c>
      <c r="X10259">
        <v>1461.5505292139962</v>
      </c>
      <c r="Y10259">
        <v>176.66849853843203</v>
      </c>
      <c r="Z10259">
        <v>118.82338961701534</v>
      </c>
      <c r="AA10259">
        <v>461.71623820856689</v>
      </c>
      <c r="AB10259">
        <v>1091.609472837808</v>
      </c>
      <c r="AC10259">
        <v>372.94259915272431</v>
      </c>
      <c r="AD10259">
        <v>38.227437494293888</v>
      </c>
      <c r="AE10259">
        <v>3726.2493405651371</v>
      </c>
    </row>
    <row r="10260" spans="1:31" x14ac:dyDescent="0.25">
      <c r="A10260">
        <v>1667164</v>
      </c>
      <c r="B10260">
        <v>1</v>
      </c>
      <c r="C10260" t="s">
        <v>81</v>
      </c>
      <c r="D10260" t="s">
        <v>122</v>
      </c>
      <c r="E10260" t="s">
        <v>152</v>
      </c>
      <c r="F10260" t="s">
        <v>28671</v>
      </c>
      <c r="G10260" t="s">
        <v>154</v>
      </c>
      <c r="H10260" t="s">
        <v>149</v>
      </c>
      <c r="I10260" t="s">
        <v>135</v>
      </c>
      <c r="J10260" t="s">
        <v>136</v>
      </c>
      <c r="K10260" t="s">
        <v>137</v>
      </c>
      <c r="L10260" t="s">
        <v>28672</v>
      </c>
      <c r="M10260" t="s">
        <v>28673</v>
      </c>
      <c r="N10260">
        <v>1.088333333</v>
      </c>
      <c r="O10260">
        <v>0</v>
      </c>
      <c r="P10260">
        <v>1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0</v>
      </c>
      <c r="W10260">
        <v>0</v>
      </c>
      <c r="X10260">
        <v>4.71997922702E-3</v>
      </c>
      <c r="Y10260">
        <v>0</v>
      </c>
      <c r="Z10260">
        <v>0</v>
      </c>
      <c r="AA10260">
        <v>0</v>
      </c>
      <c r="AB10260">
        <v>0</v>
      </c>
      <c r="AC10260">
        <v>0</v>
      </c>
      <c r="AD10260">
        <v>0</v>
      </c>
      <c r="AE10260">
        <v>4.71997922702E-3</v>
      </c>
    </row>
    <row r="10261" spans="1:31" x14ac:dyDescent="0.25">
      <c r="A10261">
        <v>1667307</v>
      </c>
      <c r="B10261">
        <v>1</v>
      </c>
      <c r="C10261" t="s">
        <v>81</v>
      </c>
      <c r="D10261" t="s">
        <v>122</v>
      </c>
      <c r="E10261" t="s">
        <v>140</v>
      </c>
      <c r="F10261" t="s">
        <v>21908</v>
      </c>
      <c r="G10261" t="s">
        <v>161</v>
      </c>
      <c r="H10261" t="s">
        <v>134</v>
      </c>
      <c r="I10261" t="s">
        <v>135</v>
      </c>
      <c r="J10261" t="s">
        <v>136</v>
      </c>
      <c r="K10261" t="s">
        <v>137</v>
      </c>
      <c r="L10261" t="s">
        <v>28674</v>
      </c>
      <c r="M10261" t="s">
        <v>28675</v>
      </c>
      <c r="N10261">
        <v>0.68333333299999999</v>
      </c>
      <c r="O10261">
        <v>23</v>
      </c>
      <c r="P10261">
        <v>837</v>
      </c>
      <c r="Q10261">
        <v>70</v>
      </c>
      <c r="R10261">
        <v>29</v>
      </c>
      <c r="S10261">
        <v>24</v>
      </c>
      <c r="T10261">
        <v>58</v>
      </c>
      <c r="U10261">
        <v>0</v>
      </c>
      <c r="V10261">
        <v>2</v>
      </c>
      <c r="W10261">
        <v>1.7122358380573834</v>
      </c>
      <c r="X10261">
        <v>62.202790244039754</v>
      </c>
      <c r="Y10261">
        <v>48.988965242574217</v>
      </c>
      <c r="Z10261">
        <v>2.4717326297867843</v>
      </c>
      <c r="AA10261">
        <v>57.825908489920117</v>
      </c>
      <c r="AB10261">
        <v>13.797424658498263</v>
      </c>
      <c r="AC10261">
        <v>0</v>
      </c>
      <c r="AD10261">
        <v>0.92479429529631685</v>
      </c>
      <c r="AE10261">
        <v>187.92385139817284</v>
      </c>
    </row>
    <row r="10262" spans="1:31" x14ac:dyDescent="0.25">
      <c r="A10262">
        <v>1667556</v>
      </c>
      <c r="B10262">
        <v>1</v>
      </c>
      <c r="C10262" t="s">
        <v>80</v>
      </c>
      <c r="D10262" t="s">
        <v>98</v>
      </c>
      <c r="E10262" t="s">
        <v>140</v>
      </c>
      <c r="F10262" t="s">
        <v>28676</v>
      </c>
      <c r="G10262" t="s">
        <v>161</v>
      </c>
      <c r="H10262" t="s">
        <v>134</v>
      </c>
      <c r="I10262" t="s">
        <v>191</v>
      </c>
      <c r="J10262" t="s">
        <v>136</v>
      </c>
      <c r="K10262" t="s">
        <v>137</v>
      </c>
      <c r="L10262" t="s">
        <v>28677</v>
      </c>
      <c r="M10262" t="s">
        <v>28678</v>
      </c>
      <c r="N10262">
        <v>1.9444444000000002E-2</v>
      </c>
      <c r="O10262">
        <v>0</v>
      </c>
      <c r="P10262">
        <v>252</v>
      </c>
      <c r="Q10262">
        <v>1</v>
      </c>
      <c r="R10262">
        <v>521</v>
      </c>
      <c r="S10262">
        <v>2</v>
      </c>
      <c r="T10262">
        <v>165</v>
      </c>
      <c r="U10262">
        <v>2</v>
      </c>
      <c r="V10262">
        <v>0</v>
      </c>
      <c r="W10262">
        <v>0</v>
      </c>
      <c r="X10262">
        <v>0.95838578400164431</v>
      </c>
      <c r="Y10262">
        <v>1.0358327457722223E-2</v>
      </c>
      <c r="Z10262">
        <v>4.2880669963469353</v>
      </c>
      <c r="AA10262">
        <v>0.25411389734017781</v>
      </c>
      <c r="AB10262">
        <v>2.7133443825626853</v>
      </c>
      <c r="AC10262">
        <v>1.2520841056259864</v>
      </c>
      <c r="AD10262">
        <v>0</v>
      </c>
      <c r="AE10262">
        <v>9.4763534933351501</v>
      </c>
    </row>
    <row r="10263" spans="1:31" x14ac:dyDescent="0.25">
      <c r="A10263">
        <v>1667997</v>
      </c>
      <c r="B10263">
        <v>1</v>
      </c>
      <c r="C10263" t="s">
        <v>80</v>
      </c>
      <c r="D10263" t="s">
        <v>108</v>
      </c>
      <c r="E10263" t="s">
        <v>178</v>
      </c>
      <c r="F10263" t="s">
        <v>28679</v>
      </c>
      <c r="G10263" t="s">
        <v>227</v>
      </c>
      <c r="H10263" t="s">
        <v>149</v>
      </c>
      <c r="I10263" t="s">
        <v>135</v>
      </c>
      <c r="J10263" t="s">
        <v>136</v>
      </c>
      <c r="K10263" t="s">
        <v>137</v>
      </c>
      <c r="L10263" t="s">
        <v>28680</v>
      </c>
      <c r="M10263" t="s">
        <v>28681</v>
      </c>
      <c r="N10263">
        <v>3.8658333329999999</v>
      </c>
      <c r="O10263">
        <v>0</v>
      </c>
      <c r="P10263">
        <v>15</v>
      </c>
      <c r="Q10263">
        <v>0</v>
      </c>
      <c r="R10263">
        <v>8</v>
      </c>
      <c r="S10263">
        <v>0</v>
      </c>
      <c r="T10263">
        <v>0</v>
      </c>
      <c r="U10263">
        <v>0</v>
      </c>
      <c r="V10263">
        <v>0</v>
      </c>
      <c r="W10263">
        <v>0</v>
      </c>
      <c r="X10263">
        <v>6.5812796488806793</v>
      </c>
      <c r="Y10263">
        <v>0</v>
      </c>
      <c r="Z10263">
        <v>0.86386998881563759</v>
      </c>
      <c r="AA10263">
        <v>0</v>
      </c>
      <c r="AB10263">
        <v>0</v>
      </c>
      <c r="AC10263">
        <v>0</v>
      </c>
      <c r="AD10263">
        <v>0</v>
      </c>
      <c r="AE10263">
        <v>7.4451496376963169</v>
      </c>
    </row>
    <row r="10264" spans="1:31" x14ac:dyDescent="0.25">
      <c r="A10264">
        <v>1667456</v>
      </c>
      <c r="B10264">
        <v>1</v>
      </c>
      <c r="C10264" t="s">
        <v>80</v>
      </c>
      <c r="D10264" t="s">
        <v>85</v>
      </c>
      <c r="E10264" t="s">
        <v>178</v>
      </c>
      <c r="F10264" t="s">
        <v>28682</v>
      </c>
      <c r="G10264" t="s">
        <v>3669</v>
      </c>
      <c r="H10264" t="s">
        <v>149</v>
      </c>
      <c r="I10264" t="s">
        <v>135</v>
      </c>
      <c r="J10264" t="s">
        <v>136</v>
      </c>
      <c r="K10264" t="s">
        <v>137</v>
      </c>
      <c r="L10264" t="s">
        <v>28683</v>
      </c>
      <c r="M10264" t="s">
        <v>28684</v>
      </c>
      <c r="N10264">
        <v>0.80388888800000002</v>
      </c>
      <c r="O10264">
        <v>0</v>
      </c>
      <c r="P10264">
        <v>178</v>
      </c>
      <c r="Q10264">
        <v>0</v>
      </c>
      <c r="R10264">
        <v>0</v>
      </c>
      <c r="S10264">
        <v>0</v>
      </c>
      <c r="T10264">
        <v>14</v>
      </c>
      <c r="U10264">
        <v>0</v>
      </c>
      <c r="V10264">
        <v>0</v>
      </c>
      <c r="W10264">
        <v>0</v>
      </c>
      <c r="X10264">
        <v>30.59656329177005</v>
      </c>
      <c r="Y10264">
        <v>0</v>
      </c>
      <c r="Z10264">
        <v>0</v>
      </c>
      <c r="AA10264">
        <v>0</v>
      </c>
      <c r="AB10264">
        <v>2.2214024957154805</v>
      </c>
      <c r="AC10264">
        <v>0</v>
      </c>
      <c r="AD10264">
        <v>0</v>
      </c>
      <c r="AE10264">
        <v>32.817965787485534</v>
      </c>
    </row>
    <row r="10265" spans="1:31" x14ac:dyDescent="0.25">
      <c r="A10265">
        <v>1667694</v>
      </c>
      <c r="B10265">
        <v>1</v>
      </c>
      <c r="C10265" t="s">
        <v>80</v>
      </c>
      <c r="D10265" t="s">
        <v>100</v>
      </c>
      <c r="E10265" t="s">
        <v>140</v>
      </c>
      <c r="F10265" t="s">
        <v>13946</v>
      </c>
      <c r="G10265" t="s">
        <v>161</v>
      </c>
      <c r="H10265" t="s">
        <v>134</v>
      </c>
      <c r="I10265" t="s">
        <v>135</v>
      </c>
      <c r="J10265" t="s">
        <v>136</v>
      </c>
      <c r="K10265" t="s">
        <v>137</v>
      </c>
      <c r="L10265" t="s">
        <v>28685</v>
      </c>
      <c r="M10265" t="s">
        <v>28686</v>
      </c>
      <c r="N10265">
        <v>0.338888888</v>
      </c>
      <c r="O10265">
        <v>23</v>
      </c>
      <c r="P10265">
        <v>3271</v>
      </c>
      <c r="Q10265">
        <v>4</v>
      </c>
      <c r="R10265">
        <v>107</v>
      </c>
      <c r="S10265">
        <v>23</v>
      </c>
      <c r="T10265">
        <v>256</v>
      </c>
      <c r="U10265">
        <v>4</v>
      </c>
      <c r="V10265">
        <v>1</v>
      </c>
      <c r="W10265">
        <v>40.357536900536566</v>
      </c>
      <c r="X10265">
        <v>217.13275026505241</v>
      </c>
      <c r="Y10265">
        <v>2.9148354916178452</v>
      </c>
      <c r="Z10265">
        <v>5.6387112691854471</v>
      </c>
      <c r="AA10265">
        <v>17.826119797825498</v>
      </c>
      <c r="AB10265">
        <v>46.623101341653765</v>
      </c>
      <c r="AC10265">
        <v>65.479314878599112</v>
      </c>
      <c r="AD10265">
        <v>1.1103482401666668E-4</v>
      </c>
      <c r="AE10265">
        <v>395.97248097929469</v>
      </c>
    </row>
    <row r="10266" spans="1:31" x14ac:dyDescent="0.25">
      <c r="A10266">
        <v>1668026</v>
      </c>
      <c r="B10266">
        <v>1</v>
      </c>
      <c r="C10266" t="s">
        <v>80</v>
      </c>
      <c r="D10266" t="s">
        <v>90</v>
      </c>
      <c r="E10266" t="s">
        <v>152</v>
      </c>
      <c r="F10266" t="s">
        <v>28687</v>
      </c>
      <c r="G10266" t="s">
        <v>154</v>
      </c>
      <c r="H10266" t="s">
        <v>149</v>
      </c>
      <c r="I10266" t="s">
        <v>135</v>
      </c>
      <c r="J10266" t="s">
        <v>136</v>
      </c>
      <c r="K10266" t="s">
        <v>137</v>
      </c>
      <c r="L10266" t="s">
        <v>28688</v>
      </c>
      <c r="M10266" t="s">
        <v>28689</v>
      </c>
      <c r="N10266">
        <v>1.0708333329999999</v>
      </c>
      <c r="O10266">
        <v>0</v>
      </c>
      <c r="P10266">
        <v>1</v>
      </c>
      <c r="Q10266">
        <v>0</v>
      </c>
      <c r="R10266">
        <v>0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0.28307088141161335</v>
      </c>
      <c r="Y10266">
        <v>0</v>
      </c>
      <c r="Z10266">
        <v>0</v>
      </c>
      <c r="AA10266">
        <v>0</v>
      </c>
      <c r="AB10266">
        <v>0</v>
      </c>
      <c r="AC10266">
        <v>0</v>
      </c>
      <c r="AD10266">
        <v>0</v>
      </c>
      <c r="AE10266">
        <v>0.28307088141161335</v>
      </c>
    </row>
    <row r="10267" spans="1:31" x14ac:dyDescent="0.25">
      <c r="A10267">
        <v>1667648</v>
      </c>
      <c r="B10267">
        <v>1</v>
      </c>
      <c r="C10267" t="s">
        <v>80</v>
      </c>
      <c r="D10267" t="s">
        <v>91</v>
      </c>
      <c r="E10267" t="s">
        <v>178</v>
      </c>
      <c r="F10267" t="s">
        <v>28690</v>
      </c>
      <c r="G10267" t="s">
        <v>187</v>
      </c>
      <c r="H10267" t="s">
        <v>149</v>
      </c>
      <c r="I10267" t="s">
        <v>135</v>
      </c>
      <c r="J10267" t="s">
        <v>136</v>
      </c>
      <c r="K10267" t="s">
        <v>137</v>
      </c>
      <c r="L10267" t="s">
        <v>28691</v>
      </c>
      <c r="M10267" t="s">
        <v>28692</v>
      </c>
      <c r="N10267">
        <v>12.548888888</v>
      </c>
      <c r="O10267">
        <v>0</v>
      </c>
      <c r="P10267">
        <v>4</v>
      </c>
      <c r="Q10267">
        <v>0</v>
      </c>
      <c r="R10267">
        <v>3</v>
      </c>
      <c r="S10267">
        <v>0</v>
      </c>
      <c r="T10267">
        <v>1</v>
      </c>
      <c r="U10267">
        <v>0</v>
      </c>
      <c r="V10267">
        <v>0</v>
      </c>
      <c r="W10267">
        <v>0</v>
      </c>
      <c r="X10267">
        <v>5.0831966280624528</v>
      </c>
      <c r="Y10267">
        <v>0</v>
      </c>
      <c r="Z10267">
        <v>5.0940554992002767</v>
      </c>
      <c r="AA10267">
        <v>0</v>
      </c>
      <c r="AB10267">
        <v>2.228945544084E-2</v>
      </c>
      <c r="AC10267">
        <v>0</v>
      </c>
      <c r="AD10267">
        <v>0</v>
      </c>
      <c r="AE10267">
        <v>10.199541582703569</v>
      </c>
    </row>
    <row r="10268" spans="1:31" x14ac:dyDescent="0.25">
      <c r="A10268">
        <v>1667007</v>
      </c>
      <c r="B10268">
        <v>1</v>
      </c>
      <c r="C10268" t="s">
        <v>80</v>
      </c>
      <c r="D10268" t="s">
        <v>94</v>
      </c>
      <c r="E10268" t="s">
        <v>152</v>
      </c>
      <c r="F10268" t="s">
        <v>28693</v>
      </c>
      <c r="G10268" t="s">
        <v>172</v>
      </c>
      <c r="H10268" t="s">
        <v>149</v>
      </c>
      <c r="I10268" t="s">
        <v>135</v>
      </c>
      <c r="J10268" t="s">
        <v>136</v>
      </c>
      <c r="K10268" t="s">
        <v>137</v>
      </c>
      <c r="L10268" t="s">
        <v>28694</v>
      </c>
      <c r="M10268" t="s">
        <v>28695</v>
      </c>
      <c r="N10268">
        <v>4.1336111109999996</v>
      </c>
      <c r="O10268">
        <v>0</v>
      </c>
      <c r="P10268">
        <v>1</v>
      </c>
      <c r="Q10268">
        <v>0</v>
      </c>
      <c r="R10268">
        <v>0</v>
      </c>
      <c r="S10268">
        <v>0</v>
      </c>
      <c r="T10268">
        <v>0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0</v>
      </c>
      <c r="AA10268">
        <v>0</v>
      </c>
      <c r="AB10268">
        <v>0</v>
      </c>
      <c r="AC10268">
        <v>0</v>
      </c>
      <c r="AD10268">
        <v>0</v>
      </c>
      <c r="AE10268">
        <v>0</v>
      </c>
    </row>
    <row r="10269" spans="1:31" x14ac:dyDescent="0.25">
      <c r="A10269">
        <v>1667193</v>
      </c>
      <c r="B10269">
        <v>1</v>
      </c>
      <c r="C10269" t="s">
        <v>80</v>
      </c>
      <c r="D10269" t="s">
        <v>95</v>
      </c>
      <c r="E10269" t="s">
        <v>140</v>
      </c>
      <c r="F10269" t="s">
        <v>2640</v>
      </c>
      <c r="G10269" t="s">
        <v>161</v>
      </c>
      <c r="H10269" t="s">
        <v>134</v>
      </c>
      <c r="I10269" t="s">
        <v>135</v>
      </c>
      <c r="J10269" t="s">
        <v>136</v>
      </c>
      <c r="K10269" t="s">
        <v>137</v>
      </c>
      <c r="L10269" t="s">
        <v>28696</v>
      </c>
      <c r="M10269" t="s">
        <v>28697</v>
      </c>
      <c r="N10269">
        <v>1.1888888879999999</v>
      </c>
      <c r="O10269">
        <v>0</v>
      </c>
      <c r="P10269">
        <v>4236</v>
      </c>
      <c r="Q10269">
        <v>0</v>
      </c>
      <c r="R10269">
        <v>0</v>
      </c>
      <c r="S10269">
        <v>4</v>
      </c>
      <c r="T10269">
        <v>239</v>
      </c>
      <c r="U10269">
        <v>0</v>
      </c>
      <c r="V10269">
        <v>0</v>
      </c>
      <c r="W10269">
        <v>0</v>
      </c>
      <c r="X10269">
        <v>1258.4553646753634</v>
      </c>
      <c r="Y10269">
        <v>0</v>
      </c>
      <c r="Z10269">
        <v>0</v>
      </c>
      <c r="AA10269">
        <v>172.84841040654882</v>
      </c>
      <c r="AB10269">
        <v>335.66737883491965</v>
      </c>
      <c r="AC10269">
        <v>0</v>
      </c>
      <c r="AD10269">
        <v>0</v>
      </c>
      <c r="AE10269">
        <v>1766.9711539168318</v>
      </c>
    </row>
    <row r="10270" spans="1:31" x14ac:dyDescent="0.25">
      <c r="A10270">
        <v>1667293</v>
      </c>
      <c r="B10270">
        <v>1</v>
      </c>
      <c r="C10270" t="s">
        <v>80</v>
      </c>
      <c r="D10270" t="s">
        <v>105</v>
      </c>
      <c r="E10270" t="s">
        <v>140</v>
      </c>
      <c r="F10270" t="s">
        <v>28698</v>
      </c>
      <c r="G10270" t="s">
        <v>161</v>
      </c>
      <c r="H10270" t="s">
        <v>134</v>
      </c>
      <c r="I10270" t="s">
        <v>135</v>
      </c>
      <c r="J10270" t="s">
        <v>136</v>
      </c>
      <c r="K10270" t="s">
        <v>137</v>
      </c>
      <c r="L10270" t="s">
        <v>28699</v>
      </c>
      <c r="M10270" t="s">
        <v>28700</v>
      </c>
      <c r="N10270">
        <v>7.4999999999999997E-2</v>
      </c>
      <c r="O10270">
        <v>1</v>
      </c>
      <c r="P10270">
        <v>251</v>
      </c>
      <c r="Q10270">
        <v>1</v>
      </c>
      <c r="R10270">
        <v>2</v>
      </c>
      <c r="S10270">
        <v>7</v>
      </c>
      <c r="T10270">
        <v>34</v>
      </c>
      <c r="U10270">
        <v>0</v>
      </c>
      <c r="V10270">
        <v>0</v>
      </c>
      <c r="W10270">
        <v>7.0151648820825002E-2</v>
      </c>
      <c r="X10270">
        <v>5.4974780387156263</v>
      </c>
      <c r="Y10270">
        <v>6.6010857063675002E-2</v>
      </c>
      <c r="Z10270">
        <v>2.640193275E-5</v>
      </c>
      <c r="AA10270">
        <v>1.1361471576255</v>
      </c>
      <c r="AB10270">
        <v>2.4284181701503509</v>
      </c>
      <c r="AC10270">
        <v>0</v>
      </c>
      <c r="AD10270">
        <v>0</v>
      </c>
      <c r="AE10270">
        <v>9.1982322743087277</v>
      </c>
    </row>
    <row r="10271" spans="1:31" x14ac:dyDescent="0.25">
      <c r="A10271">
        <v>1667840</v>
      </c>
      <c r="B10271">
        <v>1</v>
      </c>
      <c r="C10271" t="s">
        <v>81</v>
      </c>
      <c r="D10271" t="s">
        <v>118</v>
      </c>
      <c r="E10271" t="s">
        <v>131</v>
      </c>
      <c r="F10271" t="s">
        <v>28701</v>
      </c>
      <c r="G10271" t="s">
        <v>195</v>
      </c>
      <c r="H10271" t="s">
        <v>134</v>
      </c>
      <c r="I10271" t="s">
        <v>135</v>
      </c>
      <c r="J10271" t="s">
        <v>136</v>
      </c>
      <c r="K10271" t="s">
        <v>137</v>
      </c>
      <c r="L10271" t="s">
        <v>28702</v>
      </c>
      <c r="M10271" t="s">
        <v>28703</v>
      </c>
      <c r="N10271">
        <v>5.039722222</v>
      </c>
      <c r="O10271">
        <v>0</v>
      </c>
      <c r="P10271">
        <v>9</v>
      </c>
      <c r="Q10271">
        <v>0</v>
      </c>
      <c r="R10271">
        <v>2</v>
      </c>
      <c r="S10271">
        <v>0</v>
      </c>
      <c r="T10271">
        <v>0</v>
      </c>
      <c r="U10271">
        <v>0</v>
      </c>
      <c r="V10271">
        <v>0</v>
      </c>
      <c r="W10271">
        <v>0</v>
      </c>
      <c r="X10271">
        <v>5.3712115291635767</v>
      </c>
      <c r="Y10271">
        <v>0</v>
      </c>
      <c r="Z10271">
        <v>0.36483695869081673</v>
      </c>
      <c r="AA10271">
        <v>0</v>
      </c>
      <c r="AB10271">
        <v>0</v>
      </c>
      <c r="AC10271">
        <v>0</v>
      </c>
      <c r="AD10271">
        <v>0</v>
      </c>
      <c r="AE10271">
        <v>5.7360484878543936</v>
      </c>
    </row>
    <row r="10272" spans="1:31" x14ac:dyDescent="0.25">
      <c r="A10272">
        <v>1667147</v>
      </c>
      <c r="B10272">
        <v>1</v>
      </c>
      <c r="C10272" t="s">
        <v>80</v>
      </c>
      <c r="D10272" t="s">
        <v>100</v>
      </c>
      <c r="E10272" t="s">
        <v>204</v>
      </c>
      <c r="F10272" t="s">
        <v>3243</v>
      </c>
      <c r="G10272" t="s">
        <v>161</v>
      </c>
      <c r="H10272" t="s">
        <v>134</v>
      </c>
      <c r="I10272" t="s">
        <v>135</v>
      </c>
      <c r="J10272" t="s">
        <v>136</v>
      </c>
      <c r="K10272" t="s">
        <v>137</v>
      </c>
      <c r="L10272" t="s">
        <v>28704</v>
      </c>
      <c r="M10272" t="s">
        <v>28705</v>
      </c>
      <c r="N10272">
        <v>0.38888888799999999</v>
      </c>
      <c r="O10272">
        <v>0</v>
      </c>
      <c r="P10272">
        <v>183</v>
      </c>
      <c r="Q10272">
        <v>0</v>
      </c>
      <c r="R10272">
        <v>23</v>
      </c>
      <c r="S10272">
        <v>9</v>
      </c>
      <c r="T10272">
        <v>54</v>
      </c>
      <c r="U10272">
        <v>2</v>
      </c>
      <c r="V10272">
        <v>2</v>
      </c>
      <c r="W10272">
        <v>0</v>
      </c>
      <c r="X10272">
        <v>26.313968784313762</v>
      </c>
      <c r="Y10272">
        <v>0</v>
      </c>
      <c r="Z10272">
        <v>3.9904460509025137</v>
      </c>
      <c r="AA10272">
        <v>44.480048851208245</v>
      </c>
      <c r="AB10272">
        <v>34.263285641442017</v>
      </c>
      <c r="AC10272">
        <v>49.618879057070146</v>
      </c>
      <c r="AD10272">
        <v>108.8537134191111</v>
      </c>
      <c r="AE10272">
        <v>267.5203418040478</v>
      </c>
    </row>
    <row r="10273" spans="1:31" x14ac:dyDescent="0.25">
      <c r="A10273">
        <v>1667001</v>
      </c>
      <c r="B10273">
        <v>1</v>
      </c>
      <c r="C10273" t="s">
        <v>80</v>
      </c>
      <c r="D10273" t="s">
        <v>96</v>
      </c>
      <c r="E10273" t="s">
        <v>140</v>
      </c>
      <c r="F10273" t="s">
        <v>28706</v>
      </c>
      <c r="G10273" t="s">
        <v>161</v>
      </c>
      <c r="H10273" t="s">
        <v>134</v>
      </c>
      <c r="I10273" t="s">
        <v>135</v>
      </c>
      <c r="J10273" t="s">
        <v>136</v>
      </c>
      <c r="K10273" t="s">
        <v>137</v>
      </c>
      <c r="L10273" t="s">
        <v>28707</v>
      </c>
      <c r="M10273" t="s">
        <v>28708</v>
      </c>
      <c r="N10273">
        <v>0.29277777700000002</v>
      </c>
      <c r="O10273">
        <v>0</v>
      </c>
      <c r="P10273">
        <v>3537</v>
      </c>
      <c r="Q10273">
        <v>0</v>
      </c>
      <c r="R10273">
        <v>10</v>
      </c>
      <c r="S10273">
        <v>7</v>
      </c>
      <c r="T10273">
        <v>506</v>
      </c>
      <c r="U10273">
        <v>0</v>
      </c>
      <c r="V10273">
        <v>0</v>
      </c>
      <c r="W10273">
        <v>0</v>
      </c>
      <c r="X10273">
        <v>280.30986886354896</v>
      </c>
      <c r="Y10273">
        <v>0</v>
      </c>
      <c r="Z10273">
        <v>0.29490919346695671</v>
      </c>
      <c r="AA10273">
        <v>16.541679302873412</v>
      </c>
      <c r="AB10273">
        <v>115.46953434930067</v>
      </c>
      <c r="AC10273">
        <v>0</v>
      </c>
      <c r="AD10273">
        <v>0</v>
      </c>
      <c r="AE10273">
        <v>412.61599170918998</v>
      </c>
    </row>
    <row r="10274" spans="1:31" x14ac:dyDescent="0.25">
      <c r="A10274">
        <v>1668020</v>
      </c>
      <c r="B10274">
        <v>1</v>
      </c>
      <c r="C10274" t="s">
        <v>80</v>
      </c>
      <c r="D10274" t="s">
        <v>82</v>
      </c>
      <c r="E10274" t="s">
        <v>178</v>
      </c>
      <c r="F10274" t="s">
        <v>251</v>
      </c>
      <c r="G10274" t="s">
        <v>187</v>
      </c>
      <c r="H10274" t="s">
        <v>149</v>
      </c>
      <c r="I10274" t="s">
        <v>135</v>
      </c>
      <c r="J10274" t="s">
        <v>136</v>
      </c>
      <c r="K10274" t="s">
        <v>137</v>
      </c>
      <c r="L10274" t="s">
        <v>28709</v>
      </c>
      <c r="M10274" t="s">
        <v>28710</v>
      </c>
      <c r="N10274">
        <v>2.7636111109999999</v>
      </c>
      <c r="O10274">
        <v>0</v>
      </c>
      <c r="P10274">
        <v>112</v>
      </c>
      <c r="Q10274">
        <v>0</v>
      </c>
      <c r="R10274">
        <v>0</v>
      </c>
      <c r="S10274">
        <v>0</v>
      </c>
      <c r="T10274">
        <v>8</v>
      </c>
      <c r="U10274">
        <v>0</v>
      </c>
      <c r="V10274">
        <v>0</v>
      </c>
      <c r="W10274">
        <v>0</v>
      </c>
      <c r="X10274">
        <v>113.73945467748298</v>
      </c>
      <c r="Y10274">
        <v>0</v>
      </c>
      <c r="Z10274">
        <v>0</v>
      </c>
      <c r="AA10274">
        <v>0</v>
      </c>
      <c r="AB10274">
        <v>1.6654955036742984</v>
      </c>
      <c r="AC10274">
        <v>0</v>
      </c>
      <c r="AD10274">
        <v>0</v>
      </c>
      <c r="AE10274">
        <v>115.40495018115728</v>
      </c>
    </row>
    <row r="10275" spans="1:31" x14ac:dyDescent="0.25">
      <c r="A10275">
        <v>1667439</v>
      </c>
      <c r="B10275">
        <v>1</v>
      </c>
      <c r="C10275" t="s">
        <v>81</v>
      </c>
      <c r="D10275" t="s">
        <v>123</v>
      </c>
      <c r="E10275" t="s">
        <v>204</v>
      </c>
      <c r="F10275" t="s">
        <v>7041</v>
      </c>
      <c r="G10275" t="s">
        <v>161</v>
      </c>
      <c r="H10275" t="s">
        <v>134</v>
      </c>
      <c r="I10275" t="s">
        <v>135</v>
      </c>
      <c r="J10275" t="s">
        <v>136</v>
      </c>
      <c r="K10275" t="s">
        <v>137</v>
      </c>
      <c r="L10275" t="s">
        <v>28711</v>
      </c>
      <c r="M10275" t="s">
        <v>28712</v>
      </c>
      <c r="N10275">
        <v>1.3572222220000001</v>
      </c>
      <c r="O10275">
        <v>4</v>
      </c>
      <c r="P10275">
        <v>562</v>
      </c>
      <c r="Q10275">
        <v>285</v>
      </c>
      <c r="R10275">
        <v>110</v>
      </c>
      <c r="S10275">
        <v>21</v>
      </c>
      <c r="T10275">
        <v>54</v>
      </c>
      <c r="U10275">
        <v>0</v>
      </c>
      <c r="V10275">
        <v>0</v>
      </c>
      <c r="W10275">
        <v>5.3632788503893503</v>
      </c>
      <c r="X10275">
        <v>99.985427140454149</v>
      </c>
      <c r="Y10275">
        <v>182.61950665050935</v>
      </c>
      <c r="Z10275">
        <v>48.918681866572115</v>
      </c>
      <c r="AA10275">
        <v>48.960941297640083</v>
      </c>
      <c r="AB10275">
        <v>53.972361963256411</v>
      </c>
      <c r="AC10275">
        <v>0</v>
      </c>
      <c r="AD10275">
        <v>0</v>
      </c>
      <c r="AE10275">
        <v>439.82019776882146</v>
      </c>
    </row>
    <row r="10276" spans="1:31" x14ac:dyDescent="0.25">
      <c r="A10276">
        <v>1667688</v>
      </c>
      <c r="B10276">
        <v>1</v>
      </c>
      <c r="C10276" t="s">
        <v>81</v>
      </c>
      <c r="D10276" t="s">
        <v>113</v>
      </c>
      <c r="E10276" t="s">
        <v>178</v>
      </c>
      <c r="F10276" t="s">
        <v>28713</v>
      </c>
      <c r="G10276" t="s">
        <v>187</v>
      </c>
      <c r="H10276" t="s">
        <v>149</v>
      </c>
      <c r="I10276" t="s">
        <v>135</v>
      </c>
      <c r="J10276" t="s">
        <v>136</v>
      </c>
      <c r="K10276" t="s">
        <v>137</v>
      </c>
      <c r="L10276" t="s">
        <v>28714</v>
      </c>
      <c r="M10276" t="s">
        <v>28715</v>
      </c>
      <c r="N10276">
        <v>0.60833333300000003</v>
      </c>
      <c r="O10276">
        <v>0</v>
      </c>
      <c r="P10276">
        <v>15</v>
      </c>
      <c r="Q10276">
        <v>0</v>
      </c>
      <c r="R10276">
        <v>14</v>
      </c>
      <c r="S10276">
        <v>0</v>
      </c>
      <c r="T10276">
        <v>0</v>
      </c>
      <c r="U10276">
        <v>0</v>
      </c>
      <c r="V10276">
        <v>0</v>
      </c>
      <c r="W10276">
        <v>0</v>
      </c>
      <c r="X10276">
        <v>0.67434737806799994</v>
      </c>
      <c r="Y10276">
        <v>0</v>
      </c>
      <c r="Z10276">
        <v>0.68640021034445819</v>
      </c>
      <c r="AA10276">
        <v>0</v>
      </c>
      <c r="AB10276">
        <v>0</v>
      </c>
      <c r="AC10276">
        <v>0</v>
      </c>
      <c r="AD10276">
        <v>0</v>
      </c>
      <c r="AE10276">
        <v>1.3607475884124582</v>
      </c>
    </row>
    <row r="10277" spans="1:31" x14ac:dyDescent="0.25">
      <c r="A10277">
        <v>1667379</v>
      </c>
      <c r="B10277">
        <v>1</v>
      </c>
      <c r="C10277" t="s">
        <v>81</v>
      </c>
      <c r="D10277" t="s">
        <v>128</v>
      </c>
      <c r="E10277" t="s">
        <v>140</v>
      </c>
      <c r="F10277" t="s">
        <v>4289</v>
      </c>
      <c r="G10277" t="s">
        <v>161</v>
      </c>
      <c r="H10277" t="s">
        <v>134</v>
      </c>
      <c r="I10277" t="s">
        <v>135</v>
      </c>
      <c r="J10277" t="s">
        <v>136</v>
      </c>
      <c r="K10277" t="s">
        <v>137</v>
      </c>
      <c r="L10277" t="s">
        <v>28716</v>
      </c>
      <c r="M10277" t="s">
        <v>28717</v>
      </c>
      <c r="N10277">
        <v>0.28166666600000001</v>
      </c>
      <c r="O10277">
        <v>32</v>
      </c>
      <c r="P10277">
        <v>1353</v>
      </c>
      <c r="Q10277">
        <v>460</v>
      </c>
      <c r="R10277">
        <v>178</v>
      </c>
      <c r="S10277">
        <v>33</v>
      </c>
      <c r="T10277">
        <v>152</v>
      </c>
      <c r="U10277">
        <v>1</v>
      </c>
      <c r="V10277">
        <v>0</v>
      </c>
      <c r="W10277">
        <v>1.3235726995252381</v>
      </c>
      <c r="X10277">
        <v>64.787439444965628</v>
      </c>
      <c r="Y10277">
        <v>37.419849284885075</v>
      </c>
      <c r="Z10277">
        <v>8.8455864981630743</v>
      </c>
      <c r="AA10277">
        <v>364.93283026588114</v>
      </c>
      <c r="AB10277">
        <v>23.95883350459097</v>
      </c>
      <c r="AC10277">
        <v>70.833137121418886</v>
      </c>
      <c r="AD10277">
        <v>0</v>
      </c>
      <c r="AE10277">
        <v>572.10124881943</v>
      </c>
    </row>
    <row r="10278" spans="1:31" x14ac:dyDescent="0.25">
      <c r="A10278">
        <v>1667734</v>
      </c>
      <c r="B10278">
        <v>1</v>
      </c>
      <c r="C10278" t="s">
        <v>81</v>
      </c>
      <c r="D10278" t="s">
        <v>117</v>
      </c>
      <c r="E10278" t="s">
        <v>131</v>
      </c>
      <c r="F10278" t="s">
        <v>28718</v>
      </c>
      <c r="G10278" t="s">
        <v>195</v>
      </c>
      <c r="H10278" t="s">
        <v>134</v>
      </c>
      <c r="I10278" t="s">
        <v>135</v>
      </c>
      <c r="J10278" t="s">
        <v>136</v>
      </c>
      <c r="K10278" t="s">
        <v>137</v>
      </c>
      <c r="L10278" t="s">
        <v>28719</v>
      </c>
      <c r="M10278" t="s">
        <v>28720</v>
      </c>
      <c r="N10278">
        <v>1.4755555549999999</v>
      </c>
      <c r="O10278">
        <v>0</v>
      </c>
      <c r="P10278">
        <v>119</v>
      </c>
      <c r="Q10278">
        <v>0</v>
      </c>
      <c r="R10278">
        <v>2</v>
      </c>
      <c r="S10278">
        <v>0</v>
      </c>
      <c r="T10278">
        <v>5</v>
      </c>
      <c r="U10278">
        <v>0</v>
      </c>
      <c r="V10278">
        <v>0</v>
      </c>
      <c r="W10278">
        <v>0</v>
      </c>
      <c r="X10278">
        <v>19.425630527610156</v>
      </c>
      <c r="Y10278">
        <v>0</v>
      </c>
      <c r="Z10278">
        <v>5.9039171230602219E-2</v>
      </c>
      <c r="AA10278">
        <v>0</v>
      </c>
      <c r="AB10278">
        <v>2.0232554856456013</v>
      </c>
      <c r="AC10278">
        <v>0</v>
      </c>
      <c r="AD10278">
        <v>0</v>
      </c>
      <c r="AE10278">
        <v>21.507925184486361</v>
      </c>
    </row>
    <row r="10279" spans="1:31" x14ac:dyDescent="0.25">
      <c r="A10279">
        <v>1668066</v>
      </c>
      <c r="B10279">
        <v>1</v>
      </c>
      <c r="C10279" t="s">
        <v>80</v>
      </c>
      <c r="D10279" t="s">
        <v>105</v>
      </c>
      <c r="E10279" t="s">
        <v>362</v>
      </c>
      <c r="F10279" t="s">
        <v>2072</v>
      </c>
      <c r="G10279" t="s">
        <v>900</v>
      </c>
      <c r="H10279" t="s">
        <v>149</v>
      </c>
      <c r="I10279" t="s">
        <v>135</v>
      </c>
      <c r="J10279" t="s">
        <v>136</v>
      </c>
      <c r="K10279" t="s">
        <v>137</v>
      </c>
      <c r="L10279" t="s">
        <v>28721</v>
      </c>
      <c r="M10279" t="s">
        <v>28722</v>
      </c>
      <c r="N10279">
        <v>2.5099999999999998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3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20.358328724686981</v>
      </c>
      <c r="AC10279">
        <v>0</v>
      </c>
      <c r="AD10279">
        <v>0</v>
      </c>
      <c r="AE10279">
        <v>20.358328724686981</v>
      </c>
    </row>
    <row r="10280" spans="1:31" x14ac:dyDescent="0.25">
      <c r="A10280">
        <v>1668126</v>
      </c>
      <c r="B10280">
        <v>1</v>
      </c>
      <c r="C10280" t="s">
        <v>80</v>
      </c>
      <c r="D10280" t="s">
        <v>82</v>
      </c>
      <c r="E10280" t="s">
        <v>178</v>
      </c>
      <c r="F10280" t="s">
        <v>17301</v>
      </c>
      <c r="G10280" t="s">
        <v>227</v>
      </c>
      <c r="H10280" t="s">
        <v>149</v>
      </c>
      <c r="I10280" t="s">
        <v>135</v>
      </c>
      <c r="J10280" t="s">
        <v>136</v>
      </c>
      <c r="K10280" t="s">
        <v>137</v>
      </c>
      <c r="L10280" t="s">
        <v>28723</v>
      </c>
      <c r="M10280" t="s">
        <v>28724</v>
      </c>
      <c r="N10280">
        <v>2.332222222</v>
      </c>
      <c r="O10280">
        <v>0</v>
      </c>
      <c r="P10280">
        <v>280</v>
      </c>
      <c r="Q10280">
        <v>0</v>
      </c>
      <c r="R10280">
        <v>0</v>
      </c>
      <c r="S10280">
        <v>0</v>
      </c>
      <c r="T10280">
        <v>38</v>
      </c>
      <c r="U10280">
        <v>0</v>
      </c>
      <c r="V10280">
        <v>0</v>
      </c>
      <c r="W10280">
        <v>0</v>
      </c>
      <c r="X10280">
        <v>329.96641392596644</v>
      </c>
      <c r="Y10280">
        <v>0</v>
      </c>
      <c r="Z10280">
        <v>0</v>
      </c>
      <c r="AA10280">
        <v>0</v>
      </c>
      <c r="AB10280">
        <v>19.229806736726278</v>
      </c>
      <c r="AC10280">
        <v>0</v>
      </c>
      <c r="AD10280">
        <v>0</v>
      </c>
      <c r="AE10280">
        <v>349.19622066269272</v>
      </c>
    </row>
    <row r="10281" spans="1:31" x14ac:dyDescent="0.25">
      <c r="A10281">
        <v>1667130</v>
      </c>
      <c r="B10281">
        <v>1</v>
      </c>
      <c r="C10281" t="s">
        <v>80</v>
      </c>
      <c r="D10281" t="s">
        <v>100</v>
      </c>
      <c r="E10281" t="s">
        <v>131</v>
      </c>
      <c r="F10281" t="s">
        <v>7913</v>
      </c>
      <c r="G10281" t="s">
        <v>161</v>
      </c>
      <c r="H10281" t="s">
        <v>134</v>
      </c>
      <c r="I10281" t="s">
        <v>135</v>
      </c>
      <c r="J10281" t="s">
        <v>136</v>
      </c>
      <c r="K10281" t="s">
        <v>137</v>
      </c>
      <c r="L10281" t="s">
        <v>28725</v>
      </c>
      <c r="M10281" t="s">
        <v>28726</v>
      </c>
      <c r="N10281">
        <v>0.17222222200000001</v>
      </c>
      <c r="O10281">
        <v>0</v>
      </c>
      <c r="P10281">
        <v>851</v>
      </c>
      <c r="Q10281">
        <v>0</v>
      </c>
      <c r="R10281">
        <v>124</v>
      </c>
      <c r="S10281">
        <v>0</v>
      </c>
      <c r="T10281">
        <v>101</v>
      </c>
      <c r="U10281">
        <v>0</v>
      </c>
      <c r="V10281">
        <v>0</v>
      </c>
      <c r="W10281">
        <v>0</v>
      </c>
      <c r="X10281">
        <v>60.223823142283358</v>
      </c>
      <c r="Y10281">
        <v>0</v>
      </c>
      <c r="Z10281">
        <v>14.757287281269198</v>
      </c>
      <c r="AA10281">
        <v>0</v>
      </c>
      <c r="AB10281">
        <v>13.455926408591273</v>
      </c>
      <c r="AC10281">
        <v>0</v>
      </c>
      <c r="AD10281">
        <v>0</v>
      </c>
      <c r="AE10281">
        <v>88.437036832143818</v>
      </c>
    </row>
    <row r="10282" spans="1:31" x14ac:dyDescent="0.25">
      <c r="A10282">
        <v>1667525</v>
      </c>
      <c r="B10282">
        <v>1</v>
      </c>
      <c r="C10282" t="s">
        <v>81</v>
      </c>
      <c r="D10282" t="s">
        <v>118</v>
      </c>
      <c r="E10282" t="s">
        <v>131</v>
      </c>
      <c r="F10282" t="s">
        <v>28727</v>
      </c>
      <c r="G10282" t="s">
        <v>161</v>
      </c>
      <c r="H10282" t="s">
        <v>134</v>
      </c>
      <c r="I10282" t="s">
        <v>191</v>
      </c>
      <c r="J10282" t="s">
        <v>136</v>
      </c>
      <c r="K10282" t="s">
        <v>137</v>
      </c>
      <c r="L10282" t="s">
        <v>28728</v>
      </c>
      <c r="M10282" t="s">
        <v>28729</v>
      </c>
      <c r="N10282">
        <v>8.3333330000000001E-3</v>
      </c>
      <c r="O10282">
        <v>1</v>
      </c>
      <c r="P10282">
        <v>877</v>
      </c>
      <c r="Q10282">
        <v>59</v>
      </c>
      <c r="R10282">
        <v>141</v>
      </c>
      <c r="S10282">
        <v>7</v>
      </c>
      <c r="T10282">
        <v>68</v>
      </c>
      <c r="U10282">
        <v>0</v>
      </c>
      <c r="V10282">
        <v>0</v>
      </c>
      <c r="W10282">
        <v>0</v>
      </c>
      <c r="X10282">
        <v>0.65776895030586691</v>
      </c>
      <c r="Y10282">
        <v>0.14517138881065839</v>
      </c>
      <c r="Z10282">
        <v>0.11519162830106672</v>
      </c>
      <c r="AA10282">
        <v>0.51200339027599995</v>
      </c>
      <c r="AB10282">
        <v>0.16788004466864165</v>
      </c>
      <c r="AC10282">
        <v>0</v>
      </c>
      <c r="AD10282">
        <v>0</v>
      </c>
      <c r="AE10282">
        <v>1.5980154023622337</v>
      </c>
    </row>
    <row r="10283" spans="1:31" x14ac:dyDescent="0.25">
      <c r="A10283">
        <v>1667625</v>
      </c>
      <c r="B10283">
        <v>1</v>
      </c>
      <c r="C10283" t="s">
        <v>81</v>
      </c>
      <c r="D10283" t="s">
        <v>120</v>
      </c>
      <c r="E10283" t="s">
        <v>140</v>
      </c>
      <c r="F10283" t="s">
        <v>28730</v>
      </c>
      <c r="G10283" t="s">
        <v>161</v>
      </c>
      <c r="H10283" t="s">
        <v>134</v>
      </c>
      <c r="I10283" t="s">
        <v>135</v>
      </c>
      <c r="J10283" t="s">
        <v>136</v>
      </c>
      <c r="K10283" t="s">
        <v>137</v>
      </c>
      <c r="L10283" t="s">
        <v>28731</v>
      </c>
      <c r="M10283" t="s">
        <v>28732</v>
      </c>
      <c r="N10283">
        <v>0.23611111100000001</v>
      </c>
      <c r="O10283">
        <v>2</v>
      </c>
      <c r="P10283">
        <v>2142</v>
      </c>
      <c r="Q10283">
        <v>162</v>
      </c>
      <c r="R10283">
        <v>133</v>
      </c>
      <c r="S10283">
        <v>17</v>
      </c>
      <c r="T10283">
        <v>265</v>
      </c>
      <c r="U10283">
        <v>0</v>
      </c>
      <c r="V10283">
        <v>2</v>
      </c>
      <c r="W10283">
        <v>1.0389613318388887E-2</v>
      </c>
      <c r="X10283">
        <v>72.284640041523076</v>
      </c>
      <c r="Y10283">
        <v>20.89576610334268</v>
      </c>
      <c r="Z10283">
        <v>12.491319741762904</v>
      </c>
      <c r="AA10283">
        <v>19.750424653263416</v>
      </c>
      <c r="AB10283">
        <v>31.291580650337735</v>
      </c>
      <c r="AC10283">
        <v>0</v>
      </c>
      <c r="AD10283">
        <v>0.37752134035505558</v>
      </c>
      <c r="AE10283">
        <v>157.10164214390326</v>
      </c>
    </row>
    <row r="10284" spans="1:31" x14ac:dyDescent="0.25">
      <c r="A10284">
        <v>1667631</v>
      </c>
      <c r="B10284">
        <v>1</v>
      </c>
      <c r="C10284" t="s">
        <v>80</v>
      </c>
      <c r="D10284" t="s">
        <v>108</v>
      </c>
      <c r="E10284" t="s">
        <v>140</v>
      </c>
      <c r="F10284" t="s">
        <v>25256</v>
      </c>
      <c r="G10284" t="s">
        <v>161</v>
      </c>
      <c r="H10284" t="s">
        <v>134</v>
      </c>
      <c r="I10284" t="s">
        <v>135</v>
      </c>
      <c r="J10284" t="s">
        <v>136</v>
      </c>
      <c r="K10284" t="s">
        <v>137</v>
      </c>
      <c r="L10284" t="s">
        <v>28733</v>
      </c>
      <c r="M10284" t="s">
        <v>28734</v>
      </c>
      <c r="N10284">
        <v>0.28333333300000002</v>
      </c>
      <c r="O10284">
        <v>0</v>
      </c>
      <c r="P10284">
        <v>3544</v>
      </c>
      <c r="Q10284">
        <v>2</v>
      </c>
      <c r="R10284">
        <v>745</v>
      </c>
      <c r="S10284">
        <v>24</v>
      </c>
      <c r="T10284">
        <v>548</v>
      </c>
      <c r="U10284">
        <v>1</v>
      </c>
      <c r="V10284">
        <v>0</v>
      </c>
      <c r="W10284">
        <v>0</v>
      </c>
      <c r="X10284">
        <v>122.20170356880438</v>
      </c>
      <c r="Y10284">
        <v>0.87307479615424999</v>
      </c>
      <c r="Z10284">
        <v>35.027914215519544</v>
      </c>
      <c r="AA10284">
        <v>30.793962364229568</v>
      </c>
      <c r="AB10284">
        <v>82.189301309566147</v>
      </c>
      <c r="AC10284">
        <v>2.0323404278074499</v>
      </c>
      <c r="AD10284">
        <v>0</v>
      </c>
      <c r="AE10284">
        <v>273.11829668208134</v>
      </c>
    </row>
    <row r="10285" spans="1:31" x14ac:dyDescent="0.25">
      <c r="A10285">
        <v>1667233</v>
      </c>
      <c r="B10285">
        <v>1</v>
      </c>
      <c r="C10285" t="s">
        <v>80</v>
      </c>
      <c r="D10285" t="s">
        <v>104</v>
      </c>
      <c r="E10285" t="s">
        <v>152</v>
      </c>
      <c r="F10285" t="s">
        <v>28735</v>
      </c>
      <c r="G10285" t="s">
        <v>154</v>
      </c>
      <c r="H10285" t="s">
        <v>149</v>
      </c>
      <c r="I10285" t="s">
        <v>135</v>
      </c>
      <c r="J10285" t="s">
        <v>136</v>
      </c>
      <c r="K10285" t="s">
        <v>137</v>
      </c>
      <c r="L10285" t="s">
        <v>28736</v>
      </c>
      <c r="M10285" t="s">
        <v>28737</v>
      </c>
      <c r="N10285">
        <v>5.8758333330000001</v>
      </c>
      <c r="O10285">
        <v>0</v>
      </c>
      <c r="P10285">
        <v>2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0</v>
      </c>
      <c r="W10285">
        <v>0</v>
      </c>
      <c r="X10285">
        <v>5.4863712212839104</v>
      </c>
      <c r="Y10285">
        <v>0</v>
      </c>
      <c r="Z10285">
        <v>0</v>
      </c>
      <c r="AA10285">
        <v>0</v>
      </c>
      <c r="AB10285">
        <v>0</v>
      </c>
      <c r="AC10285">
        <v>0</v>
      </c>
      <c r="AD10285">
        <v>0</v>
      </c>
      <c r="AE10285">
        <v>5.4863712212839104</v>
      </c>
    </row>
    <row r="10286" spans="1:31" x14ac:dyDescent="0.25">
      <c r="A10286">
        <v>1667943</v>
      </c>
      <c r="B10286">
        <v>1</v>
      </c>
      <c r="C10286" t="s">
        <v>81</v>
      </c>
      <c r="D10286" t="s">
        <v>128</v>
      </c>
      <c r="E10286" t="s">
        <v>204</v>
      </c>
      <c r="F10286" t="s">
        <v>3543</v>
      </c>
      <c r="G10286" t="s">
        <v>161</v>
      </c>
      <c r="H10286" t="s">
        <v>134</v>
      </c>
      <c r="I10286" t="s">
        <v>135</v>
      </c>
      <c r="J10286" t="s">
        <v>136</v>
      </c>
      <c r="K10286" t="s">
        <v>137</v>
      </c>
      <c r="L10286" t="s">
        <v>28738</v>
      </c>
      <c r="M10286" t="s">
        <v>28739</v>
      </c>
      <c r="N10286">
        <v>0.128611111</v>
      </c>
      <c r="O10286">
        <v>0</v>
      </c>
      <c r="P10286">
        <v>0</v>
      </c>
      <c r="Q10286">
        <v>0</v>
      </c>
      <c r="R10286">
        <v>0</v>
      </c>
      <c r="S10286">
        <v>24</v>
      </c>
      <c r="T10286">
        <v>0</v>
      </c>
      <c r="U10286">
        <v>19</v>
      </c>
      <c r="V10286">
        <v>0</v>
      </c>
      <c r="W10286">
        <v>0</v>
      </c>
      <c r="X10286">
        <v>0</v>
      </c>
      <c r="Y10286">
        <v>0</v>
      </c>
      <c r="Z10286">
        <v>0</v>
      </c>
      <c r="AA10286">
        <v>42.023106269909334</v>
      </c>
      <c r="AB10286">
        <v>0</v>
      </c>
      <c r="AC10286">
        <v>158.76236861640399</v>
      </c>
      <c r="AD10286">
        <v>0</v>
      </c>
      <c r="AE10286">
        <v>200.78547488631332</v>
      </c>
    </row>
    <row r="10287" spans="1:31" x14ac:dyDescent="0.25">
      <c r="A10287">
        <v>1667588</v>
      </c>
      <c r="B10287">
        <v>1</v>
      </c>
      <c r="C10287" t="s">
        <v>80</v>
      </c>
      <c r="D10287" t="s">
        <v>104</v>
      </c>
      <c r="E10287" t="s">
        <v>204</v>
      </c>
      <c r="F10287" t="s">
        <v>22608</v>
      </c>
      <c r="G10287" t="s">
        <v>161</v>
      </c>
      <c r="H10287" t="s">
        <v>134</v>
      </c>
      <c r="I10287" t="s">
        <v>135</v>
      </c>
      <c r="J10287" t="s">
        <v>136</v>
      </c>
      <c r="K10287" t="s">
        <v>137</v>
      </c>
      <c r="L10287" t="s">
        <v>28740</v>
      </c>
      <c r="M10287" t="s">
        <v>28741</v>
      </c>
      <c r="N10287">
        <v>2.733333333</v>
      </c>
      <c r="O10287">
        <v>5</v>
      </c>
      <c r="P10287">
        <v>1763</v>
      </c>
      <c r="Q10287">
        <v>10</v>
      </c>
      <c r="R10287">
        <v>18</v>
      </c>
      <c r="S10287">
        <v>18</v>
      </c>
      <c r="T10287">
        <v>210</v>
      </c>
      <c r="U10287">
        <v>3</v>
      </c>
      <c r="V10287">
        <v>0</v>
      </c>
      <c r="W10287">
        <v>1.4266306425852</v>
      </c>
      <c r="X10287">
        <v>1312.0873769878467</v>
      </c>
      <c r="Y10287">
        <v>19.098914249140797</v>
      </c>
      <c r="Z10287">
        <v>8.3632938006126345</v>
      </c>
      <c r="AA10287">
        <v>1053.1710305169493</v>
      </c>
      <c r="AB10287">
        <v>331.79681950376056</v>
      </c>
      <c r="AC10287">
        <v>95.030947672618211</v>
      </c>
      <c r="AD10287">
        <v>0</v>
      </c>
      <c r="AE10287">
        <v>2820.9750133735133</v>
      </c>
    </row>
    <row r="10288" spans="1:31" x14ac:dyDescent="0.25">
      <c r="A10288">
        <v>1667090</v>
      </c>
      <c r="B10288">
        <v>1</v>
      </c>
      <c r="C10288" t="s">
        <v>80</v>
      </c>
      <c r="D10288" t="s">
        <v>108</v>
      </c>
      <c r="E10288" t="s">
        <v>178</v>
      </c>
      <c r="F10288" t="s">
        <v>10802</v>
      </c>
      <c r="G10288" t="s">
        <v>227</v>
      </c>
      <c r="H10288" t="s">
        <v>149</v>
      </c>
      <c r="I10288" t="s">
        <v>135</v>
      </c>
      <c r="J10288" t="s">
        <v>136</v>
      </c>
      <c r="K10288" t="s">
        <v>137</v>
      </c>
      <c r="L10288" t="s">
        <v>28742</v>
      </c>
      <c r="M10288" t="s">
        <v>28743</v>
      </c>
      <c r="N10288">
        <v>1.073055555</v>
      </c>
      <c r="O10288">
        <v>0</v>
      </c>
      <c r="P10288">
        <v>9</v>
      </c>
      <c r="Q10288">
        <v>0</v>
      </c>
      <c r="R10288">
        <v>7</v>
      </c>
      <c r="S10288">
        <v>0</v>
      </c>
      <c r="T10288">
        <v>1</v>
      </c>
      <c r="U10288">
        <v>0</v>
      </c>
      <c r="V10288">
        <v>0</v>
      </c>
      <c r="W10288">
        <v>0</v>
      </c>
      <c r="X10288">
        <v>1.0209473712336439</v>
      </c>
      <c r="Y10288">
        <v>0</v>
      </c>
      <c r="Z10288">
        <v>0.93138613029376138</v>
      </c>
      <c r="AA10288">
        <v>0</v>
      </c>
      <c r="AB10288">
        <v>3.3715332249900005E-3</v>
      </c>
      <c r="AC10288">
        <v>0</v>
      </c>
      <c r="AD10288">
        <v>0</v>
      </c>
      <c r="AE10288">
        <v>1.9557050347523952</v>
      </c>
    </row>
    <row r="10289" spans="1:31" x14ac:dyDescent="0.25">
      <c r="A10289">
        <v>1667731</v>
      </c>
      <c r="B10289">
        <v>1</v>
      </c>
      <c r="C10289" t="s">
        <v>81</v>
      </c>
      <c r="D10289" t="s">
        <v>128</v>
      </c>
      <c r="E10289" t="s">
        <v>146</v>
      </c>
      <c r="F10289" t="s">
        <v>28744</v>
      </c>
      <c r="G10289" t="s">
        <v>295</v>
      </c>
      <c r="H10289" t="s">
        <v>149</v>
      </c>
      <c r="I10289" t="s">
        <v>135</v>
      </c>
      <c r="J10289" t="s">
        <v>136</v>
      </c>
      <c r="K10289" t="s">
        <v>137</v>
      </c>
      <c r="L10289" t="s">
        <v>28745</v>
      </c>
      <c r="M10289" t="s">
        <v>28746</v>
      </c>
      <c r="N10289">
        <v>1.034444444</v>
      </c>
      <c r="O10289">
        <v>0</v>
      </c>
      <c r="P10289">
        <v>377</v>
      </c>
      <c r="Q10289">
        <v>0</v>
      </c>
      <c r="R10289">
        <v>0</v>
      </c>
      <c r="S10289">
        <v>0</v>
      </c>
      <c r="T10289">
        <v>38</v>
      </c>
      <c r="U10289">
        <v>0</v>
      </c>
      <c r="V10289">
        <v>0</v>
      </c>
      <c r="W10289">
        <v>0</v>
      </c>
      <c r="X10289">
        <v>101.58555508495722</v>
      </c>
      <c r="Y10289">
        <v>0</v>
      </c>
      <c r="Z10289">
        <v>0</v>
      </c>
      <c r="AA10289">
        <v>0</v>
      </c>
      <c r="AB10289">
        <v>30.030051280711103</v>
      </c>
      <c r="AC10289">
        <v>0</v>
      </c>
      <c r="AD10289">
        <v>0</v>
      </c>
      <c r="AE10289">
        <v>131.61560636566833</v>
      </c>
    </row>
    <row r="10290" spans="1:31" x14ac:dyDescent="0.25">
      <c r="A10290">
        <v>1667963</v>
      </c>
      <c r="B10290">
        <v>1</v>
      </c>
      <c r="C10290" t="s">
        <v>80</v>
      </c>
      <c r="D10290" t="s">
        <v>93</v>
      </c>
      <c r="E10290" t="s">
        <v>140</v>
      </c>
      <c r="F10290" t="s">
        <v>28747</v>
      </c>
      <c r="G10290" t="s">
        <v>585</v>
      </c>
      <c r="H10290" t="s">
        <v>134</v>
      </c>
      <c r="I10290" t="s">
        <v>135</v>
      </c>
      <c r="J10290" t="s">
        <v>136</v>
      </c>
      <c r="K10290" t="s">
        <v>137</v>
      </c>
      <c r="L10290" t="s">
        <v>28748</v>
      </c>
      <c r="M10290" t="s">
        <v>28749</v>
      </c>
      <c r="N10290">
        <v>0.98833333300000004</v>
      </c>
      <c r="O10290">
        <v>0</v>
      </c>
      <c r="P10290">
        <v>178</v>
      </c>
      <c r="Q10290">
        <v>9</v>
      </c>
      <c r="R10290">
        <v>8</v>
      </c>
      <c r="S10290">
        <v>1</v>
      </c>
      <c r="T10290">
        <v>41</v>
      </c>
      <c r="U10290">
        <v>1</v>
      </c>
      <c r="V10290">
        <v>0</v>
      </c>
      <c r="W10290">
        <v>0</v>
      </c>
      <c r="X10290">
        <v>39.953366722912094</v>
      </c>
      <c r="Y10290">
        <v>16.696559833442031</v>
      </c>
      <c r="Z10290">
        <v>1.1073255111220301</v>
      </c>
      <c r="AA10290">
        <v>5.5370722892169297</v>
      </c>
      <c r="AB10290">
        <v>11.199411738862521</v>
      </c>
      <c r="AC10290">
        <v>47.006434738895656</v>
      </c>
      <c r="AD10290">
        <v>0</v>
      </c>
      <c r="AE10290">
        <v>121.50017083445127</v>
      </c>
    </row>
    <row r="10291" spans="1:31" x14ac:dyDescent="0.25">
      <c r="A10291">
        <v>1667465</v>
      </c>
      <c r="B10291">
        <v>1</v>
      </c>
      <c r="C10291" t="s">
        <v>80</v>
      </c>
      <c r="D10291" t="s">
        <v>101</v>
      </c>
      <c r="E10291" t="s">
        <v>146</v>
      </c>
      <c r="F10291" t="s">
        <v>28750</v>
      </c>
      <c r="G10291" t="s">
        <v>3003</v>
      </c>
      <c r="H10291" t="s">
        <v>149</v>
      </c>
      <c r="I10291" t="s">
        <v>135</v>
      </c>
      <c r="J10291" t="s">
        <v>136</v>
      </c>
      <c r="K10291" t="s">
        <v>137</v>
      </c>
      <c r="L10291" t="s">
        <v>28751</v>
      </c>
      <c r="M10291" t="s">
        <v>28752</v>
      </c>
      <c r="N10291">
        <v>3.128055555</v>
      </c>
      <c r="O10291">
        <v>0</v>
      </c>
      <c r="P10291">
        <v>51</v>
      </c>
      <c r="Q10291">
        <v>0</v>
      </c>
      <c r="R10291">
        <v>12</v>
      </c>
      <c r="S10291">
        <v>0</v>
      </c>
      <c r="T10291">
        <v>13</v>
      </c>
      <c r="U10291">
        <v>0</v>
      </c>
      <c r="V10291">
        <v>0</v>
      </c>
      <c r="W10291">
        <v>0</v>
      </c>
      <c r="X10291">
        <v>28.216246047563153</v>
      </c>
      <c r="Y10291">
        <v>0</v>
      </c>
      <c r="Z10291">
        <v>7.5248222526446655</v>
      </c>
      <c r="AA10291">
        <v>0</v>
      </c>
      <c r="AB10291">
        <v>11.446374598285972</v>
      </c>
      <c r="AC10291">
        <v>0</v>
      </c>
      <c r="AD10291">
        <v>0</v>
      </c>
      <c r="AE10291">
        <v>47.187442898493792</v>
      </c>
    </row>
    <row r="10292" spans="1:31" x14ac:dyDescent="0.25">
      <c r="A10292">
        <v>1667565</v>
      </c>
      <c r="B10292">
        <v>1</v>
      </c>
      <c r="C10292" t="s">
        <v>81</v>
      </c>
      <c r="D10292" t="s">
        <v>113</v>
      </c>
      <c r="E10292" t="s">
        <v>204</v>
      </c>
      <c r="F10292" t="s">
        <v>5336</v>
      </c>
      <c r="G10292" t="s">
        <v>161</v>
      </c>
      <c r="H10292" t="s">
        <v>134</v>
      </c>
      <c r="I10292" t="s">
        <v>135</v>
      </c>
      <c r="J10292" t="s">
        <v>136</v>
      </c>
      <c r="K10292" t="s">
        <v>137</v>
      </c>
      <c r="L10292" t="s">
        <v>28753</v>
      </c>
      <c r="M10292" t="s">
        <v>28754</v>
      </c>
      <c r="N10292">
        <v>1.5452777769999999</v>
      </c>
      <c r="O10292">
        <v>0</v>
      </c>
      <c r="P10292">
        <v>687</v>
      </c>
      <c r="Q10292">
        <v>51</v>
      </c>
      <c r="R10292">
        <v>256</v>
      </c>
      <c r="S10292">
        <v>8</v>
      </c>
      <c r="T10292">
        <v>39</v>
      </c>
      <c r="U10292">
        <v>1</v>
      </c>
      <c r="V10292">
        <v>0</v>
      </c>
      <c r="W10292">
        <v>0</v>
      </c>
      <c r="X10292">
        <v>163.6907095847975</v>
      </c>
      <c r="Y10292">
        <v>46.360192146984843</v>
      </c>
      <c r="Z10292">
        <v>209.04050386782365</v>
      </c>
      <c r="AA10292">
        <v>146.12179576851318</v>
      </c>
      <c r="AB10292">
        <v>30.095249488781224</v>
      </c>
      <c r="AC10292">
        <v>23.033488982049921</v>
      </c>
      <c r="AD10292">
        <v>0</v>
      </c>
      <c r="AE10292">
        <v>618.34193983895022</v>
      </c>
    </row>
    <row r="10293" spans="1:31" x14ac:dyDescent="0.25">
      <c r="A10293">
        <v>1667986</v>
      </c>
      <c r="B10293">
        <v>1</v>
      </c>
      <c r="C10293" t="s">
        <v>80</v>
      </c>
      <c r="D10293" t="s">
        <v>104</v>
      </c>
      <c r="E10293" t="s">
        <v>178</v>
      </c>
      <c r="F10293" t="s">
        <v>28755</v>
      </c>
      <c r="G10293" t="s">
        <v>675</v>
      </c>
      <c r="H10293" t="s">
        <v>149</v>
      </c>
      <c r="I10293" t="s">
        <v>135</v>
      </c>
      <c r="J10293" t="s">
        <v>136</v>
      </c>
      <c r="K10293" t="s">
        <v>137</v>
      </c>
      <c r="L10293" t="s">
        <v>28756</v>
      </c>
      <c r="M10293" t="s">
        <v>28757</v>
      </c>
      <c r="N10293">
        <v>2.6444444439999999</v>
      </c>
      <c r="O10293">
        <v>0</v>
      </c>
      <c r="P10293">
        <v>89</v>
      </c>
      <c r="Q10293">
        <v>0</v>
      </c>
      <c r="R10293">
        <v>0</v>
      </c>
      <c r="S10293">
        <v>0</v>
      </c>
      <c r="T10293">
        <v>0</v>
      </c>
      <c r="U10293">
        <v>0</v>
      </c>
      <c r="V10293">
        <v>0</v>
      </c>
      <c r="W10293">
        <v>0</v>
      </c>
      <c r="X10293">
        <v>86.926201182213816</v>
      </c>
      <c r="Y10293">
        <v>0</v>
      </c>
      <c r="Z10293">
        <v>0</v>
      </c>
      <c r="AA10293">
        <v>0</v>
      </c>
      <c r="AB10293">
        <v>0</v>
      </c>
      <c r="AC10293">
        <v>0</v>
      </c>
      <c r="AD10293">
        <v>0</v>
      </c>
      <c r="AE10293">
        <v>86.926201182213816</v>
      </c>
    </row>
    <row r="10294" spans="1:31" x14ac:dyDescent="0.25">
      <c r="A10294">
        <v>1667937</v>
      </c>
      <c r="B10294">
        <v>1</v>
      </c>
      <c r="C10294" t="s">
        <v>80</v>
      </c>
      <c r="D10294" t="s">
        <v>103</v>
      </c>
      <c r="E10294" t="s">
        <v>178</v>
      </c>
      <c r="F10294" t="s">
        <v>6343</v>
      </c>
      <c r="G10294" t="s">
        <v>227</v>
      </c>
      <c r="H10294" t="s">
        <v>149</v>
      </c>
      <c r="I10294" t="s">
        <v>135</v>
      </c>
      <c r="J10294" t="s">
        <v>136</v>
      </c>
      <c r="K10294" t="s">
        <v>137</v>
      </c>
      <c r="L10294" t="s">
        <v>28758</v>
      </c>
      <c r="M10294" t="s">
        <v>28759</v>
      </c>
      <c r="N10294">
        <v>2.969166666</v>
      </c>
      <c r="O10294">
        <v>0</v>
      </c>
      <c r="P10294">
        <v>32</v>
      </c>
      <c r="Q10294">
        <v>0</v>
      </c>
      <c r="R10294">
        <v>3</v>
      </c>
      <c r="S10294">
        <v>0</v>
      </c>
      <c r="T10294">
        <v>9</v>
      </c>
      <c r="U10294">
        <v>0</v>
      </c>
      <c r="V10294">
        <v>0</v>
      </c>
      <c r="W10294">
        <v>0</v>
      </c>
      <c r="X10294">
        <v>19.407428887225404</v>
      </c>
      <c r="Y10294">
        <v>0</v>
      </c>
      <c r="Z10294">
        <v>0.35978354156676895</v>
      </c>
      <c r="AA10294">
        <v>0</v>
      </c>
      <c r="AB10294">
        <v>14.250090906918203</v>
      </c>
      <c r="AC10294">
        <v>0</v>
      </c>
      <c r="AD10294">
        <v>0</v>
      </c>
      <c r="AE10294">
        <v>34.01730333571038</v>
      </c>
    </row>
    <row r="10295" spans="1:31" x14ac:dyDescent="0.25">
      <c r="A10295">
        <v>1668043</v>
      </c>
      <c r="B10295">
        <v>1</v>
      </c>
      <c r="C10295" t="s">
        <v>81</v>
      </c>
      <c r="D10295" t="s">
        <v>112</v>
      </c>
      <c r="E10295" t="s">
        <v>204</v>
      </c>
      <c r="F10295" t="s">
        <v>28760</v>
      </c>
      <c r="G10295" t="s">
        <v>161</v>
      </c>
      <c r="H10295" t="s">
        <v>134</v>
      </c>
      <c r="I10295" t="s">
        <v>135</v>
      </c>
      <c r="J10295" t="s">
        <v>136</v>
      </c>
      <c r="K10295" t="s">
        <v>137</v>
      </c>
      <c r="L10295" t="s">
        <v>28761</v>
      </c>
      <c r="M10295" t="s">
        <v>28762</v>
      </c>
      <c r="N10295">
        <v>4.8138888880000001</v>
      </c>
      <c r="O10295">
        <v>0</v>
      </c>
      <c r="P10295">
        <v>719</v>
      </c>
      <c r="Q10295">
        <v>22</v>
      </c>
      <c r="R10295">
        <v>143</v>
      </c>
      <c r="S10295">
        <v>8</v>
      </c>
      <c r="T10295">
        <v>114</v>
      </c>
      <c r="U10295">
        <v>0</v>
      </c>
      <c r="V10295">
        <v>0</v>
      </c>
      <c r="W10295">
        <v>0</v>
      </c>
      <c r="X10295">
        <v>868.73420318641456</v>
      </c>
      <c r="Y10295">
        <v>13.006004905213066</v>
      </c>
      <c r="Z10295">
        <v>152.47103573910769</v>
      </c>
      <c r="AA10295">
        <v>26.893024956885064</v>
      </c>
      <c r="AB10295">
        <v>238.01083122962308</v>
      </c>
      <c r="AC10295">
        <v>0</v>
      </c>
      <c r="AD10295">
        <v>0</v>
      </c>
      <c r="AE10295">
        <v>1299.1151000172435</v>
      </c>
    </row>
    <row r="10296" spans="1:31" x14ac:dyDescent="0.25">
      <c r="A10296">
        <v>1667545</v>
      </c>
      <c r="B10296">
        <v>1</v>
      </c>
      <c r="C10296" t="s">
        <v>81</v>
      </c>
      <c r="D10296" t="s">
        <v>118</v>
      </c>
      <c r="E10296" t="s">
        <v>204</v>
      </c>
      <c r="F10296" t="s">
        <v>9577</v>
      </c>
      <c r="G10296" t="s">
        <v>161</v>
      </c>
      <c r="H10296" t="s">
        <v>134</v>
      </c>
      <c r="I10296" t="s">
        <v>191</v>
      </c>
      <c r="J10296" t="s">
        <v>136</v>
      </c>
      <c r="K10296" t="s">
        <v>137</v>
      </c>
      <c r="L10296" t="s">
        <v>28763</v>
      </c>
      <c r="M10296" t="s">
        <v>28764</v>
      </c>
      <c r="N10296">
        <v>5.5555550000000002E-3</v>
      </c>
      <c r="O10296">
        <v>7</v>
      </c>
      <c r="P10296">
        <v>394</v>
      </c>
      <c r="Q10296">
        <v>91</v>
      </c>
      <c r="R10296">
        <v>186</v>
      </c>
      <c r="S10296">
        <v>12</v>
      </c>
      <c r="T10296">
        <v>67</v>
      </c>
      <c r="U10296">
        <v>6</v>
      </c>
      <c r="V10296">
        <v>0</v>
      </c>
      <c r="W10296">
        <v>1.5088261596622221E-2</v>
      </c>
      <c r="X10296">
        <v>0.27283268583795545</v>
      </c>
      <c r="Y10296">
        <v>0.29953519310125554</v>
      </c>
      <c r="Z10296">
        <v>0.54569313110471118</v>
      </c>
      <c r="AA10296">
        <v>0.31549162094542227</v>
      </c>
      <c r="AB10296">
        <v>0.38492680663302226</v>
      </c>
      <c r="AC10296">
        <v>0.64260431646882776</v>
      </c>
      <c r="AD10296">
        <v>0</v>
      </c>
      <c r="AE10296">
        <v>2.4761720156878164</v>
      </c>
    </row>
    <row r="10297" spans="1:31" x14ac:dyDescent="0.25">
      <c r="A10297">
        <v>1668149</v>
      </c>
      <c r="B10297">
        <v>1</v>
      </c>
      <c r="C10297" t="s">
        <v>80</v>
      </c>
      <c r="D10297" t="s">
        <v>96</v>
      </c>
      <c r="E10297" t="s">
        <v>140</v>
      </c>
      <c r="F10297" t="s">
        <v>28765</v>
      </c>
      <c r="G10297" t="s">
        <v>195</v>
      </c>
      <c r="H10297" t="s">
        <v>134</v>
      </c>
      <c r="I10297" t="s">
        <v>135</v>
      </c>
      <c r="J10297" t="s">
        <v>136</v>
      </c>
      <c r="K10297" t="s">
        <v>137</v>
      </c>
      <c r="L10297" t="s">
        <v>28766</v>
      </c>
      <c r="M10297" t="s">
        <v>28767</v>
      </c>
      <c r="N10297">
        <v>0.52083333300000001</v>
      </c>
      <c r="O10297">
        <v>6</v>
      </c>
      <c r="P10297">
        <v>54</v>
      </c>
      <c r="Q10297">
        <v>0</v>
      </c>
      <c r="R10297">
        <v>0</v>
      </c>
      <c r="S10297">
        <v>11</v>
      </c>
      <c r="T10297">
        <v>1</v>
      </c>
      <c r="U10297">
        <v>0</v>
      </c>
      <c r="V10297">
        <v>0</v>
      </c>
      <c r="W10297">
        <v>9.0495730769277483</v>
      </c>
      <c r="X10297">
        <v>2.0375213446420526</v>
      </c>
      <c r="Y10297">
        <v>0</v>
      </c>
      <c r="Z10297">
        <v>0</v>
      </c>
      <c r="AA10297">
        <v>13.28434381535093</v>
      </c>
      <c r="AB10297">
        <v>9.6023000499477797E-3</v>
      </c>
      <c r="AC10297">
        <v>0</v>
      </c>
      <c r="AD10297">
        <v>0</v>
      </c>
      <c r="AE10297">
        <v>24.38104053697068</v>
      </c>
    </row>
    <row r="10298" spans="1:31" x14ac:dyDescent="0.25">
      <c r="A10298">
        <v>1667402</v>
      </c>
      <c r="B10298">
        <v>1</v>
      </c>
      <c r="C10298" t="s">
        <v>80</v>
      </c>
      <c r="D10298" t="s">
        <v>88</v>
      </c>
      <c r="E10298" t="s">
        <v>131</v>
      </c>
      <c r="F10298" t="s">
        <v>2939</v>
      </c>
      <c r="G10298" t="s">
        <v>161</v>
      </c>
      <c r="H10298" t="s">
        <v>134</v>
      </c>
      <c r="I10298" t="s">
        <v>135</v>
      </c>
      <c r="J10298" t="s">
        <v>136</v>
      </c>
      <c r="K10298" t="s">
        <v>137</v>
      </c>
      <c r="L10298" t="s">
        <v>28768</v>
      </c>
      <c r="M10298" t="s">
        <v>28769</v>
      </c>
      <c r="N10298">
        <v>0.93916666599999998</v>
      </c>
      <c r="O10298">
        <v>1</v>
      </c>
      <c r="P10298">
        <v>491</v>
      </c>
      <c r="Q10298">
        <v>1</v>
      </c>
      <c r="R10298">
        <v>0</v>
      </c>
      <c r="S10298">
        <v>9</v>
      </c>
      <c r="T10298">
        <v>103</v>
      </c>
      <c r="U10298">
        <v>3</v>
      </c>
      <c r="V10298">
        <v>3</v>
      </c>
      <c r="W10298">
        <v>11.729986206348959</v>
      </c>
      <c r="X10298">
        <v>190.11754412783657</v>
      </c>
      <c r="Y10298">
        <v>0</v>
      </c>
      <c r="Z10298">
        <v>0</v>
      </c>
      <c r="AA10298">
        <v>88.687565679106243</v>
      </c>
      <c r="AB10298">
        <v>135.26984130393836</v>
      </c>
      <c r="AC10298">
        <v>39.509284735260344</v>
      </c>
      <c r="AD10298">
        <v>12.740249706559025</v>
      </c>
      <c r="AE10298">
        <v>478.05447175904953</v>
      </c>
    </row>
    <row r="10299" spans="1:31" x14ac:dyDescent="0.25">
      <c r="A10299">
        <v>1667153</v>
      </c>
      <c r="B10299">
        <v>1</v>
      </c>
      <c r="C10299" t="s">
        <v>80</v>
      </c>
      <c r="D10299" t="s">
        <v>104</v>
      </c>
      <c r="E10299" t="s">
        <v>178</v>
      </c>
      <c r="F10299" t="s">
        <v>28770</v>
      </c>
      <c r="G10299" t="s">
        <v>403</v>
      </c>
      <c r="H10299" t="s">
        <v>149</v>
      </c>
      <c r="I10299" t="s">
        <v>135</v>
      </c>
      <c r="J10299" t="s">
        <v>136</v>
      </c>
      <c r="K10299" t="s">
        <v>137</v>
      </c>
      <c r="L10299" t="s">
        <v>28771</v>
      </c>
      <c r="M10299" t="s">
        <v>28772</v>
      </c>
      <c r="N10299">
        <v>2.5469444440000002</v>
      </c>
      <c r="O10299">
        <v>0</v>
      </c>
      <c r="P10299">
        <v>0</v>
      </c>
      <c r="Q10299">
        <v>0</v>
      </c>
      <c r="R10299">
        <v>1</v>
      </c>
      <c r="S10299">
        <v>0</v>
      </c>
      <c r="T10299">
        <v>0</v>
      </c>
      <c r="U10299">
        <v>0</v>
      </c>
      <c r="V10299">
        <v>0</v>
      </c>
      <c r="W10299">
        <v>0</v>
      </c>
      <c r="X10299">
        <v>0</v>
      </c>
      <c r="Y10299">
        <v>0</v>
      </c>
      <c r="Z10299">
        <v>2.6612413359452098</v>
      </c>
      <c r="AA10299">
        <v>0</v>
      </c>
      <c r="AB10299">
        <v>0</v>
      </c>
      <c r="AC10299">
        <v>0</v>
      </c>
      <c r="AD10299">
        <v>0</v>
      </c>
      <c r="AE10299">
        <v>2.6612413359452098</v>
      </c>
    </row>
    <row r="10300" spans="1:31" x14ac:dyDescent="0.25">
      <c r="A10300">
        <v>1667794</v>
      </c>
      <c r="B10300">
        <v>1</v>
      </c>
      <c r="C10300" t="s">
        <v>81</v>
      </c>
      <c r="D10300" t="s">
        <v>118</v>
      </c>
      <c r="E10300" t="s">
        <v>146</v>
      </c>
      <c r="F10300" t="s">
        <v>28773</v>
      </c>
      <c r="G10300" t="s">
        <v>195</v>
      </c>
      <c r="H10300" t="s">
        <v>134</v>
      </c>
      <c r="I10300" t="s">
        <v>135</v>
      </c>
      <c r="J10300" t="s">
        <v>136</v>
      </c>
      <c r="K10300" t="s">
        <v>137</v>
      </c>
      <c r="L10300" t="s">
        <v>28774</v>
      </c>
      <c r="M10300" t="s">
        <v>28775</v>
      </c>
      <c r="N10300">
        <v>7.381388888</v>
      </c>
      <c r="O10300">
        <v>0</v>
      </c>
      <c r="P10300">
        <v>36</v>
      </c>
      <c r="Q10300">
        <v>0</v>
      </c>
      <c r="R10300">
        <v>4</v>
      </c>
      <c r="S10300">
        <v>0</v>
      </c>
      <c r="T10300">
        <v>3</v>
      </c>
      <c r="U10300">
        <v>0</v>
      </c>
      <c r="V10300">
        <v>0</v>
      </c>
      <c r="W10300">
        <v>0</v>
      </c>
      <c r="X10300">
        <v>47.662241144654196</v>
      </c>
      <c r="Y10300">
        <v>0</v>
      </c>
      <c r="Z10300">
        <v>35.19241631833475</v>
      </c>
      <c r="AA10300">
        <v>0</v>
      </c>
      <c r="AB10300">
        <v>5.3225371203842382</v>
      </c>
      <c r="AC10300">
        <v>0</v>
      </c>
      <c r="AD10300">
        <v>0</v>
      </c>
      <c r="AE10300">
        <v>88.177194583373179</v>
      </c>
    </row>
    <row r="10301" spans="1:31" x14ac:dyDescent="0.25">
      <c r="A10301">
        <v>1667757</v>
      </c>
      <c r="B10301">
        <v>1</v>
      </c>
      <c r="C10301" t="s">
        <v>81</v>
      </c>
      <c r="D10301" t="s">
        <v>118</v>
      </c>
      <c r="E10301" t="s">
        <v>204</v>
      </c>
      <c r="F10301" t="s">
        <v>22797</v>
      </c>
      <c r="G10301" t="s">
        <v>161</v>
      </c>
      <c r="H10301" t="s">
        <v>134</v>
      </c>
      <c r="I10301" t="s">
        <v>135</v>
      </c>
      <c r="J10301" t="s">
        <v>136</v>
      </c>
      <c r="K10301" t="s">
        <v>137</v>
      </c>
      <c r="L10301" t="s">
        <v>28776</v>
      </c>
      <c r="M10301" t="s">
        <v>2221</v>
      </c>
      <c r="N10301">
        <v>0.23888888799999999</v>
      </c>
      <c r="O10301">
        <v>0</v>
      </c>
      <c r="P10301">
        <v>453</v>
      </c>
      <c r="Q10301">
        <v>0</v>
      </c>
      <c r="R10301">
        <v>25</v>
      </c>
      <c r="S10301">
        <v>1</v>
      </c>
      <c r="T10301">
        <v>14</v>
      </c>
      <c r="U10301">
        <v>0</v>
      </c>
      <c r="V10301">
        <v>0</v>
      </c>
      <c r="W10301">
        <v>0</v>
      </c>
      <c r="X10301">
        <v>14.93792124312275</v>
      </c>
      <c r="Y10301">
        <v>0</v>
      </c>
      <c r="Z10301">
        <v>0.53271994707213333</v>
      </c>
      <c r="AA10301">
        <v>0.35362188121866667</v>
      </c>
      <c r="AB10301">
        <v>3.7045535290707172</v>
      </c>
      <c r="AC10301">
        <v>0</v>
      </c>
      <c r="AD10301">
        <v>0</v>
      </c>
      <c r="AE10301">
        <v>19.528816600484266</v>
      </c>
    </row>
    <row r="10302" spans="1:31" x14ac:dyDescent="0.25">
      <c r="A10302">
        <v>1667167</v>
      </c>
      <c r="B10302">
        <v>1</v>
      </c>
      <c r="C10302" t="s">
        <v>81</v>
      </c>
      <c r="D10302" t="s">
        <v>113</v>
      </c>
      <c r="E10302" t="s">
        <v>131</v>
      </c>
      <c r="F10302" t="s">
        <v>28777</v>
      </c>
      <c r="G10302" t="s">
        <v>785</v>
      </c>
      <c r="H10302" t="s">
        <v>134</v>
      </c>
      <c r="I10302" t="s">
        <v>135</v>
      </c>
      <c r="J10302" t="s">
        <v>136</v>
      </c>
      <c r="K10302" t="s">
        <v>137</v>
      </c>
      <c r="L10302" t="s">
        <v>28778</v>
      </c>
      <c r="M10302" t="s">
        <v>28779</v>
      </c>
      <c r="N10302">
        <v>5.6233333329999997</v>
      </c>
      <c r="O10302">
        <v>0</v>
      </c>
      <c r="P10302">
        <v>23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0</v>
      </c>
      <c r="W10302">
        <v>0</v>
      </c>
      <c r="X10302">
        <v>12.267835521907003</v>
      </c>
      <c r="Y10302">
        <v>0</v>
      </c>
      <c r="Z10302">
        <v>0</v>
      </c>
      <c r="AA10302">
        <v>0</v>
      </c>
      <c r="AB10302">
        <v>0</v>
      </c>
      <c r="AC10302">
        <v>0</v>
      </c>
      <c r="AD10302">
        <v>0</v>
      </c>
      <c r="AE10302">
        <v>12.267835521907003</v>
      </c>
    </row>
    <row r="10303" spans="1:31" x14ac:dyDescent="0.25">
      <c r="A10303">
        <v>1667216</v>
      </c>
      <c r="B10303">
        <v>1</v>
      </c>
      <c r="C10303" t="s">
        <v>80</v>
      </c>
      <c r="D10303" t="s">
        <v>102</v>
      </c>
      <c r="E10303" t="s">
        <v>152</v>
      </c>
      <c r="F10303" t="s">
        <v>28780</v>
      </c>
      <c r="G10303" t="s">
        <v>154</v>
      </c>
      <c r="H10303" t="s">
        <v>149</v>
      </c>
      <c r="I10303" t="s">
        <v>135</v>
      </c>
      <c r="J10303" t="s">
        <v>136</v>
      </c>
      <c r="K10303" t="s">
        <v>137</v>
      </c>
      <c r="L10303" t="s">
        <v>28781</v>
      </c>
      <c r="M10303" t="s">
        <v>28782</v>
      </c>
      <c r="N10303">
        <v>2.4077777770000002</v>
      </c>
      <c r="O10303">
        <v>0</v>
      </c>
      <c r="P10303">
        <v>1</v>
      </c>
      <c r="Q10303">
        <v>0</v>
      </c>
      <c r="R10303">
        <v>0</v>
      </c>
      <c r="S10303">
        <v>0</v>
      </c>
      <c r="T10303">
        <v>0</v>
      </c>
      <c r="U10303">
        <v>0</v>
      </c>
      <c r="V10303">
        <v>0</v>
      </c>
      <c r="W10303">
        <v>0</v>
      </c>
      <c r="X10303">
        <v>0.43406459176808898</v>
      </c>
      <c r="Y10303">
        <v>0</v>
      </c>
      <c r="Z10303">
        <v>0</v>
      </c>
      <c r="AA10303">
        <v>0</v>
      </c>
      <c r="AB10303">
        <v>0</v>
      </c>
      <c r="AC10303">
        <v>0</v>
      </c>
      <c r="AD10303">
        <v>0</v>
      </c>
      <c r="AE10303">
        <v>0.43406459176808898</v>
      </c>
    </row>
    <row r="10304" spans="1:31" x14ac:dyDescent="0.25">
      <c r="A10304">
        <v>1667359</v>
      </c>
      <c r="B10304">
        <v>1</v>
      </c>
      <c r="C10304" t="s">
        <v>80</v>
      </c>
      <c r="D10304" t="s">
        <v>82</v>
      </c>
      <c r="E10304" t="s">
        <v>140</v>
      </c>
      <c r="F10304" t="s">
        <v>28783</v>
      </c>
      <c r="G10304" t="s">
        <v>161</v>
      </c>
      <c r="H10304" t="s">
        <v>134</v>
      </c>
      <c r="I10304" t="s">
        <v>135</v>
      </c>
      <c r="J10304" t="s">
        <v>136</v>
      </c>
      <c r="K10304" t="s">
        <v>137</v>
      </c>
      <c r="L10304" t="s">
        <v>28784</v>
      </c>
      <c r="M10304" t="s">
        <v>28785</v>
      </c>
      <c r="N10304">
        <v>0.29722222199999998</v>
      </c>
      <c r="O10304">
        <v>0</v>
      </c>
      <c r="P10304">
        <v>14377</v>
      </c>
      <c r="Q10304">
        <v>0</v>
      </c>
      <c r="R10304">
        <v>0</v>
      </c>
      <c r="S10304">
        <v>6</v>
      </c>
      <c r="T10304">
        <v>1316</v>
      </c>
      <c r="U10304">
        <v>0</v>
      </c>
      <c r="V10304">
        <v>0</v>
      </c>
      <c r="W10304">
        <v>0</v>
      </c>
      <c r="X10304">
        <v>1558.9742852248328</v>
      </c>
      <c r="Y10304">
        <v>0</v>
      </c>
      <c r="Z10304">
        <v>0</v>
      </c>
      <c r="AA10304">
        <v>120.37066678475588</v>
      </c>
      <c r="AB10304">
        <v>270.12211044878291</v>
      </c>
      <c r="AC10304">
        <v>0</v>
      </c>
      <c r="AD10304">
        <v>0</v>
      </c>
      <c r="AE10304">
        <v>1949.4670624583716</v>
      </c>
    </row>
    <row r="10305" spans="1:31" x14ac:dyDescent="0.25">
      <c r="A10305">
        <v>1667459</v>
      </c>
      <c r="B10305">
        <v>1</v>
      </c>
      <c r="C10305" t="s">
        <v>81</v>
      </c>
      <c r="D10305" t="s">
        <v>127</v>
      </c>
      <c r="E10305" t="s">
        <v>131</v>
      </c>
      <c r="F10305" t="s">
        <v>3041</v>
      </c>
      <c r="G10305" t="s">
        <v>161</v>
      </c>
      <c r="H10305" t="s">
        <v>134</v>
      </c>
      <c r="I10305" t="s">
        <v>135</v>
      </c>
      <c r="J10305" t="s">
        <v>136</v>
      </c>
      <c r="K10305" t="s">
        <v>137</v>
      </c>
      <c r="L10305" t="s">
        <v>28786</v>
      </c>
      <c r="M10305" t="s">
        <v>28787</v>
      </c>
      <c r="N10305">
        <v>6.6147222220000002</v>
      </c>
      <c r="O10305">
        <v>0</v>
      </c>
      <c r="P10305">
        <v>0</v>
      </c>
      <c r="Q10305">
        <v>0</v>
      </c>
      <c r="R10305">
        <v>2</v>
      </c>
      <c r="S10305">
        <v>3</v>
      </c>
      <c r="T10305">
        <v>8</v>
      </c>
      <c r="U10305">
        <v>7</v>
      </c>
      <c r="V10305">
        <v>0</v>
      </c>
      <c r="W10305">
        <v>0</v>
      </c>
      <c r="X10305">
        <v>0</v>
      </c>
      <c r="Y10305">
        <v>0</v>
      </c>
      <c r="Z10305">
        <v>1.3512646524923118</v>
      </c>
      <c r="AA10305">
        <v>19.570899037440402</v>
      </c>
      <c r="AB10305">
        <v>44.138188742898919</v>
      </c>
      <c r="AC10305">
        <v>2663.1497304797663</v>
      </c>
      <c r="AD10305">
        <v>0</v>
      </c>
      <c r="AE10305">
        <v>2728.210082912598</v>
      </c>
    </row>
    <row r="10306" spans="1:31" x14ac:dyDescent="0.25">
      <c r="A10306">
        <v>1668000</v>
      </c>
      <c r="B10306">
        <v>1</v>
      </c>
      <c r="C10306" t="s">
        <v>80</v>
      </c>
      <c r="D10306" t="s">
        <v>82</v>
      </c>
      <c r="E10306" t="s">
        <v>178</v>
      </c>
      <c r="F10306" t="s">
        <v>28788</v>
      </c>
      <c r="G10306" t="s">
        <v>227</v>
      </c>
      <c r="H10306" t="s">
        <v>149</v>
      </c>
      <c r="I10306" t="s">
        <v>135</v>
      </c>
      <c r="J10306" t="s">
        <v>136</v>
      </c>
      <c r="K10306" t="s">
        <v>137</v>
      </c>
      <c r="L10306" t="s">
        <v>28789</v>
      </c>
      <c r="M10306" t="s">
        <v>28790</v>
      </c>
      <c r="N10306">
        <v>2.5988888879999998</v>
      </c>
      <c r="O10306">
        <v>0</v>
      </c>
      <c r="P10306">
        <v>167</v>
      </c>
      <c r="Q10306">
        <v>0</v>
      </c>
      <c r="R10306">
        <v>0</v>
      </c>
      <c r="S10306">
        <v>0</v>
      </c>
      <c r="T10306">
        <v>10</v>
      </c>
      <c r="U10306">
        <v>0</v>
      </c>
      <c r="V10306">
        <v>0</v>
      </c>
      <c r="W10306">
        <v>0</v>
      </c>
      <c r="X10306">
        <v>204.01685452337506</v>
      </c>
      <c r="Y10306">
        <v>0</v>
      </c>
      <c r="Z10306">
        <v>0</v>
      </c>
      <c r="AA10306">
        <v>0</v>
      </c>
      <c r="AB10306">
        <v>5.8801104082521949</v>
      </c>
      <c r="AC10306">
        <v>0</v>
      </c>
      <c r="AD10306">
        <v>0</v>
      </c>
      <c r="AE10306">
        <v>209.89696493162725</v>
      </c>
    </row>
    <row r="10307" spans="1:31" x14ac:dyDescent="0.25">
      <c r="A10307">
        <v>1667502</v>
      </c>
      <c r="B10307">
        <v>1</v>
      </c>
      <c r="C10307" t="s">
        <v>80</v>
      </c>
      <c r="D10307" t="s">
        <v>103</v>
      </c>
      <c r="E10307" t="s">
        <v>131</v>
      </c>
      <c r="F10307" t="s">
        <v>28791</v>
      </c>
      <c r="G10307" t="s">
        <v>161</v>
      </c>
      <c r="H10307" t="s">
        <v>134</v>
      </c>
      <c r="I10307" t="s">
        <v>135</v>
      </c>
      <c r="J10307" t="s">
        <v>136</v>
      </c>
      <c r="K10307" t="s">
        <v>137</v>
      </c>
      <c r="L10307" t="s">
        <v>28792</v>
      </c>
      <c r="M10307" t="s">
        <v>28793</v>
      </c>
      <c r="N10307">
        <v>0.97222222199999997</v>
      </c>
      <c r="O10307">
        <v>0</v>
      </c>
      <c r="P10307">
        <v>0</v>
      </c>
      <c r="Q10307">
        <v>0</v>
      </c>
      <c r="R10307">
        <v>0</v>
      </c>
      <c r="S10307">
        <v>1</v>
      </c>
      <c r="T10307">
        <v>0</v>
      </c>
      <c r="U10307">
        <v>0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9.6620544075970152</v>
      </c>
      <c r="AB10307">
        <v>0</v>
      </c>
      <c r="AC10307">
        <v>0</v>
      </c>
      <c r="AD10307">
        <v>0</v>
      </c>
      <c r="AE10307">
        <v>9.6620544075970152</v>
      </c>
    </row>
    <row r="10308" spans="1:31" x14ac:dyDescent="0.25">
      <c r="A10308">
        <v>1667751</v>
      </c>
      <c r="B10308">
        <v>1</v>
      </c>
      <c r="C10308" t="s">
        <v>80</v>
      </c>
      <c r="D10308" t="s">
        <v>95</v>
      </c>
      <c r="E10308" t="s">
        <v>362</v>
      </c>
      <c r="F10308" t="s">
        <v>28794</v>
      </c>
      <c r="G10308" t="s">
        <v>180</v>
      </c>
      <c r="H10308" t="s">
        <v>149</v>
      </c>
      <c r="I10308" t="s">
        <v>135</v>
      </c>
      <c r="J10308" t="s">
        <v>136</v>
      </c>
      <c r="K10308" t="s">
        <v>137</v>
      </c>
      <c r="L10308" t="s">
        <v>28795</v>
      </c>
      <c r="M10308" t="s">
        <v>28796</v>
      </c>
      <c r="N10308">
        <v>9.1649999999999991</v>
      </c>
      <c r="O10308">
        <v>0</v>
      </c>
      <c r="P10308">
        <v>49</v>
      </c>
      <c r="Q10308">
        <v>0</v>
      </c>
      <c r="R10308">
        <v>0</v>
      </c>
      <c r="S10308">
        <v>0</v>
      </c>
      <c r="T10308">
        <v>78</v>
      </c>
      <c r="U10308">
        <v>0</v>
      </c>
      <c r="V10308">
        <v>0</v>
      </c>
      <c r="W10308">
        <v>0</v>
      </c>
      <c r="X10308">
        <v>166.11258937861191</v>
      </c>
      <c r="Y10308">
        <v>0</v>
      </c>
      <c r="Z10308">
        <v>0</v>
      </c>
      <c r="AA10308">
        <v>0</v>
      </c>
      <c r="AB10308">
        <v>875.16297885346546</v>
      </c>
      <c r="AC10308">
        <v>0</v>
      </c>
      <c r="AD10308">
        <v>0</v>
      </c>
      <c r="AE10308">
        <v>1041.2755682320774</v>
      </c>
    </row>
    <row r="10309" spans="1:31" x14ac:dyDescent="0.25">
      <c r="A10309">
        <v>1667210</v>
      </c>
      <c r="B10309">
        <v>1</v>
      </c>
      <c r="C10309" t="s">
        <v>80</v>
      </c>
      <c r="D10309" t="s">
        <v>105</v>
      </c>
      <c r="E10309" t="s">
        <v>152</v>
      </c>
      <c r="F10309" t="s">
        <v>28797</v>
      </c>
      <c r="G10309" t="s">
        <v>154</v>
      </c>
      <c r="H10309" t="s">
        <v>149</v>
      </c>
      <c r="I10309" t="s">
        <v>135</v>
      </c>
      <c r="J10309" t="s">
        <v>136</v>
      </c>
      <c r="K10309" t="s">
        <v>137</v>
      </c>
      <c r="L10309" t="s">
        <v>28798</v>
      </c>
      <c r="M10309" t="s">
        <v>28799</v>
      </c>
      <c r="N10309">
        <v>6.8402777769999998</v>
      </c>
      <c r="O10309">
        <v>0</v>
      </c>
      <c r="P10309">
        <v>1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0</v>
      </c>
      <c r="W10309">
        <v>0</v>
      </c>
      <c r="X10309">
        <v>10.800242561581694</v>
      </c>
      <c r="Y10309">
        <v>0</v>
      </c>
      <c r="Z10309">
        <v>0</v>
      </c>
      <c r="AA10309">
        <v>0</v>
      </c>
      <c r="AB10309">
        <v>0</v>
      </c>
      <c r="AC10309">
        <v>0</v>
      </c>
      <c r="AD10309">
        <v>0</v>
      </c>
      <c r="AE10309">
        <v>10.800242561581694</v>
      </c>
    </row>
    <row r="10310" spans="1:31" x14ac:dyDescent="0.25">
      <c r="A10310">
        <v>1667860</v>
      </c>
      <c r="B10310">
        <v>1</v>
      </c>
      <c r="C10310" t="s">
        <v>80</v>
      </c>
      <c r="D10310" t="s">
        <v>100</v>
      </c>
      <c r="E10310" t="s">
        <v>131</v>
      </c>
      <c r="F10310" t="s">
        <v>28800</v>
      </c>
      <c r="G10310" t="s">
        <v>195</v>
      </c>
      <c r="H10310" t="s">
        <v>134</v>
      </c>
      <c r="I10310" t="s">
        <v>135</v>
      </c>
      <c r="J10310" t="s">
        <v>136</v>
      </c>
      <c r="K10310" t="s">
        <v>137</v>
      </c>
      <c r="L10310" t="s">
        <v>28801</v>
      </c>
      <c r="M10310" t="s">
        <v>28802</v>
      </c>
      <c r="N10310">
        <v>7.2927777770000004</v>
      </c>
      <c r="O10310">
        <v>0</v>
      </c>
      <c r="P10310">
        <v>154</v>
      </c>
      <c r="Q10310">
        <v>0</v>
      </c>
      <c r="R10310">
        <v>3</v>
      </c>
      <c r="S10310">
        <v>0</v>
      </c>
      <c r="T10310">
        <v>7</v>
      </c>
      <c r="U10310">
        <v>0</v>
      </c>
      <c r="V10310">
        <v>0</v>
      </c>
      <c r="W10310">
        <v>0</v>
      </c>
      <c r="X10310">
        <v>380.7182809427984</v>
      </c>
      <c r="Y10310">
        <v>0</v>
      </c>
      <c r="Z10310">
        <v>1.235255049198813</v>
      </c>
      <c r="AA10310">
        <v>0</v>
      </c>
      <c r="AB10310">
        <v>11.615403639517911</v>
      </c>
      <c r="AC10310">
        <v>0</v>
      </c>
      <c r="AD10310">
        <v>0</v>
      </c>
      <c r="AE10310">
        <v>393.56893963151515</v>
      </c>
    </row>
    <row r="10311" spans="1:31" x14ac:dyDescent="0.25">
      <c r="A10311">
        <v>1667528</v>
      </c>
      <c r="B10311">
        <v>1</v>
      </c>
      <c r="C10311" t="s">
        <v>80</v>
      </c>
      <c r="D10311" t="s">
        <v>103</v>
      </c>
      <c r="E10311" t="s">
        <v>140</v>
      </c>
      <c r="F10311" t="s">
        <v>28803</v>
      </c>
      <c r="G10311" t="s">
        <v>161</v>
      </c>
      <c r="H10311" t="s">
        <v>134</v>
      </c>
      <c r="I10311" t="s">
        <v>135</v>
      </c>
      <c r="J10311" t="s">
        <v>136</v>
      </c>
      <c r="K10311" t="s">
        <v>137</v>
      </c>
      <c r="L10311" t="s">
        <v>28804</v>
      </c>
      <c r="M10311" t="s">
        <v>28805</v>
      </c>
      <c r="N10311">
        <v>0.98055555500000002</v>
      </c>
      <c r="O10311">
        <v>0</v>
      </c>
      <c r="P10311">
        <v>15100</v>
      </c>
      <c r="Q10311">
        <v>0</v>
      </c>
      <c r="R10311">
        <v>128</v>
      </c>
      <c r="S10311">
        <v>2</v>
      </c>
      <c r="T10311">
        <v>2860</v>
      </c>
      <c r="U10311">
        <v>0</v>
      </c>
      <c r="V10311">
        <v>1</v>
      </c>
      <c r="W10311">
        <v>0</v>
      </c>
      <c r="X10311">
        <v>3750.9765612214619</v>
      </c>
      <c r="Y10311">
        <v>0</v>
      </c>
      <c r="Z10311">
        <v>50.155502203326577</v>
      </c>
      <c r="AA10311">
        <v>169.39994379258158</v>
      </c>
      <c r="AB10311">
        <v>2579.4937094818947</v>
      </c>
      <c r="AC10311">
        <v>0</v>
      </c>
      <c r="AD10311">
        <v>2.8267125012901673</v>
      </c>
      <c r="AE10311">
        <v>6552.852429200555</v>
      </c>
    </row>
    <row r="10312" spans="1:31" x14ac:dyDescent="0.25">
      <c r="A10312">
        <v>1667313</v>
      </c>
      <c r="B10312">
        <v>1</v>
      </c>
      <c r="C10312" t="s">
        <v>81</v>
      </c>
      <c r="D10312" t="s">
        <v>122</v>
      </c>
      <c r="E10312" t="s">
        <v>140</v>
      </c>
      <c r="F10312" t="s">
        <v>28806</v>
      </c>
      <c r="G10312" t="s">
        <v>161</v>
      </c>
      <c r="H10312" t="s">
        <v>134</v>
      </c>
      <c r="I10312" t="s">
        <v>135</v>
      </c>
      <c r="J10312" t="s">
        <v>136</v>
      </c>
      <c r="K10312" t="s">
        <v>137</v>
      </c>
      <c r="L10312" t="s">
        <v>28807</v>
      </c>
      <c r="M10312" t="s">
        <v>28808</v>
      </c>
      <c r="N10312">
        <v>0.11861111100000001</v>
      </c>
      <c r="O10312">
        <v>0</v>
      </c>
      <c r="P10312">
        <v>7651</v>
      </c>
      <c r="Q10312">
        <v>0</v>
      </c>
      <c r="R10312">
        <v>21</v>
      </c>
      <c r="S10312">
        <v>0</v>
      </c>
      <c r="T10312">
        <v>446</v>
      </c>
      <c r="U10312">
        <v>0</v>
      </c>
      <c r="V10312">
        <v>0</v>
      </c>
      <c r="W10312">
        <v>0</v>
      </c>
      <c r="X10312">
        <v>171.87990518715128</v>
      </c>
      <c r="Y10312">
        <v>0</v>
      </c>
      <c r="Z10312">
        <v>0.35224545076367303</v>
      </c>
      <c r="AA10312">
        <v>0</v>
      </c>
      <c r="AB10312">
        <v>44.19995428573835</v>
      </c>
      <c r="AC10312">
        <v>0</v>
      </c>
      <c r="AD10312">
        <v>0</v>
      </c>
      <c r="AE10312">
        <v>216.4321049236533</v>
      </c>
    </row>
    <row r="10313" spans="1:31" x14ac:dyDescent="0.25">
      <c r="A10313">
        <v>1666981</v>
      </c>
      <c r="B10313">
        <v>1</v>
      </c>
      <c r="C10313" t="s">
        <v>80</v>
      </c>
      <c r="D10313" t="s">
        <v>107</v>
      </c>
      <c r="E10313" t="s">
        <v>131</v>
      </c>
      <c r="F10313" t="s">
        <v>28809</v>
      </c>
      <c r="G10313" t="s">
        <v>161</v>
      </c>
      <c r="H10313" t="s">
        <v>134</v>
      </c>
      <c r="I10313" t="s">
        <v>135</v>
      </c>
      <c r="J10313" t="s">
        <v>136</v>
      </c>
      <c r="K10313" t="s">
        <v>137</v>
      </c>
      <c r="L10313" t="s">
        <v>28810</v>
      </c>
      <c r="M10313" t="s">
        <v>28811</v>
      </c>
      <c r="N10313">
        <v>0.59194444400000001</v>
      </c>
      <c r="O10313">
        <v>0</v>
      </c>
      <c r="P10313">
        <v>694</v>
      </c>
      <c r="Q10313">
        <v>0</v>
      </c>
      <c r="R10313">
        <v>4</v>
      </c>
      <c r="S10313">
        <v>2</v>
      </c>
      <c r="T10313">
        <v>46</v>
      </c>
      <c r="U10313">
        <v>0</v>
      </c>
      <c r="V10313">
        <v>0</v>
      </c>
      <c r="W10313">
        <v>0</v>
      </c>
      <c r="X10313">
        <v>81.720360623240055</v>
      </c>
      <c r="Y10313">
        <v>0</v>
      </c>
      <c r="Z10313">
        <v>0.39925460383831118</v>
      </c>
      <c r="AA10313">
        <v>1.374278345492</v>
      </c>
      <c r="AB10313">
        <v>8.7074144689329689</v>
      </c>
      <c r="AC10313">
        <v>0</v>
      </c>
      <c r="AD10313">
        <v>0</v>
      </c>
      <c r="AE10313">
        <v>92.201308041503339</v>
      </c>
    </row>
    <row r="10314" spans="1:31" x14ac:dyDescent="0.25">
      <c r="A10314">
        <v>1667691</v>
      </c>
      <c r="B10314">
        <v>1</v>
      </c>
      <c r="C10314" t="s">
        <v>80</v>
      </c>
      <c r="D10314" t="s">
        <v>104</v>
      </c>
      <c r="E10314" t="s">
        <v>131</v>
      </c>
      <c r="F10314" t="s">
        <v>28812</v>
      </c>
      <c r="G10314" t="s">
        <v>195</v>
      </c>
      <c r="H10314" t="s">
        <v>134</v>
      </c>
      <c r="I10314" t="s">
        <v>135</v>
      </c>
      <c r="J10314" t="s">
        <v>136</v>
      </c>
      <c r="K10314" t="s">
        <v>137</v>
      </c>
      <c r="L10314" t="s">
        <v>28813</v>
      </c>
      <c r="M10314" t="s">
        <v>28814</v>
      </c>
      <c r="N10314">
        <v>2.511666666</v>
      </c>
      <c r="O10314">
        <v>0</v>
      </c>
      <c r="P10314">
        <v>74</v>
      </c>
      <c r="Q10314">
        <v>0</v>
      </c>
      <c r="R10314">
        <v>1</v>
      </c>
      <c r="S10314">
        <v>0</v>
      </c>
      <c r="T10314">
        <v>3</v>
      </c>
      <c r="U10314">
        <v>0</v>
      </c>
      <c r="V10314">
        <v>0</v>
      </c>
      <c r="W10314">
        <v>0</v>
      </c>
      <c r="X10314">
        <v>25.206362429363271</v>
      </c>
      <c r="Y10314">
        <v>0</v>
      </c>
      <c r="Z10314">
        <v>0.33816191186297334</v>
      </c>
      <c r="AA10314">
        <v>0</v>
      </c>
      <c r="AB10314">
        <v>1.4744560505440469</v>
      </c>
      <c r="AC10314">
        <v>0</v>
      </c>
      <c r="AD10314">
        <v>0</v>
      </c>
      <c r="AE10314">
        <v>27.018980391770288</v>
      </c>
    </row>
    <row r="10315" spans="1:31" x14ac:dyDescent="0.25">
      <c r="A10315">
        <v>1667127</v>
      </c>
      <c r="B10315">
        <v>1</v>
      </c>
      <c r="C10315" t="s">
        <v>80</v>
      </c>
      <c r="D10315" t="s">
        <v>109</v>
      </c>
      <c r="E10315" t="s">
        <v>152</v>
      </c>
      <c r="F10315" t="s">
        <v>28815</v>
      </c>
      <c r="G10315" t="s">
        <v>154</v>
      </c>
      <c r="H10315" t="s">
        <v>149</v>
      </c>
      <c r="I10315" t="s">
        <v>135</v>
      </c>
      <c r="J10315" t="s">
        <v>136</v>
      </c>
      <c r="K10315" t="s">
        <v>137</v>
      </c>
      <c r="L10315" t="s">
        <v>28816</v>
      </c>
      <c r="M10315" t="s">
        <v>28817</v>
      </c>
      <c r="N10315">
        <v>4.4391666660000002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1</v>
      </c>
      <c r="U10315">
        <v>0</v>
      </c>
      <c r="V10315">
        <v>0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7.999705085415334</v>
      </c>
      <c r="AC10315">
        <v>0</v>
      </c>
      <c r="AD10315">
        <v>0</v>
      </c>
      <c r="AE10315">
        <v>7.999705085415334</v>
      </c>
    </row>
    <row r="10316" spans="1:31" x14ac:dyDescent="0.25">
      <c r="A10316">
        <v>1667668</v>
      </c>
      <c r="B10316">
        <v>1</v>
      </c>
      <c r="C10316" t="s">
        <v>81</v>
      </c>
      <c r="D10316" t="s">
        <v>126</v>
      </c>
      <c r="E10316" t="s">
        <v>178</v>
      </c>
      <c r="F10316" t="s">
        <v>28818</v>
      </c>
      <c r="G10316" t="s">
        <v>227</v>
      </c>
      <c r="H10316" t="s">
        <v>149</v>
      </c>
      <c r="I10316" t="s">
        <v>135</v>
      </c>
      <c r="J10316" t="s">
        <v>136</v>
      </c>
      <c r="K10316" t="s">
        <v>137</v>
      </c>
      <c r="L10316" t="s">
        <v>28819</v>
      </c>
      <c r="M10316" t="s">
        <v>28820</v>
      </c>
      <c r="N10316">
        <v>4.0247222220000003</v>
      </c>
      <c r="O10316">
        <v>0</v>
      </c>
      <c r="P10316">
        <v>3</v>
      </c>
      <c r="Q10316">
        <v>0</v>
      </c>
      <c r="R10316">
        <v>11</v>
      </c>
      <c r="S10316">
        <v>0</v>
      </c>
      <c r="T10316">
        <v>3</v>
      </c>
      <c r="U10316">
        <v>0</v>
      </c>
      <c r="V10316">
        <v>0</v>
      </c>
      <c r="W10316">
        <v>0</v>
      </c>
      <c r="X10316">
        <v>1.5591321399520346</v>
      </c>
      <c r="Y10316">
        <v>0</v>
      </c>
      <c r="Z10316">
        <v>1.0793994080164668</v>
      </c>
      <c r="AA10316">
        <v>0</v>
      </c>
      <c r="AB10316">
        <v>11.69140944601328</v>
      </c>
      <c r="AC10316">
        <v>0</v>
      </c>
      <c r="AD10316">
        <v>0</v>
      </c>
      <c r="AE10316">
        <v>14.329940993981781</v>
      </c>
    </row>
    <row r="10317" spans="1:31" x14ac:dyDescent="0.25">
      <c r="A10317">
        <v>1667983</v>
      </c>
      <c r="B10317">
        <v>1</v>
      </c>
      <c r="C10317" t="s">
        <v>80</v>
      </c>
      <c r="D10317" t="s">
        <v>92</v>
      </c>
      <c r="E10317" t="s">
        <v>204</v>
      </c>
      <c r="F10317" t="s">
        <v>28821</v>
      </c>
      <c r="G10317" t="s">
        <v>161</v>
      </c>
      <c r="H10317" t="s">
        <v>134</v>
      </c>
      <c r="I10317" t="s">
        <v>135</v>
      </c>
      <c r="J10317" t="s">
        <v>136</v>
      </c>
      <c r="K10317" t="s">
        <v>137</v>
      </c>
      <c r="L10317" t="s">
        <v>28822</v>
      </c>
      <c r="M10317" t="s">
        <v>28823</v>
      </c>
      <c r="N10317">
        <v>1.1405555549999999</v>
      </c>
      <c r="O10317">
        <v>0</v>
      </c>
      <c r="P10317">
        <v>999</v>
      </c>
      <c r="Q10317">
        <v>0</v>
      </c>
      <c r="R10317">
        <v>12</v>
      </c>
      <c r="S10317">
        <v>1</v>
      </c>
      <c r="T10317">
        <v>105</v>
      </c>
      <c r="U10317">
        <v>0</v>
      </c>
      <c r="V10317">
        <v>1</v>
      </c>
      <c r="W10317">
        <v>0</v>
      </c>
      <c r="X10317">
        <v>231.98657375062575</v>
      </c>
      <c r="Y10317">
        <v>0</v>
      </c>
      <c r="Z10317">
        <v>2.3957736223713146</v>
      </c>
      <c r="AA10317">
        <v>6.9239549105967999</v>
      </c>
      <c r="AB10317">
        <v>70.578032780723191</v>
      </c>
      <c r="AC10317">
        <v>0</v>
      </c>
      <c r="AD10317">
        <v>3.1268517024500006E-4</v>
      </c>
      <c r="AE10317">
        <v>311.88464774948727</v>
      </c>
    </row>
    <row r="10318" spans="1:31" x14ac:dyDescent="0.25">
      <c r="A10318">
        <v>1667150</v>
      </c>
      <c r="B10318">
        <v>1</v>
      </c>
      <c r="C10318" t="s">
        <v>81</v>
      </c>
      <c r="D10318" t="s">
        <v>128</v>
      </c>
      <c r="E10318" t="s">
        <v>140</v>
      </c>
      <c r="F10318" t="s">
        <v>2237</v>
      </c>
      <c r="G10318" t="s">
        <v>161</v>
      </c>
      <c r="H10318" t="s">
        <v>134</v>
      </c>
      <c r="I10318" t="s">
        <v>135</v>
      </c>
      <c r="J10318" t="s">
        <v>136</v>
      </c>
      <c r="K10318" t="s">
        <v>137</v>
      </c>
      <c r="L10318" t="s">
        <v>28824</v>
      </c>
      <c r="M10318" t="s">
        <v>28825</v>
      </c>
      <c r="N10318">
        <v>0.36527777700000003</v>
      </c>
      <c r="O10318">
        <v>0</v>
      </c>
      <c r="P10318">
        <v>1002</v>
      </c>
      <c r="Q10318">
        <v>3</v>
      </c>
      <c r="R10318">
        <v>12</v>
      </c>
      <c r="S10318">
        <v>13</v>
      </c>
      <c r="T10318">
        <v>127</v>
      </c>
      <c r="U10318">
        <v>0</v>
      </c>
      <c r="V10318">
        <v>0</v>
      </c>
      <c r="W10318">
        <v>0</v>
      </c>
      <c r="X10318">
        <v>48.326221721832404</v>
      </c>
      <c r="Y10318">
        <v>14.534162041748731</v>
      </c>
      <c r="Z10318">
        <v>1.9981451154356442</v>
      </c>
      <c r="AA10318">
        <v>18.244918087673234</v>
      </c>
      <c r="AB10318">
        <v>23.465219365274045</v>
      </c>
      <c r="AC10318">
        <v>0</v>
      </c>
      <c r="AD10318">
        <v>0</v>
      </c>
      <c r="AE10318">
        <v>106.56866633196404</v>
      </c>
    </row>
    <row r="10319" spans="1:31" x14ac:dyDescent="0.25">
      <c r="A10319">
        <v>1667814</v>
      </c>
      <c r="B10319">
        <v>1</v>
      </c>
      <c r="C10319" t="s">
        <v>80</v>
      </c>
      <c r="D10319" t="s">
        <v>93</v>
      </c>
      <c r="E10319" t="s">
        <v>131</v>
      </c>
      <c r="F10319" t="s">
        <v>28826</v>
      </c>
      <c r="G10319" t="s">
        <v>195</v>
      </c>
      <c r="H10319" t="s">
        <v>134</v>
      </c>
      <c r="I10319" t="s">
        <v>135</v>
      </c>
      <c r="J10319" t="s">
        <v>136</v>
      </c>
      <c r="K10319" t="s">
        <v>137</v>
      </c>
      <c r="L10319" t="s">
        <v>28827</v>
      </c>
      <c r="M10319" t="s">
        <v>28828</v>
      </c>
      <c r="N10319">
        <v>1.4627777769999999</v>
      </c>
      <c r="O10319">
        <v>0</v>
      </c>
      <c r="P10319">
        <v>12</v>
      </c>
      <c r="Q10319">
        <v>0</v>
      </c>
      <c r="R10319">
        <v>32</v>
      </c>
      <c r="S10319">
        <v>0</v>
      </c>
      <c r="T10319">
        <v>13</v>
      </c>
      <c r="U10319">
        <v>0</v>
      </c>
      <c r="V10319">
        <v>0</v>
      </c>
      <c r="W10319">
        <v>0</v>
      </c>
      <c r="X10319">
        <v>1.6324587555273204</v>
      </c>
      <c r="Y10319">
        <v>0</v>
      </c>
      <c r="Z10319">
        <v>20.643886161334173</v>
      </c>
      <c r="AA10319">
        <v>0</v>
      </c>
      <c r="AB10319">
        <v>32.0405068709847</v>
      </c>
      <c r="AC10319">
        <v>0</v>
      </c>
      <c r="AD10319">
        <v>0</v>
      </c>
      <c r="AE10319">
        <v>54.31685178784619</v>
      </c>
    </row>
    <row r="10320" spans="1:31" x14ac:dyDescent="0.25">
      <c r="A10320">
        <v>1667296</v>
      </c>
      <c r="B10320">
        <v>1</v>
      </c>
      <c r="C10320" t="s">
        <v>80</v>
      </c>
      <c r="D10320" t="s">
        <v>97</v>
      </c>
      <c r="E10320" t="s">
        <v>204</v>
      </c>
      <c r="F10320" t="s">
        <v>5951</v>
      </c>
      <c r="G10320" t="s">
        <v>161</v>
      </c>
      <c r="H10320" t="s">
        <v>134</v>
      </c>
      <c r="I10320" t="s">
        <v>135</v>
      </c>
      <c r="J10320" t="s">
        <v>136</v>
      </c>
      <c r="K10320" t="s">
        <v>137</v>
      </c>
      <c r="L10320" t="s">
        <v>28829</v>
      </c>
      <c r="M10320" t="s">
        <v>28830</v>
      </c>
      <c r="N10320">
        <v>1.05</v>
      </c>
      <c r="O10320">
        <v>4</v>
      </c>
      <c r="P10320">
        <v>745</v>
      </c>
      <c r="Q10320">
        <v>4</v>
      </c>
      <c r="R10320">
        <v>104</v>
      </c>
      <c r="S10320">
        <v>5</v>
      </c>
      <c r="T10320">
        <v>122</v>
      </c>
      <c r="U10320">
        <v>0</v>
      </c>
      <c r="V10320">
        <v>0</v>
      </c>
      <c r="W10320">
        <v>9.1318450503383986</v>
      </c>
      <c r="X10320">
        <v>336.32359009811728</v>
      </c>
      <c r="Y10320">
        <v>2.5239787076884506</v>
      </c>
      <c r="Z10320">
        <v>33.472136183323293</v>
      </c>
      <c r="AA10320">
        <v>80.214609657582415</v>
      </c>
      <c r="AB10320">
        <v>135.91191624417573</v>
      </c>
      <c r="AC10320">
        <v>0</v>
      </c>
      <c r="AD10320">
        <v>0</v>
      </c>
      <c r="AE10320">
        <v>597.57807594122551</v>
      </c>
    </row>
    <row r="10321" spans="1:31" x14ac:dyDescent="0.25">
      <c r="A10321">
        <v>1667173</v>
      </c>
      <c r="B10321">
        <v>1</v>
      </c>
      <c r="C10321" t="s">
        <v>80</v>
      </c>
      <c r="D10321" t="s">
        <v>82</v>
      </c>
      <c r="E10321" t="s">
        <v>152</v>
      </c>
      <c r="F10321" t="s">
        <v>28831</v>
      </c>
      <c r="G10321" t="s">
        <v>168</v>
      </c>
      <c r="H10321" t="s">
        <v>149</v>
      </c>
      <c r="I10321" t="s">
        <v>135</v>
      </c>
      <c r="J10321" t="s">
        <v>136</v>
      </c>
      <c r="K10321" t="s">
        <v>137</v>
      </c>
      <c r="L10321" t="s">
        <v>28832</v>
      </c>
      <c r="M10321" t="s">
        <v>28833</v>
      </c>
      <c r="N10321">
        <v>2.9558333330000002</v>
      </c>
      <c r="O10321">
        <v>0</v>
      </c>
      <c r="P10321">
        <v>1</v>
      </c>
      <c r="Q10321">
        <v>0</v>
      </c>
      <c r="R10321">
        <v>0</v>
      </c>
      <c r="S10321">
        <v>0</v>
      </c>
      <c r="T10321">
        <v>1</v>
      </c>
      <c r="U10321">
        <v>0</v>
      </c>
      <c r="V10321">
        <v>0</v>
      </c>
      <c r="W10321">
        <v>0</v>
      </c>
      <c r="X10321">
        <v>1.3697928699231736</v>
      </c>
      <c r="Y10321">
        <v>0</v>
      </c>
      <c r="Z10321">
        <v>0</v>
      </c>
      <c r="AA10321">
        <v>0</v>
      </c>
      <c r="AB10321">
        <v>3.3123963759466121E-2</v>
      </c>
      <c r="AC10321">
        <v>0</v>
      </c>
      <c r="AD10321">
        <v>0</v>
      </c>
      <c r="AE10321">
        <v>1.4029168336826396</v>
      </c>
    </row>
    <row r="10322" spans="1:31" x14ac:dyDescent="0.25">
      <c r="A10322">
        <v>1667714</v>
      </c>
      <c r="B10322">
        <v>1</v>
      </c>
      <c r="C10322" t="s">
        <v>81</v>
      </c>
      <c r="D10322" t="s">
        <v>126</v>
      </c>
      <c r="E10322" t="s">
        <v>146</v>
      </c>
      <c r="F10322" t="s">
        <v>28834</v>
      </c>
      <c r="G10322" t="s">
        <v>3003</v>
      </c>
      <c r="H10322" t="s">
        <v>149</v>
      </c>
      <c r="I10322" t="s">
        <v>135</v>
      </c>
      <c r="J10322" t="s">
        <v>136</v>
      </c>
      <c r="K10322" t="s">
        <v>137</v>
      </c>
      <c r="L10322" t="s">
        <v>28835</v>
      </c>
      <c r="M10322" t="s">
        <v>28836</v>
      </c>
      <c r="N10322">
        <v>3.5327777770000002</v>
      </c>
      <c r="O10322">
        <v>0</v>
      </c>
      <c r="P10322">
        <v>119</v>
      </c>
      <c r="Q10322">
        <v>0</v>
      </c>
      <c r="R10322">
        <v>4</v>
      </c>
      <c r="S10322">
        <v>0</v>
      </c>
      <c r="T10322">
        <v>27</v>
      </c>
      <c r="U10322">
        <v>0</v>
      </c>
      <c r="V10322">
        <v>0</v>
      </c>
      <c r="W10322">
        <v>0</v>
      </c>
      <c r="X10322">
        <v>55.270641454763741</v>
      </c>
      <c r="Y10322">
        <v>0</v>
      </c>
      <c r="Z10322">
        <v>0.19048609912982223</v>
      </c>
      <c r="AA10322">
        <v>0</v>
      </c>
      <c r="AB10322">
        <v>10.218864755774089</v>
      </c>
      <c r="AC10322">
        <v>0</v>
      </c>
      <c r="AD10322">
        <v>0</v>
      </c>
      <c r="AE10322">
        <v>65.679992309667654</v>
      </c>
    </row>
    <row r="10323" spans="1:31" x14ac:dyDescent="0.25">
      <c r="A10323">
        <v>1667960</v>
      </c>
      <c r="B10323">
        <v>1</v>
      </c>
      <c r="C10323" t="s">
        <v>80</v>
      </c>
      <c r="D10323" t="s">
        <v>106</v>
      </c>
      <c r="E10323" t="s">
        <v>131</v>
      </c>
      <c r="F10323" t="s">
        <v>28837</v>
      </c>
      <c r="G10323" t="s">
        <v>195</v>
      </c>
      <c r="H10323" t="s">
        <v>134</v>
      </c>
      <c r="I10323" t="s">
        <v>135</v>
      </c>
      <c r="J10323" t="s">
        <v>136</v>
      </c>
      <c r="K10323" t="s">
        <v>137</v>
      </c>
      <c r="L10323" t="s">
        <v>28838</v>
      </c>
      <c r="M10323" t="s">
        <v>28839</v>
      </c>
      <c r="N10323">
        <v>4.1069444439999998</v>
      </c>
      <c r="O10323">
        <v>0</v>
      </c>
      <c r="P10323">
        <v>0</v>
      </c>
      <c r="Q10323">
        <v>3</v>
      </c>
      <c r="R10323">
        <v>0</v>
      </c>
      <c r="S10323">
        <v>0</v>
      </c>
      <c r="T10323">
        <v>0</v>
      </c>
      <c r="U10323">
        <v>0</v>
      </c>
      <c r="V10323">
        <v>0</v>
      </c>
      <c r="W10323">
        <v>0</v>
      </c>
      <c r="X10323">
        <v>0</v>
      </c>
      <c r="Y10323">
        <v>52.974525218145367</v>
      </c>
      <c r="Z10323">
        <v>0</v>
      </c>
      <c r="AA10323">
        <v>0</v>
      </c>
      <c r="AB10323">
        <v>0</v>
      </c>
      <c r="AC10323">
        <v>0</v>
      </c>
      <c r="AD10323">
        <v>0</v>
      </c>
      <c r="AE10323">
        <v>52.974525218145367</v>
      </c>
    </row>
    <row r="10324" spans="1:31" x14ac:dyDescent="0.25">
      <c r="A10324">
        <v>1667190</v>
      </c>
      <c r="B10324">
        <v>1</v>
      </c>
      <c r="C10324" t="s">
        <v>81</v>
      </c>
      <c r="D10324" t="s">
        <v>118</v>
      </c>
      <c r="E10324" t="s">
        <v>152</v>
      </c>
      <c r="F10324" t="s">
        <v>28840</v>
      </c>
      <c r="G10324" t="s">
        <v>154</v>
      </c>
      <c r="H10324" t="s">
        <v>149</v>
      </c>
      <c r="I10324" t="s">
        <v>135</v>
      </c>
      <c r="J10324" t="s">
        <v>136</v>
      </c>
      <c r="K10324" t="s">
        <v>137</v>
      </c>
      <c r="L10324" t="s">
        <v>28841</v>
      </c>
      <c r="M10324" t="s">
        <v>28842</v>
      </c>
      <c r="N10324">
        <v>0.56888888800000004</v>
      </c>
      <c r="O10324">
        <v>0</v>
      </c>
      <c r="P10324">
        <v>2</v>
      </c>
      <c r="Q10324">
        <v>0</v>
      </c>
      <c r="R10324">
        <v>0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0.17611890416747777</v>
      </c>
      <c r="Y10324">
        <v>0</v>
      </c>
      <c r="Z10324">
        <v>0</v>
      </c>
      <c r="AA10324">
        <v>0</v>
      </c>
      <c r="AB10324">
        <v>0</v>
      </c>
      <c r="AC10324">
        <v>0</v>
      </c>
      <c r="AD10324">
        <v>0</v>
      </c>
      <c r="AE10324">
        <v>0.17611890416747777</v>
      </c>
    </row>
    <row r="10325" spans="1:31" x14ac:dyDescent="0.25">
      <c r="A10325">
        <v>1667877</v>
      </c>
      <c r="B10325">
        <v>1</v>
      </c>
      <c r="C10325" t="s">
        <v>80</v>
      </c>
      <c r="D10325" t="s">
        <v>100</v>
      </c>
      <c r="E10325" t="s">
        <v>204</v>
      </c>
      <c r="F10325" t="s">
        <v>3243</v>
      </c>
      <c r="G10325" t="s">
        <v>195</v>
      </c>
      <c r="H10325" t="s">
        <v>134</v>
      </c>
      <c r="I10325" t="s">
        <v>135</v>
      </c>
      <c r="J10325" t="s">
        <v>136</v>
      </c>
      <c r="K10325" t="s">
        <v>137</v>
      </c>
      <c r="L10325" t="s">
        <v>28843</v>
      </c>
      <c r="M10325" t="s">
        <v>28844</v>
      </c>
      <c r="N10325">
        <v>0.97722222199999997</v>
      </c>
      <c r="O10325">
        <v>0</v>
      </c>
      <c r="P10325">
        <v>183</v>
      </c>
      <c r="Q10325">
        <v>0</v>
      </c>
      <c r="R10325">
        <v>23</v>
      </c>
      <c r="S10325">
        <v>9</v>
      </c>
      <c r="T10325">
        <v>54</v>
      </c>
      <c r="U10325">
        <v>2</v>
      </c>
      <c r="V10325">
        <v>2</v>
      </c>
      <c r="W10325">
        <v>0</v>
      </c>
      <c r="X10325">
        <v>70.906166956871459</v>
      </c>
      <c r="Y10325">
        <v>0</v>
      </c>
      <c r="Z10325">
        <v>10.504450460650705</v>
      </c>
      <c r="AA10325">
        <v>96.748939996302042</v>
      </c>
      <c r="AB10325">
        <v>66.990948376507816</v>
      </c>
      <c r="AC10325">
        <v>62.655610064572691</v>
      </c>
      <c r="AD10325">
        <v>86.410778538081672</v>
      </c>
      <c r="AE10325">
        <v>394.21689439298638</v>
      </c>
    </row>
    <row r="10326" spans="1:31" x14ac:dyDescent="0.25">
      <c r="A10326">
        <v>1709769</v>
      </c>
      <c r="B10326">
        <v>1</v>
      </c>
      <c r="C10326" t="s">
        <v>81</v>
      </c>
      <c r="D10326" t="s">
        <v>112</v>
      </c>
      <c r="E10326" t="s">
        <v>140</v>
      </c>
      <c r="F10326" t="s">
        <v>12710</v>
      </c>
      <c r="G10326" t="s">
        <v>691</v>
      </c>
      <c r="H10326" t="s">
        <v>134</v>
      </c>
      <c r="I10326" t="s">
        <v>135</v>
      </c>
      <c r="J10326" t="s">
        <v>136</v>
      </c>
      <c r="K10326" t="s">
        <v>137</v>
      </c>
      <c r="L10326" t="s">
        <v>28468</v>
      </c>
      <c r="M10326" t="s">
        <v>28469</v>
      </c>
      <c r="N10326">
        <v>5.5666666659999997</v>
      </c>
      <c r="O10326">
        <v>0</v>
      </c>
      <c r="P10326">
        <v>1276</v>
      </c>
      <c r="Q10326">
        <v>5</v>
      </c>
      <c r="R10326">
        <v>37</v>
      </c>
      <c r="S10326">
        <v>9</v>
      </c>
      <c r="T10326">
        <v>75</v>
      </c>
      <c r="U10326">
        <v>1</v>
      </c>
      <c r="V10326">
        <v>1</v>
      </c>
      <c r="W10326">
        <v>0</v>
      </c>
      <c r="X10326">
        <v>534.8836188834149</v>
      </c>
      <c r="Y10326">
        <v>140.67750464071108</v>
      </c>
      <c r="Z10326">
        <v>13.652558840094526</v>
      </c>
      <c r="AA10326">
        <v>122.53201437187005</v>
      </c>
      <c r="AB10326">
        <v>88.973716832204062</v>
      </c>
      <c r="AC10326">
        <v>11.704021802288402</v>
      </c>
      <c r="AD10326">
        <v>0.56798190626219991</v>
      </c>
      <c r="AE10326">
        <v>912.99141727684525</v>
      </c>
    </row>
    <row r="10327" spans="1:31" x14ac:dyDescent="0.25">
      <c r="A10327">
        <v>1667774</v>
      </c>
      <c r="B10327">
        <v>1</v>
      </c>
      <c r="C10327" t="s">
        <v>80</v>
      </c>
      <c r="D10327" t="s">
        <v>100</v>
      </c>
      <c r="E10327" t="s">
        <v>140</v>
      </c>
      <c r="F10327" t="s">
        <v>28845</v>
      </c>
      <c r="G10327" t="s">
        <v>161</v>
      </c>
      <c r="H10327" t="s">
        <v>134</v>
      </c>
      <c r="I10327" t="s">
        <v>135</v>
      </c>
      <c r="J10327" t="s">
        <v>136</v>
      </c>
      <c r="K10327" t="s">
        <v>137</v>
      </c>
      <c r="L10327" t="s">
        <v>28846</v>
      </c>
      <c r="M10327" t="s">
        <v>28847</v>
      </c>
      <c r="N10327">
        <v>3.0413888880000002</v>
      </c>
      <c r="O10327">
        <v>5</v>
      </c>
      <c r="P10327">
        <v>1572</v>
      </c>
      <c r="Q10327">
        <v>32</v>
      </c>
      <c r="R10327">
        <v>337</v>
      </c>
      <c r="S10327">
        <v>17</v>
      </c>
      <c r="T10327">
        <v>285</v>
      </c>
      <c r="U10327">
        <v>0</v>
      </c>
      <c r="V10327">
        <v>0</v>
      </c>
      <c r="W10327">
        <v>41.931446556227336</v>
      </c>
      <c r="X10327">
        <v>930.40743470079565</v>
      </c>
      <c r="Y10327">
        <v>425.48543546798658</v>
      </c>
      <c r="Z10327">
        <v>300.53966948837154</v>
      </c>
      <c r="AA10327">
        <v>98.113975215526224</v>
      </c>
      <c r="AB10327">
        <v>656.66472762339879</v>
      </c>
      <c r="AC10327">
        <v>0</v>
      </c>
      <c r="AD10327">
        <v>0</v>
      </c>
      <c r="AE10327">
        <v>2453.1426890523062</v>
      </c>
    </row>
    <row r="10328" spans="1:31" x14ac:dyDescent="0.25">
      <c r="A10328">
        <v>1668023</v>
      </c>
      <c r="B10328">
        <v>1</v>
      </c>
      <c r="C10328" t="s">
        <v>80</v>
      </c>
      <c r="D10328" t="s">
        <v>93</v>
      </c>
      <c r="E10328" t="s">
        <v>131</v>
      </c>
      <c r="F10328" t="s">
        <v>28848</v>
      </c>
      <c r="G10328" t="s">
        <v>585</v>
      </c>
      <c r="H10328" t="s">
        <v>134</v>
      </c>
      <c r="I10328" t="s">
        <v>135</v>
      </c>
      <c r="J10328" t="s">
        <v>136</v>
      </c>
      <c r="K10328" t="s">
        <v>137</v>
      </c>
      <c r="L10328" t="s">
        <v>28849</v>
      </c>
      <c r="M10328" t="s">
        <v>28850</v>
      </c>
      <c r="N10328">
        <v>2.755833333</v>
      </c>
      <c r="O10328">
        <v>0</v>
      </c>
      <c r="P10328">
        <v>0</v>
      </c>
      <c r="Q10328">
        <v>0</v>
      </c>
      <c r="R10328">
        <v>13</v>
      </c>
      <c r="S10328">
        <v>0</v>
      </c>
      <c r="T10328">
        <v>10</v>
      </c>
      <c r="U10328">
        <v>0</v>
      </c>
      <c r="V10328">
        <v>0</v>
      </c>
      <c r="W10328">
        <v>0</v>
      </c>
      <c r="X10328">
        <v>0</v>
      </c>
      <c r="Y10328">
        <v>0</v>
      </c>
      <c r="Z10328">
        <v>15.520085784767321</v>
      </c>
      <c r="AA10328">
        <v>0</v>
      </c>
      <c r="AB10328">
        <v>11.738848685735121</v>
      </c>
      <c r="AC10328">
        <v>0</v>
      </c>
      <c r="AD10328">
        <v>0</v>
      </c>
      <c r="AE10328">
        <v>27.258934470502442</v>
      </c>
    </row>
    <row r="10329" spans="1:31" x14ac:dyDescent="0.25">
      <c r="A10329">
        <v>1667336</v>
      </c>
      <c r="B10329">
        <v>1</v>
      </c>
      <c r="C10329" t="s">
        <v>81</v>
      </c>
      <c r="D10329" t="s">
        <v>122</v>
      </c>
      <c r="E10329" t="s">
        <v>642</v>
      </c>
      <c r="F10329" t="s">
        <v>28851</v>
      </c>
      <c r="G10329" t="s">
        <v>161</v>
      </c>
      <c r="H10329" t="s">
        <v>134</v>
      </c>
      <c r="I10329" t="s">
        <v>191</v>
      </c>
      <c r="J10329" t="s">
        <v>136</v>
      </c>
      <c r="K10329" t="s">
        <v>137</v>
      </c>
      <c r="L10329" t="s">
        <v>28852</v>
      </c>
      <c r="M10329" t="s">
        <v>28853</v>
      </c>
      <c r="N10329">
        <v>2.4444443999999999E-2</v>
      </c>
      <c r="O10329">
        <v>0</v>
      </c>
      <c r="P10329">
        <v>26996</v>
      </c>
      <c r="Q10329">
        <v>1</v>
      </c>
      <c r="R10329">
        <v>25</v>
      </c>
      <c r="S10329">
        <v>33</v>
      </c>
      <c r="T10329">
        <v>3858</v>
      </c>
      <c r="U10329">
        <v>9</v>
      </c>
      <c r="V10329">
        <v>3</v>
      </c>
      <c r="W10329">
        <v>0</v>
      </c>
      <c r="X10329">
        <v>133.46309445369511</v>
      </c>
      <c r="Y10329">
        <v>5.8478298063044457E-3</v>
      </c>
      <c r="Z10329">
        <v>0.37587468370527777</v>
      </c>
      <c r="AA10329">
        <v>14.102461892396924</v>
      </c>
      <c r="AB10329">
        <v>77.548487904768351</v>
      </c>
      <c r="AC10329">
        <v>68.606140343466706</v>
      </c>
      <c r="AD10329">
        <v>0.51669659337516005</v>
      </c>
      <c r="AE10329">
        <v>294.61860370121383</v>
      </c>
    </row>
    <row r="10330" spans="1:31" x14ac:dyDescent="0.25">
      <c r="A10330">
        <v>1667674</v>
      </c>
      <c r="B10330">
        <v>1</v>
      </c>
      <c r="C10330" t="s">
        <v>80</v>
      </c>
      <c r="D10330" t="s">
        <v>94</v>
      </c>
      <c r="E10330" t="s">
        <v>146</v>
      </c>
      <c r="F10330" t="s">
        <v>28854</v>
      </c>
      <c r="G10330" t="s">
        <v>260</v>
      </c>
      <c r="H10330" t="s">
        <v>149</v>
      </c>
      <c r="I10330" t="s">
        <v>135</v>
      </c>
      <c r="J10330" t="s">
        <v>136</v>
      </c>
      <c r="K10330" t="s">
        <v>137</v>
      </c>
      <c r="L10330" t="s">
        <v>28855</v>
      </c>
      <c r="M10330" t="s">
        <v>28856</v>
      </c>
      <c r="N10330">
        <v>2.8444444440000001</v>
      </c>
      <c r="O10330">
        <v>0</v>
      </c>
      <c r="P10330">
        <v>0</v>
      </c>
      <c r="Q10330">
        <v>0</v>
      </c>
      <c r="R10330">
        <v>22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0</v>
      </c>
      <c r="Y10330">
        <v>0</v>
      </c>
      <c r="Z10330">
        <v>9.0478153648809219</v>
      </c>
      <c r="AA10330">
        <v>0</v>
      </c>
      <c r="AB10330">
        <v>0</v>
      </c>
      <c r="AC10330">
        <v>0</v>
      </c>
      <c r="AD10330">
        <v>0</v>
      </c>
      <c r="AE10330">
        <v>9.0478153648809219</v>
      </c>
    </row>
    <row r="10331" spans="1:31" x14ac:dyDescent="0.25">
      <c r="A10331">
        <v>1667482</v>
      </c>
      <c r="B10331">
        <v>1</v>
      </c>
      <c r="C10331" t="s">
        <v>80</v>
      </c>
      <c r="D10331" t="s">
        <v>96</v>
      </c>
      <c r="E10331" t="s">
        <v>131</v>
      </c>
      <c r="F10331" t="s">
        <v>28857</v>
      </c>
      <c r="G10331" t="s">
        <v>195</v>
      </c>
      <c r="H10331" t="s">
        <v>134</v>
      </c>
      <c r="I10331" t="s">
        <v>135</v>
      </c>
      <c r="J10331" t="s">
        <v>136</v>
      </c>
      <c r="K10331" t="s">
        <v>137</v>
      </c>
      <c r="L10331" t="s">
        <v>28858</v>
      </c>
      <c r="M10331" t="s">
        <v>28859</v>
      </c>
      <c r="N10331">
        <v>3.7108333330000001</v>
      </c>
      <c r="O10331">
        <v>0</v>
      </c>
      <c r="P10331">
        <v>191</v>
      </c>
      <c r="Q10331">
        <v>0</v>
      </c>
      <c r="R10331">
        <v>1</v>
      </c>
      <c r="S10331">
        <v>0</v>
      </c>
      <c r="T10331">
        <v>30</v>
      </c>
      <c r="U10331">
        <v>0</v>
      </c>
      <c r="V10331">
        <v>1</v>
      </c>
      <c r="W10331">
        <v>0</v>
      </c>
      <c r="X10331">
        <v>352.47239531347225</v>
      </c>
      <c r="Y10331">
        <v>0</v>
      </c>
      <c r="Z10331">
        <v>0</v>
      </c>
      <c r="AA10331">
        <v>0</v>
      </c>
      <c r="AB10331">
        <v>75.856655690623299</v>
      </c>
      <c r="AC10331">
        <v>0</v>
      </c>
      <c r="AD10331">
        <v>24.206395606117905</v>
      </c>
      <c r="AE10331">
        <v>452.53544661021346</v>
      </c>
    </row>
    <row r="10332" spans="1:31" x14ac:dyDescent="0.25">
      <c r="A10332">
        <v>1667236</v>
      </c>
      <c r="B10332">
        <v>1</v>
      </c>
      <c r="C10332" t="s">
        <v>81</v>
      </c>
      <c r="D10332" t="s">
        <v>128</v>
      </c>
      <c r="E10332" t="s">
        <v>131</v>
      </c>
      <c r="F10332" t="s">
        <v>28860</v>
      </c>
      <c r="G10332" t="s">
        <v>161</v>
      </c>
      <c r="H10332" t="s">
        <v>134</v>
      </c>
      <c r="I10332" t="s">
        <v>191</v>
      </c>
      <c r="J10332" t="s">
        <v>136</v>
      </c>
      <c r="K10332" t="s">
        <v>137</v>
      </c>
      <c r="L10332" t="s">
        <v>28861</v>
      </c>
      <c r="M10332" t="s">
        <v>28862</v>
      </c>
      <c r="N10332">
        <v>5.277777E-3</v>
      </c>
      <c r="O10332">
        <v>0</v>
      </c>
      <c r="P10332">
        <v>488</v>
      </c>
      <c r="Q10332">
        <v>1</v>
      </c>
      <c r="R10332">
        <v>12</v>
      </c>
      <c r="S10332">
        <v>1</v>
      </c>
      <c r="T10332">
        <v>44</v>
      </c>
      <c r="U10332">
        <v>0</v>
      </c>
      <c r="V10332">
        <v>0</v>
      </c>
      <c r="W10332">
        <v>0</v>
      </c>
      <c r="X10332">
        <v>0.45011891882483873</v>
      </c>
      <c r="Y10332">
        <v>0</v>
      </c>
      <c r="Z10332">
        <v>6.5923138034575009E-3</v>
      </c>
      <c r="AA10332">
        <v>1.222668367604E-2</v>
      </c>
      <c r="AB10332">
        <v>0.17117152949056444</v>
      </c>
      <c r="AC10332">
        <v>0</v>
      </c>
      <c r="AD10332">
        <v>0</v>
      </c>
      <c r="AE10332">
        <v>0.6401094457949007</v>
      </c>
    </row>
    <row r="10333" spans="1:31" x14ac:dyDescent="0.25">
      <c r="A10333">
        <v>1667382</v>
      </c>
      <c r="B10333">
        <v>1</v>
      </c>
      <c r="C10333" t="s">
        <v>80</v>
      </c>
      <c r="D10333" t="s">
        <v>88</v>
      </c>
      <c r="E10333" t="s">
        <v>131</v>
      </c>
      <c r="F10333" t="s">
        <v>28863</v>
      </c>
      <c r="G10333" t="s">
        <v>161</v>
      </c>
      <c r="H10333" t="s">
        <v>134</v>
      </c>
      <c r="I10333" t="s">
        <v>135</v>
      </c>
      <c r="J10333" t="s">
        <v>136</v>
      </c>
      <c r="K10333" t="s">
        <v>137</v>
      </c>
      <c r="L10333" t="s">
        <v>28864</v>
      </c>
      <c r="M10333" t="s">
        <v>28865</v>
      </c>
      <c r="N10333">
        <v>7.7777777000000006E-2</v>
      </c>
      <c r="O10333">
        <v>0</v>
      </c>
      <c r="P10333">
        <v>2310</v>
      </c>
      <c r="Q10333">
        <v>0</v>
      </c>
      <c r="R10333">
        <v>0</v>
      </c>
      <c r="S10333">
        <v>0</v>
      </c>
      <c r="T10333">
        <v>170</v>
      </c>
      <c r="U10333">
        <v>0</v>
      </c>
      <c r="V10333">
        <v>0</v>
      </c>
      <c r="W10333">
        <v>0</v>
      </c>
      <c r="X10333">
        <v>41.722297610398563</v>
      </c>
      <c r="Y10333">
        <v>0</v>
      </c>
      <c r="Z10333">
        <v>0</v>
      </c>
      <c r="AA10333">
        <v>0</v>
      </c>
      <c r="AB10333">
        <v>10.296980008504791</v>
      </c>
      <c r="AC10333">
        <v>0</v>
      </c>
      <c r="AD10333">
        <v>0</v>
      </c>
      <c r="AE10333">
        <v>52.019277618903352</v>
      </c>
    </row>
    <row r="10334" spans="1:31" x14ac:dyDescent="0.25">
      <c r="A10334">
        <v>1667923</v>
      </c>
      <c r="B10334">
        <v>1</v>
      </c>
      <c r="C10334" t="s">
        <v>80</v>
      </c>
      <c r="D10334" t="s">
        <v>82</v>
      </c>
      <c r="E10334" t="s">
        <v>178</v>
      </c>
      <c r="F10334" t="s">
        <v>28866</v>
      </c>
      <c r="G10334" t="s">
        <v>227</v>
      </c>
      <c r="H10334" t="s">
        <v>149</v>
      </c>
      <c r="I10334" t="s">
        <v>135</v>
      </c>
      <c r="J10334" t="s">
        <v>136</v>
      </c>
      <c r="K10334" t="s">
        <v>137</v>
      </c>
      <c r="L10334" t="s">
        <v>28867</v>
      </c>
      <c r="M10334" t="s">
        <v>28868</v>
      </c>
      <c r="N10334">
        <v>1.3930555549999999</v>
      </c>
      <c r="O10334">
        <v>0</v>
      </c>
      <c r="P10334">
        <v>293</v>
      </c>
      <c r="Q10334">
        <v>0</v>
      </c>
      <c r="R10334">
        <v>0</v>
      </c>
      <c r="S10334">
        <v>0</v>
      </c>
      <c r="T10334">
        <v>28</v>
      </c>
      <c r="U10334">
        <v>0</v>
      </c>
      <c r="V10334">
        <v>0</v>
      </c>
      <c r="W10334">
        <v>0</v>
      </c>
      <c r="X10334">
        <v>175.92271886202769</v>
      </c>
      <c r="Y10334">
        <v>0</v>
      </c>
      <c r="Z10334">
        <v>0</v>
      </c>
      <c r="AA10334">
        <v>0</v>
      </c>
      <c r="AB10334">
        <v>16.544901956080263</v>
      </c>
      <c r="AC10334">
        <v>0</v>
      </c>
      <c r="AD10334">
        <v>0</v>
      </c>
      <c r="AE10334">
        <v>192.46762081810795</v>
      </c>
    </row>
    <row r="10335" spans="1:31" x14ac:dyDescent="0.25">
      <c r="A10335">
        <v>1668109</v>
      </c>
      <c r="B10335">
        <v>1</v>
      </c>
      <c r="C10335" t="s">
        <v>80</v>
      </c>
      <c r="D10335" t="s">
        <v>101</v>
      </c>
      <c r="E10335" t="s">
        <v>152</v>
      </c>
      <c r="F10335" t="s">
        <v>28869</v>
      </c>
      <c r="G10335" t="s">
        <v>154</v>
      </c>
      <c r="H10335" t="s">
        <v>149</v>
      </c>
      <c r="I10335" t="s">
        <v>135</v>
      </c>
      <c r="J10335" t="s">
        <v>136</v>
      </c>
      <c r="K10335" t="s">
        <v>137</v>
      </c>
      <c r="L10335" t="s">
        <v>28870</v>
      </c>
      <c r="M10335" t="s">
        <v>28871</v>
      </c>
      <c r="N10335">
        <v>2.0694444440000002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1</v>
      </c>
      <c r="U10335">
        <v>0</v>
      </c>
      <c r="V10335">
        <v>0</v>
      </c>
      <c r="W10335">
        <v>0</v>
      </c>
      <c r="X10335">
        <v>0</v>
      </c>
      <c r="Y10335">
        <v>0</v>
      </c>
      <c r="Z10335">
        <v>0</v>
      </c>
      <c r="AA10335">
        <v>0</v>
      </c>
      <c r="AB10335">
        <v>2.1180124111570668</v>
      </c>
      <c r="AC10335">
        <v>0</v>
      </c>
      <c r="AD10335">
        <v>0</v>
      </c>
      <c r="AE10335">
        <v>2.1180124111570668</v>
      </c>
    </row>
    <row r="10336" spans="1:31" x14ac:dyDescent="0.25">
      <c r="A10336">
        <v>1667777</v>
      </c>
      <c r="B10336">
        <v>1</v>
      </c>
      <c r="C10336" t="s">
        <v>81</v>
      </c>
      <c r="D10336" t="s">
        <v>121</v>
      </c>
      <c r="E10336" t="s">
        <v>146</v>
      </c>
      <c r="F10336" t="s">
        <v>28872</v>
      </c>
      <c r="G10336" t="s">
        <v>260</v>
      </c>
      <c r="H10336" t="s">
        <v>149</v>
      </c>
      <c r="I10336" t="s">
        <v>135</v>
      </c>
      <c r="J10336" t="s">
        <v>136</v>
      </c>
      <c r="K10336" t="s">
        <v>137</v>
      </c>
      <c r="L10336" t="s">
        <v>28873</v>
      </c>
      <c r="M10336" t="s">
        <v>28874</v>
      </c>
      <c r="N10336">
        <v>0.79666666600000002</v>
      </c>
      <c r="O10336">
        <v>0</v>
      </c>
      <c r="P10336">
        <v>118</v>
      </c>
      <c r="Q10336">
        <v>0</v>
      </c>
      <c r="R10336">
        <v>4</v>
      </c>
      <c r="S10336">
        <v>0</v>
      </c>
      <c r="T10336">
        <v>13</v>
      </c>
      <c r="U10336">
        <v>0</v>
      </c>
      <c r="V10336">
        <v>0</v>
      </c>
      <c r="W10336">
        <v>0</v>
      </c>
      <c r="X10336">
        <v>12.288423446876234</v>
      </c>
      <c r="Y10336">
        <v>0</v>
      </c>
      <c r="Z10336">
        <v>5.7242291923959174E-2</v>
      </c>
      <c r="AA10336">
        <v>0</v>
      </c>
      <c r="AB10336">
        <v>2.2476438797945972</v>
      </c>
      <c r="AC10336">
        <v>0</v>
      </c>
      <c r="AD10336">
        <v>0</v>
      </c>
      <c r="AE10336">
        <v>14.593309618594791</v>
      </c>
    </row>
    <row r="10337" spans="1:31" x14ac:dyDescent="0.25">
      <c r="A10337">
        <v>1667754</v>
      </c>
      <c r="B10337">
        <v>1</v>
      </c>
      <c r="C10337" t="s">
        <v>81</v>
      </c>
      <c r="D10337" t="s">
        <v>118</v>
      </c>
      <c r="E10337" t="s">
        <v>178</v>
      </c>
      <c r="F10337" t="s">
        <v>28875</v>
      </c>
      <c r="G10337" t="s">
        <v>227</v>
      </c>
      <c r="H10337" t="s">
        <v>149</v>
      </c>
      <c r="I10337" t="s">
        <v>135</v>
      </c>
      <c r="J10337" t="s">
        <v>136</v>
      </c>
      <c r="K10337" t="s">
        <v>137</v>
      </c>
      <c r="L10337" t="s">
        <v>28876</v>
      </c>
      <c r="M10337" t="s">
        <v>28877</v>
      </c>
      <c r="N10337">
        <v>2.684722222</v>
      </c>
      <c r="O10337">
        <v>0</v>
      </c>
      <c r="P10337">
        <v>30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0</v>
      </c>
      <c r="W10337">
        <v>0</v>
      </c>
      <c r="X10337">
        <v>28.827697898952568</v>
      </c>
      <c r="Y10337">
        <v>0</v>
      </c>
      <c r="Z10337">
        <v>0</v>
      </c>
      <c r="AA10337">
        <v>0</v>
      </c>
      <c r="AB10337">
        <v>0</v>
      </c>
      <c r="AC10337">
        <v>0</v>
      </c>
      <c r="AD10337">
        <v>0</v>
      </c>
      <c r="AE10337">
        <v>28.827697898952568</v>
      </c>
    </row>
    <row r="10338" spans="1:31" x14ac:dyDescent="0.25">
      <c r="A10338">
        <v>1667044</v>
      </c>
      <c r="B10338">
        <v>1</v>
      </c>
      <c r="C10338" t="s">
        <v>80</v>
      </c>
      <c r="D10338" t="s">
        <v>104</v>
      </c>
      <c r="E10338" t="s">
        <v>152</v>
      </c>
      <c r="F10338" t="s">
        <v>28878</v>
      </c>
      <c r="G10338" t="s">
        <v>154</v>
      </c>
      <c r="H10338" t="s">
        <v>149</v>
      </c>
      <c r="I10338" t="s">
        <v>135</v>
      </c>
      <c r="J10338" t="s">
        <v>136</v>
      </c>
      <c r="K10338" t="s">
        <v>137</v>
      </c>
      <c r="L10338" t="s">
        <v>28879</v>
      </c>
      <c r="M10338" t="s">
        <v>28880</v>
      </c>
      <c r="N10338">
        <v>2.2966666660000001</v>
      </c>
      <c r="O10338">
        <v>0</v>
      </c>
      <c r="P10338">
        <v>5</v>
      </c>
      <c r="Q10338">
        <v>0</v>
      </c>
      <c r="R10338">
        <v>0</v>
      </c>
      <c r="S10338">
        <v>0</v>
      </c>
      <c r="T10338">
        <v>1</v>
      </c>
      <c r="U10338">
        <v>0</v>
      </c>
      <c r="V10338">
        <v>0</v>
      </c>
      <c r="W10338">
        <v>0</v>
      </c>
      <c r="X10338">
        <v>7.3218118888979289</v>
      </c>
      <c r="Y10338">
        <v>0</v>
      </c>
      <c r="Z10338">
        <v>0</v>
      </c>
      <c r="AA10338">
        <v>0</v>
      </c>
      <c r="AB10338">
        <v>2.6776569433420905</v>
      </c>
      <c r="AC10338">
        <v>0</v>
      </c>
      <c r="AD10338">
        <v>0</v>
      </c>
      <c r="AE10338">
        <v>9.9994688322400194</v>
      </c>
    </row>
    <row r="10339" spans="1:31" x14ac:dyDescent="0.25">
      <c r="A10339">
        <v>1667376</v>
      </c>
      <c r="B10339">
        <v>1</v>
      </c>
      <c r="C10339" t="s">
        <v>80</v>
      </c>
      <c r="D10339" t="s">
        <v>95</v>
      </c>
      <c r="E10339" t="s">
        <v>642</v>
      </c>
      <c r="F10339" t="s">
        <v>28881</v>
      </c>
      <c r="G10339" t="s">
        <v>161</v>
      </c>
      <c r="H10339" t="s">
        <v>134</v>
      </c>
      <c r="I10339" t="s">
        <v>135</v>
      </c>
      <c r="J10339" t="s">
        <v>136</v>
      </c>
      <c r="K10339" t="s">
        <v>137</v>
      </c>
      <c r="L10339" t="s">
        <v>28882</v>
      </c>
      <c r="M10339" t="s">
        <v>28883</v>
      </c>
      <c r="N10339">
        <v>0.76472222199999995</v>
      </c>
      <c r="O10339">
        <v>3</v>
      </c>
      <c r="P10339">
        <v>8698</v>
      </c>
      <c r="Q10339">
        <v>2</v>
      </c>
      <c r="R10339">
        <v>3</v>
      </c>
      <c r="S10339">
        <v>19</v>
      </c>
      <c r="T10339">
        <v>657</v>
      </c>
      <c r="U10339">
        <v>0</v>
      </c>
      <c r="V10339">
        <v>0</v>
      </c>
      <c r="W10339">
        <v>1.8123626238716772</v>
      </c>
      <c r="X10339">
        <v>1344.4097408096009</v>
      </c>
      <c r="Y10339">
        <v>10.478342068398547</v>
      </c>
      <c r="Z10339">
        <v>3.7557946958755556E-2</v>
      </c>
      <c r="AA10339">
        <v>297.89331053787919</v>
      </c>
      <c r="AB10339">
        <v>513.25844778328246</v>
      </c>
      <c r="AC10339">
        <v>0</v>
      </c>
      <c r="AD10339">
        <v>0</v>
      </c>
      <c r="AE10339">
        <v>2167.8897617699913</v>
      </c>
    </row>
    <row r="10340" spans="1:31" x14ac:dyDescent="0.25">
      <c r="A10340">
        <v>1667917</v>
      </c>
      <c r="B10340">
        <v>1</v>
      </c>
      <c r="C10340" t="s">
        <v>80</v>
      </c>
      <c r="D10340" t="s">
        <v>104</v>
      </c>
      <c r="E10340" t="s">
        <v>131</v>
      </c>
      <c r="F10340" t="s">
        <v>28884</v>
      </c>
      <c r="G10340" t="s">
        <v>195</v>
      </c>
      <c r="H10340" t="s">
        <v>134</v>
      </c>
      <c r="I10340" t="s">
        <v>135</v>
      </c>
      <c r="J10340" t="s">
        <v>136</v>
      </c>
      <c r="K10340" t="s">
        <v>137</v>
      </c>
      <c r="L10340" t="s">
        <v>28885</v>
      </c>
      <c r="M10340" t="s">
        <v>28886</v>
      </c>
      <c r="N10340">
        <v>6.1158333330000003</v>
      </c>
      <c r="O10340">
        <v>0</v>
      </c>
      <c r="P10340">
        <v>69</v>
      </c>
      <c r="Q10340">
        <v>0</v>
      </c>
      <c r="R10340">
        <v>2</v>
      </c>
      <c r="S10340">
        <v>0</v>
      </c>
      <c r="T10340">
        <v>6</v>
      </c>
      <c r="U10340">
        <v>0</v>
      </c>
      <c r="V10340">
        <v>0</v>
      </c>
      <c r="W10340">
        <v>0</v>
      </c>
      <c r="X10340">
        <v>72.34952431302095</v>
      </c>
      <c r="Y10340">
        <v>0</v>
      </c>
      <c r="Z10340">
        <v>0.99518402383457683</v>
      </c>
      <c r="AA10340">
        <v>0</v>
      </c>
      <c r="AB10340">
        <v>22.86634901944095</v>
      </c>
      <c r="AC10340">
        <v>0</v>
      </c>
      <c r="AD10340">
        <v>0</v>
      </c>
      <c r="AE10340">
        <v>96.211057356296479</v>
      </c>
    </row>
    <row r="10341" spans="1:31" x14ac:dyDescent="0.25">
      <c r="A10341">
        <v>1667585</v>
      </c>
      <c r="B10341">
        <v>1</v>
      </c>
      <c r="C10341" t="s">
        <v>80</v>
      </c>
      <c r="D10341" t="s">
        <v>110</v>
      </c>
      <c r="E10341" t="s">
        <v>152</v>
      </c>
      <c r="F10341" t="s">
        <v>28887</v>
      </c>
      <c r="G10341" t="s">
        <v>154</v>
      </c>
      <c r="H10341" t="s">
        <v>149</v>
      </c>
      <c r="I10341" t="s">
        <v>135</v>
      </c>
      <c r="J10341" t="s">
        <v>136</v>
      </c>
      <c r="K10341" t="s">
        <v>137</v>
      </c>
      <c r="L10341" t="s">
        <v>28888</v>
      </c>
      <c r="M10341" t="s">
        <v>28889</v>
      </c>
      <c r="N10341">
        <v>1.179166666</v>
      </c>
      <c r="O10341">
        <v>0</v>
      </c>
      <c r="P10341">
        <v>17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0</v>
      </c>
      <c r="W10341">
        <v>0</v>
      </c>
      <c r="X10341">
        <v>6.5023917853204551</v>
      </c>
      <c r="Y10341">
        <v>0</v>
      </c>
      <c r="Z10341">
        <v>0</v>
      </c>
      <c r="AA10341">
        <v>0</v>
      </c>
      <c r="AB10341">
        <v>0</v>
      </c>
      <c r="AC10341">
        <v>0</v>
      </c>
      <c r="AD10341">
        <v>0</v>
      </c>
      <c r="AE10341">
        <v>6.5023917853204551</v>
      </c>
    </row>
    <row r="10342" spans="1:31" x14ac:dyDescent="0.25">
      <c r="A10342">
        <v>1667442</v>
      </c>
      <c r="B10342">
        <v>1</v>
      </c>
      <c r="C10342" t="s">
        <v>80</v>
      </c>
      <c r="D10342" t="s">
        <v>97</v>
      </c>
      <c r="E10342" t="s">
        <v>140</v>
      </c>
      <c r="F10342" t="s">
        <v>28890</v>
      </c>
      <c r="G10342" t="s">
        <v>161</v>
      </c>
      <c r="H10342" t="s">
        <v>134</v>
      </c>
      <c r="I10342" t="s">
        <v>135</v>
      </c>
      <c r="J10342" t="s">
        <v>136</v>
      </c>
      <c r="K10342" t="s">
        <v>137</v>
      </c>
      <c r="L10342" t="s">
        <v>28891</v>
      </c>
      <c r="M10342" t="s">
        <v>28641</v>
      </c>
      <c r="N10342">
        <v>3.9477777770000002</v>
      </c>
      <c r="O10342">
        <v>0</v>
      </c>
      <c r="P10342">
        <v>549</v>
      </c>
      <c r="Q10342">
        <v>0</v>
      </c>
      <c r="R10342">
        <v>75</v>
      </c>
      <c r="S10342">
        <v>1</v>
      </c>
      <c r="T10342">
        <v>81</v>
      </c>
      <c r="U10342">
        <v>1</v>
      </c>
      <c r="V10342">
        <v>0</v>
      </c>
      <c r="W10342">
        <v>0</v>
      </c>
      <c r="X10342">
        <v>442.92140861657401</v>
      </c>
      <c r="Y10342">
        <v>0</v>
      </c>
      <c r="Z10342">
        <v>40.556634658571653</v>
      </c>
      <c r="AA10342">
        <v>158.26343547448002</v>
      </c>
      <c r="AB10342">
        <v>229.53828212272558</v>
      </c>
      <c r="AC10342">
        <v>175.50082025461256</v>
      </c>
      <c r="AD10342">
        <v>0</v>
      </c>
      <c r="AE10342">
        <v>1046.7805811269639</v>
      </c>
    </row>
    <row r="10343" spans="1:31" x14ac:dyDescent="0.25">
      <c r="A10343">
        <v>1667276</v>
      </c>
      <c r="B10343">
        <v>1</v>
      </c>
      <c r="C10343" t="s">
        <v>81</v>
      </c>
      <c r="D10343" t="s">
        <v>128</v>
      </c>
      <c r="E10343" t="s">
        <v>178</v>
      </c>
      <c r="F10343" t="s">
        <v>28892</v>
      </c>
      <c r="G10343" t="s">
        <v>187</v>
      </c>
      <c r="H10343" t="s">
        <v>149</v>
      </c>
      <c r="I10343" t="s">
        <v>135</v>
      </c>
      <c r="J10343" t="s">
        <v>136</v>
      </c>
      <c r="K10343" t="s">
        <v>137</v>
      </c>
      <c r="L10343" t="s">
        <v>28893</v>
      </c>
      <c r="M10343" t="s">
        <v>28894</v>
      </c>
      <c r="N10343">
        <v>0.93138888799999997</v>
      </c>
      <c r="O10343">
        <v>0</v>
      </c>
      <c r="P10343">
        <v>12</v>
      </c>
      <c r="Q10343">
        <v>0</v>
      </c>
      <c r="R10343">
        <v>0</v>
      </c>
      <c r="S10343">
        <v>0</v>
      </c>
      <c r="T10343">
        <v>1</v>
      </c>
      <c r="U10343">
        <v>0</v>
      </c>
      <c r="V10343">
        <v>0</v>
      </c>
      <c r="W10343">
        <v>0</v>
      </c>
      <c r="X10343">
        <v>1.0035862623020917</v>
      </c>
      <c r="Y10343">
        <v>0</v>
      </c>
      <c r="Z10343">
        <v>0</v>
      </c>
      <c r="AA10343">
        <v>0</v>
      </c>
      <c r="AB10343">
        <v>0</v>
      </c>
      <c r="AC10343">
        <v>0</v>
      </c>
      <c r="AD10343">
        <v>0</v>
      </c>
      <c r="AE10343">
        <v>1.0035862623020917</v>
      </c>
    </row>
    <row r="10344" spans="1:31" x14ac:dyDescent="0.25">
      <c r="A10344">
        <v>1667299</v>
      </c>
      <c r="B10344">
        <v>1</v>
      </c>
      <c r="C10344" t="s">
        <v>80</v>
      </c>
      <c r="D10344" t="s">
        <v>105</v>
      </c>
      <c r="E10344" t="s">
        <v>152</v>
      </c>
      <c r="F10344" t="s">
        <v>28895</v>
      </c>
      <c r="G10344" t="s">
        <v>507</v>
      </c>
      <c r="H10344" t="s">
        <v>149</v>
      </c>
      <c r="I10344" t="s">
        <v>135</v>
      </c>
      <c r="J10344" t="s">
        <v>136</v>
      </c>
      <c r="K10344" t="s">
        <v>137</v>
      </c>
      <c r="L10344" t="s">
        <v>28896</v>
      </c>
      <c r="M10344" t="s">
        <v>28897</v>
      </c>
      <c r="N10344">
        <v>6.3533333330000001</v>
      </c>
      <c r="O10344">
        <v>0</v>
      </c>
      <c r="P10344">
        <v>1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0</v>
      </c>
      <c r="W10344">
        <v>0</v>
      </c>
      <c r="X10344">
        <v>3.1560583292749937</v>
      </c>
      <c r="Y10344">
        <v>0</v>
      </c>
      <c r="Z10344">
        <v>0</v>
      </c>
      <c r="AA10344">
        <v>0</v>
      </c>
      <c r="AB10344">
        <v>0</v>
      </c>
      <c r="AC10344">
        <v>0</v>
      </c>
      <c r="AD10344">
        <v>0</v>
      </c>
      <c r="AE10344">
        <v>3.1560583292749937</v>
      </c>
    </row>
    <row r="10345" spans="1:31" x14ac:dyDescent="0.25">
      <c r="A10345">
        <v>1667568</v>
      </c>
      <c r="B10345">
        <v>1</v>
      </c>
      <c r="C10345" t="s">
        <v>80</v>
      </c>
      <c r="D10345" t="s">
        <v>106</v>
      </c>
      <c r="E10345" t="s">
        <v>140</v>
      </c>
      <c r="F10345" t="s">
        <v>24351</v>
      </c>
      <c r="G10345" t="s">
        <v>161</v>
      </c>
      <c r="H10345" t="s">
        <v>134</v>
      </c>
      <c r="I10345" t="s">
        <v>135</v>
      </c>
      <c r="J10345" t="s">
        <v>136</v>
      </c>
      <c r="K10345" t="s">
        <v>137</v>
      </c>
      <c r="L10345" t="s">
        <v>28898</v>
      </c>
      <c r="M10345" t="s">
        <v>28899</v>
      </c>
      <c r="N10345">
        <v>0.22888888800000001</v>
      </c>
      <c r="O10345">
        <v>1</v>
      </c>
      <c r="P10345">
        <v>37</v>
      </c>
      <c r="Q10345">
        <v>19</v>
      </c>
      <c r="R10345">
        <v>49</v>
      </c>
      <c r="S10345">
        <v>11</v>
      </c>
      <c r="T10345">
        <v>29</v>
      </c>
      <c r="U10345">
        <v>6</v>
      </c>
      <c r="V10345">
        <v>0</v>
      </c>
      <c r="W10345">
        <v>5.1688325892159992E-2</v>
      </c>
      <c r="X10345">
        <v>2.8304989898743473</v>
      </c>
      <c r="Y10345">
        <v>10.541744473133679</v>
      </c>
      <c r="Z10345">
        <v>6.9326889521506319</v>
      </c>
      <c r="AA10345">
        <v>12.673920034212694</v>
      </c>
      <c r="AB10345">
        <v>11.151719966662675</v>
      </c>
      <c r="AC10345">
        <v>42.688225881978198</v>
      </c>
      <c r="AD10345">
        <v>0</v>
      </c>
      <c r="AE10345">
        <v>86.870486623904384</v>
      </c>
    </row>
    <row r="10346" spans="1:31" x14ac:dyDescent="0.25">
      <c r="A10346">
        <v>1667419</v>
      </c>
      <c r="B10346">
        <v>1</v>
      </c>
      <c r="C10346" t="s">
        <v>80</v>
      </c>
      <c r="D10346" t="s">
        <v>94</v>
      </c>
      <c r="E10346" t="s">
        <v>140</v>
      </c>
      <c r="F10346" t="s">
        <v>28900</v>
      </c>
      <c r="G10346" t="s">
        <v>161</v>
      </c>
      <c r="H10346" t="s">
        <v>134</v>
      </c>
      <c r="I10346" t="s">
        <v>191</v>
      </c>
      <c r="J10346" t="s">
        <v>136</v>
      </c>
      <c r="K10346" t="s">
        <v>137</v>
      </c>
      <c r="L10346" t="s">
        <v>28901</v>
      </c>
      <c r="M10346" t="s">
        <v>28902</v>
      </c>
      <c r="N10346">
        <v>2.7777769999999999E-3</v>
      </c>
      <c r="O10346">
        <v>0</v>
      </c>
      <c r="P10346">
        <v>743</v>
      </c>
      <c r="Q10346">
        <v>32</v>
      </c>
      <c r="R10346">
        <v>50</v>
      </c>
      <c r="S10346">
        <v>15</v>
      </c>
      <c r="T10346">
        <v>109</v>
      </c>
      <c r="U10346">
        <v>6</v>
      </c>
      <c r="V10346">
        <v>0</v>
      </c>
      <c r="W10346">
        <v>0</v>
      </c>
      <c r="X10346">
        <v>0.47057152278954451</v>
      </c>
      <c r="Y10346">
        <v>5.4236885063111126E-2</v>
      </c>
      <c r="Z10346">
        <v>9.8542605239744466E-2</v>
      </c>
      <c r="AA10346">
        <v>0.50691320095584447</v>
      </c>
      <c r="AB10346">
        <v>0.19682235427887776</v>
      </c>
      <c r="AC10346">
        <v>0.52554161059928883</v>
      </c>
      <c r="AD10346">
        <v>0</v>
      </c>
      <c r="AE10346">
        <v>1.8526281789264112</v>
      </c>
    </row>
    <row r="10347" spans="1:31" x14ac:dyDescent="0.25">
      <c r="A10347">
        <v>1667542</v>
      </c>
      <c r="B10347">
        <v>1</v>
      </c>
      <c r="C10347" t="s">
        <v>80</v>
      </c>
      <c r="D10347" t="s">
        <v>98</v>
      </c>
      <c r="E10347" t="s">
        <v>140</v>
      </c>
      <c r="F10347" t="s">
        <v>9753</v>
      </c>
      <c r="G10347" t="s">
        <v>161</v>
      </c>
      <c r="H10347" t="s">
        <v>134</v>
      </c>
      <c r="I10347" t="s">
        <v>135</v>
      </c>
      <c r="J10347" t="s">
        <v>136</v>
      </c>
      <c r="K10347" t="s">
        <v>137</v>
      </c>
      <c r="L10347" t="s">
        <v>28903</v>
      </c>
      <c r="M10347" t="s">
        <v>28904</v>
      </c>
      <c r="N10347">
        <v>2.1549999999999998</v>
      </c>
      <c r="O10347">
        <v>0</v>
      </c>
      <c r="P10347">
        <v>20</v>
      </c>
      <c r="Q10347">
        <v>30</v>
      </c>
      <c r="R10347">
        <v>213</v>
      </c>
      <c r="S10347">
        <v>8</v>
      </c>
      <c r="T10347">
        <v>67</v>
      </c>
      <c r="U10347">
        <v>2</v>
      </c>
      <c r="V10347">
        <v>0</v>
      </c>
      <c r="W10347">
        <v>0</v>
      </c>
      <c r="X10347">
        <v>18.287745117885628</v>
      </c>
      <c r="Y10347">
        <v>482.00208633953667</v>
      </c>
      <c r="Z10347">
        <v>343.80889749481435</v>
      </c>
      <c r="AA10347">
        <v>59.419279305099188</v>
      </c>
      <c r="AB10347">
        <v>61.757070469717391</v>
      </c>
      <c r="AC10347">
        <v>5.2795278913167323</v>
      </c>
      <c r="AD10347">
        <v>0</v>
      </c>
      <c r="AE10347">
        <v>970.55460661836992</v>
      </c>
    </row>
    <row r="10348" spans="1:31" x14ac:dyDescent="0.25">
      <c r="A10348">
        <v>1667605</v>
      </c>
      <c r="B10348">
        <v>1</v>
      </c>
      <c r="C10348" t="s">
        <v>80</v>
      </c>
      <c r="D10348" t="s">
        <v>93</v>
      </c>
      <c r="E10348" t="s">
        <v>140</v>
      </c>
      <c r="F10348" t="s">
        <v>28905</v>
      </c>
      <c r="G10348" t="s">
        <v>161</v>
      </c>
      <c r="H10348" t="s">
        <v>134</v>
      </c>
      <c r="I10348" t="s">
        <v>135</v>
      </c>
      <c r="J10348" t="s">
        <v>136</v>
      </c>
      <c r="K10348" t="s">
        <v>137</v>
      </c>
      <c r="L10348" t="s">
        <v>28906</v>
      </c>
      <c r="M10348" t="s">
        <v>28907</v>
      </c>
      <c r="N10348">
        <v>1.5375000000000001</v>
      </c>
      <c r="O10348">
        <v>1</v>
      </c>
      <c r="P10348">
        <v>330</v>
      </c>
      <c r="Q10348">
        <v>43</v>
      </c>
      <c r="R10348">
        <v>178</v>
      </c>
      <c r="S10348">
        <v>7</v>
      </c>
      <c r="T10348">
        <v>103</v>
      </c>
      <c r="U10348">
        <v>0</v>
      </c>
      <c r="V10348">
        <v>0</v>
      </c>
      <c r="W10348">
        <v>2.069352429660221</v>
      </c>
      <c r="X10348">
        <v>92.215298696138476</v>
      </c>
      <c r="Y10348">
        <v>179.61495266659477</v>
      </c>
      <c r="Z10348">
        <v>105.60395666435548</v>
      </c>
      <c r="AA10348">
        <v>125.64590555831839</v>
      </c>
      <c r="AB10348">
        <v>105.09108952229744</v>
      </c>
      <c r="AC10348">
        <v>0</v>
      </c>
      <c r="AD10348">
        <v>0</v>
      </c>
      <c r="AE10348">
        <v>610.2405555373648</v>
      </c>
    </row>
    <row r="10349" spans="1:31" x14ac:dyDescent="0.25">
      <c r="A10349">
        <v>1667854</v>
      </c>
      <c r="B10349">
        <v>1</v>
      </c>
      <c r="C10349" t="s">
        <v>81</v>
      </c>
      <c r="D10349" t="s">
        <v>121</v>
      </c>
      <c r="E10349" t="s">
        <v>178</v>
      </c>
      <c r="F10349" t="s">
        <v>28908</v>
      </c>
      <c r="G10349" t="s">
        <v>403</v>
      </c>
      <c r="H10349" t="s">
        <v>149</v>
      </c>
      <c r="I10349" t="s">
        <v>135</v>
      </c>
      <c r="J10349" t="s">
        <v>136</v>
      </c>
      <c r="K10349" t="s">
        <v>137</v>
      </c>
      <c r="L10349" t="s">
        <v>28909</v>
      </c>
      <c r="M10349" t="s">
        <v>28910</v>
      </c>
      <c r="N10349">
        <v>3.2694444439999999</v>
      </c>
      <c r="O10349">
        <v>0</v>
      </c>
      <c r="P10349">
        <v>34</v>
      </c>
      <c r="Q10349">
        <v>0</v>
      </c>
      <c r="R10349">
        <v>0</v>
      </c>
      <c r="S10349">
        <v>0</v>
      </c>
      <c r="T10349">
        <v>1</v>
      </c>
      <c r="U10349">
        <v>0</v>
      </c>
      <c r="V10349">
        <v>0</v>
      </c>
      <c r="W10349">
        <v>0</v>
      </c>
      <c r="X10349">
        <v>17.045667825667319</v>
      </c>
      <c r="Y10349">
        <v>0</v>
      </c>
      <c r="Z10349">
        <v>0</v>
      </c>
      <c r="AA10349">
        <v>0</v>
      </c>
      <c r="AB10349">
        <v>1.2152635850152234</v>
      </c>
      <c r="AC10349">
        <v>0</v>
      </c>
      <c r="AD10349">
        <v>0</v>
      </c>
      <c r="AE10349">
        <v>18.260931410682542</v>
      </c>
    </row>
    <row r="10350" spans="1:31" x14ac:dyDescent="0.25">
      <c r="A10350">
        <v>1667107</v>
      </c>
      <c r="B10350">
        <v>1</v>
      </c>
      <c r="C10350" t="s">
        <v>80</v>
      </c>
      <c r="D10350" t="s">
        <v>100</v>
      </c>
      <c r="E10350" t="s">
        <v>152</v>
      </c>
      <c r="F10350" t="s">
        <v>28911</v>
      </c>
      <c r="G10350" t="s">
        <v>154</v>
      </c>
      <c r="H10350" t="s">
        <v>149</v>
      </c>
      <c r="I10350" t="s">
        <v>135</v>
      </c>
      <c r="J10350" t="s">
        <v>136</v>
      </c>
      <c r="K10350" t="s">
        <v>137</v>
      </c>
      <c r="L10350" t="s">
        <v>28912</v>
      </c>
      <c r="M10350" t="s">
        <v>28913</v>
      </c>
      <c r="N10350">
        <v>1.007222222</v>
      </c>
      <c r="O10350">
        <v>0</v>
      </c>
      <c r="P10350">
        <v>1</v>
      </c>
      <c r="Q10350">
        <v>0</v>
      </c>
      <c r="R10350">
        <v>0</v>
      </c>
      <c r="S10350">
        <v>0</v>
      </c>
      <c r="T10350">
        <v>0</v>
      </c>
      <c r="U10350">
        <v>0</v>
      </c>
      <c r="V10350">
        <v>0</v>
      </c>
      <c r="W10350">
        <v>0</v>
      </c>
      <c r="X10350">
        <v>0.23237733712622916</v>
      </c>
      <c r="Y10350">
        <v>0</v>
      </c>
      <c r="Z10350">
        <v>0</v>
      </c>
      <c r="AA10350">
        <v>0</v>
      </c>
      <c r="AB10350">
        <v>0</v>
      </c>
      <c r="AC10350">
        <v>0</v>
      </c>
      <c r="AD10350">
        <v>0</v>
      </c>
      <c r="AE10350">
        <v>0.23237733712622916</v>
      </c>
    </row>
    <row r="10351" spans="1:31" x14ac:dyDescent="0.25">
      <c r="A10351">
        <v>1667213</v>
      </c>
      <c r="B10351">
        <v>1</v>
      </c>
      <c r="C10351" t="s">
        <v>80</v>
      </c>
      <c r="D10351" t="s">
        <v>103</v>
      </c>
      <c r="E10351" t="s">
        <v>152</v>
      </c>
      <c r="F10351" t="s">
        <v>28914</v>
      </c>
      <c r="G10351" t="s">
        <v>154</v>
      </c>
      <c r="H10351" t="s">
        <v>149</v>
      </c>
      <c r="I10351" t="s">
        <v>135</v>
      </c>
      <c r="J10351" t="s">
        <v>136</v>
      </c>
      <c r="K10351" t="s">
        <v>137</v>
      </c>
      <c r="L10351" t="s">
        <v>28915</v>
      </c>
      <c r="M10351" t="s">
        <v>28916</v>
      </c>
      <c r="N10351">
        <v>0.85666666599999997</v>
      </c>
      <c r="O10351">
        <v>0</v>
      </c>
      <c r="P10351">
        <v>3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0</v>
      </c>
      <c r="W10351">
        <v>0</v>
      </c>
      <c r="X10351">
        <v>0.1169766398729689</v>
      </c>
      <c r="Y10351">
        <v>0</v>
      </c>
      <c r="Z10351">
        <v>0</v>
      </c>
      <c r="AA10351">
        <v>0</v>
      </c>
      <c r="AB10351">
        <v>0</v>
      </c>
      <c r="AC10351">
        <v>0</v>
      </c>
      <c r="AD10351">
        <v>0</v>
      </c>
      <c r="AE10351">
        <v>0.1169766398729689</v>
      </c>
    </row>
    <row r="10352" spans="1:31" x14ac:dyDescent="0.25">
      <c r="A10352">
        <v>1668152</v>
      </c>
      <c r="B10352">
        <v>1</v>
      </c>
      <c r="C10352" t="s">
        <v>80</v>
      </c>
      <c r="D10352" t="s">
        <v>110</v>
      </c>
      <c r="E10352" t="s">
        <v>131</v>
      </c>
      <c r="F10352" t="s">
        <v>28917</v>
      </c>
      <c r="G10352" t="s">
        <v>195</v>
      </c>
      <c r="H10352" t="s">
        <v>134</v>
      </c>
      <c r="I10352" t="s">
        <v>135</v>
      </c>
      <c r="J10352" t="s">
        <v>136</v>
      </c>
      <c r="K10352" t="s">
        <v>137</v>
      </c>
      <c r="L10352" t="s">
        <v>28918</v>
      </c>
      <c r="M10352" t="s">
        <v>28919</v>
      </c>
      <c r="N10352">
        <v>4.4388888880000001</v>
      </c>
      <c r="O10352">
        <v>2</v>
      </c>
      <c r="P10352">
        <v>327</v>
      </c>
      <c r="Q10352">
        <v>0</v>
      </c>
      <c r="R10352">
        <v>0</v>
      </c>
      <c r="S10352">
        <v>0</v>
      </c>
      <c r="T10352">
        <v>25</v>
      </c>
      <c r="U10352">
        <v>0</v>
      </c>
      <c r="V10352">
        <v>0</v>
      </c>
      <c r="W10352">
        <v>3.4001424591747558</v>
      </c>
      <c r="X10352">
        <v>463.02881026246024</v>
      </c>
      <c r="Y10352">
        <v>0</v>
      </c>
      <c r="Z10352">
        <v>0</v>
      </c>
      <c r="AA10352">
        <v>0</v>
      </c>
      <c r="AB10352">
        <v>21.031024491819874</v>
      </c>
      <c r="AC10352">
        <v>0</v>
      </c>
      <c r="AD10352">
        <v>0</v>
      </c>
      <c r="AE10352">
        <v>487.45997721345486</v>
      </c>
    </row>
    <row r="10353" spans="1:31" x14ac:dyDescent="0.25">
      <c r="A10353">
        <v>1668146</v>
      </c>
      <c r="B10353">
        <v>1</v>
      </c>
      <c r="C10353" t="s">
        <v>80</v>
      </c>
      <c r="D10353" t="s">
        <v>96</v>
      </c>
      <c r="E10353" t="s">
        <v>140</v>
      </c>
      <c r="F10353" t="s">
        <v>28920</v>
      </c>
      <c r="G10353" t="s">
        <v>918</v>
      </c>
      <c r="H10353" t="s">
        <v>134</v>
      </c>
      <c r="I10353" t="s">
        <v>135</v>
      </c>
      <c r="J10353" t="s">
        <v>136</v>
      </c>
      <c r="K10353" t="s">
        <v>137</v>
      </c>
      <c r="L10353" t="s">
        <v>28921</v>
      </c>
      <c r="M10353" t="s">
        <v>28922</v>
      </c>
      <c r="N10353">
        <v>9.3333333000000004E-2</v>
      </c>
      <c r="O10353">
        <v>6</v>
      </c>
      <c r="P10353">
        <v>54</v>
      </c>
      <c r="Q10353">
        <v>0</v>
      </c>
      <c r="R10353">
        <v>0</v>
      </c>
      <c r="S10353">
        <v>11</v>
      </c>
      <c r="T10353">
        <v>1</v>
      </c>
      <c r="U10353">
        <v>0</v>
      </c>
      <c r="V10353">
        <v>0</v>
      </c>
      <c r="W10353">
        <v>1.6418505074053602</v>
      </c>
      <c r="X10353">
        <v>0.36966444992624004</v>
      </c>
      <c r="Y10353">
        <v>0</v>
      </c>
      <c r="Z10353">
        <v>0</v>
      </c>
      <c r="AA10353">
        <v>2.3898918333309602</v>
      </c>
      <c r="AB10353">
        <v>1.737252130506667E-3</v>
      </c>
      <c r="AC10353">
        <v>0</v>
      </c>
      <c r="AD10353">
        <v>0</v>
      </c>
      <c r="AE10353">
        <v>4.4031440427930679</v>
      </c>
    </row>
    <row r="10354" spans="1:31" x14ac:dyDescent="0.25">
      <c r="A10354">
        <v>1667064</v>
      </c>
      <c r="B10354">
        <v>1</v>
      </c>
      <c r="C10354" t="s">
        <v>80</v>
      </c>
      <c r="D10354" t="s">
        <v>96</v>
      </c>
      <c r="E10354" t="s">
        <v>152</v>
      </c>
      <c r="F10354" t="s">
        <v>28923</v>
      </c>
      <c r="G10354" t="s">
        <v>172</v>
      </c>
      <c r="H10354" t="s">
        <v>149</v>
      </c>
      <c r="I10354" t="s">
        <v>135</v>
      </c>
      <c r="J10354" t="s">
        <v>136</v>
      </c>
      <c r="K10354" t="s">
        <v>137</v>
      </c>
      <c r="L10354" t="s">
        <v>28924</v>
      </c>
      <c r="M10354" t="s">
        <v>28925</v>
      </c>
      <c r="N10354">
        <v>3.239166666</v>
      </c>
      <c r="O10354">
        <v>0</v>
      </c>
      <c r="P10354">
        <v>1</v>
      </c>
      <c r="Q10354">
        <v>0</v>
      </c>
      <c r="R10354">
        <v>0</v>
      </c>
      <c r="S10354">
        <v>0</v>
      </c>
      <c r="T10354">
        <v>1</v>
      </c>
      <c r="U10354">
        <v>0</v>
      </c>
      <c r="V10354">
        <v>0</v>
      </c>
      <c r="W10354">
        <v>0</v>
      </c>
      <c r="X10354">
        <v>0.54136368375888333</v>
      </c>
      <c r="Y10354">
        <v>0</v>
      </c>
      <c r="Z10354">
        <v>0</v>
      </c>
      <c r="AA10354">
        <v>0</v>
      </c>
      <c r="AB10354">
        <v>2.8848713297949051</v>
      </c>
      <c r="AC10354">
        <v>0</v>
      </c>
      <c r="AD10354">
        <v>0</v>
      </c>
      <c r="AE10354">
        <v>3.4262350135537885</v>
      </c>
    </row>
    <row r="10355" spans="1:31" x14ac:dyDescent="0.25">
      <c r="A10355">
        <v>1667897</v>
      </c>
      <c r="B10355">
        <v>1</v>
      </c>
      <c r="C10355" t="s">
        <v>80</v>
      </c>
      <c r="D10355" t="s">
        <v>88</v>
      </c>
      <c r="E10355" t="s">
        <v>131</v>
      </c>
      <c r="F10355" t="s">
        <v>28926</v>
      </c>
      <c r="G10355" t="s">
        <v>161</v>
      </c>
      <c r="H10355" t="s">
        <v>134</v>
      </c>
      <c r="I10355" t="s">
        <v>135</v>
      </c>
      <c r="J10355" t="s">
        <v>136</v>
      </c>
      <c r="K10355" t="s">
        <v>137</v>
      </c>
      <c r="L10355" t="s">
        <v>28927</v>
      </c>
      <c r="M10355" t="s">
        <v>28928</v>
      </c>
      <c r="N10355">
        <v>1.8644444440000001</v>
      </c>
      <c r="O10355">
        <v>0</v>
      </c>
      <c r="P10355">
        <v>0</v>
      </c>
      <c r="Q10355">
        <v>0</v>
      </c>
      <c r="R10355">
        <v>0</v>
      </c>
      <c r="S10355">
        <v>1</v>
      </c>
      <c r="T10355">
        <v>0</v>
      </c>
      <c r="U10355">
        <v>0</v>
      </c>
      <c r="V10355">
        <v>0</v>
      </c>
      <c r="W10355">
        <v>0</v>
      </c>
      <c r="X10355">
        <v>0</v>
      </c>
      <c r="Y10355">
        <v>0</v>
      </c>
      <c r="Z10355">
        <v>0</v>
      </c>
      <c r="AA10355">
        <v>126.63404100838818</v>
      </c>
      <c r="AB10355">
        <v>0</v>
      </c>
      <c r="AC10355">
        <v>0</v>
      </c>
      <c r="AD10355">
        <v>0</v>
      </c>
      <c r="AE10355">
        <v>126.63404100838818</v>
      </c>
    </row>
    <row r="10356" spans="1:31" x14ac:dyDescent="0.25">
      <c r="A10356">
        <v>1667505</v>
      </c>
      <c r="B10356">
        <v>1</v>
      </c>
      <c r="C10356" t="s">
        <v>80</v>
      </c>
      <c r="D10356" t="s">
        <v>103</v>
      </c>
      <c r="E10356" t="s">
        <v>140</v>
      </c>
      <c r="F10356" t="s">
        <v>28929</v>
      </c>
      <c r="G10356" t="s">
        <v>161</v>
      </c>
      <c r="H10356" t="s">
        <v>134</v>
      </c>
      <c r="I10356" t="s">
        <v>135</v>
      </c>
      <c r="J10356" t="s">
        <v>136</v>
      </c>
      <c r="K10356" t="s">
        <v>137</v>
      </c>
      <c r="L10356" t="s">
        <v>28930</v>
      </c>
      <c r="M10356" t="s">
        <v>28931</v>
      </c>
      <c r="N10356">
        <v>0.70833333300000001</v>
      </c>
      <c r="O10356">
        <v>5</v>
      </c>
      <c r="P10356">
        <v>14606</v>
      </c>
      <c r="Q10356">
        <v>11</v>
      </c>
      <c r="R10356">
        <v>50</v>
      </c>
      <c r="S10356">
        <v>37</v>
      </c>
      <c r="T10356">
        <v>1362</v>
      </c>
      <c r="U10356">
        <v>31</v>
      </c>
      <c r="V10356">
        <v>1</v>
      </c>
      <c r="W10356">
        <v>0.74401847430199997</v>
      </c>
      <c r="X10356">
        <v>2662.2257060194306</v>
      </c>
      <c r="Y10356">
        <v>316.63236367845275</v>
      </c>
      <c r="Z10356">
        <v>20.908683425023835</v>
      </c>
      <c r="AA10356">
        <v>521.55902183283069</v>
      </c>
      <c r="AB10356">
        <v>987.42723423317557</v>
      </c>
      <c r="AC10356">
        <v>1662.8815203453923</v>
      </c>
      <c r="AD10356">
        <v>28.102538580235752</v>
      </c>
      <c r="AE10356">
        <v>6200.4810865888439</v>
      </c>
    </row>
    <row r="10357" spans="1:31" x14ac:dyDescent="0.25">
      <c r="A10357">
        <v>1668046</v>
      </c>
      <c r="B10357">
        <v>1</v>
      </c>
      <c r="C10357" t="s">
        <v>80</v>
      </c>
      <c r="D10357" t="s">
        <v>97</v>
      </c>
      <c r="E10357" t="s">
        <v>152</v>
      </c>
      <c r="F10357" t="s">
        <v>28932</v>
      </c>
      <c r="G10357" t="s">
        <v>154</v>
      </c>
      <c r="H10357" t="s">
        <v>149</v>
      </c>
      <c r="I10357" t="s">
        <v>135</v>
      </c>
      <c r="J10357" t="s">
        <v>136</v>
      </c>
      <c r="K10357" t="s">
        <v>137</v>
      </c>
      <c r="L10357" t="s">
        <v>28933</v>
      </c>
      <c r="M10357" t="s">
        <v>28934</v>
      </c>
      <c r="N10357">
        <v>3.9780555550000001</v>
      </c>
      <c r="O10357">
        <v>0</v>
      </c>
      <c r="P10357">
        <v>2</v>
      </c>
      <c r="Q10357">
        <v>0</v>
      </c>
      <c r="R10357">
        <v>0</v>
      </c>
      <c r="S10357">
        <v>0</v>
      </c>
      <c r="T10357">
        <v>2</v>
      </c>
      <c r="U10357">
        <v>0</v>
      </c>
      <c r="V10357">
        <v>0</v>
      </c>
      <c r="W10357">
        <v>0</v>
      </c>
      <c r="X10357">
        <v>3.7940956911487138</v>
      </c>
      <c r="Y10357">
        <v>0</v>
      </c>
      <c r="Z10357">
        <v>0</v>
      </c>
      <c r="AA10357">
        <v>0</v>
      </c>
      <c r="AB10357">
        <v>2.7727107278549585</v>
      </c>
      <c r="AC10357">
        <v>0</v>
      </c>
      <c r="AD10357">
        <v>0</v>
      </c>
      <c r="AE10357">
        <v>6.5668064190036723</v>
      </c>
    </row>
    <row r="10358" spans="1:31" x14ac:dyDescent="0.25">
      <c r="A10358">
        <v>1668049</v>
      </c>
      <c r="B10358">
        <v>1</v>
      </c>
      <c r="C10358" t="s">
        <v>80</v>
      </c>
      <c r="D10358" t="s">
        <v>103</v>
      </c>
      <c r="E10358" t="s">
        <v>131</v>
      </c>
      <c r="F10358" t="s">
        <v>28935</v>
      </c>
      <c r="G10358" t="s">
        <v>195</v>
      </c>
      <c r="H10358" t="s">
        <v>134</v>
      </c>
      <c r="I10358" t="s">
        <v>135</v>
      </c>
      <c r="J10358" t="s">
        <v>136</v>
      </c>
      <c r="K10358" t="s">
        <v>137</v>
      </c>
      <c r="L10358" t="s">
        <v>28936</v>
      </c>
      <c r="M10358" t="s">
        <v>28937</v>
      </c>
      <c r="N10358">
        <v>3.6902777769999999</v>
      </c>
      <c r="O10358">
        <v>0</v>
      </c>
      <c r="P10358">
        <v>1</v>
      </c>
      <c r="Q10358">
        <v>0</v>
      </c>
      <c r="R10358">
        <v>12</v>
      </c>
      <c r="S10358">
        <v>0</v>
      </c>
      <c r="T10358">
        <v>2</v>
      </c>
      <c r="U10358">
        <v>0</v>
      </c>
      <c r="V10358">
        <v>0</v>
      </c>
      <c r="W10358">
        <v>0</v>
      </c>
      <c r="X10358">
        <v>0</v>
      </c>
      <c r="Y10358">
        <v>0</v>
      </c>
      <c r="Z10358">
        <v>44.708557460792036</v>
      </c>
      <c r="AA10358">
        <v>0</v>
      </c>
      <c r="AB10358">
        <v>3.8971547360067955</v>
      </c>
      <c r="AC10358">
        <v>0</v>
      </c>
      <c r="AD10358">
        <v>0</v>
      </c>
      <c r="AE10358">
        <v>48.605712196798834</v>
      </c>
    </row>
    <row r="10359" spans="1:31" x14ac:dyDescent="0.25">
      <c r="A10359">
        <v>1667053</v>
      </c>
      <c r="B10359">
        <v>1</v>
      </c>
      <c r="C10359" t="s">
        <v>80</v>
      </c>
      <c r="D10359" t="s">
        <v>92</v>
      </c>
      <c r="E10359" t="s">
        <v>152</v>
      </c>
      <c r="F10359" t="s">
        <v>28938</v>
      </c>
      <c r="G10359" t="s">
        <v>154</v>
      </c>
      <c r="H10359" t="s">
        <v>149</v>
      </c>
      <c r="I10359" t="s">
        <v>135</v>
      </c>
      <c r="J10359" t="s">
        <v>136</v>
      </c>
      <c r="K10359" t="s">
        <v>137</v>
      </c>
      <c r="L10359" t="s">
        <v>28939</v>
      </c>
      <c r="M10359" t="s">
        <v>28940</v>
      </c>
      <c r="N10359">
        <v>1.885277777</v>
      </c>
      <c r="O10359">
        <v>0</v>
      </c>
      <c r="P10359">
        <v>0</v>
      </c>
      <c r="Q10359">
        <v>0</v>
      </c>
      <c r="R10359">
        <v>1</v>
      </c>
      <c r="S10359">
        <v>0</v>
      </c>
      <c r="T10359">
        <v>0</v>
      </c>
      <c r="U10359">
        <v>0</v>
      </c>
      <c r="V10359">
        <v>0</v>
      </c>
      <c r="W10359">
        <v>0</v>
      </c>
      <c r="X10359">
        <v>0</v>
      </c>
      <c r="Y10359">
        <v>0</v>
      </c>
      <c r="Z10359">
        <v>0</v>
      </c>
      <c r="AA10359">
        <v>0</v>
      </c>
      <c r="AB10359">
        <v>0</v>
      </c>
      <c r="AC10359">
        <v>0</v>
      </c>
      <c r="AD10359">
        <v>0</v>
      </c>
      <c r="AE10359">
        <v>0</v>
      </c>
    </row>
    <row r="10360" spans="1:31" x14ac:dyDescent="0.25">
      <c r="A10360">
        <v>1667863</v>
      </c>
      <c r="B10360">
        <v>1</v>
      </c>
      <c r="C10360" t="s">
        <v>80</v>
      </c>
      <c r="D10360" t="s">
        <v>97</v>
      </c>
      <c r="E10360" t="s">
        <v>178</v>
      </c>
      <c r="F10360" t="s">
        <v>28941</v>
      </c>
      <c r="G10360" t="s">
        <v>227</v>
      </c>
      <c r="H10360" t="s">
        <v>149</v>
      </c>
      <c r="I10360" t="s">
        <v>135</v>
      </c>
      <c r="J10360" t="s">
        <v>136</v>
      </c>
      <c r="K10360" t="s">
        <v>137</v>
      </c>
      <c r="L10360" t="s">
        <v>28942</v>
      </c>
      <c r="M10360" t="s">
        <v>28943</v>
      </c>
      <c r="N10360">
        <v>6.4186111109999997</v>
      </c>
      <c r="O10360">
        <v>0</v>
      </c>
      <c r="P10360">
        <v>8</v>
      </c>
      <c r="Q10360">
        <v>0</v>
      </c>
      <c r="R10360">
        <v>20</v>
      </c>
      <c r="S10360">
        <v>0</v>
      </c>
      <c r="T10360">
        <v>4</v>
      </c>
      <c r="U10360">
        <v>0</v>
      </c>
      <c r="V10360">
        <v>0</v>
      </c>
      <c r="W10360">
        <v>0</v>
      </c>
      <c r="X10360">
        <v>96.195505267149031</v>
      </c>
      <c r="Y10360">
        <v>0</v>
      </c>
      <c r="Z10360">
        <v>33.655445543482244</v>
      </c>
      <c r="AA10360">
        <v>0</v>
      </c>
      <c r="AB10360">
        <v>50.808540813775821</v>
      </c>
      <c r="AC10360">
        <v>0</v>
      </c>
      <c r="AD10360">
        <v>0</v>
      </c>
      <c r="AE10360">
        <v>180.65949162440711</v>
      </c>
    </row>
    <row r="10361" spans="1:31" x14ac:dyDescent="0.25">
      <c r="A10361">
        <v>1667222</v>
      </c>
      <c r="B10361">
        <v>1</v>
      </c>
      <c r="C10361" t="s">
        <v>81</v>
      </c>
      <c r="D10361" t="s">
        <v>119</v>
      </c>
      <c r="E10361" t="s">
        <v>152</v>
      </c>
      <c r="F10361" t="s">
        <v>28944</v>
      </c>
      <c r="G10361" t="s">
        <v>154</v>
      </c>
      <c r="H10361" t="s">
        <v>149</v>
      </c>
      <c r="I10361" t="s">
        <v>135</v>
      </c>
      <c r="J10361" t="s">
        <v>136</v>
      </c>
      <c r="K10361" t="s">
        <v>137</v>
      </c>
      <c r="L10361" t="s">
        <v>28945</v>
      </c>
      <c r="M10361" t="s">
        <v>28946</v>
      </c>
      <c r="N10361">
        <v>5.7547222219999998</v>
      </c>
      <c r="O10361">
        <v>0</v>
      </c>
      <c r="P10361">
        <v>0</v>
      </c>
      <c r="Q10361">
        <v>0</v>
      </c>
      <c r="R10361">
        <v>0</v>
      </c>
      <c r="S10361">
        <v>0</v>
      </c>
      <c r="T10361">
        <v>1</v>
      </c>
      <c r="U10361">
        <v>0</v>
      </c>
      <c r="V10361">
        <v>0</v>
      </c>
      <c r="W10361">
        <v>0</v>
      </c>
      <c r="X10361">
        <v>0</v>
      </c>
      <c r="Y10361">
        <v>0</v>
      </c>
      <c r="Z10361">
        <v>0</v>
      </c>
      <c r="AA10361">
        <v>0</v>
      </c>
      <c r="AB10361">
        <v>0</v>
      </c>
      <c r="AC10361">
        <v>0</v>
      </c>
      <c r="AD10361">
        <v>0</v>
      </c>
      <c r="AE10361">
        <v>0</v>
      </c>
    </row>
    <row r="10362" spans="1:31" x14ac:dyDescent="0.25">
      <c r="A10362">
        <v>1667763</v>
      </c>
      <c r="B10362">
        <v>1</v>
      </c>
      <c r="C10362" t="s">
        <v>81</v>
      </c>
      <c r="D10362" t="s">
        <v>117</v>
      </c>
      <c r="E10362" t="s">
        <v>178</v>
      </c>
      <c r="F10362" t="s">
        <v>28947</v>
      </c>
      <c r="G10362" t="s">
        <v>187</v>
      </c>
      <c r="H10362" t="s">
        <v>149</v>
      </c>
      <c r="I10362" t="s">
        <v>135</v>
      </c>
      <c r="J10362" t="s">
        <v>136</v>
      </c>
      <c r="K10362" t="s">
        <v>137</v>
      </c>
      <c r="L10362" t="s">
        <v>28948</v>
      </c>
      <c r="M10362" t="s">
        <v>28949</v>
      </c>
      <c r="N10362">
        <v>4.7622222220000001</v>
      </c>
      <c r="O10362">
        <v>0</v>
      </c>
      <c r="P10362">
        <v>21</v>
      </c>
      <c r="Q10362">
        <v>0</v>
      </c>
      <c r="R10362">
        <v>1</v>
      </c>
      <c r="S10362">
        <v>0</v>
      </c>
      <c r="T10362">
        <v>0</v>
      </c>
      <c r="U10362">
        <v>0</v>
      </c>
      <c r="V10362">
        <v>0</v>
      </c>
      <c r="W10362">
        <v>0</v>
      </c>
      <c r="X10362">
        <v>10.097433017047205</v>
      </c>
      <c r="Y10362">
        <v>0</v>
      </c>
      <c r="Z10362">
        <v>0.43200808813784003</v>
      </c>
      <c r="AA10362">
        <v>0</v>
      </c>
      <c r="AB10362">
        <v>0</v>
      </c>
      <c r="AC10362">
        <v>0</v>
      </c>
      <c r="AD10362">
        <v>0</v>
      </c>
      <c r="AE10362">
        <v>10.529441105185045</v>
      </c>
    </row>
    <row r="10363" spans="1:31" x14ac:dyDescent="0.25">
      <c r="A10363">
        <v>1667617</v>
      </c>
      <c r="B10363">
        <v>1</v>
      </c>
      <c r="C10363" t="s">
        <v>80</v>
      </c>
      <c r="D10363" t="s">
        <v>94</v>
      </c>
      <c r="E10363" t="s">
        <v>140</v>
      </c>
      <c r="F10363" t="s">
        <v>28950</v>
      </c>
      <c r="G10363" t="s">
        <v>161</v>
      </c>
      <c r="H10363" t="s">
        <v>134</v>
      </c>
      <c r="I10363" t="s">
        <v>135</v>
      </c>
      <c r="J10363" t="s">
        <v>136</v>
      </c>
      <c r="K10363" t="s">
        <v>137</v>
      </c>
      <c r="L10363" t="s">
        <v>28951</v>
      </c>
      <c r="M10363" t="s">
        <v>28952</v>
      </c>
      <c r="N10363">
        <v>0.84083333299999996</v>
      </c>
      <c r="O10363">
        <v>0</v>
      </c>
      <c r="P10363">
        <v>743</v>
      </c>
      <c r="Q10363">
        <v>32</v>
      </c>
      <c r="R10363">
        <v>50</v>
      </c>
      <c r="S10363">
        <v>15</v>
      </c>
      <c r="T10363">
        <v>109</v>
      </c>
      <c r="U10363">
        <v>6</v>
      </c>
      <c r="V10363">
        <v>0</v>
      </c>
      <c r="W10363">
        <v>0</v>
      </c>
      <c r="X10363">
        <v>151.48613228064309</v>
      </c>
      <c r="Y10363">
        <v>16.288218139152853</v>
      </c>
      <c r="Z10363">
        <v>34.120407718752126</v>
      </c>
      <c r="AA10363">
        <v>143.43416317058811</v>
      </c>
      <c r="AB10363">
        <v>56.444719561545817</v>
      </c>
      <c r="AC10363">
        <v>126.28366500126238</v>
      </c>
      <c r="AD10363">
        <v>0</v>
      </c>
      <c r="AE10363">
        <v>528.05730587194432</v>
      </c>
    </row>
    <row r="10364" spans="1:31" x14ac:dyDescent="0.25">
      <c r="A10364">
        <v>1667036</v>
      </c>
      <c r="B10364">
        <v>1</v>
      </c>
      <c r="C10364" t="s">
        <v>80</v>
      </c>
      <c r="D10364" t="s">
        <v>93</v>
      </c>
      <c r="E10364" t="s">
        <v>178</v>
      </c>
      <c r="F10364" t="s">
        <v>28953</v>
      </c>
      <c r="G10364" t="s">
        <v>7735</v>
      </c>
      <c r="H10364" t="s">
        <v>149</v>
      </c>
      <c r="I10364" t="s">
        <v>135</v>
      </c>
      <c r="J10364" t="s">
        <v>136</v>
      </c>
      <c r="K10364" t="s">
        <v>137</v>
      </c>
      <c r="L10364" t="s">
        <v>28954</v>
      </c>
      <c r="M10364" t="s">
        <v>2233</v>
      </c>
      <c r="N10364">
        <v>6.3897222219999996</v>
      </c>
      <c r="O10364">
        <v>0</v>
      </c>
      <c r="P10364">
        <v>11</v>
      </c>
      <c r="Q10364">
        <v>0</v>
      </c>
      <c r="R10364">
        <v>0</v>
      </c>
      <c r="S10364">
        <v>0</v>
      </c>
      <c r="T10364">
        <v>8</v>
      </c>
      <c r="U10364">
        <v>0</v>
      </c>
      <c r="V10364">
        <v>0</v>
      </c>
      <c r="W10364">
        <v>0</v>
      </c>
      <c r="X10364">
        <v>6.0291461751477549</v>
      </c>
      <c r="Y10364">
        <v>0</v>
      </c>
      <c r="Z10364">
        <v>0</v>
      </c>
      <c r="AA10364">
        <v>0</v>
      </c>
      <c r="AB10364">
        <v>21.683423109108791</v>
      </c>
      <c r="AC10364">
        <v>0</v>
      </c>
      <c r="AD10364">
        <v>0</v>
      </c>
      <c r="AE10364">
        <v>27.712569284256546</v>
      </c>
    </row>
    <row r="10365" spans="1:31" x14ac:dyDescent="0.25">
      <c r="A10365">
        <v>1668032</v>
      </c>
      <c r="B10365">
        <v>1</v>
      </c>
      <c r="C10365" t="s">
        <v>81</v>
      </c>
      <c r="D10365" t="s">
        <v>118</v>
      </c>
      <c r="E10365" t="s">
        <v>152</v>
      </c>
      <c r="F10365" t="s">
        <v>28955</v>
      </c>
      <c r="G10365" t="s">
        <v>154</v>
      </c>
      <c r="H10365" t="s">
        <v>149</v>
      </c>
      <c r="I10365" t="s">
        <v>135</v>
      </c>
      <c r="J10365" t="s">
        <v>136</v>
      </c>
      <c r="K10365" t="s">
        <v>137</v>
      </c>
      <c r="L10365" t="s">
        <v>28956</v>
      </c>
      <c r="M10365" t="s">
        <v>28957</v>
      </c>
      <c r="N10365">
        <v>3.6177777770000001</v>
      </c>
      <c r="O10365">
        <v>0</v>
      </c>
      <c r="P10365">
        <v>1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0</v>
      </c>
      <c r="W10365">
        <v>0</v>
      </c>
      <c r="X10365">
        <v>0.423240340309189</v>
      </c>
      <c r="Y10365">
        <v>0</v>
      </c>
      <c r="Z10365">
        <v>0</v>
      </c>
      <c r="AA10365">
        <v>0</v>
      </c>
      <c r="AB10365">
        <v>0</v>
      </c>
      <c r="AC10365">
        <v>0</v>
      </c>
      <c r="AD10365">
        <v>0</v>
      </c>
      <c r="AE10365">
        <v>0.423240340309189</v>
      </c>
    </row>
    <row r="10366" spans="1:31" x14ac:dyDescent="0.25">
      <c r="A10366">
        <v>1667926</v>
      </c>
      <c r="B10366">
        <v>1</v>
      </c>
      <c r="C10366" t="s">
        <v>80</v>
      </c>
      <c r="D10366" t="s">
        <v>97</v>
      </c>
      <c r="E10366" t="s">
        <v>178</v>
      </c>
      <c r="F10366" t="s">
        <v>28958</v>
      </c>
      <c r="G10366" t="s">
        <v>227</v>
      </c>
      <c r="H10366" t="s">
        <v>149</v>
      </c>
      <c r="I10366" t="s">
        <v>135</v>
      </c>
      <c r="J10366" t="s">
        <v>136</v>
      </c>
      <c r="K10366" t="s">
        <v>137</v>
      </c>
      <c r="L10366" t="s">
        <v>28959</v>
      </c>
      <c r="M10366" t="s">
        <v>28960</v>
      </c>
      <c r="N10366">
        <v>4.7963888880000001</v>
      </c>
      <c r="O10366">
        <v>0</v>
      </c>
      <c r="P10366">
        <v>48</v>
      </c>
      <c r="Q10366">
        <v>0</v>
      </c>
      <c r="R10366">
        <v>1</v>
      </c>
      <c r="S10366">
        <v>0</v>
      </c>
      <c r="T10366">
        <v>1</v>
      </c>
      <c r="U10366">
        <v>0</v>
      </c>
      <c r="V10366">
        <v>0</v>
      </c>
      <c r="W10366">
        <v>0</v>
      </c>
      <c r="X10366">
        <v>94.164178021376358</v>
      </c>
      <c r="Y10366">
        <v>0</v>
      </c>
      <c r="Z10366">
        <v>0.14681676917148334</v>
      </c>
      <c r="AA10366">
        <v>0</v>
      </c>
      <c r="AB10366">
        <v>3.1053163045884005</v>
      </c>
      <c r="AC10366">
        <v>0</v>
      </c>
      <c r="AD10366">
        <v>0</v>
      </c>
      <c r="AE10366">
        <v>97.416311095136237</v>
      </c>
    </row>
    <row r="10367" spans="1:31" x14ac:dyDescent="0.25">
      <c r="A10367">
        <v>1667723</v>
      </c>
      <c r="B10367">
        <v>1</v>
      </c>
      <c r="C10367" t="s">
        <v>81</v>
      </c>
      <c r="D10367" t="s">
        <v>114</v>
      </c>
      <c r="E10367" t="s">
        <v>178</v>
      </c>
      <c r="F10367" t="s">
        <v>28961</v>
      </c>
      <c r="G10367" t="s">
        <v>227</v>
      </c>
      <c r="H10367" t="s">
        <v>149</v>
      </c>
      <c r="I10367" t="s">
        <v>135</v>
      </c>
      <c r="J10367" t="s">
        <v>136</v>
      </c>
      <c r="K10367" t="s">
        <v>137</v>
      </c>
      <c r="L10367" t="s">
        <v>28962</v>
      </c>
      <c r="M10367" t="s">
        <v>28963</v>
      </c>
      <c r="N10367">
        <v>2.1697222219999999</v>
      </c>
      <c r="O10367">
        <v>0</v>
      </c>
      <c r="P10367">
        <v>44</v>
      </c>
      <c r="Q10367">
        <v>0</v>
      </c>
      <c r="R10367">
        <v>0</v>
      </c>
      <c r="S10367">
        <v>0</v>
      </c>
      <c r="T10367">
        <v>2</v>
      </c>
      <c r="U10367">
        <v>0</v>
      </c>
      <c r="V10367">
        <v>0</v>
      </c>
      <c r="W10367">
        <v>0</v>
      </c>
      <c r="X10367">
        <v>8.8761806825753187</v>
      </c>
      <c r="Y10367">
        <v>0</v>
      </c>
      <c r="Z10367">
        <v>0</v>
      </c>
      <c r="AA10367">
        <v>0</v>
      </c>
      <c r="AB10367">
        <v>1.2304403545055557E-4</v>
      </c>
      <c r="AC10367">
        <v>0</v>
      </c>
      <c r="AD10367">
        <v>0</v>
      </c>
      <c r="AE10367">
        <v>8.8763037266107698</v>
      </c>
    </row>
    <row r="10368" spans="1:31" x14ac:dyDescent="0.25">
      <c r="A10368">
        <v>1667571</v>
      </c>
      <c r="B10368">
        <v>1</v>
      </c>
      <c r="C10368" t="s">
        <v>80</v>
      </c>
      <c r="D10368" t="s">
        <v>107</v>
      </c>
      <c r="E10368" t="s">
        <v>131</v>
      </c>
      <c r="F10368" t="s">
        <v>28964</v>
      </c>
      <c r="G10368" t="s">
        <v>195</v>
      </c>
      <c r="H10368" t="s">
        <v>134</v>
      </c>
      <c r="I10368" t="s">
        <v>135</v>
      </c>
      <c r="J10368" t="s">
        <v>136</v>
      </c>
      <c r="K10368" t="s">
        <v>137</v>
      </c>
      <c r="L10368" t="s">
        <v>28965</v>
      </c>
      <c r="M10368" t="s">
        <v>28966</v>
      </c>
      <c r="N10368">
        <v>1.5863888880000001</v>
      </c>
      <c r="O10368">
        <v>0</v>
      </c>
      <c r="P10368">
        <v>0</v>
      </c>
      <c r="Q10368">
        <v>1</v>
      </c>
      <c r="R10368">
        <v>0</v>
      </c>
      <c r="S10368">
        <v>0</v>
      </c>
      <c r="T10368">
        <v>0</v>
      </c>
      <c r="U10368">
        <v>0</v>
      </c>
      <c r="V10368">
        <v>0</v>
      </c>
      <c r="W10368">
        <v>0</v>
      </c>
      <c r="X10368">
        <v>0</v>
      </c>
      <c r="Y10368">
        <v>0.80908007972736007</v>
      </c>
      <c r="Z10368">
        <v>0</v>
      </c>
      <c r="AA10368">
        <v>0</v>
      </c>
      <c r="AB10368">
        <v>0</v>
      </c>
      <c r="AC10368">
        <v>0</v>
      </c>
      <c r="AD10368">
        <v>0</v>
      </c>
      <c r="AE10368">
        <v>0.80908007972736007</v>
      </c>
    </row>
    <row r="10369" spans="1:31" x14ac:dyDescent="0.25">
      <c r="A10369">
        <v>1667425</v>
      </c>
      <c r="B10369">
        <v>1</v>
      </c>
      <c r="C10369" t="s">
        <v>81</v>
      </c>
      <c r="D10369" t="s">
        <v>120</v>
      </c>
      <c r="E10369" t="s">
        <v>140</v>
      </c>
      <c r="F10369" t="s">
        <v>4994</v>
      </c>
      <c r="G10369" t="s">
        <v>161</v>
      </c>
      <c r="H10369" t="s">
        <v>134</v>
      </c>
      <c r="I10369" t="s">
        <v>135</v>
      </c>
      <c r="J10369" t="s">
        <v>136</v>
      </c>
      <c r="K10369" t="s">
        <v>137</v>
      </c>
      <c r="L10369" t="s">
        <v>28901</v>
      </c>
      <c r="M10369" t="s">
        <v>28967</v>
      </c>
      <c r="N10369">
        <v>1.075</v>
      </c>
      <c r="O10369">
        <v>0</v>
      </c>
      <c r="P10369">
        <v>1125</v>
      </c>
      <c r="Q10369">
        <v>0</v>
      </c>
      <c r="R10369">
        <v>8</v>
      </c>
      <c r="S10369">
        <v>1</v>
      </c>
      <c r="T10369">
        <v>150</v>
      </c>
      <c r="U10369">
        <v>0</v>
      </c>
      <c r="V10369">
        <v>0</v>
      </c>
      <c r="W10369">
        <v>0</v>
      </c>
      <c r="X10369">
        <v>219.92740577405723</v>
      </c>
      <c r="Y10369">
        <v>0</v>
      </c>
      <c r="Z10369">
        <v>1.5944615428735003</v>
      </c>
      <c r="AA10369">
        <v>41.399746693328801</v>
      </c>
      <c r="AB10369">
        <v>55.220233814872913</v>
      </c>
      <c r="AC10369">
        <v>0</v>
      </c>
      <c r="AD10369">
        <v>0</v>
      </c>
      <c r="AE10369">
        <v>318.14184782513246</v>
      </c>
    </row>
    <row r="10370" spans="1:31" x14ac:dyDescent="0.25">
      <c r="A10370">
        <v>1667780</v>
      </c>
      <c r="B10370">
        <v>1</v>
      </c>
      <c r="C10370" t="s">
        <v>80</v>
      </c>
      <c r="D10370" t="s">
        <v>92</v>
      </c>
      <c r="E10370" t="s">
        <v>140</v>
      </c>
      <c r="F10370" t="s">
        <v>2625</v>
      </c>
      <c r="G10370" t="s">
        <v>161</v>
      </c>
      <c r="H10370" t="s">
        <v>134</v>
      </c>
      <c r="I10370" t="s">
        <v>135</v>
      </c>
      <c r="J10370" t="s">
        <v>136</v>
      </c>
      <c r="K10370" t="s">
        <v>137</v>
      </c>
      <c r="L10370" t="s">
        <v>28968</v>
      </c>
      <c r="M10370" t="s">
        <v>979</v>
      </c>
      <c r="N10370">
        <v>0.57388888800000004</v>
      </c>
      <c r="O10370">
        <v>5</v>
      </c>
      <c r="P10370">
        <v>15640</v>
      </c>
      <c r="Q10370">
        <v>11</v>
      </c>
      <c r="R10370">
        <v>644</v>
      </c>
      <c r="S10370">
        <v>45</v>
      </c>
      <c r="T10370">
        <v>1857</v>
      </c>
      <c r="U10370">
        <v>1</v>
      </c>
      <c r="V10370">
        <v>7</v>
      </c>
      <c r="W10370">
        <v>14.781431222589621</v>
      </c>
      <c r="X10370">
        <v>3353.4811347012087</v>
      </c>
      <c r="Y10370">
        <v>7.956877951367848</v>
      </c>
      <c r="Z10370">
        <v>76.520051533985665</v>
      </c>
      <c r="AA10370">
        <v>520.83253568181124</v>
      </c>
      <c r="AB10370">
        <v>1273.0279688984592</v>
      </c>
      <c r="AC10370">
        <v>0.16343306276928002</v>
      </c>
      <c r="AD10370">
        <v>0.50691341308078453</v>
      </c>
      <c r="AE10370">
        <v>5247.2703464652732</v>
      </c>
    </row>
    <row r="10371" spans="1:31" x14ac:dyDescent="0.25">
      <c r="A10371">
        <v>1668118</v>
      </c>
      <c r="B10371">
        <v>1</v>
      </c>
      <c r="C10371" t="s">
        <v>80</v>
      </c>
      <c r="D10371" t="s">
        <v>106</v>
      </c>
      <c r="E10371" t="s">
        <v>178</v>
      </c>
      <c r="F10371" t="s">
        <v>28969</v>
      </c>
      <c r="G10371" t="s">
        <v>187</v>
      </c>
      <c r="H10371" t="s">
        <v>149</v>
      </c>
      <c r="I10371" t="s">
        <v>135</v>
      </c>
      <c r="J10371" t="s">
        <v>136</v>
      </c>
      <c r="K10371" t="s">
        <v>137</v>
      </c>
      <c r="L10371" t="s">
        <v>28970</v>
      </c>
      <c r="M10371" t="s">
        <v>28971</v>
      </c>
      <c r="N10371">
        <v>3.2747222219999998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1</v>
      </c>
      <c r="U10371">
        <v>0</v>
      </c>
      <c r="V10371">
        <v>0</v>
      </c>
      <c r="W10371">
        <v>0</v>
      </c>
      <c r="X10371">
        <v>0</v>
      </c>
      <c r="Y10371">
        <v>0</v>
      </c>
      <c r="Z10371">
        <v>0</v>
      </c>
      <c r="AA10371">
        <v>0</v>
      </c>
      <c r="AB10371">
        <v>0.30597988234972501</v>
      </c>
      <c r="AC10371">
        <v>0</v>
      </c>
      <c r="AD10371">
        <v>0</v>
      </c>
      <c r="AE10371">
        <v>0.30597988234972501</v>
      </c>
    </row>
    <row r="10372" spans="1:31" x14ac:dyDescent="0.25">
      <c r="A10372">
        <v>1667869</v>
      </c>
      <c r="B10372">
        <v>1</v>
      </c>
      <c r="C10372" t="s">
        <v>80</v>
      </c>
      <c r="D10372" t="s">
        <v>90</v>
      </c>
      <c r="E10372" t="s">
        <v>152</v>
      </c>
      <c r="F10372" t="s">
        <v>28972</v>
      </c>
      <c r="G10372" t="s">
        <v>154</v>
      </c>
      <c r="H10372" t="s">
        <v>149</v>
      </c>
      <c r="I10372" t="s">
        <v>135</v>
      </c>
      <c r="J10372" t="s">
        <v>136</v>
      </c>
      <c r="K10372" t="s">
        <v>137</v>
      </c>
      <c r="L10372" t="s">
        <v>28973</v>
      </c>
      <c r="M10372" t="s">
        <v>28974</v>
      </c>
      <c r="N10372">
        <v>7.1438888880000002</v>
      </c>
      <c r="O10372">
        <v>0</v>
      </c>
      <c r="P10372">
        <v>1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0</v>
      </c>
      <c r="W10372">
        <v>0</v>
      </c>
      <c r="X10372">
        <v>0.31699590585619108</v>
      </c>
      <c r="Y10372">
        <v>0</v>
      </c>
      <c r="Z10372">
        <v>0</v>
      </c>
      <c r="AA10372">
        <v>0</v>
      </c>
      <c r="AB10372">
        <v>0</v>
      </c>
      <c r="AC10372">
        <v>0</v>
      </c>
      <c r="AD10372">
        <v>0</v>
      </c>
      <c r="AE10372">
        <v>0.31699590585619108</v>
      </c>
    </row>
    <row r="10373" spans="1:31" x14ac:dyDescent="0.25">
      <c r="A10373">
        <v>1667139</v>
      </c>
      <c r="B10373">
        <v>1</v>
      </c>
      <c r="C10373" t="s">
        <v>80</v>
      </c>
      <c r="D10373" t="s">
        <v>107</v>
      </c>
      <c r="E10373" t="s">
        <v>204</v>
      </c>
      <c r="F10373" t="s">
        <v>28975</v>
      </c>
      <c r="G10373" t="s">
        <v>161</v>
      </c>
      <c r="H10373" t="s">
        <v>134</v>
      </c>
      <c r="I10373" t="s">
        <v>135</v>
      </c>
      <c r="J10373" t="s">
        <v>136</v>
      </c>
      <c r="K10373" t="s">
        <v>137</v>
      </c>
      <c r="L10373" t="s">
        <v>28976</v>
      </c>
      <c r="M10373" t="s">
        <v>28977</v>
      </c>
      <c r="N10373">
        <v>1.2394444440000001</v>
      </c>
      <c r="O10373">
        <v>1</v>
      </c>
      <c r="P10373">
        <v>96</v>
      </c>
      <c r="Q10373">
        <v>7</v>
      </c>
      <c r="R10373">
        <v>37</v>
      </c>
      <c r="S10373">
        <v>7</v>
      </c>
      <c r="T10373">
        <v>13</v>
      </c>
      <c r="U10373">
        <v>0</v>
      </c>
      <c r="V10373">
        <v>0</v>
      </c>
      <c r="W10373">
        <v>7.531366590114688</v>
      </c>
      <c r="X10373">
        <v>20.934888540126131</v>
      </c>
      <c r="Y10373">
        <v>10.897938834120277</v>
      </c>
      <c r="Z10373">
        <v>43.733168010458172</v>
      </c>
      <c r="AA10373">
        <v>455.54246800664248</v>
      </c>
      <c r="AB10373">
        <v>28.204151481312177</v>
      </c>
      <c r="AC10373">
        <v>0</v>
      </c>
      <c r="AD10373">
        <v>0</v>
      </c>
      <c r="AE10373">
        <v>566.84398146277385</v>
      </c>
    </row>
    <row r="10374" spans="1:31" x14ac:dyDescent="0.25">
      <c r="A10374">
        <v>1667823</v>
      </c>
      <c r="B10374">
        <v>1</v>
      </c>
      <c r="C10374" t="s">
        <v>81</v>
      </c>
      <c r="D10374" t="s">
        <v>118</v>
      </c>
      <c r="E10374" t="s">
        <v>178</v>
      </c>
      <c r="F10374" t="s">
        <v>28978</v>
      </c>
      <c r="G10374" t="s">
        <v>403</v>
      </c>
      <c r="H10374" t="s">
        <v>149</v>
      </c>
      <c r="I10374" t="s">
        <v>135</v>
      </c>
      <c r="J10374" t="s">
        <v>136</v>
      </c>
      <c r="K10374" t="s">
        <v>137</v>
      </c>
      <c r="L10374" t="s">
        <v>28979</v>
      </c>
      <c r="M10374" t="s">
        <v>28980</v>
      </c>
      <c r="N10374">
        <v>4.7750000000000004</v>
      </c>
      <c r="O10374">
        <v>0</v>
      </c>
      <c r="P10374">
        <v>3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0</v>
      </c>
      <c r="W10374">
        <v>0</v>
      </c>
      <c r="X10374">
        <v>0.64564443716706499</v>
      </c>
      <c r="Y10374">
        <v>0</v>
      </c>
      <c r="Z10374">
        <v>0</v>
      </c>
      <c r="AA10374">
        <v>0</v>
      </c>
      <c r="AB10374">
        <v>0</v>
      </c>
      <c r="AC10374">
        <v>0</v>
      </c>
      <c r="AD10374">
        <v>0</v>
      </c>
      <c r="AE10374">
        <v>0.64564443716706499</v>
      </c>
    </row>
    <row r="10375" spans="1:31" x14ac:dyDescent="0.25">
      <c r="A10375">
        <v>1667577</v>
      </c>
      <c r="B10375">
        <v>1</v>
      </c>
      <c r="C10375" t="s">
        <v>80</v>
      </c>
      <c r="D10375" t="s">
        <v>101</v>
      </c>
      <c r="E10375" t="s">
        <v>362</v>
      </c>
      <c r="F10375" t="s">
        <v>28981</v>
      </c>
      <c r="G10375" t="s">
        <v>180</v>
      </c>
      <c r="H10375" t="s">
        <v>149</v>
      </c>
      <c r="I10375" t="s">
        <v>135</v>
      </c>
      <c r="J10375" t="s">
        <v>136</v>
      </c>
      <c r="K10375" t="s">
        <v>137</v>
      </c>
      <c r="L10375" t="s">
        <v>28982</v>
      </c>
      <c r="M10375" t="s">
        <v>28983</v>
      </c>
      <c r="N10375">
        <v>4.0213888879999997</v>
      </c>
      <c r="O10375">
        <v>0</v>
      </c>
      <c r="P10375">
        <v>18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0</v>
      </c>
      <c r="W10375">
        <v>0</v>
      </c>
      <c r="X10375">
        <v>23.758597176897915</v>
      </c>
      <c r="Y10375">
        <v>0</v>
      </c>
      <c r="Z10375">
        <v>0</v>
      </c>
      <c r="AA10375">
        <v>0</v>
      </c>
      <c r="AB10375">
        <v>0</v>
      </c>
      <c r="AC10375">
        <v>0</v>
      </c>
      <c r="AD10375">
        <v>0</v>
      </c>
      <c r="AE10375">
        <v>23.758597176897915</v>
      </c>
    </row>
    <row r="10376" spans="1:31" x14ac:dyDescent="0.25">
      <c r="A10376">
        <v>1667431</v>
      </c>
      <c r="B10376">
        <v>1</v>
      </c>
      <c r="C10376" t="s">
        <v>80</v>
      </c>
      <c r="D10376" t="s">
        <v>103</v>
      </c>
      <c r="E10376" t="s">
        <v>204</v>
      </c>
      <c r="F10376" t="s">
        <v>4244</v>
      </c>
      <c r="G10376" t="s">
        <v>161</v>
      </c>
      <c r="H10376" t="s">
        <v>134</v>
      </c>
      <c r="I10376" t="s">
        <v>191</v>
      </c>
      <c r="J10376" t="s">
        <v>136</v>
      </c>
      <c r="K10376" t="s">
        <v>137</v>
      </c>
      <c r="L10376" t="s">
        <v>28984</v>
      </c>
      <c r="M10376" t="s">
        <v>28985</v>
      </c>
      <c r="N10376">
        <v>5.5555550000000002E-3</v>
      </c>
      <c r="O10376">
        <v>18</v>
      </c>
      <c r="P10376">
        <v>2505</v>
      </c>
      <c r="Q10376">
        <v>33</v>
      </c>
      <c r="R10376">
        <v>200</v>
      </c>
      <c r="S10376">
        <v>55</v>
      </c>
      <c r="T10376">
        <v>521</v>
      </c>
      <c r="U10376">
        <v>7</v>
      </c>
      <c r="V10376">
        <v>1</v>
      </c>
      <c r="W10376">
        <v>5.953492679861111E-2</v>
      </c>
      <c r="X10376">
        <v>2.1002624085335397</v>
      </c>
      <c r="Y10376">
        <v>0.67626070584478881</v>
      </c>
      <c r="Z10376">
        <v>0.25243175815011121</v>
      </c>
      <c r="AA10376">
        <v>1.2704537133376006</v>
      </c>
      <c r="AB10376">
        <v>1.6130385424445122</v>
      </c>
      <c r="AC10376">
        <v>2.2249691849298667</v>
      </c>
      <c r="AD10376">
        <v>9.8928104453416668E-2</v>
      </c>
      <c r="AE10376">
        <v>8.2958793444924481</v>
      </c>
    </row>
    <row r="10377" spans="1:31" x14ac:dyDescent="0.25">
      <c r="A10377">
        <v>1667972</v>
      </c>
      <c r="B10377">
        <v>1</v>
      </c>
      <c r="C10377" t="s">
        <v>81</v>
      </c>
      <c r="D10377" t="s">
        <v>122</v>
      </c>
      <c r="E10377" t="s">
        <v>140</v>
      </c>
      <c r="F10377" t="s">
        <v>4386</v>
      </c>
      <c r="G10377" t="s">
        <v>161</v>
      </c>
      <c r="H10377" t="s">
        <v>134</v>
      </c>
      <c r="I10377" t="s">
        <v>135</v>
      </c>
      <c r="J10377" t="s">
        <v>136</v>
      </c>
      <c r="K10377" t="s">
        <v>137</v>
      </c>
      <c r="L10377" t="s">
        <v>28986</v>
      </c>
      <c r="M10377" t="s">
        <v>28987</v>
      </c>
      <c r="N10377">
        <v>0.50004444400000003</v>
      </c>
      <c r="O10377">
        <v>2</v>
      </c>
      <c r="P10377">
        <v>110</v>
      </c>
      <c r="Q10377">
        <v>11</v>
      </c>
      <c r="R10377">
        <v>0</v>
      </c>
      <c r="S10377">
        <v>8</v>
      </c>
      <c r="T10377">
        <v>3</v>
      </c>
      <c r="U10377">
        <v>2</v>
      </c>
      <c r="V10377">
        <v>0</v>
      </c>
      <c r="W10377">
        <v>0.21818854336050003</v>
      </c>
      <c r="X10377">
        <v>5.9870234682235033</v>
      </c>
      <c r="Y10377">
        <v>3.9639920794305006</v>
      </c>
      <c r="Z10377">
        <v>0</v>
      </c>
      <c r="AA10377">
        <v>33.078310634306</v>
      </c>
      <c r="AB10377">
        <v>8.7641722726000001E-2</v>
      </c>
      <c r="AC10377">
        <v>43.016229518270997</v>
      </c>
      <c r="AD10377">
        <v>0</v>
      </c>
      <c r="AE10377">
        <v>86.351385966317494</v>
      </c>
    </row>
    <row r="10378" spans="1:31" x14ac:dyDescent="0.25">
      <c r="A10378">
        <v>1667637</v>
      </c>
      <c r="B10378">
        <v>1</v>
      </c>
      <c r="C10378" t="s">
        <v>81</v>
      </c>
      <c r="D10378" t="s">
        <v>128</v>
      </c>
      <c r="E10378" t="s">
        <v>140</v>
      </c>
      <c r="F10378" t="s">
        <v>2288</v>
      </c>
      <c r="G10378" t="s">
        <v>918</v>
      </c>
      <c r="H10378" t="s">
        <v>134</v>
      </c>
      <c r="I10378" t="s">
        <v>191</v>
      </c>
      <c r="J10378" t="s">
        <v>136</v>
      </c>
      <c r="K10378" t="s">
        <v>137</v>
      </c>
      <c r="L10378" t="s">
        <v>28988</v>
      </c>
      <c r="M10378" t="s">
        <v>28989</v>
      </c>
      <c r="N10378">
        <v>3.1944444000000002E-2</v>
      </c>
      <c r="O10378">
        <v>9</v>
      </c>
      <c r="P10378">
        <v>1526</v>
      </c>
      <c r="Q10378">
        <v>68</v>
      </c>
      <c r="R10378">
        <v>99</v>
      </c>
      <c r="S10378">
        <v>18</v>
      </c>
      <c r="T10378">
        <v>133</v>
      </c>
      <c r="U10378">
        <v>3</v>
      </c>
      <c r="V10378">
        <v>1</v>
      </c>
      <c r="W10378">
        <v>6.4299330391499987E-2</v>
      </c>
      <c r="X10378">
        <v>6.0306602350770016</v>
      </c>
      <c r="Y10378">
        <v>0.69460250478992358</v>
      </c>
      <c r="Z10378">
        <v>0.29963817051886787</v>
      </c>
      <c r="AA10378">
        <v>9.805832458499891</v>
      </c>
      <c r="AB10378">
        <v>1.7061660542453245</v>
      </c>
      <c r="AC10378">
        <v>0.14977648555606665</v>
      </c>
      <c r="AD10378">
        <v>6.8173597572972228E-2</v>
      </c>
      <c r="AE10378">
        <v>18.81914883665155</v>
      </c>
    </row>
    <row r="10379" spans="1:31" x14ac:dyDescent="0.25">
      <c r="A10379">
        <v>1667471</v>
      </c>
      <c r="B10379">
        <v>1</v>
      </c>
      <c r="C10379" t="s">
        <v>81</v>
      </c>
      <c r="D10379" t="s">
        <v>113</v>
      </c>
      <c r="E10379" t="s">
        <v>204</v>
      </c>
      <c r="F10379" t="s">
        <v>28990</v>
      </c>
      <c r="G10379" t="s">
        <v>161</v>
      </c>
      <c r="H10379" t="s">
        <v>134</v>
      </c>
      <c r="I10379" t="s">
        <v>135</v>
      </c>
      <c r="J10379" t="s">
        <v>136</v>
      </c>
      <c r="K10379" t="s">
        <v>137</v>
      </c>
      <c r="L10379" t="s">
        <v>28991</v>
      </c>
      <c r="M10379" t="s">
        <v>28536</v>
      </c>
      <c r="N10379">
        <v>1.0263888880000001</v>
      </c>
      <c r="O10379">
        <v>2</v>
      </c>
      <c r="P10379">
        <v>96</v>
      </c>
      <c r="Q10379">
        <v>5</v>
      </c>
      <c r="R10379">
        <v>3</v>
      </c>
      <c r="S10379">
        <v>9</v>
      </c>
      <c r="T10379">
        <v>13</v>
      </c>
      <c r="U10379">
        <v>2</v>
      </c>
      <c r="V10379">
        <v>0</v>
      </c>
      <c r="W10379">
        <v>0.41857983824578326</v>
      </c>
      <c r="X10379">
        <v>19.966760107178288</v>
      </c>
      <c r="Y10379">
        <v>2.94864468235546</v>
      </c>
      <c r="Z10379">
        <v>0.2671006956228722</v>
      </c>
      <c r="AA10379">
        <v>217.83867065481479</v>
      </c>
      <c r="AB10379">
        <v>25.153812945709245</v>
      </c>
      <c r="AC10379">
        <v>169.49500771554926</v>
      </c>
      <c r="AD10379">
        <v>0</v>
      </c>
      <c r="AE10379">
        <v>436.08857663947572</v>
      </c>
    </row>
    <row r="10380" spans="1:31" x14ac:dyDescent="0.25">
      <c r="A10380">
        <v>1668012</v>
      </c>
      <c r="B10380">
        <v>1</v>
      </c>
      <c r="C10380" t="s">
        <v>80</v>
      </c>
      <c r="D10380" t="s">
        <v>104</v>
      </c>
      <c r="E10380" t="s">
        <v>131</v>
      </c>
      <c r="F10380" t="s">
        <v>28992</v>
      </c>
      <c r="G10380" t="s">
        <v>161</v>
      </c>
      <c r="H10380" t="s">
        <v>134</v>
      </c>
      <c r="I10380" t="s">
        <v>135</v>
      </c>
      <c r="J10380" t="s">
        <v>136</v>
      </c>
      <c r="K10380" t="s">
        <v>137</v>
      </c>
      <c r="L10380" t="s">
        <v>28993</v>
      </c>
      <c r="M10380" t="s">
        <v>28994</v>
      </c>
      <c r="N10380">
        <v>1.027222222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3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1277.3438601815078</v>
      </c>
      <c r="AD10380">
        <v>0</v>
      </c>
      <c r="AE10380">
        <v>1277.3438601815078</v>
      </c>
    </row>
    <row r="10381" spans="1:31" x14ac:dyDescent="0.25">
      <c r="A10381">
        <v>1667514</v>
      </c>
      <c r="B10381">
        <v>1</v>
      </c>
      <c r="C10381" t="s">
        <v>80</v>
      </c>
      <c r="D10381" t="s">
        <v>101</v>
      </c>
      <c r="E10381" t="s">
        <v>204</v>
      </c>
      <c r="F10381" t="s">
        <v>28995</v>
      </c>
      <c r="G10381" t="s">
        <v>161</v>
      </c>
      <c r="H10381" t="s">
        <v>134</v>
      </c>
      <c r="I10381" t="s">
        <v>135</v>
      </c>
      <c r="J10381" t="s">
        <v>136</v>
      </c>
      <c r="K10381" t="s">
        <v>137</v>
      </c>
      <c r="L10381" t="s">
        <v>28996</v>
      </c>
      <c r="M10381" t="s">
        <v>28997</v>
      </c>
      <c r="N10381">
        <v>1.176111111</v>
      </c>
      <c r="O10381">
        <v>17</v>
      </c>
      <c r="P10381">
        <v>15</v>
      </c>
      <c r="Q10381">
        <v>19</v>
      </c>
      <c r="R10381">
        <v>2</v>
      </c>
      <c r="S10381">
        <v>20</v>
      </c>
      <c r="T10381">
        <v>2</v>
      </c>
      <c r="U10381">
        <v>0</v>
      </c>
      <c r="V10381">
        <v>0</v>
      </c>
      <c r="W10381">
        <v>3.8892918437355446</v>
      </c>
      <c r="X10381">
        <v>5.7846051944490711</v>
      </c>
      <c r="Y10381">
        <v>7.5761322431938023</v>
      </c>
      <c r="Z10381">
        <v>1.2309943936716443</v>
      </c>
      <c r="AA10381">
        <v>388.87196119189952</v>
      </c>
      <c r="AB10381">
        <v>3.2315134373944412</v>
      </c>
      <c r="AC10381">
        <v>0</v>
      </c>
      <c r="AD10381">
        <v>0</v>
      </c>
      <c r="AE10381">
        <v>410.58449830434398</v>
      </c>
    </row>
    <row r="10382" spans="1:31" x14ac:dyDescent="0.25">
      <c r="A10382">
        <v>1668135</v>
      </c>
      <c r="B10382">
        <v>1</v>
      </c>
      <c r="C10382" t="s">
        <v>81</v>
      </c>
      <c r="D10382" t="s">
        <v>120</v>
      </c>
      <c r="E10382" t="s">
        <v>152</v>
      </c>
      <c r="F10382" t="s">
        <v>28998</v>
      </c>
      <c r="G10382" t="s">
        <v>154</v>
      </c>
      <c r="H10382" t="s">
        <v>149</v>
      </c>
      <c r="I10382" t="s">
        <v>135</v>
      </c>
      <c r="J10382" t="s">
        <v>136</v>
      </c>
      <c r="K10382" t="s">
        <v>137</v>
      </c>
      <c r="L10382" t="s">
        <v>28999</v>
      </c>
      <c r="M10382" t="s">
        <v>29000</v>
      </c>
      <c r="N10382">
        <v>2.8902777770000001</v>
      </c>
      <c r="O10382">
        <v>0</v>
      </c>
      <c r="P10382">
        <v>1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0</v>
      </c>
      <c r="W10382">
        <v>0</v>
      </c>
      <c r="X10382">
        <v>1.2252569543967409</v>
      </c>
      <c r="Y10382">
        <v>0</v>
      </c>
      <c r="Z10382">
        <v>0</v>
      </c>
      <c r="AA10382">
        <v>0</v>
      </c>
      <c r="AB10382">
        <v>0</v>
      </c>
      <c r="AC10382">
        <v>0</v>
      </c>
      <c r="AD10382">
        <v>0</v>
      </c>
      <c r="AE10382">
        <v>1.2252569543967409</v>
      </c>
    </row>
    <row r="10383" spans="1:31" x14ac:dyDescent="0.25">
      <c r="A10383">
        <v>1667451</v>
      </c>
      <c r="B10383">
        <v>1</v>
      </c>
      <c r="C10383" t="s">
        <v>80</v>
      </c>
      <c r="D10383" t="s">
        <v>97</v>
      </c>
      <c r="E10383" t="s">
        <v>140</v>
      </c>
      <c r="F10383" t="s">
        <v>29001</v>
      </c>
      <c r="G10383" t="s">
        <v>161</v>
      </c>
      <c r="H10383" t="s">
        <v>134</v>
      </c>
      <c r="I10383" t="s">
        <v>135</v>
      </c>
      <c r="J10383" t="s">
        <v>136</v>
      </c>
      <c r="K10383" t="s">
        <v>137</v>
      </c>
      <c r="L10383" t="s">
        <v>29002</v>
      </c>
      <c r="M10383" t="s">
        <v>29003</v>
      </c>
      <c r="N10383">
        <v>2.4997222219999999</v>
      </c>
      <c r="O10383">
        <v>7</v>
      </c>
      <c r="P10383">
        <v>739</v>
      </c>
      <c r="Q10383">
        <v>9</v>
      </c>
      <c r="R10383">
        <v>95</v>
      </c>
      <c r="S10383">
        <v>21</v>
      </c>
      <c r="T10383">
        <v>101</v>
      </c>
      <c r="U10383">
        <v>1</v>
      </c>
      <c r="V10383">
        <v>0</v>
      </c>
      <c r="W10383">
        <v>3069.1126976167379</v>
      </c>
      <c r="X10383">
        <v>738.76052710486067</v>
      </c>
      <c r="Y10383">
        <v>988.81020487165415</v>
      </c>
      <c r="Z10383">
        <v>37.111857282530124</v>
      </c>
      <c r="AA10383">
        <v>503.12510454111055</v>
      </c>
      <c r="AB10383">
        <v>269.32770484006539</v>
      </c>
      <c r="AC10383">
        <v>0</v>
      </c>
      <c r="AD10383">
        <v>0</v>
      </c>
      <c r="AE10383">
        <v>5606.2480962569589</v>
      </c>
    </row>
    <row r="10384" spans="1:31" x14ac:dyDescent="0.25">
      <c r="A10384">
        <v>1667700</v>
      </c>
      <c r="B10384">
        <v>1</v>
      </c>
      <c r="C10384" t="s">
        <v>80</v>
      </c>
      <c r="D10384" t="s">
        <v>97</v>
      </c>
      <c r="E10384" t="s">
        <v>140</v>
      </c>
      <c r="F10384" t="s">
        <v>10853</v>
      </c>
      <c r="G10384" t="s">
        <v>1992</v>
      </c>
      <c r="H10384" t="s">
        <v>134</v>
      </c>
      <c r="I10384" t="s">
        <v>135</v>
      </c>
      <c r="J10384" t="s">
        <v>136</v>
      </c>
      <c r="K10384" t="s">
        <v>137</v>
      </c>
      <c r="L10384" t="s">
        <v>29004</v>
      </c>
      <c r="M10384" t="s">
        <v>29005</v>
      </c>
      <c r="N10384">
        <v>5.0322222219999997</v>
      </c>
      <c r="O10384">
        <v>1</v>
      </c>
      <c r="P10384">
        <v>238</v>
      </c>
      <c r="Q10384">
        <v>2</v>
      </c>
      <c r="R10384">
        <v>11</v>
      </c>
      <c r="S10384">
        <v>7</v>
      </c>
      <c r="T10384">
        <v>24</v>
      </c>
      <c r="U10384">
        <v>0</v>
      </c>
      <c r="V10384">
        <v>0</v>
      </c>
      <c r="W10384">
        <v>5.4588817526821574</v>
      </c>
      <c r="X10384">
        <v>257.41999407055317</v>
      </c>
      <c r="Y10384">
        <v>1.556123550175978</v>
      </c>
      <c r="Z10384">
        <v>4.3753086486948423</v>
      </c>
      <c r="AA10384">
        <v>117.84519880554642</v>
      </c>
      <c r="AB10384">
        <v>41.59004193131927</v>
      </c>
      <c r="AC10384">
        <v>0</v>
      </c>
      <c r="AD10384">
        <v>0</v>
      </c>
      <c r="AE10384">
        <v>428.24554875897184</v>
      </c>
    </row>
    <row r="10385" spans="1:31" x14ac:dyDescent="0.25">
      <c r="A10385">
        <v>1667202</v>
      </c>
      <c r="B10385">
        <v>1</v>
      </c>
      <c r="C10385" t="s">
        <v>80</v>
      </c>
      <c r="D10385" t="s">
        <v>107</v>
      </c>
      <c r="E10385" t="s">
        <v>131</v>
      </c>
      <c r="F10385" t="s">
        <v>29006</v>
      </c>
      <c r="G10385" t="s">
        <v>1992</v>
      </c>
      <c r="H10385" t="s">
        <v>134</v>
      </c>
      <c r="I10385" t="s">
        <v>135</v>
      </c>
      <c r="J10385" t="s">
        <v>136</v>
      </c>
      <c r="K10385" t="s">
        <v>137</v>
      </c>
      <c r="L10385" t="s">
        <v>29007</v>
      </c>
      <c r="M10385" t="s">
        <v>29008</v>
      </c>
      <c r="N10385">
        <v>3.6974999999999998</v>
      </c>
      <c r="O10385">
        <v>1</v>
      </c>
      <c r="P10385">
        <v>2180</v>
      </c>
      <c r="Q10385">
        <v>0</v>
      </c>
      <c r="R10385">
        <v>0</v>
      </c>
      <c r="S10385">
        <v>3</v>
      </c>
      <c r="T10385">
        <v>111</v>
      </c>
      <c r="U10385">
        <v>0</v>
      </c>
      <c r="V10385">
        <v>1</v>
      </c>
      <c r="W10385">
        <v>0</v>
      </c>
      <c r="X10385">
        <v>925.89066566788688</v>
      </c>
      <c r="Y10385">
        <v>0</v>
      </c>
      <c r="Z10385">
        <v>0</v>
      </c>
      <c r="AA10385">
        <v>157.19985901628044</v>
      </c>
      <c r="AB10385">
        <v>209.35185983163683</v>
      </c>
      <c r="AC10385">
        <v>0</v>
      </c>
      <c r="AD10385">
        <v>0</v>
      </c>
      <c r="AE10385">
        <v>1292.4423845158042</v>
      </c>
    </row>
    <row r="10386" spans="1:31" x14ac:dyDescent="0.25">
      <c r="A10386">
        <v>1668092</v>
      </c>
      <c r="B10386">
        <v>1</v>
      </c>
      <c r="C10386" t="s">
        <v>80</v>
      </c>
      <c r="D10386" t="s">
        <v>97</v>
      </c>
      <c r="E10386" t="s">
        <v>152</v>
      </c>
      <c r="F10386" t="s">
        <v>29009</v>
      </c>
      <c r="G10386" t="s">
        <v>154</v>
      </c>
      <c r="H10386" t="s">
        <v>149</v>
      </c>
      <c r="I10386" t="s">
        <v>135</v>
      </c>
      <c r="J10386" t="s">
        <v>136</v>
      </c>
      <c r="K10386" t="s">
        <v>137</v>
      </c>
      <c r="L10386" t="s">
        <v>29010</v>
      </c>
      <c r="M10386" t="s">
        <v>29011</v>
      </c>
      <c r="N10386">
        <v>0.88638888800000004</v>
      </c>
      <c r="O10386">
        <v>0</v>
      </c>
      <c r="P10386">
        <v>1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0</v>
      </c>
      <c r="W10386">
        <v>0</v>
      </c>
      <c r="X10386">
        <v>9.8315775583526679E-2</v>
      </c>
      <c r="Y10386">
        <v>0</v>
      </c>
      <c r="Z10386">
        <v>0</v>
      </c>
      <c r="AA10386">
        <v>0</v>
      </c>
      <c r="AB10386">
        <v>0</v>
      </c>
      <c r="AC10386">
        <v>0</v>
      </c>
      <c r="AD10386">
        <v>0</v>
      </c>
      <c r="AE10386">
        <v>9.8315775583526679E-2</v>
      </c>
    </row>
    <row r="10387" spans="1:31" x14ac:dyDescent="0.25">
      <c r="A10387">
        <v>1667843</v>
      </c>
      <c r="B10387">
        <v>1</v>
      </c>
      <c r="C10387" t="s">
        <v>80</v>
      </c>
      <c r="D10387" t="s">
        <v>90</v>
      </c>
      <c r="E10387" t="s">
        <v>178</v>
      </c>
      <c r="F10387" t="s">
        <v>29012</v>
      </c>
      <c r="G10387" t="s">
        <v>227</v>
      </c>
      <c r="H10387" t="s">
        <v>149</v>
      </c>
      <c r="I10387" t="s">
        <v>135</v>
      </c>
      <c r="J10387" t="s">
        <v>136</v>
      </c>
      <c r="K10387" t="s">
        <v>137</v>
      </c>
      <c r="L10387" t="s">
        <v>29013</v>
      </c>
      <c r="M10387" t="s">
        <v>29014</v>
      </c>
      <c r="N10387">
        <v>1.400555555</v>
      </c>
      <c r="O10387">
        <v>0</v>
      </c>
      <c r="P10387">
        <v>265</v>
      </c>
      <c r="Q10387">
        <v>0</v>
      </c>
      <c r="R10387">
        <v>0</v>
      </c>
      <c r="S10387">
        <v>0</v>
      </c>
      <c r="T10387">
        <v>9</v>
      </c>
      <c r="U10387">
        <v>0</v>
      </c>
      <c r="V10387">
        <v>0</v>
      </c>
      <c r="W10387">
        <v>0</v>
      </c>
      <c r="X10387">
        <v>119.71871710937953</v>
      </c>
      <c r="Y10387">
        <v>0</v>
      </c>
      <c r="Z10387">
        <v>0</v>
      </c>
      <c r="AA10387">
        <v>0</v>
      </c>
      <c r="AB10387">
        <v>10.19057348679385</v>
      </c>
      <c r="AC10387">
        <v>0</v>
      </c>
      <c r="AD10387">
        <v>0</v>
      </c>
      <c r="AE10387">
        <v>129.90929059617338</v>
      </c>
    </row>
    <row r="10388" spans="1:31" x14ac:dyDescent="0.25">
      <c r="A10388">
        <v>1667116</v>
      </c>
      <c r="B10388">
        <v>1</v>
      </c>
      <c r="C10388" t="s">
        <v>81</v>
      </c>
      <c r="D10388" t="s">
        <v>123</v>
      </c>
      <c r="E10388" t="s">
        <v>140</v>
      </c>
      <c r="F10388" t="s">
        <v>160</v>
      </c>
      <c r="G10388" t="s">
        <v>161</v>
      </c>
      <c r="H10388" t="s">
        <v>134</v>
      </c>
      <c r="I10388" t="s">
        <v>135</v>
      </c>
      <c r="J10388" t="s">
        <v>136</v>
      </c>
      <c r="K10388" t="s">
        <v>137</v>
      </c>
      <c r="L10388" t="s">
        <v>29015</v>
      </c>
      <c r="M10388" t="s">
        <v>29016</v>
      </c>
      <c r="N10388">
        <v>0.37472222199999999</v>
      </c>
      <c r="O10388">
        <v>9</v>
      </c>
      <c r="P10388">
        <v>1830</v>
      </c>
      <c r="Q10388">
        <v>63</v>
      </c>
      <c r="R10388">
        <v>283</v>
      </c>
      <c r="S10388">
        <v>22</v>
      </c>
      <c r="T10388">
        <v>242</v>
      </c>
      <c r="U10388">
        <v>1</v>
      </c>
      <c r="V10388">
        <v>2</v>
      </c>
      <c r="W10388">
        <v>1.0676324952105991</v>
      </c>
      <c r="X10388">
        <v>75.186593972744021</v>
      </c>
      <c r="Y10388">
        <v>20.417957966711104</v>
      </c>
      <c r="Z10388">
        <v>19.381409076445983</v>
      </c>
      <c r="AA10388">
        <v>19.480460363773759</v>
      </c>
      <c r="AB10388">
        <v>47.039747473841395</v>
      </c>
      <c r="AC10388">
        <v>5.0795616379928878</v>
      </c>
      <c r="AD10388">
        <v>2.0730193430444448E-2</v>
      </c>
      <c r="AE10388">
        <v>187.67409318015018</v>
      </c>
    </row>
    <row r="10389" spans="1:31" x14ac:dyDescent="0.25">
      <c r="A10389">
        <v>1667010</v>
      </c>
      <c r="B10389">
        <v>1</v>
      </c>
      <c r="C10389" t="s">
        <v>80</v>
      </c>
      <c r="D10389" t="s">
        <v>106</v>
      </c>
      <c r="E10389" t="s">
        <v>146</v>
      </c>
      <c r="F10389" t="s">
        <v>23506</v>
      </c>
      <c r="G10389" t="s">
        <v>22483</v>
      </c>
      <c r="H10389" t="s">
        <v>149</v>
      </c>
      <c r="I10389" t="s">
        <v>135</v>
      </c>
      <c r="J10389" t="s">
        <v>136</v>
      </c>
      <c r="K10389" t="s">
        <v>137</v>
      </c>
      <c r="L10389" t="s">
        <v>29017</v>
      </c>
      <c r="M10389" t="s">
        <v>29018</v>
      </c>
      <c r="N10389">
        <v>1.301111111</v>
      </c>
      <c r="O10389">
        <v>0</v>
      </c>
      <c r="P10389">
        <v>3</v>
      </c>
      <c r="Q10389">
        <v>0</v>
      </c>
      <c r="R10389">
        <v>12</v>
      </c>
      <c r="S10389">
        <v>0</v>
      </c>
      <c r="T10389">
        <v>7</v>
      </c>
      <c r="U10389">
        <v>0</v>
      </c>
      <c r="V10389">
        <v>0</v>
      </c>
      <c r="W10389">
        <v>0</v>
      </c>
      <c r="X10389">
        <v>0.45261672326168673</v>
      </c>
      <c r="Y10389">
        <v>0</v>
      </c>
      <c r="Z10389">
        <v>9.2065610004774108</v>
      </c>
      <c r="AA10389">
        <v>0</v>
      </c>
      <c r="AB10389">
        <v>6.1227552188020313</v>
      </c>
      <c r="AC10389">
        <v>0</v>
      </c>
      <c r="AD10389">
        <v>0</v>
      </c>
      <c r="AE10389">
        <v>15.781932942541129</v>
      </c>
    </row>
    <row r="10390" spans="1:31" x14ac:dyDescent="0.25">
      <c r="A10390">
        <v>1667508</v>
      </c>
      <c r="B10390">
        <v>1</v>
      </c>
      <c r="C10390" t="s">
        <v>81</v>
      </c>
      <c r="D10390" t="s">
        <v>123</v>
      </c>
      <c r="E10390" t="s">
        <v>131</v>
      </c>
      <c r="F10390" t="s">
        <v>29019</v>
      </c>
      <c r="G10390" t="s">
        <v>161</v>
      </c>
      <c r="H10390" t="s">
        <v>134</v>
      </c>
      <c r="I10390" t="s">
        <v>135</v>
      </c>
      <c r="J10390" t="s">
        <v>136</v>
      </c>
      <c r="K10390" t="s">
        <v>137</v>
      </c>
      <c r="L10390" t="s">
        <v>29020</v>
      </c>
      <c r="M10390" t="s">
        <v>29021</v>
      </c>
      <c r="N10390">
        <v>2.372222222</v>
      </c>
      <c r="O10390">
        <v>1</v>
      </c>
      <c r="P10390">
        <v>946</v>
      </c>
      <c r="Q10390">
        <v>18</v>
      </c>
      <c r="R10390">
        <v>59</v>
      </c>
      <c r="S10390">
        <v>2</v>
      </c>
      <c r="T10390">
        <v>44</v>
      </c>
      <c r="U10390">
        <v>0</v>
      </c>
      <c r="V10390">
        <v>0</v>
      </c>
      <c r="W10390">
        <v>0.10746206706026667</v>
      </c>
      <c r="X10390">
        <v>501.35420855189722</v>
      </c>
      <c r="Y10390">
        <v>19.558990937281127</v>
      </c>
      <c r="Z10390">
        <v>27.340066173271293</v>
      </c>
      <c r="AA10390">
        <v>57.498754387943336</v>
      </c>
      <c r="AB10390">
        <v>60.778675741135601</v>
      </c>
      <c r="AC10390">
        <v>0</v>
      </c>
      <c r="AD10390">
        <v>0</v>
      </c>
      <c r="AE10390">
        <v>666.63815785858901</v>
      </c>
    </row>
    <row r="10391" spans="1:31" x14ac:dyDescent="0.25">
      <c r="A10391">
        <v>1667259</v>
      </c>
      <c r="B10391">
        <v>1</v>
      </c>
      <c r="C10391" t="s">
        <v>80</v>
      </c>
      <c r="D10391" t="s">
        <v>95</v>
      </c>
      <c r="E10391" t="s">
        <v>642</v>
      </c>
      <c r="F10391" t="s">
        <v>28881</v>
      </c>
      <c r="G10391" t="s">
        <v>161</v>
      </c>
      <c r="H10391" t="s">
        <v>134</v>
      </c>
      <c r="I10391" t="s">
        <v>135</v>
      </c>
      <c r="J10391" t="s">
        <v>136</v>
      </c>
      <c r="K10391" t="s">
        <v>137</v>
      </c>
      <c r="L10391" t="s">
        <v>29022</v>
      </c>
      <c r="M10391" t="s">
        <v>29023</v>
      </c>
      <c r="N10391">
        <v>0.43493888800000002</v>
      </c>
      <c r="O10391">
        <v>0</v>
      </c>
      <c r="P10391">
        <v>8275</v>
      </c>
      <c r="Q10391">
        <v>0</v>
      </c>
      <c r="R10391">
        <v>3</v>
      </c>
      <c r="S10391">
        <v>3</v>
      </c>
      <c r="T10391">
        <v>544</v>
      </c>
      <c r="U10391">
        <v>0</v>
      </c>
      <c r="V10391">
        <v>0</v>
      </c>
      <c r="W10391">
        <v>0</v>
      </c>
      <c r="X10391">
        <v>781.72672582997166</v>
      </c>
      <c r="Y10391">
        <v>0</v>
      </c>
      <c r="Z10391">
        <v>2.1019888068088889E-2</v>
      </c>
      <c r="AA10391">
        <v>16.240446468339478</v>
      </c>
      <c r="AB10391">
        <v>297.30072614194574</v>
      </c>
      <c r="AC10391">
        <v>0</v>
      </c>
      <c r="AD10391">
        <v>0</v>
      </c>
      <c r="AE10391">
        <v>1095.2889183283248</v>
      </c>
    </row>
    <row r="10392" spans="1:31" x14ac:dyDescent="0.25">
      <c r="A10392">
        <v>1667196</v>
      </c>
      <c r="B10392">
        <v>1</v>
      </c>
      <c r="C10392" t="s">
        <v>80</v>
      </c>
      <c r="D10392" t="s">
        <v>100</v>
      </c>
      <c r="E10392" t="s">
        <v>178</v>
      </c>
      <c r="F10392" t="s">
        <v>29024</v>
      </c>
      <c r="G10392" t="s">
        <v>187</v>
      </c>
      <c r="H10392" t="s">
        <v>149</v>
      </c>
      <c r="I10392" t="s">
        <v>135</v>
      </c>
      <c r="J10392" t="s">
        <v>136</v>
      </c>
      <c r="K10392" t="s">
        <v>137</v>
      </c>
      <c r="L10392" t="s">
        <v>29025</v>
      </c>
      <c r="M10392" t="s">
        <v>29026</v>
      </c>
      <c r="N10392">
        <v>5.1244444439999999</v>
      </c>
      <c r="O10392">
        <v>0</v>
      </c>
      <c r="P10392">
        <v>8</v>
      </c>
      <c r="Q10392">
        <v>0</v>
      </c>
      <c r="R10392">
        <v>7</v>
      </c>
      <c r="S10392">
        <v>0</v>
      </c>
      <c r="T10392">
        <v>6</v>
      </c>
      <c r="U10392">
        <v>0</v>
      </c>
      <c r="V10392">
        <v>0</v>
      </c>
      <c r="W10392">
        <v>0</v>
      </c>
      <c r="X10392">
        <v>15.264068918060268</v>
      </c>
      <c r="Y10392">
        <v>0</v>
      </c>
      <c r="Z10392">
        <v>2.4494263983210507</v>
      </c>
      <c r="AA10392">
        <v>0</v>
      </c>
      <c r="AB10392">
        <v>19.204910979182934</v>
      </c>
      <c r="AC10392">
        <v>0</v>
      </c>
      <c r="AD10392">
        <v>0</v>
      </c>
      <c r="AE10392">
        <v>36.918406295564253</v>
      </c>
    </row>
    <row r="10393" spans="1:31" x14ac:dyDescent="0.25">
      <c r="A10393">
        <v>1667574</v>
      </c>
      <c r="B10393">
        <v>1</v>
      </c>
      <c r="C10393" t="s">
        <v>81</v>
      </c>
      <c r="D10393" t="s">
        <v>118</v>
      </c>
      <c r="E10393" t="s">
        <v>642</v>
      </c>
      <c r="F10393" t="s">
        <v>29027</v>
      </c>
      <c r="G10393" t="s">
        <v>161</v>
      </c>
      <c r="H10393" t="s">
        <v>134</v>
      </c>
      <c r="I10393" t="s">
        <v>135</v>
      </c>
      <c r="J10393" t="s">
        <v>136</v>
      </c>
      <c r="K10393" t="s">
        <v>137</v>
      </c>
      <c r="L10393" t="s">
        <v>29028</v>
      </c>
      <c r="M10393" t="s">
        <v>29029</v>
      </c>
      <c r="N10393">
        <v>1.2450000000000001</v>
      </c>
      <c r="O10393">
        <v>8</v>
      </c>
      <c r="P10393">
        <v>2918</v>
      </c>
      <c r="Q10393">
        <v>496</v>
      </c>
      <c r="R10393">
        <v>625</v>
      </c>
      <c r="S10393">
        <v>56</v>
      </c>
      <c r="T10393">
        <v>363</v>
      </c>
      <c r="U10393">
        <v>3</v>
      </c>
      <c r="V10393">
        <v>1</v>
      </c>
      <c r="W10393">
        <v>6.3418616105212999</v>
      </c>
      <c r="X10393">
        <v>437.58816068902888</v>
      </c>
      <c r="Y10393">
        <v>544.30586698101558</v>
      </c>
      <c r="Z10393">
        <v>265.03655515931786</v>
      </c>
      <c r="AA10393">
        <v>469.18809255657891</v>
      </c>
      <c r="AB10393">
        <v>263.905131627522</v>
      </c>
      <c r="AC10393">
        <v>127.70808925183599</v>
      </c>
      <c r="AD10393">
        <v>1.1959725061517084</v>
      </c>
      <c r="AE10393">
        <v>2115.2697303819718</v>
      </c>
    </row>
    <row r="10394" spans="1:31" x14ac:dyDescent="0.25">
      <c r="A10394">
        <v>1667906</v>
      </c>
      <c r="B10394">
        <v>1</v>
      </c>
      <c r="C10394" t="s">
        <v>80</v>
      </c>
      <c r="D10394" t="s">
        <v>98</v>
      </c>
      <c r="E10394" t="s">
        <v>178</v>
      </c>
      <c r="F10394" t="s">
        <v>29030</v>
      </c>
      <c r="G10394" t="s">
        <v>227</v>
      </c>
      <c r="H10394" t="s">
        <v>149</v>
      </c>
      <c r="I10394" t="s">
        <v>135</v>
      </c>
      <c r="J10394" t="s">
        <v>136</v>
      </c>
      <c r="K10394" t="s">
        <v>137</v>
      </c>
      <c r="L10394" t="s">
        <v>29031</v>
      </c>
      <c r="M10394" t="s">
        <v>29032</v>
      </c>
      <c r="N10394">
        <v>4.3433333330000004</v>
      </c>
      <c r="O10394">
        <v>0</v>
      </c>
      <c r="P10394">
        <v>10</v>
      </c>
      <c r="Q10394">
        <v>0</v>
      </c>
      <c r="R10394">
        <v>10</v>
      </c>
      <c r="S10394">
        <v>0</v>
      </c>
      <c r="T10394">
        <v>5</v>
      </c>
      <c r="U10394">
        <v>0</v>
      </c>
      <c r="V10394">
        <v>0</v>
      </c>
      <c r="W10394">
        <v>0</v>
      </c>
      <c r="X10394">
        <v>5.7861120038323746</v>
      </c>
      <c r="Y10394">
        <v>0</v>
      </c>
      <c r="Z10394">
        <v>2.2525375553721991</v>
      </c>
      <c r="AA10394">
        <v>0</v>
      </c>
      <c r="AB10394">
        <v>22.286749917972795</v>
      </c>
      <c r="AC10394">
        <v>0</v>
      </c>
      <c r="AD10394">
        <v>0</v>
      </c>
      <c r="AE10394">
        <v>30.32539947717737</v>
      </c>
    </row>
    <row r="10395" spans="1:31" x14ac:dyDescent="0.25">
      <c r="A10395">
        <v>1667242</v>
      </c>
      <c r="B10395">
        <v>1</v>
      </c>
      <c r="C10395" t="s">
        <v>80</v>
      </c>
      <c r="D10395" t="s">
        <v>103</v>
      </c>
      <c r="E10395" t="s">
        <v>146</v>
      </c>
      <c r="F10395" t="s">
        <v>29033</v>
      </c>
      <c r="G10395" t="s">
        <v>231</v>
      </c>
      <c r="H10395" t="s">
        <v>149</v>
      </c>
      <c r="I10395" t="s">
        <v>135</v>
      </c>
      <c r="J10395" t="s">
        <v>136</v>
      </c>
      <c r="K10395" t="s">
        <v>137</v>
      </c>
      <c r="L10395" t="s">
        <v>29034</v>
      </c>
      <c r="M10395" t="s">
        <v>29035</v>
      </c>
      <c r="N10395">
        <v>0.27500000000000002</v>
      </c>
      <c r="O10395">
        <v>0</v>
      </c>
      <c r="P10395">
        <v>288</v>
      </c>
      <c r="Q10395">
        <v>0</v>
      </c>
      <c r="R10395">
        <v>5</v>
      </c>
      <c r="S10395">
        <v>0</v>
      </c>
      <c r="T10395">
        <v>57</v>
      </c>
      <c r="U10395">
        <v>0</v>
      </c>
      <c r="V10395">
        <v>0</v>
      </c>
      <c r="W10395">
        <v>0</v>
      </c>
      <c r="X10395">
        <v>10.352716453492334</v>
      </c>
      <c r="Y10395">
        <v>0</v>
      </c>
      <c r="Z10395">
        <v>8.3655636512250005E-3</v>
      </c>
      <c r="AA10395">
        <v>0</v>
      </c>
      <c r="AB10395">
        <v>7.3481091335635504</v>
      </c>
      <c r="AC10395">
        <v>0</v>
      </c>
      <c r="AD10395">
        <v>0</v>
      </c>
      <c r="AE10395">
        <v>17.70919115070711</v>
      </c>
    </row>
    <row r="10396" spans="1:31" x14ac:dyDescent="0.25">
      <c r="A10396">
        <v>1667388</v>
      </c>
      <c r="B10396">
        <v>1</v>
      </c>
      <c r="C10396" t="s">
        <v>80</v>
      </c>
      <c r="D10396" t="s">
        <v>95</v>
      </c>
      <c r="E10396" t="s">
        <v>642</v>
      </c>
      <c r="F10396" t="s">
        <v>29036</v>
      </c>
      <c r="G10396" t="s">
        <v>1322</v>
      </c>
      <c r="H10396" t="s">
        <v>134</v>
      </c>
      <c r="I10396" t="s">
        <v>135</v>
      </c>
      <c r="J10396" t="s">
        <v>136</v>
      </c>
      <c r="K10396" t="s">
        <v>137</v>
      </c>
      <c r="L10396" t="s">
        <v>29037</v>
      </c>
      <c r="M10396" t="s">
        <v>29038</v>
      </c>
      <c r="N10396">
        <v>6.8733333329999997</v>
      </c>
      <c r="O10396">
        <v>0</v>
      </c>
      <c r="P10396">
        <v>146</v>
      </c>
      <c r="Q10396">
        <v>0</v>
      </c>
      <c r="R10396">
        <v>1</v>
      </c>
      <c r="S10396">
        <v>26</v>
      </c>
      <c r="T10396">
        <v>9</v>
      </c>
      <c r="U10396">
        <v>4</v>
      </c>
      <c r="V10396">
        <v>0</v>
      </c>
      <c r="W10396">
        <v>0</v>
      </c>
      <c r="X10396">
        <v>275.30895308832663</v>
      </c>
      <c r="Y10396">
        <v>0</v>
      </c>
      <c r="Z10396">
        <v>5.5442861069333335E-3</v>
      </c>
      <c r="AA10396">
        <v>5277.3948030723104</v>
      </c>
      <c r="AB10396">
        <v>71.574439944044485</v>
      </c>
      <c r="AC10396">
        <v>3986.2486025588696</v>
      </c>
      <c r="AD10396">
        <v>0</v>
      </c>
      <c r="AE10396">
        <v>9610.5323429496584</v>
      </c>
    </row>
    <row r="10397" spans="1:31" x14ac:dyDescent="0.25">
      <c r="A10397">
        <v>1667597</v>
      </c>
      <c r="B10397">
        <v>1</v>
      </c>
      <c r="C10397" t="s">
        <v>80</v>
      </c>
      <c r="D10397" t="s">
        <v>108</v>
      </c>
      <c r="E10397" t="s">
        <v>140</v>
      </c>
      <c r="F10397" t="s">
        <v>7661</v>
      </c>
      <c r="G10397" t="s">
        <v>161</v>
      </c>
      <c r="H10397" t="s">
        <v>134</v>
      </c>
      <c r="I10397" t="s">
        <v>135</v>
      </c>
      <c r="J10397" t="s">
        <v>136</v>
      </c>
      <c r="K10397" t="s">
        <v>137</v>
      </c>
      <c r="L10397" t="s">
        <v>28563</v>
      </c>
      <c r="M10397" t="s">
        <v>28564</v>
      </c>
      <c r="N10397">
        <v>0.29722222199999998</v>
      </c>
      <c r="O10397">
        <v>0</v>
      </c>
      <c r="P10397">
        <v>9577</v>
      </c>
      <c r="Q10397">
        <v>10</v>
      </c>
      <c r="R10397">
        <v>1953</v>
      </c>
      <c r="S10397">
        <v>59</v>
      </c>
      <c r="T10397">
        <v>1561</v>
      </c>
      <c r="U10397">
        <v>2</v>
      </c>
      <c r="V10397">
        <v>0</v>
      </c>
      <c r="W10397">
        <v>0</v>
      </c>
      <c r="X10397">
        <v>369.18879586950362</v>
      </c>
      <c r="Y10397">
        <v>4.0862086930653696</v>
      </c>
      <c r="Z10397">
        <v>92.569127906598695</v>
      </c>
      <c r="AA10397">
        <v>98.126176994507688</v>
      </c>
      <c r="AB10397">
        <v>280.41778286575078</v>
      </c>
      <c r="AC10397">
        <v>7.1023431644257347</v>
      </c>
      <c r="AD10397">
        <v>0</v>
      </c>
      <c r="AE10397">
        <v>851.49043549385192</v>
      </c>
    </row>
    <row r="10398" spans="1:31" x14ac:dyDescent="0.25">
      <c r="A10398">
        <v>1667056</v>
      </c>
      <c r="B10398">
        <v>1</v>
      </c>
      <c r="C10398" t="s">
        <v>80</v>
      </c>
      <c r="D10398" t="s">
        <v>91</v>
      </c>
      <c r="E10398" t="s">
        <v>178</v>
      </c>
      <c r="F10398" t="s">
        <v>29039</v>
      </c>
      <c r="G10398" t="s">
        <v>148</v>
      </c>
      <c r="H10398" t="s">
        <v>149</v>
      </c>
      <c r="I10398" t="s">
        <v>135</v>
      </c>
      <c r="J10398" t="s">
        <v>136</v>
      </c>
      <c r="K10398" t="s">
        <v>143</v>
      </c>
      <c r="L10398" t="s">
        <v>29040</v>
      </c>
      <c r="M10398" t="s">
        <v>29041</v>
      </c>
      <c r="N10398">
        <v>8.1245294440000002</v>
      </c>
      <c r="O10398">
        <v>0</v>
      </c>
      <c r="P10398">
        <v>113</v>
      </c>
      <c r="Q10398">
        <v>0</v>
      </c>
      <c r="R10398">
        <v>0</v>
      </c>
      <c r="S10398">
        <v>0</v>
      </c>
      <c r="T10398">
        <v>8</v>
      </c>
      <c r="U10398">
        <v>0</v>
      </c>
      <c r="V10398">
        <v>0</v>
      </c>
      <c r="W10398">
        <v>0</v>
      </c>
      <c r="X10398">
        <v>270.75127024370084</v>
      </c>
      <c r="Y10398">
        <v>0</v>
      </c>
      <c r="Z10398">
        <v>0</v>
      </c>
      <c r="AA10398">
        <v>0</v>
      </c>
      <c r="AB10398">
        <v>67.380862171406108</v>
      </c>
      <c r="AC10398">
        <v>0</v>
      </c>
      <c r="AD10398">
        <v>0</v>
      </c>
      <c r="AE10398">
        <v>338.13213241510698</v>
      </c>
    </row>
    <row r="10399" spans="1:31" x14ac:dyDescent="0.25">
      <c r="A10399">
        <v>1667720</v>
      </c>
      <c r="B10399">
        <v>1</v>
      </c>
      <c r="C10399" t="s">
        <v>81</v>
      </c>
      <c r="D10399" t="s">
        <v>114</v>
      </c>
      <c r="E10399" t="s">
        <v>131</v>
      </c>
      <c r="F10399" t="s">
        <v>2970</v>
      </c>
      <c r="G10399" t="s">
        <v>195</v>
      </c>
      <c r="H10399" t="s">
        <v>134</v>
      </c>
      <c r="I10399" t="s">
        <v>135</v>
      </c>
      <c r="J10399" t="s">
        <v>136</v>
      </c>
      <c r="K10399" t="s">
        <v>137</v>
      </c>
      <c r="L10399" t="s">
        <v>29042</v>
      </c>
      <c r="M10399" t="s">
        <v>29043</v>
      </c>
      <c r="N10399">
        <v>1.125277777</v>
      </c>
      <c r="O10399">
        <v>0</v>
      </c>
      <c r="P10399">
        <v>77</v>
      </c>
      <c r="Q10399">
        <v>0</v>
      </c>
      <c r="R10399">
        <v>0</v>
      </c>
      <c r="S10399">
        <v>0</v>
      </c>
      <c r="T10399">
        <v>8</v>
      </c>
      <c r="U10399">
        <v>0</v>
      </c>
      <c r="V10399">
        <v>0</v>
      </c>
      <c r="W10399">
        <v>0</v>
      </c>
      <c r="X10399">
        <v>9.933615283654456</v>
      </c>
      <c r="Y10399">
        <v>0</v>
      </c>
      <c r="Z10399">
        <v>0</v>
      </c>
      <c r="AA10399">
        <v>0</v>
      </c>
      <c r="AB10399">
        <v>2.0000476129506333</v>
      </c>
      <c r="AC10399">
        <v>0</v>
      </c>
      <c r="AD10399">
        <v>0</v>
      </c>
      <c r="AE10399">
        <v>11.933662896605089</v>
      </c>
    </row>
    <row r="10400" spans="1:31" x14ac:dyDescent="0.25">
      <c r="A10400">
        <v>1668052</v>
      </c>
      <c r="B10400">
        <v>1</v>
      </c>
      <c r="C10400" t="s">
        <v>80</v>
      </c>
      <c r="D10400" t="s">
        <v>103</v>
      </c>
      <c r="E10400" t="s">
        <v>152</v>
      </c>
      <c r="F10400" t="s">
        <v>29044</v>
      </c>
      <c r="G10400" t="s">
        <v>154</v>
      </c>
      <c r="H10400" t="s">
        <v>149</v>
      </c>
      <c r="I10400" t="s">
        <v>135</v>
      </c>
      <c r="J10400" t="s">
        <v>136</v>
      </c>
      <c r="K10400" t="s">
        <v>137</v>
      </c>
      <c r="L10400" t="s">
        <v>29045</v>
      </c>
      <c r="M10400" t="s">
        <v>29046</v>
      </c>
      <c r="N10400">
        <v>3.835555555</v>
      </c>
      <c r="O10400">
        <v>0</v>
      </c>
      <c r="P10400">
        <v>39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46.027879884294471</v>
      </c>
      <c r="Y10400">
        <v>0</v>
      </c>
      <c r="Z10400">
        <v>0</v>
      </c>
      <c r="AA10400">
        <v>0</v>
      </c>
      <c r="AB10400">
        <v>0</v>
      </c>
      <c r="AC10400">
        <v>0</v>
      </c>
      <c r="AD10400">
        <v>0</v>
      </c>
      <c r="AE10400">
        <v>46.027879884294471</v>
      </c>
    </row>
    <row r="10401" spans="1:31" x14ac:dyDescent="0.25">
      <c r="A10401">
        <v>1667929</v>
      </c>
      <c r="B10401">
        <v>1</v>
      </c>
      <c r="C10401" t="s">
        <v>81</v>
      </c>
      <c r="D10401" t="s">
        <v>118</v>
      </c>
      <c r="E10401" t="s">
        <v>152</v>
      </c>
      <c r="F10401" t="s">
        <v>29047</v>
      </c>
      <c r="G10401" t="s">
        <v>154</v>
      </c>
      <c r="H10401" t="s">
        <v>149</v>
      </c>
      <c r="I10401" t="s">
        <v>135</v>
      </c>
      <c r="J10401" t="s">
        <v>136</v>
      </c>
      <c r="K10401" t="s">
        <v>137</v>
      </c>
      <c r="L10401" t="s">
        <v>29048</v>
      </c>
      <c r="M10401" t="s">
        <v>29049</v>
      </c>
      <c r="N10401">
        <v>1.7352777770000001</v>
      </c>
      <c r="O10401">
        <v>0</v>
      </c>
      <c r="P10401">
        <v>1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0</v>
      </c>
      <c r="W10401">
        <v>0</v>
      </c>
      <c r="X10401">
        <v>0.65340437265750673</v>
      </c>
      <c r="Y10401">
        <v>0</v>
      </c>
      <c r="Z10401">
        <v>0</v>
      </c>
      <c r="AA10401">
        <v>0</v>
      </c>
      <c r="AB10401">
        <v>0</v>
      </c>
      <c r="AC10401">
        <v>0</v>
      </c>
      <c r="AD10401">
        <v>0</v>
      </c>
      <c r="AE10401">
        <v>0.65340437265750673</v>
      </c>
    </row>
    <row r="10402" spans="1:31" x14ac:dyDescent="0.25">
      <c r="A10402">
        <v>1667365</v>
      </c>
      <c r="B10402">
        <v>1</v>
      </c>
      <c r="C10402" t="s">
        <v>80</v>
      </c>
      <c r="D10402" t="s">
        <v>100</v>
      </c>
      <c r="E10402" t="s">
        <v>140</v>
      </c>
      <c r="F10402" t="s">
        <v>2532</v>
      </c>
      <c r="G10402" t="s">
        <v>161</v>
      </c>
      <c r="H10402" t="s">
        <v>134</v>
      </c>
      <c r="I10402" t="s">
        <v>135</v>
      </c>
      <c r="J10402" t="s">
        <v>136</v>
      </c>
      <c r="K10402" t="s">
        <v>137</v>
      </c>
      <c r="L10402" t="s">
        <v>29050</v>
      </c>
      <c r="M10402" t="s">
        <v>29051</v>
      </c>
      <c r="N10402">
        <v>0.512222222</v>
      </c>
      <c r="O10402">
        <v>1</v>
      </c>
      <c r="P10402">
        <v>16</v>
      </c>
      <c r="Q10402">
        <v>1</v>
      </c>
      <c r="R10402">
        <v>31</v>
      </c>
      <c r="S10402">
        <v>4</v>
      </c>
      <c r="T10402">
        <v>6</v>
      </c>
      <c r="U10402">
        <v>1</v>
      </c>
      <c r="V10402">
        <v>0</v>
      </c>
      <c r="W10402">
        <v>2.9931374861509004</v>
      </c>
      <c r="X10402">
        <v>1.1464371242966513</v>
      </c>
      <c r="Y10402">
        <v>3.1456857576166666</v>
      </c>
      <c r="Z10402">
        <v>2.8181250922144216</v>
      </c>
      <c r="AA10402">
        <v>8.1428785262582402</v>
      </c>
      <c r="AB10402">
        <v>6.2576684118404238</v>
      </c>
      <c r="AC10402">
        <v>8.2612140955372624</v>
      </c>
      <c r="AD10402">
        <v>0</v>
      </c>
      <c r="AE10402">
        <v>32.765146493914571</v>
      </c>
    </row>
    <row r="10403" spans="1:31" x14ac:dyDescent="0.25">
      <c r="A10403">
        <v>1668029</v>
      </c>
      <c r="B10403">
        <v>1</v>
      </c>
      <c r="C10403" t="s">
        <v>81</v>
      </c>
      <c r="D10403" t="s">
        <v>117</v>
      </c>
      <c r="E10403" t="s">
        <v>178</v>
      </c>
      <c r="F10403" t="s">
        <v>29052</v>
      </c>
      <c r="G10403" t="s">
        <v>227</v>
      </c>
      <c r="H10403" t="s">
        <v>149</v>
      </c>
      <c r="I10403" t="s">
        <v>135</v>
      </c>
      <c r="J10403" t="s">
        <v>136</v>
      </c>
      <c r="K10403" t="s">
        <v>137</v>
      </c>
      <c r="L10403" t="s">
        <v>29053</v>
      </c>
      <c r="M10403" t="s">
        <v>29054</v>
      </c>
      <c r="N10403">
        <v>1.8688888880000001</v>
      </c>
      <c r="O10403">
        <v>0</v>
      </c>
      <c r="P10403">
        <v>12</v>
      </c>
      <c r="Q10403">
        <v>0</v>
      </c>
      <c r="R10403">
        <v>8</v>
      </c>
      <c r="S10403">
        <v>0</v>
      </c>
      <c r="T10403">
        <v>1</v>
      </c>
      <c r="U10403">
        <v>0</v>
      </c>
      <c r="V10403">
        <v>0</v>
      </c>
      <c r="W10403">
        <v>0</v>
      </c>
      <c r="X10403">
        <v>5.0055058596777879</v>
      </c>
      <c r="Y10403">
        <v>0</v>
      </c>
      <c r="Z10403">
        <v>0.99809260929761912</v>
      </c>
      <c r="AA10403">
        <v>0</v>
      </c>
      <c r="AB10403">
        <v>2.039687913906739</v>
      </c>
      <c r="AC10403">
        <v>0</v>
      </c>
      <c r="AD10403">
        <v>0</v>
      </c>
      <c r="AE10403">
        <v>8.0432863828821457</v>
      </c>
    </row>
    <row r="10404" spans="1:31" x14ac:dyDescent="0.25">
      <c r="A10404">
        <v>1667342</v>
      </c>
      <c r="B10404">
        <v>1</v>
      </c>
      <c r="C10404" t="s">
        <v>80</v>
      </c>
      <c r="D10404" t="s">
        <v>100</v>
      </c>
      <c r="E10404" t="s">
        <v>140</v>
      </c>
      <c r="F10404" t="s">
        <v>6024</v>
      </c>
      <c r="G10404" t="s">
        <v>161</v>
      </c>
      <c r="H10404" t="s">
        <v>134</v>
      </c>
      <c r="I10404" t="s">
        <v>135</v>
      </c>
      <c r="J10404" t="s">
        <v>136</v>
      </c>
      <c r="K10404" t="s">
        <v>137</v>
      </c>
      <c r="L10404" t="s">
        <v>29055</v>
      </c>
      <c r="M10404" t="s">
        <v>29056</v>
      </c>
      <c r="N10404">
        <v>3.04</v>
      </c>
      <c r="O10404">
        <v>2</v>
      </c>
      <c r="P10404">
        <v>81</v>
      </c>
      <c r="Q10404">
        <v>4</v>
      </c>
      <c r="R10404">
        <v>21</v>
      </c>
      <c r="S10404">
        <v>8</v>
      </c>
      <c r="T10404">
        <v>177</v>
      </c>
      <c r="U10404">
        <v>2</v>
      </c>
      <c r="V10404">
        <v>0</v>
      </c>
      <c r="W10404">
        <v>0</v>
      </c>
      <c r="X10404">
        <v>110.84466951808916</v>
      </c>
      <c r="Y10404">
        <v>9.3285535014991208</v>
      </c>
      <c r="Z10404">
        <v>31.816343853303213</v>
      </c>
      <c r="AA10404">
        <v>589.58880446728972</v>
      </c>
      <c r="AB10404">
        <v>1765.5658395535975</v>
      </c>
      <c r="AC10404">
        <v>269.50953572225734</v>
      </c>
      <c r="AD10404">
        <v>0</v>
      </c>
      <c r="AE10404">
        <v>2776.6537466160357</v>
      </c>
    </row>
    <row r="10405" spans="1:31" x14ac:dyDescent="0.25">
      <c r="A10405">
        <v>1667737</v>
      </c>
      <c r="B10405">
        <v>1</v>
      </c>
      <c r="C10405" t="s">
        <v>80</v>
      </c>
      <c r="D10405" t="s">
        <v>96</v>
      </c>
      <c r="E10405" t="s">
        <v>131</v>
      </c>
      <c r="F10405" t="s">
        <v>29057</v>
      </c>
      <c r="G10405" t="s">
        <v>195</v>
      </c>
      <c r="H10405" t="s">
        <v>134</v>
      </c>
      <c r="I10405" t="s">
        <v>135</v>
      </c>
      <c r="J10405" t="s">
        <v>136</v>
      </c>
      <c r="K10405" t="s">
        <v>137</v>
      </c>
      <c r="L10405" t="s">
        <v>29058</v>
      </c>
      <c r="M10405" t="s">
        <v>29059</v>
      </c>
      <c r="N10405">
        <v>5.3352777769999999</v>
      </c>
      <c r="O10405">
        <v>0</v>
      </c>
      <c r="P10405">
        <v>84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0</v>
      </c>
      <c r="W10405">
        <v>0</v>
      </c>
      <c r="X10405">
        <v>84.991135337745263</v>
      </c>
      <c r="Y10405">
        <v>0</v>
      </c>
      <c r="Z10405">
        <v>0</v>
      </c>
      <c r="AA10405">
        <v>0</v>
      </c>
      <c r="AB10405">
        <v>0</v>
      </c>
      <c r="AC10405">
        <v>0</v>
      </c>
      <c r="AD10405">
        <v>0</v>
      </c>
      <c r="AE10405">
        <v>84.991135337745263</v>
      </c>
    </row>
    <row r="10406" spans="1:31" x14ac:dyDescent="0.25">
      <c r="A10406">
        <v>1667866</v>
      </c>
      <c r="B10406">
        <v>1</v>
      </c>
      <c r="C10406" t="s">
        <v>80</v>
      </c>
      <c r="D10406" t="s">
        <v>95</v>
      </c>
      <c r="E10406" t="s">
        <v>140</v>
      </c>
      <c r="F10406" t="s">
        <v>29060</v>
      </c>
      <c r="G10406" t="s">
        <v>161</v>
      </c>
      <c r="H10406" t="s">
        <v>134</v>
      </c>
      <c r="I10406" t="s">
        <v>135</v>
      </c>
      <c r="J10406" t="s">
        <v>136</v>
      </c>
      <c r="K10406" t="s">
        <v>137</v>
      </c>
      <c r="L10406" t="s">
        <v>29061</v>
      </c>
      <c r="M10406" t="s">
        <v>29062</v>
      </c>
      <c r="N10406">
        <v>0.42361111099999998</v>
      </c>
      <c r="O10406">
        <v>6</v>
      </c>
      <c r="P10406">
        <v>2284</v>
      </c>
      <c r="Q10406">
        <v>26</v>
      </c>
      <c r="R10406">
        <v>24</v>
      </c>
      <c r="S10406">
        <v>24</v>
      </c>
      <c r="T10406">
        <v>144</v>
      </c>
      <c r="U10406">
        <v>1</v>
      </c>
      <c r="V10406">
        <v>0</v>
      </c>
      <c r="W10406">
        <v>2.1693828448032222</v>
      </c>
      <c r="X10406">
        <v>235.54015127264228</v>
      </c>
      <c r="Y10406">
        <v>28.528478797827216</v>
      </c>
      <c r="Z10406">
        <v>2.4633088354637644</v>
      </c>
      <c r="AA10406">
        <v>69.265037444079255</v>
      </c>
      <c r="AB10406">
        <v>51.277496628021254</v>
      </c>
      <c r="AC10406">
        <v>0.67376973125720141</v>
      </c>
      <c r="AD10406">
        <v>0</v>
      </c>
      <c r="AE10406">
        <v>389.91762555409417</v>
      </c>
    </row>
    <row r="10407" spans="1:31" x14ac:dyDescent="0.25">
      <c r="A10407">
        <v>1667783</v>
      </c>
      <c r="B10407">
        <v>1</v>
      </c>
      <c r="C10407" t="s">
        <v>80</v>
      </c>
      <c r="D10407" t="s">
        <v>88</v>
      </c>
      <c r="E10407" t="s">
        <v>131</v>
      </c>
      <c r="F10407" t="s">
        <v>2939</v>
      </c>
      <c r="G10407" t="s">
        <v>195</v>
      </c>
      <c r="H10407" t="s">
        <v>134</v>
      </c>
      <c r="I10407" t="s">
        <v>135</v>
      </c>
      <c r="J10407" t="s">
        <v>136</v>
      </c>
      <c r="K10407" t="s">
        <v>137</v>
      </c>
      <c r="L10407" t="s">
        <v>29063</v>
      </c>
      <c r="M10407" t="s">
        <v>29064</v>
      </c>
      <c r="N10407">
        <v>2.6613888879999998</v>
      </c>
      <c r="O10407">
        <v>1</v>
      </c>
      <c r="P10407">
        <v>491</v>
      </c>
      <c r="Q10407">
        <v>1</v>
      </c>
      <c r="R10407">
        <v>0</v>
      </c>
      <c r="S10407">
        <v>9</v>
      </c>
      <c r="T10407">
        <v>103</v>
      </c>
      <c r="U10407">
        <v>3</v>
      </c>
      <c r="V10407">
        <v>3</v>
      </c>
      <c r="W10407">
        <v>43.782274774703914</v>
      </c>
      <c r="X10407">
        <v>711.72367491765897</v>
      </c>
      <c r="Y10407">
        <v>0</v>
      </c>
      <c r="Z10407">
        <v>0</v>
      </c>
      <c r="AA10407">
        <v>237.44692477478355</v>
      </c>
      <c r="AB10407">
        <v>353.29886166141864</v>
      </c>
      <c r="AC10407">
        <v>78.024519346671894</v>
      </c>
      <c r="AD10407">
        <v>17.509341476997264</v>
      </c>
      <c r="AE10407">
        <v>1441.7855969522341</v>
      </c>
    </row>
    <row r="10408" spans="1:31" x14ac:dyDescent="0.25">
      <c r="A10408">
        <v>1667488</v>
      </c>
      <c r="B10408">
        <v>1</v>
      </c>
      <c r="C10408" t="s">
        <v>80</v>
      </c>
      <c r="D10408" t="s">
        <v>82</v>
      </c>
      <c r="E10408" t="s">
        <v>131</v>
      </c>
      <c r="F10408" t="s">
        <v>29065</v>
      </c>
      <c r="G10408" t="s">
        <v>161</v>
      </c>
      <c r="H10408" t="s">
        <v>134</v>
      </c>
      <c r="I10408" t="s">
        <v>135</v>
      </c>
      <c r="J10408" t="s">
        <v>136</v>
      </c>
      <c r="K10408" t="s">
        <v>137</v>
      </c>
      <c r="L10408" t="s">
        <v>29066</v>
      </c>
      <c r="M10408" t="s">
        <v>29067</v>
      </c>
      <c r="N10408">
        <v>1.5561111110000001</v>
      </c>
      <c r="O10408">
        <v>0</v>
      </c>
      <c r="P10408">
        <v>1470</v>
      </c>
      <c r="Q10408">
        <v>0</v>
      </c>
      <c r="R10408">
        <v>0</v>
      </c>
      <c r="S10408">
        <v>0</v>
      </c>
      <c r="T10408">
        <v>84</v>
      </c>
      <c r="U10408">
        <v>0</v>
      </c>
      <c r="V10408">
        <v>1</v>
      </c>
      <c r="W10408">
        <v>0</v>
      </c>
      <c r="X10408">
        <v>568.55813348923652</v>
      </c>
      <c r="Y10408">
        <v>0</v>
      </c>
      <c r="Z10408">
        <v>0</v>
      </c>
      <c r="AA10408">
        <v>0</v>
      </c>
      <c r="AB10408">
        <v>77.342775202210333</v>
      </c>
      <c r="AC10408">
        <v>0</v>
      </c>
      <c r="AD10408">
        <v>8.9297034604463263</v>
      </c>
      <c r="AE10408">
        <v>654.83061215189321</v>
      </c>
    </row>
    <row r="10409" spans="1:31" x14ac:dyDescent="0.25">
      <c r="A10409">
        <v>1667033</v>
      </c>
      <c r="B10409">
        <v>1</v>
      </c>
      <c r="C10409" t="s">
        <v>80</v>
      </c>
      <c r="D10409" t="s">
        <v>109</v>
      </c>
      <c r="E10409" t="s">
        <v>146</v>
      </c>
      <c r="F10409" t="s">
        <v>29068</v>
      </c>
      <c r="G10409" t="s">
        <v>403</v>
      </c>
      <c r="H10409" t="s">
        <v>149</v>
      </c>
      <c r="I10409" t="s">
        <v>135</v>
      </c>
      <c r="J10409" t="s">
        <v>136</v>
      </c>
      <c r="K10409" t="s">
        <v>137</v>
      </c>
      <c r="L10409" t="s">
        <v>29069</v>
      </c>
      <c r="M10409" t="s">
        <v>29070</v>
      </c>
      <c r="N10409">
        <v>4.5141666660000004</v>
      </c>
      <c r="O10409">
        <v>0</v>
      </c>
      <c r="P10409">
        <v>38</v>
      </c>
      <c r="Q10409">
        <v>0</v>
      </c>
      <c r="R10409">
        <v>30</v>
      </c>
      <c r="S10409">
        <v>0</v>
      </c>
      <c r="T10409">
        <v>4</v>
      </c>
      <c r="U10409">
        <v>0</v>
      </c>
      <c r="V10409">
        <v>0</v>
      </c>
      <c r="W10409">
        <v>0</v>
      </c>
      <c r="X10409">
        <v>8.0032123832389228</v>
      </c>
      <c r="Y10409">
        <v>0</v>
      </c>
      <c r="Z10409">
        <v>22.939087147958851</v>
      </c>
      <c r="AA10409">
        <v>0</v>
      </c>
      <c r="AB10409">
        <v>9.820031916064659</v>
      </c>
      <c r="AC10409">
        <v>0</v>
      </c>
      <c r="AD10409">
        <v>0</v>
      </c>
      <c r="AE10409">
        <v>40.762331447262433</v>
      </c>
    </row>
    <row r="10410" spans="1:31" x14ac:dyDescent="0.25">
      <c r="A10410">
        <v>1667282</v>
      </c>
      <c r="B10410">
        <v>1</v>
      </c>
      <c r="C10410" t="s">
        <v>80</v>
      </c>
      <c r="D10410" t="s">
        <v>94</v>
      </c>
      <c r="E10410" t="s">
        <v>140</v>
      </c>
      <c r="F10410" t="s">
        <v>29071</v>
      </c>
      <c r="G10410" t="s">
        <v>161</v>
      </c>
      <c r="H10410" t="s">
        <v>134</v>
      </c>
      <c r="I10410" t="s">
        <v>191</v>
      </c>
      <c r="J10410" t="s">
        <v>136</v>
      </c>
      <c r="K10410" t="s">
        <v>137</v>
      </c>
      <c r="L10410" t="s">
        <v>29072</v>
      </c>
      <c r="M10410" t="s">
        <v>29073</v>
      </c>
      <c r="N10410">
        <v>1.1111111E-2</v>
      </c>
      <c r="O10410">
        <v>0</v>
      </c>
      <c r="P10410">
        <v>990</v>
      </c>
      <c r="Q10410">
        <v>0</v>
      </c>
      <c r="R10410">
        <v>4</v>
      </c>
      <c r="S10410">
        <v>7</v>
      </c>
      <c r="T10410">
        <v>189</v>
      </c>
      <c r="U10410">
        <v>0</v>
      </c>
      <c r="V10410">
        <v>0</v>
      </c>
      <c r="W10410">
        <v>0</v>
      </c>
      <c r="X10410">
        <v>1.5657943066885651</v>
      </c>
      <c r="Y10410">
        <v>0</v>
      </c>
      <c r="Z10410">
        <v>1.5210067490700002E-2</v>
      </c>
      <c r="AA10410">
        <v>0.31486295376220008</v>
      </c>
      <c r="AB10410">
        <v>0.61988549237394441</v>
      </c>
      <c r="AC10410">
        <v>0</v>
      </c>
      <c r="AD10410">
        <v>0</v>
      </c>
      <c r="AE10410">
        <v>2.5157528203154098</v>
      </c>
    </row>
    <row r="10411" spans="1:31" x14ac:dyDescent="0.25">
      <c r="A10411">
        <v>1667113</v>
      </c>
      <c r="B10411">
        <v>1</v>
      </c>
      <c r="C10411" t="s">
        <v>81</v>
      </c>
      <c r="D10411" t="s">
        <v>114</v>
      </c>
      <c r="E10411" t="s">
        <v>146</v>
      </c>
      <c r="F10411" t="s">
        <v>29074</v>
      </c>
      <c r="G10411" t="s">
        <v>252</v>
      </c>
      <c r="H10411" t="s">
        <v>149</v>
      </c>
      <c r="I10411" t="s">
        <v>135</v>
      </c>
      <c r="J10411" t="s">
        <v>136</v>
      </c>
      <c r="K10411" t="s">
        <v>137</v>
      </c>
      <c r="L10411" t="s">
        <v>29075</v>
      </c>
      <c r="M10411" t="s">
        <v>29076</v>
      </c>
      <c r="N10411">
        <v>1.81</v>
      </c>
      <c r="O10411">
        <v>0</v>
      </c>
      <c r="P10411">
        <v>25</v>
      </c>
      <c r="Q10411">
        <v>0</v>
      </c>
      <c r="R10411">
        <v>0</v>
      </c>
      <c r="S10411">
        <v>0</v>
      </c>
      <c r="T10411">
        <v>1</v>
      </c>
      <c r="U10411">
        <v>0</v>
      </c>
      <c r="V10411">
        <v>0</v>
      </c>
      <c r="W10411">
        <v>0</v>
      </c>
      <c r="X10411">
        <v>4.6658183000021776</v>
      </c>
      <c r="Y10411">
        <v>0</v>
      </c>
      <c r="Z10411">
        <v>0</v>
      </c>
      <c r="AA10411">
        <v>0</v>
      </c>
      <c r="AB10411">
        <v>9.0400719611430008E-2</v>
      </c>
      <c r="AC10411">
        <v>0</v>
      </c>
      <c r="AD10411">
        <v>0</v>
      </c>
      <c r="AE10411">
        <v>4.7562190196136074</v>
      </c>
    </row>
    <row r="10412" spans="1:31" x14ac:dyDescent="0.25">
      <c r="A10412">
        <v>1667989</v>
      </c>
      <c r="B10412">
        <v>1</v>
      </c>
      <c r="C10412" t="s">
        <v>80</v>
      </c>
      <c r="D10412" t="s">
        <v>100</v>
      </c>
      <c r="E10412" t="s">
        <v>178</v>
      </c>
      <c r="F10412" t="s">
        <v>29077</v>
      </c>
      <c r="G10412" t="s">
        <v>187</v>
      </c>
      <c r="H10412" t="s">
        <v>149</v>
      </c>
      <c r="I10412" t="s">
        <v>135</v>
      </c>
      <c r="J10412" t="s">
        <v>136</v>
      </c>
      <c r="K10412" t="s">
        <v>137</v>
      </c>
      <c r="L10412" t="s">
        <v>29078</v>
      </c>
      <c r="M10412" t="s">
        <v>29079</v>
      </c>
      <c r="N10412">
        <v>9.9127777770000005</v>
      </c>
      <c r="O10412">
        <v>0</v>
      </c>
      <c r="P10412">
        <v>3</v>
      </c>
      <c r="Q10412">
        <v>0</v>
      </c>
      <c r="R10412">
        <v>1</v>
      </c>
      <c r="S10412">
        <v>0</v>
      </c>
      <c r="T10412">
        <v>1</v>
      </c>
      <c r="U10412">
        <v>0</v>
      </c>
      <c r="V10412">
        <v>0</v>
      </c>
      <c r="W10412">
        <v>0</v>
      </c>
      <c r="X10412">
        <v>9.815663077383336</v>
      </c>
      <c r="Y10412">
        <v>0</v>
      </c>
      <c r="Z10412">
        <v>10.551211329930407</v>
      </c>
      <c r="AA10412">
        <v>0</v>
      </c>
      <c r="AB10412">
        <v>19.791207113946506</v>
      </c>
      <c r="AC10412">
        <v>0</v>
      </c>
      <c r="AD10412">
        <v>0</v>
      </c>
      <c r="AE10412">
        <v>40.15808152126025</v>
      </c>
    </row>
    <row r="10413" spans="1:31" x14ac:dyDescent="0.25">
      <c r="A10413">
        <v>1666993</v>
      </c>
      <c r="B10413">
        <v>1</v>
      </c>
      <c r="C10413" t="s">
        <v>81</v>
      </c>
      <c r="D10413" t="s">
        <v>118</v>
      </c>
      <c r="E10413" t="s">
        <v>146</v>
      </c>
      <c r="F10413" t="s">
        <v>27840</v>
      </c>
      <c r="G10413" t="s">
        <v>260</v>
      </c>
      <c r="H10413" t="s">
        <v>149</v>
      </c>
      <c r="I10413" t="s">
        <v>135</v>
      </c>
      <c r="J10413" t="s">
        <v>136</v>
      </c>
      <c r="K10413" t="s">
        <v>137</v>
      </c>
      <c r="L10413" t="s">
        <v>29080</v>
      </c>
      <c r="M10413" t="s">
        <v>29081</v>
      </c>
      <c r="N10413">
        <v>0.39611111100000002</v>
      </c>
      <c r="O10413">
        <v>0</v>
      </c>
      <c r="P10413">
        <v>83</v>
      </c>
      <c r="Q10413">
        <v>0</v>
      </c>
      <c r="R10413">
        <v>3</v>
      </c>
      <c r="S10413">
        <v>0</v>
      </c>
      <c r="T10413">
        <v>47</v>
      </c>
      <c r="U10413">
        <v>0</v>
      </c>
      <c r="V10413">
        <v>0</v>
      </c>
      <c r="W10413">
        <v>0</v>
      </c>
      <c r="X10413">
        <v>7.1009877144376867</v>
      </c>
      <c r="Y10413">
        <v>0</v>
      </c>
      <c r="Z10413">
        <v>3.8589111815980001E-2</v>
      </c>
      <c r="AA10413">
        <v>0</v>
      </c>
      <c r="AB10413">
        <v>8.9119406813390505</v>
      </c>
      <c r="AC10413">
        <v>0</v>
      </c>
      <c r="AD10413">
        <v>0</v>
      </c>
      <c r="AE10413">
        <v>16.051517507592717</v>
      </c>
    </row>
    <row r="10414" spans="1:31" x14ac:dyDescent="0.25">
      <c r="A10414">
        <v>1667660</v>
      </c>
      <c r="B10414">
        <v>1</v>
      </c>
      <c r="C10414" t="s">
        <v>80</v>
      </c>
      <c r="D10414" t="s">
        <v>82</v>
      </c>
      <c r="E10414" t="s">
        <v>146</v>
      </c>
      <c r="F10414" t="s">
        <v>15275</v>
      </c>
      <c r="G10414" t="s">
        <v>3669</v>
      </c>
      <c r="H10414" t="s">
        <v>149</v>
      </c>
      <c r="I10414" t="s">
        <v>135</v>
      </c>
      <c r="J10414" t="s">
        <v>136</v>
      </c>
      <c r="K10414" t="s">
        <v>137</v>
      </c>
      <c r="L10414" t="s">
        <v>29082</v>
      </c>
      <c r="M10414" t="s">
        <v>29083</v>
      </c>
      <c r="N10414">
        <v>1.456111111</v>
      </c>
      <c r="O10414">
        <v>0</v>
      </c>
      <c r="P10414">
        <v>240</v>
      </c>
      <c r="Q10414">
        <v>0</v>
      </c>
      <c r="R10414">
        <v>0</v>
      </c>
      <c r="S10414">
        <v>0</v>
      </c>
      <c r="T10414">
        <v>82</v>
      </c>
      <c r="U10414">
        <v>0</v>
      </c>
      <c r="V10414">
        <v>0</v>
      </c>
      <c r="W10414">
        <v>0</v>
      </c>
      <c r="X10414">
        <v>83.105935144064006</v>
      </c>
      <c r="Y10414">
        <v>0</v>
      </c>
      <c r="Z10414">
        <v>0</v>
      </c>
      <c r="AA10414">
        <v>0</v>
      </c>
      <c r="AB10414">
        <v>125.51701881658661</v>
      </c>
      <c r="AC10414">
        <v>0</v>
      </c>
      <c r="AD10414">
        <v>0</v>
      </c>
      <c r="AE10414">
        <v>208.62295396065062</v>
      </c>
    </row>
    <row r="10415" spans="1:31" x14ac:dyDescent="0.25">
      <c r="A10415">
        <v>1667634</v>
      </c>
      <c r="B10415">
        <v>1</v>
      </c>
      <c r="C10415" t="s">
        <v>81</v>
      </c>
      <c r="D10415" t="s">
        <v>123</v>
      </c>
      <c r="E10415" t="s">
        <v>131</v>
      </c>
      <c r="F10415" t="s">
        <v>29084</v>
      </c>
      <c r="G10415" t="s">
        <v>161</v>
      </c>
      <c r="H10415" t="s">
        <v>134</v>
      </c>
      <c r="I10415" t="s">
        <v>135</v>
      </c>
      <c r="J10415" t="s">
        <v>136</v>
      </c>
      <c r="K10415" t="s">
        <v>137</v>
      </c>
      <c r="L10415" t="s">
        <v>29085</v>
      </c>
      <c r="M10415" t="s">
        <v>29086</v>
      </c>
      <c r="N10415">
        <v>1.8036111109999999</v>
      </c>
      <c r="O10415">
        <v>2</v>
      </c>
      <c r="P10415">
        <v>58</v>
      </c>
      <c r="Q10415">
        <v>10</v>
      </c>
      <c r="R10415">
        <v>8</v>
      </c>
      <c r="S10415">
        <v>0</v>
      </c>
      <c r="T10415">
        <v>4</v>
      </c>
      <c r="U10415">
        <v>0</v>
      </c>
      <c r="V10415">
        <v>0</v>
      </c>
      <c r="W10415">
        <v>7.2155280986293961</v>
      </c>
      <c r="X10415">
        <v>20.269547731895226</v>
      </c>
      <c r="Y10415">
        <v>13.48281424895408</v>
      </c>
      <c r="Z10415">
        <v>4.3568085552047862</v>
      </c>
      <c r="AA10415">
        <v>0</v>
      </c>
      <c r="AB10415">
        <v>3.1854766488191473</v>
      </c>
      <c r="AC10415">
        <v>0</v>
      </c>
      <c r="AD10415">
        <v>0</v>
      </c>
      <c r="AE10415">
        <v>48.510175283502633</v>
      </c>
    </row>
    <row r="10416" spans="1:31" x14ac:dyDescent="0.25">
      <c r="A10416">
        <v>1667966</v>
      </c>
      <c r="B10416">
        <v>1</v>
      </c>
      <c r="C10416" t="s">
        <v>80</v>
      </c>
      <c r="D10416" t="s">
        <v>98</v>
      </c>
      <c r="E10416" t="s">
        <v>152</v>
      </c>
      <c r="F10416" t="s">
        <v>29087</v>
      </c>
      <c r="G10416" t="s">
        <v>154</v>
      </c>
      <c r="H10416" t="s">
        <v>149</v>
      </c>
      <c r="I10416" t="s">
        <v>135</v>
      </c>
      <c r="J10416" t="s">
        <v>136</v>
      </c>
      <c r="K10416" t="s">
        <v>137</v>
      </c>
      <c r="L10416" t="s">
        <v>29088</v>
      </c>
      <c r="M10416" t="s">
        <v>29089</v>
      </c>
      <c r="N10416">
        <v>3.9702777770000002</v>
      </c>
      <c r="O10416">
        <v>0</v>
      </c>
      <c r="P10416">
        <v>1</v>
      </c>
      <c r="Q10416">
        <v>0</v>
      </c>
      <c r="R10416">
        <v>0</v>
      </c>
      <c r="S10416">
        <v>0</v>
      </c>
      <c r="T10416">
        <v>0</v>
      </c>
      <c r="U10416">
        <v>0</v>
      </c>
      <c r="V10416">
        <v>0</v>
      </c>
      <c r="W10416">
        <v>0</v>
      </c>
      <c r="X10416">
        <v>1.3204676833616003</v>
      </c>
      <c r="Y10416">
        <v>0</v>
      </c>
      <c r="Z10416">
        <v>0</v>
      </c>
      <c r="AA10416">
        <v>0</v>
      </c>
      <c r="AB10416">
        <v>0</v>
      </c>
      <c r="AC10416">
        <v>0</v>
      </c>
      <c r="AD10416">
        <v>0</v>
      </c>
      <c r="AE10416">
        <v>1.3204676833616003</v>
      </c>
    </row>
    <row r="10417" spans="1:31" x14ac:dyDescent="0.25">
      <c r="A10417">
        <v>1667468</v>
      </c>
      <c r="B10417">
        <v>1</v>
      </c>
      <c r="C10417" t="s">
        <v>80</v>
      </c>
      <c r="D10417" t="s">
        <v>103</v>
      </c>
      <c r="E10417" t="s">
        <v>204</v>
      </c>
      <c r="F10417" t="s">
        <v>3320</v>
      </c>
      <c r="G10417" t="s">
        <v>161</v>
      </c>
      <c r="H10417" t="s">
        <v>134</v>
      </c>
      <c r="I10417" t="s">
        <v>135</v>
      </c>
      <c r="J10417" t="s">
        <v>136</v>
      </c>
      <c r="K10417" t="s">
        <v>137</v>
      </c>
      <c r="L10417" t="s">
        <v>28619</v>
      </c>
      <c r="M10417" t="s">
        <v>29090</v>
      </c>
      <c r="N10417">
        <v>8.0555555000000001E-2</v>
      </c>
      <c r="O10417">
        <v>21</v>
      </c>
      <c r="P10417">
        <v>5680</v>
      </c>
      <c r="Q10417">
        <v>68</v>
      </c>
      <c r="R10417">
        <v>646</v>
      </c>
      <c r="S10417">
        <v>110</v>
      </c>
      <c r="T10417">
        <v>1385</v>
      </c>
      <c r="U10417">
        <v>19</v>
      </c>
      <c r="V10417">
        <v>4</v>
      </c>
      <c r="W10417">
        <v>0.93251137533333339</v>
      </c>
      <c r="X10417">
        <v>72.405659129810118</v>
      </c>
      <c r="Y10417">
        <v>18.565811345429466</v>
      </c>
      <c r="Z10417">
        <v>7.486040005130902</v>
      </c>
      <c r="AA10417">
        <v>52.863215156206998</v>
      </c>
      <c r="AB10417">
        <v>58.738555403758618</v>
      </c>
      <c r="AC10417">
        <v>118.31269247315501</v>
      </c>
      <c r="AD10417">
        <v>10.672133421566333</v>
      </c>
      <c r="AE10417">
        <v>339.97661831039079</v>
      </c>
    </row>
    <row r="10418" spans="1:31" x14ac:dyDescent="0.25">
      <c r="A10418">
        <v>1667591</v>
      </c>
      <c r="B10418">
        <v>1</v>
      </c>
      <c r="C10418" t="s">
        <v>81</v>
      </c>
      <c r="D10418" t="s">
        <v>121</v>
      </c>
      <c r="E10418" t="s">
        <v>140</v>
      </c>
      <c r="F10418" t="s">
        <v>29091</v>
      </c>
      <c r="G10418" t="s">
        <v>161</v>
      </c>
      <c r="H10418" t="s">
        <v>134</v>
      </c>
      <c r="I10418" t="s">
        <v>135</v>
      </c>
      <c r="J10418" t="s">
        <v>136</v>
      </c>
      <c r="K10418" t="s">
        <v>137</v>
      </c>
      <c r="L10418" t="s">
        <v>29092</v>
      </c>
      <c r="M10418" t="s">
        <v>29093</v>
      </c>
      <c r="N10418">
        <v>0.25</v>
      </c>
      <c r="O10418">
        <v>0</v>
      </c>
      <c r="P10418">
        <v>1281</v>
      </c>
      <c r="Q10418">
        <v>4</v>
      </c>
      <c r="R10418">
        <v>116</v>
      </c>
      <c r="S10418">
        <v>12</v>
      </c>
      <c r="T10418">
        <v>88</v>
      </c>
      <c r="U10418">
        <v>1</v>
      </c>
      <c r="V10418">
        <v>0</v>
      </c>
      <c r="W10418">
        <v>0</v>
      </c>
      <c r="X10418">
        <v>32.325764475654452</v>
      </c>
      <c r="Y10418">
        <v>0.65911943977200005</v>
      </c>
      <c r="Z10418">
        <v>3.450116662369751</v>
      </c>
      <c r="AA10418">
        <v>11.732360207391501</v>
      </c>
      <c r="AB10418">
        <v>7.3845755803372475</v>
      </c>
      <c r="AC10418">
        <v>1.6702151186662502</v>
      </c>
      <c r="AD10418">
        <v>0</v>
      </c>
      <c r="AE10418">
        <v>57.222151484191201</v>
      </c>
    </row>
    <row r="10419" spans="1:31" x14ac:dyDescent="0.25">
      <c r="A10419">
        <v>1668009</v>
      </c>
      <c r="B10419">
        <v>1</v>
      </c>
      <c r="C10419" t="s">
        <v>80</v>
      </c>
      <c r="D10419" t="s">
        <v>90</v>
      </c>
      <c r="E10419" t="s">
        <v>178</v>
      </c>
      <c r="F10419" t="s">
        <v>2150</v>
      </c>
      <c r="G10419" t="s">
        <v>227</v>
      </c>
      <c r="H10419" t="s">
        <v>149</v>
      </c>
      <c r="I10419" t="s">
        <v>135</v>
      </c>
      <c r="J10419" t="s">
        <v>136</v>
      </c>
      <c r="K10419" t="s">
        <v>137</v>
      </c>
      <c r="L10419" t="s">
        <v>29094</v>
      </c>
      <c r="M10419" t="s">
        <v>29095</v>
      </c>
      <c r="N10419">
        <v>2.9591666659999998</v>
      </c>
      <c r="O10419">
        <v>0</v>
      </c>
      <c r="P10419">
        <v>287</v>
      </c>
      <c r="Q10419">
        <v>0</v>
      </c>
      <c r="R10419">
        <v>0</v>
      </c>
      <c r="S10419">
        <v>0</v>
      </c>
      <c r="T10419">
        <v>9</v>
      </c>
      <c r="U10419">
        <v>0</v>
      </c>
      <c r="V10419">
        <v>0</v>
      </c>
      <c r="W10419">
        <v>0</v>
      </c>
      <c r="X10419">
        <v>384.04942114072463</v>
      </c>
      <c r="Y10419">
        <v>0</v>
      </c>
      <c r="Z10419">
        <v>0</v>
      </c>
      <c r="AA10419">
        <v>0</v>
      </c>
      <c r="AB10419">
        <v>10.138127966433387</v>
      </c>
      <c r="AC10419">
        <v>0</v>
      </c>
      <c r="AD10419">
        <v>0</v>
      </c>
      <c r="AE10419">
        <v>394.18754910715802</v>
      </c>
    </row>
    <row r="10420" spans="1:31" x14ac:dyDescent="0.25">
      <c r="A10420">
        <v>1667640</v>
      </c>
      <c r="B10420">
        <v>1</v>
      </c>
      <c r="C10420" t="s">
        <v>80</v>
      </c>
      <c r="D10420" t="s">
        <v>92</v>
      </c>
      <c r="E10420" t="s">
        <v>140</v>
      </c>
      <c r="F10420" t="s">
        <v>4793</v>
      </c>
      <c r="G10420" t="s">
        <v>161</v>
      </c>
      <c r="H10420" t="s">
        <v>134</v>
      </c>
      <c r="I10420" t="s">
        <v>135</v>
      </c>
      <c r="J10420" t="s">
        <v>136</v>
      </c>
      <c r="K10420" t="s">
        <v>137</v>
      </c>
      <c r="L10420" t="s">
        <v>29096</v>
      </c>
      <c r="M10420" t="s">
        <v>29097</v>
      </c>
      <c r="N10420">
        <v>1.4072222219999999</v>
      </c>
      <c r="O10420">
        <v>0</v>
      </c>
      <c r="P10420">
        <v>84</v>
      </c>
      <c r="Q10420">
        <v>7</v>
      </c>
      <c r="R10420">
        <v>20</v>
      </c>
      <c r="S10420">
        <v>3</v>
      </c>
      <c r="T10420">
        <v>3</v>
      </c>
      <c r="U10420">
        <v>0</v>
      </c>
      <c r="V10420">
        <v>0</v>
      </c>
      <c r="W10420">
        <v>0</v>
      </c>
      <c r="X10420">
        <v>23.712715964644186</v>
      </c>
      <c r="Y10420">
        <v>40.673003451836863</v>
      </c>
      <c r="Z10420">
        <v>2.5572272056509471</v>
      </c>
      <c r="AA10420">
        <v>210.56196561543675</v>
      </c>
      <c r="AB10420">
        <v>11.165688328048633</v>
      </c>
      <c r="AC10420">
        <v>0</v>
      </c>
      <c r="AD10420">
        <v>0</v>
      </c>
      <c r="AE10420">
        <v>288.67060056561741</v>
      </c>
    </row>
    <row r="10421" spans="1:31" x14ac:dyDescent="0.25">
      <c r="A10421">
        <v>1667262</v>
      </c>
      <c r="B10421">
        <v>1</v>
      </c>
      <c r="C10421" t="s">
        <v>80</v>
      </c>
      <c r="D10421" t="s">
        <v>95</v>
      </c>
      <c r="E10421" t="s">
        <v>140</v>
      </c>
      <c r="F10421" t="s">
        <v>29060</v>
      </c>
      <c r="G10421" t="s">
        <v>161</v>
      </c>
      <c r="H10421" t="s">
        <v>134</v>
      </c>
      <c r="I10421" t="s">
        <v>135</v>
      </c>
      <c r="J10421" t="s">
        <v>136</v>
      </c>
      <c r="K10421" t="s">
        <v>137</v>
      </c>
      <c r="L10421" t="s">
        <v>29098</v>
      </c>
      <c r="M10421" t="s">
        <v>29099</v>
      </c>
      <c r="N10421">
        <v>3.1266666660000002</v>
      </c>
      <c r="O10421">
        <v>6</v>
      </c>
      <c r="P10421">
        <v>2284</v>
      </c>
      <c r="Q10421">
        <v>26</v>
      </c>
      <c r="R10421">
        <v>24</v>
      </c>
      <c r="S10421">
        <v>24</v>
      </c>
      <c r="T10421">
        <v>144</v>
      </c>
      <c r="U10421">
        <v>1</v>
      </c>
      <c r="V10421">
        <v>0</v>
      </c>
      <c r="W10421">
        <v>12.463853217136068</v>
      </c>
      <c r="X10421">
        <v>1344.067587437989</v>
      </c>
      <c r="Y10421">
        <v>206.4742148027635</v>
      </c>
      <c r="Z10421">
        <v>15.322387666386456</v>
      </c>
      <c r="AA10421">
        <v>555.40442175965848</v>
      </c>
      <c r="AB10421">
        <v>428.2385396368893</v>
      </c>
      <c r="AC10421">
        <v>7.5359963647889767</v>
      </c>
      <c r="AD10421">
        <v>0</v>
      </c>
      <c r="AE10421">
        <v>2569.5070008856119</v>
      </c>
    </row>
    <row r="10422" spans="1:31" x14ac:dyDescent="0.25">
      <c r="A10422">
        <v>1667760</v>
      </c>
      <c r="B10422">
        <v>1</v>
      </c>
      <c r="C10422" t="s">
        <v>80</v>
      </c>
      <c r="D10422" t="s">
        <v>102</v>
      </c>
      <c r="E10422" t="s">
        <v>152</v>
      </c>
      <c r="F10422" t="s">
        <v>29100</v>
      </c>
      <c r="G10422" t="s">
        <v>154</v>
      </c>
      <c r="H10422" t="s">
        <v>149</v>
      </c>
      <c r="I10422" t="s">
        <v>135</v>
      </c>
      <c r="J10422" t="s">
        <v>136</v>
      </c>
      <c r="K10422" t="s">
        <v>137</v>
      </c>
      <c r="L10422" t="s">
        <v>29101</v>
      </c>
      <c r="M10422" t="s">
        <v>29102</v>
      </c>
      <c r="N10422">
        <v>4.4355555549999997</v>
      </c>
      <c r="O10422">
        <v>0</v>
      </c>
      <c r="P10422">
        <v>1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0.98103924800787612</v>
      </c>
      <c r="Y10422">
        <v>0</v>
      </c>
      <c r="Z10422">
        <v>0</v>
      </c>
      <c r="AA10422">
        <v>0</v>
      </c>
      <c r="AB10422">
        <v>0</v>
      </c>
      <c r="AC10422">
        <v>0</v>
      </c>
      <c r="AD10422">
        <v>0</v>
      </c>
      <c r="AE10422">
        <v>0.98103924800787612</v>
      </c>
    </row>
    <row r="10423" spans="1:31" x14ac:dyDescent="0.25">
      <c r="A10423">
        <v>1667697</v>
      </c>
      <c r="B10423">
        <v>1</v>
      </c>
      <c r="C10423" t="s">
        <v>81</v>
      </c>
      <c r="D10423" t="s">
        <v>123</v>
      </c>
      <c r="E10423" t="s">
        <v>131</v>
      </c>
      <c r="F10423" t="s">
        <v>29103</v>
      </c>
      <c r="G10423" t="s">
        <v>161</v>
      </c>
      <c r="H10423" t="s">
        <v>134</v>
      </c>
      <c r="I10423" t="s">
        <v>135</v>
      </c>
      <c r="J10423" t="s">
        <v>136</v>
      </c>
      <c r="K10423" t="s">
        <v>137</v>
      </c>
      <c r="L10423" t="s">
        <v>29104</v>
      </c>
      <c r="M10423" t="s">
        <v>29105</v>
      </c>
      <c r="N10423">
        <v>2.4255555549999999</v>
      </c>
      <c r="O10423">
        <v>1</v>
      </c>
      <c r="P10423">
        <v>946</v>
      </c>
      <c r="Q10423">
        <v>18</v>
      </c>
      <c r="R10423">
        <v>59</v>
      </c>
      <c r="S10423">
        <v>2</v>
      </c>
      <c r="T10423">
        <v>44</v>
      </c>
      <c r="U10423">
        <v>0</v>
      </c>
      <c r="V10423">
        <v>0</v>
      </c>
      <c r="W10423">
        <v>0.10960748264522002</v>
      </c>
      <c r="X10423">
        <v>543.57341554532115</v>
      </c>
      <c r="Y10423">
        <v>20.182661683386421</v>
      </c>
      <c r="Z10423">
        <v>28.666215783607715</v>
      </c>
      <c r="AA10423">
        <v>58.514630967118286</v>
      </c>
      <c r="AB10423">
        <v>61.870793464611523</v>
      </c>
      <c r="AC10423">
        <v>0</v>
      </c>
      <c r="AD10423">
        <v>0</v>
      </c>
      <c r="AE10423">
        <v>712.9173249266903</v>
      </c>
    </row>
    <row r="10424" spans="1:31" x14ac:dyDescent="0.25">
      <c r="A10424">
        <v>1667952</v>
      </c>
      <c r="B10424">
        <v>1</v>
      </c>
      <c r="C10424" t="s">
        <v>80</v>
      </c>
      <c r="D10424" t="s">
        <v>106</v>
      </c>
      <c r="E10424" t="s">
        <v>362</v>
      </c>
      <c r="F10424" t="s">
        <v>29106</v>
      </c>
      <c r="G10424" t="s">
        <v>187</v>
      </c>
      <c r="H10424" t="s">
        <v>149</v>
      </c>
      <c r="I10424" t="s">
        <v>135</v>
      </c>
      <c r="J10424" t="s">
        <v>136</v>
      </c>
      <c r="K10424" t="s">
        <v>137</v>
      </c>
      <c r="L10424" t="s">
        <v>29107</v>
      </c>
      <c r="M10424" t="s">
        <v>29108</v>
      </c>
      <c r="N10424">
        <v>1.6344444440000001</v>
      </c>
      <c r="O10424">
        <v>0</v>
      </c>
      <c r="P10424">
        <v>37</v>
      </c>
      <c r="Q10424">
        <v>0</v>
      </c>
      <c r="R10424">
        <v>4</v>
      </c>
      <c r="S10424">
        <v>0</v>
      </c>
      <c r="T10424">
        <v>8</v>
      </c>
      <c r="U10424">
        <v>0</v>
      </c>
      <c r="V10424">
        <v>0</v>
      </c>
      <c r="W10424">
        <v>0</v>
      </c>
      <c r="X10424">
        <v>11.207800426374575</v>
      </c>
      <c r="Y10424">
        <v>0</v>
      </c>
      <c r="Z10424">
        <v>0.95466952486528656</v>
      </c>
      <c r="AA10424">
        <v>0</v>
      </c>
      <c r="AB10424">
        <v>8.7205426458551329</v>
      </c>
      <c r="AC10424">
        <v>0</v>
      </c>
      <c r="AD10424">
        <v>0</v>
      </c>
      <c r="AE10424">
        <v>20.883012597094996</v>
      </c>
    </row>
    <row r="10425" spans="1:31" x14ac:dyDescent="0.25">
      <c r="A10425">
        <v>1667946</v>
      </c>
      <c r="B10425">
        <v>1</v>
      </c>
      <c r="C10425" t="s">
        <v>80</v>
      </c>
      <c r="D10425" t="s">
        <v>83</v>
      </c>
      <c r="E10425" t="s">
        <v>152</v>
      </c>
      <c r="F10425" t="s">
        <v>29109</v>
      </c>
      <c r="G10425" t="s">
        <v>154</v>
      </c>
      <c r="H10425" t="s">
        <v>149</v>
      </c>
      <c r="I10425" t="s">
        <v>135</v>
      </c>
      <c r="J10425" t="s">
        <v>136</v>
      </c>
      <c r="K10425" t="s">
        <v>137</v>
      </c>
      <c r="L10425" t="s">
        <v>29110</v>
      </c>
      <c r="M10425" t="s">
        <v>29111</v>
      </c>
      <c r="N10425">
        <v>1.460555555</v>
      </c>
      <c r="O10425">
        <v>0</v>
      </c>
      <c r="P10425">
        <v>6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0</v>
      </c>
      <c r="W10425">
        <v>0</v>
      </c>
      <c r="X10425">
        <v>2.1775858531351782</v>
      </c>
      <c r="Y10425">
        <v>0</v>
      </c>
      <c r="Z10425">
        <v>0</v>
      </c>
      <c r="AA10425">
        <v>0</v>
      </c>
      <c r="AB10425">
        <v>0</v>
      </c>
      <c r="AC10425">
        <v>0</v>
      </c>
      <c r="AD10425">
        <v>0</v>
      </c>
      <c r="AE10425">
        <v>2.1775858531351782</v>
      </c>
    </row>
    <row r="10426" spans="1:31" x14ac:dyDescent="0.25">
      <c r="A10426">
        <v>1667305</v>
      </c>
      <c r="B10426">
        <v>1</v>
      </c>
      <c r="C10426" t="s">
        <v>80</v>
      </c>
      <c r="D10426" t="s">
        <v>93</v>
      </c>
      <c r="E10426" t="s">
        <v>140</v>
      </c>
      <c r="F10426" t="s">
        <v>29112</v>
      </c>
      <c r="G10426" t="s">
        <v>161</v>
      </c>
      <c r="H10426" t="s">
        <v>134</v>
      </c>
      <c r="I10426" t="s">
        <v>135</v>
      </c>
      <c r="J10426" t="s">
        <v>136</v>
      </c>
      <c r="K10426" t="s">
        <v>137</v>
      </c>
      <c r="L10426" t="s">
        <v>29113</v>
      </c>
      <c r="M10426" t="s">
        <v>29114</v>
      </c>
      <c r="N10426">
        <v>0.55027777700000002</v>
      </c>
      <c r="O10426">
        <v>3</v>
      </c>
      <c r="P10426">
        <v>2</v>
      </c>
      <c r="Q10426">
        <v>40</v>
      </c>
      <c r="R10426">
        <v>1</v>
      </c>
      <c r="S10426">
        <v>8</v>
      </c>
      <c r="T10426">
        <v>3</v>
      </c>
      <c r="U10426">
        <v>1</v>
      </c>
      <c r="V10426">
        <v>0</v>
      </c>
      <c r="W10426">
        <v>0.88903633332223309</v>
      </c>
      <c r="X10426">
        <v>0.29651680910705003</v>
      </c>
      <c r="Y10426">
        <v>44.34208839397246</v>
      </c>
      <c r="Z10426">
        <v>0.26834224919036109</v>
      </c>
      <c r="AA10426">
        <v>11.599300297337424</v>
      </c>
      <c r="AB10426">
        <v>2.9171074805417998</v>
      </c>
      <c r="AC10426">
        <v>8.4926326166689634</v>
      </c>
      <c r="AD10426">
        <v>0</v>
      </c>
      <c r="AE10426">
        <v>68.805024180140293</v>
      </c>
    </row>
    <row r="10427" spans="1:31" x14ac:dyDescent="0.25">
      <c r="A10427">
        <v>1667846</v>
      </c>
      <c r="B10427">
        <v>1</v>
      </c>
      <c r="C10427" t="s">
        <v>80</v>
      </c>
      <c r="D10427" t="s">
        <v>99</v>
      </c>
      <c r="E10427" t="s">
        <v>140</v>
      </c>
      <c r="F10427" t="s">
        <v>25818</v>
      </c>
      <c r="G10427" t="s">
        <v>161</v>
      </c>
      <c r="H10427" t="s">
        <v>134</v>
      </c>
      <c r="I10427" t="s">
        <v>135</v>
      </c>
      <c r="J10427" t="s">
        <v>136</v>
      </c>
      <c r="K10427" t="s">
        <v>137</v>
      </c>
      <c r="L10427" t="s">
        <v>29115</v>
      </c>
      <c r="M10427" t="s">
        <v>29116</v>
      </c>
      <c r="N10427">
        <v>0.88249999999999995</v>
      </c>
      <c r="O10427">
        <v>22</v>
      </c>
      <c r="P10427">
        <v>4433</v>
      </c>
      <c r="Q10427">
        <v>13</v>
      </c>
      <c r="R10427">
        <v>178</v>
      </c>
      <c r="S10427">
        <v>33</v>
      </c>
      <c r="T10427">
        <v>574</v>
      </c>
      <c r="U10427">
        <v>0</v>
      </c>
      <c r="V10427">
        <v>10</v>
      </c>
      <c r="W10427">
        <v>54.808685874248667</v>
      </c>
      <c r="X10427">
        <v>1076.7901650214467</v>
      </c>
      <c r="Y10427">
        <v>23.631106152711411</v>
      </c>
      <c r="Z10427">
        <v>31.465869187494807</v>
      </c>
      <c r="AA10427">
        <v>121.99798806003382</v>
      </c>
      <c r="AB10427">
        <v>389.85325708948773</v>
      </c>
      <c r="AC10427">
        <v>0</v>
      </c>
      <c r="AD10427">
        <v>9.8466239700349512</v>
      </c>
      <c r="AE10427">
        <v>1708.3936953554578</v>
      </c>
    </row>
    <row r="10428" spans="1:31" x14ac:dyDescent="0.25">
      <c r="A10428">
        <v>1667803</v>
      </c>
      <c r="B10428">
        <v>1</v>
      </c>
      <c r="C10428" t="s">
        <v>80</v>
      </c>
      <c r="D10428" t="s">
        <v>109</v>
      </c>
      <c r="E10428" t="s">
        <v>178</v>
      </c>
      <c r="F10428" t="s">
        <v>27727</v>
      </c>
      <c r="G10428" t="s">
        <v>227</v>
      </c>
      <c r="H10428" t="s">
        <v>149</v>
      </c>
      <c r="I10428" t="s">
        <v>135</v>
      </c>
      <c r="J10428" t="s">
        <v>136</v>
      </c>
      <c r="K10428" t="s">
        <v>137</v>
      </c>
      <c r="L10428" t="s">
        <v>29117</v>
      </c>
      <c r="M10428" t="s">
        <v>29118</v>
      </c>
      <c r="N10428">
        <v>6.8063888879999999</v>
      </c>
      <c r="O10428">
        <v>0</v>
      </c>
      <c r="P10428">
        <v>5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0</v>
      </c>
      <c r="W10428">
        <v>0</v>
      </c>
      <c r="X10428">
        <v>3.8537483695540868</v>
      </c>
      <c r="Y10428">
        <v>0</v>
      </c>
      <c r="Z10428">
        <v>0</v>
      </c>
      <c r="AA10428">
        <v>0</v>
      </c>
      <c r="AB10428">
        <v>0</v>
      </c>
      <c r="AC10428">
        <v>0</v>
      </c>
      <c r="AD10428">
        <v>0</v>
      </c>
      <c r="AE10428">
        <v>3.8537483695540868</v>
      </c>
    </row>
    <row r="10429" spans="1:31" x14ac:dyDescent="0.25">
      <c r="A10429">
        <v>1667013</v>
      </c>
      <c r="B10429">
        <v>1</v>
      </c>
      <c r="C10429" t="s">
        <v>80</v>
      </c>
      <c r="D10429" t="s">
        <v>108</v>
      </c>
      <c r="E10429" t="s">
        <v>146</v>
      </c>
      <c r="F10429" t="s">
        <v>29119</v>
      </c>
      <c r="G10429" t="s">
        <v>260</v>
      </c>
      <c r="H10429" t="s">
        <v>149</v>
      </c>
      <c r="I10429" t="s">
        <v>135</v>
      </c>
      <c r="J10429" t="s">
        <v>136</v>
      </c>
      <c r="K10429" t="s">
        <v>137</v>
      </c>
      <c r="L10429" t="s">
        <v>29120</v>
      </c>
      <c r="M10429" t="s">
        <v>29121</v>
      </c>
      <c r="N10429">
        <v>1.3975</v>
      </c>
      <c r="O10429">
        <v>0</v>
      </c>
      <c r="P10429">
        <v>42</v>
      </c>
      <c r="Q10429">
        <v>0</v>
      </c>
      <c r="R10429">
        <v>7</v>
      </c>
      <c r="S10429">
        <v>0</v>
      </c>
      <c r="T10429">
        <v>6</v>
      </c>
      <c r="U10429">
        <v>0</v>
      </c>
      <c r="V10429">
        <v>0</v>
      </c>
      <c r="W10429">
        <v>0</v>
      </c>
      <c r="X10429">
        <v>7.0588770371077967</v>
      </c>
      <c r="Y10429">
        <v>0</v>
      </c>
      <c r="Z10429">
        <v>0.35207541320991831</v>
      </c>
      <c r="AA10429">
        <v>0</v>
      </c>
      <c r="AB10429">
        <v>1.0794284992517098</v>
      </c>
      <c r="AC10429">
        <v>0</v>
      </c>
      <c r="AD10429">
        <v>0</v>
      </c>
      <c r="AE10429">
        <v>8.490380949569424</v>
      </c>
    </row>
    <row r="10430" spans="1:31" x14ac:dyDescent="0.25">
      <c r="A10430">
        <v>1667291</v>
      </c>
      <c r="B10430">
        <v>1</v>
      </c>
      <c r="C10430" t="s">
        <v>80</v>
      </c>
      <c r="D10430" t="s">
        <v>82</v>
      </c>
      <c r="E10430" t="s">
        <v>178</v>
      </c>
      <c r="F10430" t="s">
        <v>29122</v>
      </c>
      <c r="G10430" t="s">
        <v>227</v>
      </c>
      <c r="H10430" t="s">
        <v>149</v>
      </c>
      <c r="I10430" t="s">
        <v>135</v>
      </c>
      <c r="J10430" t="s">
        <v>136</v>
      </c>
      <c r="K10430" t="s">
        <v>137</v>
      </c>
      <c r="L10430" t="s">
        <v>29123</v>
      </c>
      <c r="M10430" t="s">
        <v>29124</v>
      </c>
      <c r="N10430">
        <v>1.2813888879999999</v>
      </c>
      <c r="O10430">
        <v>0</v>
      </c>
      <c r="P10430">
        <v>100</v>
      </c>
      <c r="Q10430">
        <v>0</v>
      </c>
      <c r="R10430">
        <v>0</v>
      </c>
      <c r="S10430">
        <v>0</v>
      </c>
      <c r="T10430">
        <v>4</v>
      </c>
      <c r="U10430">
        <v>0</v>
      </c>
      <c r="V10430">
        <v>0</v>
      </c>
      <c r="W10430">
        <v>0</v>
      </c>
      <c r="X10430">
        <v>48.344018360954905</v>
      </c>
      <c r="Y10430">
        <v>0</v>
      </c>
      <c r="Z10430">
        <v>0</v>
      </c>
      <c r="AA10430">
        <v>0</v>
      </c>
      <c r="AB10430">
        <v>3.2703090076222221E-4</v>
      </c>
      <c r="AC10430">
        <v>0</v>
      </c>
      <c r="AD10430">
        <v>0</v>
      </c>
      <c r="AE10430">
        <v>48.344345391855668</v>
      </c>
    </row>
    <row r="10431" spans="1:31" x14ac:dyDescent="0.25">
      <c r="A10431">
        <v>1667623</v>
      </c>
      <c r="B10431">
        <v>1</v>
      </c>
      <c r="C10431" t="s">
        <v>80</v>
      </c>
      <c r="D10431" t="s">
        <v>87</v>
      </c>
      <c r="E10431" t="s">
        <v>146</v>
      </c>
      <c r="F10431" t="s">
        <v>29125</v>
      </c>
      <c r="G10431" t="s">
        <v>260</v>
      </c>
      <c r="H10431" t="s">
        <v>149</v>
      </c>
      <c r="I10431" t="s">
        <v>135</v>
      </c>
      <c r="J10431" t="s">
        <v>136</v>
      </c>
      <c r="K10431" t="s">
        <v>137</v>
      </c>
      <c r="L10431" t="s">
        <v>29126</v>
      </c>
      <c r="M10431" t="s">
        <v>29127</v>
      </c>
      <c r="N10431">
        <v>2.4052777769999998</v>
      </c>
      <c r="O10431">
        <v>0</v>
      </c>
      <c r="P10431">
        <v>438</v>
      </c>
      <c r="Q10431">
        <v>0</v>
      </c>
      <c r="R10431">
        <v>0</v>
      </c>
      <c r="S10431">
        <v>0</v>
      </c>
      <c r="T10431">
        <v>27</v>
      </c>
      <c r="U10431">
        <v>0</v>
      </c>
      <c r="V10431">
        <v>0</v>
      </c>
      <c r="W10431">
        <v>0</v>
      </c>
      <c r="X10431">
        <v>315.47536744078553</v>
      </c>
      <c r="Y10431">
        <v>0</v>
      </c>
      <c r="Z10431">
        <v>0</v>
      </c>
      <c r="AA10431">
        <v>0</v>
      </c>
      <c r="AB10431">
        <v>72.072691504802506</v>
      </c>
      <c r="AC10431">
        <v>0</v>
      </c>
      <c r="AD10431">
        <v>0</v>
      </c>
      <c r="AE10431">
        <v>387.54805894558802</v>
      </c>
    </row>
    <row r="10432" spans="1:31" x14ac:dyDescent="0.25">
      <c r="A10432">
        <v>1667600</v>
      </c>
      <c r="B10432">
        <v>1</v>
      </c>
      <c r="C10432" t="s">
        <v>80</v>
      </c>
      <c r="D10432" t="s">
        <v>93</v>
      </c>
      <c r="E10432" t="s">
        <v>140</v>
      </c>
      <c r="F10432" t="s">
        <v>29128</v>
      </c>
      <c r="G10432" t="s">
        <v>161</v>
      </c>
      <c r="H10432" t="s">
        <v>134</v>
      </c>
      <c r="I10432" t="s">
        <v>135</v>
      </c>
      <c r="J10432" t="s">
        <v>136</v>
      </c>
      <c r="K10432" t="s">
        <v>137</v>
      </c>
      <c r="L10432" t="s">
        <v>28563</v>
      </c>
      <c r="M10432" t="s">
        <v>29129</v>
      </c>
      <c r="N10432">
        <v>0.16388888800000001</v>
      </c>
      <c r="O10432">
        <v>0</v>
      </c>
      <c r="P10432">
        <v>1102</v>
      </c>
      <c r="Q10432">
        <v>58</v>
      </c>
      <c r="R10432">
        <v>588</v>
      </c>
      <c r="S10432">
        <v>21</v>
      </c>
      <c r="T10432">
        <v>354</v>
      </c>
      <c r="U10432">
        <v>0</v>
      </c>
      <c r="V10432">
        <v>0</v>
      </c>
      <c r="W10432">
        <v>0</v>
      </c>
      <c r="X10432">
        <v>27.439609846079634</v>
      </c>
      <c r="Y10432">
        <v>2.5969951458249443</v>
      </c>
      <c r="Z10432">
        <v>23.138587199061764</v>
      </c>
      <c r="AA10432">
        <v>26.062870123526139</v>
      </c>
      <c r="AB10432">
        <v>43.672146828992553</v>
      </c>
      <c r="AC10432">
        <v>0</v>
      </c>
      <c r="AD10432">
        <v>0</v>
      </c>
      <c r="AE10432">
        <v>122.91020914348503</v>
      </c>
    </row>
    <row r="10433" spans="1:31" x14ac:dyDescent="0.25">
      <c r="A10433">
        <v>1667932</v>
      </c>
      <c r="B10433">
        <v>1</v>
      </c>
      <c r="C10433" t="s">
        <v>81</v>
      </c>
      <c r="D10433" t="s">
        <v>117</v>
      </c>
      <c r="E10433" t="s">
        <v>178</v>
      </c>
      <c r="F10433" t="s">
        <v>29130</v>
      </c>
      <c r="G10433" t="s">
        <v>227</v>
      </c>
      <c r="H10433" t="s">
        <v>149</v>
      </c>
      <c r="I10433" t="s">
        <v>135</v>
      </c>
      <c r="J10433" t="s">
        <v>136</v>
      </c>
      <c r="K10433" t="s">
        <v>137</v>
      </c>
      <c r="L10433" t="s">
        <v>29131</v>
      </c>
      <c r="M10433" t="s">
        <v>29132</v>
      </c>
      <c r="N10433">
        <v>4.57</v>
      </c>
      <c r="O10433">
        <v>0</v>
      </c>
      <c r="P10433">
        <v>11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0</v>
      </c>
      <c r="W10433">
        <v>0</v>
      </c>
      <c r="X10433">
        <v>7.2776819287237808</v>
      </c>
      <c r="Y10433">
        <v>0</v>
      </c>
      <c r="Z10433">
        <v>0</v>
      </c>
      <c r="AA10433">
        <v>0</v>
      </c>
      <c r="AB10433">
        <v>0</v>
      </c>
      <c r="AC10433">
        <v>0</v>
      </c>
      <c r="AD10433">
        <v>0</v>
      </c>
      <c r="AE10433">
        <v>7.2776819287237808</v>
      </c>
    </row>
    <row r="10434" spans="1:31" x14ac:dyDescent="0.25">
      <c r="A10434">
        <v>1668001</v>
      </c>
      <c r="B10434">
        <v>1</v>
      </c>
      <c r="C10434" t="s">
        <v>80</v>
      </c>
      <c r="D10434" t="s">
        <v>103</v>
      </c>
      <c r="E10434" t="s">
        <v>178</v>
      </c>
      <c r="F10434" t="s">
        <v>29133</v>
      </c>
      <c r="G10434" t="s">
        <v>675</v>
      </c>
      <c r="H10434" t="s">
        <v>149</v>
      </c>
      <c r="I10434" t="s">
        <v>135</v>
      </c>
      <c r="J10434" t="s">
        <v>136</v>
      </c>
      <c r="K10434" t="s">
        <v>137</v>
      </c>
      <c r="L10434" t="s">
        <v>29134</v>
      </c>
      <c r="M10434" t="s">
        <v>29135</v>
      </c>
      <c r="N10434">
        <v>0.98750000000000004</v>
      </c>
      <c r="O10434">
        <v>0</v>
      </c>
      <c r="P10434">
        <v>84</v>
      </c>
      <c r="Q10434">
        <v>0</v>
      </c>
      <c r="R10434">
        <v>3</v>
      </c>
      <c r="S10434">
        <v>0</v>
      </c>
      <c r="T10434">
        <v>12</v>
      </c>
      <c r="U10434">
        <v>0</v>
      </c>
      <c r="V10434">
        <v>0</v>
      </c>
      <c r="W10434">
        <v>0</v>
      </c>
      <c r="X10434">
        <v>19.571548176657142</v>
      </c>
      <c r="Y10434">
        <v>0</v>
      </c>
      <c r="Z10434">
        <v>0.45901820268183841</v>
      </c>
      <c r="AA10434">
        <v>0</v>
      </c>
      <c r="AB10434">
        <v>2.027849967135702</v>
      </c>
      <c r="AC10434">
        <v>0</v>
      </c>
      <c r="AD10434">
        <v>0</v>
      </c>
      <c r="AE10434">
        <v>22.058416346474683</v>
      </c>
    </row>
    <row r="10435" spans="1:31" x14ac:dyDescent="0.25">
      <c r="A10435">
        <v>1667314</v>
      </c>
      <c r="B10435">
        <v>1</v>
      </c>
      <c r="C10435" t="s">
        <v>81</v>
      </c>
      <c r="D10435" t="s">
        <v>122</v>
      </c>
      <c r="E10435" t="s">
        <v>642</v>
      </c>
      <c r="F10435" t="s">
        <v>21659</v>
      </c>
      <c r="G10435" t="s">
        <v>161</v>
      </c>
      <c r="H10435" t="s">
        <v>134</v>
      </c>
      <c r="I10435" t="s">
        <v>135</v>
      </c>
      <c r="J10435" t="s">
        <v>136</v>
      </c>
      <c r="K10435" t="s">
        <v>137</v>
      </c>
      <c r="L10435" t="s">
        <v>29136</v>
      </c>
      <c r="M10435" t="s">
        <v>29137</v>
      </c>
      <c r="N10435">
        <v>0.26250000000000001</v>
      </c>
      <c r="O10435">
        <v>5</v>
      </c>
      <c r="P10435">
        <v>3977</v>
      </c>
      <c r="Q10435">
        <v>72</v>
      </c>
      <c r="R10435">
        <v>149</v>
      </c>
      <c r="S10435">
        <v>52</v>
      </c>
      <c r="T10435">
        <v>381</v>
      </c>
      <c r="U10435">
        <v>6</v>
      </c>
      <c r="V10435">
        <v>1</v>
      </c>
      <c r="W10435">
        <v>0.4211544052233</v>
      </c>
      <c r="X10435">
        <v>134.23606421058074</v>
      </c>
      <c r="Y10435">
        <v>31.752973502241336</v>
      </c>
      <c r="Z10435">
        <v>3.0106431907697249</v>
      </c>
      <c r="AA10435">
        <v>213.58469054444893</v>
      </c>
      <c r="AB10435">
        <v>55.646020988817234</v>
      </c>
      <c r="AC10435">
        <v>59.092332676963167</v>
      </c>
      <c r="AD10435">
        <v>0.92322756819877527</v>
      </c>
      <c r="AE10435">
        <v>498.66710708724315</v>
      </c>
    </row>
    <row r="10436" spans="1:31" x14ac:dyDescent="0.25">
      <c r="A10436">
        <v>1667978</v>
      </c>
      <c r="B10436">
        <v>1</v>
      </c>
      <c r="C10436" t="s">
        <v>80</v>
      </c>
      <c r="D10436" t="s">
        <v>94</v>
      </c>
      <c r="E10436" t="s">
        <v>140</v>
      </c>
      <c r="F10436" t="s">
        <v>29138</v>
      </c>
      <c r="G10436" t="s">
        <v>161</v>
      </c>
      <c r="H10436" t="s">
        <v>134</v>
      </c>
      <c r="I10436" t="s">
        <v>135</v>
      </c>
      <c r="J10436" t="s">
        <v>136</v>
      </c>
      <c r="K10436" t="s">
        <v>137</v>
      </c>
      <c r="L10436" t="s">
        <v>29139</v>
      </c>
      <c r="M10436" t="s">
        <v>29140</v>
      </c>
      <c r="N10436">
        <v>0.96555555500000001</v>
      </c>
      <c r="O10436">
        <v>0</v>
      </c>
      <c r="P10436">
        <v>1</v>
      </c>
      <c r="Q10436">
        <v>5</v>
      </c>
      <c r="R10436">
        <v>63</v>
      </c>
      <c r="S10436">
        <v>0</v>
      </c>
      <c r="T10436">
        <v>3</v>
      </c>
      <c r="U10436">
        <v>0</v>
      </c>
      <c r="V10436">
        <v>0</v>
      </c>
      <c r="W10436">
        <v>0</v>
      </c>
      <c r="X10436">
        <v>0.33564902179709999</v>
      </c>
      <c r="Y10436">
        <v>2.471526786935617</v>
      </c>
      <c r="Z10436">
        <v>64.69689449007474</v>
      </c>
      <c r="AA10436">
        <v>0</v>
      </c>
      <c r="AB10436">
        <v>0.31694989414139341</v>
      </c>
      <c r="AC10436">
        <v>0</v>
      </c>
      <c r="AD10436">
        <v>0</v>
      </c>
      <c r="AE10436">
        <v>67.821020192948851</v>
      </c>
    </row>
    <row r="10437" spans="1:31" x14ac:dyDescent="0.25">
      <c r="A10437">
        <v>1666982</v>
      </c>
      <c r="B10437">
        <v>1</v>
      </c>
      <c r="C10437" t="s">
        <v>80</v>
      </c>
      <c r="D10437" t="s">
        <v>82</v>
      </c>
      <c r="E10437" t="s">
        <v>178</v>
      </c>
      <c r="F10437" t="s">
        <v>251</v>
      </c>
      <c r="G10437" t="s">
        <v>227</v>
      </c>
      <c r="H10437" t="s">
        <v>149</v>
      </c>
      <c r="I10437" t="s">
        <v>135</v>
      </c>
      <c r="J10437" t="s">
        <v>136</v>
      </c>
      <c r="K10437" t="s">
        <v>137</v>
      </c>
      <c r="L10437" t="s">
        <v>29141</v>
      </c>
      <c r="M10437" t="s">
        <v>29142</v>
      </c>
      <c r="N10437">
        <v>0.50694444400000005</v>
      </c>
      <c r="O10437">
        <v>0</v>
      </c>
      <c r="P10437">
        <v>112</v>
      </c>
      <c r="Q10437">
        <v>0</v>
      </c>
      <c r="R10437">
        <v>0</v>
      </c>
      <c r="S10437">
        <v>0</v>
      </c>
      <c r="T10437">
        <v>8</v>
      </c>
      <c r="U10437">
        <v>0</v>
      </c>
      <c r="V10437">
        <v>0</v>
      </c>
      <c r="W10437">
        <v>0</v>
      </c>
      <c r="X10437">
        <v>17.66921664000979</v>
      </c>
      <c r="Y10437">
        <v>0</v>
      </c>
      <c r="Z10437">
        <v>0</v>
      </c>
      <c r="AA10437">
        <v>0</v>
      </c>
      <c r="AB10437">
        <v>0.24976729994222216</v>
      </c>
      <c r="AC10437">
        <v>0</v>
      </c>
      <c r="AD10437">
        <v>0</v>
      </c>
      <c r="AE10437">
        <v>17.91898393995201</v>
      </c>
    </row>
    <row r="10438" spans="1:31" x14ac:dyDescent="0.25">
      <c r="A10438">
        <v>1667122</v>
      </c>
      <c r="B10438">
        <v>1</v>
      </c>
      <c r="C10438" t="s">
        <v>81</v>
      </c>
      <c r="D10438" t="s">
        <v>119</v>
      </c>
      <c r="E10438" t="s">
        <v>178</v>
      </c>
      <c r="F10438" t="s">
        <v>29143</v>
      </c>
      <c r="G10438" t="s">
        <v>227</v>
      </c>
      <c r="H10438" t="s">
        <v>149</v>
      </c>
      <c r="I10438" t="s">
        <v>135</v>
      </c>
      <c r="J10438" t="s">
        <v>136</v>
      </c>
      <c r="K10438" t="s">
        <v>137</v>
      </c>
      <c r="L10438" t="s">
        <v>29144</v>
      </c>
      <c r="M10438" t="s">
        <v>29145</v>
      </c>
      <c r="N10438">
        <v>5.9694444439999996</v>
      </c>
      <c r="O10438">
        <v>0</v>
      </c>
      <c r="P10438">
        <v>1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0</v>
      </c>
      <c r="W10438">
        <v>0</v>
      </c>
      <c r="X10438">
        <v>0.53291876441317954</v>
      </c>
      <c r="Y10438">
        <v>0</v>
      </c>
      <c r="Z10438">
        <v>0</v>
      </c>
      <c r="AA10438">
        <v>0</v>
      </c>
      <c r="AB10438">
        <v>0</v>
      </c>
      <c r="AC10438">
        <v>0</v>
      </c>
      <c r="AD10438">
        <v>0</v>
      </c>
      <c r="AE10438">
        <v>0.53291876441317954</v>
      </c>
    </row>
    <row r="10439" spans="1:31" x14ac:dyDescent="0.25">
      <c r="A10439">
        <v>1667583</v>
      </c>
      <c r="B10439">
        <v>1</v>
      </c>
      <c r="C10439" t="s">
        <v>80</v>
      </c>
      <c r="D10439" t="s">
        <v>101</v>
      </c>
      <c r="E10439" t="s">
        <v>178</v>
      </c>
      <c r="F10439" t="s">
        <v>18780</v>
      </c>
      <c r="G10439" t="s">
        <v>288</v>
      </c>
      <c r="H10439" t="s">
        <v>149</v>
      </c>
      <c r="I10439" t="s">
        <v>135</v>
      </c>
      <c r="J10439" t="s">
        <v>136</v>
      </c>
      <c r="K10439" t="s">
        <v>137</v>
      </c>
      <c r="L10439" t="s">
        <v>29146</v>
      </c>
      <c r="M10439" t="s">
        <v>29147</v>
      </c>
      <c r="N10439">
        <v>6.750277777</v>
      </c>
      <c r="O10439">
        <v>0</v>
      </c>
      <c r="P10439">
        <v>375</v>
      </c>
      <c r="Q10439">
        <v>0</v>
      </c>
      <c r="R10439">
        <v>0</v>
      </c>
      <c r="S10439">
        <v>0</v>
      </c>
      <c r="T10439">
        <v>6</v>
      </c>
      <c r="U10439">
        <v>0</v>
      </c>
      <c r="V10439">
        <v>0</v>
      </c>
      <c r="W10439">
        <v>0</v>
      </c>
      <c r="X10439">
        <v>710.79041254282311</v>
      </c>
      <c r="Y10439">
        <v>0</v>
      </c>
      <c r="Z10439">
        <v>0</v>
      </c>
      <c r="AA10439">
        <v>0</v>
      </c>
      <c r="AB10439">
        <v>10.867548270188692</v>
      </c>
      <c r="AC10439">
        <v>0</v>
      </c>
      <c r="AD10439">
        <v>0</v>
      </c>
      <c r="AE10439">
        <v>721.65796081301175</v>
      </c>
    </row>
    <row r="10440" spans="1:31" x14ac:dyDescent="0.25">
      <c r="A10440">
        <v>1668078</v>
      </c>
      <c r="B10440">
        <v>1</v>
      </c>
      <c r="C10440" t="s">
        <v>80</v>
      </c>
      <c r="D10440" t="s">
        <v>98</v>
      </c>
      <c r="E10440" t="s">
        <v>140</v>
      </c>
      <c r="F10440" t="s">
        <v>29148</v>
      </c>
      <c r="G10440" t="s">
        <v>161</v>
      </c>
      <c r="H10440" t="s">
        <v>134</v>
      </c>
      <c r="I10440" t="s">
        <v>135</v>
      </c>
      <c r="J10440" t="s">
        <v>136</v>
      </c>
      <c r="K10440" t="s">
        <v>137</v>
      </c>
      <c r="L10440" t="s">
        <v>29149</v>
      </c>
      <c r="M10440" t="s">
        <v>29150</v>
      </c>
      <c r="N10440">
        <v>1.8430555550000001</v>
      </c>
      <c r="O10440">
        <v>0</v>
      </c>
      <c r="P10440">
        <v>635</v>
      </c>
      <c r="Q10440">
        <v>0</v>
      </c>
      <c r="R10440">
        <v>27</v>
      </c>
      <c r="S10440">
        <v>0</v>
      </c>
      <c r="T10440">
        <v>203</v>
      </c>
      <c r="U10440">
        <v>0</v>
      </c>
      <c r="V10440">
        <v>0</v>
      </c>
      <c r="W10440">
        <v>0</v>
      </c>
      <c r="X10440">
        <v>423.71209891237442</v>
      </c>
      <c r="Y10440">
        <v>0</v>
      </c>
      <c r="Z10440">
        <v>14.417147649151195</v>
      </c>
      <c r="AA10440">
        <v>0</v>
      </c>
      <c r="AB10440">
        <v>164.52667557070939</v>
      </c>
      <c r="AC10440">
        <v>0</v>
      </c>
      <c r="AD10440">
        <v>0</v>
      </c>
      <c r="AE10440">
        <v>602.65592213223499</v>
      </c>
    </row>
    <row r="10441" spans="1:31" x14ac:dyDescent="0.25">
      <c r="A10441">
        <v>1667082</v>
      </c>
      <c r="B10441">
        <v>1</v>
      </c>
      <c r="C10441" t="s">
        <v>80</v>
      </c>
      <c r="D10441" t="s">
        <v>92</v>
      </c>
      <c r="E10441" t="s">
        <v>131</v>
      </c>
      <c r="F10441" t="s">
        <v>20396</v>
      </c>
      <c r="G10441" t="s">
        <v>585</v>
      </c>
      <c r="H10441" t="s">
        <v>134</v>
      </c>
      <c r="I10441" t="s">
        <v>135</v>
      </c>
      <c r="J10441" t="s">
        <v>136</v>
      </c>
      <c r="K10441" t="s">
        <v>137</v>
      </c>
      <c r="L10441" t="s">
        <v>29151</v>
      </c>
      <c r="M10441" t="s">
        <v>29152</v>
      </c>
      <c r="N10441">
        <v>0.37777777699999998</v>
      </c>
      <c r="O10441">
        <v>0</v>
      </c>
      <c r="P10441">
        <v>75</v>
      </c>
      <c r="Q10441">
        <v>0</v>
      </c>
      <c r="R10441">
        <v>0</v>
      </c>
      <c r="S10441">
        <v>0</v>
      </c>
      <c r="T10441">
        <v>22</v>
      </c>
      <c r="U10441">
        <v>0</v>
      </c>
      <c r="V10441">
        <v>0</v>
      </c>
      <c r="W10441">
        <v>0</v>
      </c>
      <c r="X10441">
        <v>4.8483852522023128</v>
      </c>
      <c r="Y10441">
        <v>0</v>
      </c>
      <c r="Z10441">
        <v>0</v>
      </c>
      <c r="AA10441">
        <v>0</v>
      </c>
      <c r="AB10441">
        <v>3.2606025860392442</v>
      </c>
      <c r="AC10441">
        <v>0</v>
      </c>
      <c r="AD10441">
        <v>0</v>
      </c>
      <c r="AE10441">
        <v>8.108987838241557</v>
      </c>
    </row>
    <row r="10442" spans="1:31" x14ac:dyDescent="0.25">
      <c r="A10442">
        <v>1667832</v>
      </c>
      <c r="B10442">
        <v>1</v>
      </c>
      <c r="C10442" t="s">
        <v>81</v>
      </c>
      <c r="D10442" t="s">
        <v>117</v>
      </c>
      <c r="E10442" t="s">
        <v>178</v>
      </c>
      <c r="F10442" t="s">
        <v>29153</v>
      </c>
      <c r="G10442" t="s">
        <v>403</v>
      </c>
      <c r="H10442" t="s">
        <v>149</v>
      </c>
      <c r="I10442" t="s">
        <v>135</v>
      </c>
      <c r="J10442" t="s">
        <v>136</v>
      </c>
      <c r="K10442" t="s">
        <v>137</v>
      </c>
      <c r="L10442" t="s">
        <v>29154</v>
      </c>
      <c r="M10442" t="s">
        <v>29155</v>
      </c>
      <c r="N10442">
        <v>4.051388888</v>
      </c>
      <c r="O10442">
        <v>0</v>
      </c>
      <c r="P10442">
        <v>18</v>
      </c>
      <c r="Q10442">
        <v>0</v>
      </c>
      <c r="R10442">
        <v>1</v>
      </c>
      <c r="S10442">
        <v>0</v>
      </c>
      <c r="T10442">
        <v>0</v>
      </c>
      <c r="U10442">
        <v>0</v>
      </c>
      <c r="V10442">
        <v>0</v>
      </c>
      <c r="W10442">
        <v>0</v>
      </c>
      <c r="X10442">
        <v>7.0538553139306144</v>
      </c>
      <c r="Y10442">
        <v>0</v>
      </c>
      <c r="Z10442">
        <v>4.7407643615308609E-2</v>
      </c>
      <c r="AA10442">
        <v>0</v>
      </c>
      <c r="AB10442">
        <v>0</v>
      </c>
      <c r="AC10442">
        <v>0</v>
      </c>
      <c r="AD10442">
        <v>0</v>
      </c>
      <c r="AE10442">
        <v>7.1012629575459227</v>
      </c>
    </row>
    <row r="10443" spans="1:31" x14ac:dyDescent="0.25">
      <c r="A10443">
        <v>1667523</v>
      </c>
      <c r="B10443">
        <v>1</v>
      </c>
      <c r="C10443" t="s">
        <v>81</v>
      </c>
      <c r="D10443" t="s">
        <v>122</v>
      </c>
      <c r="E10443" t="s">
        <v>140</v>
      </c>
      <c r="F10443" t="s">
        <v>29156</v>
      </c>
      <c r="G10443" t="s">
        <v>161</v>
      </c>
      <c r="H10443" t="s">
        <v>134</v>
      </c>
      <c r="I10443" t="s">
        <v>135</v>
      </c>
      <c r="J10443" t="s">
        <v>136</v>
      </c>
      <c r="K10443" t="s">
        <v>137</v>
      </c>
      <c r="L10443" t="s">
        <v>29157</v>
      </c>
      <c r="M10443" t="s">
        <v>29158</v>
      </c>
      <c r="N10443">
        <v>0.69055555499999999</v>
      </c>
      <c r="O10443">
        <v>23</v>
      </c>
      <c r="P10443">
        <v>782</v>
      </c>
      <c r="Q10443">
        <v>70</v>
      </c>
      <c r="R10443">
        <v>26</v>
      </c>
      <c r="S10443">
        <v>24</v>
      </c>
      <c r="T10443">
        <v>55</v>
      </c>
      <c r="U10443">
        <v>0</v>
      </c>
      <c r="V10443">
        <v>2</v>
      </c>
      <c r="W10443">
        <v>1.6938190123740362</v>
      </c>
      <c r="X10443">
        <v>59.02679397913689</v>
      </c>
      <c r="Y10443">
        <v>48.029292076047511</v>
      </c>
      <c r="Z10443">
        <v>2.6436843811162647</v>
      </c>
      <c r="AA10443">
        <v>55.097758464382835</v>
      </c>
      <c r="AB10443">
        <v>13.084462760397114</v>
      </c>
      <c r="AC10443">
        <v>0</v>
      </c>
      <c r="AD10443">
        <v>0.6993045830218434</v>
      </c>
      <c r="AE10443">
        <v>180.27511525647651</v>
      </c>
    </row>
    <row r="10444" spans="1:31" x14ac:dyDescent="0.25">
      <c r="A10444">
        <v>1667228</v>
      </c>
      <c r="B10444">
        <v>1</v>
      </c>
      <c r="C10444" t="s">
        <v>80</v>
      </c>
      <c r="D10444" t="s">
        <v>85</v>
      </c>
      <c r="E10444" t="s">
        <v>152</v>
      </c>
      <c r="F10444" t="s">
        <v>29159</v>
      </c>
      <c r="G10444" t="s">
        <v>168</v>
      </c>
      <c r="H10444" t="s">
        <v>149</v>
      </c>
      <c r="I10444" t="s">
        <v>135</v>
      </c>
      <c r="J10444" t="s">
        <v>136</v>
      </c>
      <c r="K10444" t="s">
        <v>137</v>
      </c>
      <c r="L10444" t="s">
        <v>29160</v>
      </c>
      <c r="M10444" t="s">
        <v>29161</v>
      </c>
      <c r="N10444">
        <v>1.0719444440000001</v>
      </c>
      <c r="O10444">
        <v>0</v>
      </c>
      <c r="P10444">
        <v>11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0</v>
      </c>
      <c r="W10444">
        <v>0</v>
      </c>
      <c r="X10444">
        <v>2.726407218837088</v>
      </c>
      <c r="Y10444">
        <v>0</v>
      </c>
      <c r="Z10444">
        <v>0</v>
      </c>
      <c r="AA10444">
        <v>0</v>
      </c>
      <c r="AB10444">
        <v>0</v>
      </c>
      <c r="AC10444">
        <v>0</v>
      </c>
      <c r="AD10444">
        <v>0</v>
      </c>
      <c r="AE10444">
        <v>2.726407218837088</v>
      </c>
    </row>
    <row r="10445" spans="1:31" x14ac:dyDescent="0.25">
      <c r="A10445">
        <v>1668124</v>
      </c>
      <c r="B10445">
        <v>1</v>
      </c>
      <c r="C10445" t="s">
        <v>80</v>
      </c>
      <c r="D10445" t="s">
        <v>107</v>
      </c>
      <c r="E10445" t="s">
        <v>146</v>
      </c>
      <c r="F10445" t="s">
        <v>29162</v>
      </c>
      <c r="G10445" t="s">
        <v>260</v>
      </c>
      <c r="H10445" t="s">
        <v>149</v>
      </c>
      <c r="I10445" t="s">
        <v>135</v>
      </c>
      <c r="J10445" t="s">
        <v>136</v>
      </c>
      <c r="K10445" t="s">
        <v>137</v>
      </c>
      <c r="L10445" t="s">
        <v>29163</v>
      </c>
      <c r="M10445" t="s">
        <v>29164</v>
      </c>
      <c r="N10445">
        <v>0.74277777700000003</v>
      </c>
      <c r="O10445">
        <v>0</v>
      </c>
      <c r="P10445">
        <v>28</v>
      </c>
      <c r="Q10445">
        <v>0</v>
      </c>
      <c r="R10445">
        <v>0</v>
      </c>
      <c r="S10445">
        <v>0</v>
      </c>
      <c r="T10445">
        <v>2</v>
      </c>
      <c r="U10445">
        <v>0</v>
      </c>
      <c r="V10445">
        <v>0</v>
      </c>
      <c r="W10445">
        <v>0</v>
      </c>
      <c r="X10445">
        <v>5.7284972027796748</v>
      </c>
      <c r="Y10445">
        <v>0</v>
      </c>
      <c r="Z10445">
        <v>0</v>
      </c>
      <c r="AA10445">
        <v>0</v>
      </c>
      <c r="AB10445">
        <v>1.2610727601593275</v>
      </c>
      <c r="AC10445">
        <v>0</v>
      </c>
      <c r="AD10445">
        <v>0</v>
      </c>
      <c r="AE10445">
        <v>6.9895699629390027</v>
      </c>
    </row>
    <row r="10446" spans="1:31" x14ac:dyDescent="0.25">
      <c r="A10446">
        <v>1668018</v>
      </c>
      <c r="B10446">
        <v>1</v>
      </c>
      <c r="C10446" t="s">
        <v>80</v>
      </c>
      <c r="D10446" t="s">
        <v>82</v>
      </c>
      <c r="E10446" t="s">
        <v>146</v>
      </c>
      <c r="F10446" t="s">
        <v>13649</v>
      </c>
      <c r="G10446" t="s">
        <v>227</v>
      </c>
      <c r="H10446" t="s">
        <v>149</v>
      </c>
      <c r="I10446" t="s">
        <v>135</v>
      </c>
      <c r="J10446" t="s">
        <v>136</v>
      </c>
      <c r="K10446" t="s">
        <v>137</v>
      </c>
      <c r="L10446" t="s">
        <v>29165</v>
      </c>
      <c r="M10446" t="s">
        <v>29166</v>
      </c>
      <c r="N10446">
        <v>3.5972222220000001</v>
      </c>
      <c r="O10446">
        <v>0</v>
      </c>
      <c r="P10446">
        <v>213</v>
      </c>
      <c r="Q10446">
        <v>0</v>
      </c>
      <c r="R10446">
        <v>0</v>
      </c>
      <c r="S10446">
        <v>0</v>
      </c>
      <c r="T10446">
        <v>10</v>
      </c>
      <c r="U10446">
        <v>0</v>
      </c>
      <c r="V10446">
        <v>0</v>
      </c>
      <c r="W10446">
        <v>0</v>
      </c>
      <c r="X10446">
        <v>269.54007933577793</v>
      </c>
      <c r="Y10446">
        <v>0</v>
      </c>
      <c r="Z10446">
        <v>0</v>
      </c>
      <c r="AA10446">
        <v>0</v>
      </c>
      <c r="AB10446">
        <v>12.463287714193386</v>
      </c>
      <c r="AC10446">
        <v>0</v>
      </c>
      <c r="AD10446">
        <v>0</v>
      </c>
      <c r="AE10446">
        <v>282.0033670499713</v>
      </c>
    </row>
    <row r="10447" spans="1:31" x14ac:dyDescent="0.25">
      <c r="A10447">
        <v>1667477</v>
      </c>
      <c r="B10447">
        <v>1</v>
      </c>
      <c r="C10447" t="s">
        <v>80</v>
      </c>
      <c r="D10447" t="s">
        <v>94</v>
      </c>
      <c r="E10447" t="s">
        <v>140</v>
      </c>
      <c r="F10447" t="s">
        <v>29167</v>
      </c>
      <c r="G10447" t="s">
        <v>161</v>
      </c>
      <c r="H10447" t="s">
        <v>134</v>
      </c>
      <c r="I10447" t="s">
        <v>135</v>
      </c>
      <c r="J10447" t="s">
        <v>136</v>
      </c>
      <c r="K10447" t="s">
        <v>137</v>
      </c>
      <c r="L10447" t="s">
        <v>29168</v>
      </c>
      <c r="M10447" t="s">
        <v>29169</v>
      </c>
      <c r="N10447">
        <v>0.76111111099999995</v>
      </c>
      <c r="O10447">
        <v>0</v>
      </c>
      <c r="P10447">
        <v>2506</v>
      </c>
      <c r="Q10447">
        <v>0</v>
      </c>
      <c r="R10447">
        <v>182</v>
      </c>
      <c r="S10447">
        <v>1</v>
      </c>
      <c r="T10447">
        <v>206</v>
      </c>
      <c r="U10447">
        <v>0</v>
      </c>
      <c r="V10447">
        <v>0</v>
      </c>
      <c r="W10447">
        <v>0</v>
      </c>
      <c r="X10447">
        <v>475.00194571971974</v>
      </c>
      <c r="Y10447">
        <v>0</v>
      </c>
      <c r="Z10447">
        <v>30.566542817642492</v>
      </c>
      <c r="AA10447">
        <v>186.45517127010083</v>
      </c>
      <c r="AB10447">
        <v>122.34165844287246</v>
      </c>
      <c r="AC10447">
        <v>0</v>
      </c>
      <c r="AD10447">
        <v>0</v>
      </c>
      <c r="AE10447">
        <v>814.36531825033546</v>
      </c>
    </row>
    <row r="10448" spans="1:31" x14ac:dyDescent="0.25">
      <c r="A10448">
        <v>1667208</v>
      </c>
      <c r="B10448">
        <v>1</v>
      </c>
      <c r="C10448" t="s">
        <v>81</v>
      </c>
      <c r="D10448" t="s">
        <v>114</v>
      </c>
      <c r="E10448" t="s">
        <v>131</v>
      </c>
      <c r="F10448" t="s">
        <v>29170</v>
      </c>
      <c r="G10448" t="s">
        <v>195</v>
      </c>
      <c r="H10448" t="s">
        <v>134</v>
      </c>
      <c r="I10448" t="s">
        <v>135</v>
      </c>
      <c r="J10448" t="s">
        <v>136</v>
      </c>
      <c r="K10448" t="s">
        <v>137</v>
      </c>
      <c r="L10448" t="s">
        <v>29171</v>
      </c>
      <c r="M10448" t="s">
        <v>29172</v>
      </c>
      <c r="N10448">
        <v>1.9811111109999999</v>
      </c>
      <c r="O10448">
        <v>0</v>
      </c>
      <c r="P10448">
        <v>87</v>
      </c>
      <c r="Q10448">
        <v>0</v>
      </c>
      <c r="R10448">
        <v>0</v>
      </c>
      <c r="S10448">
        <v>0</v>
      </c>
      <c r="T10448">
        <v>10</v>
      </c>
      <c r="U10448">
        <v>0</v>
      </c>
      <c r="V10448">
        <v>0</v>
      </c>
      <c r="W10448">
        <v>0</v>
      </c>
      <c r="X10448">
        <v>11.611575687395407</v>
      </c>
      <c r="Y10448">
        <v>0</v>
      </c>
      <c r="Z10448">
        <v>0</v>
      </c>
      <c r="AA10448">
        <v>0</v>
      </c>
      <c r="AB10448">
        <v>5.7336398152040147</v>
      </c>
      <c r="AC10448">
        <v>0</v>
      </c>
      <c r="AD10448">
        <v>0</v>
      </c>
      <c r="AE10448">
        <v>17.345215502599423</v>
      </c>
    </row>
    <row r="10449" spans="1:31" x14ac:dyDescent="0.25">
      <c r="A10449">
        <v>1667706</v>
      </c>
      <c r="B10449">
        <v>1</v>
      </c>
      <c r="C10449" t="s">
        <v>80</v>
      </c>
      <c r="D10449" t="s">
        <v>108</v>
      </c>
      <c r="E10449" t="s">
        <v>146</v>
      </c>
      <c r="F10449" t="s">
        <v>29173</v>
      </c>
      <c r="G10449" t="s">
        <v>260</v>
      </c>
      <c r="H10449" t="s">
        <v>149</v>
      </c>
      <c r="I10449" t="s">
        <v>135</v>
      </c>
      <c r="J10449" t="s">
        <v>136</v>
      </c>
      <c r="K10449" t="s">
        <v>137</v>
      </c>
      <c r="L10449" t="s">
        <v>29174</v>
      </c>
      <c r="M10449" t="s">
        <v>29175</v>
      </c>
      <c r="N10449">
        <v>1.382777777</v>
      </c>
      <c r="O10449">
        <v>0</v>
      </c>
      <c r="P10449">
        <v>70</v>
      </c>
      <c r="Q10449">
        <v>0</v>
      </c>
      <c r="R10449">
        <v>23</v>
      </c>
      <c r="S10449">
        <v>0</v>
      </c>
      <c r="T10449">
        <v>3</v>
      </c>
      <c r="U10449">
        <v>0</v>
      </c>
      <c r="V10449">
        <v>0</v>
      </c>
      <c r="W10449">
        <v>0</v>
      </c>
      <c r="X10449">
        <v>12.399000228112421</v>
      </c>
      <c r="Y10449">
        <v>0</v>
      </c>
      <c r="Z10449">
        <v>1.9846207714328656</v>
      </c>
      <c r="AA10449">
        <v>0</v>
      </c>
      <c r="AB10449">
        <v>1.0205644332926544</v>
      </c>
      <c r="AC10449">
        <v>0</v>
      </c>
      <c r="AD10449">
        <v>0</v>
      </c>
      <c r="AE10449">
        <v>15.404185432837942</v>
      </c>
    </row>
    <row r="10450" spans="1:31" x14ac:dyDescent="0.25">
      <c r="A10450">
        <v>1667563</v>
      </c>
      <c r="B10450">
        <v>1</v>
      </c>
      <c r="C10450" t="s">
        <v>81</v>
      </c>
      <c r="D10450" t="s">
        <v>117</v>
      </c>
      <c r="E10450" t="s">
        <v>140</v>
      </c>
      <c r="F10450" t="s">
        <v>606</v>
      </c>
      <c r="G10450" t="s">
        <v>161</v>
      </c>
      <c r="H10450" t="s">
        <v>134</v>
      </c>
      <c r="I10450" t="s">
        <v>135</v>
      </c>
      <c r="J10450" t="s">
        <v>136</v>
      </c>
      <c r="K10450" t="s">
        <v>137</v>
      </c>
      <c r="L10450" t="s">
        <v>29176</v>
      </c>
      <c r="M10450" t="s">
        <v>29177</v>
      </c>
      <c r="N10450">
        <v>0.100555555</v>
      </c>
      <c r="O10450">
        <v>0</v>
      </c>
      <c r="P10450">
        <v>2440</v>
      </c>
      <c r="Q10450">
        <v>36</v>
      </c>
      <c r="R10450">
        <v>84</v>
      </c>
      <c r="S10450">
        <v>22</v>
      </c>
      <c r="T10450">
        <v>239</v>
      </c>
      <c r="U10450">
        <v>8</v>
      </c>
      <c r="V10450">
        <v>1</v>
      </c>
      <c r="W10450">
        <v>0</v>
      </c>
      <c r="X10450">
        <v>24.561091697304406</v>
      </c>
      <c r="Y10450">
        <v>9.2586064330047098</v>
      </c>
      <c r="Z10450">
        <v>1.6372356634088119</v>
      </c>
      <c r="AA10450">
        <v>10.953180513739174</v>
      </c>
      <c r="AB10450">
        <v>10.590966360042785</v>
      </c>
      <c r="AC10450">
        <v>44.204562116754666</v>
      </c>
      <c r="AD10450">
        <v>0.59340176111720333</v>
      </c>
      <c r="AE10450">
        <v>101.79904454537174</v>
      </c>
    </row>
    <row r="10451" spans="1:31" x14ac:dyDescent="0.25">
      <c r="A10451">
        <v>1667729</v>
      </c>
      <c r="B10451">
        <v>1</v>
      </c>
      <c r="C10451" t="s">
        <v>81</v>
      </c>
      <c r="D10451" t="s">
        <v>125</v>
      </c>
      <c r="E10451" t="s">
        <v>178</v>
      </c>
      <c r="F10451" t="s">
        <v>29178</v>
      </c>
      <c r="G10451" t="s">
        <v>227</v>
      </c>
      <c r="H10451" t="s">
        <v>149</v>
      </c>
      <c r="I10451" t="s">
        <v>135</v>
      </c>
      <c r="J10451" t="s">
        <v>136</v>
      </c>
      <c r="K10451" t="s">
        <v>137</v>
      </c>
      <c r="L10451" t="s">
        <v>29179</v>
      </c>
      <c r="M10451" t="s">
        <v>29180</v>
      </c>
      <c r="N10451">
        <v>1.613611111</v>
      </c>
      <c r="O10451">
        <v>0</v>
      </c>
      <c r="P10451">
        <v>6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0</v>
      </c>
      <c r="W10451">
        <v>0</v>
      </c>
      <c r="X10451">
        <v>0.50766156936565654</v>
      </c>
      <c r="Y10451">
        <v>0</v>
      </c>
      <c r="Z10451">
        <v>0</v>
      </c>
      <c r="AA10451">
        <v>0</v>
      </c>
      <c r="AB10451">
        <v>0</v>
      </c>
      <c r="AC10451">
        <v>0</v>
      </c>
      <c r="AD10451">
        <v>0</v>
      </c>
      <c r="AE10451">
        <v>0.50766156936565654</v>
      </c>
    </row>
    <row r="10452" spans="1:31" x14ac:dyDescent="0.25">
      <c r="A10452">
        <v>1667065</v>
      </c>
      <c r="B10452">
        <v>1</v>
      </c>
      <c r="C10452" t="s">
        <v>80</v>
      </c>
      <c r="D10452" t="s">
        <v>104</v>
      </c>
      <c r="E10452" t="s">
        <v>152</v>
      </c>
      <c r="F10452" t="s">
        <v>29181</v>
      </c>
      <c r="G10452" t="s">
        <v>154</v>
      </c>
      <c r="H10452" t="s">
        <v>149</v>
      </c>
      <c r="I10452" t="s">
        <v>135</v>
      </c>
      <c r="J10452" t="s">
        <v>136</v>
      </c>
      <c r="K10452" t="s">
        <v>137</v>
      </c>
      <c r="L10452" t="s">
        <v>29182</v>
      </c>
      <c r="M10452" t="s">
        <v>29183</v>
      </c>
      <c r="N10452">
        <v>2.0016666660000002</v>
      </c>
      <c r="O10452">
        <v>0</v>
      </c>
      <c r="P10452">
        <v>1</v>
      </c>
      <c r="Q10452">
        <v>0</v>
      </c>
      <c r="R10452">
        <v>0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0.79422327836999596</v>
      </c>
      <c r="Y10452">
        <v>0</v>
      </c>
      <c r="Z10452">
        <v>0</v>
      </c>
      <c r="AA10452">
        <v>0</v>
      </c>
      <c r="AB10452">
        <v>0</v>
      </c>
      <c r="AC10452">
        <v>0</v>
      </c>
      <c r="AD10452">
        <v>0</v>
      </c>
      <c r="AE10452">
        <v>0.79422327836999596</v>
      </c>
    </row>
    <row r="10453" spans="1:31" x14ac:dyDescent="0.25">
      <c r="A10453">
        <v>1667918</v>
      </c>
      <c r="B10453">
        <v>1</v>
      </c>
      <c r="C10453" t="s">
        <v>81</v>
      </c>
      <c r="D10453" t="s">
        <v>118</v>
      </c>
      <c r="E10453" t="s">
        <v>362</v>
      </c>
      <c r="F10453" t="s">
        <v>29184</v>
      </c>
      <c r="G10453" t="s">
        <v>900</v>
      </c>
      <c r="H10453" t="s">
        <v>149</v>
      </c>
      <c r="I10453" t="s">
        <v>135</v>
      </c>
      <c r="J10453" t="s">
        <v>136</v>
      </c>
      <c r="K10453" t="s">
        <v>137</v>
      </c>
      <c r="L10453" t="s">
        <v>29185</v>
      </c>
      <c r="M10453" t="s">
        <v>29186</v>
      </c>
      <c r="N10453">
        <v>3.2863888879999998</v>
      </c>
      <c r="O10453">
        <v>0</v>
      </c>
      <c r="P10453">
        <v>37</v>
      </c>
      <c r="Q10453">
        <v>0</v>
      </c>
      <c r="R10453">
        <v>0</v>
      </c>
      <c r="S10453">
        <v>0</v>
      </c>
      <c r="T10453">
        <v>5</v>
      </c>
      <c r="U10453">
        <v>0</v>
      </c>
      <c r="V10453">
        <v>0</v>
      </c>
      <c r="W10453">
        <v>0</v>
      </c>
      <c r="X10453">
        <v>37.550066173913393</v>
      </c>
      <c r="Y10453">
        <v>0</v>
      </c>
      <c r="Z10453">
        <v>0</v>
      </c>
      <c r="AA10453">
        <v>0</v>
      </c>
      <c r="AB10453">
        <v>19.567560255721666</v>
      </c>
      <c r="AC10453">
        <v>0</v>
      </c>
      <c r="AD10453">
        <v>0</v>
      </c>
      <c r="AE10453">
        <v>57.11762642963506</v>
      </c>
    </row>
    <row r="10454" spans="1:31" x14ac:dyDescent="0.25">
      <c r="A10454">
        <v>1666996</v>
      </c>
      <c r="B10454">
        <v>1</v>
      </c>
      <c r="C10454" t="s">
        <v>80</v>
      </c>
      <c r="D10454" t="s">
        <v>87</v>
      </c>
      <c r="E10454" t="s">
        <v>152</v>
      </c>
      <c r="F10454" t="s">
        <v>29187</v>
      </c>
      <c r="G10454" t="s">
        <v>168</v>
      </c>
      <c r="H10454" t="s">
        <v>149</v>
      </c>
      <c r="I10454" t="s">
        <v>135</v>
      </c>
      <c r="J10454" t="s">
        <v>136</v>
      </c>
      <c r="K10454" t="s">
        <v>137</v>
      </c>
      <c r="L10454" t="s">
        <v>29188</v>
      </c>
      <c r="M10454" t="s">
        <v>29189</v>
      </c>
      <c r="N10454">
        <v>7.5419444440000003</v>
      </c>
      <c r="O10454">
        <v>0</v>
      </c>
      <c r="P10454">
        <v>1</v>
      </c>
      <c r="Q10454">
        <v>0</v>
      </c>
      <c r="R10454">
        <v>0</v>
      </c>
      <c r="S10454">
        <v>0</v>
      </c>
      <c r="T10454">
        <v>0</v>
      </c>
      <c r="U10454">
        <v>0</v>
      </c>
      <c r="V10454">
        <v>0</v>
      </c>
      <c r="W10454">
        <v>0</v>
      </c>
      <c r="X10454">
        <v>1.5125295495078768</v>
      </c>
      <c r="Y10454">
        <v>0</v>
      </c>
      <c r="Z10454">
        <v>0</v>
      </c>
      <c r="AA10454">
        <v>0</v>
      </c>
      <c r="AB10454">
        <v>0</v>
      </c>
      <c r="AC10454">
        <v>0</v>
      </c>
      <c r="AD10454">
        <v>0</v>
      </c>
      <c r="AE10454">
        <v>1.5125295495078768</v>
      </c>
    </row>
    <row r="10455" spans="1:31" x14ac:dyDescent="0.25">
      <c r="A10455">
        <v>1667351</v>
      </c>
      <c r="B10455">
        <v>1</v>
      </c>
      <c r="C10455" t="s">
        <v>80</v>
      </c>
      <c r="D10455" t="s">
        <v>106</v>
      </c>
      <c r="E10455" t="s">
        <v>204</v>
      </c>
      <c r="F10455" t="s">
        <v>9853</v>
      </c>
      <c r="G10455" t="s">
        <v>161</v>
      </c>
      <c r="H10455" t="s">
        <v>134</v>
      </c>
      <c r="I10455" t="s">
        <v>135</v>
      </c>
      <c r="J10455" t="s">
        <v>136</v>
      </c>
      <c r="K10455" t="s">
        <v>137</v>
      </c>
      <c r="L10455" t="s">
        <v>29190</v>
      </c>
      <c r="M10455" t="s">
        <v>29191</v>
      </c>
      <c r="N10455">
        <v>5.6438888880000002</v>
      </c>
      <c r="O10455">
        <v>0</v>
      </c>
      <c r="P10455">
        <v>1233</v>
      </c>
      <c r="Q10455">
        <v>20</v>
      </c>
      <c r="R10455">
        <v>148</v>
      </c>
      <c r="S10455">
        <v>12</v>
      </c>
      <c r="T10455">
        <v>249</v>
      </c>
      <c r="U10455">
        <v>0</v>
      </c>
      <c r="V10455">
        <v>0</v>
      </c>
      <c r="W10455">
        <v>0</v>
      </c>
      <c r="X10455">
        <v>991.43591559232971</v>
      </c>
      <c r="Y10455">
        <v>66.415214678374397</v>
      </c>
      <c r="Z10455">
        <v>67.780225781627991</v>
      </c>
      <c r="AA10455">
        <v>270.60910285198742</v>
      </c>
      <c r="AB10455">
        <v>639.74900499503042</v>
      </c>
      <c r="AC10455">
        <v>0</v>
      </c>
      <c r="AD10455">
        <v>0</v>
      </c>
      <c r="AE10455">
        <v>2035.9894638993499</v>
      </c>
    </row>
    <row r="10456" spans="1:31" x14ac:dyDescent="0.25">
      <c r="A10456">
        <v>1667543</v>
      </c>
      <c r="B10456">
        <v>1</v>
      </c>
      <c r="C10456" t="s">
        <v>81</v>
      </c>
      <c r="D10456" t="s">
        <v>115</v>
      </c>
      <c r="E10456" t="s">
        <v>204</v>
      </c>
      <c r="F10456" t="s">
        <v>29192</v>
      </c>
      <c r="G10456" t="s">
        <v>161</v>
      </c>
      <c r="H10456" t="s">
        <v>134</v>
      </c>
      <c r="I10456" t="s">
        <v>135</v>
      </c>
      <c r="J10456" t="s">
        <v>136</v>
      </c>
      <c r="K10456" t="s">
        <v>137</v>
      </c>
      <c r="L10456" t="s">
        <v>29193</v>
      </c>
      <c r="M10456" t="s">
        <v>29194</v>
      </c>
      <c r="N10456">
        <v>1.1391666659999999</v>
      </c>
      <c r="O10456">
        <v>0</v>
      </c>
      <c r="P10456">
        <v>1322</v>
      </c>
      <c r="Q10456">
        <v>1</v>
      </c>
      <c r="R10456">
        <v>63</v>
      </c>
      <c r="S10456">
        <v>12</v>
      </c>
      <c r="T10456">
        <v>112</v>
      </c>
      <c r="U10456">
        <v>0</v>
      </c>
      <c r="V10456">
        <v>1</v>
      </c>
      <c r="W10456">
        <v>0</v>
      </c>
      <c r="X10456">
        <v>99.757913094837789</v>
      </c>
      <c r="Y10456">
        <v>0.48533778668600752</v>
      </c>
      <c r="Z10456">
        <v>9.1218739962531821</v>
      </c>
      <c r="AA10456">
        <v>50.724806014438599</v>
      </c>
      <c r="AB10456">
        <v>41.736693822028919</v>
      </c>
      <c r="AC10456">
        <v>0</v>
      </c>
      <c r="AD10456">
        <v>0.68475921824806008</v>
      </c>
      <c r="AE10456">
        <v>202.51138393249255</v>
      </c>
    </row>
    <row r="10457" spans="1:31" x14ac:dyDescent="0.25">
      <c r="A10457">
        <v>1667022</v>
      </c>
      <c r="B10457">
        <v>1</v>
      </c>
      <c r="C10457" t="s">
        <v>81</v>
      </c>
      <c r="D10457" t="s">
        <v>122</v>
      </c>
      <c r="E10457" t="s">
        <v>131</v>
      </c>
      <c r="F10457" t="s">
        <v>29195</v>
      </c>
      <c r="G10457" t="s">
        <v>195</v>
      </c>
      <c r="H10457" t="s">
        <v>134</v>
      </c>
      <c r="I10457" t="s">
        <v>135</v>
      </c>
      <c r="J10457" t="s">
        <v>136</v>
      </c>
      <c r="K10457" t="s">
        <v>137</v>
      </c>
      <c r="L10457" t="s">
        <v>29196</v>
      </c>
      <c r="M10457" t="s">
        <v>29197</v>
      </c>
      <c r="N10457">
        <v>1.246388888</v>
      </c>
      <c r="O10457">
        <v>2</v>
      </c>
      <c r="P10457">
        <v>91</v>
      </c>
      <c r="Q10457">
        <v>6</v>
      </c>
      <c r="R10457">
        <v>14</v>
      </c>
      <c r="S10457">
        <v>3</v>
      </c>
      <c r="T10457">
        <v>6</v>
      </c>
      <c r="U10457">
        <v>0</v>
      </c>
      <c r="V10457">
        <v>0</v>
      </c>
      <c r="W10457">
        <v>0.40405965961042839</v>
      </c>
      <c r="X10457">
        <v>19.98157099599505</v>
      </c>
      <c r="Y10457">
        <v>27.866994804089082</v>
      </c>
      <c r="Z10457">
        <v>2.3567882337033743</v>
      </c>
      <c r="AA10457">
        <v>23.179592397585555</v>
      </c>
      <c r="AB10457">
        <v>0.75232898115495017</v>
      </c>
      <c r="AC10457">
        <v>0</v>
      </c>
      <c r="AD10457">
        <v>0</v>
      </c>
      <c r="AE10457">
        <v>74.541335072138438</v>
      </c>
    </row>
    <row r="10458" spans="1:31" x14ac:dyDescent="0.25">
      <c r="A10458">
        <v>1667520</v>
      </c>
      <c r="B10458">
        <v>1</v>
      </c>
      <c r="C10458" t="s">
        <v>80</v>
      </c>
      <c r="D10458" t="s">
        <v>103</v>
      </c>
      <c r="E10458" t="s">
        <v>642</v>
      </c>
      <c r="F10458" t="s">
        <v>3776</v>
      </c>
      <c r="G10458" t="s">
        <v>161</v>
      </c>
      <c r="H10458" t="s">
        <v>134</v>
      </c>
      <c r="I10458" t="s">
        <v>135</v>
      </c>
      <c r="J10458" t="s">
        <v>136</v>
      </c>
      <c r="K10458" t="s">
        <v>137</v>
      </c>
      <c r="L10458" t="s">
        <v>29198</v>
      </c>
      <c r="M10458" t="s">
        <v>29029</v>
      </c>
      <c r="N10458">
        <v>0.58333333300000001</v>
      </c>
      <c r="O10458">
        <v>0</v>
      </c>
      <c r="P10458">
        <v>666</v>
      </c>
      <c r="Q10458">
        <v>2</v>
      </c>
      <c r="R10458">
        <v>9</v>
      </c>
      <c r="S10458">
        <v>5</v>
      </c>
      <c r="T10458">
        <v>92</v>
      </c>
      <c r="U10458">
        <v>21</v>
      </c>
      <c r="V10458">
        <v>2</v>
      </c>
      <c r="W10458">
        <v>0</v>
      </c>
      <c r="X10458">
        <v>93.957243396506129</v>
      </c>
      <c r="Y10458">
        <v>11.73018460180292</v>
      </c>
      <c r="Z10458">
        <v>0.32952903834900005</v>
      </c>
      <c r="AA10458">
        <v>8.3123251484373348</v>
      </c>
      <c r="AB10458">
        <v>71.453820374336729</v>
      </c>
      <c r="AC10458">
        <v>2157.592113048966</v>
      </c>
      <c r="AD10458">
        <v>46.606390504624997</v>
      </c>
      <c r="AE10458">
        <v>2389.9816061130232</v>
      </c>
    </row>
    <row r="10459" spans="1:31" x14ac:dyDescent="0.25">
      <c r="A10459">
        <v>1667686</v>
      </c>
      <c r="B10459">
        <v>1</v>
      </c>
      <c r="C10459" t="s">
        <v>80</v>
      </c>
      <c r="D10459" t="s">
        <v>106</v>
      </c>
      <c r="E10459" t="s">
        <v>140</v>
      </c>
      <c r="F10459" t="s">
        <v>8886</v>
      </c>
      <c r="G10459" t="s">
        <v>161</v>
      </c>
      <c r="H10459" t="s">
        <v>134</v>
      </c>
      <c r="I10459" t="s">
        <v>135</v>
      </c>
      <c r="J10459" t="s">
        <v>136</v>
      </c>
      <c r="K10459" t="s">
        <v>137</v>
      </c>
      <c r="L10459" t="s">
        <v>29199</v>
      </c>
      <c r="M10459" t="s">
        <v>29200</v>
      </c>
      <c r="N10459">
        <v>7.6666665999999994E-2</v>
      </c>
      <c r="O10459">
        <v>0</v>
      </c>
      <c r="P10459">
        <v>4</v>
      </c>
      <c r="Q10459">
        <v>33</v>
      </c>
      <c r="R10459">
        <v>288</v>
      </c>
      <c r="S10459">
        <v>8</v>
      </c>
      <c r="T10459">
        <v>55</v>
      </c>
      <c r="U10459">
        <v>0</v>
      </c>
      <c r="V10459">
        <v>0</v>
      </c>
      <c r="W10459">
        <v>0</v>
      </c>
      <c r="X10459">
        <v>7.6441174120569999E-2</v>
      </c>
      <c r="Y10459">
        <v>2.41660417630984</v>
      </c>
      <c r="Z10459">
        <v>13.984806995613786</v>
      </c>
      <c r="AA10459">
        <v>2.4159137191538669</v>
      </c>
      <c r="AB10459">
        <v>4.27982964276144</v>
      </c>
      <c r="AC10459">
        <v>0</v>
      </c>
      <c r="AD10459">
        <v>0</v>
      </c>
      <c r="AE10459">
        <v>23.1735957079595</v>
      </c>
    </row>
    <row r="10460" spans="1:31" x14ac:dyDescent="0.25">
      <c r="A10460">
        <v>1667394</v>
      </c>
      <c r="B10460">
        <v>1</v>
      </c>
      <c r="C10460" t="s">
        <v>80</v>
      </c>
      <c r="D10460" t="s">
        <v>97</v>
      </c>
      <c r="E10460" t="s">
        <v>140</v>
      </c>
      <c r="F10460" t="s">
        <v>29201</v>
      </c>
      <c r="G10460" t="s">
        <v>1322</v>
      </c>
      <c r="H10460" t="s">
        <v>134</v>
      </c>
      <c r="I10460" t="s">
        <v>135</v>
      </c>
      <c r="J10460" t="s">
        <v>136</v>
      </c>
      <c r="K10460" t="s">
        <v>137</v>
      </c>
      <c r="L10460" t="s">
        <v>29202</v>
      </c>
      <c r="M10460" t="s">
        <v>29203</v>
      </c>
      <c r="N10460">
        <v>2.4755555550000001</v>
      </c>
      <c r="O10460">
        <v>0</v>
      </c>
      <c r="P10460">
        <v>3324</v>
      </c>
      <c r="Q10460">
        <v>0</v>
      </c>
      <c r="R10460">
        <v>11</v>
      </c>
      <c r="S10460">
        <v>5</v>
      </c>
      <c r="T10460">
        <v>371</v>
      </c>
      <c r="U10460">
        <v>0</v>
      </c>
      <c r="V10460">
        <v>0</v>
      </c>
      <c r="W10460">
        <v>0</v>
      </c>
      <c r="X10460">
        <v>3157.7815875574079</v>
      </c>
      <c r="Y10460">
        <v>0</v>
      </c>
      <c r="Z10460">
        <v>3.315752569013422</v>
      </c>
      <c r="AA10460">
        <v>460.25457708296125</v>
      </c>
      <c r="AB10460">
        <v>1124.4462648635622</v>
      </c>
      <c r="AC10460">
        <v>0</v>
      </c>
      <c r="AD10460">
        <v>0</v>
      </c>
      <c r="AE10460">
        <v>4745.7981820729447</v>
      </c>
    </row>
    <row r="10461" spans="1:31" x14ac:dyDescent="0.25">
      <c r="A10461">
        <v>1667557</v>
      </c>
      <c r="B10461">
        <v>1</v>
      </c>
      <c r="C10461" t="s">
        <v>80</v>
      </c>
      <c r="D10461" t="s">
        <v>100</v>
      </c>
      <c r="E10461" t="s">
        <v>131</v>
      </c>
      <c r="F10461" t="s">
        <v>29204</v>
      </c>
      <c r="G10461" t="s">
        <v>195</v>
      </c>
      <c r="H10461" t="s">
        <v>134</v>
      </c>
      <c r="I10461" t="s">
        <v>135</v>
      </c>
      <c r="J10461" t="s">
        <v>136</v>
      </c>
      <c r="K10461" t="s">
        <v>137</v>
      </c>
      <c r="L10461" t="s">
        <v>29205</v>
      </c>
      <c r="M10461" t="s">
        <v>29206</v>
      </c>
      <c r="N10461">
        <v>3.565833333</v>
      </c>
      <c r="O10461">
        <v>0</v>
      </c>
      <c r="P10461">
        <v>146</v>
      </c>
      <c r="Q10461">
        <v>0</v>
      </c>
      <c r="R10461">
        <v>8</v>
      </c>
      <c r="S10461">
        <v>0</v>
      </c>
      <c r="T10461">
        <v>42</v>
      </c>
      <c r="U10461">
        <v>0</v>
      </c>
      <c r="V10461">
        <v>0</v>
      </c>
      <c r="W10461">
        <v>0</v>
      </c>
      <c r="X10461">
        <v>149.52805033097349</v>
      </c>
      <c r="Y10461">
        <v>0</v>
      </c>
      <c r="Z10461">
        <v>5.028558098310401</v>
      </c>
      <c r="AA10461">
        <v>0</v>
      </c>
      <c r="AB10461">
        <v>142.48052401557396</v>
      </c>
      <c r="AC10461">
        <v>0</v>
      </c>
      <c r="AD10461">
        <v>0</v>
      </c>
      <c r="AE10461">
        <v>297.03713244485789</v>
      </c>
    </row>
    <row r="10462" spans="1:31" x14ac:dyDescent="0.25">
      <c r="A10462">
        <v>1667059</v>
      </c>
      <c r="B10462">
        <v>1</v>
      </c>
      <c r="C10462" t="s">
        <v>81</v>
      </c>
      <c r="D10462" t="s">
        <v>127</v>
      </c>
      <c r="E10462" t="s">
        <v>131</v>
      </c>
      <c r="F10462" t="s">
        <v>23125</v>
      </c>
      <c r="G10462" t="s">
        <v>148</v>
      </c>
      <c r="H10462" t="s">
        <v>134</v>
      </c>
      <c r="I10462" t="s">
        <v>135</v>
      </c>
      <c r="J10462" t="s">
        <v>136</v>
      </c>
      <c r="K10462" t="s">
        <v>143</v>
      </c>
      <c r="L10462" t="s">
        <v>29207</v>
      </c>
      <c r="M10462" t="s">
        <v>29208</v>
      </c>
      <c r="N10462">
        <v>8.0775000000000006</v>
      </c>
      <c r="O10462">
        <v>5</v>
      </c>
      <c r="P10462">
        <v>0</v>
      </c>
      <c r="Q10462">
        <v>155</v>
      </c>
      <c r="R10462">
        <v>6</v>
      </c>
      <c r="S10462">
        <v>6</v>
      </c>
      <c r="T10462">
        <v>0</v>
      </c>
      <c r="U10462">
        <v>0</v>
      </c>
      <c r="V10462">
        <v>0</v>
      </c>
      <c r="W10462">
        <v>5.1149931247754612</v>
      </c>
      <c r="X10462">
        <v>0</v>
      </c>
      <c r="Y10462">
        <v>339.23170170046399</v>
      </c>
      <c r="Z10462">
        <v>8.1212260802874869</v>
      </c>
      <c r="AA10462">
        <v>91.022412605758646</v>
      </c>
      <c r="AB10462">
        <v>0</v>
      </c>
      <c r="AC10462">
        <v>0</v>
      </c>
      <c r="AD10462">
        <v>0</v>
      </c>
      <c r="AE10462">
        <v>443.4903335112856</v>
      </c>
    </row>
    <row r="10463" spans="1:31" x14ac:dyDescent="0.25">
      <c r="A10463">
        <v>1667251</v>
      </c>
      <c r="B10463">
        <v>1</v>
      </c>
      <c r="C10463" t="s">
        <v>80</v>
      </c>
      <c r="D10463" t="s">
        <v>99</v>
      </c>
      <c r="E10463" t="s">
        <v>140</v>
      </c>
      <c r="F10463" t="s">
        <v>6952</v>
      </c>
      <c r="G10463" t="s">
        <v>161</v>
      </c>
      <c r="H10463" t="s">
        <v>134</v>
      </c>
      <c r="I10463" t="s">
        <v>135</v>
      </c>
      <c r="J10463" t="s">
        <v>136</v>
      </c>
      <c r="K10463" t="s">
        <v>137</v>
      </c>
      <c r="L10463" t="s">
        <v>29209</v>
      </c>
      <c r="M10463" t="s">
        <v>29210</v>
      </c>
      <c r="N10463">
        <v>2.4027777769999998</v>
      </c>
      <c r="O10463">
        <v>33</v>
      </c>
      <c r="P10463">
        <v>11814</v>
      </c>
      <c r="Q10463">
        <v>14</v>
      </c>
      <c r="R10463">
        <v>302</v>
      </c>
      <c r="S10463">
        <v>69</v>
      </c>
      <c r="T10463">
        <v>1312</v>
      </c>
      <c r="U10463">
        <v>3</v>
      </c>
      <c r="V10463">
        <v>17</v>
      </c>
      <c r="W10463">
        <v>203.4073645977258</v>
      </c>
      <c r="X10463">
        <v>5699.4467542785424</v>
      </c>
      <c r="Y10463">
        <v>63.711292355613082</v>
      </c>
      <c r="Z10463">
        <v>127.53020641062075</v>
      </c>
      <c r="AA10463">
        <v>975.75102513746458</v>
      </c>
      <c r="AB10463">
        <v>2783.036141454239</v>
      </c>
      <c r="AC10463">
        <v>99.593899633735433</v>
      </c>
      <c r="AD10463">
        <v>63.111687090479784</v>
      </c>
      <c r="AE10463">
        <v>10015.58837095842</v>
      </c>
    </row>
    <row r="10464" spans="1:31" x14ac:dyDescent="0.25">
      <c r="A10464">
        <v>1667500</v>
      </c>
      <c r="B10464">
        <v>1</v>
      </c>
      <c r="C10464" t="s">
        <v>81</v>
      </c>
      <c r="D10464" t="s">
        <v>128</v>
      </c>
      <c r="E10464" t="s">
        <v>140</v>
      </c>
      <c r="F10464" t="s">
        <v>2288</v>
      </c>
      <c r="G10464" t="s">
        <v>161</v>
      </c>
      <c r="H10464" t="s">
        <v>134</v>
      </c>
      <c r="I10464" t="s">
        <v>135</v>
      </c>
      <c r="J10464" t="s">
        <v>136</v>
      </c>
      <c r="K10464" t="s">
        <v>137</v>
      </c>
      <c r="L10464" t="s">
        <v>29211</v>
      </c>
      <c r="M10464" t="s">
        <v>29193</v>
      </c>
      <c r="N10464">
        <v>0.122777777</v>
      </c>
      <c r="O10464">
        <v>9</v>
      </c>
      <c r="P10464">
        <v>1526</v>
      </c>
      <c r="Q10464">
        <v>68</v>
      </c>
      <c r="R10464">
        <v>99</v>
      </c>
      <c r="S10464">
        <v>18</v>
      </c>
      <c r="T10464">
        <v>133</v>
      </c>
      <c r="U10464">
        <v>3</v>
      </c>
      <c r="V10464">
        <v>1</v>
      </c>
      <c r="W10464">
        <v>0.2345796335376</v>
      </c>
      <c r="X10464">
        <v>22.001319555023329</v>
      </c>
      <c r="Y10464">
        <v>2.6981081980984807</v>
      </c>
      <c r="Z10464">
        <v>1.1154854687383911</v>
      </c>
      <c r="AA10464">
        <v>39.13207782314587</v>
      </c>
      <c r="AB10464">
        <v>6.74312697640267</v>
      </c>
      <c r="AC10464">
        <v>0.65779648931094226</v>
      </c>
      <c r="AD10464">
        <v>0.33504939034948339</v>
      </c>
      <c r="AE10464">
        <v>72.91754353460675</v>
      </c>
    </row>
    <row r="10465" spans="1:31" x14ac:dyDescent="0.25">
      <c r="A10465">
        <v>1667414</v>
      </c>
      <c r="B10465">
        <v>1</v>
      </c>
      <c r="C10465" t="s">
        <v>80</v>
      </c>
      <c r="D10465" t="s">
        <v>91</v>
      </c>
      <c r="E10465" t="s">
        <v>178</v>
      </c>
      <c r="F10465" t="s">
        <v>29212</v>
      </c>
      <c r="G10465" t="s">
        <v>227</v>
      </c>
      <c r="H10465" t="s">
        <v>149</v>
      </c>
      <c r="I10465" t="s">
        <v>135</v>
      </c>
      <c r="J10465" t="s">
        <v>136</v>
      </c>
      <c r="K10465" t="s">
        <v>137</v>
      </c>
      <c r="L10465" t="s">
        <v>29213</v>
      </c>
      <c r="M10465" t="s">
        <v>29214</v>
      </c>
      <c r="N10465">
        <v>9.7577777769999994</v>
      </c>
      <c r="O10465">
        <v>0</v>
      </c>
      <c r="P10465">
        <v>67</v>
      </c>
      <c r="Q10465">
        <v>0</v>
      </c>
      <c r="R10465">
        <v>0</v>
      </c>
      <c r="S10465">
        <v>0</v>
      </c>
      <c r="T10465">
        <v>1</v>
      </c>
      <c r="U10465">
        <v>0</v>
      </c>
      <c r="V10465">
        <v>0</v>
      </c>
      <c r="W10465">
        <v>0</v>
      </c>
      <c r="X10465">
        <v>194.13262549650111</v>
      </c>
      <c r="Y10465">
        <v>0</v>
      </c>
      <c r="Z10465">
        <v>0</v>
      </c>
      <c r="AA10465">
        <v>0</v>
      </c>
      <c r="AB10465">
        <v>0</v>
      </c>
      <c r="AC10465">
        <v>0</v>
      </c>
      <c r="AD10465">
        <v>0</v>
      </c>
      <c r="AE10465">
        <v>194.13262549650111</v>
      </c>
    </row>
    <row r="10466" spans="1:31" x14ac:dyDescent="0.25">
      <c r="A10466">
        <v>1667165</v>
      </c>
      <c r="B10466">
        <v>1</v>
      </c>
      <c r="C10466" t="s">
        <v>81</v>
      </c>
      <c r="D10466" t="s">
        <v>115</v>
      </c>
      <c r="E10466" t="s">
        <v>152</v>
      </c>
      <c r="F10466" t="s">
        <v>29215</v>
      </c>
      <c r="G10466" t="s">
        <v>154</v>
      </c>
      <c r="H10466" t="s">
        <v>149</v>
      </c>
      <c r="I10466" t="s">
        <v>135</v>
      </c>
      <c r="J10466" t="s">
        <v>136</v>
      </c>
      <c r="K10466" t="s">
        <v>137</v>
      </c>
      <c r="L10466" t="s">
        <v>29216</v>
      </c>
      <c r="M10466" t="s">
        <v>29217</v>
      </c>
      <c r="N10466">
        <v>2.7561111110000001</v>
      </c>
      <c r="O10466">
        <v>0</v>
      </c>
      <c r="P10466">
        <v>1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0</v>
      </c>
      <c r="W10466">
        <v>0</v>
      </c>
      <c r="X10466">
        <v>0.33272884253438451</v>
      </c>
      <c r="Y10466">
        <v>0</v>
      </c>
      <c r="Z10466">
        <v>0</v>
      </c>
      <c r="AA10466">
        <v>0</v>
      </c>
      <c r="AB10466">
        <v>0</v>
      </c>
      <c r="AC10466">
        <v>0</v>
      </c>
      <c r="AD10466">
        <v>0</v>
      </c>
      <c r="AE10466">
        <v>0.33272884253438451</v>
      </c>
    </row>
    <row r="10467" spans="1:31" x14ac:dyDescent="0.25">
      <c r="A10467">
        <v>1667892</v>
      </c>
      <c r="B10467">
        <v>1</v>
      </c>
      <c r="C10467" t="s">
        <v>80</v>
      </c>
      <c r="D10467" t="s">
        <v>107</v>
      </c>
      <c r="E10467" t="s">
        <v>146</v>
      </c>
      <c r="F10467" t="s">
        <v>29218</v>
      </c>
      <c r="G10467" t="s">
        <v>260</v>
      </c>
      <c r="H10467" t="s">
        <v>149</v>
      </c>
      <c r="I10467" t="s">
        <v>135</v>
      </c>
      <c r="J10467" t="s">
        <v>136</v>
      </c>
      <c r="K10467" t="s">
        <v>137</v>
      </c>
      <c r="L10467" t="s">
        <v>29219</v>
      </c>
      <c r="M10467" t="s">
        <v>29220</v>
      </c>
      <c r="N10467">
        <v>2.81</v>
      </c>
      <c r="O10467">
        <v>0</v>
      </c>
      <c r="P10467">
        <v>73</v>
      </c>
      <c r="Q10467">
        <v>0</v>
      </c>
      <c r="R10467">
        <v>0</v>
      </c>
      <c r="S10467">
        <v>1</v>
      </c>
      <c r="T10467">
        <v>2</v>
      </c>
      <c r="U10467">
        <v>0</v>
      </c>
      <c r="V10467">
        <v>0</v>
      </c>
      <c r="W10467">
        <v>0</v>
      </c>
      <c r="X10467">
        <v>28.498947183271532</v>
      </c>
      <c r="Y10467">
        <v>0</v>
      </c>
      <c r="Z10467">
        <v>0</v>
      </c>
      <c r="AA10467">
        <v>0</v>
      </c>
      <c r="AB10467">
        <v>5.2860997519367698</v>
      </c>
      <c r="AC10467">
        <v>0</v>
      </c>
      <c r="AD10467">
        <v>0</v>
      </c>
      <c r="AE10467">
        <v>33.7850469352083</v>
      </c>
    </row>
    <row r="10468" spans="1:31" x14ac:dyDescent="0.25">
      <c r="A10468">
        <v>1668041</v>
      </c>
      <c r="B10468">
        <v>1</v>
      </c>
      <c r="C10468" t="s">
        <v>81</v>
      </c>
      <c r="D10468" t="s">
        <v>123</v>
      </c>
      <c r="E10468" t="s">
        <v>152</v>
      </c>
      <c r="F10468" t="s">
        <v>29221</v>
      </c>
      <c r="G10468" t="s">
        <v>154</v>
      </c>
      <c r="H10468" t="s">
        <v>149</v>
      </c>
      <c r="I10468" t="s">
        <v>135</v>
      </c>
      <c r="J10468" t="s">
        <v>136</v>
      </c>
      <c r="K10468" t="s">
        <v>137</v>
      </c>
      <c r="L10468" t="s">
        <v>29222</v>
      </c>
      <c r="M10468" t="s">
        <v>29223</v>
      </c>
      <c r="N10468">
        <v>1.3122222219999999</v>
      </c>
      <c r="O10468">
        <v>0</v>
      </c>
      <c r="P10468">
        <v>2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0</v>
      </c>
      <c r="W10468">
        <v>0</v>
      </c>
      <c r="X10468">
        <v>0.25530874606107001</v>
      </c>
      <c r="Y10468">
        <v>0</v>
      </c>
      <c r="Z10468">
        <v>0</v>
      </c>
      <c r="AA10468">
        <v>0</v>
      </c>
      <c r="AB10468">
        <v>0</v>
      </c>
      <c r="AC10468">
        <v>0</v>
      </c>
      <c r="AD10468">
        <v>0</v>
      </c>
      <c r="AE10468">
        <v>0.25530874606107001</v>
      </c>
    </row>
    <row r="10469" spans="1:31" x14ac:dyDescent="0.25">
      <c r="A10469">
        <v>1667016</v>
      </c>
      <c r="B10469">
        <v>1</v>
      </c>
      <c r="C10469" t="s">
        <v>81</v>
      </c>
      <c r="D10469" t="s">
        <v>119</v>
      </c>
      <c r="E10469" t="s">
        <v>178</v>
      </c>
      <c r="F10469" t="s">
        <v>24528</v>
      </c>
      <c r="G10469" t="s">
        <v>187</v>
      </c>
      <c r="H10469" t="s">
        <v>149</v>
      </c>
      <c r="I10469" t="s">
        <v>135</v>
      </c>
      <c r="J10469" t="s">
        <v>136</v>
      </c>
      <c r="K10469" t="s">
        <v>137</v>
      </c>
      <c r="L10469" t="s">
        <v>29224</v>
      </c>
      <c r="M10469" t="s">
        <v>29225</v>
      </c>
      <c r="N10469">
        <v>2.9116666659999999</v>
      </c>
      <c r="O10469">
        <v>0</v>
      </c>
      <c r="P10469">
        <v>28</v>
      </c>
      <c r="Q10469">
        <v>0</v>
      </c>
      <c r="R10469">
        <v>1</v>
      </c>
      <c r="S10469">
        <v>0</v>
      </c>
      <c r="T10469">
        <v>0</v>
      </c>
      <c r="U10469">
        <v>0</v>
      </c>
      <c r="V10469">
        <v>0</v>
      </c>
      <c r="W10469">
        <v>0</v>
      </c>
      <c r="X10469">
        <v>6.7455257710223826</v>
      </c>
      <c r="Y10469">
        <v>0</v>
      </c>
      <c r="Z10469">
        <v>2.3758352599398333E-2</v>
      </c>
      <c r="AA10469">
        <v>0</v>
      </c>
      <c r="AB10469">
        <v>0</v>
      </c>
      <c r="AC10469">
        <v>0</v>
      </c>
      <c r="AD10469">
        <v>0</v>
      </c>
      <c r="AE10469">
        <v>6.7692841236217811</v>
      </c>
    </row>
    <row r="10470" spans="1:31" x14ac:dyDescent="0.25">
      <c r="A10470">
        <v>1667749</v>
      </c>
      <c r="B10470">
        <v>1</v>
      </c>
      <c r="C10470" t="s">
        <v>81</v>
      </c>
      <c r="D10470" t="s">
        <v>113</v>
      </c>
      <c r="E10470" t="s">
        <v>146</v>
      </c>
      <c r="F10470" t="s">
        <v>29226</v>
      </c>
      <c r="G10470" t="s">
        <v>1967</v>
      </c>
      <c r="H10470" t="s">
        <v>149</v>
      </c>
      <c r="I10470" t="s">
        <v>135</v>
      </c>
      <c r="J10470" t="s">
        <v>136</v>
      </c>
      <c r="K10470" t="s">
        <v>137</v>
      </c>
      <c r="L10470" t="s">
        <v>29227</v>
      </c>
      <c r="M10470" t="s">
        <v>29228</v>
      </c>
      <c r="N10470">
        <v>0.41583333300000003</v>
      </c>
      <c r="O10470">
        <v>0</v>
      </c>
      <c r="P10470">
        <v>44</v>
      </c>
      <c r="Q10470">
        <v>0</v>
      </c>
      <c r="R10470">
        <v>3</v>
      </c>
      <c r="S10470">
        <v>0</v>
      </c>
      <c r="T10470">
        <v>0</v>
      </c>
      <c r="U10470">
        <v>0</v>
      </c>
      <c r="V10470">
        <v>0</v>
      </c>
      <c r="W10470">
        <v>0</v>
      </c>
      <c r="X10470">
        <v>1.5842040534743742</v>
      </c>
      <c r="Y10470">
        <v>0</v>
      </c>
      <c r="Z10470">
        <v>4.4052470802646675E-2</v>
      </c>
      <c r="AA10470">
        <v>0</v>
      </c>
      <c r="AB10470">
        <v>0</v>
      </c>
      <c r="AC10470">
        <v>0</v>
      </c>
      <c r="AD10470">
        <v>0</v>
      </c>
      <c r="AE10470">
        <v>1.6282565242770208</v>
      </c>
    </row>
    <row r="10471" spans="1:31" x14ac:dyDescent="0.25">
      <c r="A10471">
        <v>1667308</v>
      </c>
      <c r="B10471">
        <v>1</v>
      </c>
      <c r="C10471" t="s">
        <v>80</v>
      </c>
      <c r="D10471" t="s">
        <v>94</v>
      </c>
      <c r="E10471" t="s">
        <v>642</v>
      </c>
      <c r="F10471" t="s">
        <v>29229</v>
      </c>
      <c r="G10471" t="s">
        <v>161</v>
      </c>
      <c r="H10471" t="s">
        <v>134</v>
      </c>
      <c r="I10471" t="s">
        <v>191</v>
      </c>
      <c r="J10471" t="s">
        <v>136</v>
      </c>
      <c r="K10471" t="s">
        <v>137</v>
      </c>
      <c r="L10471" t="s">
        <v>29230</v>
      </c>
      <c r="M10471" t="s">
        <v>29231</v>
      </c>
      <c r="N10471">
        <v>2.5277777000000001E-2</v>
      </c>
      <c r="O10471">
        <v>0</v>
      </c>
      <c r="P10471">
        <v>3459</v>
      </c>
      <c r="Q10471">
        <v>102</v>
      </c>
      <c r="R10471">
        <v>867</v>
      </c>
      <c r="S10471">
        <v>21</v>
      </c>
      <c r="T10471">
        <v>463</v>
      </c>
      <c r="U10471">
        <v>4</v>
      </c>
      <c r="V10471">
        <v>2</v>
      </c>
      <c r="W10471">
        <v>0</v>
      </c>
      <c r="X10471">
        <v>11.324760802174666</v>
      </c>
      <c r="Y10471">
        <v>3.3266940794509923</v>
      </c>
      <c r="Z10471">
        <v>8.6264211898546623</v>
      </c>
      <c r="AA10471">
        <v>1.7223289271112676</v>
      </c>
      <c r="AB10471">
        <v>7.2648167631543092</v>
      </c>
      <c r="AC10471">
        <v>1.6650935917973935</v>
      </c>
      <c r="AD10471">
        <v>7.0350551779007495E-2</v>
      </c>
      <c r="AE10471">
        <v>34.000465905322301</v>
      </c>
    </row>
    <row r="10472" spans="1:31" x14ac:dyDescent="0.25">
      <c r="A10472">
        <v>1667457</v>
      </c>
      <c r="B10472">
        <v>1</v>
      </c>
      <c r="C10472" t="s">
        <v>80</v>
      </c>
      <c r="D10472" t="s">
        <v>105</v>
      </c>
      <c r="E10472" t="s">
        <v>131</v>
      </c>
      <c r="F10472" t="s">
        <v>29232</v>
      </c>
      <c r="G10472" t="s">
        <v>195</v>
      </c>
      <c r="H10472" t="s">
        <v>134</v>
      </c>
      <c r="I10472" t="s">
        <v>135</v>
      </c>
      <c r="J10472" t="s">
        <v>136</v>
      </c>
      <c r="K10472" t="s">
        <v>137</v>
      </c>
      <c r="L10472" t="s">
        <v>29233</v>
      </c>
      <c r="M10472" t="s">
        <v>29234</v>
      </c>
      <c r="N10472">
        <v>3.5894444440000002</v>
      </c>
      <c r="O10472">
        <v>0</v>
      </c>
      <c r="P10472">
        <v>0</v>
      </c>
      <c r="Q10472">
        <v>1</v>
      </c>
      <c r="R10472">
        <v>0</v>
      </c>
      <c r="S10472">
        <v>2</v>
      </c>
      <c r="T10472">
        <v>0</v>
      </c>
      <c r="U10472">
        <v>2</v>
      </c>
      <c r="V10472">
        <v>0</v>
      </c>
      <c r="W10472">
        <v>0</v>
      </c>
      <c r="X10472">
        <v>0</v>
      </c>
      <c r="Y10472">
        <v>32.725447900219159</v>
      </c>
      <c r="Z10472">
        <v>0</v>
      </c>
      <c r="AA10472">
        <v>9.6038383256885353</v>
      </c>
      <c r="AB10472">
        <v>0</v>
      </c>
      <c r="AC10472">
        <v>235.59195033150829</v>
      </c>
      <c r="AD10472">
        <v>0</v>
      </c>
      <c r="AE10472">
        <v>277.92123655741597</v>
      </c>
    </row>
    <row r="10473" spans="1:31" x14ac:dyDescent="0.25">
      <c r="A10473">
        <v>1668121</v>
      </c>
      <c r="B10473">
        <v>1</v>
      </c>
      <c r="C10473" t="s">
        <v>80</v>
      </c>
      <c r="D10473" t="s">
        <v>106</v>
      </c>
      <c r="E10473" t="s">
        <v>146</v>
      </c>
      <c r="F10473" t="s">
        <v>1733</v>
      </c>
      <c r="G10473" t="s">
        <v>260</v>
      </c>
      <c r="H10473" t="s">
        <v>149</v>
      </c>
      <c r="I10473" t="s">
        <v>135</v>
      </c>
      <c r="J10473" t="s">
        <v>136</v>
      </c>
      <c r="K10473" t="s">
        <v>137</v>
      </c>
      <c r="L10473" t="s">
        <v>29235</v>
      </c>
      <c r="M10473" t="s">
        <v>29236</v>
      </c>
      <c r="N10473">
        <v>2.664722222</v>
      </c>
      <c r="O10473">
        <v>0</v>
      </c>
      <c r="P10473">
        <v>77</v>
      </c>
      <c r="Q10473">
        <v>0</v>
      </c>
      <c r="R10473">
        <v>6</v>
      </c>
      <c r="S10473">
        <v>0</v>
      </c>
      <c r="T10473">
        <v>5</v>
      </c>
      <c r="U10473">
        <v>0</v>
      </c>
      <c r="V10473">
        <v>0</v>
      </c>
      <c r="W10473">
        <v>0</v>
      </c>
      <c r="X10473">
        <v>44.953872109686706</v>
      </c>
      <c r="Y10473">
        <v>0</v>
      </c>
      <c r="Z10473">
        <v>9.3226322447409142</v>
      </c>
      <c r="AA10473">
        <v>0</v>
      </c>
      <c r="AB10473">
        <v>1.4773596175996018</v>
      </c>
      <c r="AC10473">
        <v>0</v>
      </c>
      <c r="AD10473">
        <v>0</v>
      </c>
      <c r="AE10473">
        <v>55.753863972027226</v>
      </c>
    </row>
    <row r="10474" spans="1:31" x14ac:dyDescent="0.25">
      <c r="A10474">
        <v>1667125</v>
      </c>
      <c r="B10474">
        <v>1</v>
      </c>
      <c r="C10474" t="s">
        <v>80</v>
      </c>
      <c r="D10474" t="s">
        <v>97</v>
      </c>
      <c r="E10474" t="s">
        <v>152</v>
      </c>
      <c r="F10474" t="s">
        <v>29237</v>
      </c>
      <c r="G10474" t="s">
        <v>507</v>
      </c>
      <c r="H10474" t="s">
        <v>149</v>
      </c>
      <c r="I10474" t="s">
        <v>135</v>
      </c>
      <c r="J10474" t="s">
        <v>136</v>
      </c>
      <c r="K10474" t="s">
        <v>137</v>
      </c>
      <c r="L10474" t="s">
        <v>29238</v>
      </c>
      <c r="M10474" t="s">
        <v>29239</v>
      </c>
      <c r="N10474">
        <v>7.2191666659999996</v>
      </c>
      <c r="O10474">
        <v>0</v>
      </c>
      <c r="P10474">
        <v>2</v>
      </c>
      <c r="Q10474">
        <v>0</v>
      </c>
      <c r="R10474">
        <v>0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9.273433258783065</v>
      </c>
      <c r="Y10474">
        <v>0</v>
      </c>
      <c r="Z10474">
        <v>0</v>
      </c>
      <c r="AA10474">
        <v>0</v>
      </c>
      <c r="AB10474">
        <v>0</v>
      </c>
      <c r="AC10474">
        <v>0</v>
      </c>
      <c r="AD10474">
        <v>0</v>
      </c>
      <c r="AE10474">
        <v>9.273433258783065</v>
      </c>
    </row>
    <row r="10475" spans="1:31" x14ac:dyDescent="0.25">
      <c r="A10475">
        <v>1667434</v>
      </c>
      <c r="B10475">
        <v>1</v>
      </c>
      <c r="C10475" t="s">
        <v>80</v>
      </c>
      <c r="D10475" t="s">
        <v>100</v>
      </c>
      <c r="E10475" t="s">
        <v>131</v>
      </c>
      <c r="F10475" t="s">
        <v>29240</v>
      </c>
      <c r="G10475" t="s">
        <v>161</v>
      </c>
      <c r="H10475" t="s">
        <v>134</v>
      </c>
      <c r="I10475" t="s">
        <v>135</v>
      </c>
      <c r="J10475" t="s">
        <v>136</v>
      </c>
      <c r="K10475" t="s">
        <v>137</v>
      </c>
      <c r="L10475" t="s">
        <v>29241</v>
      </c>
      <c r="M10475" t="s">
        <v>29242</v>
      </c>
      <c r="N10475">
        <v>0.36666666599999997</v>
      </c>
      <c r="O10475">
        <v>4</v>
      </c>
      <c r="P10475">
        <v>6127</v>
      </c>
      <c r="Q10475">
        <v>3</v>
      </c>
      <c r="R10475">
        <v>46</v>
      </c>
      <c r="S10475">
        <v>8</v>
      </c>
      <c r="T10475">
        <v>380</v>
      </c>
      <c r="U10475">
        <v>0</v>
      </c>
      <c r="V10475">
        <v>0</v>
      </c>
      <c r="W10475">
        <v>4.0426736964166663</v>
      </c>
      <c r="X10475">
        <v>338.27900775208809</v>
      </c>
      <c r="Y10475">
        <v>0.39288664729599998</v>
      </c>
      <c r="Z10475">
        <v>1.9039779463320003</v>
      </c>
      <c r="AA10475">
        <v>15.801214673904001</v>
      </c>
      <c r="AB10475">
        <v>100.16895621775762</v>
      </c>
      <c r="AC10475">
        <v>0</v>
      </c>
      <c r="AD10475">
        <v>0</v>
      </c>
      <c r="AE10475">
        <v>460.58871693379439</v>
      </c>
    </row>
    <row r="10476" spans="1:31" x14ac:dyDescent="0.25">
      <c r="A10476">
        <v>1667766</v>
      </c>
      <c r="B10476">
        <v>1</v>
      </c>
      <c r="C10476" t="s">
        <v>81</v>
      </c>
      <c r="D10476" t="s">
        <v>128</v>
      </c>
      <c r="E10476" t="s">
        <v>131</v>
      </c>
      <c r="F10476" t="s">
        <v>29243</v>
      </c>
      <c r="G10476" t="s">
        <v>691</v>
      </c>
      <c r="H10476" t="s">
        <v>134</v>
      </c>
      <c r="I10476" t="s">
        <v>135</v>
      </c>
      <c r="J10476" t="s">
        <v>136</v>
      </c>
      <c r="K10476" t="s">
        <v>137</v>
      </c>
      <c r="L10476" t="s">
        <v>29244</v>
      </c>
      <c r="M10476" t="s">
        <v>29245</v>
      </c>
      <c r="N10476">
        <v>14.003055555</v>
      </c>
      <c r="O10476">
        <v>0</v>
      </c>
      <c r="P10476">
        <v>80</v>
      </c>
      <c r="Q10476">
        <v>0</v>
      </c>
      <c r="R10476">
        <v>0</v>
      </c>
      <c r="S10476">
        <v>0</v>
      </c>
      <c r="T10476">
        <v>10</v>
      </c>
      <c r="U10476">
        <v>0</v>
      </c>
      <c r="V10476">
        <v>0</v>
      </c>
      <c r="W10476">
        <v>0</v>
      </c>
      <c r="X10476">
        <v>101.89012748614802</v>
      </c>
      <c r="Y10476">
        <v>0</v>
      </c>
      <c r="Z10476">
        <v>0</v>
      </c>
      <c r="AA10476">
        <v>0</v>
      </c>
      <c r="AB10476">
        <v>22.714789157524773</v>
      </c>
      <c r="AC10476">
        <v>0</v>
      </c>
      <c r="AD10476">
        <v>0</v>
      </c>
      <c r="AE10476">
        <v>124.60491664367279</v>
      </c>
    </row>
    <row r="10477" spans="1:31" x14ac:dyDescent="0.25">
      <c r="A10477">
        <v>1667102</v>
      </c>
      <c r="B10477">
        <v>1</v>
      </c>
      <c r="C10477" t="s">
        <v>80</v>
      </c>
      <c r="D10477" t="s">
        <v>89</v>
      </c>
      <c r="E10477" t="s">
        <v>152</v>
      </c>
      <c r="F10477" t="s">
        <v>28424</v>
      </c>
      <c r="G10477" t="s">
        <v>168</v>
      </c>
      <c r="H10477" t="s">
        <v>149</v>
      </c>
      <c r="I10477" t="s">
        <v>135</v>
      </c>
      <c r="J10477" t="s">
        <v>136</v>
      </c>
      <c r="K10477" t="s">
        <v>137</v>
      </c>
      <c r="L10477" t="s">
        <v>29246</v>
      </c>
      <c r="M10477" t="s">
        <v>29247</v>
      </c>
      <c r="N10477">
        <v>2.6069444439999998</v>
      </c>
      <c r="O10477">
        <v>0</v>
      </c>
      <c r="P10477">
        <v>1</v>
      </c>
      <c r="Q10477">
        <v>0</v>
      </c>
      <c r="R10477">
        <v>0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0.7650372432261251</v>
      </c>
      <c r="Y10477">
        <v>0</v>
      </c>
      <c r="Z10477">
        <v>0</v>
      </c>
      <c r="AA10477">
        <v>0</v>
      </c>
      <c r="AB10477">
        <v>0</v>
      </c>
      <c r="AC10477">
        <v>0</v>
      </c>
      <c r="AD10477">
        <v>0</v>
      </c>
      <c r="AE10477">
        <v>0.7650372432261251</v>
      </c>
    </row>
    <row r="10478" spans="1:31" x14ac:dyDescent="0.25">
      <c r="A10478">
        <v>1667620</v>
      </c>
      <c r="B10478">
        <v>1</v>
      </c>
      <c r="C10478" t="s">
        <v>80</v>
      </c>
      <c r="D10478" t="s">
        <v>108</v>
      </c>
      <c r="E10478" t="s">
        <v>140</v>
      </c>
      <c r="F10478" t="s">
        <v>29248</v>
      </c>
      <c r="G10478" t="s">
        <v>161</v>
      </c>
      <c r="H10478" t="s">
        <v>134</v>
      </c>
      <c r="I10478" t="s">
        <v>135</v>
      </c>
      <c r="J10478" t="s">
        <v>136</v>
      </c>
      <c r="K10478" t="s">
        <v>137</v>
      </c>
      <c r="L10478" t="s">
        <v>29249</v>
      </c>
      <c r="M10478" t="s">
        <v>29250</v>
      </c>
      <c r="N10478">
        <v>0.118888888</v>
      </c>
      <c r="O10478">
        <v>0</v>
      </c>
      <c r="P10478">
        <v>9577</v>
      </c>
      <c r="Q10478">
        <v>10</v>
      </c>
      <c r="R10478">
        <v>1953</v>
      </c>
      <c r="S10478">
        <v>59</v>
      </c>
      <c r="T10478">
        <v>1561</v>
      </c>
      <c r="U10478">
        <v>2</v>
      </c>
      <c r="V10478">
        <v>0</v>
      </c>
      <c r="W10478">
        <v>0</v>
      </c>
      <c r="X10478">
        <v>147.67551834780218</v>
      </c>
      <c r="Y10478">
        <v>1.6344834772261478</v>
      </c>
      <c r="Z10478">
        <v>37.027651162639245</v>
      </c>
      <c r="AA10478">
        <v>39.250470797803089</v>
      </c>
      <c r="AB10478">
        <v>112.16711314630027</v>
      </c>
      <c r="AC10478">
        <v>2.8409372657702936</v>
      </c>
      <c r="AD10478">
        <v>0</v>
      </c>
      <c r="AE10478">
        <v>340.59617419754125</v>
      </c>
    </row>
    <row r="10479" spans="1:31" x14ac:dyDescent="0.25">
      <c r="A10479">
        <v>1666979</v>
      </c>
      <c r="B10479">
        <v>1</v>
      </c>
      <c r="C10479" t="s">
        <v>81</v>
      </c>
      <c r="D10479" t="s">
        <v>128</v>
      </c>
      <c r="E10479" t="s">
        <v>152</v>
      </c>
      <c r="F10479" t="s">
        <v>23250</v>
      </c>
      <c r="G10479" t="s">
        <v>168</v>
      </c>
      <c r="H10479" t="s">
        <v>149</v>
      </c>
      <c r="I10479" t="s">
        <v>135</v>
      </c>
      <c r="J10479" t="s">
        <v>136</v>
      </c>
      <c r="K10479" t="s">
        <v>137</v>
      </c>
      <c r="L10479" t="s">
        <v>29251</v>
      </c>
      <c r="M10479" t="s">
        <v>29252</v>
      </c>
      <c r="N10479">
        <v>13.056944444000001</v>
      </c>
      <c r="O10479">
        <v>0</v>
      </c>
      <c r="P10479">
        <v>3</v>
      </c>
      <c r="Q10479">
        <v>0</v>
      </c>
      <c r="R10479">
        <v>0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6.3770015595850174</v>
      </c>
      <c r="Y10479">
        <v>0</v>
      </c>
      <c r="Z10479">
        <v>0</v>
      </c>
      <c r="AA10479">
        <v>0</v>
      </c>
      <c r="AB10479">
        <v>0</v>
      </c>
      <c r="AC10479">
        <v>0</v>
      </c>
      <c r="AD10479">
        <v>0</v>
      </c>
      <c r="AE10479">
        <v>6.3770015595850174</v>
      </c>
    </row>
    <row r="10480" spans="1:31" x14ac:dyDescent="0.25">
      <c r="A10480">
        <v>1667835</v>
      </c>
      <c r="B10480">
        <v>1</v>
      </c>
      <c r="C10480" t="s">
        <v>81</v>
      </c>
      <c r="D10480" t="s">
        <v>112</v>
      </c>
      <c r="E10480" t="s">
        <v>642</v>
      </c>
      <c r="F10480" t="s">
        <v>29253</v>
      </c>
      <c r="G10480" t="s">
        <v>691</v>
      </c>
      <c r="H10480" t="s">
        <v>134</v>
      </c>
      <c r="I10480" t="s">
        <v>135</v>
      </c>
      <c r="J10480" t="s">
        <v>136</v>
      </c>
      <c r="K10480" t="s">
        <v>137</v>
      </c>
      <c r="L10480" t="s">
        <v>29254</v>
      </c>
      <c r="M10480" t="s">
        <v>29255</v>
      </c>
      <c r="N10480">
        <v>0.82722222199999995</v>
      </c>
      <c r="O10480">
        <v>2</v>
      </c>
      <c r="P10480">
        <v>19650</v>
      </c>
      <c r="Q10480">
        <v>47</v>
      </c>
      <c r="R10480">
        <v>911</v>
      </c>
      <c r="S10480">
        <v>108</v>
      </c>
      <c r="T10480">
        <v>2175</v>
      </c>
      <c r="U10480">
        <v>15</v>
      </c>
      <c r="V10480">
        <v>7</v>
      </c>
      <c r="W10480">
        <v>2.4218115649757284</v>
      </c>
      <c r="X10480">
        <v>4170.6145238316649</v>
      </c>
      <c r="Y10480">
        <v>75.628190997644424</v>
      </c>
      <c r="Z10480">
        <v>142.80993238988199</v>
      </c>
      <c r="AA10480">
        <v>361.77483623977508</v>
      </c>
      <c r="AB10480">
        <v>850.60575340759306</v>
      </c>
      <c r="AC10480">
        <v>408.78115359602066</v>
      </c>
      <c r="AD10480">
        <v>40.408290201790294</v>
      </c>
      <c r="AE10480">
        <v>6053.0444922293455</v>
      </c>
    </row>
    <row r="10481" spans="1:31" x14ac:dyDescent="0.25">
      <c r="A10481">
        <v>1667248</v>
      </c>
      <c r="B10481">
        <v>1</v>
      </c>
      <c r="C10481" t="s">
        <v>80</v>
      </c>
      <c r="D10481" t="s">
        <v>83</v>
      </c>
      <c r="E10481" t="s">
        <v>131</v>
      </c>
      <c r="F10481" t="s">
        <v>29256</v>
      </c>
      <c r="G10481" t="s">
        <v>785</v>
      </c>
      <c r="H10481" t="s">
        <v>134</v>
      </c>
      <c r="I10481" t="s">
        <v>135</v>
      </c>
      <c r="J10481" t="s">
        <v>136</v>
      </c>
      <c r="K10481" t="s">
        <v>137</v>
      </c>
      <c r="L10481" t="s">
        <v>29257</v>
      </c>
      <c r="M10481" t="s">
        <v>29258</v>
      </c>
      <c r="N10481">
        <v>1.488611111</v>
      </c>
      <c r="O10481">
        <v>0</v>
      </c>
      <c r="P10481">
        <v>2589</v>
      </c>
      <c r="Q10481">
        <v>0</v>
      </c>
      <c r="R10481">
        <v>3</v>
      </c>
      <c r="S10481">
        <v>6</v>
      </c>
      <c r="T10481">
        <v>800</v>
      </c>
      <c r="U10481">
        <v>6</v>
      </c>
      <c r="V10481">
        <v>29</v>
      </c>
      <c r="W10481">
        <v>0</v>
      </c>
      <c r="X10481">
        <v>1053.6264115775516</v>
      </c>
      <c r="Y10481">
        <v>0</v>
      </c>
      <c r="Z10481">
        <v>2.0654356510912391</v>
      </c>
      <c r="AA10481">
        <v>92.183903262598761</v>
      </c>
      <c r="AB10481">
        <v>1227.1564942936341</v>
      </c>
      <c r="AC10481">
        <v>269.83980598229931</v>
      </c>
      <c r="AD10481">
        <v>908.58976190762917</v>
      </c>
      <c r="AE10481">
        <v>3553.4618126748042</v>
      </c>
    </row>
    <row r="10482" spans="1:31" x14ac:dyDescent="0.25">
      <c r="A10482">
        <v>1667666</v>
      </c>
      <c r="B10482">
        <v>1</v>
      </c>
      <c r="C10482" t="s">
        <v>81</v>
      </c>
      <c r="D10482" t="s">
        <v>113</v>
      </c>
      <c r="E10482" t="s">
        <v>140</v>
      </c>
      <c r="F10482" t="s">
        <v>11728</v>
      </c>
      <c r="G10482" t="s">
        <v>161</v>
      </c>
      <c r="H10482" t="s">
        <v>134</v>
      </c>
      <c r="I10482" t="s">
        <v>135</v>
      </c>
      <c r="J10482" t="s">
        <v>136</v>
      </c>
      <c r="K10482" t="s">
        <v>137</v>
      </c>
      <c r="L10482" t="s">
        <v>29259</v>
      </c>
      <c r="M10482" t="s">
        <v>29260</v>
      </c>
      <c r="N10482">
        <v>0.22500000000000001</v>
      </c>
      <c r="O10482">
        <v>0</v>
      </c>
      <c r="P10482">
        <v>1336</v>
      </c>
      <c r="Q10482">
        <v>22</v>
      </c>
      <c r="R10482">
        <v>199</v>
      </c>
      <c r="S10482">
        <v>10</v>
      </c>
      <c r="T10482">
        <v>49</v>
      </c>
      <c r="U10482">
        <v>1</v>
      </c>
      <c r="V10482">
        <v>1</v>
      </c>
      <c r="W10482">
        <v>0</v>
      </c>
      <c r="X10482">
        <v>30.076536459454651</v>
      </c>
      <c r="Y10482">
        <v>2.1658939330082636</v>
      </c>
      <c r="Z10482">
        <v>7.7378582300779497</v>
      </c>
      <c r="AA10482">
        <v>18.895441053160773</v>
      </c>
      <c r="AB10482">
        <v>15.65119029986033</v>
      </c>
      <c r="AC10482">
        <v>0</v>
      </c>
      <c r="AD10482">
        <v>0.39862115990560421</v>
      </c>
      <c r="AE10482">
        <v>74.925541135467569</v>
      </c>
    </row>
    <row r="10483" spans="1:31" x14ac:dyDescent="0.25">
      <c r="A10483">
        <v>1667002</v>
      </c>
      <c r="B10483">
        <v>1</v>
      </c>
      <c r="C10483" t="s">
        <v>80</v>
      </c>
      <c r="D10483" t="s">
        <v>96</v>
      </c>
      <c r="E10483" t="s">
        <v>131</v>
      </c>
      <c r="F10483" t="s">
        <v>29261</v>
      </c>
      <c r="G10483" t="s">
        <v>161</v>
      </c>
      <c r="H10483" t="s">
        <v>134</v>
      </c>
      <c r="I10483" t="s">
        <v>135</v>
      </c>
      <c r="J10483" t="s">
        <v>136</v>
      </c>
      <c r="K10483" t="s">
        <v>137</v>
      </c>
      <c r="L10483" t="s">
        <v>29262</v>
      </c>
      <c r="M10483" t="s">
        <v>29263</v>
      </c>
      <c r="N10483">
        <v>0.66416666599999996</v>
      </c>
      <c r="O10483">
        <v>0</v>
      </c>
      <c r="P10483">
        <v>368</v>
      </c>
      <c r="Q10483">
        <v>0</v>
      </c>
      <c r="R10483">
        <v>0</v>
      </c>
      <c r="S10483">
        <v>0</v>
      </c>
      <c r="T10483">
        <v>20</v>
      </c>
      <c r="U10483">
        <v>0</v>
      </c>
      <c r="V10483">
        <v>0</v>
      </c>
      <c r="W10483">
        <v>0</v>
      </c>
      <c r="X10483">
        <v>53.307152584690755</v>
      </c>
      <c r="Y10483">
        <v>0</v>
      </c>
      <c r="Z10483">
        <v>0</v>
      </c>
      <c r="AA10483">
        <v>0</v>
      </c>
      <c r="AB10483">
        <v>8.9219796384537844</v>
      </c>
      <c r="AC10483">
        <v>0</v>
      </c>
      <c r="AD10483">
        <v>0</v>
      </c>
      <c r="AE10483">
        <v>62.229132223144539</v>
      </c>
    </row>
    <row r="10484" spans="1:31" x14ac:dyDescent="0.25">
      <c r="A10484">
        <v>1667271</v>
      </c>
      <c r="B10484">
        <v>1</v>
      </c>
      <c r="C10484" t="s">
        <v>80</v>
      </c>
      <c r="D10484" t="s">
        <v>95</v>
      </c>
      <c r="E10484" t="s">
        <v>642</v>
      </c>
      <c r="F10484" t="s">
        <v>7640</v>
      </c>
      <c r="G10484" t="s">
        <v>161</v>
      </c>
      <c r="H10484" t="s">
        <v>134</v>
      </c>
      <c r="I10484" t="s">
        <v>135</v>
      </c>
      <c r="J10484" t="s">
        <v>136</v>
      </c>
      <c r="K10484" t="s">
        <v>137</v>
      </c>
      <c r="L10484" t="s">
        <v>29264</v>
      </c>
      <c r="M10484" t="s">
        <v>29265</v>
      </c>
      <c r="N10484">
        <v>0.18305555500000001</v>
      </c>
      <c r="O10484">
        <v>51</v>
      </c>
      <c r="P10484">
        <v>4591</v>
      </c>
      <c r="Q10484">
        <v>87</v>
      </c>
      <c r="R10484">
        <v>180</v>
      </c>
      <c r="S10484">
        <v>85</v>
      </c>
      <c r="T10484">
        <v>662</v>
      </c>
      <c r="U10484">
        <v>14</v>
      </c>
      <c r="V10484">
        <v>1</v>
      </c>
      <c r="W10484">
        <v>5.7711820785257242</v>
      </c>
      <c r="X10484">
        <v>276.9570376514377</v>
      </c>
      <c r="Y10484">
        <v>93.158922188256952</v>
      </c>
      <c r="Z10484">
        <v>5.839600642738878</v>
      </c>
      <c r="AA10484">
        <v>88.436631865434691</v>
      </c>
      <c r="AB10484">
        <v>124.78187535698021</v>
      </c>
      <c r="AC10484">
        <v>79.22321241855208</v>
      </c>
      <c r="AD10484">
        <v>0.56495487482149331</v>
      </c>
      <c r="AE10484">
        <v>674.73341707674774</v>
      </c>
    </row>
    <row r="10485" spans="1:31" x14ac:dyDescent="0.25">
      <c r="A10485">
        <v>1667812</v>
      </c>
      <c r="B10485">
        <v>1</v>
      </c>
      <c r="C10485" t="s">
        <v>81</v>
      </c>
      <c r="D10485" t="s">
        <v>113</v>
      </c>
      <c r="E10485" t="s">
        <v>178</v>
      </c>
      <c r="F10485" t="s">
        <v>5738</v>
      </c>
      <c r="G10485" t="s">
        <v>675</v>
      </c>
      <c r="H10485" t="s">
        <v>149</v>
      </c>
      <c r="I10485" t="s">
        <v>135</v>
      </c>
      <c r="J10485" t="s">
        <v>136</v>
      </c>
      <c r="K10485" t="s">
        <v>137</v>
      </c>
      <c r="L10485" t="s">
        <v>29266</v>
      </c>
      <c r="M10485" t="s">
        <v>29267</v>
      </c>
      <c r="N10485">
        <v>4.1111111109999996</v>
      </c>
      <c r="O10485">
        <v>0</v>
      </c>
      <c r="P10485">
        <v>11</v>
      </c>
      <c r="Q10485">
        <v>0</v>
      </c>
      <c r="R10485">
        <v>5</v>
      </c>
      <c r="S10485">
        <v>0</v>
      </c>
      <c r="T10485">
        <v>2</v>
      </c>
      <c r="U10485">
        <v>0</v>
      </c>
      <c r="V10485">
        <v>0</v>
      </c>
      <c r="W10485">
        <v>0</v>
      </c>
      <c r="X10485">
        <v>23.457933057433046</v>
      </c>
      <c r="Y10485">
        <v>0</v>
      </c>
      <c r="Z10485">
        <v>1.9903786485422001</v>
      </c>
      <c r="AA10485">
        <v>0</v>
      </c>
      <c r="AB10485">
        <v>2.1287454715021332</v>
      </c>
      <c r="AC10485">
        <v>0</v>
      </c>
      <c r="AD10485">
        <v>0</v>
      </c>
      <c r="AE10485">
        <v>27.577057177477379</v>
      </c>
    </row>
    <row r="10486" spans="1:31" x14ac:dyDescent="0.25">
      <c r="A10486">
        <v>1667689</v>
      </c>
      <c r="B10486">
        <v>1</v>
      </c>
      <c r="C10486" t="s">
        <v>80</v>
      </c>
      <c r="D10486" t="s">
        <v>93</v>
      </c>
      <c r="E10486" t="s">
        <v>178</v>
      </c>
      <c r="F10486" t="s">
        <v>29268</v>
      </c>
      <c r="G10486" t="s">
        <v>227</v>
      </c>
      <c r="H10486" t="s">
        <v>149</v>
      </c>
      <c r="I10486" t="s">
        <v>135</v>
      </c>
      <c r="J10486" t="s">
        <v>136</v>
      </c>
      <c r="K10486" t="s">
        <v>137</v>
      </c>
      <c r="L10486" t="s">
        <v>29269</v>
      </c>
      <c r="M10486" t="s">
        <v>29270</v>
      </c>
      <c r="N10486">
        <v>4.0525000000000002</v>
      </c>
      <c r="O10486">
        <v>0</v>
      </c>
      <c r="P10486">
        <v>20</v>
      </c>
      <c r="Q10486">
        <v>0</v>
      </c>
      <c r="R10486">
        <v>0</v>
      </c>
      <c r="S10486">
        <v>0</v>
      </c>
      <c r="T10486">
        <v>5</v>
      </c>
      <c r="U10486">
        <v>0</v>
      </c>
      <c r="V10486">
        <v>0</v>
      </c>
      <c r="W10486">
        <v>0</v>
      </c>
      <c r="X10486">
        <v>13.982656380175637</v>
      </c>
      <c r="Y10486">
        <v>0</v>
      </c>
      <c r="Z10486">
        <v>0</v>
      </c>
      <c r="AA10486">
        <v>0</v>
      </c>
      <c r="AB10486">
        <v>9.6749832127536219</v>
      </c>
      <c r="AC10486">
        <v>0</v>
      </c>
      <c r="AD10486">
        <v>0</v>
      </c>
      <c r="AE10486">
        <v>23.657639592929257</v>
      </c>
    </row>
    <row r="10487" spans="1:31" x14ac:dyDescent="0.25">
      <c r="A10487">
        <v>1667935</v>
      </c>
      <c r="B10487">
        <v>1</v>
      </c>
      <c r="C10487" t="s">
        <v>81</v>
      </c>
      <c r="D10487" t="s">
        <v>121</v>
      </c>
      <c r="E10487" t="s">
        <v>178</v>
      </c>
      <c r="F10487" t="s">
        <v>29271</v>
      </c>
      <c r="G10487" t="s">
        <v>227</v>
      </c>
      <c r="H10487" t="s">
        <v>149</v>
      </c>
      <c r="I10487" t="s">
        <v>135</v>
      </c>
      <c r="J10487" t="s">
        <v>136</v>
      </c>
      <c r="K10487" t="s">
        <v>137</v>
      </c>
      <c r="L10487" t="s">
        <v>29272</v>
      </c>
      <c r="M10487" t="s">
        <v>29273</v>
      </c>
      <c r="N10487">
        <v>3.2633333329999998</v>
      </c>
      <c r="O10487">
        <v>0</v>
      </c>
      <c r="P10487">
        <v>14</v>
      </c>
      <c r="Q10487">
        <v>0</v>
      </c>
      <c r="R10487">
        <v>0</v>
      </c>
      <c r="S10487">
        <v>0</v>
      </c>
      <c r="T10487">
        <v>0</v>
      </c>
      <c r="U10487">
        <v>0</v>
      </c>
      <c r="V10487">
        <v>0</v>
      </c>
      <c r="W10487">
        <v>0</v>
      </c>
      <c r="X10487">
        <v>3.8064236870568013</v>
      </c>
      <c r="Y10487">
        <v>0</v>
      </c>
      <c r="Z10487">
        <v>0</v>
      </c>
      <c r="AA10487">
        <v>0</v>
      </c>
      <c r="AB10487">
        <v>0</v>
      </c>
      <c r="AC10487">
        <v>0</v>
      </c>
      <c r="AD10487">
        <v>0</v>
      </c>
      <c r="AE10487">
        <v>3.8064236870568013</v>
      </c>
    </row>
    <row r="10488" spans="1:31" x14ac:dyDescent="0.25">
      <c r="A10488">
        <v>1667225</v>
      </c>
      <c r="B10488">
        <v>1</v>
      </c>
      <c r="C10488" t="s">
        <v>80</v>
      </c>
      <c r="D10488" t="s">
        <v>95</v>
      </c>
      <c r="E10488" t="s">
        <v>152</v>
      </c>
      <c r="F10488" t="s">
        <v>29274</v>
      </c>
      <c r="G10488" t="s">
        <v>154</v>
      </c>
      <c r="H10488" t="s">
        <v>149</v>
      </c>
      <c r="I10488" t="s">
        <v>135</v>
      </c>
      <c r="J10488" t="s">
        <v>136</v>
      </c>
      <c r="K10488" t="s">
        <v>137</v>
      </c>
      <c r="L10488" t="s">
        <v>29275</v>
      </c>
      <c r="M10488" t="s">
        <v>29276</v>
      </c>
      <c r="N10488">
        <v>32.324166666000004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2</v>
      </c>
      <c r="U10488">
        <v>0</v>
      </c>
      <c r="V10488">
        <v>0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18.202532331371167</v>
      </c>
      <c r="AC10488">
        <v>0</v>
      </c>
      <c r="AD10488">
        <v>0</v>
      </c>
      <c r="AE10488">
        <v>18.202532331371167</v>
      </c>
    </row>
    <row r="10489" spans="1:31" x14ac:dyDescent="0.25">
      <c r="A10489">
        <v>1667829</v>
      </c>
      <c r="B10489">
        <v>1</v>
      </c>
      <c r="C10489" t="s">
        <v>80</v>
      </c>
      <c r="D10489" t="s">
        <v>100</v>
      </c>
      <c r="E10489" t="s">
        <v>140</v>
      </c>
      <c r="F10489" t="s">
        <v>5557</v>
      </c>
      <c r="G10489" t="s">
        <v>161</v>
      </c>
      <c r="H10489" t="s">
        <v>134</v>
      </c>
      <c r="I10489" t="s">
        <v>135</v>
      </c>
      <c r="J10489" t="s">
        <v>136</v>
      </c>
      <c r="K10489" t="s">
        <v>137</v>
      </c>
      <c r="L10489" t="s">
        <v>29277</v>
      </c>
      <c r="M10489" t="s">
        <v>29278</v>
      </c>
      <c r="N10489">
        <v>5.7127777770000003</v>
      </c>
      <c r="O10489">
        <v>6</v>
      </c>
      <c r="P10489">
        <v>0</v>
      </c>
      <c r="Q10489">
        <v>66</v>
      </c>
      <c r="R10489">
        <v>22</v>
      </c>
      <c r="S10489">
        <v>8</v>
      </c>
      <c r="T10489">
        <v>0</v>
      </c>
      <c r="U10489">
        <v>0</v>
      </c>
      <c r="V10489">
        <v>0</v>
      </c>
      <c r="W10489">
        <v>15.45108804462299</v>
      </c>
      <c r="X10489">
        <v>0</v>
      </c>
      <c r="Y10489">
        <v>130.77917235625534</v>
      </c>
      <c r="Z10489">
        <v>102.32823496102324</v>
      </c>
      <c r="AA10489">
        <v>53.21454169289516</v>
      </c>
      <c r="AB10489">
        <v>0</v>
      </c>
      <c r="AC10489">
        <v>0</v>
      </c>
      <c r="AD10489">
        <v>0</v>
      </c>
      <c r="AE10489">
        <v>301.77303705479676</v>
      </c>
    </row>
    <row r="10490" spans="1:31" x14ac:dyDescent="0.25">
      <c r="A10490">
        <v>1667474</v>
      </c>
      <c r="B10490">
        <v>1</v>
      </c>
      <c r="C10490" t="s">
        <v>80</v>
      </c>
      <c r="D10490" t="s">
        <v>86</v>
      </c>
      <c r="E10490" t="s">
        <v>178</v>
      </c>
      <c r="F10490" t="s">
        <v>29279</v>
      </c>
      <c r="G10490" t="s">
        <v>227</v>
      </c>
      <c r="H10490" t="s">
        <v>149</v>
      </c>
      <c r="I10490" t="s">
        <v>135</v>
      </c>
      <c r="J10490" t="s">
        <v>136</v>
      </c>
      <c r="K10490" t="s">
        <v>137</v>
      </c>
      <c r="L10490" t="s">
        <v>29280</v>
      </c>
      <c r="M10490" t="s">
        <v>29281</v>
      </c>
      <c r="N10490">
        <v>2.7808333329999999</v>
      </c>
      <c r="O10490">
        <v>0</v>
      </c>
      <c r="P10490">
        <v>86</v>
      </c>
      <c r="Q10490">
        <v>0</v>
      </c>
      <c r="R10490">
        <v>0</v>
      </c>
      <c r="S10490">
        <v>0</v>
      </c>
      <c r="T10490">
        <v>5</v>
      </c>
      <c r="U10490">
        <v>0</v>
      </c>
      <c r="V10490">
        <v>0</v>
      </c>
      <c r="W10490">
        <v>0</v>
      </c>
      <c r="X10490">
        <v>68.452495374902142</v>
      </c>
      <c r="Y10490">
        <v>0</v>
      </c>
      <c r="Z10490">
        <v>0</v>
      </c>
      <c r="AA10490">
        <v>0</v>
      </c>
      <c r="AB10490">
        <v>23.190016241066076</v>
      </c>
      <c r="AC10490">
        <v>0</v>
      </c>
      <c r="AD10490">
        <v>0</v>
      </c>
      <c r="AE10490">
        <v>91.642511615968218</v>
      </c>
    </row>
    <row r="10491" spans="1:31" x14ac:dyDescent="0.25">
      <c r="A10491">
        <v>1667875</v>
      </c>
      <c r="B10491">
        <v>1</v>
      </c>
      <c r="C10491" t="s">
        <v>81</v>
      </c>
      <c r="D10491" t="s">
        <v>118</v>
      </c>
      <c r="E10491" t="s">
        <v>642</v>
      </c>
      <c r="F10491" t="s">
        <v>29282</v>
      </c>
      <c r="G10491" t="s">
        <v>161</v>
      </c>
      <c r="H10491" t="s">
        <v>134</v>
      </c>
      <c r="I10491" t="s">
        <v>135</v>
      </c>
      <c r="J10491" t="s">
        <v>136</v>
      </c>
      <c r="K10491" t="s">
        <v>137</v>
      </c>
      <c r="L10491" t="s">
        <v>29283</v>
      </c>
      <c r="M10491" t="s">
        <v>29284</v>
      </c>
      <c r="N10491">
        <v>1.682222222</v>
      </c>
      <c r="O10491">
        <v>4</v>
      </c>
      <c r="P10491">
        <v>7479</v>
      </c>
      <c r="Q10491">
        <v>161</v>
      </c>
      <c r="R10491">
        <v>1041</v>
      </c>
      <c r="S10491">
        <v>42</v>
      </c>
      <c r="T10491">
        <v>879</v>
      </c>
      <c r="U10491">
        <v>3</v>
      </c>
      <c r="V10491">
        <v>1</v>
      </c>
      <c r="W10491">
        <v>2.8856812538256937</v>
      </c>
      <c r="X10491">
        <v>2005.9958711543984</v>
      </c>
      <c r="Y10491">
        <v>477.53545123690742</v>
      </c>
      <c r="Z10491">
        <v>286.75331044102677</v>
      </c>
      <c r="AA10491">
        <v>367.95732444012276</v>
      </c>
      <c r="AB10491">
        <v>818.3350151712807</v>
      </c>
      <c r="AC10491">
        <v>116.82016488712497</v>
      </c>
      <c r="AD10491">
        <v>5.1143242379040448</v>
      </c>
      <c r="AE10491">
        <v>4081.3971428225905</v>
      </c>
    </row>
    <row r="10492" spans="1:31" x14ac:dyDescent="0.25">
      <c r="A10492">
        <v>1667288</v>
      </c>
      <c r="B10492">
        <v>1</v>
      </c>
      <c r="C10492" t="s">
        <v>80</v>
      </c>
      <c r="D10492" t="s">
        <v>93</v>
      </c>
      <c r="E10492" t="s">
        <v>178</v>
      </c>
      <c r="F10492" t="s">
        <v>29285</v>
      </c>
      <c r="G10492" t="s">
        <v>1967</v>
      </c>
      <c r="H10492" t="s">
        <v>149</v>
      </c>
      <c r="I10492" t="s">
        <v>135</v>
      </c>
      <c r="J10492" t="s">
        <v>136</v>
      </c>
      <c r="K10492" t="s">
        <v>137</v>
      </c>
      <c r="L10492" t="s">
        <v>29286</v>
      </c>
      <c r="M10492" t="s">
        <v>29287</v>
      </c>
      <c r="N10492">
        <v>6.2186111110000004</v>
      </c>
      <c r="O10492">
        <v>0</v>
      </c>
      <c r="P10492">
        <v>0</v>
      </c>
      <c r="Q10492">
        <v>0</v>
      </c>
      <c r="R10492">
        <v>4</v>
      </c>
      <c r="S10492">
        <v>0</v>
      </c>
      <c r="T10492">
        <v>5</v>
      </c>
      <c r="U10492">
        <v>0</v>
      </c>
      <c r="V10492">
        <v>0</v>
      </c>
      <c r="W10492">
        <v>0</v>
      </c>
      <c r="X10492">
        <v>0</v>
      </c>
      <c r="Y10492">
        <v>0</v>
      </c>
      <c r="Z10492">
        <v>3.9602340295061023</v>
      </c>
      <c r="AA10492">
        <v>0</v>
      </c>
      <c r="AB10492">
        <v>45.197658906762541</v>
      </c>
      <c r="AC10492">
        <v>0</v>
      </c>
      <c r="AD10492">
        <v>0</v>
      </c>
      <c r="AE10492">
        <v>49.157892936268645</v>
      </c>
    </row>
    <row r="10493" spans="1:31" x14ac:dyDescent="0.25">
      <c r="A10493">
        <v>1667039</v>
      </c>
      <c r="B10493">
        <v>1</v>
      </c>
      <c r="C10493" t="s">
        <v>81</v>
      </c>
      <c r="D10493" t="s">
        <v>123</v>
      </c>
      <c r="E10493" t="s">
        <v>131</v>
      </c>
      <c r="F10493" t="s">
        <v>18374</v>
      </c>
      <c r="G10493" t="s">
        <v>148</v>
      </c>
      <c r="H10493" t="s">
        <v>134</v>
      </c>
      <c r="I10493" t="s">
        <v>135</v>
      </c>
      <c r="J10493" t="s">
        <v>136</v>
      </c>
      <c r="K10493" t="s">
        <v>143</v>
      </c>
      <c r="L10493" t="s">
        <v>29288</v>
      </c>
      <c r="M10493" t="s">
        <v>29289</v>
      </c>
      <c r="N10493">
        <v>8.5598638880000006</v>
      </c>
      <c r="O10493">
        <v>0</v>
      </c>
      <c r="P10493">
        <v>2</v>
      </c>
      <c r="Q10493">
        <v>0</v>
      </c>
      <c r="R10493">
        <v>0</v>
      </c>
      <c r="S10493">
        <v>4</v>
      </c>
      <c r="T10493">
        <v>37</v>
      </c>
      <c r="U10493">
        <v>1</v>
      </c>
      <c r="V10493">
        <v>1</v>
      </c>
      <c r="W10493">
        <v>0</v>
      </c>
      <c r="X10493">
        <v>6.7913155621899133</v>
      </c>
      <c r="Y10493">
        <v>0</v>
      </c>
      <c r="Z10493">
        <v>0</v>
      </c>
      <c r="AA10493">
        <v>830.9667693677045</v>
      </c>
      <c r="AB10493">
        <v>575.49483592247782</v>
      </c>
      <c r="AC10493">
        <v>0</v>
      </c>
      <c r="AD10493">
        <v>58.873653439743961</v>
      </c>
      <c r="AE10493">
        <v>1472.1265742921162</v>
      </c>
    </row>
    <row r="10494" spans="1:31" x14ac:dyDescent="0.25">
      <c r="A10494">
        <v>1667188</v>
      </c>
      <c r="B10494">
        <v>1</v>
      </c>
      <c r="C10494" t="s">
        <v>80</v>
      </c>
      <c r="D10494" t="s">
        <v>100</v>
      </c>
      <c r="E10494" t="s">
        <v>152</v>
      </c>
      <c r="F10494" t="s">
        <v>29290</v>
      </c>
      <c r="G10494" t="s">
        <v>154</v>
      </c>
      <c r="H10494" t="s">
        <v>149</v>
      </c>
      <c r="I10494" t="s">
        <v>135</v>
      </c>
      <c r="J10494" t="s">
        <v>136</v>
      </c>
      <c r="K10494" t="s">
        <v>137</v>
      </c>
      <c r="L10494" t="s">
        <v>29291</v>
      </c>
      <c r="M10494" t="s">
        <v>29292</v>
      </c>
      <c r="N10494">
        <v>0.79805555500000003</v>
      </c>
      <c r="O10494">
        <v>0</v>
      </c>
      <c r="P10494">
        <v>1</v>
      </c>
      <c r="Q10494">
        <v>0</v>
      </c>
      <c r="R10494">
        <v>0</v>
      </c>
      <c r="S10494">
        <v>0</v>
      </c>
      <c r="T10494">
        <v>2</v>
      </c>
      <c r="U10494">
        <v>0</v>
      </c>
      <c r="V10494">
        <v>0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2.9775975919378004</v>
      </c>
      <c r="AC10494">
        <v>0</v>
      </c>
      <c r="AD10494">
        <v>0</v>
      </c>
      <c r="AE10494">
        <v>2.9775975919378004</v>
      </c>
    </row>
    <row r="10495" spans="1:31" x14ac:dyDescent="0.25">
      <c r="A10495">
        <v>1667975</v>
      </c>
      <c r="B10495">
        <v>1</v>
      </c>
      <c r="C10495" t="s">
        <v>80</v>
      </c>
      <c r="D10495" t="s">
        <v>97</v>
      </c>
      <c r="E10495" t="s">
        <v>140</v>
      </c>
      <c r="F10495" t="s">
        <v>29293</v>
      </c>
      <c r="G10495" t="s">
        <v>161</v>
      </c>
      <c r="H10495" t="s">
        <v>134</v>
      </c>
      <c r="I10495" t="s">
        <v>135</v>
      </c>
      <c r="J10495" t="s">
        <v>136</v>
      </c>
      <c r="K10495" t="s">
        <v>137</v>
      </c>
      <c r="L10495" t="s">
        <v>29294</v>
      </c>
      <c r="M10495" t="s">
        <v>29295</v>
      </c>
      <c r="N10495">
        <v>0.81222222200000005</v>
      </c>
      <c r="O10495">
        <v>0</v>
      </c>
      <c r="P10495">
        <v>0</v>
      </c>
      <c r="Q10495">
        <v>0</v>
      </c>
      <c r="R10495">
        <v>0</v>
      </c>
      <c r="S10495">
        <v>1</v>
      </c>
      <c r="T10495">
        <v>0</v>
      </c>
      <c r="U10495">
        <v>0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4.3122510655882929</v>
      </c>
      <c r="AB10495">
        <v>0</v>
      </c>
      <c r="AC10495">
        <v>0</v>
      </c>
      <c r="AD10495">
        <v>0</v>
      </c>
      <c r="AE10495">
        <v>4.3122510655882929</v>
      </c>
    </row>
    <row r="10496" spans="1:31" x14ac:dyDescent="0.25">
      <c r="A10496">
        <v>1667085</v>
      </c>
      <c r="B10496">
        <v>1</v>
      </c>
      <c r="C10496" t="s">
        <v>80</v>
      </c>
      <c r="D10496" t="s">
        <v>88</v>
      </c>
      <c r="E10496" t="s">
        <v>642</v>
      </c>
      <c r="F10496" t="s">
        <v>29296</v>
      </c>
      <c r="G10496" t="s">
        <v>172</v>
      </c>
      <c r="H10496" t="s">
        <v>134</v>
      </c>
      <c r="I10496" t="s">
        <v>135</v>
      </c>
      <c r="J10496" t="s">
        <v>3</v>
      </c>
      <c r="K10496" t="s">
        <v>137</v>
      </c>
      <c r="L10496" t="s">
        <v>29297</v>
      </c>
      <c r="M10496" t="s">
        <v>29298</v>
      </c>
      <c r="N10496">
        <v>1.5477777770000001</v>
      </c>
      <c r="O10496">
        <v>2</v>
      </c>
      <c r="P10496">
        <v>1010</v>
      </c>
      <c r="Q10496">
        <v>0</v>
      </c>
      <c r="R10496">
        <v>0</v>
      </c>
      <c r="S10496">
        <v>20</v>
      </c>
      <c r="T10496">
        <v>194</v>
      </c>
      <c r="U10496">
        <v>11</v>
      </c>
      <c r="V10496">
        <v>2</v>
      </c>
      <c r="W10496">
        <v>226.68502665483516</v>
      </c>
      <c r="X10496">
        <v>1112.5545656514639</v>
      </c>
      <c r="Y10496">
        <v>0</v>
      </c>
      <c r="Z10496">
        <v>0</v>
      </c>
      <c r="AA10496">
        <v>859.41343336056741</v>
      </c>
      <c r="AB10496">
        <v>315.99704025516888</v>
      </c>
      <c r="AC10496">
        <v>3055.2136689373497</v>
      </c>
      <c r="AD10496">
        <v>512.18832071778843</v>
      </c>
      <c r="AE10496">
        <v>6082.0520555771745</v>
      </c>
    </row>
    <row r="10497" spans="1:31" x14ac:dyDescent="0.25">
      <c r="A10497">
        <v>1667334</v>
      </c>
      <c r="B10497">
        <v>1</v>
      </c>
      <c r="C10497" t="s">
        <v>81</v>
      </c>
      <c r="D10497" t="s">
        <v>128</v>
      </c>
      <c r="E10497" t="s">
        <v>140</v>
      </c>
      <c r="F10497" t="s">
        <v>29299</v>
      </c>
      <c r="G10497" t="s">
        <v>161</v>
      </c>
      <c r="H10497" t="s">
        <v>134</v>
      </c>
      <c r="I10497" t="s">
        <v>135</v>
      </c>
      <c r="J10497" t="s">
        <v>136</v>
      </c>
      <c r="K10497" t="s">
        <v>137</v>
      </c>
      <c r="L10497" t="s">
        <v>28510</v>
      </c>
      <c r="M10497" t="s">
        <v>29300</v>
      </c>
      <c r="N10497">
        <v>0.113611111</v>
      </c>
      <c r="O10497">
        <v>0</v>
      </c>
      <c r="P10497">
        <v>1968</v>
      </c>
      <c r="Q10497">
        <v>0</v>
      </c>
      <c r="R10497">
        <v>23</v>
      </c>
      <c r="S10497">
        <v>2</v>
      </c>
      <c r="T10497">
        <v>131</v>
      </c>
      <c r="U10497">
        <v>0</v>
      </c>
      <c r="V10497">
        <v>1</v>
      </c>
      <c r="W10497">
        <v>0</v>
      </c>
      <c r="X10497">
        <v>44.850450100102407</v>
      </c>
      <c r="Y10497">
        <v>0</v>
      </c>
      <c r="Z10497">
        <v>0.49190436692126172</v>
      </c>
      <c r="AA10497">
        <v>6.8736439558052673</v>
      </c>
      <c r="AB10497">
        <v>19.118805214494703</v>
      </c>
      <c r="AC10497">
        <v>0</v>
      </c>
      <c r="AD10497">
        <v>0.13549384339391418</v>
      </c>
      <c r="AE10497">
        <v>71.470297480717548</v>
      </c>
    </row>
    <row r="10498" spans="1:31" x14ac:dyDescent="0.25">
      <c r="A10498">
        <v>1667580</v>
      </c>
      <c r="B10498">
        <v>1</v>
      </c>
      <c r="C10498" t="s">
        <v>80</v>
      </c>
      <c r="D10498" t="s">
        <v>88</v>
      </c>
      <c r="E10498" t="s">
        <v>362</v>
      </c>
      <c r="F10498" t="s">
        <v>27052</v>
      </c>
      <c r="G10498" t="s">
        <v>227</v>
      </c>
      <c r="H10498" t="s">
        <v>149</v>
      </c>
      <c r="I10498" t="s">
        <v>135</v>
      </c>
      <c r="J10498" t="s">
        <v>136</v>
      </c>
      <c r="K10498" t="s">
        <v>137</v>
      </c>
      <c r="L10498" t="s">
        <v>29301</v>
      </c>
      <c r="M10498" t="s">
        <v>29302</v>
      </c>
      <c r="N10498">
        <v>1.056944444</v>
      </c>
      <c r="O10498">
        <v>0</v>
      </c>
      <c r="P10498">
        <v>68</v>
      </c>
      <c r="Q10498">
        <v>0</v>
      </c>
      <c r="R10498">
        <v>0</v>
      </c>
      <c r="S10498">
        <v>0</v>
      </c>
      <c r="T10498">
        <v>14</v>
      </c>
      <c r="U10498">
        <v>0</v>
      </c>
      <c r="V10498">
        <v>0</v>
      </c>
      <c r="W10498">
        <v>0</v>
      </c>
      <c r="X10498">
        <v>23.079967466877189</v>
      </c>
      <c r="Y10498">
        <v>0</v>
      </c>
      <c r="Z10498">
        <v>0</v>
      </c>
      <c r="AA10498">
        <v>0</v>
      </c>
      <c r="AB10498">
        <v>14.120219610572766</v>
      </c>
      <c r="AC10498">
        <v>0</v>
      </c>
      <c r="AD10498">
        <v>0</v>
      </c>
      <c r="AE10498">
        <v>37.200187077449954</v>
      </c>
    </row>
    <row r="10499" spans="1:31" x14ac:dyDescent="0.25">
      <c r="A10499">
        <v>1668021</v>
      </c>
      <c r="B10499">
        <v>1</v>
      </c>
      <c r="C10499" t="s">
        <v>81</v>
      </c>
      <c r="D10499" t="s">
        <v>112</v>
      </c>
      <c r="E10499" t="s">
        <v>131</v>
      </c>
      <c r="F10499" t="s">
        <v>29303</v>
      </c>
      <c r="G10499" t="s">
        <v>691</v>
      </c>
      <c r="H10499" t="s">
        <v>134</v>
      </c>
      <c r="I10499" t="s">
        <v>135</v>
      </c>
      <c r="J10499" t="s">
        <v>136</v>
      </c>
      <c r="K10499" t="s">
        <v>137</v>
      </c>
      <c r="L10499" t="s">
        <v>29304</v>
      </c>
      <c r="M10499" t="s">
        <v>29305</v>
      </c>
      <c r="N10499">
        <v>2.3566666660000002</v>
      </c>
      <c r="O10499">
        <v>0</v>
      </c>
      <c r="P10499">
        <v>1</v>
      </c>
      <c r="Q10499">
        <v>0</v>
      </c>
      <c r="R10499">
        <v>0</v>
      </c>
      <c r="S10499">
        <v>0</v>
      </c>
      <c r="T10499">
        <v>45</v>
      </c>
      <c r="U10499">
        <v>0</v>
      </c>
      <c r="V10499">
        <v>0</v>
      </c>
      <c r="W10499">
        <v>0</v>
      </c>
      <c r="X10499">
        <v>0</v>
      </c>
      <c r="Y10499">
        <v>0</v>
      </c>
      <c r="Z10499">
        <v>0</v>
      </c>
      <c r="AA10499">
        <v>0</v>
      </c>
      <c r="AB10499">
        <v>32.404415016358413</v>
      </c>
      <c r="AC10499">
        <v>0</v>
      </c>
      <c r="AD10499">
        <v>0</v>
      </c>
      <c r="AE10499">
        <v>32.404415016358413</v>
      </c>
    </row>
    <row r="10500" spans="1:31" x14ac:dyDescent="0.25">
      <c r="A10500">
        <v>1668038</v>
      </c>
      <c r="B10500">
        <v>1</v>
      </c>
      <c r="C10500" t="s">
        <v>80</v>
      </c>
      <c r="D10500" t="s">
        <v>83</v>
      </c>
      <c r="E10500" t="s">
        <v>178</v>
      </c>
      <c r="F10500" t="s">
        <v>29306</v>
      </c>
      <c r="G10500" t="s">
        <v>1115</v>
      </c>
      <c r="H10500" t="s">
        <v>149</v>
      </c>
      <c r="I10500" t="s">
        <v>135</v>
      </c>
      <c r="J10500" t="s">
        <v>136</v>
      </c>
      <c r="K10500" t="s">
        <v>137</v>
      </c>
      <c r="L10500" t="s">
        <v>29307</v>
      </c>
      <c r="M10500" t="s">
        <v>29163</v>
      </c>
      <c r="N10500">
        <v>1.564166666</v>
      </c>
      <c r="O10500">
        <v>0</v>
      </c>
      <c r="P10500">
        <v>21</v>
      </c>
      <c r="Q10500">
        <v>0</v>
      </c>
      <c r="R10500">
        <v>0</v>
      </c>
      <c r="S10500">
        <v>0</v>
      </c>
      <c r="T10500">
        <v>2</v>
      </c>
      <c r="U10500">
        <v>0</v>
      </c>
      <c r="V10500">
        <v>0</v>
      </c>
      <c r="W10500">
        <v>0</v>
      </c>
      <c r="X10500">
        <v>16.727389269373994</v>
      </c>
      <c r="Y10500">
        <v>0</v>
      </c>
      <c r="Z10500">
        <v>0</v>
      </c>
      <c r="AA10500">
        <v>0</v>
      </c>
      <c r="AB10500">
        <v>3.5931895014236002</v>
      </c>
      <c r="AC10500">
        <v>0</v>
      </c>
      <c r="AD10500">
        <v>0</v>
      </c>
      <c r="AE10500">
        <v>20.320578770797596</v>
      </c>
    </row>
    <row r="10501" spans="1:31" x14ac:dyDescent="0.25">
      <c r="A10501">
        <v>1667872</v>
      </c>
      <c r="B10501">
        <v>1</v>
      </c>
      <c r="C10501" t="s">
        <v>80</v>
      </c>
      <c r="D10501" t="s">
        <v>82</v>
      </c>
      <c r="E10501" t="s">
        <v>146</v>
      </c>
      <c r="F10501" t="s">
        <v>29308</v>
      </c>
      <c r="G10501" t="s">
        <v>227</v>
      </c>
      <c r="H10501" t="s">
        <v>149</v>
      </c>
      <c r="I10501" t="s">
        <v>135</v>
      </c>
      <c r="J10501" t="s">
        <v>136</v>
      </c>
      <c r="K10501" t="s">
        <v>137</v>
      </c>
      <c r="L10501" t="s">
        <v>29309</v>
      </c>
      <c r="M10501" t="s">
        <v>29310</v>
      </c>
      <c r="N10501">
        <v>4.3605555550000004</v>
      </c>
      <c r="O10501">
        <v>0</v>
      </c>
      <c r="P10501">
        <v>749</v>
      </c>
      <c r="Q10501">
        <v>0</v>
      </c>
      <c r="R10501">
        <v>0</v>
      </c>
      <c r="S10501">
        <v>0</v>
      </c>
      <c r="T10501">
        <v>84</v>
      </c>
      <c r="U10501">
        <v>0</v>
      </c>
      <c r="V10501">
        <v>0</v>
      </c>
      <c r="W10501">
        <v>0</v>
      </c>
      <c r="X10501">
        <v>1078.4349268865715</v>
      </c>
      <c r="Y10501">
        <v>0</v>
      </c>
      <c r="Z10501">
        <v>0</v>
      </c>
      <c r="AA10501">
        <v>0</v>
      </c>
      <c r="AB10501">
        <v>188.43369644089103</v>
      </c>
      <c r="AC10501">
        <v>0</v>
      </c>
      <c r="AD10501">
        <v>0</v>
      </c>
      <c r="AE10501">
        <v>1266.8686233274625</v>
      </c>
    </row>
    <row r="10502" spans="1:31" x14ac:dyDescent="0.25">
      <c r="A10502">
        <v>1667397</v>
      </c>
      <c r="B10502">
        <v>1</v>
      </c>
      <c r="C10502" t="s">
        <v>81</v>
      </c>
      <c r="D10502" t="s">
        <v>112</v>
      </c>
      <c r="E10502" t="s">
        <v>131</v>
      </c>
      <c r="F10502" t="s">
        <v>29311</v>
      </c>
      <c r="G10502" t="s">
        <v>161</v>
      </c>
      <c r="H10502" t="s">
        <v>134</v>
      </c>
      <c r="I10502" t="s">
        <v>135</v>
      </c>
      <c r="J10502" t="s">
        <v>136</v>
      </c>
      <c r="K10502" t="s">
        <v>137</v>
      </c>
      <c r="L10502" t="s">
        <v>28618</v>
      </c>
      <c r="M10502" t="s">
        <v>29312</v>
      </c>
      <c r="N10502">
        <v>0.28888888800000001</v>
      </c>
      <c r="O10502">
        <v>0</v>
      </c>
      <c r="P10502">
        <v>1186</v>
      </c>
      <c r="Q10502">
        <v>10</v>
      </c>
      <c r="R10502">
        <v>244</v>
      </c>
      <c r="S10502">
        <v>9</v>
      </c>
      <c r="T10502">
        <v>164</v>
      </c>
      <c r="U10502">
        <v>4</v>
      </c>
      <c r="V10502">
        <v>2</v>
      </c>
      <c r="W10502">
        <v>0</v>
      </c>
      <c r="X10502">
        <v>58.004361237965981</v>
      </c>
      <c r="Y10502">
        <v>0.5227770191857779</v>
      </c>
      <c r="Z10502">
        <v>7.9793057687893336</v>
      </c>
      <c r="AA10502">
        <v>15.393269677942577</v>
      </c>
      <c r="AB10502">
        <v>17.986730130087903</v>
      </c>
      <c r="AC10502">
        <v>35.503427185322487</v>
      </c>
      <c r="AD10502">
        <v>3.6508294934814445</v>
      </c>
      <c r="AE10502">
        <v>139.04070051277549</v>
      </c>
    </row>
    <row r="10503" spans="1:31" x14ac:dyDescent="0.25">
      <c r="A10503">
        <v>1667895</v>
      </c>
      <c r="B10503">
        <v>1</v>
      </c>
      <c r="C10503" t="s">
        <v>81</v>
      </c>
      <c r="D10503" t="s">
        <v>112</v>
      </c>
      <c r="E10503" t="s">
        <v>146</v>
      </c>
      <c r="F10503" t="s">
        <v>29313</v>
      </c>
      <c r="G10503" t="s">
        <v>260</v>
      </c>
      <c r="H10503" t="s">
        <v>149</v>
      </c>
      <c r="I10503" t="s">
        <v>135</v>
      </c>
      <c r="J10503" t="s">
        <v>136</v>
      </c>
      <c r="K10503" t="s">
        <v>137</v>
      </c>
      <c r="L10503" t="s">
        <v>29314</v>
      </c>
      <c r="M10503" t="s">
        <v>29315</v>
      </c>
      <c r="N10503">
        <v>1.7150000000000001</v>
      </c>
      <c r="O10503">
        <v>0</v>
      </c>
      <c r="P10503">
        <v>172</v>
      </c>
      <c r="Q10503">
        <v>0</v>
      </c>
      <c r="R10503">
        <v>6</v>
      </c>
      <c r="S10503">
        <v>0</v>
      </c>
      <c r="T10503">
        <v>28</v>
      </c>
      <c r="U10503">
        <v>0</v>
      </c>
      <c r="V10503">
        <v>0</v>
      </c>
      <c r="W10503">
        <v>0</v>
      </c>
      <c r="X10503">
        <v>107.87326445404825</v>
      </c>
      <c r="Y10503">
        <v>0</v>
      </c>
      <c r="Z10503">
        <v>2.5140401737148337</v>
      </c>
      <c r="AA10503">
        <v>0</v>
      </c>
      <c r="AB10503">
        <v>9.1995802828648312</v>
      </c>
      <c r="AC10503">
        <v>0</v>
      </c>
      <c r="AD10503">
        <v>0</v>
      </c>
      <c r="AE10503">
        <v>119.58688491062792</v>
      </c>
    </row>
    <row r="10504" spans="1:31" x14ac:dyDescent="0.25">
      <c r="A10504">
        <v>1667231</v>
      </c>
      <c r="B10504">
        <v>1</v>
      </c>
      <c r="C10504" t="s">
        <v>80</v>
      </c>
      <c r="D10504" t="s">
        <v>108</v>
      </c>
      <c r="E10504" t="s">
        <v>178</v>
      </c>
      <c r="F10504" t="s">
        <v>11633</v>
      </c>
      <c r="G10504" t="s">
        <v>227</v>
      </c>
      <c r="H10504" t="s">
        <v>149</v>
      </c>
      <c r="I10504" t="s">
        <v>135</v>
      </c>
      <c r="J10504" t="s">
        <v>136</v>
      </c>
      <c r="K10504" t="s">
        <v>137</v>
      </c>
      <c r="L10504" t="s">
        <v>29316</v>
      </c>
      <c r="M10504" t="s">
        <v>29317</v>
      </c>
      <c r="N10504">
        <v>2.2972222219999998</v>
      </c>
      <c r="O10504">
        <v>0</v>
      </c>
      <c r="P10504">
        <v>13</v>
      </c>
      <c r="Q10504">
        <v>0</v>
      </c>
      <c r="R10504">
        <v>2</v>
      </c>
      <c r="S10504">
        <v>0</v>
      </c>
      <c r="T10504">
        <v>2</v>
      </c>
      <c r="U10504">
        <v>0</v>
      </c>
      <c r="V10504">
        <v>0</v>
      </c>
      <c r="W10504">
        <v>0</v>
      </c>
      <c r="X10504">
        <v>2.4404512647364967</v>
      </c>
      <c r="Y10504">
        <v>0</v>
      </c>
      <c r="Z10504">
        <v>0.10238798602391945</v>
      </c>
      <c r="AA10504">
        <v>0</v>
      </c>
      <c r="AB10504">
        <v>0.27117591333954394</v>
      </c>
      <c r="AC10504">
        <v>0</v>
      </c>
      <c r="AD10504">
        <v>0</v>
      </c>
      <c r="AE10504">
        <v>2.8140151640999602</v>
      </c>
    </row>
    <row r="10505" spans="1:31" x14ac:dyDescent="0.25">
      <c r="A10505">
        <v>1667683</v>
      </c>
      <c r="B10505">
        <v>1</v>
      </c>
      <c r="C10505" t="s">
        <v>80</v>
      </c>
      <c r="D10505" t="s">
        <v>82</v>
      </c>
      <c r="E10505" t="s">
        <v>178</v>
      </c>
      <c r="F10505" t="s">
        <v>29318</v>
      </c>
      <c r="G10505" t="s">
        <v>187</v>
      </c>
      <c r="H10505" t="s">
        <v>149</v>
      </c>
      <c r="I10505" t="s">
        <v>135</v>
      </c>
      <c r="J10505" t="s">
        <v>136</v>
      </c>
      <c r="K10505" t="s">
        <v>137</v>
      </c>
      <c r="L10505" t="s">
        <v>29319</v>
      </c>
      <c r="M10505" t="s">
        <v>29320</v>
      </c>
      <c r="N10505">
        <v>3.3275000000000001</v>
      </c>
      <c r="O10505">
        <v>0</v>
      </c>
      <c r="P10505">
        <v>138</v>
      </c>
      <c r="Q10505">
        <v>0</v>
      </c>
      <c r="R10505">
        <v>0</v>
      </c>
      <c r="S10505">
        <v>0</v>
      </c>
      <c r="T10505">
        <v>5</v>
      </c>
      <c r="U10505">
        <v>0</v>
      </c>
      <c r="V10505">
        <v>0</v>
      </c>
      <c r="W10505">
        <v>0</v>
      </c>
      <c r="X10505">
        <v>168.62318243398744</v>
      </c>
      <c r="Y10505">
        <v>0</v>
      </c>
      <c r="Z10505">
        <v>0</v>
      </c>
      <c r="AA10505">
        <v>0</v>
      </c>
      <c r="AB10505">
        <v>3.1723821277547954</v>
      </c>
      <c r="AC10505">
        <v>0</v>
      </c>
      <c r="AD10505">
        <v>0</v>
      </c>
      <c r="AE10505">
        <v>171.79556456174222</v>
      </c>
    </row>
    <row r="10506" spans="1:31" x14ac:dyDescent="0.25">
      <c r="A10506">
        <v>1668064</v>
      </c>
      <c r="B10506">
        <v>1</v>
      </c>
      <c r="C10506" t="s">
        <v>81</v>
      </c>
      <c r="D10506" t="s">
        <v>123</v>
      </c>
      <c r="E10506" t="s">
        <v>204</v>
      </c>
      <c r="F10506" t="s">
        <v>3228</v>
      </c>
      <c r="G10506" t="s">
        <v>161</v>
      </c>
      <c r="H10506" t="s">
        <v>134</v>
      </c>
      <c r="I10506" t="s">
        <v>135</v>
      </c>
      <c r="J10506" t="s">
        <v>136</v>
      </c>
      <c r="K10506" t="s">
        <v>137</v>
      </c>
      <c r="L10506" t="s">
        <v>29321</v>
      </c>
      <c r="M10506" t="s">
        <v>29322</v>
      </c>
      <c r="N10506">
        <v>7.1272222220000003</v>
      </c>
      <c r="O10506">
        <v>0</v>
      </c>
      <c r="P10506">
        <v>4</v>
      </c>
      <c r="Q10506">
        <v>1</v>
      </c>
      <c r="R10506">
        <v>135</v>
      </c>
      <c r="S10506">
        <v>0</v>
      </c>
      <c r="T10506">
        <v>12</v>
      </c>
      <c r="U10506">
        <v>0</v>
      </c>
      <c r="V10506">
        <v>0</v>
      </c>
      <c r="W10506">
        <v>0</v>
      </c>
      <c r="X10506">
        <v>3.7784021780097032</v>
      </c>
      <c r="Y10506">
        <v>3.618927296159367</v>
      </c>
      <c r="Z10506">
        <v>188.49550068912953</v>
      </c>
      <c r="AA10506">
        <v>0</v>
      </c>
      <c r="AB10506">
        <v>67.007019625789695</v>
      </c>
      <c r="AC10506">
        <v>0</v>
      </c>
      <c r="AD10506">
        <v>0</v>
      </c>
      <c r="AE10506">
        <v>262.89984978908831</v>
      </c>
    </row>
    <row r="10507" spans="1:31" x14ac:dyDescent="0.25">
      <c r="A10507">
        <v>1667709</v>
      </c>
      <c r="B10507">
        <v>1</v>
      </c>
      <c r="C10507" t="s">
        <v>80</v>
      </c>
      <c r="D10507" t="s">
        <v>103</v>
      </c>
      <c r="E10507" t="s">
        <v>140</v>
      </c>
      <c r="F10507" t="s">
        <v>29323</v>
      </c>
      <c r="G10507" t="s">
        <v>161</v>
      </c>
      <c r="H10507" t="s">
        <v>134</v>
      </c>
      <c r="I10507" t="s">
        <v>191</v>
      </c>
      <c r="J10507" t="s">
        <v>136</v>
      </c>
      <c r="K10507" t="s">
        <v>137</v>
      </c>
      <c r="L10507" t="s">
        <v>29324</v>
      </c>
      <c r="M10507" t="s">
        <v>29325</v>
      </c>
      <c r="N10507">
        <v>1.3611111E-2</v>
      </c>
      <c r="O10507">
        <v>0</v>
      </c>
      <c r="P10507">
        <v>0</v>
      </c>
      <c r="Q10507">
        <v>1</v>
      </c>
      <c r="R10507">
        <v>0</v>
      </c>
      <c r="S10507">
        <v>12</v>
      </c>
      <c r="T10507">
        <v>99</v>
      </c>
      <c r="U10507">
        <v>3</v>
      </c>
      <c r="V10507">
        <v>1</v>
      </c>
      <c r="W10507">
        <v>0</v>
      </c>
      <c r="X10507">
        <v>0</v>
      </c>
      <c r="Y10507">
        <v>8.6565170636233348E-3</v>
      </c>
      <c r="Z10507">
        <v>0</v>
      </c>
      <c r="AA10507">
        <v>0.98662673004199863</v>
      </c>
      <c r="AB10507">
        <v>0.990817144787147</v>
      </c>
      <c r="AC10507">
        <v>1.0113336558891377</v>
      </c>
      <c r="AD10507">
        <v>6.3727254086405005E-2</v>
      </c>
      <c r="AE10507">
        <v>3.0611613018683115</v>
      </c>
    </row>
    <row r="10508" spans="1:31" x14ac:dyDescent="0.25">
      <c r="A10508">
        <v>1667417</v>
      </c>
      <c r="B10508">
        <v>1</v>
      </c>
      <c r="C10508" t="s">
        <v>80</v>
      </c>
      <c r="D10508" t="s">
        <v>99</v>
      </c>
      <c r="E10508" t="s">
        <v>140</v>
      </c>
      <c r="F10508" t="s">
        <v>29326</v>
      </c>
      <c r="G10508" t="s">
        <v>161</v>
      </c>
      <c r="H10508" t="s">
        <v>134</v>
      </c>
      <c r="I10508" t="s">
        <v>135</v>
      </c>
      <c r="J10508" t="s">
        <v>136</v>
      </c>
      <c r="K10508" t="s">
        <v>137</v>
      </c>
      <c r="L10508" t="s">
        <v>29327</v>
      </c>
      <c r="M10508" t="s">
        <v>29328</v>
      </c>
      <c r="N10508">
        <v>2.219166666</v>
      </c>
      <c r="O10508">
        <v>11</v>
      </c>
      <c r="P10508">
        <v>7438</v>
      </c>
      <c r="Q10508">
        <v>1</v>
      </c>
      <c r="R10508">
        <v>124</v>
      </c>
      <c r="S10508">
        <v>28</v>
      </c>
      <c r="T10508">
        <v>750</v>
      </c>
      <c r="U10508">
        <v>3</v>
      </c>
      <c r="V10508">
        <v>7</v>
      </c>
      <c r="W10508">
        <v>81.787827397707531</v>
      </c>
      <c r="X10508">
        <v>3189.5430157611663</v>
      </c>
      <c r="Y10508">
        <v>0.50172080119399998</v>
      </c>
      <c r="Z10508">
        <v>54.013946342125756</v>
      </c>
      <c r="AA10508">
        <v>440.15510214610924</v>
      </c>
      <c r="AB10508">
        <v>1424.4845482382821</v>
      </c>
      <c r="AC10508">
        <v>83.965988270404679</v>
      </c>
      <c r="AD10508">
        <v>1.5214209395784961</v>
      </c>
      <c r="AE10508">
        <v>5275.9735698965678</v>
      </c>
    </row>
    <row r="10509" spans="1:31" x14ac:dyDescent="0.25">
      <c r="A10509">
        <v>1668058</v>
      </c>
      <c r="B10509">
        <v>1</v>
      </c>
      <c r="C10509" t="s">
        <v>80</v>
      </c>
      <c r="D10509" t="s">
        <v>103</v>
      </c>
      <c r="E10509" t="s">
        <v>204</v>
      </c>
      <c r="F10509" t="s">
        <v>26984</v>
      </c>
      <c r="G10509" t="s">
        <v>161</v>
      </c>
      <c r="H10509" t="s">
        <v>134</v>
      </c>
      <c r="I10509" t="s">
        <v>135</v>
      </c>
      <c r="J10509" t="s">
        <v>136</v>
      </c>
      <c r="K10509" t="s">
        <v>137</v>
      </c>
      <c r="L10509" t="s">
        <v>29329</v>
      </c>
      <c r="M10509" t="s">
        <v>29330</v>
      </c>
      <c r="N10509">
        <v>0.42222222199999998</v>
      </c>
      <c r="O10509">
        <v>1</v>
      </c>
      <c r="P10509">
        <v>0</v>
      </c>
      <c r="Q10509">
        <v>3</v>
      </c>
      <c r="R10509">
        <v>0</v>
      </c>
      <c r="S10509">
        <v>10</v>
      </c>
      <c r="T10509">
        <v>1</v>
      </c>
      <c r="U10509">
        <v>2</v>
      </c>
      <c r="V10509">
        <v>0</v>
      </c>
      <c r="W10509">
        <v>0.50230764580347331</v>
      </c>
      <c r="X10509">
        <v>0</v>
      </c>
      <c r="Y10509">
        <v>12.235204902991432</v>
      </c>
      <c r="Z10509">
        <v>0</v>
      </c>
      <c r="AA10509">
        <v>95.59154592539069</v>
      </c>
      <c r="AB10509">
        <v>0</v>
      </c>
      <c r="AC10509">
        <v>0.88792280071823571</v>
      </c>
      <c r="AD10509">
        <v>0</v>
      </c>
      <c r="AE10509">
        <v>109.21698127490383</v>
      </c>
    </row>
    <row r="10510" spans="1:31" x14ac:dyDescent="0.25">
      <c r="A10510">
        <v>1667517</v>
      </c>
      <c r="B10510">
        <v>1</v>
      </c>
      <c r="C10510" t="s">
        <v>80</v>
      </c>
      <c r="D10510" t="s">
        <v>96</v>
      </c>
      <c r="E10510" t="s">
        <v>146</v>
      </c>
      <c r="F10510" t="s">
        <v>29331</v>
      </c>
      <c r="G10510" t="s">
        <v>260</v>
      </c>
      <c r="H10510" t="s">
        <v>149</v>
      </c>
      <c r="I10510" t="s">
        <v>135</v>
      </c>
      <c r="J10510" t="s">
        <v>136</v>
      </c>
      <c r="K10510" t="s">
        <v>137</v>
      </c>
      <c r="L10510" t="s">
        <v>29332</v>
      </c>
      <c r="M10510" t="s">
        <v>29333</v>
      </c>
      <c r="N10510">
        <v>4.3338888879999997</v>
      </c>
      <c r="O10510">
        <v>0</v>
      </c>
      <c r="P10510">
        <v>240</v>
      </c>
      <c r="Q10510">
        <v>0</v>
      </c>
      <c r="R10510">
        <v>3</v>
      </c>
      <c r="S10510">
        <v>0</v>
      </c>
      <c r="T10510">
        <v>23</v>
      </c>
      <c r="U10510">
        <v>0</v>
      </c>
      <c r="V10510">
        <v>0</v>
      </c>
      <c r="W10510">
        <v>0</v>
      </c>
      <c r="X10510">
        <v>279.03652444818175</v>
      </c>
      <c r="Y10510">
        <v>0</v>
      </c>
      <c r="Z10510">
        <v>2.5305918179477467</v>
      </c>
      <c r="AA10510">
        <v>0</v>
      </c>
      <c r="AB10510">
        <v>63.65140010461959</v>
      </c>
      <c r="AC10510">
        <v>0</v>
      </c>
      <c r="AD10510">
        <v>0</v>
      </c>
      <c r="AE10510">
        <v>345.21851637074911</v>
      </c>
    </row>
    <row r="10511" spans="1:31" x14ac:dyDescent="0.25">
      <c r="A10511">
        <v>1667938</v>
      </c>
      <c r="B10511">
        <v>1</v>
      </c>
      <c r="C10511" t="s">
        <v>80</v>
      </c>
      <c r="D10511" t="s">
        <v>106</v>
      </c>
      <c r="E10511" t="s">
        <v>146</v>
      </c>
      <c r="F10511" t="s">
        <v>29334</v>
      </c>
      <c r="G10511" t="s">
        <v>3003</v>
      </c>
      <c r="H10511" t="s">
        <v>149</v>
      </c>
      <c r="I10511" t="s">
        <v>135</v>
      </c>
      <c r="J10511" t="s">
        <v>136</v>
      </c>
      <c r="K10511" t="s">
        <v>137</v>
      </c>
      <c r="L10511" t="s">
        <v>29335</v>
      </c>
      <c r="M10511" t="s">
        <v>29336</v>
      </c>
      <c r="N10511">
        <v>6.1830555550000001</v>
      </c>
      <c r="O10511">
        <v>0</v>
      </c>
      <c r="P10511">
        <v>7</v>
      </c>
      <c r="Q10511">
        <v>0</v>
      </c>
      <c r="R10511">
        <v>26</v>
      </c>
      <c r="S10511">
        <v>0</v>
      </c>
      <c r="T10511">
        <v>4</v>
      </c>
      <c r="U10511">
        <v>0</v>
      </c>
      <c r="V10511">
        <v>0</v>
      </c>
      <c r="W10511">
        <v>0</v>
      </c>
      <c r="X10511">
        <v>16.085814073953681</v>
      </c>
      <c r="Y10511">
        <v>0</v>
      </c>
      <c r="Z10511">
        <v>118.76671045075624</v>
      </c>
      <c r="AA10511">
        <v>0</v>
      </c>
      <c r="AB10511">
        <v>14.532423358215002</v>
      </c>
      <c r="AC10511">
        <v>0</v>
      </c>
      <c r="AD10511">
        <v>0</v>
      </c>
      <c r="AE10511">
        <v>149.38494788292491</v>
      </c>
    </row>
    <row r="10512" spans="1:31" x14ac:dyDescent="0.25">
      <c r="A10512">
        <v>1667746</v>
      </c>
      <c r="B10512">
        <v>1</v>
      </c>
      <c r="C10512" t="s">
        <v>81</v>
      </c>
      <c r="D10512" t="s">
        <v>120</v>
      </c>
      <c r="E10512" t="s">
        <v>204</v>
      </c>
      <c r="F10512" t="s">
        <v>29337</v>
      </c>
      <c r="G10512" t="s">
        <v>161</v>
      </c>
      <c r="H10512" t="s">
        <v>134</v>
      </c>
      <c r="I10512" t="s">
        <v>135</v>
      </c>
      <c r="J10512" t="s">
        <v>136</v>
      </c>
      <c r="K10512" t="s">
        <v>137</v>
      </c>
      <c r="L10512" t="s">
        <v>29338</v>
      </c>
      <c r="M10512" t="s">
        <v>29339</v>
      </c>
      <c r="N10512">
        <v>0.32722222200000001</v>
      </c>
      <c r="O10512">
        <v>1</v>
      </c>
      <c r="P10512">
        <v>131</v>
      </c>
      <c r="Q10512">
        <v>29</v>
      </c>
      <c r="R10512">
        <v>11</v>
      </c>
      <c r="S10512">
        <v>2</v>
      </c>
      <c r="T10512">
        <v>21</v>
      </c>
      <c r="U10512">
        <v>0</v>
      </c>
      <c r="V10512">
        <v>0</v>
      </c>
      <c r="W10512">
        <v>2.8014184348325005E-2</v>
      </c>
      <c r="X10512">
        <v>7.0273849788780414</v>
      </c>
      <c r="Y10512">
        <v>3.9473044128728523</v>
      </c>
      <c r="Z10512">
        <v>1.699780843823385</v>
      </c>
      <c r="AA10512">
        <v>0.4837623646162667</v>
      </c>
      <c r="AB10512">
        <v>0.4288137550716723</v>
      </c>
      <c r="AC10512">
        <v>0</v>
      </c>
      <c r="AD10512">
        <v>0</v>
      </c>
      <c r="AE10512">
        <v>13.615060539610543</v>
      </c>
    </row>
    <row r="10513" spans="1:31" x14ac:dyDescent="0.25">
      <c r="A10513">
        <v>1667168</v>
      </c>
      <c r="B10513">
        <v>1</v>
      </c>
      <c r="C10513" t="s">
        <v>80</v>
      </c>
      <c r="D10513" t="s">
        <v>99</v>
      </c>
      <c r="E10513" t="s">
        <v>178</v>
      </c>
      <c r="F10513" t="s">
        <v>7999</v>
      </c>
      <c r="G10513" t="s">
        <v>187</v>
      </c>
      <c r="H10513" t="s">
        <v>149</v>
      </c>
      <c r="I10513" t="s">
        <v>135</v>
      </c>
      <c r="J10513" t="s">
        <v>136</v>
      </c>
      <c r="K10513" t="s">
        <v>137</v>
      </c>
      <c r="L10513" t="s">
        <v>29340</v>
      </c>
      <c r="M10513" t="s">
        <v>29341</v>
      </c>
      <c r="N10513">
        <v>1.206388888</v>
      </c>
      <c r="O10513">
        <v>0</v>
      </c>
      <c r="P10513">
        <v>8</v>
      </c>
      <c r="Q10513">
        <v>0</v>
      </c>
      <c r="R10513">
        <v>3</v>
      </c>
      <c r="S10513">
        <v>0</v>
      </c>
      <c r="T10513">
        <v>0</v>
      </c>
      <c r="U10513">
        <v>0</v>
      </c>
      <c r="V10513">
        <v>0</v>
      </c>
      <c r="W10513">
        <v>0</v>
      </c>
      <c r="X10513">
        <v>1.4098261843181374</v>
      </c>
      <c r="Y10513">
        <v>0</v>
      </c>
      <c r="Z10513">
        <v>2.8058517798654621</v>
      </c>
      <c r="AA10513">
        <v>0</v>
      </c>
      <c r="AB10513">
        <v>0</v>
      </c>
      <c r="AC10513">
        <v>0</v>
      </c>
      <c r="AD10513">
        <v>0</v>
      </c>
      <c r="AE10513">
        <v>4.2156779641836</v>
      </c>
    </row>
    <row r="10514" spans="1:31" x14ac:dyDescent="0.25">
      <c r="A10514">
        <v>1668101</v>
      </c>
      <c r="B10514">
        <v>1</v>
      </c>
      <c r="C10514" t="s">
        <v>81</v>
      </c>
      <c r="D10514" t="s">
        <v>127</v>
      </c>
      <c r="E10514" t="s">
        <v>131</v>
      </c>
      <c r="F10514" t="s">
        <v>29342</v>
      </c>
      <c r="G10514" t="s">
        <v>133</v>
      </c>
      <c r="H10514" t="s">
        <v>134</v>
      </c>
      <c r="I10514" t="s">
        <v>135</v>
      </c>
      <c r="J10514" t="s">
        <v>136</v>
      </c>
      <c r="K10514" t="s">
        <v>137</v>
      </c>
      <c r="L10514" t="s">
        <v>29343</v>
      </c>
      <c r="M10514" t="s">
        <v>29344</v>
      </c>
      <c r="N10514">
        <v>2.7683333330000002</v>
      </c>
      <c r="O10514">
        <v>0</v>
      </c>
      <c r="P10514">
        <v>175</v>
      </c>
      <c r="Q10514">
        <v>0</v>
      </c>
      <c r="R10514">
        <v>6</v>
      </c>
      <c r="S10514">
        <v>0</v>
      </c>
      <c r="T10514">
        <v>9</v>
      </c>
      <c r="U10514">
        <v>0</v>
      </c>
      <c r="V10514">
        <v>0</v>
      </c>
      <c r="W10514">
        <v>0</v>
      </c>
      <c r="X10514">
        <v>148.96186608726131</v>
      </c>
      <c r="Y10514">
        <v>0</v>
      </c>
      <c r="Z10514">
        <v>6.4665308027993555</v>
      </c>
      <c r="AA10514">
        <v>0</v>
      </c>
      <c r="AB10514">
        <v>7.3351533972365788</v>
      </c>
      <c r="AC10514">
        <v>0</v>
      </c>
      <c r="AD10514">
        <v>0</v>
      </c>
      <c r="AE10514">
        <v>162.76355028729725</v>
      </c>
    </row>
    <row r="10515" spans="1:31" x14ac:dyDescent="0.25">
      <c r="A10515">
        <v>1667105</v>
      </c>
      <c r="B10515">
        <v>1</v>
      </c>
      <c r="C10515" t="s">
        <v>80</v>
      </c>
      <c r="D10515" t="s">
        <v>88</v>
      </c>
      <c r="E10515" t="s">
        <v>178</v>
      </c>
      <c r="F10515" t="s">
        <v>29345</v>
      </c>
      <c r="G10515" t="s">
        <v>187</v>
      </c>
      <c r="H10515" t="s">
        <v>149</v>
      </c>
      <c r="I10515" t="s">
        <v>135</v>
      </c>
      <c r="J10515" t="s">
        <v>136</v>
      </c>
      <c r="K10515" t="s">
        <v>137</v>
      </c>
      <c r="L10515" t="s">
        <v>29346</v>
      </c>
      <c r="M10515" t="s">
        <v>29347</v>
      </c>
      <c r="N10515">
        <v>1.17</v>
      </c>
      <c r="O10515">
        <v>0</v>
      </c>
      <c r="P10515">
        <v>27</v>
      </c>
      <c r="Q10515">
        <v>0</v>
      </c>
      <c r="R10515">
        <v>0</v>
      </c>
      <c r="S10515">
        <v>0</v>
      </c>
      <c r="T10515">
        <v>1</v>
      </c>
      <c r="U10515">
        <v>0</v>
      </c>
      <c r="V10515">
        <v>0</v>
      </c>
      <c r="W10515">
        <v>0</v>
      </c>
      <c r="X10515">
        <v>12.131351405134678</v>
      </c>
      <c r="Y10515">
        <v>0</v>
      </c>
      <c r="Z10515">
        <v>0</v>
      </c>
      <c r="AA10515">
        <v>0</v>
      </c>
      <c r="AB10515">
        <v>2.6588429472973045</v>
      </c>
      <c r="AC10515">
        <v>0</v>
      </c>
      <c r="AD10515">
        <v>0</v>
      </c>
      <c r="AE10515">
        <v>14.790194352431982</v>
      </c>
    </row>
    <row r="10516" spans="1:31" x14ac:dyDescent="0.25">
      <c r="A10516">
        <v>1667454</v>
      </c>
      <c r="B10516">
        <v>1</v>
      </c>
      <c r="C10516" t="s">
        <v>80</v>
      </c>
      <c r="D10516" t="s">
        <v>82</v>
      </c>
      <c r="E10516" t="s">
        <v>642</v>
      </c>
      <c r="F10516" t="s">
        <v>25929</v>
      </c>
      <c r="G10516" t="s">
        <v>161</v>
      </c>
      <c r="H10516" t="s">
        <v>134</v>
      </c>
      <c r="I10516" t="s">
        <v>135</v>
      </c>
      <c r="J10516" t="s">
        <v>136</v>
      </c>
      <c r="K10516" t="s">
        <v>137</v>
      </c>
      <c r="L10516" t="s">
        <v>29348</v>
      </c>
      <c r="M10516" t="s">
        <v>29349</v>
      </c>
      <c r="N10516">
        <v>1.0874999999999999</v>
      </c>
      <c r="O10516">
        <v>0</v>
      </c>
      <c r="P10516">
        <v>2359</v>
      </c>
      <c r="Q10516">
        <v>0</v>
      </c>
      <c r="R10516">
        <v>0</v>
      </c>
      <c r="S10516">
        <v>1</v>
      </c>
      <c r="T10516">
        <v>291</v>
      </c>
      <c r="U10516">
        <v>0</v>
      </c>
      <c r="V10516">
        <v>3</v>
      </c>
      <c r="W10516">
        <v>0</v>
      </c>
      <c r="X10516">
        <v>695.80276412056833</v>
      </c>
      <c r="Y10516">
        <v>0</v>
      </c>
      <c r="Z10516">
        <v>0</v>
      </c>
      <c r="AA10516">
        <v>40.532614973112757</v>
      </c>
      <c r="AB10516">
        <v>287.10597998112911</v>
      </c>
      <c r="AC10516">
        <v>0</v>
      </c>
      <c r="AD10516">
        <v>12.928888746608452</v>
      </c>
      <c r="AE10516">
        <v>1036.3702478214186</v>
      </c>
    </row>
    <row r="10517" spans="1:31" x14ac:dyDescent="0.25">
      <c r="A10517">
        <v>1667205</v>
      </c>
      <c r="B10517">
        <v>1</v>
      </c>
      <c r="C10517" t="s">
        <v>81</v>
      </c>
      <c r="D10517" t="s">
        <v>128</v>
      </c>
      <c r="E10517" t="s">
        <v>152</v>
      </c>
      <c r="F10517" t="s">
        <v>23199</v>
      </c>
      <c r="G10517" t="s">
        <v>507</v>
      </c>
      <c r="H10517" t="s">
        <v>149</v>
      </c>
      <c r="I10517" t="s">
        <v>135</v>
      </c>
      <c r="J10517" t="s">
        <v>136</v>
      </c>
      <c r="K10517" t="s">
        <v>137</v>
      </c>
      <c r="L10517" t="s">
        <v>29350</v>
      </c>
      <c r="M10517" t="s">
        <v>29042</v>
      </c>
      <c r="N10517">
        <v>5.4666666660000001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2</v>
      </c>
      <c r="U10517">
        <v>0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9.3403089333320004</v>
      </c>
      <c r="AC10517">
        <v>0</v>
      </c>
      <c r="AD10517">
        <v>0</v>
      </c>
      <c r="AE10517">
        <v>9.3403089333320004</v>
      </c>
    </row>
    <row r="10518" spans="1:31" x14ac:dyDescent="0.25">
      <c r="A10518">
        <v>1667311</v>
      </c>
      <c r="B10518">
        <v>1</v>
      </c>
      <c r="C10518" t="s">
        <v>80</v>
      </c>
      <c r="D10518" t="s">
        <v>94</v>
      </c>
      <c r="E10518" t="s">
        <v>178</v>
      </c>
      <c r="F10518" t="s">
        <v>29351</v>
      </c>
      <c r="G10518" t="s">
        <v>295</v>
      </c>
      <c r="H10518" t="s">
        <v>149</v>
      </c>
      <c r="I10518" t="s">
        <v>135</v>
      </c>
      <c r="J10518" t="s">
        <v>136</v>
      </c>
      <c r="K10518" t="s">
        <v>137</v>
      </c>
      <c r="L10518" t="s">
        <v>28674</v>
      </c>
      <c r="M10518" t="s">
        <v>29352</v>
      </c>
      <c r="N10518">
        <v>0.40833333300000002</v>
      </c>
      <c r="O10518">
        <v>0</v>
      </c>
      <c r="P10518">
        <v>54</v>
      </c>
      <c r="Q10518">
        <v>0</v>
      </c>
      <c r="R10518">
        <v>1</v>
      </c>
      <c r="S10518">
        <v>0</v>
      </c>
      <c r="T10518">
        <v>28</v>
      </c>
      <c r="U10518">
        <v>0</v>
      </c>
      <c r="V10518">
        <v>0</v>
      </c>
      <c r="W10518">
        <v>0</v>
      </c>
      <c r="X10518">
        <v>3.3988186145288664</v>
      </c>
      <c r="Y10518">
        <v>0</v>
      </c>
      <c r="Z10518">
        <v>0.27727425243495835</v>
      </c>
      <c r="AA10518">
        <v>0</v>
      </c>
      <c r="AB10518">
        <v>3.2210891844393497</v>
      </c>
      <c r="AC10518">
        <v>0</v>
      </c>
      <c r="AD10518">
        <v>0</v>
      </c>
      <c r="AE10518">
        <v>6.8971820514031741</v>
      </c>
    </row>
    <row r="10519" spans="1:31" x14ac:dyDescent="0.25">
      <c r="A10519">
        <v>1667162</v>
      </c>
      <c r="B10519">
        <v>1</v>
      </c>
      <c r="C10519" t="s">
        <v>81</v>
      </c>
      <c r="D10519" t="s">
        <v>128</v>
      </c>
      <c r="E10519" t="s">
        <v>140</v>
      </c>
      <c r="F10519" t="s">
        <v>2288</v>
      </c>
      <c r="G10519" t="s">
        <v>161</v>
      </c>
      <c r="H10519" t="s">
        <v>134</v>
      </c>
      <c r="I10519" t="s">
        <v>135</v>
      </c>
      <c r="J10519" t="s">
        <v>136</v>
      </c>
      <c r="K10519" t="s">
        <v>137</v>
      </c>
      <c r="L10519" t="s">
        <v>29353</v>
      </c>
      <c r="M10519" t="s">
        <v>29354</v>
      </c>
      <c r="N10519">
        <v>7.9444444000000003E-2</v>
      </c>
      <c r="O10519">
        <v>9</v>
      </c>
      <c r="P10519">
        <v>1526</v>
      </c>
      <c r="Q10519">
        <v>68</v>
      </c>
      <c r="R10519">
        <v>99</v>
      </c>
      <c r="S10519">
        <v>18</v>
      </c>
      <c r="T10519">
        <v>133</v>
      </c>
      <c r="U10519">
        <v>3</v>
      </c>
      <c r="V10519">
        <v>1</v>
      </c>
      <c r="W10519">
        <v>0.17036421534990004</v>
      </c>
      <c r="X10519">
        <v>15.978527306405969</v>
      </c>
      <c r="Y10519">
        <v>1.7768967075975202</v>
      </c>
      <c r="Z10519">
        <v>0.71180012529014258</v>
      </c>
      <c r="AA10519">
        <v>27.671909865141529</v>
      </c>
      <c r="AB10519">
        <v>4.9820327923505818</v>
      </c>
      <c r="AC10519">
        <v>0.48319955786070223</v>
      </c>
      <c r="AD10519">
        <v>0.3583130098293778</v>
      </c>
      <c r="AE10519">
        <v>52.133043579825717</v>
      </c>
    </row>
    <row r="10520" spans="1:31" x14ac:dyDescent="0.25">
      <c r="A10520">
        <v>1667995</v>
      </c>
      <c r="B10520">
        <v>1</v>
      </c>
      <c r="C10520" t="s">
        <v>80</v>
      </c>
      <c r="D10520" t="s">
        <v>108</v>
      </c>
      <c r="E10520" t="s">
        <v>178</v>
      </c>
      <c r="F10520" t="s">
        <v>11633</v>
      </c>
      <c r="G10520" t="s">
        <v>227</v>
      </c>
      <c r="H10520" t="s">
        <v>149</v>
      </c>
      <c r="I10520" t="s">
        <v>135</v>
      </c>
      <c r="J10520" t="s">
        <v>136</v>
      </c>
      <c r="K10520" t="s">
        <v>137</v>
      </c>
      <c r="L10520" t="s">
        <v>29355</v>
      </c>
      <c r="M10520" t="s">
        <v>29356</v>
      </c>
      <c r="N10520">
        <v>3.130833333</v>
      </c>
      <c r="O10520">
        <v>0</v>
      </c>
      <c r="P10520">
        <v>13</v>
      </c>
      <c r="Q10520">
        <v>0</v>
      </c>
      <c r="R10520">
        <v>2</v>
      </c>
      <c r="S10520">
        <v>0</v>
      </c>
      <c r="T10520">
        <v>2</v>
      </c>
      <c r="U10520">
        <v>0</v>
      </c>
      <c r="V10520">
        <v>0</v>
      </c>
      <c r="W10520">
        <v>0</v>
      </c>
      <c r="X10520">
        <v>4.172365397234711</v>
      </c>
      <c r="Y10520">
        <v>0</v>
      </c>
      <c r="Z10520">
        <v>0.15612251490342499</v>
      </c>
      <c r="AA10520">
        <v>0</v>
      </c>
      <c r="AB10520">
        <v>0.2738533107598467</v>
      </c>
      <c r="AC10520">
        <v>0</v>
      </c>
      <c r="AD10520">
        <v>0</v>
      </c>
      <c r="AE10520">
        <v>4.6023412228979828</v>
      </c>
    </row>
    <row r="10521" spans="1:31" x14ac:dyDescent="0.25">
      <c r="A10521">
        <v>1667603</v>
      </c>
      <c r="B10521">
        <v>1</v>
      </c>
      <c r="C10521" t="s">
        <v>80</v>
      </c>
      <c r="D10521" t="s">
        <v>108</v>
      </c>
      <c r="E10521" t="s">
        <v>204</v>
      </c>
      <c r="F10521" t="s">
        <v>7664</v>
      </c>
      <c r="G10521" t="s">
        <v>161</v>
      </c>
      <c r="H10521" t="s">
        <v>134</v>
      </c>
      <c r="I10521" t="s">
        <v>135</v>
      </c>
      <c r="J10521" t="s">
        <v>136</v>
      </c>
      <c r="K10521" t="s">
        <v>137</v>
      </c>
      <c r="L10521" t="s">
        <v>29357</v>
      </c>
      <c r="M10521" t="s">
        <v>28564</v>
      </c>
      <c r="N10521">
        <v>0.28055555500000001</v>
      </c>
      <c r="O10521">
        <v>0</v>
      </c>
      <c r="P10521">
        <v>1885</v>
      </c>
      <c r="Q10521">
        <v>3</v>
      </c>
      <c r="R10521">
        <v>902</v>
      </c>
      <c r="S10521">
        <v>13</v>
      </c>
      <c r="T10521">
        <v>461</v>
      </c>
      <c r="U10521">
        <v>2</v>
      </c>
      <c r="V10521">
        <v>0</v>
      </c>
      <c r="W10521">
        <v>0</v>
      </c>
      <c r="X10521">
        <v>96.884983461026664</v>
      </c>
      <c r="Y10521">
        <v>0.24179306792234168</v>
      </c>
      <c r="Z10521">
        <v>68.327613548088678</v>
      </c>
      <c r="AA10521">
        <v>29.827123777915137</v>
      </c>
      <c r="AB10521">
        <v>108.93749785615239</v>
      </c>
      <c r="AC10521">
        <v>18.531247761510684</v>
      </c>
      <c r="AD10521">
        <v>0</v>
      </c>
      <c r="AE10521">
        <v>322.75025947261588</v>
      </c>
    </row>
    <row r="10522" spans="1:31" x14ac:dyDescent="0.25">
      <c r="A10522">
        <v>1668144</v>
      </c>
      <c r="B10522">
        <v>1</v>
      </c>
      <c r="C10522" t="s">
        <v>80</v>
      </c>
      <c r="D10522" t="s">
        <v>110</v>
      </c>
      <c r="E10522" t="s">
        <v>152</v>
      </c>
      <c r="F10522" t="s">
        <v>842</v>
      </c>
      <c r="G10522" t="s">
        <v>507</v>
      </c>
      <c r="H10522" t="s">
        <v>149</v>
      </c>
      <c r="I10522" t="s">
        <v>135</v>
      </c>
      <c r="J10522" t="s">
        <v>136</v>
      </c>
      <c r="K10522" t="s">
        <v>137</v>
      </c>
      <c r="L10522" t="s">
        <v>29358</v>
      </c>
      <c r="M10522" t="s">
        <v>29359</v>
      </c>
      <c r="N10522">
        <v>1.196388888</v>
      </c>
      <c r="O10522">
        <v>0</v>
      </c>
      <c r="P10522">
        <v>1</v>
      </c>
      <c r="Q10522">
        <v>0</v>
      </c>
      <c r="R10522">
        <v>0</v>
      </c>
      <c r="S10522">
        <v>0</v>
      </c>
      <c r="T10522">
        <v>3</v>
      </c>
      <c r="U10522">
        <v>0</v>
      </c>
      <c r="V10522">
        <v>0</v>
      </c>
      <c r="W10522">
        <v>0</v>
      </c>
      <c r="X10522">
        <v>0.83323288608723756</v>
      </c>
      <c r="Y10522">
        <v>0</v>
      </c>
      <c r="Z10522">
        <v>0</v>
      </c>
      <c r="AA10522">
        <v>0</v>
      </c>
      <c r="AB10522">
        <v>0.54273132763628218</v>
      </c>
      <c r="AC10522">
        <v>0</v>
      </c>
      <c r="AD10522">
        <v>0</v>
      </c>
      <c r="AE10522">
        <v>1.3759642137235197</v>
      </c>
    </row>
    <row r="10523" spans="1:31" x14ac:dyDescent="0.25">
      <c r="A10523">
        <v>1667062</v>
      </c>
      <c r="B10523">
        <v>1</v>
      </c>
      <c r="C10523" t="s">
        <v>80</v>
      </c>
      <c r="D10523" t="s">
        <v>96</v>
      </c>
      <c r="E10523" t="s">
        <v>178</v>
      </c>
      <c r="F10523" t="s">
        <v>29360</v>
      </c>
      <c r="G10523" t="s">
        <v>227</v>
      </c>
      <c r="H10523" t="s">
        <v>149</v>
      </c>
      <c r="I10523" t="s">
        <v>135</v>
      </c>
      <c r="J10523" t="s">
        <v>136</v>
      </c>
      <c r="K10523" t="s">
        <v>137</v>
      </c>
      <c r="L10523" t="s">
        <v>29361</v>
      </c>
      <c r="M10523" t="s">
        <v>29362</v>
      </c>
      <c r="N10523">
        <v>2.3619444440000001</v>
      </c>
      <c r="O10523">
        <v>0</v>
      </c>
      <c r="P10523">
        <v>2</v>
      </c>
      <c r="Q10523">
        <v>0</v>
      </c>
      <c r="R10523">
        <v>0</v>
      </c>
      <c r="S10523">
        <v>0</v>
      </c>
      <c r="T10523">
        <v>0</v>
      </c>
      <c r="U10523">
        <v>0</v>
      </c>
      <c r="V10523">
        <v>0</v>
      </c>
      <c r="W10523">
        <v>0</v>
      </c>
      <c r="X10523">
        <v>1.0271987741799868</v>
      </c>
      <c r="Y10523">
        <v>0</v>
      </c>
      <c r="Z10523">
        <v>0</v>
      </c>
      <c r="AA10523">
        <v>0</v>
      </c>
      <c r="AB10523">
        <v>0</v>
      </c>
      <c r="AC10523">
        <v>0</v>
      </c>
      <c r="AD10523">
        <v>0</v>
      </c>
      <c r="AE10523">
        <v>1.0271987741799868</v>
      </c>
    </row>
    <row r="10524" spans="1:31" x14ac:dyDescent="0.25">
      <c r="A10524">
        <v>1667884</v>
      </c>
      <c r="B10524">
        <v>1</v>
      </c>
      <c r="C10524" t="s">
        <v>80</v>
      </c>
      <c r="D10524" t="s">
        <v>97</v>
      </c>
      <c r="E10524" t="s">
        <v>178</v>
      </c>
      <c r="F10524" t="s">
        <v>7706</v>
      </c>
      <c r="G10524" t="s">
        <v>227</v>
      </c>
      <c r="H10524" t="s">
        <v>149</v>
      </c>
      <c r="I10524" t="s">
        <v>135</v>
      </c>
      <c r="J10524" t="s">
        <v>136</v>
      </c>
      <c r="K10524" t="s">
        <v>137</v>
      </c>
      <c r="L10524" t="s">
        <v>29363</v>
      </c>
      <c r="M10524" t="s">
        <v>29364</v>
      </c>
      <c r="N10524">
        <v>5.08</v>
      </c>
      <c r="O10524">
        <v>0</v>
      </c>
      <c r="P10524">
        <v>52</v>
      </c>
      <c r="Q10524">
        <v>0</v>
      </c>
      <c r="R10524">
        <v>0</v>
      </c>
      <c r="S10524">
        <v>0</v>
      </c>
      <c r="T10524">
        <v>8</v>
      </c>
      <c r="U10524">
        <v>0</v>
      </c>
      <c r="V10524">
        <v>0</v>
      </c>
      <c r="W10524">
        <v>0</v>
      </c>
      <c r="X10524">
        <v>148.87555881512856</v>
      </c>
      <c r="Y10524">
        <v>0</v>
      </c>
      <c r="Z10524">
        <v>0</v>
      </c>
      <c r="AA10524">
        <v>0</v>
      </c>
      <c r="AB10524">
        <v>46.910100952789946</v>
      </c>
      <c r="AC10524">
        <v>0</v>
      </c>
      <c r="AD10524">
        <v>0</v>
      </c>
      <c r="AE10524">
        <v>195.7856597679185</v>
      </c>
    </row>
    <row r="10525" spans="1:31" x14ac:dyDescent="0.25">
      <c r="A10525">
        <v>1667128</v>
      </c>
      <c r="B10525">
        <v>1</v>
      </c>
      <c r="C10525" t="s">
        <v>80</v>
      </c>
      <c r="D10525" t="s">
        <v>100</v>
      </c>
      <c r="E10525" t="s">
        <v>140</v>
      </c>
      <c r="F10525" t="s">
        <v>13946</v>
      </c>
      <c r="G10525" t="s">
        <v>161</v>
      </c>
      <c r="H10525" t="s">
        <v>134</v>
      </c>
      <c r="I10525" t="s">
        <v>135</v>
      </c>
      <c r="J10525" t="s">
        <v>136</v>
      </c>
      <c r="K10525" t="s">
        <v>137</v>
      </c>
      <c r="L10525" t="s">
        <v>29365</v>
      </c>
      <c r="M10525" t="s">
        <v>29366</v>
      </c>
      <c r="N10525">
        <v>7.0555555000000006E-2</v>
      </c>
      <c r="O10525">
        <v>23</v>
      </c>
      <c r="P10525">
        <v>3271</v>
      </c>
      <c r="Q10525">
        <v>4</v>
      </c>
      <c r="R10525">
        <v>107</v>
      </c>
      <c r="S10525">
        <v>23</v>
      </c>
      <c r="T10525">
        <v>256</v>
      </c>
      <c r="U10525">
        <v>4</v>
      </c>
      <c r="V10525">
        <v>1</v>
      </c>
      <c r="W10525">
        <v>8.2684413261988823</v>
      </c>
      <c r="X10525">
        <v>44.327178547849385</v>
      </c>
      <c r="Y10525">
        <v>0.64321650726519997</v>
      </c>
      <c r="Z10525">
        <v>1.03522234038176</v>
      </c>
      <c r="AA10525">
        <v>4.2901652249192317</v>
      </c>
      <c r="AB10525">
        <v>11.542374947892037</v>
      </c>
      <c r="AC10525">
        <v>22.246491609432169</v>
      </c>
      <c r="AD10525">
        <v>6.8785059280000003E-5</v>
      </c>
      <c r="AE10525">
        <v>92.353159288997958</v>
      </c>
    </row>
    <row r="10526" spans="1:31" x14ac:dyDescent="0.25">
      <c r="A10526">
        <v>1667051</v>
      </c>
      <c r="B10526">
        <v>1</v>
      </c>
      <c r="C10526" t="s">
        <v>81</v>
      </c>
      <c r="D10526" t="s">
        <v>118</v>
      </c>
      <c r="E10526" t="s">
        <v>131</v>
      </c>
      <c r="F10526" t="s">
        <v>11669</v>
      </c>
      <c r="G10526" t="s">
        <v>148</v>
      </c>
      <c r="H10526" t="s">
        <v>134</v>
      </c>
      <c r="I10526" t="s">
        <v>135</v>
      </c>
      <c r="J10526" t="s">
        <v>136</v>
      </c>
      <c r="K10526" t="s">
        <v>143</v>
      </c>
      <c r="L10526" t="s">
        <v>29367</v>
      </c>
      <c r="M10526" t="s">
        <v>29368</v>
      </c>
      <c r="N10526">
        <v>8.4636111110000005</v>
      </c>
      <c r="O10526">
        <v>0</v>
      </c>
      <c r="P10526">
        <v>305</v>
      </c>
      <c r="Q10526">
        <v>2</v>
      </c>
      <c r="R10526">
        <v>58</v>
      </c>
      <c r="S10526">
        <v>0</v>
      </c>
      <c r="T10526">
        <v>26</v>
      </c>
      <c r="U10526">
        <v>0</v>
      </c>
      <c r="V10526">
        <v>0</v>
      </c>
      <c r="W10526">
        <v>0</v>
      </c>
      <c r="X10526">
        <v>693.70089798867207</v>
      </c>
      <c r="Y10526">
        <v>7.036420227800483</v>
      </c>
      <c r="Z10526">
        <v>34.898301720222342</v>
      </c>
      <c r="AA10526">
        <v>0</v>
      </c>
      <c r="AB10526">
        <v>145.63152514152677</v>
      </c>
      <c r="AC10526">
        <v>0</v>
      </c>
      <c r="AD10526">
        <v>0</v>
      </c>
      <c r="AE10526">
        <v>881.26714507822157</v>
      </c>
    </row>
    <row r="10527" spans="1:31" x14ac:dyDescent="0.25">
      <c r="A10527">
        <v>1667692</v>
      </c>
      <c r="B10527">
        <v>1</v>
      </c>
      <c r="C10527" t="s">
        <v>80</v>
      </c>
      <c r="D10527" t="s">
        <v>103</v>
      </c>
      <c r="E10527" t="s">
        <v>140</v>
      </c>
      <c r="F10527" t="s">
        <v>29369</v>
      </c>
      <c r="G10527" t="s">
        <v>161</v>
      </c>
      <c r="H10527" t="s">
        <v>134</v>
      </c>
      <c r="I10527" t="s">
        <v>135</v>
      </c>
      <c r="J10527" t="s">
        <v>136</v>
      </c>
      <c r="K10527" t="s">
        <v>137</v>
      </c>
      <c r="L10527" t="s">
        <v>29370</v>
      </c>
      <c r="M10527" t="s">
        <v>29371</v>
      </c>
      <c r="N10527">
        <v>0.17611111099999999</v>
      </c>
      <c r="O10527">
        <v>1</v>
      </c>
      <c r="P10527">
        <v>1250</v>
      </c>
      <c r="Q10527">
        <v>28</v>
      </c>
      <c r="R10527">
        <v>20</v>
      </c>
      <c r="S10527">
        <v>33</v>
      </c>
      <c r="T10527">
        <v>229</v>
      </c>
      <c r="U10527">
        <v>4</v>
      </c>
      <c r="V10527">
        <v>1</v>
      </c>
      <c r="W10527">
        <v>5.6470085808149995E-2</v>
      </c>
      <c r="X10527">
        <v>71.786483215428689</v>
      </c>
      <c r="Y10527">
        <v>12.628906415935347</v>
      </c>
      <c r="Z10527">
        <v>2.5258578378011598</v>
      </c>
      <c r="AA10527">
        <v>86.005359508750445</v>
      </c>
      <c r="AB10527">
        <v>34.64704403636712</v>
      </c>
      <c r="AC10527">
        <v>14.665053864205653</v>
      </c>
      <c r="AD10527">
        <v>0.82455263450573002</v>
      </c>
      <c r="AE10527">
        <v>223.13972759880224</v>
      </c>
    </row>
    <row r="10528" spans="1:31" x14ac:dyDescent="0.25">
      <c r="A10528">
        <v>1667151</v>
      </c>
      <c r="B10528">
        <v>1</v>
      </c>
      <c r="C10528" t="s">
        <v>81</v>
      </c>
      <c r="D10528" t="s">
        <v>115</v>
      </c>
      <c r="E10528" t="s">
        <v>131</v>
      </c>
      <c r="F10528" t="s">
        <v>29372</v>
      </c>
      <c r="G10528" t="s">
        <v>195</v>
      </c>
      <c r="H10528" t="s">
        <v>134</v>
      </c>
      <c r="I10528" t="s">
        <v>135</v>
      </c>
      <c r="J10528" t="s">
        <v>136</v>
      </c>
      <c r="K10528" t="s">
        <v>137</v>
      </c>
      <c r="L10528" t="s">
        <v>29373</v>
      </c>
      <c r="M10528" t="s">
        <v>29374</v>
      </c>
      <c r="N10528">
        <v>2.1355555549999998</v>
      </c>
      <c r="O10528">
        <v>0</v>
      </c>
      <c r="P10528">
        <v>20</v>
      </c>
      <c r="Q10528">
        <v>0</v>
      </c>
      <c r="R10528">
        <v>3</v>
      </c>
      <c r="S10528">
        <v>0</v>
      </c>
      <c r="T10528">
        <v>1</v>
      </c>
      <c r="U10528">
        <v>0</v>
      </c>
      <c r="V10528">
        <v>0</v>
      </c>
      <c r="W10528">
        <v>0</v>
      </c>
      <c r="X10528">
        <v>2.511527713468118</v>
      </c>
      <c r="Y10528">
        <v>0</v>
      </c>
      <c r="Z10528">
        <v>0.39377359393477951</v>
      </c>
      <c r="AA10528">
        <v>0</v>
      </c>
      <c r="AB10528">
        <v>9.6162317234573344E-2</v>
      </c>
      <c r="AC10528">
        <v>0</v>
      </c>
      <c r="AD10528">
        <v>0</v>
      </c>
      <c r="AE10528">
        <v>3.0014636246374709</v>
      </c>
    </row>
    <row r="10529" spans="1:31" x14ac:dyDescent="0.25">
      <c r="A10529">
        <v>1668030</v>
      </c>
      <c r="B10529">
        <v>1</v>
      </c>
      <c r="C10529" t="s">
        <v>80</v>
      </c>
      <c r="D10529" t="s">
        <v>97</v>
      </c>
      <c r="E10529" t="s">
        <v>152</v>
      </c>
      <c r="F10529" t="s">
        <v>29375</v>
      </c>
      <c r="G10529" t="s">
        <v>507</v>
      </c>
      <c r="H10529" t="s">
        <v>149</v>
      </c>
      <c r="I10529" t="s">
        <v>135</v>
      </c>
      <c r="J10529" t="s">
        <v>136</v>
      </c>
      <c r="K10529" t="s">
        <v>137</v>
      </c>
      <c r="L10529" t="s">
        <v>29376</v>
      </c>
      <c r="M10529" t="s">
        <v>29377</v>
      </c>
      <c r="N10529">
        <v>1.6230555550000001</v>
      </c>
      <c r="O10529">
        <v>0</v>
      </c>
      <c r="P10529">
        <v>1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0</v>
      </c>
      <c r="W10529">
        <v>0</v>
      </c>
      <c r="X10529">
        <v>5.15629788473E-3</v>
      </c>
      <c r="Y10529">
        <v>0</v>
      </c>
      <c r="Z10529">
        <v>0</v>
      </c>
      <c r="AA10529">
        <v>0</v>
      </c>
      <c r="AB10529">
        <v>0</v>
      </c>
      <c r="AC10529">
        <v>0</v>
      </c>
      <c r="AD10529">
        <v>0</v>
      </c>
      <c r="AE10529">
        <v>5.15629788473E-3</v>
      </c>
    </row>
    <row r="10530" spans="1:31" x14ac:dyDescent="0.25">
      <c r="A10530">
        <v>1667838</v>
      </c>
      <c r="B10530">
        <v>1</v>
      </c>
      <c r="C10530" t="s">
        <v>81</v>
      </c>
      <c r="D10530" t="s">
        <v>114</v>
      </c>
      <c r="E10530" t="s">
        <v>178</v>
      </c>
      <c r="F10530" t="s">
        <v>29378</v>
      </c>
      <c r="G10530" t="s">
        <v>227</v>
      </c>
      <c r="H10530" t="s">
        <v>149</v>
      </c>
      <c r="I10530" t="s">
        <v>135</v>
      </c>
      <c r="J10530" t="s">
        <v>136</v>
      </c>
      <c r="K10530" t="s">
        <v>137</v>
      </c>
      <c r="L10530" t="s">
        <v>29379</v>
      </c>
      <c r="M10530" t="s">
        <v>29380</v>
      </c>
      <c r="N10530">
        <v>5.409166666</v>
      </c>
      <c r="O10530">
        <v>0</v>
      </c>
      <c r="P10530">
        <v>13</v>
      </c>
      <c r="Q10530">
        <v>0</v>
      </c>
      <c r="R10530">
        <v>0</v>
      </c>
      <c r="S10530">
        <v>0</v>
      </c>
      <c r="T10530">
        <v>2</v>
      </c>
      <c r="U10530">
        <v>0</v>
      </c>
      <c r="V10530">
        <v>0</v>
      </c>
      <c r="W10530">
        <v>0</v>
      </c>
      <c r="X10530">
        <v>4.9297038442563421</v>
      </c>
      <c r="Y10530">
        <v>0</v>
      </c>
      <c r="Z10530">
        <v>0</v>
      </c>
      <c r="AA10530">
        <v>0</v>
      </c>
      <c r="AB10530">
        <v>2.5834644427871538</v>
      </c>
      <c r="AC10530">
        <v>0</v>
      </c>
      <c r="AD10530">
        <v>0</v>
      </c>
      <c r="AE10530">
        <v>7.5131682870434959</v>
      </c>
    </row>
    <row r="10531" spans="1:31" x14ac:dyDescent="0.25">
      <c r="A10531">
        <v>1667174</v>
      </c>
      <c r="B10531">
        <v>1</v>
      </c>
      <c r="C10531" t="s">
        <v>80</v>
      </c>
      <c r="D10531" t="s">
        <v>108</v>
      </c>
      <c r="E10531" t="s">
        <v>146</v>
      </c>
      <c r="F10531" t="s">
        <v>29381</v>
      </c>
      <c r="G10531" t="s">
        <v>403</v>
      </c>
      <c r="H10531" t="s">
        <v>149</v>
      </c>
      <c r="I10531" t="s">
        <v>135</v>
      </c>
      <c r="J10531" t="s">
        <v>136</v>
      </c>
      <c r="K10531" t="s">
        <v>137</v>
      </c>
      <c r="L10531" t="s">
        <v>29382</v>
      </c>
      <c r="M10531" t="s">
        <v>29383</v>
      </c>
      <c r="N10531">
        <v>2.0350000000000001</v>
      </c>
      <c r="O10531">
        <v>0</v>
      </c>
      <c r="P10531">
        <v>51</v>
      </c>
      <c r="Q10531">
        <v>0</v>
      </c>
      <c r="R10531">
        <v>27</v>
      </c>
      <c r="S10531">
        <v>0</v>
      </c>
      <c r="T10531">
        <v>7</v>
      </c>
      <c r="U10531">
        <v>0</v>
      </c>
      <c r="V10531">
        <v>0</v>
      </c>
      <c r="W10531">
        <v>0</v>
      </c>
      <c r="X10531">
        <v>12.061546513932244</v>
      </c>
      <c r="Y10531">
        <v>0</v>
      </c>
      <c r="Z10531">
        <v>6.4004156017502858</v>
      </c>
      <c r="AA10531">
        <v>0</v>
      </c>
      <c r="AB10531">
        <v>4.4252141929323701</v>
      </c>
      <c r="AC10531">
        <v>0</v>
      </c>
      <c r="AD10531">
        <v>0</v>
      </c>
      <c r="AE10531">
        <v>22.887176308614901</v>
      </c>
    </row>
    <row r="10532" spans="1:31" x14ac:dyDescent="0.25">
      <c r="A10532">
        <v>1667984</v>
      </c>
      <c r="B10532">
        <v>1</v>
      </c>
      <c r="C10532" t="s">
        <v>81</v>
      </c>
      <c r="D10532" t="s">
        <v>120</v>
      </c>
      <c r="E10532" t="s">
        <v>140</v>
      </c>
      <c r="F10532" t="s">
        <v>2950</v>
      </c>
      <c r="G10532" t="s">
        <v>161</v>
      </c>
      <c r="H10532" t="s">
        <v>134</v>
      </c>
      <c r="I10532" t="s">
        <v>135</v>
      </c>
      <c r="J10532" t="s">
        <v>136</v>
      </c>
      <c r="K10532" t="s">
        <v>137</v>
      </c>
      <c r="L10532" t="s">
        <v>29384</v>
      </c>
      <c r="M10532" t="s">
        <v>29385</v>
      </c>
      <c r="N10532">
        <v>0.92861111100000004</v>
      </c>
      <c r="O10532">
        <v>3</v>
      </c>
      <c r="P10532">
        <v>883</v>
      </c>
      <c r="Q10532">
        <v>268</v>
      </c>
      <c r="R10532">
        <v>89</v>
      </c>
      <c r="S10532">
        <v>23</v>
      </c>
      <c r="T10532">
        <v>112</v>
      </c>
      <c r="U10532">
        <v>5</v>
      </c>
      <c r="V10532">
        <v>1</v>
      </c>
      <c r="W10532">
        <v>1.0572058602880001</v>
      </c>
      <c r="X10532">
        <v>178.68986136764107</v>
      </c>
      <c r="Y10532">
        <v>1027.8513728720022</v>
      </c>
      <c r="Z10532">
        <v>65.828486620629178</v>
      </c>
      <c r="AA10532">
        <v>221.92879145952625</v>
      </c>
      <c r="AB10532">
        <v>79.54647502621458</v>
      </c>
      <c r="AC10532">
        <v>209.62994378980048</v>
      </c>
      <c r="AD10532">
        <v>0.3278292047388367</v>
      </c>
      <c r="AE10532">
        <v>1784.859966200841</v>
      </c>
    </row>
    <row r="10533" spans="1:31" x14ac:dyDescent="0.25">
      <c r="A10533">
        <v>1667861</v>
      </c>
      <c r="B10533">
        <v>1</v>
      </c>
      <c r="C10533" t="s">
        <v>81</v>
      </c>
      <c r="D10533" t="s">
        <v>121</v>
      </c>
      <c r="E10533" t="s">
        <v>146</v>
      </c>
      <c r="F10533" t="s">
        <v>29386</v>
      </c>
      <c r="G10533" t="s">
        <v>1492</v>
      </c>
      <c r="H10533" t="s">
        <v>149</v>
      </c>
      <c r="I10533" t="s">
        <v>135</v>
      </c>
      <c r="J10533" t="s">
        <v>136</v>
      </c>
      <c r="K10533" t="s">
        <v>137</v>
      </c>
      <c r="L10533" t="s">
        <v>29387</v>
      </c>
      <c r="M10533" t="s">
        <v>28622</v>
      </c>
      <c r="N10533">
        <v>3.6772222220000002</v>
      </c>
      <c r="O10533">
        <v>0</v>
      </c>
      <c r="P10533">
        <v>40</v>
      </c>
      <c r="Q10533">
        <v>0</v>
      </c>
      <c r="R10533">
        <v>1</v>
      </c>
      <c r="S10533">
        <v>0</v>
      </c>
      <c r="T10533">
        <v>8</v>
      </c>
      <c r="U10533">
        <v>0</v>
      </c>
      <c r="V10533">
        <v>0</v>
      </c>
      <c r="W10533">
        <v>0</v>
      </c>
      <c r="X10533">
        <v>20.342206214388394</v>
      </c>
      <c r="Y10533">
        <v>0</v>
      </c>
      <c r="Z10533">
        <v>7.2041293218210658</v>
      </c>
      <c r="AA10533">
        <v>0</v>
      </c>
      <c r="AB10533">
        <v>11.340839616342187</v>
      </c>
      <c r="AC10533">
        <v>0</v>
      </c>
      <c r="AD10533">
        <v>0</v>
      </c>
      <c r="AE10533">
        <v>38.887175152551649</v>
      </c>
    </row>
    <row r="10534" spans="1:31" x14ac:dyDescent="0.25">
      <c r="A10534">
        <v>1667197</v>
      </c>
      <c r="B10534">
        <v>1</v>
      </c>
      <c r="C10534" t="s">
        <v>81</v>
      </c>
      <c r="D10534" t="s">
        <v>112</v>
      </c>
      <c r="E10534" t="s">
        <v>140</v>
      </c>
      <c r="F10534" t="s">
        <v>10563</v>
      </c>
      <c r="G10534" t="s">
        <v>161</v>
      </c>
      <c r="H10534" t="s">
        <v>134</v>
      </c>
      <c r="I10534" t="s">
        <v>135</v>
      </c>
      <c r="J10534" t="s">
        <v>136</v>
      </c>
      <c r="K10534" t="s">
        <v>137</v>
      </c>
      <c r="L10534" t="s">
        <v>29388</v>
      </c>
      <c r="M10534" t="s">
        <v>29389</v>
      </c>
      <c r="N10534">
        <v>0.11861111100000001</v>
      </c>
      <c r="O10534">
        <v>0</v>
      </c>
      <c r="P10534">
        <v>885</v>
      </c>
      <c r="Q10534">
        <v>2</v>
      </c>
      <c r="R10534">
        <v>63</v>
      </c>
      <c r="S10534">
        <v>9</v>
      </c>
      <c r="T10534">
        <v>31</v>
      </c>
      <c r="U10534">
        <v>0</v>
      </c>
      <c r="V10534">
        <v>0</v>
      </c>
      <c r="W10534">
        <v>0</v>
      </c>
      <c r="X10534">
        <v>7.1260142195223555</v>
      </c>
      <c r="Y10534">
        <v>0.47917345404990835</v>
      </c>
      <c r="Z10534">
        <v>1.1376653074665919</v>
      </c>
      <c r="AA10534">
        <v>2.0044774213706571</v>
      </c>
      <c r="AB10534">
        <v>1.2208146254824899</v>
      </c>
      <c r="AC10534">
        <v>0</v>
      </c>
      <c r="AD10534">
        <v>0</v>
      </c>
      <c r="AE10534">
        <v>11.968145027892001</v>
      </c>
    </row>
    <row r="10535" spans="1:31" x14ac:dyDescent="0.25">
      <c r="A10535">
        <v>1667878</v>
      </c>
      <c r="B10535">
        <v>1</v>
      </c>
      <c r="C10535" t="s">
        <v>80</v>
      </c>
      <c r="D10535" t="s">
        <v>92</v>
      </c>
      <c r="E10535" t="s">
        <v>204</v>
      </c>
      <c r="F10535" t="s">
        <v>4815</v>
      </c>
      <c r="G10535" t="s">
        <v>161</v>
      </c>
      <c r="H10535" t="s">
        <v>134</v>
      </c>
      <c r="I10535" t="s">
        <v>135</v>
      </c>
      <c r="J10535" t="s">
        <v>136</v>
      </c>
      <c r="K10535" t="s">
        <v>137</v>
      </c>
      <c r="L10535" t="s">
        <v>29390</v>
      </c>
      <c r="M10535" t="s">
        <v>29391</v>
      </c>
      <c r="N10535">
        <v>2.2055555550000001</v>
      </c>
      <c r="O10535">
        <v>23</v>
      </c>
      <c r="P10535">
        <v>1486</v>
      </c>
      <c r="Q10535">
        <v>3</v>
      </c>
      <c r="R10535">
        <v>27</v>
      </c>
      <c r="S10535">
        <v>23</v>
      </c>
      <c r="T10535">
        <v>184</v>
      </c>
      <c r="U10535">
        <v>1</v>
      </c>
      <c r="V10535">
        <v>1</v>
      </c>
      <c r="W10535">
        <v>285.04251361795565</v>
      </c>
      <c r="X10535">
        <v>642.6849134390244</v>
      </c>
      <c r="Y10535">
        <v>11.035391395280046</v>
      </c>
      <c r="Z10535">
        <v>18.649358791248716</v>
      </c>
      <c r="AA10535">
        <v>115.49365763269513</v>
      </c>
      <c r="AB10535">
        <v>222.68235599344746</v>
      </c>
      <c r="AC10535">
        <v>14.323413783420389</v>
      </c>
      <c r="AD10535">
        <v>6.5752989202833337E-4</v>
      </c>
      <c r="AE10535">
        <v>1309.912262182964</v>
      </c>
    </row>
    <row r="10536" spans="1:31" x14ac:dyDescent="0.25">
      <c r="A10536">
        <v>1667629</v>
      </c>
      <c r="B10536">
        <v>1</v>
      </c>
      <c r="C10536" t="s">
        <v>80</v>
      </c>
      <c r="D10536" t="s">
        <v>94</v>
      </c>
      <c r="E10536" t="s">
        <v>140</v>
      </c>
      <c r="F10536" t="s">
        <v>1853</v>
      </c>
      <c r="G10536" t="s">
        <v>161</v>
      </c>
      <c r="H10536" t="s">
        <v>134</v>
      </c>
      <c r="I10536" t="s">
        <v>135</v>
      </c>
      <c r="J10536" t="s">
        <v>136</v>
      </c>
      <c r="K10536" t="s">
        <v>137</v>
      </c>
      <c r="L10536" t="s">
        <v>29392</v>
      </c>
      <c r="M10536" t="s">
        <v>29393</v>
      </c>
      <c r="N10536">
        <v>1.368055555</v>
      </c>
      <c r="O10536">
        <v>0</v>
      </c>
      <c r="P10536">
        <v>0</v>
      </c>
      <c r="Q10536">
        <v>11</v>
      </c>
      <c r="R10536">
        <v>126</v>
      </c>
      <c r="S10536">
        <v>1</v>
      </c>
      <c r="T10536">
        <v>3</v>
      </c>
      <c r="U10536">
        <v>0</v>
      </c>
      <c r="V10536">
        <v>0</v>
      </c>
      <c r="W10536">
        <v>0</v>
      </c>
      <c r="X10536">
        <v>0</v>
      </c>
      <c r="Y10536">
        <v>44.856729672656762</v>
      </c>
      <c r="Z10536">
        <v>51.505071609161853</v>
      </c>
      <c r="AA10536">
        <v>2.0029418533886667</v>
      </c>
      <c r="AB10536">
        <v>2.2363842157927709</v>
      </c>
      <c r="AC10536">
        <v>0</v>
      </c>
      <c r="AD10536">
        <v>0</v>
      </c>
      <c r="AE10536">
        <v>100.60112735100004</v>
      </c>
    </row>
    <row r="10537" spans="1:31" x14ac:dyDescent="0.25">
      <c r="A10537">
        <v>1667569</v>
      </c>
      <c r="B10537">
        <v>1</v>
      </c>
      <c r="C10537" t="s">
        <v>80</v>
      </c>
      <c r="D10537" t="s">
        <v>97</v>
      </c>
      <c r="E10537" t="s">
        <v>204</v>
      </c>
      <c r="F10537" t="s">
        <v>29394</v>
      </c>
      <c r="G10537" t="s">
        <v>161</v>
      </c>
      <c r="H10537" t="s">
        <v>134</v>
      </c>
      <c r="I10537" t="s">
        <v>135</v>
      </c>
      <c r="J10537" t="s">
        <v>136</v>
      </c>
      <c r="K10537" t="s">
        <v>137</v>
      </c>
      <c r="L10537" t="s">
        <v>29395</v>
      </c>
      <c r="M10537" t="s">
        <v>29396</v>
      </c>
      <c r="N10537">
        <v>0.571944444</v>
      </c>
      <c r="O10537">
        <v>0</v>
      </c>
      <c r="P10537">
        <v>1260</v>
      </c>
      <c r="Q10537">
        <v>0</v>
      </c>
      <c r="R10537">
        <v>27</v>
      </c>
      <c r="S10537">
        <v>5</v>
      </c>
      <c r="T10537">
        <v>445</v>
      </c>
      <c r="U10537">
        <v>0</v>
      </c>
      <c r="V10537">
        <v>0</v>
      </c>
      <c r="W10537">
        <v>0</v>
      </c>
      <c r="X10537">
        <v>433.51374574065852</v>
      </c>
      <c r="Y10537">
        <v>0</v>
      </c>
      <c r="Z10537">
        <v>3.7012645726639901</v>
      </c>
      <c r="AA10537">
        <v>273.18871876689326</v>
      </c>
      <c r="AB10537">
        <v>301.47078973018472</v>
      </c>
      <c r="AC10537">
        <v>0</v>
      </c>
      <c r="AD10537">
        <v>0</v>
      </c>
      <c r="AE10537">
        <v>1011.8745188104004</v>
      </c>
    </row>
    <row r="10538" spans="1:31" x14ac:dyDescent="0.25">
      <c r="A10538">
        <v>1667237</v>
      </c>
      <c r="B10538">
        <v>1</v>
      </c>
      <c r="C10538" t="s">
        <v>81</v>
      </c>
      <c r="D10538" t="s">
        <v>114</v>
      </c>
      <c r="E10538" t="s">
        <v>152</v>
      </c>
      <c r="F10538" t="s">
        <v>29397</v>
      </c>
      <c r="G10538" t="s">
        <v>154</v>
      </c>
      <c r="H10538" t="s">
        <v>149</v>
      </c>
      <c r="I10538" t="s">
        <v>135</v>
      </c>
      <c r="J10538" t="s">
        <v>136</v>
      </c>
      <c r="K10538" t="s">
        <v>137</v>
      </c>
      <c r="L10538" t="s">
        <v>29398</v>
      </c>
      <c r="M10538" t="s">
        <v>29399</v>
      </c>
      <c r="N10538">
        <v>1.657777777</v>
      </c>
      <c r="O10538">
        <v>0</v>
      </c>
      <c r="P10538">
        <v>1</v>
      </c>
      <c r="Q10538">
        <v>0</v>
      </c>
      <c r="R10538">
        <v>0</v>
      </c>
      <c r="S10538">
        <v>0</v>
      </c>
      <c r="T10538">
        <v>0</v>
      </c>
      <c r="U10538">
        <v>0</v>
      </c>
      <c r="V10538">
        <v>0</v>
      </c>
      <c r="W10538">
        <v>0</v>
      </c>
      <c r="X10538">
        <v>0</v>
      </c>
      <c r="Y10538">
        <v>0</v>
      </c>
      <c r="Z10538">
        <v>0</v>
      </c>
      <c r="AA10538">
        <v>0</v>
      </c>
      <c r="AB10538">
        <v>0</v>
      </c>
      <c r="AC10538">
        <v>0</v>
      </c>
      <c r="AD10538">
        <v>0</v>
      </c>
      <c r="AE10538">
        <v>0</v>
      </c>
    </row>
    <row r="10539" spans="1:31" x14ac:dyDescent="0.25">
      <c r="A10539">
        <v>1667134</v>
      </c>
      <c r="B10539">
        <v>1</v>
      </c>
      <c r="C10539" t="s">
        <v>80</v>
      </c>
      <c r="D10539" t="s">
        <v>101</v>
      </c>
      <c r="E10539" t="s">
        <v>152</v>
      </c>
      <c r="F10539" t="s">
        <v>29400</v>
      </c>
      <c r="G10539" t="s">
        <v>154</v>
      </c>
      <c r="H10539" t="s">
        <v>149</v>
      </c>
      <c r="I10539" t="s">
        <v>135</v>
      </c>
      <c r="J10539" t="s">
        <v>136</v>
      </c>
      <c r="K10539" t="s">
        <v>137</v>
      </c>
      <c r="L10539" t="s">
        <v>29401</v>
      </c>
      <c r="M10539" t="s">
        <v>29402</v>
      </c>
      <c r="N10539">
        <v>1.0227777769999999</v>
      </c>
      <c r="O10539">
        <v>0</v>
      </c>
      <c r="P10539">
        <v>2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0</v>
      </c>
      <c r="W10539">
        <v>0</v>
      </c>
      <c r="X10539">
        <v>1.5584303215344499</v>
      </c>
      <c r="Y10539">
        <v>0</v>
      </c>
      <c r="Z10539">
        <v>0</v>
      </c>
      <c r="AA10539">
        <v>0</v>
      </c>
      <c r="AB10539">
        <v>0</v>
      </c>
      <c r="AC10539">
        <v>0</v>
      </c>
      <c r="AD10539">
        <v>0</v>
      </c>
      <c r="AE10539">
        <v>1.5584303215344499</v>
      </c>
    </row>
    <row r="10540" spans="1:31" x14ac:dyDescent="0.25">
      <c r="A10540">
        <v>1668024</v>
      </c>
      <c r="B10540">
        <v>1</v>
      </c>
      <c r="C10540" t="s">
        <v>80</v>
      </c>
      <c r="D10540" t="s">
        <v>97</v>
      </c>
      <c r="E10540" t="s">
        <v>140</v>
      </c>
      <c r="F10540" t="s">
        <v>1318</v>
      </c>
      <c r="G10540" t="s">
        <v>161</v>
      </c>
      <c r="H10540" t="s">
        <v>134</v>
      </c>
      <c r="I10540" t="s">
        <v>135</v>
      </c>
      <c r="J10540" t="s">
        <v>136</v>
      </c>
      <c r="K10540" t="s">
        <v>137</v>
      </c>
      <c r="L10540" t="s">
        <v>29403</v>
      </c>
      <c r="M10540" t="s">
        <v>29404</v>
      </c>
      <c r="N10540">
        <v>0.41638888800000001</v>
      </c>
      <c r="O10540">
        <v>7</v>
      </c>
      <c r="P10540">
        <v>874</v>
      </c>
      <c r="Q10540">
        <v>13</v>
      </c>
      <c r="R10540">
        <v>711</v>
      </c>
      <c r="S10540">
        <v>21</v>
      </c>
      <c r="T10540">
        <v>261</v>
      </c>
      <c r="U10540">
        <v>3</v>
      </c>
      <c r="V10540">
        <v>1</v>
      </c>
      <c r="W10540">
        <v>50.109385987002206</v>
      </c>
      <c r="X10540">
        <v>243.54545001633906</v>
      </c>
      <c r="Y10540">
        <v>21.161125834546205</v>
      </c>
      <c r="Z10540">
        <v>114.09387216962048</v>
      </c>
      <c r="AA10540">
        <v>68.024672022478256</v>
      </c>
      <c r="AB10540">
        <v>87.979555930956877</v>
      </c>
      <c r="AC10540">
        <v>14.98748967730393</v>
      </c>
      <c r="AD10540">
        <v>0.1495639311646364</v>
      </c>
      <c r="AE10540">
        <v>600.05111556941165</v>
      </c>
    </row>
    <row r="10541" spans="1:31" x14ac:dyDescent="0.25">
      <c r="A10541">
        <v>1667483</v>
      </c>
      <c r="B10541">
        <v>1</v>
      </c>
      <c r="C10541" t="s">
        <v>80</v>
      </c>
      <c r="D10541" t="s">
        <v>100</v>
      </c>
      <c r="E10541" t="s">
        <v>204</v>
      </c>
      <c r="F10541" t="s">
        <v>29405</v>
      </c>
      <c r="G10541" t="s">
        <v>785</v>
      </c>
      <c r="H10541" t="s">
        <v>134</v>
      </c>
      <c r="I10541" t="s">
        <v>135</v>
      </c>
      <c r="J10541" t="s">
        <v>136</v>
      </c>
      <c r="K10541" t="s">
        <v>137</v>
      </c>
      <c r="L10541" t="s">
        <v>29406</v>
      </c>
      <c r="M10541" t="s">
        <v>29407</v>
      </c>
      <c r="N10541">
        <v>7.7752777770000003</v>
      </c>
      <c r="O10541">
        <v>1</v>
      </c>
      <c r="P10541">
        <v>344</v>
      </c>
      <c r="Q10541">
        <v>121</v>
      </c>
      <c r="R10541">
        <v>134</v>
      </c>
      <c r="S10541">
        <v>7</v>
      </c>
      <c r="T10541">
        <v>39</v>
      </c>
      <c r="U10541">
        <v>1</v>
      </c>
      <c r="V10541">
        <v>0</v>
      </c>
      <c r="W10541">
        <v>6.4311366483467447</v>
      </c>
      <c r="X10541">
        <v>1020.1700004064386</v>
      </c>
      <c r="Y10541">
        <v>4573.8215490838884</v>
      </c>
      <c r="Z10541">
        <v>1058.9312969192874</v>
      </c>
      <c r="AA10541">
        <v>64.681654974231989</v>
      </c>
      <c r="AB10541">
        <v>235.62828946710178</v>
      </c>
      <c r="AC10541">
        <v>64.77168135517671</v>
      </c>
      <c r="AD10541">
        <v>0</v>
      </c>
      <c r="AE10541">
        <v>7024.4356088544719</v>
      </c>
    </row>
    <row r="10542" spans="1:31" x14ac:dyDescent="0.25">
      <c r="A10542">
        <v>1667821</v>
      </c>
      <c r="B10542">
        <v>1</v>
      </c>
      <c r="C10542" t="s">
        <v>80</v>
      </c>
      <c r="D10542" t="s">
        <v>108</v>
      </c>
      <c r="E10542" t="s">
        <v>178</v>
      </c>
      <c r="F10542" t="s">
        <v>23739</v>
      </c>
      <c r="G10542" t="s">
        <v>227</v>
      </c>
      <c r="H10542" t="s">
        <v>149</v>
      </c>
      <c r="I10542" t="s">
        <v>135</v>
      </c>
      <c r="J10542" t="s">
        <v>136</v>
      </c>
      <c r="K10542" t="s">
        <v>137</v>
      </c>
      <c r="L10542" t="s">
        <v>29408</v>
      </c>
      <c r="M10542" t="s">
        <v>29409</v>
      </c>
      <c r="N10542">
        <v>2.9533333329999998</v>
      </c>
      <c r="O10542">
        <v>0</v>
      </c>
      <c r="P10542">
        <v>15</v>
      </c>
      <c r="Q10542">
        <v>0</v>
      </c>
      <c r="R10542">
        <v>4</v>
      </c>
      <c r="S10542">
        <v>0</v>
      </c>
      <c r="T10542">
        <v>3</v>
      </c>
      <c r="U10542">
        <v>0</v>
      </c>
      <c r="V10542">
        <v>0</v>
      </c>
      <c r="W10542">
        <v>0</v>
      </c>
      <c r="X10542">
        <v>7.007235115589074</v>
      </c>
      <c r="Y10542">
        <v>0</v>
      </c>
      <c r="Z10542">
        <v>6.2833174500369446E-2</v>
      </c>
      <c r="AA10542">
        <v>0</v>
      </c>
      <c r="AB10542">
        <v>0.1734699718816097</v>
      </c>
      <c r="AC10542">
        <v>0</v>
      </c>
      <c r="AD10542">
        <v>0</v>
      </c>
      <c r="AE10542">
        <v>7.2435382619710529</v>
      </c>
    </row>
    <row r="10543" spans="1:31" x14ac:dyDescent="0.25">
      <c r="A10543">
        <v>1667675</v>
      </c>
      <c r="B10543">
        <v>1</v>
      </c>
      <c r="C10543" t="s">
        <v>80</v>
      </c>
      <c r="D10543" t="s">
        <v>100</v>
      </c>
      <c r="E10543" t="s">
        <v>140</v>
      </c>
      <c r="F10543" t="s">
        <v>3354</v>
      </c>
      <c r="G10543" t="s">
        <v>161</v>
      </c>
      <c r="H10543" t="s">
        <v>134</v>
      </c>
      <c r="I10543" t="s">
        <v>135</v>
      </c>
      <c r="J10543" t="s">
        <v>136</v>
      </c>
      <c r="K10543" t="s">
        <v>137</v>
      </c>
      <c r="L10543" t="s">
        <v>29410</v>
      </c>
      <c r="M10543" t="s">
        <v>29411</v>
      </c>
      <c r="N10543">
        <v>2.5844444439999998</v>
      </c>
      <c r="O10543">
        <v>1</v>
      </c>
      <c r="P10543">
        <v>412</v>
      </c>
      <c r="Q10543">
        <v>26</v>
      </c>
      <c r="R10543">
        <v>120</v>
      </c>
      <c r="S10543">
        <v>11</v>
      </c>
      <c r="T10543">
        <v>95</v>
      </c>
      <c r="U10543">
        <v>0</v>
      </c>
      <c r="V10543">
        <v>0</v>
      </c>
      <c r="W10543">
        <v>0.14499403381819442</v>
      </c>
      <c r="X10543">
        <v>234.37494026903431</v>
      </c>
      <c r="Y10543">
        <v>355.10087887027089</v>
      </c>
      <c r="Z10543">
        <v>126.33874865392198</v>
      </c>
      <c r="AA10543">
        <v>45.016012006905612</v>
      </c>
      <c r="AB10543">
        <v>172.70454040633635</v>
      </c>
      <c r="AC10543">
        <v>0</v>
      </c>
      <c r="AD10543">
        <v>0</v>
      </c>
      <c r="AE10543">
        <v>933.68011424028748</v>
      </c>
    </row>
    <row r="10544" spans="1:31" x14ac:dyDescent="0.25">
      <c r="A10544">
        <v>1667924</v>
      </c>
      <c r="B10544">
        <v>1</v>
      </c>
      <c r="C10544" t="s">
        <v>80</v>
      </c>
      <c r="D10544" t="s">
        <v>82</v>
      </c>
      <c r="E10544" t="s">
        <v>178</v>
      </c>
      <c r="F10544" t="s">
        <v>15042</v>
      </c>
      <c r="G10544" t="s">
        <v>227</v>
      </c>
      <c r="H10544" t="s">
        <v>149</v>
      </c>
      <c r="I10544" t="s">
        <v>135</v>
      </c>
      <c r="J10544" t="s">
        <v>136</v>
      </c>
      <c r="K10544" t="s">
        <v>137</v>
      </c>
      <c r="L10544" t="s">
        <v>29412</v>
      </c>
      <c r="M10544" t="s">
        <v>29413</v>
      </c>
      <c r="N10544">
        <v>5.7319444439999998</v>
      </c>
      <c r="O10544">
        <v>0</v>
      </c>
      <c r="P10544">
        <v>76</v>
      </c>
      <c r="Q10544">
        <v>0</v>
      </c>
      <c r="R10544">
        <v>0</v>
      </c>
      <c r="S10544">
        <v>0</v>
      </c>
      <c r="T10544">
        <v>3</v>
      </c>
      <c r="U10544">
        <v>0</v>
      </c>
      <c r="V10544">
        <v>0</v>
      </c>
      <c r="W10544">
        <v>0</v>
      </c>
      <c r="X10544">
        <v>104.18625732300812</v>
      </c>
      <c r="Y10544">
        <v>0</v>
      </c>
      <c r="Z10544">
        <v>0</v>
      </c>
      <c r="AA10544">
        <v>0</v>
      </c>
      <c r="AB10544">
        <v>6.2180604218416748</v>
      </c>
      <c r="AC10544">
        <v>0</v>
      </c>
      <c r="AD10544">
        <v>0</v>
      </c>
      <c r="AE10544">
        <v>110.40431774484979</v>
      </c>
    </row>
    <row r="10545" spans="1:31" x14ac:dyDescent="0.25">
      <c r="A10545">
        <v>1668170</v>
      </c>
      <c r="B10545">
        <v>1</v>
      </c>
      <c r="C10545" t="s">
        <v>80</v>
      </c>
      <c r="D10545" t="s">
        <v>82</v>
      </c>
      <c r="E10545" t="s">
        <v>178</v>
      </c>
      <c r="F10545" t="s">
        <v>19306</v>
      </c>
      <c r="G10545" t="s">
        <v>227</v>
      </c>
      <c r="H10545" t="s">
        <v>149</v>
      </c>
      <c r="I10545" t="s">
        <v>135</v>
      </c>
      <c r="J10545" t="s">
        <v>136</v>
      </c>
      <c r="K10545" t="s">
        <v>137</v>
      </c>
      <c r="L10545" t="s">
        <v>29414</v>
      </c>
      <c r="M10545" t="s">
        <v>29415</v>
      </c>
      <c r="N10545">
        <v>1.3927777770000001</v>
      </c>
      <c r="O10545">
        <v>0</v>
      </c>
      <c r="P10545">
        <v>100</v>
      </c>
      <c r="Q10545">
        <v>0</v>
      </c>
      <c r="R10545">
        <v>0</v>
      </c>
      <c r="S10545">
        <v>0</v>
      </c>
      <c r="T10545">
        <v>15</v>
      </c>
      <c r="U10545">
        <v>0</v>
      </c>
      <c r="V10545">
        <v>0</v>
      </c>
      <c r="W10545">
        <v>0</v>
      </c>
      <c r="X10545">
        <v>57.684605967910592</v>
      </c>
      <c r="Y10545">
        <v>0</v>
      </c>
      <c r="Z10545">
        <v>0</v>
      </c>
      <c r="AA10545">
        <v>0</v>
      </c>
      <c r="AB10545">
        <v>9.6830274596009573</v>
      </c>
      <c r="AC10545">
        <v>0</v>
      </c>
      <c r="AD10545">
        <v>0</v>
      </c>
      <c r="AE10545">
        <v>67.367633427511549</v>
      </c>
    </row>
    <row r="10546" spans="1:31" x14ac:dyDescent="0.25">
      <c r="A10546">
        <v>1667088</v>
      </c>
      <c r="B10546">
        <v>1</v>
      </c>
      <c r="C10546" t="s">
        <v>80</v>
      </c>
      <c r="D10546" t="s">
        <v>93</v>
      </c>
      <c r="E10546" t="s">
        <v>152</v>
      </c>
      <c r="F10546" t="s">
        <v>29416</v>
      </c>
      <c r="G10546" t="s">
        <v>154</v>
      </c>
      <c r="H10546" t="s">
        <v>149</v>
      </c>
      <c r="I10546" t="s">
        <v>135</v>
      </c>
      <c r="J10546" t="s">
        <v>136</v>
      </c>
      <c r="K10546" t="s">
        <v>137</v>
      </c>
      <c r="L10546" t="s">
        <v>29417</v>
      </c>
      <c r="M10546" t="s">
        <v>29418</v>
      </c>
      <c r="N10546">
        <v>3.4622222219999998</v>
      </c>
      <c r="O10546">
        <v>0</v>
      </c>
      <c r="P10546">
        <v>0</v>
      </c>
      <c r="Q10546">
        <v>0</v>
      </c>
      <c r="R10546">
        <v>1</v>
      </c>
      <c r="S10546">
        <v>0</v>
      </c>
      <c r="T10546">
        <v>0</v>
      </c>
      <c r="U10546">
        <v>0</v>
      </c>
      <c r="V10546">
        <v>0</v>
      </c>
      <c r="W10546">
        <v>0</v>
      </c>
      <c r="X10546">
        <v>0</v>
      </c>
      <c r="Y10546">
        <v>0</v>
      </c>
      <c r="Z10546">
        <v>7.9115562413359999E-2</v>
      </c>
      <c r="AA10546">
        <v>0</v>
      </c>
      <c r="AB10546">
        <v>0</v>
      </c>
      <c r="AC10546">
        <v>0</v>
      </c>
      <c r="AD10546">
        <v>0</v>
      </c>
      <c r="AE10546">
        <v>7.9115562413359999E-2</v>
      </c>
    </row>
    <row r="10547" spans="1:31" x14ac:dyDescent="0.25">
      <c r="A10547">
        <v>1667775</v>
      </c>
      <c r="B10547">
        <v>1</v>
      </c>
      <c r="C10547" t="s">
        <v>80</v>
      </c>
      <c r="D10547" t="s">
        <v>100</v>
      </c>
      <c r="E10547" t="s">
        <v>140</v>
      </c>
      <c r="F10547" t="s">
        <v>991</v>
      </c>
      <c r="G10547" t="s">
        <v>161</v>
      </c>
      <c r="H10547" t="s">
        <v>134</v>
      </c>
      <c r="I10547" t="s">
        <v>135</v>
      </c>
      <c r="J10547" t="s">
        <v>136</v>
      </c>
      <c r="K10547" t="s">
        <v>137</v>
      </c>
      <c r="L10547" t="s">
        <v>29419</v>
      </c>
      <c r="M10547" t="s">
        <v>29420</v>
      </c>
      <c r="N10547">
        <v>0.435</v>
      </c>
      <c r="O10547">
        <v>1</v>
      </c>
      <c r="P10547">
        <v>1334</v>
      </c>
      <c r="Q10547">
        <v>18</v>
      </c>
      <c r="R10547">
        <v>487</v>
      </c>
      <c r="S10547">
        <v>13</v>
      </c>
      <c r="T10547">
        <v>292</v>
      </c>
      <c r="U10547">
        <v>0</v>
      </c>
      <c r="V10547">
        <v>1</v>
      </c>
      <c r="W10547">
        <v>0.10543231233850001</v>
      </c>
      <c r="X10547">
        <v>187.13041140252707</v>
      </c>
      <c r="Y10547">
        <v>45.646280616838595</v>
      </c>
      <c r="Z10547">
        <v>96.722991709515298</v>
      </c>
      <c r="AA10547">
        <v>48.029685241078496</v>
      </c>
      <c r="AB10547">
        <v>100.61109241304685</v>
      </c>
      <c r="AC10547">
        <v>0</v>
      </c>
      <c r="AD10547">
        <v>20.750258878650001</v>
      </c>
      <c r="AE10547">
        <v>498.99615257399483</v>
      </c>
    </row>
    <row r="10548" spans="1:31" x14ac:dyDescent="0.25">
      <c r="A10548">
        <v>1667529</v>
      </c>
      <c r="B10548">
        <v>1</v>
      </c>
      <c r="C10548" t="s">
        <v>80</v>
      </c>
      <c r="D10548" t="s">
        <v>108</v>
      </c>
      <c r="E10548" t="s">
        <v>140</v>
      </c>
      <c r="F10548" t="s">
        <v>29421</v>
      </c>
      <c r="G10548" t="s">
        <v>161</v>
      </c>
      <c r="H10548" t="s">
        <v>134</v>
      </c>
      <c r="I10548" t="s">
        <v>135</v>
      </c>
      <c r="J10548" t="s">
        <v>136</v>
      </c>
      <c r="K10548" t="s">
        <v>137</v>
      </c>
      <c r="L10548" t="s">
        <v>29422</v>
      </c>
      <c r="M10548" t="s">
        <v>28997</v>
      </c>
      <c r="N10548">
        <v>0.258611111</v>
      </c>
      <c r="O10548">
        <v>0</v>
      </c>
      <c r="P10548">
        <v>2311</v>
      </c>
      <c r="Q10548">
        <v>4</v>
      </c>
      <c r="R10548">
        <v>364</v>
      </c>
      <c r="S10548">
        <v>9</v>
      </c>
      <c r="T10548">
        <v>373</v>
      </c>
      <c r="U10548">
        <v>1</v>
      </c>
      <c r="V10548">
        <v>0</v>
      </c>
      <c r="W10548">
        <v>0</v>
      </c>
      <c r="X10548">
        <v>80.929145987632978</v>
      </c>
      <c r="Y10548">
        <v>2.5487315201789236</v>
      </c>
      <c r="Z10548">
        <v>10.131896485618149</v>
      </c>
      <c r="AA10548">
        <v>11.006430074159708</v>
      </c>
      <c r="AB10548">
        <v>70.514847057002129</v>
      </c>
      <c r="AC10548">
        <v>4.9417278699751535</v>
      </c>
      <c r="AD10548">
        <v>0</v>
      </c>
      <c r="AE10548">
        <v>180.07277899456705</v>
      </c>
    </row>
    <row r="10549" spans="1:31" x14ac:dyDescent="0.25">
      <c r="A10549">
        <v>1667967</v>
      </c>
      <c r="B10549">
        <v>1</v>
      </c>
      <c r="C10549" t="s">
        <v>80</v>
      </c>
      <c r="D10549" t="s">
        <v>100</v>
      </c>
      <c r="E10549" t="s">
        <v>131</v>
      </c>
      <c r="F10549" t="s">
        <v>29423</v>
      </c>
      <c r="G10549" t="s">
        <v>195</v>
      </c>
      <c r="H10549" t="s">
        <v>134</v>
      </c>
      <c r="I10549" t="s">
        <v>135</v>
      </c>
      <c r="J10549" t="s">
        <v>136</v>
      </c>
      <c r="K10549" t="s">
        <v>137</v>
      </c>
      <c r="L10549" t="s">
        <v>29424</v>
      </c>
      <c r="M10549" t="s">
        <v>29425</v>
      </c>
      <c r="N10549">
        <v>8.0680555550000008</v>
      </c>
      <c r="O10549">
        <v>0</v>
      </c>
      <c r="P10549">
        <v>188</v>
      </c>
      <c r="Q10549">
        <v>0</v>
      </c>
      <c r="R10549">
        <v>18</v>
      </c>
      <c r="S10549">
        <v>0</v>
      </c>
      <c r="T10549">
        <v>20</v>
      </c>
      <c r="U10549">
        <v>0</v>
      </c>
      <c r="V10549">
        <v>0</v>
      </c>
      <c r="W10549">
        <v>0</v>
      </c>
      <c r="X10549">
        <v>476.62457041765913</v>
      </c>
      <c r="Y10549">
        <v>0</v>
      </c>
      <c r="Z10549">
        <v>59.797621827340848</v>
      </c>
      <c r="AA10549">
        <v>0</v>
      </c>
      <c r="AB10549">
        <v>155.95526010016738</v>
      </c>
      <c r="AC10549">
        <v>0</v>
      </c>
      <c r="AD10549">
        <v>0</v>
      </c>
      <c r="AE10549">
        <v>692.3774523451674</v>
      </c>
    </row>
    <row r="10550" spans="1:31" x14ac:dyDescent="0.25">
      <c r="A10550">
        <v>1667612</v>
      </c>
      <c r="B10550">
        <v>1</v>
      </c>
      <c r="C10550" t="s">
        <v>81</v>
      </c>
      <c r="D10550" t="s">
        <v>118</v>
      </c>
      <c r="E10550" t="s">
        <v>204</v>
      </c>
      <c r="F10550" t="s">
        <v>1018</v>
      </c>
      <c r="G10550" t="s">
        <v>161</v>
      </c>
      <c r="H10550" t="s">
        <v>134</v>
      </c>
      <c r="I10550" t="s">
        <v>191</v>
      </c>
      <c r="J10550" t="s">
        <v>136</v>
      </c>
      <c r="K10550" t="s">
        <v>137</v>
      </c>
      <c r="L10550" t="s">
        <v>29426</v>
      </c>
      <c r="M10550" t="s">
        <v>29427</v>
      </c>
      <c r="N10550">
        <v>0.05</v>
      </c>
      <c r="O10550">
        <v>3</v>
      </c>
      <c r="P10550">
        <v>8139</v>
      </c>
      <c r="Q10550">
        <v>169</v>
      </c>
      <c r="R10550">
        <v>1222</v>
      </c>
      <c r="S10550">
        <v>70</v>
      </c>
      <c r="T10550">
        <v>1021</v>
      </c>
      <c r="U10550">
        <v>7</v>
      </c>
      <c r="V10550">
        <v>9</v>
      </c>
      <c r="W10550">
        <v>7.8673539844000009E-2</v>
      </c>
      <c r="X10550">
        <v>48.311942080876364</v>
      </c>
      <c r="Y10550">
        <v>14.632412402519149</v>
      </c>
      <c r="Z10550">
        <v>9.0052507032647586</v>
      </c>
      <c r="AA10550">
        <v>14.796939714609652</v>
      </c>
      <c r="AB10550">
        <v>34.817794177725929</v>
      </c>
      <c r="AC10550">
        <v>5.0978173472724002</v>
      </c>
      <c r="AD10550">
        <v>0.33440336877640003</v>
      </c>
      <c r="AE10550">
        <v>127.07523333488865</v>
      </c>
    </row>
    <row r="10551" spans="1:31" x14ac:dyDescent="0.25">
      <c r="A10551">
        <v>1667114</v>
      </c>
      <c r="B10551">
        <v>1</v>
      </c>
      <c r="C10551" t="s">
        <v>80</v>
      </c>
      <c r="D10551" t="s">
        <v>94</v>
      </c>
      <c r="E10551" t="s">
        <v>178</v>
      </c>
      <c r="F10551" t="s">
        <v>29428</v>
      </c>
      <c r="G10551" t="s">
        <v>675</v>
      </c>
      <c r="H10551" t="s">
        <v>149</v>
      </c>
      <c r="I10551" t="s">
        <v>135</v>
      </c>
      <c r="J10551" t="s">
        <v>136</v>
      </c>
      <c r="K10551" t="s">
        <v>137</v>
      </c>
      <c r="L10551" t="s">
        <v>29429</v>
      </c>
      <c r="M10551" t="s">
        <v>29430</v>
      </c>
      <c r="N10551">
        <v>2.9283333329999999</v>
      </c>
      <c r="O10551">
        <v>0</v>
      </c>
      <c r="P10551">
        <v>34</v>
      </c>
      <c r="Q10551">
        <v>0</v>
      </c>
      <c r="R10551">
        <v>0</v>
      </c>
      <c r="S10551">
        <v>0</v>
      </c>
      <c r="T10551">
        <v>1</v>
      </c>
      <c r="U10551">
        <v>0</v>
      </c>
      <c r="V10551">
        <v>0</v>
      </c>
      <c r="W10551">
        <v>0</v>
      </c>
      <c r="X10551">
        <v>9.8176831374988485</v>
      </c>
      <c r="Y10551">
        <v>0</v>
      </c>
      <c r="Z10551">
        <v>0</v>
      </c>
      <c r="AA10551">
        <v>0</v>
      </c>
      <c r="AB10551">
        <v>0.32568144294554335</v>
      </c>
      <c r="AC10551">
        <v>0</v>
      </c>
      <c r="AD10551">
        <v>0</v>
      </c>
      <c r="AE10551">
        <v>10.143364580444391</v>
      </c>
    </row>
    <row r="10552" spans="1:31" x14ac:dyDescent="0.25">
      <c r="A10552">
        <v>1667755</v>
      </c>
      <c r="B10552">
        <v>1</v>
      </c>
      <c r="C10552" t="s">
        <v>80</v>
      </c>
      <c r="D10552" t="s">
        <v>104</v>
      </c>
      <c r="E10552" t="s">
        <v>152</v>
      </c>
      <c r="F10552" t="s">
        <v>29431</v>
      </c>
      <c r="G10552" t="s">
        <v>154</v>
      </c>
      <c r="H10552" t="s">
        <v>149</v>
      </c>
      <c r="I10552" t="s">
        <v>135</v>
      </c>
      <c r="J10552" t="s">
        <v>136</v>
      </c>
      <c r="K10552" t="s">
        <v>137</v>
      </c>
      <c r="L10552" t="s">
        <v>29432</v>
      </c>
      <c r="M10552" t="s">
        <v>29433</v>
      </c>
      <c r="N10552">
        <v>1.893888888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1</v>
      </c>
      <c r="U10552">
        <v>0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3.0021954710067669</v>
      </c>
      <c r="AC10552">
        <v>0</v>
      </c>
      <c r="AD10552">
        <v>0</v>
      </c>
      <c r="AE10552">
        <v>3.0021954710067669</v>
      </c>
    </row>
    <row r="10553" spans="1:31" x14ac:dyDescent="0.25">
      <c r="A10553">
        <v>1667586</v>
      </c>
      <c r="B10553">
        <v>1</v>
      </c>
      <c r="C10553" t="s">
        <v>81</v>
      </c>
      <c r="D10553" t="s">
        <v>121</v>
      </c>
      <c r="E10553" t="s">
        <v>140</v>
      </c>
      <c r="F10553" t="s">
        <v>20631</v>
      </c>
      <c r="G10553" t="s">
        <v>161</v>
      </c>
      <c r="H10553" t="s">
        <v>134</v>
      </c>
      <c r="I10553" t="s">
        <v>135</v>
      </c>
      <c r="J10553" t="s">
        <v>136</v>
      </c>
      <c r="K10553" t="s">
        <v>137</v>
      </c>
      <c r="L10553" t="s">
        <v>29434</v>
      </c>
      <c r="M10553" t="s">
        <v>29435</v>
      </c>
      <c r="N10553">
        <v>0.57944444399999995</v>
      </c>
      <c r="O10553">
        <v>0</v>
      </c>
      <c r="P10553">
        <v>1210</v>
      </c>
      <c r="Q10553">
        <v>1</v>
      </c>
      <c r="R10553">
        <v>49</v>
      </c>
      <c r="S10553">
        <v>5</v>
      </c>
      <c r="T10553">
        <v>58</v>
      </c>
      <c r="U10553">
        <v>0</v>
      </c>
      <c r="V10553">
        <v>0</v>
      </c>
      <c r="W10553">
        <v>0</v>
      </c>
      <c r="X10553">
        <v>71.708015740232085</v>
      </c>
      <c r="Y10553">
        <v>0</v>
      </c>
      <c r="Z10553">
        <v>1.6769182426043447</v>
      </c>
      <c r="AA10553">
        <v>5.223834340790801</v>
      </c>
      <c r="AB10553">
        <v>11.464814407220336</v>
      </c>
      <c r="AC10553">
        <v>0</v>
      </c>
      <c r="AD10553">
        <v>0</v>
      </c>
      <c r="AE10553">
        <v>90.073582730847562</v>
      </c>
    </row>
    <row r="10554" spans="1:31" x14ac:dyDescent="0.25">
      <c r="A10554">
        <v>1667400</v>
      </c>
      <c r="B10554">
        <v>1</v>
      </c>
      <c r="C10554" t="s">
        <v>80</v>
      </c>
      <c r="D10554" t="s">
        <v>100</v>
      </c>
      <c r="E10554" t="s">
        <v>642</v>
      </c>
      <c r="F10554" t="s">
        <v>29436</v>
      </c>
      <c r="G10554" t="s">
        <v>161</v>
      </c>
      <c r="H10554" t="s">
        <v>134</v>
      </c>
      <c r="I10554" t="s">
        <v>135</v>
      </c>
      <c r="J10554" t="s">
        <v>136</v>
      </c>
      <c r="K10554" t="s">
        <v>137</v>
      </c>
      <c r="L10554" t="s">
        <v>29437</v>
      </c>
      <c r="M10554" t="s">
        <v>29438</v>
      </c>
      <c r="N10554">
        <v>6.3888888000000005E-2</v>
      </c>
      <c r="O10554">
        <v>13</v>
      </c>
      <c r="P10554">
        <v>5685</v>
      </c>
      <c r="Q10554">
        <v>326</v>
      </c>
      <c r="R10554">
        <v>1405</v>
      </c>
      <c r="S10554">
        <v>55</v>
      </c>
      <c r="T10554">
        <v>1002</v>
      </c>
      <c r="U10554">
        <v>1</v>
      </c>
      <c r="V10554">
        <v>1</v>
      </c>
      <c r="W10554">
        <v>1.0209572073680557</v>
      </c>
      <c r="X10554">
        <v>85.765950756045953</v>
      </c>
      <c r="Y10554">
        <v>66.36718019882602</v>
      </c>
      <c r="Z10554">
        <v>37.541969755618588</v>
      </c>
      <c r="AA10554">
        <v>14.599678634169109</v>
      </c>
      <c r="AB10554">
        <v>52.447481877801827</v>
      </c>
      <c r="AC10554">
        <v>0.70433594816148892</v>
      </c>
      <c r="AD10554">
        <v>6.0546918321215264</v>
      </c>
      <c r="AE10554">
        <v>264.50224621011256</v>
      </c>
    </row>
    <row r="10555" spans="1:31" x14ac:dyDescent="0.25">
      <c r="A10555">
        <v>1667277</v>
      </c>
      <c r="B10555">
        <v>1</v>
      </c>
      <c r="C10555" t="s">
        <v>80</v>
      </c>
      <c r="D10555" t="s">
        <v>95</v>
      </c>
      <c r="E10555" t="s">
        <v>642</v>
      </c>
      <c r="F10555" t="s">
        <v>5135</v>
      </c>
      <c r="G10555" t="s">
        <v>161</v>
      </c>
      <c r="H10555" t="s">
        <v>134</v>
      </c>
      <c r="I10555" t="s">
        <v>135</v>
      </c>
      <c r="J10555" t="s">
        <v>136</v>
      </c>
      <c r="K10555" t="s">
        <v>137</v>
      </c>
      <c r="L10555" t="s">
        <v>29439</v>
      </c>
      <c r="M10555" t="s">
        <v>29440</v>
      </c>
      <c r="N10555">
        <v>0.372040555</v>
      </c>
      <c r="O10555">
        <v>9</v>
      </c>
      <c r="P10555">
        <v>3724</v>
      </c>
      <c r="Q10555">
        <v>15</v>
      </c>
      <c r="R10555">
        <v>165</v>
      </c>
      <c r="S10555">
        <v>84</v>
      </c>
      <c r="T10555">
        <v>387</v>
      </c>
      <c r="U10555">
        <v>16</v>
      </c>
      <c r="V10555">
        <v>2</v>
      </c>
      <c r="W10555">
        <v>1.8109245264848128</v>
      </c>
      <c r="X10555">
        <v>420.49303251790684</v>
      </c>
      <c r="Y10555">
        <v>38.305957260641698</v>
      </c>
      <c r="Z10555">
        <v>9.9042431543444938</v>
      </c>
      <c r="AA10555">
        <v>930.96434124324901</v>
      </c>
      <c r="AB10555">
        <v>159.31565233392342</v>
      </c>
      <c r="AC10555">
        <v>456.90207530691669</v>
      </c>
      <c r="AD10555">
        <v>42.508333035328498</v>
      </c>
      <c r="AE10555">
        <v>2060.2045593787957</v>
      </c>
    </row>
    <row r="10556" spans="1:31" x14ac:dyDescent="0.25">
      <c r="A10556">
        <v>1667941</v>
      </c>
      <c r="B10556">
        <v>1</v>
      </c>
      <c r="C10556" t="s">
        <v>80</v>
      </c>
      <c r="D10556" t="s">
        <v>103</v>
      </c>
      <c r="E10556" t="s">
        <v>131</v>
      </c>
      <c r="F10556" t="s">
        <v>29441</v>
      </c>
      <c r="G10556" t="s">
        <v>195</v>
      </c>
      <c r="H10556" t="s">
        <v>134</v>
      </c>
      <c r="I10556" t="s">
        <v>135</v>
      </c>
      <c r="J10556" t="s">
        <v>136</v>
      </c>
      <c r="K10556" t="s">
        <v>137</v>
      </c>
      <c r="L10556" t="s">
        <v>29442</v>
      </c>
      <c r="M10556" t="s">
        <v>29443</v>
      </c>
      <c r="N10556">
        <v>4.8863888879999999</v>
      </c>
      <c r="O10556">
        <v>0</v>
      </c>
      <c r="P10556">
        <v>0</v>
      </c>
      <c r="Q10556">
        <v>0</v>
      </c>
      <c r="R10556">
        <v>7</v>
      </c>
      <c r="S10556">
        <v>0</v>
      </c>
      <c r="T10556">
        <v>3</v>
      </c>
      <c r="U10556">
        <v>0</v>
      </c>
      <c r="V10556">
        <v>0</v>
      </c>
      <c r="W10556">
        <v>0</v>
      </c>
      <c r="X10556">
        <v>0</v>
      </c>
      <c r="Y10556">
        <v>0</v>
      </c>
      <c r="Z10556">
        <v>40.162483036594715</v>
      </c>
      <c r="AA10556">
        <v>0</v>
      </c>
      <c r="AB10556">
        <v>16.576406961340894</v>
      </c>
      <c r="AC10556">
        <v>0</v>
      </c>
      <c r="AD10556">
        <v>0</v>
      </c>
      <c r="AE10556">
        <v>56.738889997935608</v>
      </c>
    </row>
    <row r="10557" spans="1:31" x14ac:dyDescent="0.25">
      <c r="A10557">
        <v>1667300</v>
      </c>
      <c r="B10557">
        <v>1</v>
      </c>
      <c r="C10557" t="s">
        <v>81</v>
      </c>
      <c r="D10557" t="s">
        <v>124</v>
      </c>
      <c r="E10557" t="s">
        <v>140</v>
      </c>
      <c r="F10557" t="s">
        <v>29444</v>
      </c>
      <c r="G10557" t="s">
        <v>161</v>
      </c>
      <c r="H10557" t="s">
        <v>134</v>
      </c>
      <c r="I10557" t="s">
        <v>135</v>
      </c>
      <c r="J10557" t="s">
        <v>136</v>
      </c>
      <c r="K10557" t="s">
        <v>137</v>
      </c>
      <c r="L10557" t="s">
        <v>29445</v>
      </c>
      <c r="M10557" t="s">
        <v>29446</v>
      </c>
      <c r="N10557">
        <v>7.7777777000000006E-2</v>
      </c>
      <c r="O10557">
        <v>1</v>
      </c>
      <c r="P10557">
        <v>3649</v>
      </c>
      <c r="Q10557">
        <v>4</v>
      </c>
      <c r="R10557">
        <v>83</v>
      </c>
      <c r="S10557">
        <v>8</v>
      </c>
      <c r="T10557">
        <v>615</v>
      </c>
      <c r="U10557">
        <v>2</v>
      </c>
      <c r="V10557">
        <v>1</v>
      </c>
      <c r="W10557">
        <v>0</v>
      </c>
      <c r="X10557">
        <v>61.843568165736471</v>
      </c>
      <c r="Y10557">
        <v>9.2588469555066339</v>
      </c>
      <c r="Z10557">
        <v>2.286186021860301</v>
      </c>
      <c r="AA10557">
        <v>12.620089486005556</v>
      </c>
      <c r="AB10557">
        <v>32.463274427156627</v>
      </c>
      <c r="AC10557">
        <v>11.818591633024557</v>
      </c>
      <c r="AD10557">
        <v>0.11617170136250002</v>
      </c>
      <c r="AE10557">
        <v>130.40672839065266</v>
      </c>
    </row>
    <row r="10558" spans="1:31" x14ac:dyDescent="0.25">
      <c r="A10558">
        <v>1667045</v>
      </c>
      <c r="B10558">
        <v>1</v>
      </c>
      <c r="C10558" t="s">
        <v>80</v>
      </c>
      <c r="D10558" t="s">
        <v>96</v>
      </c>
      <c r="E10558" t="s">
        <v>178</v>
      </c>
      <c r="F10558" t="s">
        <v>29447</v>
      </c>
      <c r="G10558" t="s">
        <v>187</v>
      </c>
      <c r="H10558" t="s">
        <v>149</v>
      </c>
      <c r="I10558" t="s">
        <v>135</v>
      </c>
      <c r="J10558" t="s">
        <v>136</v>
      </c>
      <c r="K10558" t="s">
        <v>137</v>
      </c>
      <c r="L10558" t="s">
        <v>29448</v>
      </c>
      <c r="M10558" t="s">
        <v>29449</v>
      </c>
      <c r="N10558">
        <v>1.716388888</v>
      </c>
      <c r="O10558">
        <v>0</v>
      </c>
      <c r="P10558">
        <v>3</v>
      </c>
      <c r="Q10558">
        <v>0</v>
      </c>
      <c r="R10558">
        <v>7</v>
      </c>
      <c r="S10558">
        <v>0</v>
      </c>
      <c r="T10558">
        <v>5</v>
      </c>
      <c r="U10558">
        <v>0</v>
      </c>
      <c r="V10558">
        <v>0</v>
      </c>
      <c r="W10558">
        <v>0</v>
      </c>
      <c r="X10558">
        <v>1.3955834860572469</v>
      </c>
      <c r="Y10558">
        <v>0</v>
      </c>
      <c r="Z10558">
        <v>3.2525428845444102</v>
      </c>
      <c r="AA10558">
        <v>0</v>
      </c>
      <c r="AB10558">
        <v>7.1288106611918627</v>
      </c>
      <c r="AC10558">
        <v>0</v>
      </c>
      <c r="AD10558">
        <v>0</v>
      </c>
      <c r="AE10558">
        <v>11.776937031793519</v>
      </c>
    </row>
    <row r="10559" spans="1:31" x14ac:dyDescent="0.25">
      <c r="A10559">
        <v>1668153</v>
      </c>
      <c r="B10559">
        <v>1</v>
      </c>
      <c r="C10559" t="s">
        <v>81</v>
      </c>
      <c r="D10559" t="s">
        <v>112</v>
      </c>
      <c r="E10559" t="s">
        <v>140</v>
      </c>
      <c r="F10559" t="s">
        <v>10563</v>
      </c>
      <c r="G10559" t="s">
        <v>161</v>
      </c>
      <c r="H10559" t="s">
        <v>134</v>
      </c>
      <c r="I10559" t="s">
        <v>191</v>
      </c>
      <c r="J10559" t="s">
        <v>136</v>
      </c>
      <c r="K10559" t="s">
        <v>137</v>
      </c>
      <c r="L10559" t="s">
        <v>29450</v>
      </c>
      <c r="M10559" t="s">
        <v>29451</v>
      </c>
      <c r="N10559">
        <v>5.277777E-3</v>
      </c>
      <c r="O10559">
        <v>0</v>
      </c>
      <c r="P10559">
        <v>885</v>
      </c>
      <c r="Q10559">
        <v>2</v>
      </c>
      <c r="R10559">
        <v>63</v>
      </c>
      <c r="S10559">
        <v>9</v>
      </c>
      <c r="T10559">
        <v>31</v>
      </c>
      <c r="U10559">
        <v>0</v>
      </c>
      <c r="V10559">
        <v>0</v>
      </c>
      <c r="W10559">
        <v>0</v>
      </c>
      <c r="X10559">
        <v>0.32358963154233528</v>
      </c>
      <c r="Y10559">
        <v>2.0000973969183336E-2</v>
      </c>
      <c r="Z10559">
        <v>4.356097158867861E-2</v>
      </c>
      <c r="AA10559">
        <v>6.2918875873527222E-2</v>
      </c>
      <c r="AB10559">
        <v>3.5181569468002501E-2</v>
      </c>
      <c r="AC10559">
        <v>0</v>
      </c>
      <c r="AD10559">
        <v>0</v>
      </c>
      <c r="AE10559">
        <v>0.48525202244172694</v>
      </c>
    </row>
    <row r="10560" spans="1:31" x14ac:dyDescent="0.25">
      <c r="A10560">
        <v>1667420</v>
      </c>
      <c r="B10560">
        <v>1</v>
      </c>
      <c r="C10560" t="s">
        <v>80</v>
      </c>
      <c r="D10560" t="s">
        <v>82</v>
      </c>
      <c r="E10560" t="s">
        <v>140</v>
      </c>
      <c r="F10560" t="s">
        <v>29452</v>
      </c>
      <c r="G10560" t="s">
        <v>161</v>
      </c>
      <c r="H10560" t="s">
        <v>134</v>
      </c>
      <c r="I10560" t="s">
        <v>135</v>
      </c>
      <c r="J10560" t="s">
        <v>136</v>
      </c>
      <c r="K10560" t="s">
        <v>137</v>
      </c>
      <c r="L10560" t="s">
        <v>28785</v>
      </c>
      <c r="M10560" t="s">
        <v>29453</v>
      </c>
      <c r="N10560">
        <v>0.90694444399999996</v>
      </c>
      <c r="O10560">
        <v>0</v>
      </c>
      <c r="P10560">
        <v>11377</v>
      </c>
      <c r="Q10560">
        <v>0</v>
      </c>
      <c r="R10560">
        <v>0</v>
      </c>
      <c r="S10560">
        <v>3</v>
      </c>
      <c r="T10560">
        <v>1108</v>
      </c>
      <c r="U10560">
        <v>0</v>
      </c>
      <c r="V10560">
        <v>0</v>
      </c>
      <c r="W10560">
        <v>0</v>
      </c>
      <c r="X10560">
        <v>3652.7879152763944</v>
      </c>
      <c r="Y10560">
        <v>0</v>
      </c>
      <c r="Z10560">
        <v>0</v>
      </c>
      <c r="AA10560">
        <v>201.31707729245593</v>
      </c>
      <c r="AB10560">
        <v>659.81477087608039</v>
      </c>
      <c r="AC10560">
        <v>0</v>
      </c>
      <c r="AD10560">
        <v>0</v>
      </c>
      <c r="AE10560">
        <v>4513.919763444931</v>
      </c>
    </row>
    <row r="10561" spans="1:31" x14ac:dyDescent="0.25">
      <c r="A10561">
        <v>1667443</v>
      </c>
      <c r="B10561">
        <v>1</v>
      </c>
      <c r="C10561" t="s">
        <v>81</v>
      </c>
      <c r="D10561" t="s">
        <v>122</v>
      </c>
      <c r="E10561" t="s">
        <v>131</v>
      </c>
      <c r="F10561" t="s">
        <v>29454</v>
      </c>
      <c r="G10561" t="s">
        <v>195</v>
      </c>
      <c r="H10561" t="s">
        <v>134</v>
      </c>
      <c r="I10561" t="s">
        <v>135</v>
      </c>
      <c r="J10561" t="s">
        <v>136</v>
      </c>
      <c r="K10561" t="s">
        <v>137</v>
      </c>
      <c r="L10561" t="s">
        <v>29455</v>
      </c>
      <c r="M10561" t="s">
        <v>29456</v>
      </c>
      <c r="N10561">
        <v>2.1861111110000002</v>
      </c>
      <c r="O10561">
        <v>0</v>
      </c>
      <c r="P10561">
        <v>66</v>
      </c>
      <c r="Q10561">
        <v>0</v>
      </c>
      <c r="R10561">
        <v>7</v>
      </c>
      <c r="S10561">
        <v>0</v>
      </c>
      <c r="T10561">
        <v>5</v>
      </c>
      <c r="U10561">
        <v>0</v>
      </c>
      <c r="V10561">
        <v>0</v>
      </c>
      <c r="W10561">
        <v>0</v>
      </c>
      <c r="X10561">
        <v>14.964106385100539</v>
      </c>
      <c r="Y10561">
        <v>0</v>
      </c>
      <c r="Z10561">
        <v>0.84592483135433194</v>
      </c>
      <c r="AA10561">
        <v>0</v>
      </c>
      <c r="AB10561">
        <v>2.4063980709404871</v>
      </c>
      <c r="AC10561">
        <v>0</v>
      </c>
      <c r="AD10561">
        <v>0</v>
      </c>
      <c r="AE10561">
        <v>18.216429287395357</v>
      </c>
    </row>
    <row r="10562" spans="1:31" x14ac:dyDescent="0.25">
      <c r="A10562">
        <v>1667463</v>
      </c>
      <c r="B10562">
        <v>1</v>
      </c>
      <c r="C10562" t="s">
        <v>80</v>
      </c>
      <c r="D10562" t="s">
        <v>99</v>
      </c>
      <c r="E10562" t="s">
        <v>140</v>
      </c>
      <c r="F10562" t="s">
        <v>28547</v>
      </c>
      <c r="G10562" t="s">
        <v>161</v>
      </c>
      <c r="H10562" t="s">
        <v>134</v>
      </c>
      <c r="I10562" t="s">
        <v>135</v>
      </c>
      <c r="J10562" t="s">
        <v>136</v>
      </c>
      <c r="K10562" t="s">
        <v>137</v>
      </c>
      <c r="L10562" t="s">
        <v>29457</v>
      </c>
      <c r="M10562" t="s">
        <v>29458</v>
      </c>
      <c r="N10562">
        <v>0.67222222200000004</v>
      </c>
      <c r="O10562">
        <v>11</v>
      </c>
      <c r="P10562">
        <v>7449</v>
      </c>
      <c r="Q10562">
        <v>1</v>
      </c>
      <c r="R10562">
        <v>124</v>
      </c>
      <c r="S10562">
        <v>28</v>
      </c>
      <c r="T10562">
        <v>750</v>
      </c>
      <c r="U10562">
        <v>3</v>
      </c>
      <c r="V10562">
        <v>7</v>
      </c>
      <c r="W10562">
        <v>24.72952453737792</v>
      </c>
      <c r="X10562">
        <v>964.39642058094614</v>
      </c>
      <c r="Y10562">
        <v>0.15192828357333335</v>
      </c>
      <c r="Z10562">
        <v>15.598314469899623</v>
      </c>
      <c r="AA10562">
        <v>135.07484562142895</v>
      </c>
      <c r="AB10562">
        <v>437.08795147491628</v>
      </c>
      <c r="AC10562">
        <v>26.610911849011782</v>
      </c>
      <c r="AD10562">
        <v>0.50068787823298333</v>
      </c>
      <c r="AE10562">
        <v>1604.1505846953869</v>
      </c>
    </row>
    <row r="10563" spans="1:31" x14ac:dyDescent="0.25">
      <c r="A10563">
        <v>1667712</v>
      </c>
      <c r="B10563">
        <v>1</v>
      </c>
      <c r="C10563" t="s">
        <v>81</v>
      </c>
      <c r="D10563" t="s">
        <v>118</v>
      </c>
      <c r="E10563" t="s">
        <v>178</v>
      </c>
      <c r="F10563" t="s">
        <v>29459</v>
      </c>
      <c r="G10563" t="s">
        <v>227</v>
      </c>
      <c r="H10563" t="s">
        <v>149</v>
      </c>
      <c r="I10563" t="s">
        <v>135</v>
      </c>
      <c r="J10563" t="s">
        <v>136</v>
      </c>
      <c r="K10563" t="s">
        <v>137</v>
      </c>
      <c r="L10563" t="s">
        <v>29460</v>
      </c>
      <c r="M10563" t="s">
        <v>29461</v>
      </c>
      <c r="N10563">
        <v>2.8280555550000002</v>
      </c>
      <c r="O10563">
        <v>0</v>
      </c>
      <c r="P10563">
        <v>50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</v>
      </c>
      <c r="W10563">
        <v>0</v>
      </c>
      <c r="X10563">
        <v>15.998827508641337</v>
      </c>
      <c r="Y10563">
        <v>0</v>
      </c>
      <c r="Z10563">
        <v>0</v>
      </c>
      <c r="AA10563">
        <v>0</v>
      </c>
      <c r="AB10563">
        <v>0</v>
      </c>
      <c r="AC10563">
        <v>0</v>
      </c>
      <c r="AD10563">
        <v>0</v>
      </c>
      <c r="AE10563">
        <v>15.998827508641337</v>
      </c>
    </row>
    <row r="10564" spans="1:31" x14ac:dyDescent="0.25">
      <c r="A10564">
        <v>1667071</v>
      </c>
      <c r="B10564">
        <v>1</v>
      </c>
      <c r="C10564" t="s">
        <v>81</v>
      </c>
      <c r="D10564" t="s">
        <v>113</v>
      </c>
      <c r="E10564" t="s">
        <v>146</v>
      </c>
      <c r="F10564" t="s">
        <v>29462</v>
      </c>
      <c r="G10564" t="s">
        <v>1492</v>
      </c>
      <c r="H10564" t="s">
        <v>149</v>
      </c>
      <c r="I10564" t="s">
        <v>135</v>
      </c>
      <c r="J10564" t="s">
        <v>136</v>
      </c>
      <c r="K10564" t="s">
        <v>137</v>
      </c>
      <c r="L10564" t="s">
        <v>29463</v>
      </c>
      <c r="M10564" t="s">
        <v>29464</v>
      </c>
      <c r="N10564">
        <v>4.6574999999999998</v>
      </c>
      <c r="O10564">
        <v>0</v>
      </c>
      <c r="P10564">
        <v>66</v>
      </c>
      <c r="Q10564">
        <v>0</v>
      </c>
      <c r="R10564">
        <v>1</v>
      </c>
      <c r="S10564">
        <v>0</v>
      </c>
      <c r="T10564">
        <v>1</v>
      </c>
      <c r="U10564">
        <v>0</v>
      </c>
      <c r="V10564">
        <v>0</v>
      </c>
      <c r="W10564">
        <v>0</v>
      </c>
      <c r="X10564">
        <v>28.393419807411142</v>
      </c>
      <c r="Y10564">
        <v>0</v>
      </c>
      <c r="Z10564">
        <v>0.23141999192907001</v>
      </c>
      <c r="AA10564">
        <v>0</v>
      </c>
      <c r="AB10564">
        <v>3.1064642081777779E-4</v>
      </c>
      <c r="AC10564">
        <v>0</v>
      </c>
      <c r="AD10564">
        <v>0</v>
      </c>
      <c r="AE10564">
        <v>28.62515044576103</v>
      </c>
    </row>
    <row r="10565" spans="1:31" x14ac:dyDescent="0.25">
      <c r="A10565">
        <v>1667108</v>
      </c>
      <c r="B10565">
        <v>1</v>
      </c>
      <c r="C10565" t="s">
        <v>80</v>
      </c>
      <c r="D10565" t="s">
        <v>84</v>
      </c>
      <c r="E10565" t="s">
        <v>152</v>
      </c>
      <c r="F10565" t="s">
        <v>29465</v>
      </c>
      <c r="G10565" t="s">
        <v>154</v>
      </c>
      <c r="H10565" t="s">
        <v>149</v>
      </c>
      <c r="I10565" t="s">
        <v>135</v>
      </c>
      <c r="J10565" t="s">
        <v>136</v>
      </c>
      <c r="K10565" t="s">
        <v>137</v>
      </c>
      <c r="L10565" t="s">
        <v>29466</v>
      </c>
      <c r="M10565" t="s">
        <v>29467</v>
      </c>
      <c r="N10565">
        <v>0.99944444399999999</v>
      </c>
      <c r="O10565">
        <v>0</v>
      </c>
      <c r="P10565">
        <v>1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0</v>
      </c>
      <c r="W10565">
        <v>0</v>
      </c>
      <c r="X10565">
        <v>0.307393217399275</v>
      </c>
      <c r="Y10565">
        <v>0</v>
      </c>
      <c r="Z10565">
        <v>0</v>
      </c>
      <c r="AA10565">
        <v>0</v>
      </c>
      <c r="AB10565">
        <v>0</v>
      </c>
      <c r="AC10565">
        <v>0</v>
      </c>
      <c r="AD10565">
        <v>0</v>
      </c>
      <c r="AE10565">
        <v>0.307393217399275</v>
      </c>
    </row>
    <row r="10566" spans="1:31" x14ac:dyDescent="0.25">
      <c r="A10566">
        <v>1667841</v>
      </c>
      <c r="B10566">
        <v>1</v>
      </c>
      <c r="C10566" t="s">
        <v>80</v>
      </c>
      <c r="D10566" t="s">
        <v>103</v>
      </c>
      <c r="E10566" t="s">
        <v>178</v>
      </c>
      <c r="F10566" t="s">
        <v>2427</v>
      </c>
      <c r="G10566" t="s">
        <v>187</v>
      </c>
      <c r="H10566" t="s">
        <v>149</v>
      </c>
      <c r="I10566" t="s">
        <v>135</v>
      </c>
      <c r="J10566" t="s">
        <v>136</v>
      </c>
      <c r="K10566" t="s">
        <v>137</v>
      </c>
      <c r="L10566" t="s">
        <v>28479</v>
      </c>
      <c r="M10566" t="s">
        <v>29468</v>
      </c>
      <c r="N10566">
        <v>3.4427777769999999</v>
      </c>
      <c r="O10566">
        <v>0</v>
      </c>
      <c r="P10566">
        <v>66</v>
      </c>
      <c r="Q10566">
        <v>0</v>
      </c>
      <c r="R10566">
        <v>0</v>
      </c>
      <c r="S10566">
        <v>0</v>
      </c>
      <c r="T10566">
        <v>6</v>
      </c>
      <c r="U10566">
        <v>0</v>
      </c>
      <c r="V10566">
        <v>0</v>
      </c>
      <c r="W10566">
        <v>0</v>
      </c>
      <c r="X10566">
        <v>43.597027889295312</v>
      </c>
      <c r="Y10566">
        <v>0</v>
      </c>
      <c r="Z10566">
        <v>0</v>
      </c>
      <c r="AA10566">
        <v>0</v>
      </c>
      <c r="AB10566">
        <v>15.778300159485026</v>
      </c>
      <c r="AC10566">
        <v>0</v>
      </c>
      <c r="AD10566">
        <v>0</v>
      </c>
      <c r="AE10566">
        <v>59.375328048780339</v>
      </c>
    </row>
    <row r="10567" spans="1:31" x14ac:dyDescent="0.25">
      <c r="A10567">
        <v>1667649</v>
      </c>
      <c r="B10567">
        <v>1</v>
      </c>
      <c r="C10567" t="s">
        <v>80</v>
      </c>
      <c r="D10567" t="s">
        <v>92</v>
      </c>
      <c r="E10567" t="s">
        <v>140</v>
      </c>
      <c r="F10567" t="s">
        <v>9656</v>
      </c>
      <c r="G10567" t="s">
        <v>161</v>
      </c>
      <c r="H10567" t="s">
        <v>134</v>
      </c>
      <c r="I10567" t="s">
        <v>135</v>
      </c>
      <c r="J10567" t="s">
        <v>136</v>
      </c>
      <c r="K10567" t="s">
        <v>137</v>
      </c>
      <c r="L10567" t="s">
        <v>29469</v>
      </c>
      <c r="M10567" t="s">
        <v>29470</v>
      </c>
      <c r="N10567">
        <v>2.8077777770000001</v>
      </c>
      <c r="O10567">
        <v>0</v>
      </c>
      <c r="P10567">
        <v>864</v>
      </c>
      <c r="Q10567">
        <v>2</v>
      </c>
      <c r="R10567">
        <v>296</v>
      </c>
      <c r="S10567">
        <v>8</v>
      </c>
      <c r="T10567">
        <v>86</v>
      </c>
      <c r="U10567">
        <v>0</v>
      </c>
      <c r="V10567">
        <v>1</v>
      </c>
      <c r="W10567">
        <v>0</v>
      </c>
      <c r="X10567">
        <v>484.09712414281449</v>
      </c>
      <c r="Y10567">
        <v>2.296163434569245</v>
      </c>
      <c r="Z10567">
        <v>120.24023674255993</v>
      </c>
      <c r="AA10567">
        <v>31.69724933785805</v>
      </c>
      <c r="AB10567">
        <v>336.81768455369144</v>
      </c>
      <c r="AC10567">
        <v>0</v>
      </c>
      <c r="AD10567">
        <v>0</v>
      </c>
      <c r="AE10567">
        <v>975.14845821149311</v>
      </c>
    </row>
    <row r="10568" spans="1:31" x14ac:dyDescent="0.25">
      <c r="A10568">
        <v>1667655</v>
      </c>
      <c r="B10568">
        <v>1</v>
      </c>
      <c r="C10568" t="s">
        <v>80</v>
      </c>
      <c r="D10568" t="s">
        <v>98</v>
      </c>
      <c r="E10568" t="s">
        <v>178</v>
      </c>
      <c r="F10568" t="s">
        <v>29471</v>
      </c>
      <c r="G10568" t="s">
        <v>1492</v>
      </c>
      <c r="H10568" t="s">
        <v>149</v>
      </c>
      <c r="I10568" t="s">
        <v>135</v>
      </c>
      <c r="J10568" t="s">
        <v>136</v>
      </c>
      <c r="K10568" t="s">
        <v>137</v>
      </c>
      <c r="L10568" t="s">
        <v>29472</v>
      </c>
      <c r="M10568" t="s">
        <v>29473</v>
      </c>
      <c r="N10568">
        <v>4.3388888879999996</v>
      </c>
      <c r="O10568">
        <v>0</v>
      </c>
      <c r="P10568">
        <v>0</v>
      </c>
      <c r="Q10568">
        <v>0</v>
      </c>
      <c r="R10568">
        <v>3</v>
      </c>
      <c r="S10568">
        <v>0</v>
      </c>
      <c r="T10568">
        <v>1</v>
      </c>
      <c r="U10568">
        <v>0</v>
      </c>
      <c r="V10568">
        <v>0</v>
      </c>
      <c r="W10568">
        <v>0</v>
      </c>
      <c r="X10568">
        <v>0</v>
      </c>
      <c r="Y10568">
        <v>0</v>
      </c>
      <c r="Z10568">
        <v>2.9988569802169489</v>
      </c>
      <c r="AA10568">
        <v>0</v>
      </c>
      <c r="AB10568">
        <v>1.8765699685271111E-2</v>
      </c>
      <c r="AC10568">
        <v>0</v>
      </c>
      <c r="AD10568">
        <v>0</v>
      </c>
      <c r="AE10568">
        <v>3.0176226799022201</v>
      </c>
    </row>
    <row r="10569" spans="1:31" x14ac:dyDescent="0.25">
      <c r="A10569">
        <v>1667257</v>
      </c>
      <c r="B10569">
        <v>1</v>
      </c>
      <c r="C10569" t="s">
        <v>80</v>
      </c>
      <c r="D10569" t="s">
        <v>83</v>
      </c>
      <c r="E10569" t="s">
        <v>642</v>
      </c>
      <c r="F10569" t="s">
        <v>29474</v>
      </c>
      <c r="G10569" t="s">
        <v>161</v>
      </c>
      <c r="H10569" t="s">
        <v>134</v>
      </c>
      <c r="I10569" t="s">
        <v>135</v>
      </c>
      <c r="J10569" t="s">
        <v>136</v>
      </c>
      <c r="K10569" t="s">
        <v>137</v>
      </c>
      <c r="L10569" t="s">
        <v>29475</v>
      </c>
      <c r="M10569" t="s">
        <v>29476</v>
      </c>
      <c r="N10569">
        <v>0.834803611</v>
      </c>
      <c r="O10569">
        <v>0</v>
      </c>
      <c r="P10569">
        <v>17756</v>
      </c>
      <c r="Q10569">
        <v>0</v>
      </c>
      <c r="R10569">
        <v>1</v>
      </c>
      <c r="S10569">
        <v>8</v>
      </c>
      <c r="T10569">
        <v>2913</v>
      </c>
      <c r="U10569">
        <v>0</v>
      </c>
      <c r="V10569">
        <v>5</v>
      </c>
      <c r="W10569">
        <v>0</v>
      </c>
      <c r="X10569">
        <v>3947.7250879094781</v>
      </c>
      <c r="Y10569">
        <v>0</v>
      </c>
      <c r="Z10569">
        <v>8.4524418011563615E-2</v>
      </c>
      <c r="AA10569">
        <v>591.35682410195102</v>
      </c>
      <c r="AB10569">
        <v>2745.3777479336009</v>
      </c>
      <c r="AC10569">
        <v>0</v>
      </c>
      <c r="AD10569">
        <v>19.223840895517917</v>
      </c>
      <c r="AE10569">
        <v>7303.7680252585596</v>
      </c>
    </row>
    <row r="10570" spans="1:31" x14ac:dyDescent="0.25">
      <c r="A10570">
        <v>1667406</v>
      </c>
      <c r="B10570">
        <v>1</v>
      </c>
      <c r="C10570" t="s">
        <v>81</v>
      </c>
      <c r="D10570" t="s">
        <v>112</v>
      </c>
      <c r="E10570" t="s">
        <v>140</v>
      </c>
      <c r="F10570" t="s">
        <v>9955</v>
      </c>
      <c r="G10570" t="s">
        <v>161</v>
      </c>
      <c r="H10570" t="s">
        <v>134</v>
      </c>
      <c r="I10570" t="s">
        <v>191</v>
      </c>
      <c r="J10570" t="s">
        <v>136</v>
      </c>
      <c r="K10570" t="s">
        <v>137</v>
      </c>
      <c r="L10570" t="s">
        <v>29477</v>
      </c>
      <c r="M10570" t="s">
        <v>29478</v>
      </c>
      <c r="N10570">
        <v>2.7777769999999999E-3</v>
      </c>
      <c r="O10570">
        <v>0</v>
      </c>
      <c r="P10570">
        <v>1114</v>
      </c>
      <c r="Q10570">
        <v>58</v>
      </c>
      <c r="R10570">
        <v>83</v>
      </c>
      <c r="S10570">
        <v>6</v>
      </c>
      <c r="T10570">
        <v>154</v>
      </c>
      <c r="U10570">
        <v>1</v>
      </c>
      <c r="V10570">
        <v>0</v>
      </c>
      <c r="W10570">
        <v>0</v>
      </c>
      <c r="X10570">
        <v>0.62026000441269413</v>
      </c>
      <c r="Y10570">
        <v>6.4573655842386127E-2</v>
      </c>
      <c r="Z10570">
        <v>0.25825406460162226</v>
      </c>
      <c r="AA10570">
        <v>0.77614842012791119</v>
      </c>
      <c r="AB10570">
        <v>0.18080899655780838</v>
      </c>
      <c r="AC10570">
        <v>1.6547180132266668E-2</v>
      </c>
      <c r="AD10570">
        <v>0</v>
      </c>
      <c r="AE10570">
        <v>1.9165923216746887</v>
      </c>
    </row>
    <row r="10571" spans="1:31" x14ac:dyDescent="0.25">
      <c r="A10571">
        <v>1667357</v>
      </c>
      <c r="B10571">
        <v>1</v>
      </c>
      <c r="C10571" t="s">
        <v>80</v>
      </c>
      <c r="D10571" t="s">
        <v>94</v>
      </c>
      <c r="E10571" t="s">
        <v>140</v>
      </c>
      <c r="F10571" t="s">
        <v>29479</v>
      </c>
      <c r="G10571" t="s">
        <v>161</v>
      </c>
      <c r="H10571" t="s">
        <v>134</v>
      </c>
      <c r="I10571" t="s">
        <v>135</v>
      </c>
      <c r="J10571" t="s">
        <v>136</v>
      </c>
      <c r="K10571" t="s">
        <v>137</v>
      </c>
      <c r="L10571" t="s">
        <v>29480</v>
      </c>
      <c r="M10571" t="s">
        <v>29481</v>
      </c>
      <c r="N10571">
        <v>1.1444444439999999</v>
      </c>
      <c r="O10571">
        <v>0</v>
      </c>
      <c r="P10571">
        <v>2167</v>
      </c>
      <c r="Q10571">
        <v>24</v>
      </c>
      <c r="R10571">
        <v>19</v>
      </c>
      <c r="S10571">
        <v>15</v>
      </c>
      <c r="T10571">
        <v>184</v>
      </c>
      <c r="U10571">
        <v>0</v>
      </c>
      <c r="V10571">
        <v>0</v>
      </c>
      <c r="W10571">
        <v>0</v>
      </c>
      <c r="X10571">
        <v>176.09722145525367</v>
      </c>
      <c r="Y10571">
        <v>11.044623111247672</v>
      </c>
      <c r="Z10571">
        <v>5.536687196005583</v>
      </c>
      <c r="AA10571">
        <v>27.274463748004287</v>
      </c>
      <c r="AB10571">
        <v>62.58596831971478</v>
      </c>
      <c r="AC10571">
        <v>0</v>
      </c>
      <c r="AD10571">
        <v>0</v>
      </c>
      <c r="AE10571">
        <v>282.53896383022595</v>
      </c>
    </row>
    <row r="10572" spans="1:31" x14ac:dyDescent="0.25">
      <c r="A10572">
        <v>1667898</v>
      </c>
      <c r="B10572">
        <v>1</v>
      </c>
      <c r="C10572" t="s">
        <v>80</v>
      </c>
      <c r="D10572" t="s">
        <v>97</v>
      </c>
      <c r="E10572" t="s">
        <v>131</v>
      </c>
      <c r="F10572" t="s">
        <v>29482</v>
      </c>
      <c r="G10572" t="s">
        <v>195</v>
      </c>
      <c r="H10572" t="s">
        <v>134</v>
      </c>
      <c r="I10572" t="s">
        <v>135</v>
      </c>
      <c r="J10572" t="s">
        <v>136</v>
      </c>
      <c r="K10572" t="s">
        <v>137</v>
      </c>
      <c r="L10572" t="s">
        <v>29483</v>
      </c>
      <c r="M10572" t="s">
        <v>29484</v>
      </c>
      <c r="N10572">
        <v>5.7405555550000003</v>
      </c>
      <c r="O10572">
        <v>0</v>
      </c>
      <c r="P10572">
        <v>70</v>
      </c>
      <c r="Q10572">
        <v>0</v>
      </c>
      <c r="R10572">
        <v>53</v>
      </c>
      <c r="S10572">
        <v>0</v>
      </c>
      <c r="T10572">
        <v>14</v>
      </c>
      <c r="U10572">
        <v>0</v>
      </c>
      <c r="V10572">
        <v>0</v>
      </c>
      <c r="W10572">
        <v>0</v>
      </c>
      <c r="X10572">
        <v>341.41024970984978</v>
      </c>
      <c r="Y10572">
        <v>0</v>
      </c>
      <c r="Z10572">
        <v>147.29119619252296</v>
      </c>
      <c r="AA10572">
        <v>0</v>
      </c>
      <c r="AB10572">
        <v>119.99100051936875</v>
      </c>
      <c r="AC10572">
        <v>0</v>
      </c>
      <c r="AD10572">
        <v>0</v>
      </c>
      <c r="AE10572">
        <v>608.69244642174147</v>
      </c>
    </row>
    <row r="10573" spans="1:31" x14ac:dyDescent="0.25">
      <c r="A10573">
        <v>1667718</v>
      </c>
      <c r="B10573">
        <v>1</v>
      </c>
      <c r="C10573" t="s">
        <v>80</v>
      </c>
      <c r="D10573" t="s">
        <v>92</v>
      </c>
      <c r="E10573" t="s">
        <v>131</v>
      </c>
      <c r="F10573" t="s">
        <v>5701</v>
      </c>
      <c r="G10573" t="s">
        <v>195</v>
      </c>
      <c r="H10573" t="s">
        <v>134</v>
      </c>
      <c r="I10573" t="s">
        <v>135</v>
      </c>
      <c r="J10573" t="s">
        <v>136</v>
      </c>
      <c r="K10573" t="s">
        <v>137</v>
      </c>
      <c r="L10573" t="s">
        <v>29485</v>
      </c>
      <c r="M10573" t="s">
        <v>29486</v>
      </c>
      <c r="N10573">
        <v>2.4272222220000002</v>
      </c>
      <c r="O10573">
        <v>0</v>
      </c>
      <c r="P10573">
        <v>8</v>
      </c>
      <c r="Q10573">
        <v>0</v>
      </c>
      <c r="R10573">
        <v>0</v>
      </c>
      <c r="S10573">
        <v>0</v>
      </c>
      <c r="T10573">
        <v>4</v>
      </c>
      <c r="U10573">
        <v>0</v>
      </c>
      <c r="V10573">
        <v>0</v>
      </c>
      <c r="W10573">
        <v>0</v>
      </c>
      <c r="X10573">
        <v>9.0829538935529577</v>
      </c>
      <c r="Y10573">
        <v>0</v>
      </c>
      <c r="Z10573">
        <v>0</v>
      </c>
      <c r="AA10573">
        <v>0</v>
      </c>
      <c r="AB10573">
        <v>11.757540937038002</v>
      </c>
      <c r="AC10573">
        <v>0</v>
      </c>
      <c r="AD10573">
        <v>0</v>
      </c>
      <c r="AE10573">
        <v>20.840494830590959</v>
      </c>
    </row>
    <row r="10574" spans="1:31" x14ac:dyDescent="0.25">
      <c r="A10574">
        <v>1667008</v>
      </c>
      <c r="B10574">
        <v>1</v>
      </c>
      <c r="C10574" t="s">
        <v>81</v>
      </c>
      <c r="D10574" t="s">
        <v>121</v>
      </c>
      <c r="E10574" t="s">
        <v>178</v>
      </c>
      <c r="F10574" t="s">
        <v>29487</v>
      </c>
      <c r="G10574" t="s">
        <v>227</v>
      </c>
      <c r="H10574" t="s">
        <v>149</v>
      </c>
      <c r="I10574" t="s">
        <v>135</v>
      </c>
      <c r="J10574" t="s">
        <v>136</v>
      </c>
      <c r="K10574" t="s">
        <v>137</v>
      </c>
      <c r="L10574" t="s">
        <v>29488</v>
      </c>
      <c r="M10574" t="s">
        <v>29489</v>
      </c>
      <c r="N10574">
        <v>2.7283333330000001</v>
      </c>
      <c r="O10574">
        <v>0</v>
      </c>
      <c r="P10574">
        <v>7</v>
      </c>
      <c r="Q10574">
        <v>0</v>
      </c>
      <c r="R10574">
        <v>0</v>
      </c>
      <c r="S10574">
        <v>0</v>
      </c>
      <c r="T10574">
        <v>0</v>
      </c>
      <c r="U10574">
        <v>0</v>
      </c>
      <c r="V10574">
        <v>0</v>
      </c>
      <c r="W10574">
        <v>0</v>
      </c>
      <c r="X10574">
        <v>3.1918348715968872</v>
      </c>
      <c r="Y10574">
        <v>0</v>
      </c>
      <c r="Z10574">
        <v>0</v>
      </c>
      <c r="AA10574">
        <v>0</v>
      </c>
      <c r="AB10574">
        <v>0</v>
      </c>
      <c r="AC10574">
        <v>0</v>
      </c>
      <c r="AD10574">
        <v>0</v>
      </c>
      <c r="AE10574">
        <v>3.1918348715968872</v>
      </c>
    </row>
    <row r="10575" spans="1:31" x14ac:dyDescent="0.25">
      <c r="A10575">
        <v>1667363</v>
      </c>
      <c r="B10575">
        <v>1</v>
      </c>
      <c r="C10575" t="s">
        <v>81</v>
      </c>
      <c r="D10575" t="s">
        <v>127</v>
      </c>
      <c r="E10575" t="s">
        <v>131</v>
      </c>
      <c r="F10575" t="s">
        <v>2785</v>
      </c>
      <c r="G10575" t="s">
        <v>161</v>
      </c>
      <c r="H10575" t="s">
        <v>134</v>
      </c>
      <c r="I10575" t="s">
        <v>191</v>
      </c>
      <c r="J10575" t="s">
        <v>136</v>
      </c>
      <c r="K10575" t="s">
        <v>137</v>
      </c>
      <c r="L10575" t="s">
        <v>29490</v>
      </c>
      <c r="M10575" t="s">
        <v>29491</v>
      </c>
      <c r="N10575">
        <v>1.3888888E-2</v>
      </c>
      <c r="O10575">
        <v>0</v>
      </c>
      <c r="P10575">
        <v>949</v>
      </c>
      <c r="Q10575">
        <v>11</v>
      </c>
      <c r="R10575">
        <v>31</v>
      </c>
      <c r="S10575">
        <v>7</v>
      </c>
      <c r="T10575">
        <v>130</v>
      </c>
      <c r="U10575">
        <v>7</v>
      </c>
      <c r="V10575">
        <v>1</v>
      </c>
      <c r="W10575">
        <v>0</v>
      </c>
      <c r="X10575">
        <v>3.8513445710591188</v>
      </c>
      <c r="Y10575">
        <v>3.1945456179347229E-2</v>
      </c>
      <c r="Z10575">
        <v>3.2664034257347221E-2</v>
      </c>
      <c r="AA10575">
        <v>0.14159298888937499</v>
      </c>
      <c r="AB10575">
        <v>1.0627120911311105</v>
      </c>
      <c r="AC10575">
        <v>7.541177630107514</v>
      </c>
      <c r="AD10575">
        <v>0.30657511121925002</v>
      </c>
      <c r="AE10575">
        <v>12.968011882843061</v>
      </c>
    </row>
    <row r="10576" spans="1:31" x14ac:dyDescent="0.25">
      <c r="A10576">
        <v>1667031</v>
      </c>
      <c r="B10576">
        <v>1</v>
      </c>
      <c r="C10576" t="s">
        <v>80</v>
      </c>
      <c r="D10576" t="s">
        <v>99</v>
      </c>
      <c r="E10576" t="s">
        <v>146</v>
      </c>
      <c r="F10576" t="s">
        <v>26909</v>
      </c>
      <c r="G10576" t="s">
        <v>260</v>
      </c>
      <c r="H10576" t="s">
        <v>149</v>
      </c>
      <c r="I10576" t="s">
        <v>135</v>
      </c>
      <c r="J10576" t="s">
        <v>136</v>
      </c>
      <c r="K10576" t="s">
        <v>137</v>
      </c>
      <c r="L10576" t="s">
        <v>29492</v>
      </c>
      <c r="M10576" t="s">
        <v>29493</v>
      </c>
      <c r="N10576">
        <v>1.5066666660000001</v>
      </c>
      <c r="O10576">
        <v>0</v>
      </c>
      <c r="P10576">
        <v>116</v>
      </c>
      <c r="Q10576">
        <v>0</v>
      </c>
      <c r="R10576">
        <v>0</v>
      </c>
      <c r="S10576">
        <v>0</v>
      </c>
      <c r="T10576">
        <v>6</v>
      </c>
      <c r="U10576">
        <v>0</v>
      </c>
      <c r="V10576">
        <v>1</v>
      </c>
      <c r="W10576">
        <v>0</v>
      </c>
      <c r="X10576">
        <v>23.804153212890196</v>
      </c>
      <c r="Y10576">
        <v>0</v>
      </c>
      <c r="Z10576">
        <v>0</v>
      </c>
      <c r="AA10576">
        <v>0</v>
      </c>
      <c r="AB10576">
        <v>2.3587278955952726</v>
      </c>
      <c r="AC10576">
        <v>0</v>
      </c>
      <c r="AD10576">
        <v>0.68530228353588463</v>
      </c>
      <c r="AE10576">
        <v>26.848183392021355</v>
      </c>
    </row>
    <row r="10577" spans="1:31" x14ac:dyDescent="0.25">
      <c r="A10577">
        <v>1668027</v>
      </c>
      <c r="B10577">
        <v>1</v>
      </c>
      <c r="C10577" t="s">
        <v>80</v>
      </c>
      <c r="D10577" t="s">
        <v>104</v>
      </c>
      <c r="E10577" t="s">
        <v>178</v>
      </c>
      <c r="F10577" t="s">
        <v>29494</v>
      </c>
      <c r="G10577" t="s">
        <v>227</v>
      </c>
      <c r="H10577" t="s">
        <v>149</v>
      </c>
      <c r="I10577" t="s">
        <v>135</v>
      </c>
      <c r="J10577" t="s">
        <v>136</v>
      </c>
      <c r="K10577" t="s">
        <v>137</v>
      </c>
      <c r="L10577" t="s">
        <v>29495</v>
      </c>
      <c r="M10577" t="s">
        <v>29496</v>
      </c>
      <c r="N10577">
        <v>1.4794444440000001</v>
      </c>
      <c r="O10577">
        <v>0</v>
      </c>
      <c r="P10577">
        <v>0</v>
      </c>
      <c r="Q10577">
        <v>0</v>
      </c>
      <c r="R10577">
        <v>2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0.74932266302640327</v>
      </c>
      <c r="AA10577">
        <v>0</v>
      </c>
      <c r="AB10577">
        <v>0</v>
      </c>
      <c r="AC10577">
        <v>0</v>
      </c>
      <c r="AD10577">
        <v>0</v>
      </c>
      <c r="AE10577">
        <v>0.74932266302640327</v>
      </c>
    </row>
    <row r="10578" spans="1:31" x14ac:dyDescent="0.25">
      <c r="A10578">
        <v>1667695</v>
      </c>
      <c r="B10578">
        <v>1</v>
      </c>
      <c r="C10578" t="s">
        <v>80</v>
      </c>
      <c r="D10578" t="s">
        <v>86</v>
      </c>
      <c r="E10578" t="s">
        <v>152</v>
      </c>
      <c r="F10578" t="s">
        <v>29497</v>
      </c>
      <c r="G10578" t="s">
        <v>154</v>
      </c>
      <c r="H10578" t="s">
        <v>149</v>
      </c>
      <c r="I10578" t="s">
        <v>135</v>
      </c>
      <c r="J10578" t="s">
        <v>136</v>
      </c>
      <c r="K10578" t="s">
        <v>137</v>
      </c>
      <c r="L10578" t="s">
        <v>29498</v>
      </c>
      <c r="M10578" t="s">
        <v>29499</v>
      </c>
      <c r="N10578">
        <v>2.1497222219999998</v>
      </c>
      <c r="O10578">
        <v>0</v>
      </c>
      <c r="P10578">
        <v>1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0</v>
      </c>
      <c r="W10578">
        <v>0</v>
      </c>
      <c r="X10578">
        <v>0.94598029185787114</v>
      </c>
      <c r="Y10578">
        <v>0</v>
      </c>
      <c r="Z10578">
        <v>0</v>
      </c>
      <c r="AA10578">
        <v>0</v>
      </c>
      <c r="AB10578">
        <v>0</v>
      </c>
      <c r="AC10578">
        <v>0</v>
      </c>
      <c r="AD10578">
        <v>0</v>
      </c>
      <c r="AE10578">
        <v>0.94598029185787114</v>
      </c>
    </row>
    <row r="10579" spans="1:31" x14ac:dyDescent="0.25">
      <c r="A10579">
        <v>1667217</v>
      </c>
      <c r="B10579">
        <v>1</v>
      </c>
      <c r="C10579" t="s">
        <v>81</v>
      </c>
      <c r="D10579" t="s">
        <v>120</v>
      </c>
      <c r="E10579" t="s">
        <v>146</v>
      </c>
      <c r="F10579" t="s">
        <v>29500</v>
      </c>
      <c r="G10579" t="s">
        <v>288</v>
      </c>
      <c r="H10579" t="s">
        <v>149</v>
      </c>
      <c r="I10579" t="s">
        <v>135</v>
      </c>
      <c r="J10579" t="s">
        <v>136</v>
      </c>
      <c r="K10579" t="s">
        <v>137</v>
      </c>
      <c r="L10579" t="s">
        <v>29501</v>
      </c>
      <c r="M10579" t="s">
        <v>29502</v>
      </c>
      <c r="N10579">
        <v>0.42833333299999998</v>
      </c>
      <c r="O10579">
        <v>0</v>
      </c>
      <c r="P10579">
        <v>351</v>
      </c>
      <c r="Q10579">
        <v>0</v>
      </c>
      <c r="R10579">
        <v>2</v>
      </c>
      <c r="S10579">
        <v>0</v>
      </c>
      <c r="T10579">
        <v>35</v>
      </c>
      <c r="U10579">
        <v>0</v>
      </c>
      <c r="V10579">
        <v>0</v>
      </c>
      <c r="W10579">
        <v>0</v>
      </c>
      <c r="X10579">
        <v>44.386404452082267</v>
      </c>
      <c r="Y10579">
        <v>0</v>
      </c>
      <c r="Z10579">
        <v>1.6621775972700001E-3</v>
      </c>
      <c r="AA10579">
        <v>0</v>
      </c>
      <c r="AB10579">
        <v>9.3219312475327847</v>
      </c>
      <c r="AC10579">
        <v>0</v>
      </c>
      <c r="AD10579">
        <v>0</v>
      </c>
      <c r="AE10579">
        <v>53.709997877212317</v>
      </c>
    </row>
    <row r="10580" spans="1:31" x14ac:dyDescent="0.25">
      <c r="A10580">
        <v>1667981</v>
      </c>
      <c r="B10580">
        <v>1</v>
      </c>
      <c r="C10580" t="s">
        <v>80</v>
      </c>
      <c r="D10580" t="s">
        <v>104</v>
      </c>
      <c r="E10580" t="s">
        <v>178</v>
      </c>
      <c r="F10580" t="s">
        <v>29503</v>
      </c>
      <c r="G10580" t="s">
        <v>231</v>
      </c>
      <c r="H10580" t="s">
        <v>149</v>
      </c>
      <c r="I10580" t="s">
        <v>135</v>
      </c>
      <c r="J10580" t="s">
        <v>136</v>
      </c>
      <c r="K10580" t="s">
        <v>137</v>
      </c>
      <c r="L10580" t="s">
        <v>29504</v>
      </c>
      <c r="M10580" t="s">
        <v>29505</v>
      </c>
      <c r="N10580">
        <v>6.5108333329999999</v>
      </c>
      <c r="O10580">
        <v>0</v>
      </c>
      <c r="P10580">
        <v>1</v>
      </c>
      <c r="Q10580">
        <v>0</v>
      </c>
      <c r="R10580">
        <v>17</v>
      </c>
      <c r="S10580">
        <v>0</v>
      </c>
      <c r="T10580">
        <v>5</v>
      </c>
      <c r="U10580">
        <v>0</v>
      </c>
      <c r="V10580">
        <v>0</v>
      </c>
      <c r="W10580">
        <v>0</v>
      </c>
      <c r="X10580">
        <v>2.1943125625775504</v>
      </c>
      <c r="Y10580">
        <v>0</v>
      </c>
      <c r="Z10580">
        <v>22.036244801304008</v>
      </c>
      <c r="AA10580">
        <v>0</v>
      </c>
      <c r="AB10580">
        <v>19.087661393876235</v>
      </c>
      <c r="AC10580">
        <v>0</v>
      </c>
      <c r="AD10580">
        <v>0</v>
      </c>
      <c r="AE10580">
        <v>43.318218757757791</v>
      </c>
    </row>
    <row r="10581" spans="1:31" x14ac:dyDescent="0.25">
      <c r="A10581">
        <v>1667194</v>
      </c>
      <c r="B10581">
        <v>1</v>
      </c>
      <c r="C10581" t="s">
        <v>80</v>
      </c>
      <c r="D10581" t="s">
        <v>100</v>
      </c>
      <c r="E10581" t="s">
        <v>178</v>
      </c>
      <c r="F10581" t="s">
        <v>29506</v>
      </c>
      <c r="G10581" t="s">
        <v>403</v>
      </c>
      <c r="H10581" t="s">
        <v>149</v>
      </c>
      <c r="I10581" t="s">
        <v>135</v>
      </c>
      <c r="J10581" t="s">
        <v>136</v>
      </c>
      <c r="K10581" t="s">
        <v>137</v>
      </c>
      <c r="L10581" t="s">
        <v>29507</v>
      </c>
      <c r="M10581" t="s">
        <v>29508</v>
      </c>
      <c r="N10581">
        <v>4.7644444439999996</v>
      </c>
      <c r="O10581">
        <v>0</v>
      </c>
      <c r="P10581">
        <v>6</v>
      </c>
      <c r="Q10581">
        <v>0</v>
      </c>
      <c r="R10581">
        <v>15</v>
      </c>
      <c r="S10581">
        <v>0</v>
      </c>
      <c r="T10581">
        <v>5</v>
      </c>
      <c r="U10581">
        <v>0</v>
      </c>
      <c r="V10581">
        <v>0</v>
      </c>
      <c r="W10581">
        <v>0</v>
      </c>
      <c r="X10581">
        <v>18.133182428295083</v>
      </c>
      <c r="Y10581">
        <v>0</v>
      </c>
      <c r="Z10581">
        <v>44.284448267435181</v>
      </c>
      <c r="AA10581">
        <v>0</v>
      </c>
      <c r="AB10581">
        <v>7.7230127228038947</v>
      </c>
      <c r="AC10581">
        <v>0</v>
      </c>
      <c r="AD10581">
        <v>0</v>
      </c>
      <c r="AE10581">
        <v>70.140643418534168</v>
      </c>
    </row>
    <row r="10582" spans="1:31" x14ac:dyDescent="0.25">
      <c r="A10582">
        <v>1667858</v>
      </c>
      <c r="B10582">
        <v>1</v>
      </c>
      <c r="C10582" t="s">
        <v>80</v>
      </c>
      <c r="D10582" t="s">
        <v>85</v>
      </c>
      <c r="E10582" t="s">
        <v>152</v>
      </c>
      <c r="F10582" t="s">
        <v>29509</v>
      </c>
      <c r="G10582" t="s">
        <v>154</v>
      </c>
      <c r="H10582" t="s">
        <v>149</v>
      </c>
      <c r="I10582" t="s">
        <v>135</v>
      </c>
      <c r="J10582" t="s">
        <v>136</v>
      </c>
      <c r="K10582" t="s">
        <v>137</v>
      </c>
      <c r="L10582" t="s">
        <v>29510</v>
      </c>
      <c r="M10582" t="s">
        <v>29511</v>
      </c>
      <c r="N10582">
        <v>1.2283333329999999</v>
      </c>
      <c r="O10582">
        <v>0</v>
      </c>
      <c r="P10582">
        <v>5</v>
      </c>
      <c r="Q10582">
        <v>0</v>
      </c>
      <c r="R10582">
        <v>0</v>
      </c>
      <c r="S10582">
        <v>0</v>
      </c>
      <c r="T10582">
        <v>1</v>
      </c>
      <c r="U10582">
        <v>0</v>
      </c>
      <c r="V10582">
        <v>0</v>
      </c>
      <c r="W10582">
        <v>0</v>
      </c>
      <c r="X10582">
        <v>2.8208144907398682</v>
      </c>
      <c r="Y10582">
        <v>0</v>
      </c>
      <c r="Z10582">
        <v>0</v>
      </c>
      <c r="AA10582">
        <v>0</v>
      </c>
      <c r="AB10582">
        <v>1.9154731288978999</v>
      </c>
      <c r="AC10582">
        <v>0</v>
      </c>
      <c r="AD10582">
        <v>0</v>
      </c>
      <c r="AE10582">
        <v>4.7362876196377677</v>
      </c>
    </row>
    <row r="10583" spans="1:31" x14ac:dyDescent="0.25">
      <c r="A10583">
        <v>1667171</v>
      </c>
      <c r="B10583">
        <v>1</v>
      </c>
      <c r="C10583" t="s">
        <v>80</v>
      </c>
      <c r="D10583" t="s">
        <v>107</v>
      </c>
      <c r="E10583" t="s">
        <v>204</v>
      </c>
      <c r="F10583" t="s">
        <v>29512</v>
      </c>
      <c r="G10583" t="s">
        <v>161</v>
      </c>
      <c r="H10583" t="s">
        <v>134</v>
      </c>
      <c r="I10583" t="s">
        <v>135</v>
      </c>
      <c r="J10583" t="s">
        <v>136</v>
      </c>
      <c r="K10583" t="s">
        <v>137</v>
      </c>
      <c r="L10583" t="s">
        <v>29513</v>
      </c>
      <c r="M10583" t="s">
        <v>29350</v>
      </c>
      <c r="N10583">
        <v>0.62805555499999999</v>
      </c>
      <c r="O10583">
        <v>8</v>
      </c>
      <c r="P10583">
        <v>1721</v>
      </c>
      <c r="Q10583">
        <v>0</v>
      </c>
      <c r="R10583">
        <v>0</v>
      </c>
      <c r="S10583">
        <v>15</v>
      </c>
      <c r="T10583">
        <v>128</v>
      </c>
      <c r="U10583">
        <v>0</v>
      </c>
      <c r="V10583">
        <v>1</v>
      </c>
      <c r="W10583">
        <v>16.377534260540532</v>
      </c>
      <c r="X10583">
        <v>100.86484551096441</v>
      </c>
      <c r="Y10583">
        <v>0</v>
      </c>
      <c r="Z10583">
        <v>0</v>
      </c>
      <c r="AA10583">
        <v>13.568555098708284</v>
      </c>
      <c r="AB10583">
        <v>109.77305915792164</v>
      </c>
      <c r="AC10583">
        <v>0</v>
      </c>
      <c r="AD10583">
        <v>6.0514209981182232E-2</v>
      </c>
      <c r="AE10583">
        <v>240.64450823811606</v>
      </c>
    </row>
    <row r="10584" spans="1:31" x14ac:dyDescent="0.25">
      <c r="A10584">
        <v>1667025</v>
      </c>
      <c r="B10584">
        <v>1</v>
      </c>
      <c r="C10584" t="s">
        <v>80</v>
      </c>
      <c r="D10584" t="s">
        <v>105</v>
      </c>
      <c r="E10584" t="s">
        <v>178</v>
      </c>
      <c r="F10584" t="s">
        <v>29514</v>
      </c>
      <c r="G10584" t="s">
        <v>227</v>
      </c>
      <c r="H10584" t="s">
        <v>149</v>
      </c>
      <c r="I10584" t="s">
        <v>135</v>
      </c>
      <c r="J10584" t="s">
        <v>136</v>
      </c>
      <c r="K10584" t="s">
        <v>137</v>
      </c>
      <c r="L10584" t="s">
        <v>29515</v>
      </c>
      <c r="M10584" t="s">
        <v>29516</v>
      </c>
      <c r="N10584">
        <v>1.2438888880000001</v>
      </c>
      <c r="O10584">
        <v>0</v>
      </c>
      <c r="P10584">
        <v>55</v>
      </c>
      <c r="Q10584">
        <v>0</v>
      </c>
      <c r="R10584">
        <v>0</v>
      </c>
      <c r="S10584">
        <v>0</v>
      </c>
      <c r="T10584">
        <v>13</v>
      </c>
      <c r="U10584">
        <v>0</v>
      </c>
      <c r="V10584">
        <v>0</v>
      </c>
      <c r="W10584">
        <v>0</v>
      </c>
      <c r="X10584">
        <v>20.539294686242918</v>
      </c>
      <c r="Y10584">
        <v>0</v>
      </c>
      <c r="Z10584">
        <v>0</v>
      </c>
      <c r="AA10584">
        <v>0</v>
      </c>
      <c r="AB10584">
        <v>22.929193068019533</v>
      </c>
      <c r="AC10584">
        <v>0</v>
      </c>
      <c r="AD10584">
        <v>0</v>
      </c>
      <c r="AE10584">
        <v>43.468487754262455</v>
      </c>
    </row>
    <row r="10585" spans="1:31" x14ac:dyDescent="0.25">
      <c r="A10585">
        <v>1667380</v>
      </c>
      <c r="B10585">
        <v>1</v>
      </c>
      <c r="C10585" t="s">
        <v>81</v>
      </c>
      <c r="D10585" t="s">
        <v>128</v>
      </c>
      <c r="E10585" t="s">
        <v>140</v>
      </c>
      <c r="F10585" t="s">
        <v>3870</v>
      </c>
      <c r="G10585" t="s">
        <v>161</v>
      </c>
      <c r="H10585" t="s">
        <v>134</v>
      </c>
      <c r="I10585" t="s">
        <v>135</v>
      </c>
      <c r="J10585" t="s">
        <v>136</v>
      </c>
      <c r="K10585" t="s">
        <v>137</v>
      </c>
      <c r="L10585" t="s">
        <v>29517</v>
      </c>
      <c r="M10585" t="s">
        <v>29518</v>
      </c>
      <c r="N10585">
        <v>0.75083333299999999</v>
      </c>
      <c r="O10585">
        <v>0</v>
      </c>
      <c r="P10585">
        <v>542</v>
      </c>
      <c r="Q10585">
        <v>1</v>
      </c>
      <c r="R10585">
        <v>69</v>
      </c>
      <c r="S10585">
        <v>3</v>
      </c>
      <c r="T10585">
        <v>127</v>
      </c>
      <c r="U10585">
        <v>1</v>
      </c>
      <c r="V10585">
        <v>0</v>
      </c>
      <c r="W10585">
        <v>0</v>
      </c>
      <c r="X10585">
        <v>91.515840512738308</v>
      </c>
      <c r="Y10585">
        <v>8.6093180457694025</v>
      </c>
      <c r="Z10585">
        <v>6.1875198357909724</v>
      </c>
      <c r="AA10585">
        <v>4.2439416162714698</v>
      </c>
      <c r="AB10585">
        <v>68.471701287175804</v>
      </c>
      <c r="AC10585">
        <v>15.726387921338716</v>
      </c>
      <c r="AD10585">
        <v>0</v>
      </c>
      <c r="AE10585">
        <v>194.75470921908467</v>
      </c>
    </row>
    <row r="10586" spans="1:31" x14ac:dyDescent="0.25">
      <c r="A10586">
        <v>1667735</v>
      </c>
      <c r="B10586">
        <v>1</v>
      </c>
      <c r="C10586" t="s">
        <v>80</v>
      </c>
      <c r="D10586" t="s">
        <v>93</v>
      </c>
      <c r="E10586" t="s">
        <v>140</v>
      </c>
      <c r="F10586" t="s">
        <v>29519</v>
      </c>
      <c r="G10586" t="s">
        <v>161</v>
      </c>
      <c r="H10586" t="s">
        <v>134</v>
      </c>
      <c r="I10586" t="s">
        <v>135</v>
      </c>
      <c r="J10586" t="s">
        <v>136</v>
      </c>
      <c r="K10586" t="s">
        <v>137</v>
      </c>
      <c r="L10586" t="s">
        <v>29520</v>
      </c>
      <c r="M10586" t="s">
        <v>29521</v>
      </c>
      <c r="N10586">
        <v>0.61944444399999998</v>
      </c>
      <c r="O10586">
        <v>0</v>
      </c>
      <c r="P10586">
        <v>3523</v>
      </c>
      <c r="Q10586">
        <v>3</v>
      </c>
      <c r="R10586">
        <v>1</v>
      </c>
      <c r="S10586">
        <v>1</v>
      </c>
      <c r="T10586">
        <v>139</v>
      </c>
      <c r="U10586">
        <v>1</v>
      </c>
      <c r="V10586">
        <v>0</v>
      </c>
      <c r="W10586">
        <v>0</v>
      </c>
      <c r="X10586">
        <v>662.81656144086935</v>
      </c>
      <c r="Y10586">
        <v>5.5023885134000672</v>
      </c>
      <c r="Z10586">
        <v>4.7337042291750011E-3</v>
      </c>
      <c r="AA10586">
        <v>21.136530408875633</v>
      </c>
      <c r="AB10586">
        <v>71.129263371598711</v>
      </c>
      <c r="AC10586">
        <v>8.2805668783630217</v>
      </c>
      <c r="AD10586">
        <v>0</v>
      </c>
      <c r="AE10586">
        <v>768.8700443173359</v>
      </c>
    </row>
    <row r="10587" spans="1:31" x14ac:dyDescent="0.25">
      <c r="A10587">
        <v>1667440</v>
      </c>
      <c r="B10587">
        <v>1</v>
      </c>
      <c r="C10587" t="s">
        <v>80</v>
      </c>
      <c r="D10587" t="s">
        <v>98</v>
      </c>
      <c r="E10587" t="s">
        <v>178</v>
      </c>
      <c r="F10587" t="s">
        <v>29522</v>
      </c>
      <c r="G10587" t="s">
        <v>227</v>
      </c>
      <c r="H10587" t="s">
        <v>149</v>
      </c>
      <c r="I10587" t="s">
        <v>135</v>
      </c>
      <c r="J10587" t="s">
        <v>136</v>
      </c>
      <c r="K10587" t="s">
        <v>137</v>
      </c>
      <c r="L10587" t="s">
        <v>29523</v>
      </c>
      <c r="M10587" t="s">
        <v>29524</v>
      </c>
      <c r="N10587">
        <v>2.014444444</v>
      </c>
      <c r="O10587">
        <v>0</v>
      </c>
      <c r="P10587">
        <v>91</v>
      </c>
      <c r="Q10587">
        <v>0</v>
      </c>
      <c r="R10587">
        <v>0</v>
      </c>
      <c r="S10587">
        <v>0</v>
      </c>
      <c r="T10587">
        <v>9</v>
      </c>
      <c r="U10587">
        <v>0</v>
      </c>
      <c r="V10587">
        <v>0</v>
      </c>
      <c r="W10587">
        <v>0</v>
      </c>
      <c r="X10587">
        <v>45.851930643749895</v>
      </c>
      <c r="Y10587">
        <v>0</v>
      </c>
      <c r="Z10587">
        <v>0</v>
      </c>
      <c r="AA10587">
        <v>0</v>
      </c>
      <c r="AB10587">
        <v>11.706150555394434</v>
      </c>
      <c r="AC10587">
        <v>0</v>
      </c>
      <c r="AD10587">
        <v>0</v>
      </c>
      <c r="AE10587">
        <v>57.558081199144326</v>
      </c>
    </row>
    <row r="10588" spans="1:31" x14ac:dyDescent="0.25">
      <c r="A10588">
        <v>1668067</v>
      </c>
      <c r="B10588">
        <v>1</v>
      </c>
      <c r="C10588" t="s">
        <v>80</v>
      </c>
      <c r="D10588" t="s">
        <v>84</v>
      </c>
      <c r="E10588" t="s">
        <v>362</v>
      </c>
      <c r="F10588" t="s">
        <v>29525</v>
      </c>
      <c r="G10588" t="s">
        <v>900</v>
      </c>
      <c r="H10588" t="s">
        <v>149</v>
      </c>
      <c r="I10588" t="s">
        <v>135</v>
      </c>
      <c r="J10588" t="s">
        <v>136</v>
      </c>
      <c r="K10588" t="s">
        <v>137</v>
      </c>
      <c r="L10588" t="s">
        <v>29526</v>
      </c>
      <c r="M10588" t="s">
        <v>29527</v>
      </c>
      <c r="N10588">
        <v>3.0758333329999998</v>
      </c>
      <c r="O10588">
        <v>0</v>
      </c>
      <c r="P10588">
        <v>8</v>
      </c>
      <c r="Q10588">
        <v>0</v>
      </c>
      <c r="R10588">
        <v>0</v>
      </c>
      <c r="S10588">
        <v>0</v>
      </c>
      <c r="T10588">
        <v>0</v>
      </c>
      <c r="U10588">
        <v>0</v>
      </c>
      <c r="V10588">
        <v>0</v>
      </c>
      <c r="W10588">
        <v>0</v>
      </c>
      <c r="X10588">
        <v>9.0943703064622916</v>
      </c>
      <c r="Y10588">
        <v>0</v>
      </c>
      <c r="Z10588">
        <v>0</v>
      </c>
      <c r="AA10588">
        <v>0</v>
      </c>
      <c r="AB10588">
        <v>0</v>
      </c>
      <c r="AC10588">
        <v>0</v>
      </c>
      <c r="AD10588">
        <v>0</v>
      </c>
      <c r="AE10588">
        <v>9.0943703064622916</v>
      </c>
    </row>
    <row r="10589" spans="1:31" x14ac:dyDescent="0.25">
      <c r="A10589">
        <v>1667426</v>
      </c>
      <c r="B10589">
        <v>1</v>
      </c>
      <c r="C10589" t="s">
        <v>80</v>
      </c>
      <c r="D10589" t="s">
        <v>99</v>
      </c>
      <c r="E10589" t="s">
        <v>140</v>
      </c>
      <c r="F10589" t="s">
        <v>29528</v>
      </c>
      <c r="G10589" t="s">
        <v>161</v>
      </c>
      <c r="H10589" t="s">
        <v>134</v>
      </c>
      <c r="I10589" t="s">
        <v>135</v>
      </c>
      <c r="J10589" t="s">
        <v>136</v>
      </c>
      <c r="K10589" t="s">
        <v>137</v>
      </c>
      <c r="L10589" t="s">
        <v>29529</v>
      </c>
      <c r="M10589" t="s">
        <v>29530</v>
      </c>
      <c r="N10589">
        <v>5.9722221999999998E-2</v>
      </c>
      <c r="O10589">
        <v>22</v>
      </c>
      <c r="P10589">
        <v>4408</v>
      </c>
      <c r="Q10589">
        <v>13</v>
      </c>
      <c r="R10589">
        <v>173</v>
      </c>
      <c r="S10589">
        <v>41</v>
      </c>
      <c r="T10589">
        <v>573</v>
      </c>
      <c r="U10589">
        <v>0</v>
      </c>
      <c r="V10589">
        <v>10</v>
      </c>
      <c r="W10589">
        <v>2.7662504524010427</v>
      </c>
      <c r="X10589">
        <v>53.754092315257445</v>
      </c>
      <c r="Y10589">
        <v>1.544062955541889</v>
      </c>
      <c r="Z10589">
        <v>1.8069792128399953</v>
      </c>
      <c r="AA10589">
        <v>11.689593161919847</v>
      </c>
      <c r="AB10589">
        <v>28.657048153861112</v>
      </c>
      <c r="AC10589">
        <v>0</v>
      </c>
      <c r="AD10589">
        <v>1.3914226467693125</v>
      </c>
      <c r="AE10589">
        <v>101.60944889859066</v>
      </c>
    </row>
    <row r="10590" spans="1:31" x14ac:dyDescent="0.25">
      <c r="A10590">
        <v>1667177</v>
      </c>
      <c r="B10590">
        <v>1</v>
      </c>
      <c r="C10590" t="s">
        <v>80</v>
      </c>
      <c r="D10590" t="s">
        <v>105</v>
      </c>
      <c r="E10590" t="s">
        <v>152</v>
      </c>
      <c r="F10590" t="s">
        <v>29531</v>
      </c>
      <c r="G10590" t="s">
        <v>168</v>
      </c>
      <c r="H10590" t="s">
        <v>149</v>
      </c>
      <c r="I10590" t="s">
        <v>135</v>
      </c>
      <c r="J10590" t="s">
        <v>136</v>
      </c>
      <c r="K10590" t="s">
        <v>137</v>
      </c>
      <c r="L10590" t="s">
        <v>29532</v>
      </c>
      <c r="M10590" t="s">
        <v>29533</v>
      </c>
      <c r="N10590">
        <v>5.6833333330000002</v>
      </c>
      <c r="O10590">
        <v>0</v>
      </c>
      <c r="P10590">
        <v>24</v>
      </c>
      <c r="Q10590">
        <v>0</v>
      </c>
      <c r="R10590">
        <v>0</v>
      </c>
      <c r="S10590">
        <v>0</v>
      </c>
      <c r="T10590">
        <v>0</v>
      </c>
      <c r="U10590">
        <v>0</v>
      </c>
      <c r="V10590">
        <v>0</v>
      </c>
      <c r="W10590">
        <v>0</v>
      </c>
      <c r="X10590">
        <v>33.678848904913835</v>
      </c>
      <c r="Y10590">
        <v>0</v>
      </c>
      <c r="Z10590">
        <v>0</v>
      </c>
      <c r="AA10590">
        <v>0</v>
      </c>
      <c r="AB10590">
        <v>0</v>
      </c>
      <c r="AC10590">
        <v>0</v>
      </c>
      <c r="AD10590">
        <v>0</v>
      </c>
      <c r="AE10590">
        <v>33.678848904913835</v>
      </c>
    </row>
    <row r="10591" spans="1:31" x14ac:dyDescent="0.25">
      <c r="A10591">
        <v>1667486</v>
      </c>
      <c r="B10591">
        <v>1</v>
      </c>
      <c r="C10591" t="s">
        <v>81</v>
      </c>
      <c r="D10591" t="s">
        <v>120</v>
      </c>
      <c r="E10591" t="s">
        <v>140</v>
      </c>
      <c r="F10591" t="s">
        <v>29534</v>
      </c>
      <c r="G10591" t="s">
        <v>161</v>
      </c>
      <c r="H10591" t="s">
        <v>134</v>
      </c>
      <c r="I10591" t="s">
        <v>135</v>
      </c>
      <c r="J10591" t="s">
        <v>136</v>
      </c>
      <c r="K10591" t="s">
        <v>137</v>
      </c>
      <c r="L10591" t="s">
        <v>29535</v>
      </c>
      <c r="M10591" t="s">
        <v>29536</v>
      </c>
      <c r="N10591">
        <v>1.154722222</v>
      </c>
      <c r="O10591">
        <v>1</v>
      </c>
      <c r="P10591">
        <v>1164</v>
      </c>
      <c r="Q10591">
        <v>108</v>
      </c>
      <c r="R10591">
        <v>59</v>
      </c>
      <c r="S10591">
        <v>26</v>
      </c>
      <c r="T10591">
        <v>64</v>
      </c>
      <c r="U10591">
        <v>2</v>
      </c>
      <c r="V10591">
        <v>0</v>
      </c>
      <c r="W10591">
        <v>0.11013685438967222</v>
      </c>
      <c r="X10591">
        <v>171.15543353469431</v>
      </c>
      <c r="Y10591">
        <v>74.263873269428927</v>
      </c>
      <c r="Z10591">
        <v>22.213375262106254</v>
      </c>
      <c r="AA10591">
        <v>72.447700494683133</v>
      </c>
      <c r="AB10591">
        <v>46.246823144845379</v>
      </c>
      <c r="AC10591">
        <v>58.824836313852366</v>
      </c>
      <c r="AD10591">
        <v>0</v>
      </c>
      <c r="AE10591">
        <v>445.26217887400009</v>
      </c>
    </row>
    <row r="10592" spans="1:31" x14ac:dyDescent="0.25">
      <c r="A10592">
        <v>1667572</v>
      </c>
      <c r="B10592">
        <v>1</v>
      </c>
      <c r="C10592" t="s">
        <v>80</v>
      </c>
      <c r="D10592" t="s">
        <v>100</v>
      </c>
      <c r="E10592" t="s">
        <v>178</v>
      </c>
      <c r="F10592" t="s">
        <v>29537</v>
      </c>
      <c r="G10592" t="s">
        <v>295</v>
      </c>
      <c r="H10592" t="s">
        <v>149</v>
      </c>
      <c r="I10592" t="s">
        <v>135</v>
      </c>
      <c r="J10592" t="s">
        <v>136</v>
      </c>
      <c r="K10592" t="s">
        <v>137</v>
      </c>
      <c r="L10592" t="s">
        <v>29538</v>
      </c>
      <c r="M10592" t="s">
        <v>29539</v>
      </c>
      <c r="N10592">
        <v>7.5016666660000002</v>
      </c>
      <c r="O10592">
        <v>0</v>
      </c>
      <c r="P10592">
        <v>2</v>
      </c>
      <c r="Q10592">
        <v>0</v>
      </c>
      <c r="R10592">
        <v>1</v>
      </c>
      <c r="S10592">
        <v>0</v>
      </c>
      <c r="T10592">
        <v>5</v>
      </c>
      <c r="U10592">
        <v>0</v>
      </c>
      <c r="V10592">
        <v>0</v>
      </c>
      <c r="W10592">
        <v>0</v>
      </c>
      <c r="X10592">
        <v>0.31808384223144004</v>
      </c>
      <c r="Y10592">
        <v>0</v>
      </c>
      <c r="Z10592">
        <v>0.12043048585801668</v>
      </c>
      <c r="AA10592">
        <v>0</v>
      </c>
      <c r="AB10592">
        <v>160.5708016266037</v>
      </c>
      <c r="AC10592">
        <v>0</v>
      </c>
      <c r="AD10592">
        <v>0</v>
      </c>
      <c r="AE10592">
        <v>161.00931595469316</v>
      </c>
    </row>
    <row r="10593" spans="1:31" x14ac:dyDescent="0.25">
      <c r="A10593">
        <v>1667632</v>
      </c>
      <c r="B10593">
        <v>1</v>
      </c>
      <c r="C10593" t="s">
        <v>80</v>
      </c>
      <c r="D10593" t="s">
        <v>94</v>
      </c>
      <c r="E10593" t="s">
        <v>140</v>
      </c>
      <c r="F10593" t="s">
        <v>29540</v>
      </c>
      <c r="G10593" t="s">
        <v>161</v>
      </c>
      <c r="H10593" t="s">
        <v>134</v>
      </c>
      <c r="I10593" t="s">
        <v>135</v>
      </c>
      <c r="J10593" t="s">
        <v>136</v>
      </c>
      <c r="K10593" t="s">
        <v>137</v>
      </c>
      <c r="L10593" t="s">
        <v>29541</v>
      </c>
      <c r="M10593" t="s">
        <v>29542</v>
      </c>
      <c r="N10593">
        <v>2.2541666660000002</v>
      </c>
      <c r="O10593">
        <v>0</v>
      </c>
      <c r="P10593">
        <v>136</v>
      </c>
      <c r="Q10593">
        <v>0</v>
      </c>
      <c r="R10593">
        <v>0</v>
      </c>
      <c r="S10593">
        <v>1</v>
      </c>
      <c r="T10593">
        <v>8</v>
      </c>
      <c r="U10593">
        <v>0</v>
      </c>
      <c r="V10593">
        <v>0</v>
      </c>
      <c r="W10593">
        <v>0</v>
      </c>
      <c r="X10593">
        <v>22.050896412238249</v>
      </c>
      <c r="Y10593">
        <v>0</v>
      </c>
      <c r="Z10593">
        <v>0</v>
      </c>
      <c r="AA10593">
        <v>2.062065475616107</v>
      </c>
      <c r="AB10593">
        <v>3.6977399120392702</v>
      </c>
      <c r="AC10593">
        <v>0</v>
      </c>
      <c r="AD10593">
        <v>0</v>
      </c>
      <c r="AE10593">
        <v>27.810701799893625</v>
      </c>
    </row>
    <row r="10594" spans="1:31" x14ac:dyDescent="0.25">
      <c r="A10594">
        <v>1666985</v>
      </c>
      <c r="B10594">
        <v>1</v>
      </c>
      <c r="C10594" t="s">
        <v>80</v>
      </c>
      <c r="D10594" t="s">
        <v>82</v>
      </c>
      <c r="E10594" t="s">
        <v>178</v>
      </c>
      <c r="F10594" t="s">
        <v>16388</v>
      </c>
      <c r="G10594" t="s">
        <v>227</v>
      </c>
      <c r="H10594" t="s">
        <v>149</v>
      </c>
      <c r="I10594" t="s">
        <v>135</v>
      </c>
      <c r="J10594" t="s">
        <v>136</v>
      </c>
      <c r="K10594" t="s">
        <v>137</v>
      </c>
      <c r="L10594" t="s">
        <v>29543</v>
      </c>
      <c r="M10594" t="s">
        <v>29544</v>
      </c>
      <c r="N10594">
        <v>2.784444444</v>
      </c>
      <c r="O10594">
        <v>0</v>
      </c>
      <c r="P10594">
        <v>21</v>
      </c>
      <c r="Q10594">
        <v>0</v>
      </c>
      <c r="R10594">
        <v>0</v>
      </c>
      <c r="S10594">
        <v>0</v>
      </c>
      <c r="T10594">
        <v>20</v>
      </c>
      <c r="U10594">
        <v>0</v>
      </c>
      <c r="V10594">
        <v>0</v>
      </c>
      <c r="W10594">
        <v>0</v>
      </c>
      <c r="X10594">
        <v>12.472493312471984</v>
      </c>
      <c r="Y10594">
        <v>0</v>
      </c>
      <c r="Z10594">
        <v>0</v>
      </c>
      <c r="AA10594">
        <v>0</v>
      </c>
      <c r="AB10594">
        <v>58.574504956230953</v>
      </c>
      <c r="AC10594">
        <v>0</v>
      </c>
      <c r="AD10594">
        <v>0</v>
      </c>
      <c r="AE10594">
        <v>71.046998268702936</v>
      </c>
    </row>
    <row r="10595" spans="1:31" x14ac:dyDescent="0.25">
      <c r="A10595">
        <v>1667921</v>
      </c>
      <c r="B10595">
        <v>1</v>
      </c>
      <c r="C10595" t="s">
        <v>80</v>
      </c>
      <c r="D10595" t="s">
        <v>90</v>
      </c>
      <c r="E10595" t="s">
        <v>178</v>
      </c>
      <c r="F10595" t="s">
        <v>2150</v>
      </c>
      <c r="G10595" t="s">
        <v>227</v>
      </c>
      <c r="H10595" t="s">
        <v>149</v>
      </c>
      <c r="I10595" t="s">
        <v>135</v>
      </c>
      <c r="J10595" t="s">
        <v>136</v>
      </c>
      <c r="K10595" t="s">
        <v>137</v>
      </c>
      <c r="L10595" t="s">
        <v>29545</v>
      </c>
      <c r="M10595" t="s">
        <v>29546</v>
      </c>
      <c r="N10595">
        <v>1.2394444440000001</v>
      </c>
      <c r="O10595">
        <v>0</v>
      </c>
      <c r="P10595">
        <v>287</v>
      </c>
      <c r="Q10595">
        <v>0</v>
      </c>
      <c r="R10595">
        <v>0</v>
      </c>
      <c r="S10595">
        <v>0</v>
      </c>
      <c r="T10595">
        <v>9</v>
      </c>
      <c r="U10595">
        <v>0</v>
      </c>
      <c r="V10595">
        <v>0</v>
      </c>
      <c r="W10595">
        <v>0</v>
      </c>
      <c r="X10595">
        <v>172.80245938940442</v>
      </c>
      <c r="Y10595">
        <v>0</v>
      </c>
      <c r="Z10595">
        <v>0</v>
      </c>
      <c r="AA10595">
        <v>0</v>
      </c>
      <c r="AB10595">
        <v>5.3464715710887818</v>
      </c>
      <c r="AC10595">
        <v>0</v>
      </c>
      <c r="AD10595">
        <v>0</v>
      </c>
      <c r="AE10595">
        <v>178.1489309604932</v>
      </c>
    </row>
    <row r="10596" spans="1:31" x14ac:dyDescent="0.25">
      <c r="A10596">
        <v>1667234</v>
      </c>
      <c r="B10596">
        <v>1</v>
      </c>
      <c r="C10596" t="s">
        <v>81</v>
      </c>
      <c r="D10596" t="s">
        <v>113</v>
      </c>
      <c r="E10596" t="s">
        <v>131</v>
      </c>
      <c r="F10596" t="s">
        <v>8098</v>
      </c>
      <c r="G10596" t="s">
        <v>585</v>
      </c>
      <c r="H10596" t="s">
        <v>134</v>
      </c>
      <c r="I10596" t="s">
        <v>135</v>
      </c>
      <c r="J10596" t="s">
        <v>136</v>
      </c>
      <c r="K10596" t="s">
        <v>137</v>
      </c>
      <c r="L10596" t="s">
        <v>29547</v>
      </c>
      <c r="M10596" t="s">
        <v>29548</v>
      </c>
      <c r="N10596">
        <v>8.7424999999999997</v>
      </c>
      <c r="O10596">
        <v>0</v>
      </c>
      <c r="P10596">
        <v>293</v>
      </c>
      <c r="Q10596">
        <v>1</v>
      </c>
      <c r="R10596">
        <v>9</v>
      </c>
      <c r="S10596">
        <v>7</v>
      </c>
      <c r="T10596">
        <v>5</v>
      </c>
      <c r="U10596">
        <v>0</v>
      </c>
      <c r="V10596">
        <v>0</v>
      </c>
      <c r="W10596">
        <v>0</v>
      </c>
      <c r="X10596">
        <v>184.23438009014214</v>
      </c>
      <c r="Y10596">
        <v>2.0013002408039999</v>
      </c>
      <c r="Z10596">
        <v>12.228509202439204</v>
      </c>
      <c r="AA10596">
        <v>78.481046325126584</v>
      </c>
      <c r="AB10596">
        <v>10.641098909229262</v>
      </c>
      <c r="AC10596">
        <v>0</v>
      </c>
      <c r="AD10596">
        <v>0</v>
      </c>
      <c r="AE10596">
        <v>287.58633476774116</v>
      </c>
    </row>
    <row r="10597" spans="1:31" x14ac:dyDescent="0.25">
      <c r="A10597">
        <v>1667446</v>
      </c>
      <c r="B10597">
        <v>1</v>
      </c>
      <c r="C10597" t="s">
        <v>81</v>
      </c>
      <c r="D10597" t="s">
        <v>112</v>
      </c>
      <c r="E10597" t="s">
        <v>642</v>
      </c>
      <c r="F10597" t="s">
        <v>29253</v>
      </c>
      <c r="G10597" t="s">
        <v>161</v>
      </c>
      <c r="H10597" t="s">
        <v>134</v>
      </c>
      <c r="I10597" t="s">
        <v>135</v>
      </c>
      <c r="J10597" t="s">
        <v>136</v>
      </c>
      <c r="K10597" t="s">
        <v>137</v>
      </c>
      <c r="L10597" t="s">
        <v>29549</v>
      </c>
      <c r="M10597" t="s">
        <v>28683</v>
      </c>
      <c r="N10597">
        <v>5.8563888000000001E-2</v>
      </c>
      <c r="O10597">
        <v>2</v>
      </c>
      <c r="P10597">
        <v>19739</v>
      </c>
      <c r="Q10597">
        <v>47</v>
      </c>
      <c r="R10597">
        <v>912</v>
      </c>
      <c r="S10597">
        <v>108</v>
      </c>
      <c r="T10597">
        <v>2186</v>
      </c>
      <c r="U10597">
        <v>15</v>
      </c>
      <c r="V10597">
        <v>7</v>
      </c>
      <c r="W10597">
        <v>0.12736213065625002</v>
      </c>
      <c r="X10597">
        <v>219.73323186201472</v>
      </c>
      <c r="Y10597">
        <v>5.1173872699040004</v>
      </c>
      <c r="Z10597">
        <v>8.448761718213138</v>
      </c>
      <c r="AA10597">
        <v>27.211315926174059</v>
      </c>
      <c r="AB10597">
        <v>64.334017530099331</v>
      </c>
      <c r="AC10597">
        <v>41.410232887013201</v>
      </c>
      <c r="AD10597">
        <v>5.8823293158880832</v>
      </c>
      <c r="AE10597">
        <v>372.26463863996281</v>
      </c>
    </row>
    <row r="10598" spans="1:31" x14ac:dyDescent="0.25">
      <c r="A10598">
        <v>1667254</v>
      </c>
      <c r="B10598">
        <v>1</v>
      </c>
      <c r="C10598" t="s">
        <v>80</v>
      </c>
      <c r="D10598" t="s">
        <v>91</v>
      </c>
      <c r="E10598" t="s">
        <v>140</v>
      </c>
      <c r="F10598" t="s">
        <v>29550</v>
      </c>
      <c r="G10598" t="s">
        <v>1322</v>
      </c>
      <c r="H10598" t="s">
        <v>134</v>
      </c>
      <c r="I10598" t="s">
        <v>135</v>
      </c>
      <c r="J10598" t="s">
        <v>136</v>
      </c>
      <c r="K10598" t="s">
        <v>137</v>
      </c>
      <c r="L10598" t="s">
        <v>29551</v>
      </c>
      <c r="M10598" t="s">
        <v>29552</v>
      </c>
      <c r="N10598">
        <v>10.42</v>
      </c>
      <c r="O10598">
        <v>0</v>
      </c>
      <c r="P10598">
        <v>0</v>
      </c>
      <c r="Q10598">
        <v>0</v>
      </c>
      <c r="R10598">
        <v>0</v>
      </c>
      <c r="S10598">
        <v>6</v>
      </c>
      <c r="T10598">
        <v>1</v>
      </c>
      <c r="U10598">
        <v>0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7050.3222004790596</v>
      </c>
      <c r="AB10598">
        <v>0.67603868245586018</v>
      </c>
      <c r="AC10598">
        <v>0</v>
      </c>
      <c r="AD10598">
        <v>0</v>
      </c>
      <c r="AE10598">
        <v>7050.9982391615158</v>
      </c>
    </row>
    <row r="10599" spans="1:31" x14ac:dyDescent="0.25">
      <c r="A10599">
        <v>1667091</v>
      </c>
      <c r="B10599">
        <v>1</v>
      </c>
      <c r="C10599" t="s">
        <v>80</v>
      </c>
      <c r="D10599" t="s">
        <v>97</v>
      </c>
      <c r="E10599" t="s">
        <v>178</v>
      </c>
      <c r="F10599" t="s">
        <v>29553</v>
      </c>
      <c r="G10599" t="s">
        <v>227</v>
      </c>
      <c r="H10599" t="s">
        <v>149</v>
      </c>
      <c r="I10599" t="s">
        <v>135</v>
      </c>
      <c r="J10599" t="s">
        <v>136</v>
      </c>
      <c r="K10599" t="s">
        <v>137</v>
      </c>
      <c r="L10599" t="s">
        <v>29554</v>
      </c>
      <c r="M10599" t="s">
        <v>29555</v>
      </c>
      <c r="N10599">
        <v>12.166666665999999</v>
      </c>
      <c r="O10599">
        <v>0</v>
      </c>
      <c r="P10599">
        <v>1</v>
      </c>
      <c r="Q10599">
        <v>0</v>
      </c>
      <c r="R10599">
        <v>0</v>
      </c>
      <c r="S10599">
        <v>0</v>
      </c>
      <c r="T10599">
        <v>0</v>
      </c>
      <c r="U10599">
        <v>0</v>
      </c>
      <c r="V10599">
        <v>0</v>
      </c>
      <c r="W10599">
        <v>0</v>
      </c>
      <c r="X10599">
        <v>0.17689971945145</v>
      </c>
      <c r="Y10599">
        <v>0</v>
      </c>
      <c r="Z10599">
        <v>0</v>
      </c>
      <c r="AA10599">
        <v>0</v>
      </c>
      <c r="AB10599">
        <v>0</v>
      </c>
      <c r="AC10599">
        <v>0</v>
      </c>
      <c r="AD10599">
        <v>0</v>
      </c>
      <c r="AE10599">
        <v>0.17689971945145</v>
      </c>
    </row>
    <row r="10600" spans="1:31" x14ac:dyDescent="0.25">
      <c r="A10600">
        <v>1667068</v>
      </c>
      <c r="B10600">
        <v>1</v>
      </c>
      <c r="C10600" t="s">
        <v>81</v>
      </c>
      <c r="D10600" t="s">
        <v>112</v>
      </c>
      <c r="E10600" t="s">
        <v>131</v>
      </c>
      <c r="F10600" t="s">
        <v>29556</v>
      </c>
      <c r="G10600" t="s">
        <v>142</v>
      </c>
      <c r="H10600" t="s">
        <v>134</v>
      </c>
      <c r="I10600" t="s">
        <v>135</v>
      </c>
      <c r="J10600" t="s">
        <v>136</v>
      </c>
      <c r="K10600" t="s">
        <v>143</v>
      </c>
      <c r="L10600" t="s">
        <v>29557</v>
      </c>
      <c r="M10600" t="s">
        <v>29558</v>
      </c>
      <c r="N10600">
        <v>3.6161111109999999</v>
      </c>
      <c r="O10600">
        <v>0</v>
      </c>
      <c r="P10600">
        <v>37</v>
      </c>
      <c r="Q10600">
        <v>0</v>
      </c>
      <c r="R10600">
        <v>50</v>
      </c>
      <c r="S10600">
        <v>0</v>
      </c>
      <c r="T10600">
        <v>10</v>
      </c>
      <c r="U10600">
        <v>0</v>
      </c>
      <c r="V10600">
        <v>1</v>
      </c>
      <c r="W10600">
        <v>0</v>
      </c>
      <c r="X10600">
        <v>24.93610800743814</v>
      </c>
      <c r="Y10600">
        <v>0</v>
      </c>
      <c r="Z10600">
        <v>16.511996550651389</v>
      </c>
      <c r="AA10600">
        <v>0</v>
      </c>
      <c r="AB10600">
        <v>30.971812448839444</v>
      </c>
      <c r="AC10600">
        <v>0</v>
      </c>
      <c r="AD10600">
        <v>2.8450148706171827</v>
      </c>
      <c r="AE10600">
        <v>75.264931877546147</v>
      </c>
    </row>
    <row r="10601" spans="1:31" x14ac:dyDescent="0.25">
      <c r="A10601">
        <v>1667609</v>
      </c>
      <c r="B10601">
        <v>1</v>
      </c>
      <c r="C10601" t="s">
        <v>80</v>
      </c>
      <c r="D10601" t="s">
        <v>94</v>
      </c>
      <c r="E10601" t="s">
        <v>131</v>
      </c>
      <c r="F10601" t="s">
        <v>29559</v>
      </c>
      <c r="G10601" t="s">
        <v>585</v>
      </c>
      <c r="H10601" t="s">
        <v>134</v>
      </c>
      <c r="I10601" t="s">
        <v>135</v>
      </c>
      <c r="J10601" t="s">
        <v>136</v>
      </c>
      <c r="K10601" t="s">
        <v>137</v>
      </c>
      <c r="L10601" t="s">
        <v>29560</v>
      </c>
      <c r="M10601" t="s">
        <v>29561</v>
      </c>
      <c r="N10601">
        <v>0.768055555</v>
      </c>
      <c r="O10601">
        <v>0</v>
      </c>
      <c r="P10601">
        <v>69</v>
      </c>
      <c r="Q10601">
        <v>0</v>
      </c>
      <c r="R10601">
        <v>0</v>
      </c>
      <c r="S10601">
        <v>0</v>
      </c>
      <c r="T10601">
        <v>14</v>
      </c>
      <c r="U10601">
        <v>0</v>
      </c>
      <c r="V10601">
        <v>0</v>
      </c>
      <c r="W10601">
        <v>0</v>
      </c>
      <c r="X10601">
        <v>7.9499728087900197</v>
      </c>
      <c r="Y10601">
        <v>0</v>
      </c>
      <c r="Z10601">
        <v>0</v>
      </c>
      <c r="AA10601">
        <v>0</v>
      </c>
      <c r="AB10601">
        <v>3.0828574025170887</v>
      </c>
      <c r="AC10601">
        <v>0</v>
      </c>
      <c r="AD10601">
        <v>0</v>
      </c>
      <c r="AE10601">
        <v>11.032830211307108</v>
      </c>
    </row>
    <row r="10602" spans="1:31" x14ac:dyDescent="0.25">
      <c r="A10602">
        <v>1667964</v>
      </c>
      <c r="B10602">
        <v>1</v>
      </c>
      <c r="C10602" t="s">
        <v>80</v>
      </c>
      <c r="D10602" t="s">
        <v>98</v>
      </c>
      <c r="E10602" t="s">
        <v>178</v>
      </c>
      <c r="F10602" t="s">
        <v>29562</v>
      </c>
      <c r="G10602" t="s">
        <v>227</v>
      </c>
      <c r="H10602" t="s">
        <v>149</v>
      </c>
      <c r="I10602" t="s">
        <v>135</v>
      </c>
      <c r="J10602" t="s">
        <v>136</v>
      </c>
      <c r="K10602" t="s">
        <v>137</v>
      </c>
      <c r="L10602" t="s">
        <v>29563</v>
      </c>
      <c r="M10602" t="s">
        <v>29564</v>
      </c>
      <c r="N10602">
        <v>3.210555555</v>
      </c>
      <c r="O10602">
        <v>0</v>
      </c>
      <c r="P10602">
        <v>66</v>
      </c>
      <c r="Q10602">
        <v>0</v>
      </c>
      <c r="R10602">
        <v>7</v>
      </c>
      <c r="S10602">
        <v>0</v>
      </c>
      <c r="T10602">
        <v>29</v>
      </c>
      <c r="U10602">
        <v>0</v>
      </c>
      <c r="V10602">
        <v>0</v>
      </c>
      <c r="W10602">
        <v>0</v>
      </c>
      <c r="X10602">
        <v>63.429956053447356</v>
      </c>
      <c r="Y10602">
        <v>0</v>
      </c>
      <c r="Z10602">
        <v>2.1516718766124199</v>
      </c>
      <c r="AA10602">
        <v>0</v>
      </c>
      <c r="AB10602">
        <v>25.240869894902023</v>
      </c>
      <c r="AC10602">
        <v>0</v>
      </c>
      <c r="AD10602">
        <v>0</v>
      </c>
      <c r="AE10602">
        <v>90.8224978249618</v>
      </c>
    </row>
    <row r="10603" spans="1:31" x14ac:dyDescent="0.25">
      <c r="A10603">
        <v>1668130</v>
      </c>
      <c r="B10603">
        <v>1</v>
      </c>
      <c r="C10603" t="s">
        <v>80</v>
      </c>
      <c r="D10603" t="s">
        <v>98</v>
      </c>
      <c r="E10603" t="s">
        <v>131</v>
      </c>
      <c r="F10603" t="s">
        <v>29565</v>
      </c>
      <c r="G10603" t="s">
        <v>195</v>
      </c>
      <c r="H10603" t="s">
        <v>134</v>
      </c>
      <c r="I10603" t="s">
        <v>135</v>
      </c>
      <c r="J10603" t="s">
        <v>136</v>
      </c>
      <c r="K10603" t="s">
        <v>137</v>
      </c>
      <c r="L10603" t="s">
        <v>29566</v>
      </c>
      <c r="M10603" t="s">
        <v>29567</v>
      </c>
      <c r="N10603">
        <v>4.676111111</v>
      </c>
      <c r="O10603">
        <v>0</v>
      </c>
      <c r="P10603">
        <v>2</v>
      </c>
      <c r="Q10603">
        <v>0</v>
      </c>
      <c r="R10603">
        <v>13</v>
      </c>
      <c r="S10603">
        <v>0</v>
      </c>
      <c r="T10603">
        <v>3</v>
      </c>
      <c r="U10603">
        <v>0</v>
      </c>
      <c r="V10603">
        <v>0</v>
      </c>
      <c r="W10603">
        <v>0</v>
      </c>
      <c r="X10603">
        <v>1.7924573959283703</v>
      </c>
      <c r="Y10603">
        <v>0</v>
      </c>
      <c r="Z10603">
        <v>24.607931688555901</v>
      </c>
      <c r="AA10603">
        <v>0</v>
      </c>
      <c r="AB10603">
        <v>1.5165823773681411</v>
      </c>
      <c r="AC10603">
        <v>0</v>
      </c>
      <c r="AD10603">
        <v>0</v>
      </c>
      <c r="AE10603">
        <v>27.916971461852413</v>
      </c>
    </row>
    <row r="10604" spans="1:31" x14ac:dyDescent="0.25">
      <c r="A10604">
        <v>1667489</v>
      </c>
      <c r="B10604">
        <v>1</v>
      </c>
      <c r="C10604" t="s">
        <v>81</v>
      </c>
      <c r="D10604" t="s">
        <v>122</v>
      </c>
      <c r="E10604" t="s">
        <v>140</v>
      </c>
      <c r="F10604" t="s">
        <v>4386</v>
      </c>
      <c r="G10604" t="s">
        <v>161</v>
      </c>
      <c r="H10604" t="s">
        <v>134</v>
      </c>
      <c r="I10604" t="s">
        <v>135</v>
      </c>
      <c r="J10604" t="s">
        <v>136</v>
      </c>
      <c r="K10604" t="s">
        <v>137</v>
      </c>
      <c r="L10604" t="s">
        <v>29568</v>
      </c>
      <c r="M10604" t="s">
        <v>28728</v>
      </c>
      <c r="N10604">
        <v>0.39138888799999999</v>
      </c>
      <c r="O10604">
        <v>2</v>
      </c>
      <c r="P10604">
        <v>110</v>
      </c>
      <c r="Q10604">
        <v>11</v>
      </c>
      <c r="R10604">
        <v>0</v>
      </c>
      <c r="S10604">
        <v>8</v>
      </c>
      <c r="T10604">
        <v>3</v>
      </c>
      <c r="U10604">
        <v>2</v>
      </c>
      <c r="V10604">
        <v>0</v>
      </c>
      <c r="W10604">
        <v>0.12950773370362501</v>
      </c>
      <c r="X10604">
        <v>3.5590242030338755</v>
      </c>
      <c r="Y10604">
        <v>3.1647581683151063</v>
      </c>
      <c r="Z10604">
        <v>0</v>
      </c>
      <c r="AA10604">
        <v>27.739003374108311</v>
      </c>
      <c r="AB10604">
        <v>8.2854888127338322E-2</v>
      </c>
      <c r="AC10604">
        <v>45.655871555830267</v>
      </c>
      <c r="AD10604">
        <v>0</v>
      </c>
      <c r="AE10604">
        <v>80.331019923118518</v>
      </c>
    </row>
    <row r="10605" spans="1:31" x14ac:dyDescent="0.25">
      <c r="A10605">
        <v>1667589</v>
      </c>
      <c r="B10605">
        <v>1</v>
      </c>
      <c r="C10605" t="s">
        <v>81</v>
      </c>
      <c r="D10605" t="s">
        <v>121</v>
      </c>
      <c r="E10605" t="s">
        <v>140</v>
      </c>
      <c r="F10605" t="s">
        <v>29569</v>
      </c>
      <c r="G10605" t="s">
        <v>161</v>
      </c>
      <c r="H10605" t="s">
        <v>134</v>
      </c>
      <c r="I10605" t="s">
        <v>135</v>
      </c>
      <c r="J10605" t="s">
        <v>136</v>
      </c>
      <c r="K10605" t="s">
        <v>137</v>
      </c>
      <c r="L10605" t="s">
        <v>29570</v>
      </c>
      <c r="M10605" t="s">
        <v>29571</v>
      </c>
      <c r="N10605">
        <v>0.24694444400000001</v>
      </c>
      <c r="O10605">
        <v>0</v>
      </c>
      <c r="P10605">
        <v>314</v>
      </c>
      <c r="Q10605">
        <v>0</v>
      </c>
      <c r="R10605">
        <v>131</v>
      </c>
      <c r="S10605">
        <v>10</v>
      </c>
      <c r="T10605">
        <v>22</v>
      </c>
      <c r="U10605">
        <v>0</v>
      </c>
      <c r="V10605">
        <v>0</v>
      </c>
      <c r="W10605">
        <v>0</v>
      </c>
      <c r="X10605">
        <v>7.5375651557257157</v>
      </c>
      <c r="Y10605">
        <v>0</v>
      </c>
      <c r="Z10605">
        <v>3.3277389900524819</v>
      </c>
      <c r="AA10605">
        <v>4.076313875559137</v>
      </c>
      <c r="AB10605">
        <v>5.2295621177052398</v>
      </c>
      <c r="AC10605">
        <v>0</v>
      </c>
      <c r="AD10605">
        <v>0</v>
      </c>
      <c r="AE10605">
        <v>20.171180139042573</v>
      </c>
    </row>
    <row r="10606" spans="1:31" x14ac:dyDescent="0.25">
      <c r="A10606">
        <v>1667346</v>
      </c>
      <c r="B10606">
        <v>1</v>
      </c>
      <c r="C10606" t="s">
        <v>81</v>
      </c>
      <c r="D10606" t="s">
        <v>128</v>
      </c>
      <c r="E10606" t="s">
        <v>140</v>
      </c>
      <c r="F10606" t="s">
        <v>2288</v>
      </c>
      <c r="G10606" t="s">
        <v>161</v>
      </c>
      <c r="H10606" t="s">
        <v>134</v>
      </c>
      <c r="I10606" t="s">
        <v>135</v>
      </c>
      <c r="J10606" t="s">
        <v>136</v>
      </c>
      <c r="K10606" t="s">
        <v>137</v>
      </c>
      <c r="L10606" t="s">
        <v>29572</v>
      </c>
      <c r="M10606" t="s">
        <v>29573</v>
      </c>
      <c r="N10606">
        <v>1.0580555549999999</v>
      </c>
      <c r="O10606">
        <v>9</v>
      </c>
      <c r="P10606">
        <v>1526</v>
      </c>
      <c r="Q10606">
        <v>68</v>
      </c>
      <c r="R10606">
        <v>99</v>
      </c>
      <c r="S10606">
        <v>18</v>
      </c>
      <c r="T10606">
        <v>133</v>
      </c>
      <c r="U10606">
        <v>3</v>
      </c>
      <c r="V10606">
        <v>1</v>
      </c>
      <c r="W10606">
        <v>2.0409497422605005</v>
      </c>
      <c r="X10606">
        <v>191.42152311996833</v>
      </c>
      <c r="Y10606">
        <v>23.489789439515842</v>
      </c>
      <c r="Z10606">
        <v>8.6901099349778619</v>
      </c>
      <c r="AA10606">
        <v>349.8365006536734</v>
      </c>
      <c r="AB10606">
        <v>60.403591896899371</v>
      </c>
      <c r="AC10606">
        <v>6.3494434218083375</v>
      </c>
      <c r="AD10606">
        <v>3.5613275999895766</v>
      </c>
      <c r="AE10606">
        <v>645.79323580909318</v>
      </c>
    </row>
    <row r="10607" spans="1:31" x14ac:dyDescent="0.25">
      <c r="A10607">
        <v>1668156</v>
      </c>
      <c r="B10607">
        <v>1</v>
      </c>
      <c r="C10607" t="s">
        <v>81</v>
      </c>
      <c r="D10607" t="s">
        <v>112</v>
      </c>
      <c r="E10607" t="s">
        <v>140</v>
      </c>
      <c r="F10607" t="s">
        <v>10563</v>
      </c>
      <c r="G10607" t="s">
        <v>161</v>
      </c>
      <c r="H10607" t="s">
        <v>134</v>
      </c>
      <c r="I10607" t="s">
        <v>191</v>
      </c>
      <c r="J10607" t="s">
        <v>136</v>
      </c>
      <c r="K10607" t="s">
        <v>137</v>
      </c>
      <c r="L10607" t="s">
        <v>29574</v>
      </c>
      <c r="M10607" t="s">
        <v>29575</v>
      </c>
      <c r="N10607">
        <v>1.6944443999999999E-2</v>
      </c>
      <c r="O10607">
        <v>0</v>
      </c>
      <c r="P10607">
        <v>885</v>
      </c>
      <c r="Q10607">
        <v>2</v>
      </c>
      <c r="R10607">
        <v>63</v>
      </c>
      <c r="S10607">
        <v>9</v>
      </c>
      <c r="T10607">
        <v>31</v>
      </c>
      <c r="U10607">
        <v>0</v>
      </c>
      <c r="V10607">
        <v>0</v>
      </c>
      <c r="W10607">
        <v>0</v>
      </c>
      <c r="X10607">
        <v>1.0388930275832871</v>
      </c>
      <c r="Y10607">
        <v>6.4213653269483334E-2</v>
      </c>
      <c r="Z10607">
        <v>0.13985364562681032</v>
      </c>
      <c r="AA10607">
        <v>0.20200270675185056</v>
      </c>
      <c r="AB10607">
        <v>0.11295135460779751</v>
      </c>
      <c r="AC10607">
        <v>0</v>
      </c>
      <c r="AD10607">
        <v>0</v>
      </c>
      <c r="AE10607">
        <v>1.5579143878392288</v>
      </c>
    </row>
    <row r="10608" spans="1:31" x14ac:dyDescent="0.25">
      <c r="A10608">
        <v>1667615</v>
      </c>
      <c r="B10608">
        <v>1</v>
      </c>
      <c r="C10608" t="s">
        <v>80</v>
      </c>
      <c r="D10608" t="s">
        <v>90</v>
      </c>
      <c r="E10608" t="s">
        <v>152</v>
      </c>
      <c r="F10608" t="s">
        <v>29576</v>
      </c>
      <c r="G10608" t="s">
        <v>154</v>
      </c>
      <c r="H10608" t="s">
        <v>149</v>
      </c>
      <c r="I10608" t="s">
        <v>135</v>
      </c>
      <c r="J10608" t="s">
        <v>136</v>
      </c>
      <c r="K10608" t="s">
        <v>137</v>
      </c>
      <c r="L10608" t="s">
        <v>29577</v>
      </c>
      <c r="M10608" t="s">
        <v>29578</v>
      </c>
      <c r="N10608">
        <v>0.93166666600000003</v>
      </c>
      <c r="O10608">
        <v>0</v>
      </c>
      <c r="P10608">
        <v>2</v>
      </c>
      <c r="Q10608">
        <v>0</v>
      </c>
      <c r="R10608">
        <v>0</v>
      </c>
      <c r="S10608">
        <v>0</v>
      </c>
      <c r="T10608">
        <v>0</v>
      </c>
      <c r="U10608">
        <v>0</v>
      </c>
      <c r="V10608">
        <v>0</v>
      </c>
      <c r="W10608">
        <v>0</v>
      </c>
      <c r="X10608">
        <v>0.40860025831075975</v>
      </c>
      <c r="Y10608">
        <v>0</v>
      </c>
      <c r="Z10608">
        <v>0</v>
      </c>
      <c r="AA10608">
        <v>0</v>
      </c>
      <c r="AB10608">
        <v>0</v>
      </c>
      <c r="AC10608">
        <v>0</v>
      </c>
      <c r="AD10608">
        <v>0</v>
      </c>
      <c r="AE10608">
        <v>0.40860025831075975</v>
      </c>
    </row>
    <row r="10609" spans="1:31" x14ac:dyDescent="0.25">
      <c r="A10609">
        <v>1667807</v>
      </c>
      <c r="B10609">
        <v>1</v>
      </c>
      <c r="C10609" t="s">
        <v>80</v>
      </c>
      <c r="D10609" t="s">
        <v>87</v>
      </c>
      <c r="E10609" t="s">
        <v>152</v>
      </c>
      <c r="F10609" t="s">
        <v>29579</v>
      </c>
      <c r="G10609" t="s">
        <v>168</v>
      </c>
      <c r="H10609" t="s">
        <v>149</v>
      </c>
      <c r="I10609" t="s">
        <v>135</v>
      </c>
      <c r="J10609" t="s">
        <v>136</v>
      </c>
      <c r="K10609" t="s">
        <v>137</v>
      </c>
      <c r="L10609" t="s">
        <v>29580</v>
      </c>
      <c r="M10609" t="s">
        <v>29581</v>
      </c>
      <c r="N10609">
        <v>5.1436111110000002</v>
      </c>
      <c r="O10609">
        <v>0</v>
      </c>
      <c r="P10609">
        <v>2</v>
      </c>
      <c r="Q10609">
        <v>0</v>
      </c>
      <c r="R10609">
        <v>0</v>
      </c>
      <c r="S10609">
        <v>0</v>
      </c>
      <c r="T10609">
        <v>0</v>
      </c>
      <c r="U10609">
        <v>0</v>
      </c>
      <c r="V10609">
        <v>0</v>
      </c>
      <c r="W10609">
        <v>0</v>
      </c>
      <c r="X10609">
        <v>5.4282808524776422</v>
      </c>
      <c r="Y10609">
        <v>0</v>
      </c>
      <c r="Z10609">
        <v>0</v>
      </c>
      <c r="AA10609">
        <v>0</v>
      </c>
      <c r="AB10609">
        <v>0</v>
      </c>
      <c r="AC10609">
        <v>0</v>
      </c>
      <c r="AD10609">
        <v>0</v>
      </c>
      <c r="AE10609">
        <v>5.4282808524776422</v>
      </c>
    </row>
    <row r="10610" spans="1:31" x14ac:dyDescent="0.25">
      <c r="A10610">
        <v>1667558</v>
      </c>
      <c r="B10610">
        <v>1</v>
      </c>
      <c r="C10610" t="s">
        <v>81</v>
      </c>
      <c r="D10610" t="s">
        <v>118</v>
      </c>
      <c r="E10610" t="s">
        <v>178</v>
      </c>
      <c r="F10610" t="s">
        <v>5932</v>
      </c>
      <c r="G10610" t="s">
        <v>187</v>
      </c>
      <c r="H10610" t="s">
        <v>149</v>
      </c>
      <c r="I10610" t="s">
        <v>135</v>
      </c>
      <c r="J10610" t="s">
        <v>136</v>
      </c>
      <c r="K10610" t="s">
        <v>137</v>
      </c>
      <c r="L10610" t="s">
        <v>29582</v>
      </c>
      <c r="M10610" t="s">
        <v>29583</v>
      </c>
      <c r="N10610">
        <v>2.696111111</v>
      </c>
      <c r="O10610">
        <v>0</v>
      </c>
      <c r="P10610">
        <v>37</v>
      </c>
      <c r="Q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W10610">
        <v>0</v>
      </c>
      <c r="X10610">
        <v>31.135217893992792</v>
      </c>
      <c r="Y10610">
        <v>0</v>
      </c>
      <c r="Z10610">
        <v>0</v>
      </c>
      <c r="AA10610">
        <v>0</v>
      </c>
      <c r="AB10610">
        <v>0</v>
      </c>
      <c r="AC10610">
        <v>0</v>
      </c>
      <c r="AD10610">
        <v>0</v>
      </c>
      <c r="AE10610">
        <v>31.135217893992792</v>
      </c>
    </row>
    <row r="10611" spans="1:31" x14ac:dyDescent="0.25">
      <c r="A10611">
        <v>1667452</v>
      </c>
      <c r="B10611">
        <v>1</v>
      </c>
      <c r="C10611" t="s">
        <v>81</v>
      </c>
      <c r="D10611" t="s">
        <v>112</v>
      </c>
      <c r="E10611" t="s">
        <v>131</v>
      </c>
      <c r="F10611" t="s">
        <v>29584</v>
      </c>
      <c r="G10611" t="s">
        <v>161</v>
      </c>
      <c r="H10611" t="s">
        <v>134</v>
      </c>
      <c r="I10611" t="s">
        <v>135</v>
      </c>
      <c r="J10611" t="s">
        <v>136</v>
      </c>
      <c r="K10611" t="s">
        <v>137</v>
      </c>
      <c r="L10611" t="s">
        <v>29585</v>
      </c>
      <c r="M10611" t="s">
        <v>29586</v>
      </c>
      <c r="N10611">
        <v>0.77472222199999996</v>
      </c>
      <c r="O10611">
        <v>0</v>
      </c>
      <c r="P10611">
        <v>419</v>
      </c>
      <c r="Q10611">
        <v>0</v>
      </c>
      <c r="R10611">
        <v>0</v>
      </c>
      <c r="S10611">
        <v>0</v>
      </c>
      <c r="T10611">
        <v>130</v>
      </c>
      <c r="U10611">
        <v>0</v>
      </c>
      <c r="V10611">
        <v>0</v>
      </c>
      <c r="W10611">
        <v>0</v>
      </c>
      <c r="X10611">
        <v>57.37730130922214</v>
      </c>
      <c r="Y10611">
        <v>0</v>
      </c>
      <c r="Z10611">
        <v>0</v>
      </c>
      <c r="AA10611">
        <v>0</v>
      </c>
      <c r="AB10611">
        <v>48.262854808977821</v>
      </c>
      <c r="AC10611">
        <v>0</v>
      </c>
      <c r="AD10611">
        <v>0</v>
      </c>
      <c r="AE10611">
        <v>105.64015611819997</v>
      </c>
    </row>
    <row r="10612" spans="1:31" x14ac:dyDescent="0.25">
      <c r="A10612">
        <v>1667950</v>
      </c>
      <c r="B10612">
        <v>1</v>
      </c>
      <c r="C10612" t="s">
        <v>81</v>
      </c>
      <c r="D10612" t="s">
        <v>126</v>
      </c>
      <c r="E10612" t="s">
        <v>178</v>
      </c>
      <c r="F10612" t="s">
        <v>29587</v>
      </c>
      <c r="G10612" t="s">
        <v>1115</v>
      </c>
      <c r="H10612" t="s">
        <v>149</v>
      </c>
      <c r="I10612" t="s">
        <v>135</v>
      </c>
      <c r="J10612" t="s">
        <v>136</v>
      </c>
      <c r="K10612" t="s">
        <v>137</v>
      </c>
      <c r="L10612" t="s">
        <v>29588</v>
      </c>
      <c r="M10612" t="s">
        <v>29589</v>
      </c>
      <c r="N10612">
        <v>2.378333333</v>
      </c>
      <c r="O10612">
        <v>0</v>
      </c>
      <c r="P10612">
        <v>3</v>
      </c>
      <c r="Q10612">
        <v>0</v>
      </c>
      <c r="R10612">
        <v>8</v>
      </c>
      <c r="S10612">
        <v>0</v>
      </c>
      <c r="T10612">
        <v>2</v>
      </c>
      <c r="U10612">
        <v>0</v>
      </c>
      <c r="V10612">
        <v>0</v>
      </c>
      <c r="W10612">
        <v>0</v>
      </c>
      <c r="X10612">
        <v>1.6488552703786334</v>
      </c>
      <c r="Y10612">
        <v>0</v>
      </c>
      <c r="Z10612">
        <v>2.6718944666878035</v>
      </c>
      <c r="AA10612">
        <v>0</v>
      </c>
      <c r="AB10612">
        <v>1.0907687474090828</v>
      </c>
      <c r="AC10612">
        <v>0</v>
      </c>
      <c r="AD10612">
        <v>0</v>
      </c>
      <c r="AE10612">
        <v>5.4115184844755202</v>
      </c>
    </row>
    <row r="10613" spans="1:31" x14ac:dyDescent="0.25">
      <c r="A10613">
        <v>1667844</v>
      </c>
      <c r="B10613">
        <v>1</v>
      </c>
      <c r="C10613" t="s">
        <v>80</v>
      </c>
      <c r="D10613" t="s">
        <v>89</v>
      </c>
      <c r="E10613" t="s">
        <v>140</v>
      </c>
      <c r="F10613" t="s">
        <v>4935</v>
      </c>
      <c r="G10613" t="s">
        <v>161</v>
      </c>
      <c r="H10613" t="s">
        <v>134</v>
      </c>
      <c r="I10613" t="s">
        <v>135</v>
      </c>
      <c r="J10613" t="s">
        <v>136</v>
      </c>
      <c r="K10613" t="s">
        <v>137</v>
      </c>
      <c r="L10613" t="s">
        <v>29590</v>
      </c>
      <c r="M10613" t="s">
        <v>29591</v>
      </c>
      <c r="N10613">
        <v>1.5394444439999999</v>
      </c>
      <c r="O10613">
        <v>0</v>
      </c>
      <c r="P10613">
        <v>918</v>
      </c>
      <c r="Q10613">
        <v>0</v>
      </c>
      <c r="R10613">
        <v>2</v>
      </c>
      <c r="S10613">
        <v>4</v>
      </c>
      <c r="T10613">
        <v>75</v>
      </c>
      <c r="U10613">
        <v>1</v>
      </c>
      <c r="V10613">
        <v>0</v>
      </c>
      <c r="W10613">
        <v>0</v>
      </c>
      <c r="X10613">
        <v>838.3039268777494</v>
      </c>
      <c r="Y10613">
        <v>0</v>
      </c>
      <c r="Z10613">
        <v>1.5959110442494</v>
      </c>
      <c r="AA10613">
        <v>402.49996791980709</v>
      </c>
      <c r="AB10613">
        <v>145.69305489302457</v>
      </c>
      <c r="AC10613">
        <v>5.3767035822676936</v>
      </c>
      <c r="AD10613">
        <v>0</v>
      </c>
      <c r="AE10613">
        <v>1393.4695643170983</v>
      </c>
    </row>
    <row r="10614" spans="1:31" x14ac:dyDescent="0.25">
      <c r="A10614">
        <v>1667595</v>
      </c>
      <c r="B10614">
        <v>1</v>
      </c>
      <c r="C10614" t="s">
        <v>80</v>
      </c>
      <c r="D10614" t="s">
        <v>96</v>
      </c>
      <c r="E10614" t="s">
        <v>178</v>
      </c>
      <c r="F10614" t="s">
        <v>29592</v>
      </c>
      <c r="G10614" t="s">
        <v>187</v>
      </c>
      <c r="H10614" t="s">
        <v>149</v>
      </c>
      <c r="I10614" t="s">
        <v>135</v>
      </c>
      <c r="J10614" t="s">
        <v>136</v>
      </c>
      <c r="K10614" t="s">
        <v>137</v>
      </c>
      <c r="L10614" t="s">
        <v>29593</v>
      </c>
      <c r="M10614" t="s">
        <v>29594</v>
      </c>
      <c r="N10614">
        <v>7.3983333330000001</v>
      </c>
      <c r="O10614">
        <v>0</v>
      </c>
      <c r="P10614">
        <v>27</v>
      </c>
      <c r="Q10614">
        <v>0</v>
      </c>
      <c r="R10614">
        <v>0</v>
      </c>
      <c r="S10614">
        <v>0</v>
      </c>
      <c r="T10614">
        <v>3</v>
      </c>
      <c r="U10614">
        <v>0</v>
      </c>
      <c r="V10614">
        <v>0</v>
      </c>
      <c r="W10614">
        <v>0</v>
      </c>
      <c r="X10614">
        <v>34.885828871085991</v>
      </c>
      <c r="Y10614">
        <v>0</v>
      </c>
      <c r="Z10614">
        <v>0</v>
      </c>
      <c r="AA10614">
        <v>0</v>
      </c>
      <c r="AB10614">
        <v>33.833096772387599</v>
      </c>
      <c r="AC10614">
        <v>0</v>
      </c>
      <c r="AD10614">
        <v>0</v>
      </c>
      <c r="AE10614">
        <v>68.718925643473597</v>
      </c>
    </row>
    <row r="10615" spans="1:31" x14ac:dyDescent="0.25">
      <c r="A10615">
        <v>1667117</v>
      </c>
      <c r="B10615">
        <v>1</v>
      </c>
      <c r="C10615" t="s">
        <v>80</v>
      </c>
      <c r="D10615" t="s">
        <v>101</v>
      </c>
      <c r="E10615" t="s">
        <v>178</v>
      </c>
      <c r="F10615" t="s">
        <v>28194</v>
      </c>
      <c r="G10615" t="s">
        <v>227</v>
      </c>
      <c r="H10615" t="s">
        <v>149</v>
      </c>
      <c r="I10615" t="s">
        <v>135</v>
      </c>
      <c r="J10615" t="s">
        <v>136</v>
      </c>
      <c r="K10615" t="s">
        <v>137</v>
      </c>
      <c r="L10615" t="s">
        <v>29595</v>
      </c>
      <c r="M10615" t="s">
        <v>29596</v>
      </c>
      <c r="N10615">
        <v>2.036944444</v>
      </c>
      <c r="O10615">
        <v>0</v>
      </c>
      <c r="P10615">
        <v>32</v>
      </c>
      <c r="Q10615">
        <v>0</v>
      </c>
      <c r="R10615">
        <v>0</v>
      </c>
      <c r="S10615">
        <v>0</v>
      </c>
      <c r="T10615">
        <v>2</v>
      </c>
      <c r="U10615">
        <v>0</v>
      </c>
      <c r="V10615">
        <v>0</v>
      </c>
      <c r="W10615">
        <v>0</v>
      </c>
      <c r="X10615">
        <v>27.240446590116633</v>
      </c>
      <c r="Y10615">
        <v>0</v>
      </c>
      <c r="Z10615">
        <v>0</v>
      </c>
      <c r="AA10615">
        <v>0</v>
      </c>
      <c r="AB10615">
        <v>0.95901191981134448</v>
      </c>
      <c r="AC10615">
        <v>0</v>
      </c>
      <c r="AD10615">
        <v>0</v>
      </c>
      <c r="AE10615">
        <v>28.199458509927979</v>
      </c>
    </row>
    <row r="10616" spans="1:31" x14ac:dyDescent="0.25">
      <c r="A10616">
        <v>1667850</v>
      </c>
      <c r="B10616">
        <v>1</v>
      </c>
      <c r="C10616" t="s">
        <v>80</v>
      </c>
      <c r="D10616" t="s">
        <v>82</v>
      </c>
      <c r="E10616" t="s">
        <v>178</v>
      </c>
      <c r="F10616" t="s">
        <v>29597</v>
      </c>
      <c r="G10616" t="s">
        <v>227</v>
      </c>
      <c r="H10616" t="s">
        <v>149</v>
      </c>
      <c r="I10616" t="s">
        <v>135</v>
      </c>
      <c r="J10616" t="s">
        <v>136</v>
      </c>
      <c r="K10616" t="s">
        <v>137</v>
      </c>
      <c r="L10616" t="s">
        <v>29598</v>
      </c>
      <c r="M10616" t="s">
        <v>29599</v>
      </c>
      <c r="N10616">
        <v>8.0163888879999998</v>
      </c>
      <c r="O10616">
        <v>0</v>
      </c>
      <c r="P10616">
        <v>20</v>
      </c>
      <c r="Q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W10616">
        <v>0</v>
      </c>
      <c r="X10616">
        <v>61.403063062894837</v>
      </c>
      <c r="Y10616">
        <v>0</v>
      </c>
      <c r="Z10616">
        <v>0</v>
      </c>
      <c r="AA10616">
        <v>0</v>
      </c>
      <c r="AB10616">
        <v>0</v>
      </c>
      <c r="AC10616">
        <v>0</v>
      </c>
      <c r="AD10616">
        <v>0</v>
      </c>
      <c r="AE10616">
        <v>61.403063062894837</v>
      </c>
    </row>
    <row r="10617" spans="1:31" x14ac:dyDescent="0.25">
      <c r="A10617">
        <v>1667601</v>
      </c>
      <c r="B10617">
        <v>1</v>
      </c>
      <c r="C10617" t="s">
        <v>81</v>
      </c>
      <c r="D10617" t="s">
        <v>119</v>
      </c>
      <c r="E10617" t="s">
        <v>140</v>
      </c>
      <c r="F10617" t="s">
        <v>29600</v>
      </c>
      <c r="G10617" t="s">
        <v>161</v>
      </c>
      <c r="H10617" t="s">
        <v>134</v>
      </c>
      <c r="I10617" t="s">
        <v>135</v>
      </c>
      <c r="J10617" t="s">
        <v>136</v>
      </c>
      <c r="K10617" t="s">
        <v>137</v>
      </c>
      <c r="L10617" t="s">
        <v>29601</v>
      </c>
      <c r="M10617" t="s">
        <v>29602</v>
      </c>
      <c r="N10617">
        <v>0.236944444</v>
      </c>
      <c r="O10617">
        <v>0</v>
      </c>
      <c r="P10617">
        <v>510</v>
      </c>
      <c r="Q10617">
        <v>52</v>
      </c>
      <c r="R10617">
        <v>126</v>
      </c>
      <c r="S10617">
        <v>4</v>
      </c>
      <c r="T10617">
        <v>21</v>
      </c>
      <c r="U10617">
        <v>2</v>
      </c>
      <c r="V10617">
        <v>0</v>
      </c>
      <c r="W10617">
        <v>0</v>
      </c>
      <c r="X10617">
        <v>13.280296770434381</v>
      </c>
      <c r="Y10617">
        <v>6.567348337023402</v>
      </c>
      <c r="Z10617">
        <v>15.178948494706814</v>
      </c>
      <c r="AA10617">
        <v>2.9892344342170412</v>
      </c>
      <c r="AB10617">
        <v>4.9139305314380541</v>
      </c>
      <c r="AC10617">
        <v>2.0402340979573914</v>
      </c>
      <c r="AD10617">
        <v>0</v>
      </c>
      <c r="AE10617">
        <v>44.969992665777085</v>
      </c>
    </row>
    <row r="10618" spans="1:31" x14ac:dyDescent="0.25">
      <c r="A10618">
        <v>1667011</v>
      </c>
      <c r="B10618">
        <v>1</v>
      </c>
      <c r="C10618" t="s">
        <v>80</v>
      </c>
      <c r="D10618" t="s">
        <v>84</v>
      </c>
      <c r="E10618" t="s">
        <v>152</v>
      </c>
      <c r="F10618" t="s">
        <v>29603</v>
      </c>
      <c r="G10618" t="s">
        <v>154</v>
      </c>
      <c r="H10618" t="s">
        <v>149</v>
      </c>
      <c r="I10618" t="s">
        <v>135</v>
      </c>
      <c r="J10618" t="s">
        <v>136</v>
      </c>
      <c r="K10618" t="s">
        <v>137</v>
      </c>
      <c r="L10618" t="s">
        <v>29604</v>
      </c>
      <c r="M10618" t="s">
        <v>29605</v>
      </c>
      <c r="N10618">
        <v>2.0175000000000001</v>
      </c>
      <c r="O10618">
        <v>0</v>
      </c>
      <c r="P10618">
        <v>4</v>
      </c>
      <c r="Q10618">
        <v>0</v>
      </c>
      <c r="R10618">
        <v>0</v>
      </c>
      <c r="S10618">
        <v>0</v>
      </c>
      <c r="T10618">
        <v>0</v>
      </c>
      <c r="U10618">
        <v>0</v>
      </c>
      <c r="V10618">
        <v>0</v>
      </c>
      <c r="W10618">
        <v>0</v>
      </c>
      <c r="X10618">
        <v>1.7692947434649573</v>
      </c>
      <c r="Y10618">
        <v>0</v>
      </c>
      <c r="Z10618">
        <v>0</v>
      </c>
      <c r="AA10618">
        <v>0</v>
      </c>
      <c r="AB10618">
        <v>0</v>
      </c>
      <c r="AC10618">
        <v>0</v>
      </c>
      <c r="AD10618">
        <v>0</v>
      </c>
      <c r="AE10618">
        <v>1.7692947434649573</v>
      </c>
    </row>
    <row r="10619" spans="1:31" x14ac:dyDescent="0.25">
      <c r="A10619">
        <v>1667701</v>
      </c>
      <c r="B10619">
        <v>1</v>
      </c>
      <c r="C10619" t="s">
        <v>80</v>
      </c>
      <c r="D10619" t="s">
        <v>99</v>
      </c>
      <c r="E10619" t="s">
        <v>131</v>
      </c>
      <c r="F10619" t="s">
        <v>2205</v>
      </c>
      <c r="G10619" t="s">
        <v>161</v>
      </c>
      <c r="H10619" t="s">
        <v>134</v>
      </c>
      <c r="I10619" t="s">
        <v>135</v>
      </c>
      <c r="J10619" t="s">
        <v>136</v>
      </c>
      <c r="K10619" t="s">
        <v>137</v>
      </c>
      <c r="L10619" t="s">
        <v>29606</v>
      </c>
      <c r="M10619" t="s">
        <v>29607</v>
      </c>
      <c r="N10619">
        <v>3.9469444440000001</v>
      </c>
      <c r="O10619">
        <v>1</v>
      </c>
      <c r="P10619">
        <v>1553</v>
      </c>
      <c r="Q10619">
        <v>0</v>
      </c>
      <c r="R10619">
        <v>28</v>
      </c>
      <c r="S10619">
        <v>3</v>
      </c>
      <c r="T10619">
        <v>84</v>
      </c>
      <c r="U10619">
        <v>0</v>
      </c>
      <c r="V10619">
        <v>0</v>
      </c>
      <c r="W10619">
        <v>5.4039943691405004</v>
      </c>
      <c r="X10619">
        <v>1069.2180541727159</v>
      </c>
      <c r="Y10619">
        <v>0</v>
      </c>
      <c r="Z10619">
        <v>46.494610688212937</v>
      </c>
      <c r="AA10619">
        <v>87.515813756883134</v>
      </c>
      <c r="AB10619">
        <v>203.14883597854404</v>
      </c>
      <c r="AC10619">
        <v>0</v>
      </c>
      <c r="AD10619">
        <v>0</v>
      </c>
      <c r="AE10619">
        <v>1411.7813089654965</v>
      </c>
    </row>
    <row r="10620" spans="1:31" x14ac:dyDescent="0.25">
      <c r="A10620">
        <v>1667160</v>
      </c>
      <c r="B10620">
        <v>1</v>
      </c>
      <c r="C10620" t="s">
        <v>80</v>
      </c>
      <c r="D10620" t="s">
        <v>106</v>
      </c>
      <c r="E10620" t="s">
        <v>152</v>
      </c>
      <c r="F10620" t="s">
        <v>29608</v>
      </c>
      <c r="G10620" t="s">
        <v>154</v>
      </c>
      <c r="H10620" t="s">
        <v>149</v>
      </c>
      <c r="I10620" t="s">
        <v>135</v>
      </c>
      <c r="J10620" t="s">
        <v>136</v>
      </c>
      <c r="K10620" t="s">
        <v>137</v>
      </c>
      <c r="L10620" t="s">
        <v>29609</v>
      </c>
      <c r="M10620" t="s">
        <v>29610</v>
      </c>
      <c r="N10620">
        <v>1.724444444</v>
      </c>
      <c r="O10620">
        <v>0</v>
      </c>
      <c r="P10620">
        <v>1</v>
      </c>
      <c r="Q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  <c r="W10620">
        <v>0</v>
      </c>
      <c r="X10620">
        <v>9.0821465349682773E-2</v>
      </c>
      <c r="Y10620">
        <v>0</v>
      </c>
      <c r="Z10620">
        <v>0</v>
      </c>
      <c r="AA10620">
        <v>0</v>
      </c>
      <c r="AB10620">
        <v>0</v>
      </c>
      <c r="AC10620">
        <v>0</v>
      </c>
      <c r="AD10620">
        <v>0</v>
      </c>
      <c r="AE10620">
        <v>9.0821465349682773E-2</v>
      </c>
    </row>
    <row r="10621" spans="1:31" x14ac:dyDescent="0.25">
      <c r="A10621">
        <v>1667790</v>
      </c>
      <c r="B10621">
        <v>1</v>
      </c>
      <c r="C10621" t="s">
        <v>80</v>
      </c>
      <c r="D10621" t="s">
        <v>89</v>
      </c>
      <c r="E10621" t="s">
        <v>140</v>
      </c>
      <c r="F10621" t="s">
        <v>29611</v>
      </c>
      <c r="G10621" t="s">
        <v>161</v>
      </c>
      <c r="H10621" t="s">
        <v>134</v>
      </c>
      <c r="I10621" t="s">
        <v>191</v>
      </c>
      <c r="J10621" t="s">
        <v>136</v>
      </c>
      <c r="K10621" t="s">
        <v>137</v>
      </c>
      <c r="L10621" t="s">
        <v>29612</v>
      </c>
      <c r="M10621" t="s">
        <v>28737</v>
      </c>
      <c r="N10621">
        <v>2.5833333E-2</v>
      </c>
      <c r="O10621">
        <v>2</v>
      </c>
      <c r="P10621">
        <v>6505</v>
      </c>
      <c r="Q10621">
        <v>2</v>
      </c>
      <c r="R10621">
        <v>57</v>
      </c>
      <c r="S10621">
        <v>14</v>
      </c>
      <c r="T10621">
        <v>555</v>
      </c>
      <c r="U10621">
        <v>1</v>
      </c>
      <c r="V10621">
        <v>3</v>
      </c>
      <c r="W10621">
        <v>4.4140882640000001</v>
      </c>
      <c r="X10621">
        <v>161.5745474272957</v>
      </c>
      <c r="Y10621">
        <v>4.0905062442997506E-2</v>
      </c>
      <c r="Z10621">
        <v>0.41413419643503679</v>
      </c>
      <c r="AA10621">
        <v>3.7994472966496824</v>
      </c>
      <c r="AB10621">
        <v>36.309519566878564</v>
      </c>
      <c r="AC10621">
        <v>0.23704114144121252</v>
      </c>
      <c r="AD10621">
        <v>1.9745509367169998</v>
      </c>
      <c r="AE10621">
        <v>208.76423389186021</v>
      </c>
    </row>
    <row r="10622" spans="1:31" x14ac:dyDescent="0.25">
      <c r="A10622">
        <v>1667435</v>
      </c>
      <c r="B10622">
        <v>1</v>
      </c>
      <c r="C10622" t="s">
        <v>80</v>
      </c>
      <c r="D10622" t="s">
        <v>101</v>
      </c>
      <c r="E10622" t="s">
        <v>131</v>
      </c>
      <c r="F10622" t="s">
        <v>29613</v>
      </c>
      <c r="G10622" t="s">
        <v>195</v>
      </c>
      <c r="H10622" t="s">
        <v>134</v>
      </c>
      <c r="I10622" t="s">
        <v>135</v>
      </c>
      <c r="J10622" t="s">
        <v>136</v>
      </c>
      <c r="K10622" t="s">
        <v>137</v>
      </c>
      <c r="L10622" t="s">
        <v>29614</v>
      </c>
      <c r="M10622" t="s">
        <v>29615</v>
      </c>
      <c r="N10622">
        <v>9.6077777770000008</v>
      </c>
      <c r="O10622">
        <v>0</v>
      </c>
      <c r="P10622">
        <v>68</v>
      </c>
      <c r="Q10622">
        <v>0</v>
      </c>
      <c r="R10622">
        <v>1</v>
      </c>
      <c r="S10622">
        <v>0</v>
      </c>
      <c r="T10622">
        <v>9</v>
      </c>
      <c r="U10622">
        <v>0</v>
      </c>
      <c r="V10622">
        <v>0</v>
      </c>
      <c r="W10622">
        <v>0</v>
      </c>
      <c r="X10622">
        <v>358.30800210358507</v>
      </c>
      <c r="Y10622">
        <v>0</v>
      </c>
      <c r="Z10622">
        <v>4.0355525848055553E-4</v>
      </c>
      <c r="AA10622">
        <v>0</v>
      </c>
      <c r="AB10622">
        <v>130.93774436168187</v>
      </c>
      <c r="AC10622">
        <v>0</v>
      </c>
      <c r="AD10622">
        <v>0</v>
      </c>
      <c r="AE10622">
        <v>489.24615002052542</v>
      </c>
    </row>
    <row r="10623" spans="1:31" x14ac:dyDescent="0.25">
      <c r="A10623">
        <v>1667644</v>
      </c>
      <c r="B10623">
        <v>1</v>
      </c>
      <c r="C10623" t="s">
        <v>81</v>
      </c>
      <c r="D10623" t="s">
        <v>115</v>
      </c>
      <c r="E10623" t="s">
        <v>131</v>
      </c>
      <c r="F10623" t="s">
        <v>29616</v>
      </c>
      <c r="G10623" t="s">
        <v>195</v>
      </c>
      <c r="H10623" t="s">
        <v>134</v>
      </c>
      <c r="I10623" t="s">
        <v>135</v>
      </c>
      <c r="J10623" t="s">
        <v>136</v>
      </c>
      <c r="K10623" t="s">
        <v>137</v>
      </c>
      <c r="L10623" t="s">
        <v>29617</v>
      </c>
      <c r="M10623" t="s">
        <v>29618</v>
      </c>
      <c r="N10623">
        <v>7.4913888880000004</v>
      </c>
      <c r="O10623">
        <v>0</v>
      </c>
      <c r="P10623">
        <v>235</v>
      </c>
      <c r="Q10623">
        <v>0</v>
      </c>
      <c r="R10623">
        <v>14</v>
      </c>
      <c r="S10623">
        <v>2</v>
      </c>
      <c r="T10623">
        <v>4</v>
      </c>
      <c r="U10623">
        <v>1</v>
      </c>
      <c r="V10623">
        <v>0</v>
      </c>
      <c r="W10623">
        <v>0</v>
      </c>
      <c r="X10623">
        <v>158.89523921026219</v>
      </c>
      <c r="Y10623">
        <v>0</v>
      </c>
      <c r="Z10623">
        <v>7.8959459171216313</v>
      </c>
      <c r="AA10623">
        <v>26.476606420941376</v>
      </c>
      <c r="AB10623">
        <v>36.609749312548786</v>
      </c>
      <c r="AC10623">
        <v>88.839163239304682</v>
      </c>
      <c r="AD10623">
        <v>0</v>
      </c>
      <c r="AE10623">
        <v>318.71670410017867</v>
      </c>
    </row>
    <row r="10624" spans="1:31" x14ac:dyDescent="0.25">
      <c r="A10624">
        <v>1667667</v>
      </c>
      <c r="B10624">
        <v>1</v>
      </c>
      <c r="C10624" t="s">
        <v>81</v>
      </c>
      <c r="D10624" t="s">
        <v>121</v>
      </c>
      <c r="E10624" t="s">
        <v>131</v>
      </c>
      <c r="F10624" t="s">
        <v>29619</v>
      </c>
      <c r="G10624" t="s">
        <v>1212</v>
      </c>
      <c r="H10624" t="s">
        <v>134</v>
      </c>
      <c r="I10624" t="s">
        <v>135</v>
      </c>
      <c r="J10624" t="s">
        <v>3</v>
      </c>
      <c r="K10624" t="s">
        <v>137</v>
      </c>
      <c r="L10624" t="s">
        <v>29620</v>
      </c>
      <c r="M10624" t="s">
        <v>29621</v>
      </c>
      <c r="N10624">
        <v>2.085555555</v>
      </c>
      <c r="O10624">
        <v>0</v>
      </c>
      <c r="P10624">
        <v>10</v>
      </c>
      <c r="Q10624">
        <v>0</v>
      </c>
      <c r="R10624">
        <v>44</v>
      </c>
      <c r="S10624">
        <v>0</v>
      </c>
      <c r="T10624">
        <v>4</v>
      </c>
      <c r="U10624">
        <v>0</v>
      </c>
      <c r="V10624">
        <v>0</v>
      </c>
      <c r="W10624">
        <v>0</v>
      </c>
      <c r="X10624">
        <v>3.004006044445946</v>
      </c>
      <c r="Y10624">
        <v>0</v>
      </c>
      <c r="Z10624">
        <v>4.7677936756760326</v>
      </c>
      <c r="AA10624">
        <v>0</v>
      </c>
      <c r="AB10624">
        <v>3.3689295883126178</v>
      </c>
      <c r="AC10624">
        <v>0</v>
      </c>
      <c r="AD10624">
        <v>0</v>
      </c>
      <c r="AE10624">
        <v>11.140729308434597</v>
      </c>
    </row>
    <row r="10625" spans="1:31" x14ac:dyDescent="0.25">
      <c r="A10625">
        <v>1667003</v>
      </c>
      <c r="B10625">
        <v>1</v>
      </c>
      <c r="C10625" t="s">
        <v>81</v>
      </c>
      <c r="D10625" t="s">
        <v>122</v>
      </c>
      <c r="E10625" t="s">
        <v>146</v>
      </c>
      <c r="F10625" t="s">
        <v>28503</v>
      </c>
      <c r="G10625" t="s">
        <v>260</v>
      </c>
      <c r="H10625" t="s">
        <v>149</v>
      </c>
      <c r="I10625" t="s">
        <v>135</v>
      </c>
      <c r="J10625" t="s">
        <v>136</v>
      </c>
      <c r="K10625" t="s">
        <v>137</v>
      </c>
      <c r="L10625" t="s">
        <v>29622</v>
      </c>
      <c r="M10625" t="s">
        <v>29623</v>
      </c>
      <c r="N10625">
        <v>1.366944444</v>
      </c>
      <c r="O10625">
        <v>0</v>
      </c>
      <c r="P10625">
        <v>248</v>
      </c>
      <c r="Q10625">
        <v>0</v>
      </c>
      <c r="R10625">
        <v>5</v>
      </c>
      <c r="S10625">
        <v>0</v>
      </c>
      <c r="T10625">
        <v>29</v>
      </c>
      <c r="U10625">
        <v>0</v>
      </c>
      <c r="V10625">
        <v>0</v>
      </c>
      <c r="W10625">
        <v>0</v>
      </c>
      <c r="X10625">
        <v>40.744584326114271</v>
      </c>
      <c r="Y10625">
        <v>0</v>
      </c>
      <c r="Z10625">
        <v>1.366475649041035</v>
      </c>
      <c r="AA10625">
        <v>0</v>
      </c>
      <c r="AB10625">
        <v>15.753780782387011</v>
      </c>
      <c r="AC10625">
        <v>0</v>
      </c>
      <c r="AD10625">
        <v>0</v>
      </c>
      <c r="AE10625">
        <v>57.864840757542318</v>
      </c>
    </row>
    <row r="10626" spans="1:31" x14ac:dyDescent="0.25">
      <c r="A10626">
        <v>1667272</v>
      </c>
      <c r="B10626">
        <v>1</v>
      </c>
      <c r="C10626" t="s">
        <v>80</v>
      </c>
      <c r="D10626" t="s">
        <v>94</v>
      </c>
      <c r="E10626" t="s">
        <v>140</v>
      </c>
      <c r="F10626" t="s">
        <v>29624</v>
      </c>
      <c r="G10626" t="s">
        <v>161</v>
      </c>
      <c r="H10626" t="s">
        <v>134</v>
      </c>
      <c r="I10626" t="s">
        <v>135</v>
      </c>
      <c r="J10626" t="s">
        <v>136</v>
      </c>
      <c r="K10626" t="s">
        <v>137</v>
      </c>
      <c r="L10626" t="s">
        <v>29625</v>
      </c>
      <c r="M10626" t="s">
        <v>29626</v>
      </c>
      <c r="N10626">
        <v>0.125</v>
      </c>
      <c r="O10626">
        <v>0</v>
      </c>
      <c r="P10626">
        <v>1200</v>
      </c>
      <c r="Q10626">
        <v>62</v>
      </c>
      <c r="R10626">
        <v>129</v>
      </c>
      <c r="S10626">
        <v>28</v>
      </c>
      <c r="T10626">
        <v>135</v>
      </c>
      <c r="U10626">
        <v>10</v>
      </c>
      <c r="V10626">
        <v>0</v>
      </c>
      <c r="W10626">
        <v>0</v>
      </c>
      <c r="X10626">
        <v>24.615689709891463</v>
      </c>
      <c r="Y10626">
        <v>61.608877311315744</v>
      </c>
      <c r="Z10626">
        <v>4.0664776626337513</v>
      </c>
      <c r="AA10626">
        <v>25.666165234302255</v>
      </c>
      <c r="AB10626">
        <v>15.368225618492247</v>
      </c>
      <c r="AC10626">
        <v>173.19890114010002</v>
      </c>
      <c r="AD10626">
        <v>0</v>
      </c>
      <c r="AE10626">
        <v>304.52433667673552</v>
      </c>
    </row>
    <row r="10627" spans="1:31" x14ac:dyDescent="0.25">
      <c r="A10627">
        <v>1667690</v>
      </c>
      <c r="B10627">
        <v>1</v>
      </c>
      <c r="C10627" t="s">
        <v>80</v>
      </c>
      <c r="D10627" t="s">
        <v>107</v>
      </c>
      <c r="E10627" t="s">
        <v>204</v>
      </c>
      <c r="F10627" t="s">
        <v>29627</v>
      </c>
      <c r="G10627" t="s">
        <v>161</v>
      </c>
      <c r="H10627" t="s">
        <v>134</v>
      </c>
      <c r="I10627" t="s">
        <v>135</v>
      </c>
      <c r="J10627" t="s">
        <v>136</v>
      </c>
      <c r="K10627" t="s">
        <v>137</v>
      </c>
      <c r="L10627" t="s">
        <v>29628</v>
      </c>
      <c r="M10627" t="s">
        <v>29629</v>
      </c>
      <c r="N10627">
        <v>1.413611111</v>
      </c>
      <c r="O10627">
        <v>0</v>
      </c>
      <c r="P10627">
        <v>137</v>
      </c>
      <c r="Q10627">
        <v>0</v>
      </c>
      <c r="R10627">
        <v>1</v>
      </c>
      <c r="S10627">
        <v>0</v>
      </c>
      <c r="T10627">
        <v>36</v>
      </c>
      <c r="U10627">
        <v>0</v>
      </c>
      <c r="V10627">
        <v>0</v>
      </c>
      <c r="W10627">
        <v>0</v>
      </c>
      <c r="X10627">
        <v>39.043581206957654</v>
      </c>
      <c r="Y10627">
        <v>0</v>
      </c>
      <c r="Z10627">
        <v>0</v>
      </c>
      <c r="AA10627">
        <v>0</v>
      </c>
      <c r="AB10627">
        <v>15.484981946121051</v>
      </c>
      <c r="AC10627">
        <v>0</v>
      </c>
      <c r="AD10627">
        <v>0</v>
      </c>
      <c r="AE10627">
        <v>54.528563153078707</v>
      </c>
    </row>
    <row r="10628" spans="1:31" x14ac:dyDescent="0.25">
      <c r="A10628">
        <v>1667936</v>
      </c>
      <c r="B10628">
        <v>1</v>
      </c>
      <c r="C10628" t="s">
        <v>80</v>
      </c>
      <c r="D10628" t="s">
        <v>105</v>
      </c>
      <c r="E10628" t="s">
        <v>362</v>
      </c>
      <c r="F10628" t="s">
        <v>2072</v>
      </c>
      <c r="G10628" t="s">
        <v>900</v>
      </c>
      <c r="H10628" t="s">
        <v>149</v>
      </c>
      <c r="I10628" t="s">
        <v>135</v>
      </c>
      <c r="J10628" t="s">
        <v>136</v>
      </c>
      <c r="K10628" t="s">
        <v>137</v>
      </c>
      <c r="L10628" t="s">
        <v>29630</v>
      </c>
      <c r="M10628" t="s">
        <v>29631</v>
      </c>
      <c r="N10628">
        <v>2.233055555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3</v>
      </c>
      <c r="U10628">
        <v>0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23.730538310343739</v>
      </c>
      <c r="AC10628">
        <v>0</v>
      </c>
      <c r="AD10628">
        <v>0</v>
      </c>
      <c r="AE10628">
        <v>23.730538310343739</v>
      </c>
    </row>
    <row r="10629" spans="1:31" x14ac:dyDescent="0.25">
      <c r="A10629">
        <v>1667295</v>
      </c>
      <c r="B10629">
        <v>1</v>
      </c>
      <c r="C10629" t="s">
        <v>81</v>
      </c>
      <c r="D10629" t="s">
        <v>128</v>
      </c>
      <c r="E10629" t="s">
        <v>204</v>
      </c>
      <c r="F10629" t="s">
        <v>9810</v>
      </c>
      <c r="G10629" t="s">
        <v>161</v>
      </c>
      <c r="H10629" t="s">
        <v>134</v>
      </c>
      <c r="I10629" t="s">
        <v>135</v>
      </c>
      <c r="J10629" t="s">
        <v>136</v>
      </c>
      <c r="K10629" t="s">
        <v>137</v>
      </c>
      <c r="L10629" t="s">
        <v>29632</v>
      </c>
      <c r="M10629" t="s">
        <v>29633</v>
      </c>
      <c r="N10629">
        <v>0.60444444399999997</v>
      </c>
      <c r="O10629">
        <v>0</v>
      </c>
      <c r="P10629">
        <v>1229</v>
      </c>
      <c r="Q10629">
        <v>4</v>
      </c>
      <c r="R10629">
        <v>1</v>
      </c>
      <c r="S10629">
        <v>10</v>
      </c>
      <c r="T10629">
        <v>90</v>
      </c>
      <c r="U10629">
        <v>1</v>
      </c>
      <c r="V10629">
        <v>0</v>
      </c>
      <c r="W10629">
        <v>0</v>
      </c>
      <c r="X10629">
        <v>70.686527569853894</v>
      </c>
      <c r="Y10629">
        <v>1.2975789430418134</v>
      </c>
      <c r="Z10629">
        <v>3.3546807562666666E-3</v>
      </c>
      <c r="AA10629">
        <v>27.857933411095821</v>
      </c>
      <c r="AB10629">
        <v>11.013217343304598</v>
      </c>
      <c r="AC10629">
        <v>1.4413355546422402</v>
      </c>
      <c r="AD10629">
        <v>0</v>
      </c>
      <c r="AE10629">
        <v>112.29994750269462</v>
      </c>
    </row>
    <row r="10630" spans="1:31" x14ac:dyDescent="0.25">
      <c r="A10630">
        <v>1667959</v>
      </c>
      <c r="B10630">
        <v>1</v>
      </c>
      <c r="C10630" t="s">
        <v>81</v>
      </c>
      <c r="D10630" t="s">
        <v>113</v>
      </c>
      <c r="E10630" t="s">
        <v>204</v>
      </c>
      <c r="F10630" t="s">
        <v>10192</v>
      </c>
      <c r="G10630" t="s">
        <v>585</v>
      </c>
      <c r="H10630" t="s">
        <v>134</v>
      </c>
      <c r="I10630" t="s">
        <v>135</v>
      </c>
      <c r="J10630" t="s">
        <v>136</v>
      </c>
      <c r="K10630" t="s">
        <v>137</v>
      </c>
      <c r="L10630" t="s">
        <v>29634</v>
      </c>
      <c r="M10630" t="s">
        <v>29635</v>
      </c>
      <c r="N10630">
        <v>0.58861111099999996</v>
      </c>
      <c r="O10630">
        <v>0</v>
      </c>
      <c r="P10630">
        <v>429</v>
      </c>
      <c r="Q10630">
        <v>2</v>
      </c>
      <c r="R10630">
        <v>30</v>
      </c>
      <c r="S10630">
        <v>8</v>
      </c>
      <c r="T10630">
        <v>11</v>
      </c>
      <c r="U10630">
        <v>0</v>
      </c>
      <c r="V10630">
        <v>0</v>
      </c>
      <c r="W10630">
        <v>0</v>
      </c>
      <c r="X10630">
        <v>27.63322283237888</v>
      </c>
      <c r="Y10630">
        <v>2.4249342687264503</v>
      </c>
      <c r="Z10630">
        <v>1.9616361884149767</v>
      </c>
      <c r="AA10630">
        <v>7.5111029678252947</v>
      </c>
      <c r="AB10630">
        <v>2.1763659899906096</v>
      </c>
      <c r="AC10630">
        <v>0</v>
      </c>
      <c r="AD10630">
        <v>0</v>
      </c>
      <c r="AE10630">
        <v>41.70726224733621</v>
      </c>
    </row>
    <row r="10631" spans="1:31" x14ac:dyDescent="0.25">
      <c r="A10631">
        <v>1667581</v>
      </c>
      <c r="B10631">
        <v>1</v>
      </c>
      <c r="C10631" t="s">
        <v>81</v>
      </c>
      <c r="D10631" t="s">
        <v>126</v>
      </c>
      <c r="E10631" t="s">
        <v>204</v>
      </c>
      <c r="F10631" t="s">
        <v>29636</v>
      </c>
      <c r="G10631" t="s">
        <v>161</v>
      </c>
      <c r="H10631" t="s">
        <v>134</v>
      </c>
      <c r="I10631" t="s">
        <v>135</v>
      </c>
      <c r="J10631" t="s">
        <v>136</v>
      </c>
      <c r="K10631" t="s">
        <v>137</v>
      </c>
      <c r="L10631" t="s">
        <v>29637</v>
      </c>
      <c r="M10631" t="s">
        <v>29638</v>
      </c>
      <c r="N10631">
        <v>0.79888888800000002</v>
      </c>
      <c r="O10631">
        <v>0</v>
      </c>
      <c r="P10631">
        <v>870</v>
      </c>
      <c r="Q10631">
        <v>36</v>
      </c>
      <c r="R10631">
        <v>112</v>
      </c>
      <c r="S10631">
        <v>16</v>
      </c>
      <c r="T10631">
        <v>59</v>
      </c>
      <c r="U10631">
        <v>1</v>
      </c>
      <c r="V10631">
        <v>0</v>
      </c>
      <c r="W10631">
        <v>0</v>
      </c>
      <c r="X10631">
        <v>57.130294659222471</v>
      </c>
      <c r="Y10631">
        <v>49.205576688376844</v>
      </c>
      <c r="Z10631">
        <v>19.417049235720551</v>
      </c>
      <c r="AA10631">
        <v>56.187805946568062</v>
      </c>
      <c r="AB10631">
        <v>19.087891787585303</v>
      </c>
      <c r="AC10631">
        <v>0.69615515251083004</v>
      </c>
      <c r="AD10631">
        <v>0</v>
      </c>
      <c r="AE10631">
        <v>201.72477346998409</v>
      </c>
    </row>
    <row r="10632" spans="1:31" x14ac:dyDescent="0.25">
      <c r="A10632">
        <v>1668128</v>
      </c>
      <c r="B10632">
        <v>1</v>
      </c>
      <c r="C10632" t="s">
        <v>80</v>
      </c>
      <c r="D10632" t="s">
        <v>101</v>
      </c>
      <c r="E10632" t="s">
        <v>131</v>
      </c>
      <c r="F10632" t="s">
        <v>29639</v>
      </c>
      <c r="G10632" t="s">
        <v>161</v>
      </c>
      <c r="H10632" t="s">
        <v>134</v>
      </c>
      <c r="I10632" t="s">
        <v>135</v>
      </c>
      <c r="J10632" t="s">
        <v>136</v>
      </c>
      <c r="K10632" t="s">
        <v>137</v>
      </c>
      <c r="L10632" t="s">
        <v>29640</v>
      </c>
      <c r="M10632" t="s">
        <v>29641</v>
      </c>
      <c r="N10632">
        <v>0.70833333300000001</v>
      </c>
      <c r="O10632">
        <v>1</v>
      </c>
      <c r="P10632">
        <v>2356</v>
      </c>
      <c r="Q10632">
        <v>1</v>
      </c>
      <c r="R10632">
        <v>47</v>
      </c>
      <c r="S10632">
        <v>2</v>
      </c>
      <c r="T10632">
        <v>161</v>
      </c>
      <c r="U10632">
        <v>1</v>
      </c>
      <c r="V10632">
        <v>1</v>
      </c>
      <c r="W10632">
        <v>0</v>
      </c>
      <c r="X10632">
        <v>366.87383761244166</v>
      </c>
      <c r="Y10632">
        <v>0</v>
      </c>
      <c r="Z10632">
        <v>5.5803632224025277</v>
      </c>
      <c r="AA10632">
        <v>10.270698597736502</v>
      </c>
      <c r="AB10632">
        <v>71.429240025727509</v>
      </c>
      <c r="AC10632">
        <v>53.860236179171665</v>
      </c>
      <c r="AD10632">
        <v>0.70029991214795828</v>
      </c>
      <c r="AE10632">
        <v>508.71467554962777</v>
      </c>
    </row>
    <row r="10633" spans="1:31" x14ac:dyDescent="0.25">
      <c r="A10633">
        <v>1667521</v>
      </c>
      <c r="B10633">
        <v>1</v>
      </c>
      <c r="C10633" t="s">
        <v>80</v>
      </c>
      <c r="D10633" t="s">
        <v>103</v>
      </c>
      <c r="E10633" t="s">
        <v>642</v>
      </c>
      <c r="F10633" t="s">
        <v>28581</v>
      </c>
      <c r="G10633" t="s">
        <v>1212</v>
      </c>
      <c r="H10633" t="s">
        <v>134</v>
      </c>
      <c r="I10633" t="s">
        <v>135</v>
      </c>
      <c r="J10633" t="s">
        <v>3</v>
      </c>
      <c r="K10633" t="s">
        <v>137</v>
      </c>
      <c r="L10633" t="s">
        <v>29642</v>
      </c>
      <c r="M10633" t="s">
        <v>29643</v>
      </c>
      <c r="N10633">
        <v>0.96666666599999995</v>
      </c>
      <c r="O10633">
        <v>0</v>
      </c>
      <c r="P10633">
        <v>20893</v>
      </c>
      <c r="Q10633">
        <v>1</v>
      </c>
      <c r="R10633">
        <v>69</v>
      </c>
      <c r="S10633">
        <v>8</v>
      </c>
      <c r="T10633">
        <v>1695</v>
      </c>
      <c r="U10633">
        <v>0</v>
      </c>
      <c r="V10633">
        <v>1</v>
      </c>
      <c r="W10633">
        <v>0</v>
      </c>
      <c r="X10633">
        <v>5294.6691853287075</v>
      </c>
      <c r="Y10633">
        <v>14.614653312942767</v>
      </c>
      <c r="Z10633">
        <v>34.580019282568017</v>
      </c>
      <c r="AA10633">
        <v>142.37587109265078</v>
      </c>
      <c r="AB10633">
        <v>2385.9299084442569</v>
      </c>
      <c r="AC10633">
        <v>0</v>
      </c>
      <c r="AD10633">
        <v>11.9040327450954</v>
      </c>
      <c r="AE10633">
        <v>7884.0736702062213</v>
      </c>
    </row>
    <row r="10634" spans="1:31" x14ac:dyDescent="0.25">
      <c r="A10634">
        <v>1667189</v>
      </c>
      <c r="B10634">
        <v>1</v>
      </c>
      <c r="C10634" t="s">
        <v>80</v>
      </c>
      <c r="D10634" t="s">
        <v>97</v>
      </c>
      <c r="E10634" t="s">
        <v>140</v>
      </c>
      <c r="F10634" t="s">
        <v>29644</v>
      </c>
      <c r="G10634" t="s">
        <v>161</v>
      </c>
      <c r="H10634" t="s">
        <v>134</v>
      </c>
      <c r="I10634" t="s">
        <v>135</v>
      </c>
      <c r="J10634" t="s">
        <v>136</v>
      </c>
      <c r="K10634" t="s">
        <v>137</v>
      </c>
      <c r="L10634" t="s">
        <v>29645</v>
      </c>
      <c r="M10634" t="s">
        <v>29646</v>
      </c>
      <c r="N10634">
        <v>1.845277777</v>
      </c>
      <c r="O10634">
        <v>0</v>
      </c>
      <c r="P10634">
        <v>3323</v>
      </c>
      <c r="Q10634">
        <v>0</v>
      </c>
      <c r="R10634">
        <v>11</v>
      </c>
      <c r="S10634">
        <v>5</v>
      </c>
      <c r="T10634">
        <v>371</v>
      </c>
      <c r="U10634">
        <v>0</v>
      </c>
      <c r="V10634">
        <v>0</v>
      </c>
      <c r="W10634">
        <v>0</v>
      </c>
      <c r="X10634">
        <v>2487.5815757788851</v>
      </c>
      <c r="Y10634">
        <v>0</v>
      </c>
      <c r="Z10634">
        <v>2.336814098950271</v>
      </c>
      <c r="AA10634">
        <v>367.28917418664406</v>
      </c>
      <c r="AB10634">
        <v>912.86594538650115</v>
      </c>
      <c r="AC10634">
        <v>0</v>
      </c>
      <c r="AD10634">
        <v>0</v>
      </c>
      <c r="AE10634">
        <v>3770.0735094509805</v>
      </c>
    </row>
    <row r="10635" spans="1:31" x14ac:dyDescent="0.25">
      <c r="A10635">
        <v>1667727</v>
      </c>
      <c r="B10635">
        <v>1</v>
      </c>
      <c r="C10635" t="s">
        <v>80</v>
      </c>
      <c r="D10635" t="s">
        <v>96</v>
      </c>
      <c r="E10635" t="s">
        <v>362</v>
      </c>
      <c r="F10635" t="s">
        <v>29647</v>
      </c>
      <c r="G10635" t="s">
        <v>227</v>
      </c>
      <c r="H10635" t="s">
        <v>149</v>
      </c>
      <c r="I10635" t="s">
        <v>135</v>
      </c>
      <c r="J10635" t="s">
        <v>136</v>
      </c>
      <c r="K10635" t="s">
        <v>137</v>
      </c>
      <c r="L10635" t="s">
        <v>29648</v>
      </c>
      <c r="M10635" t="s">
        <v>29649</v>
      </c>
      <c r="N10635">
        <v>5.2713888879999997</v>
      </c>
      <c r="O10635">
        <v>0</v>
      </c>
      <c r="P10635">
        <v>6</v>
      </c>
      <c r="Q10635">
        <v>0</v>
      </c>
      <c r="R10635">
        <v>0</v>
      </c>
      <c r="S10635">
        <v>0</v>
      </c>
      <c r="T10635">
        <v>7</v>
      </c>
      <c r="U10635">
        <v>0</v>
      </c>
      <c r="V10635">
        <v>0</v>
      </c>
      <c r="W10635">
        <v>0</v>
      </c>
      <c r="X10635">
        <v>27.907295562999174</v>
      </c>
      <c r="Y10635">
        <v>0</v>
      </c>
      <c r="Z10635">
        <v>0</v>
      </c>
      <c r="AA10635">
        <v>0</v>
      </c>
      <c r="AB10635">
        <v>115.79384590846139</v>
      </c>
      <c r="AC10635">
        <v>0</v>
      </c>
      <c r="AD10635">
        <v>0</v>
      </c>
      <c r="AE10635">
        <v>143.70114147146057</v>
      </c>
    </row>
    <row r="10636" spans="1:31" x14ac:dyDescent="0.25">
      <c r="A10636">
        <v>1667335</v>
      </c>
      <c r="B10636">
        <v>1</v>
      </c>
      <c r="C10636" t="s">
        <v>81</v>
      </c>
      <c r="D10636" t="s">
        <v>128</v>
      </c>
      <c r="E10636" t="s">
        <v>140</v>
      </c>
      <c r="F10636" t="s">
        <v>3126</v>
      </c>
      <c r="G10636" t="s">
        <v>161</v>
      </c>
      <c r="H10636" t="s">
        <v>134</v>
      </c>
      <c r="I10636" t="s">
        <v>135</v>
      </c>
      <c r="J10636" t="s">
        <v>136</v>
      </c>
      <c r="K10636" t="s">
        <v>137</v>
      </c>
      <c r="L10636" t="s">
        <v>29650</v>
      </c>
      <c r="M10636" t="s">
        <v>29651</v>
      </c>
      <c r="N10636">
        <v>0.15527777700000001</v>
      </c>
      <c r="O10636">
        <v>7</v>
      </c>
      <c r="P10636">
        <v>75</v>
      </c>
      <c r="Q10636">
        <v>38</v>
      </c>
      <c r="R10636">
        <v>8</v>
      </c>
      <c r="S10636">
        <v>5</v>
      </c>
      <c r="T10636">
        <v>8</v>
      </c>
      <c r="U10636">
        <v>0</v>
      </c>
      <c r="V10636">
        <v>0</v>
      </c>
      <c r="W10636">
        <v>0.1828619506827858</v>
      </c>
      <c r="X10636">
        <v>0.86023250475765056</v>
      </c>
      <c r="Y10636">
        <v>2.8416492067571442</v>
      </c>
      <c r="Z10636">
        <v>0.25644806355395139</v>
      </c>
      <c r="AA10636">
        <v>2.9920397134001835</v>
      </c>
      <c r="AB10636">
        <v>0.4622169391901606</v>
      </c>
      <c r="AC10636">
        <v>0</v>
      </c>
      <c r="AD10636">
        <v>0</v>
      </c>
      <c r="AE10636">
        <v>7.5954483783418762</v>
      </c>
    </row>
    <row r="10637" spans="1:31" x14ac:dyDescent="0.25">
      <c r="A10637">
        <v>1667773</v>
      </c>
      <c r="B10637">
        <v>1</v>
      </c>
      <c r="C10637" t="s">
        <v>81</v>
      </c>
      <c r="D10637" t="s">
        <v>117</v>
      </c>
      <c r="E10637" t="s">
        <v>178</v>
      </c>
      <c r="F10637" t="s">
        <v>25780</v>
      </c>
      <c r="G10637" t="s">
        <v>227</v>
      </c>
      <c r="H10637" t="s">
        <v>149</v>
      </c>
      <c r="I10637" t="s">
        <v>135</v>
      </c>
      <c r="J10637" t="s">
        <v>136</v>
      </c>
      <c r="K10637" t="s">
        <v>137</v>
      </c>
      <c r="L10637" t="s">
        <v>29652</v>
      </c>
      <c r="M10637" t="s">
        <v>29653</v>
      </c>
      <c r="N10637">
        <v>7.1547222220000002</v>
      </c>
      <c r="O10637">
        <v>0</v>
      </c>
      <c r="P10637">
        <v>6</v>
      </c>
      <c r="Q10637">
        <v>0</v>
      </c>
      <c r="R10637">
        <v>1</v>
      </c>
      <c r="S10637">
        <v>0</v>
      </c>
      <c r="T10637">
        <v>4</v>
      </c>
      <c r="U10637">
        <v>0</v>
      </c>
      <c r="V10637">
        <v>0</v>
      </c>
      <c r="W10637">
        <v>0</v>
      </c>
      <c r="X10637">
        <v>4.8102057097167572</v>
      </c>
      <c r="Y10637">
        <v>0</v>
      </c>
      <c r="Z10637">
        <v>1.8682729730260306</v>
      </c>
      <c r="AA10637">
        <v>0</v>
      </c>
      <c r="AB10637">
        <v>23.812299304615742</v>
      </c>
      <c r="AC10637">
        <v>0</v>
      </c>
      <c r="AD10637">
        <v>0</v>
      </c>
      <c r="AE10637">
        <v>30.490777987358531</v>
      </c>
    </row>
    <row r="10638" spans="1:31" x14ac:dyDescent="0.25">
      <c r="A10638">
        <v>1668022</v>
      </c>
      <c r="B10638">
        <v>1</v>
      </c>
      <c r="C10638" t="s">
        <v>81</v>
      </c>
      <c r="D10638" t="s">
        <v>128</v>
      </c>
      <c r="E10638" t="s">
        <v>131</v>
      </c>
      <c r="F10638" t="s">
        <v>29654</v>
      </c>
      <c r="G10638" t="s">
        <v>195</v>
      </c>
      <c r="H10638" t="s">
        <v>134</v>
      </c>
      <c r="I10638" t="s">
        <v>135</v>
      </c>
      <c r="J10638" t="s">
        <v>136</v>
      </c>
      <c r="K10638" t="s">
        <v>137</v>
      </c>
      <c r="L10638" t="s">
        <v>29655</v>
      </c>
      <c r="M10638" t="s">
        <v>29656</v>
      </c>
      <c r="N10638">
        <v>1.913888888</v>
      </c>
      <c r="O10638">
        <v>0</v>
      </c>
      <c r="P10638">
        <v>55</v>
      </c>
      <c r="Q10638">
        <v>0</v>
      </c>
      <c r="R10638">
        <v>2</v>
      </c>
      <c r="S10638">
        <v>0</v>
      </c>
      <c r="T10638">
        <v>1</v>
      </c>
      <c r="U10638">
        <v>0</v>
      </c>
      <c r="V10638">
        <v>0</v>
      </c>
      <c r="W10638">
        <v>0</v>
      </c>
      <c r="X10638">
        <v>15.168633919686254</v>
      </c>
      <c r="Y10638">
        <v>0</v>
      </c>
      <c r="Z10638">
        <v>1.5877910668929238</v>
      </c>
      <c r="AA10638">
        <v>0</v>
      </c>
      <c r="AB10638">
        <v>0.10065127358467499</v>
      </c>
      <c r="AC10638">
        <v>0</v>
      </c>
      <c r="AD10638">
        <v>0</v>
      </c>
      <c r="AE10638">
        <v>16.857076260163851</v>
      </c>
    </row>
    <row r="10639" spans="1:31" x14ac:dyDescent="0.25">
      <c r="A10639">
        <v>1667627</v>
      </c>
      <c r="B10639">
        <v>1</v>
      </c>
      <c r="C10639" t="s">
        <v>81</v>
      </c>
      <c r="D10639" t="s">
        <v>122</v>
      </c>
      <c r="E10639" t="s">
        <v>131</v>
      </c>
      <c r="F10639" t="s">
        <v>29657</v>
      </c>
      <c r="G10639" t="s">
        <v>2147</v>
      </c>
      <c r="H10639" t="s">
        <v>134</v>
      </c>
      <c r="I10639" t="s">
        <v>135</v>
      </c>
      <c r="J10639" t="s">
        <v>136</v>
      </c>
      <c r="K10639" t="s">
        <v>137</v>
      </c>
      <c r="L10639" t="s">
        <v>29658</v>
      </c>
      <c r="M10639" t="s">
        <v>29659</v>
      </c>
      <c r="N10639">
        <v>22.125833332999999</v>
      </c>
      <c r="O10639">
        <v>0</v>
      </c>
      <c r="P10639">
        <v>110</v>
      </c>
      <c r="Q10639">
        <v>0</v>
      </c>
      <c r="R10639">
        <v>0</v>
      </c>
      <c r="S10639">
        <v>0</v>
      </c>
      <c r="T10639">
        <v>3</v>
      </c>
      <c r="U10639">
        <v>0</v>
      </c>
      <c r="V10639">
        <v>0</v>
      </c>
      <c r="W10639">
        <v>0</v>
      </c>
      <c r="X10639">
        <v>227.27970606377451</v>
      </c>
      <c r="Y10639">
        <v>0</v>
      </c>
      <c r="Z10639">
        <v>0</v>
      </c>
      <c r="AA10639">
        <v>0</v>
      </c>
      <c r="AB10639">
        <v>3.6296352894195318</v>
      </c>
      <c r="AC10639">
        <v>0</v>
      </c>
      <c r="AD10639">
        <v>0</v>
      </c>
      <c r="AE10639">
        <v>230.90934135319404</v>
      </c>
    </row>
    <row r="10640" spans="1:31" x14ac:dyDescent="0.25">
      <c r="A10640">
        <v>1667255</v>
      </c>
      <c r="B10640">
        <v>1</v>
      </c>
      <c r="C10640" t="s">
        <v>80</v>
      </c>
      <c r="D10640" t="s">
        <v>100</v>
      </c>
      <c r="E10640" t="s">
        <v>140</v>
      </c>
      <c r="F10640" t="s">
        <v>29660</v>
      </c>
      <c r="G10640" t="s">
        <v>161</v>
      </c>
      <c r="H10640" t="s">
        <v>134</v>
      </c>
      <c r="I10640" t="s">
        <v>191</v>
      </c>
      <c r="J10640" t="s">
        <v>136</v>
      </c>
      <c r="K10640" t="s">
        <v>137</v>
      </c>
      <c r="L10640" t="s">
        <v>29661</v>
      </c>
      <c r="M10640" t="s">
        <v>29662</v>
      </c>
      <c r="N10640">
        <v>4.4444444E-2</v>
      </c>
      <c r="O10640">
        <v>30</v>
      </c>
      <c r="P10640">
        <v>14722</v>
      </c>
      <c r="Q10640">
        <v>8</v>
      </c>
      <c r="R10640">
        <v>349</v>
      </c>
      <c r="S10640">
        <v>44</v>
      </c>
      <c r="T10640">
        <v>1299</v>
      </c>
      <c r="U10640">
        <v>4</v>
      </c>
      <c r="V10640">
        <v>1</v>
      </c>
      <c r="W10640">
        <v>6.0347447222404007</v>
      </c>
      <c r="X10640">
        <v>113.84407262916112</v>
      </c>
      <c r="Y10640">
        <v>0.45210498866915561</v>
      </c>
      <c r="Z10640">
        <v>2.7943251948671981</v>
      </c>
      <c r="AA10640">
        <v>26.953230580526043</v>
      </c>
      <c r="AB10640">
        <v>43.117261486745242</v>
      </c>
      <c r="AC10640">
        <v>12.497678827003336</v>
      </c>
      <c r="AD10640">
        <v>3.2916932533333337E-5</v>
      </c>
      <c r="AE10640">
        <v>205.69345134614503</v>
      </c>
    </row>
    <row r="10641" spans="1:31" x14ac:dyDescent="0.25">
      <c r="A10641">
        <v>1667020</v>
      </c>
      <c r="B10641">
        <v>1</v>
      </c>
      <c r="C10641" t="s">
        <v>81</v>
      </c>
      <c r="D10641" t="s">
        <v>114</v>
      </c>
      <c r="E10641" t="s">
        <v>131</v>
      </c>
      <c r="F10641" t="s">
        <v>29663</v>
      </c>
      <c r="G10641" t="s">
        <v>195</v>
      </c>
      <c r="H10641" t="s">
        <v>134</v>
      </c>
      <c r="I10641" t="s">
        <v>135</v>
      </c>
      <c r="J10641" t="s">
        <v>136</v>
      </c>
      <c r="K10641" t="s">
        <v>137</v>
      </c>
      <c r="L10641" t="s">
        <v>29664</v>
      </c>
      <c r="M10641" t="s">
        <v>29665</v>
      </c>
      <c r="N10641">
        <v>1.801111111</v>
      </c>
      <c r="O10641">
        <v>0</v>
      </c>
      <c r="P10641">
        <v>106</v>
      </c>
      <c r="Q10641">
        <v>0</v>
      </c>
      <c r="R10641">
        <v>0</v>
      </c>
      <c r="S10641">
        <v>0</v>
      </c>
      <c r="T10641">
        <v>8</v>
      </c>
      <c r="U10641">
        <v>0</v>
      </c>
      <c r="V10641">
        <v>0</v>
      </c>
      <c r="W10641">
        <v>0</v>
      </c>
      <c r="X10641">
        <v>16.949673054918485</v>
      </c>
      <c r="Y10641">
        <v>0</v>
      </c>
      <c r="Z10641">
        <v>0</v>
      </c>
      <c r="AA10641">
        <v>0</v>
      </c>
      <c r="AB10641">
        <v>1.3481366298087609</v>
      </c>
      <c r="AC10641">
        <v>0</v>
      </c>
      <c r="AD10641">
        <v>0</v>
      </c>
      <c r="AE10641">
        <v>18.297809684727245</v>
      </c>
    </row>
    <row r="10642" spans="1:31" x14ac:dyDescent="0.25">
      <c r="A10642">
        <v>1667043</v>
      </c>
      <c r="B10642">
        <v>1</v>
      </c>
      <c r="C10642" t="s">
        <v>80</v>
      </c>
      <c r="D10642" t="s">
        <v>82</v>
      </c>
      <c r="E10642" t="s">
        <v>178</v>
      </c>
      <c r="F10642" t="s">
        <v>16288</v>
      </c>
      <c r="G10642" t="s">
        <v>187</v>
      </c>
      <c r="H10642" t="s">
        <v>149</v>
      </c>
      <c r="I10642" t="s">
        <v>135</v>
      </c>
      <c r="J10642" t="s">
        <v>136</v>
      </c>
      <c r="K10642" t="s">
        <v>137</v>
      </c>
      <c r="L10642" t="s">
        <v>29666</v>
      </c>
      <c r="M10642" t="s">
        <v>29667</v>
      </c>
      <c r="N10642">
        <v>2.259166666</v>
      </c>
      <c r="O10642">
        <v>0</v>
      </c>
      <c r="P10642">
        <v>28</v>
      </c>
      <c r="Q10642">
        <v>0</v>
      </c>
      <c r="R10642">
        <v>0</v>
      </c>
      <c r="S10642">
        <v>0</v>
      </c>
      <c r="T10642">
        <v>1</v>
      </c>
      <c r="U10642">
        <v>0</v>
      </c>
      <c r="V10642">
        <v>0</v>
      </c>
      <c r="W10642">
        <v>0</v>
      </c>
      <c r="X10642">
        <v>19.898136936515787</v>
      </c>
      <c r="Y10642">
        <v>0</v>
      </c>
      <c r="Z10642">
        <v>0</v>
      </c>
      <c r="AA10642">
        <v>0</v>
      </c>
      <c r="AB10642">
        <v>5.2494802727263279</v>
      </c>
      <c r="AC10642">
        <v>0</v>
      </c>
      <c r="AD10642">
        <v>0</v>
      </c>
      <c r="AE10642">
        <v>25.147617209242114</v>
      </c>
    </row>
    <row r="10643" spans="1:31" x14ac:dyDescent="0.25">
      <c r="A10643">
        <v>1668039</v>
      </c>
      <c r="B10643">
        <v>1</v>
      </c>
      <c r="C10643" t="s">
        <v>80</v>
      </c>
      <c r="D10643" t="s">
        <v>99</v>
      </c>
      <c r="E10643" t="s">
        <v>140</v>
      </c>
      <c r="F10643" t="s">
        <v>29668</v>
      </c>
      <c r="G10643" t="s">
        <v>161</v>
      </c>
      <c r="H10643" t="s">
        <v>134</v>
      </c>
      <c r="I10643" t="s">
        <v>135</v>
      </c>
      <c r="J10643" t="s">
        <v>136</v>
      </c>
      <c r="K10643" t="s">
        <v>137</v>
      </c>
      <c r="L10643" t="s">
        <v>29669</v>
      </c>
      <c r="M10643" t="s">
        <v>29670</v>
      </c>
      <c r="N10643">
        <v>1.622777777</v>
      </c>
      <c r="O10643">
        <v>0</v>
      </c>
      <c r="P10643">
        <v>0</v>
      </c>
      <c r="Q10643">
        <v>0</v>
      </c>
      <c r="R10643">
        <v>0</v>
      </c>
      <c r="S10643">
        <v>8</v>
      </c>
      <c r="T10643">
        <v>0</v>
      </c>
      <c r="U10643">
        <v>0</v>
      </c>
      <c r="V10643">
        <v>0</v>
      </c>
      <c r="W10643">
        <v>0</v>
      </c>
      <c r="X10643">
        <v>0</v>
      </c>
      <c r="Y10643">
        <v>0</v>
      </c>
      <c r="Z10643">
        <v>0</v>
      </c>
      <c r="AA10643">
        <v>180.08337480975345</v>
      </c>
      <c r="AB10643">
        <v>0</v>
      </c>
      <c r="AC10643">
        <v>0</v>
      </c>
      <c r="AD10643">
        <v>0</v>
      </c>
      <c r="AE10643">
        <v>180.08337480975345</v>
      </c>
    </row>
    <row r="10644" spans="1:31" x14ac:dyDescent="0.25">
      <c r="A10644">
        <v>1667567</v>
      </c>
      <c r="B10644">
        <v>1</v>
      </c>
      <c r="C10644" t="s">
        <v>80</v>
      </c>
      <c r="D10644" t="s">
        <v>97</v>
      </c>
      <c r="E10644" t="s">
        <v>204</v>
      </c>
      <c r="F10644" t="s">
        <v>29671</v>
      </c>
      <c r="G10644" t="s">
        <v>161</v>
      </c>
      <c r="H10644" t="s">
        <v>134</v>
      </c>
      <c r="I10644" t="s">
        <v>135</v>
      </c>
      <c r="J10644" t="s">
        <v>136</v>
      </c>
      <c r="K10644" t="s">
        <v>137</v>
      </c>
      <c r="L10644" t="s">
        <v>29395</v>
      </c>
      <c r="M10644" t="s">
        <v>29396</v>
      </c>
      <c r="N10644">
        <v>0.571944444</v>
      </c>
      <c r="O10644">
        <v>11</v>
      </c>
      <c r="P10644">
        <v>5156</v>
      </c>
      <c r="Q10644">
        <v>18</v>
      </c>
      <c r="R10644">
        <v>775</v>
      </c>
      <c r="S10644">
        <v>42</v>
      </c>
      <c r="T10644">
        <v>774</v>
      </c>
      <c r="U10644">
        <v>3</v>
      </c>
      <c r="V10644">
        <v>2</v>
      </c>
      <c r="W10644">
        <v>63.041460601951279</v>
      </c>
      <c r="X10644">
        <v>1291.6041335136176</v>
      </c>
      <c r="Y10644">
        <v>30.208838860355421</v>
      </c>
      <c r="Z10644">
        <v>165.52052068500589</v>
      </c>
      <c r="AA10644">
        <v>437.95912547141063</v>
      </c>
      <c r="AB10644">
        <v>467.70377499862298</v>
      </c>
      <c r="AC10644">
        <v>26.048545675640678</v>
      </c>
      <c r="AD10644">
        <v>1.4338464579347319</v>
      </c>
      <c r="AE10644">
        <v>2483.5202462645389</v>
      </c>
    </row>
    <row r="10645" spans="1:31" x14ac:dyDescent="0.25">
      <c r="A10645">
        <v>1667561</v>
      </c>
      <c r="B10645">
        <v>1</v>
      </c>
      <c r="C10645" t="s">
        <v>81</v>
      </c>
      <c r="D10645" t="s">
        <v>120</v>
      </c>
      <c r="E10645" t="s">
        <v>204</v>
      </c>
      <c r="F10645" t="s">
        <v>29672</v>
      </c>
      <c r="G10645" t="s">
        <v>161</v>
      </c>
      <c r="H10645" t="s">
        <v>134</v>
      </c>
      <c r="I10645" t="s">
        <v>135</v>
      </c>
      <c r="J10645" t="s">
        <v>136</v>
      </c>
      <c r="K10645" t="s">
        <v>137</v>
      </c>
      <c r="L10645" t="s">
        <v>28997</v>
      </c>
      <c r="M10645" t="s">
        <v>29673</v>
      </c>
      <c r="N10645">
        <v>0.5</v>
      </c>
      <c r="O10645">
        <v>0</v>
      </c>
      <c r="P10645">
        <v>570</v>
      </c>
      <c r="Q10645">
        <v>29</v>
      </c>
      <c r="R10645">
        <v>6</v>
      </c>
      <c r="S10645">
        <v>4</v>
      </c>
      <c r="T10645">
        <v>86</v>
      </c>
      <c r="U10645">
        <v>0</v>
      </c>
      <c r="V10645">
        <v>0</v>
      </c>
      <c r="W10645">
        <v>0</v>
      </c>
      <c r="X10645">
        <v>54.496085464492943</v>
      </c>
      <c r="Y10645">
        <v>27.109502034064004</v>
      </c>
      <c r="Z10645">
        <v>0.42435473577749999</v>
      </c>
      <c r="AA10645">
        <v>44.926248507853998</v>
      </c>
      <c r="AB10645">
        <v>23.21922032238006</v>
      </c>
      <c r="AC10645">
        <v>0</v>
      </c>
      <c r="AD10645">
        <v>0</v>
      </c>
      <c r="AE10645">
        <v>150.17541106456849</v>
      </c>
    </row>
    <row r="10646" spans="1:31" x14ac:dyDescent="0.25">
      <c r="A10646">
        <v>1668059</v>
      </c>
      <c r="B10646">
        <v>1</v>
      </c>
      <c r="C10646" t="s">
        <v>80</v>
      </c>
      <c r="D10646" t="s">
        <v>93</v>
      </c>
      <c r="E10646" t="s">
        <v>152</v>
      </c>
      <c r="F10646" t="s">
        <v>29674</v>
      </c>
      <c r="G10646" t="s">
        <v>168</v>
      </c>
      <c r="H10646" t="s">
        <v>149</v>
      </c>
      <c r="I10646" t="s">
        <v>135</v>
      </c>
      <c r="J10646" t="s">
        <v>136</v>
      </c>
      <c r="K10646" t="s">
        <v>137</v>
      </c>
      <c r="L10646" t="s">
        <v>29675</v>
      </c>
      <c r="M10646" t="s">
        <v>29676</v>
      </c>
      <c r="N10646">
        <v>3.989166666</v>
      </c>
      <c r="O10646">
        <v>0</v>
      </c>
      <c r="P10646">
        <v>1</v>
      </c>
      <c r="Q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  <c r="W10646">
        <v>0</v>
      </c>
      <c r="X10646">
        <v>0.42589776729697443</v>
      </c>
      <c r="Y10646">
        <v>0</v>
      </c>
      <c r="Z10646">
        <v>0</v>
      </c>
      <c r="AA10646">
        <v>0</v>
      </c>
      <c r="AB10646">
        <v>0</v>
      </c>
      <c r="AC10646">
        <v>0</v>
      </c>
      <c r="AD10646">
        <v>0</v>
      </c>
      <c r="AE10646">
        <v>0.42589776729697443</v>
      </c>
    </row>
    <row r="10647" spans="1:31" x14ac:dyDescent="0.25">
      <c r="A10647">
        <v>1667710</v>
      </c>
      <c r="B10647">
        <v>1</v>
      </c>
      <c r="C10647" t="s">
        <v>80</v>
      </c>
      <c r="D10647" t="s">
        <v>103</v>
      </c>
      <c r="E10647" t="s">
        <v>140</v>
      </c>
      <c r="F10647" t="s">
        <v>29677</v>
      </c>
      <c r="G10647" t="s">
        <v>161</v>
      </c>
      <c r="H10647" t="s">
        <v>134</v>
      </c>
      <c r="I10647" t="s">
        <v>191</v>
      </c>
      <c r="J10647" t="s">
        <v>136</v>
      </c>
      <c r="K10647" t="s">
        <v>137</v>
      </c>
      <c r="L10647" t="s">
        <v>29678</v>
      </c>
      <c r="M10647" t="s">
        <v>29679</v>
      </c>
      <c r="N10647">
        <v>7.4999999999999997E-3</v>
      </c>
      <c r="O10647">
        <v>0</v>
      </c>
      <c r="P10647">
        <v>0</v>
      </c>
      <c r="Q10647">
        <v>5</v>
      </c>
      <c r="R10647">
        <v>0</v>
      </c>
      <c r="S10647">
        <v>10</v>
      </c>
      <c r="T10647">
        <v>1</v>
      </c>
      <c r="U10647">
        <v>0</v>
      </c>
      <c r="V10647">
        <v>0</v>
      </c>
      <c r="W10647">
        <v>0</v>
      </c>
      <c r="X10647">
        <v>0</v>
      </c>
      <c r="Y10647">
        <v>1.036676436039E-2</v>
      </c>
      <c r="Z10647">
        <v>0</v>
      </c>
      <c r="AA10647">
        <v>0.66007644790479003</v>
      </c>
      <c r="AB10647">
        <v>0</v>
      </c>
      <c r="AC10647">
        <v>0</v>
      </c>
      <c r="AD10647">
        <v>0</v>
      </c>
      <c r="AE10647">
        <v>0.67044321226518</v>
      </c>
    </row>
    <row r="10648" spans="1:31" x14ac:dyDescent="0.25">
      <c r="A10648">
        <v>1667518</v>
      </c>
      <c r="B10648">
        <v>1</v>
      </c>
      <c r="C10648" t="s">
        <v>80</v>
      </c>
      <c r="D10648" t="s">
        <v>96</v>
      </c>
      <c r="E10648" t="s">
        <v>140</v>
      </c>
      <c r="F10648" t="s">
        <v>29680</v>
      </c>
      <c r="G10648" t="s">
        <v>161</v>
      </c>
      <c r="H10648" t="s">
        <v>134</v>
      </c>
      <c r="I10648" t="s">
        <v>135</v>
      </c>
      <c r="J10648" t="s">
        <v>136</v>
      </c>
      <c r="K10648" t="s">
        <v>137</v>
      </c>
      <c r="L10648" t="s">
        <v>29681</v>
      </c>
      <c r="M10648" t="s">
        <v>29682</v>
      </c>
      <c r="N10648">
        <v>1.5249999999999999</v>
      </c>
      <c r="O10648">
        <v>2</v>
      </c>
      <c r="P10648">
        <v>1615</v>
      </c>
      <c r="Q10648">
        <v>1</v>
      </c>
      <c r="R10648">
        <v>3</v>
      </c>
      <c r="S10648">
        <v>7</v>
      </c>
      <c r="T10648">
        <v>266</v>
      </c>
      <c r="U10648">
        <v>0</v>
      </c>
      <c r="V10648">
        <v>1</v>
      </c>
      <c r="W10648">
        <v>14.500845841544999</v>
      </c>
      <c r="X10648">
        <v>759.00480965309157</v>
      </c>
      <c r="Y10648">
        <v>0.80771302706516668</v>
      </c>
      <c r="Z10648">
        <v>2.8491036944233499</v>
      </c>
      <c r="AA10648">
        <v>52.81653185206148</v>
      </c>
      <c r="AB10648">
        <v>355.44888417499737</v>
      </c>
      <c r="AC10648">
        <v>0</v>
      </c>
      <c r="AD10648">
        <v>9.7779637930015184</v>
      </c>
      <c r="AE10648">
        <v>1195.2058520361857</v>
      </c>
    </row>
    <row r="10649" spans="1:31" x14ac:dyDescent="0.25">
      <c r="A10649">
        <v>1668108</v>
      </c>
      <c r="B10649">
        <v>1</v>
      </c>
      <c r="C10649" t="s">
        <v>80</v>
      </c>
      <c r="D10649" t="s">
        <v>106</v>
      </c>
      <c r="E10649" t="s">
        <v>131</v>
      </c>
      <c r="F10649" t="s">
        <v>29683</v>
      </c>
      <c r="G10649" t="s">
        <v>195</v>
      </c>
      <c r="H10649" t="s">
        <v>134</v>
      </c>
      <c r="I10649" t="s">
        <v>135</v>
      </c>
      <c r="J10649" t="s">
        <v>136</v>
      </c>
      <c r="K10649" t="s">
        <v>137</v>
      </c>
      <c r="L10649" t="s">
        <v>29684</v>
      </c>
      <c r="M10649" t="s">
        <v>29685</v>
      </c>
      <c r="N10649">
        <v>6.1127777769999998</v>
      </c>
      <c r="O10649">
        <v>0</v>
      </c>
      <c r="P10649">
        <v>51</v>
      </c>
      <c r="Q10649">
        <v>0</v>
      </c>
      <c r="R10649">
        <v>6</v>
      </c>
      <c r="S10649">
        <v>0</v>
      </c>
      <c r="T10649">
        <v>9</v>
      </c>
      <c r="U10649">
        <v>0</v>
      </c>
      <c r="V10649">
        <v>0</v>
      </c>
      <c r="W10649">
        <v>0</v>
      </c>
      <c r="X10649">
        <v>62.947128011101547</v>
      </c>
      <c r="Y10649">
        <v>0</v>
      </c>
      <c r="Z10649">
        <v>0.51685682374832498</v>
      </c>
      <c r="AA10649">
        <v>0</v>
      </c>
      <c r="AB10649">
        <v>15.515296120422773</v>
      </c>
      <c r="AC10649">
        <v>0</v>
      </c>
      <c r="AD10649">
        <v>0</v>
      </c>
      <c r="AE10649">
        <v>78.979280955272642</v>
      </c>
    </row>
    <row r="10650" spans="1:31" x14ac:dyDescent="0.25">
      <c r="A10650">
        <v>1667796</v>
      </c>
      <c r="B10650">
        <v>1</v>
      </c>
      <c r="C10650" t="s">
        <v>80</v>
      </c>
      <c r="D10650" t="s">
        <v>97</v>
      </c>
      <c r="E10650" t="s">
        <v>642</v>
      </c>
      <c r="F10650" t="s">
        <v>5695</v>
      </c>
      <c r="G10650" t="s">
        <v>195</v>
      </c>
      <c r="H10650" t="s">
        <v>134</v>
      </c>
      <c r="I10650" t="s">
        <v>135</v>
      </c>
      <c r="J10650" t="s">
        <v>136</v>
      </c>
      <c r="K10650" t="s">
        <v>137</v>
      </c>
      <c r="L10650" t="s">
        <v>29686</v>
      </c>
      <c r="M10650" t="s">
        <v>29687</v>
      </c>
      <c r="N10650">
        <v>2.3713888879999998</v>
      </c>
      <c r="O10650">
        <v>3</v>
      </c>
      <c r="P10650">
        <v>688</v>
      </c>
      <c r="Q10650">
        <v>4</v>
      </c>
      <c r="R10650">
        <v>0</v>
      </c>
      <c r="S10650">
        <v>16</v>
      </c>
      <c r="T10650">
        <v>11</v>
      </c>
      <c r="U10650">
        <v>1</v>
      </c>
      <c r="V10650">
        <v>0</v>
      </c>
      <c r="W10650">
        <v>136.54217678365359</v>
      </c>
      <c r="X10650">
        <v>215.24416877687074</v>
      </c>
      <c r="Y10650">
        <v>71.23610722187928</v>
      </c>
      <c r="Z10650">
        <v>0</v>
      </c>
      <c r="AA10650">
        <v>424.17204869941531</v>
      </c>
      <c r="AB10650">
        <v>22.254237862205041</v>
      </c>
      <c r="AC10650">
        <v>1.76121890136878</v>
      </c>
      <c r="AD10650">
        <v>0</v>
      </c>
      <c r="AE10650">
        <v>871.20995824539273</v>
      </c>
    </row>
    <row r="10651" spans="1:31" x14ac:dyDescent="0.25">
      <c r="A10651">
        <v>1667747</v>
      </c>
      <c r="B10651">
        <v>1</v>
      </c>
      <c r="C10651" t="s">
        <v>81</v>
      </c>
      <c r="D10651" t="s">
        <v>120</v>
      </c>
      <c r="E10651" t="s">
        <v>204</v>
      </c>
      <c r="F10651" t="s">
        <v>10062</v>
      </c>
      <c r="G10651" t="s">
        <v>161</v>
      </c>
      <c r="H10651" t="s">
        <v>134</v>
      </c>
      <c r="I10651" t="s">
        <v>135</v>
      </c>
      <c r="J10651" t="s">
        <v>136</v>
      </c>
      <c r="K10651" t="s">
        <v>137</v>
      </c>
      <c r="L10651" t="s">
        <v>29688</v>
      </c>
      <c r="M10651" t="s">
        <v>29689</v>
      </c>
      <c r="N10651">
        <v>1.525555555</v>
      </c>
      <c r="O10651">
        <v>0</v>
      </c>
      <c r="P10651">
        <v>221</v>
      </c>
      <c r="Q10651">
        <v>28</v>
      </c>
      <c r="R10651">
        <v>51</v>
      </c>
      <c r="S10651">
        <v>3</v>
      </c>
      <c r="T10651">
        <v>19</v>
      </c>
      <c r="U10651">
        <v>0</v>
      </c>
      <c r="V10651">
        <v>1</v>
      </c>
      <c r="W10651">
        <v>0</v>
      </c>
      <c r="X10651">
        <v>96.902333448587299</v>
      </c>
      <c r="Y10651">
        <v>21.087832044277782</v>
      </c>
      <c r="Z10651">
        <v>20.46566310480679</v>
      </c>
      <c r="AA10651">
        <v>54.320933993607142</v>
      </c>
      <c r="AB10651">
        <v>7.2892579340677042</v>
      </c>
      <c r="AC10651">
        <v>0</v>
      </c>
      <c r="AD10651">
        <v>9.406326666201445E-2</v>
      </c>
      <c r="AE10651">
        <v>200.16008379200872</v>
      </c>
    </row>
    <row r="10652" spans="1:31" x14ac:dyDescent="0.25">
      <c r="A10652">
        <v>1667853</v>
      </c>
      <c r="B10652">
        <v>1</v>
      </c>
      <c r="C10652" t="s">
        <v>80</v>
      </c>
      <c r="D10652" t="s">
        <v>87</v>
      </c>
      <c r="E10652" t="s">
        <v>178</v>
      </c>
      <c r="F10652" t="s">
        <v>29690</v>
      </c>
      <c r="G10652" t="s">
        <v>180</v>
      </c>
      <c r="H10652" t="s">
        <v>149</v>
      </c>
      <c r="I10652" t="s">
        <v>135</v>
      </c>
      <c r="J10652" t="s">
        <v>136</v>
      </c>
      <c r="K10652" t="s">
        <v>137</v>
      </c>
      <c r="L10652" t="s">
        <v>29691</v>
      </c>
      <c r="M10652" t="s">
        <v>29692</v>
      </c>
      <c r="N10652">
        <v>9.227222222</v>
      </c>
      <c r="O10652">
        <v>0</v>
      </c>
      <c r="P10652">
        <v>29</v>
      </c>
      <c r="Q10652">
        <v>0</v>
      </c>
      <c r="R10652">
        <v>0</v>
      </c>
      <c r="S10652">
        <v>0</v>
      </c>
      <c r="T10652">
        <v>5</v>
      </c>
      <c r="U10652">
        <v>0</v>
      </c>
      <c r="V10652">
        <v>0</v>
      </c>
      <c r="W10652">
        <v>0</v>
      </c>
      <c r="X10652">
        <v>82.51980951622707</v>
      </c>
      <c r="Y10652">
        <v>0</v>
      </c>
      <c r="Z10652">
        <v>0</v>
      </c>
      <c r="AA10652">
        <v>0</v>
      </c>
      <c r="AB10652">
        <v>85.763522222856821</v>
      </c>
      <c r="AC10652">
        <v>0</v>
      </c>
      <c r="AD10652">
        <v>0</v>
      </c>
      <c r="AE10652">
        <v>168.28333173908391</v>
      </c>
    </row>
    <row r="10653" spans="1:31" x14ac:dyDescent="0.25">
      <c r="A10653">
        <v>1667939</v>
      </c>
      <c r="B10653">
        <v>1</v>
      </c>
      <c r="C10653" t="s">
        <v>80</v>
      </c>
      <c r="D10653" t="s">
        <v>93</v>
      </c>
      <c r="E10653" t="s">
        <v>178</v>
      </c>
      <c r="F10653" t="s">
        <v>29693</v>
      </c>
      <c r="G10653" t="s">
        <v>227</v>
      </c>
      <c r="H10653" t="s">
        <v>149</v>
      </c>
      <c r="I10653" t="s">
        <v>135</v>
      </c>
      <c r="J10653" t="s">
        <v>136</v>
      </c>
      <c r="K10653" t="s">
        <v>137</v>
      </c>
      <c r="L10653" t="s">
        <v>29694</v>
      </c>
      <c r="M10653" t="s">
        <v>29695</v>
      </c>
      <c r="N10653">
        <v>8.1297222219999998</v>
      </c>
      <c r="O10653">
        <v>0</v>
      </c>
      <c r="P10653">
        <v>18</v>
      </c>
      <c r="Q10653">
        <v>0</v>
      </c>
      <c r="R10653">
        <v>1</v>
      </c>
      <c r="S10653">
        <v>0</v>
      </c>
      <c r="T10653">
        <v>8</v>
      </c>
      <c r="U10653">
        <v>0</v>
      </c>
      <c r="V10653">
        <v>0</v>
      </c>
      <c r="W10653">
        <v>0</v>
      </c>
      <c r="X10653">
        <v>35.700191021274861</v>
      </c>
      <c r="Y10653">
        <v>0</v>
      </c>
      <c r="Z10653">
        <v>0</v>
      </c>
      <c r="AA10653">
        <v>0</v>
      </c>
      <c r="AB10653">
        <v>37.522698460007874</v>
      </c>
      <c r="AC10653">
        <v>0</v>
      </c>
      <c r="AD10653">
        <v>0</v>
      </c>
      <c r="AE10653">
        <v>73.222889481282735</v>
      </c>
    </row>
    <row r="10654" spans="1:31" x14ac:dyDescent="0.25">
      <c r="A10654">
        <v>1667498</v>
      </c>
      <c r="B10654">
        <v>1</v>
      </c>
      <c r="C10654" t="s">
        <v>80</v>
      </c>
      <c r="D10654" t="s">
        <v>104</v>
      </c>
      <c r="E10654" t="s">
        <v>204</v>
      </c>
      <c r="F10654" t="s">
        <v>29696</v>
      </c>
      <c r="G10654" t="s">
        <v>161</v>
      </c>
      <c r="H10654" t="s">
        <v>134</v>
      </c>
      <c r="I10654" t="s">
        <v>135</v>
      </c>
      <c r="J10654" t="s">
        <v>136</v>
      </c>
      <c r="K10654" t="s">
        <v>137</v>
      </c>
      <c r="L10654" t="s">
        <v>29697</v>
      </c>
      <c r="M10654" t="s">
        <v>28714</v>
      </c>
      <c r="N10654">
        <v>2.5841666659999998</v>
      </c>
      <c r="O10654">
        <v>2</v>
      </c>
      <c r="P10654">
        <v>850</v>
      </c>
      <c r="Q10654">
        <v>12</v>
      </c>
      <c r="R10654">
        <v>78</v>
      </c>
      <c r="S10654">
        <v>4</v>
      </c>
      <c r="T10654">
        <v>183</v>
      </c>
      <c r="U10654">
        <v>3</v>
      </c>
      <c r="V10654">
        <v>0</v>
      </c>
      <c r="W10654">
        <v>1.4004800319097499</v>
      </c>
      <c r="X10654">
        <v>348.53129851787793</v>
      </c>
      <c r="Y10654">
        <v>2.8875687051267329</v>
      </c>
      <c r="Z10654">
        <v>26.594662095632504</v>
      </c>
      <c r="AA10654">
        <v>13.032845933910455</v>
      </c>
      <c r="AB10654">
        <v>242.39144194555283</v>
      </c>
      <c r="AC10654">
        <v>124.3206116355725</v>
      </c>
      <c r="AD10654">
        <v>0</v>
      </c>
      <c r="AE10654">
        <v>759.1589088655827</v>
      </c>
    </row>
    <row r="10655" spans="1:31" x14ac:dyDescent="0.25">
      <c r="A10655">
        <v>1667461</v>
      </c>
      <c r="B10655">
        <v>1</v>
      </c>
      <c r="C10655" t="s">
        <v>81</v>
      </c>
      <c r="D10655" t="s">
        <v>123</v>
      </c>
      <c r="E10655" t="s">
        <v>131</v>
      </c>
      <c r="F10655" t="s">
        <v>29698</v>
      </c>
      <c r="G10655" t="s">
        <v>161</v>
      </c>
      <c r="H10655" t="s">
        <v>134</v>
      </c>
      <c r="I10655" t="s">
        <v>135</v>
      </c>
      <c r="J10655" t="s">
        <v>136</v>
      </c>
      <c r="K10655" t="s">
        <v>137</v>
      </c>
      <c r="L10655" t="s">
        <v>29699</v>
      </c>
      <c r="M10655" t="s">
        <v>29700</v>
      </c>
      <c r="N10655">
        <v>1.061111111</v>
      </c>
      <c r="O10655">
        <v>0</v>
      </c>
      <c r="P10655">
        <v>2</v>
      </c>
      <c r="Q10655">
        <v>0</v>
      </c>
      <c r="R10655">
        <v>0</v>
      </c>
      <c r="S10655">
        <v>0</v>
      </c>
      <c r="T10655">
        <v>250</v>
      </c>
      <c r="U10655">
        <v>1</v>
      </c>
      <c r="V10655">
        <v>9</v>
      </c>
      <c r="W10655">
        <v>0</v>
      </c>
      <c r="X10655">
        <v>0.30287125814808891</v>
      </c>
      <c r="Y10655">
        <v>0</v>
      </c>
      <c r="Z10655">
        <v>0</v>
      </c>
      <c r="AA10655">
        <v>0</v>
      </c>
      <c r="AB10655">
        <v>203.99031710584794</v>
      </c>
      <c r="AC10655">
        <v>12.628180702442734</v>
      </c>
      <c r="AD10655">
        <v>49.829902527957962</v>
      </c>
      <c r="AE10655">
        <v>266.75127159439671</v>
      </c>
    </row>
    <row r="10656" spans="1:31" x14ac:dyDescent="0.25">
      <c r="A10656">
        <v>1667063</v>
      </c>
      <c r="B10656">
        <v>1</v>
      </c>
      <c r="C10656" t="s">
        <v>81</v>
      </c>
      <c r="D10656" t="s">
        <v>120</v>
      </c>
      <c r="E10656" t="s">
        <v>146</v>
      </c>
      <c r="F10656" t="s">
        <v>29701</v>
      </c>
      <c r="G10656" t="s">
        <v>1967</v>
      </c>
      <c r="H10656" t="s">
        <v>149</v>
      </c>
      <c r="I10656" t="s">
        <v>135</v>
      </c>
      <c r="J10656" t="s">
        <v>136</v>
      </c>
      <c r="K10656" t="s">
        <v>137</v>
      </c>
      <c r="L10656" t="s">
        <v>29702</v>
      </c>
      <c r="M10656" t="s">
        <v>29703</v>
      </c>
      <c r="N10656">
        <v>1.3272222220000001</v>
      </c>
      <c r="O10656">
        <v>0</v>
      </c>
      <c r="P10656">
        <v>138</v>
      </c>
      <c r="Q10656">
        <v>0</v>
      </c>
      <c r="R10656">
        <v>6</v>
      </c>
      <c r="S10656">
        <v>0</v>
      </c>
      <c r="T10656">
        <v>43</v>
      </c>
      <c r="U10656">
        <v>0</v>
      </c>
      <c r="V10656">
        <v>0</v>
      </c>
      <c r="W10656">
        <v>0</v>
      </c>
      <c r="X10656">
        <v>44.740788050240738</v>
      </c>
      <c r="Y10656">
        <v>0</v>
      </c>
      <c r="Z10656">
        <v>1.31842100152243</v>
      </c>
      <c r="AA10656">
        <v>0</v>
      </c>
      <c r="AB10656">
        <v>27.991276451756207</v>
      </c>
      <c r="AC10656">
        <v>0</v>
      </c>
      <c r="AD10656">
        <v>0</v>
      </c>
      <c r="AE10656">
        <v>74.050485503519383</v>
      </c>
    </row>
    <row r="10657" spans="1:31" x14ac:dyDescent="0.25">
      <c r="A10657">
        <v>1667312</v>
      </c>
      <c r="B10657">
        <v>1</v>
      </c>
      <c r="C10657" t="s">
        <v>81</v>
      </c>
      <c r="D10657" t="s">
        <v>122</v>
      </c>
      <c r="E10657" t="s">
        <v>140</v>
      </c>
      <c r="F10657" t="s">
        <v>29704</v>
      </c>
      <c r="G10657" t="s">
        <v>161</v>
      </c>
      <c r="H10657" t="s">
        <v>134</v>
      </c>
      <c r="I10657" t="s">
        <v>135</v>
      </c>
      <c r="J10657" t="s">
        <v>136</v>
      </c>
      <c r="K10657" t="s">
        <v>137</v>
      </c>
      <c r="L10657" t="s">
        <v>28807</v>
      </c>
      <c r="M10657" t="s">
        <v>29705</v>
      </c>
      <c r="N10657">
        <v>0.14027777699999999</v>
      </c>
      <c r="O10657">
        <v>0</v>
      </c>
      <c r="P10657">
        <v>5509</v>
      </c>
      <c r="Q10657">
        <v>1</v>
      </c>
      <c r="R10657">
        <v>14</v>
      </c>
      <c r="S10657">
        <v>19</v>
      </c>
      <c r="T10657">
        <v>1069</v>
      </c>
      <c r="U10657">
        <v>9</v>
      </c>
      <c r="V10657">
        <v>1</v>
      </c>
      <c r="W10657">
        <v>0</v>
      </c>
      <c r="X10657">
        <v>150.62056088207217</v>
      </c>
      <c r="Y10657">
        <v>3.3558568774815278E-2</v>
      </c>
      <c r="Z10657">
        <v>1.9478500871438338</v>
      </c>
      <c r="AA10657">
        <v>26.375150624077918</v>
      </c>
      <c r="AB10657">
        <v>101.60206377934108</v>
      </c>
      <c r="AC10657">
        <v>393.70569174375777</v>
      </c>
      <c r="AD10657">
        <v>0.12803005567780837</v>
      </c>
      <c r="AE10657">
        <v>674.41290574084542</v>
      </c>
    </row>
    <row r="10658" spans="1:31" x14ac:dyDescent="0.25">
      <c r="A10658">
        <v>1667212</v>
      </c>
      <c r="B10658">
        <v>1</v>
      </c>
      <c r="C10658" t="s">
        <v>81</v>
      </c>
      <c r="D10658" t="s">
        <v>123</v>
      </c>
      <c r="E10658" t="s">
        <v>140</v>
      </c>
      <c r="F10658" t="s">
        <v>3798</v>
      </c>
      <c r="G10658" t="s">
        <v>161</v>
      </c>
      <c r="H10658" t="s">
        <v>134</v>
      </c>
      <c r="I10658" t="s">
        <v>135</v>
      </c>
      <c r="J10658" t="s">
        <v>136</v>
      </c>
      <c r="K10658" t="s">
        <v>137</v>
      </c>
      <c r="L10658" t="s">
        <v>29706</v>
      </c>
      <c r="M10658" t="s">
        <v>29707</v>
      </c>
      <c r="N10658">
        <v>2.5763888879999999</v>
      </c>
      <c r="O10658">
        <v>0</v>
      </c>
      <c r="P10658">
        <v>113</v>
      </c>
      <c r="Q10658">
        <v>0</v>
      </c>
      <c r="R10658">
        <v>41</v>
      </c>
      <c r="S10658">
        <v>0</v>
      </c>
      <c r="T10658">
        <v>15</v>
      </c>
      <c r="U10658">
        <v>0</v>
      </c>
      <c r="V10658">
        <v>0</v>
      </c>
      <c r="W10658">
        <v>0</v>
      </c>
      <c r="X10658">
        <v>26.406183732013758</v>
      </c>
      <c r="Y10658">
        <v>0</v>
      </c>
      <c r="Z10658">
        <v>31.182436927318218</v>
      </c>
      <c r="AA10658">
        <v>0</v>
      </c>
      <c r="AB10658">
        <v>23.180406505984653</v>
      </c>
      <c r="AC10658">
        <v>0</v>
      </c>
      <c r="AD10658">
        <v>0</v>
      </c>
      <c r="AE10658">
        <v>80.769027165316629</v>
      </c>
    </row>
    <row r="10659" spans="1:31" x14ac:dyDescent="0.25">
      <c r="A10659">
        <v>1667604</v>
      </c>
      <c r="B10659">
        <v>1</v>
      </c>
      <c r="C10659" t="s">
        <v>80</v>
      </c>
      <c r="D10659" t="s">
        <v>95</v>
      </c>
      <c r="E10659" t="s">
        <v>362</v>
      </c>
      <c r="F10659" t="s">
        <v>29708</v>
      </c>
      <c r="G10659" t="s">
        <v>180</v>
      </c>
      <c r="H10659" t="s">
        <v>149</v>
      </c>
      <c r="I10659" t="s">
        <v>135</v>
      </c>
      <c r="J10659" t="s">
        <v>136</v>
      </c>
      <c r="K10659" t="s">
        <v>137</v>
      </c>
      <c r="L10659" t="s">
        <v>29709</v>
      </c>
      <c r="M10659" t="s">
        <v>29710</v>
      </c>
      <c r="N10659">
        <v>9.8569444439999998</v>
      </c>
      <c r="O10659">
        <v>0</v>
      </c>
      <c r="P10659">
        <v>34</v>
      </c>
      <c r="Q10659">
        <v>0</v>
      </c>
      <c r="R10659">
        <v>0</v>
      </c>
      <c r="S10659">
        <v>0</v>
      </c>
      <c r="T10659">
        <v>1</v>
      </c>
      <c r="U10659">
        <v>0</v>
      </c>
      <c r="V10659">
        <v>0</v>
      </c>
      <c r="W10659">
        <v>0</v>
      </c>
      <c r="X10659">
        <v>111.14653079624615</v>
      </c>
      <c r="Y10659">
        <v>0</v>
      </c>
      <c r="Z10659">
        <v>0</v>
      </c>
      <c r="AA10659">
        <v>0</v>
      </c>
      <c r="AB10659">
        <v>4.4528098024203269</v>
      </c>
      <c r="AC10659">
        <v>0</v>
      </c>
      <c r="AD10659">
        <v>0</v>
      </c>
      <c r="AE10659">
        <v>115.59934059866649</v>
      </c>
    </row>
    <row r="10660" spans="1:31" x14ac:dyDescent="0.25">
      <c r="A10660">
        <v>1667504</v>
      </c>
      <c r="B10660">
        <v>1</v>
      </c>
      <c r="C10660" t="s">
        <v>80</v>
      </c>
      <c r="D10660" t="s">
        <v>88</v>
      </c>
      <c r="E10660" t="s">
        <v>131</v>
      </c>
      <c r="F10660" t="s">
        <v>29711</v>
      </c>
      <c r="G10660" t="s">
        <v>785</v>
      </c>
      <c r="H10660" t="s">
        <v>134</v>
      </c>
      <c r="I10660" t="s">
        <v>135</v>
      </c>
      <c r="J10660" t="s">
        <v>136</v>
      </c>
      <c r="K10660" t="s">
        <v>137</v>
      </c>
      <c r="L10660" t="s">
        <v>29712</v>
      </c>
      <c r="M10660" t="s">
        <v>29713</v>
      </c>
      <c r="N10660">
        <v>2.4580555550000001</v>
      </c>
      <c r="O10660">
        <v>0</v>
      </c>
      <c r="P10660">
        <v>210</v>
      </c>
      <c r="Q10660">
        <v>0</v>
      </c>
      <c r="R10660">
        <v>0</v>
      </c>
      <c r="S10660">
        <v>0</v>
      </c>
      <c r="T10660">
        <v>14</v>
      </c>
      <c r="U10660">
        <v>2</v>
      </c>
      <c r="V10660">
        <v>0</v>
      </c>
      <c r="W10660">
        <v>0</v>
      </c>
      <c r="X10660">
        <v>215.44801330012609</v>
      </c>
      <c r="Y10660">
        <v>0</v>
      </c>
      <c r="Z10660">
        <v>0</v>
      </c>
      <c r="AA10660">
        <v>0</v>
      </c>
      <c r="AB10660">
        <v>67.531689224227918</v>
      </c>
      <c r="AC10660">
        <v>530.8196045284426</v>
      </c>
      <c r="AD10660">
        <v>0</v>
      </c>
      <c r="AE10660">
        <v>813.79930705279662</v>
      </c>
    </row>
    <row r="10661" spans="1:31" x14ac:dyDescent="0.25">
      <c r="A10661">
        <v>1668045</v>
      </c>
      <c r="B10661">
        <v>1</v>
      </c>
      <c r="C10661" t="s">
        <v>80</v>
      </c>
      <c r="D10661" t="s">
        <v>103</v>
      </c>
      <c r="E10661" t="s">
        <v>178</v>
      </c>
      <c r="F10661" t="s">
        <v>7721</v>
      </c>
      <c r="G10661" t="s">
        <v>227</v>
      </c>
      <c r="H10661" t="s">
        <v>149</v>
      </c>
      <c r="I10661" t="s">
        <v>135</v>
      </c>
      <c r="J10661" t="s">
        <v>136</v>
      </c>
      <c r="K10661" t="s">
        <v>137</v>
      </c>
      <c r="L10661" t="s">
        <v>29714</v>
      </c>
      <c r="M10661" t="s">
        <v>29715</v>
      </c>
      <c r="N10661">
        <v>2.0358333329999998</v>
      </c>
      <c r="O10661">
        <v>0</v>
      </c>
      <c r="P10661">
        <v>16</v>
      </c>
      <c r="Q10661">
        <v>0</v>
      </c>
      <c r="R10661">
        <v>0</v>
      </c>
      <c r="S10661">
        <v>0</v>
      </c>
      <c r="T10661">
        <v>14</v>
      </c>
      <c r="U10661">
        <v>0</v>
      </c>
      <c r="V10661">
        <v>0</v>
      </c>
      <c r="W10661">
        <v>0</v>
      </c>
      <c r="X10661">
        <v>9.7637460123816187</v>
      </c>
      <c r="Y10661">
        <v>0</v>
      </c>
      <c r="Z10661">
        <v>0</v>
      </c>
      <c r="AA10661">
        <v>0</v>
      </c>
      <c r="AB10661">
        <v>63.403118347569205</v>
      </c>
      <c r="AC10661">
        <v>0</v>
      </c>
      <c r="AD10661">
        <v>0</v>
      </c>
      <c r="AE10661">
        <v>73.166864359950821</v>
      </c>
    </row>
    <row r="10662" spans="1:31" x14ac:dyDescent="0.25">
      <c r="A10662">
        <v>1667979</v>
      </c>
      <c r="B10662">
        <v>1</v>
      </c>
      <c r="C10662" t="s">
        <v>80</v>
      </c>
      <c r="D10662" t="s">
        <v>82</v>
      </c>
      <c r="E10662" t="s">
        <v>178</v>
      </c>
      <c r="F10662" t="s">
        <v>29716</v>
      </c>
      <c r="G10662" t="s">
        <v>227</v>
      </c>
      <c r="H10662" t="s">
        <v>149</v>
      </c>
      <c r="I10662" t="s">
        <v>135</v>
      </c>
      <c r="J10662" t="s">
        <v>136</v>
      </c>
      <c r="K10662" t="s">
        <v>137</v>
      </c>
      <c r="L10662" t="s">
        <v>29717</v>
      </c>
      <c r="M10662" t="s">
        <v>29718</v>
      </c>
      <c r="N10662">
        <v>1.101111111</v>
      </c>
      <c r="O10662">
        <v>0</v>
      </c>
      <c r="P10662">
        <v>69</v>
      </c>
      <c r="Q10662">
        <v>0</v>
      </c>
      <c r="R10662">
        <v>0</v>
      </c>
      <c r="S10662">
        <v>0</v>
      </c>
      <c r="T10662">
        <v>4</v>
      </c>
      <c r="U10662">
        <v>0</v>
      </c>
      <c r="V10662">
        <v>0</v>
      </c>
      <c r="W10662">
        <v>0</v>
      </c>
      <c r="X10662">
        <v>33.218129453978477</v>
      </c>
      <c r="Y10662">
        <v>0</v>
      </c>
      <c r="Z10662">
        <v>0</v>
      </c>
      <c r="AA10662">
        <v>0</v>
      </c>
      <c r="AB10662">
        <v>1.4651412765278027</v>
      </c>
      <c r="AC10662">
        <v>0</v>
      </c>
      <c r="AD10662">
        <v>0</v>
      </c>
      <c r="AE10662">
        <v>34.68327073050628</v>
      </c>
    </row>
    <row r="10663" spans="1:31" x14ac:dyDescent="0.25">
      <c r="A10663">
        <v>1667292</v>
      </c>
      <c r="B10663">
        <v>1</v>
      </c>
      <c r="C10663" t="s">
        <v>81</v>
      </c>
      <c r="D10663" t="s">
        <v>117</v>
      </c>
      <c r="E10663" t="s">
        <v>146</v>
      </c>
      <c r="F10663" t="s">
        <v>7856</v>
      </c>
      <c r="G10663" t="s">
        <v>195</v>
      </c>
      <c r="H10663" t="s">
        <v>134</v>
      </c>
      <c r="I10663" t="s">
        <v>135</v>
      </c>
      <c r="J10663" t="s">
        <v>136</v>
      </c>
      <c r="K10663" t="s">
        <v>137</v>
      </c>
      <c r="L10663" t="s">
        <v>29719</v>
      </c>
      <c r="M10663" t="s">
        <v>29720</v>
      </c>
      <c r="N10663">
        <v>1.396111111</v>
      </c>
      <c r="O10663">
        <v>0</v>
      </c>
      <c r="P10663">
        <v>23</v>
      </c>
      <c r="Q10663">
        <v>0</v>
      </c>
      <c r="R10663">
        <v>0</v>
      </c>
      <c r="S10663">
        <v>0</v>
      </c>
      <c r="T10663">
        <v>2</v>
      </c>
      <c r="U10663">
        <v>0</v>
      </c>
      <c r="V10663">
        <v>0</v>
      </c>
      <c r="W10663">
        <v>0</v>
      </c>
      <c r="X10663">
        <v>1.8961212866513721</v>
      </c>
      <c r="Y10663">
        <v>0</v>
      </c>
      <c r="Z10663">
        <v>0</v>
      </c>
      <c r="AA10663">
        <v>0</v>
      </c>
      <c r="AB10663">
        <v>4.314531516757778E-3</v>
      </c>
      <c r="AC10663">
        <v>0</v>
      </c>
      <c r="AD10663">
        <v>0</v>
      </c>
      <c r="AE10663">
        <v>1.90043581816813</v>
      </c>
    </row>
    <row r="10664" spans="1:31" x14ac:dyDescent="0.25">
      <c r="A10664">
        <v>1667624</v>
      </c>
      <c r="B10664">
        <v>1</v>
      </c>
      <c r="C10664" t="s">
        <v>80</v>
      </c>
      <c r="D10664" t="s">
        <v>102</v>
      </c>
      <c r="E10664" t="s">
        <v>131</v>
      </c>
      <c r="F10664" t="s">
        <v>29721</v>
      </c>
      <c r="G10664" t="s">
        <v>195</v>
      </c>
      <c r="H10664" t="s">
        <v>134</v>
      </c>
      <c r="I10664" t="s">
        <v>135</v>
      </c>
      <c r="J10664" t="s">
        <v>136</v>
      </c>
      <c r="K10664" t="s">
        <v>137</v>
      </c>
      <c r="L10664" t="s">
        <v>29722</v>
      </c>
      <c r="M10664" t="s">
        <v>29723</v>
      </c>
      <c r="N10664">
        <v>3.4311111109999999</v>
      </c>
      <c r="O10664">
        <v>0</v>
      </c>
      <c r="P10664">
        <v>190</v>
      </c>
      <c r="Q10664">
        <v>0</v>
      </c>
      <c r="R10664">
        <v>0</v>
      </c>
      <c r="S10664">
        <v>0</v>
      </c>
      <c r="T10664">
        <v>15</v>
      </c>
      <c r="U10664">
        <v>0</v>
      </c>
      <c r="V10664">
        <v>0</v>
      </c>
      <c r="W10664">
        <v>0</v>
      </c>
      <c r="X10664">
        <v>114.27435480887435</v>
      </c>
      <c r="Y10664">
        <v>0</v>
      </c>
      <c r="Z10664">
        <v>0</v>
      </c>
      <c r="AA10664">
        <v>0</v>
      </c>
      <c r="AB10664">
        <v>26.700614026134303</v>
      </c>
      <c r="AC10664">
        <v>0</v>
      </c>
      <c r="AD10664">
        <v>0</v>
      </c>
      <c r="AE10664">
        <v>140.97496883500867</v>
      </c>
    </row>
    <row r="10665" spans="1:31" x14ac:dyDescent="0.25">
      <c r="A10665">
        <v>1667338</v>
      </c>
      <c r="B10665">
        <v>1</v>
      </c>
      <c r="C10665" t="s">
        <v>80</v>
      </c>
      <c r="D10665" t="s">
        <v>95</v>
      </c>
      <c r="E10665" t="s">
        <v>204</v>
      </c>
      <c r="F10665" t="s">
        <v>29724</v>
      </c>
      <c r="G10665" t="s">
        <v>431</v>
      </c>
      <c r="H10665" t="s">
        <v>134</v>
      </c>
      <c r="I10665" t="s">
        <v>135</v>
      </c>
      <c r="J10665" t="s">
        <v>136</v>
      </c>
      <c r="K10665" t="s">
        <v>137</v>
      </c>
      <c r="L10665" t="s">
        <v>29725</v>
      </c>
      <c r="M10665" t="s">
        <v>29726</v>
      </c>
      <c r="N10665">
        <v>9.7941666660000006</v>
      </c>
      <c r="O10665">
        <v>0</v>
      </c>
      <c r="P10665">
        <v>0</v>
      </c>
      <c r="Q10665">
        <v>0</v>
      </c>
      <c r="R10665">
        <v>0</v>
      </c>
      <c r="S10665">
        <v>1</v>
      </c>
      <c r="T10665">
        <v>0</v>
      </c>
      <c r="U10665">
        <v>1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158.99013438117598</v>
      </c>
      <c r="AB10665">
        <v>0</v>
      </c>
      <c r="AC10665">
        <v>782.06327890896398</v>
      </c>
      <c r="AD10665">
        <v>0</v>
      </c>
      <c r="AE10665">
        <v>941.05341329013993</v>
      </c>
    </row>
    <row r="10666" spans="1:31" x14ac:dyDescent="0.25">
      <c r="A10666">
        <v>1667670</v>
      </c>
      <c r="B10666">
        <v>1</v>
      </c>
      <c r="C10666" t="s">
        <v>81</v>
      </c>
      <c r="D10666" t="s">
        <v>121</v>
      </c>
      <c r="E10666" t="s">
        <v>178</v>
      </c>
      <c r="F10666" t="s">
        <v>29727</v>
      </c>
      <c r="G10666" t="s">
        <v>1492</v>
      </c>
      <c r="H10666" t="s">
        <v>149</v>
      </c>
      <c r="I10666" t="s">
        <v>135</v>
      </c>
      <c r="J10666" t="s">
        <v>136</v>
      </c>
      <c r="K10666" t="s">
        <v>137</v>
      </c>
      <c r="L10666" t="s">
        <v>29728</v>
      </c>
      <c r="M10666" t="s">
        <v>29729</v>
      </c>
      <c r="N10666">
        <v>4.2038888879999998</v>
      </c>
      <c r="O10666">
        <v>0</v>
      </c>
      <c r="P10666">
        <v>2</v>
      </c>
      <c r="Q10666">
        <v>0</v>
      </c>
      <c r="R10666">
        <v>0</v>
      </c>
      <c r="S10666">
        <v>0</v>
      </c>
      <c r="T10666">
        <v>0</v>
      </c>
      <c r="U10666">
        <v>0</v>
      </c>
      <c r="V10666">
        <v>0</v>
      </c>
      <c r="W10666">
        <v>0</v>
      </c>
      <c r="X10666">
        <v>2.1663855368578266</v>
      </c>
      <c r="Y10666">
        <v>0</v>
      </c>
      <c r="Z10666">
        <v>0</v>
      </c>
      <c r="AA10666">
        <v>0</v>
      </c>
      <c r="AB10666">
        <v>0</v>
      </c>
      <c r="AC10666">
        <v>0</v>
      </c>
      <c r="AD10666">
        <v>0</v>
      </c>
      <c r="AE10666">
        <v>2.1663855368578266</v>
      </c>
    </row>
    <row r="10667" spans="1:31" x14ac:dyDescent="0.25">
      <c r="A10667">
        <v>1668002</v>
      </c>
      <c r="B10667">
        <v>1</v>
      </c>
      <c r="C10667" t="s">
        <v>80</v>
      </c>
      <c r="D10667" t="s">
        <v>109</v>
      </c>
      <c r="E10667" t="s">
        <v>178</v>
      </c>
      <c r="F10667" t="s">
        <v>29730</v>
      </c>
      <c r="G10667" t="s">
        <v>227</v>
      </c>
      <c r="H10667" t="s">
        <v>149</v>
      </c>
      <c r="I10667" t="s">
        <v>135</v>
      </c>
      <c r="J10667" t="s">
        <v>136</v>
      </c>
      <c r="K10667" t="s">
        <v>137</v>
      </c>
      <c r="L10667" t="s">
        <v>29731</v>
      </c>
      <c r="M10667" t="s">
        <v>29732</v>
      </c>
      <c r="N10667">
        <v>3.6947222219999998</v>
      </c>
      <c r="O10667">
        <v>0</v>
      </c>
      <c r="P10667">
        <v>4</v>
      </c>
      <c r="Q10667">
        <v>0</v>
      </c>
      <c r="R10667">
        <v>2</v>
      </c>
      <c r="S10667">
        <v>0</v>
      </c>
      <c r="T10667">
        <v>8</v>
      </c>
      <c r="U10667">
        <v>0</v>
      </c>
      <c r="V10667">
        <v>0</v>
      </c>
      <c r="W10667">
        <v>0</v>
      </c>
      <c r="X10667">
        <v>2.6525220678787043</v>
      </c>
      <c r="Y10667">
        <v>0</v>
      </c>
      <c r="Z10667">
        <v>0.69455105493126834</v>
      </c>
      <c r="AA10667">
        <v>0</v>
      </c>
      <c r="AB10667">
        <v>8.5250006966532546</v>
      </c>
      <c r="AC10667">
        <v>0</v>
      </c>
      <c r="AD10667">
        <v>0</v>
      </c>
      <c r="AE10667">
        <v>11.872073819463228</v>
      </c>
    </row>
    <row r="10668" spans="1:31" x14ac:dyDescent="0.25">
      <c r="A10668">
        <v>1667146</v>
      </c>
      <c r="B10668">
        <v>1</v>
      </c>
      <c r="C10668" t="s">
        <v>80</v>
      </c>
      <c r="D10668" t="s">
        <v>102</v>
      </c>
      <c r="E10668" t="s">
        <v>152</v>
      </c>
      <c r="F10668" t="s">
        <v>29733</v>
      </c>
      <c r="G10668" t="s">
        <v>154</v>
      </c>
      <c r="H10668" t="s">
        <v>149</v>
      </c>
      <c r="I10668" t="s">
        <v>135</v>
      </c>
      <c r="J10668" t="s">
        <v>136</v>
      </c>
      <c r="K10668" t="s">
        <v>137</v>
      </c>
      <c r="L10668" t="s">
        <v>29734</v>
      </c>
      <c r="M10668" t="s">
        <v>29735</v>
      </c>
      <c r="N10668">
        <v>2.2566666660000001</v>
      </c>
      <c r="O10668">
        <v>0</v>
      </c>
      <c r="P10668">
        <v>1</v>
      </c>
      <c r="Q10668">
        <v>0</v>
      </c>
      <c r="R10668">
        <v>0</v>
      </c>
      <c r="S10668">
        <v>0</v>
      </c>
      <c r="T10668">
        <v>0</v>
      </c>
      <c r="U10668">
        <v>0</v>
      </c>
      <c r="V10668">
        <v>0</v>
      </c>
      <c r="W10668">
        <v>0</v>
      </c>
      <c r="X10668">
        <v>0.14966646082051557</v>
      </c>
      <c r="Y10668">
        <v>0</v>
      </c>
      <c r="Z10668">
        <v>0</v>
      </c>
      <c r="AA10668">
        <v>0</v>
      </c>
      <c r="AB10668">
        <v>0</v>
      </c>
      <c r="AC10668">
        <v>0</v>
      </c>
      <c r="AD10668">
        <v>0</v>
      </c>
      <c r="AE10668">
        <v>0.14966646082051557</v>
      </c>
    </row>
    <row r="10669" spans="1:31" x14ac:dyDescent="0.25">
      <c r="A10669">
        <v>1667810</v>
      </c>
      <c r="B10669">
        <v>1</v>
      </c>
      <c r="C10669" t="s">
        <v>80</v>
      </c>
      <c r="D10669" t="s">
        <v>110</v>
      </c>
      <c r="E10669" t="s">
        <v>152</v>
      </c>
      <c r="F10669" t="s">
        <v>29736</v>
      </c>
      <c r="G10669" t="s">
        <v>154</v>
      </c>
      <c r="H10669" t="s">
        <v>149</v>
      </c>
      <c r="I10669" t="s">
        <v>135</v>
      </c>
      <c r="J10669" t="s">
        <v>136</v>
      </c>
      <c r="K10669" t="s">
        <v>137</v>
      </c>
      <c r="L10669" t="s">
        <v>29737</v>
      </c>
      <c r="M10669" t="s">
        <v>29738</v>
      </c>
      <c r="N10669">
        <v>2.4527777770000001</v>
      </c>
      <c r="O10669">
        <v>0</v>
      </c>
      <c r="P10669">
        <v>2</v>
      </c>
      <c r="Q10669">
        <v>0</v>
      </c>
      <c r="R10669">
        <v>0</v>
      </c>
      <c r="S10669">
        <v>0</v>
      </c>
      <c r="T10669">
        <v>0</v>
      </c>
      <c r="U10669">
        <v>0</v>
      </c>
      <c r="V10669">
        <v>0</v>
      </c>
      <c r="W10669">
        <v>0</v>
      </c>
      <c r="X10669">
        <v>3.9668324752505586</v>
      </c>
      <c r="Y10669">
        <v>0</v>
      </c>
      <c r="Z10669">
        <v>0</v>
      </c>
      <c r="AA10669">
        <v>0</v>
      </c>
      <c r="AB10669">
        <v>0</v>
      </c>
      <c r="AC10669">
        <v>0</v>
      </c>
      <c r="AD10669">
        <v>0</v>
      </c>
      <c r="AE10669">
        <v>3.9668324752505586</v>
      </c>
    </row>
    <row r="10670" spans="1:31" x14ac:dyDescent="0.25">
      <c r="A10670">
        <v>1667816</v>
      </c>
      <c r="B10670">
        <v>1</v>
      </c>
      <c r="C10670" t="s">
        <v>81</v>
      </c>
      <c r="D10670" t="s">
        <v>117</v>
      </c>
      <c r="E10670" t="s">
        <v>131</v>
      </c>
      <c r="F10670" t="s">
        <v>29739</v>
      </c>
      <c r="G10670" t="s">
        <v>691</v>
      </c>
      <c r="H10670" t="s">
        <v>134</v>
      </c>
      <c r="I10670" t="s">
        <v>135</v>
      </c>
      <c r="J10670" t="s">
        <v>136</v>
      </c>
      <c r="K10670" t="s">
        <v>137</v>
      </c>
      <c r="L10670" t="s">
        <v>29740</v>
      </c>
      <c r="M10670" t="s">
        <v>29741</v>
      </c>
      <c r="N10670">
        <v>2.3052777770000001</v>
      </c>
      <c r="O10670">
        <v>0</v>
      </c>
      <c r="P10670">
        <v>75</v>
      </c>
      <c r="Q10670">
        <v>0</v>
      </c>
      <c r="R10670">
        <v>1</v>
      </c>
      <c r="S10670">
        <v>0</v>
      </c>
      <c r="T10670">
        <v>4</v>
      </c>
      <c r="U10670">
        <v>0</v>
      </c>
      <c r="V10670">
        <v>0</v>
      </c>
      <c r="W10670">
        <v>0</v>
      </c>
      <c r="X10670">
        <v>25.089179166894233</v>
      </c>
      <c r="Y10670">
        <v>0</v>
      </c>
      <c r="Z10670">
        <v>2.7629863498429167E-2</v>
      </c>
      <c r="AA10670">
        <v>0</v>
      </c>
      <c r="AB10670">
        <v>22.933992621976994</v>
      </c>
      <c r="AC10670">
        <v>0</v>
      </c>
      <c r="AD10670">
        <v>0</v>
      </c>
      <c r="AE10670">
        <v>48.050801652369657</v>
      </c>
    </row>
    <row r="10671" spans="1:31" x14ac:dyDescent="0.25">
      <c r="A10671">
        <v>1667169</v>
      </c>
      <c r="B10671">
        <v>1</v>
      </c>
      <c r="C10671" t="s">
        <v>80</v>
      </c>
      <c r="D10671" t="s">
        <v>94</v>
      </c>
      <c r="E10671" t="s">
        <v>152</v>
      </c>
      <c r="F10671" t="s">
        <v>29742</v>
      </c>
      <c r="G10671" t="s">
        <v>154</v>
      </c>
      <c r="H10671" t="s">
        <v>149</v>
      </c>
      <c r="I10671" t="s">
        <v>135</v>
      </c>
      <c r="J10671" t="s">
        <v>136</v>
      </c>
      <c r="K10671" t="s">
        <v>137</v>
      </c>
      <c r="L10671" t="s">
        <v>29743</v>
      </c>
      <c r="M10671" t="s">
        <v>29744</v>
      </c>
      <c r="N10671">
        <v>3.440833333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1</v>
      </c>
      <c r="U10671">
        <v>0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1.0005139385484834</v>
      </c>
      <c r="AC10671">
        <v>0</v>
      </c>
      <c r="AD10671">
        <v>0</v>
      </c>
      <c r="AE10671">
        <v>1.0005139385484834</v>
      </c>
    </row>
    <row r="10672" spans="1:31" x14ac:dyDescent="0.25">
      <c r="A10672">
        <v>1667269</v>
      </c>
      <c r="B10672">
        <v>1</v>
      </c>
      <c r="C10672" t="s">
        <v>80</v>
      </c>
      <c r="D10672" t="s">
        <v>106</v>
      </c>
      <c r="E10672" t="s">
        <v>140</v>
      </c>
      <c r="F10672" t="s">
        <v>18357</v>
      </c>
      <c r="G10672" t="s">
        <v>161</v>
      </c>
      <c r="H10672" t="s">
        <v>134</v>
      </c>
      <c r="I10672" t="s">
        <v>135</v>
      </c>
      <c r="J10672" t="s">
        <v>136</v>
      </c>
      <c r="K10672" t="s">
        <v>137</v>
      </c>
      <c r="L10672" t="s">
        <v>29745</v>
      </c>
      <c r="M10672" t="s">
        <v>29746</v>
      </c>
      <c r="N10672">
        <v>0.30499999999999999</v>
      </c>
      <c r="O10672">
        <v>0</v>
      </c>
      <c r="P10672">
        <v>601</v>
      </c>
      <c r="Q10672">
        <v>24</v>
      </c>
      <c r="R10672">
        <v>180</v>
      </c>
      <c r="S10672">
        <v>10</v>
      </c>
      <c r="T10672">
        <v>128</v>
      </c>
      <c r="U10672">
        <v>0</v>
      </c>
      <c r="V10672">
        <v>0</v>
      </c>
      <c r="W10672">
        <v>0</v>
      </c>
      <c r="X10672">
        <v>38.943394334001972</v>
      </c>
      <c r="Y10672">
        <v>26.606196612497257</v>
      </c>
      <c r="Z10672">
        <v>15.76493246609054</v>
      </c>
      <c r="AA10672">
        <v>4.2355266127403599</v>
      </c>
      <c r="AB10672">
        <v>26.76585786215875</v>
      </c>
      <c r="AC10672">
        <v>0</v>
      </c>
      <c r="AD10672">
        <v>0</v>
      </c>
      <c r="AE10672">
        <v>112.31590788748888</v>
      </c>
    </row>
    <row r="10673" spans="1:31" x14ac:dyDescent="0.25">
      <c r="A10673">
        <v>1667123</v>
      </c>
      <c r="B10673">
        <v>1</v>
      </c>
      <c r="C10673" t="s">
        <v>80</v>
      </c>
      <c r="D10673" t="s">
        <v>95</v>
      </c>
      <c r="E10673" t="s">
        <v>152</v>
      </c>
      <c r="F10673" t="s">
        <v>29747</v>
      </c>
      <c r="G10673" t="s">
        <v>154</v>
      </c>
      <c r="H10673" t="s">
        <v>149</v>
      </c>
      <c r="I10673" t="s">
        <v>135</v>
      </c>
      <c r="J10673" t="s">
        <v>136</v>
      </c>
      <c r="K10673" t="s">
        <v>137</v>
      </c>
      <c r="L10673" t="s">
        <v>29748</v>
      </c>
      <c r="M10673" t="s">
        <v>29749</v>
      </c>
      <c r="N10673">
        <v>1.051111111</v>
      </c>
      <c r="O10673">
        <v>0</v>
      </c>
      <c r="P10673">
        <v>2</v>
      </c>
      <c r="Q10673">
        <v>0</v>
      </c>
      <c r="R10673">
        <v>0</v>
      </c>
      <c r="S10673">
        <v>0</v>
      </c>
      <c r="T10673">
        <v>0</v>
      </c>
      <c r="U10673">
        <v>0</v>
      </c>
      <c r="V10673">
        <v>0</v>
      </c>
      <c r="W10673">
        <v>0</v>
      </c>
      <c r="X10673">
        <v>0.41911786508269999</v>
      </c>
      <c r="Y10673">
        <v>0</v>
      </c>
      <c r="Z10673">
        <v>0</v>
      </c>
      <c r="AA10673">
        <v>0</v>
      </c>
      <c r="AB10673">
        <v>0</v>
      </c>
      <c r="AC10673">
        <v>0</v>
      </c>
      <c r="AD10673">
        <v>0</v>
      </c>
      <c r="AE10673">
        <v>0.41911786508269999</v>
      </c>
    </row>
    <row r="10674" spans="1:31" x14ac:dyDescent="0.25">
      <c r="A10674">
        <v>1667962</v>
      </c>
      <c r="B10674">
        <v>1</v>
      </c>
      <c r="C10674" t="s">
        <v>81</v>
      </c>
      <c r="D10674" t="s">
        <v>112</v>
      </c>
      <c r="E10674" t="s">
        <v>140</v>
      </c>
      <c r="F10674" t="s">
        <v>29750</v>
      </c>
      <c r="G10674" t="s">
        <v>691</v>
      </c>
      <c r="H10674" t="s">
        <v>134</v>
      </c>
      <c r="I10674" t="s">
        <v>135</v>
      </c>
      <c r="J10674" t="s">
        <v>136</v>
      </c>
      <c r="K10674" t="s">
        <v>137</v>
      </c>
      <c r="L10674" t="s">
        <v>29751</v>
      </c>
      <c r="M10674" t="s">
        <v>29752</v>
      </c>
      <c r="N10674">
        <v>5.528611111</v>
      </c>
      <c r="O10674">
        <v>0</v>
      </c>
      <c r="P10674">
        <v>504</v>
      </c>
      <c r="Q10674">
        <v>3</v>
      </c>
      <c r="R10674">
        <v>2</v>
      </c>
      <c r="S10674">
        <v>2</v>
      </c>
      <c r="T10674">
        <v>50</v>
      </c>
      <c r="U10674">
        <v>2</v>
      </c>
      <c r="V10674">
        <v>0</v>
      </c>
      <c r="W10674">
        <v>0</v>
      </c>
      <c r="X10674">
        <v>278.80606744582803</v>
      </c>
      <c r="Y10674">
        <v>57.431684649310746</v>
      </c>
      <c r="Z10674">
        <v>4.0335665949193817</v>
      </c>
      <c r="AA10674">
        <v>14.639682799824762</v>
      </c>
      <c r="AB10674">
        <v>80.614934664232607</v>
      </c>
      <c r="AC10674">
        <v>943.88570473924585</v>
      </c>
      <c r="AD10674">
        <v>0</v>
      </c>
      <c r="AE10674">
        <v>1379.4116408933614</v>
      </c>
    </row>
    <row r="10675" spans="1:31" x14ac:dyDescent="0.25">
      <c r="A10675">
        <v>1667083</v>
      </c>
      <c r="B10675">
        <v>1</v>
      </c>
      <c r="C10675" t="s">
        <v>80</v>
      </c>
      <c r="D10675" t="s">
        <v>88</v>
      </c>
      <c r="E10675" t="s">
        <v>362</v>
      </c>
      <c r="F10675" t="s">
        <v>27052</v>
      </c>
      <c r="G10675" t="s">
        <v>227</v>
      </c>
      <c r="H10675" t="s">
        <v>149</v>
      </c>
      <c r="I10675" t="s">
        <v>135</v>
      </c>
      <c r="J10675" t="s">
        <v>136</v>
      </c>
      <c r="K10675" t="s">
        <v>137</v>
      </c>
      <c r="L10675" t="s">
        <v>29753</v>
      </c>
      <c r="M10675" t="s">
        <v>29754</v>
      </c>
      <c r="N10675">
        <v>0.45222222200000001</v>
      </c>
      <c r="O10675">
        <v>0</v>
      </c>
      <c r="P10675">
        <v>68</v>
      </c>
      <c r="Q10675">
        <v>0</v>
      </c>
      <c r="R10675">
        <v>0</v>
      </c>
      <c r="S10675">
        <v>0</v>
      </c>
      <c r="T10675">
        <v>14</v>
      </c>
      <c r="U10675">
        <v>0</v>
      </c>
      <c r="V10675">
        <v>0</v>
      </c>
      <c r="W10675">
        <v>0</v>
      </c>
      <c r="X10675">
        <v>11.437860211602013</v>
      </c>
      <c r="Y10675">
        <v>0</v>
      </c>
      <c r="Z10675">
        <v>0</v>
      </c>
      <c r="AA10675">
        <v>0</v>
      </c>
      <c r="AB10675">
        <v>7.279440912398397</v>
      </c>
      <c r="AC10675">
        <v>0</v>
      </c>
      <c r="AD10675">
        <v>0</v>
      </c>
      <c r="AE10675">
        <v>18.717301124000411</v>
      </c>
    </row>
    <row r="10676" spans="1:31" x14ac:dyDescent="0.25">
      <c r="A10676">
        <v>1667192</v>
      </c>
      <c r="B10676">
        <v>1</v>
      </c>
      <c r="C10676" t="s">
        <v>80</v>
      </c>
      <c r="D10676" t="s">
        <v>95</v>
      </c>
      <c r="E10676" t="s">
        <v>140</v>
      </c>
      <c r="F10676" t="s">
        <v>8474</v>
      </c>
      <c r="G10676" t="s">
        <v>161</v>
      </c>
      <c r="H10676" t="s">
        <v>134</v>
      </c>
      <c r="I10676" t="s">
        <v>135</v>
      </c>
      <c r="J10676" t="s">
        <v>136</v>
      </c>
      <c r="K10676" t="s">
        <v>137</v>
      </c>
      <c r="L10676" t="s">
        <v>29755</v>
      </c>
      <c r="M10676" t="s">
        <v>29756</v>
      </c>
      <c r="N10676">
        <v>0.55277777699999997</v>
      </c>
      <c r="O10676">
        <v>0</v>
      </c>
      <c r="P10676">
        <v>2433</v>
      </c>
      <c r="Q10676">
        <v>0</v>
      </c>
      <c r="R10676">
        <v>3</v>
      </c>
      <c r="S10676">
        <v>4</v>
      </c>
      <c r="T10676">
        <v>330</v>
      </c>
      <c r="U10676">
        <v>0</v>
      </c>
      <c r="V10676">
        <v>1</v>
      </c>
      <c r="W10676">
        <v>0</v>
      </c>
      <c r="X10676">
        <v>408.88981019470998</v>
      </c>
      <c r="Y10676">
        <v>0</v>
      </c>
      <c r="Z10676">
        <v>1.1402745991866668E-2</v>
      </c>
      <c r="AA10676">
        <v>14.208159472572012</v>
      </c>
      <c r="AB10676">
        <v>227.09006562110613</v>
      </c>
      <c r="AC10676">
        <v>0</v>
      </c>
      <c r="AD10676">
        <v>0.12718695232435556</v>
      </c>
      <c r="AE10676">
        <v>650.32662498670425</v>
      </c>
    </row>
    <row r="10677" spans="1:31" x14ac:dyDescent="0.25">
      <c r="A10677">
        <v>1667275</v>
      </c>
      <c r="B10677">
        <v>1</v>
      </c>
      <c r="C10677" t="s">
        <v>80</v>
      </c>
      <c r="D10677" t="s">
        <v>94</v>
      </c>
      <c r="E10677" t="s">
        <v>642</v>
      </c>
      <c r="F10677" t="s">
        <v>29757</v>
      </c>
      <c r="G10677" t="s">
        <v>161</v>
      </c>
      <c r="H10677" t="s">
        <v>134</v>
      </c>
      <c r="I10677" t="s">
        <v>135</v>
      </c>
      <c r="J10677" t="s">
        <v>136</v>
      </c>
      <c r="K10677" t="s">
        <v>137</v>
      </c>
      <c r="L10677" t="s">
        <v>29758</v>
      </c>
      <c r="M10677" t="s">
        <v>29759</v>
      </c>
      <c r="N10677">
        <v>0.12071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1</v>
      </c>
      <c r="U10677">
        <v>2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0.21960798895186667</v>
      </c>
      <c r="AC10677">
        <v>142.9281671730258</v>
      </c>
      <c r="AD10677">
        <v>0</v>
      </c>
      <c r="AE10677">
        <v>143.14777516197768</v>
      </c>
    </row>
    <row r="10678" spans="1:31" x14ac:dyDescent="0.25">
      <c r="A10678">
        <v>1667129</v>
      </c>
      <c r="B10678">
        <v>1</v>
      </c>
      <c r="C10678" t="s">
        <v>80</v>
      </c>
      <c r="D10678" t="s">
        <v>107</v>
      </c>
      <c r="E10678" t="s">
        <v>140</v>
      </c>
      <c r="F10678" t="s">
        <v>7850</v>
      </c>
      <c r="G10678" t="s">
        <v>161</v>
      </c>
      <c r="H10678" t="s">
        <v>134</v>
      </c>
      <c r="I10678" t="s">
        <v>135</v>
      </c>
      <c r="J10678" t="s">
        <v>136</v>
      </c>
      <c r="K10678" t="s">
        <v>137</v>
      </c>
      <c r="L10678" t="s">
        <v>29760</v>
      </c>
      <c r="M10678" t="s">
        <v>29761</v>
      </c>
      <c r="N10678">
        <v>0.52805555500000001</v>
      </c>
      <c r="O10678">
        <v>2</v>
      </c>
      <c r="P10678">
        <v>1098</v>
      </c>
      <c r="Q10678">
        <v>30</v>
      </c>
      <c r="R10678">
        <v>83</v>
      </c>
      <c r="S10678">
        <v>4</v>
      </c>
      <c r="T10678">
        <v>33</v>
      </c>
      <c r="U10678">
        <v>0</v>
      </c>
      <c r="V10678">
        <v>3</v>
      </c>
      <c r="W10678">
        <v>10.466696688139972</v>
      </c>
      <c r="X10678">
        <v>52.437162257631506</v>
      </c>
      <c r="Y10678">
        <v>106.69003835783377</v>
      </c>
      <c r="Z10678">
        <v>13.246415291147887</v>
      </c>
      <c r="AA10678">
        <v>8.2273124746114181</v>
      </c>
      <c r="AB10678">
        <v>22.099104859151673</v>
      </c>
      <c r="AC10678">
        <v>0</v>
      </c>
      <c r="AD10678">
        <v>1.2996359867174134</v>
      </c>
      <c r="AE10678">
        <v>214.46636591523364</v>
      </c>
    </row>
    <row r="10679" spans="1:31" x14ac:dyDescent="0.25">
      <c r="A10679">
        <v>1667584</v>
      </c>
      <c r="B10679">
        <v>1</v>
      </c>
      <c r="C10679" t="s">
        <v>80</v>
      </c>
      <c r="D10679" t="s">
        <v>93</v>
      </c>
      <c r="E10679" t="s">
        <v>140</v>
      </c>
      <c r="F10679" t="s">
        <v>29762</v>
      </c>
      <c r="G10679" t="s">
        <v>161</v>
      </c>
      <c r="H10679" t="s">
        <v>134</v>
      </c>
      <c r="I10679" t="s">
        <v>135</v>
      </c>
      <c r="J10679" t="s">
        <v>136</v>
      </c>
      <c r="K10679" t="s">
        <v>137</v>
      </c>
      <c r="L10679" t="s">
        <v>29763</v>
      </c>
      <c r="M10679" t="s">
        <v>29764</v>
      </c>
      <c r="N10679">
        <v>0.10722222200000001</v>
      </c>
      <c r="O10679">
        <v>0</v>
      </c>
      <c r="P10679">
        <v>808</v>
      </c>
      <c r="Q10679">
        <v>10</v>
      </c>
      <c r="R10679">
        <v>11</v>
      </c>
      <c r="S10679">
        <v>1</v>
      </c>
      <c r="T10679">
        <v>128</v>
      </c>
      <c r="U10679">
        <v>1</v>
      </c>
      <c r="V10679">
        <v>0</v>
      </c>
      <c r="W10679">
        <v>0</v>
      </c>
      <c r="X10679">
        <v>13.590192878507548</v>
      </c>
      <c r="Y10679">
        <v>1.8552133299264157</v>
      </c>
      <c r="Z10679">
        <v>0.18009107731094223</v>
      </c>
      <c r="AA10679">
        <v>0.63698317672684346</v>
      </c>
      <c r="AB10679">
        <v>7.7766688555782491</v>
      </c>
      <c r="AC10679">
        <v>6.5709281892014619</v>
      </c>
      <c r="AD10679">
        <v>0</v>
      </c>
      <c r="AE10679">
        <v>30.610077507251461</v>
      </c>
    </row>
    <row r="10680" spans="1:31" x14ac:dyDescent="0.25">
      <c r="A10680">
        <v>1667879</v>
      </c>
      <c r="B10680">
        <v>1</v>
      </c>
      <c r="C10680" t="s">
        <v>80</v>
      </c>
      <c r="D10680" t="s">
        <v>95</v>
      </c>
      <c r="E10680" t="s">
        <v>140</v>
      </c>
      <c r="F10680" t="s">
        <v>2640</v>
      </c>
      <c r="G10680" t="s">
        <v>161</v>
      </c>
      <c r="H10680" t="s">
        <v>134</v>
      </c>
      <c r="I10680" t="s">
        <v>135</v>
      </c>
      <c r="J10680" t="s">
        <v>136</v>
      </c>
      <c r="K10680" t="s">
        <v>137</v>
      </c>
      <c r="L10680" t="s">
        <v>29765</v>
      </c>
      <c r="M10680" t="s">
        <v>29766</v>
      </c>
      <c r="N10680">
        <v>0.51749999999999996</v>
      </c>
      <c r="O10680">
        <v>0</v>
      </c>
      <c r="P10680">
        <v>4207</v>
      </c>
      <c r="Q10680">
        <v>0</v>
      </c>
      <c r="R10680">
        <v>0</v>
      </c>
      <c r="S10680">
        <v>4</v>
      </c>
      <c r="T10680">
        <v>238</v>
      </c>
      <c r="U10680">
        <v>0</v>
      </c>
      <c r="V10680">
        <v>0</v>
      </c>
      <c r="W10680">
        <v>0</v>
      </c>
      <c r="X10680">
        <v>678.87829509221808</v>
      </c>
      <c r="Y10680">
        <v>0</v>
      </c>
      <c r="Z10680">
        <v>0</v>
      </c>
      <c r="AA10680">
        <v>67.578287650328733</v>
      </c>
      <c r="AB10680">
        <v>124.80253006471392</v>
      </c>
      <c r="AC10680">
        <v>0</v>
      </c>
      <c r="AD10680">
        <v>0</v>
      </c>
      <c r="AE10680">
        <v>871.25911280726075</v>
      </c>
    </row>
    <row r="10681" spans="1:31" x14ac:dyDescent="0.25">
      <c r="A10681">
        <v>1667916</v>
      </c>
      <c r="B10681">
        <v>1</v>
      </c>
      <c r="C10681" t="s">
        <v>80</v>
      </c>
      <c r="D10681" t="s">
        <v>97</v>
      </c>
      <c r="E10681" t="s">
        <v>178</v>
      </c>
      <c r="F10681" t="s">
        <v>29767</v>
      </c>
      <c r="G10681" t="s">
        <v>227</v>
      </c>
      <c r="H10681" t="s">
        <v>149</v>
      </c>
      <c r="I10681" t="s">
        <v>135</v>
      </c>
      <c r="J10681" t="s">
        <v>136</v>
      </c>
      <c r="K10681" t="s">
        <v>137</v>
      </c>
      <c r="L10681" t="s">
        <v>29768</v>
      </c>
      <c r="M10681" t="s">
        <v>29769</v>
      </c>
      <c r="N10681">
        <v>7.619722222</v>
      </c>
      <c r="O10681">
        <v>0</v>
      </c>
      <c r="P10681">
        <v>8</v>
      </c>
      <c r="Q10681">
        <v>0</v>
      </c>
      <c r="R10681">
        <v>3</v>
      </c>
      <c r="S10681">
        <v>0</v>
      </c>
      <c r="T10681">
        <v>0</v>
      </c>
      <c r="U10681">
        <v>0</v>
      </c>
      <c r="V10681">
        <v>0</v>
      </c>
      <c r="W10681">
        <v>0</v>
      </c>
      <c r="X10681">
        <v>35.512077376263363</v>
      </c>
      <c r="Y10681">
        <v>0</v>
      </c>
      <c r="Z10681">
        <v>4.8990463706534459</v>
      </c>
      <c r="AA10681">
        <v>0</v>
      </c>
      <c r="AB10681">
        <v>0</v>
      </c>
      <c r="AC10681">
        <v>0</v>
      </c>
      <c r="AD10681">
        <v>0</v>
      </c>
      <c r="AE10681">
        <v>40.411123746916807</v>
      </c>
    </row>
    <row r="10682" spans="1:31" x14ac:dyDescent="0.25">
      <c r="A10682">
        <v>1668125</v>
      </c>
      <c r="B10682">
        <v>1</v>
      </c>
      <c r="C10682" t="s">
        <v>80</v>
      </c>
      <c r="D10682" t="s">
        <v>103</v>
      </c>
      <c r="E10682" t="s">
        <v>131</v>
      </c>
      <c r="F10682" t="s">
        <v>24691</v>
      </c>
      <c r="G10682" t="s">
        <v>195</v>
      </c>
      <c r="H10682" t="s">
        <v>134</v>
      </c>
      <c r="I10682" t="s">
        <v>135</v>
      </c>
      <c r="J10682" t="s">
        <v>136</v>
      </c>
      <c r="K10682" t="s">
        <v>137</v>
      </c>
      <c r="L10682" t="s">
        <v>29770</v>
      </c>
      <c r="M10682" t="s">
        <v>29771</v>
      </c>
      <c r="N10682">
        <v>1.0308333329999999</v>
      </c>
      <c r="O10682">
        <v>0</v>
      </c>
      <c r="P10682">
        <v>84</v>
      </c>
      <c r="Q10682">
        <v>0</v>
      </c>
      <c r="R10682">
        <v>14</v>
      </c>
      <c r="S10682">
        <v>0</v>
      </c>
      <c r="T10682">
        <v>15</v>
      </c>
      <c r="U10682">
        <v>0</v>
      </c>
      <c r="V10682">
        <v>1</v>
      </c>
      <c r="W10682">
        <v>0</v>
      </c>
      <c r="X10682">
        <v>28.317376017005014</v>
      </c>
      <c r="Y10682">
        <v>0</v>
      </c>
      <c r="Z10682">
        <v>8.6559600146261957</v>
      </c>
      <c r="AA10682">
        <v>0</v>
      </c>
      <c r="AB10682">
        <v>3.588688078480486</v>
      </c>
      <c r="AC10682">
        <v>0</v>
      </c>
      <c r="AD10682">
        <v>8.3723034883319745</v>
      </c>
      <c r="AE10682">
        <v>48.934327598443666</v>
      </c>
    </row>
    <row r="10683" spans="1:31" x14ac:dyDescent="0.25">
      <c r="A10683">
        <v>1667229</v>
      </c>
      <c r="B10683">
        <v>1</v>
      </c>
      <c r="C10683" t="s">
        <v>80</v>
      </c>
      <c r="D10683" t="s">
        <v>91</v>
      </c>
      <c r="E10683" t="s">
        <v>140</v>
      </c>
      <c r="F10683" t="s">
        <v>26436</v>
      </c>
      <c r="G10683" t="s">
        <v>161</v>
      </c>
      <c r="H10683" t="s">
        <v>134</v>
      </c>
      <c r="I10683" t="s">
        <v>135</v>
      </c>
      <c r="J10683" t="s">
        <v>136</v>
      </c>
      <c r="K10683" t="s">
        <v>137</v>
      </c>
      <c r="L10683" t="s">
        <v>29772</v>
      </c>
      <c r="M10683" t="s">
        <v>29773</v>
      </c>
      <c r="N10683">
        <v>0.21944444399999999</v>
      </c>
      <c r="O10683">
        <v>30</v>
      </c>
      <c r="P10683">
        <v>10292</v>
      </c>
      <c r="Q10683">
        <v>105</v>
      </c>
      <c r="R10683">
        <v>372</v>
      </c>
      <c r="S10683">
        <v>77</v>
      </c>
      <c r="T10683">
        <v>825</v>
      </c>
      <c r="U10683">
        <v>6</v>
      </c>
      <c r="V10683">
        <v>0</v>
      </c>
      <c r="W10683">
        <v>5.5516099078679879</v>
      </c>
      <c r="X10683">
        <v>753.68024993630331</v>
      </c>
      <c r="Y10683">
        <v>14.84210413805415</v>
      </c>
      <c r="Z10683">
        <v>16.22154398141064</v>
      </c>
      <c r="AA10683">
        <v>140.62280588967144</v>
      </c>
      <c r="AB10683">
        <v>229.2359944541362</v>
      </c>
      <c r="AC10683">
        <v>36.253368544015338</v>
      </c>
      <c r="AD10683">
        <v>0</v>
      </c>
      <c r="AE10683">
        <v>1196.407676851459</v>
      </c>
    </row>
    <row r="10684" spans="1:31" x14ac:dyDescent="0.25">
      <c r="A10684">
        <v>1667478</v>
      </c>
      <c r="B10684">
        <v>1</v>
      </c>
      <c r="C10684" t="s">
        <v>80</v>
      </c>
      <c r="D10684" t="s">
        <v>105</v>
      </c>
      <c r="E10684" t="s">
        <v>140</v>
      </c>
      <c r="F10684" t="s">
        <v>29774</v>
      </c>
      <c r="G10684" t="s">
        <v>161</v>
      </c>
      <c r="H10684" t="s">
        <v>134</v>
      </c>
      <c r="I10684" t="s">
        <v>135</v>
      </c>
      <c r="J10684" t="s">
        <v>136</v>
      </c>
      <c r="K10684" t="s">
        <v>137</v>
      </c>
      <c r="L10684" t="s">
        <v>29775</v>
      </c>
      <c r="M10684" t="s">
        <v>29776</v>
      </c>
      <c r="N10684">
        <v>0.85499999999999998</v>
      </c>
      <c r="O10684">
        <v>0</v>
      </c>
      <c r="P10684">
        <v>0</v>
      </c>
      <c r="Q10684">
        <v>0</v>
      </c>
      <c r="R10684">
        <v>0</v>
      </c>
      <c r="S10684">
        <v>1</v>
      </c>
      <c r="T10684">
        <v>0</v>
      </c>
      <c r="U10684">
        <v>0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207.00974693941023</v>
      </c>
      <c r="AB10684">
        <v>0</v>
      </c>
      <c r="AC10684">
        <v>0</v>
      </c>
      <c r="AD10684">
        <v>0</v>
      </c>
      <c r="AE10684">
        <v>207.00974693941023</v>
      </c>
    </row>
    <row r="10685" spans="1:31" x14ac:dyDescent="0.25">
      <c r="A10685">
        <v>1668019</v>
      </c>
      <c r="B10685">
        <v>1</v>
      </c>
      <c r="C10685" t="s">
        <v>80</v>
      </c>
      <c r="D10685" t="s">
        <v>90</v>
      </c>
      <c r="E10685" t="s">
        <v>152</v>
      </c>
      <c r="F10685" t="s">
        <v>29777</v>
      </c>
      <c r="G10685" t="s">
        <v>154</v>
      </c>
      <c r="H10685" t="s">
        <v>149</v>
      </c>
      <c r="I10685" t="s">
        <v>135</v>
      </c>
      <c r="J10685" t="s">
        <v>136</v>
      </c>
      <c r="K10685" t="s">
        <v>137</v>
      </c>
      <c r="L10685" t="s">
        <v>29778</v>
      </c>
      <c r="M10685" t="s">
        <v>29779</v>
      </c>
      <c r="N10685">
        <v>15.539722222</v>
      </c>
      <c r="O10685">
        <v>0</v>
      </c>
      <c r="P10685">
        <v>6</v>
      </c>
      <c r="Q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W10685">
        <v>0</v>
      </c>
      <c r="X10685">
        <v>22.315094948371392</v>
      </c>
      <c r="Y10685">
        <v>0</v>
      </c>
      <c r="Z10685">
        <v>0</v>
      </c>
      <c r="AA10685">
        <v>0</v>
      </c>
      <c r="AB10685">
        <v>0</v>
      </c>
      <c r="AC10685">
        <v>0</v>
      </c>
      <c r="AD10685">
        <v>0</v>
      </c>
      <c r="AE10685">
        <v>22.315094948371392</v>
      </c>
    </row>
    <row r="10686" spans="1:31" x14ac:dyDescent="0.25">
      <c r="A10686">
        <v>1667873</v>
      </c>
      <c r="B10686">
        <v>1</v>
      </c>
      <c r="C10686" t="s">
        <v>80</v>
      </c>
      <c r="D10686" t="s">
        <v>108</v>
      </c>
      <c r="E10686" t="s">
        <v>204</v>
      </c>
      <c r="F10686" t="s">
        <v>29780</v>
      </c>
      <c r="G10686" t="s">
        <v>195</v>
      </c>
      <c r="H10686" t="s">
        <v>134</v>
      </c>
      <c r="I10686" t="s">
        <v>135</v>
      </c>
      <c r="J10686" t="s">
        <v>136</v>
      </c>
      <c r="K10686" t="s">
        <v>137</v>
      </c>
      <c r="L10686" t="s">
        <v>29781</v>
      </c>
      <c r="M10686" t="s">
        <v>29782</v>
      </c>
      <c r="N10686">
        <v>4.488611111</v>
      </c>
      <c r="O10686">
        <v>0</v>
      </c>
      <c r="P10686">
        <v>508</v>
      </c>
      <c r="Q10686">
        <v>0</v>
      </c>
      <c r="R10686">
        <v>74</v>
      </c>
      <c r="S10686">
        <v>1</v>
      </c>
      <c r="T10686">
        <v>68</v>
      </c>
      <c r="U10686">
        <v>0</v>
      </c>
      <c r="V10686">
        <v>0</v>
      </c>
      <c r="W10686">
        <v>0</v>
      </c>
      <c r="X10686">
        <v>310.39351557535173</v>
      </c>
      <c r="Y10686">
        <v>0</v>
      </c>
      <c r="Z10686">
        <v>34.298001367585123</v>
      </c>
      <c r="AA10686">
        <v>18.994877568953761</v>
      </c>
      <c r="AB10686">
        <v>179.5806987362887</v>
      </c>
      <c r="AC10686">
        <v>0</v>
      </c>
      <c r="AD10686">
        <v>0</v>
      </c>
      <c r="AE10686">
        <v>543.26709324817932</v>
      </c>
    </row>
    <row r="10687" spans="1:31" x14ac:dyDescent="0.25">
      <c r="A10687">
        <v>1667332</v>
      </c>
      <c r="B10687">
        <v>1</v>
      </c>
      <c r="C10687" t="s">
        <v>80</v>
      </c>
      <c r="D10687" t="s">
        <v>105</v>
      </c>
      <c r="E10687" t="s">
        <v>152</v>
      </c>
      <c r="F10687" t="s">
        <v>29783</v>
      </c>
      <c r="G10687" t="s">
        <v>154</v>
      </c>
      <c r="H10687" t="s">
        <v>149</v>
      </c>
      <c r="I10687" t="s">
        <v>135</v>
      </c>
      <c r="J10687" t="s">
        <v>136</v>
      </c>
      <c r="K10687" t="s">
        <v>137</v>
      </c>
      <c r="L10687" t="s">
        <v>29784</v>
      </c>
      <c r="M10687" t="s">
        <v>29785</v>
      </c>
      <c r="N10687">
        <v>2.0986111109999999</v>
      </c>
      <c r="O10687">
        <v>0</v>
      </c>
      <c r="P10687">
        <v>5</v>
      </c>
      <c r="Q10687">
        <v>0</v>
      </c>
      <c r="R10687">
        <v>0</v>
      </c>
      <c r="S10687">
        <v>0</v>
      </c>
      <c r="T10687">
        <v>2</v>
      </c>
      <c r="U10687">
        <v>0</v>
      </c>
      <c r="V10687">
        <v>0</v>
      </c>
      <c r="W10687">
        <v>0</v>
      </c>
      <c r="X10687">
        <v>2.6151284415979821</v>
      </c>
      <c r="Y10687">
        <v>0</v>
      </c>
      <c r="Z10687">
        <v>0</v>
      </c>
      <c r="AA10687">
        <v>0</v>
      </c>
      <c r="AB10687">
        <v>0.85233414617417813</v>
      </c>
      <c r="AC10687">
        <v>0</v>
      </c>
      <c r="AD10687">
        <v>0</v>
      </c>
      <c r="AE10687">
        <v>3.4674625877721601</v>
      </c>
    </row>
    <row r="10688" spans="1:31" x14ac:dyDescent="0.25">
      <c r="A10688">
        <v>1668062</v>
      </c>
      <c r="B10688">
        <v>1</v>
      </c>
      <c r="C10688" t="s">
        <v>80</v>
      </c>
      <c r="D10688" t="s">
        <v>95</v>
      </c>
      <c r="E10688" t="s">
        <v>131</v>
      </c>
      <c r="F10688" t="s">
        <v>29786</v>
      </c>
      <c r="G10688" t="s">
        <v>195</v>
      </c>
      <c r="H10688" t="s">
        <v>134</v>
      </c>
      <c r="I10688" t="s">
        <v>135</v>
      </c>
      <c r="J10688" t="s">
        <v>136</v>
      </c>
      <c r="K10688" t="s">
        <v>137</v>
      </c>
      <c r="L10688" t="s">
        <v>29787</v>
      </c>
      <c r="M10688" t="s">
        <v>29788</v>
      </c>
      <c r="N10688">
        <v>3.0877777769999999</v>
      </c>
      <c r="O10688">
        <v>0</v>
      </c>
      <c r="P10688">
        <v>70</v>
      </c>
      <c r="Q10688">
        <v>0</v>
      </c>
      <c r="R10688">
        <v>1</v>
      </c>
      <c r="S10688">
        <v>0</v>
      </c>
      <c r="T10688">
        <v>3</v>
      </c>
      <c r="U10688">
        <v>0</v>
      </c>
      <c r="V10688">
        <v>0</v>
      </c>
      <c r="W10688">
        <v>0</v>
      </c>
      <c r="X10688">
        <v>59.730476239740277</v>
      </c>
      <c r="Y10688">
        <v>0</v>
      </c>
      <c r="Z10688">
        <v>8.2254620108888896E-5</v>
      </c>
      <c r="AA10688">
        <v>0</v>
      </c>
      <c r="AB10688">
        <v>0.42333241814313005</v>
      </c>
      <c r="AC10688">
        <v>0</v>
      </c>
      <c r="AD10688">
        <v>0</v>
      </c>
      <c r="AE10688">
        <v>60.15389091250352</v>
      </c>
    </row>
    <row r="10689" spans="1:31" x14ac:dyDescent="0.25">
      <c r="A10689">
        <v>1667564</v>
      </c>
      <c r="B10689">
        <v>1</v>
      </c>
      <c r="C10689" t="s">
        <v>80</v>
      </c>
      <c r="D10689" t="s">
        <v>94</v>
      </c>
      <c r="E10689" t="s">
        <v>131</v>
      </c>
      <c r="F10689" t="s">
        <v>29789</v>
      </c>
      <c r="G10689" t="s">
        <v>195</v>
      </c>
      <c r="H10689" t="s">
        <v>134</v>
      </c>
      <c r="I10689" t="s">
        <v>135</v>
      </c>
      <c r="J10689" t="s">
        <v>136</v>
      </c>
      <c r="K10689" t="s">
        <v>137</v>
      </c>
      <c r="L10689" t="s">
        <v>29280</v>
      </c>
      <c r="M10689" t="s">
        <v>29790</v>
      </c>
      <c r="N10689">
        <v>2.2599999999999998</v>
      </c>
      <c r="O10689">
        <v>0</v>
      </c>
      <c r="P10689">
        <v>219</v>
      </c>
      <c r="Q10689">
        <v>0</v>
      </c>
      <c r="R10689">
        <v>5</v>
      </c>
      <c r="S10689">
        <v>0</v>
      </c>
      <c r="T10689">
        <v>36</v>
      </c>
      <c r="U10689">
        <v>0</v>
      </c>
      <c r="V10689">
        <v>0</v>
      </c>
      <c r="W10689">
        <v>0</v>
      </c>
      <c r="X10689">
        <v>168.1336001743467</v>
      </c>
      <c r="Y10689">
        <v>0</v>
      </c>
      <c r="Z10689">
        <v>0.69928079406586663</v>
      </c>
      <c r="AA10689">
        <v>0</v>
      </c>
      <c r="AB10689">
        <v>48.433617228525534</v>
      </c>
      <c r="AC10689">
        <v>0</v>
      </c>
      <c r="AD10689">
        <v>0</v>
      </c>
      <c r="AE10689">
        <v>217.26649819693807</v>
      </c>
    </row>
    <row r="10690" spans="1:31" x14ac:dyDescent="0.25">
      <c r="A10690">
        <v>1667730</v>
      </c>
      <c r="B10690">
        <v>1</v>
      </c>
      <c r="C10690" t="s">
        <v>80</v>
      </c>
      <c r="D10690" t="s">
        <v>103</v>
      </c>
      <c r="E10690" t="s">
        <v>204</v>
      </c>
      <c r="F10690" t="s">
        <v>2398</v>
      </c>
      <c r="G10690" t="s">
        <v>8933</v>
      </c>
      <c r="H10690" t="s">
        <v>134</v>
      </c>
      <c r="I10690" t="s">
        <v>135</v>
      </c>
      <c r="J10690" t="s">
        <v>136</v>
      </c>
      <c r="K10690" t="s">
        <v>137</v>
      </c>
      <c r="L10690" t="s">
        <v>29791</v>
      </c>
      <c r="M10690" t="s">
        <v>29792</v>
      </c>
      <c r="N10690">
        <v>6.2733333330000001</v>
      </c>
      <c r="O10690">
        <v>0</v>
      </c>
      <c r="P10690">
        <v>543</v>
      </c>
      <c r="Q10690">
        <v>20</v>
      </c>
      <c r="R10690">
        <v>2</v>
      </c>
      <c r="S10690">
        <v>2</v>
      </c>
      <c r="T10690">
        <v>59</v>
      </c>
      <c r="U10690">
        <v>2</v>
      </c>
      <c r="V10690">
        <v>5</v>
      </c>
      <c r="W10690">
        <v>0</v>
      </c>
      <c r="X10690">
        <v>1357.1181212980225</v>
      </c>
      <c r="Y10690">
        <v>175.47838383339786</v>
      </c>
      <c r="Z10690">
        <v>9.5192866693940399</v>
      </c>
      <c r="AA10690">
        <v>418.32067303273072</v>
      </c>
      <c r="AB10690">
        <v>135.35004601485528</v>
      </c>
      <c r="AC10690">
        <v>494.02699058385753</v>
      </c>
      <c r="AD10690">
        <v>448.32885436384106</v>
      </c>
      <c r="AE10690">
        <v>3038.1423557960989</v>
      </c>
    </row>
    <row r="10691" spans="1:31" x14ac:dyDescent="0.25">
      <c r="A10691">
        <v>1667066</v>
      </c>
      <c r="B10691">
        <v>1</v>
      </c>
      <c r="C10691" t="s">
        <v>81</v>
      </c>
      <c r="D10691" t="s">
        <v>120</v>
      </c>
      <c r="E10691" t="s">
        <v>146</v>
      </c>
      <c r="F10691" t="s">
        <v>657</v>
      </c>
      <c r="G10691" t="s">
        <v>148</v>
      </c>
      <c r="H10691" t="s">
        <v>149</v>
      </c>
      <c r="I10691" t="s">
        <v>135</v>
      </c>
      <c r="J10691" t="s">
        <v>136</v>
      </c>
      <c r="K10691" t="s">
        <v>143</v>
      </c>
      <c r="L10691" t="s">
        <v>29793</v>
      </c>
      <c r="M10691" t="s">
        <v>29794</v>
      </c>
      <c r="N10691">
        <v>5.1611111110000003</v>
      </c>
      <c r="O10691">
        <v>0</v>
      </c>
      <c r="P10691">
        <v>164</v>
      </c>
      <c r="Q10691">
        <v>0</v>
      </c>
      <c r="R10691">
        <v>7</v>
      </c>
      <c r="S10691">
        <v>0</v>
      </c>
      <c r="T10691">
        <v>10</v>
      </c>
      <c r="U10691">
        <v>0</v>
      </c>
      <c r="V10691">
        <v>0</v>
      </c>
      <c r="W10691">
        <v>0</v>
      </c>
      <c r="X10691">
        <v>195.34620333524586</v>
      </c>
      <c r="Y10691">
        <v>0</v>
      </c>
      <c r="Z10691">
        <v>7.4531560444592776E-2</v>
      </c>
      <c r="AA10691">
        <v>0</v>
      </c>
      <c r="AB10691">
        <v>16.770126572949305</v>
      </c>
      <c r="AC10691">
        <v>0</v>
      </c>
      <c r="AD10691">
        <v>0</v>
      </c>
      <c r="AE10691">
        <v>212.19086146863975</v>
      </c>
    </row>
    <row r="10692" spans="1:31" x14ac:dyDescent="0.25">
      <c r="A10692">
        <v>1667421</v>
      </c>
      <c r="B10692">
        <v>1</v>
      </c>
      <c r="C10692" t="s">
        <v>81</v>
      </c>
      <c r="D10692" t="s">
        <v>112</v>
      </c>
      <c r="E10692" t="s">
        <v>140</v>
      </c>
      <c r="F10692" t="s">
        <v>29795</v>
      </c>
      <c r="G10692" t="s">
        <v>161</v>
      </c>
      <c r="H10692" t="s">
        <v>134</v>
      </c>
      <c r="I10692" t="s">
        <v>135</v>
      </c>
      <c r="J10692" t="s">
        <v>136</v>
      </c>
      <c r="K10692" t="s">
        <v>137</v>
      </c>
      <c r="L10692" t="s">
        <v>29796</v>
      </c>
      <c r="M10692" t="s">
        <v>29797</v>
      </c>
      <c r="N10692">
        <v>0.94444444400000005</v>
      </c>
      <c r="O10692">
        <v>0</v>
      </c>
      <c r="P10692">
        <v>224</v>
      </c>
      <c r="Q10692">
        <v>48</v>
      </c>
      <c r="R10692">
        <v>17</v>
      </c>
      <c r="S10692">
        <v>4</v>
      </c>
      <c r="T10692">
        <v>16</v>
      </c>
      <c r="U10692">
        <v>1</v>
      </c>
      <c r="V10692">
        <v>0</v>
      </c>
      <c r="W10692">
        <v>0</v>
      </c>
      <c r="X10692">
        <v>20.621028425809556</v>
      </c>
      <c r="Y10692">
        <v>31.662512109375871</v>
      </c>
      <c r="Z10692">
        <v>2.722458583982255</v>
      </c>
      <c r="AA10692">
        <v>18.939117089892267</v>
      </c>
      <c r="AB10692">
        <v>7.75688511464974</v>
      </c>
      <c r="AC10692">
        <v>18.344439875303625</v>
      </c>
      <c r="AD10692">
        <v>0</v>
      </c>
      <c r="AE10692">
        <v>100.0464411990133</v>
      </c>
    </row>
    <row r="10693" spans="1:31" x14ac:dyDescent="0.25">
      <c r="A10693">
        <v>1667919</v>
      </c>
      <c r="B10693">
        <v>1</v>
      </c>
      <c r="C10693" t="s">
        <v>80</v>
      </c>
      <c r="D10693" t="s">
        <v>92</v>
      </c>
      <c r="E10693" t="s">
        <v>140</v>
      </c>
      <c r="F10693" t="s">
        <v>9656</v>
      </c>
      <c r="G10693" t="s">
        <v>161</v>
      </c>
      <c r="H10693" t="s">
        <v>134</v>
      </c>
      <c r="I10693" t="s">
        <v>135</v>
      </c>
      <c r="J10693" t="s">
        <v>136</v>
      </c>
      <c r="K10693" t="s">
        <v>137</v>
      </c>
      <c r="L10693" t="s">
        <v>29798</v>
      </c>
      <c r="M10693" t="s">
        <v>29799</v>
      </c>
      <c r="N10693">
        <v>2.7236111109999999</v>
      </c>
      <c r="O10693">
        <v>0</v>
      </c>
      <c r="P10693">
        <v>864</v>
      </c>
      <c r="Q10693">
        <v>2</v>
      </c>
      <c r="R10693">
        <v>296</v>
      </c>
      <c r="S10693">
        <v>8</v>
      </c>
      <c r="T10693">
        <v>86</v>
      </c>
      <c r="U10693">
        <v>0</v>
      </c>
      <c r="V10693">
        <v>1</v>
      </c>
      <c r="W10693">
        <v>0</v>
      </c>
      <c r="X10693">
        <v>588.42949870094412</v>
      </c>
      <c r="Y10693">
        <v>2.1986532321964556</v>
      </c>
      <c r="Z10693">
        <v>120.88593947054429</v>
      </c>
      <c r="AA10693">
        <v>31.978750193075456</v>
      </c>
      <c r="AB10693">
        <v>273.04565014183703</v>
      </c>
      <c r="AC10693">
        <v>0</v>
      </c>
      <c r="AD10693">
        <v>0</v>
      </c>
      <c r="AE10693">
        <v>1016.5384917385973</v>
      </c>
    </row>
    <row r="10694" spans="1:31" x14ac:dyDescent="0.25">
      <c r="A10694">
        <v>1667352</v>
      </c>
      <c r="B10694">
        <v>1</v>
      </c>
      <c r="C10694" t="s">
        <v>80</v>
      </c>
      <c r="D10694" t="s">
        <v>94</v>
      </c>
      <c r="E10694" t="s">
        <v>178</v>
      </c>
      <c r="F10694" t="s">
        <v>29800</v>
      </c>
      <c r="G10694" t="s">
        <v>187</v>
      </c>
      <c r="H10694" t="s">
        <v>149</v>
      </c>
      <c r="I10694" t="s">
        <v>135</v>
      </c>
      <c r="J10694" t="s">
        <v>136</v>
      </c>
      <c r="K10694" t="s">
        <v>137</v>
      </c>
      <c r="L10694" t="s">
        <v>29801</v>
      </c>
      <c r="M10694" t="s">
        <v>29802</v>
      </c>
      <c r="N10694">
        <v>0.29361111099999998</v>
      </c>
      <c r="O10694">
        <v>0</v>
      </c>
      <c r="P10694">
        <v>28</v>
      </c>
      <c r="Q10694">
        <v>0</v>
      </c>
      <c r="R10694">
        <v>0</v>
      </c>
      <c r="S10694">
        <v>0</v>
      </c>
      <c r="T10694">
        <v>16</v>
      </c>
      <c r="U10694">
        <v>0</v>
      </c>
      <c r="V10694">
        <v>0</v>
      </c>
      <c r="W10694">
        <v>0</v>
      </c>
      <c r="X10694">
        <v>1.0886275409178636</v>
      </c>
      <c r="Y10694">
        <v>0</v>
      </c>
      <c r="Z10694">
        <v>0</v>
      </c>
      <c r="AA10694">
        <v>0</v>
      </c>
      <c r="AB10694">
        <v>1.8262566240498064</v>
      </c>
      <c r="AC10694">
        <v>0</v>
      </c>
      <c r="AD10694">
        <v>0</v>
      </c>
      <c r="AE10694">
        <v>2.91488416496767</v>
      </c>
    </row>
    <row r="10695" spans="1:31" x14ac:dyDescent="0.25">
      <c r="A10695">
        <v>1667707</v>
      </c>
      <c r="B10695">
        <v>1</v>
      </c>
      <c r="C10695" t="s">
        <v>80</v>
      </c>
      <c r="D10695" t="s">
        <v>103</v>
      </c>
      <c r="E10695" t="s">
        <v>140</v>
      </c>
      <c r="F10695" t="s">
        <v>29803</v>
      </c>
      <c r="G10695" t="s">
        <v>161</v>
      </c>
      <c r="H10695" t="s">
        <v>134</v>
      </c>
      <c r="I10695" t="s">
        <v>191</v>
      </c>
      <c r="J10695" t="s">
        <v>136</v>
      </c>
      <c r="K10695" t="s">
        <v>137</v>
      </c>
      <c r="L10695" t="s">
        <v>29804</v>
      </c>
      <c r="M10695" t="s">
        <v>29805</v>
      </c>
      <c r="N10695">
        <v>1.7777777000000002E-2</v>
      </c>
      <c r="O10695">
        <v>1</v>
      </c>
      <c r="P10695">
        <v>287</v>
      </c>
      <c r="Q10695">
        <v>22</v>
      </c>
      <c r="R10695">
        <v>15</v>
      </c>
      <c r="S10695">
        <v>10</v>
      </c>
      <c r="T10695">
        <v>7</v>
      </c>
      <c r="U10695">
        <v>1</v>
      </c>
      <c r="V10695">
        <v>0</v>
      </c>
      <c r="W10695">
        <v>5.7004503024000001E-3</v>
      </c>
      <c r="X10695">
        <v>1.7089086523353259</v>
      </c>
      <c r="Y10695">
        <v>1.2389627457006933</v>
      </c>
      <c r="Z10695">
        <v>0.23102525395658666</v>
      </c>
      <c r="AA10695">
        <v>1.4776188951938136</v>
      </c>
      <c r="AB10695">
        <v>7.3515780325493357E-2</v>
      </c>
      <c r="AC10695">
        <v>0.15945839492664887</v>
      </c>
      <c r="AD10695">
        <v>0</v>
      </c>
      <c r="AE10695">
        <v>4.8951901727409615</v>
      </c>
    </row>
    <row r="10696" spans="1:31" x14ac:dyDescent="0.25">
      <c r="A10696">
        <v>1667046</v>
      </c>
      <c r="B10696">
        <v>1</v>
      </c>
      <c r="C10696" t="s">
        <v>81</v>
      </c>
      <c r="D10696" t="s">
        <v>118</v>
      </c>
      <c r="E10696" t="s">
        <v>131</v>
      </c>
      <c r="F10696" t="s">
        <v>19357</v>
      </c>
      <c r="G10696" t="s">
        <v>148</v>
      </c>
      <c r="H10696" t="s">
        <v>134</v>
      </c>
      <c r="I10696" t="s">
        <v>135</v>
      </c>
      <c r="J10696" t="s">
        <v>136</v>
      </c>
      <c r="K10696" t="s">
        <v>143</v>
      </c>
      <c r="L10696" t="s">
        <v>29806</v>
      </c>
      <c r="M10696" t="s">
        <v>29807</v>
      </c>
      <c r="N10696">
        <v>3.1130555549999999</v>
      </c>
      <c r="O10696">
        <v>2</v>
      </c>
      <c r="P10696">
        <v>1392</v>
      </c>
      <c r="Q10696">
        <v>168</v>
      </c>
      <c r="R10696">
        <v>167</v>
      </c>
      <c r="S10696">
        <v>25</v>
      </c>
      <c r="T10696">
        <v>128</v>
      </c>
      <c r="U10696">
        <v>1</v>
      </c>
      <c r="V10696">
        <v>0</v>
      </c>
      <c r="W10696">
        <v>1.140806259092823</v>
      </c>
      <c r="X10696">
        <v>447.77182632150391</v>
      </c>
      <c r="Y10696">
        <v>479.30383571767504</v>
      </c>
      <c r="Z10696">
        <v>125.59678258774318</v>
      </c>
      <c r="AA10696">
        <v>367.79682919608786</v>
      </c>
      <c r="AB10696">
        <v>154.46020184939451</v>
      </c>
      <c r="AC10696">
        <v>1.9686335390083041</v>
      </c>
      <c r="AD10696">
        <v>0</v>
      </c>
      <c r="AE10696">
        <v>1578.0389154705056</v>
      </c>
    </row>
    <row r="10697" spans="1:31" x14ac:dyDescent="0.25">
      <c r="A10697">
        <v>1667544</v>
      </c>
      <c r="B10697">
        <v>1</v>
      </c>
      <c r="C10697" t="s">
        <v>80</v>
      </c>
      <c r="D10697" t="s">
        <v>94</v>
      </c>
      <c r="E10697" t="s">
        <v>140</v>
      </c>
      <c r="F10697" t="s">
        <v>29808</v>
      </c>
      <c r="G10697" t="s">
        <v>161</v>
      </c>
      <c r="H10697" t="s">
        <v>134</v>
      </c>
      <c r="I10697" t="s">
        <v>191</v>
      </c>
      <c r="J10697" t="s">
        <v>136</v>
      </c>
      <c r="K10697" t="s">
        <v>137</v>
      </c>
      <c r="L10697" t="s">
        <v>29809</v>
      </c>
      <c r="M10697" t="s">
        <v>29810</v>
      </c>
      <c r="N10697">
        <v>8.6111109999999994E-3</v>
      </c>
      <c r="O10697">
        <v>1</v>
      </c>
      <c r="P10697">
        <v>1790</v>
      </c>
      <c r="Q10697">
        <v>24</v>
      </c>
      <c r="R10697">
        <v>64</v>
      </c>
      <c r="S10697">
        <v>25</v>
      </c>
      <c r="T10697">
        <v>399</v>
      </c>
      <c r="U10697">
        <v>13</v>
      </c>
      <c r="V10697">
        <v>0</v>
      </c>
      <c r="W10697">
        <v>1.2133711890999998E-2</v>
      </c>
      <c r="X10697">
        <v>2.094564877906731</v>
      </c>
      <c r="Y10697">
        <v>2.467558015278306E-2</v>
      </c>
      <c r="Z10697">
        <v>7.6970228202803886E-2</v>
      </c>
      <c r="AA10697">
        <v>2.3045213037591905</v>
      </c>
      <c r="AB10697">
        <v>1.5104328311325539</v>
      </c>
      <c r="AC10697">
        <v>6.130742515714612</v>
      </c>
      <c r="AD10697">
        <v>0</v>
      </c>
      <c r="AE10697">
        <v>12.154041048759673</v>
      </c>
    </row>
    <row r="10698" spans="1:31" x14ac:dyDescent="0.25">
      <c r="A10698">
        <v>1667687</v>
      </c>
      <c r="B10698">
        <v>1</v>
      </c>
      <c r="C10698" t="s">
        <v>80</v>
      </c>
      <c r="D10698" t="s">
        <v>103</v>
      </c>
      <c r="E10698" t="s">
        <v>140</v>
      </c>
      <c r="F10698" t="s">
        <v>29811</v>
      </c>
      <c r="G10698" t="s">
        <v>161</v>
      </c>
      <c r="H10698" t="s">
        <v>134</v>
      </c>
      <c r="I10698" t="s">
        <v>135</v>
      </c>
      <c r="J10698" t="s">
        <v>136</v>
      </c>
      <c r="K10698" t="s">
        <v>137</v>
      </c>
      <c r="L10698" t="s">
        <v>29812</v>
      </c>
      <c r="M10698" t="s">
        <v>29813</v>
      </c>
      <c r="N10698">
        <v>1.9883333329999999</v>
      </c>
      <c r="O10698">
        <v>0</v>
      </c>
      <c r="P10698">
        <v>2381</v>
      </c>
      <c r="Q10698">
        <v>6</v>
      </c>
      <c r="R10698">
        <v>36</v>
      </c>
      <c r="S10698">
        <v>23</v>
      </c>
      <c r="T10698">
        <v>152</v>
      </c>
      <c r="U10698">
        <v>26</v>
      </c>
      <c r="V10698">
        <v>1</v>
      </c>
      <c r="W10698">
        <v>0</v>
      </c>
      <c r="X10698">
        <v>1378.6993077432062</v>
      </c>
      <c r="Y10698">
        <v>402.56249487744827</v>
      </c>
      <c r="Z10698">
        <v>62.005670459055395</v>
      </c>
      <c r="AA10698">
        <v>472.38599981529421</v>
      </c>
      <c r="AB10698">
        <v>448.51288797061437</v>
      </c>
      <c r="AC10698">
        <v>3486.2717549354861</v>
      </c>
      <c r="AD10698">
        <v>53.751037624475401</v>
      </c>
      <c r="AE10698">
        <v>6304.1891534255801</v>
      </c>
    </row>
    <row r="10699" spans="1:31" x14ac:dyDescent="0.25">
      <c r="A10699">
        <v>1667023</v>
      </c>
      <c r="B10699">
        <v>1</v>
      </c>
      <c r="C10699" t="s">
        <v>81</v>
      </c>
      <c r="D10699" t="s">
        <v>123</v>
      </c>
      <c r="E10699" t="s">
        <v>178</v>
      </c>
      <c r="F10699" t="s">
        <v>29814</v>
      </c>
      <c r="G10699" t="s">
        <v>227</v>
      </c>
      <c r="H10699" t="s">
        <v>149</v>
      </c>
      <c r="I10699" t="s">
        <v>135</v>
      </c>
      <c r="J10699" t="s">
        <v>136</v>
      </c>
      <c r="K10699" t="s">
        <v>137</v>
      </c>
      <c r="L10699" t="s">
        <v>29815</v>
      </c>
      <c r="M10699" t="s">
        <v>29816</v>
      </c>
      <c r="N10699">
        <v>2.699166666</v>
      </c>
      <c r="O10699">
        <v>0</v>
      </c>
      <c r="P10699">
        <v>0</v>
      </c>
      <c r="Q10699">
        <v>0</v>
      </c>
      <c r="R10699">
        <v>5</v>
      </c>
      <c r="S10699">
        <v>0</v>
      </c>
      <c r="T10699">
        <v>0</v>
      </c>
      <c r="U10699">
        <v>0</v>
      </c>
      <c r="V10699">
        <v>0</v>
      </c>
      <c r="W10699">
        <v>0</v>
      </c>
      <c r="X10699">
        <v>0</v>
      </c>
      <c r="Y10699">
        <v>0</v>
      </c>
      <c r="Z10699">
        <v>4.5326381356215464</v>
      </c>
      <c r="AA10699">
        <v>0</v>
      </c>
      <c r="AB10699">
        <v>0</v>
      </c>
      <c r="AC10699">
        <v>0</v>
      </c>
      <c r="AD10699">
        <v>0</v>
      </c>
      <c r="AE10699">
        <v>4.5326381356215464</v>
      </c>
    </row>
    <row r="10700" spans="1:31" x14ac:dyDescent="0.25">
      <c r="A10700">
        <v>1667664</v>
      </c>
      <c r="B10700">
        <v>1</v>
      </c>
      <c r="C10700" t="s">
        <v>80</v>
      </c>
      <c r="D10700" t="s">
        <v>101</v>
      </c>
      <c r="E10700" t="s">
        <v>178</v>
      </c>
      <c r="F10700" t="s">
        <v>29817</v>
      </c>
      <c r="G10700" t="s">
        <v>187</v>
      </c>
      <c r="H10700" t="s">
        <v>149</v>
      </c>
      <c r="I10700" t="s">
        <v>135</v>
      </c>
      <c r="J10700" t="s">
        <v>136</v>
      </c>
      <c r="K10700" t="s">
        <v>137</v>
      </c>
      <c r="L10700" t="s">
        <v>29818</v>
      </c>
      <c r="M10700" t="s">
        <v>29819</v>
      </c>
      <c r="N10700">
        <v>5.6436111110000002</v>
      </c>
      <c r="O10700">
        <v>0</v>
      </c>
      <c r="P10700">
        <v>118</v>
      </c>
      <c r="Q10700">
        <v>0</v>
      </c>
      <c r="R10700">
        <v>0</v>
      </c>
      <c r="S10700">
        <v>0</v>
      </c>
      <c r="T10700">
        <v>9</v>
      </c>
      <c r="U10700">
        <v>0</v>
      </c>
      <c r="V10700">
        <v>0</v>
      </c>
      <c r="W10700">
        <v>0</v>
      </c>
      <c r="X10700">
        <v>199.24364673943685</v>
      </c>
      <c r="Y10700">
        <v>0</v>
      </c>
      <c r="Z10700">
        <v>0</v>
      </c>
      <c r="AA10700">
        <v>0</v>
      </c>
      <c r="AB10700">
        <v>29.97732717379068</v>
      </c>
      <c r="AC10700">
        <v>0</v>
      </c>
      <c r="AD10700">
        <v>0</v>
      </c>
      <c r="AE10700">
        <v>229.22097391322754</v>
      </c>
    </row>
    <row r="10701" spans="1:31" x14ac:dyDescent="0.25">
      <c r="A10701">
        <v>1667607</v>
      </c>
      <c r="B10701">
        <v>1</v>
      </c>
      <c r="C10701" t="s">
        <v>80</v>
      </c>
      <c r="D10701" t="s">
        <v>93</v>
      </c>
      <c r="E10701" t="s">
        <v>140</v>
      </c>
      <c r="F10701" t="s">
        <v>29820</v>
      </c>
      <c r="G10701" t="s">
        <v>161</v>
      </c>
      <c r="H10701" t="s">
        <v>134</v>
      </c>
      <c r="I10701" t="s">
        <v>135</v>
      </c>
      <c r="J10701" t="s">
        <v>136</v>
      </c>
      <c r="K10701" t="s">
        <v>137</v>
      </c>
      <c r="L10701" t="s">
        <v>29821</v>
      </c>
      <c r="M10701" t="s">
        <v>29822</v>
      </c>
      <c r="N10701">
        <v>1.568888888</v>
      </c>
      <c r="O10701">
        <v>0</v>
      </c>
      <c r="P10701">
        <v>61</v>
      </c>
      <c r="Q10701">
        <v>57</v>
      </c>
      <c r="R10701">
        <v>154</v>
      </c>
      <c r="S10701">
        <v>9</v>
      </c>
      <c r="T10701">
        <v>76</v>
      </c>
      <c r="U10701">
        <v>0</v>
      </c>
      <c r="V10701">
        <v>0</v>
      </c>
      <c r="W10701">
        <v>0</v>
      </c>
      <c r="X10701">
        <v>24.277452121538758</v>
      </c>
      <c r="Y10701">
        <v>148.41878280614256</v>
      </c>
      <c r="Z10701">
        <v>172.51471557094368</v>
      </c>
      <c r="AA10701">
        <v>59.688149117373804</v>
      </c>
      <c r="AB10701">
        <v>147.97961724397555</v>
      </c>
      <c r="AC10701">
        <v>0</v>
      </c>
      <c r="AD10701">
        <v>0</v>
      </c>
      <c r="AE10701">
        <v>552.87871685997436</v>
      </c>
    </row>
    <row r="10702" spans="1:31" x14ac:dyDescent="0.25">
      <c r="A10702">
        <v>1667856</v>
      </c>
      <c r="B10702">
        <v>1</v>
      </c>
      <c r="C10702" t="s">
        <v>80</v>
      </c>
      <c r="D10702" t="s">
        <v>82</v>
      </c>
      <c r="E10702" t="s">
        <v>152</v>
      </c>
      <c r="F10702" t="s">
        <v>29823</v>
      </c>
      <c r="G10702" t="s">
        <v>154</v>
      </c>
      <c r="H10702" t="s">
        <v>149</v>
      </c>
      <c r="I10702" t="s">
        <v>135</v>
      </c>
      <c r="J10702" t="s">
        <v>136</v>
      </c>
      <c r="K10702" t="s">
        <v>137</v>
      </c>
      <c r="L10702" t="s">
        <v>29824</v>
      </c>
      <c r="M10702" t="s">
        <v>29825</v>
      </c>
      <c r="N10702">
        <v>4.187777777</v>
      </c>
      <c r="O10702">
        <v>14</v>
      </c>
      <c r="P10702">
        <v>0</v>
      </c>
      <c r="Q10702">
        <v>0</v>
      </c>
      <c r="R10702">
        <v>0</v>
      </c>
      <c r="S10702">
        <v>1</v>
      </c>
      <c r="T10702">
        <v>0</v>
      </c>
      <c r="U10702">
        <v>0</v>
      </c>
      <c r="V10702">
        <v>0</v>
      </c>
      <c r="W10702">
        <v>25.281202582140189</v>
      </c>
      <c r="X10702">
        <v>0</v>
      </c>
      <c r="Y10702">
        <v>0</v>
      </c>
      <c r="Z10702">
        <v>0</v>
      </c>
      <c r="AA10702">
        <v>0.80463113096402328</v>
      </c>
      <c r="AB10702">
        <v>0</v>
      </c>
      <c r="AC10702">
        <v>0</v>
      </c>
      <c r="AD10702">
        <v>0</v>
      </c>
      <c r="AE10702">
        <v>26.085833713104211</v>
      </c>
    </row>
    <row r="10703" spans="1:31" x14ac:dyDescent="0.25">
      <c r="A10703">
        <v>1667793</v>
      </c>
      <c r="B10703">
        <v>1</v>
      </c>
      <c r="C10703" t="s">
        <v>80</v>
      </c>
      <c r="D10703" t="s">
        <v>90</v>
      </c>
      <c r="E10703" t="s">
        <v>152</v>
      </c>
      <c r="F10703" t="s">
        <v>29826</v>
      </c>
      <c r="G10703" t="s">
        <v>154</v>
      </c>
      <c r="H10703" t="s">
        <v>149</v>
      </c>
      <c r="I10703" t="s">
        <v>135</v>
      </c>
      <c r="J10703" t="s">
        <v>136</v>
      </c>
      <c r="K10703" t="s">
        <v>137</v>
      </c>
      <c r="L10703" t="s">
        <v>29827</v>
      </c>
      <c r="M10703" t="s">
        <v>29828</v>
      </c>
      <c r="N10703">
        <v>10.468333333</v>
      </c>
      <c r="O10703">
        <v>0</v>
      </c>
      <c r="P10703">
        <v>2</v>
      </c>
      <c r="Q10703">
        <v>0</v>
      </c>
      <c r="R10703">
        <v>0</v>
      </c>
      <c r="S10703">
        <v>0</v>
      </c>
      <c r="T10703">
        <v>1</v>
      </c>
      <c r="U10703">
        <v>0</v>
      </c>
      <c r="V10703">
        <v>0</v>
      </c>
      <c r="W10703">
        <v>0</v>
      </c>
      <c r="X10703">
        <v>14.552768439693246</v>
      </c>
      <c r="Y10703">
        <v>0</v>
      </c>
      <c r="Z10703">
        <v>0</v>
      </c>
      <c r="AA10703">
        <v>0</v>
      </c>
      <c r="AB10703">
        <v>1.6710951990819802</v>
      </c>
      <c r="AC10703">
        <v>0</v>
      </c>
      <c r="AD10703">
        <v>0</v>
      </c>
      <c r="AE10703">
        <v>16.223863638775224</v>
      </c>
    </row>
    <row r="10704" spans="1:31" x14ac:dyDescent="0.25">
      <c r="A10704">
        <v>1667893</v>
      </c>
      <c r="B10704">
        <v>1</v>
      </c>
      <c r="C10704" t="s">
        <v>81</v>
      </c>
      <c r="D10704" t="s">
        <v>113</v>
      </c>
      <c r="E10704" t="s">
        <v>178</v>
      </c>
      <c r="F10704" t="s">
        <v>29829</v>
      </c>
      <c r="G10704" t="s">
        <v>227</v>
      </c>
      <c r="H10704" t="s">
        <v>149</v>
      </c>
      <c r="I10704" t="s">
        <v>135</v>
      </c>
      <c r="J10704" t="s">
        <v>136</v>
      </c>
      <c r="K10704" t="s">
        <v>137</v>
      </c>
      <c r="L10704" t="s">
        <v>28691</v>
      </c>
      <c r="M10704" t="s">
        <v>29830</v>
      </c>
      <c r="N10704">
        <v>5.6980555549999998</v>
      </c>
      <c r="O10704">
        <v>0</v>
      </c>
      <c r="P10704">
        <v>3</v>
      </c>
      <c r="Q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W10704">
        <v>0</v>
      </c>
      <c r="X10704">
        <v>1.0104620912672</v>
      </c>
      <c r="Y10704">
        <v>0</v>
      </c>
      <c r="Z10704">
        <v>0</v>
      </c>
      <c r="AA10704">
        <v>0</v>
      </c>
      <c r="AB10704">
        <v>0</v>
      </c>
      <c r="AC10704">
        <v>0</v>
      </c>
      <c r="AD10704">
        <v>0</v>
      </c>
      <c r="AE10704">
        <v>1.0104620912672</v>
      </c>
    </row>
    <row r="10705" spans="1:31" x14ac:dyDescent="0.25">
      <c r="A10705">
        <v>1667650</v>
      </c>
      <c r="B10705">
        <v>1</v>
      </c>
      <c r="C10705" t="s">
        <v>81</v>
      </c>
      <c r="D10705" t="s">
        <v>115</v>
      </c>
      <c r="E10705" t="s">
        <v>140</v>
      </c>
      <c r="F10705" t="s">
        <v>6985</v>
      </c>
      <c r="G10705" t="s">
        <v>161</v>
      </c>
      <c r="H10705" t="s">
        <v>134</v>
      </c>
      <c r="I10705" t="s">
        <v>135</v>
      </c>
      <c r="J10705" t="s">
        <v>136</v>
      </c>
      <c r="K10705" t="s">
        <v>137</v>
      </c>
      <c r="L10705" t="s">
        <v>29831</v>
      </c>
      <c r="M10705" t="s">
        <v>29832</v>
      </c>
      <c r="N10705">
        <v>0.17249999999999999</v>
      </c>
      <c r="O10705">
        <v>0</v>
      </c>
      <c r="P10705">
        <v>698</v>
      </c>
      <c r="Q10705">
        <v>4</v>
      </c>
      <c r="R10705">
        <v>69</v>
      </c>
      <c r="S10705">
        <v>4</v>
      </c>
      <c r="T10705">
        <v>26</v>
      </c>
      <c r="U10705">
        <v>0</v>
      </c>
      <c r="V10705">
        <v>0</v>
      </c>
      <c r="W10705">
        <v>0</v>
      </c>
      <c r="X10705">
        <v>7.3297598481747119</v>
      </c>
      <c r="Y10705">
        <v>0.31631336337648747</v>
      </c>
      <c r="Z10705">
        <v>2.4644305991670747</v>
      </c>
      <c r="AA10705">
        <v>2.560811225452448</v>
      </c>
      <c r="AB10705">
        <v>1.7771992027851822</v>
      </c>
      <c r="AC10705">
        <v>0</v>
      </c>
      <c r="AD10705">
        <v>0</v>
      </c>
      <c r="AE10705">
        <v>14.448514238955903</v>
      </c>
    </row>
    <row r="10706" spans="1:31" x14ac:dyDescent="0.25">
      <c r="A10706">
        <v>1667999</v>
      </c>
      <c r="B10706">
        <v>1</v>
      </c>
      <c r="C10706" t="s">
        <v>80</v>
      </c>
      <c r="D10706" t="s">
        <v>109</v>
      </c>
      <c r="E10706" t="s">
        <v>152</v>
      </c>
      <c r="F10706" t="s">
        <v>29833</v>
      </c>
      <c r="G10706" t="s">
        <v>154</v>
      </c>
      <c r="H10706" t="s">
        <v>149</v>
      </c>
      <c r="I10706" t="s">
        <v>135</v>
      </c>
      <c r="J10706" t="s">
        <v>136</v>
      </c>
      <c r="K10706" t="s">
        <v>137</v>
      </c>
      <c r="L10706" t="s">
        <v>29834</v>
      </c>
      <c r="M10706" t="s">
        <v>29835</v>
      </c>
      <c r="N10706">
        <v>4.3427777770000002</v>
      </c>
      <c r="O10706">
        <v>0</v>
      </c>
      <c r="P10706">
        <v>4</v>
      </c>
      <c r="Q10706">
        <v>0</v>
      </c>
      <c r="R10706">
        <v>0</v>
      </c>
      <c r="S10706">
        <v>0</v>
      </c>
      <c r="T10706">
        <v>1</v>
      </c>
      <c r="U10706">
        <v>0</v>
      </c>
      <c r="V10706">
        <v>0</v>
      </c>
      <c r="W10706">
        <v>0</v>
      </c>
      <c r="X10706">
        <v>8.2152575026504443E-2</v>
      </c>
      <c r="Y10706">
        <v>0</v>
      </c>
      <c r="Z10706">
        <v>0</v>
      </c>
      <c r="AA10706">
        <v>0</v>
      </c>
      <c r="AB10706">
        <v>1.3262259757555555E-4</v>
      </c>
      <c r="AC10706">
        <v>0</v>
      </c>
      <c r="AD10706">
        <v>0</v>
      </c>
      <c r="AE10706">
        <v>8.228519762408E-2</v>
      </c>
    </row>
    <row r="10707" spans="1:31" x14ac:dyDescent="0.25">
      <c r="A10707">
        <v>1667501</v>
      </c>
      <c r="B10707">
        <v>1</v>
      </c>
      <c r="C10707" t="s">
        <v>80</v>
      </c>
      <c r="D10707" t="s">
        <v>104</v>
      </c>
      <c r="E10707" t="s">
        <v>131</v>
      </c>
      <c r="F10707" t="s">
        <v>29836</v>
      </c>
      <c r="G10707" t="s">
        <v>195</v>
      </c>
      <c r="H10707" t="s">
        <v>134</v>
      </c>
      <c r="I10707" t="s">
        <v>135</v>
      </c>
      <c r="J10707" t="s">
        <v>136</v>
      </c>
      <c r="K10707" t="s">
        <v>137</v>
      </c>
      <c r="L10707" t="s">
        <v>29837</v>
      </c>
      <c r="M10707" t="s">
        <v>29838</v>
      </c>
      <c r="N10707">
        <v>0.90500000000000003</v>
      </c>
      <c r="O10707">
        <v>0</v>
      </c>
      <c r="P10707">
        <v>9</v>
      </c>
      <c r="Q10707">
        <v>0</v>
      </c>
      <c r="R10707">
        <v>5</v>
      </c>
      <c r="S10707">
        <v>0</v>
      </c>
      <c r="T10707">
        <v>0</v>
      </c>
      <c r="U10707">
        <v>0</v>
      </c>
      <c r="V10707">
        <v>0</v>
      </c>
      <c r="W10707">
        <v>0</v>
      </c>
      <c r="X10707">
        <v>0.49801776514944995</v>
      </c>
      <c r="Y10707">
        <v>0</v>
      </c>
      <c r="Z10707">
        <v>0.12681006336130332</v>
      </c>
      <c r="AA10707">
        <v>0</v>
      </c>
      <c r="AB10707">
        <v>0</v>
      </c>
      <c r="AC10707">
        <v>0</v>
      </c>
      <c r="AD10707">
        <v>0</v>
      </c>
      <c r="AE10707">
        <v>0.62482782851075325</v>
      </c>
    </row>
    <row r="10708" spans="1:31" x14ac:dyDescent="0.25">
      <c r="A10708">
        <v>1667364</v>
      </c>
      <c r="B10708">
        <v>1</v>
      </c>
      <c r="C10708" t="s">
        <v>80</v>
      </c>
      <c r="D10708" t="s">
        <v>83</v>
      </c>
      <c r="E10708" t="s">
        <v>642</v>
      </c>
      <c r="F10708" t="s">
        <v>29839</v>
      </c>
      <c r="G10708" t="s">
        <v>691</v>
      </c>
      <c r="H10708" t="s">
        <v>134</v>
      </c>
      <c r="I10708" t="s">
        <v>135</v>
      </c>
      <c r="J10708" t="s">
        <v>136</v>
      </c>
      <c r="K10708" t="s">
        <v>137</v>
      </c>
      <c r="L10708" t="s">
        <v>29840</v>
      </c>
      <c r="M10708" t="s">
        <v>29841</v>
      </c>
      <c r="N10708">
        <v>0.9</v>
      </c>
      <c r="O10708">
        <v>0</v>
      </c>
      <c r="P10708">
        <v>17831</v>
      </c>
      <c r="Q10708">
        <v>0</v>
      </c>
      <c r="R10708">
        <v>1</v>
      </c>
      <c r="S10708">
        <v>8</v>
      </c>
      <c r="T10708">
        <v>2967</v>
      </c>
      <c r="U10708">
        <v>0</v>
      </c>
      <c r="V10708">
        <v>5</v>
      </c>
      <c r="W10708">
        <v>0</v>
      </c>
      <c r="X10708">
        <v>4171.9858862763494</v>
      </c>
      <c r="Y10708">
        <v>0</v>
      </c>
      <c r="Z10708">
        <v>9.184404429271667E-2</v>
      </c>
      <c r="AA10708">
        <v>623.81870726566251</v>
      </c>
      <c r="AB10708">
        <v>2904.7116465932254</v>
      </c>
      <c r="AC10708">
        <v>0</v>
      </c>
      <c r="AD10708">
        <v>19.069404319476838</v>
      </c>
      <c r="AE10708">
        <v>7719.6774884990073</v>
      </c>
    </row>
    <row r="10709" spans="1:31" x14ac:dyDescent="0.25">
      <c r="A10709">
        <v>1667696</v>
      </c>
      <c r="B10709">
        <v>1</v>
      </c>
      <c r="C10709" t="s">
        <v>80</v>
      </c>
      <c r="D10709" t="s">
        <v>104</v>
      </c>
      <c r="E10709" t="s">
        <v>178</v>
      </c>
      <c r="F10709" t="s">
        <v>29842</v>
      </c>
      <c r="G10709" t="s">
        <v>227</v>
      </c>
      <c r="H10709" t="s">
        <v>149</v>
      </c>
      <c r="I10709" t="s">
        <v>135</v>
      </c>
      <c r="J10709" t="s">
        <v>136</v>
      </c>
      <c r="K10709" t="s">
        <v>137</v>
      </c>
      <c r="L10709" t="s">
        <v>29843</v>
      </c>
      <c r="M10709" t="s">
        <v>29844</v>
      </c>
      <c r="N10709">
        <v>2.1719444440000002</v>
      </c>
      <c r="O10709">
        <v>0</v>
      </c>
      <c r="P10709">
        <v>0</v>
      </c>
      <c r="Q10709">
        <v>0</v>
      </c>
      <c r="R10709">
        <v>1</v>
      </c>
      <c r="S10709">
        <v>0</v>
      </c>
      <c r="T10709">
        <v>0</v>
      </c>
      <c r="U10709">
        <v>0</v>
      </c>
      <c r="V10709">
        <v>0</v>
      </c>
      <c r="W10709">
        <v>0</v>
      </c>
      <c r="X10709">
        <v>0</v>
      </c>
      <c r="Y10709">
        <v>0</v>
      </c>
      <c r="Z10709">
        <v>0.62796424215761759</v>
      </c>
      <c r="AA10709">
        <v>0</v>
      </c>
      <c r="AB10709">
        <v>0</v>
      </c>
      <c r="AC10709">
        <v>0</v>
      </c>
      <c r="AD10709">
        <v>0</v>
      </c>
      <c r="AE10709">
        <v>0.62796424215761759</v>
      </c>
    </row>
    <row r="10710" spans="1:31" x14ac:dyDescent="0.25">
      <c r="A10710">
        <v>1667387</v>
      </c>
      <c r="B10710">
        <v>1</v>
      </c>
      <c r="C10710" t="s">
        <v>80</v>
      </c>
      <c r="D10710" t="s">
        <v>104</v>
      </c>
      <c r="E10710" t="s">
        <v>204</v>
      </c>
      <c r="F10710" t="s">
        <v>29845</v>
      </c>
      <c r="G10710" t="s">
        <v>161</v>
      </c>
      <c r="H10710" t="s">
        <v>134</v>
      </c>
      <c r="I10710" t="s">
        <v>135</v>
      </c>
      <c r="J10710" t="s">
        <v>136</v>
      </c>
      <c r="K10710" t="s">
        <v>137</v>
      </c>
      <c r="L10710" t="s">
        <v>29846</v>
      </c>
      <c r="M10710" t="s">
        <v>29008</v>
      </c>
      <c r="N10710">
        <v>0.96666666599999995</v>
      </c>
      <c r="O10710">
        <v>15</v>
      </c>
      <c r="P10710">
        <v>2803</v>
      </c>
      <c r="Q10710">
        <v>60</v>
      </c>
      <c r="R10710">
        <v>47</v>
      </c>
      <c r="S10710">
        <v>109</v>
      </c>
      <c r="T10710">
        <v>323</v>
      </c>
      <c r="U10710">
        <v>21</v>
      </c>
      <c r="V10710">
        <v>0</v>
      </c>
      <c r="W10710">
        <v>2.0784490457500002</v>
      </c>
      <c r="X10710">
        <v>631.47064551435369</v>
      </c>
      <c r="Y10710">
        <v>82.975124414387963</v>
      </c>
      <c r="Z10710">
        <v>10.419377596938931</v>
      </c>
      <c r="AA10710">
        <v>1050.6300298209396</v>
      </c>
      <c r="AB10710">
        <v>199.10899230595575</v>
      </c>
      <c r="AC10710">
        <v>1908.5900588901743</v>
      </c>
      <c r="AD10710">
        <v>0</v>
      </c>
      <c r="AE10710">
        <v>3885.2726775885003</v>
      </c>
    </row>
    <row r="10711" spans="1:31" x14ac:dyDescent="0.25">
      <c r="A10711">
        <v>1668051</v>
      </c>
      <c r="B10711">
        <v>1</v>
      </c>
      <c r="C10711" t="s">
        <v>80</v>
      </c>
      <c r="D10711" t="s">
        <v>90</v>
      </c>
      <c r="E10711" t="s">
        <v>152</v>
      </c>
      <c r="F10711" t="s">
        <v>29847</v>
      </c>
      <c r="G10711" t="s">
        <v>154</v>
      </c>
      <c r="H10711" t="s">
        <v>149</v>
      </c>
      <c r="I10711" t="s">
        <v>135</v>
      </c>
      <c r="J10711" t="s">
        <v>136</v>
      </c>
      <c r="K10711" t="s">
        <v>137</v>
      </c>
      <c r="L10711" t="s">
        <v>29848</v>
      </c>
      <c r="M10711" t="s">
        <v>29849</v>
      </c>
      <c r="N10711">
        <v>4.3563888879999997</v>
      </c>
      <c r="O10711">
        <v>0</v>
      </c>
      <c r="P10711">
        <v>1</v>
      </c>
      <c r="Q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  <c r="W10711">
        <v>0</v>
      </c>
      <c r="X10711">
        <v>1.1842395902288052</v>
      </c>
      <c r="Y10711">
        <v>0</v>
      </c>
      <c r="Z10711">
        <v>0</v>
      </c>
      <c r="AA10711">
        <v>0</v>
      </c>
      <c r="AB10711">
        <v>0</v>
      </c>
      <c r="AC10711">
        <v>0</v>
      </c>
      <c r="AD10711">
        <v>0</v>
      </c>
      <c r="AE10711">
        <v>1.1842395902288052</v>
      </c>
    </row>
    <row r="10712" spans="1:31" x14ac:dyDescent="0.25">
      <c r="A10712">
        <v>1667218</v>
      </c>
      <c r="B10712">
        <v>1</v>
      </c>
      <c r="C10712" t="s">
        <v>81</v>
      </c>
      <c r="D10712" t="s">
        <v>112</v>
      </c>
      <c r="E10712" t="s">
        <v>178</v>
      </c>
      <c r="F10712" t="s">
        <v>29850</v>
      </c>
      <c r="G10712" t="s">
        <v>3010</v>
      </c>
      <c r="H10712" t="s">
        <v>149</v>
      </c>
      <c r="I10712" t="s">
        <v>135</v>
      </c>
      <c r="J10712" t="s">
        <v>136</v>
      </c>
      <c r="K10712" t="s">
        <v>137</v>
      </c>
      <c r="L10712" t="s">
        <v>29851</v>
      </c>
      <c r="M10712" t="s">
        <v>29852</v>
      </c>
      <c r="N10712">
        <v>3.000555555</v>
      </c>
      <c r="O10712">
        <v>0</v>
      </c>
      <c r="P10712">
        <v>82</v>
      </c>
      <c r="Q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W10712">
        <v>0</v>
      </c>
      <c r="X10712">
        <v>41.754362146278268</v>
      </c>
      <c r="Y10712">
        <v>0</v>
      </c>
      <c r="Z10712">
        <v>0</v>
      </c>
      <c r="AA10712">
        <v>0</v>
      </c>
      <c r="AB10712">
        <v>0</v>
      </c>
      <c r="AC10712">
        <v>0</v>
      </c>
      <c r="AD10712">
        <v>0</v>
      </c>
      <c r="AE10712">
        <v>41.754362146278268</v>
      </c>
    </row>
    <row r="10713" spans="1:31" x14ac:dyDescent="0.25">
      <c r="A10713">
        <v>1667859</v>
      </c>
      <c r="B10713">
        <v>1</v>
      </c>
      <c r="C10713" t="s">
        <v>80</v>
      </c>
      <c r="D10713" t="s">
        <v>93</v>
      </c>
      <c r="E10713" t="s">
        <v>140</v>
      </c>
      <c r="F10713" t="s">
        <v>4826</v>
      </c>
      <c r="G10713" t="s">
        <v>161</v>
      </c>
      <c r="H10713" t="s">
        <v>134</v>
      </c>
      <c r="I10713" t="s">
        <v>135</v>
      </c>
      <c r="J10713" t="s">
        <v>136</v>
      </c>
      <c r="K10713" t="s">
        <v>137</v>
      </c>
      <c r="L10713" t="s">
        <v>29853</v>
      </c>
      <c r="M10713" t="s">
        <v>29854</v>
      </c>
      <c r="N10713">
        <v>0.125</v>
      </c>
      <c r="O10713">
        <v>1</v>
      </c>
      <c r="P10713">
        <v>324</v>
      </c>
      <c r="Q10713">
        <v>37</v>
      </c>
      <c r="R10713">
        <v>189</v>
      </c>
      <c r="S10713">
        <v>8</v>
      </c>
      <c r="T10713">
        <v>102</v>
      </c>
      <c r="U10713">
        <v>0</v>
      </c>
      <c r="V10713">
        <v>0</v>
      </c>
      <c r="W10713">
        <v>0.17072743298800003</v>
      </c>
      <c r="X10713">
        <v>10.816665187943997</v>
      </c>
      <c r="Y10713">
        <v>16.363055709497122</v>
      </c>
      <c r="Z10713">
        <v>19.21239881423725</v>
      </c>
      <c r="AA10713">
        <v>6.7960609184994993</v>
      </c>
      <c r="AB10713">
        <v>12.881689560225499</v>
      </c>
      <c r="AC10713">
        <v>0</v>
      </c>
      <c r="AD10713">
        <v>0</v>
      </c>
      <c r="AE10713">
        <v>66.240597623391366</v>
      </c>
    </row>
    <row r="10714" spans="1:31" x14ac:dyDescent="0.25">
      <c r="A10714">
        <v>1667049</v>
      </c>
      <c r="B10714">
        <v>1</v>
      </c>
      <c r="C10714" t="s">
        <v>80</v>
      </c>
      <c r="D10714" t="s">
        <v>106</v>
      </c>
      <c r="E10714" t="s">
        <v>178</v>
      </c>
      <c r="F10714" t="s">
        <v>29855</v>
      </c>
      <c r="G10714" t="s">
        <v>187</v>
      </c>
      <c r="H10714" t="s">
        <v>149</v>
      </c>
      <c r="I10714" t="s">
        <v>135</v>
      </c>
      <c r="J10714" t="s">
        <v>136</v>
      </c>
      <c r="K10714" t="s">
        <v>137</v>
      </c>
      <c r="L10714" t="s">
        <v>29856</v>
      </c>
      <c r="M10714" t="s">
        <v>29857</v>
      </c>
      <c r="N10714">
        <v>3.5869444439999998</v>
      </c>
      <c r="O10714">
        <v>0</v>
      </c>
      <c r="P10714">
        <v>15</v>
      </c>
      <c r="Q10714">
        <v>0</v>
      </c>
      <c r="R10714">
        <v>0</v>
      </c>
      <c r="S10714">
        <v>0</v>
      </c>
      <c r="T10714">
        <v>0</v>
      </c>
      <c r="U10714">
        <v>0</v>
      </c>
      <c r="V10714">
        <v>0</v>
      </c>
      <c r="W10714">
        <v>0</v>
      </c>
      <c r="X10714">
        <v>10.850086479094424</v>
      </c>
      <c r="Y10714">
        <v>0</v>
      </c>
      <c r="Z10714">
        <v>0</v>
      </c>
      <c r="AA10714">
        <v>0</v>
      </c>
      <c r="AB10714">
        <v>0</v>
      </c>
      <c r="AC10714">
        <v>0</v>
      </c>
      <c r="AD10714">
        <v>0</v>
      </c>
      <c r="AE10714">
        <v>10.850086479094424</v>
      </c>
    </row>
    <row r="10715" spans="1:31" x14ac:dyDescent="0.25">
      <c r="A10715">
        <v>1667487</v>
      </c>
      <c r="B10715">
        <v>1</v>
      </c>
      <c r="C10715" t="s">
        <v>80</v>
      </c>
      <c r="D10715" t="s">
        <v>83</v>
      </c>
      <c r="E10715" t="s">
        <v>178</v>
      </c>
      <c r="F10715" t="s">
        <v>29858</v>
      </c>
      <c r="G10715" t="s">
        <v>227</v>
      </c>
      <c r="H10715" t="s">
        <v>149</v>
      </c>
      <c r="I10715" t="s">
        <v>135</v>
      </c>
      <c r="J10715" t="s">
        <v>136</v>
      </c>
      <c r="K10715" t="s">
        <v>137</v>
      </c>
      <c r="L10715" t="s">
        <v>29859</v>
      </c>
      <c r="M10715" t="s">
        <v>29860</v>
      </c>
      <c r="N10715">
        <v>1.7180555550000001</v>
      </c>
      <c r="O10715">
        <v>0</v>
      </c>
      <c r="P10715">
        <v>145</v>
      </c>
      <c r="Q10715">
        <v>0</v>
      </c>
      <c r="R10715">
        <v>0</v>
      </c>
      <c r="S10715">
        <v>0</v>
      </c>
      <c r="T10715">
        <v>13</v>
      </c>
      <c r="U10715">
        <v>0</v>
      </c>
      <c r="V10715">
        <v>0</v>
      </c>
      <c r="W10715">
        <v>0</v>
      </c>
      <c r="X10715">
        <v>92.804756931885493</v>
      </c>
      <c r="Y10715">
        <v>0</v>
      </c>
      <c r="Z10715">
        <v>0</v>
      </c>
      <c r="AA10715">
        <v>0</v>
      </c>
      <c r="AB10715">
        <v>18.089636764013985</v>
      </c>
      <c r="AC10715">
        <v>0</v>
      </c>
      <c r="AD10715">
        <v>0</v>
      </c>
      <c r="AE10715">
        <v>110.89439369589948</v>
      </c>
    </row>
    <row r="10716" spans="1:31" x14ac:dyDescent="0.25">
      <c r="A10716">
        <v>1667819</v>
      </c>
      <c r="B10716">
        <v>1</v>
      </c>
      <c r="C10716" t="s">
        <v>80</v>
      </c>
      <c r="D10716" t="s">
        <v>96</v>
      </c>
      <c r="E10716" t="s">
        <v>152</v>
      </c>
      <c r="F10716" t="s">
        <v>29861</v>
      </c>
      <c r="G10716" t="s">
        <v>168</v>
      </c>
      <c r="H10716" t="s">
        <v>149</v>
      </c>
      <c r="I10716" t="s">
        <v>135</v>
      </c>
      <c r="J10716" t="s">
        <v>136</v>
      </c>
      <c r="K10716" t="s">
        <v>137</v>
      </c>
      <c r="L10716" t="s">
        <v>29862</v>
      </c>
      <c r="M10716" t="s">
        <v>29863</v>
      </c>
      <c r="N10716">
        <v>5.0669444439999998</v>
      </c>
      <c r="O10716">
        <v>0</v>
      </c>
      <c r="P10716">
        <v>1</v>
      </c>
      <c r="Q10716">
        <v>0</v>
      </c>
      <c r="R10716">
        <v>0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0.80341803178793669</v>
      </c>
      <c r="Y10716">
        <v>0</v>
      </c>
      <c r="Z10716">
        <v>0</v>
      </c>
      <c r="AA10716">
        <v>0</v>
      </c>
      <c r="AB10716">
        <v>0</v>
      </c>
      <c r="AC10716">
        <v>0</v>
      </c>
      <c r="AD10716">
        <v>0</v>
      </c>
      <c r="AE10716">
        <v>0.80341803178793669</v>
      </c>
    </row>
    <row r="10717" spans="1:31" x14ac:dyDescent="0.25">
      <c r="A10717">
        <v>1667132</v>
      </c>
      <c r="B10717">
        <v>1</v>
      </c>
      <c r="C10717" t="s">
        <v>80</v>
      </c>
      <c r="D10717" t="s">
        <v>100</v>
      </c>
      <c r="E10717" t="s">
        <v>140</v>
      </c>
      <c r="F10717" t="s">
        <v>29864</v>
      </c>
      <c r="G10717" t="s">
        <v>133</v>
      </c>
      <c r="H10717" t="s">
        <v>134</v>
      </c>
      <c r="I10717" t="s">
        <v>135</v>
      </c>
      <c r="J10717" t="s">
        <v>136</v>
      </c>
      <c r="K10717" t="s">
        <v>137</v>
      </c>
      <c r="L10717" t="s">
        <v>28725</v>
      </c>
      <c r="M10717" t="s">
        <v>29865</v>
      </c>
      <c r="N10717">
        <v>0.35555555500000002</v>
      </c>
      <c r="O10717">
        <v>0</v>
      </c>
      <c r="P10717">
        <v>685</v>
      </c>
      <c r="Q10717">
        <v>0</v>
      </c>
      <c r="R10717">
        <v>135</v>
      </c>
      <c r="S10717">
        <v>5</v>
      </c>
      <c r="T10717">
        <v>140</v>
      </c>
      <c r="U10717">
        <v>0</v>
      </c>
      <c r="V10717">
        <v>0</v>
      </c>
      <c r="W10717">
        <v>0</v>
      </c>
      <c r="X10717">
        <v>79.767321568950152</v>
      </c>
      <c r="Y10717">
        <v>0</v>
      </c>
      <c r="Z10717">
        <v>8.6897002960182874</v>
      </c>
      <c r="AA10717">
        <v>90.469002760952677</v>
      </c>
      <c r="AB10717">
        <v>47.68346775218825</v>
      </c>
      <c r="AC10717">
        <v>0</v>
      </c>
      <c r="AD10717">
        <v>0</v>
      </c>
      <c r="AE10717">
        <v>226.60949237810937</v>
      </c>
    </row>
    <row r="10718" spans="1:31" x14ac:dyDescent="0.25">
      <c r="A10718">
        <v>1667427</v>
      </c>
      <c r="B10718">
        <v>1</v>
      </c>
      <c r="C10718" t="s">
        <v>81</v>
      </c>
      <c r="D10718" t="s">
        <v>123</v>
      </c>
      <c r="E10718" t="s">
        <v>204</v>
      </c>
      <c r="F10718" t="s">
        <v>29866</v>
      </c>
      <c r="G10718" t="s">
        <v>161</v>
      </c>
      <c r="H10718" t="s">
        <v>134</v>
      </c>
      <c r="I10718" t="s">
        <v>135</v>
      </c>
      <c r="J10718" t="s">
        <v>136</v>
      </c>
      <c r="K10718" t="s">
        <v>137</v>
      </c>
      <c r="L10718" t="s">
        <v>29867</v>
      </c>
      <c r="M10718" t="s">
        <v>29868</v>
      </c>
      <c r="N10718">
        <v>1.2794444439999999</v>
      </c>
      <c r="O10718">
        <v>5</v>
      </c>
      <c r="P10718">
        <v>586</v>
      </c>
      <c r="Q10718">
        <v>373</v>
      </c>
      <c r="R10718">
        <v>427</v>
      </c>
      <c r="S10718">
        <v>35</v>
      </c>
      <c r="T10718">
        <v>79</v>
      </c>
      <c r="U10718">
        <v>4</v>
      </c>
      <c r="V10718">
        <v>0</v>
      </c>
      <c r="W10718">
        <v>5.0833948258745174</v>
      </c>
      <c r="X10718">
        <v>102.15637646399121</v>
      </c>
      <c r="Y10718">
        <v>314.60123134096813</v>
      </c>
      <c r="Z10718">
        <v>238.46537581499734</v>
      </c>
      <c r="AA10718">
        <v>96.225301312241697</v>
      </c>
      <c r="AB10718">
        <v>76.316991037779289</v>
      </c>
      <c r="AC10718">
        <v>477.84646869115284</v>
      </c>
      <c r="AD10718">
        <v>0</v>
      </c>
      <c r="AE10718">
        <v>1310.695139487005</v>
      </c>
    </row>
    <row r="10719" spans="1:31" x14ac:dyDescent="0.25">
      <c r="A10719">
        <v>1667095</v>
      </c>
      <c r="B10719">
        <v>1</v>
      </c>
      <c r="C10719" t="s">
        <v>80</v>
      </c>
      <c r="D10719" t="s">
        <v>105</v>
      </c>
      <c r="E10719" t="s">
        <v>152</v>
      </c>
      <c r="F10719" t="s">
        <v>29869</v>
      </c>
      <c r="G10719" t="s">
        <v>168</v>
      </c>
      <c r="H10719" t="s">
        <v>149</v>
      </c>
      <c r="I10719" t="s">
        <v>135</v>
      </c>
      <c r="J10719" t="s">
        <v>136</v>
      </c>
      <c r="K10719" t="s">
        <v>137</v>
      </c>
      <c r="L10719" t="s">
        <v>29870</v>
      </c>
      <c r="M10719" t="s">
        <v>29871</v>
      </c>
      <c r="N10719">
        <v>25.206388887999999</v>
      </c>
      <c r="O10719">
        <v>0</v>
      </c>
      <c r="P10719">
        <v>1</v>
      </c>
      <c r="Q10719">
        <v>0</v>
      </c>
      <c r="R10719">
        <v>0</v>
      </c>
      <c r="S10719">
        <v>0</v>
      </c>
      <c r="T10719">
        <v>0</v>
      </c>
      <c r="U10719">
        <v>0</v>
      </c>
      <c r="V10719">
        <v>0</v>
      </c>
      <c r="W10719">
        <v>0</v>
      </c>
      <c r="X10719">
        <v>8.9778209490064569</v>
      </c>
      <c r="Y10719">
        <v>0</v>
      </c>
      <c r="Z10719">
        <v>0</v>
      </c>
      <c r="AA10719">
        <v>0</v>
      </c>
      <c r="AB10719">
        <v>0</v>
      </c>
      <c r="AC10719">
        <v>0</v>
      </c>
      <c r="AD10719">
        <v>0</v>
      </c>
      <c r="AE10719">
        <v>8.9778209490064569</v>
      </c>
    </row>
    <row r="10720" spans="1:31" x14ac:dyDescent="0.25">
      <c r="A10720">
        <v>1668114</v>
      </c>
      <c r="B10720">
        <v>1</v>
      </c>
      <c r="C10720" t="s">
        <v>80</v>
      </c>
      <c r="D10720" t="s">
        <v>98</v>
      </c>
      <c r="E10720" t="s">
        <v>178</v>
      </c>
      <c r="F10720" t="s">
        <v>29872</v>
      </c>
      <c r="G10720" t="s">
        <v>227</v>
      </c>
      <c r="H10720" t="s">
        <v>149</v>
      </c>
      <c r="I10720" t="s">
        <v>135</v>
      </c>
      <c r="J10720" t="s">
        <v>136</v>
      </c>
      <c r="K10720" t="s">
        <v>137</v>
      </c>
      <c r="L10720" t="s">
        <v>29873</v>
      </c>
      <c r="M10720" t="s">
        <v>29874</v>
      </c>
      <c r="N10720">
        <v>3.5930555549999998</v>
      </c>
      <c r="O10720">
        <v>0</v>
      </c>
      <c r="P10720">
        <v>0</v>
      </c>
      <c r="Q10720">
        <v>0</v>
      </c>
      <c r="R10720">
        <v>2</v>
      </c>
      <c r="S10720">
        <v>0</v>
      </c>
      <c r="T10720">
        <v>1</v>
      </c>
      <c r="U10720">
        <v>0</v>
      </c>
      <c r="V10720">
        <v>0</v>
      </c>
      <c r="W10720">
        <v>0</v>
      </c>
      <c r="X10720">
        <v>0</v>
      </c>
      <c r="Y10720">
        <v>0</v>
      </c>
      <c r="Z10720">
        <v>9.0947114638925353</v>
      </c>
      <c r="AA10720">
        <v>0</v>
      </c>
      <c r="AB10720">
        <v>0.80747654139918223</v>
      </c>
      <c r="AC10720">
        <v>0</v>
      </c>
      <c r="AD10720">
        <v>0</v>
      </c>
      <c r="AE10720">
        <v>9.9021880052917179</v>
      </c>
    </row>
    <row r="10721" spans="1:31" x14ac:dyDescent="0.25">
      <c r="A10721">
        <v>1667865</v>
      </c>
      <c r="B10721">
        <v>1</v>
      </c>
      <c r="C10721" t="s">
        <v>80</v>
      </c>
      <c r="D10721" t="s">
        <v>96</v>
      </c>
      <c r="E10721" t="s">
        <v>140</v>
      </c>
      <c r="F10721" t="s">
        <v>12942</v>
      </c>
      <c r="G10721" t="s">
        <v>195</v>
      </c>
      <c r="H10721" t="s">
        <v>134</v>
      </c>
      <c r="I10721" t="s">
        <v>135</v>
      </c>
      <c r="J10721" t="s">
        <v>136</v>
      </c>
      <c r="K10721" t="s">
        <v>137</v>
      </c>
      <c r="L10721" t="s">
        <v>29875</v>
      </c>
      <c r="M10721" t="s">
        <v>29876</v>
      </c>
      <c r="N10721">
        <v>0.62027777699999997</v>
      </c>
      <c r="O10721">
        <v>3</v>
      </c>
      <c r="P10721">
        <v>1579</v>
      </c>
      <c r="Q10721">
        <v>0</v>
      </c>
      <c r="R10721">
        <v>1</v>
      </c>
      <c r="S10721">
        <v>4</v>
      </c>
      <c r="T10721">
        <v>92</v>
      </c>
      <c r="U10721">
        <v>0</v>
      </c>
      <c r="V10721">
        <v>0</v>
      </c>
      <c r="W10721">
        <v>12.334245867694346</v>
      </c>
      <c r="X10721">
        <v>201.3835494248319</v>
      </c>
      <c r="Y10721">
        <v>0</v>
      </c>
      <c r="Z10721">
        <v>6.5500186848347505E-2</v>
      </c>
      <c r="AA10721">
        <v>14.735303017597383</v>
      </c>
      <c r="AB10721">
        <v>380.61433658568319</v>
      </c>
      <c r="AC10721">
        <v>0</v>
      </c>
      <c r="AD10721">
        <v>0</v>
      </c>
      <c r="AE10721">
        <v>609.13293508265519</v>
      </c>
    </row>
    <row r="10722" spans="1:31" x14ac:dyDescent="0.25">
      <c r="A10722">
        <v>1667178</v>
      </c>
      <c r="B10722">
        <v>1</v>
      </c>
      <c r="C10722" t="s">
        <v>80</v>
      </c>
      <c r="D10722" t="s">
        <v>87</v>
      </c>
      <c r="E10722" t="s">
        <v>362</v>
      </c>
      <c r="F10722" t="s">
        <v>29877</v>
      </c>
      <c r="G10722" t="s">
        <v>227</v>
      </c>
      <c r="H10722" t="s">
        <v>149</v>
      </c>
      <c r="I10722" t="s">
        <v>135</v>
      </c>
      <c r="J10722" t="s">
        <v>136</v>
      </c>
      <c r="K10722" t="s">
        <v>137</v>
      </c>
      <c r="L10722" t="s">
        <v>29878</v>
      </c>
      <c r="M10722" t="s">
        <v>29879</v>
      </c>
      <c r="N10722">
        <v>0.51888888799999999</v>
      </c>
      <c r="O10722">
        <v>0</v>
      </c>
      <c r="P10722">
        <v>10</v>
      </c>
      <c r="Q10722">
        <v>0</v>
      </c>
      <c r="R10722">
        <v>0</v>
      </c>
      <c r="S10722">
        <v>0</v>
      </c>
      <c r="T10722">
        <v>0</v>
      </c>
      <c r="U10722">
        <v>0</v>
      </c>
      <c r="V10722">
        <v>0</v>
      </c>
      <c r="W10722">
        <v>0</v>
      </c>
      <c r="X10722">
        <v>1.8289385987397164</v>
      </c>
      <c r="Y10722">
        <v>0</v>
      </c>
      <c r="Z10722">
        <v>0</v>
      </c>
      <c r="AA10722">
        <v>0</v>
      </c>
      <c r="AB10722">
        <v>0</v>
      </c>
      <c r="AC10722">
        <v>0</v>
      </c>
      <c r="AD10722">
        <v>0</v>
      </c>
      <c r="AE10722">
        <v>1.8289385987397164</v>
      </c>
    </row>
    <row r="10723" spans="1:31" x14ac:dyDescent="0.25">
      <c r="A10723">
        <v>1667928</v>
      </c>
      <c r="B10723">
        <v>1</v>
      </c>
      <c r="C10723" t="s">
        <v>80</v>
      </c>
      <c r="D10723" t="s">
        <v>92</v>
      </c>
      <c r="E10723" t="s">
        <v>146</v>
      </c>
      <c r="F10723" t="s">
        <v>29880</v>
      </c>
      <c r="G10723" t="s">
        <v>260</v>
      </c>
      <c r="H10723" t="s">
        <v>149</v>
      </c>
      <c r="I10723" t="s">
        <v>135</v>
      </c>
      <c r="J10723" t="s">
        <v>136</v>
      </c>
      <c r="K10723" t="s">
        <v>137</v>
      </c>
      <c r="L10723" t="s">
        <v>29881</v>
      </c>
      <c r="M10723" t="s">
        <v>29882</v>
      </c>
      <c r="N10723">
        <v>4.5336111109999999</v>
      </c>
      <c r="O10723">
        <v>0</v>
      </c>
      <c r="P10723">
        <v>8</v>
      </c>
      <c r="Q10723">
        <v>0</v>
      </c>
      <c r="R10723">
        <v>0</v>
      </c>
      <c r="S10723">
        <v>0</v>
      </c>
      <c r="T10723">
        <v>0</v>
      </c>
      <c r="U10723">
        <v>0</v>
      </c>
      <c r="V10723">
        <v>0</v>
      </c>
      <c r="W10723">
        <v>0</v>
      </c>
      <c r="X10723">
        <v>3.216725118898248</v>
      </c>
      <c r="Y10723">
        <v>0</v>
      </c>
      <c r="Z10723">
        <v>0</v>
      </c>
      <c r="AA10723">
        <v>0</v>
      </c>
      <c r="AB10723">
        <v>0</v>
      </c>
      <c r="AC10723">
        <v>0</v>
      </c>
      <c r="AD10723">
        <v>0</v>
      </c>
      <c r="AE10723">
        <v>3.216725118898248</v>
      </c>
    </row>
    <row r="10724" spans="1:31" x14ac:dyDescent="0.25">
      <c r="A10724">
        <v>1666992</v>
      </c>
      <c r="B10724">
        <v>1</v>
      </c>
      <c r="C10724" t="s">
        <v>80</v>
      </c>
      <c r="D10724" t="s">
        <v>92</v>
      </c>
      <c r="E10724" t="s">
        <v>140</v>
      </c>
      <c r="F10724" t="s">
        <v>28506</v>
      </c>
      <c r="G10724" t="s">
        <v>691</v>
      </c>
      <c r="H10724" t="s">
        <v>134</v>
      </c>
      <c r="I10724" t="s">
        <v>135</v>
      </c>
      <c r="J10724" t="s">
        <v>136</v>
      </c>
      <c r="K10724" t="s">
        <v>137</v>
      </c>
      <c r="L10724" t="s">
        <v>29883</v>
      </c>
      <c r="M10724" t="s">
        <v>29884</v>
      </c>
      <c r="N10724">
        <v>2.5494444440000001</v>
      </c>
      <c r="O10724">
        <v>3</v>
      </c>
      <c r="P10724">
        <v>181</v>
      </c>
      <c r="Q10724">
        <v>5</v>
      </c>
      <c r="R10724">
        <v>3</v>
      </c>
      <c r="S10724">
        <v>6</v>
      </c>
      <c r="T10724">
        <v>25</v>
      </c>
      <c r="U10724">
        <v>0</v>
      </c>
      <c r="V10724">
        <v>0</v>
      </c>
      <c r="W10724">
        <v>2.4362077707377363</v>
      </c>
      <c r="X10724">
        <v>60.053450193243108</v>
      </c>
      <c r="Y10724">
        <v>24.403190020558739</v>
      </c>
      <c r="Z10724">
        <v>7.4981703512777775E-2</v>
      </c>
      <c r="AA10724">
        <v>33.475528417097024</v>
      </c>
      <c r="AB10724">
        <v>67.466756706693587</v>
      </c>
      <c r="AC10724">
        <v>0</v>
      </c>
      <c r="AD10724">
        <v>0</v>
      </c>
      <c r="AE10724">
        <v>187.91011481184296</v>
      </c>
    </row>
    <row r="10725" spans="1:31" x14ac:dyDescent="0.25">
      <c r="A10725">
        <v>1667573</v>
      </c>
      <c r="B10725">
        <v>1</v>
      </c>
      <c r="C10725" t="s">
        <v>80</v>
      </c>
      <c r="D10725" t="s">
        <v>106</v>
      </c>
      <c r="E10725" t="s">
        <v>140</v>
      </c>
      <c r="F10725" t="s">
        <v>29885</v>
      </c>
      <c r="G10725" t="s">
        <v>161</v>
      </c>
      <c r="H10725" t="s">
        <v>134</v>
      </c>
      <c r="I10725" t="s">
        <v>135</v>
      </c>
      <c r="J10725" t="s">
        <v>136</v>
      </c>
      <c r="K10725" t="s">
        <v>137</v>
      </c>
      <c r="L10725" t="s">
        <v>29886</v>
      </c>
      <c r="M10725" t="s">
        <v>29887</v>
      </c>
      <c r="N10725">
        <v>0.17333333300000001</v>
      </c>
      <c r="O10725">
        <v>0</v>
      </c>
      <c r="P10725">
        <v>8</v>
      </c>
      <c r="Q10725">
        <v>30</v>
      </c>
      <c r="R10725">
        <v>76</v>
      </c>
      <c r="S10725">
        <v>11</v>
      </c>
      <c r="T10725">
        <v>18</v>
      </c>
      <c r="U10725">
        <v>1</v>
      </c>
      <c r="V10725">
        <v>0</v>
      </c>
      <c r="W10725">
        <v>0</v>
      </c>
      <c r="X10725">
        <v>0.20038580672586667</v>
      </c>
      <c r="Y10725">
        <v>9.7194095995332255</v>
      </c>
      <c r="Z10725">
        <v>8.9421976267773129</v>
      </c>
      <c r="AA10725">
        <v>7.3106263710771202</v>
      </c>
      <c r="AB10725">
        <v>2.3891911362397869</v>
      </c>
      <c r="AC10725">
        <v>2.3879154621197198</v>
      </c>
      <c r="AD10725">
        <v>0</v>
      </c>
      <c r="AE10725">
        <v>30.949726002473035</v>
      </c>
    </row>
    <row r="10726" spans="1:31" x14ac:dyDescent="0.25">
      <c r="A10726">
        <v>1667235</v>
      </c>
      <c r="B10726">
        <v>1</v>
      </c>
      <c r="C10726" t="s">
        <v>80</v>
      </c>
      <c r="D10726" t="s">
        <v>107</v>
      </c>
      <c r="E10726" t="s">
        <v>204</v>
      </c>
      <c r="F10726" t="s">
        <v>8031</v>
      </c>
      <c r="G10726" t="s">
        <v>785</v>
      </c>
      <c r="H10726" t="s">
        <v>134</v>
      </c>
      <c r="I10726" t="s">
        <v>135</v>
      </c>
      <c r="J10726" t="s">
        <v>136</v>
      </c>
      <c r="K10726" t="s">
        <v>137</v>
      </c>
      <c r="L10726" t="s">
        <v>29888</v>
      </c>
      <c r="M10726" t="s">
        <v>29889</v>
      </c>
      <c r="N10726">
        <v>5.568888888</v>
      </c>
      <c r="O10726">
        <v>0</v>
      </c>
      <c r="P10726">
        <v>0</v>
      </c>
      <c r="Q10726">
        <v>13</v>
      </c>
      <c r="R10726">
        <v>46</v>
      </c>
      <c r="S10726">
        <v>0</v>
      </c>
      <c r="T10726">
        <v>2</v>
      </c>
      <c r="U10726">
        <v>0</v>
      </c>
      <c r="V10726">
        <v>0</v>
      </c>
      <c r="W10726">
        <v>0</v>
      </c>
      <c r="X10726">
        <v>0</v>
      </c>
      <c r="Y10726">
        <v>936.57778867235731</v>
      </c>
      <c r="Z10726">
        <v>89.686919840251122</v>
      </c>
      <c r="AA10726">
        <v>0</v>
      </c>
      <c r="AB10726">
        <v>9.6065179004955326</v>
      </c>
      <c r="AC10726">
        <v>0</v>
      </c>
      <c r="AD10726">
        <v>0</v>
      </c>
      <c r="AE10726">
        <v>1035.8712264131041</v>
      </c>
    </row>
    <row r="10727" spans="1:31" x14ac:dyDescent="0.25">
      <c r="A10727">
        <v>1667527</v>
      </c>
      <c r="B10727">
        <v>1</v>
      </c>
      <c r="C10727" t="s">
        <v>80</v>
      </c>
      <c r="D10727" t="s">
        <v>103</v>
      </c>
      <c r="E10727" t="s">
        <v>642</v>
      </c>
      <c r="F10727" t="s">
        <v>25404</v>
      </c>
      <c r="G10727" t="s">
        <v>161</v>
      </c>
      <c r="H10727" t="s">
        <v>134</v>
      </c>
      <c r="I10727" t="s">
        <v>135</v>
      </c>
      <c r="J10727" t="s">
        <v>136</v>
      </c>
      <c r="K10727" t="s">
        <v>137</v>
      </c>
      <c r="L10727" t="s">
        <v>29890</v>
      </c>
      <c r="M10727" t="s">
        <v>29891</v>
      </c>
      <c r="N10727">
        <v>0.56388888800000003</v>
      </c>
      <c r="O10727">
        <v>2</v>
      </c>
      <c r="P10727">
        <v>377</v>
      </c>
      <c r="Q10727">
        <v>42</v>
      </c>
      <c r="R10727">
        <v>91</v>
      </c>
      <c r="S10727">
        <v>22</v>
      </c>
      <c r="T10727">
        <v>73</v>
      </c>
      <c r="U10727">
        <v>6</v>
      </c>
      <c r="V10727">
        <v>1</v>
      </c>
      <c r="W10727">
        <v>2.6054090794504887</v>
      </c>
      <c r="X10727">
        <v>56.024014170894979</v>
      </c>
      <c r="Y10727">
        <v>33.61534996552632</v>
      </c>
      <c r="Z10727">
        <v>29.481580095239504</v>
      </c>
      <c r="AA10727">
        <v>32.572176002037786</v>
      </c>
      <c r="AB10727">
        <v>32.960679271293913</v>
      </c>
      <c r="AC10727">
        <v>184.01833932141733</v>
      </c>
      <c r="AD10727">
        <v>9.1514014161605015</v>
      </c>
      <c r="AE10727">
        <v>380.42894932202086</v>
      </c>
    </row>
    <row r="10728" spans="1:31" x14ac:dyDescent="0.25">
      <c r="A10728">
        <v>1667281</v>
      </c>
      <c r="B10728">
        <v>1</v>
      </c>
      <c r="C10728" t="s">
        <v>80</v>
      </c>
      <c r="D10728" t="s">
        <v>100</v>
      </c>
      <c r="E10728" t="s">
        <v>152</v>
      </c>
      <c r="F10728" t="s">
        <v>29892</v>
      </c>
      <c r="G10728" t="s">
        <v>507</v>
      </c>
      <c r="H10728" t="s">
        <v>149</v>
      </c>
      <c r="I10728" t="s">
        <v>135</v>
      </c>
      <c r="J10728" t="s">
        <v>136</v>
      </c>
      <c r="K10728" t="s">
        <v>137</v>
      </c>
      <c r="L10728" t="s">
        <v>29893</v>
      </c>
      <c r="M10728" t="s">
        <v>29894</v>
      </c>
      <c r="N10728">
        <v>1.1047222219999999</v>
      </c>
      <c r="O10728">
        <v>0</v>
      </c>
      <c r="P10728">
        <v>1</v>
      </c>
      <c r="Q10728">
        <v>0</v>
      </c>
      <c r="R10728">
        <v>0</v>
      </c>
      <c r="S10728">
        <v>0</v>
      </c>
      <c r="T10728">
        <v>0</v>
      </c>
      <c r="U10728">
        <v>0</v>
      </c>
      <c r="V10728">
        <v>0</v>
      </c>
      <c r="W10728">
        <v>0</v>
      </c>
      <c r="X10728">
        <v>0.23843298404716667</v>
      </c>
      <c r="Y10728">
        <v>0</v>
      </c>
      <c r="Z10728">
        <v>0</v>
      </c>
      <c r="AA10728">
        <v>0</v>
      </c>
      <c r="AB10728">
        <v>0</v>
      </c>
      <c r="AC10728">
        <v>0</v>
      </c>
      <c r="AD10728">
        <v>0</v>
      </c>
      <c r="AE10728">
        <v>0.23843298404716667</v>
      </c>
    </row>
    <row r="10729" spans="1:31" x14ac:dyDescent="0.25">
      <c r="A10729">
        <v>1667381</v>
      </c>
      <c r="B10729">
        <v>1</v>
      </c>
      <c r="C10729" t="s">
        <v>80</v>
      </c>
      <c r="D10729" t="s">
        <v>95</v>
      </c>
      <c r="E10729" t="s">
        <v>642</v>
      </c>
      <c r="F10729" t="s">
        <v>28881</v>
      </c>
      <c r="G10729" t="s">
        <v>161</v>
      </c>
      <c r="H10729" t="s">
        <v>134</v>
      </c>
      <c r="I10729" t="s">
        <v>135</v>
      </c>
      <c r="J10729" t="s">
        <v>136</v>
      </c>
      <c r="K10729" t="s">
        <v>137</v>
      </c>
      <c r="L10729" t="s">
        <v>29895</v>
      </c>
      <c r="M10729" t="s">
        <v>29210</v>
      </c>
      <c r="N10729">
        <v>1.093611111</v>
      </c>
      <c r="O10729">
        <v>3</v>
      </c>
      <c r="P10729">
        <v>8698</v>
      </c>
      <c r="Q10729">
        <v>2</v>
      </c>
      <c r="R10729">
        <v>3</v>
      </c>
      <c r="S10729">
        <v>19</v>
      </c>
      <c r="T10729">
        <v>657</v>
      </c>
      <c r="U10729">
        <v>0</v>
      </c>
      <c r="V10729">
        <v>0</v>
      </c>
      <c r="W10729">
        <v>2.5898051188354732</v>
      </c>
      <c r="X10729">
        <v>1921.1162217147169</v>
      </c>
      <c r="Y10729">
        <v>14.964834841274158</v>
      </c>
      <c r="Z10729">
        <v>5.3748074657244446E-2</v>
      </c>
      <c r="AA10729">
        <v>425.3832037535858</v>
      </c>
      <c r="AB10729">
        <v>732.82539045259762</v>
      </c>
      <c r="AC10729">
        <v>0</v>
      </c>
      <c r="AD10729">
        <v>0</v>
      </c>
      <c r="AE10729">
        <v>3096.9332039556671</v>
      </c>
    </row>
    <row r="10730" spans="1:31" x14ac:dyDescent="0.25">
      <c r="A10730">
        <v>1667922</v>
      </c>
      <c r="B10730">
        <v>1</v>
      </c>
      <c r="C10730" t="s">
        <v>80</v>
      </c>
      <c r="D10730" t="s">
        <v>97</v>
      </c>
      <c r="E10730" t="s">
        <v>131</v>
      </c>
      <c r="F10730" t="s">
        <v>29896</v>
      </c>
      <c r="G10730" t="s">
        <v>195</v>
      </c>
      <c r="H10730" t="s">
        <v>134</v>
      </c>
      <c r="I10730" t="s">
        <v>135</v>
      </c>
      <c r="J10730" t="s">
        <v>136</v>
      </c>
      <c r="K10730" t="s">
        <v>137</v>
      </c>
      <c r="L10730" t="s">
        <v>29897</v>
      </c>
      <c r="M10730" t="s">
        <v>29898</v>
      </c>
      <c r="N10730">
        <v>5.3213888880000004</v>
      </c>
      <c r="O10730">
        <v>0</v>
      </c>
      <c r="P10730">
        <v>164</v>
      </c>
      <c r="Q10730">
        <v>0</v>
      </c>
      <c r="R10730">
        <v>3</v>
      </c>
      <c r="S10730">
        <v>0</v>
      </c>
      <c r="T10730">
        <v>13</v>
      </c>
      <c r="U10730">
        <v>0</v>
      </c>
      <c r="V10730">
        <v>0</v>
      </c>
      <c r="W10730">
        <v>0</v>
      </c>
      <c r="X10730">
        <v>195.01828827669499</v>
      </c>
      <c r="Y10730">
        <v>0</v>
      </c>
      <c r="Z10730">
        <v>0.84434860693013936</v>
      </c>
      <c r="AA10730">
        <v>0</v>
      </c>
      <c r="AB10730">
        <v>48.791605595325002</v>
      </c>
      <c r="AC10730">
        <v>0</v>
      </c>
      <c r="AD10730">
        <v>0</v>
      </c>
      <c r="AE10730">
        <v>244.65424247895012</v>
      </c>
    </row>
    <row r="10731" spans="1:31" x14ac:dyDescent="0.25">
      <c r="A10731">
        <v>1668157</v>
      </c>
      <c r="B10731">
        <v>1</v>
      </c>
      <c r="C10731" t="s">
        <v>80</v>
      </c>
      <c r="D10731" t="s">
        <v>90</v>
      </c>
      <c r="E10731" t="s">
        <v>152</v>
      </c>
      <c r="F10731" t="s">
        <v>29899</v>
      </c>
      <c r="G10731" t="s">
        <v>507</v>
      </c>
      <c r="H10731" t="s">
        <v>149</v>
      </c>
      <c r="I10731" t="s">
        <v>135</v>
      </c>
      <c r="J10731" t="s">
        <v>136</v>
      </c>
      <c r="K10731" t="s">
        <v>137</v>
      </c>
      <c r="L10731" t="s">
        <v>29900</v>
      </c>
      <c r="M10731" t="s">
        <v>29901</v>
      </c>
      <c r="N10731">
        <v>4.4905555550000003</v>
      </c>
      <c r="O10731">
        <v>0</v>
      </c>
      <c r="P10731">
        <v>11</v>
      </c>
      <c r="Q10731">
        <v>0</v>
      </c>
      <c r="R10731">
        <v>0</v>
      </c>
      <c r="S10731">
        <v>0</v>
      </c>
      <c r="T10731">
        <v>2</v>
      </c>
      <c r="U10731">
        <v>0</v>
      </c>
      <c r="V10731">
        <v>0</v>
      </c>
      <c r="W10731">
        <v>0</v>
      </c>
      <c r="X10731">
        <v>12.352736190321984</v>
      </c>
      <c r="Y10731">
        <v>0</v>
      </c>
      <c r="Z10731">
        <v>0</v>
      </c>
      <c r="AA10731">
        <v>0</v>
      </c>
      <c r="AB10731">
        <v>0.11430724479337223</v>
      </c>
      <c r="AC10731">
        <v>0</v>
      </c>
      <c r="AD10731">
        <v>0</v>
      </c>
      <c r="AE10731">
        <v>12.467043435115356</v>
      </c>
    </row>
    <row r="10732" spans="1:31" x14ac:dyDescent="0.25">
      <c r="A10732">
        <v>1667304</v>
      </c>
      <c r="B10732">
        <v>1</v>
      </c>
      <c r="C10732" t="s">
        <v>80</v>
      </c>
      <c r="D10732" t="s">
        <v>95</v>
      </c>
      <c r="E10732" t="s">
        <v>131</v>
      </c>
      <c r="F10732" t="s">
        <v>29902</v>
      </c>
      <c r="G10732" t="s">
        <v>918</v>
      </c>
      <c r="H10732" t="s">
        <v>134</v>
      </c>
      <c r="I10732" t="s">
        <v>135</v>
      </c>
      <c r="J10732" t="s">
        <v>136</v>
      </c>
      <c r="K10732" t="s">
        <v>137</v>
      </c>
      <c r="L10732" t="s">
        <v>29903</v>
      </c>
      <c r="M10732" t="s">
        <v>29904</v>
      </c>
      <c r="N10732">
        <v>0.14444444400000001</v>
      </c>
      <c r="O10732">
        <v>0</v>
      </c>
      <c r="P10732">
        <v>287</v>
      </c>
      <c r="Q10732">
        <v>0</v>
      </c>
      <c r="R10732">
        <v>0</v>
      </c>
      <c r="S10732">
        <v>1</v>
      </c>
      <c r="T10732">
        <v>7</v>
      </c>
      <c r="U10732">
        <v>0</v>
      </c>
      <c r="V10732">
        <v>0</v>
      </c>
      <c r="W10732">
        <v>0</v>
      </c>
      <c r="X10732">
        <v>9.2931002959768954</v>
      </c>
      <c r="Y10732">
        <v>0</v>
      </c>
      <c r="Z10732">
        <v>0</v>
      </c>
      <c r="AA10732">
        <v>13.420708324795054</v>
      </c>
      <c r="AB10732">
        <v>0.77292561875186661</v>
      </c>
      <c r="AC10732">
        <v>0</v>
      </c>
      <c r="AD10732">
        <v>0</v>
      </c>
      <c r="AE10732">
        <v>23.486734239523816</v>
      </c>
    </row>
    <row r="10733" spans="1:31" x14ac:dyDescent="0.25">
      <c r="A10733">
        <v>1667447</v>
      </c>
      <c r="B10733">
        <v>1</v>
      </c>
      <c r="C10733" t="s">
        <v>80</v>
      </c>
      <c r="D10733" t="s">
        <v>97</v>
      </c>
      <c r="E10733" t="s">
        <v>642</v>
      </c>
      <c r="F10733" t="s">
        <v>29905</v>
      </c>
      <c r="G10733" t="s">
        <v>161</v>
      </c>
      <c r="H10733" t="s">
        <v>134</v>
      </c>
      <c r="I10733" t="s">
        <v>135</v>
      </c>
      <c r="J10733" t="s">
        <v>136</v>
      </c>
      <c r="K10733" t="s">
        <v>137</v>
      </c>
      <c r="L10733" t="s">
        <v>29906</v>
      </c>
      <c r="M10733" t="s">
        <v>29907</v>
      </c>
      <c r="N10733">
        <v>8.8898055000000004E-2</v>
      </c>
      <c r="O10733">
        <v>8</v>
      </c>
      <c r="P10733">
        <v>5024</v>
      </c>
      <c r="Q10733">
        <v>19</v>
      </c>
      <c r="R10733">
        <v>303</v>
      </c>
      <c r="S10733">
        <v>42</v>
      </c>
      <c r="T10733">
        <v>624</v>
      </c>
      <c r="U10733">
        <v>2</v>
      </c>
      <c r="V10733">
        <v>1</v>
      </c>
      <c r="W10733">
        <v>0.82433647955555567</v>
      </c>
      <c r="X10733">
        <v>118.37170373477505</v>
      </c>
      <c r="Y10733">
        <v>1.8436584509084442</v>
      </c>
      <c r="Z10733">
        <v>5.1284430109784873</v>
      </c>
      <c r="AA10733">
        <v>53.122260255602505</v>
      </c>
      <c r="AB10733">
        <v>41.757841660305765</v>
      </c>
      <c r="AC10733">
        <v>9.7225858945265777</v>
      </c>
      <c r="AD10733">
        <v>0.23116342374355558</v>
      </c>
      <c r="AE10733">
        <v>231.00199291039596</v>
      </c>
    </row>
    <row r="10734" spans="1:31" x14ac:dyDescent="0.25">
      <c r="A10734">
        <v>1667965</v>
      </c>
      <c r="B10734">
        <v>1</v>
      </c>
      <c r="C10734" t="s">
        <v>80</v>
      </c>
      <c r="D10734" t="s">
        <v>98</v>
      </c>
      <c r="E10734" t="s">
        <v>140</v>
      </c>
      <c r="F10734" t="s">
        <v>9753</v>
      </c>
      <c r="G10734" t="s">
        <v>161</v>
      </c>
      <c r="H10734" t="s">
        <v>134</v>
      </c>
      <c r="I10734" t="s">
        <v>191</v>
      </c>
      <c r="J10734" t="s">
        <v>136</v>
      </c>
      <c r="K10734" t="s">
        <v>137</v>
      </c>
      <c r="L10734" t="s">
        <v>29908</v>
      </c>
      <c r="M10734" t="s">
        <v>29909</v>
      </c>
      <c r="N10734">
        <v>1.8333333E-2</v>
      </c>
      <c r="O10734">
        <v>0</v>
      </c>
      <c r="P10734">
        <v>20</v>
      </c>
      <c r="Q10734">
        <v>30</v>
      </c>
      <c r="R10734">
        <v>213</v>
      </c>
      <c r="S10734">
        <v>8</v>
      </c>
      <c r="T10734">
        <v>67</v>
      </c>
      <c r="U10734">
        <v>2</v>
      </c>
      <c r="V10734">
        <v>0</v>
      </c>
      <c r="W10734">
        <v>0</v>
      </c>
      <c r="X10734">
        <v>0.18882559915715835</v>
      </c>
      <c r="Y10734">
        <v>4.148760123670395</v>
      </c>
      <c r="Z10734">
        <v>2.9265304434786761</v>
      </c>
      <c r="AA10734">
        <v>0.49773242435367016</v>
      </c>
      <c r="AB10734">
        <v>0.49161270036915661</v>
      </c>
      <c r="AC10734">
        <v>3.7856464805756669E-2</v>
      </c>
      <c r="AD10734">
        <v>0</v>
      </c>
      <c r="AE10734">
        <v>8.2913177558348128</v>
      </c>
    </row>
    <row r="10735" spans="1:31" x14ac:dyDescent="0.25">
      <c r="A10735">
        <v>1667424</v>
      </c>
      <c r="B10735">
        <v>1</v>
      </c>
      <c r="C10735" t="s">
        <v>81</v>
      </c>
      <c r="D10735" t="s">
        <v>112</v>
      </c>
      <c r="E10735" t="s">
        <v>642</v>
      </c>
      <c r="F10735" t="s">
        <v>29910</v>
      </c>
      <c r="G10735" t="s">
        <v>161</v>
      </c>
      <c r="H10735" t="s">
        <v>134</v>
      </c>
      <c r="I10735" t="s">
        <v>191</v>
      </c>
      <c r="J10735" t="s">
        <v>136</v>
      </c>
      <c r="K10735" t="s">
        <v>137</v>
      </c>
      <c r="L10735" t="s">
        <v>29911</v>
      </c>
      <c r="M10735" t="s">
        <v>29912</v>
      </c>
      <c r="N10735">
        <v>1.7500000000000002E-2</v>
      </c>
      <c r="O10735">
        <v>4</v>
      </c>
      <c r="P10735">
        <v>1641</v>
      </c>
      <c r="Q10735">
        <v>95</v>
      </c>
      <c r="R10735">
        <v>321</v>
      </c>
      <c r="S10735">
        <v>38</v>
      </c>
      <c r="T10735">
        <v>121</v>
      </c>
      <c r="U10735">
        <v>10</v>
      </c>
      <c r="V10735">
        <v>2</v>
      </c>
      <c r="W10735">
        <v>0.13857093739954501</v>
      </c>
      <c r="X10735">
        <v>2.7766278705896474</v>
      </c>
      <c r="Y10735">
        <v>3.5826335220312693</v>
      </c>
      <c r="Z10735">
        <v>0.80168665040309994</v>
      </c>
      <c r="AA10735">
        <v>2.4054266296306408</v>
      </c>
      <c r="AB10735">
        <v>0.7353704876200553</v>
      </c>
      <c r="AC10735">
        <v>9.437576682861426</v>
      </c>
      <c r="AD10735">
        <v>3.1001392598662501E-2</v>
      </c>
      <c r="AE10735">
        <v>19.908894173134346</v>
      </c>
    </row>
    <row r="10736" spans="1:31" x14ac:dyDescent="0.25">
      <c r="A10736">
        <v>1667633</v>
      </c>
      <c r="B10736">
        <v>1</v>
      </c>
      <c r="C10736" t="s">
        <v>80</v>
      </c>
      <c r="D10736" t="s">
        <v>95</v>
      </c>
      <c r="E10736" t="s">
        <v>131</v>
      </c>
      <c r="F10736" t="s">
        <v>29913</v>
      </c>
      <c r="G10736" t="s">
        <v>585</v>
      </c>
      <c r="H10736" t="s">
        <v>134</v>
      </c>
      <c r="I10736" t="s">
        <v>135</v>
      </c>
      <c r="J10736" t="s">
        <v>136</v>
      </c>
      <c r="K10736" t="s">
        <v>137</v>
      </c>
      <c r="L10736" t="s">
        <v>29914</v>
      </c>
      <c r="M10736" t="s">
        <v>29915</v>
      </c>
      <c r="N10736">
        <v>5.7969444440000002</v>
      </c>
      <c r="O10736">
        <v>0</v>
      </c>
      <c r="P10736">
        <v>0</v>
      </c>
      <c r="Q10736">
        <v>0</v>
      </c>
      <c r="R10736">
        <v>0</v>
      </c>
      <c r="S10736">
        <v>47</v>
      </c>
      <c r="T10736">
        <v>0</v>
      </c>
      <c r="U10736">
        <v>2</v>
      </c>
      <c r="V10736">
        <v>0</v>
      </c>
      <c r="W10736">
        <v>0</v>
      </c>
      <c r="X10736">
        <v>0</v>
      </c>
      <c r="Y10736">
        <v>0</v>
      </c>
      <c r="Z10736">
        <v>0</v>
      </c>
      <c r="AA10736">
        <v>1825.1364837247691</v>
      </c>
      <c r="AB10736">
        <v>0</v>
      </c>
      <c r="AC10736">
        <v>482.13752780416098</v>
      </c>
      <c r="AD10736">
        <v>0</v>
      </c>
      <c r="AE10736">
        <v>2307.2740115289298</v>
      </c>
    </row>
    <row r="10737" spans="1:31" x14ac:dyDescent="0.25">
      <c r="A10737">
        <v>1668088</v>
      </c>
      <c r="B10737">
        <v>1</v>
      </c>
      <c r="C10737" t="s">
        <v>80</v>
      </c>
      <c r="D10737" t="s">
        <v>97</v>
      </c>
      <c r="E10737" t="s">
        <v>178</v>
      </c>
      <c r="F10737" t="s">
        <v>29916</v>
      </c>
      <c r="G10737" t="s">
        <v>227</v>
      </c>
      <c r="H10737" t="s">
        <v>149</v>
      </c>
      <c r="I10737" t="s">
        <v>135</v>
      </c>
      <c r="J10737" t="s">
        <v>136</v>
      </c>
      <c r="K10737" t="s">
        <v>137</v>
      </c>
      <c r="L10737" t="s">
        <v>29917</v>
      </c>
      <c r="M10737" t="s">
        <v>29918</v>
      </c>
      <c r="N10737">
        <v>4.4775</v>
      </c>
      <c r="O10737">
        <v>0</v>
      </c>
      <c r="P10737">
        <v>20</v>
      </c>
      <c r="Q10737">
        <v>0</v>
      </c>
      <c r="R10737">
        <v>9</v>
      </c>
      <c r="S10737">
        <v>0</v>
      </c>
      <c r="T10737">
        <v>3</v>
      </c>
      <c r="U10737">
        <v>0</v>
      </c>
      <c r="V10737">
        <v>0</v>
      </c>
      <c r="W10737">
        <v>0</v>
      </c>
      <c r="X10737">
        <v>27.866807006451378</v>
      </c>
      <c r="Y10737">
        <v>0</v>
      </c>
      <c r="Z10737">
        <v>9.5325279453740261</v>
      </c>
      <c r="AA10737">
        <v>0</v>
      </c>
      <c r="AB10737">
        <v>6.2188218442435454</v>
      </c>
      <c r="AC10737">
        <v>0</v>
      </c>
      <c r="AD10737">
        <v>0</v>
      </c>
      <c r="AE10737">
        <v>43.618156796068945</v>
      </c>
    </row>
    <row r="10738" spans="1:31" x14ac:dyDescent="0.25">
      <c r="A10738">
        <v>1667092</v>
      </c>
      <c r="B10738">
        <v>1</v>
      </c>
      <c r="C10738" t="s">
        <v>80</v>
      </c>
      <c r="D10738" t="s">
        <v>94</v>
      </c>
      <c r="E10738" t="s">
        <v>178</v>
      </c>
      <c r="F10738" t="s">
        <v>29919</v>
      </c>
      <c r="G10738" t="s">
        <v>900</v>
      </c>
      <c r="H10738" t="s">
        <v>149</v>
      </c>
      <c r="I10738" t="s">
        <v>135</v>
      </c>
      <c r="J10738" t="s">
        <v>136</v>
      </c>
      <c r="K10738" t="s">
        <v>137</v>
      </c>
      <c r="L10738" t="s">
        <v>29920</v>
      </c>
      <c r="M10738" t="s">
        <v>29921</v>
      </c>
      <c r="N10738">
        <v>2.215833333</v>
      </c>
      <c r="O10738">
        <v>0</v>
      </c>
      <c r="P10738">
        <v>58</v>
      </c>
      <c r="Q10738">
        <v>0</v>
      </c>
      <c r="R10738">
        <v>0</v>
      </c>
      <c r="S10738">
        <v>0</v>
      </c>
      <c r="T10738">
        <v>1</v>
      </c>
      <c r="U10738">
        <v>0</v>
      </c>
      <c r="V10738">
        <v>0</v>
      </c>
      <c r="W10738">
        <v>0</v>
      </c>
      <c r="X10738">
        <v>17.055670522663974</v>
      </c>
      <c r="Y10738">
        <v>0</v>
      </c>
      <c r="Z10738">
        <v>0</v>
      </c>
      <c r="AA10738">
        <v>0</v>
      </c>
      <c r="AB10738">
        <v>0.36084576629455173</v>
      </c>
      <c r="AC10738">
        <v>0</v>
      </c>
      <c r="AD10738">
        <v>0</v>
      </c>
      <c r="AE10738">
        <v>17.416516288958526</v>
      </c>
    </row>
    <row r="10739" spans="1:31" x14ac:dyDescent="0.25">
      <c r="A10739">
        <v>1667490</v>
      </c>
      <c r="B10739">
        <v>1</v>
      </c>
      <c r="C10739" t="s">
        <v>80</v>
      </c>
      <c r="D10739" t="s">
        <v>100</v>
      </c>
      <c r="E10739" t="s">
        <v>204</v>
      </c>
      <c r="F10739" t="s">
        <v>29922</v>
      </c>
      <c r="G10739" t="s">
        <v>161</v>
      </c>
      <c r="H10739" t="s">
        <v>134</v>
      </c>
      <c r="I10739" t="s">
        <v>135</v>
      </c>
      <c r="J10739" t="s">
        <v>136</v>
      </c>
      <c r="K10739" t="s">
        <v>137</v>
      </c>
      <c r="L10739" t="s">
        <v>29923</v>
      </c>
      <c r="M10739" t="s">
        <v>29924</v>
      </c>
      <c r="N10739">
        <v>1.276944444</v>
      </c>
      <c r="O10739">
        <v>0</v>
      </c>
      <c r="P10739">
        <v>858</v>
      </c>
      <c r="Q10739">
        <v>0</v>
      </c>
      <c r="R10739">
        <v>8</v>
      </c>
      <c r="S10739">
        <v>0</v>
      </c>
      <c r="T10739">
        <v>46</v>
      </c>
      <c r="U10739">
        <v>0</v>
      </c>
      <c r="V10739">
        <v>0</v>
      </c>
      <c r="W10739">
        <v>0</v>
      </c>
      <c r="X10739">
        <v>222.71882996210996</v>
      </c>
      <c r="Y10739">
        <v>0</v>
      </c>
      <c r="Z10739">
        <v>2.4752863566143941</v>
      </c>
      <c r="AA10739">
        <v>0</v>
      </c>
      <c r="AB10739">
        <v>49.578570906852889</v>
      </c>
      <c r="AC10739">
        <v>0</v>
      </c>
      <c r="AD10739">
        <v>0</v>
      </c>
      <c r="AE10739">
        <v>274.77268722557722</v>
      </c>
    </row>
    <row r="10740" spans="1:31" x14ac:dyDescent="0.25">
      <c r="A10740">
        <v>1667616</v>
      </c>
      <c r="B10740">
        <v>1</v>
      </c>
      <c r="C10740" t="s">
        <v>80</v>
      </c>
      <c r="D10740" t="s">
        <v>106</v>
      </c>
      <c r="E10740" t="s">
        <v>140</v>
      </c>
      <c r="F10740" t="s">
        <v>16979</v>
      </c>
      <c r="G10740" t="s">
        <v>161</v>
      </c>
      <c r="H10740" t="s">
        <v>134</v>
      </c>
      <c r="I10740" t="s">
        <v>135</v>
      </c>
      <c r="J10740" t="s">
        <v>136</v>
      </c>
      <c r="K10740" t="s">
        <v>137</v>
      </c>
      <c r="L10740" t="s">
        <v>29925</v>
      </c>
      <c r="M10740" t="s">
        <v>29926</v>
      </c>
      <c r="N10740">
        <v>0.28611111099999997</v>
      </c>
      <c r="O10740">
        <v>7</v>
      </c>
      <c r="P10740">
        <v>2302</v>
      </c>
      <c r="Q10740">
        <v>61</v>
      </c>
      <c r="R10740">
        <v>253</v>
      </c>
      <c r="S10740">
        <v>24</v>
      </c>
      <c r="T10740">
        <v>341</v>
      </c>
      <c r="U10740">
        <v>0</v>
      </c>
      <c r="V10740">
        <v>0</v>
      </c>
      <c r="W10740">
        <v>0.33475433317566661</v>
      </c>
      <c r="X10740">
        <v>85.024551558765381</v>
      </c>
      <c r="Y10740">
        <v>18.944869361564084</v>
      </c>
      <c r="Z10740">
        <v>40.342008186153699</v>
      </c>
      <c r="AA10740">
        <v>20.209325172622982</v>
      </c>
      <c r="AB10740">
        <v>57.540221873914064</v>
      </c>
      <c r="AC10740">
        <v>0</v>
      </c>
      <c r="AD10740">
        <v>0</v>
      </c>
      <c r="AE10740">
        <v>222.39573048619587</v>
      </c>
    </row>
    <row r="10741" spans="1:31" x14ac:dyDescent="0.25">
      <c r="A10741">
        <v>1667467</v>
      </c>
      <c r="B10741">
        <v>1</v>
      </c>
      <c r="C10741" t="s">
        <v>81</v>
      </c>
      <c r="D10741" t="s">
        <v>125</v>
      </c>
      <c r="E10741" t="s">
        <v>204</v>
      </c>
      <c r="F10741" t="s">
        <v>5113</v>
      </c>
      <c r="G10741" t="s">
        <v>161</v>
      </c>
      <c r="H10741" t="s">
        <v>134</v>
      </c>
      <c r="I10741" t="s">
        <v>135</v>
      </c>
      <c r="J10741" t="s">
        <v>136</v>
      </c>
      <c r="K10741" t="s">
        <v>137</v>
      </c>
      <c r="L10741" t="s">
        <v>29927</v>
      </c>
      <c r="M10741" t="s">
        <v>29928</v>
      </c>
      <c r="N10741">
        <v>2.0083333329999999</v>
      </c>
      <c r="O10741">
        <v>0</v>
      </c>
      <c r="P10741">
        <v>329</v>
      </c>
      <c r="Q10741">
        <v>2</v>
      </c>
      <c r="R10741">
        <v>3</v>
      </c>
      <c r="S10741">
        <v>3</v>
      </c>
      <c r="T10741">
        <v>20</v>
      </c>
      <c r="U10741">
        <v>0</v>
      </c>
      <c r="V10741">
        <v>0</v>
      </c>
      <c r="W10741">
        <v>0</v>
      </c>
      <c r="X10741">
        <v>44.707006100956924</v>
      </c>
      <c r="Y10741">
        <v>42.854394237861058</v>
      </c>
      <c r="Z10741">
        <v>0.12175272946613336</v>
      </c>
      <c r="AA10741">
        <v>31.912360536942671</v>
      </c>
      <c r="AB10741">
        <v>3.9448511024909259</v>
      </c>
      <c r="AC10741">
        <v>0</v>
      </c>
      <c r="AD10741">
        <v>0</v>
      </c>
      <c r="AE10741">
        <v>123.54036470771771</v>
      </c>
    </row>
    <row r="10742" spans="1:31" x14ac:dyDescent="0.25">
      <c r="A10742">
        <v>1668131</v>
      </c>
      <c r="B10742">
        <v>1</v>
      </c>
      <c r="C10742" t="s">
        <v>81</v>
      </c>
      <c r="D10742" t="s">
        <v>117</v>
      </c>
      <c r="E10742" t="s">
        <v>178</v>
      </c>
      <c r="F10742" t="s">
        <v>29929</v>
      </c>
      <c r="G10742" t="s">
        <v>227</v>
      </c>
      <c r="H10742" t="s">
        <v>149</v>
      </c>
      <c r="I10742" t="s">
        <v>135</v>
      </c>
      <c r="J10742" t="s">
        <v>136</v>
      </c>
      <c r="K10742" t="s">
        <v>137</v>
      </c>
      <c r="L10742" t="s">
        <v>29930</v>
      </c>
      <c r="M10742" t="s">
        <v>29931</v>
      </c>
      <c r="N10742">
        <v>2.3747222219999999</v>
      </c>
      <c r="O10742">
        <v>0</v>
      </c>
      <c r="P10742">
        <v>55</v>
      </c>
      <c r="Q10742">
        <v>0</v>
      </c>
      <c r="R10742">
        <v>2</v>
      </c>
      <c r="S10742">
        <v>0</v>
      </c>
      <c r="T10742">
        <v>1</v>
      </c>
      <c r="U10742">
        <v>0</v>
      </c>
      <c r="V10742">
        <v>0</v>
      </c>
      <c r="W10742">
        <v>0</v>
      </c>
      <c r="X10742">
        <v>14.393540143891892</v>
      </c>
      <c r="Y10742">
        <v>0</v>
      </c>
      <c r="Z10742">
        <v>0.30952178091639837</v>
      </c>
      <c r="AA10742">
        <v>0</v>
      </c>
      <c r="AB10742">
        <v>4.1495785719986109E-3</v>
      </c>
      <c r="AC10742">
        <v>0</v>
      </c>
      <c r="AD10742">
        <v>0</v>
      </c>
      <c r="AE10742">
        <v>14.707211503380289</v>
      </c>
    </row>
    <row r="10743" spans="1:31" x14ac:dyDescent="0.25">
      <c r="A10743">
        <v>1667590</v>
      </c>
      <c r="B10743">
        <v>1</v>
      </c>
      <c r="C10743" t="s">
        <v>80</v>
      </c>
      <c r="D10743" t="s">
        <v>100</v>
      </c>
      <c r="E10743" t="s">
        <v>178</v>
      </c>
      <c r="F10743" t="s">
        <v>29932</v>
      </c>
      <c r="G10743" t="s">
        <v>227</v>
      </c>
      <c r="H10743" t="s">
        <v>149</v>
      </c>
      <c r="I10743" t="s">
        <v>135</v>
      </c>
      <c r="J10743" t="s">
        <v>136</v>
      </c>
      <c r="K10743" t="s">
        <v>137</v>
      </c>
      <c r="L10743" t="s">
        <v>29933</v>
      </c>
      <c r="M10743" t="s">
        <v>29934</v>
      </c>
      <c r="N10743">
        <v>3.798333333</v>
      </c>
      <c r="O10743">
        <v>0</v>
      </c>
      <c r="P10743">
        <v>1</v>
      </c>
      <c r="Q10743">
        <v>0</v>
      </c>
      <c r="R10743">
        <v>1</v>
      </c>
      <c r="S10743">
        <v>0</v>
      </c>
      <c r="T10743">
        <v>0</v>
      </c>
      <c r="U10743">
        <v>0</v>
      </c>
      <c r="V10743">
        <v>0</v>
      </c>
      <c r="W10743">
        <v>0</v>
      </c>
      <c r="X10743">
        <v>0.25821226393559865</v>
      </c>
      <c r="Y10743">
        <v>0</v>
      </c>
      <c r="Z10743">
        <v>0.14639591769124027</v>
      </c>
      <c r="AA10743">
        <v>0</v>
      </c>
      <c r="AB10743">
        <v>0</v>
      </c>
      <c r="AC10743">
        <v>0</v>
      </c>
      <c r="AD10743">
        <v>0</v>
      </c>
      <c r="AE10743">
        <v>0.40460818162683893</v>
      </c>
    </row>
    <row r="10744" spans="1:31" x14ac:dyDescent="0.25">
      <c r="A10744">
        <v>1668151</v>
      </c>
      <c r="B10744">
        <v>1</v>
      </c>
      <c r="C10744" t="s">
        <v>81</v>
      </c>
      <c r="D10744" t="s">
        <v>112</v>
      </c>
      <c r="E10744" t="s">
        <v>140</v>
      </c>
      <c r="F10744" t="s">
        <v>10563</v>
      </c>
      <c r="G10744" t="s">
        <v>161</v>
      </c>
      <c r="H10744" t="s">
        <v>134</v>
      </c>
      <c r="I10744" t="s">
        <v>191</v>
      </c>
      <c r="J10744" t="s">
        <v>136</v>
      </c>
      <c r="K10744" t="s">
        <v>137</v>
      </c>
      <c r="L10744" t="s">
        <v>29935</v>
      </c>
      <c r="M10744" t="s">
        <v>29936</v>
      </c>
      <c r="N10744">
        <v>6.6666659999999999E-3</v>
      </c>
      <c r="O10744">
        <v>0</v>
      </c>
      <c r="P10744">
        <v>885</v>
      </c>
      <c r="Q10744">
        <v>2</v>
      </c>
      <c r="R10744">
        <v>63</v>
      </c>
      <c r="S10744">
        <v>9</v>
      </c>
      <c r="T10744">
        <v>31</v>
      </c>
      <c r="U10744">
        <v>0</v>
      </c>
      <c r="V10744">
        <v>0</v>
      </c>
      <c r="W10744">
        <v>0</v>
      </c>
      <c r="X10744">
        <v>0.40874479773768679</v>
      </c>
      <c r="Y10744">
        <v>2.5264388171600004E-2</v>
      </c>
      <c r="Z10744">
        <v>5.502438516464668E-2</v>
      </c>
      <c r="AA10744">
        <v>7.9476474787613355E-2</v>
      </c>
      <c r="AB10744">
        <v>4.443987722274001E-2</v>
      </c>
      <c r="AC10744">
        <v>0</v>
      </c>
      <c r="AD10744">
        <v>0</v>
      </c>
      <c r="AE10744">
        <v>0.61294992308428686</v>
      </c>
    </row>
    <row r="10745" spans="1:31" x14ac:dyDescent="0.25">
      <c r="A10745">
        <v>1667404</v>
      </c>
      <c r="B10745">
        <v>1</v>
      </c>
      <c r="C10745" t="s">
        <v>80</v>
      </c>
      <c r="D10745" t="s">
        <v>111</v>
      </c>
      <c r="E10745" t="s">
        <v>178</v>
      </c>
      <c r="F10745" t="s">
        <v>29937</v>
      </c>
      <c r="G10745" t="s">
        <v>187</v>
      </c>
      <c r="H10745" t="s">
        <v>149</v>
      </c>
      <c r="I10745" t="s">
        <v>135</v>
      </c>
      <c r="J10745" t="s">
        <v>136</v>
      </c>
      <c r="K10745" t="s">
        <v>137</v>
      </c>
      <c r="L10745" t="s">
        <v>29938</v>
      </c>
      <c r="M10745" t="s">
        <v>29939</v>
      </c>
      <c r="N10745">
        <v>2.1672222219999999</v>
      </c>
      <c r="O10745">
        <v>0</v>
      </c>
      <c r="P10745">
        <v>131</v>
      </c>
      <c r="Q10745">
        <v>0</v>
      </c>
      <c r="R10745">
        <v>0</v>
      </c>
      <c r="S10745">
        <v>0</v>
      </c>
      <c r="T10745">
        <v>5</v>
      </c>
      <c r="U10745">
        <v>0</v>
      </c>
      <c r="V10745">
        <v>0</v>
      </c>
      <c r="W10745">
        <v>0</v>
      </c>
      <c r="X10745">
        <v>86.59861300307935</v>
      </c>
      <c r="Y10745">
        <v>0</v>
      </c>
      <c r="Z10745">
        <v>0</v>
      </c>
      <c r="AA10745">
        <v>0</v>
      </c>
      <c r="AB10745">
        <v>3.3416211157280138</v>
      </c>
      <c r="AC10745">
        <v>0</v>
      </c>
      <c r="AD10745">
        <v>0</v>
      </c>
      <c r="AE10745">
        <v>89.940234118807368</v>
      </c>
    </row>
    <row r="10746" spans="1:31" x14ac:dyDescent="0.25">
      <c r="A10746">
        <v>1667261</v>
      </c>
      <c r="B10746">
        <v>1</v>
      </c>
      <c r="C10746" t="s">
        <v>80</v>
      </c>
      <c r="D10746" t="s">
        <v>100</v>
      </c>
      <c r="E10746" t="s">
        <v>146</v>
      </c>
      <c r="F10746" t="s">
        <v>29940</v>
      </c>
      <c r="G10746" t="s">
        <v>260</v>
      </c>
      <c r="H10746" t="s">
        <v>149</v>
      </c>
      <c r="I10746" t="s">
        <v>135</v>
      </c>
      <c r="J10746" t="s">
        <v>136</v>
      </c>
      <c r="K10746" t="s">
        <v>137</v>
      </c>
      <c r="L10746" t="s">
        <v>29661</v>
      </c>
      <c r="M10746" t="s">
        <v>29941</v>
      </c>
      <c r="N10746">
        <v>0.324444444</v>
      </c>
      <c r="O10746">
        <v>0</v>
      </c>
      <c r="P10746">
        <v>3</v>
      </c>
      <c r="Q10746">
        <v>0</v>
      </c>
      <c r="R10746">
        <v>3</v>
      </c>
      <c r="S10746">
        <v>0</v>
      </c>
      <c r="T10746">
        <v>9</v>
      </c>
      <c r="U10746">
        <v>0</v>
      </c>
      <c r="V10746">
        <v>1</v>
      </c>
      <c r="W10746">
        <v>0</v>
      </c>
      <c r="X10746">
        <v>1.3685807671831955</v>
      </c>
      <c r="Y10746">
        <v>0</v>
      </c>
      <c r="Z10746">
        <v>1.5344815798268665</v>
      </c>
      <c r="AA10746">
        <v>0</v>
      </c>
      <c r="AB10746">
        <v>4.2713916506893241</v>
      </c>
      <c r="AC10746">
        <v>0</v>
      </c>
      <c r="AD10746">
        <v>37.506934580064438</v>
      </c>
      <c r="AE10746">
        <v>44.681388577763826</v>
      </c>
    </row>
    <row r="10747" spans="1:31" x14ac:dyDescent="0.25">
      <c r="A10747">
        <v>1668137</v>
      </c>
      <c r="B10747">
        <v>1</v>
      </c>
      <c r="C10747" t="s">
        <v>80</v>
      </c>
      <c r="D10747" t="s">
        <v>97</v>
      </c>
      <c r="E10747" t="s">
        <v>131</v>
      </c>
      <c r="F10747" t="s">
        <v>29942</v>
      </c>
      <c r="G10747" t="s">
        <v>195</v>
      </c>
      <c r="H10747" t="s">
        <v>134</v>
      </c>
      <c r="I10747" t="s">
        <v>135</v>
      </c>
      <c r="J10747" t="s">
        <v>136</v>
      </c>
      <c r="K10747" t="s">
        <v>137</v>
      </c>
      <c r="L10747" t="s">
        <v>29943</v>
      </c>
      <c r="M10747" t="s">
        <v>29944</v>
      </c>
      <c r="N10747">
        <v>8.8266666659999995</v>
      </c>
      <c r="O10747">
        <v>0</v>
      </c>
      <c r="P10747">
        <v>143</v>
      </c>
      <c r="Q10747">
        <v>0</v>
      </c>
      <c r="R10747">
        <v>4</v>
      </c>
      <c r="S10747">
        <v>0</v>
      </c>
      <c r="T10747">
        <v>6</v>
      </c>
      <c r="U10747">
        <v>0</v>
      </c>
      <c r="V10747">
        <v>0</v>
      </c>
      <c r="W10747">
        <v>0</v>
      </c>
      <c r="X10747">
        <v>471.39377308930136</v>
      </c>
      <c r="Y10747">
        <v>0</v>
      </c>
      <c r="Z10747">
        <v>8.2897670365574179</v>
      </c>
      <c r="AA10747">
        <v>0</v>
      </c>
      <c r="AB10747">
        <v>11.132324132790481</v>
      </c>
      <c r="AC10747">
        <v>0</v>
      </c>
      <c r="AD10747">
        <v>0</v>
      </c>
      <c r="AE10747">
        <v>490.81586425864924</v>
      </c>
    </row>
    <row r="10748" spans="1:31" x14ac:dyDescent="0.25">
      <c r="A10748">
        <v>1667510</v>
      </c>
      <c r="B10748">
        <v>1</v>
      </c>
      <c r="C10748" t="s">
        <v>80</v>
      </c>
      <c r="D10748" t="s">
        <v>83</v>
      </c>
      <c r="E10748" t="s">
        <v>642</v>
      </c>
      <c r="F10748" t="s">
        <v>5849</v>
      </c>
      <c r="G10748" t="s">
        <v>161</v>
      </c>
      <c r="H10748" t="s">
        <v>134</v>
      </c>
      <c r="I10748" t="s">
        <v>135</v>
      </c>
      <c r="J10748" t="s">
        <v>136</v>
      </c>
      <c r="K10748" t="s">
        <v>137</v>
      </c>
      <c r="L10748" t="s">
        <v>29797</v>
      </c>
      <c r="M10748" t="s">
        <v>29945</v>
      </c>
      <c r="N10748">
        <v>0.41666666600000002</v>
      </c>
      <c r="O10748">
        <v>11</v>
      </c>
      <c r="P10748">
        <v>1996</v>
      </c>
      <c r="Q10748">
        <v>19</v>
      </c>
      <c r="R10748">
        <v>328</v>
      </c>
      <c r="S10748">
        <v>90</v>
      </c>
      <c r="T10748">
        <v>891</v>
      </c>
      <c r="U10748">
        <v>9</v>
      </c>
      <c r="V10748">
        <v>3</v>
      </c>
      <c r="W10748">
        <v>3.9511243807200001</v>
      </c>
      <c r="X10748">
        <v>265.55585421670838</v>
      </c>
      <c r="Y10748">
        <v>6.803158663187503</v>
      </c>
      <c r="Z10748">
        <v>41.151921445522532</v>
      </c>
      <c r="AA10748">
        <v>280.61299741278083</v>
      </c>
      <c r="AB10748">
        <v>538.95874171466392</v>
      </c>
      <c r="AC10748">
        <v>282.14968441133709</v>
      </c>
      <c r="AD10748">
        <v>4.8060592854225002</v>
      </c>
      <c r="AE10748">
        <v>1423.9895415303429</v>
      </c>
    </row>
    <row r="10749" spans="1:31" x14ac:dyDescent="0.25">
      <c r="A10749">
        <v>1667547</v>
      </c>
      <c r="B10749">
        <v>1</v>
      </c>
      <c r="C10749" t="s">
        <v>80</v>
      </c>
      <c r="D10749" t="s">
        <v>94</v>
      </c>
      <c r="E10749" t="s">
        <v>642</v>
      </c>
      <c r="F10749" t="s">
        <v>29946</v>
      </c>
      <c r="G10749" t="s">
        <v>161</v>
      </c>
      <c r="H10749" t="s">
        <v>134</v>
      </c>
      <c r="I10749" t="s">
        <v>135</v>
      </c>
      <c r="J10749" t="s">
        <v>136</v>
      </c>
      <c r="K10749" t="s">
        <v>137</v>
      </c>
      <c r="L10749" t="s">
        <v>29947</v>
      </c>
      <c r="M10749" t="s">
        <v>29948</v>
      </c>
      <c r="N10749">
        <v>0.213888888</v>
      </c>
      <c r="O10749">
        <v>2</v>
      </c>
      <c r="P10749">
        <v>8686</v>
      </c>
      <c r="Q10749">
        <v>96</v>
      </c>
      <c r="R10749">
        <v>718</v>
      </c>
      <c r="S10749">
        <v>25</v>
      </c>
      <c r="T10749">
        <v>1389</v>
      </c>
      <c r="U10749">
        <v>3</v>
      </c>
      <c r="V10749">
        <v>1</v>
      </c>
      <c r="W10749">
        <v>0.11989817669573333</v>
      </c>
      <c r="X10749">
        <v>352.90689785228625</v>
      </c>
      <c r="Y10749">
        <v>41.921614315843023</v>
      </c>
      <c r="Z10749">
        <v>48.42962911842789</v>
      </c>
      <c r="AA10749">
        <v>70.260703474972246</v>
      </c>
      <c r="AB10749">
        <v>227.05283553959831</v>
      </c>
      <c r="AC10749">
        <v>66.692969097337709</v>
      </c>
      <c r="AD10749">
        <v>8.3992246381633329E-2</v>
      </c>
      <c r="AE10749">
        <v>807.46853982154278</v>
      </c>
    </row>
    <row r="10750" spans="1:31" x14ac:dyDescent="0.25">
      <c r="A10750">
        <v>1667845</v>
      </c>
      <c r="B10750">
        <v>1</v>
      </c>
      <c r="C10750" t="s">
        <v>80</v>
      </c>
      <c r="D10750" t="s">
        <v>93</v>
      </c>
      <c r="E10750" t="s">
        <v>140</v>
      </c>
      <c r="F10750" t="s">
        <v>5972</v>
      </c>
      <c r="G10750" t="s">
        <v>161</v>
      </c>
      <c r="H10750" t="s">
        <v>134</v>
      </c>
      <c r="I10750" t="s">
        <v>135</v>
      </c>
      <c r="J10750" t="s">
        <v>136</v>
      </c>
      <c r="K10750" t="s">
        <v>137</v>
      </c>
      <c r="L10750" t="s">
        <v>29289</v>
      </c>
      <c r="M10750" t="s">
        <v>29949</v>
      </c>
      <c r="N10750">
        <v>1.7922222219999999</v>
      </c>
      <c r="O10750">
        <v>0</v>
      </c>
      <c r="P10750">
        <v>192</v>
      </c>
      <c r="Q10750">
        <v>2</v>
      </c>
      <c r="R10750">
        <v>44</v>
      </c>
      <c r="S10750">
        <v>3</v>
      </c>
      <c r="T10750">
        <v>38</v>
      </c>
      <c r="U10750">
        <v>0</v>
      </c>
      <c r="V10750">
        <v>0</v>
      </c>
      <c r="W10750">
        <v>0</v>
      </c>
      <c r="X10750">
        <v>32.738845257177502</v>
      </c>
      <c r="Y10750">
        <v>1.1157736015973303</v>
      </c>
      <c r="Z10750">
        <v>11.508053846276622</v>
      </c>
      <c r="AA10750">
        <v>27.974723335545555</v>
      </c>
      <c r="AB10750">
        <v>11.743646588426834</v>
      </c>
      <c r="AC10750">
        <v>0</v>
      </c>
      <c r="AD10750">
        <v>0</v>
      </c>
      <c r="AE10750">
        <v>85.081042629023841</v>
      </c>
    </row>
    <row r="10751" spans="1:31" x14ac:dyDescent="0.25">
      <c r="A10751">
        <v>1667945</v>
      </c>
      <c r="B10751">
        <v>1</v>
      </c>
      <c r="C10751" t="s">
        <v>80</v>
      </c>
      <c r="D10751" t="s">
        <v>94</v>
      </c>
      <c r="E10751" t="s">
        <v>140</v>
      </c>
      <c r="F10751" t="s">
        <v>1853</v>
      </c>
      <c r="G10751" t="s">
        <v>161</v>
      </c>
      <c r="H10751" t="s">
        <v>134</v>
      </c>
      <c r="I10751" t="s">
        <v>135</v>
      </c>
      <c r="J10751" t="s">
        <v>136</v>
      </c>
      <c r="K10751" t="s">
        <v>137</v>
      </c>
      <c r="L10751" t="s">
        <v>29950</v>
      </c>
      <c r="M10751" t="s">
        <v>29951</v>
      </c>
      <c r="N10751">
        <v>1.014444444</v>
      </c>
      <c r="O10751">
        <v>0</v>
      </c>
      <c r="P10751">
        <v>0</v>
      </c>
      <c r="Q10751">
        <v>11</v>
      </c>
      <c r="R10751">
        <v>126</v>
      </c>
      <c r="S10751">
        <v>1</v>
      </c>
      <c r="T10751">
        <v>3</v>
      </c>
      <c r="U10751">
        <v>0</v>
      </c>
      <c r="V10751">
        <v>0</v>
      </c>
      <c r="W10751">
        <v>0</v>
      </c>
      <c r="X10751">
        <v>0</v>
      </c>
      <c r="Y10751">
        <v>33.578502233314062</v>
      </c>
      <c r="Z10751">
        <v>37.946297444588275</v>
      </c>
      <c r="AA10751">
        <v>1.4588809939357334</v>
      </c>
      <c r="AB10751">
        <v>1.5212431452475133</v>
      </c>
      <c r="AC10751">
        <v>0</v>
      </c>
      <c r="AD10751">
        <v>0</v>
      </c>
      <c r="AE10751">
        <v>74.504923817085583</v>
      </c>
    </row>
    <row r="10752" spans="1:31" x14ac:dyDescent="0.25">
      <c r="A10752">
        <v>1667012</v>
      </c>
      <c r="B10752">
        <v>1</v>
      </c>
      <c r="C10752" t="s">
        <v>81</v>
      </c>
      <c r="D10752" t="s">
        <v>123</v>
      </c>
      <c r="E10752" t="s">
        <v>140</v>
      </c>
      <c r="F10752" t="s">
        <v>29952</v>
      </c>
      <c r="G10752" t="s">
        <v>161</v>
      </c>
      <c r="H10752" t="s">
        <v>134</v>
      </c>
      <c r="I10752" t="s">
        <v>135</v>
      </c>
      <c r="J10752" t="s">
        <v>136</v>
      </c>
      <c r="K10752" t="s">
        <v>137</v>
      </c>
      <c r="L10752" t="s">
        <v>29953</v>
      </c>
      <c r="M10752" t="s">
        <v>29706</v>
      </c>
      <c r="N10752">
        <v>3.6555555549999998</v>
      </c>
      <c r="O10752">
        <v>0</v>
      </c>
      <c r="P10752">
        <v>113</v>
      </c>
      <c r="Q10752">
        <v>0</v>
      </c>
      <c r="R10752">
        <v>41</v>
      </c>
      <c r="S10752">
        <v>0</v>
      </c>
      <c r="T10752">
        <v>15</v>
      </c>
      <c r="U10752">
        <v>0</v>
      </c>
      <c r="V10752">
        <v>0</v>
      </c>
      <c r="W10752">
        <v>0</v>
      </c>
      <c r="X10752">
        <v>42.514277722064776</v>
      </c>
      <c r="Y10752">
        <v>0</v>
      </c>
      <c r="Z10752">
        <v>52.096050157880534</v>
      </c>
      <c r="AA10752">
        <v>0</v>
      </c>
      <c r="AB10752">
        <v>33.434271375070807</v>
      </c>
      <c r="AC10752">
        <v>0</v>
      </c>
      <c r="AD10752">
        <v>0</v>
      </c>
      <c r="AE10752">
        <v>128.04459925501612</v>
      </c>
    </row>
    <row r="10753" spans="1:31" x14ac:dyDescent="0.25">
      <c r="A10753">
        <v>1667553</v>
      </c>
      <c r="B10753">
        <v>1</v>
      </c>
      <c r="C10753" t="s">
        <v>81</v>
      </c>
      <c r="D10753" t="s">
        <v>114</v>
      </c>
      <c r="E10753" t="s">
        <v>140</v>
      </c>
      <c r="F10753" t="s">
        <v>5339</v>
      </c>
      <c r="G10753" t="s">
        <v>161</v>
      </c>
      <c r="H10753" t="s">
        <v>134</v>
      </c>
      <c r="I10753" t="s">
        <v>135</v>
      </c>
      <c r="J10753" t="s">
        <v>136</v>
      </c>
      <c r="K10753" t="s">
        <v>137</v>
      </c>
      <c r="L10753" t="s">
        <v>29954</v>
      </c>
      <c r="M10753" t="s">
        <v>29955</v>
      </c>
      <c r="N10753">
        <v>0.117777777</v>
      </c>
      <c r="O10753">
        <v>0</v>
      </c>
      <c r="P10753">
        <v>1790</v>
      </c>
      <c r="Q10753">
        <v>0</v>
      </c>
      <c r="R10753">
        <v>46</v>
      </c>
      <c r="S10753">
        <v>8</v>
      </c>
      <c r="T10753">
        <v>159</v>
      </c>
      <c r="U10753">
        <v>1</v>
      </c>
      <c r="V10753">
        <v>1</v>
      </c>
      <c r="W10753">
        <v>0</v>
      </c>
      <c r="X10753">
        <v>14.035882483641252</v>
      </c>
      <c r="Y10753">
        <v>0</v>
      </c>
      <c r="Z10753">
        <v>8.8736489675417779E-2</v>
      </c>
      <c r="AA10753">
        <v>4.4066723436456972</v>
      </c>
      <c r="AB10753">
        <v>3.5578903415925383</v>
      </c>
      <c r="AC10753">
        <v>9.0366288842222225E-2</v>
      </c>
      <c r="AD10753">
        <v>0</v>
      </c>
      <c r="AE10753">
        <v>22.179547947397129</v>
      </c>
    </row>
    <row r="10754" spans="1:31" x14ac:dyDescent="0.25">
      <c r="A10754">
        <v>1668094</v>
      </c>
      <c r="B10754">
        <v>1</v>
      </c>
      <c r="C10754" t="s">
        <v>80</v>
      </c>
      <c r="D10754" t="s">
        <v>106</v>
      </c>
      <c r="E10754" t="s">
        <v>131</v>
      </c>
      <c r="F10754" t="s">
        <v>29956</v>
      </c>
      <c r="G10754" t="s">
        <v>195</v>
      </c>
      <c r="H10754" t="s">
        <v>134</v>
      </c>
      <c r="I10754" t="s">
        <v>135</v>
      </c>
      <c r="J10754" t="s">
        <v>136</v>
      </c>
      <c r="K10754" t="s">
        <v>137</v>
      </c>
      <c r="L10754" t="s">
        <v>29957</v>
      </c>
      <c r="M10754" t="s">
        <v>29958</v>
      </c>
      <c r="N10754">
        <v>2.0838888880000002</v>
      </c>
      <c r="O10754">
        <v>0</v>
      </c>
      <c r="P10754">
        <v>29</v>
      </c>
      <c r="Q10754">
        <v>0</v>
      </c>
      <c r="R10754">
        <v>19</v>
      </c>
      <c r="S10754">
        <v>0</v>
      </c>
      <c r="T10754">
        <v>7</v>
      </c>
      <c r="U10754">
        <v>0</v>
      </c>
      <c r="V10754">
        <v>0</v>
      </c>
      <c r="W10754">
        <v>0</v>
      </c>
      <c r="X10754">
        <v>3.8218340373289741</v>
      </c>
      <c r="Y10754">
        <v>0</v>
      </c>
      <c r="Z10754">
        <v>0.51126465004186661</v>
      </c>
      <c r="AA10754">
        <v>0</v>
      </c>
      <c r="AB10754">
        <v>0.13396841907194668</v>
      </c>
      <c r="AC10754">
        <v>0</v>
      </c>
      <c r="AD10754">
        <v>0</v>
      </c>
      <c r="AE10754">
        <v>4.4670671064427871</v>
      </c>
    </row>
    <row r="10755" spans="1:31" x14ac:dyDescent="0.25">
      <c r="A10755">
        <v>1667361</v>
      </c>
      <c r="B10755">
        <v>1</v>
      </c>
      <c r="C10755" t="s">
        <v>81</v>
      </c>
      <c r="D10755" t="s">
        <v>128</v>
      </c>
      <c r="E10755" t="s">
        <v>204</v>
      </c>
      <c r="F10755" t="s">
        <v>3430</v>
      </c>
      <c r="G10755" t="s">
        <v>161</v>
      </c>
      <c r="H10755" t="s">
        <v>134</v>
      </c>
      <c r="I10755" t="s">
        <v>135</v>
      </c>
      <c r="J10755" t="s">
        <v>136</v>
      </c>
      <c r="K10755" t="s">
        <v>137</v>
      </c>
      <c r="L10755" t="s">
        <v>29959</v>
      </c>
      <c r="M10755" t="s">
        <v>2341</v>
      </c>
      <c r="N10755">
        <v>0.12555555500000001</v>
      </c>
      <c r="O10755">
        <v>0</v>
      </c>
      <c r="P10755">
        <v>0</v>
      </c>
      <c r="Q10755">
        <v>0</v>
      </c>
      <c r="R10755">
        <v>0</v>
      </c>
      <c r="S10755">
        <v>29</v>
      </c>
      <c r="T10755">
        <v>0</v>
      </c>
      <c r="U10755">
        <v>25</v>
      </c>
      <c r="V10755">
        <v>0</v>
      </c>
      <c r="W10755">
        <v>0</v>
      </c>
      <c r="X10755">
        <v>0</v>
      </c>
      <c r="Y10755">
        <v>0</v>
      </c>
      <c r="Z10755">
        <v>0</v>
      </c>
      <c r="AA10755">
        <v>55.64998869672651</v>
      </c>
      <c r="AB10755">
        <v>0</v>
      </c>
      <c r="AC10755">
        <v>280.41073009020238</v>
      </c>
      <c r="AD10755">
        <v>0</v>
      </c>
      <c r="AE10755">
        <v>336.06071878692887</v>
      </c>
    </row>
    <row r="10756" spans="1:31" x14ac:dyDescent="0.25">
      <c r="A10756">
        <v>1667029</v>
      </c>
      <c r="B10756">
        <v>1</v>
      </c>
      <c r="C10756" t="s">
        <v>80</v>
      </c>
      <c r="D10756" t="s">
        <v>106</v>
      </c>
      <c r="E10756" t="s">
        <v>140</v>
      </c>
      <c r="F10756" t="s">
        <v>28180</v>
      </c>
      <c r="G10756" t="s">
        <v>161</v>
      </c>
      <c r="H10756" t="s">
        <v>134</v>
      </c>
      <c r="I10756" t="s">
        <v>135</v>
      </c>
      <c r="J10756" t="s">
        <v>136</v>
      </c>
      <c r="K10756" t="s">
        <v>137</v>
      </c>
      <c r="L10756" t="s">
        <v>29960</v>
      </c>
      <c r="M10756" t="s">
        <v>29961</v>
      </c>
      <c r="N10756">
        <v>0.1575</v>
      </c>
      <c r="O10756">
        <v>2</v>
      </c>
      <c r="P10756">
        <v>1631</v>
      </c>
      <c r="Q10756">
        <v>54</v>
      </c>
      <c r="R10756">
        <v>311</v>
      </c>
      <c r="S10756">
        <v>29</v>
      </c>
      <c r="T10756">
        <v>263</v>
      </c>
      <c r="U10756">
        <v>4</v>
      </c>
      <c r="V10756">
        <v>0</v>
      </c>
      <c r="W10756">
        <v>2.2967854123410004E-2</v>
      </c>
      <c r="X10756">
        <v>46.774291048717672</v>
      </c>
      <c r="Y10756">
        <v>11.370466918192568</v>
      </c>
      <c r="Z10756">
        <v>13.742471004325084</v>
      </c>
      <c r="AA10756">
        <v>24.000434275032013</v>
      </c>
      <c r="AB10756">
        <v>32.791244987097912</v>
      </c>
      <c r="AC10756">
        <v>103.96314622088215</v>
      </c>
      <c r="AD10756">
        <v>0</v>
      </c>
      <c r="AE10756">
        <v>232.66502230837082</v>
      </c>
    </row>
    <row r="10757" spans="1:31" x14ac:dyDescent="0.25">
      <c r="A10757">
        <v>1667075</v>
      </c>
      <c r="B10757">
        <v>1</v>
      </c>
      <c r="C10757" t="s">
        <v>80</v>
      </c>
      <c r="D10757" t="s">
        <v>83</v>
      </c>
      <c r="E10757" t="s">
        <v>131</v>
      </c>
      <c r="F10757" t="s">
        <v>29962</v>
      </c>
      <c r="G10757" t="s">
        <v>161</v>
      </c>
      <c r="H10757" t="s">
        <v>134</v>
      </c>
      <c r="I10757" t="s">
        <v>135</v>
      </c>
      <c r="J10757" t="s">
        <v>136</v>
      </c>
      <c r="K10757" t="s">
        <v>137</v>
      </c>
      <c r="L10757" t="s">
        <v>29963</v>
      </c>
      <c r="M10757" t="s">
        <v>29964</v>
      </c>
      <c r="N10757">
        <v>0.71944444399999996</v>
      </c>
      <c r="O10757">
        <v>0</v>
      </c>
      <c r="P10757">
        <v>0</v>
      </c>
      <c r="Q10757">
        <v>6</v>
      </c>
      <c r="R10757">
        <v>0</v>
      </c>
      <c r="S10757">
        <v>3</v>
      </c>
      <c r="T10757">
        <v>0</v>
      </c>
      <c r="U10757">
        <v>0</v>
      </c>
      <c r="V10757">
        <v>0</v>
      </c>
      <c r="W10757">
        <v>0</v>
      </c>
      <c r="X10757">
        <v>0</v>
      </c>
      <c r="Y10757">
        <v>1.9468579928049778</v>
      </c>
      <c r="Z10757">
        <v>0</v>
      </c>
      <c r="AA10757">
        <v>3.3575303747357563</v>
      </c>
      <c r="AB10757">
        <v>0</v>
      </c>
      <c r="AC10757">
        <v>0</v>
      </c>
      <c r="AD10757">
        <v>0</v>
      </c>
      <c r="AE10757">
        <v>5.3043883675407342</v>
      </c>
    </row>
    <row r="10758" spans="1:31" x14ac:dyDescent="0.25">
      <c r="A10758">
        <v>1667152</v>
      </c>
      <c r="B10758">
        <v>1</v>
      </c>
      <c r="C10758" t="s">
        <v>81</v>
      </c>
      <c r="D10758" t="s">
        <v>112</v>
      </c>
      <c r="E10758" t="s">
        <v>178</v>
      </c>
      <c r="F10758" t="s">
        <v>29965</v>
      </c>
      <c r="G10758" t="s">
        <v>227</v>
      </c>
      <c r="H10758" t="s">
        <v>149</v>
      </c>
      <c r="I10758" t="s">
        <v>135</v>
      </c>
      <c r="J10758" t="s">
        <v>136</v>
      </c>
      <c r="K10758" t="s">
        <v>137</v>
      </c>
      <c r="L10758" t="s">
        <v>29966</v>
      </c>
      <c r="M10758" t="s">
        <v>29967</v>
      </c>
      <c r="N10758">
        <v>1.9058333329999999</v>
      </c>
      <c r="O10758">
        <v>0</v>
      </c>
      <c r="P10758">
        <v>50</v>
      </c>
      <c r="Q10758">
        <v>0</v>
      </c>
      <c r="R10758">
        <v>2</v>
      </c>
      <c r="S10758">
        <v>0</v>
      </c>
      <c r="T10758">
        <v>5</v>
      </c>
      <c r="U10758">
        <v>0</v>
      </c>
      <c r="V10758">
        <v>0</v>
      </c>
      <c r="W10758">
        <v>0</v>
      </c>
      <c r="X10758">
        <v>5.6399786979499291</v>
      </c>
      <c r="Y10758">
        <v>0</v>
      </c>
      <c r="Z10758">
        <v>1.3858996362343612E-2</v>
      </c>
      <c r="AA10758">
        <v>0</v>
      </c>
      <c r="AB10758">
        <v>0.66542162629019685</v>
      </c>
      <c r="AC10758">
        <v>0</v>
      </c>
      <c r="AD10758">
        <v>0</v>
      </c>
      <c r="AE10758">
        <v>6.3192593206024696</v>
      </c>
    </row>
    <row r="10759" spans="1:31" x14ac:dyDescent="0.25">
      <c r="A10759">
        <v>1667739</v>
      </c>
      <c r="B10759">
        <v>1</v>
      </c>
      <c r="C10759" t="s">
        <v>80</v>
      </c>
      <c r="D10759" t="s">
        <v>107</v>
      </c>
      <c r="E10759" t="s">
        <v>362</v>
      </c>
      <c r="F10759" t="s">
        <v>29968</v>
      </c>
      <c r="G10759" t="s">
        <v>900</v>
      </c>
      <c r="H10759" t="s">
        <v>149</v>
      </c>
      <c r="I10759" t="s">
        <v>135</v>
      </c>
      <c r="J10759" t="s">
        <v>136</v>
      </c>
      <c r="K10759" t="s">
        <v>137</v>
      </c>
      <c r="L10759" t="s">
        <v>29969</v>
      </c>
      <c r="M10759" t="s">
        <v>29970</v>
      </c>
      <c r="N10759">
        <v>0.92194444399999997</v>
      </c>
      <c r="O10759">
        <v>0</v>
      </c>
      <c r="P10759">
        <v>25</v>
      </c>
      <c r="Q10759">
        <v>0</v>
      </c>
      <c r="R10759">
        <v>0</v>
      </c>
      <c r="S10759">
        <v>0</v>
      </c>
      <c r="T10759">
        <v>6</v>
      </c>
      <c r="U10759">
        <v>0</v>
      </c>
      <c r="V10759">
        <v>0</v>
      </c>
      <c r="W10759">
        <v>0</v>
      </c>
      <c r="X10759">
        <v>2.890121441634923</v>
      </c>
      <c r="Y10759">
        <v>0</v>
      </c>
      <c r="Z10759">
        <v>0</v>
      </c>
      <c r="AA10759">
        <v>0</v>
      </c>
      <c r="AB10759">
        <v>16.841376643509498</v>
      </c>
      <c r="AC10759">
        <v>0</v>
      </c>
      <c r="AD10759">
        <v>0</v>
      </c>
      <c r="AE10759">
        <v>19.731498085144423</v>
      </c>
    </row>
    <row r="10760" spans="1:31" x14ac:dyDescent="0.25">
      <c r="A10760">
        <v>1667839</v>
      </c>
      <c r="B10760">
        <v>1</v>
      </c>
      <c r="C10760" t="s">
        <v>80</v>
      </c>
      <c r="D10760" t="s">
        <v>106</v>
      </c>
      <c r="E10760" t="s">
        <v>140</v>
      </c>
      <c r="F10760" t="s">
        <v>2243</v>
      </c>
      <c r="G10760" t="s">
        <v>161</v>
      </c>
      <c r="H10760" t="s">
        <v>134</v>
      </c>
      <c r="I10760" t="s">
        <v>191</v>
      </c>
      <c r="J10760" t="s">
        <v>136</v>
      </c>
      <c r="K10760" t="s">
        <v>137</v>
      </c>
      <c r="L10760" t="s">
        <v>29971</v>
      </c>
      <c r="M10760" t="s">
        <v>29972</v>
      </c>
      <c r="N10760">
        <v>1.1944444E-2</v>
      </c>
      <c r="O10760">
        <v>1</v>
      </c>
      <c r="P10760">
        <v>2</v>
      </c>
      <c r="Q10760">
        <v>18</v>
      </c>
      <c r="R10760">
        <v>269</v>
      </c>
      <c r="S10760">
        <v>11</v>
      </c>
      <c r="T10760">
        <v>57</v>
      </c>
      <c r="U10760">
        <v>0</v>
      </c>
      <c r="V10760">
        <v>0</v>
      </c>
      <c r="W10760">
        <v>6.3003699951111125E-3</v>
      </c>
      <c r="X10760">
        <v>6.6009756083226678E-2</v>
      </c>
      <c r="Y10760">
        <v>0.11178422654445751</v>
      </c>
      <c r="Z10760">
        <v>2.8015180448913797</v>
      </c>
      <c r="AA10760">
        <v>0.49614761016048003</v>
      </c>
      <c r="AB10760">
        <v>0.48449962816416003</v>
      </c>
      <c r="AC10760">
        <v>0</v>
      </c>
      <c r="AD10760">
        <v>0</v>
      </c>
      <c r="AE10760">
        <v>3.9662596358388154</v>
      </c>
    </row>
    <row r="10761" spans="1:31" x14ac:dyDescent="0.25">
      <c r="A10761">
        <v>1667716</v>
      </c>
      <c r="B10761">
        <v>1</v>
      </c>
      <c r="C10761" t="s">
        <v>81</v>
      </c>
      <c r="D10761" t="s">
        <v>120</v>
      </c>
      <c r="E10761" t="s">
        <v>146</v>
      </c>
      <c r="F10761" t="s">
        <v>29973</v>
      </c>
      <c r="G10761" t="s">
        <v>585</v>
      </c>
      <c r="H10761" t="s">
        <v>134</v>
      </c>
      <c r="I10761" t="s">
        <v>135</v>
      </c>
      <c r="J10761" t="s">
        <v>136</v>
      </c>
      <c r="K10761" t="s">
        <v>137</v>
      </c>
      <c r="L10761" t="s">
        <v>29974</v>
      </c>
      <c r="M10761" t="s">
        <v>28904</v>
      </c>
      <c r="N10761">
        <v>0.31388888799999998</v>
      </c>
      <c r="O10761">
        <v>0</v>
      </c>
      <c r="P10761">
        <v>149</v>
      </c>
      <c r="Q10761">
        <v>0</v>
      </c>
      <c r="R10761">
        <v>12</v>
      </c>
      <c r="S10761">
        <v>0</v>
      </c>
      <c r="T10761">
        <v>10</v>
      </c>
      <c r="U10761">
        <v>0</v>
      </c>
      <c r="V10761">
        <v>0</v>
      </c>
      <c r="W10761">
        <v>0</v>
      </c>
      <c r="X10761">
        <v>5.1466939721988103</v>
      </c>
      <c r="Y10761">
        <v>0</v>
      </c>
      <c r="Z10761">
        <v>0.29903102190242498</v>
      </c>
      <c r="AA10761">
        <v>0</v>
      </c>
      <c r="AB10761">
        <v>0.7728769559872668</v>
      </c>
      <c r="AC10761">
        <v>0</v>
      </c>
      <c r="AD10761">
        <v>0</v>
      </c>
      <c r="AE10761">
        <v>6.2186019500885017</v>
      </c>
    </row>
    <row r="10762" spans="1:31" x14ac:dyDescent="0.25">
      <c r="A10762">
        <v>1667052</v>
      </c>
      <c r="B10762">
        <v>1</v>
      </c>
      <c r="C10762" t="s">
        <v>80</v>
      </c>
      <c r="D10762" t="s">
        <v>82</v>
      </c>
      <c r="E10762" t="s">
        <v>178</v>
      </c>
      <c r="F10762" t="s">
        <v>22086</v>
      </c>
      <c r="G10762" t="s">
        <v>227</v>
      </c>
      <c r="H10762" t="s">
        <v>149</v>
      </c>
      <c r="I10762" t="s">
        <v>135</v>
      </c>
      <c r="J10762" t="s">
        <v>136</v>
      </c>
      <c r="K10762" t="s">
        <v>137</v>
      </c>
      <c r="L10762" t="s">
        <v>29975</v>
      </c>
      <c r="M10762" t="s">
        <v>29976</v>
      </c>
      <c r="N10762">
        <v>4.2691666660000003</v>
      </c>
      <c r="O10762">
        <v>0</v>
      </c>
      <c r="P10762">
        <v>99</v>
      </c>
      <c r="Q10762">
        <v>0</v>
      </c>
      <c r="R10762">
        <v>0</v>
      </c>
      <c r="S10762">
        <v>0</v>
      </c>
      <c r="T10762">
        <v>5</v>
      </c>
      <c r="U10762">
        <v>0</v>
      </c>
      <c r="V10762">
        <v>0</v>
      </c>
      <c r="W10762">
        <v>0</v>
      </c>
      <c r="X10762">
        <v>226.6694966376042</v>
      </c>
      <c r="Y10762">
        <v>0</v>
      </c>
      <c r="Z10762">
        <v>0</v>
      </c>
      <c r="AA10762">
        <v>0</v>
      </c>
      <c r="AB10762">
        <v>4.7310847904764657</v>
      </c>
      <c r="AC10762">
        <v>0</v>
      </c>
      <c r="AD10762">
        <v>0</v>
      </c>
      <c r="AE10762">
        <v>231.40058142808067</v>
      </c>
    </row>
    <row r="10763" spans="1:31" x14ac:dyDescent="0.25">
      <c r="A10763">
        <v>1667175</v>
      </c>
      <c r="B10763">
        <v>1</v>
      </c>
      <c r="C10763" t="s">
        <v>80</v>
      </c>
      <c r="D10763" t="s">
        <v>92</v>
      </c>
      <c r="E10763" t="s">
        <v>131</v>
      </c>
      <c r="F10763" t="s">
        <v>29977</v>
      </c>
      <c r="G10763" t="s">
        <v>195</v>
      </c>
      <c r="H10763" t="s">
        <v>134</v>
      </c>
      <c r="I10763" t="s">
        <v>135</v>
      </c>
      <c r="J10763" t="s">
        <v>136</v>
      </c>
      <c r="K10763" t="s">
        <v>137</v>
      </c>
      <c r="L10763" t="s">
        <v>29978</v>
      </c>
      <c r="M10763" t="s">
        <v>29979</v>
      </c>
      <c r="N10763">
        <v>1.5861111109999999</v>
      </c>
      <c r="O10763">
        <v>1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0</v>
      </c>
      <c r="V10763">
        <v>0</v>
      </c>
      <c r="W10763">
        <v>6.9165439194729137</v>
      </c>
      <c r="X10763">
        <v>0</v>
      </c>
      <c r="Y10763">
        <v>0</v>
      </c>
      <c r="Z10763">
        <v>0</v>
      </c>
      <c r="AA10763">
        <v>0</v>
      </c>
      <c r="AB10763">
        <v>0</v>
      </c>
      <c r="AC10763">
        <v>0</v>
      </c>
      <c r="AD10763">
        <v>0</v>
      </c>
      <c r="AE10763">
        <v>6.9165439194729137</v>
      </c>
    </row>
    <row r="10764" spans="1:31" x14ac:dyDescent="0.25">
      <c r="A10764">
        <v>1667367</v>
      </c>
      <c r="B10764">
        <v>1</v>
      </c>
      <c r="C10764" t="s">
        <v>81</v>
      </c>
      <c r="D10764" t="s">
        <v>127</v>
      </c>
      <c r="E10764" t="s">
        <v>131</v>
      </c>
      <c r="F10764" t="s">
        <v>485</v>
      </c>
      <c r="G10764" t="s">
        <v>161</v>
      </c>
      <c r="H10764" t="s">
        <v>134</v>
      </c>
      <c r="I10764" t="s">
        <v>191</v>
      </c>
      <c r="J10764" t="s">
        <v>136</v>
      </c>
      <c r="K10764" t="s">
        <v>137</v>
      </c>
      <c r="L10764" t="s">
        <v>29980</v>
      </c>
      <c r="M10764" t="s">
        <v>29981</v>
      </c>
      <c r="N10764">
        <v>2.2222222E-2</v>
      </c>
      <c r="O10764">
        <v>0</v>
      </c>
      <c r="P10764">
        <v>439</v>
      </c>
      <c r="Q10764">
        <v>113</v>
      </c>
      <c r="R10764">
        <v>73</v>
      </c>
      <c r="S10764">
        <v>7</v>
      </c>
      <c r="T10764">
        <v>54</v>
      </c>
      <c r="U10764">
        <v>1</v>
      </c>
      <c r="V10764">
        <v>1</v>
      </c>
      <c r="W10764">
        <v>0</v>
      </c>
      <c r="X10764">
        <v>1.8040075196757559</v>
      </c>
      <c r="Y10764">
        <v>1.4649373669458665</v>
      </c>
      <c r="Z10764">
        <v>0.13328735917477774</v>
      </c>
      <c r="AA10764">
        <v>1.0475935217444445</v>
      </c>
      <c r="AB10764">
        <v>0.30872834897795554</v>
      </c>
      <c r="AC10764">
        <v>0</v>
      </c>
      <c r="AD10764">
        <v>8.2676028013600009E-2</v>
      </c>
      <c r="AE10764">
        <v>4.8412301445323997</v>
      </c>
    </row>
    <row r="10765" spans="1:31" x14ac:dyDescent="0.25">
      <c r="A10765">
        <v>1667862</v>
      </c>
      <c r="B10765">
        <v>1</v>
      </c>
      <c r="C10765" t="s">
        <v>81</v>
      </c>
      <c r="D10765" t="s">
        <v>123</v>
      </c>
      <c r="E10765" t="s">
        <v>178</v>
      </c>
      <c r="F10765" t="s">
        <v>29982</v>
      </c>
      <c r="G10765" t="s">
        <v>231</v>
      </c>
      <c r="H10765" t="s">
        <v>149</v>
      </c>
      <c r="I10765" t="s">
        <v>135</v>
      </c>
      <c r="J10765" t="s">
        <v>136</v>
      </c>
      <c r="K10765" t="s">
        <v>137</v>
      </c>
      <c r="L10765" t="s">
        <v>29983</v>
      </c>
      <c r="M10765" t="s">
        <v>29984</v>
      </c>
      <c r="N10765">
        <v>1.3758333330000001</v>
      </c>
      <c r="O10765">
        <v>0</v>
      </c>
      <c r="P10765">
        <v>1</v>
      </c>
      <c r="Q10765">
        <v>0</v>
      </c>
      <c r="R10765">
        <v>0</v>
      </c>
      <c r="S10765">
        <v>0</v>
      </c>
      <c r="T10765">
        <v>11</v>
      </c>
      <c r="U10765">
        <v>0</v>
      </c>
      <c r="V10765">
        <v>0</v>
      </c>
      <c r="W10765">
        <v>0</v>
      </c>
      <c r="X10765">
        <v>1.3373503764876069</v>
      </c>
      <c r="Y10765">
        <v>0</v>
      </c>
      <c r="Z10765">
        <v>0</v>
      </c>
      <c r="AA10765">
        <v>0</v>
      </c>
      <c r="AB10765">
        <v>38.780683774799726</v>
      </c>
      <c r="AC10765">
        <v>0</v>
      </c>
      <c r="AD10765">
        <v>0</v>
      </c>
      <c r="AE10765">
        <v>40.118034151287333</v>
      </c>
    </row>
    <row r="10766" spans="1:31" x14ac:dyDescent="0.25">
      <c r="A10766">
        <v>1667762</v>
      </c>
      <c r="B10766">
        <v>1</v>
      </c>
      <c r="C10766" t="s">
        <v>80</v>
      </c>
      <c r="D10766" t="s">
        <v>89</v>
      </c>
      <c r="E10766" t="s">
        <v>140</v>
      </c>
      <c r="F10766" t="s">
        <v>11667</v>
      </c>
      <c r="G10766" t="s">
        <v>161</v>
      </c>
      <c r="H10766" t="s">
        <v>134</v>
      </c>
      <c r="I10766" t="s">
        <v>135</v>
      </c>
      <c r="J10766" t="s">
        <v>136</v>
      </c>
      <c r="K10766" t="s">
        <v>137</v>
      </c>
      <c r="L10766" t="s">
        <v>29985</v>
      </c>
      <c r="M10766" t="s">
        <v>29986</v>
      </c>
      <c r="N10766">
        <v>9.5000000000000001E-2</v>
      </c>
      <c r="O10766">
        <v>5</v>
      </c>
      <c r="P10766">
        <v>6418</v>
      </c>
      <c r="Q10766">
        <v>3</v>
      </c>
      <c r="R10766">
        <v>225</v>
      </c>
      <c r="S10766">
        <v>20</v>
      </c>
      <c r="T10766">
        <v>955</v>
      </c>
      <c r="U10766">
        <v>8</v>
      </c>
      <c r="V10766">
        <v>0</v>
      </c>
      <c r="W10766">
        <v>21.601988396819461</v>
      </c>
      <c r="X10766">
        <v>374.43710858067828</v>
      </c>
      <c r="Y10766">
        <v>0.78327793606050011</v>
      </c>
      <c r="Z10766">
        <v>4.3112081195982306</v>
      </c>
      <c r="AA10766">
        <v>63.154028882749202</v>
      </c>
      <c r="AB10766">
        <v>153.34682552174382</v>
      </c>
      <c r="AC10766">
        <v>16.08818165955968</v>
      </c>
      <c r="AD10766">
        <v>0</v>
      </c>
      <c r="AE10766">
        <v>633.72261909720919</v>
      </c>
    </row>
    <row r="10767" spans="1:31" x14ac:dyDescent="0.25">
      <c r="A10767">
        <v>1668008</v>
      </c>
      <c r="B10767">
        <v>1</v>
      </c>
      <c r="C10767" t="s">
        <v>80</v>
      </c>
      <c r="D10767" t="s">
        <v>100</v>
      </c>
      <c r="E10767" t="s">
        <v>131</v>
      </c>
      <c r="F10767" t="s">
        <v>29987</v>
      </c>
      <c r="G10767" t="s">
        <v>133</v>
      </c>
      <c r="H10767" t="s">
        <v>134</v>
      </c>
      <c r="I10767" t="s">
        <v>135</v>
      </c>
      <c r="J10767" t="s">
        <v>136</v>
      </c>
      <c r="K10767" t="s">
        <v>137</v>
      </c>
      <c r="L10767" t="s">
        <v>29988</v>
      </c>
      <c r="M10767" t="s">
        <v>29989</v>
      </c>
      <c r="N10767">
        <v>5.6702777769999999</v>
      </c>
      <c r="O10767">
        <v>0</v>
      </c>
      <c r="P10767">
        <v>258</v>
      </c>
      <c r="Q10767">
        <v>0</v>
      </c>
      <c r="R10767">
        <v>0</v>
      </c>
      <c r="S10767">
        <v>0</v>
      </c>
      <c r="T10767">
        <v>18</v>
      </c>
      <c r="U10767">
        <v>0</v>
      </c>
      <c r="V10767">
        <v>0</v>
      </c>
      <c r="W10767">
        <v>0</v>
      </c>
      <c r="X10767">
        <v>279.76785792430547</v>
      </c>
      <c r="Y10767">
        <v>0</v>
      </c>
      <c r="Z10767">
        <v>0</v>
      </c>
      <c r="AA10767">
        <v>0</v>
      </c>
      <c r="AB10767">
        <v>53.5942169083255</v>
      </c>
      <c r="AC10767">
        <v>0</v>
      </c>
      <c r="AD10767">
        <v>0</v>
      </c>
      <c r="AE10767">
        <v>333.36207483263098</v>
      </c>
    </row>
    <row r="10768" spans="1:31" x14ac:dyDescent="0.25">
      <c r="A10768">
        <v>1667630</v>
      </c>
      <c r="B10768">
        <v>1</v>
      </c>
      <c r="C10768" t="s">
        <v>80</v>
      </c>
      <c r="D10768" t="s">
        <v>88</v>
      </c>
      <c r="E10768" t="s">
        <v>152</v>
      </c>
      <c r="F10768" t="s">
        <v>29990</v>
      </c>
      <c r="G10768" t="s">
        <v>507</v>
      </c>
      <c r="H10768" t="s">
        <v>149</v>
      </c>
      <c r="I10768" t="s">
        <v>135</v>
      </c>
      <c r="J10768" t="s">
        <v>136</v>
      </c>
      <c r="K10768" t="s">
        <v>137</v>
      </c>
      <c r="L10768" t="s">
        <v>29991</v>
      </c>
      <c r="M10768" t="s">
        <v>29992</v>
      </c>
      <c r="N10768">
        <v>3.0358333329999998</v>
      </c>
      <c r="O10768">
        <v>0</v>
      </c>
      <c r="P10768">
        <v>2</v>
      </c>
      <c r="Q10768">
        <v>0</v>
      </c>
      <c r="R10768">
        <v>0</v>
      </c>
      <c r="S10768">
        <v>0</v>
      </c>
      <c r="T10768">
        <v>0</v>
      </c>
      <c r="U10768">
        <v>0</v>
      </c>
      <c r="V10768">
        <v>0</v>
      </c>
      <c r="W10768">
        <v>0</v>
      </c>
      <c r="X10768">
        <v>2.1949015009805111</v>
      </c>
      <c r="Y10768">
        <v>0</v>
      </c>
      <c r="Z10768">
        <v>0</v>
      </c>
      <c r="AA10768">
        <v>0</v>
      </c>
      <c r="AB10768">
        <v>0</v>
      </c>
      <c r="AC10768">
        <v>0</v>
      </c>
      <c r="AD10768">
        <v>0</v>
      </c>
      <c r="AE10768">
        <v>2.1949015009805111</v>
      </c>
    </row>
    <row r="10769" spans="1:31" x14ac:dyDescent="0.25">
      <c r="A10769">
        <v>1667822</v>
      </c>
      <c r="B10769">
        <v>1</v>
      </c>
      <c r="C10769" t="s">
        <v>80</v>
      </c>
      <c r="D10769" t="s">
        <v>96</v>
      </c>
      <c r="E10769" t="s">
        <v>131</v>
      </c>
      <c r="F10769" t="s">
        <v>29993</v>
      </c>
      <c r="G10769" t="s">
        <v>195</v>
      </c>
      <c r="H10769" t="s">
        <v>134</v>
      </c>
      <c r="I10769" t="s">
        <v>135</v>
      </c>
      <c r="J10769" t="s">
        <v>136</v>
      </c>
      <c r="K10769" t="s">
        <v>137</v>
      </c>
      <c r="L10769" t="s">
        <v>29994</v>
      </c>
      <c r="M10769" t="s">
        <v>29995</v>
      </c>
      <c r="N10769">
        <v>6.3194444440000002</v>
      </c>
      <c r="O10769">
        <v>0</v>
      </c>
      <c r="P10769">
        <v>0</v>
      </c>
      <c r="Q10769">
        <v>0</v>
      </c>
      <c r="R10769">
        <v>0</v>
      </c>
      <c r="S10769">
        <v>1</v>
      </c>
      <c r="T10769">
        <v>0</v>
      </c>
      <c r="U10769">
        <v>0</v>
      </c>
      <c r="V10769">
        <v>0</v>
      </c>
      <c r="W10769">
        <v>0</v>
      </c>
      <c r="X10769">
        <v>0</v>
      </c>
      <c r="Y10769">
        <v>0</v>
      </c>
      <c r="Z10769">
        <v>0</v>
      </c>
      <c r="AA10769">
        <v>8.4304765791406329</v>
      </c>
      <c r="AB10769">
        <v>0</v>
      </c>
      <c r="AC10769">
        <v>0</v>
      </c>
      <c r="AD10769">
        <v>0</v>
      </c>
      <c r="AE10769">
        <v>8.4304765791406329</v>
      </c>
    </row>
    <row r="10770" spans="1:31" x14ac:dyDescent="0.25">
      <c r="A10770">
        <v>1668071</v>
      </c>
      <c r="B10770">
        <v>1</v>
      </c>
      <c r="C10770" t="s">
        <v>80</v>
      </c>
      <c r="D10770" t="s">
        <v>83</v>
      </c>
      <c r="E10770" t="s">
        <v>204</v>
      </c>
      <c r="F10770" t="s">
        <v>24464</v>
      </c>
      <c r="G10770" t="s">
        <v>195</v>
      </c>
      <c r="H10770" t="s">
        <v>134</v>
      </c>
      <c r="I10770" t="s">
        <v>135</v>
      </c>
      <c r="J10770" t="s">
        <v>136</v>
      </c>
      <c r="K10770" t="s">
        <v>137</v>
      </c>
      <c r="L10770" t="s">
        <v>29996</v>
      </c>
      <c r="M10770" t="s">
        <v>29997</v>
      </c>
      <c r="N10770">
        <v>0.28972222199999997</v>
      </c>
      <c r="O10770">
        <v>4</v>
      </c>
      <c r="P10770">
        <v>220</v>
      </c>
      <c r="Q10770">
        <v>8</v>
      </c>
      <c r="R10770">
        <v>21</v>
      </c>
      <c r="S10770">
        <v>12</v>
      </c>
      <c r="T10770">
        <v>17</v>
      </c>
      <c r="U10770">
        <v>0</v>
      </c>
      <c r="V10770">
        <v>0</v>
      </c>
      <c r="W10770">
        <v>2.629010832355779</v>
      </c>
      <c r="X10770">
        <v>15.706792012108464</v>
      </c>
      <c r="Y10770">
        <v>0.44656567115717671</v>
      </c>
      <c r="Z10770">
        <v>4.0105311137254995</v>
      </c>
      <c r="AA10770">
        <v>64.454078363824522</v>
      </c>
      <c r="AB10770">
        <v>1.7290956877371175</v>
      </c>
      <c r="AC10770">
        <v>0</v>
      </c>
      <c r="AD10770">
        <v>0</v>
      </c>
      <c r="AE10770">
        <v>88.976073680908556</v>
      </c>
    </row>
    <row r="10771" spans="1:31" x14ac:dyDescent="0.25">
      <c r="A10771">
        <v>1667530</v>
      </c>
      <c r="B10771">
        <v>1</v>
      </c>
      <c r="C10771" t="s">
        <v>80</v>
      </c>
      <c r="D10771" t="s">
        <v>103</v>
      </c>
      <c r="E10771" t="s">
        <v>642</v>
      </c>
      <c r="F10771" t="s">
        <v>29998</v>
      </c>
      <c r="G10771" t="s">
        <v>161</v>
      </c>
      <c r="H10771" t="s">
        <v>134</v>
      </c>
      <c r="I10771" t="s">
        <v>135</v>
      </c>
      <c r="J10771" t="s">
        <v>136</v>
      </c>
      <c r="K10771" t="s">
        <v>137</v>
      </c>
      <c r="L10771" t="s">
        <v>29422</v>
      </c>
      <c r="M10771" t="s">
        <v>29999</v>
      </c>
      <c r="N10771">
        <v>0.53670833299999998</v>
      </c>
      <c r="O10771">
        <v>1</v>
      </c>
      <c r="P10771">
        <v>317</v>
      </c>
      <c r="Q10771">
        <v>6</v>
      </c>
      <c r="R10771">
        <v>120</v>
      </c>
      <c r="S10771">
        <v>56</v>
      </c>
      <c r="T10771">
        <v>120</v>
      </c>
      <c r="U10771">
        <v>49</v>
      </c>
      <c r="V10771">
        <v>1</v>
      </c>
      <c r="W10771">
        <v>0.4141962249127733</v>
      </c>
      <c r="X10771">
        <v>35.707482980006112</v>
      </c>
      <c r="Y10771">
        <v>16.031269227348854</v>
      </c>
      <c r="Z10771">
        <v>25.662331083269112</v>
      </c>
      <c r="AA10771">
        <v>434.93684702873821</v>
      </c>
      <c r="AB10771">
        <v>106.25756722984018</v>
      </c>
      <c r="AC10771">
        <v>7877.6601166464034</v>
      </c>
      <c r="AD10771">
        <v>44.683148491052961</v>
      </c>
      <c r="AE10771">
        <v>8541.3529589115715</v>
      </c>
    </row>
    <row r="10772" spans="1:31" x14ac:dyDescent="0.25">
      <c r="A10772">
        <v>1667470</v>
      </c>
      <c r="B10772">
        <v>1</v>
      </c>
      <c r="C10772" t="s">
        <v>80</v>
      </c>
      <c r="D10772" t="s">
        <v>94</v>
      </c>
      <c r="E10772" t="s">
        <v>642</v>
      </c>
      <c r="F10772" t="s">
        <v>30000</v>
      </c>
      <c r="G10772" t="s">
        <v>161</v>
      </c>
      <c r="H10772" t="s">
        <v>134</v>
      </c>
      <c r="I10772" t="s">
        <v>135</v>
      </c>
      <c r="J10772" t="s">
        <v>136</v>
      </c>
      <c r="K10772" t="s">
        <v>137</v>
      </c>
      <c r="L10772" t="s">
        <v>30001</v>
      </c>
      <c r="M10772" t="s">
        <v>30002</v>
      </c>
      <c r="N10772">
        <v>6.9444443999999994E-2</v>
      </c>
      <c r="O10772">
        <v>1</v>
      </c>
      <c r="P10772">
        <v>1911</v>
      </c>
      <c r="Q10772">
        <v>35</v>
      </c>
      <c r="R10772">
        <v>401</v>
      </c>
      <c r="S10772">
        <v>27</v>
      </c>
      <c r="T10772">
        <v>224</v>
      </c>
      <c r="U10772">
        <v>14</v>
      </c>
      <c r="V10772">
        <v>0</v>
      </c>
      <c r="W10772">
        <v>0.1367939637152778</v>
      </c>
      <c r="X10772">
        <v>20.833485358441017</v>
      </c>
      <c r="Y10772">
        <v>1.3338446335500003</v>
      </c>
      <c r="Z10772">
        <v>15.751058573641107</v>
      </c>
      <c r="AA10772">
        <v>11.006119352805001</v>
      </c>
      <c r="AB10772">
        <v>7.2990534976053443</v>
      </c>
      <c r="AC10772">
        <v>304.46246703232691</v>
      </c>
      <c r="AD10772">
        <v>0</v>
      </c>
      <c r="AE10772">
        <v>360.82282241208463</v>
      </c>
    </row>
    <row r="10773" spans="1:31" x14ac:dyDescent="0.25">
      <c r="A10773">
        <v>1667089</v>
      </c>
      <c r="B10773">
        <v>1</v>
      </c>
      <c r="C10773" t="s">
        <v>80</v>
      </c>
      <c r="D10773" t="s">
        <v>106</v>
      </c>
      <c r="E10773" t="s">
        <v>204</v>
      </c>
      <c r="F10773" t="s">
        <v>30003</v>
      </c>
      <c r="G10773" t="s">
        <v>161</v>
      </c>
      <c r="H10773" t="s">
        <v>134</v>
      </c>
      <c r="I10773" t="s">
        <v>135</v>
      </c>
      <c r="J10773" t="s">
        <v>136</v>
      </c>
      <c r="K10773" t="s">
        <v>137</v>
      </c>
      <c r="L10773" t="s">
        <v>30004</v>
      </c>
      <c r="M10773" t="s">
        <v>30005</v>
      </c>
      <c r="N10773">
        <v>4.227777777</v>
      </c>
      <c r="O10773">
        <v>0</v>
      </c>
      <c r="P10773">
        <v>290</v>
      </c>
      <c r="Q10773">
        <v>0</v>
      </c>
      <c r="R10773">
        <v>4</v>
      </c>
      <c r="S10773">
        <v>1</v>
      </c>
      <c r="T10773">
        <v>36</v>
      </c>
      <c r="U10773">
        <v>0</v>
      </c>
      <c r="V10773">
        <v>0</v>
      </c>
      <c r="W10773">
        <v>0</v>
      </c>
      <c r="X10773">
        <v>129.3541860487484</v>
      </c>
      <c r="Y10773">
        <v>0</v>
      </c>
      <c r="Z10773">
        <v>0.17682800879813551</v>
      </c>
      <c r="AA10773">
        <v>0</v>
      </c>
      <c r="AB10773">
        <v>86.822212959226647</v>
      </c>
      <c r="AC10773">
        <v>0</v>
      </c>
      <c r="AD10773">
        <v>0</v>
      </c>
      <c r="AE10773">
        <v>216.35322701677319</v>
      </c>
    </row>
    <row r="10774" spans="1:31" x14ac:dyDescent="0.25">
      <c r="A10774">
        <v>1667636</v>
      </c>
      <c r="B10774">
        <v>1</v>
      </c>
      <c r="C10774" t="s">
        <v>80</v>
      </c>
      <c r="D10774" t="s">
        <v>95</v>
      </c>
      <c r="E10774" t="s">
        <v>131</v>
      </c>
      <c r="F10774" t="s">
        <v>30006</v>
      </c>
      <c r="G10774" t="s">
        <v>195</v>
      </c>
      <c r="H10774" t="s">
        <v>134</v>
      </c>
      <c r="I10774" t="s">
        <v>135</v>
      </c>
      <c r="J10774" t="s">
        <v>136</v>
      </c>
      <c r="K10774" t="s">
        <v>137</v>
      </c>
      <c r="L10774" t="s">
        <v>30007</v>
      </c>
      <c r="M10774" t="s">
        <v>30008</v>
      </c>
      <c r="N10774">
        <v>6.5136111110000003</v>
      </c>
      <c r="O10774">
        <v>0</v>
      </c>
      <c r="P10774">
        <v>245</v>
      </c>
      <c r="Q10774">
        <v>0</v>
      </c>
      <c r="R10774">
        <v>1</v>
      </c>
      <c r="S10774">
        <v>0</v>
      </c>
      <c r="T10774">
        <v>20</v>
      </c>
      <c r="U10774">
        <v>0</v>
      </c>
      <c r="V10774">
        <v>0</v>
      </c>
      <c r="W10774">
        <v>0</v>
      </c>
      <c r="X10774">
        <v>431.28618003093192</v>
      </c>
      <c r="Y10774">
        <v>0</v>
      </c>
      <c r="Z10774">
        <v>3.6758372893791167</v>
      </c>
      <c r="AA10774">
        <v>0</v>
      </c>
      <c r="AB10774">
        <v>90.000869773336134</v>
      </c>
      <c r="AC10774">
        <v>0</v>
      </c>
      <c r="AD10774">
        <v>0</v>
      </c>
      <c r="AE10774">
        <v>524.96288709364717</v>
      </c>
    </row>
    <row r="10775" spans="1:31" x14ac:dyDescent="0.25">
      <c r="A10775">
        <v>1667138</v>
      </c>
      <c r="B10775">
        <v>1</v>
      </c>
      <c r="C10775" t="s">
        <v>81</v>
      </c>
      <c r="D10775" t="s">
        <v>114</v>
      </c>
      <c r="E10775" t="s">
        <v>131</v>
      </c>
      <c r="F10775" t="s">
        <v>30009</v>
      </c>
      <c r="G10775" t="s">
        <v>585</v>
      </c>
      <c r="H10775" t="s">
        <v>134</v>
      </c>
      <c r="I10775" t="s">
        <v>135</v>
      </c>
      <c r="J10775" t="s">
        <v>136</v>
      </c>
      <c r="K10775" t="s">
        <v>137</v>
      </c>
      <c r="L10775" t="s">
        <v>30010</v>
      </c>
      <c r="M10775" t="s">
        <v>30011</v>
      </c>
      <c r="N10775">
        <v>1.388055555</v>
      </c>
      <c r="O10775">
        <v>0</v>
      </c>
      <c r="P10775">
        <v>6</v>
      </c>
      <c r="Q10775">
        <v>0</v>
      </c>
      <c r="R10775">
        <v>0</v>
      </c>
      <c r="S10775">
        <v>0</v>
      </c>
      <c r="T10775">
        <v>0</v>
      </c>
      <c r="U10775">
        <v>0</v>
      </c>
      <c r="V10775">
        <v>0</v>
      </c>
      <c r="W10775">
        <v>0</v>
      </c>
      <c r="X10775">
        <v>0.78581269116005914</v>
      </c>
      <c r="Y10775">
        <v>0</v>
      </c>
      <c r="Z10775">
        <v>0</v>
      </c>
      <c r="AA10775">
        <v>0</v>
      </c>
      <c r="AB10775">
        <v>0</v>
      </c>
      <c r="AC10775">
        <v>0</v>
      </c>
      <c r="AD10775">
        <v>0</v>
      </c>
      <c r="AE10775">
        <v>0.78581269116005914</v>
      </c>
    </row>
    <row r="10776" spans="1:31" x14ac:dyDescent="0.25">
      <c r="A10776">
        <v>1667968</v>
      </c>
      <c r="B10776">
        <v>1</v>
      </c>
      <c r="C10776" t="s">
        <v>80</v>
      </c>
      <c r="D10776" t="s">
        <v>104</v>
      </c>
      <c r="E10776" t="s">
        <v>178</v>
      </c>
      <c r="F10776" t="s">
        <v>30012</v>
      </c>
      <c r="G10776" t="s">
        <v>227</v>
      </c>
      <c r="H10776" t="s">
        <v>149</v>
      </c>
      <c r="I10776" t="s">
        <v>135</v>
      </c>
      <c r="J10776" t="s">
        <v>136</v>
      </c>
      <c r="K10776" t="s">
        <v>137</v>
      </c>
      <c r="L10776" t="s">
        <v>30013</v>
      </c>
      <c r="M10776" t="s">
        <v>30014</v>
      </c>
      <c r="N10776">
        <v>5.244444444</v>
      </c>
      <c r="O10776">
        <v>0</v>
      </c>
      <c r="P10776">
        <v>15</v>
      </c>
      <c r="Q10776">
        <v>0</v>
      </c>
      <c r="R10776">
        <v>0</v>
      </c>
      <c r="S10776">
        <v>0</v>
      </c>
      <c r="T10776">
        <v>2</v>
      </c>
      <c r="U10776">
        <v>0</v>
      </c>
      <c r="V10776">
        <v>0</v>
      </c>
      <c r="W10776">
        <v>0</v>
      </c>
      <c r="X10776">
        <v>41.467336719091797</v>
      </c>
      <c r="Y10776">
        <v>0</v>
      </c>
      <c r="Z10776">
        <v>0</v>
      </c>
      <c r="AA10776">
        <v>0</v>
      </c>
      <c r="AB10776">
        <v>16.213449354388867</v>
      </c>
      <c r="AC10776">
        <v>0</v>
      </c>
      <c r="AD10776">
        <v>0</v>
      </c>
      <c r="AE10776">
        <v>57.680786073480661</v>
      </c>
    </row>
    <row r="10777" spans="1:31" x14ac:dyDescent="0.25">
      <c r="A10777">
        <v>1667115</v>
      </c>
      <c r="B10777">
        <v>1</v>
      </c>
      <c r="C10777" t="s">
        <v>80</v>
      </c>
      <c r="D10777" t="s">
        <v>106</v>
      </c>
      <c r="E10777" t="s">
        <v>178</v>
      </c>
      <c r="F10777" t="s">
        <v>24929</v>
      </c>
      <c r="G10777" t="s">
        <v>227</v>
      </c>
      <c r="H10777" t="s">
        <v>149</v>
      </c>
      <c r="I10777" t="s">
        <v>135</v>
      </c>
      <c r="J10777" t="s">
        <v>136</v>
      </c>
      <c r="K10777" t="s">
        <v>137</v>
      </c>
      <c r="L10777" t="s">
        <v>30015</v>
      </c>
      <c r="M10777" t="s">
        <v>30016</v>
      </c>
      <c r="N10777">
        <v>1.4197222220000001</v>
      </c>
      <c r="O10777">
        <v>0</v>
      </c>
      <c r="P10777">
        <v>361</v>
      </c>
      <c r="Q10777">
        <v>0</v>
      </c>
      <c r="R10777">
        <v>3</v>
      </c>
      <c r="S10777">
        <v>0</v>
      </c>
      <c r="T10777">
        <v>14</v>
      </c>
      <c r="U10777">
        <v>0</v>
      </c>
      <c r="V10777">
        <v>0</v>
      </c>
      <c r="W10777">
        <v>0</v>
      </c>
      <c r="X10777">
        <v>131.64345293497502</v>
      </c>
      <c r="Y10777">
        <v>0</v>
      </c>
      <c r="Z10777">
        <v>4.6049131097564597</v>
      </c>
      <c r="AA10777">
        <v>0</v>
      </c>
      <c r="AB10777">
        <v>16.519596441930698</v>
      </c>
      <c r="AC10777">
        <v>0</v>
      </c>
      <c r="AD10777">
        <v>0</v>
      </c>
      <c r="AE10777">
        <v>152.76796248666219</v>
      </c>
    </row>
    <row r="10778" spans="1:31" x14ac:dyDescent="0.25">
      <c r="A10778">
        <v>1667278</v>
      </c>
      <c r="B10778">
        <v>1</v>
      </c>
      <c r="C10778" t="s">
        <v>80</v>
      </c>
      <c r="D10778" t="s">
        <v>95</v>
      </c>
      <c r="E10778" t="s">
        <v>642</v>
      </c>
      <c r="F10778" t="s">
        <v>16510</v>
      </c>
      <c r="G10778" t="s">
        <v>161</v>
      </c>
      <c r="H10778" t="s">
        <v>134</v>
      </c>
      <c r="I10778" t="s">
        <v>135</v>
      </c>
      <c r="J10778" t="s">
        <v>136</v>
      </c>
      <c r="K10778" t="s">
        <v>137</v>
      </c>
      <c r="L10778" t="s">
        <v>30017</v>
      </c>
      <c r="M10778" t="s">
        <v>30018</v>
      </c>
      <c r="N10778">
        <v>0.37132500000000002</v>
      </c>
      <c r="O10778">
        <v>55</v>
      </c>
      <c r="P10778">
        <v>1723</v>
      </c>
      <c r="Q10778">
        <v>65</v>
      </c>
      <c r="R10778">
        <v>793</v>
      </c>
      <c r="S10778">
        <v>81</v>
      </c>
      <c r="T10778">
        <v>175</v>
      </c>
      <c r="U10778">
        <v>9</v>
      </c>
      <c r="V10778">
        <v>2</v>
      </c>
      <c r="W10778">
        <v>7.1306297949281934</v>
      </c>
      <c r="X10778">
        <v>173.40042428772384</v>
      </c>
      <c r="Y10778">
        <v>68.772494485683453</v>
      </c>
      <c r="Z10778">
        <v>42.033471848016148</v>
      </c>
      <c r="AA10778">
        <v>617.07898840978328</v>
      </c>
      <c r="AB10778">
        <v>54.399765092381422</v>
      </c>
      <c r="AC10778">
        <v>329.67885201902106</v>
      </c>
      <c r="AD10778">
        <v>1.803240825778067</v>
      </c>
      <c r="AE10778">
        <v>1294.2978667633156</v>
      </c>
    </row>
    <row r="10779" spans="1:31" x14ac:dyDescent="0.25">
      <c r="A10779">
        <v>1667942</v>
      </c>
      <c r="B10779">
        <v>1</v>
      </c>
      <c r="C10779" t="s">
        <v>80</v>
      </c>
      <c r="D10779" t="s">
        <v>93</v>
      </c>
      <c r="E10779" t="s">
        <v>178</v>
      </c>
      <c r="F10779" t="s">
        <v>30019</v>
      </c>
      <c r="G10779" t="s">
        <v>227</v>
      </c>
      <c r="H10779" t="s">
        <v>149</v>
      </c>
      <c r="I10779" t="s">
        <v>135</v>
      </c>
      <c r="J10779" t="s">
        <v>136</v>
      </c>
      <c r="K10779" t="s">
        <v>137</v>
      </c>
      <c r="L10779" t="s">
        <v>30020</v>
      </c>
      <c r="M10779" t="s">
        <v>30021</v>
      </c>
      <c r="N10779">
        <v>4.3327777770000004</v>
      </c>
      <c r="O10779">
        <v>0</v>
      </c>
      <c r="P10779">
        <v>14</v>
      </c>
      <c r="Q10779">
        <v>0</v>
      </c>
      <c r="R10779">
        <v>0</v>
      </c>
      <c r="S10779">
        <v>0</v>
      </c>
      <c r="T10779">
        <v>1</v>
      </c>
      <c r="U10779">
        <v>0</v>
      </c>
      <c r="V10779">
        <v>0</v>
      </c>
      <c r="W10779">
        <v>0</v>
      </c>
      <c r="X10779">
        <v>6.4779809999205682</v>
      </c>
      <c r="Y10779">
        <v>0</v>
      </c>
      <c r="Z10779">
        <v>0</v>
      </c>
      <c r="AA10779">
        <v>0</v>
      </c>
      <c r="AB10779">
        <v>2.2293226464670003E-2</v>
      </c>
      <c r="AC10779">
        <v>0</v>
      </c>
      <c r="AD10779">
        <v>0</v>
      </c>
      <c r="AE10779">
        <v>6.5002742263852378</v>
      </c>
    </row>
    <row r="10780" spans="1:31" x14ac:dyDescent="0.25">
      <c r="A10780">
        <v>1667779</v>
      </c>
      <c r="B10780">
        <v>1</v>
      </c>
      <c r="C10780" t="s">
        <v>80</v>
      </c>
      <c r="D10780" t="s">
        <v>91</v>
      </c>
      <c r="E10780" t="s">
        <v>178</v>
      </c>
      <c r="F10780" t="s">
        <v>30022</v>
      </c>
      <c r="G10780" t="s">
        <v>187</v>
      </c>
      <c r="H10780" t="s">
        <v>149</v>
      </c>
      <c r="I10780" t="s">
        <v>135</v>
      </c>
      <c r="J10780" t="s">
        <v>136</v>
      </c>
      <c r="K10780" t="s">
        <v>137</v>
      </c>
      <c r="L10780" t="s">
        <v>30023</v>
      </c>
      <c r="M10780" t="s">
        <v>30024</v>
      </c>
      <c r="N10780">
        <v>10.848333332999999</v>
      </c>
      <c r="O10780">
        <v>0</v>
      </c>
      <c r="P10780">
        <v>3</v>
      </c>
      <c r="Q10780">
        <v>0</v>
      </c>
      <c r="R10780">
        <v>7</v>
      </c>
      <c r="S10780">
        <v>0</v>
      </c>
      <c r="T10780">
        <v>3</v>
      </c>
      <c r="U10780">
        <v>0</v>
      </c>
      <c r="V10780">
        <v>0</v>
      </c>
      <c r="W10780">
        <v>0</v>
      </c>
      <c r="X10780">
        <v>10.47984052451668</v>
      </c>
      <c r="Y10780">
        <v>0</v>
      </c>
      <c r="Z10780">
        <v>5.7825900397222512</v>
      </c>
      <c r="AA10780">
        <v>0</v>
      </c>
      <c r="AB10780">
        <v>16.748319743621394</v>
      </c>
      <c r="AC10780">
        <v>0</v>
      </c>
      <c r="AD10780">
        <v>0</v>
      </c>
      <c r="AE10780">
        <v>33.010750307860327</v>
      </c>
    </row>
    <row r="10781" spans="1:31" x14ac:dyDescent="0.25">
      <c r="A10781">
        <v>1667301</v>
      </c>
      <c r="B10781">
        <v>1</v>
      </c>
      <c r="C10781" t="s">
        <v>81</v>
      </c>
      <c r="D10781" t="s">
        <v>127</v>
      </c>
      <c r="E10781" t="s">
        <v>178</v>
      </c>
      <c r="F10781" t="s">
        <v>30025</v>
      </c>
      <c r="G10781" t="s">
        <v>187</v>
      </c>
      <c r="H10781" t="s">
        <v>149</v>
      </c>
      <c r="I10781" t="s">
        <v>135</v>
      </c>
      <c r="J10781" t="s">
        <v>136</v>
      </c>
      <c r="K10781" t="s">
        <v>137</v>
      </c>
      <c r="L10781" t="s">
        <v>30026</v>
      </c>
      <c r="M10781" t="s">
        <v>30027</v>
      </c>
      <c r="N10781">
        <v>9.3216666660000005</v>
      </c>
      <c r="O10781">
        <v>0</v>
      </c>
      <c r="P10781">
        <v>22</v>
      </c>
      <c r="Q10781">
        <v>0</v>
      </c>
      <c r="R10781">
        <v>0</v>
      </c>
      <c r="S10781">
        <v>0</v>
      </c>
      <c r="T10781">
        <v>0</v>
      </c>
      <c r="U10781">
        <v>0</v>
      </c>
      <c r="V10781">
        <v>0</v>
      </c>
      <c r="W10781">
        <v>0</v>
      </c>
      <c r="X10781">
        <v>28.810594451783608</v>
      </c>
      <c r="Y10781">
        <v>0</v>
      </c>
      <c r="Z10781">
        <v>0</v>
      </c>
      <c r="AA10781">
        <v>0</v>
      </c>
      <c r="AB10781">
        <v>0</v>
      </c>
      <c r="AC10781">
        <v>0</v>
      </c>
      <c r="AD10781">
        <v>0</v>
      </c>
      <c r="AE10781">
        <v>28.810594451783608</v>
      </c>
    </row>
    <row r="10782" spans="1:31" x14ac:dyDescent="0.25">
      <c r="A10782">
        <v>1668154</v>
      </c>
      <c r="B10782">
        <v>1</v>
      </c>
      <c r="C10782" t="s">
        <v>81</v>
      </c>
      <c r="D10782" t="s">
        <v>128</v>
      </c>
      <c r="E10782" t="s">
        <v>204</v>
      </c>
      <c r="F10782" t="s">
        <v>9810</v>
      </c>
      <c r="G10782" t="s">
        <v>161</v>
      </c>
      <c r="H10782" t="s">
        <v>134</v>
      </c>
      <c r="I10782" t="s">
        <v>135</v>
      </c>
      <c r="J10782" t="s">
        <v>136</v>
      </c>
      <c r="K10782" t="s">
        <v>137</v>
      </c>
      <c r="L10782" t="s">
        <v>30028</v>
      </c>
      <c r="M10782" t="s">
        <v>30029</v>
      </c>
      <c r="N10782">
        <v>0.65444444400000001</v>
      </c>
      <c r="O10782">
        <v>0</v>
      </c>
      <c r="P10782">
        <v>1229</v>
      </c>
      <c r="Q10782">
        <v>4</v>
      </c>
      <c r="R10782">
        <v>1</v>
      </c>
      <c r="S10782">
        <v>10</v>
      </c>
      <c r="T10782">
        <v>90</v>
      </c>
      <c r="U10782">
        <v>1</v>
      </c>
      <c r="V10782">
        <v>0</v>
      </c>
      <c r="W10782">
        <v>0</v>
      </c>
      <c r="X10782">
        <v>80.425451567707469</v>
      </c>
      <c r="Y10782">
        <v>1.2923339628276027</v>
      </c>
      <c r="Z10782">
        <v>3.4199610074716665E-3</v>
      </c>
      <c r="AA10782">
        <v>21.489506699553331</v>
      </c>
      <c r="AB10782">
        <v>6.7910604565503077</v>
      </c>
      <c r="AC10782">
        <v>0.85708414771672248</v>
      </c>
      <c r="AD10782">
        <v>0</v>
      </c>
      <c r="AE10782">
        <v>110.8588567953629</v>
      </c>
    </row>
    <row r="10783" spans="1:31" x14ac:dyDescent="0.25">
      <c r="A10783">
        <v>1667613</v>
      </c>
      <c r="B10783">
        <v>1</v>
      </c>
      <c r="C10783" t="s">
        <v>81</v>
      </c>
      <c r="D10783" t="s">
        <v>118</v>
      </c>
      <c r="E10783" t="s">
        <v>131</v>
      </c>
      <c r="F10783" t="s">
        <v>30030</v>
      </c>
      <c r="G10783" t="s">
        <v>4692</v>
      </c>
      <c r="H10783" t="s">
        <v>134</v>
      </c>
      <c r="I10783" t="s">
        <v>135</v>
      </c>
      <c r="J10783" t="s">
        <v>136</v>
      </c>
      <c r="K10783" t="s">
        <v>137</v>
      </c>
      <c r="L10783" t="s">
        <v>30031</v>
      </c>
      <c r="M10783" t="s">
        <v>30032</v>
      </c>
      <c r="N10783">
        <v>5.8555555549999996</v>
      </c>
      <c r="O10783">
        <v>0</v>
      </c>
      <c r="P10783">
        <v>6</v>
      </c>
      <c r="Q10783">
        <v>0</v>
      </c>
      <c r="R10783">
        <v>0</v>
      </c>
      <c r="S10783">
        <v>0</v>
      </c>
      <c r="T10783">
        <v>0</v>
      </c>
      <c r="U10783">
        <v>0</v>
      </c>
      <c r="V10783">
        <v>0</v>
      </c>
      <c r="W10783">
        <v>0</v>
      </c>
      <c r="X10783">
        <v>16.036629769704913</v>
      </c>
      <c r="Y10783">
        <v>0</v>
      </c>
      <c r="Z10783">
        <v>0</v>
      </c>
      <c r="AA10783">
        <v>0</v>
      </c>
      <c r="AB10783">
        <v>0</v>
      </c>
      <c r="AC10783">
        <v>0</v>
      </c>
      <c r="AD10783">
        <v>0</v>
      </c>
      <c r="AE10783">
        <v>16.036629769704913</v>
      </c>
    </row>
    <row r="10784" spans="1:31" x14ac:dyDescent="0.25">
      <c r="A10784">
        <v>1667464</v>
      </c>
      <c r="B10784">
        <v>1</v>
      </c>
      <c r="C10784" t="s">
        <v>80</v>
      </c>
      <c r="D10784" t="s">
        <v>94</v>
      </c>
      <c r="E10784" t="s">
        <v>140</v>
      </c>
      <c r="F10784" t="s">
        <v>30033</v>
      </c>
      <c r="G10784" t="s">
        <v>161</v>
      </c>
      <c r="H10784" t="s">
        <v>134</v>
      </c>
      <c r="I10784" t="s">
        <v>135</v>
      </c>
      <c r="J10784" t="s">
        <v>136</v>
      </c>
      <c r="K10784" t="s">
        <v>137</v>
      </c>
      <c r="L10784" t="s">
        <v>30034</v>
      </c>
      <c r="M10784" t="s">
        <v>29947</v>
      </c>
      <c r="N10784">
        <v>0.76861111100000001</v>
      </c>
      <c r="O10784">
        <v>0</v>
      </c>
      <c r="P10784">
        <v>743</v>
      </c>
      <c r="Q10784">
        <v>35</v>
      </c>
      <c r="R10784">
        <v>50</v>
      </c>
      <c r="S10784">
        <v>18</v>
      </c>
      <c r="T10784">
        <v>109</v>
      </c>
      <c r="U10784">
        <v>6</v>
      </c>
      <c r="V10784">
        <v>0</v>
      </c>
      <c r="W10784">
        <v>0</v>
      </c>
      <c r="X10784">
        <v>129.8592462275048</v>
      </c>
      <c r="Y10784">
        <v>15.242808101611079</v>
      </c>
      <c r="Z10784">
        <v>29.054603121462289</v>
      </c>
      <c r="AA10784">
        <v>185.86343137504832</v>
      </c>
      <c r="AB10784">
        <v>53.499835333894467</v>
      </c>
      <c r="AC10784">
        <v>137.24766532041926</v>
      </c>
      <c r="AD10784">
        <v>0</v>
      </c>
      <c r="AE10784">
        <v>550.76758947994017</v>
      </c>
    </row>
    <row r="10785" spans="1:31" x14ac:dyDescent="0.25">
      <c r="A10785">
        <v>1667407</v>
      </c>
      <c r="B10785">
        <v>1</v>
      </c>
      <c r="C10785" t="s">
        <v>81</v>
      </c>
      <c r="D10785" t="s">
        <v>120</v>
      </c>
      <c r="E10785" t="s">
        <v>204</v>
      </c>
      <c r="F10785" t="s">
        <v>6781</v>
      </c>
      <c r="G10785" t="s">
        <v>161</v>
      </c>
      <c r="H10785" t="s">
        <v>134</v>
      </c>
      <c r="I10785" t="s">
        <v>191</v>
      </c>
      <c r="J10785" t="s">
        <v>136</v>
      </c>
      <c r="K10785" t="s">
        <v>137</v>
      </c>
      <c r="L10785" t="s">
        <v>29478</v>
      </c>
      <c r="M10785" t="s">
        <v>30035</v>
      </c>
      <c r="N10785">
        <v>8.3333330000000001E-3</v>
      </c>
      <c r="O10785">
        <v>0</v>
      </c>
      <c r="P10785">
        <v>1397</v>
      </c>
      <c r="Q10785">
        <v>177</v>
      </c>
      <c r="R10785">
        <v>104</v>
      </c>
      <c r="S10785">
        <v>18</v>
      </c>
      <c r="T10785">
        <v>186</v>
      </c>
      <c r="U10785">
        <v>1</v>
      </c>
      <c r="V10785">
        <v>0</v>
      </c>
      <c r="W10785">
        <v>0</v>
      </c>
      <c r="X10785">
        <v>2.4412481639325354</v>
      </c>
      <c r="Y10785">
        <v>2.604911573420059</v>
      </c>
      <c r="Z10785">
        <v>0.82801797306763325</v>
      </c>
      <c r="AA10785">
        <v>2.4373113549663996</v>
      </c>
      <c r="AB10785">
        <v>0.60064080191700853</v>
      </c>
      <c r="AC10785">
        <v>4.96415403968E-2</v>
      </c>
      <c r="AD10785">
        <v>0</v>
      </c>
      <c r="AE10785">
        <v>8.9617714077004358</v>
      </c>
    </row>
    <row r="10786" spans="1:31" x14ac:dyDescent="0.25">
      <c r="A10786">
        <v>1667401</v>
      </c>
      <c r="B10786">
        <v>1</v>
      </c>
      <c r="C10786" t="s">
        <v>81</v>
      </c>
      <c r="D10786" t="s">
        <v>122</v>
      </c>
      <c r="E10786" t="s">
        <v>140</v>
      </c>
      <c r="F10786" t="s">
        <v>5348</v>
      </c>
      <c r="G10786" t="s">
        <v>161</v>
      </c>
      <c r="H10786" t="s">
        <v>134</v>
      </c>
      <c r="I10786" t="s">
        <v>135</v>
      </c>
      <c r="J10786" t="s">
        <v>136</v>
      </c>
      <c r="K10786" t="s">
        <v>137</v>
      </c>
      <c r="L10786" t="s">
        <v>30036</v>
      </c>
      <c r="M10786" t="s">
        <v>30037</v>
      </c>
      <c r="N10786">
        <v>0.699722222</v>
      </c>
      <c r="O10786">
        <v>0</v>
      </c>
      <c r="P10786">
        <v>2914</v>
      </c>
      <c r="Q10786">
        <v>0</v>
      </c>
      <c r="R10786">
        <v>20</v>
      </c>
      <c r="S10786">
        <v>0</v>
      </c>
      <c r="T10786">
        <v>138</v>
      </c>
      <c r="U10786">
        <v>0</v>
      </c>
      <c r="V10786">
        <v>0</v>
      </c>
      <c r="W10786">
        <v>0</v>
      </c>
      <c r="X10786">
        <v>370.77694106275084</v>
      </c>
      <c r="Y10786">
        <v>0</v>
      </c>
      <c r="Z10786">
        <v>2.096602460151157</v>
      </c>
      <c r="AA10786">
        <v>0</v>
      </c>
      <c r="AB10786">
        <v>88.229126033835314</v>
      </c>
      <c r="AC10786">
        <v>0</v>
      </c>
      <c r="AD10786">
        <v>0</v>
      </c>
      <c r="AE10786">
        <v>461.10266955673728</v>
      </c>
    </row>
    <row r="10787" spans="1:31" x14ac:dyDescent="0.25">
      <c r="A10787">
        <v>1667656</v>
      </c>
      <c r="B10787">
        <v>1</v>
      </c>
      <c r="C10787" t="s">
        <v>80</v>
      </c>
      <c r="D10787" t="s">
        <v>85</v>
      </c>
      <c r="E10787" t="s">
        <v>152</v>
      </c>
      <c r="F10787" t="s">
        <v>30038</v>
      </c>
      <c r="G10787" t="s">
        <v>154</v>
      </c>
      <c r="H10787" t="s">
        <v>149</v>
      </c>
      <c r="I10787" t="s">
        <v>135</v>
      </c>
      <c r="J10787" t="s">
        <v>136</v>
      </c>
      <c r="K10787" t="s">
        <v>137</v>
      </c>
      <c r="L10787" t="s">
        <v>30039</v>
      </c>
      <c r="M10787" t="s">
        <v>30040</v>
      </c>
      <c r="N10787">
        <v>2.1875</v>
      </c>
      <c r="O10787">
        <v>0</v>
      </c>
      <c r="P10787">
        <v>2</v>
      </c>
      <c r="Q10787">
        <v>0</v>
      </c>
      <c r="R10787">
        <v>0</v>
      </c>
      <c r="S10787">
        <v>0</v>
      </c>
      <c r="T10787">
        <v>0</v>
      </c>
      <c r="U10787">
        <v>0</v>
      </c>
      <c r="V10787">
        <v>0</v>
      </c>
      <c r="W10787">
        <v>0</v>
      </c>
      <c r="X10787">
        <v>1.3766542295036779</v>
      </c>
      <c r="Y10787">
        <v>0</v>
      </c>
      <c r="Z10787">
        <v>0</v>
      </c>
      <c r="AA10787">
        <v>0</v>
      </c>
      <c r="AB10787">
        <v>0</v>
      </c>
      <c r="AC10787">
        <v>0</v>
      </c>
      <c r="AD10787">
        <v>0</v>
      </c>
      <c r="AE10787">
        <v>1.3766542295036779</v>
      </c>
    </row>
    <row r="10788" spans="1:31" x14ac:dyDescent="0.25">
      <c r="A10788">
        <v>1667507</v>
      </c>
      <c r="B10788">
        <v>1</v>
      </c>
      <c r="C10788" t="s">
        <v>80</v>
      </c>
      <c r="D10788" t="s">
        <v>83</v>
      </c>
      <c r="E10788" t="s">
        <v>131</v>
      </c>
      <c r="F10788" t="s">
        <v>8308</v>
      </c>
      <c r="G10788" t="s">
        <v>161</v>
      </c>
      <c r="H10788" t="s">
        <v>134</v>
      </c>
      <c r="I10788" t="s">
        <v>135</v>
      </c>
      <c r="J10788" t="s">
        <v>136</v>
      </c>
      <c r="K10788" t="s">
        <v>137</v>
      </c>
      <c r="L10788" t="s">
        <v>30041</v>
      </c>
      <c r="M10788" t="s">
        <v>30042</v>
      </c>
      <c r="N10788">
        <v>2.0097222220000002</v>
      </c>
      <c r="O10788">
        <v>0</v>
      </c>
      <c r="P10788">
        <v>1707</v>
      </c>
      <c r="Q10788">
        <v>0</v>
      </c>
      <c r="R10788">
        <v>0</v>
      </c>
      <c r="S10788">
        <v>7</v>
      </c>
      <c r="T10788">
        <v>74</v>
      </c>
      <c r="U10788">
        <v>6</v>
      </c>
      <c r="V10788">
        <v>1</v>
      </c>
      <c r="W10788">
        <v>0</v>
      </c>
      <c r="X10788">
        <v>1003.590057359531</v>
      </c>
      <c r="Y10788">
        <v>0</v>
      </c>
      <c r="Z10788">
        <v>0</v>
      </c>
      <c r="AA10788">
        <v>522.47974054351357</v>
      </c>
      <c r="AB10788">
        <v>95.680245514091396</v>
      </c>
      <c r="AC10788">
        <v>1908.2020040894547</v>
      </c>
      <c r="AD10788">
        <v>19.981514849821043</v>
      </c>
      <c r="AE10788">
        <v>3549.933562356412</v>
      </c>
    </row>
    <row r="10789" spans="1:31" x14ac:dyDescent="0.25">
      <c r="A10789">
        <v>1667009</v>
      </c>
      <c r="B10789">
        <v>1</v>
      </c>
      <c r="C10789" t="s">
        <v>80</v>
      </c>
      <c r="D10789" t="s">
        <v>83</v>
      </c>
      <c r="E10789" t="s">
        <v>131</v>
      </c>
      <c r="F10789" t="s">
        <v>30043</v>
      </c>
      <c r="G10789" t="s">
        <v>1322</v>
      </c>
      <c r="H10789" t="s">
        <v>134</v>
      </c>
      <c r="I10789" t="s">
        <v>135</v>
      </c>
      <c r="J10789" t="s">
        <v>136</v>
      </c>
      <c r="K10789" t="s">
        <v>137</v>
      </c>
      <c r="L10789" t="s">
        <v>30044</v>
      </c>
      <c r="M10789" t="s">
        <v>30045</v>
      </c>
      <c r="N10789">
        <v>3.1475</v>
      </c>
      <c r="O10789">
        <v>0</v>
      </c>
      <c r="P10789">
        <v>2589</v>
      </c>
      <c r="Q10789">
        <v>0</v>
      </c>
      <c r="R10789">
        <v>3</v>
      </c>
      <c r="S10789">
        <v>6</v>
      </c>
      <c r="T10789">
        <v>800</v>
      </c>
      <c r="U10789">
        <v>6</v>
      </c>
      <c r="V10789">
        <v>29</v>
      </c>
      <c r="W10789">
        <v>0</v>
      </c>
      <c r="X10789">
        <v>2619.6860145018622</v>
      </c>
      <c r="Y10789">
        <v>0</v>
      </c>
      <c r="Z10789">
        <v>5.3377626980312032</v>
      </c>
      <c r="AA10789">
        <v>204.21752613270883</v>
      </c>
      <c r="AB10789">
        <v>2710.6907628237832</v>
      </c>
      <c r="AC10789">
        <v>626.73478147064407</v>
      </c>
      <c r="AD10789">
        <v>2563.7888294332765</v>
      </c>
      <c r="AE10789">
        <v>8730.4556770603067</v>
      </c>
    </row>
    <row r="10790" spans="1:31" x14ac:dyDescent="0.25">
      <c r="A10790">
        <v>1667550</v>
      </c>
      <c r="B10790">
        <v>1</v>
      </c>
      <c r="C10790" t="s">
        <v>80</v>
      </c>
      <c r="D10790" t="s">
        <v>100</v>
      </c>
      <c r="E10790" t="s">
        <v>131</v>
      </c>
      <c r="F10790" t="s">
        <v>30046</v>
      </c>
      <c r="G10790" t="s">
        <v>161</v>
      </c>
      <c r="H10790" t="s">
        <v>134</v>
      </c>
      <c r="I10790" t="s">
        <v>135</v>
      </c>
      <c r="J10790" t="s">
        <v>136</v>
      </c>
      <c r="K10790" t="s">
        <v>137</v>
      </c>
      <c r="L10790" t="s">
        <v>30047</v>
      </c>
      <c r="M10790" t="s">
        <v>30048</v>
      </c>
      <c r="N10790">
        <v>1.2024999999999999</v>
      </c>
      <c r="O10790">
        <v>0</v>
      </c>
      <c r="P10790">
        <v>353</v>
      </c>
      <c r="Q10790">
        <v>0</v>
      </c>
      <c r="R10790">
        <v>2</v>
      </c>
      <c r="S10790">
        <v>0</v>
      </c>
      <c r="T10790">
        <v>37</v>
      </c>
      <c r="U10790">
        <v>0</v>
      </c>
      <c r="V10790">
        <v>0</v>
      </c>
      <c r="W10790">
        <v>0</v>
      </c>
      <c r="X10790">
        <v>83.289102347335643</v>
      </c>
      <c r="Y10790">
        <v>0</v>
      </c>
      <c r="Z10790">
        <v>0.5384003935187367</v>
      </c>
      <c r="AA10790">
        <v>0</v>
      </c>
      <c r="AB10790">
        <v>26.634258828241279</v>
      </c>
      <c r="AC10790">
        <v>0</v>
      </c>
      <c r="AD10790">
        <v>0</v>
      </c>
      <c r="AE10790">
        <v>110.46176156909567</v>
      </c>
    </row>
    <row r="10791" spans="1:31" x14ac:dyDescent="0.25">
      <c r="A10791">
        <v>1668048</v>
      </c>
      <c r="B10791">
        <v>1</v>
      </c>
      <c r="C10791" t="s">
        <v>80</v>
      </c>
      <c r="D10791" t="s">
        <v>92</v>
      </c>
      <c r="E10791" t="s">
        <v>152</v>
      </c>
      <c r="F10791" t="s">
        <v>30049</v>
      </c>
      <c r="G10791" t="s">
        <v>154</v>
      </c>
      <c r="H10791" t="s">
        <v>149</v>
      </c>
      <c r="I10791" t="s">
        <v>135</v>
      </c>
      <c r="J10791" t="s">
        <v>136</v>
      </c>
      <c r="K10791" t="s">
        <v>137</v>
      </c>
      <c r="L10791" t="s">
        <v>30050</v>
      </c>
      <c r="M10791" t="s">
        <v>30051</v>
      </c>
      <c r="N10791">
        <v>2.1744444440000001</v>
      </c>
      <c r="O10791">
        <v>0</v>
      </c>
      <c r="P10791">
        <v>1</v>
      </c>
      <c r="Q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W10791">
        <v>0</v>
      </c>
      <c r="X10791">
        <v>1.3311813118396556</v>
      </c>
      <c r="Y10791">
        <v>0</v>
      </c>
      <c r="Z10791">
        <v>0</v>
      </c>
      <c r="AA10791">
        <v>0</v>
      </c>
      <c r="AB10791">
        <v>0</v>
      </c>
      <c r="AC10791">
        <v>0</v>
      </c>
      <c r="AD10791">
        <v>0</v>
      </c>
      <c r="AE10791">
        <v>1.3311813118396556</v>
      </c>
    </row>
    <row r="10792" spans="1:31" x14ac:dyDescent="0.25">
      <c r="A10792">
        <v>1667948</v>
      </c>
      <c r="B10792">
        <v>1</v>
      </c>
      <c r="C10792" t="s">
        <v>81</v>
      </c>
      <c r="D10792" t="s">
        <v>123</v>
      </c>
      <c r="E10792" t="s">
        <v>204</v>
      </c>
      <c r="F10792" t="s">
        <v>30052</v>
      </c>
      <c r="G10792" t="s">
        <v>161</v>
      </c>
      <c r="H10792" t="s">
        <v>134</v>
      </c>
      <c r="I10792" t="s">
        <v>135</v>
      </c>
      <c r="J10792" t="s">
        <v>136</v>
      </c>
      <c r="K10792" t="s">
        <v>137</v>
      </c>
      <c r="L10792" t="s">
        <v>30053</v>
      </c>
      <c r="M10792" t="s">
        <v>30054</v>
      </c>
      <c r="N10792">
        <v>0.86611111100000004</v>
      </c>
      <c r="O10792">
        <v>0</v>
      </c>
      <c r="P10792">
        <v>1</v>
      </c>
      <c r="Q10792">
        <v>0</v>
      </c>
      <c r="R10792">
        <v>1</v>
      </c>
      <c r="S10792">
        <v>0</v>
      </c>
      <c r="T10792">
        <v>0</v>
      </c>
      <c r="U10792">
        <v>0</v>
      </c>
      <c r="V10792">
        <v>0</v>
      </c>
      <c r="W10792">
        <v>0</v>
      </c>
      <c r="X10792">
        <v>0.51077311178889007</v>
      </c>
      <c r="Y10792">
        <v>0</v>
      </c>
      <c r="Z10792">
        <v>1.2370986236718888E-2</v>
      </c>
      <c r="AA10792">
        <v>0</v>
      </c>
      <c r="AB10792">
        <v>0</v>
      </c>
      <c r="AC10792">
        <v>0</v>
      </c>
      <c r="AD10792">
        <v>0</v>
      </c>
      <c r="AE10792">
        <v>0.52314409802560891</v>
      </c>
    </row>
    <row r="10793" spans="1:31" x14ac:dyDescent="0.25">
      <c r="A10793">
        <v>1667699</v>
      </c>
      <c r="B10793">
        <v>1</v>
      </c>
      <c r="C10793" t="s">
        <v>80</v>
      </c>
      <c r="D10793" t="s">
        <v>90</v>
      </c>
      <c r="E10793" t="s">
        <v>178</v>
      </c>
      <c r="F10793" t="s">
        <v>18608</v>
      </c>
      <c r="G10793" t="s">
        <v>227</v>
      </c>
      <c r="H10793" t="s">
        <v>149</v>
      </c>
      <c r="I10793" t="s">
        <v>135</v>
      </c>
      <c r="J10793" t="s">
        <v>136</v>
      </c>
      <c r="K10793" t="s">
        <v>137</v>
      </c>
      <c r="L10793" t="s">
        <v>30055</v>
      </c>
      <c r="M10793" t="s">
        <v>30056</v>
      </c>
      <c r="N10793">
        <v>1.8630555550000001</v>
      </c>
      <c r="O10793">
        <v>0</v>
      </c>
      <c r="P10793">
        <v>155</v>
      </c>
      <c r="Q10793">
        <v>0</v>
      </c>
      <c r="R10793">
        <v>0</v>
      </c>
      <c r="S10793">
        <v>0</v>
      </c>
      <c r="T10793">
        <v>5</v>
      </c>
      <c r="U10793">
        <v>0</v>
      </c>
      <c r="V10793">
        <v>0</v>
      </c>
      <c r="W10793">
        <v>0</v>
      </c>
      <c r="X10793">
        <v>120.95586256039309</v>
      </c>
      <c r="Y10793">
        <v>0</v>
      </c>
      <c r="Z10793">
        <v>0</v>
      </c>
      <c r="AA10793">
        <v>0</v>
      </c>
      <c r="AB10793">
        <v>1.9300990528123061</v>
      </c>
      <c r="AC10793">
        <v>0</v>
      </c>
      <c r="AD10793">
        <v>0</v>
      </c>
      <c r="AE10793">
        <v>122.8859616132054</v>
      </c>
    </row>
    <row r="10794" spans="1:31" x14ac:dyDescent="0.25">
      <c r="A10794">
        <v>1667258</v>
      </c>
      <c r="B10794">
        <v>1</v>
      </c>
      <c r="C10794" t="s">
        <v>80</v>
      </c>
      <c r="D10794" t="s">
        <v>90</v>
      </c>
      <c r="E10794" t="s">
        <v>152</v>
      </c>
      <c r="F10794" t="s">
        <v>30057</v>
      </c>
      <c r="G10794" t="s">
        <v>154</v>
      </c>
      <c r="H10794" t="s">
        <v>149</v>
      </c>
      <c r="I10794" t="s">
        <v>135</v>
      </c>
      <c r="J10794" t="s">
        <v>136</v>
      </c>
      <c r="K10794" t="s">
        <v>137</v>
      </c>
      <c r="L10794" t="s">
        <v>30058</v>
      </c>
      <c r="M10794" t="s">
        <v>30059</v>
      </c>
      <c r="N10794">
        <v>4.6974999999999998</v>
      </c>
      <c r="O10794">
        <v>0</v>
      </c>
      <c r="P10794">
        <v>4</v>
      </c>
      <c r="Q10794">
        <v>0</v>
      </c>
      <c r="R10794">
        <v>0</v>
      </c>
      <c r="S10794">
        <v>0</v>
      </c>
      <c r="T10794">
        <v>1</v>
      </c>
      <c r="U10794">
        <v>0</v>
      </c>
      <c r="V10794">
        <v>0</v>
      </c>
      <c r="W10794">
        <v>0</v>
      </c>
      <c r="X10794">
        <v>2.8607105544932501</v>
      </c>
      <c r="Y10794">
        <v>0</v>
      </c>
      <c r="Z10794">
        <v>0</v>
      </c>
      <c r="AA10794">
        <v>0</v>
      </c>
      <c r="AB10794">
        <v>0.77544628140004512</v>
      </c>
      <c r="AC10794">
        <v>0</v>
      </c>
      <c r="AD10794">
        <v>0</v>
      </c>
      <c r="AE10794">
        <v>3.6361568358932952</v>
      </c>
    </row>
    <row r="10795" spans="1:31" x14ac:dyDescent="0.25">
      <c r="A10795">
        <v>1668598</v>
      </c>
      <c r="B10795">
        <v>1</v>
      </c>
      <c r="C10795" t="s">
        <v>81</v>
      </c>
      <c r="D10795" t="s">
        <v>127</v>
      </c>
      <c r="E10795" t="s">
        <v>204</v>
      </c>
      <c r="F10795" t="s">
        <v>30060</v>
      </c>
      <c r="G10795" t="s">
        <v>161</v>
      </c>
      <c r="H10795" t="s">
        <v>134</v>
      </c>
      <c r="I10795" t="s">
        <v>135</v>
      </c>
      <c r="J10795" t="s">
        <v>136</v>
      </c>
      <c r="K10795" t="s">
        <v>137</v>
      </c>
      <c r="L10795" t="s">
        <v>30061</v>
      </c>
      <c r="M10795" t="s">
        <v>30062</v>
      </c>
      <c r="N10795">
        <v>4.210555555</v>
      </c>
      <c r="O10795">
        <v>9</v>
      </c>
      <c r="P10795">
        <v>2240</v>
      </c>
      <c r="Q10795">
        <v>306</v>
      </c>
      <c r="R10795">
        <v>203</v>
      </c>
      <c r="S10795">
        <v>22</v>
      </c>
      <c r="T10795">
        <v>240</v>
      </c>
      <c r="U10795">
        <v>0</v>
      </c>
      <c r="V10795">
        <v>0</v>
      </c>
      <c r="W10795">
        <v>7.5623438602845559</v>
      </c>
      <c r="X10795">
        <v>1392.7748405846717</v>
      </c>
      <c r="Y10795">
        <v>394.70457218857098</v>
      </c>
      <c r="Z10795">
        <v>138.20802974253604</v>
      </c>
      <c r="AA10795">
        <v>256.98343889523687</v>
      </c>
      <c r="AB10795">
        <v>543.96145438985957</v>
      </c>
      <c r="AC10795">
        <v>0</v>
      </c>
      <c r="AD10795">
        <v>0</v>
      </c>
      <c r="AE10795">
        <v>2734.1946796611596</v>
      </c>
    </row>
    <row r="10796" spans="1:31" x14ac:dyDescent="0.25">
      <c r="A10796">
        <v>1668329</v>
      </c>
      <c r="B10796">
        <v>1</v>
      </c>
      <c r="C10796" t="s">
        <v>81</v>
      </c>
      <c r="D10796" t="s">
        <v>118</v>
      </c>
      <c r="E10796" t="s">
        <v>178</v>
      </c>
      <c r="F10796" t="s">
        <v>30063</v>
      </c>
      <c r="G10796" t="s">
        <v>227</v>
      </c>
      <c r="H10796" t="s">
        <v>149</v>
      </c>
      <c r="I10796" t="s">
        <v>135</v>
      </c>
      <c r="J10796" t="s">
        <v>136</v>
      </c>
      <c r="K10796" t="s">
        <v>137</v>
      </c>
      <c r="L10796" t="s">
        <v>30064</v>
      </c>
      <c r="M10796" t="s">
        <v>30065</v>
      </c>
      <c r="N10796">
        <v>2.0661111110000001</v>
      </c>
      <c r="O10796">
        <v>0</v>
      </c>
      <c r="P10796">
        <v>5</v>
      </c>
      <c r="Q10796">
        <v>0</v>
      </c>
      <c r="R10796">
        <v>1</v>
      </c>
      <c r="S10796">
        <v>0</v>
      </c>
      <c r="T10796">
        <v>0</v>
      </c>
      <c r="U10796">
        <v>0</v>
      </c>
      <c r="V10796">
        <v>0</v>
      </c>
      <c r="W10796">
        <v>0</v>
      </c>
      <c r="X10796">
        <v>0.6293749897107267</v>
      </c>
      <c r="Y10796">
        <v>0</v>
      </c>
      <c r="Z10796">
        <v>0.58570297466344889</v>
      </c>
      <c r="AA10796">
        <v>0</v>
      </c>
      <c r="AB10796">
        <v>0</v>
      </c>
      <c r="AC10796">
        <v>0</v>
      </c>
      <c r="AD10796">
        <v>0</v>
      </c>
      <c r="AE10796">
        <v>1.2150779643741756</v>
      </c>
    </row>
    <row r="10797" spans="1:31" x14ac:dyDescent="0.25">
      <c r="A10797">
        <v>1668575</v>
      </c>
      <c r="B10797">
        <v>1</v>
      </c>
      <c r="C10797" t="s">
        <v>80</v>
      </c>
      <c r="D10797" t="s">
        <v>96</v>
      </c>
      <c r="E10797" t="s">
        <v>152</v>
      </c>
      <c r="F10797" t="s">
        <v>30066</v>
      </c>
      <c r="G10797" t="s">
        <v>154</v>
      </c>
      <c r="H10797" t="s">
        <v>149</v>
      </c>
      <c r="I10797" t="s">
        <v>135</v>
      </c>
      <c r="J10797" t="s">
        <v>136</v>
      </c>
      <c r="K10797" t="s">
        <v>137</v>
      </c>
      <c r="L10797" t="s">
        <v>30067</v>
      </c>
      <c r="M10797" t="s">
        <v>30068</v>
      </c>
      <c r="N10797">
        <v>8.6383333330000003</v>
      </c>
      <c r="O10797">
        <v>0</v>
      </c>
      <c r="P10797">
        <v>1</v>
      </c>
      <c r="Q10797">
        <v>0</v>
      </c>
      <c r="R10797">
        <v>0</v>
      </c>
      <c r="S10797">
        <v>0</v>
      </c>
      <c r="T10797">
        <v>0</v>
      </c>
      <c r="U10797">
        <v>0</v>
      </c>
      <c r="V10797">
        <v>0</v>
      </c>
      <c r="W10797">
        <v>0</v>
      </c>
      <c r="X10797">
        <v>1.4745640846260506</v>
      </c>
      <c r="Y10797">
        <v>0</v>
      </c>
      <c r="Z10797">
        <v>0</v>
      </c>
      <c r="AA10797">
        <v>0</v>
      </c>
      <c r="AB10797">
        <v>0</v>
      </c>
      <c r="AC10797">
        <v>0</v>
      </c>
      <c r="AD10797">
        <v>0</v>
      </c>
      <c r="AE10797">
        <v>1.4745640846260506</v>
      </c>
    </row>
    <row r="10798" spans="1:31" x14ac:dyDescent="0.25">
      <c r="A10798">
        <v>1668767</v>
      </c>
      <c r="B10798">
        <v>1</v>
      </c>
      <c r="C10798" t="s">
        <v>80</v>
      </c>
      <c r="D10798" t="s">
        <v>100</v>
      </c>
      <c r="E10798" t="s">
        <v>152</v>
      </c>
      <c r="F10798" t="s">
        <v>30069</v>
      </c>
      <c r="G10798" t="s">
        <v>154</v>
      </c>
      <c r="H10798" t="s">
        <v>149</v>
      </c>
      <c r="I10798" t="s">
        <v>135</v>
      </c>
      <c r="J10798" t="s">
        <v>136</v>
      </c>
      <c r="K10798" t="s">
        <v>137</v>
      </c>
      <c r="L10798" t="s">
        <v>30070</v>
      </c>
      <c r="M10798" t="s">
        <v>30071</v>
      </c>
      <c r="N10798">
        <v>1.7508333330000001</v>
      </c>
      <c r="O10798">
        <v>0</v>
      </c>
      <c r="P10798">
        <v>1</v>
      </c>
      <c r="Q10798">
        <v>0</v>
      </c>
      <c r="R10798">
        <v>0</v>
      </c>
      <c r="S10798">
        <v>0</v>
      </c>
      <c r="T10798">
        <v>0</v>
      </c>
      <c r="U10798">
        <v>0</v>
      </c>
      <c r="V10798">
        <v>0</v>
      </c>
      <c r="W10798">
        <v>0</v>
      </c>
      <c r="X10798">
        <v>0.24860789405452999</v>
      </c>
      <c r="Y10798">
        <v>0</v>
      </c>
      <c r="Z10798">
        <v>0</v>
      </c>
      <c r="AA10798">
        <v>0</v>
      </c>
      <c r="AB10798">
        <v>0</v>
      </c>
      <c r="AC10798">
        <v>0</v>
      </c>
      <c r="AD10798">
        <v>0</v>
      </c>
      <c r="AE10798">
        <v>0.24860789405452999</v>
      </c>
    </row>
    <row r="10799" spans="1:31" x14ac:dyDescent="0.25">
      <c r="A10799">
        <v>1668266</v>
      </c>
      <c r="B10799">
        <v>1</v>
      </c>
      <c r="C10799" t="s">
        <v>80</v>
      </c>
      <c r="D10799" t="s">
        <v>93</v>
      </c>
      <c r="E10799" t="s">
        <v>140</v>
      </c>
      <c r="F10799" t="s">
        <v>30072</v>
      </c>
      <c r="G10799" t="s">
        <v>161</v>
      </c>
      <c r="H10799" t="s">
        <v>134</v>
      </c>
      <c r="I10799" t="s">
        <v>135</v>
      </c>
      <c r="J10799" t="s">
        <v>136</v>
      </c>
      <c r="K10799" t="s">
        <v>137</v>
      </c>
      <c r="L10799" t="s">
        <v>30073</v>
      </c>
      <c r="M10799" t="s">
        <v>30074</v>
      </c>
      <c r="N10799">
        <v>1.313055555</v>
      </c>
      <c r="O10799">
        <v>0</v>
      </c>
      <c r="P10799">
        <v>120</v>
      </c>
      <c r="Q10799">
        <v>2</v>
      </c>
      <c r="R10799">
        <v>6</v>
      </c>
      <c r="S10799">
        <v>0</v>
      </c>
      <c r="T10799">
        <v>28</v>
      </c>
      <c r="U10799">
        <v>0</v>
      </c>
      <c r="V10799">
        <v>0</v>
      </c>
      <c r="W10799">
        <v>0</v>
      </c>
      <c r="X10799">
        <v>34.962704999969532</v>
      </c>
      <c r="Y10799">
        <v>6.6913663844229392</v>
      </c>
      <c r="Z10799">
        <v>23.983312338963334</v>
      </c>
      <c r="AA10799">
        <v>0</v>
      </c>
      <c r="AB10799">
        <v>15.922677957764874</v>
      </c>
      <c r="AC10799">
        <v>0</v>
      </c>
      <c r="AD10799">
        <v>0</v>
      </c>
      <c r="AE10799">
        <v>81.560061681120686</v>
      </c>
    </row>
    <row r="10800" spans="1:31" x14ac:dyDescent="0.25">
      <c r="A10800">
        <v>1668515</v>
      </c>
      <c r="B10800">
        <v>1</v>
      </c>
      <c r="C10800" t="s">
        <v>81</v>
      </c>
      <c r="D10800" t="s">
        <v>112</v>
      </c>
      <c r="E10800" t="s">
        <v>178</v>
      </c>
      <c r="F10800" t="s">
        <v>30075</v>
      </c>
      <c r="G10800" t="s">
        <v>227</v>
      </c>
      <c r="H10800" t="s">
        <v>149</v>
      </c>
      <c r="I10800" t="s">
        <v>135</v>
      </c>
      <c r="J10800" t="s">
        <v>136</v>
      </c>
      <c r="K10800" t="s">
        <v>137</v>
      </c>
      <c r="L10800" t="s">
        <v>30076</v>
      </c>
      <c r="M10800" t="s">
        <v>30077</v>
      </c>
      <c r="N10800">
        <v>0.58888888800000005</v>
      </c>
      <c r="O10800">
        <v>0</v>
      </c>
      <c r="P10800">
        <v>10</v>
      </c>
      <c r="Q10800">
        <v>0</v>
      </c>
      <c r="R10800">
        <v>1</v>
      </c>
      <c r="S10800">
        <v>0</v>
      </c>
      <c r="T10800">
        <v>0</v>
      </c>
      <c r="U10800">
        <v>0</v>
      </c>
      <c r="V10800">
        <v>0</v>
      </c>
      <c r="W10800">
        <v>0</v>
      </c>
      <c r="X10800">
        <v>0.12168629979779806</v>
      </c>
      <c r="Y10800">
        <v>0</v>
      </c>
      <c r="Z10800">
        <v>3.1952487331713894E-3</v>
      </c>
      <c r="AA10800">
        <v>0</v>
      </c>
      <c r="AB10800">
        <v>0</v>
      </c>
      <c r="AC10800">
        <v>0</v>
      </c>
      <c r="AD10800">
        <v>0</v>
      </c>
      <c r="AE10800">
        <v>0.12488154853096944</v>
      </c>
    </row>
    <row r="10801" spans="1:31" x14ac:dyDescent="0.25">
      <c r="A10801">
        <v>1668953</v>
      </c>
      <c r="B10801">
        <v>1</v>
      </c>
      <c r="C10801" t="s">
        <v>81</v>
      </c>
      <c r="D10801" t="s">
        <v>113</v>
      </c>
      <c r="E10801" t="s">
        <v>362</v>
      </c>
      <c r="F10801" t="s">
        <v>30078</v>
      </c>
      <c r="G10801" t="s">
        <v>288</v>
      </c>
      <c r="H10801" t="s">
        <v>149</v>
      </c>
      <c r="I10801" t="s">
        <v>135</v>
      </c>
      <c r="J10801" t="s">
        <v>136</v>
      </c>
      <c r="K10801" t="s">
        <v>137</v>
      </c>
      <c r="L10801" t="s">
        <v>30079</v>
      </c>
      <c r="M10801" t="s">
        <v>30080</v>
      </c>
      <c r="N10801">
        <v>1.970555555</v>
      </c>
      <c r="O10801">
        <v>0</v>
      </c>
      <c r="P10801">
        <v>89</v>
      </c>
      <c r="Q10801">
        <v>0</v>
      </c>
      <c r="R10801">
        <v>0</v>
      </c>
      <c r="S10801">
        <v>0</v>
      </c>
      <c r="T10801">
        <v>4</v>
      </c>
      <c r="U10801">
        <v>0</v>
      </c>
      <c r="V10801">
        <v>0</v>
      </c>
      <c r="W10801">
        <v>0</v>
      </c>
      <c r="X10801">
        <v>48.65613408803793</v>
      </c>
      <c r="Y10801">
        <v>0</v>
      </c>
      <c r="Z10801">
        <v>0</v>
      </c>
      <c r="AA10801">
        <v>0</v>
      </c>
      <c r="AB10801">
        <v>7.1235425715130002E-2</v>
      </c>
      <c r="AC10801">
        <v>0</v>
      </c>
      <c r="AD10801">
        <v>0</v>
      </c>
      <c r="AE10801">
        <v>48.727369513753061</v>
      </c>
    </row>
    <row r="10802" spans="1:31" x14ac:dyDescent="0.25">
      <c r="A10802">
        <v>1668561</v>
      </c>
      <c r="B10802">
        <v>1</v>
      </c>
      <c r="C10802" t="s">
        <v>81</v>
      </c>
      <c r="D10802" t="s">
        <v>128</v>
      </c>
      <c r="E10802" t="s">
        <v>204</v>
      </c>
      <c r="F10802" t="s">
        <v>3282</v>
      </c>
      <c r="G10802" t="s">
        <v>161</v>
      </c>
      <c r="H10802" t="s">
        <v>134</v>
      </c>
      <c r="I10802" t="s">
        <v>135</v>
      </c>
      <c r="J10802" t="s">
        <v>136</v>
      </c>
      <c r="K10802" t="s">
        <v>137</v>
      </c>
      <c r="L10802" t="s">
        <v>30081</v>
      </c>
      <c r="M10802" t="s">
        <v>30082</v>
      </c>
      <c r="N10802">
        <v>0.25083333299999999</v>
      </c>
      <c r="O10802">
        <v>0</v>
      </c>
      <c r="P10802">
        <v>0</v>
      </c>
      <c r="Q10802">
        <v>0</v>
      </c>
      <c r="R10802">
        <v>0</v>
      </c>
      <c r="S10802">
        <v>4</v>
      </c>
      <c r="T10802">
        <v>0</v>
      </c>
      <c r="U10802">
        <v>8</v>
      </c>
      <c r="V10802">
        <v>0</v>
      </c>
      <c r="W10802">
        <v>0</v>
      </c>
      <c r="X10802">
        <v>0</v>
      </c>
      <c r="Y10802">
        <v>0</v>
      </c>
      <c r="Z10802">
        <v>0</v>
      </c>
      <c r="AA10802">
        <v>6.0315162941579832</v>
      </c>
      <c r="AB10802">
        <v>0</v>
      </c>
      <c r="AC10802">
        <v>96.263343893663119</v>
      </c>
      <c r="AD10802">
        <v>0</v>
      </c>
      <c r="AE10802">
        <v>102.2948601878211</v>
      </c>
    </row>
    <row r="10803" spans="1:31" x14ac:dyDescent="0.25">
      <c r="A10803">
        <v>1668661</v>
      </c>
      <c r="B10803">
        <v>1</v>
      </c>
      <c r="C10803" t="s">
        <v>80</v>
      </c>
      <c r="D10803" t="s">
        <v>106</v>
      </c>
      <c r="E10803" t="s">
        <v>152</v>
      </c>
      <c r="F10803" t="s">
        <v>30083</v>
      </c>
      <c r="G10803" t="s">
        <v>154</v>
      </c>
      <c r="H10803" t="s">
        <v>149</v>
      </c>
      <c r="I10803" t="s">
        <v>135</v>
      </c>
      <c r="J10803" t="s">
        <v>136</v>
      </c>
      <c r="K10803" t="s">
        <v>137</v>
      </c>
      <c r="L10803" t="s">
        <v>30084</v>
      </c>
      <c r="M10803" t="s">
        <v>30085</v>
      </c>
      <c r="N10803">
        <v>2.2641666659999999</v>
      </c>
      <c r="O10803">
        <v>0</v>
      </c>
      <c r="P10803">
        <v>1</v>
      </c>
      <c r="Q10803">
        <v>0</v>
      </c>
      <c r="R10803">
        <v>0</v>
      </c>
      <c r="S10803">
        <v>0</v>
      </c>
      <c r="T10803">
        <v>0</v>
      </c>
      <c r="U10803">
        <v>0</v>
      </c>
      <c r="V10803">
        <v>0</v>
      </c>
      <c r="W10803">
        <v>0</v>
      </c>
      <c r="X10803">
        <v>0.67350375700523002</v>
      </c>
      <c r="Y10803">
        <v>0</v>
      </c>
      <c r="Z10803">
        <v>0</v>
      </c>
      <c r="AA10803">
        <v>0</v>
      </c>
      <c r="AB10803">
        <v>0</v>
      </c>
      <c r="AC10803">
        <v>0</v>
      </c>
      <c r="AD10803">
        <v>0</v>
      </c>
      <c r="AE10803">
        <v>0.67350375700523002</v>
      </c>
    </row>
    <row r="10804" spans="1:31" x14ac:dyDescent="0.25">
      <c r="A10804">
        <v>1668180</v>
      </c>
      <c r="B10804">
        <v>1</v>
      </c>
      <c r="C10804" t="s">
        <v>80</v>
      </c>
      <c r="D10804" t="s">
        <v>110</v>
      </c>
      <c r="E10804" t="s">
        <v>131</v>
      </c>
      <c r="F10804" t="s">
        <v>30086</v>
      </c>
      <c r="G10804" t="s">
        <v>161</v>
      </c>
      <c r="H10804" t="s">
        <v>134</v>
      </c>
      <c r="I10804" t="s">
        <v>135</v>
      </c>
      <c r="J10804" t="s">
        <v>136</v>
      </c>
      <c r="K10804" t="s">
        <v>137</v>
      </c>
      <c r="L10804" t="s">
        <v>30087</v>
      </c>
      <c r="M10804" t="s">
        <v>30088</v>
      </c>
      <c r="N10804">
        <v>0.50277777700000004</v>
      </c>
      <c r="O10804">
        <v>0</v>
      </c>
      <c r="P10804">
        <v>1415</v>
      </c>
      <c r="Q10804">
        <v>0</v>
      </c>
      <c r="R10804">
        <v>0</v>
      </c>
      <c r="S10804">
        <v>1</v>
      </c>
      <c r="T10804">
        <v>90</v>
      </c>
      <c r="U10804">
        <v>0</v>
      </c>
      <c r="V10804">
        <v>0</v>
      </c>
      <c r="W10804">
        <v>0</v>
      </c>
      <c r="X10804">
        <v>242.58560965867602</v>
      </c>
      <c r="Y10804">
        <v>0</v>
      </c>
      <c r="Z10804">
        <v>0</v>
      </c>
      <c r="AA10804">
        <v>9.6573233667166658</v>
      </c>
      <c r="AB10804">
        <v>17.333121385315835</v>
      </c>
      <c r="AC10804">
        <v>0</v>
      </c>
      <c r="AD10804">
        <v>0</v>
      </c>
      <c r="AE10804">
        <v>269.57605441070854</v>
      </c>
    </row>
    <row r="10805" spans="1:31" x14ac:dyDescent="0.25">
      <c r="A10805">
        <v>1668727</v>
      </c>
      <c r="B10805">
        <v>1</v>
      </c>
      <c r="C10805" t="s">
        <v>80</v>
      </c>
      <c r="D10805" t="s">
        <v>92</v>
      </c>
      <c r="E10805" t="s">
        <v>178</v>
      </c>
      <c r="F10805" t="s">
        <v>30089</v>
      </c>
      <c r="G10805" t="s">
        <v>227</v>
      </c>
      <c r="H10805" t="s">
        <v>149</v>
      </c>
      <c r="I10805" t="s">
        <v>135</v>
      </c>
      <c r="J10805" t="s">
        <v>136</v>
      </c>
      <c r="K10805" t="s">
        <v>137</v>
      </c>
      <c r="L10805" t="s">
        <v>30090</v>
      </c>
      <c r="M10805" t="s">
        <v>30091</v>
      </c>
      <c r="N10805">
        <v>2.3491666659999999</v>
      </c>
      <c r="O10805">
        <v>0</v>
      </c>
      <c r="P10805">
        <v>2</v>
      </c>
      <c r="Q10805">
        <v>0</v>
      </c>
      <c r="R10805">
        <v>0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0.90977158359258725</v>
      </c>
      <c r="Y10805">
        <v>0</v>
      </c>
      <c r="Z10805">
        <v>0</v>
      </c>
      <c r="AA10805">
        <v>0</v>
      </c>
      <c r="AB10805">
        <v>0</v>
      </c>
      <c r="AC10805">
        <v>0</v>
      </c>
      <c r="AD10805">
        <v>0</v>
      </c>
      <c r="AE10805">
        <v>0.90977158359258725</v>
      </c>
    </row>
    <row r="10806" spans="1:31" x14ac:dyDescent="0.25">
      <c r="A10806">
        <v>1668890</v>
      </c>
      <c r="B10806">
        <v>1</v>
      </c>
      <c r="C10806" t="s">
        <v>80</v>
      </c>
      <c r="D10806" t="s">
        <v>94</v>
      </c>
      <c r="E10806" t="s">
        <v>178</v>
      </c>
      <c r="F10806" t="s">
        <v>5864</v>
      </c>
      <c r="G10806" t="s">
        <v>227</v>
      </c>
      <c r="H10806" t="s">
        <v>149</v>
      </c>
      <c r="I10806" t="s">
        <v>135</v>
      </c>
      <c r="J10806" t="s">
        <v>136</v>
      </c>
      <c r="K10806" t="s">
        <v>137</v>
      </c>
      <c r="L10806" t="s">
        <v>30092</v>
      </c>
      <c r="M10806" t="s">
        <v>30093</v>
      </c>
      <c r="N10806">
        <v>1.4041666660000001</v>
      </c>
      <c r="O10806">
        <v>0</v>
      </c>
      <c r="P10806">
        <v>6</v>
      </c>
      <c r="Q10806">
        <v>0</v>
      </c>
      <c r="R10806">
        <v>0</v>
      </c>
      <c r="S10806">
        <v>0</v>
      </c>
      <c r="T10806">
        <v>2</v>
      </c>
      <c r="U10806">
        <v>0</v>
      </c>
      <c r="V10806">
        <v>0</v>
      </c>
      <c r="W10806">
        <v>0</v>
      </c>
      <c r="X10806">
        <v>5.5552206363944494</v>
      </c>
      <c r="Y10806">
        <v>0</v>
      </c>
      <c r="Z10806">
        <v>0</v>
      </c>
      <c r="AA10806">
        <v>0</v>
      </c>
      <c r="AB10806">
        <v>0.15131755836744004</v>
      </c>
      <c r="AC10806">
        <v>0</v>
      </c>
      <c r="AD10806">
        <v>0</v>
      </c>
      <c r="AE10806">
        <v>5.7065381947618894</v>
      </c>
    </row>
    <row r="10807" spans="1:31" x14ac:dyDescent="0.25">
      <c r="A10807">
        <v>1668913</v>
      </c>
      <c r="B10807">
        <v>1</v>
      </c>
      <c r="C10807" t="s">
        <v>80</v>
      </c>
      <c r="D10807" t="s">
        <v>93</v>
      </c>
      <c r="E10807" t="s">
        <v>140</v>
      </c>
      <c r="F10807" t="s">
        <v>30094</v>
      </c>
      <c r="G10807" t="s">
        <v>5216</v>
      </c>
      <c r="H10807" t="s">
        <v>134</v>
      </c>
      <c r="I10807" t="s">
        <v>135</v>
      </c>
      <c r="J10807" t="s">
        <v>5</v>
      </c>
      <c r="K10807" t="s">
        <v>137</v>
      </c>
      <c r="L10807" t="s">
        <v>30095</v>
      </c>
      <c r="M10807" t="s">
        <v>30096</v>
      </c>
      <c r="N10807">
        <v>2.125</v>
      </c>
      <c r="O10807">
        <v>0</v>
      </c>
      <c r="P10807">
        <v>1082</v>
      </c>
      <c r="Q10807">
        <v>0</v>
      </c>
      <c r="R10807">
        <v>21</v>
      </c>
      <c r="S10807">
        <v>0</v>
      </c>
      <c r="T10807">
        <v>190</v>
      </c>
      <c r="U10807">
        <v>0</v>
      </c>
      <c r="V10807">
        <v>0</v>
      </c>
      <c r="W10807">
        <v>0</v>
      </c>
      <c r="X10807">
        <v>387.91189168456106</v>
      </c>
      <c r="Y10807">
        <v>0</v>
      </c>
      <c r="Z10807">
        <v>13.145337936405889</v>
      </c>
      <c r="AA10807">
        <v>0</v>
      </c>
      <c r="AB10807">
        <v>1742.8974638872498</v>
      </c>
      <c r="AC10807">
        <v>0</v>
      </c>
      <c r="AD10807">
        <v>0</v>
      </c>
      <c r="AE10807">
        <v>2143.9546935082167</v>
      </c>
    </row>
    <row r="10808" spans="1:31" x14ac:dyDescent="0.25">
      <c r="A10808">
        <v>1668704</v>
      </c>
      <c r="B10808">
        <v>1</v>
      </c>
      <c r="C10808" t="s">
        <v>81</v>
      </c>
      <c r="D10808" t="s">
        <v>128</v>
      </c>
      <c r="E10808" t="s">
        <v>204</v>
      </c>
      <c r="F10808" t="s">
        <v>3543</v>
      </c>
      <c r="G10808" t="s">
        <v>161</v>
      </c>
      <c r="H10808" t="s">
        <v>134</v>
      </c>
      <c r="I10808" t="s">
        <v>135</v>
      </c>
      <c r="J10808" t="s">
        <v>136</v>
      </c>
      <c r="K10808" t="s">
        <v>137</v>
      </c>
      <c r="L10808" t="s">
        <v>30097</v>
      </c>
      <c r="M10808" t="s">
        <v>30098</v>
      </c>
      <c r="N10808">
        <v>6.6388887999999993E-2</v>
      </c>
      <c r="O10808">
        <v>0</v>
      </c>
      <c r="P10808">
        <v>0</v>
      </c>
      <c r="Q10808">
        <v>0</v>
      </c>
      <c r="R10808">
        <v>0</v>
      </c>
      <c r="S10808">
        <v>24</v>
      </c>
      <c r="T10808">
        <v>0</v>
      </c>
      <c r="U10808">
        <v>19</v>
      </c>
      <c r="V10808">
        <v>0</v>
      </c>
      <c r="W10808">
        <v>0</v>
      </c>
      <c r="X10808">
        <v>0</v>
      </c>
      <c r="Y10808">
        <v>0</v>
      </c>
      <c r="Z10808">
        <v>0</v>
      </c>
      <c r="AA10808">
        <v>23.298323836831731</v>
      </c>
      <c r="AB10808">
        <v>0</v>
      </c>
      <c r="AC10808">
        <v>50.251769534305126</v>
      </c>
      <c r="AD10808">
        <v>0</v>
      </c>
      <c r="AE10808">
        <v>73.550093371136853</v>
      </c>
    </row>
    <row r="10809" spans="1:31" x14ac:dyDescent="0.25">
      <c r="A10809">
        <v>1668372</v>
      </c>
      <c r="B10809">
        <v>1</v>
      </c>
      <c r="C10809" t="s">
        <v>80</v>
      </c>
      <c r="D10809" t="s">
        <v>108</v>
      </c>
      <c r="E10809" t="s">
        <v>146</v>
      </c>
      <c r="F10809" t="s">
        <v>30099</v>
      </c>
      <c r="G10809" t="s">
        <v>403</v>
      </c>
      <c r="H10809" t="s">
        <v>149</v>
      </c>
      <c r="I10809" t="s">
        <v>135</v>
      </c>
      <c r="J10809" t="s">
        <v>136</v>
      </c>
      <c r="K10809" t="s">
        <v>137</v>
      </c>
      <c r="L10809" t="s">
        <v>30100</v>
      </c>
      <c r="M10809" t="s">
        <v>30101</v>
      </c>
      <c r="N10809">
        <v>3.7083333330000001</v>
      </c>
      <c r="O10809">
        <v>0</v>
      </c>
      <c r="P10809">
        <v>34</v>
      </c>
      <c r="Q10809">
        <v>0</v>
      </c>
      <c r="R10809">
        <v>0</v>
      </c>
      <c r="S10809">
        <v>0</v>
      </c>
      <c r="T10809">
        <v>4</v>
      </c>
      <c r="U10809">
        <v>0</v>
      </c>
      <c r="V10809">
        <v>0</v>
      </c>
      <c r="W10809">
        <v>0</v>
      </c>
      <c r="X10809">
        <v>11.817685908701106</v>
      </c>
      <c r="Y10809">
        <v>0</v>
      </c>
      <c r="Z10809">
        <v>0</v>
      </c>
      <c r="AA10809">
        <v>0</v>
      </c>
      <c r="AB10809">
        <v>6.1014911944251082</v>
      </c>
      <c r="AC10809">
        <v>0</v>
      </c>
      <c r="AD10809">
        <v>0</v>
      </c>
      <c r="AE10809">
        <v>17.919177103126216</v>
      </c>
    </row>
    <row r="10810" spans="1:31" x14ac:dyDescent="0.25">
      <c r="A10810">
        <v>1668847</v>
      </c>
      <c r="B10810">
        <v>1</v>
      </c>
      <c r="C10810" t="s">
        <v>81</v>
      </c>
      <c r="D10810" t="s">
        <v>112</v>
      </c>
      <c r="E10810" t="s">
        <v>152</v>
      </c>
      <c r="F10810" t="s">
        <v>30102</v>
      </c>
      <c r="G10810" t="s">
        <v>154</v>
      </c>
      <c r="H10810" t="s">
        <v>149</v>
      </c>
      <c r="I10810" t="s">
        <v>135</v>
      </c>
      <c r="J10810" t="s">
        <v>136</v>
      </c>
      <c r="K10810" t="s">
        <v>137</v>
      </c>
      <c r="L10810" t="s">
        <v>30103</v>
      </c>
      <c r="M10810" t="s">
        <v>30104</v>
      </c>
      <c r="N10810">
        <v>1.2213888879999999</v>
      </c>
      <c r="O10810">
        <v>0</v>
      </c>
      <c r="P10810">
        <v>2</v>
      </c>
      <c r="Q10810">
        <v>0</v>
      </c>
      <c r="R10810">
        <v>0</v>
      </c>
      <c r="S10810">
        <v>0</v>
      </c>
      <c r="T10810">
        <v>0</v>
      </c>
      <c r="U10810">
        <v>0</v>
      </c>
      <c r="V10810">
        <v>0</v>
      </c>
      <c r="W10810">
        <v>0</v>
      </c>
      <c r="X10810">
        <v>0.10542006048378001</v>
      </c>
      <c r="Y10810">
        <v>0</v>
      </c>
      <c r="Z10810">
        <v>0</v>
      </c>
      <c r="AA10810">
        <v>0</v>
      </c>
      <c r="AB10810">
        <v>0</v>
      </c>
      <c r="AC10810">
        <v>0</v>
      </c>
      <c r="AD10810">
        <v>0</v>
      </c>
      <c r="AE10810">
        <v>0.10542006048378001</v>
      </c>
    </row>
    <row r="10811" spans="1:31" x14ac:dyDescent="0.25">
      <c r="A10811">
        <v>1668721</v>
      </c>
      <c r="B10811">
        <v>1</v>
      </c>
      <c r="C10811" t="s">
        <v>80</v>
      </c>
      <c r="D10811" t="s">
        <v>96</v>
      </c>
      <c r="E10811" t="s">
        <v>131</v>
      </c>
      <c r="F10811" t="s">
        <v>30105</v>
      </c>
      <c r="G10811" t="s">
        <v>195</v>
      </c>
      <c r="H10811" t="s">
        <v>134</v>
      </c>
      <c r="I10811" t="s">
        <v>135</v>
      </c>
      <c r="J10811" t="s">
        <v>136</v>
      </c>
      <c r="K10811" t="s">
        <v>137</v>
      </c>
      <c r="L10811" t="s">
        <v>30106</v>
      </c>
      <c r="M10811" t="s">
        <v>30107</v>
      </c>
      <c r="N10811">
        <v>0.55194444399999998</v>
      </c>
      <c r="O10811">
        <v>0</v>
      </c>
      <c r="P10811">
        <v>129</v>
      </c>
      <c r="Q10811">
        <v>0</v>
      </c>
      <c r="R10811">
        <v>0</v>
      </c>
      <c r="S10811">
        <v>0</v>
      </c>
      <c r="T10811">
        <v>53</v>
      </c>
      <c r="U10811">
        <v>0</v>
      </c>
      <c r="V10811">
        <v>1</v>
      </c>
      <c r="W10811">
        <v>0</v>
      </c>
      <c r="X10811">
        <v>63.851796820865005</v>
      </c>
      <c r="Y10811">
        <v>0</v>
      </c>
      <c r="Z10811">
        <v>0</v>
      </c>
      <c r="AA10811">
        <v>0</v>
      </c>
      <c r="AB10811">
        <v>59.180231867921592</v>
      </c>
      <c r="AC10811">
        <v>0</v>
      </c>
      <c r="AD10811">
        <v>17.321823081698334</v>
      </c>
      <c r="AE10811">
        <v>140.35385177048494</v>
      </c>
    </row>
    <row r="10812" spans="1:31" x14ac:dyDescent="0.25">
      <c r="A10812">
        <v>1668206</v>
      </c>
      <c r="B10812">
        <v>1</v>
      </c>
      <c r="C10812" t="s">
        <v>80</v>
      </c>
      <c r="D10812" t="s">
        <v>106</v>
      </c>
      <c r="E10812" t="s">
        <v>140</v>
      </c>
      <c r="F10812" t="s">
        <v>24351</v>
      </c>
      <c r="G10812" t="s">
        <v>161</v>
      </c>
      <c r="H10812" t="s">
        <v>134</v>
      </c>
      <c r="I10812" t="s">
        <v>135</v>
      </c>
      <c r="J10812" t="s">
        <v>136</v>
      </c>
      <c r="K10812" t="s">
        <v>137</v>
      </c>
      <c r="L10812" t="s">
        <v>30108</v>
      </c>
      <c r="M10812" t="s">
        <v>30109</v>
      </c>
      <c r="N10812">
        <v>0.111944444</v>
      </c>
      <c r="O10812">
        <v>1</v>
      </c>
      <c r="P10812">
        <v>37</v>
      </c>
      <c r="Q10812">
        <v>19</v>
      </c>
      <c r="R10812">
        <v>49</v>
      </c>
      <c r="S10812">
        <v>11</v>
      </c>
      <c r="T10812">
        <v>29</v>
      </c>
      <c r="U10812">
        <v>6</v>
      </c>
      <c r="V10812">
        <v>0</v>
      </c>
      <c r="W10812">
        <v>2.4773184837017501E-2</v>
      </c>
      <c r="X10812">
        <v>1.3566017750980066</v>
      </c>
      <c r="Y10812">
        <v>4.8074395390858191</v>
      </c>
      <c r="Z10812">
        <v>2.6694681546769896</v>
      </c>
      <c r="AA10812">
        <v>4.5094814457995893</v>
      </c>
      <c r="AB10812">
        <v>3.0059486522381436</v>
      </c>
      <c r="AC10812">
        <v>12.6150384644311</v>
      </c>
      <c r="AD10812">
        <v>0</v>
      </c>
      <c r="AE10812">
        <v>28.988751216166662</v>
      </c>
    </row>
    <row r="10813" spans="1:31" x14ac:dyDescent="0.25">
      <c r="A10813">
        <v>1668435</v>
      </c>
      <c r="B10813">
        <v>1</v>
      </c>
      <c r="C10813" t="s">
        <v>81</v>
      </c>
      <c r="D10813" t="s">
        <v>118</v>
      </c>
      <c r="E10813" t="s">
        <v>178</v>
      </c>
      <c r="F10813" t="s">
        <v>24860</v>
      </c>
      <c r="G10813" t="s">
        <v>227</v>
      </c>
      <c r="H10813" t="s">
        <v>149</v>
      </c>
      <c r="I10813" t="s">
        <v>135</v>
      </c>
      <c r="J10813" t="s">
        <v>136</v>
      </c>
      <c r="K10813" t="s">
        <v>137</v>
      </c>
      <c r="L10813" t="s">
        <v>30110</v>
      </c>
      <c r="M10813" t="s">
        <v>30111</v>
      </c>
      <c r="N10813">
        <v>0.632222222</v>
      </c>
      <c r="O10813">
        <v>0</v>
      </c>
      <c r="P10813">
        <v>7</v>
      </c>
      <c r="Q10813">
        <v>0</v>
      </c>
      <c r="R10813">
        <v>4</v>
      </c>
      <c r="S10813">
        <v>0</v>
      </c>
      <c r="T10813">
        <v>0</v>
      </c>
      <c r="U10813">
        <v>0</v>
      </c>
      <c r="V10813">
        <v>0</v>
      </c>
      <c r="W10813">
        <v>0</v>
      </c>
      <c r="X10813">
        <v>0.2960655449634334</v>
      </c>
      <c r="Y10813">
        <v>0</v>
      </c>
      <c r="Z10813">
        <v>0.12530482043941665</v>
      </c>
      <c r="AA10813">
        <v>0</v>
      </c>
      <c r="AB10813">
        <v>0</v>
      </c>
      <c r="AC10813">
        <v>0</v>
      </c>
      <c r="AD10813">
        <v>0</v>
      </c>
      <c r="AE10813">
        <v>0.42137036540285006</v>
      </c>
    </row>
    <row r="10814" spans="1:31" x14ac:dyDescent="0.25">
      <c r="A10814">
        <v>1668933</v>
      </c>
      <c r="B10814">
        <v>1</v>
      </c>
      <c r="C10814" t="s">
        <v>80</v>
      </c>
      <c r="D10814" t="s">
        <v>96</v>
      </c>
      <c r="E10814" t="s">
        <v>152</v>
      </c>
      <c r="F10814" t="s">
        <v>30112</v>
      </c>
      <c r="G10814" t="s">
        <v>507</v>
      </c>
      <c r="H10814" t="s">
        <v>149</v>
      </c>
      <c r="I10814" t="s">
        <v>135</v>
      </c>
      <c r="J10814" t="s">
        <v>136</v>
      </c>
      <c r="K10814" t="s">
        <v>137</v>
      </c>
      <c r="L10814" t="s">
        <v>30113</v>
      </c>
      <c r="M10814" t="s">
        <v>30114</v>
      </c>
      <c r="N10814">
        <v>1.39</v>
      </c>
      <c r="O10814">
        <v>0</v>
      </c>
      <c r="P10814">
        <v>8</v>
      </c>
      <c r="Q10814">
        <v>0</v>
      </c>
      <c r="R10814">
        <v>0</v>
      </c>
      <c r="S10814">
        <v>0</v>
      </c>
      <c r="T10814">
        <v>1</v>
      </c>
      <c r="U10814">
        <v>0</v>
      </c>
      <c r="V10814">
        <v>0</v>
      </c>
      <c r="W10814">
        <v>0</v>
      </c>
      <c r="X10814">
        <v>2.1659751292616538</v>
      </c>
      <c r="Y10814">
        <v>0</v>
      </c>
      <c r="Z10814">
        <v>0</v>
      </c>
      <c r="AA10814">
        <v>0</v>
      </c>
      <c r="AB10814">
        <v>1.3617980541238666</v>
      </c>
      <c r="AC10814">
        <v>0</v>
      </c>
      <c r="AD10814">
        <v>0</v>
      </c>
      <c r="AE10814">
        <v>3.5277731833855204</v>
      </c>
    </row>
    <row r="10815" spans="1:31" x14ac:dyDescent="0.25">
      <c r="A10815">
        <v>1668684</v>
      </c>
      <c r="B10815">
        <v>1</v>
      </c>
      <c r="C10815" t="s">
        <v>81</v>
      </c>
      <c r="D10815" t="s">
        <v>123</v>
      </c>
      <c r="E10815" t="s">
        <v>146</v>
      </c>
      <c r="F10815" t="s">
        <v>30115</v>
      </c>
      <c r="G10815" t="s">
        <v>227</v>
      </c>
      <c r="H10815" t="s">
        <v>149</v>
      </c>
      <c r="I10815" t="s">
        <v>135</v>
      </c>
      <c r="J10815" t="s">
        <v>136</v>
      </c>
      <c r="K10815" t="s">
        <v>137</v>
      </c>
      <c r="L10815" t="s">
        <v>30116</v>
      </c>
      <c r="M10815" t="s">
        <v>30117</v>
      </c>
      <c r="N10815">
        <v>2.6805555550000002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40</v>
      </c>
      <c r="U10815">
        <v>0</v>
      </c>
      <c r="V10815">
        <v>2</v>
      </c>
      <c r="W10815">
        <v>0</v>
      </c>
      <c r="X10815">
        <v>0</v>
      </c>
      <c r="Y10815">
        <v>0</v>
      </c>
      <c r="Z10815">
        <v>0</v>
      </c>
      <c r="AA10815">
        <v>0</v>
      </c>
      <c r="AB10815">
        <v>69.363765163998906</v>
      </c>
      <c r="AC10815">
        <v>0</v>
      </c>
      <c r="AD10815">
        <v>6.9410709645028659</v>
      </c>
      <c r="AE10815">
        <v>76.304836128501776</v>
      </c>
    </row>
    <row r="10816" spans="1:31" x14ac:dyDescent="0.25">
      <c r="A10816">
        <v>1668578</v>
      </c>
      <c r="B10816">
        <v>1</v>
      </c>
      <c r="C10816" t="s">
        <v>80</v>
      </c>
      <c r="D10816" t="s">
        <v>85</v>
      </c>
      <c r="E10816" t="s">
        <v>178</v>
      </c>
      <c r="F10816" t="s">
        <v>5945</v>
      </c>
      <c r="G10816" t="s">
        <v>231</v>
      </c>
      <c r="H10816" t="s">
        <v>149</v>
      </c>
      <c r="I10816" t="s">
        <v>135</v>
      </c>
      <c r="J10816" t="s">
        <v>136</v>
      </c>
      <c r="K10816" t="s">
        <v>137</v>
      </c>
      <c r="L10816" t="s">
        <v>30118</v>
      </c>
      <c r="M10816" t="s">
        <v>30119</v>
      </c>
      <c r="N10816">
        <v>1.688055555</v>
      </c>
      <c r="O10816">
        <v>0</v>
      </c>
      <c r="P10816">
        <v>13</v>
      </c>
      <c r="Q10816">
        <v>0</v>
      </c>
      <c r="R10816">
        <v>0</v>
      </c>
      <c r="S10816">
        <v>0</v>
      </c>
      <c r="T10816">
        <v>4</v>
      </c>
      <c r="U10816">
        <v>0</v>
      </c>
      <c r="V10816">
        <v>0</v>
      </c>
      <c r="W10816">
        <v>0</v>
      </c>
      <c r="X10816">
        <v>5.1252131483522447</v>
      </c>
      <c r="Y10816">
        <v>0</v>
      </c>
      <c r="Z10816">
        <v>0</v>
      </c>
      <c r="AA10816">
        <v>0</v>
      </c>
      <c r="AB10816">
        <v>3.1018300292847423</v>
      </c>
      <c r="AC10816">
        <v>0</v>
      </c>
      <c r="AD10816">
        <v>0</v>
      </c>
      <c r="AE10816">
        <v>8.2270431776369861</v>
      </c>
    </row>
    <row r="10817" spans="1:31" x14ac:dyDescent="0.25">
      <c r="A10817">
        <v>1668741</v>
      </c>
      <c r="B10817">
        <v>1</v>
      </c>
      <c r="C10817" t="s">
        <v>81</v>
      </c>
      <c r="D10817" t="s">
        <v>120</v>
      </c>
      <c r="E10817" t="s">
        <v>178</v>
      </c>
      <c r="F10817" t="s">
        <v>18583</v>
      </c>
      <c r="G10817" t="s">
        <v>227</v>
      </c>
      <c r="H10817" t="s">
        <v>149</v>
      </c>
      <c r="I10817" t="s">
        <v>135</v>
      </c>
      <c r="J10817" t="s">
        <v>136</v>
      </c>
      <c r="K10817" t="s">
        <v>137</v>
      </c>
      <c r="L10817" t="s">
        <v>30120</v>
      </c>
      <c r="M10817" t="s">
        <v>30121</v>
      </c>
      <c r="N10817">
        <v>1.374166666</v>
      </c>
      <c r="O10817">
        <v>0</v>
      </c>
      <c r="P10817">
        <v>38</v>
      </c>
      <c r="Q10817">
        <v>0</v>
      </c>
      <c r="R10817">
        <v>0</v>
      </c>
      <c r="S10817">
        <v>0</v>
      </c>
      <c r="T10817">
        <v>5</v>
      </c>
      <c r="U10817">
        <v>0</v>
      </c>
      <c r="V10817">
        <v>0</v>
      </c>
      <c r="W10817">
        <v>0</v>
      </c>
      <c r="X10817">
        <v>10.819916916544743</v>
      </c>
      <c r="Y10817">
        <v>0</v>
      </c>
      <c r="Z10817">
        <v>0</v>
      </c>
      <c r="AA10817">
        <v>0</v>
      </c>
      <c r="AB10817">
        <v>2.0391614107242435</v>
      </c>
      <c r="AC10817">
        <v>0</v>
      </c>
      <c r="AD10817">
        <v>0</v>
      </c>
      <c r="AE10817">
        <v>12.859078327268987</v>
      </c>
    </row>
    <row r="10818" spans="1:31" x14ac:dyDescent="0.25">
      <c r="A10818">
        <v>1668243</v>
      </c>
      <c r="B10818">
        <v>1</v>
      </c>
      <c r="C10818" t="s">
        <v>81</v>
      </c>
      <c r="D10818" t="s">
        <v>123</v>
      </c>
      <c r="E10818" t="s">
        <v>204</v>
      </c>
      <c r="F10818" t="s">
        <v>21621</v>
      </c>
      <c r="G10818" t="s">
        <v>161</v>
      </c>
      <c r="H10818" t="s">
        <v>134</v>
      </c>
      <c r="I10818" t="s">
        <v>135</v>
      </c>
      <c r="J10818" t="s">
        <v>136</v>
      </c>
      <c r="K10818" t="s">
        <v>137</v>
      </c>
      <c r="L10818" t="s">
        <v>30122</v>
      </c>
      <c r="M10818" t="s">
        <v>30123</v>
      </c>
      <c r="N10818">
        <v>1.4952777770000001</v>
      </c>
      <c r="O10818">
        <v>0</v>
      </c>
      <c r="P10818">
        <v>4</v>
      </c>
      <c r="Q10818">
        <v>30</v>
      </c>
      <c r="R10818">
        <v>86</v>
      </c>
      <c r="S10818">
        <v>1</v>
      </c>
      <c r="T10818">
        <v>7</v>
      </c>
      <c r="U10818">
        <v>0</v>
      </c>
      <c r="V10818">
        <v>0</v>
      </c>
      <c r="W10818">
        <v>0</v>
      </c>
      <c r="X10818">
        <v>0.99896019539684833</v>
      </c>
      <c r="Y10818">
        <v>32.048464377550985</v>
      </c>
      <c r="Z10818">
        <v>59.403077152737367</v>
      </c>
      <c r="AA10818">
        <v>1.6332077375541116</v>
      </c>
      <c r="AB10818">
        <v>3.2557577340454058</v>
      </c>
      <c r="AC10818">
        <v>0</v>
      </c>
      <c r="AD10818">
        <v>0</v>
      </c>
      <c r="AE10818">
        <v>97.339467197284719</v>
      </c>
    </row>
    <row r="10819" spans="1:31" x14ac:dyDescent="0.25">
      <c r="A10819">
        <v>1668263</v>
      </c>
      <c r="B10819">
        <v>1</v>
      </c>
      <c r="C10819" t="s">
        <v>81</v>
      </c>
      <c r="D10819" t="s">
        <v>123</v>
      </c>
      <c r="E10819" t="s">
        <v>140</v>
      </c>
      <c r="F10819" t="s">
        <v>30124</v>
      </c>
      <c r="G10819" t="s">
        <v>161</v>
      </c>
      <c r="H10819" t="s">
        <v>134</v>
      </c>
      <c r="I10819" t="s">
        <v>135</v>
      </c>
      <c r="J10819" t="s">
        <v>136</v>
      </c>
      <c r="K10819" t="s">
        <v>137</v>
      </c>
      <c r="L10819" t="s">
        <v>30125</v>
      </c>
      <c r="M10819" t="s">
        <v>30126</v>
      </c>
      <c r="N10819">
        <v>2.3733333330000002</v>
      </c>
      <c r="O10819">
        <v>5</v>
      </c>
      <c r="P10819">
        <v>590</v>
      </c>
      <c r="Q10819">
        <v>374</v>
      </c>
      <c r="R10819">
        <v>562</v>
      </c>
      <c r="S10819">
        <v>35</v>
      </c>
      <c r="T10819">
        <v>91</v>
      </c>
      <c r="U10819">
        <v>4</v>
      </c>
      <c r="V10819">
        <v>0</v>
      </c>
      <c r="W10819">
        <v>10.97220424820587</v>
      </c>
      <c r="X10819">
        <v>221.7813428410079</v>
      </c>
      <c r="Y10819">
        <v>620.01589008186727</v>
      </c>
      <c r="Z10819">
        <v>583.43155704049843</v>
      </c>
      <c r="AA10819">
        <v>161.58435714565539</v>
      </c>
      <c r="AB10819">
        <v>158.9296338478822</v>
      </c>
      <c r="AC10819">
        <v>487.12747853622596</v>
      </c>
      <c r="AD10819">
        <v>0</v>
      </c>
      <c r="AE10819">
        <v>2243.8424637413432</v>
      </c>
    </row>
    <row r="10820" spans="1:31" x14ac:dyDescent="0.25">
      <c r="A10820">
        <v>1668595</v>
      </c>
      <c r="B10820">
        <v>1</v>
      </c>
      <c r="C10820" t="s">
        <v>80</v>
      </c>
      <c r="D10820" t="s">
        <v>96</v>
      </c>
      <c r="E10820" t="s">
        <v>152</v>
      </c>
      <c r="F10820" t="s">
        <v>26681</v>
      </c>
      <c r="G10820" t="s">
        <v>168</v>
      </c>
      <c r="H10820" t="s">
        <v>149</v>
      </c>
      <c r="I10820" t="s">
        <v>135</v>
      </c>
      <c r="J10820" t="s">
        <v>136</v>
      </c>
      <c r="K10820" t="s">
        <v>137</v>
      </c>
      <c r="L10820" t="s">
        <v>30127</v>
      </c>
      <c r="M10820" t="s">
        <v>30128</v>
      </c>
      <c r="N10820">
        <v>9.4511111109999995</v>
      </c>
      <c r="O10820">
        <v>0</v>
      </c>
      <c r="P10820">
        <v>1</v>
      </c>
      <c r="Q10820">
        <v>0</v>
      </c>
      <c r="R10820">
        <v>0</v>
      </c>
      <c r="S10820">
        <v>0</v>
      </c>
      <c r="T10820">
        <v>0</v>
      </c>
      <c r="U10820">
        <v>0</v>
      </c>
      <c r="V10820">
        <v>0</v>
      </c>
      <c r="W10820">
        <v>0</v>
      </c>
      <c r="X10820">
        <v>3.4879411130707969</v>
      </c>
      <c r="Y10820">
        <v>0</v>
      </c>
      <c r="Z10820">
        <v>0</v>
      </c>
      <c r="AA10820">
        <v>0</v>
      </c>
      <c r="AB10820">
        <v>0</v>
      </c>
      <c r="AC10820">
        <v>0</v>
      </c>
      <c r="AD10820">
        <v>0</v>
      </c>
      <c r="AE10820">
        <v>3.4879411130707969</v>
      </c>
    </row>
    <row r="10821" spans="1:31" x14ac:dyDescent="0.25">
      <c r="A10821">
        <v>1668286</v>
      </c>
      <c r="B10821">
        <v>1</v>
      </c>
      <c r="C10821" t="s">
        <v>80</v>
      </c>
      <c r="D10821" t="s">
        <v>82</v>
      </c>
      <c r="E10821" t="s">
        <v>178</v>
      </c>
      <c r="F10821" t="s">
        <v>29597</v>
      </c>
      <c r="G10821" t="s">
        <v>675</v>
      </c>
      <c r="H10821" t="s">
        <v>149</v>
      </c>
      <c r="I10821" t="s">
        <v>135</v>
      </c>
      <c r="J10821" t="s">
        <v>136</v>
      </c>
      <c r="K10821" t="s">
        <v>137</v>
      </c>
      <c r="L10821" t="s">
        <v>30129</v>
      </c>
      <c r="M10821" t="s">
        <v>30130</v>
      </c>
      <c r="N10821">
        <v>2.7097222219999999</v>
      </c>
      <c r="O10821">
        <v>0</v>
      </c>
      <c r="P10821">
        <v>20</v>
      </c>
      <c r="Q10821">
        <v>0</v>
      </c>
      <c r="R10821">
        <v>0</v>
      </c>
      <c r="S10821">
        <v>0</v>
      </c>
      <c r="T10821">
        <v>0</v>
      </c>
      <c r="U10821">
        <v>0</v>
      </c>
      <c r="V10821">
        <v>0</v>
      </c>
      <c r="W10821">
        <v>0</v>
      </c>
      <c r="X10821">
        <v>19.681960534748093</v>
      </c>
      <c r="Y10821">
        <v>0</v>
      </c>
      <c r="Z10821">
        <v>0</v>
      </c>
      <c r="AA10821">
        <v>0</v>
      </c>
      <c r="AB10821">
        <v>0</v>
      </c>
      <c r="AC10821">
        <v>0</v>
      </c>
      <c r="AD10821">
        <v>0</v>
      </c>
      <c r="AE10821">
        <v>19.681960534748093</v>
      </c>
    </row>
    <row r="10822" spans="1:31" x14ac:dyDescent="0.25">
      <c r="A10822">
        <v>1668432</v>
      </c>
      <c r="B10822">
        <v>1</v>
      </c>
      <c r="C10822" t="s">
        <v>81</v>
      </c>
      <c r="D10822" t="s">
        <v>118</v>
      </c>
      <c r="E10822" t="s">
        <v>178</v>
      </c>
      <c r="F10822" t="s">
        <v>30131</v>
      </c>
      <c r="G10822" t="s">
        <v>1967</v>
      </c>
      <c r="H10822" t="s">
        <v>149</v>
      </c>
      <c r="I10822" t="s">
        <v>135</v>
      </c>
      <c r="J10822" t="s">
        <v>136</v>
      </c>
      <c r="K10822" t="s">
        <v>137</v>
      </c>
      <c r="L10822" t="s">
        <v>30132</v>
      </c>
      <c r="M10822" t="s">
        <v>30133</v>
      </c>
      <c r="N10822">
        <v>1.926111111</v>
      </c>
      <c r="O10822">
        <v>0</v>
      </c>
      <c r="P10822">
        <v>8</v>
      </c>
      <c r="Q10822">
        <v>0</v>
      </c>
      <c r="R10822">
        <v>0</v>
      </c>
      <c r="S10822">
        <v>0</v>
      </c>
      <c r="T10822">
        <v>0</v>
      </c>
      <c r="U10822">
        <v>0</v>
      </c>
      <c r="V10822">
        <v>0</v>
      </c>
      <c r="W10822">
        <v>0</v>
      </c>
      <c r="X10822">
        <v>2.7071418222979999</v>
      </c>
      <c r="Y10822">
        <v>0</v>
      </c>
      <c r="Z10822">
        <v>0</v>
      </c>
      <c r="AA10822">
        <v>0</v>
      </c>
      <c r="AB10822">
        <v>0</v>
      </c>
      <c r="AC10822">
        <v>0</v>
      </c>
      <c r="AD10822">
        <v>0</v>
      </c>
      <c r="AE10822">
        <v>2.7071418222979999</v>
      </c>
    </row>
    <row r="10823" spans="1:31" x14ac:dyDescent="0.25">
      <c r="A10823">
        <v>1668332</v>
      </c>
      <c r="B10823">
        <v>1</v>
      </c>
      <c r="C10823" t="s">
        <v>81</v>
      </c>
      <c r="D10823" t="s">
        <v>121</v>
      </c>
      <c r="E10823" t="s">
        <v>131</v>
      </c>
      <c r="F10823" t="s">
        <v>30134</v>
      </c>
      <c r="G10823" t="s">
        <v>585</v>
      </c>
      <c r="H10823" t="s">
        <v>134</v>
      </c>
      <c r="I10823" t="s">
        <v>135</v>
      </c>
      <c r="J10823" t="s">
        <v>136</v>
      </c>
      <c r="K10823" t="s">
        <v>137</v>
      </c>
      <c r="L10823" t="s">
        <v>30135</v>
      </c>
      <c r="M10823" t="s">
        <v>30136</v>
      </c>
      <c r="N10823">
        <v>1.6325000000000001</v>
      </c>
      <c r="O10823">
        <v>0</v>
      </c>
      <c r="P10823">
        <v>0</v>
      </c>
      <c r="Q10823">
        <v>0</v>
      </c>
      <c r="R10823">
        <v>0</v>
      </c>
      <c r="S10823">
        <v>1</v>
      </c>
      <c r="T10823">
        <v>0</v>
      </c>
      <c r="U10823">
        <v>0</v>
      </c>
      <c r="V10823">
        <v>0</v>
      </c>
      <c r="W10823">
        <v>0</v>
      </c>
      <c r="X10823">
        <v>0</v>
      </c>
      <c r="Y10823">
        <v>0</v>
      </c>
      <c r="Z10823">
        <v>0</v>
      </c>
      <c r="AA10823">
        <v>3.0376985928076001</v>
      </c>
      <c r="AB10823">
        <v>0</v>
      </c>
      <c r="AC10823">
        <v>0</v>
      </c>
      <c r="AD10823">
        <v>0</v>
      </c>
      <c r="AE10823">
        <v>3.0376985928076001</v>
      </c>
    </row>
    <row r="10824" spans="1:31" x14ac:dyDescent="0.25">
      <c r="A10824">
        <v>1668455</v>
      </c>
      <c r="B10824">
        <v>1</v>
      </c>
      <c r="C10824" t="s">
        <v>80</v>
      </c>
      <c r="D10824" t="s">
        <v>83</v>
      </c>
      <c r="E10824" t="s">
        <v>152</v>
      </c>
      <c r="F10824" t="s">
        <v>30137</v>
      </c>
      <c r="G10824" t="s">
        <v>507</v>
      </c>
      <c r="H10824" t="s">
        <v>149</v>
      </c>
      <c r="I10824" t="s">
        <v>135</v>
      </c>
      <c r="J10824" t="s">
        <v>136</v>
      </c>
      <c r="K10824" t="s">
        <v>137</v>
      </c>
      <c r="L10824" t="s">
        <v>30138</v>
      </c>
      <c r="M10824" t="s">
        <v>30139</v>
      </c>
      <c r="N10824">
        <v>1.3602777770000001</v>
      </c>
      <c r="O10824">
        <v>0</v>
      </c>
      <c r="P10824">
        <v>3</v>
      </c>
      <c r="Q10824">
        <v>0</v>
      </c>
      <c r="R10824">
        <v>0</v>
      </c>
      <c r="S10824">
        <v>0</v>
      </c>
      <c r="T10824">
        <v>0</v>
      </c>
      <c r="U10824">
        <v>0</v>
      </c>
      <c r="V10824">
        <v>0</v>
      </c>
      <c r="W10824">
        <v>0</v>
      </c>
      <c r="X10824">
        <v>2.439498730756104</v>
      </c>
      <c r="Y10824">
        <v>0</v>
      </c>
      <c r="Z10824">
        <v>0</v>
      </c>
      <c r="AA10824">
        <v>0</v>
      </c>
      <c r="AB10824">
        <v>0</v>
      </c>
      <c r="AC10824">
        <v>0</v>
      </c>
      <c r="AD10824">
        <v>0</v>
      </c>
      <c r="AE10824">
        <v>2.439498730756104</v>
      </c>
    </row>
    <row r="10825" spans="1:31" x14ac:dyDescent="0.25">
      <c r="A10825">
        <v>1668601</v>
      </c>
      <c r="B10825">
        <v>1</v>
      </c>
      <c r="C10825" t="s">
        <v>80</v>
      </c>
      <c r="D10825" t="s">
        <v>87</v>
      </c>
      <c r="E10825" t="s">
        <v>131</v>
      </c>
      <c r="F10825" t="s">
        <v>30140</v>
      </c>
      <c r="G10825" t="s">
        <v>161</v>
      </c>
      <c r="H10825" t="s">
        <v>134</v>
      </c>
      <c r="I10825" t="s">
        <v>135</v>
      </c>
      <c r="J10825" t="s">
        <v>136</v>
      </c>
      <c r="K10825" t="s">
        <v>137</v>
      </c>
      <c r="L10825" t="s">
        <v>30141</v>
      </c>
      <c r="M10825" t="s">
        <v>30142</v>
      </c>
      <c r="N10825">
        <v>0.41749999999999998</v>
      </c>
      <c r="O10825">
        <v>0</v>
      </c>
      <c r="P10825">
        <v>1675</v>
      </c>
      <c r="Q10825">
        <v>0</v>
      </c>
      <c r="R10825">
        <v>1</v>
      </c>
      <c r="S10825">
        <v>7</v>
      </c>
      <c r="T10825">
        <v>67</v>
      </c>
      <c r="U10825">
        <v>0</v>
      </c>
      <c r="V10825">
        <v>0</v>
      </c>
      <c r="W10825">
        <v>0</v>
      </c>
      <c r="X10825">
        <v>215.19748530881168</v>
      </c>
      <c r="Y10825">
        <v>0</v>
      </c>
      <c r="Z10825">
        <v>1.35681797952E-3</v>
      </c>
      <c r="AA10825">
        <v>20.299178524975559</v>
      </c>
      <c r="AB10825">
        <v>34.602207889389007</v>
      </c>
      <c r="AC10825">
        <v>0</v>
      </c>
      <c r="AD10825">
        <v>0</v>
      </c>
      <c r="AE10825">
        <v>270.10022854115573</v>
      </c>
    </row>
    <row r="10826" spans="1:31" x14ac:dyDescent="0.25">
      <c r="A10826">
        <v>1668472</v>
      </c>
      <c r="B10826">
        <v>1</v>
      </c>
      <c r="C10826" t="s">
        <v>80</v>
      </c>
      <c r="D10826" t="s">
        <v>103</v>
      </c>
      <c r="E10826" t="s">
        <v>152</v>
      </c>
      <c r="F10826" t="s">
        <v>30143</v>
      </c>
      <c r="G10826" t="s">
        <v>154</v>
      </c>
      <c r="H10826" t="s">
        <v>149</v>
      </c>
      <c r="I10826" t="s">
        <v>135</v>
      </c>
      <c r="J10826" t="s">
        <v>136</v>
      </c>
      <c r="K10826" t="s">
        <v>137</v>
      </c>
      <c r="L10826" t="s">
        <v>30144</v>
      </c>
      <c r="M10826" t="s">
        <v>30145</v>
      </c>
      <c r="N10826">
        <v>1.0802777770000001</v>
      </c>
      <c r="O10826">
        <v>0</v>
      </c>
      <c r="P10826">
        <v>1</v>
      </c>
      <c r="Q10826">
        <v>0</v>
      </c>
      <c r="R10826">
        <v>0</v>
      </c>
      <c r="S10826">
        <v>0</v>
      </c>
      <c r="T10826">
        <v>0</v>
      </c>
      <c r="U10826">
        <v>0</v>
      </c>
      <c r="V10826">
        <v>0</v>
      </c>
      <c r="W10826">
        <v>0</v>
      </c>
      <c r="X10826">
        <v>0.38485317190959678</v>
      </c>
      <c r="Y10826">
        <v>0</v>
      </c>
      <c r="Z10826">
        <v>0</v>
      </c>
      <c r="AA10826">
        <v>0</v>
      </c>
      <c r="AB10826">
        <v>0</v>
      </c>
      <c r="AC10826">
        <v>0</v>
      </c>
      <c r="AD10826">
        <v>0</v>
      </c>
      <c r="AE10826">
        <v>0.38485317190959678</v>
      </c>
    </row>
    <row r="10827" spans="1:31" x14ac:dyDescent="0.25">
      <c r="A10827">
        <v>1668223</v>
      </c>
      <c r="B10827">
        <v>1</v>
      </c>
      <c r="C10827" t="s">
        <v>80</v>
      </c>
      <c r="D10827" t="s">
        <v>110</v>
      </c>
      <c r="E10827" t="s">
        <v>178</v>
      </c>
      <c r="F10827" t="s">
        <v>30146</v>
      </c>
      <c r="G10827" t="s">
        <v>187</v>
      </c>
      <c r="H10827" t="s">
        <v>149</v>
      </c>
      <c r="I10827" t="s">
        <v>135</v>
      </c>
      <c r="J10827" t="s">
        <v>136</v>
      </c>
      <c r="K10827" t="s">
        <v>137</v>
      </c>
      <c r="L10827" t="s">
        <v>30147</v>
      </c>
      <c r="M10827" t="s">
        <v>30148</v>
      </c>
      <c r="N10827">
        <v>8.4794444440000003</v>
      </c>
      <c r="O10827">
        <v>0</v>
      </c>
      <c r="P10827">
        <v>108</v>
      </c>
      <c r="Q10827">
        <v>0</v>
      </c>
      <c r="R10827">
        <v>0</v>
      </c>
      <c r="S10827">
        <v>0</v>
      </c>
      <c r="T10827">
        <v>1</v>
      </c>
      <c r="U10827">
        <v>0</v>
      </c>
      <c r="V10827">
        <v>0</v>
      </c>
      <c r="W10827">
        <v>0</v>
      </c>
      <c r="X10827">
        <v>318.1899378171297</v>
      </c>
      <c r="Y10827">
        <v>0</v>
      </c>
      <c r="Z10827">
        <v>0</v>
      </c>
      <c r="AA10827">
        <v>0</v>
      </c>
      <c r="AB10827">
        <v>11.288162183999999</v>
      </c>
      <c r="AC10827">
        <v>0</v>
      </c>
      <c r="AD10827">
        <v>0</v>
      </c>
      <c r="AE10827">
        <v>329.47810000112969</v>
      </c>
    </row>
    <row r="10828" spans="1:31" x14ac:dyDescent="0.25">
      <c r="A10828">
        <v>1668804</v>
      </c>
      <c r="B10828">
        <v>1</v>
      </c>
      <c r="C10828" t="s">
        <v>81</v>
      </c>
      <c r="D10828" t="s">
        <v>112</v>
      </c>
      <c r="E10828" t="s">
        <v>152</v>
      </c>
      <c r="F10828" t="s">
        <v>30149</v>
      </c>
      <c r="G10828" t="s">
        <v>154</v>
      </c>
      <c r="H10828" t="s">
        <v>149</v>
      </c>
      <c r="I10828" t="s">
        <v>135</v>
      </c>
      <c r="J10828" t="s">
        <v>136</v>
      </c>
      <c r="K10828" t="s">
        <v>137</v>
      </c>
      <c r="L10828" t="s">
        <v>30150</v>
      </c>
      <c r="M10828" t="s">
        <v>30151</v>
      </c>
      <c r="N10828">
        <v>1.1499999999999999</v>
      </c>
      <c r="O10828">
        <v>0</v>
      </c>
      <c r="P10828">
        <v>4</v>
      </c>
      <c r="Q10828">
        <v>0</v>
      </c>
      <c r="R10828">
        <v>0</v>
      </c>
      <c r="S10828">
        <v>0</v>
      </c>
      <c r="T10828">
        <v>1</v>
      </c>
      <c r="U10828">
        <v>0</v>
      </c>
      <c r="V10828">
        <v>0</v>
      </c>
      <c r="W10828">
        <v>0</v>
      </c>
      <c r="X10828">
        <v>1.0657508967457727</v>
      </c>
      <c r="Y10828">
        <v>0</v>
      </c>
      <c r="Z10828">
        <v>0</v>
      </c>
      <c r="AA10828">
        <v>0</v>
      </c>
      <c r="AB10828">
        <v>0.21287129131693333</v>
      </c>
      <c r="AC10828">
        <v>0</v>
      </c>
      <c r="AD10828">
        <v>0</v>
      </c>
      <c r="AE10828">
        <v>1.278622188062706</v>
      </c>
    </row>
    <row r="10829" spans="1:31" x14ac:dyDescent="0.25">
      <c r="A10829">
        <v>1668555</v>
      </c>
      <c r="B10829">
        <v>1</v>
      </c>
      <c r="C10829" t="s">
        <v>80</v>
      </c>
      <c r="D10829" t="s">
        <v>100</v>
      </c>
      <c r="E10829" t="s">
        <v>152</v>
      </c>
      <c r="F10829" t="s">
        <v>30152</v>
      </c>
      <c r="G10829" t="s">
        <v>154</v>
      </c>
      <c r="H10829" t="s">
        <v>149</v>
      </c>
      <c r="I10829" t="s">
        <v>135</v>
      </c>
      <c r="J10829" t="s">
        <v>136</v>
      </c>
      <c r="K10829" t="s">
        <v>137</v>
      </c>
      <c r="L10829" t="s">
        <v>30153</v>
      </c>
      <c r="M10829" t="s">
        <v>30154</v>
      </c>
      <c r="N10829">
        <v>2.3163888880000001</v>
      </c>
      <c r="O10829">
        <v>0</v>
      </c>
      <c r="P10829">
        <v>1</v>
      </c>
      <c r="Q10829">
        <v>0</v>
      </c>
      <c r="R10829">
        <v>0</v>
      </c>
      <c r="S10829">
        <v>0</v>
      </c>
      <c r="T10829">
        <v>0</v>
      </c>
      <c r="U10829">
        <v>0</v>
      </c>
      <c r="V10829">
        <v>0</v>
      </c>
      <c r="W10829">
        <v>0</v>
      </c>
      <c r="X10829">
        <v>1.1692304148566668E-2</v>
      </c>
      <c r="Y10829">
        <v>0</v>
      </c>
      <c r="Z10829">
        <v>0</v>
      </c>
      <c r="AA10829">
        <v>0</v>
      </c>
      <c r="AB10829">
        <v>0</v>
      </c>
      <c r="AC10829">
        <v>0</v>
      </c>
      <c r="AD10829">
        <v>0</v>
      </c>
      <c r="AE10829">
        <v>1.1692304148566668E-2</v>
      </c>
    </row>
    <row r="10830" spans="1:31" x14ac:dyDescent="0.25">
      <c r="A10830">
        <v>1668409</v>
      </c>
      <c r="B10830">
        <v>1</v>
      </c>
      <c r="C10830" t="s">
        <v>80</v>
      </c>
      <c r="D10830" t="s">
        <v>90</v>
      </c>
      <c r="E10830" t="s">
        <v>152</v>
      </c>
      <c r="F10830" t="s">
        <v>30155</v>
      </c>
      <c r="G10830" t="s">
        <v>227</v>
      </c>
      <c r="H10830" t="s">
        <v>149</v>
      </c>
      <c r="I10830" t="s">
        <v>135</v>
      </c>
      <c r="J10830" t="s">
        <v>136</v>
      </c>
      <c r="K10830" t="s">
        <v>137</v>
      </c>
      <c r="L10830" t="s">
        <v>30156</v>
      </c>
      <c r="M10830" t="s">
        <v>30157</v>
      </c>
      <c r="N10830">
        <v>1.7694444439999999</v>
      </c>
      <c r="O10830">
        <v>0</v>
      </c>
      <c r="P10830">
        <v>35</v>
      </c>
      <c r="Q10830">
        <v>0</v>
      </c>
      <c r="R10830">
        <v>0</v>
      </c>
      <c r="S10830">
        <v>0</v>
      </c>
      <c r="T10830">
        <v>0</v>
      </c>
      <c r="U10830">
        <v>0</v>
      </c>
      <c r="V10830">
        <v>0</v>
      </c>
      <c r="W10830">
        <v>0</v>
      </c>
      <c r="X10830">
        <v>13.717543534862999</v>
      </c>
      <c r="Y10830">
        <v>0</v>
      </c>
      <c r="Z10830">
        <v>0</v>
      </c>
      <c r="AA10830">
        <v>0</v>
      </c>
      <c r="AB10830">
        <v>0</v>
      </c>
      <c r="AC10830">
        <v>0</v>
      </c>
      <c r="AD10830">
        <v>0</v>
      </c>
      <c r="AE10830">
        <v>13.717543534862999</v>
      </c>
    </row>
    <row r="10831" spans="1:31" x14ac:dyDescent="0.25">
      <c r="A10831">
        <v>1668664</v>
      </c>
      <c r="B10831">
        <v>1</v>
      </c>
      <c r="C10831" t="s">
        <v>80</v>
      </c>
      <c r="D10831" t="s">
        <v>106</v>
      </c>
      <c r="E10831" t="s">
        <v>178</v>
      </c>
      <c r="F10831" t="s">
        <v>30158</v>
      </c>
      <c r="G10831" t="s">
        <v>675</v>
      </c>
      <c r="H10831" t="s">
        <v>149</v>
      </c>
      <c r="I10831" t="s">
        <v>135</v>
      </c>
      <c r="J10831" t="s">
        <v>136</v>
      </c>
      <c r="K10831" t="s">
        <v>137</v>
      </c>
      <c r="L10831" t="s">
        <v>30159</v>
      </c>
      <c r="M10831" t="s">
        <v>30160</v>
      </c>
      <c r="N10831">
        <v>3.7686111109999998</v>
      </c>
      <c r="O10831">
        <v>0</v>
      </c>
      <c r="P10831">
        <v>13</v>
      </c>
      <c r="Q10831">
        <v>0</v>
      </c>
      <c r="R10831">
        <v>6</v>
      </c>
      <c r="S10831">
        <v>0</v>
      </c>
      <c r="T10831">
        <v>3</v>
      </c>
      <c r="U10831">
        <v>0</v>
      </c>
      <c r="V10831">
        <v>0</v>
      </c>
      <c r="W10831">
        <v>0</v>
      </c>
      <c r="X10831">
        <v>16.39471505613945</v>
      </c>
      <c r="Y10831">
        <v>0</v>
      </c>
      <c r="Z10831">
        <v>0.42267042815035055</v>
      </c>
      <c r="AA10831">
        <v>0</v>
      </c>
      <c r="AB10831">
        <v>0.75289357678563007</v>
      </c>
      <c r="AC10831">
        <v>0</v>
      </c>
      <c r="AD10831">
        <v>0</v>
      </c>
      <c r="AE10831">
        <v>17.570279061075432</v>
      </c>
    </row>
    <row r="10832" spans="1:31" x14ac:dyDescent="0.25">
      <c r="A10832">
        <v>1668810</v>
      </c>
      <c r="B10832">
        <v>1</v>
      </c>
      <c r="C10832" t="s">
        <v>81</v>
      </c>
      <c r="D10832" t="s">
        <v>118</v>
      </c>
      <c r="E10832" t="s">
        <v>178</v>
      </c>
      <c r="F10832" t="s">
        <v>30161</v>
      </c>
      <c r="G10832" t="s">
        <v>227</v>
      </c>
      <c r="H10832" t="s">
        <v>149</v>
      </c>
      <c r="I10832" t="s">
        <v>135</v>
      </c>
      <c r="J10832" t="s">
        <v>136</v>
      </c>
      <c r="K10832" t="s">
        <v>137</v>
      </c>
      <c r="L10832" t="s">
        <v>30162</v>
      </c>
      <c r="M10832" t="s">
        <v>30163</v>
      </c>
      <c r="N10832">
        <v>1.9508333330000001</v>
      </c>
      <c r="O10832">
        <v>0</v>
      </c>
      <c r="P10832">
        <v>2</v>
      </c>
      <c r="Q10832">
        <v>0</v>
      </c>
      <c r="R10832">
        <v>0</v>
      </c>
      <c r="S10832">
        <v>0</v>
      </c>
      <c r="T10832">
        <v>0</v>
      </c>
      <c r="U10832">
        <v>0</v>
      </c>
      <c r="V10832">
        <v>0</v>
      </c>
      <c r="W10832">
        <v>0</v>
      </c>
      <c r="X10832">
        <v>0.3195039712326575</v>
      </c>
      <c r="Y10832">
        <v>0</v>
      </c>
      <c r="Z10832">
        <v>0</v>
      </c>
      <c r="AA10832">
        <v>0</v>
      </c>
      <c r="AB10832">
        <v>0</v>
      </c>
      <c r="AC10832">
        <v>0</v>
      </c>
      <c r="AD10832">
        <v>0</v>
      </c>
      <c r="AE10832">
        <v>0.3195039712326575</v>
      </c>
    </row>
    <row r="10833" spans="1:31" x14ac:dyDescent="0.25">
      <c r="A10833">
        <v>1668415</v>
      </c>
      <c r="B10833">
        <v>1</v>
      </c>
      <c r="C10833" t="s">
        <v>80</v>
      </c>
      <c r="D10833" t="s">
        <v>104</v>
      </c>
      <c r="E10833" t="s">
        <v>178</v>
      </c>
      <c r="F10833" t="s">
        <v>30164</v>
      </c>
      <c r="G10833" t="s">
        <v>227</v>
      </c>
      <c r="H10833" t="s">
        <v>149</v>
      </c>
      <c r="I10833" t="s">
        <v>135</v>
      </c>
      <c r="J10833" t="s">
        <v>136</v>
      </c>
      <c r="K10833" t="s">
        <v>137</v>
      </c>
      <c r="L10833" t="s">
        <v>30165</v>
      </c>
      <c r="M10833" t="s">
        <v>30166</v>
      </c>
      <c r="N10833">
        <v>1.1872222219999999</v>
      </c>
      <c r="O10833">
        <v>0</v>
      </c>
      <c r="P10833">
        <v>59</v>
      </c>
      <c r="Q10833">
        <v>0</v>
      </c>
      <c r="R10833">
        <v>0</v>
      </c>
      <c r="S10833">
        <v>0</v>
      </c>
      <c r="T10833">
        <v>5</v>
      </c>
      <c r="U10833">
        <v>0</v>
      </c>
      <c r="V10833">
        <v>0</v>
      </c>
      <c r="W10833">
        <v>0</v>
      </c>
      <c r="X10833">
        <v>21.990180405693074</v>
      </c>
      <c r="Y10833">
        <v>0</v>
      </c>
      <c r="Z10833">
        <v>0</v>
      </c>
      <c r="AA10833">
        <v>0</v>
      </c>
      <c r="AB10833">
        <v>4.0055368804242937</v>
      </c>
      <c r="AC10833">
        <v>0</v>
      </c>
      <c r="AD10833">
        <v>0</v>
      </c>
      <c r="AE10833">
        <v>25.995717286117369</v>
      </c>
    </row>
    <row r="10834" spans="1:31" x14ac:dyDescent="0.25">
      <c r="A10834">
        <v>1668701</v>
      </c>
      <c r="B10834">
        <v>1</v>
      </c>
      <c r="C10834" t="s">
        <v>80</v>
      </c>
      <c r="D10834" t="s">
        <v>108</v>
      </c>
      <c r="E10834" t="s">
        <v>152</v>
      </c>
      <c r="F10834" t="s">
        <v>30167</v>
      </c>
      <c r="G10834" t="s">
        <v>154</v>
      </c>
      <c r="H10834" t="s">
        <v>149</v>
      </c>
      <c r="I10834" t="s">
        <v>135</v>
      </c>
      <c r="J10834" t="s">
        <v>136</v>
      </c>
      <c r="K10834" t="s">
        <v>137</v>
      </c>
      <c r="L10834" t="s">
        <v>30168</v>
      </c>
      <c r="M10834" t="s">
        <v>30169</v>
      </c>
      <c r="N10834">
        <v>0.88305555499999999</v>
      </c>
      <c r="O10834">
        <v>0</v>
      </c>
      <c r="P10834">
        <v>2</v>
      </c>
      <c r="Q10834">
        <v>0</v>
      </c>
      <c r="R10834">
        <v>0</v>
      </c>
      <c r="S10834">
        <v>0</v>
      </c>
      <c r="T10834">
        <v>0</v>
      </c>
      <c r="U10834">
        <v>0</v>
      </c>
      <c r="V10834">
        <v>0</v>
      </c>
      <c r="W10834">
        <v>0</v>
      </c>
      <c r="X10834">
        <v>0.62091921893180668</v>
      </c>
      <c r="Y10834">
        <v>0</v>
      </c>
      <c r="Z10834">
        <v>0</v>
      </c>
      <c r="AA10834">
        <v>0</v>
      </c>
      <c r="AB10834">
        <v>0</v>
      </c>
      <c r="AC10834">
        <v>0</v>
      </c>
      <c r="AD10834">
        <v>0</v>
      </c>
      <c r="AE10834">
        <v>0.62091921893180668</v>
      </c>
    </row>
    <row r="10835" spans="1:31" x14ac:dyDescent="0.25">
      <c r="A10835">
        <v>1668558</v>
      </c>
      <c r="B10835">
        <v>1</v>
      </c>
      <c r="C10835" t="s">
        <v>80</v>
      </c>
      <c r="D10835" t="s">
        <v>82</v>
      </c>
      <c r="E10835" t="s">
        <v>178</v>
      </c>
      <c r="F10835" t="s">
        <v>27577</v>
      </c>
      <c r="G10835" t="s">
        <v>227</v>
      </c>
      <c r="H10835" t="s">
        <v>149</v>
      </c>
      <c r="I10835" t="s">
        <v>135</v>
      </c>
      <c r="J10835" t="s">
        <v>136</v>
      </c>
      <c r="K10835" t="s">
        <v>137</v>
      </c>
      <c r="L10835" t="s">
        <v>30170</v>
      </c>
      <c r="M10835" t="s">
        <v>30171</v>
      </c>
      <c r="N10835">
        <v>1.670833333</v>
      </c>
      <c r="O10835">
        <v>0</v>
      </c>
      <c r="P10835">
        <v>189</v>
      </c>
      <c r="Q10835">
        <v>0</v>
      </c>
      <c r="R10835">
        <v>0</v>
      </c>
      <c r="S10835">
        <v>0</v>
      </c>
      <c r="T10835">
        <v>10</v>
      </c>
      <c r="U10835">
        <v>0</v>
      </c>
      <c r="V10835">
        <v>0</v>
      </c>
      <c r="W10835">
        <v>0</v>
      </c>
      <c r="X10835">
        <v>112.80850374422602</v>
      </c>
      <c r="Y10835">
        <v>0</v>
      </c>
      <c r="Z10835">
        <v>0</v>
      </c>
      <c r="AA10835">
        <v>0</v>
      </c>
      <c r="AB10835">
        <v>3.9373505847989456</v>
      </c>
      <c r="AC10835">
        <v>0</v>
      </c>
      <c r="AD10835">
        <v>0</v>
      </c>
      <c r="AE10835">
        <v>116.74585432902497</v>
      </c>
    </row>
    <row r="10836" spans="1:31" x14ac:dyDescent="0.25">
      <c r="A10836">
        <v>1668226</v>
      </c>
      <c r="B10836">
        <v>1</v>
      </c>
      <c r="C10836" t="s">
        <v>80</v>
      </c>
      <c r="D10836" t="s">
        <v>82</v>
      </c>
      <c r="E10836" t="s">
        <v>362</v>
      </c>
      <c r="F10836" t="s">
        <v>30172</v>
      </c>
      <c r="G10836" t="s">
        <v>180</v>
      </c>
      <c r="H10836" t="s">
        <v>149</v>
      </c>
      <c r="I10836" t="s">
        <v>135</v>
      </c>
      <c r="J10836" t="s">
        <v>136</v>
      </c>
      <c r="K10836" t="s">
        <v>137</v>
      </c>
      <c r="L10836" t="s">
        <v>30173</v>
      </c>
      <c r="M10836" t="s">
        <v>30174</v>
      </c>
      <c r="N10836">
        <v>8.8413888879999991</v>
      </c>
      <c r="O10836">
        <v>0</v>
      </c>
      <c r="P10836">
        <v>63</v>
      </c>
      <c r="Q10836">
        <v>0</v>
      </c>
      <c r="R10836">
        <v>0</v>
      </c>
      <c r="S10836">
        <v>0</v>
      </c>
      <c r="T10836">
        <v>6</v>
      </c>
      <c r="U10836">
        <v>0</v>
      </c>
      <c r="V10836">
        <v>0</v>
      </c>
      <c r="W10836">
        <v>0</v>
      </c>
      <c r="X10836">
        <v>215.33482394544575</v>
      </c>
      <c r="Y10836">
        <v>0</v>
      </c>
      <c r="Z10836">
        <v>0</v>
      </c>
      <c r="AA10836">
        <v>0</v>
      </c>
      <c r="AB10836">
        <v>53.963062023382058</v>
      </c>
      <c r="AC10836">
        <v>0</v>
      </c>
      <c r="AD10836">
        <v>0</v>
      </c>
      <c r="AE10836">
        <v>269.29788596882781</v>
      </c>
    </row>
    <row r="10837" spans="1:31" x14ac:dyDescent="0.25">
      <c r="A10837">
        <v>1668581</v>
      </c>
      <c r="B10837">
        <v>1</v>
      </c>
      <c r="C10837" t="s">
        <v>80</v>
      </c>
      <c r="D10837" t="s">
        <v>97</v>
      </c>
      <c r="E10837" t="s">
        <v>152</v>
      </c>
      <c r="F10837" t="s">
        <v>30175</v>
      </c>
      <c r="G10837" t="s">
        <v>507</v>
      </c>
      <c r="H10837" t="s">
        <v>149</v>
      </c>
      <c r="I10837" t="s">
        <v>135</v>
      </c>
      <c r="J10837" t="s">
        <v>136</v>
      </c>
      <c r="K10837" t="s">
        <v>137</v>
      </c>
      <c r="L10837" t="s">
        <v>30176</v>
      </c>
      <c r="M10837" t="s">
        <v>30177</v>
      </c>
      <c r="N10837">
        <v>4.2108333330000001</v>
      </c>
      <c r="O10837">
        <v>0</v>
      </c>
      <c r="P10837">
        <v>1</v>
      </c>
      <c r="Q10837">
        <v>0</v>
      </c>
      <c r="R10837">
        <v>0</v>
      </c>
      <c r="S10837">
        <v>0</v>
      </c>
      <c r="T10837">
        <v>0</v>
      </c>
      <c r="U10837">
        <v>0</v>
      </c>
      <c r="V10837">
        <v>0</v>
      </c>
      <c r="W10837">
        <v>0</v>
      </c>
      <c r="X10837">
        <v>1.2543261009769799</v>
      </c>
      <c r="Y10837">
        <v>0</v>
      </c>
      <c r="Z10837">
        <v>0</v>
      </c>
      <c r="AA10837">
        <v>0</v>
      </c>
      <c r="AB10837">
        <v>0</v>
      </c>
      <c r="AC10837">
        <v>0</v>
      </c>
      <c r="AD10837">
        <v>0</v>
      </c>
      <c r="AE10837">
        <v>1.2543261009769799</v>
      </c>
    </row>
    <row r="10838" spans="1:31" x14ac:dyDescent="0.25">
      <c r="A10838">
        <v>1668824</v>
      </c>
      <c r="B10838">
        <v>1</v>
      </c>
      <c r="C10838" t="s">
        <v>80</v>
      </c>
      <c r="D10838" t="s">
        <v>104</v>
      </c>
      <c r="E10838" t="s">
        <v>152</v>
      </c>
      <c r="F10838" t="s">
        <v>30178</v>
      </c>
      <c r="G10838" t="s">
        <v>154</v>
      </c>
      <c r="H10838" t="s">
        <v>149</v>
      </c>
      <c r="I10838" t="s">
        <v>135</v>
      </c>
      <c r="J10838" t="s">
        <v>136</v>
      </c>
      <c r="K10838" t="s">
        <v>137</v>
      </c>
      <c r="L10838" t="s">
        <v>30179</v>
      </c>
      <c r="M10838" t="s">
        <v>30180</v>
      </c>
      <c r="N10838">
        <v>3.3508333330000002</v>
      </c>
      <c r="O10838">
        <v>0</v>
      </c>
      <c r="P10838">
        <v>4</v>
      </c>
      <c r="Q10838">
        <v>0</v>
      </c>
      <c r="R10838">
        <v>0</v>
      </c>
      <c r="S10838">
        <v>0</v>
      </c>
      <c r="T10838">
        <v>0</v>
      </c>
      <c r="U10838">
        <v>0</v>
      </c>
      <c r="V10838">
        <v>0</v>
      </c>
      <c r="W10838">
        <v>0</v>
      </c>
      <c r="X10838">
        <v>1.4728931370567142</v>
      </c>
      <c r="Y10838">
        <v>0</v>
      </c>
      <c r="Z10838">
        <v>0</v>
      </c>
      <c r="AA10838">
        <v>0</v>
      </c>
      <c r="AB10838">
        <v>0</v>
      </c>
      <c r="AC10838">
        <v>0</v>
      </c>
      <c r="AD10838">
        <v>0</v>
      </c>
      <c r="AE10838">
        <v>1.4728931370567142</v>
      </c>
    </row>
    <row r="10839" spans="1:31" x14ac:dyDescent="0.25">
      <c r="A10839">
        <v>1668893</v>
      </c>
      <c r="B10839">
        <v>1</v>
      </c>
      <c r="C10839" t="s">
        <v>80</v>
      </c>
      <c r="D10839" t="s">
        <v>110</v>
      </c>
      <c r="E10839" t="s">
        <v>178</v>
      </c>
      <c r="F10839" t="s">
        <v>30181</v>
      </c>
      <c r="G10839" t="s">
        <v>227</v>
      </c>
      <c r="H10839" t="s">
        <v>149</v>
      </c>
      <c r="I10839" t="s">
        <v>135</v>
      </c>
      <c r="J10839" t="s">
        <v>136</v>
      </c>
      <c r="K10839" t="s">
        <v>137</v>
      </c>
      <c r="L10839" t="s">
        <v>30182</v>
      </c>
      <c r="M10839" t="s">
        <v>30183</v>
      </c>
      <c r="N10839">
        <v>1.370833333</v>
      </c>
      <c r="O10839">
        <v>2</v>
      </c>
      <c r="P10839">
        <v>113</v>
      </c>
      <c r="Q10839">
        <v>0</v>
      </c>
      <c r="R10839">
        <v>0</v>
      </c>
      <c r="S10839">
        <v>0</v>
      </c>
      <c r="T10839">
        <v>18</v>
      </c>
      <c r="U10839">
        <v>0</v>
      </c>
      <c r="V10839">
        <v>0</v>
      </c>
      <c r="W10839">
        <v>1.28202092193728</v>
      </c>
      <c r="X10839">
        <v>70.71260190454116</v>
      </c>
      <c r="Y10839">
        <v>0</v>
      </c>
      <c r="Z10839">
        <v>0</v>
      </c>
      <c r="AA10839">
        <v>0</v>
      </c>
      <c r="AB10839">
        <v>5.4392456939339242</v>
      </c>
      <c r="AC10839">
        <v>0</v>
      </c>
      <c r="AD10839">
        <v>0</v>
      </c>
      <c r="AE10839">
        <v>77.433868520412361</v>
      </c>
    </row>
    <row r="10840" spans="1:31" x14ac:dyDescent="0.25">
      <c r="A10840">
        <v>1668873</v>
      </c>
      <c r="B10840">
        <v>1</v>
      </c>
      <c r="C10840" t="s">
        <v>80</v>
      </c>
      <c r="D10840" t="s">
        <v>104</v>
      </c>
      <c r="E10840" t="s">
        <v>152</v>
      </c>
      <c r="F10840" t="s">
        <v>30184</v>
      </c>
      <c r="G10840" t="s">
        <v>154</v>
      </c>
      <c r="H10840" t="s">
        <v>149</v>
      </c>
      <c r="I10840" t="s">
        <v>135</v>
      </c>
      <c r="J10840" t="s">
        <v>136</v>
      </c>
      <c r="K10840" t="s">
        <v>137</v>
      </c>
      <c r="L10840" t="s">
        <v>30185</v>
      </c>
      <c r="M10840" t="s">
        <v>30186</v>
      </c>
      <c r="N10840">
        <v>2.5280555549999999</v>
      </c>
      <c r="O10840">
        <v>0</v>
      </c>
      <c r="P10840">
        <v>1</v>
      </c>
      <c r="Q10840">
        <v>0</v>
      </c>
      <c r="R10840">
        <v>0</v>
      </c>
      <c r="S10840">
        <v>0</v>
      </c>
      <c r="T10840">
        <v>0</v>
      </c>
      <c r="U10840">
        <v>0</v>
      </c>
      <c r="V10840">
        <v>0</v>
      </c>
      <c r="W10840">
        <v>0</v>
      </c>
      <c r="X10840">
        <v>0.75521521540254255</v>
      </c>
      <c r="Y10840">
        <v>0</v>
      </c>
      <c r="Z10840">
        <v>0</v>
      </c>
      <c r="AA10840">
        <v>0</v>
      </c>
      <c r="AB10840">
        <v>0</v>
      </c>
      <c r="AC10840">
        <v>0</v>
      </c>
      <c r="AD10840">
        <v>0</v>
      </c>
      <c r="AE10840">
        <v>0.75521521540254255</v>
      </c>
    </row>
    <row r="10841" spans="1:31" x14ac:dyDescent="0.25">
      <c r="A10841">
        <v>1668246</v>
      </c>
      <c r="B10841">
        <v>1</v>
      </c>
      <c r="C10841" t="s">
        <v>80</v>
      </c>
      <c r="D10841" t="s">
        <v>103</v>
      </c>
      <c r="E10841" t="s">
        <v>131</v>
      </c>
      <c r="F10841" t="s">
        <v>30187</v>
      </c>
      <c r="G10841" t="s">
        <v>1322</v>
      </c>
      <c r="H10841" t="s">
        <v>134</v>
      </c>
      <c r="I10841" t="s">
        <v>135</v>
      </c>
      <c r="J10841" t="s">
        <v>136</v>
      </c>
      <c r="K10841" t="s">
        <v>137</v>
      </c>
      <c r="L10841" t="s">
        <v>30188</v>
      </c>
      <c r="M10841" t="s">
        <v>30189</v>
      </c>
      <c r="N10841">
        <v>4.7983333330000004</v>
      </c>
      <c r="O10841">
        <v>0</v>
      </c>
      <c r="P10841">
        <v>0</v>
      </c>
      <c r="Q10841">
        <v>3</v>
      </c>
      <c r="R10841">
        <v>0</v>
      </c>
      <c r="S10841">
        <v>0</v>
      </c>
      <c r="T10841">
        <v>0</v>
      </c>
      <c r="U10841">
        <v>0</v>
      </c>
      <c r="V10841">
        <v>0</v>
      </c>
      <c r="W10841">
        <v>0</v>
      </c>
      <c r="X10841">
        <v>0</v>
      </c>
      <c r="Y10841">
        <v>5.0052758674455307</v>
      </c>
      <c r="Z10841">
        <v>0</v>
      </c>
      <c r="AA10841">
        <v>0</v>
      </c>
      <c r="AB10841">
        <v>0</v>
      </c>
      <c r="AC10841">
        <v>0</v>
      </c>
      <c r="AD10841">
        <v>0</v>
      </c>
      <c r="AE10841">
        <v>5.0052758674455307</v>
      </c>
    </row>
    <row r="10842" spans="1:31" x14ac:dyDescent="0.25">
      <c r="A10842">
        <v>1668495</v>
      </c>
      <c r="B10842">
        <v>1</v>
      </c>
      <c r="C10842" t="s">
        <v>80</v>
      </c>
      <c r="D10842" t="s">
        <v>97</v>
      </c>
      <c r="E10842" t="s">
        <v>178</v>
      </c>
      <c r="F10842" t="s">
        <v>14195</v>
      </c>
      <c r="G10842" t="s">
        <v>227</v>
      </c>
      <c r="H10842" t="s">
        <v>149</v>
      </c>
      <c r="I10842" t="s">
        <v>135</v>
      </c>
      <c r="J10842" t="s">
        <v>136</v>
      </c>
      <c r="K10842" t="s">
        <v>137</v>
      </c>
      <c r="L10842" t="s">
        <v>30190</v>
      </c>
      <c r="M10842" t="s">
        <v>30191</v>
      </c>
      <c r="N10842">
        <v>6.2324999999999999</v>
      </c>
      <c r="O10842">
        <v>0</v>
      </c>
      <c r="P10842">
        <v>47</v>
      </c>
      <c r="Q10842">
        <v>0</v>
      </c>
      <c r="R10842">
        <v>3</v>
      </c>
      <c r="S10842">
        <v>0</v>
      </c>
      <c r="T10842">
        <v>0</v>
      </c>
      <c r="U10842">
        <v>0</v>
      </c>
      <c r="V10842">
        <v>0</v>
      </c>
      <c r="W10842">
        <v>0</v>
      </c>
      <c r="X10842">
        <v>156.08304195548766</v>
      </c>
      <c r="Y10842">
        <v>0</v>
      </c>
      <c r="Z10842">
        <v>1.1495303898017253</v>
      </c>
      <c r="AA10842">
        <v>0</v>
      </c>
      <c r="AB10842">
        <v>0</v>
      </c>
      <c r="AC10842">
        <v>0</v>
      </c>
      <c r="AD10842">
        <v>0</v>
      </c>
      <c r="AE10842">
        <v>157.23257234528938</v>
      </c>
    </row>
    <row r="10843" spans="1:31" x14ac:dyDescent="0.25">
      <c r="A10843">
        <v>1668289</v>
      </c>
      <c r="B10843">
        <v>1</v>
      </c>
      <c r="C10843" t="s">
        <v>80</v>
      </c>
      <c r="D10843" t="s">
        <v>96</v>
      </c>
      <c r="E10843" t="s">
        <v>204</v>
      </c>
      <c r="F10843" t="s">
        <v>30192</v>
      </c>
      <c r="G10843" t="s">
        <v>235</v>
      </c>
      <c r="H10843" t="s">
        <v>134</v>
      </c>
      <c r="I10843" t="s">
        <v>135</v>
      </c>
      <c r="J10843" t="s">
        <v>136</v>
      </c>
      <c r="K10843" t="s">
        <v>143</v>
      </c>
      <c r="L10843" t="s">
        <v>30193</v>
      </c>
      <c r="M10843" t="s">
        <v>30194</v>
      </c>
      <c r="N10843">
        <v>1.2749999999999999</v>
      </c>
      <c r="O10843">
        <v>0</v>
      </c>
      <c r="P10843">
        <v>270</v>
      </c>
      <c r="Q10843">
        <v>11</v>
      </c>
      <c r="R10843">
        <v>24</v>
      </c>
      <c r="S10843">
        <v>9</v>
      </c>
      <c r="T10843">
        <v>36</v>
      </c>
      <c r="U10843">
        <v>3</v>
      </c>
      <c r="V10843">
        <v>0</v>
      </c>
      <c r="W10843">
        <v>0</v>
      </c>
      <c r="X10843">
        <v>141.54352792132894</v>
      </c>
      <c r="Y10843">
        <v>11.147536299551586</v>
      </c>
      <c r="Z10843">
        <v>11.625272350863032</v>
      </c>
      <c r="AA10843">
        <v>31.943906698168245</v>
      </c>
      <c r="AB10843">
        <v>46.377183201078225</v>
      </c>
      <c r="AC10843">
        <v>164.16388941529362</v>
      </c>
      <c r="AD10843">
        <v>0</v>
      </c>
      <c r="AE10843">
        <v>406.80131588628365</v>
      </c>
    </row>
    <row r="10844" spans="1:31" x14ac:dyDescent="0.25">
      <c r="A10844">
        <v>1668830</v>
      </c>
      <c r="B10844">
        <v>1</v>
      </c>
      <c r="C10844" t="s">
        <v>81</v>
      </c>
      <c r="D10844" t="s">
        <v>120</v>
      </c>
      <c r="E10844" t="s">
        <v>140</v>
      </c>
      <c r="F10844" t="s">
        <v>2950</v>
      </c>
      <c r="G10844" t="s">
        <v>161</v>
      </c>
      <c r="H10844" t="s">
        <v>134</v>
      </c>
      <c r="I10844" t="s">
        <v>135</v>
      </c>
      <c r="J10844" t="s">
        <v>136</v>
      </c>
      <c r="K10844" t="s">
        <v>137</v>
      </c>
      <c r="L10844" t="s">
        <v>30195</v>
      </c>
      <c r="M10844" t="s">
        <v>30196</v>
      </c>
      <c r="N10844">
        <v>1.954722222</v>
      </c>
      <c r="O10844">
        <v>3</v>
      </c>
      <c r="P10844">
        <v>883</v>
      </c>
      <c r="Q10844">
        <v>268</v>
      </c>
      <c r="R10844">
        <v>89</v>
      </c>
      <c r="S10844">
        <v>23</v>
      </c>
      <c r="T10844">
        <v>112</v>
      </c>
      <c r="U10844">
        <v>5</v>
      </c>
      <c r="V10844">
        <v>1</v>
      </c>
      <c r="W10844">
        <v>2.1999397127040008</v>
      </c>
      <c r="X10844">
        <v>371.83574153898957</v>
      </c>
      <c r="Y10844">
        <v>2171.2183136235049</v>
      </c>
      <c r="Z10844">
        <v>129.56783659592668</v>
      </c>
      <c r="AA10844">
        <v>455.31952913863472</v>
      </c>
      <c r="AB10844">
        <v>166.35953157566934</v>
      </c>
      <c r="AC10844">
        <v>302.94407232334396</v>
      </c>
      <c r="AD10844">
        <v>0.49047285610577002</v>
      </c>
      <c r="AE10844">
        <v>3599.9354373648785</v>
      </c>
    </row>
    <row r="10845" spans="1:31" x14ac:dyDescent="0.25">
      <c r="A10845">
        <v>1668389</v>
      </c>
      <c r="B10845">
        <v>1</v>
      </c>
      <c r="C10845" t="s">
        <v>80</v>
      </c>
      <c r="D10845" t="s">
        <v>93</v>
      </c>
      <c r="E10845" t="s">
        <v>152</v>
      </c>
      <c r="F10845" t="s">
        <v>30197</v>
      </c>
      <c r="G10845" t="s">
        <v>154</v>
      </c>
      <c r="H10845" t="s">
        <v>149</v>
      </c>
      <c r="I10845" t="s">
        <v>135</v>
      </c>
      <c r="J10845" t="s">
        <v>136</v>
      </c>
      <c r="K10845" t="s">
        <v>137</v>
      </c>
      <c r="L10845" t="s">
        <v>30198</v>
      </c>
      <c r="M10845" t="s">
        <v>30199</v>
      </c>
      <c r="N10845">
        <v>3.8505555550000001</v>
      </c>
      <c r="O10845">
        <v>0</v>
      </c>
      <c r="P10845">
        <v>1</v>
      </c>
      <c r="Q10845">
        <v>0</v>
      </c>
      <c r="R10845">
        <v>0</v>
      </c>
      <c r="S10845">
        <v>0</v>
      </c>
      <c r="T10845">
        <v>0</v>
      </c>
      <c r="U10845">
        <v>0</v>
      </c>
      <c r="V10845">
        <v>0</v>
      </c>
      <c r="W10845">
        <v>0</v>
      </c>
      <c r="X10845">
        <v>1.4944722402144861</v>
      </c>
      <c r="Y10845">
        <v>0</v>
      </c>
      <c r="Z10845">
        <v>0</v>
      </c>
      <c r="AA10845">
        <v>0</v>
      </c>
      <c r="AB10845">
        <v>0</v>
      </c>
      <c r="AC10845">
        <v>0</v>
      </c>
      <c r="AD10845">
        <v>0</v>
      </c>
      <c r="AE10845">
        <v>1.4944722402144861</v>
      </c>
    </row>
    <row r="10846" spans="1:31" x14ac:dyDescent="0.25">
      <c r="A10846">
        <v>1668713</v>
      </c>
      <c r="B10846">
        <v>1</v>
      </c>
      <c r="C10846" t="s">
        <v>81</v>
      </c>
      <c r="D10846" t="s">
        <v>112</v>
      </c>
      <c r="E10846" t="s">
        <v>152</v>
      </c>
      <c r="F10846" t="s">
        <v>30200</v>
      </c>
      <c r="G10846" t="s">
        <v>154</v>
      </c>
      <c r="H10846" t="s">
        <v>149</v>
      </c>
      <c r="I10846" t="s">
        <v>135</v>
      </c>
      <c r="J10846" t="s">
        <v>136</v>
      </c>
      <c r="K10846" t="s">
        <v>137</v>
      </c>
      <c r="L10846" t="s">
        <v>30201</v>
      </c>
      <c r="M10846" t="s">
        <v>30202</v>
      </c>
      <c r="N10846">
        <v>0.67194444399999997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2</v>
      </c>
      <c r="U10846">
        <v>0</v>
      </c>
      <c r="V10846">
        <v>0</v>
      </c>
      <c r="W10846">
        <v>0</v>
      </c>
      <c r="X10846">
        <v>0</v>
      </c>
      <c r="Y10846">
        <v>0</v>
      </c>
      <c r="Z10846">
        <v>0</v>
      </c>
      <c r="AA10846">
        <v>0</v>
      </c>
      <c r="AB10846">
        <v>1.1081552150482015</v>
      </c>
      <c r="AC10846">
        <v>0</v>
      </c>
      <c r="AD10846">
        <v>0</v>
      </c>
      <c r="AE10846">
        <v>1.1081552150482015</v>
      </c>
    </row>
    <row r="10847" spans="1:31" x14ac:dyDescent="0.25">
      <c r="A10847">
        <v>1668381</v>
      </c>
      <c r="B10847">
        <v>1</v>
      </c>
      <c r="C10847" t="s">
        <v>81</v>
      </c>
      <c r="D10847" t="s">
        <v>123</v>
      </c>
      <c r="E10847" t="s">
        <v>204</v>
      </c>
      <c r="F10847" t="s">
        <v>3228</v>
      </c>
      <c r="G10847" t="s">
        <v>161</v>
      </c>
      <c r="H10847" t="s">
        <v>134</v>
      </c>
      <c r="I10847" t="s">
        <v>135</v>
      </c>
      <c r="J10847" t="s">
        <v>136</v>
      </c>
      <c r="K10847" t="s">
        <v>137</v>
      </c>
      <c r="L10847" t="s">
        <v>30203</v>
      </c>
      <c r="M10847" t="s">
        <v>30204</v>
      </c>
      <c r="N10847">
        <v>3.230555555</v>
      </c>
      <c r="O10847">
        <v>0</v>
      </c>
      <c r="P10847">
        <v>4</v>
      </c>
      <c r="Q10847">
        <v>1</v>
      </c>
      <c r="R10847">
        <v>135</v>
      </c>
      <c r="S10847">
        <v>0</v>
      </c>
      <c r="T10847">
        <v>12</v>
      </c>
      <c r="U10847">
        <v>0</v>
      </c>
      <c r="V10847">
        <v>0</v>
      </c>
      <c r="W10847">
        <v>0</v>
      </c>
      <c r="X10847">
        <v>1.663255780777805</v>
      </c>
      <c r="Y10847">
        <v>1.6774847769051333</v>
      </c>
      <c r="Z10847">
        <v>94.67389826299538</v>
      </c>
      <c r="AA10847">
        <v>0</v>
      </c>
      <c r="AB10847">
        <v>46.203438140100154</v>
      </c>
      <c r="AC10847">
        <v>0</v>
      </c>
      <c r="AD10847">
        <v>0</v>
      </c>
      <c r="AE10847">
        <v>144.21807696077846</v>
      </c>
    </row>
    <row r="10848" spans="1:31" x14ac:dyDescent="0.25">
      <c r="A10848">
        <v>1668312</v>
      </c>
      <c r="B10848">
        <v>1</v>
      </c>
      <c r="C10848" t="s">
        <v>80</v>
      </c>
      <c r="D10848" t="s">
        <v>96</v>
      </c>
      <c r="E10848" t="s">
        <v>140</v>
      </c>
      <c r="F10848" t="s">
        <v>30205</v>
      </c>
      <c r="G10848" t="s">
        <v>148</v>
      </c>
      <c r="H10848" t="s">
        <v>134</v>
      </c>
      <c r="I10848" t="s">
        <v>135</v>
      </c>
      <c r="J10848" t="s">
        <v>136</v>
      </c>
      <c r="K10848" t="s">
        <v>143</v>
      </c>
      <c r="L10848" t="s">
        <v>30206</v>
      </c>
      <c r="M10848" t="s">
        <v>30207</v>
      </c>
      <c r="N10848">
        <v>6.305563888</v>
      </c>
      <c r="O10848">
        <v>1</v>
      </c>
      <c r="P10848">
        <v>245</v>
      </c>
      <c r="Q10848">
        <v>0</v>
      </c>
      <c r="R10848">
        <v>1</v>
      </c>
      <c r="S10848">
        <v>1</v>
      </c>
      <c r="T10848">
        <v>7</v>
      </c>
      <c r="U10848">
        <v>0</v>
      </c>
      <c r="V10848">
        <v>1</v>
      </c>
      <c r="W10848">
        <v>39.545479664797433</v>
      </c>
      <c r="X10848">
        <v>196.4536744573619</v>
      </c>
      <c r="Y10848">
        <v>0</v>
      </c>
      <c r="Z10848">
        <v>2.4614677335651822</v>
      </c>
      <c r="AA10848">
        <v>0</v>
      </c>
      <c r="AB10848">
        <v>27.616405032497184</v>
      </c>
      <c r="AC10848">
        <v>0</v>
      </c>
      <c r="AD10848">
        <v>1.0691637598295984</v>
      </c>
      <c r="AE10848">
        <v>267.14619064805129</v>
      </c>
    </row>
    <row r="10849" spans="1:31" x14ac:dyDescent="0.25">
      <c r="A10849">
        <v>1668335</v>
      </c>
      <c r="B10849">
        <v>1</v>
      </c>
      <c r="C10849" t="s">
        <v>81</v>
      </c>
      <c r="D10849" t="s">
        <v>115</v>
      </c>
      <c r="E10849" t="s">
        <v>178</v>
      </c>
      <c r="F10849" t="s">
        <v>30208</v>
      </c>
      <c r="G10849" t="s">
        <v>227</v>
      </c>
      <c r="H10849" t="s">
        <v>149</v>
      </c>
      <c r="I10849" t="s">
        <v>135</v>
      </c>
      <c r="J10849" t="s">
        <v>136</v>
      </c>
      <c r="K10849" t="s">
        <v>137</v>
      </c>
      <c r="L10849" t="s">
        <v>30209</v>
      </c>
      <c r="M10849" t="s">
        <v>30210</v>
      </c>
      <c r="N10849">
        <v>2.3052777770000001</v>
      </c>
      <c r="O10849">
        <v>0</v>
      </c>
      <c r="P10849">
        <v>5</v>
      </c>
      <c r="Q10849">
        <v>0</v>
      </c>
      <c r="R10849">
        <v>0</v>
      </c>
      <c r="S10849">
        <v>0</v>
      </c>
      <c r="T10849">
        <v>2</v>
      </c>
      <c r="U10849">
        <v>0</v>
      </c>
      <c r="V10849">
        <v>0</v>
      </c>
      <c r="W10849">
        <v>0</v>
      </c>
      <c r="X10849">
        <v>7.3208233339037504E-2</v>
      </c>
      <c r="Y10849">
        <v>0</v>
      </c>
      <c r="Z10849">
        <v>0</v>
      </c>
      <c r="AA10849">
        <v>0</v>
      </c>
      <c r="AB10849">
        <v>7.6862053821000004E-2</v>
      </c>
      <c r="AC10849">
        <v>0</v>
      </c>
      <c r="AD10849">
        <v>0</v>
      </c>
      <c r="AE10849">
        <v>0.15007028716003751</v>
      </c>
    </row>
    <row r="10850" spans="1:31" x14ac:dyDescent="0.25">
      <c r="A10850">
        <v>1668504</v>
      </c>
      <c r="B10850">
        <v>1</v>
      </c>
      <c r="C10850" t="s">
        <v>80</v>
      </c>
      <c r="D10850" t="s">
        <v>105</v>
      </c>
      <c r="E10850" t="s">
        <v>152</v>
      </c>
      <c r="F10850" t="s">
        <v>30211</v>
      </c>
      <c r="G10850" t="s">
        <v>154</v>
      </c>
      <c r="H10850" t="s">
        <v>149</v>
      </c>
      <c r="I10850" t="s">
        <v>135</v>
      </c>
      <c r="J10850" t="s">
        <v>136</v>
      </c>
      <c r="K10850" t="s">
        <v>137</v>
      </c>
      <c r="L10850" t="s">
        <v>30212</v>
      </c>
      <c r="M10850" t="s">
        <v>30213</v>
      </c>
      <c r="N10850">
        <v>1.3363888880000001</v>
      </c>
      <c r="O10850">
        <v>0</v>
      </c>
      <c r="P10850">
        <v>4</v>
      </c>
      <c r="Q10850">
        <v>0</v>
      </c>
      <c r="R10850">
        <v>0</v>
      </c>
      <c r="S10850">
        <v>0</v>
      </c>
      <c r="T10850">
        <v>1</v>
      </c>
      <c r="U10850">
        <v>0</v>
      </c>
      <c r="V10850">
        <v>0</v>
      </c>
      <c r="W10850">
        <v>0</v>
      </c>
      <c r="X10850">
        <v>0.93751862081628046</v>
      </c>
      <c r="Y10850">
        <v>0</v>
      </c>
      <c r="Z10850">
        <v>0</v>
      </c>
      <c r="AA10850">
        <v>0</v>
      </c>
      <c r="AB10850">
        <v>0.33662041488526501</v>
      </c>
      <c r="AC10850">
        <v>0</v>
      </c>
      <c r="AD10850">
        <v>0</v>
      </c>
      <c r="AE10850">
        <v>1.2741390357015454</v>
      </c>
    </row>
    <row r="10851" spans="1:31" x14ac:dyDescent="0.25">
      <c r="A10851">
        <v>1668707</v>
      </c>
      <c r="B10851">
        <v>1</v>
      </c>
      <c r="C10851" t="s">
        <v>81</v>
      </c>
      <c r="D10851" t="s">
        <v>118</v>
      </c>
      <c r="E10851" t="s">
        <v>178</v>
      </c>
      <c r="F10851" t="s">
        <v>30214</v>
      </c>
      <c r="G10851" t="s">
        <v>227</v>
      </c>
      <c r="H10851" t="s">
        <v>149</v>
      </c>
      <c r="I10851" t="s">
        <v>135</v>
      </c>
      <c r="J10851" t="s">
        <v>136</v>
      </c>
      <c r="K10851" t="s">
        <v>137</v>
      </c>
      <c r="L10851" t="s">
        <v>30215</v>
      </c>
      <c r="M10851" t="s">
        <v>30216</v>
      </c>
      <c r="N10851">
        <v>1.3705555549999999</v>
      </c>
      <c r="O10851">
        <v>0</v>
      </c>
      <c r="P10851">
        <v>67</v>
      </c>
      <c r="Q10851">
        <v>0</v>
      </c>
      <c r="R10851">
        <v>8</v>
      </c>
      <c r="S10851">
        <v>0</v>
      </c>
      <c r="T10851">
        <v>9</v>
      </c>
      <c r="U10851">
        <v>0</v>
      </c>
      <c r="V10851">
        <v>0</v>
      </c>
      <c r="W10851">
        <v>0</v>
      </c>
      <c r="X10851">
        <v>15.245693562230732</v>
      </c>
      <c r="Y10851">
        <v>0</v>
      </c>
      <c r="Z10851">
        <v>1.1128062647004084</v>
      </c>
      <c r="AA10851">
        <v>0</v>
      </c>
      <c r="AB10851">
        <v>2.5637033983270534</v>
      </c>
      <c r="AC10851">
        <v>0</v>
      </c>
      <c r="AD10851">
        <v>0</v>
      </c>
      <c r="AE10851">
        <v>18.922203225258194</v>
      </c>
    </row>
    <row r="10852" spans="1:31" x14ac:dyDescent="0.25">
      <c r="A10852">
        <v>1668375</v>
      </c>
      <c r="B10852">
        <v>1</v>
      </c>
      <c r="C10852" t="s">
        <v>80</v>
      </c>
      <c r="D10852" t="s">
        <v>99</v>
      </c>
      <c r="E10852" t="s">
        <v>152</v>
      </c>
      <c r="F10852" t="s">
        <v>30217</v>
      </c>
      <c r="G10852" t="s">
        <v>154</v>
      </c>
      <c r="H10852" t="s">
        <v>149</v>
      </c>
      <c r="I10852" t="s">
        <v>135</v>
      </c>
      <c r="J10852" t="s">
        <v>136</v>
      </c>
      <c r="K10852" t="s">
        <v>137</v>
      </c>
      <c r="L10852" t="s">
        <v>30218</v>
      </c>
      <c r="M10852" t="s">
        <v>30219</v>
      </c>
      <c r="N10852">
        <v>0.836388888</v>
      </c>
      <c r="O10852">
        <v>0</v>
      </c>
      <c r="P10852">
        <v>2</v>
      </c>
      <c r="Q10852">
        <v>0</v>
      </c>
      <c r="R10852">
        <v>0</v>
      </c>
      <c r="S10852">
        <v>0</v>
      </c>
      <c r="T10852">
        <v>0</v>
      </c>
      <c r="U10852">
        <v>0</v>
      </c>
      <c r="V10852">
        <v>0</v>
      </c>
      <c r="W10852">
        <v>0</v>
      </c>
      <c r="X10852">
        <v>1.0345912564307236</v>
      </c>
      <c r="Y10852">
        <v>0</v>
      </c>
      <c r="Z10852">
        <v>0</v>
      </c>
      <c r="AA10852">
        <v>0</v>
      </c>
      <c r="AB10852">
        <v>0</v>
      </c>
      <c r="AC10852">
        <v>0</v>
      </c>
      <c r="AD10852">
        <v>0</v>
      </c>
      <c r="AE10852">
        <v>1.0345912564307236</v>
      </c>
    </row>
    <row r="10853" spans="1:31" x14ac:dyDescent="0.25">
      <c r="A10853">
        <v>1668567</v>
      </c>
      <c r="B10853">
        <v>1</v>
      </c>
      <c r="C10853" t="s">
        <v>80</v>
      </c>
      <c r="D10853" t="s">
        <v>106</v>
      </c>
      <c r="E10853" t="s">
        <v>152</v>
      </c>
      <c r="F10853" t="s">
        <v>30220</v>
      </c>
      <c r="G10853" t="s">
        <v>172</v>
      </c>
      <c r="H10853" t="s">
        <v>149</v>
      </c>
      <c r="I10853" t="s">
        <v>135</v>
      </c>
      <c r="J10853" t="s">
        <v>136</v>
      </c>
      <c r="K10853" t="s">
        <v>137</v>
      </c>
      <c r="L10853" t="s">
        <v>30221</v>
      </c>
      <c r="M10853" t="s">
        <v>30222</v>
      </c>
      <c r="N10853">
        <v>1.971944444</v>
      </c>
      <c r="O10853">
        <v>0</v>
      </c>
      <c r="P10853">
        <v>1</v>
      </c>
      <c r="Q10853">
        <v>0</v>
      </c>
      <c r="R10853">
        <v>0</v>
      </c>
      <c r="S10853">
        <v>0</v>
      </c>
      <c r="T10853">
        <v>5</v>
      </c>
      <c r="U10853">
        <v>0</v>
      </c>
      <c r="V10853">
        <v>0</v>
      </c>
      <c r="W10853">
        <v>0</v>
      </c>
      <c r="X10853">
        <v>8.7340364870091662E-3</v>
      </c>
      <c r="Y10853">
        <v>0</v>
      </c>
      <c r="Z10853">
        <v>0</v>
      </c>
      <c r="AA10853">
        <v>0</v>
      </c>
      <c r="AB10853">
        <v>6.846198431729424</v>
      </c>
      <c r="AC10853">
        <v>0</v>
      </c>
      <c r="AD10853">
        <v>0</v>
      </c>
      <c r="AE10853">
        <v>6.8549324682164334</v>
      </c>
    </row>
    <row r="10854" spans="1:31" x14ac:dyDescent="0.25">
      <c r="A10854">
        <v>1668212</v>
      </c>
      <c r="B10854">
        <v>1</v>
      </c>
      <c r="C10854" t="s">
        <v>80</v>
      </c>
      <c r="D10854" t="s">
        <v>92</v>
      </c>
      <c r="E10854" t="s">
        <v>204</v>
      </c>
      <c r="F10854" t="s">
        <v>5342</v>
      </c>
      <c r="G10854" t="s">
        <v>161</v>
      </c>
      <c r="H10854" t="s">
        <v>134</v>
      </c>
      <c r="I10854" t="s">
        <v>135</v>
      </c>
      <c r="J10854" t="s">
        <v>136</v>
      </c>
      <c r="K10854" t="s">
        <v>137</v>
      </c>
      <c r="L10854" t="s">
        <v>30223</v>
      </c>
      <c r="M10854" t="s">
        <v>30224</v>
      </c>
      <c r="N10854">
        <v>1.2508333330000001</v>
      </c>
      <c r="O10854">
        <v>0</v>
      </c>
      <c r="P10854">
        <v>113</v>
      </c>
      <c r="Q10854">
        <v>0</v>
      </c>
      <c r="R10854">
        <v>0</v>
      </c>
      <c r="S10854">
        <v>0</v>
      </c>
      <c r="T10854">
        <v>18</v>
      </c>
      <c r="U10854">
        <v>0</v>
      </c>
      <c r="V10854">
        <v>0</v>
      </c>
      <c r="W10854">
        <v>0</v>
      </c>
      <c r="X10854">
        <v>23.159650329514115</v>
      </c>
      <c r="Y10854">
        <v>0</v>
      </c>
      <c r="Z10854">
        <v>0</v>
      </c>
      <c r="AA10854">
        <v>0</v>
      </c>
      <c r="AB10854">
        <v>9.2874309827785169</v>
      </c>
      <c r="AC10854">
        <v>0</v>
      </c>
      <c r="AD10854">
        <v>0</v>
      </c>
      <c r="AE10854">
        <v>32.447081312292632</v>
      </c>
    </row>
    <row r="10855" spans="1:31" x14ac:dyDescent="0.25">
      <c r="A10855">
        <v>1668421</v>
      </c>
      <c r="B10855">
        <v>1</v>
      </c>
      <c r="C10855" t="s">
        <v>81</v>
      </c>
      <c r="D10855" t="s">
        <v>126</v>
      </c>
      <c r="E10855" t="s">
        <v>178</v>
      </c>
      <c r="F10855" t="s">
        <v>30225</v>
      </c>
      <c r="G10855" t="s">
        <v>227</v>
      </c>
      <c r="H10855" t="s">
        <v>149</v>
      </c>
      <c r="I10855" t="s">
        <v>135</v>
      </c>
      <c r="J10855" t="s">
        <v>136</v>
      </c>
      <c r="K10855" t="s">
        <v>137</v>
      </c>
      <c r="L10855" t="s">
        <v>30226</v>
      </c>
      <c r="M10855" t="s">
        <v>30227</v>
      </c>
      <c r="N10855">
        <v>1.6886111109999999</v>
      </c>
      <c r="O10855">
        <v>0</v>
      </c>
      <c r="P10855">
        <v>0</v>
      </c>
      <c r="Q10855">
        <v>0</v>
      </c>
      <c r="R10855">
        <v>12</v>
      </c>
      <c r="S10855">
        <v>0</v>
      </c>
      <c r="T10855">
        <v>0</v>
      </c>
      <c r="U10855">
        <v>0</v>
      </c>
      <c r="V10855">
        <v>0</v>
      </c>
      <c r="W10855">
        <v>0</v>
      </c>
      <c r="X10855">
        <v>0</v>
      </c>
      <c r="Y10855">
        <v>0</v>
      </c>
      <c r="Z10855">
        <v>1.2214823875663436</v>
      </c>
      <c r="AA10855">
        <v>0</v>
      </c>
      <c r="AB10855">
        <v>0</v>
      </c>
      <c r="AC10855">
        <v>0</v>
      </c>
      <c r="AD10855">
        <v>0</v>
      </c>
      <c r="AE10855">
        <v>1.2214823875663436</v>
      </c>
    </row>
    <row r="10856" spans="1:31" x14ac:dyDescent="0.25">
      <c r="A10856">
        <v>1668853</v>
      </c>
      <c r="B10856">
        <v>1</v>
      </c>
      <c r="C10856" t="s">
        <v>80</v>
      </c>
      <c r="D10856" t="s">
        <v>90</v>
      </c>
      <c r="E10856" t="s">
        <v>152</v>
      </c>
      <c r="F10856" t="s">
        <v>2078</v>
      </c>
      <c r="G10856" t="s">
        <v>154</v>
      </c>
      <c r="H10856" t="s">
        <v>149</v>
      </c>
      <c r="I10856" t="s">
        <v>135</v>
      </c>
      <c r="J10856" t="s">
        <v>136</v>
      </c>
      <c r="K10856" t="s">
        <v>137</v>
      </c>
      <c r="L10856" t="s">
        <v>30228</v>
      </c>
      <c r="M10856" t="s">
        <v>30229</v>
      </c>
      <c r="N10856">
        <v>7.477777777</v>
      </c>
      <c r="O10856">
        <v>0</v>
      </c>
      <c r="P10856">
        <v>1</v>
      </c>
      <c r="Q10856">
        <v>0</v>
      </c>
      <c r="R10856">
        <v>0</v>
      </c>
      <c r="S10856">
        <v>0</v>
      </c>
      <c r="T10856">
        <v>0</v>
      </c>
      <c r="U10856">
        <v>0</v>
      </c>
      <c r="V10856">
        <v>0</v>
      </c>
      <c r="W10856">
        <v>0</v>
      </c>
      <c r="X10856">
        <v>2.5863401579569638</v>
      </c>
      <c r="Y10856">
        <v>0</v>
      </c>
      <c r="Z10856">
        <v>0</v>
      </c>
      <c r="AA10856">
        <v>0</v>
      </c>
      <c r="AB10856">
        <v>0</v>
      </c>
      <c r="AC10856">
        <v>0</v>
      </c>
      <c r="AD10856">
        <v>0</v>
      </c>
      <c r="AE10856">
        <v>2.5863401579569638</v>
      </c>
    </row>
    <row r="10857" spans="1:31" x14ac:dyDescent="0.25">
      <c r="A10857">
        <v>1668859</v>
      </c>
      <c r="B10857">
        <v>1</v>
      </c>
      <c r="C10857" t="s">
        <v>81</v>
      </c>
      <c r="D10857" t="s">
        <v>113</v>
      </c>
      <c r="E10857" t="s">
        <v>152</v>
      </c>
      <c r="F10857" t="s">
        <v>30230</v>
      </c>
      <c r="G10857" t="s">
        <v>154</v>
      </c>
      <c r="H10857" t="s">
        <v>149</v>
      </c>
      <c r="I10857" t="s">
        <v>135</v>
      </c>
      <c r="J10857" t="s">
        <v>136</v>
      </c>
      <c r="K10857" t="s">
        <v>137</v>
      </c>
      <c r="L10857" t="s">
        <v>30231</v>
      </c>
      <c r="M10857" t="s">
        <v>30232</v>
      </c>
      <c r="N10857">
        <v>1.0108333329999999</v>
      </c>
      <c r="O10857">
        <v>0</v>
      </c>
      <c r="P10857">
        <v>1</v>
      </c>
      <c r="Q10857">
        <v>0</v>
      </c>
      <c r="R10857">
        <v>0</v>
      </c>
      <c r="S10857">
        <v>0</v>
      </c>
      <c r="T10857">
        <v>0</v>
      </c>
      <c r="U10857">
        <v>0</v>
      </c>
      <c r="V10857">
        <v>0</v>
      </c>
      <c r="W10857">
        <v>0</v>
      </c>
      <c r="X10857">
        <v>0.30865731187232753</v>
      </c>
      <c r="Y10857">
        <v>0</v>
      </c>
      <c r="Z10857">
        <v>0</v>
      </c>
      <c r="AA10857">
        <v>0</v>
      </c>
      <c r="AB10857">
        <v>0</v>
      </c>
      <c r="AC10857">
        <v>0</v>
      </c>
      <c r="AD10857">
        <v>0</v>
      </c>
      <c r="AE10857">
        <v>0.30865731187232753</v>
      </c>
    </row>
    <row r="10858" spans="1:31" x14ac:dyDescent="0.25">
      <c r="A10858">
        <v>1668318</v>
      </c>
      <c r="B10858">
        <v>1</v>
      </c>
      <c r="C10858" t="s">
        <v>80</v>
      </c>
      <c r="D10858" t="s">
        <v>96</v>
      </c>
      <c r="E10858" t="s">
        <v>140</v>
      </c>
      <c r="F10858" t="s">
        <v>1245</v>
      </c>
      <c r="G10858" t="s">
        <v>691</v>
      </c>
      <c r="H10858" t="s">
        <v>134</v>
      </c>
      <c r="I10858" t="s">
        <v>135</v>
      </c>
      <c r="J10858" t="s">
        <v>136</v>
      </c>
      <c r="K10858" t="s">
        <v>137</v>
      </c>
      <c r="L10858" t="s">
        <v>30233</v>
      </c>
      <c r="M10858" t="s">
        <v>30234</v>
      </c>
      <c r="N10858">
        <v>3.4758333330000002</v>
      </c>
      <c r="O10858">
        <v>9</v>
      </c>
      <c r="P10858">
        <v>1031</v>
      </c>
      <c r="Q10858">
        <v>20</v>
      </c>
      <c r="R10858">
        <v>60</v>
      </c>
      <c r="S10858">
        <v>7</v>
      </c>
      <c r="T10858">
        <v>21</v>
      </c>
      <c r="U10858">
        <v>0</v>
      </c>
      <c r="V10858">
        <v>1</v>
      </c>
      <c r="W10858">
        <v>70.806283519541864</v>
      </c>
      <c r="X10858">
        <v>343.56290411124354</v>
      </c>
      <c r="Y10858">
        <v>72.137666968972511</v>
      </c>
      <c r="Z10858">
        <v>97.248263058506481</v>
      </c>
      <c r="AA10858">
        <v>31.749519705204271</v>
      </c>
      <c r="AB10858">
        <v>53.995189166019749</v>
      </c>
      <c r="AC10858">
        <v>0</v>
      </c>
      <c r="AD10858">
        <v>0.34207376818290275</v>
      </c>
      <c r="AE10858">
        <v>669.84190029767126</v>
      </c>
    </row>
    <row r="10859" spans="1:31" x14ac:dyDescent="0.25">
      <c r="A10859">
        <v>1668298</v>
      </c>
      <c r="B10859">
        <v>1</v>
      </c>
      <c r="C10859" t="s">
        <v>81</v>
      </c>
      <c r="D10859" t="s">
        <v>127</v>
      </c>
      <c r="E10859" t="s">
        <v>131</v>
      </c>
      <c r="F10859" t="s">
        <v>30235</v>
      </c>
      <c r="G10859" t="s">
        <v>148</v>
      </c>
      <c r="H10859" t="s">
        <v>134</v>
      </c>
      <c r="I10859" t="s">
        <v>135</v>
      </c>
      <c r="J10859" t="s">
        <v>136</v>
      </c>
      <c r="K10859" t="s">
        <v>143</v>
      </c>
      <c r="L10859" t="s">
        <v>30236</v>
      </c>
      <c r="M10859" t="s">
        <v>30237</v>
      </c>
      <c r="N10859">
        <v>7.8393155549999998</v>
      </c>
      <c r="O10859">
        <v>0</v>
      </c>
      <c r="P10859">
        <v>399</v>
      </c>
      <c r="Q10859">
        <v>25</v>
      </c>
      <c r="R10859">
        <v>55</v>
      </c>
      <c r="S10859">
        <v>4</v>
      </c>
      <c r="T10859">
        <v>30</v>
      </c>
      <c r="U10859">
        <v>0</v>
      </c>
      <c r="V10859">
        <v>0</v>
      </c>
      <c r="W10859">
        <v>0</v>
      </c>
      <c r="X10859">
        <v>476.53811412510248</v>
      </c>
      <c r="Y10859">
        <v>59.236077847560004</v>
      </c>
      <c r="Z10859">
        <v>124.22638509701343</v>
      </c>
      <c r="AA10859">
        <v>135.1144026703916</v>
      </c>
      <c r="AB10859">
        <v>108.37039544206772</v>
      </c>
      <c r="AC10859">
        <v>0</v>
      </c>
      <c r="AD10859">
        <v>0</v>
      </c>
      <c r="AE10859">
        <v>903.48537518213539</v>
      </c>
    </row>
    <row r="10860" spans="1:31" x14ac:dyDescent="0.25">
      <c r="A10860">
        <v>1668770</v>
      </c>
      <c r="B10860">
        <v>1</v>
      </c>
      <c r="C10860" t="s">
        <v>81</v>
      </c>
      <c r="D10860" t="s">
        <v>128</v>
      </c>
      <c r="E10860" t="s">
        <v>178</v>
      </c>
      <c r="F10860" t="s">
        <v>30238</v>
      </c>
      <c r="G10860" t="s">
        <v>227</v>
      </c>
      <c r="H10860" t="s">
        <v>149</v>
      </c>
      <c r="I10860" t="s">
        <v>135</v>
      </c>
      <c r="J10860" t="s">
        <v>136</v>
      </c>
      <c r="K10860" t="s">
        <v>137</v>
      </c>
      <c r="L10860" t="s">
        <v>30239</v>
      </c>
      <c r="M10860" t="s">
        <v>30240</v>
      </c>
      <c r="N10860">
        <v>3.3655555549999998</v>
      </c>
      <c r="O10860">
        <v>0</v>
      </c>
      <c r="P10860">
        <v>641</v>
      </c>
      <c r="Q10860">
        <v>0</v>
      </c>
      <c r="R10860">
        <v>0</v>
      </c>
      <c r="S10860">
        <v>0</v>
      </c>
      <c r="T10860">
        <v>35</v>
      </c>
      <c r="U10860">
        <v>0</v>
      </c>
      <c r="V10860">
        <v>0</v>
      </c>
      <c r="W10860">
        <v>0</v>
      </c>
      <c r="X10860">
        <v>556.12398165964873</v>
      </c>
      <c r="Y10860">
        <v>0</v>
      </c>
      <c r="Z10860">
        <v>0</v>
      </c>
      <c r="AA10860">
        <v>0</v>
      </c>
      <c r="AB10860">
        <v>49.339357283670203</v>
      </c>
      <c r="AC10860">
        <v>0</v>
      </c>
      <c r="AD10860">
        <v>0</v>
      </c>
      <c r="AE10860">
        <v>605.46333894331894</v>
      </c>
    </row>
    <row r="10861" spans="1:31" x14ac:dyDescent="0.25">
      <c r="A10861">
        <v>1668604</v>
      </c>
      <c r="B10861">
        <v>1</v>
      </c>
      <c r="C10861" t="s">
        <v>80</v>
      </c>
      <c r="D10861" t="s">
        <v>97</v>
      </c>
      <c r="E10861" t="s">
        <v>152</v>
      </c>
      <c r="F10861" t="s">
        <v>30241</v>
      </c>
      <c r="G10861" t="s">
        <v>154</v>
      </c>
      <c r="H10861" t="s">
        <v>149</v>
      </c>
      <c r="I10861" t="s">
        <v>135</v>
      </c>
      <c r="J10861" t="s">
        <v>136</v>
      </c>
      <c r="K10861" t="s">
        <v>137</v>
      </c>
      <c r="L10861" t="s">
        <v>30242</v>
      </c>
      <c r="M10861" t="s">
        <v>30243</v>
      </c>
      <c r="N10861">
        <v>9.9988888879999998</v>
      </c>
      <c r="O10861">
        <v>0</v>
      </c>
      <c r="P10861">
        <v>1</v>
      </c>
      <c r="Q10861">
        <v>0</v>
      </c>
      <c r="R10861">
        <v>0</v>
      </c>
      <c r="S10861">
        <v>0</v>
      </c>
      <c r="T10861">
        <v>0</v>
      </c>
      <c r="U10861">
        <v>0</v>
      </c>
      <c r="V10861">
        <v>0</v>
      </c>
      <c r="W10861">
        <v>0</v>
      </c>
      <c r="X10861">
        <v>3.0038003084533846</v>
      </c>
      <c r="Y10861">
        <v>0</v>
      </c>
      <c r="Z10861">
        <v>0</v>
      </c>
      <c r="AA10861">
        <v>0</v>
      </c>
      <c r="AB10861">
        <v>0</v>
      </c>
      <c r="AC10861">
        <v>0</v>
      </c>
      <c r="AD10861">
        <v>0</v>
      </c>
      <c r="AE10861">
        <v>3.0038003084533846</v>
      </c>
    </row>
    <row r="10862" spans="1:31" x14ac:dyDescent="0.25">
      <c r="A10862">
        <v>1668776</v>
      </c>
      <c r="B10862">
        <v>1</v>
      </c>
      <c r="C10862" t="s">
        <v>80</v>
      </c>
      <c r="D10862" t="s">
        <v>109</v>
      </c>
      <c r="E10862" t="s">
        <v>152</v>
      </c>
      <c r="F10862" t="s">
        <v>30244</v>
      </c>
      <c r="G10862" t="s">
        <v>154</v>
      </c>
      <c r="H10862" t="s">
        <v>149</v>
      </c>
      <c r="I10862" t="s">
        <v>135</v>
      </c>
      <c r="J10862" t="s">
        <v>136</v>
      </c>
      <c r="K10862" t="s">
        <v>137</v>
      </c>
      <c r="L10862" t="s">
        <v>30245</v>
      </c>
      <c r="M10862" t="s">
        <v>30246</v>
      </c>
      <c r="N10862">
        <v>2.3702777770000001</v>
      </c>
      <c r="O10862">
        <v>0</v>
      </c>
      <c r="P10862">
        <v>2</v>
      </c>
      <c r="Q10862">
        <v>0</v>
      </c>
      <c r="R10862">
        <v>0</v>
      </c>
      <c r="S10862">
        <v>0</v>
      </c>
      <c r="T10862">
        <v>0</v>
      </c>
      <c r="U10862">
        <v>0</v>
      </c>
      <c r="V10862">
        <v>0</v>
      </c>
      <c r="W10862">
        <v>0</v>
      </c>
      <c r="X10862">
        <v>0.67523043674037497</v>
      </c>
      <c r="Y10862">
        <v>0</v>
      </c>
      <c r="Z10862">
        <v>0</v>
      </c>
      <c r="AA10862">
        <v>0</v>
      </c>
      <c r="AB10862">
        <v>0</v>
      </c>
      <c r="AC10862">
        <v>0</v>
      </c>
      <c r="AD10862">
        <v>0</v>
      </c>
      <c r="AE10862">
        <v>0.67523043674037497</v>
      </c>
    </row>
    <row r="10863" spans="1:31" x14ac:dyDescent="0.25">
      <c r="A10863">
        <v>1668627</v>
      </c>
      <c r="B10863">
        <v>1</v>
      </c>
      <c r="C10863" t="s">
        <v>80</v>
      </c>
      <c r="D10863" t="s">
        <v>85</v>
      </c>
      <c r="E10863" t="s">
        <v>152</v>
      </c>
      <c r="F10863" t="s">
        <v>30247</v>
      </c>
      <c r="G10863" t="s">
        <v>154</v>
      </c>
      <c r="H10863" t="s">
        <v>149</v>
      </c>
      <c r="I10863" t="s">
        <v>135</v>
      </c>
      <c r="J10863" t="s">
        <v>136</v>
      </c>
      <c r="K10863" t="s">
        <v>137</v>
      </c>
      <c r="L10863" t="s">
        <v>30248</v>
      </c>
      <c r="M10863" t="s">
        <v>30249</v>
      </c>
      <c r="N10863">
        <v>1.5505555550000001</v>
      </c>
      <c r="O10863">
        <v>0</v>
      </c>
      <c r="P10863">
        <v>11</v>
      </c>
      <c r="Q10863">
        <v>0</v>
      </c>
      <c r="R10863">
        <v>0</v>
      </c>
      <c r="S10863">
        <v>0</v>
      </c>
      <c r="T10863">
        <v>0</v>
      </c>
      <c r="U10863">
        <v>0</v>
      </c>
      <c r="V10863">
        <v>0</v>
      </c>
      <c r="W10863">
        <v>0</v>
      </c>
      <c r="X10863">
        <v>4.3596918612252651</v>
      </c>
      <c r="Y10863">
        <v>0</v>
      </c>
      <c r="Z10863">
        <v>0</v>
      </c>
      <c r="AA10863">
        <v>0</v>
      </c>
      <c r="AB10863">
        <v>0</v>
      </c>
      <c r="AC10863">
        <v>0</v>
      </c>
      <c r="AD10863">
        <v>0</v>
      </c>
      <c r="AE10863">
        <v>4.3596918612252651</v>
      </c>
    </row>
    <row r="10864" spans="1:31" x14ac:dyDescent="0.25">
      <c r="A10864">
        <v>1668255</v>
      </c>
      <c r="B10864">
        <v>1</v>
      </c>
      <c r="C10864" t="s">
        <v>80</v>
      </c>
      <c r="D10864" t="s">
        <v>85</v>
      </c>
      <c r="E10864" t="s">
        <v>152</v>
      </c>
      <c r="F10864" t="s">
        <v>30250</v>
      </c>
      <c r="G10864" t="s">
        <v>507</v>
      </c>
      <c r="H10864" t="s">
        <v>149</v>
      </c>
      <c r="I10864" t="s">
        <v>135</v>
      </c>
      <c r="J10864" t="s">
        <v>136</v>
      </c>
      <c r="K10864" t="s">
        <v>137</v>
      </c>
      <c r="L10864" t="s">
        <v>30251</v>
      </c>
      <c r="M10864" t="s">
        <v>30252</v>
      </c>
      <c r="N10864">
        <v>1.566944444</v>
      </c>
      <c r="O10864">
        <v>0</v>
      </c>
      <c r="P10864">
        <v>6</v>
      </c>
      <c r="Q10864">
        <v>0</v>
      </c>
      <c r="R10864">
        <v>0</v>
      </c>
      <c r="S10864">
        <v>0</v>
      </c>
      <c r="T10864">
        <v>1</v>
      </c>
      <c r="U10864">
        <v>0</v>
      </c>
      <c r="V10864">
        <v>0</v>
      </c>
      <c r="W10864">
        <v>0</v>
      </c>
      <c r="X10864">
        <v>4.1061060183643807</v>
      </c>
      <c r="Y10864">
        <v>0</v>
      </c>
      <c r="Z10864">
        <v>0</v>
      </c>
      <c r="AA10864">
        <v>0</v>
      </c>
      <c r="AB10864">
        <v>0.51981259702024218</v>
      </c>
      <c r="AC10864">
        <v>0</v>
      </c>
      <c r="AD10864">
        <v>0</v>
      </c>
      <c r="AE10864">
        <v>4.6259186153846228</v>
      </c>
    </row>
    <row r="10865" spans="1:31" x14ac:dyDescent="0.25">
      <c r="A10865">
        <v>1668919</v>
      </c>
      <c r="B10865">
        <v>1</v>
      </c>
      <c r="C10865" t="s">
        <v>81</v>
      </c>
      <c r="D10865" t="s">
        <v>128</v>
      </c>
      <c r="E10865" t="s">
        <v>146</v>
      </c>
      <c r="F10865" t="s">
        <v>30253</v>
      </c>
      <c r="G10865" t="s">
        <v>260</v>
      </c>
      <c r="H10865" t="s">
        <v>149</v>
      </c>
      <c r="I10865" t="s">
        <v>135</v>
      </c>
      <c r="J10865" t="s">
        <v>136</v>
      </c>
      <c r="K10865" t="s">
        <v>137</v>
      </c>
      <c r="L10865" t="s">
        <v>30254</v>
      </c>
      <c r="M10865" t="s">
        <v>30255</v>
      </c>
      <c r="N10865">
        <v>0.83444444399999995</v>
      </c>
      <c r="O10865">
        <v>0</v>
      </c>
      <c r="P10865">
        <v>24</v>
      </c>
      <c r="Q10865">
        <v>0</v>
      </c>
      <c r="R10865">
        <v>29</v>
      </c>
      <c r="S10865">
        <v>0</v>
      </c>
      <c r="T10865">
        <v>2</v>
      </c>
      <c r="U10865">
        <v>0</v>
      </c>
      <c r="V10865">
        <v>0</v>
      </c>
      <c r="W10865">
        <v>0</v>
      </c>
      <c r="X10865">
        <v>2.2740396344988483</v>
      </c>
      <c r="Y10865">
        <v>0</v>
      </c>
      <c r="Z10865">
        <v>7.7879162884931219</v>
      </c>
      <c r="AA10865">
        <v>0</v>
      </c>
      <c r="AB10865">
        <v>0.57694061123044671</v>
      </c>
      <c r="AC10865">
        <v>0</v>
      </c>
      <c r="AD10865">
        <v>0</v>
      </c>
      <c r="AE10865">
        <v>10.638896534222416</v>
      </c>
    </row>
    <row r="10866" spans="1:31" x14ac:dyDescent="0.25">
      <c r="A10866">
        <v>1668484</v>
      </c>
      <c r="B10866">
        <v>1</v>
      </c>
      <c r="C10866" t="s">
        <v>80</v>
      </c>
      <c r="D10866" t="s">
        <v>102</v>
      </c>
      <c r="E10866" t="s">
        <v>140</v>
      </c>
      <c r="F10866" t="s">
        <v>30256</v>
      </c>
      <c r="G10866" t="s">
        <v>161</v>
      </c>
      <c r="H10866" t="s">
        <v>134</v>
      </c>
      <c r="I10866" t="s">
        <v>191</v>
      </c>
      <c r="J10866" t="s">
        <v>136</v>
      </c>
      <c r="K10866" t="s">
        <v>137</v>
      </c>
      <c r="L10866" t="s">
        <v>30257</v>
      </c>
      <c r="M10866" t="s">
        <v>30258</v>
      </c>
      <c r="N10866">
        <v>5.5555550000000002E-3</v>
      </c>
      <c r="O10866">
        <v>0</v>
      </c>
      <c r="P10866">
        <v>1065</v>
      </c>
      <c r="Q10866">
        <v>6</v>
      </c>
      <c r="R10866">
        <v>215</v>
      </c>
      <c r="S10866">
        <v>6</v>
      </c>
      <c r="T10866">
        <v>117</v>
      </c>
      <c r="U10866">
        <v>0</v>
      </c>
      <c r="V10866">
        <v>0</v>
      </c>
      <c r="W10866">
        <v>0</v>
      </c>
      <c r="X10866">
        <v>0.7348274870002891</v>
      </c>
      <c r="Y10866">
        <v>1.3457888393033333E-2</v>
      </c>
      <c r="Z10866">
        <v>0.32330284661442765</v>
      </c>
      <c r="AA10866">
        <v>0.26485615175807226</v>
      </c>
      <c r="AB10866">
        <v>0.56629302667794434</v>
      </c>
      <c r="AC10866">
        <v>0</v>
      </c>
      <c r="AD10866">
        <v>0</v>
      </c>
      <c r="AE10866">
        <v>1.9027374004437667</v>
      </c>
    </row>
    <row r="10867" spans="1:31" x14ac:dyDescent="0.25">
      <c r="A10867">
        <v>1668790</v>
      </c>
      <c r="B10867">
        <v>1</v>
      </c>
      <c r="C10867" t="s">
        <v>80</v>
      </c>
      <c r="D10867" t="s">
        <v>95</v>
      </c>
      <c r="E10867" t="s">
        <v>146</v>
      </c>
      <c r="F10867" t="s">
        <v>30259</v>
      </c>
      <c r="G10867" t="s">
        <v>180</v>
      </c>
      <c r="H10867" t="s">
        <v>149</v>
      </c>
      <c r="I10867" t="s">
        <v>135</v>
      </c>
      <c r="J10867" t="s">
        <v>136</v>
      </c>
      <c r="K10867" t="s">
        <v>137</v>
      </c>
      <c r="L10867" t="s">
        <v>30260</v>
      </c>
      <c r="M10867" t="s">
        <v>30261</v>
      </c>
      <c r="N10867">
        <v>1.9544444439999999</v>
      </c>
      <c r="O10867">
        <v>0</v>
      </c>
      <c r="P10867">
        <v>98</v>
      </c>
      <c r="Q10867">
        <v>0</v>
      </c>
      <c r="R10867">
        <v>0</v>
      </c>
      <c r="S10867">
        <v>0</v>
      </c>
      <c r="T10867">
        <v>7</v>
      </c>
      <c r="U10867">
        <v>0</v>
      </c>
      <c r="V10867">
        <v>0</v>
      </c>
      <c r="W10867">
        <v>0</v>
      </c>
      <c r="X10867">
        <v>143.84251408057673</v>
      </c>
      <c r="Y10867">
        <v>0</v>
      </c>
      <c r="Z10867">
        <v>0</v>
      </c>
      <c r="AA10867">
        <v>0</v>
      </c>
      <c r="AB10867">
        <v>30.220740030779009</v>
      </c>
      <c r="AC10867">
        <v>0</v>
      </c>
      <c r="AD10867">
        <v>0</v>
      </c>
      <c r="AE10867">
        <v>174.06325411135575</v>
      </c>
    </row>
    <row r="10868" spans="1:31" x14ac:dyDescent="0.25">
      <c r="A10868">
        <v>1668876</v>
      </c>
      <c r="B10868">
        <v>1</v>
      </c>
      <c r="C10868" t="s">
        <v>81</v>
      </c>
      <c r="D10868" t="s">
        <v>128</v>
      </c>
      <c r="E10868" t="s">
        <v>131</v>
      </c>
      <c r="F10868" t="s">
        <v>2422</v>
      </c>
      <c r="G10868" t="s">
        <v>161</v>
      </c>
      <c r="H10868" t="s">
        <v>134</v>
      </c>
      <c r="I10868" t="s">
        <v>135</v>
      </c>
      <c r="J10868" t="s">
        <v>136</v>
      </c>
      <c r="K10868" t="s">
        <v>137</v>
      </c>
      <c r="L10868" t="s">
        <v>30262</v>
      </c>
      <c r="M10868" t="s">
        <v>30263</v>
      </c>
      <c r="N10868">
        <v>1.705833333</v>
      </c>
      <c r="O10868">
        <v>0</v>
      </c>
      <c r="P10868">
        <v>15</v>
      </c>
      <c r="Q10868">
        <v>0</v>
      </c>
      <c r="R10868">
        <v>21</v>
      </c>
      <c r="S10868">
        <v>11</v>
      </c>
      <c r="T10868">
        <v>6</v>
      </c>
      <c r="U10868">
        <v>2</v>
      </c>
      <c r="V10868">
        <v>0</v>
      </c>
      <c r="W10868">
        <v>0</v>
      </c>
      <c r="X10868">
        <v>9.2982983753907469</v>
      </c>
      <c r="Y10868">
        <v>0</v>
      </c>
      <c r="Z10868">
        <v>13.9930362017096</v>
      </c>
      <c r="AA10868">
        <v>1338.2813196481857</v>
      </c>
      <c r="AB10868">
        <v>36.113981944376008</v>
      </c>
      <c r="AC10868">
        <v>126.34894137327811</v>
      </c>
      <c r="AD10868">
        <v>0</v>
      </c>
      <c r="AE10868">
        <v>1524.0355775429402</v>
      </c>
    </row>
    <row r="10869" spans="1:31" x14ac:dyDescent="0.25">
      <c r="A10869">
        <v>1668733</v>
      </c>
      <c r="B10869">
        <v>1</v>
      </c>
      <c r="C10869" t="s">
        <v>81</v>
      </c>
      <c r="D10869" t="s">
        <v>121</v>
      </c>
      <c r="E10869" t="s">
        <v>152</v>
      </c>
      <c r="F10869" t="s">
        <v>30264</v>
      </c>
      <c r="G10869" t="s">
        <v>154</v>
      </c>
      <c r="H10869" t="s">
        <v>149</v>
      </c>
      <c r="I10869" t="s">
        <v>135</v>
      </c>
      <c r="J10869" t="s">
        <v>136</v>
      </c>
      <c r="K10869" t="s">
        <v>137</v>
      </c>
      <c r="L10869" t="s">
        <v>30265</v>
      </c>
      <c r="M10869" t="s">
        <v>30266</v>
      </c>
      <c r="N10869">
        <v>1.1030555550000001</v>
      </c>
      <c r="O10869">
        <v>0</v>
      </c>
      <c r="P10869">
        <v>1</v>
      </c>
      <c r="Q10869">
        <v>0</v>
      </c>
      <c r="R10869">
        <v>0</v>
      </c>
      <c r="S10869">
        <v>0</v>
      </c>
      <c r="T10869">
        <v>1</v>
      </c>
      <c r="U10869">
        <v>0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1.5995453868306947E-2</v>
      </c>
      <c r="AC10869">
        <v>0</v>
      </c>
      <c r="AD10869">
        <v>0</v>
      </c>
      <c r="AE10869">
        <v>1.5995453868306947E-2</v>
      </c>
    </row>
    <row r="10870" spans="1:31" x14ac:dyDescent="0.25">
      <c r="A10870">
        <v>1668292</v>
      </c>
      <c r="B10870">
        <v>1</v>
      </c>
      <c r="C10870" t="s">
        <v>80</v>
      </c>
      <c r="D10870" t="s">
        <v>87</v>
      </c>
      <c r="E10870" t="s">
        <v>140</v>
      </c>
      <c r="F10870" t="s">
        <v>9142</v>
      </c>
      <c r="G10870" t="s">
        <v>161</v>
      </c>
      <c r="H10870" t="s">
        <v>134</v>
      </c>
      <c r="I10870" t="s">
        <v>135</v>
      </c>
      <c r="J10870" t="s">
        <v>136</v>
      </c>
      <c r="K10870" t="s">
        <v>137</v>
      </c>
      <c r="L10870" t="s">
        <v>30267</v>
      </c>
      <c r="M10870" t="s">
        <v>30268</v>
      </c>
      <c r="N10870">
        <v>0.61361111099999999</v>
      </c>
      <c r="O10870">
        <v>2</v>
      </c>
      <c r="P10870">
        <v>1011</v>
      </c>
      <c r="Q10870">
        <v>1</v>
      </c>
      <c r="R10870">
        <v>27</v>
      </c>
      <c r="S10870">
        <v>23</v>
      </c>
      <c r="T10870">
        <v>116</v>
      </c>
      <c r="U10870">
        <v>9</v>
      </c>
      <c r="V10870">
        <v>1</v>
      </c>
      <c r="W10870">
        <v>4.3342360817257779E-2</v>
      </c>
      <c r="X10870">
        <v>255.91818837429051</v>
      </c>
      <c r="Y10870">
        <v>0.10703539205919639</v>
      </c>
      <c r="Z10870">
        <v>6.2049651692460062</v>
      </c>
      <c r="AA10870">
        <v>191.43994334679715</v>
      </c>
      <c r="AB10870">
        <v>106.61487079036719</v>
      </c>
      <c r="AC10870">
        <v>105.50139731854765</v>
      </c>
      <c r="AD10870">
        <v>7.422515711403407</v>
      </c>
      <c r="AE10870">
        <v>673.25225846352839</v>
      </c>
    </row>
    <row r="10871" spans="1:31" x14ac:dyDescent="0.25">
      <c r="A10871">
        <v>1668524</v>
      </c>
      <c r="B10871">
        <v>1</v>
      </c>
      <c r="C10871" t="s">
        <v>80</v>
      </c>
      <c r="D10871" t="s">
        <v>87</v>
      </c>
      <c r="E10871" t="s">
        <v>140</v>
      </c>
      <c r="F10871" t="s">
        <v>5316</v>
      </c>
      <c r="G10871" t="s">
        <v>161</v>
      </c>
      <c r="H10871" t="s">
        <v>134</v>
      </c>
      <c r="I10871" t="s">
        <v>191</v>
      </c>
      <c r="J10871" t="s">
        <v>136</v>
      </c>
      <c r="K10871" t="s">
        <v>137</v>
      </c>
      <c r="L10871" t="s">
        <v>30269</v>
      </c>
      <c r="M10871" t="s">
        <v>30270</v>
      </c>
      <c r="N10871">
        <v>1.1666665999999999E-2</v>
      </c>
      <c r="O10871">
        <v>0</v>
      </c>
      <c r="P10871">
        <v>989</v>
      </c>
      <c r="Q10871">
        <v>0</v>
      </c>
      <c r="R10871">
        <v>0</v>
      </c>
      <c r="S10871">
        <v>2</v>
      </c>
      <c r="T10871">
        <v>118</v>
      </c>
      <c r="U10871">
        <v>0</v>
      </c>
      <c r="V10871">
        <v>8</v>
      </c>
      <c r="W10871">
        <v>0</v>
      </c>
      <c r="X10871">
        <v>3.5203371781520021</v>
      </c>
      <c r="Y10871">
        <v>0</v>
      </c>
      <c r="Z10871">
        <v>0</v>
      </c>
      <c r="AA10871">
        <v>0.22598612423202666</v>
      </c>
      <c r="AB10871">
        <v>3.8681703229014341</v>
      </c>
      <c r="AC10871">
        <v>0</v>
      </c>
      <c r="AD10871">
        <v>1.3949217469656117</v>
      </c>
      <c r="AE10871">
        <v>9.009415372251075</v>
      </c>
    </row>
    <row r="10872" spans="1:31" x14ac:dyDescent="0.25">
      <c r="A10872">
        <v>1668856</v>
      </c>
      <c r="B10872">
        <v>1</v>
      </c>
      <c r="C10872" t="s">
        <v>80</v>
      </c>
      <c r="D10872" t="s">
        <v>94</v>
      </c>
      <c r="E10872" t="s">
        <v>140</v>
      </c>
      <c r="F10872" t="s">
        <v>30271</v>
      </c>
      <c r="G10872" t="s">
        <v>161</v>
      </c>
      <c r="H10872" t="s">
        <v>134</v>
      </c>
      <c r="I10872" t="s">
        <v>135</v>
      </c>
      <c r="J10872" t="s">
        <v>136</v>
      </c>
      <c r="K10872" t="s">
        <v>137</v>
      </c>
      <c r="L10872" t="s">
        <v>30272</v>
      </c>
      <c r="M10872" t="s">
        <v>30273</v>
      </c>
      <c r="N10872">
        <v>0.15555555500000001</v>
      </c>
      <c r="O10872">
        <v>1</v>
      </c>
      <c r="P10872">
        <v>11895</v>
      </c>
      <c r="Q10872">
        <v>17</v>
      </c>
      <c r="R10872">
        <v>195</v>
      </c>
      <c r="S10872">
        <v>38</v>
      </c>
      <c r="T10872">
        <v>967</v>
      </c>
      <c r="U10872">
        <v>1</v>
      </c>
      <c r="V10872">
        <v>1</v>
      </c>
      <c r="W10872">
        <v>1.0592990408E-2</v>
      </c>
      <c r="X10872">
        <v>700.82968835124132</v>
      </c>
      <c r="Y10872">
        <v>2.9267908945557335</v>
      </c>
      <c r="Z10872">
        <v>17.036810829419117</v>
      </c>
      <c r="AA10872">
        <v>49.150491801142046</v>
      </c>
      <c r="AB10872">
        <v>163.30339129320035</v>
      </c>
      <c r="AC10872">
        <v>8.820837030177044</v>
      </c>
      <c r="AD10872">
        <v>0.88771819087264447</v>
      </c>
      <c r="AE10872">
        <v>942.9663213810162</v>
      </c>
    </row>
    <row r="10873" spans="1:31" x14ac:dyDescent="0.25">
      <c r="A10873">
        <v>1668879</v>
      </c>
      <c r="B10873">
        <v>1</v>
      </c>
      <c r="C10873" t="s">
        <v>81</v>
      </c>
      <c r="D10873" t="s">
        <v>123</v>
      </c>
      <c r="E10873" t="s">
        <v>146</v>
      </c>
      <c r="F10873" t="s">
        <v>30274</v>
      </c>
      <c r="G10873" t="s">
        <v>260</v>
      </c>
      <c r="H10873" t="s">
        <v>149</v>
      </c>
      <c r="I10873" t="s">
        <v>135</v>
      </c>
      <c r="J10873" t="s">
        <v>136</v>
      </c>
      <c r="K10873" t="s">
        <v>137</v>
      </c>
      <c r="L10873" t="s">
        <v>30275</v>
      </c>
      <c r="M10873" t="s">
        <v>30276</v>
      </c>
      <c r="N10873">
        <v>1.3733333329999999</v>
      </c>
      <c r="O10873">
        <v>0</v>
      </c>
      <c r="P10873">
        <v>142</v>
      </c>
      <c r="Q10873">
        <v>0</v>
      </c>
      <c r="R10873">
        <v>2</v>
      </c>
      <c r="S10873">
        <v>0</v>
      </c>
      <c r="T10873">
        <v>8</v>
      </c>
      <c r="U10873">
        <v>0</v>
      </c>
      <c r="V10873">
        <v>0</v>
      </c>
      <c r="W10873">
        <v>0</v>
      </c>
      <c r="X10873">
        <v>31.9073614107553</v>
      </c>
      <c r="Y10873">
        <v>0</v>
      </c>
      <c r="Z10873">
        <v>0.85778275115095015</v>
      </c>
      <c r="AA10873">
        <v>0</v>
      </c>
      <c r="AB10873">
        <v>3.4002370585157329</v>
      </c>
      <c r="AC10873">
        <v>0</v>
      </c>
      <c r="AD10873">
        <v>0</v>
      </c>
      <c r="AE10873">
        <v>36.165381220421985</v>
      </c>
    </row>
    <row r="10874" spans="1:31" x14ac:dyDescent="0.25">
      <c r="A10874">
        <v>1668693</v>
      </c>
      <c r="B10874">
        <v>1</v>
      </c>
      <c r="C10874" t="s">
        <v>80</v>
      </c>
      <c r="D10874" t="s">
        <v>95</v>
      </c>
      <c r="E10874" t="s">
        <v>204</v>
      </c>
      <c r="F10874" t="s">
        <v>30277</v>
      </c>
      <c r="G10874" t="s">
        <v>195</v>
      </c>
      <c r="H10874" t="s">
        <v>134</v>
      </c>
      <c r="I10874" t="s">
        <v>135</v>
      </c>
      <c r="J10874" t="s">
        <v>136</v>
      </c>
      <c r="K10874" t="s">
        <v>137</v>
      </c>
      <c r="L10874" t="s">
        <v>30278</v>
      </c>
      <c r="M10874" t="s">
        <v>30279</v>
      </c>
      <c r="N10874">
        <v>2.005833333</v>
      </c>
      <c r="O10874">
        <v>0</v>
      </c>
      <c r="P10874">
        <v>0</v>
      </c>
      <c r="Q10874">
        <v>0</v>
      </c>
      <c r="R10874">
        <v>0</v>
      </c>
      <c r="S10874">
        <v>2</v>
      </c>
      <c r="T10874">
        <v>0</v>
      </c>
      <c r="U10874">
        <v>0</v>
      </c>
      <c r="V10874">
        <v>0</v>
      </c>
      <c r="W10874">
        <v>0</v>
      </c>
      <c r="X10874">
        <v>0</v>
      </c>
      <c r="Y10874">
        <v>0</v>
      </c>
      <c r="Z10874">
        <v>0</v>
      </c>
      <c r="AA10874">
        <v>31.685721975086725</v>
      </c>
      <c r="AB10874">
        <v>0</v>
      </c>
      <c r="AC10874">
        <v>0</v>
      </c>
      <c r="AD10874">
        <v>0</v>
      </c>
      <c r="AE10874">
        <v>31.685721975086725</v>
      </c>
    </row>
    <row r="10875" spans="1:31" x14ac:dyDescent="0.25">
      <c r="A10875">
        <v>1668670</v>
      </c>
      <c r="B10875">
        <v>1</v>
      </c>
      <c r="C10875" t="s">
        <v>80</v>
      </c>
      <c r="D10875" t="s">
        <v>109</v>
      </c>
      <c r="E10875" t="s">
        <v>152</v>
      </c>
      <c r="F10875" t="s">
        <v>30280</v>
      </c>
      <c r="G10875" t="s">
        <v>154</v>
      </c>
      <c r="H10875" t="s">
        <v>149</v>
      </c>
      <c r="I10875" t="s">
        <v>135</v>
      </c>
      <c r="J10875" t="s">
        <v>136</v>
      </c>
      <c r="K10875" t="s">
        <v>137</v>
      </c>
      <c r="L10875" t="s">
        <v>30281</v>
      </c>
      <c r="M10875" t="s">
        <v>30282</v>
      </c>
      <c r="N10875">
        <v>2.9002777769999999</v>
      </c>
      <c r="O10875">
        <v>0</v>
      </c>
      <c r="P10875">
        <v>1</v>
      </c>
      <c r="Q10875">
        <v>0</v>
      </c>
      <c r="R10875">
        <v>0</v>
      </c>
      <c r="S10875">
        <v>0</v>
      </c>
      <c r="T10875">
        <v>0</v>
      </c>
      <c r="U10875">
        <v>0</v>
      </c>
      <c r="V10875">
        <v>0</v>
      </c>
      <c r="W10875">
        <v>0</v>
      </c>
      <c r="X10875">
        <v>0.46957868310882334</v>
      </c>
      <c r="Y10875">
        <v>0</v>
      </c>
      <c r="Z10875">
        <v>0</v>
      </c>
      <c r="AA10875">
        <v>0</v>
      </c>
      <c r="AB10875">
        <v>0</v>
      </c>
      <c r="AC10875">
        <v>0</v>
      </c>
      <c r="AD10875">
        <v>0</v>
      </c>
      <c r="AE10875">
        <v>0.46957868310882334</v>
      </c>
    </row>
    <row r="10876" spans="1:31" x14ac:dyDescent="0.25">
      <c r="A10876">
        <v>1668401</v>
      </c>
      <c r="B10876">
        <v>1</v>
      </c>
      <c r="C10876" t="s">
        <v>80</v>
      </c>
      <c r="D10876" t="s">
        <v>92</v>
      </c>
      <c r="E10876" t="s">
        <v>178</v>
      </c>
      <c r="F10876" t="s">
        <v>30283</v>
      </c>
      <c r="G10876" t="s">
        <v>227</v>
      </c>
      <c r="H10876" t="s">
        <v>149</v>
      </c>
      <c r="I10876" t="s">
        <v>135</v>
      </c>
      <c r="J10876" t="s">
        <v>136</v>
      </c>
      <c r="K10876" t="s">
        <v>137</v>
      </c>
      <c r="L10876" t="s">
        <v>30284</v>
      </c>
      <c r="M10876" t="s">
        <v>30285</v>
      </c>
      <c r="N10876">
        <v>1.4641666659999999</v>
      </c>
      <c r="O10876">
        <v>0</v>
      </c>
      <c r="P10876">
        <v>9</v>
      </c>
      <c r="Q10876">
        <v>0</v>
      </c>
      <c r="R10876">
        <v>3</v>
      </c>
      <c r="S10876">
        <v>0</v>
      </c>
      <c r="T10876">
        <v>0</v>
      </c>
      <c r="U10876">
        <v>0</v>
      </c>
      <c r="V10876">
        <v>0</v>
      </c>
      <c r="W10876">
        <v>0</v>
      </c>
      <c r="X10876">
        <v>7.2315123194825244</v>
      </c>
      <c r="Y10876">
        <v>0</v>
      </c>
      <c r="Z10876">
        <v>0.53406677129681335</v>
      </c>
      <c r="AA10876">
        <v>0</v>
      </c>
      <c r="AB10876">
        <v>0</v>
      </c>
      <c r="AC10876">
        <v>0</v>
      </c>
      <c r="AD10876">
        <v>0</v>
      </c>
      <c r="AE10876">
        <v>7.7655790907793376</v>
      </c>
    </row>
    <row r="10877" spans="1:31" x14ac:dyDescent="0.25">
      <c r="A10877">
        <v>1668501</v>
      </c>
      <c r="B10877">
        <v>1</v>
      </c>
      <c r="C10877" t="s">
        <v>80</v>
      </c>
      <c r="D10877" t="s">
        <v>91</v>
      </c>
      <c r="E10877" t="s">
        <v>140</v>
      </c>
      <c r="F10877" t="s">
        <v>5413</v>
      </c>
      <c r="G10877" t="s">
        <v>161</v>
      </c>
      <c r="H10877" t="s">
        <v>134</v>
      </c>
      <c r="I10877" t="s">
        <v>135</v>
      </c>
      <c r="J10877" t="s">
        <v>136</v>
      </c>
      <c r="K10877" t="s">
        <v>137</v>
      </c>
      <c r="L10877" t="s">
        <v>30286</v>
      </c>
      <c r="M10877" t="s">
        <v>30287</v>
      </c>
      <c r="N10877">
        <v>0.10666666599999999</v>
      </c>
      <c r="O10877">
        <v>1</v>
      </c>
      <c r="P10877">
        <v>21</v>
      </c>
      <c r="Q10877">
        <v>21</v>
      </c>
      <c r="R10877">
        <v>246</v>
      </c>
      <c r="S10877">
        <v>9</v>
      </c>
      <c r="T10877">
        <v>29</v>
      </c>
      <c r="U10877">
        <v>2</v>
      </c>
      <c r="V10877">
        <v>0</v>
      </c>
      <c r="W10877">
        <v>0.14908258596757337</v>
      </c>
      <c r="X10877">
        <v>0.57809461791274686</v>
      </c>
      <c r="Y10877">
        <v>0.65963553618911996</v>
      </c>
      <c r="Z10877">
        <v>4.3642637426765907</v>
      </c>
      <c r="AA10877">
        <v>11.831057949737493</v>
      </c>
      <c r="AB10877">
        <v>2.3376866085804799</v>
      </c>
      <c r="AC10877">
        <v>6.2696331863098669</v>
      </c>
      <c r="AD10877">
        <v>0</v>
      </c>
      <c r="AE10877">
        <v>26.189454227373872</v>
      </c>
    </row>
    <row r="10878" spans="1:31" x14ac:dyDescent="0.25">
      <c r="A10878">
        <v>1668624</v>
      </c>
      <c r="B10878">
        <v>1</v>
      </c>
      <c r="C10878" t="s">
        <v>81</v>
      </c>
      <c r="D10878" t="s">
        <v>128</v>
      </c>
      <c r="E10878" t="s">
        <v>204</v>
      </c>
      <c r="F10878" t="s">
        <v>3543</v>
      </c>
      <c r="G10878" t="s">
        <v>161</v>
      </c>
      <c r="H10878" t="s">
        <v>134</v>
      </c>
      <c r="I10878" t="s">
        <v>135</v>
      </c>
      <c r="J10878" t="s">
        <v>136</v>
      </c>
      <c r="K10878" t="s">
        <v>137</v>
      </c>
      <c r="L10878" t="s">
        <v>30288</v>
      </c>
      <c r="M10878" t="s">
        <v>30289</v>
      </c>
      <c r="N10878">
        <v>6.4444444000000004E-2</v>
      </c>
      <c r="O10878">
        <v>0</v>
      </c>
      <c r="P10878">
        <v>0</v>
      </c>
      <c r="Q10878">
        <v>0</v>
      </c>
      <c r="R10878">
        <v>0</v>
      </c>
      <c r="S10878">
        <v>24</v>
      </c>
      <c r="T10878">
        <v>0</v>
      </c>
      <c r="U10878">
        <v>19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22.989696649728856</v>
      </c>
      <c r="AB10878">
        <v>0</v>
      </c>
      <c r="AC10878">
        <v>53.44708242591436</v>
      </c>
      <c r="AD10878">
        <v>0</v>
      </c>
      <c r="AE10878">
        <v>76.436779075643216</v>
      </c>
    </row>
    <row r="10879" spans="1:31" x14ac:dyDescent="0.25">
      <c r="A10879">
        <v>1668461</v>
      </c>
      <c r="B10879">
        <v>1</v>
      </c>
      <c r="C10879" t="s">
        <v>80</v>
      </c>
      <c r="D10879" t="s">
        <v>95</v>
      </c>
      <c r="E10879" t="s">
        <v>362</v>
      </c>
      <c r="F10879" t="s">
        <v>30290</v>
      </c>
      <c r="G10879" t="s">
        <v>231</v>
      </c>
      <c r="H10879" t="s">
        <v>149</v>
      </c>
      <c r="I10879" t="s">
        <v>135</v>
      </c>
      <c r="J10879" t="s">
        <v>136</v>
      </c>
      <c r="K10879" t="s">
        <v>137</v>
      </c>
      <c r="L10879" t="s">
        <v>30291</v>
      </c>
      <c r="M10879" t="s">
        <v>30292</v>
      </c>
      <c r="N10879">
        <v>2.5780555550000002</v>
      </c>
      <c r="O10879">
        <v>0</v>
      </c>
      <c r="P10879">
        <v>33</v>
      </c>
      <c r="Q10879">
        <v>0</v>
      </c>
      <c r="R10879">
        <v>0</v>
      </c>
      <c r="S10879">
        <v>0</v>
      </c>
      <c r="T10879">
        <v>3</v>
      </c>
      <c r="U10879">
        <v>0</v>
      </c>
      <c r="V10879">
        <v>0</v>
      </c>
      <c r="W10879">
        <v>0</v>
      </c>
      <c r="X10879">
        <v>16.944874945763161</v>
      </c>
      <c r="Y10879">
        <v>0</v>
      </c>
      <c r="Z10879">
        <v>0</v>
      </c>
      <c r="AA10879">
        <v>0</v>
      </c>
      <c r="AB10879">
        <v>6.8604987927190049</v>
      </c>
      <c r="AC10879">
        <v>0</v>
      </c>
      <c r="AD10879">
        <v>0</v>
      </c>
      <c r="AE10879">
        <v>23.805373738482167</v>
      </c>
    </row>
    <row r="10880" spans="1:31" x14ac:dyDescent="0.25">
      <c r="A10880">
        <v>1668564</v>
      </c>
      <c r="B10880">
        <v>1</v>
      </c>
      <c r="C10880" t="s">
        <v>80</v>
      </c>
      <c r="D10880" t="s">
        <v>90</v>
      </c>
      <c r="E10880" t="s">
        <v>146</v>
      </c>
      <c r="F10880" t="s">
        <v>2021</v>
      </c>
      <c r="G10880" t="s">
        <v>227</v>
      </c>
      <c r="H10880" t="s">
        <v>149</v>
      </c>
      <c r="I10880" t="s">
        <v>135</v>
      </c>
      <c r="J10880" t="s">
        <v>136</v>
      </c>
      <c r="K10880" t="s">
        <v>137</v>
      </c>
      <c r="L10880" t="s">
        <v>30293</v>
      </c>
      <c r="M10880" t="s">
        <v>30294</v>
      </c>
      <c r="N10880">
        <v>1.395277777</v>
      </c>
      <c r="O10880">
        <v>0</v>
      </c>
      <c r="P10880">
        <v>845</v>
      </c>
      <c r="Q10880">
        <v>0</v>
      </c>
      <c r="R10880">
        <v>0</v>
      </c>
      <c r="S10880">
        <v>0</v>
      </c>
      <c r="T10880">
        <v>59</v>
      </c>
      <c r="U10880">
        <v>0</v>
      </c>
      <c r="V10880">
        <v>0</v>
      </c>
      <c r="W10880">
        <v>0</v>
      </c>
      <c r="X10880">
        <v>406.34526771129049</v>
      </c>
      <c r="Y10880">
        <v>0</v>
      </c>
      <c r="Z10880">
        <v>0</v>
      </c>
      <c r="AA10880">
        <v>0</v>
      </c>
      <c r="AB10880">
        <v>28.605096689121499</v>
      </c>
      <c r="AC10880">
        <v>0</v>
      </c>
      <c r="AD10880">
        <v>0</v>
      </c>
      <c r="AE10880">
        <v>434.95036440041201</v>
      </c>
    </row>
    <row r="10881" spans="1:31" x14ac:dyDescent="0.25">
      <c r="A10881">
        <v>1668315</v>
      </c>
      <c r="B10881">
        <v>1</v>
      </c>
      <c r="C10881" t="s">
        <v>80</v>
      </c>
      <c r="D10881" t="s">
        <v>110</v>
      </c>
      <c r="E10881" t="s">
        <v>152</v>
      </c>
      <c r="F10881" t="s">
        <v>30295</v>
      </c>
      <c r="G10881" t="s">
        <v>154</v>
      </c>
      <c r="H10881" t="s">
        <v>149</v>
      </c>
      <c r="I10881" t="s">
        <v>135</v>
      </c>
      <c r="J10881" t="s">
        <v>136</v>
      </c>
      <c r="K10881" t="s">
        <v>137</v>
      </c>
      <c r="L10881" t="s">
        <v>30296</v>
      </c>
      <c r="M10881" t="s">
        <v>30297</v>
      </c>
      <c r="N10881">
        <v>2.3566666660000002</v>
      </c>
      <c r="O10881">
        <v>0</v>
      </c>
      <c r="P10881">
        <v>3</v>
      </c>
      <c r="Q10881">
        <v>0</v>
      </c>
      <c r="R10881">
        <v>0</v>
      </c>
      <c r="S10881">
        <v>0</v>
      </c>
      <c r="T10881">
        <v>0</v>
      </c>
      <c r="U10881">
        <v>0</v>
      </c>
      <c r="V10881">
        <v>0</v>
      </c>
      <c r="W10881">
        <v>0</v>
      </c>
      <c r="X10881">
        <v>2.0676405457631932</v>
      </c>
      <c r="Y10881">
        <v>0</v>
      </c>
      <c r="Z10881">
        <v>0</v>
      </c>
      <c r="AA10881">
        <v>0</v>
      </c>
      <c r="AB10881">
        <v>0</v>
      </c>
      <c r="AC10881">
        <v>0</v>
      </c>
      <c r="AD10881">
        <v>0</v>
      </c>
      <c r="AE10881">
        <v>2.0676405457631932</v>
      </c>
    </row>
    <row r="10882" spans="1:31" x14ac:dyDescent="0.25">
      <c r="A10882">
        <v>1668710</v>
      </c>
      <c r="B10882">
        <v>1</v>
      </c>
      <c r="C10882" t="s">
        <v>80</v>
      </c>
      <c r="D10882" t="s">
        <v>96</v>
      </c>
      <c r="E10882" t="s">
        <v>152</v>
      </c>
      <c r="F10882" t="s">
        <v>30298</v>
      </c>
      <c r="G10882" t="s">
        <v>507</v>
      </c>
      <c r="H10882" t="s">
        <v>149</v>
      </c>
      <c r="I10882" t="s">
        <v>135</v>
      </c>
      <c r="J10882" t="s">
        <v>136</v>
      </c>
      <c r="K10882" t="s">
        <v>137</v>
      </c>
      <c r="L10882" t="s">
        <v>30299</v>
      </c>
      <c r="M10882" t="s">
        <v>30300</v>
      </c>
      <c r="N10882">
        <v>5.7733333330000001</v>
      </c>
      <c r="O10882">
        <v>0</v>
      </c>
      <c r="P10882">
        <v>9</v>
      </c>
      <c r="Q10882">
        <v>0</v>
      </c>
      <c r="R10882">
        <v>0</v>
      </c>
      <c r="S10882">
        <v>0</v>
      </c>
      <c r="T10882">
        <v>0</v>
      </c>
      <c r="U10882">
        <v>0</v>
      </c>
      <c r="V10882">
        <v>0</v>
      </c>
      <c r="W10882">
        <v>0</v>
      </c>
      <c r="X10882">
        <v>5.483395341828107</v>
      </c>
      <c r="Y10882">
        <v>0</v>
      </c>
      <c r="Z10882">
        <v>0</v>
      </c>
      <c r="AA10882">
        <v>0</v>
      </c>
      <c r="AB10882">
        <v>0</v>
      </c>
      <c r="AC10882">
        <v>0</v>
      </c>
      <c r="AD10882">
        <v>0</v>
      </c>
      <c r="AE10882">
        <v>5.483395341828107</v>
      </c>
    </row>
    <row r="10883" spans="1:31" x14ac:dyDescent="0.25">
      <c r="A10883">
        <v>1668773</v>
      </c>
      <c r="B10883">
        <v>1</v>
      </c>
      <c r="C10883" t="s">
        <v>81</v>
      </c>
      <c r="D10883" t="s">
        <v>118</v>
      </c>
      <c r="E10883" t="s">
        <v>152</v>
      </c>
      <c r="F10883" t="s">
        <v>30301</v>
      </c>
      <c r="G10883" t="s">
        <v>154</v>
      </c>
      <c r="H10883" t="s">
        <v>149</v>
      </c>
      <c r="I10883" t="s">
        <v>135</v>
      </c>
      <c r="J10883" t="s">
        <v>136</v>
      </c>
      <c r="K10883" t="s">
        <v>137</v>
      </c>
      <c r="L10883" t="s">
        <v>30302</v>
      </c>
      <c r="M10883" t="s">
        <v>30303</v>
      </c>
      <c r="N10883">
        <v>2.6269444439999998</v>
      </c>
      <c r="O10883">
        <v>0</v>
      </c>
      <c r="P10883">
        <v>0</v>
      </c>
      <c r="Q10883">
        <v>0</v>
      </c>
      <c r="R10883">
        <v>1</v>
      </c>
      <c r="S10883">
        <v>0</v>
      </c>
      <c r="T10883">
        <v>0</v>
      </c>
      <c r="U10883">
        <v>0</v>
      </c>
      <c r="V10883">
        <v>0</v>
      </c>
      <c r="W10883">
        <v>0</v>
      </c>
      <c r="X10883">
        <v>0</v>
      </c>
      <c r="Y10883">
        <v>0</v>
      </c>
      <c r="Z10883">
        <v>1.8287753005041665E-2</v>
      </c>
      <c r="AA10883">
        <v>0</v>
      </c>
      <c r="AB10883">
        <v>0</v>
      </c>
      <c r="AC10883">
        <v>0</v>
      </c>
      <c r="AD10883">
        <v>0</v>
      </c>
      <c r="AE10883">
        <v>1.8287753005041665E-2</v>
      </c>
    </row>
    <row r="10884" spans="1:31" x14ac:dyDescent="0.25">
      <c r="A10884">
        <v>1668252</v>
      </c>
      <c r="B10884">
        <v>1</v>
      </c>
      <c r="C10884" t="s">
        <v>81</v>
      </c>
      <c r="D10884" t="s">
        <v>117</v>
      </c>
      <c r="E10884" t="s">
        <v>140</v>
      </c>
      <c r="F10884" t="s">
        <v>606</v>
      </c>
      <c r="G10884" t="s">
        <v>161</v>
      </c>
      <c r="H10884" t="s">
        <v>134</v>
      </c>
      <c r="I10884" t="s">
        <v>135</v>
      </c>
      <c r="J10884" t="s">
        <v>136</v>
      </c>
      <c r="K10884" t="s">
        <v>137</v>
      </c>
      <c r="L10884" t="s">
        <v>30304</v>
      </c>
      <c r="M10884" t="s">
        <v>30305</v>
      </c>
      <c r="N10884">
        <v>0.22333333299999999</v>
      </c>
      <c r="O10884">
        <v>0</v>
      </c>
      <c r="P10884">
        <v>2440</v>
      </c>
      <c r="Q10884">
        <v>36</v>
      </c>
      <c r="R10884">
        <v>84</v>
      </c>
      <c r="S10884">
        <v>22</v>
      </c>
      <c r="T10884">
        <v>239</v>
      </c>
      <c r="U10884">
        <v>8</v>
      </c>
      <c r="V10884">
        <v>1</v>
      </c>
      <c r="W10884">
        <v>0</v>
      </c>
      <c r="X10884">
        <v>57.903861193628266</v>
      </c>
      <c r="Y10884">
        <v>23.206323853044918</v>
      </c>
      <c r="Z10884">
        <v>4.1033695485846664</v>
      </c>
      <c r="AA10884">
        <v>20.197750719887935</v>
      </c>
      <c r="AB10884">
        <v>17.949352034428177</v>
      </c>
      <c r="AC10884">
        <v>54.503563828654677</v>
      </c>
      <c r="AD10884">
        <v>0.62289146454751998</v>
      </c>
      <c r="AE10884">
        <v>178.48711264277614</v>
      </c>
    </row>
    <row r="10885" spans="1:31" x14ac:dyDescent="0.25">
      <c r="A10885">
        <v>1668750</v>
      </c>
      <c r="B10885">
        <v>1</v>
      </c>
      <c r="C10885" t="s">
        <v>81</v>
      </c>
      <c r="D10885" t="s">
        <v>126</v>
      </c>
      <c r="E10885" t="s">
        <v>152</v>
      </c>
      <c r="F10885" t="s">
        <v>30306</v>
      </c>
      <c r="G10885" t="s">
        <v>154</v>
      </c>
      <c r="H10885" t="s">
        <v>149</v>
      </c>
      <c r="I10885" t="s">
        <v>135</v>
      </c>
      <c r="J10885" t="s">
        <v>136</v>
      </c>
      <c r="K10885" t="s">
        <v>137</v>
      </c>
      <c r="L10885" t="s">
        <v>30307</v>
      </c>
      <c r="M10885" t="s">
        <v>30308</v>
      </c>
      <c r="N10885">
        <v>0.95111111100000001</v>
      </c>
      <c r="O10885">
        <v>0</v>
      </c>
      <c r="P10885">
        <v>0</v>
      </c>
      <c r="Q10885">
        <v>0</v>
      </c>
      <c r="R10885">
        <v>2</v>
      </c>
      <c r="S10885">
        <v>0</v>
      </c>
      <c r="T10885">
        <v>0</v>
      </c>
      <c r="U10885">
        <v>0</v>
      </c>
      <c r="V10885">
        <v>0</v>
      </c>
      <c r="W10885">
        <v>0</v>
      </c>
      <c r="X10885">
        <v>0</v>
      </c>
      <c r="Y10885">
        <v>0</v>
      </c>
      <c r="Z10885">
        <v>0</v>
      </c>
      <c r="AA10885">
        <v>0</v>
      </c>
      <c r="AB10885">
        <v>0</v>
      </c>
      <c r="AC10885">
        <v>0</v>
      </c>
      <c r="AD10885">
        <v>0</v>
      </c>
      <c r="AE10885">
        <v>0</v>
      </c>
    </row>
    <row r="10886" spans="1:31" x14ac:dyDescent="0.25">
      <c r="A10886">
        <v>1668395</v>
      </c>
      <c r="B10886">
        <v>1</v>
      </c>
      <c r="C10886" t="s">
        <v>80</v>
      </c>
      <c r="D10886" t="s">
        <v>106</v>
      </c>
      <c r="E10886" t="s">
        <v>178</v>
      </c>
      <c r="F10886" t="s">
        <v>2299</v>
      </c>
      <c r="G10886" t="s">
        <v>675</v>
      </c>
      <c r="H10886" t="s">
        <v>149</v>
      </c>
      <c r="I10886" t="s">
        <v>135</v>
      </c>
      <c r="J10886" t="s">
        <v>136</v>
      </c>
      <c r="K10886" t="s">
        <v>137</v>
      </c>
      <c r="L10886" t="s">
        <v>30309</v>
      </c>
      <c r="M10886" t="s">
        <v>30310</v>
      </c>
      <c r="N10886">
        <v>2.2055555550000001</v>
      </c>
      <c r="O10886">
        <v>0</v>
      </c>
      <c r="P10886">
        <v>42</v>
      </c>
      <c r="Q10886">
        <v>0</v>
      </c>
      <c r="R10886">
        <v>1</v>
      </c>
      <c r="S10886">
        <v>0</v>
      </c>
      <c r="T10886">
        <v>4</v>
      </c>
      <c r="U10886">
        <v>0</v>
      </c>
      <c r="V10886">
        <v>0</v>
      </c>
      <c r="W10886">
        <v>0</v>
      </c>
      <c r="X10886">
        <v>8.8402991444930432</v>
      </c>
      <c r="Y10886">
        <v>0</v>
      </c>
      <c r="Z10886">
        <v>6.9574624109131109E-2</v>
      </c>
      <c r="AA10886">
        <v>0</v>
      </c>
      <c r="AB10886">
        <v>12.890675374576086</v>
      </c>
      <c r="AC10886">
        <v>0</v>
      </c>
      <c r="AD10886">
        <v>0</v>
      </c>
      <c r="AE10886">
        <v>21.800549143178259</v>
      </c>
    </row>
    <row r="10887" spans="1:31" x14ac:dyDescent="0.25">
      <c r="A10887">
        <v>1668630</v>
      </c>
      <c r="B10887">
        <v>1</v>
      </c>
      <c r="C10887" t="s">
        <v>80</v>
      </c>
      <c r="D10887" t="s">
        <v>96</v>
      </c>
      <c r="E10887" t="s">
        <v>178</v>
      </c>
      <c r="F10887" t="s">
        <v>30311</v>
      </c>
      <c r="G10887" t="s">
        <v>187</v>
      </c>
      <c r="H10887" t="s">
        <v>149</v>
      </c>
      <c r="I10887" t="s">
        <v>135</v>
      </c>
      <c r="J10887" t="s">
        <v>136</v>
      </c>
      <c r="K10887" t="s">
        <v>137</v>
      </c>
      <c r="L10887" t="s">
        <v>30312</v>
      </c>
      <c r="M10887" t="s">
        <v>30313</v>
      </c>
      <c r="N10887">
        <v>6.5491666659999996</v>
      </c>
      <c r="O10887">
        <v>0</v>
      </c>
      <c r="P10887">
        <v>7</v>
      </c>
      <c r="Q10887">
        <v>0</v>
      </c>
      <c r="R10887">
        <v>0</v>
      </c>
      <c r="S10887">
        <v>0</v>
      </c>
      <c r="T10887">
        <v>1</v>
      </c>
      <c r="U10887">
        <v>0</v>
      </c>
      <c r="V10887">
        <v>0</v>
      </c>
      <c r="W10887">
        <v>0</v>
      </c>
      <c r="X10887">
        <v>25.262927810825261</v>
      </c>
      <c r="Y10887">
        <v>0</v>
      </c>
      <c r="Z10887">
        <v>0</v>
      </c>
      <c r="AA10887">
        <v>0</v>
      </c>
      <c r="AB10887">
        <v>0</v>
      </c>
      <c r="AC10887">
        <v>0</v>
      </c>
      <c r="AD10887">
        <v>0</v>
      </c>
      <c r="AE10887">
        <v>25.262927810825261</v>
      </c>
    </row>
    <row r="10888" spans="1:31" x14ac:dyDescent="0.25">
      <c r="A10888">
        <v>1668922</v>
      </c>
      <c r="B10888">
        <v>1</v>
      </c>
      <c r="C10888" t="s">
        <v>81</v>
      </c>
      <c r="D10888" t="s">
        <v>122</v>
      </c>
      <c r="E10888" t="s">
        <v>152</v>
      </c>
      <c r="F10888" t="s">
        <v>30314</v>
      </c>
      <c r="G10888" t="s">
        <v>154</v>
      </c>
      <c r="H10888" t="s">
        <v>149</v>
      </c>
      <c r="I10888" t="s">
        <v>135</v>
      </c>
      <c r="J10888" t="s">
        <v>136</v>
      </c>
      <c r="K10888" t="s">
        <v>137</v>
      </c>
      <c r="L10888" t="s">
        <v>30315</v>
      </c>
      <c r="M10888" t="s">
        <v>30316</v>
      </c>
      <c r="N10888">
        <v>1.294444444</v>
      </c>
      <c r="O10888">
        <v>0</v>
      </c>
      <c r="P10888">
        <v>1</v>
      </c>
      <c r="Q10888">
        <v>0</v>
      </c>
      <c r="R10888">
        <v>0</v>
      </c>
      <c r="S10888">
        <v>0</v>
      </c>
      <c r="T10888">
        <v>0</v>
      </c>
      <c r="U10888">
        <v>0</v>
      </c>
      <c r="V10888">
        <v>0</v>
      </c>
      <c r="W10888">
        <v>0</v>
      </c>
      <c r="X10888">
        <v>0.3869630219018666</v>
      </c>
      <c r="Y10888">
        <v>0</v>
      </c>
      <c r="Z10888">
        <v>0</v>
      </c>
      <c r="AA10888">
        <v>0</v>
      </c>
      <c r="AB10888">
        <v>0</v>
      </c>
      <c r="AC10888">
        <v>0</v>
      </c>
      <c r="AD10888">
        <v>0</v>
      </c>
      <c r="AE10888">
        <v>0.3869630219018666</v>
      </c>
    </row>
    <row r="10889" spans="1:31" x14ac:dyDescent="0.25">
      <c r="A10889">
        <v>1668544</v>
      </c>
      <c r="B10889">
        <v>1</v>
      </c>
      <c r="C10889" t="s">
        <v>81</v>
      </c>
      <c r="D10889" t="s">
        <v>128</v>
      </c>
      <c r="E10889" t="s">
        <v>204</v>
      </c>
      <c r="F10889" t="s">
        <v>9810</v>
      </c>
      <c r="G10889" t="s">
        <v>161</v>
      </c>
      <c r="H10889" t="s">
        <v>134</v>
      </c>
      <c r="I10889" t="s">
        <v>135</v>
      </c>
      <c r="J10889" t="s">
        <v>136</v>
      </c>
      <c r="K10889" t="s">
        <v>137</v>
      </c>
      <c r="L10889" t="s">
        <v>30317</v>
      </c>
      <c r="M10889" t="s">
        <v>30318</v>
      </c>
      <c r="N10889">
        <v>6.3611110999999998E-2</v>
      </c>
      <c r="O10889">
        <v>0</v>
      </c>
      <c r="P10889">
        <v>1229</v>
      </c>
      <c r="Q10889">
        <v>4</v>
      </c>
      <c r="R10889">
        <v>1</v>
      </c>
      <c r="S10889">
        <v>10</v>
      </c>
      <c r="T10889">
        <v>90</v>
      </c>
      <c r="U10889">
        <v>1</v>
      </c>
      <c r="V10889">
        <v>0</v>
      </c>
      <c r="W10889">
        <v>0</v>
      </c>
      <c r="X10889">
        <v>7.601899374855293</v>
      </c>
      <c r="Y10889">
        <v>0.12973464423144498</v>
      </c>
      <c r="Z10889">
        <v>3.6599239984666667E-4</v>
      </c>
      <c r="AA10889">
        <v>2.5609416437629808</v>
      </c>
      <c r="AB10889">
        <v>1.0298086601673124</v>
      </c>
      <c r="AC10889">
        <v>7.4967858806774992E-2</v>
      </c>
      <c r="AD10889">
        <v>0</v>
      </c>
      <c r="AE10889">
        <v>11.397718174223652</v>
      </c>
    </row>
    <row r="10890" spans="1:31" x14ac:dyDescent="0.25">
      <c r="A10890">
        <v>1668438</v>
      </c>
      <c r="B10890">
        <v>1</v>
      </c>
      <c r="C10890" t="s">
        <v>81</v>
      </c>
      <c r="D10890" t="s">
        <v>120</v>
      </c>
      <c r="E10890" t="s">
        <v>146</v>
      </c>
      <c r="F10890" t="s">
        <v>30319</v>
      </c>
      <c r="G10890" t="s">
        <v>260</v>
      </c>
      <c r="H10890" t="s">
        <v>149</v>
      </c>
      <c r="I10890" t="s">
        <v>135</v>
      </c>
      <c r="J10890" t="s">
        <v>136</v>
      </c>
      <c r="K10890" t="s">
        <v>137</v>
      </c>
      <c r="L10890" t="s">
        <v>30320</v>
      </c>
      <c r="M10890" t="s">
        <v>30321</v>
      </c>
      <c r="N10890">
        <v>2.0394444439999999</v>
      </c>
      <c r="O10890">
        <v>0</v>
      </c>
      <c r="P10890">
        <v>195</v>
      </c>
      <c r="Q10890">
        <v>0</v>
      </c>
      <c r="R10890">
        <v>4</v>
      </c>
      <c r="S10890">
        <v>0</v>
      </c>
      <c r="T10890">
        <v>21</v>
      </c>
      <c r="U10890">
        <v>0</v>
      </c>
      <c r="V10890">
        <v>0</v>
      </c>
      <c r="W10890">
        <v>0</v>
      </c>
      <c r="X10890">
        <v>81.27125996367235</v>
      </c>
      <c r="Y10890">
        <v>0</v>
      </c>
      <c r="Z10890">
        <v>0</v>
      </c>
      <c r="AA10890">
        <v>0</v>
      </c>
      <c r="AB10890">
        <v>24.292374111045557</v>
      </c>
      <c r="AC10890">
        <v>0</v>
      </c>
      <c r="AD10890">
        <v>0</v>
      </c>
      <c r="AE10890">
        <v>105.56363407471791</v>
      </c>
    </row>
    <row r="10891" spans="1:31" x14ac:dyDescent="0.25">
      <c r="A10891">
        <v>1668295</v>
      </c>
      <c r="B10891">
        <v>1</v>
      </c>
      <c r="C10891" t="s">
        <v>81</v>
      </c>
      <c r="D10891" t="s">
        <v>117</v>
      </c>
      <c r="E10891" t="s">
        <v>178</v>
      </c>
      <c r="F10891" t="s">
        <v>30322</v>
      </c>
      <c r="G10891" t="s">
        <v>227</v>
      </c>
      <c r="H10891" t="s">
        <v>149</v>
      </c>
      <c r="I10891" t="s">
        <v>135</v>
      </c>
      <c r="J10891" t="s">
        <v>136</v>
      </c>
      <c r="K10891" t="s">
        <v>137</v>
      </c>
      <c r="L10891" t="s">
        <v>30323</v>
      </c>
      <c r="M10891" t="s">
        <v>30324</v>
      </c>
      <c r="N10891">
        <v>0.505833333</v>
      </c>
      <c r="O10891">
        <v>0</v>
      </c>
      <c r="P10891">
        <v>16</v>
      </c>
      <c r="Q10891">
        <v>0</v>
      </c>
      <c r="R10891">
        <v>0</v>
      </c>
      <c r="S10891">
        <v>0</v>
      </c>
      <c r="T10891">
        <v>1</v>
      </c>
      <c r="U10891">
        <v>0</v>
      </c>
      <c r="V10891">
        <v>0</v>
      </c>
      <c r="W10891">
        <v>0</v>
      </c>
      <c r="X10891">
        <v>2.4332180787236766</v>
      </c>
      <c r="Y10891">
        <v>0</v>
      </c>
      <c r="Z10891">
        <v>0</v>
      </c>
      <c r="AA10891">
        <v>0</v>
      </c>
      <c r="AB10891">
        <v>8.553858598957001E-2</v>
      </c>
      <c r="AC10891">
        <v>0</v>
      </c>
      <c r="AD10891">
        <v>0</v>
      </c>
      <c r="AE10891">
        <v>2.5187566647132464</v>
      </c>
    </row>
    <row r="10892" spans="1:31" x14ac:dyDescent="0.25">
      <c r="A10892">
        <v>1668338</v>
      </c>
      <c r="B10892">
        <v>1</v>
      </c>
      <c r="C10892" t="s">
        <v>80</v>
      </c>
      <c r="D10892" t="s">
        <v>100</v>
      </c>
      <c r="E10892" t="s">
        <v>152</v>
      </c>
      <c r="F10892" t="s">
        <v>30325</v>
      </c>
      <c r="G10892" t="s">
        <v>154</v>
      </c>
      <c r="H10892" t="s">
        <v>149</v>
      </c>
      <c r="I10892" t="s">
        <v>135</v>
      </c>
      <c r="J10892" t="s">
        <v>136</v>
      </c>
      <c r="K10892" t="s">
        <v>137</v>
      </c>
      <c r="L10892" t="s">
        <v>30326</v>
      </c>
      <c r="M10892" t="s">
        <v>30327</v>
      </c>
      <c r="N10892">
        <v>1.2169444439999999</v>
      </c>
      <c r="O10892">
        <v>0</v>
      </c>
      <c r="P10892">
        <v>2</v>
      </c>
      <c r="Q10892">
        <v>0</v>
      </c>
      <c r="R10892">
        <v>0</v>
      </c>
      <c r="S10892">
        <v>0</v>
      </c>
      <c r="T10892">
        <v>0</v>
      </c>
      <c r="U10892">
        <v>0</v>
      </c>
      <c r="V10892">
        <v>0</v>
      </c>
      <c r="W10892">
        <v>0</v>
      </c>
      <c r="X10892">
        <v>1.2928777337417152</v>
      </c>
      <c r="Y10892">
        <v>0</v>
      </c>
      <c r="Z10892">
        <v>0</v>
      </c>
      <c r="AA10892">
        <v>0</v>
      </c>
      <c r="AB10892">
        <v>0</v>
      </c>
      <c r="AC10892">
        <v>0</v>
      </c>
      <c r="AD10892">
        <v>0</v>
      </c>
      <c r="AE10892">
        <v>1.2928777337417152</v>
      </c>
    </row>
    <row r="10893" spans="1:31" x14ac:dyDescent="0.25">
      <c r="A10893">
        <v>1668951</v>
      </c>
      <c r="B10893">
        <v>1</v>
      </c>
      <c r="C10893" t="s">
        <v>80</v>
      </c>
      <c r="D10893" t="s">
        <v>110</v>
      </c>
      <c r="E10893" t="s">
        <v>152</v>
      </c>
      <c r="F10893" t="s">
        <v>30328</v>
      </c>
      <c r="G10893" t="s">
        <v>154</v>
      </c>
      <c r="H10893" t="s">
        <v>149</v>
      </c>
      <c r="I10893" t="s">
        <v>135</v>
      </c>
      <c r="J10893" t="s">
        <v>136</v>
      </c>
      <c r="K10893" t="s">
        <v>137</v>
      </c>
      <c r="L10893" t="s">
        <v>30329</v>
      </c>
      <c r="M10893" t="s">
        <v>30330</v>
      </c>
      <c r="N10893">
        <v>1.5447222220000001</v>
      </c>
      <c r="O10893">
        <v>0</v>
      </c>
      <c r="P10893">
        <v>1</v>
      </c>
      <c r="Q10893">
        <v>0</v>
      </c>
      <c r="R10893">
        <v>0</v>
      </c>
      <c r="S10893">
        <v>0</v>
      </c>
      <c r="T10893">
        <v>0</v>
      </c>
      <c r="U10893">
        <v>0</v>
      </c>
      <c r="V10893">
        <v>0</v>
      </c>
      <c r="W10893">
        <v>0</v>
      </c>
      <c r="X10893">
        <v>1.5151146582106074</v>
      </c>
      <c r="Y10893">
        <v>0</v>
      </c>
      <c r="Z10893">
        <v>0</v>
      </c>
      <c r="AA10893">
        <v>0</v>
      </c>
      <c r="AB10893">
        <v>0</v>
      </c>
      <c r="AC10893">
        <v>0</v>
      </c>
      <c r="AD10893">
        <v>0</v>
      </c>
      <c r="AE10893">
        <v>1.5151146582106074</v>
      </c>
    </row>
    <row r="10894" spans="1:31" x14ac:dyDescent="0.25">
      <c r="A10894">
        <v>1668264</v>
      </c>
      <c r="B10894">
        <v>1</v>
      </c>
      <c r="C10894" t="s">
        <v>80</v>
      </c>
      <c r="D10894" t="s">
        <v>110</v>
      </c>
      <c r="E10894" t="s">
        <v>152</v>
      </c>
      <c r="F10894" t="s">
        <v>30331</v>
      </c>
      <c r="G10894" t="s">
        <v>154</v>
      </c>
      <c r="H10894" t="s">
        <v>149</v>
      </c>
      <c r="I10894" t="s">
        <v>135</v>
      </c>
      <c r="J10894" t="s">
        <v>136</v>
      </c>
      <c r="K10894" t="s">
        <v>137</v>
      </c>
      <c r="L10894" t="s">
        <v>30332</v>
      </c>
      <c r="M10894" t="s">
        <v>30333</v>
      </c>
      <c r="N10894">
        <v>1.33</v>
      </c>
      <c r="O10894">
        <v>0</v>
      </c>
      <c r="P10894">
        <v>3</v>
      </c>
      <c r="Q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  <c r="W10894">
        <v>0</v>
      </c>
      <c r="X10894">
        <v>1.3406134160424037</v>
      </c>
      <c r="Y10894">
        <v>0</v>
      </c>
      <c r="Z10894">
        <v>0</v>
      </c>
      <c r="AA10894">
        <v>0</v>
      </c>
      <c r="AB10894">
        <v>0</v>
      </c>
      <c r="AC10894">
        <v>0</v>
      </c>
      <c r="AD10894">
        <v>0</v>
      </c>
      <c r="AE10894">
        <v>1.3406134160424037</v>
      </c>
    </row>
    <row r="10895" spans="1:31" x14ac:dyDescent="0.25">
      <c r="A10895">
        <v>1668928</v>
      </c>
      <c r="B10895">
        <v>1</v>
      </c>
      <c r="C10895" t="s">
        <v>80</v>
      </c>
      <c r="D10895" t="s">
        <v>83</v>
      </c>
      <c r="E10895" t="s">
        <v>152</v>
      </c>
      <c r="F10895" t="s">
        <v>30334</v>
      </c>
      <c r="G10895" t="s">
        <v>154</v>
      </c>
      <c r="H10895" t="s">
        <v>149</v>
      </c>
      <c r="I10895" t="s">
        <v>135</v>
      </c>
      <c r="J10895" t="s">
        <v>136</v>
      </c>
      <c r="K10895" t="s">
        <v>137</v>
      </c>
      <c r="L10895" t="s">
        <v>30335</v>
      </c>
      <c r="M10895" t="s">
        <v>30336</v>
      </c>
      <c r="N10895">
        <v>2.1949999999999998</v>
      </c>
      <c r="O10895">
        <v>0</v>
      </c>
      <c r="P10895">
        <v>3</v>
      </c>
      <c r="Q10895">
        <v>0</v>
      </c>
      <c r="R10895">
        <v>0</v>
      </c>
      <c r="S10895">
        <v>0</v>
      </c>
      <c r="T10895">
        <v>0</v>
      </c>
      <c r="U10895">
        <v>0</v>
      </c>
      <c r="V10895">
        <v>0</v>
      </c>
      <c r="W10895">
        <v>0</v>
      </c>
      <c r="X10895">
        <v>1.4451787712744792</v>
      </c>
      <c r="Y10895">
        <v>0</v>
      </c>
      <c r="Z10895">
        <v>0</v>
      </c>
      <c r="AA10895">
        <v>0</v>
      </c>
      <c r="AB10895">
        <v>0</v>
      </c>
      <c r="AC10895">
        <v>0</v>
      </c>
      <c r="AD10895">
        <v>0</v>
      </c>
      <c r="AE10895">
        <v>1.4451787712744792</v>
      </c>
    </row>
    <row r="10896" spans="1:31" x14ac:dyDescent="0.25">
      <c r="A10896">
        <v>1668450</v>
      </c>
      <c r="B10896">
        <v>1</v>
      </c>
      <c r="C10896" t="s">
        <v>80</v>
      </c>
      <c r="D10896" t="s">
        <v>91</v>
      </c>
      <c r="E10896" t="s">
        <v>131</v>
      </c>
      <c r="F10896" t="s">
        <v>30337</v>
      </c>
      <c r="G10896" t="s">
        <v>195</v>
      </c>
      <c r="H10896" t="s">
        <v>134</v>
      </c>
      <c r="I10896" t="s">
        <v>135</v>
      </c>
      <c r="J10896" t="s">
        <v>136</v>
      </c>
      <c r="K10896" t="s">
        <v>137</v>
      </c>
      <c r="L10896" t="s">
        <v>30338</v>
      </c>
      <c r="M10896" t="s">
        <v>30339</v>
      </c>
      <c r="N10896">
        <v>1.345277777</v>
      </c>
      <c r="O10896">
        <v>0</v>
      </c>
      <c r="P10896">
        <v>0</v>
      </c>
      <c r="Q10896">
        <v>0</v>
      </c>
      <c r="R10896">
        <v>4</v>
      </c>
      <c r="S10896">
        <v>0</v>
      </c>
      <c r="T10896">
        <v>2</v>
      </c>
      <c r="U10896">
        <v>0</v>
      </c>
      <c r="V10896">
        <v>0</v>
      </c>
      <c r="W10896">
        <v>0</v>
      </c>
      <c r="X10896">
        <v>0</v>
      </c>
      <c r="Y10896">
        <v>0</v>
      </c>
      <c r="Z10896">
        <v>0.59745896758154371</v>
      </c>
      <c r="AA10896">
        <v>0</v>
      </c>
      <c r="AB10896">
        <v>3.0740733979913895</v>
      </c>
      <c r="AC10896">
        <v>0</v>
      </c>
      <c r="AD10896">
        <v>0</v>
      </c>
      <c r="AE10896">
        <v>3.6715323655729333</v>
      </c>
    </row>
    <row r="10897" spans="1:31" x14ac:dyDescent="0.25">
      <c r="A10897">
        <v>1668404</v>
      </c>
      <c r="B10897">
        <v>1</v>
      </c>
      <c r="C10897" t="s">
        <v>80</v>
      </c>
      <c r="D10897" t="s">
        <v>104</v>
      </c>
      <c r="E10897" t="s">
        <v>152</v>
      </c>
      <c r="F10897" t="s">
        <v>30340</v>
      </c>
      <c r="G10897" t="s">
        <v>154</v>
      </c>
      <c r="H10897" t="s">
        <v>149</v>
      </c>
      <c r="I10897" t="s">
        <v>135</v>
      </c>
      <c r="J10897" t="s">
        <v>136</v>
      </c>
      <c r="K10897" t="s">
        <v>137</v>
      </c>
      <c r="L10897" t="s">
        <v>30341</v>
      </c>
      <c r="M10897" t="s">
        <v>30342</v>
      </c>
      <c r="N10897">
        <v>3.49</v>
      </c>
      <c r="O10897">
        <v>0</v>
      </c>
      <c r="P10897">
        <v>1</v>
      </c>
      <c r="Q10897">
        <v>0</v>
      </c>
      <c r="R10897">
        <v>0</v>
      </c>
      <c r="S10897">
        <v>0</v>
      </c>
      <c r="T10897">
        <v>0</v>
      </c>
      <c r="U10897">
        <v>0</v>
      </c>
      <c r="V10897">
        <v>0</v>
      </c>
      <c r="W10897">
        <v>0</v>
      </c>
      <c r="X10897">
        <v>0.35095253613149557</v>
      </c>
      <c r="Y10897">
        <v>0</v>
      </c>
      <c r="Z10897">
        <v>0</v>
      </c>
      <c r="AA10897">
        <v>0</v>
      </c>
      <c r="AB10897">
        <v>0</v>
      </c>
      <c r="AC10897">
        <v>0</v>
      </c>
      <c r="AD10897">
        <v>0</v>
      </c>
      <c r="AE10897">
        <v>0.35095253613149557</v>
      </c>
    </row>
    <row r="10898" spans="1:31" x14ac:dyDescent="0.25">
      <c r="A10898">
        <v>1668364</v>
      </c>
      <c r="B10898">
        <v>1</v>
      </c>
      <c r="C10898" t="s">
        <v>81</v>
      </c>
      <c r="D10898" t="s">
        <v>112</v>
      </c>
      <c r="E10898" t="s">
        <v>146</v>
      </c>
      <c r="F10898" t="s">
        <v>30343</v>
      </c>
      <c r="G10898" t="s">
        <v>260</v>
      </c>
      <c r="H10898" t="s">
        <v>149</v>
      </c>
      <c r="I10898" t="s">
        <v>135</v>
      </c>
      <c r="J10898" t="s">
        <v>136</v>
      </c>
      <c r="K10898" t="s">
        <v>137</v>
      </c>
      <c r="L10898" t="s">
        <v>30344</v>
      </c>
      <c r="M10898" t="s">
        <v>30345</v>
      </c>
      <c r="N10898">
        <v>2.5750000000000002</v>
      </c>
      <c r="O10898">
        <v>0</v>
      </c>
      <c r="P10898">
        <v>84</v>
      </c>
      <c r="Q10898">
        <v>0</v>
      </c>
      <c r="R10898">
        <v>0</v>
      </c>
      <c r="S10898">
        <v>0</v>
      </c>
      <c r="T10898">
        <v>1</v>
      </c>
      <c r="U10898">
        <v>0</v>
      </c>
      <c r="V10898">
        <v>0</v>
      </c>
      <c r="W10898">
        <v>0</v>
      </c>
      <c r="X10898">
        <v>11.88065162832048</v>
      </c>
      <c r="Y10898">
        <v>0</v>
      </c>
      <c r="Z10898">
        <v>0</v>
      </c>
      <c r="AA10898">
        <v>0</v>
      </c>
      <c r="AB10898">
        <v>1.6060072748324168E-2</v>
      </c>
      <c r="AC10898">
        <v>0</v>
      </c>
      <c r="AD10898">
        <v>0</v>
      </c>
      <c r="AE10898">
        <v>11.896711701068805</v>
      </c>
    </row>
    <row r="10899" spans="1:31" x14ac:dyDescent="0.25">
      <c r="A10899">
        <v>1668410</v>
      </c>
      <c r="B10899">
        <v>1</v>
      </c>
      <c r="C10899" t="s">
        <v>80</v>
      </c>
      <c r="D10899" t="s">
        <v>100</v>
      </c>
      <c r="E10899" t="s">
        <v>152</v>
      </c>
      <c r="F10899" t="s">
        <v>30346</v>
      </c>
      <c r="G10899" t="s">
        <v>154</v>
      </c>
      <c r="H10899" t="s">
        <v>149</v>
      </c>
      <c r="I10899" t="s">
        <v>135</v>
      </c>
      <c r="J10899" t="s">
        <v>136</v>
      </c>
      <c r="K10899" t="s">
        <v>137</v>
      </c>
      <c r="L10899" t="s">
        <v>30347</v>
      </c>
      <c r="M10899" t="s">
        <v>30348</v>
      </c>
      <c r="N10899">
        <v>2.5577777770000001</v>
      </c>
      <c r="O10899">
        <v>0</v>
      </c>
      <c r="P10899">
        <v>1</v>
      </c>
      <c r="Q10899">
        <v>0</v>
      </c>
      <c r="R10899">
        <v>0</v>
      </c>
      <c r="S10899">
        <v>0</v>
      </c>
      <c r="T10899">
        <v>0</v>
      </c>
      <c r="U10899">
        <v>0</v>
      </c>
      <c r="V10899">
        <v>0</v>
      </c>
      <c r="W10899">
        <v>0</v>
      </c>
      <c r="X10899">
        <v>0.47291743219657417</v>
      </c>
      <c r="Y10899">
        <v>0</v>
      </c>
      <c r="Z10899">
        <v>0</v>
      </c>
      <c r="AA10899">
        <v>0</v>
      </c>
      <c r="AB10899">
        <v>0</v>
      </c>
      <c r="AC10899">
        <v>0</v>
      </c>
      <c r="AD10899">
        <v>0</v>
      </c>
      <c r="AE10899">
        <v>0.47291743219657417</v>
      </c>
    </row>
    <row r="10900" spans="1:31" x14ac:dyDescent="0.25">
      <c r="A10900">
        <v>1668659</v>
      </c>
      <c r="B10900">
        <v>1</v>
      </c>
      <c r="C10900" t="s">
        <v>80</v>
      </c>
      <c r="D10900" t="s">
        <v>99</v>
      </c>
      <c r="E10900" t="s">
        <v>178</v>
      </c>
      <c r="F10900" t="s">
        <v>30349</v>
      </c>
      <c r="G10900" t="s">
        <v>227</v>
      </c>
      <c r="H10900" t="s">
        <v>149</v>
      </c>
      <c r="I10900" t="s">
        <v>135</v>
      </c>
      <c r="J10900" t="s">
        <v>136</v>
      </c>
      <c r="K10900" t="s">
        <v>137</v>
      </c>
      <c r="L10900" t="s">
        <v>30350</v>
      </c>
      <c r="M10900" t="s">
        <v>30351</v>
      </c>
      <c r="N10900">
        <v>0.38638888799999999</v>
      </c>
      <c r="O10900">
        <v>0</v>
      </c>
      <c r="P10900">
        <v>24</v>
      </c>
      <c r="Q10900">
        <v>0</v>
      </c>
      <c r="R10900">
        <v>0</v>
      </c>
      <c r="S10900">
        <v>0</v>
      </c>
      <c r="T10900">
        <v>2</v>
      </c>
      <c r="U10900">
        <v>0</v>
      </c>
      <c r="V10900">
        <v>0</v>
      </c>
      <c r="W10900">
        <v>0</v>
      </c>
      <c r="X10900">
        <v>4.4426504220701473</v>
      </c>
      <c r="Y10900">
        <v>0</v>
      </c>
      <c r="Z10900">
        <v>0</v>
      </c>
      <c r="AA10900">
        <v>0</v>
      </c>
      <c r="AB10900">
        <v>3.4157830610222222E-4</v>
      </c>
      <c r="AC10900">
        <v>0</v>
      </c>
      <c r="AD10900">
        <v>0</v>
      </c>
      <c r="AE10900">
        <v>4.4429920003762495</v>
      </c>
    </row>
    <row r="10901" spans="1:31" x14ac:dyDescent="0.25">
      <c r="A10901">
        <v>1668218</v>
      </c>
      <c r="B10901">
        <v>1</v>
      </c>
      <c r="C10901" t="s">
        <v>80</v>
      </c>
      <c r="D10901" t="s">
        <v>96</v>
      </c>
      <c r="E10901" t="s">
        <v>204</v>
      </c>
      <c r="F10901" t="s">
        <v>30352</v>
      </c>
      <c r="G10901" t="s">
        <v>161</v>
      </c>
      <c r="H10901" t="s">
        <v>134</v>
      </c>
      <c r="I10901" t="s">
        <v>135</v>
      </c>
      <c r="J10901" t="s">
        <v>136</v>
      </c>
      <c r="K10901" t="s">
        <v>137</v>
      </c>
      <c r="L10901" t="s">
        <v>30353</v>
      </c>
      <c r="M10901" t="s">
        <v>30354</v>
      </c>
      <c r="N10901">
        <v>0.69805555500000005</v>
      </c>
      <c r="O10901">
        <v>0</v>
      </c>
      <c r="P10901">
        <v>19</v>
      </c>
      <c r="Q10901">
        <v>0</v>
      </c>
      <c r="R10901">
        <v>0</v>
      </c>
      <c r="S10901">
        <v>4</v>
      </c>
      <c r="T10901">
        <v>28</v>
      </c>
      <c r="U10901">
        <v>0</v>
      </c>
      <c r="V10901">
        <v>0</v>
      </c>
      <c r="W10901">
        <v>0</v>
      </c>
      <c r="X10901">
        <v>8.5964838359589564</v>
      </c>
      <c r="Y10901">
        <v>0</v>
      </c>
      <c r="Z10901">
        <v>0</v>
      </c>
      <c r="AA10901">
        <v>41.690892956541546</v>
      </c>
      <c r="AB10901">
        <v>25.111640674120729</v>
      </c>
      <c r="AC10901">
        <v>0</v>
      </c>
      <c r="AD10901">
        <v>0</v>
      </c>
      <c r="AE10901">
        <v>75.399017466621231</v>
      </c>
    </row>
    <row r="10902" spans="1:31" x14ac:dyDescent="0.25">
      <c r="A10902">
        <v>1668513</v>
      </c>
      <c r="B10902">
        <v>1</v>
      </c>
      <c r="C10902" t="s">
        <v>80</v>
      </c>
      <c r="D10902" t="s">
        <v>104</v>
      </c>
      <c r="E10902" t="s">
        <v>178</v>
      </c>
      <c r="F10902" t="s">
        <v>30355</v>
      </c>
      <c r="G10902" t="s">
        <v>227</v>
      </c>
      <c r="H10902" t="s">
        <v>149</v>
      </c>
      <c r="I10902" t="s">
        <v>135</v>
      </c>
      <c r="J10902" t="s">
        <v>136</v>
      </c>
      <c r="K10902" t="s">
        <v>137</v>
      </c>
      <c r="L10902" t="s">
        <v>30356</v>
      </c>
      <c r="M10902" t="s">
        <v>30357</v>
      </c>
      <c r="N10902">
        <v>0.67722222200000004</v>
      </c>
      <c r="O10902">
        <v>0</v>
      </c>
      <c r="P10902">
        <v>86</v>
      </c>
      <c r="Q10902">
        <v>0</v>
      </c>
      <c r="R10902">
        <v>0</v>
      </c>
      <c r="S10902">
        <v>0</v>
      </c>
      <c r="T10902">
        <v>8</v>
      </c>
      <c r="U10902">
        <v>0</v>
      </c>
      <c r="V10902">
        <v>0</v>
      </c>
      <c r="W10902">
        <v>0</v>
      </c>
      <c r="X10902">
        <v>12.743463733679368</v>
      </c>
      <c r="Y10902">
        <v>0</v>
      </c>
      <c r="Z10902">
        <v>0</v>
      </c>
      <c r="AA10902">
        <v>0</v>
      </c>
      <c r="AB10902">
        <v>2.7370289773083951</v>
      </c>
      <c r="AC10902">
        <v>0</v>
      </c>
      <c r="AD10902">
        <v>0</v>
      </c>
      <c r="AE10902">
        <v>15.480492710987763</v>
      </c>
    </row>
    <row r="10903" spans="1:31" x14ac:dyDescent="0.25">
      <c r="A10903">
        <v>1668653</v>
      </c>
      <c r="B10903">
        <v>1</v>
      </c>
      <c r="C10903" t="s">
        <v>80</v>
      </c>
      <c r="D10903" t="s">
        <v>90</v>
      </c>
      <c r="E10903" t="s">
        <v>362</v>
      </c>
      <c r="F10903" t="s">
        <v>2140</v>
      </c>
      <c r="G10903" t="s">
        <v>900</v>
      </c>
      <c r="H10903" t="s">
        <v>149</v>
      </c>
      <c r="I10903" t="s">
        <v>135</v>
      </c>
      <c r="J10903" t="s">
        <v>136</v>
      </c>
      <c r="K10903" t="s">
        <v>137</v>
      </c>
      <c r="L10903" t="s">
        <v>30358</v>
      </c>
      <c r="M10903" t="s">
        <v>30359</v>
      </c>
      <c r="N10903">
        <v>13.914444444000001</v>
      </c>
      <c r="O10903">
        <v>0</v>
      </c>
      <c r="P10903">
        <v>39</v>
      </c>
      <c r="Q10903">
        <v>0</v>
      </c>
      <c r="R10903">
        <v>0</v>
      </c>
      <c r="S10903">
        <v>0</v>
      </c>
      <c r="T10903">
        <v>4</v>
      </c>
      <c r="U10903">
        <v>0</v>
      </c>
      <c r="V10903">
        <v>0</v>
      </c>
      <c r="W10903">
        <v>0</v>
      </c>
      <c r="X10903">
        <v>197.79879073531777</v>
      </c>
      <c r="Y10903">
        <v>0</v>
      </c>
      <c r="Z10903">
        <v>0</v>
      </c>
      <c r="AA10903">
        <v>0</v>
      </c>
      <c r="AB10903">
        <v>27.227620244450481</v>
      </c>
      <c r="AC10903">
        <v>0</v>
      </c>
      <c r="AD10903">
        <v>0</v>
      </c>
      <c r="AE10903">
        <v>225.02641097976826</v>
      </c>
    </row>
    <row r="10904" spans="1:31" x14ac:dyDescent="0.25">
      <c r="A10904">
        <v>1668321</v>
      </c>
      <c r="B10904">
        <v>1</v>
      </c>
      <c r="C10904" t="s">
        <v>80</v>
      </c>
      <c r="D10904" t="s">
        <v>105</v>
      </c>
      <c r="E10904" t="s">
        <v>152</v>
      </c>
      <c r="F10904" t="s">
        <v>30360</v>
      </c>
      <c r="G10904" t="s">
        <v>154</v>
      </c>
      <c r="H10904" t="s">
        <v>149</v>
      </c>
      <c r="I10904" t="s">
        <v>135</v>
      </c>
      <c r="J10904" t="s">
        <v>136</v>
      </c>
      <c r="K10904" t="s">
        <v>137</v>
      </c>
      <c r="L10904" t="s">
        <v>30361</v>
      </c>
      <c r="M10904" t="s">
        <v>30362</v>
      </c>
      <c r="N10904">
        <v>4.3211111109999996</v>
      </c>
      <c r="O10904">
        <v>0</v>
      </c>
      <c r="P10904">
        <v>1</v>
      </c>
      <c r="Q10904">
        <v>0</v>
      </c>
      <c r="R10904">
        <v>0</v>
      </c>
      <c r="S10904">
        <v>0</v>
      </c>
      <c r="T10904">
        <v>0</v>
      </c>
      <c r="U10904">
        <v>0</v>
      </c>
      <c r="V10904">
        <v>0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D10904">
        <v>0</v>
      </c>
      <c r="AE10904">
        <v>0</v>
      </c>
    </row>
    <row r="10905" spans="1:31" x14ac:dyDescent="0.25">
      <c r="A10905">
        <v>1668347</v>
      </c>
      <c r="B10905">
        <v>1</v>
      </c>
      <c r="C10905" t="s">
        <v>81</v>
      </c>
      <c r="D10905" t="s">
        <v>128</v>
      </c>
      <c r="E10905" t="s">
        <v>146</v>
      </c>
      <c r="F10905" t="s">
        <v>30363</v>
      </c>
      <c r="G10905" t="s">
        <v>148</v>
      </c>
      <c r="H10905" t="s">
        <v>149</v>
      </c>
      <c r="I10905" t="s">
        <v>135</v>
      </c>
      <c r="J10905" t="s">
        <v>136</v>
      </c>
      <c r="K10905" t="s">
        <v>143</v>
      </c>
      <c r="L10905" t="s">
        <v>30364</v>
      </c>
      <c r="M10905" t="s">
        <v>30365</v>
      </c>
      <c r="N10905">
        <v>5.7305972220000001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43</v>
      </c>
      <c r="U10905">
        <v>0</v>
      </c>
      <c r="V10905">
        <v>0</v>
      </c>
      <c r="W10905">
        <v>0</v>
      </c>
      <c r="X10905">
        <v>0</v>
      </c>
      <c r="Y10905">
        <v>0</v>
      </c>
      <c r="Z10905">
        <v>0</v>
      </c>
      <c r="AA10905">
        <v>0</v>
      </c>
      <c r="AB10905">
        <v>126.90877428074289</v>
      </c>
      <c r="AC10905">
        <v>0</v>
      </c>
      <c r="AD10905">
        <v>0</v>
      </c>
      <c r="AE10905">
        <v>126.90877428074289</v>
      </c>
    </row>
    <row r="10906" spans="1:31" x14ac:dyDescent="0.25">
      <c r="A10906">
        <v>1668676</v>
      </c>
      <c r="B10906">
        <v>1</v>
      </c>
      <c r="C10906" t="s">
        <v>81</v>
      </c>
      <c r="D10906" t="s">
        <v>113</v>
      </c>
      <c r="E10906" t="s">
        <v>178</v>
      </c>
      <c r="F10906" t="s">
        <v>30366</v>
      </c>
      <c r="G10906" t="s">
        <v>675</v>
      </c>
      <c r="H10906" t="s">
        <v>149</v>
      </c>
      <c r="I10906" t="s">
        <v>135</v>
      </c>
      <c r="J10906" t="s">
        <v>136</v>
      </c>
      <c r="K10906" t="s">
        <v>137</v>
      </c>
      <c r="L10906" t="s">
        <v>30367</v>
      </c>
      <c r="M10906" t="s">
        <v>30368</v>
      </c>
      <c r="N10906">
        <v>3.6475</v>
      </c>
      <c r="O10906">
        <v>0</v>
      </c>
      <c r="P10906">
        <v>13</v>
      </c>
      <c r="Q10906">
        <v>0</v>
      </c>
      <c r="R10906">
        <v>0</v>
      </c>
      <c r="S10906">
        <v>0</v>
      </c>
      <c r="T10906">
        <v>1</v>
      </c>
      <c r="U10906">
        <v>0</v>
      </c>
      <c r="V10906">
        <v>0</v>
      </c>
      <c r="W10906">
        <v>0</v>
      </c>
      <c r="X10906">
        <v>2.4924729134487773</v>
      </c>
      <c r="Y10906">
        <v>0</v>
      </c>
      <c r="Z10906">
        <v>0</v>
      </c>
      <c r="AA10906">
        <v>0</v>
      </c>
      <c r="AB10906">
        <v>0.28720135127281116</v>
      </c>
      <c r="AC10906">
        <v>0</v>
      </c>
      <c r="AD10906">
        <v>0</v>
      </c>
      <c r="AE10906">
        <v>2.7796742647215886</v>
      </c>
    </row>
    <row r="10907" spans="1:31" x14ac:dyDescent="0.25">
      <c r="A10907">
        <v>1668304</v>
      </c>
      <c r="B10907">
        <v>1</v>
      </c>
      <c r="C10907" t="s">
        <v>80</v>
      </c>
      <c r="D10907" t="s">
        <v>104</v>
      </c>
      <c r="E10907" t="s">
        <v>146</v>
      </c>
      <c r="F10907" t="s">
        <v>30369</v>
      </c>
      <c r="G10907" t="s">
        <v>260</v>
      </c>
      <c r="H10907" t="s">
        <v>149</v>
      </c>
      <c r="I10907" t="s">
        <v>135</v>
      </c>
      <c r="J10907" t="s">
        <v>136</v>
      </c>
      <c r="K10907" t="s">
        <v>137</v>
      </c>
      <c r="L10907" t="s">
        <v>30370</v>
      </c>
      <c r="M10907" t="s">
        <v>30371</v>
      </c>
      <c r="N10907">
        <v>2.2741666660000002</v>
      </c>
      <c r="O10907">
        <v>0</v>
      </c>
      <c r="P10907">
        <v>0</v>
      </c>
      <c r="Q10907">
        <v>0</v>
      </c>
      <c r="R10907">
        <v>2</v>
      </c>
      <c r="S10907">
        <v>0</v>
      </c>
      <c r="T10907">
        <v>1</v>
      </c>
      <c r="U10907">
        <v>0</v>
      </c>
      <c r="V10907">
        <v>0</v>
      </c>
      <c r="W10907">
        <v>0</v>
      </c>
      <c r="X10907">
        <v>0</v>
      </c>
      <c r="Y10907">
        <v>0</v>
      </c>
      <c r="Z10907">
        <v>0.28279466131775499</v>
      </c>
      <c r="AA10907">
        <v>0</v>
      </c>
      <c r="AB10907">
        <v>20.081403474603736</v>
      </c>
      <c r="AC10907">
        <v>0</v>
      </c>
      <c r="AD10907">
        <v>0</v>
      </c>
      <c r="AE10907">
        <v>20.364198135921491</v>
      </c>
    </row>
    <row r="10908" spans="1:31" x14ac:dyDescent="0.25">
      <c r="A10908">
        <v>1668845</v>
      </c>
      <c r="B10908">
        <v>1</v>
      </c>
      <c r="C10908" t="s">
        <v>80</v>
      </c>
      <c r="D10908" t="s">
        <v>107</v>
      </c>
      <c r="E10908" t="s">
        <v>178</v>
      </c>
      <c r="F10908" t="s">
        <v>15269</v>
      </c>
      <c r="G10908" t="s">
        <v>227</v>
      </c>
      <c r="H10908" t="s">
        <v>149</v>
      </c>
      <c r="I10908" t="s">
        <v>135</v>
      </c>
      <c r="J10908" t="s">
        <v>136</v>
      </c>
      <c r="K10908" t="s">
        <v>137</v>
      </c>
      <c r="L10908" t="s">
        <v>30372</v>
      </c>
      <c r="M10908" t="s">
        <v>30373</v>
      </c>
      <c r="N10908">
        <v>0.58499999999999996</v>
      </c>
      <c r="O10908">
        <v>0</v>
      </c>
      <c r="P10908">
        <v>148</v>
      </c>
      <c r="Q10908">
        <v>0</v>
      </c>
      <c r="R10908">
        <v>0</v>
      </c>
      <c r="S10908">
        <v>0</v>
      </c>
      <c r="T10908">
        <v>4</v>
      </c>
      <c r="U10908">
        <v>0</v>
      </c>
      <c r="V10908">
        <v>0</v>
      </c>
      <c r="W10908">
        <v>0</v>
      </c>
      <c r="X10908">
        <v>36.978761412398541</v>
      </c>
      <c r="Y10908">
        <v>0</v>
      </c>
      <c r="Z10908">
        <v>0</v>
      </c>
      <c r="AA10908">
        <v>0</v>
      </c>
      <c r="AB10908">
        <v>1.3240444222512</v>
      </c>
      <c r="AC10908">
        <v>0</v>
      </c>
      <c r="AD10908">
        <v>0</v>
      </c>
      <c r="AE10908">
        <v>38.302805834649739</v>
      </c>
    </row>
    <row r="10909" spans="1:31" x14ac:dyDescent="0.25">
      <c r="A10909">
        <v>1668447</v>
      </c>
      <c r="B10909">
        <v>1</v>
      </c>
      <c r="C10909" t="s">
        <v>80</v>
      </c>
      <c r="D10909" t="s">
        <v>96</v>
      </c>
      <c r="E10909" t="s">
        <v>204</v>
      </c>
      <c r="F10909" t="s">
        <v>30374</v>
      </c>
      <c r="G10909" t="s">
        <v>161</v>
      </c>
      <c r="H10909" t="s">
        <v>134</v>
      </c>
      <c r="I10909" t="s">
        <v>135</v>
      </c>
      <c r="J10909" t="s">
        <v>136</v>
      </c>
      <c r="K10909" t="s">
        <v>137</v>
      </c>
      <c r="L10909" t="s">
        <v>30375</v>
      </c>
      <c r="M10909" t="s">
        <v>30376</v>
      </c>
      <c r="N10909">
        <v>6.8483333330000002</v>
      </c>
      <c r="O10909">
        <v>0</v>
      </c>
      <c r="P10909">
        <v>19</v>
      </c>
      <c r="Q10909">
        <v>0</v>
      </c>
      <c r="R10909">
        <v>0</v>
      </c>
      <c r="S10909">
        <v>6</v>
      </c>
      <c r="T10909">
        <v>28</v>
      </c>
      <c r="U10909">
        <v>0</v>
      </c>
      <c r="V10909">
        <v>0</v>
      </c>
      <c r="W10909">
        <v>0</v>
      </c>
      <c r="X10909">
        <v>91.266247304164978</v>
      </c>
      <c r="Y10909">
        <v>0</v>
      </c>
      <c r="Z10909">
        <v>0</v>
      </c>
      <c r="AA10909">
        <v>2310.2537057960767</v>
      </c>
      <c r="AB10909">
        <v>400.73261350172305</v>
      </c>
      <c r="AC10909">
        <v>0</v>
      </c>
      <c r="AD10909">
        <v>0</v>
      </c>
      <c r="AE10909">
        <v>2802.2525666019646</v>
      </c>
    </row>
    <row r="10910" spans="1:31" x14ac:dyDescent="0.25">
      <c r="A10910">
        <v>1668696</v>
      </c>
      <c r="B10910">
        <v>1</v>
      </c>
      <c r="C10910" t="s">
        <v>80</v>
      </c>
      <c r="D10910" t="s">
        <v>83</v>
      </c>
      <c r="E10910" t="s">
        <v>178</v>
      </c>
      <c r="F10910" t="s">
        <v>668</v>
      </c>
      <c r="G10910" t="s">
        <v>770</v>
      </c>
      <c r="H10910" t="s">
        <v>149</v>
      </c>
      <c r="I10910" t="s">
        <v>135</v>
      </c>
      <c r="J10910" t="s">
        <v>136</v>
      </c>
      <c r="K10910" t="s">
        <v>137</v>
      </c>
      <c r="L10910" t="s">
        <v>30377</v>
      </c>
      <c r="M10910" t="s">
        <v>30378</v>
      </c>
      <c r="N10910">
        <v>2.7830555549999998</v>
      </c>
      <c r="O10910">
        <v>0</v>
      </c>
      <c r="P10910">
        <v>1</v>
      </c>
      <c r="Q10910">
        <v>0</v>
      </c>
      <c r="R10910">
        <v>0</v>
      </c>
      <c r="S10910">
        <v>0</v>
      </c>
      <c r="T10910">
        <v>27</v>
      </c>
      <c r="U10910">
        <v>0</v>
      </c>
      <c r="V10910">
        <v>9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199.5218148100968</v>
      </c>
      <c r="AC10910">
        <v>0</v>
      </c>
      <c r="AD10910">
        <v>91.643902689858919</v>
      </c>
      <c r="AE10910">
        <v>291.16571749995569</v>
      </c>
    </row>
    <row r="10911" spans="1:31" x14ac:dyDescent="0.25">
      <c r="A10911">
        <v>1668782</v>
      </c>
      <c r="B10911">
        <v>1</v>
      </c>
      <c r="C10911" t="s">
        <v>81</v>
      </c>
      <c r="D10911" t="s">
        <v>120</v>
      </c>
      <c r="E10911" t="s">
        <v>178</v>
      </c>
      <c r="F10911" t="s">
        <v>30379</v>
      </c>
      <c r="G10911" t="s">
        <v>227</v>
      </c>
      <c r="H10911" t="s">
        <v>149</v>
      </c>
      <c r="I10911" t="s">
        <v>135</v>
      </c>
      <c r="J10911" t="s">
        <v>136</v>
      </c>
      <c r="K10911" t="s">
        <v>137</v>
      </c>
      <c r="L10911" t="s">
        <v>30380</v>
      </c>
      <c r="M10911" t="s">
        <v>30381</v>
      </c>
      <c r="N10911">
        <v>0.67916666599999997</v>
      </c>
      <c r="O10911">
        <v>0</v>
      </c>
      <c r="P10911">
        <v>117</v>
      </c>
      <c r="Q10911">
        <v>0</v>
      </c>
      <c r="R10911">
        <v>0</v>
      </c>
      <c r="S10911">
        <v>0</v>
      </c>
      <c r="T10911">
        <v>8</v>
      </c>
      <c r="U10911">
        <v>0</v>
      </c>
      <c r="V10911">
        <v>0</v>
      </c>
      <c r="W10911">
        <v>0</v>
      </c>
      <c r="X10911">
        <v>21.490567050211105</v>
      </c>
      <c r="Y10911">
        <v>0</v>
      </c>
      <c r="Z10911">
        <v>0</v>
      </c>
      <c r="AA10911">
        <v>0</v>
      </c>
      <c r="AB10911">
        <v>3.9609635391481248</v>
      </c>
      <c r="AC10911">
        <v>0</v>
      </c>
      <c r="AD10911">
        <v>0</v>
      </c>
      <c r="AE10911">
        <v>25.45153058935923</v>
      </c>
    </row>
    <row r="10912" spans="1:31" x14ac:dyDescent="0.25">
      <c r="A10912">
        <v>1668533</v>
      </c>
      <c r="B10912">
        <v>1</v>
      </c>
      <c r="C10912" t="s">
        <v>80</v>
      </c>
      <c r="D10912" t="s">
        <v>100</v>
      </c>
      <c r="E10912" t="s">
        <v>178</v>
      </c>
      <c r="F10912" t="s">
        <v>402</v>
      </c>
      <c r="G10912" t="s">
        <v>252</v>
      </c>
      <c r="H10912" t="s">
        <v>149</v>
      </c>
      <c r="I10912" t="s">
        <v>135</v>
      </c>
      <c r="J10912" t="s">
        <v>136</v>
      </c>
      <c r="K10912" t="s">
        <v>137</v>
      </c>
      <c r="L10912" t="s">
        <v>30382</v>
      </c>
      <c r="M10912" t="s">
        <v>30383</v>
      </c>
      <c r="N10912">
        <v>2.5816666659999998</v>
      </c>
      <c r="O10912">
        <v>0</v>
      </c>
      <c r="P10912">
        <v>46</v>
      </c>
      <c r="Q10912">
        <v>0</v>
      </c>
      <c r="R10912">
        <v>0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18.278936491161911</v>
      </c>
      <c r="Y10912">
        <v>0</v>
      </c>
      <c r="Z10912">
        <v>0</v>
      </c>
      <c r="AA10912">
        <v>0</v>
      </c>
      <c r="AB10912">
        <v>0</v>
      </c>
      <c r="AC10912">
        <v>0</v>
      </c>
      <c r="AD10912">
        <v>0</v>
      </c>
      <c r="AE10912">
        <v>18.278936491161911</v>
      </c>
    </row>
    <row r="10913" spans="1:31" x14ac:dyDescent="0.25">
      <c r="A10913">
        <v>1668633</v>
      </c>
      <c r="B10913">
        <v>1</v>
      </c>
      <c r="C10913" t="s">
        <v>81</v>
      </c>
      <c r="D10913" t="s">
        <v>118</v>
      </c>
      <c r="E10913" t="s">
        <v>178</v>
      </c>
      <c r="F10913" t="s">
        <v>30384</v>
      </c>
      <c r="G10913" t="s">
        <v>227</v>
      </c>
      <c r="H10913" t="s">
        <v>149</v>
      </c>
      <c r="I10913" t="s">
        <v>135</v>
      </c>
      <c r="J10913" t="s">
        <v>136</v>
      </c>
      <c r="K10913" t="s">
        <v>137</v>
      </c>
      <c r="L10913" t="s">
        <v>30385</v>
      </c>
      <c r="M10913" t="s">
        <v>30386</v>
      </c>
      <c r="N10913">
        <v>1.846666666</v>
      </c>
      <c r="O10913">
        <v>0</v>
      </c>
      <c r="P10913">
        <v>0</v>
      </c>
      <c r="Q10913">
        <v>0</v>
      </c>
      <c r="R10913">
        <v>0</v>
      </c>
      <c r="S10913">
        <v>0</v>
      </c>
      <c r="T10913">
        <v>6</v>
      </c>
      <c r="U10913">
        <v>0</v>
      </c>
      <c r="V10913">
        <v>0</v>
      </c>
      <c r="W10913">
        <v>0</v>
      </c>
      <c r="X10913">
        <v>0</v>
      </c>
      <c r="Y10913">
        <v>0</v>
      </c>
      <c r="Z10913">
        <v>0</v>
      </c>
      <c r="AA10913">
        <v>0</v>
      </c>
      <c r="AB10913">
        <v>6.4473675688746566</v>
      </c>
      <c r="AC10913">
        <v>0</v>
      </c>
      <c r="AD10913">
        <v>0</v>
      </c>
      <c r="AE10913">
        <v>6.4473675688746566</v>
      </c>
    </row>
    <row r="10914" spans="1:31" x14ac:dyDescent="0.25">
      <c r="A10914">
        <v>1668639</v>
      </c>
      <c r="B10914">
        <v>1</v>
      </c>
      <c r="C10914" t="s">
        <v>81</v>
      </c>
      <c r="D10914" t="s">
        <v>112</v>
      </c>
      <c r="E10914" t="s">
        <v>152</v>
      </c>
      <c r="F10914" t="s">
        <v>30387</v>
      </c>
      <c r="G10914" t="s">
        <v>154</v>
      </c>
      <c r="H10914" t="s">
        <v>149</v>
      </c>
      <c r="I10914" t="s">
        <v>135</v>
      </c>
      <c r="J10914" t="s">
        <v>136</v>
      </c>
      <c r="K10914" t="s">
        <v>137</v>
      </c>
      <c r="L10914" t="s">
        <v>30388</v>
      </c>
      <c r="M10914" t="s">
        <v>30389</v>
      </c>
      <c r="N10914">
        <v>3.1688888880000001</v>
      </c>
      <c r="O10914">
        <v>0</v>
      </c>
      <c r="P10914">
        <v>1</v>
      </c>
      <c r="Q10914">
        <v>0</v>
      </c>
      <c r="R10914">
        <v>0</v>
      </c>
      <c r="S10914">
        <v>0</v>
      </c>
      <c r="T10914">
        <v>0</v>
      </c>
      <c r="U10914">
        <v>0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D10914">
        <v>0</v>
      </c>
      <c r="AE10914">
        <v>0</v>
      </c>
    </row>
    <row r="10915" spans="1:31" x14ac:dyDescent="0.25">
      <c r="A10915">
        <v>1668430</v>
      </c>
      <c r="B10915">
        <v>1</v>
      </c>
      <c r="C10915" t="s">
        <v>80</v>
      </c>
      <c r="D10915" t="s">
        <v>100</v>
      </c>
      <c r="E10915" t="s">
        <v>178</v>
      </c>
      <c r="F10915" t="s">
        <v>30390</v>
      </c>
      <c r="G10915" t="s">
        <v>227</v>
      </c>
      <c r="H10915" t="s">
        <v>149</v>
      </c>
      <c r="I10915" t="s">
        <v>135</v>
      </c>
      <c r="J10915" t="s">
        <v>136</v>
      </c>
      <c r="K10915" t="s">
        <v>137</v>
      </c>
      <c r="L10915" t="s">
        <v>30391</v>
      </c>
      <c r="M10915" t="s">
        <v>30392</v>
      </c>
      <c r="N10915">
        <v>1.5477777770000001</v>
      </c>
      <c r="O10915">
        <v>0</v>
      </c>
      <c r="P10915">
        <v>0</v>
      </c>
      <c r="Q10915">
        <v>0</v>
      </c>
      <c r="R10915">
        <v>3</v>
      </c>
      <c r="S10915">
        <v>0</v>
      </c>
      <c r="T10915">
        <v>0</v>
      </c>
      <c r="U10915">
        <v>0</v>
      </c>
      <c r="V10915">
        <v>0</v>
      </c>
      <c r="W10915">
        <v>0</v>
      </c>
      <c r="X10915">
        <v>0</v>
      </c>
      <c r="Y10915">
        <v>0</v>
      </c>
      <c r="Z10915">
        <v>5.2684269498791831</v>
      </c>
      <c r="AA10915">
        <v>0</v>
      </c>
      <c r="AB10915">
        <v>0</v>
      </c>
      <c r="AC10915">
        <v>0</v>
      </c>
      <c r="AD10915">
        <v>0</v>
      </c>
      <c r="AE10915">
        <v>5.2684269498791831</v>
      </c>
    </row>
    <row r="10916" spans="1:31" x14ac:dyDescent="0.25">
      <c r="A10916">
        <v>1668238</v>
      </c>
      <c r="B10916">
        <v>1</v>
      </c>
      <c r="C10916" t="s">
        <v>81</v>
      </c>
      <c r="D10916" t="s">
        <v>128</v>
      </c>
      <c r="E10916" t="s">
        <v>204</v>
      </c>
      <c r="F10916" t="s">
        <v>9810</v>
      </c>
      <c r="G10916" t="s">
        <v>161</v>
      </c>
      <c r="H10916" t="s">
        <v>134</v>
      </c>
      <c r="I10916" t="s">
        <v>135</v>
      </c>
      <c r="J10916" t="s">
        <v>136</v>
      </c>
      <c r="K10916" t="s">
        <v>137</v>
      </c>
      <c r="L10916" t="s">
        <v>30393</v>
      </c>
      <c r="M10916" t="s">
        <v>30394</v>
      </c>
      <c r="N10916">
        <v>0.62388888799999997</v>
      </c>
      <c r="O10916">
        <v>0</v>
      </c>
      <c r="P10916">
        <v>1229</v>
      </c>
      <c r="Q10916">
        <v>4</v>
      </c>
      <c r="R10916">
        <v>1</v>
      </c>
      <c r="S10916">
        <v>10</v>
      </c>
      <c r="T10916">
        <v>90</v>
      </c>
      <c r="U10916">
        <v>1</v>
      </c>
      <c r="V10916">
        <v>0</v>
      </c>
      <c r="W10916">
        <v>0</v>
      </c>
      <c r="X10916">
        <v>73.657757794269486</v>
      </c>
      <c r="Y10916">
        <v>1.3573907487862951</v>
      </c>
      <c r="Z10916">
        <v>4.6113990257833333E-3</v>
      </c>
      <c r="AA10916">
        <v>21.134529974106357</v>
      </c>
      <c r="AB10916">
        <v>6.7314752157883913</v>
      </c>
      <c r="AC10916">
        <v>0.68934031624794501</v>
      </c>
      <c r="AD10916">
        <v>0</v>
      </c>
      <c r="AE10916">
        <v>103.57510544822426</v>
      </c>
    </row>
    <row r="10917" spans="1:31" x14ac:dyDescent="0.25">
      <c r="A10917">
        <v>1668739</v>
      </c>
      <c r="B10917">
        <v>1</v>
      </c>
      <c r="C10917" t="s">
        <v>80</v>
      </c>
      <c r="D10917" t="s">
        <v>100</v>
      </c>
      <c r="E10917" t="s">
        <v>178</v>
      </c>
      <c r="F10917" t="s">
        <v>30395</v>
      </c>
      <c r="G10917" t="s">
        <v>403</v>
      </c>
      <c r="H10917" t="s">
        <v>149</v>
      </c>
      <c r="I10917" t="s">
        <v>135</v>
      </c>
      <c r="J10917" t="s">
        <v>136</v>
      </c>
      <c r="K10917" t="s">
        <v>137</v>
      </c>
      <c r="L10917" t="s">
        <v>30396</v>
      </c>
      <c r="M10917" t="s">
        <v>30397</v>
      </c>
      <c r="N10917">
        <v>2.3283333329999998</v>
      </c>
      <c r="O10917">
        <v>0</v>
      </c>
      <c r="P10917">
        <v>35</v>
      </c>
      <c r="Q10917">
        <v>0</v>
      </c>
      <c r="R10917">
        <v>0</v>
      </c>
      <c r="S10917">
        <v>0</v>
      </c>
      <c r="T10917">
        <v>1</v>
      </c>
      <c r="U10917">
        <v>0</v>
      </c>
      <c r="V10917">
        <v>0</v>
      </c>
      <c r="W10917">
        <v>0</v>
      </c>
      <c r="X10917">
        <v>31.824940194236486</v>
      </c>
      <c r="Y10917">
        <v>0</v>
      </c>
      <c r="Z10917">
        <v>0</v>
      </c>
      <c r="AA10917">
        <v>0</v>
      </c>
      <c r="AB10917">
        <v>0</v>
      </c>
      <c r="AC10917">
        <v>0</v>
      </c>
      <c r="AD10917">
        <v>0</v>
      </c>
      <c r="AE10917">
        <v>31.824940194236486</v>
      </c>
    </row>
    <row r="10918" spans="1:31" x14ac:dyDescent="0.25">
      <c r="A10918">
        <v>1668902</v>
      </c>
      <c r="B10918">
        <v>1</v>
      </c>
      <c r="C10918" t="s">
        <v>80</v>
      </c>
      <c r="D10918" t="s">
        <v>101</v>
      </c>
      <c r="E10918" t="s">
        <v>152</v>
      </c>
      <c r="F10918" t="s">
        <v>30398</v>
      </c>
      <c r="G10918" t="s">
        <v>3669</v>
      </c>
      <c r="H10918" t="s">
        <v>149</v>
      </c>
      <c r="I10918" t="s">
        <v>135</v>
      </c>
      <c r="J10918" t="s">
        <v>136</v>
      </c>
      <c r="K10918" t="s">
        <v>137</v>
      </c>
      <c r="L10918" t="s">
        <v>30399</v>
      </c>
      <c r="M10918" t="s">
        <v>30400</v>
      </c>
      <c r="N10918">
        <v>123.164166666</v>
      </c>
      <c r="O10918">
        <v>0</v>
      </c>
      <c r="P10918">
        <v>1</v>
      </c>
      <c r="Q10918">
        <v>0</v>
      </c>
      <c r="R10918">
        <v>0</v>
      </c>
      <c r="S10918">
        <v>0</v>
      </c>
      <c r="T10918">
        <v>0</v>
      </c>
      <c r="U10918">
        <v>0</v>
      </c>
      <c r="V10918">
        <v>0</v>
      </c>
      <c r="W10918">
        <v>0</v>
      </c>
      <c r="X10918">
        <v>77.886348540602597</v>
      </c>
      <c r="Y10918">
        <v>0</v>
      </c>
      <c r="Z10918">
        <v>0</v>
      </c>
      <c r="AA10918">
        <v>0</v>
      </c>
      <c r="AB10918">
        <v>0</v>
      </c>
      <c r="AC10918">
        <v>0</v>
      </c>
      <c r="AD10918">
        <v>0</v>
      </c>
      <c r="AE10918">
        <v>77.886348540602597</v>
      </c>
    </row>
    <row r="10919" spans="1:31" x14ac:dyDescent="0.25">
      <c r="A10919">
        <v>1668384</v>
      </c>
      <c r="B10919">
        <v>1</v>
      </c>
      <c r="C10919" t="s">
        <v>80</v>
      </c>
      <c r="D10919" t="s">
        <v>103</v>
      </c>
      <c r="E10919" t="s">
        <v>140</v>
      </c>
      <c r="F10919" t="s">
        <v>30401</v>
      </c>
      <c r="G10919" t="s">
        <v>148</v>
      </c>
      <c r="H10919" t="s">
        <v>134</v>
      </c>
      <c r="I10919" t="s">
        <v>135</v>
      </c>
      <c r="J10919" t="s">
        <v>136</v>
      </c>
      <c r="K10919" t="s">
        <v>143</v>
      </c>
      <c r="L10919" t="s">
        <v>30402</v>
      </c>
      <c r="M10919" t="s">
        <v>30403</v>
      </c>
      <c r="N10919">
        <v>2.6041666659999998</v>
      </c>
      <c r="O10919">
        <v>0</v>
      </c>
      <c r="P10919">
        <v>27</v>
      </c>
      <c r="Q10919">
        <v>0</v>
      </c>
      <c r="R10919">
        <v>3</v>
      </c>
      <c r="S10919">
        <v>20</v>
      </c>
      <c r="T10919">
        <v>40</v>
      </c>
      <c r="U10919">
        <v>28</v>
      </c>
      <c r="V10919">
        <v>9</v>
      </c>
      <c r="W10919">
        <v>0</v>
      </c>
      <c r="X10919">
        <v>68.036762117073877</v>
      </c>
      <c r="Y10919">
        <v>0</v>
      </c>
      <c r="Z10919">
        <v>0.59747348932863997</v>
      </c>
      <c r="AA10919">
        <v>453.76462328993637</v>
      </c>
      <c r="AB10919">
        <v>167.56089162053493</v>
      </c>
      <c r="AC10919">
        <v>2033.403632329135</v>
      </c>
      <c r="AD10919">
        <v>723.7403802562327</v>
      </c>
      <c r="AE10919">
        <v>3447.1037631022414</v>
      </c>
    </row>
    <row r="10920" spans="1:31" x14ac:dyDescent="0.25">
      <c r="A10920">
        <v>1668576</v>
      </c>
      <c r="B10920">
        <v>1</v>
      </c>
      <c r="C10920" t="s">
        <v>80</v>
      </c>
      <c r="D10920" t="s">
        <v>104</v>
      </c>
      <c r="E10920" t="s">
        <v>152</v>
      </c>
      <c r="F10920" t="s">
        <v>30404</v>
      </c>
      <c r="G10920" t="s">
        <v>154</v>
      </c>
      <c r="H10920" t="s">
        <v>149</v>
      </c>
      <c r="I10920" t="s">
        <v>135</v>
      </c>
      <c r="J10920" t="s">
        <v>136</v>
      </c>
      <c r="K10920" t="s">
        <v>137</v>
      </c>
      <c r="L10920" t="s">
        <v>30405</v>
      </c>
      <c r="M10920" t="s">
        <v>30406</v>
      </c>
      <c r="N10920">
        <v>10.080277776999999</v>
      </c>
      <c r="O10920">
        <v>0</v>
      </c>
      <c r="P10920">
        <v>1</v>
      </c>
      <c r="Q10920">
        <v>0</v>
      </c>
      <c r="R10920">
        <v>0</v>
      </c>
      <c r="S10920">
        <v>0</v>
      </c>
      <c r="T10920">
        <v>0</v>
      </c>
      <c r="U10920">
        <v>0</v>
      </c>
      <c r="V10920">
        <v>0</v>
      </c>
      <c r="W10920">
        <v>0</v>
      </c>
      <c r="X10920">
        <v>5.1122719348858183</v>
      </c>
      <c r="Y10920">
        <v>0</v>
      </c>
      <c r="Z10920">
        <v>0</v>
      </c>
      <c r="AA10920">
        <v>0</v>
      </c>
      <c r="AB10920">
        <v>0</v>
      </c>
      <c r="AC10920">
        <v>0</v>
      </c>
      <c r="AD10920">
        <v>0</v>
      </c>
      <c r="AE10920">
        <v>5.1122719348858183</v>
      </c>
    </row>
    <row r="10921" spans="1:31" x14ac:dyDescent="0.25">
      <c r="A10921">
        <v>1668424</v>
      </c>
      <c r="B10921">
        <v>1</v>
      </c>
      <c r="C10921" t="s">
        <v>80</v>
      </c>
      <c r="D10921" t="s">
        <v>97</v>
      </c>
      <c r="E10921" t="s">
        <v>152</v>
      </c>
      <c r="F10921" t="s">
        <v>30407</v>
      </c>
      <c r="G10921" t="s">
        <v>154</v>
      </c>
      <c r="H10921" t="s">
        <v>149</v>
      </c>
      <c r="I10921" t="s">
        <v>135</v>
      </c>
      <c r="J10921" t="s">
        <v>136</v>
      </c>
      <c r="K10921" t="s">
        <v>137</v>
      </c>
      <c r="L10921" t="s">
        <v>30408</v>
      </c>
      <c r="M10921" t="s">
        <v>30409</v>
      </c>
      <c r="N10921">
        <v>3.5474999999999999</v>
      </c>
      <c r="O10921">
        <v>0</v>
      </c>
      <c r="P10921">
        <v>1</v>
      </c>
      <c r="Q10921">
        <v>0</v>
      </c>
      <c r="R10921">
        <v>0</v>
      </c>
      <c r="S10921">
        <v>0</v>
      </c>
      <c r="T10921">
        <v>0</v>
      </c>
      <c r="U10921">
        <v>0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D10921">
        <v>0</v>
      </c>
      <c r="AE10921">
        <v>0</v>
      </c>
    </row>
    <row r="10922" spans="1:31" x14ac:dyDescent="0.25">
      <c r="A10922">
        <v>1668470</v>
      </c>
      <c r="B10922">
        <v>1</v>
      </c>
      <c r="C10922" t="s">
        <v>80</v>
      </c>
      <c r="D10922" t="s">
        <v>96</v>
      </c>
      <c r="E10922" t="s">
        <v>146</v>
      </c>
      <c r="F10922" t="s">
        <v>30410</v>
      </c>
      <c r="G10922" t="s">
        <v>187</v>
      </c>
      <c r="H10922" t="s">
        <v>149</v>
      </c>
      <c r="I10922" t="s">
        <v>135</v>
      </c>
      <c r="J10922" t="s">
        <v>136</v>
      </c>
      <c r="K10922" t="s">
        <v>137</v>
      </c>
      <c r="L10922" t="s">
        <v>30411</v>
      </c>
      <c r="M10922" t="s">
        <v>30412</v>
      </c>
      <c r="N10922">
        <v>6.5852777769999999</v>
      </c>
      <c r="O10922">
        <v>0</v>
      </c>
      <c r="P10922">
        <v>129</v>
      </c>
      <c r="Q10922">
        <v>0</v>
      </c>
      <c r="R10922">
        <v>0</v>
      </c>
      <c r="S10922">
        <v>0</v>
      </c>
      <c r="T10922">
        <v>107</v>
      </c>
      <c r="U10922">
        <v>0</v>
      </c>
      <c r="V10922">
        <v>0</v>
      </c>
      <c r="W10922">
        <v>0</v>
      </c>
      <c r="X10922">
        <v>316.5964752916006</v>
      </c>
      <c r="Y10922">
        <v>0</v>
      </c>
      <c r="Z10922">
        <v>0</v>
      </c>
      <c r="AA10922">
        <v>0</v>
      </c>
      <c r="AB10922">
        <v>731.91776480913188</v>
      </c>
      <c r="AC10922">
        <v>0</v>
      </c>
      <c r="AD10922">
        <v>0</v>
      </c>
      <c r="AE10922">
        <v>1048.5142401007324</v>
      </c>
    </row>
    <row r="10923" spans="1:31" x14ac:dyDescent="0.25">
      <c r="A10923">
        <v>1668802</v>
      </c>
      <c r="B10923">
        <v>1</v>
      </c>
      <c r="C10923" t="s">
        <v>80</v>
      </c>
      <c r="D10923" t="s">
        <v>108</v>
      </c>
      <c r="E10923" t="s">
        <v>152</v>
      </c>
      <c r="F10923" t="s">
        <v>30413</v>
      </c>
      <c r="G10923" t="s">
        <v>154</v>
      </c>
      <c r="H10923" t="s">
        <v>149</v>
      </c>
      <c r="I10923" t="s">
        <v>135</v>
      </c>
      <c r="J10923" t="s">
        <v>136</v>
      </c>
      <c r="K10923" t="s">
        <v>137</v>
      </c>
      <c r="L10923" t="s">
        <v>30414</v>
      </c>
      <c r="M10923" t="s">
        <v>30415</v>
      </c>
      <c r="N10923">
        <v>3.8205555549999999</v>
      </c>
      <c r="O10923">
        <v>0</v>
      </c>
      <c r="P10923">
        <v>1</v>
      </c>
      <c r="Q10923">
        <v>0</v>
      </c>
      <c r="R10923">
        <v>0</v>
      </c>
      <c r="S10923">
        <v>0</v>
      </c>
      <c r="T10923">
        <v>0</v>
      </c>
      <c r="U10923">
        <v>0</v>
      </c>
      <c r="V10923">
        <v>0</v>
      </c>
      <c r="W10923">
        <v>0</v>
      </c>
      <c r="X10923">
        <v>0.11667753947615501</v>
      </c>
      <c r="Y10923">
        <v>0</v>
      </c>
      <c r="Z10923">
        <v>0</v>
      </c>
      <c r="AA10923">
        <v>0</v>
      </c>
      <c r="AB10923">
        <v>0</v>
      </c>
      <c r="AC10923">
        <v>0</v>
      </c>
      <c r="AD10923">
        <v>0</v>
      </c>
      <c r="AE10923">
        <v>0.11667753947615501</v>
      </c>
    </row>
    <row r="10924" spans="1:31" x14ac:dyDescent="0.25">
      <c r="A10924">
        <v>1668361</v>
      </c>
      <c r="B10924">
        <v>1</v>
      </c>
      <c r="C10924" t="s">
        <v>80</v>
      </c>
      <c r="D10924" t="s">
        <v>82</v>
      </c>
      <c r="E10924" t="s">
        <v>146</v>
      </c>
      <c r="F10924" t="s">
        <v>15275</v>
      </c>
      <c r="G10924" t="s">
        <v>288</v>
      </c>
      <c r="H10924" t="s">
        <v>149</v>
      </c>
      <c r="I10924" t="s">
        <v>135</v>
      </c>
      <c r="J10924" t="s">
        <v>136</v>
      </c>
      <c r="K10924" t="s">
        <v>137</v>
      </c>
      <c r="L10924" t="s">
        <v>30416</v>
      </c>
      <c r="M10924" t="s">
        <v>30417</v>
      </c>
      <c r="N10924">
        <v>1.5933333329999999</v>
      </c>
      <c r="O10924">
        <v>0</v>
      </c>
      <c r="P10924">
        <v>240</v>
      </c>
      <c r="Q10924">
        <v>0</v>
      </c>
      <c r="R10924">
        <v>0</v>
      </c>
      <c r="S10924">
        <v>0</v>
      </c>
      <c r="T10924">
        <v>82</v>
      </c>
      <c r="U10924">
        <v>0</v>
      </c>
      <c r="V10924">
        <v>0</v>
      </c>
      <c r="W10924">
        <v>0</v>
      </c>
      <c r="X10924">
        <v>85.557058054376753</v>
      </c>
      <c r="Y10924">
        <v>0</v>
      </c>
      <c r="Z10924">
        <v>0</v>
      </c>
      <c r="AA10924">
        <v>0</v>
      </c>
      <c r="AB10924">
        <v>138.63038589231007</v>
      </c>
      <c r="AC10924">
        <v>0</v>
      </c>
      <c r="AD10924">
        <v>0</v>
      </c>
      <c r="AE10924">
        <v>224.18744394668681</v>
      </c>
    </row>
    <row r="10925" spans="1:31" x14ac:dyDescent="0.25">
      <c r="A10925">
        <v>1668616</v>
      </c>
      <c r="B10925">
        <v>1</v>
      </c>
      <c r="C10925" t="s">
        <v>80</v>
      </c>
      <c r="D10925" t="s">
        <v>83</v>
      </c>
      <c r="E10925" t="s">
        <v>152</v>
      </c>
      <c r="F10925" t="s">
        <v>30418</v>
      </c>
      <c r="G10925" t="s">
        <v>154</v>
      </c>
      <c r="H10925" t="s">
        <v>149</v>
      </c>
      <c r="I10925" t="s">
        <v>135</v>
      </c>
      <c r="J10925" t="s">
        <v>136</v>
      </c>
      <c r="K10925" t="s">
        <v>137</v>
      </c>
      <c r="L10925" t="s">
        <v>30419</v>
      </c>
      <c r="M10925" t="s">
        <v>30420</v>
      </c>
      <c r="N10925">
        <v>2.8594444440000002</v>
      </c>
      <c r="O10925">
        <v>0</v>
      </c>
      <c r="P10925">
        <v>1</v>
      </c>
      <c r="Q10925">
        <v>0</v>
      </c>
      <c r="R10925">
        <v>0</v>
      </c>
      <c r="S10925">
        <v>0</v>
      </c>
      <c r="T10925">
        <v>0</v>
      </c>
      <c r="U10925">
        <v>0</v>
      </c>
      <c r="V10925">
        <v>0</v>
      </c>
      <c r="W10925">
        <v>0</v>
      </c>
      <c r="X10925">
        <v>1.3093424447641067</v>
      </c>
      <c r="Y10925">
        <v>0</v>
      </c>
      <c r="Z10925">
        <v>0</v>
      </c>
      <c r="AA10925">
        <v>0</v>
      </c>
      <c r="AB10925">
        <v>0</v>
      </c>
      <c r="AC10925">
        <v>0</v>
      </c>
      <c r="AD10925">
        <v>0</v>
      </c>
      <c r="AE10925">
        <v>1.3093424447641067</v>
      </c>
    </row>
    <row r="10926" spans="1:31" x14ac:dyDescent="0.25">
      <c r="A10926">
        <v>1668324</v>
      </c>
      <c r="B10926">
        <v>1</v>
      </c>
      <c r="C10926" t="s">
        <v>81</v>
      </c>
      <c r="D10926" t="s">
        <v>114</v>
      </c>
      <c r="E10926" t="s">
        <v>146</v>
      </c>
      <c r="F10926" t="s">
        <v>30421</v>
      </c>
      <c r="G10926" t="s">
        <v>148</v>
      </c>
      <c r="H10926" t="s">
        <v>149</v>
      </c>
      <c r="I10926" t="s">
        <v>135</v>
      </c>
      <c r="J10926" t="s">
        <v>136</v>
      </c>
      <c r="K10926" t="s">
        <v>143</v>
      </c>
      <c r="L10926" t="s">
        <v>30422</v>
      </c>
      <c r="M10926" t="s">
        <v>30423</v>
      </c>
      <c r="N10926">
        <v>7.5447222219999999</v>
      </c>
      <c r="O10926">
        <v>0</v>
      </c>
      <c r="P10926">
        <v>169</v>
      </c>
      <c r="Q10926">
        <v>0</v>
      </c>
      <c r="R10926">
        <v>0</v>
      </c>
      <c r="S10926">
        <v>0</v>
      </c>
      <c r="T10926">
        <v>29</v>
      </c>
      <c r="U10926">
        <v>0</v>
      </c>
      <c r="V10926">
        <v>0</v>
      </c>
      <c r="W10926">
        <v>0</v>
      </c>
      <c r="X10926">
        <v>154.72120974894338</v>
      </c>
      <c r="Y10926">
        <v>0</v>
      </c>
      <c r="Z10926">
        <v>0</v>
      </c>
      <c r="AA10926">
        <v>0</v>
      </c>
      <c r="AB10926">
        <v>91.052195922499692</v>
      </c>
      <c r="AC10926">
        <v>0</v>
      </c>
      <c r="AD10926">
        <v>0</v>
      </c>
      <c r="AE10926">
        <v>245.77340567144307</v>
      </c>
    </row>
    <row r="10927" spans="1:31" x14ac:dyDescent="0.25">
      <c r="A10927">
        <v>1668679</v>
      </c>
      <c r="B10927">
        <v>1</v>
      </c>
      <c r="C10927" t="s">
        <v>80</v>
      </c>
      <c r="D10927" t="s">
        <v>94</v>
      </c>
      <c r="E10927" t="s">
        <v>642</v>
      </c>
      <c r="F10927" t="s">
        <v>30424</v>
      </c>
      <c r="G10927" t="s">
        <v>691</v>
      </c>
      <c r="H10927" t="s">
        <v>134</v>
      </c>
      <c r="I10927" t="s">
        <v>135</v>
      </c>
      <c r="J10927" t="s">
        <v>136</v>
      </c>
      <c r="K10927" t="s">
        <v>137</v>
      </c>
      <c r="L10927" t="s">
        <v>30425</v>
      </c>
      <c r="M10927" t="s">
        <v>30426</v>
      </c>
      <c r="N10927">
        <v>0.74444444399999998</v>
      </c>
      <c r="O10927">
        <v>0</v>
      </c>
      <c r="P10927">
        <v>1733</v>
      </c>
      <c r="Q10927">
        <v>11</v>
      </c>
      <c r="R10927">
        <v>511</v>
      </c>
      <c r="S10927">
        <v>21</v>
      </c>
      <c r="T10927">
        <v>217</v>
      </c>
      <c r="U10927">
        <v>13</v>
      </c>
      <c r="V10927">
        <v>0</v>
      </c>
      <c r="W10927">
        <v>0</v>
      </c>
      <c r="X10927">
        <v>187.43536706429899</v>
      </c>
      <c r="Y10927">
        <v>7.9275144352431113</v>
      </c>
      <c r="Z10927">
        <v>113.31687976991458</v>
      </c>
      <c r="AA10927">
        <v>93.596612573590008</v>
      </c>
      <c r="AB10927">
        <v>148.77394268659199</v>
      </c>
      <c r="AC10927">
        <v>482.02165363510625</v>
      </c>
      <c r="AD10927">
        <v>0</v>
      </c>
      <c r="AE10927">
        <v>1033.0719701647449</v>
      </c>
    </row>
    <row r="10928" spans="1:31" x14ac:dyDescent="0.25">
      <c r="A10928">
        <v>1668865</v>
      </c>
      <c r="B10928">
        <v>1</v>
      </c>
      <c r="C10928" t="s">
        <v>81</v>
      </c>
      <c r="D10928" t="s">
        <v>121</v>
      </c>
      <c r="E10928" t="s">
        <v>152</v>
      </c>
      <c r="F10928" t="s">
        <v>30427</v>
      </c>
      <c r="G10928" t="s">
        <v>154</v>
      </c>
      <c r="H10928" t="s">
        <v>149</v>
      </c>
      <c r="I10928" t="s">
        <v>135</v>
      </c>
      <c r="J10928" t="s">
        <v>136</v>
      </c>
      <c r="K10928" t="s">
        <v>137</v>
      </c>
      <c r="L10928" t="s">
        <v>30428</v>
      </c>
      <c r="M10928" t="s">
        <v>30429</v>
      </c>
      <c r="N10928">
        <v>1.461944444</v>
      </c>
      <c r="O10928">
        <v>0</v>
      </c>
      <c r="P10928">
        <v>1</v>
      </c>
      <c r="Q10928">
        <v>0</v>
      </c>
      <c r="R10928">
        <v>0</v>
      </c>
      <c r="S10928">
        <v>0</v>
      </c>
      <c r="T10928">
        <v>0</v>
      </c>
      <c r="U10928">
        <v>0</v>
      </c>
      <c r="V10928">
        <v>0</v>
      </c>
      <c r="W10928">
        <v>0</v>
      </c>
      <c r="X10928">
        <v>0</v>
      </c>
      <c r="Y10928">
        <v>0</v>
      </c>
      <c r="Z10928">
        <v>0</v>
      </c>
      <c r="AA10928">
        <v>0</v>
      </c>
      <c r="AB10928">
        <v>0</v>
      </c>
      <c r="AC10928">
        <v>0</v>
      </c>
      <c r="AD10928">
        <v>0</v>
      </c>
      <c r="AE10928">
        <v>0</v>
      </c>
    </row>
    <row r="10929" spans="1:31" x14ac:dyDescent="0.25">
      <c r="A10929">
        <v>1668301</v>
      </c>
      <c r="B10929">
        <v>1</v>
      </c>
      <c r="C10929" t="s">
        <v>80</v>
      </c>
      <c r="D10929" t="s">
        <v>106</v>
      </c>
      <c r="E10929" t="s">
        <v>204</v>
      </c>
      <c r="F10929" t="s">
        <v>30430</v>
      </c>
      <c r="G10929" t="s">
        <v>161</v>
      </c>
      <c r="H10929" t="s">
        <v>134</v>
      </c>
      <c r="I10929" t="s">
        <v>135</v>
      </c>
      <c r="J10929" t="s">
        <v>136</v>
      </c>
      <c r="K10929" t="s">
        <v>137</v>
      </c>
      <c r="L10929" t="s">
        <v>30431</v>
      </c>
      <c r="M10929" t="s">
        <v>30432</v>
      </c>
      <c r="N10929">
        <v>0.73305555499999997</v>
      </c>
      <c r="O10929">
        <v>1</v>
      </c>
      <c r="P10929">
        <v>473</v>
      </c>
      <c r="Q10929">
        <v>35</v>
      </c>
      <c r="R10929">
        <v>103</v>
      </c>
      <c r="S10929">
        <v>13</v>
      </c>
      <c r="T10929">
        <v>95</v>
      </c>
      <c r="U10929">
        <v>1</v>
      </c>
      <c r="V10929">
        <v>0</v>
      </c>
      <c r="W10929">
        <v>0</v>
      </c>
      <c r="X10929">
        <v>104.86468890308326</v>
      </c>
      <c r="Y10929">
        <v>44.607994748636472</v>
      </c>
      <c r="Z10929">
        <v>114.0755050867735</v>
      </c>
      <c r="AA10929">
        <v>20.890256057879135</v>
      </c>
      <c r="AB10929">
        <v>39.732330375334762</v>
      </c>
      <c r="AC10929">
        <v>4.1944785618278981</v>
      </c>
      <c r="AD10929">
        <v>0</v>
      </c>
      <c r="AE10929">
        <v>328.36525373353504</v>
      </c>
    </row>
    <row r="10930" spans="1:31" x14ac:dyDescent="0.25">
      <c r="A10930">
        <v>1668822</v>
      </c>
      <c r="B10930">
        <v>1</v>
      </c>
      <c r="C10930" t="s">
        <v>81</v>
      </c>
      <c r="D10930" t="s">
        <v>126</v>
      </c>
      <c r="E10930" t="s">
        <v>178</v>
      </c>
      <c r="F10930" t="s">
        <v>30433</v>
      </c>
      <c r="G10930" t="s">
        <v>180</v>
      </c>
      <c r="H10930" t="s">
        <v>149</v>
      </c>
      <c r="I10930" t="s">
        <v>135</v>
      </c>
      <c r="J10930" t="s">
        <v>136</v>
      </c>
      <c r="K10930" t="s">
        <v>137</v>
      </c>
      <c r="L10930" t="s">
        <v>30434</v>
      </c>
      <c r="M10930" t="s">
        <v>30435</v>
      </c>
      <c r="N10930">
        <v>3.7794444440000001</v>
      </c>
      <c r="O10930">
        <v>0</v>
      </c>
      <c r="P10930">
        <v>260</v>
      </c>
      <c r="Q10930">
        <v>0</v>
      </c>
      <c r="R10930">
        <v>1</v>
      </c>
      <c r="S10930">
        <v>0</v>
      </c>
      <c r="T10930">
        <v>15</v>
      </c>
      <c r="U10930">
        <v>0</v>
      </c>
      <c r="V10930">
        <v>0</v>
      </c>
      <c r="W10930">
        <v>0</v>
      </c>
      <c r="X10930">
        <v>263.97121187007451</v>
      </c>
      <c r="Y10930">
        <v>0</v>
      </c>
      <c r="Z10930">
        <v>0.22452625516539002</v>
      </c>
      <c r="AA10930">
        <v>0</v>
      </c>
      <c r="AB10930">
        <v>26.397068413353974</v>
      </c>
      <c r="AC10930">
        <v>0</v>
      </c>
      <c r="AD10930">
        <v>0</v>
      </c>
      <c r="AE10930">
        <v>290.59280653859389</v>
      </c>
    </row>
    <row r="10931" spans="1:31" x14ac:dyDescent="0.25">
      <c r="A10931">
        <v>1668181</v>
      </c>
      <c r="B10931">
        <v>1</v>
      </c>
      <c r="C10931" t="s">
        <v>81</v>
      </c>
      <c r="D10931" t="s">
        <v>115</v>
      </c>
      <c r="E10931" t="s">
        <v>140</v>
      </c>
      <c r="F10931" t="s">
        <v>30436</v>
      </c>
      <c r="G10931" t="s">
        <v>161</v>
      </c>
      <c r="H10931" t="s">
        <v>134</v>
      </c>
      <c r="I10931" t="s">
        <v>191</v>
      </c>
      <c r="J10931" t="s">
        <v>136</v>
      </c>
      <c r="K10931" t="s">
        <v>137</v>
      </c>
      <c r="L10931" t="s">
        <v>30437</v>
      </c>
      <c r="M10931" t="s">
        <v>30438</v>
      </c>
      <c r="N10931">
        <v>8.3333330000000001E-3</v>
      </c>
      <c r="O10931">
        <v>1</v>
      </c>
      <c r="P10931">
        <v>15068</v>
      </c>
      <c r="Q10931">
        <v>31</v>
      </c>
      <c r="R10931">
        <v>750</v>
      </c>
      <c r="S10931">
        <v>63</v>
      </c>
      <c r="T10931">
        <v>1876</v>
      </c>
      <c r="U10931">
        <v>7</v>
      </c>
      <c r="V10931">
        <v>5</v>
      </c>
      <c r="W10931">
        <v>2.2369494172500004E-3</v>
      </c>
      <c r="X10931">
        <v>29.091078963672839</v>
      </c>
      <c r="Y10931">
        <v>0.28061184176337495</v>
      </c>
      <c r="Z10931">
        <v>0.87356631451648314</v>
      </c>
      <c r="AA10931">
        <v>2.2167667173132997</v>
      </c>
      <c r="AB10931">
        <v>4.4575485139665538</v>
      </c>
      <c r="AC10931">
        <v>0.95102714385067499</v>
      </c>
      <c r="AD10931">
        <v>0.33804498674099998</v>
      </c>
      <c r="AE10931">
        <v>38.210881431241468</v>
      </c>
    </row>
    <row r="10932" spans="1:31" x14ac:dyDescent="0.25">
      <c r="A10932">
        <v>1668722</v>
      </c>
      <c r="B10932">
        <v>1</v>
      </c>
      <c r="C10932" t="s">
        <v>81</v>
      </c>
      <c r="D10932" t="s">
        <v>113</v>
      </c>
      <c r="E10932" t="s">
        <v>178</v>
      </c>
      <c r="F10932" t="s">
        <v>30439</v>
      </c>
      <c r="G10932" t="s">
        <v>675</v>
      </c>
      <c r="H10932" t="s">
        <v>149</v>
      </c>
      <c r="I10932" t="s">
        <v>135</v>
      </c>
      <c r="J10932" t="s">
        <v>136</v>
      </c>
      <c r="K10932" t="s">
        <v>137</v>
      </c>
      <c r="L10932" t="s">
        <v>30440</v>
      </c>
      <c r="M10932" t="s">
        <v>30441</v>
      </c>
      <c r="N10932">
        <v>3.0772222220000001</v>
      </c>
      <c r="O10932">
        <v>0</v>
      </c>
      <c r="P10932">
        <v>30</v>
      </c>
      <c r="Q10932">
        <v>0</v>
      </c>
      <c r="R10932">
        <v>0</v>
      </c>
      <c r="S10932">
        <v>0</v>
      </c>
      <c r="T10932">
        <v>6</v>
      </c>
      <c r="U10932">
        <v>0</v>
      </c>
      <c r="V10932">
        <v>0</v>
      </c>
      <c r="W10932">
        <v>0</v>
      </c>
      <c r="X10932">
        <v>22.061234398128523</v>
      </c>
      <c r="Y10932">
        <v>0</v>
      </c>
      <c r="Z10932">
        <v>0</v>
      </c>
      <c r="AA10932">
        <v>0</v>
      </c>
      <c r="AB10932">
        <v>6.7703505062692919</v>
      </c>
      <c r="AC10932">
        <v>0</v>
      </c>
      <c r="AD10932">
        <v>0</v>
      </c>
      <c r="AE10932">
        <v>28.831584904397815</v>
      </c>
    </row>
    <row r="10933" spans="1:31" x14ac:dyDescent="0.25">
      <c r="A10933">
        <v>1668281</v>
      </c>
      <c r="B10933">
        <v>1</v>
      </c>
      <c r="C10933" t="s">
        <v>81</v>
      </c>
      <c r="D10933" t="s">
        <v>118</v>
      </c>
      <c r="E10933" t="s">
        <v>131</v>
      </c>
      <c r="F10933" t="s">
        <v>19357</v>
      </c>
      <c r="G10933" t="s">
        <v>148</v>
      </c>
      <c r="H10933" t="s">
        <v>134</v>
      </c>
      <c r="I10933" t="s">
        <v>135</v>
      </c>
      <c r="J10933" t="s">
        <v>136</v>
      </c>
      <c r="K10933" t="s">
        <v>143</v>
      </c>
      <c r="L10933" t="s">
        <v>30442</v>
      </c>
      <c r="M10933" t="s">
        <v>30443</v>
      </c>
      <c r="N10933">
        <v>7.7769444439999997</v>
      </c>
      <c r="O10933">
        <v>2</v>
      </c>
      <c r="P10933">
        <v>1392</v>
      </c>
      <c r="Q10933">
        <v>168</v>
      </c>
      <c r="R10933">
        <v>167</v>
      </c>
      <c r="S10933">
        <v>25</v>
      </c>
      <c r="T10933">
        <v>128</v>
      </c>
      <c r="U10933">
        <v>1</v>
      </c>
      <c r="V10933">
        <v>0</v>
      </c>
      <c r="W10933">
        <v>2.6515059390092928</v>
      </c>
      <c r="X10933">
        <v>1040.7124257697249</v>
      </c>
      <c r="Y10933">
        <v>1091.848662382004</v>
      </c>
      <c r="Z10933">
        <v>314.95328986306544</v>
      </c>
      <c r="AA10933">
        <v>756.00761413910277</v>
      </c>
      <c r="AB10933">
        <v>314.82540089930001</v>
      </c>
      <c r="AC10933">
        <v>2.2279815300703878</v>
      </c>
      <c r="AD10933">
        <v>0</v>
      </c>
      <c r="AE10933">
        <v>3523.2268805222766</v>
      </c>
    </row>
    <row r="10934" spans="1:31" x14ac:dyDescent="0.25">
      <c r="A10934">
        <v>1668387</v>
      </c>
      <c r="B10934">
        <v>1</v>
      </c>
      <c r="C10934" t="s">
        <v>80</v>
      </c>
      <c r="D10934" t="s">
        <v>90</v>
      </c>
      <c r="E10934" t="s">
        <v>178</v>
      </c>
      <c r="F10934" t="s">
        <v>30444</v>
      </c>
      <c r="G10934" t="s">
        <v>142</v>
      </c>
      <c r="H10934" t="s">
        <v>149</v>
      </c>
      <c r="I10934" t="s">
        <v>135</v>
      </c>
      <c r="J10934" t="s">
        <v>136</v>
      </c>
      <c r="K10934" t="s">
        <v>143</v>
      </c>
      <c r="L10934" t="s">
        <v>30445</v>
      </c>
      <c r="M10934" t="s">
        <v>30446</v>
      </c>
      <c r="N10934">
        <v>3.3394444440000002</v>
      </c>
      <c r="O10934">
        <v>0</v>
      </c>
      <c r="P10934">
        <v>95</v>
      </c>
      <c r="Q10934">
        <v>0</v>
      </c>
      <c r="R10934">
        <v>0</v>
      </c>
      <c r="S10934">
        <v>0</v>
      </c>
      <c r="T10934">
        <v>8</v>
      </c>
      <c r="U10934">
        <v>0</v>
      </c>
      <c r="V10934">
        <v>0</v>
      </c>
      <c r="W10934">
        <v>0</v>
      </c>
      <c r="X10934">
        <v>83.770636393851362</v>
      </c>
      <c r="Y10934">
        <v>0</v>
      </c>
      <c r="Z10934">
        <v>0</v>
      </c>
      <c r="AA10934">
        <v>0</v>
      </c>
      <c r="AB10934">
        <v>8.6203822796681635</v>
      </c>
      <c r="AC10934">
        <v>0</v>
      </c>
      <c r="AD10934">
        <v>0</v>
      </c>
      <c r="AE10934">
        <v>92.391018673519525</v>
      </c>
    </row>
    <row r="10935" spans="1:31" x14ac:dyDescent="0.25">
      <c r="A10935">
        <v>1668493</v>
      </c>
      <c r="B10935">
        <v>1</v>
      </c>
      <c r="C10935" t="s">
        <v>80</v>
      </c>
      <c r="D10935" t="s">
        <v>82</v>
      </c>
      <c r="E10935" t="s">
        <v>178</v>
      </c>
      <c r="F10935" t="s">
        <v>30447</v>
      </c>
      <c r="G10935" t="s">
        <v>227</v>
      </c>
      <c r="H10935" t="s">
        <v>149</v>
      </c>
      <c r="I10935" t="s">
        <v>135</v>
      </c>
      <c r="J10935" t="s">
        <v>136</v>
      </c>
      <c r="K10935" t="s">
        <v>137</v>
      </c>
      <c r="L10935" t="s">
        <v>30448</v>
      </c>
      <c r="M10935" t="s">
        <v>30449</v>
      </c>
      <c r="N10935">
        <v>1.468611111</v>
      </c>
      <c r="O10935">
        <v>0</v>
      </c>
      <c r="P10935">
        <v>85</v>
      </c>
      <c r="Q10935">
        <v>0</v>
      </c>
      <c r="R10935">
        <v>0</v>
      </c>
      <c r="S10935">
        <v>0</v>
      </c>
      <c r="T10935">
        <v>8</v>
      </c>
      <c r="U10935">
        <v>0</v>
      </c>
      <c r="V10935">
        <v>0</v>
      </c>
      <c r="W10935">
        <v>0</v>
      </c>
      <c r="X10935">
        <v>33.000217264769717</v>
      </c>
      <c r="Y10935">
        <v>0</v>
      </c>
      <c r="Z10935">
        <v>0</v>
      </c>
      <c r="AA10935">
        <v>0</v>
      </c>
      <c r="AB10935">
        <v>2.7826323027398465</v>
      </c>
      <c r="AC10935">
        <v>0</v>
      </c>
      <c r="AD10935">
        <v>0</v>
      </c>
      <c r="AE10935">
        <v>35.782849567509565</v>
      </c>
    </row>
    <row r="10936" spans="1:31" x14ac:dyDescent="0.25">
      <c r="A10936">
        <v>1668742</v>
      </c>
      <c r="B10936">
        <v>1</v>
      </c>
      <c r="C10936" t="s">
        <v>80</v>
      </c>
      <c r="D10936" t="s">
        <v>84</v>
      </c>
      <c r="E10936" t="s">
        <v>152</v>
      </c>
      <c r="F10936" t="s">
        <v>30450</v>
      </c>
      <c r="G10936" t="s">
        <v>154</v>
      </c>
      <c r="H10936" t="s">
        <v>149</v>
      </c>
      <c r="I10936" t="s">
        <v>135</v>
      </c>
      <c r="J10936" t="s">
        <v>136</v>
      </c>
      <c r="K10936" t="s">
        <v>137</v>
      </c>
      <c r="L10936" t="s">
        <v>30451</v>
      </c>
      <c r="M10936" t="s">
        <v>30452</v>
      </c>
      <c r="N10936">
        <v>5.3205555550000003</v>
      </c>
      <c r="O10936">
        <v>0</v>
      </c>
      <c r="P10936">
        <v>1</v>
      </c>
      <c r="Q10936">
        <v>0</v>
      </c>
      <c r="R10936">
        <v>0</v>
      </c>
      <c r="S10936">
        <v>0</v>
      </c>
      <c r="T10936">
        <v>0</v>
      </c>
      <c r="U10936">
        <v>0</v>
      </c>
      <c r="V10936">
        <v>0</v>
      </c>
      <c r="W10936">
        <v>0</v>
      </c>
      <c r="X10936">
        <v>1.4120383848675326</v>
      </c>
      <c r="Y10936">
        <v>0</v>
      </c>
      <c r="Z10936">
        <v>0</v>
      </c>
      <c r="AA10936">
        <v>0</v>
      </c>
      <c r="AB10936">
        <v>0</v>
      </c>
      <c r="AC10936">
        <v>0</v>
      </c>
      <c r="AD10936">
        <v>0</v>
      </c>
      <c r="AE10936">
        <v>1.4120383848675326</v>
      </c>
    </row>
    <row r="10937" spans="1:31" x14ac:dyDescent="0.25">
      <c r="A10937">
        <v>1668444</v>
      </c>
      <c r="B10937">
        <v>1</v>
      </c>
      <c r="C10937" t="s">
        <v>80</v>
      </c>
      <c r="D10937" t="s">
        <v>94</v>
      </c>
      <c r="E10937" t="s">
        <v>146</v>
      </c>
      <c r="F10937" t="s">
        <v>30453</v>
      </c>
      <c r="G10937" t="s">
        <v>770</v>
      </c>
      <c r="H10937" t="s">
        <v>149</v>
      </c>
      <c r="I10937" t="s">
        <v>135</v>
      </c>
      <c r="J10937" t="s">
        <v>136</v>
      </c>
      <c r="K10937" t="s">
        <v>137</v>
      </c>
      <c r="L10937" t="s">
        <v>30454</v>
      </c>
      <c r="M10937" t="s">
        <v>30455</v>
      </c>
      <c r="N10937">
        <v>1.7863888880000001</v>
      </c>
      <c r="O10937">
        <v>0</v>
      </c>
      <c r="P10937">
        <v>194</v>
      </c>
      <c r="Q10937">
        <v>0</v>
      </c>
      <c r="R10937">
        <v>0</v>
      </c>
      <c r="S10937">
        <v>0</v>
      </c>
      <c r="T10937">
        <v>13</v>
      </c>
      <c r="U10937">
        <v>0</v>
      </c>
      <c r="V10937">
        <v>0</v>
      </c>
      <c r="W10937">
        <v>0</v>
      </c>
      <c r="X10937">
        <v>104.32263815809756</v>
      </c>
      <c r="Y10937">
        <v>0</v>
      </c>
      <c r="Z10937">
        <v>0</v>
      </c>
      <c r="AA10937">
        <v>0</v>
      </c>
      <c r="AB10937">
        <v>15.88765916063948</v>
      </c>
      <c r="AC10937">
        <v>0</v>
      </c>
      <c r="AD10937">
        <v>0</v>
      </c>
      <c r="AE10937">
        <v>120.21029731873705</v>
      </c>
    </row>
    <row r="10938" spans="1:31" x14ac:dyDescent="0.25">
      <c r="A10938">
        <v>1668195</v>
      </c>
      <c r="B10938">
        <v>1</v>
      </c>
      <c r="C10938" t="s">
        <v>80</v>
      </c>
      <c r="D10938" t="s">
        <v>82</v>
      </c>
      <c r="E10938" t="s">
        <v>178</v>
      </c>
      <c r="F10938" t="s">
        <v>29597</v>
      </c>
      <c r="G10938" t="s">
        <v>227</v>
      </c>
      <c r="H10938" t="s">
        <v>149</v>
      </c>
      <c r="I10938" t="s">
        <v>135</v>
      </c>
      <c r="J10938" t="s">
        <v>136</v>
      </c>
      <c r="K10938" t="s">
        <v>137</v>
      </c>
      <c r="L10938" t="s">
        <v>30456</v>
      </c>
      <c r="M10938" t="s">
        <v>30457</v>
      </c>
      <c r="N10938">
        <v>0.87083333299999999</v>
      </c>
      <c r="O10938">
        <v>0</v>
      </c>
      <c r="P10938">
        <v>20</v>
      </c>
      <c r="Q10938">
        <v>0</v>
      </c>
      <c r="R10938">
        <v>0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5.3704944214932313</v>
      </c>
      <c r="Y10938">
        <v>0</v>
      </c>
      <c r="Z10938">
        <v>0</v>
      </c>
      <c r="AA10938">
        <v>0</v>
      </c>
      <c r="AB10938">
        <v>0</v>
      </c>
      <c r="AC10938">
        <v>0</v>
      </c>
      <c r="AD10938">
        <v>0</v>
      </c>
      <c r="AE10938">
        <v>5.3704944214932313</v>
      </c>
    </row>
    <row r="10939" spans="1:31" x14ac:dyDescent="0.25">
      <c r="A10939">
        <v>1668344</v>
      </c>
      <c r="B10939">
        <v>1</v>
      </c>
      <c r="C10939" t="s">
        <v>80</v>
      </c>
      <c r="D10939" t="s">
        <v>108</v>
      </c>
      <c r="E10939" t="s">
        <v>178</v>
      </c>
      <c r="F10939" t="s">
        <v>30458</v>
      </c>
      <c r="G10939" t="s">
        <v>227</v>
      </c>
      <c r="H10939" t="s">
        <v>149</v>
      </c>
      <c r="I10939" t="s">
        <v>135</v>
      </c>
      <c r="J10939" t="s">
        <v>136</v>
      </c>
      <c r="K10939" t="s">
        <v>137</v>
      </c>
      <c r="L10939" t="s">
        <v>30459</v>
      </c>
      <c r="M10939" t="s">
        <v>30460</v>
      </c>
      <c r="N10939">
        <v>5.4911111110000004</v>
      </c>
      <c r="O10939">
        <v>0</v>
      </c>
      <c r="P10939">
        <v>19</v>
      </c>
      <c r="Q10939">
        <v>0</v>
      </c>
      <c r="R10939">
        <v>2</v>
      </c>
      <c r="S10939">
        <v>0</v>
      </c>
      <c r="T10939">
        <v>2</v>
      </c>
      <c r="U10939">
        <v>0</v>
      </c>
      <c r="V10939">
        <v>0</v>
      </c>
      <c r="W10939">
        <v>0</v>
      </c>
      <c r="X10939">
        <v>10.999321932287598</v>
      </c>
      <c r="Y10939">
        <v>0</v>
      </c>
      <c r="Z10939">
        <v>6.4563651333151659E-2</v>
      </c>
      <c r="AA10939">
        <v>0</v>
      </c>
      <c r="AB10939">
        <v>1.1490343121733334E-3</v>
      </c>
      <c r="AC10939">
        <v>0</v>
      </c>
      <c r="AD10939">
        <v>0</v>
      </c>
      <c r="AE10939">
        <v>11.065034617932923</v>
      </c>
    </row>
    <row r="10940" spans="1:31" x14ac:dyDescent="0.25">
      <c r="A10940">
        <v>1668487</v>
      </c>
      <c r="B10940">
        <v>1</v>
      </c>
      <c r="C10940" t="s">
        <v>80</v>
      </c>
      <c r="D10940" t="s">
        <v>92</v>
      </c>
      <c r="E10940" t="s">
        <v>204</v>
      </c>
      <c r="F10940" t="s">
        <v>4962</v>
      </c>
      <c r="G10940" t="s">
        <v>161</v>
      </c>
      <c r="H10940" t="s">
        <v>134</v>
      </c>
      <c r="I10940" t="s">
        <v>135</v>
      </c>
      <c r="J10940" t="s">
        <v>136</v>
      </c>
      <c r="K10940" t="s">
        <v>137</v>
      </c>
      <c r="L10940" t="s">
        <v>30461</v>
      </c>
      <c r="M10940" t="s">
        <v>30462</v>
      </c>
      <c r="N10940">
        <v>0.43055555499999998</v>
      </c>
      <c r="O10940">
        <v>23</v>
      </c>
      <c r="P10940">
        <v>1486</v>
      </c>
      <c r="Q10940">
        <v>3</v>
      </c>
      <c r="R10940">
        <v>27</v>
      </c>
      <c r="S10940">
        <v>23</v>
      </c>
      <c r="T10940">
        <v>184</v>
      </c>
      <c r="U10940">
        <v>1</v>
      </c>
      <c r="V10940">
        <v>1</v>
      </c>
      <c r="W10940">
        <v>46.254947150798941</v>
      </c>
      <c r="X10940">
        <v>104.48336218145303</v>
      </c>
      <c r="Y10940">
        <v>1.9981581541396667</v>
      </c>
      <c r="Z10940">
        <v>3.1274821170265832</v>
      </c>
      <c r="AA10940">
        <v>21.274698384580137</v>
      </c>
      <c r="AB10940">
        <v>43.802128418421901</v>
      </c>
      <c r="AC10940">
        <v>2.1228257258079446</v>
      </c>
      <c r="AD10940">
        <v>1.1045705970833336E-4</v>
      </c>
      <c r="AE10940">
        <v>223.06371258928792</v>
      </c>
    </row>
    <row r="10941" spans="1:31" x14ac:dyDescent="0.25">
      <c r="A10941">
        <v>1668736</v>
      </c>
      <c r="B10941">
        <v>1</v>
      </c>
      <c r="C10941" t="s">
        <v>81</v>
      </c>
      <c r="D10941" t="s">
        <v>122</v>
      </c>
      <c r="E10941" t="s">
        <v>131</v>
      </c>
      <c r="F10941" t="s">
        <v>30463</v>
      </c>
      <c r="G10941" t="s">
        <v>195</v>
      </c>
      <c r="H10941" t="s">
        <v>134</v>
      </c>
      <c r="I10941" t="s">
        <v>135</v>
      </c>
      <c r="J10941" t="s">
        <v>136</v>
      </c>
      <c r="K10941" t="s">
        <v>137</v>
      </c>
      <c r="L10941" t="s">
        <v>30464</v>
      </c>
      <c r="M10941" t="s">
        <v>30465</v>
      </c>
      <c r="N10941">
        <v>5.9455555550000003</v>
      </c>
      <c r="O10941">
        <v>0</v>
      </c>
      <c r="P10941">
        <v>117</v>
      </c>
      <c r="Q10941">
        <v>0</v>
      </c>
      <c r="R10941">
        <v>0</v>
      </c>
      <c r="S10941">
        <v>0</v>
      </c>
      <c r="T10941">
        <v>14</v>
      </c>
      <c r="U10941">
        <v>0</v>
      </c>
      <c r="V10941">
        <v>0</v>
      </c>
      <c r="W10941">
        <v>0</v>
      </c>
      <c r="X10941">
        <v>75.994074266716424</v>
      </c>
      <c r="Y10941">
        <v>0</v>
      </c>
      <c r="Z10941">
        <v>0</v>
      </c>
      <c r="AA10941">
        <v>0</v>
      </c>
      <c r="AB10941">
        <v>27.258521397467295</v>
      </c>
      <c r="AC10941">
        <v>0</v>
      </c>
      <c r="AD10941">
        <v>0</v>
      </c>
      <c r="AE10941">
        <v>103.25259566418372</v>
      </c>
    </row>
    <row r="10942" spans="1:31" x14ac:dyDescent="0.25">
      <c r="A10942">
        <v>1668636</v>
      </c>
      <c r="B10942">
        <v>1</v>
      </c>
      <c r="C10942" t="s">
        <v>80</v>
      </c>
      <c r="D10942" t="s">
        <v>82</v>
      </c>
      <c r="E10942" t="s">
        <v>642</v>
      </c>
      <c r="F10942" t="s">
        <v>30466</v>
      </c>
      <c r="G10942" t="s">
        <v>161</v>
      </c>
      <c r="H10942" t="s">
        <v>134</v>
      </c>
      <c r="I10942" t="s">
        <v>135</v>
      </c>
      <c r="J10942" t="s">
        <v>136</v>
      </c>
      <c r="K10942" t="s">
        <v>137</v>
      </c>
      <c r="L10942" t="s">
        <v>30467</v>
      </c>
      <c r="M10942" t="s">
        <v>30468</v>
      </c>
      <c r="N10942">
        <v>0.19895722199999999</v>
      </c>
      <c r="O10942">
        <v>0</v>
      </c>
      <c r="P10942">
        <v>0</v>
      </c>
      <c r="Q10942">
        <v>0</v>
      </c>
      <c r="R10942">
        <v>0</v>
      </c>
      <c r="S10942">
        <v>2</v>
      </c>
      <c r="T10942">
        <v>2</v>
      </c>
      <c r="U10942">
        <v>1</v>
      </c>
      <c r="V10942">
        <v>0</v>
      </c>
      <c r="W10942">
        <v>0</v>
      </c>
      <c r="X10942">
        <v>0</v>
      </c>
      <c r="Y10942">
        <v>0</v>
      </c>
      <c r="Z10942">
        <v>0</v>
      </c>
      <c r="AA10942">
        <v>8.4434749759075469</v>
      </c>
      <c r="AB10942">
        <v>6.6779002745555552E-2</v>
      </c>
      <c r="AC10942">
        <v>4.2182221949185497</v>
      </c>
      <c r="AD10942">
        <v>0</v>
      </c>
      <c r="AE10942">
        <v>12.728476173571652</v>
      </c>
    </row>
    <row r="10943" spans="1:31" x14ac:dyDescent="0.25">
      <c r="A10943">
        <v>1668287</v>
      </c>
      <c r="B10943">
        <v>1</v>
      </c>
      <c r="C10943" t="s">
        <v>81</v>
      </c>
      <c r="D10943" t="s">
        <v>120</v>
      </c>
      <c r="E10943" t="s">
        <v>204</v>
      </c>
      <c r="F10943" t="s">
        <v>30469</v>
      </c>
      <c r="G10943" t="s">
        <v>161</v>
      </c>
      <c r="H10943" t="s">
        <v>134</v>
      </c>
      <c r="I10943" t="s">
        <v>135</v>
      </c>
      <c r="J10943" t="s">
        <v>136</v>
      </c>
      <c r="K10943" t="s">
        <v>137</v>
      </c>
      <c r="L10943" t="s">
        <v>30470</v>
      </c>
      <c r="M10943" t="s">
        <v>30471</v>
      </c>
      <c r="N10943">
        <v>1.0333333330000001</v>
      </c>
      <c r="O10943">
        <v>3</v>
      </c>
      <c r="P10943">
        <v>3</v>
      </c>
      <c r="Q10943">
        <v>65</v>
      </c>
      <c r="R10943">
        <v>62</v>
      </c>
      <c r="S10943">
        <v>6</v>
      </c>
      <c r="T10943">
        <v>2</v>
      </c>
      <c r="U10943">
        <v>0</v>
      </c>
      <c r="V10943">
        <v>0</v>
      </c>
      <c r="W10943">
        <v>0.38247666187859342</v>
      </c>
      <c r="X10943">
        <v>0.37507825814279333</v>
      </c>
      <c r="Y10943">
        <v>105.12378022562756</v>
      </c>
      <c r="Z10943">
        <v>20.034530244560962</v>
      </c>
      <c r="AA10943">
        <v>48.721889653438851</v>
      </c>
      <c r="AB10943">
        <v>23.585340441615809</v>
      </c>
      <c r="AC10943">
        <v>0</v>
      </c>
      <c r="AD10943">
        <v>0</v>
      </c>
      <c r="AE10943">
        <v>198.22309548526459</v>
      </c>
    </row>
    <row r="10944" spans="1:31" x14ac:dyDescent="0.25">
      <c r="A10944">
        <v>1668310</v>
      </c>
      <c r="B10944">
        <v>1</v>
      </c>
      <c r="C10944" t="s">
        <v>80</v>
      </c>
      <c r="D10944" t="s">
        <v>83</v>
      </c>
      <c r="E10944" t="s">
        <v>131</v>
      </c>
      <c r="F10944" t="s">
        <v>30472</v>
      </c>
      <c r="G10944" t="s">
        <v>148</v>
      </c>
      <c r="H10944" t="s">
        <v>134</v>
      </c>
      <c r="I10944" t="s">
        <v>135</v>
      </c>
      <c r="J10944" t="s">
        <v>136</v>
      </c>
      <c r="K10944" t="s">
        <v>143</v>
      </c>
      <c r="L10944" t="s">
        <v>30473</v>
      </c>
      <c r="M10944" t="s">
        <v>30474</v>
      </c>
      <c r="N10944">
        <v>1.6397683329999999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10</v>
      </c>
      <c r="U10944">
        <v>0</v>
      </c>
      <c r="V10944">
        <v>2</v>
      </c>
      <c r="W10944">
        <v>0</v>
      </c>
      <c r="X10944">
        <v>0</v>
      </c>
      <c r="Y10944">
        <v>0</v>
      </c>
      <c r="Z10944">
        <v>0</v>
      </c>
      <c r="AA10944">
        <v>0</v>
      </c>
      <c r="AB10944">
        <v>45.381234182321762</v>
      </c>
      <c r="AC10944">
        <v>0</v>
      </c>
      <c r="AD10944">
        <v>42.606253915662464</v>
      </c>
      <c r="AE10944">
        <v>87.987488097984226</v>
      </c>
    </row>
    <row r="10945" spans="1:31" x14ac:dyDescent="0.25">
      <c r="A10945">
        <v>1668456</v>
      </c>
      <c r="B10945">
        <v>1</v>
      </c>
      <c r="C10945" t="s">
        <v>81</v>
      </c>
      <c r="D10945" t="s">
        <v>113</v>
      </c>
      <c r="E10945" t="s">
        <v>178</v>
      </c>
      <c r="F10945" t="s">
        <v>30475</v>
      </c>
      <c r="G10945" t="s">
        <v>1115</v>
      </c>
      <c r="H10945" t="s">
        <v>149</v>
      </c>
      <c r="I10945" t="s">
        <v>135</v>
      </c>
      <c r="J10945" t="s">
        <v>136</v>
      </c>
      <c r="K10945" t="s">
        <v>137</v>
      </c>
      <c r="L10945" t="s">
        <v>30476</v>
      </c>
      <c r="M10945" t="s">
        <v>30477</v>
      </c>
      <c r="N10945">
        <v>2.111388888</v>
      </c>
      <c r="O10945">
        <v>0</v>
      </c>
      <c r="P10945">
        <v>48</v>
      </c>
      <c r="Q10945">
        <v>0</v>
      </c>
      <c r="R10945">
        <v>2</v>
      </c>
      <c r="S10945">
        <v>0</v>
      </c>
      <c r="T10945">
        <v>4</v>
      </c>
      <c r="U10945">
        <v>0</v>
      </c>
      <c r="V10945">
        <v>0</v>
      </c>
      <c r="W10945">
        <v>0</v>
      </c>
      <c r="X10945">
        <v>22.832140890574625</v>
      </c>
      <c r="Y10945">
        <v>0</v>
      </c>
      <c r="Z10945">
        <v>1.0966883230524447</v>
      </c>
      <c r="AA10945">
        <v>0</v>
      </c>
      <c r="AB10945">
        <v>1.3532745735079053</v>
      </c>
      <c r="AC10945">
        <v>0</v>
      </c>
      <c r="AD10945">
        <v>0</v>
      </c>
      <c r="AE10945">
        <v>25.282103787134975</v>
      </c>
    </row>
    <row r="10946" spans="1:31" x14ac:dyDescent="0.25">
      <c r="A10946">
        <v>1668473</v>
      </c>
      <c r="B10946">
        <v>1</v>
      </c>
      <c r="C10946" t="s">
        <v>80</v>
      </c>
      <c r="D10946" t="s">
        <v>92</v>
      </c>
      <c r="E10946" t="s">
        <v>178</v>
      </c>
      <c r="F10946" t="s">
        <v>30478</v>
      </c>
      <c r="G10946" t="s">
        <v>252</v>
      </c>
      <c r="H10946" t="s">
        <v>149</v>
      </c>
      <c r="I10946" t="s">
        <v>135</v>
      </c>
      <c r="J10946" t="s">
        <v>136</v>
      </c>
      <c r="K10946" t="s">
        <v>137</v>
      </c>
      <c r="L10946" t="s">
        <v>30479</v>
      </c>
      <c r="M10946" t="s">
        <v>30480</v>
      </c>
      <c r="N10946">
        <v>1.2622222219999999</v>
      </c>
      <c r="O10946">
        <v>0</v>
      </c>
      <c r="P10946">
        <v>197</v>
      </c>
      <c r="Q10946">
        <v>0</v>
      </c>
      <c r="R10946">
        <v>1</v>
      </c>
      <c r="S10946">
        <v>0</v>
      </c>
      <c r="T10946">
        <v>6</v>
      </c>
      <c r="U10946">
        <v>0</v>
      </c>
      <c r="V10946">
        <v>0</v>
      </c>
      <c r="W10946">
        <v>0</v>
      </c>
      <c r="X10946">
        <v>34.710810906512044</v>
      </c>
      <c r="Y10946">
        <v>0</v>
      </c>
      <c r="Z10946">
        <v>5.5779607521280833E-2</v>
      </c>
      <c r="AA10946">
        <v>0</v>
      </c>
      <c r="AB10946">
        <v>0.67975979110079998</v>
      </c>
      <c r="AC10946">
        <v>0</v>
      </c>
      <c r="AD10946">
        <v>0</v>
      </c>
      <c r="AE10946">
        <v>35.446350305134125</v>
      </c>
    </row>
    <row r="10947" spans="1:31" x14ac:dyDescent="0.25">
      <c r="A10947">
        <v>1668479</v>
      </c>
      <c r="B10947">
        <v>1</v>
      </c>
      <c r="C10947" t="s">
        <v>81</v>
      </c>
      <c r="D10947" t="s">
        <v>127</v>
      </c>
      <c r="E10947" t="s">
        <v>131</v>
      </c>
      <c r="F10947" t="s">
        <v>30481</v>
      </c>
      <c r="G10947" t="s">
        <v>161</v>
      </c>
      <c r="H10947" t="s">
        <v>134</v>
      </c>
      <c r="I10947" t="s">
        <v>135</v>
      </c>
      <c r="J10947" t="s">
        <v>136</v>
      </c>
      <c r="K10947" t="s">
        <v>137</v>
      </c>
      <c r="L10947" t="s">
        <v>30482</v>
      </c>
      <c r="M10947" t="s">
        <v>30483</v>
      </c>
      <c r="N10947">
        <v>0.51611111099999996</v>
      </c>
      <c r="O10947">
        <v>0</v>
      </c>
      <c r="P10947">
        <v>4914</v>
      </c>
      <c r="Q10947">
        <v>0</v>
      </c>
      <c r="R10947">
        <v>16</v>
      </c>
      <c r="S10947">
        <v>0</v>
      </c>
      <c r="T10947">
        <v>305</v>
      </c>
      <c r="U10947">
        <v>0</v>
      </c>
      <c r="V10947">
        <v>0</v>
      </c>
      <c r="W10947">
        <v>0</v>
      </c>
      <c r="X10947">
        <v>621.26910791754119</v>
      </c>
      <c r="Y10947">
        <v>0</v>
      </c>
      <c r="Z10947">
        <v>2.5576769020345091</v>
      </c>
      <c r="AA10947">
        <v>0</v>
      </c>
      <c r="AB10947">
        <v>92.738846346859589</v>
      </c>
      <c r="AC10947">
        <v>0</v>
      </c>
      <c r="AD10947">
        <v>0</v>
      </c>
      <c r="AE10947">
        <v>716.5656311664352</v>
      </c>
    </row>
    <row r="10948" spans="1:31" x14ac:dyDescent="0.25">
      <c r="A10948">
        <v>1668602</v>
      </c>
      <c r="B10948">
        <v>1</v>
      </c>
      <c r="C10948" t="s">
        <v>80</v>
      </c>
      <c r="D10948" t="s">
        <v>93</v>
      </c>
      <c r="E10948" t="s">
        <v>152</v>
      </c>
      <c r="F10948" t="s">
        <v>30484</v>
      </c>
      <c r="G10948" t="s">
        <v>154</v>
      </c>
      <c r="H10948" t="s">
        <v>149</v>
      </c>
      <c r="I10948" t="s">
        <v>135</v>
      </c>
      <c r="J10948" t="s">
        <v>136</v>
      </c>
      <c r="K10948" t="s">
        <v>137</v>
      </c>
      <c r="L10948" t="s">
        <v>30485</v>
      </c>
      <c r="M10948" t="s">
        <v>30486</v>
      </c>
      <c r="N10948">
        <v>4.6283333329999996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1</v>
      </c>
      <c r="U10948">
        <v>0</v>
      </c>
      <c r="V10948">
        <v>0</v>
      </c>
      <c r="W10948">
        <v>0</v>
      </c>
      <c r="X10948">
        <v>0</v>
      </c>
      <c r="Y10948">
        <v>0</v>
      </c>
      <c r="Z10948">
        <v>0</v>
      </c>
      <c r="AA10948">
        <v>0</v>
      </c>
      <c r="AB10948">
        <v>1.4069676456102</v>
      </c>
      <c r="AC10948">
        <v>0</v>
      </c>
      <c r="AD10948">
        <v>0</v>
      </c>
      <c r="AE10948">
        <v>1.4069676456102</v>
      </c>
    </row>
    <row r="10949" spans="1:31" x14ac:dyDescent="0.25">
      <c r="A10949">
        <v>1668270</v>
      </c>
      <c r="B10949">
        <v>1</v>
      </c>
      <c r="C10949" t="s">
        <v>81</v>
      </c>
      <c r="D10949" t="s">
        <v>112</v>
      </c>
      <c r="E10949" t="s">
        <v>152</v>
      </c>
      <c r="F10949" t="s">
        <v>30487</v>
      </c>
      <c r="G10949" t="s">
        <v>154</v>
      </c>
      <c r="H10949" t="s">
        <v>149</v>
      </c>
      <c r="I10949" t="s">
        <v>135</v>
      </c>
      <c r="J10949" t="s">
        <v>136</v>
      </c>
      <c r="K10949" t="s">
        <v>137</v>
      </c>
      <c r="L10949" t="s">
        <v>30488</v>
      </c>
      <c r="M10949" t="s">
        <v>30489</v>
      </c>
      <c r="N10949">
        <v>0.900277777</v>
      </c>
      <c r="O10949">
        <v>0</v>
      </c>
      <c r="P10949">
        <v>0</v>
      </c>
      <c r="Q10949">
        <v>0</v>
      </c>
      <c r="R10949">
        <v>1</v>
      </c>
      <c r="S10949">
        <v>0</v>
      </c>
      <c r="T10949">
        <v>0</v>
      </c>
      <c r="U10949">
        <v>0</v>
      </c>
      <c r="V10949">
        <v>0</v>
      </c>
      <c r="W10949">
        <v>0</v>
      </c>
      <c r="X10949">
        <v>0</v>
      </c>
      <c r="Y10949">
        <v>0</v>
      </c>
      <c r="Z10949">
        <v>1.711232249231111E-3</v>
      </c>
      <c r="AA10949">
        <v>0</v>
      </c>
      <c r="AB10949">
        <v>0</v>
      </c>
      <c r="AC10949">
        <v>0</v>
      </c>
      <c r="AD10949">
        <v>0</v>
      </c>
      <c r="AE10949">
        <v>1.711232249231111E-3</v>
      </c>
    </row>
    <row r="10950" spans="1:31" x14ac:dyDescent="0.25">
      <c r="A10950">
        <v>1668851</v>
      </c>
      <c r="B10950">
        <v>1</v>
      </c>
      <c r="C10950" t="s">
        <v>80</v>
      </c>
      <c r="D10950" t="s">
        <v>83</v>
      </c>
      <c r="E10950" t="s">
        <v>146</v>
      </c>
      <c r="F10950" t="s">
        <v>26773</v>
      </c>
      <c r="G10950" t="s">
        <v>260</v>
      </c>
      <c r="H10950" t="s">
        <v>149</v>
      </c>
      <c r="I10950" t="s">
        <v>135</v>
      </c>
      <c r="J10950" t="s">
        <v>136</v>
      </c>
      <c r="K10950" t="s">
        <v>137</v>
      </c>
      <c r="L10950" t="s">
        <v>30490</v>
      </c>
      <c r="M10950" t="s">
        <v>30491</v>
      </c>
      <c r="N10950">
        <v>0.704166666</v>
      </c>
      <c r="O10950">
        <v>0</v>
      </c>
      <c r="P10950">
        <v>350</v>
      </c>
      <c r="Q10950">
        <v>0</v>
      </c>
      <c r="R10950">
        <v>0</v>
      </c>
      <c r="S10950">
        <v>0</v>
      </c>
      <c r="T10950">
        <v>20</v>
      </c>
      <c r="U10950">
        <v>0</v>
      </c>
      <c r="V10950">
        <v>0</v>
      </c>
      <c r="W10950">
        <v>0</v>
      </c>
      <c r="X10950">
        <v>117.70386937488357</v>
      </c>
      <c r="Y10950">
        <v>0</v>
      </c>
      <c r="Z10950">
        <v>0</v>
      </c>
      <c r="AA10950">
        <v>0</v>
      </c>
      <c r="AB10950">
        <v>8.1587323949617598</v>
      </c>
      <c r="AC10950">
        <v>0</v>
      </c>
      <c r="AD10950">
        <v>0</v>
      </c>
      <c r="AE10950">
        <v>125.86260176984533</v>
      </c>
    </row>
    <row r="10951" spans="1:31" x14ac:dyDescent="0.25">
      <c r="A10951">
        <v>1668556</v>
      </c>
      <c r="B10951">
        <v>1</v>
      </c>
      <c r="C10951" t="s">
        <v>81</v>
      </c>
      <c r="D10951" t="s">
        <v>112</v>
      </c>
      <c r="E10951" t="s">
        <v>152</v>
      </c>
      <c r="F10951" t="s">
        <v>30492</v>
      </c>
      <c r="G10951" t="s">
        <v>154</v>
      </c>
      <c r="H10951" t="s">
        <v>149</v>
      </c>
      <c r="I10951" t="s">
        <v>135</v>
      </c>
      <c r="J10951" t="s">
        <v>136</v>
      </c>
      <c r="K10951" t="s">
        <v>137</v>
      </c>
      <c r="L10951" t="s">
        <v>30493</v>
      </c>
      <c r="M10951" t="s">
        <v>30494</v>
      </c>
      <c r="N10951">
        <v>4.1127777769999998</v>
      </c>
      <c r="O10951">
        <v>0</v>
      </c>
      <c r="P10951">
        <v>9</v>
      </c>
      <c r="Q10951">
        <v>0</v>
      </c>
      <c r="R10951">
        <v>0</v>
      </c>
      <c r="S10951">
        <v>0</v>
      </c>
      <c r="T10951">
        <v>0</v>
      </c>
      <c r="U10951">
        <v>0</v>
      </c>
      <c r="V10951">
        <v>0</v>
      </c>
      <c r="W10951">
        <v>0</v>
      </c>
      <c r="X10951">
        <v>11.067815011742123</v>
      </c>
      <c r="Y10951">
        <v>0</v>
      </c>
      <c r="Z10951">
        <v>0</v>
      </c>
      <c r="AA10951">
        <v>0</v>
      </c>
      <c r="AB10951">
        <v>0</v>
      </c>
      <c r="AC10951">
        <v>0</v>
      </c>
      <c r="AD10951">
        <v>0</v>
      </c>
      <c r="AE10951">
        <v>11.067815011742123</v>
      </c>
    </row>
    <row r="10952" spans="1:31" x14ac:dyDescent="0.25">
      <c r="A10952">
        <v>1668519</v>
      </c>
      <c r="B10952">
        <v>1</v>
      </c>
      <c r="C10952" t="s">
        <v>80</v>
      </c>
      <c r="D10952" t="s">
        <v>86</v>
      </c>
      <c r="E10952" t="s">
        <v>152</v>
      </c>
      <c r="F10952" t="s">
        <v>30495</v>
      </c>
      <c r="G10952" t="s">
        <v>172</v>
      </c>
      <c r="H10952" t="s">
        <v>149</v>
      </c>
      <c r="I10952" t="s">
        <v>135</v>
      </c>
      <c r="J10952" t="s">
        <v>136</v>
      </c>
      <c r="K10952" t="s">
        <v>137</v>
      </c>
      <c r="L10952" t="s">
        <v>30496</v>
      </c>
      <c r="M10952" t="s">
        <v>30497</v>
      </c>
      <c r="N10952">
        <v>4.6416666659999999</v>
      </c>
      <c r="O10952">
        <v>0</v>
      </c>
      <c r="P10952">
        <v>23</v>
      </c>
      <c r="Q10952">
        <v>0</v>
      </c>
      <c r="R10952">
        <v>0</v>
      </c>
      <c r="S10952">
        <v>0</v>
      </c>
      <c r="T10952">
        <v>0</v>
      </c>
      <c r="U10952">
        <v>0</v>
      </c>
      <c r="V10952">
        <v>0</v>
      </c>
      <c r="W10952">
        <v>0</v>
      </c>
      <c r="X10952">
        <v>37.083924874583509</v>
      </c>
      <c r="Y10952">
        <v>0</v>
      </c>
      <c r="Z10952">
        <v>0</v>
      </c>
      <c r="AA10952">
        <v>0</v>
      </c>
      <c r="AB10952">
        <v>0</v>
      </c>
      <c r="AC10952">
        <v>0</v>
      </c>
      <c r="AD10952">
        <v>0</v>
      </c>
      <c r="AE10952">
        <v>37.083924874583509</v>
      </c>
    </row>
    <row r="10953" spans="1:31" x14ac:dyDescent="0.25">
      <c r="A10953">
        <v>1668705</v>
      </c>
      <c r="B10953">
        <v>1</v>
      </c>
      <c r="C10953" t="s">
        <v>80</v>
      </c>
      <c r="D10953" t="s">
        <v>87</v>
      </c>
      <c r="E10953" t="s">
        <v>131</v>
      </c>
      <c r="F10953" t="s">
        <v>30140</v>
      </c>
      <c r="G10953" t="s">
        <v>161</v>
      </c>
      <c r="H10953" t="s">
        <v>134</v>
      </c>
      <c r="I10953" t="s">
        <v>135</v>
      </c>
      <c r="J10953" t="s">
        <v>136</v>
      </c>
      <c r="K10953" t="s">
        <v>137</v>
      </c>
      <c r="L10953" t="s">
        <v>30498</v>
      </c>
      <c r="M10953" t="s">
        <v>30499</v>
      </c>
      <c r="N10953">
        <v>5.8611111E-2</v>
      </c>
      <c r="O10953">
        <v>0</v>
      </c>
      <c r="P10953">
        <v>1675</v>
      </c>
      <c r="Q10953">
        <v>0</v>
      </c>
      <c r="R10953">
        <v>1</v>
      </c>
      <c r="S10953">
        <v>7</v>
      </c>
      <c r="T10953">
        <v>67</v>
      </c>
      <c r="U10953">
        <v>0</v>
      </c>
      <c r="V10953">
        <v>0</v>
      </c>
      <c r="W10953">
        <v>0</v>
      </c>
      <c r="X10953">
        <v>32.013585276416393</v>
      </c>
      <c r="Y10953">
        <v>0</v>
      </c>
      <c r="Z10953">
        <v>2.2534199599500004E-4</v>
      </c>
      <c r="AA10953">
        <v>2.8033888373076241</v>
      </c>
      <c r="AB10953">
        <v>4.789679300674698</v>
      </c>
      <c r="AC10953">
        <v>0</v>
      </c>
      <c r="AD10953">
        <v>0</v>
      </c>
      <c r="AE10953">
        <v>39.606878756394707</v>
      </c>
    </row>
    <row r="10954" spans="1:31" x14ac:dyDescent="0.25">
      <c r="A10954">
        <v>1668811</v>
      </c>
      <c r="B10954">
        <v>1</v>
      </c>
      <c r="C10954" t="s">
        <v>80</v>
      </c>
      <c r="D10954" t="s">
        <v>94</v>
      </c>
      <c r="E10954" t="s">
        <v>131</v>
      </c>
      <c r="F10954" t="s">
        <v>30500</v>
      </c>
      <c r="G10954" t="s">
        <v>691</v>
      </c>
      <c r="H10954" t="s">
        <v>134</v>
      </c>
      <c r="I10954" t="s">
        <v>135</v>
      </c>
      <c r="J10954" t="s">
        <v>136</v>
      </c>
      <c r="K10954" t="s">
        <v>137</v>
      </c>
      <c r="L10954" t="s">
        <v>30501</v>
      </c>
      <c r="M10954" t="s">
        <v>30502</v>
      </c>
      <c r="N10954">
        <v>1.4602777769999999</v>
      </c>
      <c r="O10954">
        <v>0</v>
      </c>
      <c r="P10954">
        <v>278</v>
      </c>
      <c r="Q10954">
        <v>0</v>
      </c>
      <c r="R10954">
        <v>0</v>
      </c>
      <c r="S10954">
        <v>0</v>
      </c>
      <c r="T10954">
        <v>19</v>
      </c>
      <c r="U10954">
        <v>0</v>
      </c>
      <c r="V10954">
        <v>0</v>
      </c>
      <c r="W10954">
        <v>0</v>
      </c>
      <c r="X10954">
        <v>119.30278115716973</v>
      </c>
      <c r="Y10954">
        <v>0</v>
      </c>
      <c r="Z10954">
        <v>0</v>
      </c>
      <c r="AA10954">
        <v>0</v>
      </c>
      <c r="AB10954">
        <v>14.870432206300825</v>
      </c>
      <c r="AC10954">
        <v>0</v>
      </c>
      <c r="AD10954">
        <v>0</v>
      </c>
      <c r="AE10954">
        <v>134.17321336347055</v>
      </c>
    </row>
    <row r="10955" spans="1:31" x14ac:dyDescent="0.25">
      <c r="A10955">
        <v>1668416</v>
      </c>
      <c r="B10955">
        <v>1</v>
      </c>
      <c r="C10955" t="s">
        <v>80</v>
      </c>
      <c r="D10955" t="s">
        <v>82</v>
      </c>
      <c r="E10955" t="s">
        <v>152</v>
      </c>
      <c r="F10955" t="s">
        <v>30503</v>
      </c>
      <c r="G10955" t="s">
        <v>507</v>
      </c>
      <c r="H10955" t="s">
        <v>149</v>
      </c>
      <c r="I10955" t="s">
        <v>135</v>
      </c>
      <c r="J10955" t="s">
        <v>136</v>
      </c>
      <c r="K10955" t="s">
        <v>137</v>
      </c>
      <c r="L10955" t="s">
        <v>30504</v>
      </c>
      <c r="M10955" t="s">
        <v>30505</v>
      </c>
      <c r="N10955">
        <v>0.63027777699999998</v>
      </c>
      <c r="O10955">
        <v>0</v>
      </c>
      <c r="P10955">
        <v>14</v>
      </c>
      <c r="Q10955">
        <v>0</v>
      </c>
      <c r="R10955">
        <v>0</v>
      </c>
      <c r="S10955">
        <v>0</v>
      </c>
      <c r="T10955">
        <v>6</v>
      </c>
      <c r="U10955">
        <v>0</v>
      </c>
      <c r="V10955">
        <v>0</v>
      </c>
      <c r="W10955">
        <v>0</v>
      </c>
      <c r="X10955">
        <v>3.9506407708199545</v>
      </c>
      <c r="Y10955">
        <v>0</v>
      </c>
      <c r="Z10955">
        <v>0</v>
      </c>
      <c r="AA10955">
        <v>0</v>
      </c>
      <c r="AB10955">
        <v>2.6988412911175379</v>
      </c>
      <c r="AC10955">
        <v>0</v>
      </c>
      <c r="AD10955">
        <v>0</v>
      </c>
      <c r="AE10955">
        <v>6.6494820619374924</v>
      </c>
    </row>
    <row r="10956" spans="1:31" x14ac:dyDescent="0.25">
      <c r="A10956">
        <v>1668204</v>
      </c>
      <c r="B10956">
        <v>1</v>
      </c>
      <c r="C10956" t="s">
        <v>80</v>
      </c>
      <c r="D10956" t="s">
        <v>85</v>
      </c>
      <c r="E10956" t="s">
        <v>178</v>
      </c>
      <c r="F10956" t="s">
        <v>26231</v>
      </c>
      <c r="G10956" t="s">
        <v>227</v>
      </c>
      <c r="H10956" t="s">
        <v>149</v>
      </c>
      <c r="I10956" t="s">
        <v>135</v>
      </c>
      <c r="J10956" t="s">
        <v>136</v>
      </c>
      <c r="K10956" t="s">
        <v>137</v>
      </c>
      <c r="L10956" t="s">
        <v>30506</v>
      </c>
      <c r="M10956" t="s">
        <v>30507</v>
      </c>
      <c r="N10956">
        <v>1.491666666</v>
      </c>
      <c r="O10956">
        <v>0</v>
      </c>
      <c r="P10956">
        <v>30</v>
      </c>
      <c r="Q10956">
        <v>0</v>
      </c>
      <c r="R10956">
        <v>0</v>
      </c>
      <c r="S10956">
        <v>0</v>
      </c>
      <c r="T10956">
        <v>9</v>
      </c>
      <c r="U10956">
        <v>0</v>
      </c>
      <c r="V10956">
        <v>0</v>
      </c>
      <c r="W10956">
        <v>0</v>
      </c>
      <c r="X10956">
        <v>10.192602160247446</v>
      </c>
      <c r="Y10956">
        <v>0</v>
      </c>
      <c r="Z10956">
        <v>0</v>
      </c>
      <c r="AA10956">
        <v>0</v>
      </c>
      <c r="AB10956">
        <v>7.0842539505694528</v>
      </c>
      <c r="AC10956">
        <v>0</v>
      </c>
      <c r="AD10956">
        <v>0</v>
      </c>
      <c r="AE10956">
        <v>17.276856110816901</v>
      </c>
    </row>
    <row r="10957" spans="1:31" x14ac:dyDescent="0.25">
      <c r="A10957">
        <v>1668702</v>
      </c>
      <c r="B10957">
        <v>1</v>
      </c>
      <c r="C10957" t="s">
        <v>80</v>
      </c>
      <c r="D10957" t="s">
        <v>85</v>
      </c>
      <c r="E10957" t="s">
        <v>1154</v>
      </c>
      <c r="F10957" t="s">
        <v>26128</v>
      </c>
      <c r="G10957" t="s">
        <v>260</v>
      </c>
      <c r="H10957" t="s">
        <v>149</v>
      </c>
      <c r="I10957" t="s">
        <v>135</v>
      </c>
      <c r="J10957" t="s">
        <v>136</v>
      </c>
      <c r="K10957" t="s">
        <v>137</v>
      </c>
      <c r="L10957" t="s">
        <v>30508</v>
      </c>
      <c r="M10957" t="s">
        <v>30509</v>
      </c>
      <c r="N10957">
        <v>0.98750000000000004</v>
      </c>
      <c r="O10957">
        <v>0</v>
      </c>
      <c r="P10957">
        <v>731</v>
      </c>
      <c r="Q10957">
        <v>0</v>
      </c>
      <c r="R10957">
        <v>0</v>
      </c>
      <c r="S10957">
        <v>0</v>
      </c>
      <c r="T10957">
        <v>99</v>
      </c>
      <c r="U10957">
        <v>0</v>
      </c>
      <c r="V10957">
        <v>1</v>
      </c>
      <c r="W10957">
        <v>0</v>
      </c>
      <c r="X10957">
        <v>206.4228525887313</v>
      </c>
      <c r="Y10957">
        <v>0</v>
      </c>
      <c r="Z10957">
        <v>0</v>
      </c>
      <c r="AA10957">
        <v>0</v>
      </c>
      <c r="AB10957">
        <v>74.760139744400206</v>
      </c>
      <c r="AC10957">
        <v>0</v>
      </c>
      <c r="AD10957">
        <v>0.55381727273400005</v>
      </c>
      <c r="AE10957">
        <v>281.73680960586552</v>
      </c>
    </row>
    <row r="10958" spans="1:31" x14ac:dyDescent="0.25">
      <c r="A10958">
        <v>1668725</v>
      </c>
      <c r="B10958">
        <v>1</v>
      </c>
      <c r="C10958" t="s">
        <v>80</v>
      </c>
      <c r="D10958" t="s">
        <v>84</v>
      </c>
      <c r="E10958" t="s">
        <v>152</v>
      </c>
      <c r="F10958" t="s">
        <v>30510</v>
      </c>
      <c r="G10958" t="s">
        <v>154</v>
      </c>
      <c r="H10958" t="s">
        <v>149</v>
      </c>
      <c r="I10958" t="s">
        <v>135</v>
      </c>
      <c r="J10958" t="s">
        <v>136</v>
      </c>
      <c r="K10958" t="s">
        <v>137</v>
      </c>
      <c r="L10958" t="s">
        <v>30511</v>
      </c>
      <c r="M10958" t="s">
        <v>30512</v>
      </c>
      <c r="N10958">
        <v>3.648055555</v>
      </c>
      <c r="O10958">
        <v>0</v>
      </c>
      <c r="P10958">
        <v>1</v>
      </c>
      <c r="Q10958">
        <v>0</v>
      </c>
      <c r="R10958">
        <v>0</v>
      </c>
      <c r="S10958">
        <v>0</v>
      </c>
      <c r="T10958">
        <v>1</v>
      </c>
      <c r="U10958">
        <v>0</v>
      </c>
      <c r="V10958">
        <v>0</v>
      </c>
      <c r="W10958">
        <v>0</v>
      </c>
      <c r="X10958">
        <v>2.1869033396983695</v>
      </c>
      <c r="Y10958">
        <v>0</v>
      </c>
      <c r="Z10958">
        <v>0</v>
      </c>
      <c r="AA10958">
        <v>0</v>
      </c>
      <c r="AB10958">
        <v>0</v>
      </c>
      <c r="AC10958">
        <v>0</v>
      </c>
      <c r="AD10958">
        <v>0</v>
      </c>
      <c r="AE10958">
        <v>2.1869033396983695</v>
      </c>
    </row>
    <row r="10959" spans="1:31" x14ac:dyDescent="0.25">
      <c r="A10959">
        <v>1668559</v>
      </c>
      <c r="B10959">
        <v>1</v>
      </c>
      <c r="C10959" t="s">
        <v>80</v>
      </c>
      <c r="D10959" t="s">
        <v>97</v>
      </c>
      <c r="E10959" t="s">
        <v>152</v>
      </c>
      <c r="F10959" t="s">
        <v>30513</v>
      </c>
      <c r="G10959" t="s">
        <v>154</v>
      </c>
      <c r="H10959" t="s">
        <v>149</v>
      </c>
      <c r="I10959" t="s">
        <v>135</v>
      </c>
      <c r="J10959" t="s">
        <v>136</v>
      </c>
      <c r="K10959" t="s">
        <v>137</v>
      </c>
      <c r="L10959" t="s">
        <v>30514</v>
      </c>
      <c r="M10959" t="s">
        <v>30515</v>
      </c>
      <c r="N10959">
        <v>1.7847222220000001</v>
      </c>
      <c r="O10959">
        <v>0</v>
      </c>
      <c r="P10959">
        <v>1</v>
      </c>
      <c r="Q10959">
        <v>0</v>
      </c>
      <c r="R10959">
        <v>0</v>
      </c>
      <c r="S10959">
        <v>0</v>
      </c>
      <c r="T10959">
        <v>0</v>
      </c>
      <c r="U10959">
        <v>0</v>
      </c>
      <c r="V10959">
        <v>0</v>
      </c>
      <c r="W10959">
        <v>0</v>
      </c>
      <c r="X10959">
        <v>0.491032649770625</v>
      </c>
      <c r="Y10959">
        <v>0</v>
      </c>
      <c r="Z10959">
        <v>0</v>
      </c>
      <c r="AA10959">
        <v>0</v>
      </c>
      <c r="AB10959">
        <v>0</v>
      </c>
      <c r="AC10959">
        <v>0</v>
      </c>
      <c r="AD10959">
        <v>0</v>
      </c>
      <c r="AE10959">
        <v>0.491032649770625</v>
      </c>
    </row>
    <row r="10960" spans="1:31" x14ac:dyDescent="0.25">
      <c r="A10960">
        <v>1668582</v>
      </c>
      <c r="B10960">
        <v>1</v>
      </c>
      <c r="C10960" t="s">
        <v>80</v>
      </c>
      <c r="D10960" t="s">
        <v>107</v>
      </c>
      <c r="E10960" t="s">
        <v>362</v>
      </c>
      <c r="F10960" t="s">
        <v>30516</v>
      </c>
      <c r="G10960" t="s">
        <v>180</v>
      </c>
      <c r="H10960" t="s">
        <v>149</v>
      </c>
      <c r="I10960" t="s">
        <v>135</v>
      </c>
      <c r="J10960" t="s">
        <v>136</v>
      </c>
      <c r="K10960" t="s">
        <v>137</v>
      </c>
      <c r="L10960" t="s">
        <v>30517</v>
      </c>
      <c r="M10960" t="s">
        <v>30518</v>
      </c>
      <c r="N10960">
        <v>2.3283333329999998</v>
      </c>
      <c r="O10960">
        <v>0</v>
      </c>
      <c r="P10960">
        <v>10</v>
      </c>
      <c r="Q10960">
        <v>0</v>
      </c>
      <c r="R10960">
        <v>0</v>
      </c>
      <c r="S10960">
        <v>0</v>
      </c>
      <c r="T10960">
        <v>0</v>
      </c>
      <c r="U10960">
        <v>0</v>
      </c>
      <c r="V10960">
        <v>0</v>
      </c>
      <c r="W10960">
        <v>0</v>
      </c>
      <c r="X10960">
        <v>2.812684442907055</v>
      </c>
      <c r="Y10960">
        <v>0</v>
      </c>
      <c r="Z10960">
        <v>0</v>
      </c>
      <c r="AA10960">
        <v>0</v>
      </c>
      <c r="AB10960">
        <v>0</v>
      </c>
      <c r="AC10960">
        <v>0</v>
      </c>
      <c r="AD10960">
        <v>0</v>
      </c>
      <c r="AE10960">
        <v>2.812684442907055</v>
      </c>
    </row>
    <row r="10961" spans="1:31" x14ac:dyDescent="0.25">
      <c r="A10961">
        <v>1668184</v>
      </c>
      <c r="B10961">
        <v>1</v>
      </c>
      <c r="C10961" t="s">
        <v>81</v>
      </c>
      <c r="D10961" t="s">
        <v>123</v>
      </c>
      <c r="E10961" t="s">
        <v>140</v>
      </c>
      <c r="F10961" t="s">
        <v>30519</v>
      </c>
      <c r="G10961" t="s">
        <v>161</v>
      </c>
      <c r="H10961" t="s">
        <v>134</v>
      </c>
      <c r="I10961" t="s">
        <v>135</v>
      </c>
      <c r="J10961" t="s">
        <v>136</v>
      </c>
      <c r="K10961" t="s">
        <v>137</v>
      </c>
      <c r="L10961" t="s">
        <v>30520</v>
      </c>
      <c r="M10961" t="s">
        <v>30521</v>
      </c>
      <c r="N10961">
        <v>0.95027777700000005</v>
      </c>
      <c r="O10961">
        <v>5</v>
      </c>
      <c r="P10961">
        <v>590</v>
      </c>
      <c r="Q10961">
        <v>374</v>
      </c>
      <c r="R10961">
        <v>562</v>
      </c>
      <c r="S10961">
        <v>35</v>
      </c>
      <c r="T10961">
        <v>91</v>
      </c>
      <c r="U10961">
        <v>4</v>
      </c>
      <c r="V10961">
        <v>0</v>
      </c>
      <c r="W10961">
        <v>3.8303802005341598</v>
      </c>
      <c r="X10961">
        <v>77.258267606775277</v>
      </c>
      <c r="Y10961">
        <v>218.92356770555776</v>
      </c>
      <c r="Z10961">
        <v>175.53605892121544</v>
      </c>
      <c r="AA10961">
        <v>51.474798544260764</v>
      </c>
      <c r="AB10961">
        <v>38.908657543821526</v>
      </c>
      <c r="AC10961">
        <v>210.09760578052163</v>
      </c>
      <c r="AD10961">
        <v>0</v>
      </c>
      <c r="AE10961">
        <v>776.02933630268649</v>
      </c>
    </row>
    <row r="10962" spans="1:31" x14ac:dyDescent="0.25">
      <c r="A10962">
        <v>1668917</v>
      </c>
      <c r="B10962">
        <v>1</v>
      </c>
      <c r="C10962" t="s">
        <v>80</v>
      </c>
      <c r="D10962" t="s">
        <v>82</v>
      </c>
      <c r="E10962" t="s">
        <v>178</v>
      </c>
      <c r="F10962" t="s">
        <v>30522</v>
      </c>
      <c r="G10962" t="s">
        <v>227</v>
      </c>
      <c r="H10962" t="s">
        <v>149</v>
      </c>
      <c r="I10962" t="s">
        <v>135</v>
      </c>
      <c r="J10962" t="s">
        <v>136</v>
      </c>
      <c r="K10962" t="s">
        <v>137</v>
      </c>
      <c r="L10962" t="s">
        <v>30523</v>
      </c>
      <c r="M10962" t="s">
        <v>30524</v>
      </c>
      <c r="N10962">
        <v>4.1347222219999997</v>
      </c>
      <c r="O10962">
        <v>0</v>
      </c>
      <c r="P10962">
        <v>179</v>
      </c>
      <c r="Q10962">
        <v>0</v>
      </c>
      <c r="R10962">
        <v>0</v>
      </c>
      <c r="S10962">
        <v>0</v>
      </c>
      <c r="T10962">
        <v>16</v>
      </c>
      <c r="U10962">
        <v>0</v>
      </c>
      <c r="V10962">
        <v>0</v>
      </c>
      <c r="W10962">
        <v>0</v>
      </c>
      <c r="X10962">
        <v>289.93525719129866</v>
      </c>
      <c r="Y10962">
        <v>0</v>
      </c>
      <c r="Z10962">
        <v>0</v>
      </c>
      <c r="AA10962">
        <v>0</v>
      </c>
      <c r="AB10962">
        <v>13.962057613128955</v>
      </c>
      <c r="AC10962">
        <v>0</v>
      </c>
      <c r="AD10962">
        <v>0</v>
      </c>
      <c r="AE10962">
        <v>303.89731480442759</v>
      </c>
    </row>
    <row r="10963" spans="1:31" x14ac:dyDescent="0.25">
      <c r="A10963">
        <v>1668327</v>
      </c>
      <c r="B10963">
        <v>1</v>
      </c>
      <c r="C10963" t="s">
        <v>80</v>
      </c>
      <c r="D10963" t="s">
        <v>96</v>
      </c>
      <c r="E10963" t="s">
        <v>152</v>
      </c>
      <c r="F10963" t="s">
        <v>30525</v>
      </c>
      <c r="G10963" t="s">
        <v>507</v>
      </c>
      <c r="H10963" t="s">
        <v>149</v>
      </c>
      <c r="I10963" t="s">
        <v>135</v>
      </c>
      <c r="J10963" t="s">
        <v>136</v>
      </c>
      <c r="K10963" t="s">
        <v>137</v>
      </c>
      <c r="L10963" t="s">
        <v>30526</v>
      </c>
      <c r="M10963" t="s">
        <v>30527</v>
      </c>
      <c r="N10963">
        <v>9.9611111109999992</v>
      </c>
      <c r="O10963">
        <v>0</v>
      </c>
      <c r="P10963">
        <v>1</v>
      </c>
      <c r="Q10963">
        <v>0</v>
      </c>
      <c r="R10963">
        <v>0</v>
      </c>
      <c r="S10963">
        <v>0</v>
      </c>
      <c r="T10963">
        <v>0</v>
      </c>
      <c r="U10963">
        <v>0</v>
      </c>
      <c r="V10963">
        <v>0</v>
      </c>
      <c r="W10963">
        <v>0</v>
      </c>
      <c r="X10963">
        <v>4.0301618750266544</v>
      </c>
      <c r="Y10963">
        <v>0</v>
      </c>
      <c r="Z10963">
        <v>0</v>
      </c>
      <c r="AA10963">
        <v>0</v>
      </c>
      <c r="AB10963">
        <v>0</v>
      </c>
      <c r="AC10963">
        <v>0</v>
      </c>
      <c r="AD10963">
        <v>0</v>
      </c>
      <c r="AE10963">
        <v>4.0301618750266544</v>
      </c>
    </row>
    <row r="10964" spans="1:31" x14ac:dyDescent="0.25">
      <c r="A10964">
        <v>1668894</v>
      </c>
      <c r="B10964">
        <v>1</v>
      </c>
      <c r="C10964" t="s">
        <v>81</v>
      </c>
      <c r="D10964" t="s">
        <v>128</v>
      </c>
      <c r="E10964" t="s">
        <v>152</v>
      </c>
      <c r="F10964" t="s">
        <v>30528</v>
      </c>
      <c r="G10964" t="s">
        <v>507</v>
      </c>
      <c r="H10964" t="s">
        <v>149</v>
      </c>
      <c r="I10964" t="s">
        <v>135</v>
      </c>
      <c r="J10964" t="s">
        <v>136</v>
      </c>
      <c r="K10964" t="s">
        <v>137</v>
      </c>
      <c r="L10964" t="s">
        <v>30529</v>
      </c>
      <c r="M10964" t="s">
        <v>30530</v>
      </c>
      <c r="N10964">
        <v>1.233055555</v>
      </c>
      <c r="O10964">
        <v>0</v>
      </c>
      <c r="P10964">
        <v>2</v>
      </c>
      <c r="Q10964">
        <v>0</v>
      </c>
      <c r="R10964">
        <v>0</v>
      </c>
      <c r="S10964">
        <v>0</v>
      </c>
      <c r="T10964">
        <v>1</v>
      </c>
      <c r="U10964">
        <v>0</v>
      </c>
      <c r="V10964">
        <v>0</v>
      </c>
      <c r="W10964">
        <v>0</v>
      </c>
      <c r="X10964">
        <v>0.53487819163916672</v>
      </c>
      <c r="Y10964">
        <v>0</v>
      </c>
      <c r="Z10964">
        <v>0</v>
      </c>
      <c r="AA10964">
        <v>0</v>
      </c>
      <c r="AB10964">
        <v>0.35777005056992339</v>
      </c>
      <c r="AC10964">
        <v>0</v>
      </c>
      <c r="AD10964">
        <v>0</v>
      </c>
      <c r="AE10964">
        <v>0.89264824220909011</v>
      </c>
    </row>
    <row r="10965" spans="1:31" x14ac:dyDescent="0.25">
      <c r="A10965">
        <v>1668625</v>
      </c>
      <c r="B10965">
        <v>1</v>
      </c>
      <c r="C10965" t="s">
        <v>80</v>
      </c>
      <c r="D10965" t="s">
        <v>88</v>
      </c>
      <c r="E10965" t="s">
        <v>152</v>
      </c>
      <c r="F10965" t="s">
        <v>30531</v>
      </c>
      <c r="G10965" t="s">
        <v>154</v>
      </c>
      <c r="H10965" t="s">
        <v>149</v>
      </c>
      <c r="I10965" t="s">
        <v>135</v>
      </c>
      <c r="J10965" t="s">
        <v>136</v>
      </c>
      <c r="K10965" t="s">
        <v>137</v>
      </c>
      <c r="L10965" t="s">
        <v>30532</v>
      </c>
      <c r="M10965" t="s">
        <v>30533</v>
      </c>
      <c r="N10965">
        <v>2.2661111109999998</v>
      </c>
      <c r="O10965">
        <v>0</v>
      </c>
      <c r="P10965">
        <v>8</v>
      </c>
      <c r="Q10965">
        <v>0</v>
      </c>
      <c r="R10965">
        <v>0</v>
      </c>
      <c r="S10965">
        <v>0</v>
      </c>
      <c r="T10965">
        <v>1</v>
      </c>
      <c r="U10965">
        <v>0</v>
      </c>
      <c r="V10965">
        <v>0</v>
      </c>
      <c r="W10965">
        <v>0</v>
      </c>
      <c r="X10965">
        <v>5.1525106655838018</v>
      </c>
      <c r="Y10965">
        <v>0</v>
      </c>
      <c r="Z10965">
        <v>0</v>
      </c>
      <c r="AA10965">
        <v>0</v>
      </c>
      <c r="AB10965">
        <v>3.4848375736035333</v>
      </c>
      <c r="AC10965">
        <v>0</v>
      </c>
      <c r="AD10965">
        <v>0</v>
      </c>
      <c r="AE10965">
        <v>8.637348239187336</v>
      </c>
    </row>
    <row r="10966" spans="1:31" x14ac:dyDescent="0.25">
      <c r="A10966">
        <v>1668290</v>
      </c>
      <c r="B10966">
        <v>1</v>
      </c>
      <c r="C10966" t="s">
        <v>81</v>
      </c>
      <c r="D10966" t="s">
        <v>123</v>
      </c>
      <c r="E10966" t="s">
        <v>131</v>
      </c>
      <c r="F10966" t="s">
        <v>18374</v>
      </c>
      <c r="G10966" t="s">
        <v>148</v>
      </c>
      <c r="H10966" t="s">
        <v>134</v>
      </c>
      <c r="I10966" t="s">
        <v>135</v>
      </c>
      <c r="J10966" t="s">
        <v>136</v>
      </c>
      <c r="K10966" t="s">
        <v>143</v>
      </c>
      <c r="L10966" t="s">
        <v>30534</v>
      </c>
      <c r="M10966" t="s">
        <v>30535</v>
      </c>
      <c r="N10966">
        <v>8.3279238880000008</v>
      </c>
      <c r="O10966">
        <v>0</v>
      </c>
      <c r="P10966">
        <v>2</v>
      </c>
      <c r="Q10966">
        <v>0</v>
      </c>
      <c r="R10966">
        <v>0</v>
      </c>
      <c r="S10966">
        <v>4</v>
      </c>
      <c r="T10966">
        <v>37</v>
      </c>
      <c r="U10966">
        <v>1</v>
      </c>
      <c r="V10966">
        <v>1</v>
      </c>
      <c r="W10966">
        <v>0</v>
      </c>
      <c r="X10966">
        <v>6.6693074464549795</v>
      </c>
      <c r="Y10966">
        <v>0</v>
      </c>
      <c r="Z10966">
        <v>0</v>
      </c>
      <c r="AA10966">
        <v>708.47722250656295</v>
      </c>
      <c r="AB10966">
        <v>492.95555315538195</v>
      </c>
      <c r="AC10966">
        <v>0</v>
      </c>
      <c r="AD10966">
        <v>20.401929971167313</v>
      </c>
      <c r="AE10966">
        <v>1228.5040130795674</v>
      </c>
    </row>
    <row r="10967" spans="1:31" x14ac:dyDescent="0.25">
      <c r="A10967">
        <v>1668682</v>
      </c>
      <c r="B10967">
        <v>1</v>
      </c>
      <c r="C10967" t="s">
        <v>80</v>
      </c>
      <c r="D10967" t="s">
        <v>82</v>
      </c>
      <c r="E10967" t="s">
        <v>178</v>
      </c>
      <c r="F10967" t="s">
        <v>30447</v>
      </c>
      <c r="G10967" t="s">
        <v>227</v>
      </c>
      <c r="H10967" t="s">
        <v>149</v>
      </c>
      <c r="I10967" t="s">
        <v>135</v>
      </c>
      <c r="J10967" t="s">
        <v>136</v>
      </c>
      <c r="K10967" t="s">
        <v>137</v>
      </c>
      <c r="L10967" t="s">
        <v>30536</v>
      </c>
      <c r="M10967" t="s">
        <v>30537</v>
      </c>
      <c r="N10967">
        <v>3.1241666659999998</v>
      </c>
      <c r="O10967">
        <v>0</v>
      </c>
      <c r="P10967">
        <v>85</v>
      </c>
      <c r="Q10967">
        <v>0</v>
      </c>
      <c r="R10967">
        <v>0</v>
      </c>
      <c r="S10967">
        <v>0</v>
      </c>
      <c r="T10967">
        <v>8</v>
      </c>
      <c r="U10967">
        <v>0</v>
      </c>
      <c r="V10967">
        <v>0</v>
      </c>
      <c r="W10967">
        <v>0</v>
      </c>
      <c r="X10967">
        <v>73.514605328601107</v>
      </c>
      <c r="Y10967">
        <v>0</v>
      </c>
      <c r="Z10967">
        <v>0</v>
      </c>
      <c r="AA10967">
        <v>0</v>
      </c>
      <c r="AB10967">
        <v>5.7369354144098992</v>
      </c>
      <c r="AC10967">
        <v>0</v>
      </c>
      <c r="AD10967">
        <v>0</v>
      </c>
      <c r="AE10967">
        <v>79.251540743011006</v>
      </c>
    </row>
    <row r="10968" spans="1:31" x14ac:dyDescent="0.25">
      <c r="A10968">
        <v>1668831</v>
      </c>
      <c r="B10968">
        <v>1</v>
      </c>
      <c r="C10968" t="s">
        <v>81</v>
      </c>
      <c r="D10968" t="s">
        <v>114</v>
      </c>
      <c r="E10968" t="s">
        <v>152</v>
      </c>
      <c r="F10968" t="s">
        <v>30538</v>
      </c>
      <c r="G10968" t="s">
        <v>154</v>
      </c>
      <c r="H10968" t="s">
        <v>149</v>
      </c>
      <c r="I10968" t="s">
        <v>135</v>
      </c>
      <c r="J10968" t="s">
        <v>136</v>
      </c>
      <c r="K10968" t="s">
        <v>137</v>
      </c>
      <c r="L10968" t="s">
        <v>30539</v>
      </c>
      <c r="M10968" t="s">
        <v>30540</v>
      </c>
      <c r="N10968">
        <v>1.6597222220000001</v>
      </c>
      <c r="O10968">
        <v>0</v>
      </c>
      <c r="P10968">
        <v>1</v>
      </c>
      <c r="Q10968">
        <v>0</v>
      </c>
      <c r="R10968">
        <v>0</v>
      </c>
      <c r="S10968">
        <v>0</v>
      </c>
      <c r="T10968">
        <v>0</v>
      </c>
      <c r="U10968">
        <v>0</v>
      </c>
      <c r="V10968">
        <v>0</v>
      </c>
      <c r="W10968">
        <v>0</v>
      </c>
      <c r="X10968">
        <v>4.1753527090925009E-2</v>
      </c>
      <c r="Y10968">
        <v>0</v>
      </c>
      <c r="Z10968">
        <v>0</v>
      </c>
      <c r="AA10968">
        <v>0</v>
      </c>
      <c r="AB10968">
        <v>0</v>
      </c>
      <c r="AC10968">
        <v>0</v>
      </c>
      <c r="AD10968">
        <v>0</v>
      </c>
      <c r="AE10968">
        <v>4.1753527090925009E-2</v>
      </c>
    </row>
    <row r="10969" spans="1:31" x14ac:dyDescent="0.25">
      <c r="A10969">
        <v>1668390</v>
      </c>
      <c r="B10969">
        <v>1</v>
      </c>
      <c r="C10969" t="s">
        <v>80</v>
      </c>
      <c r="D10969" t="s">
        <v>106</v>
      </c>
      <c r="E10969" t="s">
        <v>152</v>
      </c>
      <c r="F10969" t="s">
        <v>30541</v>
      </c>
      <c r="G10969" t="s">
        <v>154</v>
      </c>
      <c r="H10969" t="s">
        <v>149</v>
      </c>
      <c r="I10969" t="s">
        <v>135</v>
      </c>
      <c r="J10969" t="s">
        <v>136</v>
      </c>
      <c r="K10969" t="s">
        <v>137</v>
      </c>
      <c r="L10969" t="s">
        <v>30542</v>
      </c>
      <c r="M10969" t="s">
        <v>30543</v>
      </c>
      <c r="N10969">
        <v>9.7708333330000006</v>
      </c>
      <c r="O10969">
        <v>0</v>
      </c>
      <c r="P10969">
        <v>7</v>
      </c>
      <c r="Q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  <c r="W10969">
        <v>0</v>
      </c>
      <c r="X10969">
        <v>12.81596133913296</v>
      </c>
      <c r="Y10969">
        <v>0</v>
      </c>
      <c r="Z10969">
        <v>0</v>
      </c>
      <c r="AA10969">
        <v>0</v>
      </c>
      <c r="AB10969">
        <v>0</v>
      </c>
      <c r="AC10969">
        <v>0</v>
      </c>
      <c r="AD10969">
        <v>0</v>
      </c>
      <c r="AE10969">
        <v>12.81596133913296</v>
      </c>
    </row>
    <row r="10970" spans="1:31" x14ac:dyDescent="0.25">
      <c r="A10970">
        <v>1668785</v>
      </c>
      <c r="B10970">
        <v>1</v>
      </c>
      <c r="C10970" t="s">
        <v>80</v>
      </c>
      <c r="D10970" t="s">
        <v>106</v>
      </c>
      <c r="E10970" t="s">
        <v>178</v>
      </c>
      <c r="F10970" t="s">
        <v>30544</v>
      </c>
      <c r="G10970" t="s">
        <v>227</v>
      </c>
      <c r="H10970" t="s">
        <v>149</v>
      </c>
      <c r="I10970" t="s">
        <v>135</v>
      </c>
      <c r="J10970" t="s">
        <v>136</v>
      </c>
      <c r="K10970" t="s">
        <v>137</v>
      </c>
      <c r="L10970" t="s">
        <v>30545</v>
      </c>
      <c r="M10970" t="s">
        <v>30546</v>
      </c>
      <c r="N10970">
        <v>4.8611111109999996</v>
      </c>
      <c r="O10970">
        <v>0</v>
      </c>
      <c r="P10970">
        <v>4</v>
      </c>
      <c r="Q10970">
        <v>0</v>
      </c>
      <c r="R10970">
        <v>6</v>
      </c>
      <c r="S10970">
        <v>0</v>
      </c>
      <c r="T10970">
        <v>2</v>
      </c>
      <c r="U10970">
        <v>0</v>
      </c>
      <c r="V10970">
        <v>0</v>
      </c>
      <c r="W10970">
        <v>0</v>
      </c>
      <c r="X10970">
        <v>3.1115493996692534</v>
      </c>
      <c r="Y10970">
        <v>0</v>
      </c>
      <c r="Z10970">
        <v>0.36115027795633337</v>
      </c>
      <c r="AA10970">
        <v>0</v>
      </c>
      <c r="AB10970">
        <v>6.9677412193935556E-2</v>
      </c>
      <c r="AC10970">
        <v>0</v>
      </c>
      <c r="AD10970">
        <v>0</v>
      </c>
      <c r="AE10970">
        <v>3.5423770898195222</v>
      </c>
    </row>
    <row r="10971" spans="1:31" x14ac:dyDescent="0.25">
      <c r="A10971">
        <v>1668453</v>
      </c>
      <c r="B10971">
        <v>1</v>
      </c>
      <c r="C10971" t="s">
        <v>80</v>
      </c>
      <c r="D10971" t="s">
        <v>108</v>
      </c>
      <c r="E10971" t="s">
        <v>152</v>
      </c>
      <c r="F10971" t="s">
        <v>30547</v>
      </c>
      <c r="G10971" t="s">
        <v>168</v>
      </c>
      <c r="H10971" t="s">
        <v>149</v>
      </c>
      <c r="I10971" t="s">
        <v>135</v>
      </c>
      <c r="J10971" t="s">
        <v>136</v>
      </c>
      <c r="K10971" t="s">
        <v>137</v>
      </c>
      <c r="L10971" t="s">
        <v>30548</v>
      </c>
      <c r="M10971" t="s">
        <v>30549</v>
      </c>
      <c r="N10971">
        <v>8.4111111110000003</v>
      </c>
      <c r="O10971">
        <v>0</v>
      </c>
      <c r="P10971">
        <v>1</v>
      </c>
      <c r="Q10971">
        <v>0</v>
      </c>
      <c r="R10971">
        <v>0</v>
      </c>
      <c r="S10971">
        <v>0</v>
      </c>
      <c r="T10971">
        <v>0</v>
      </c>
      <c r="U10971">
        <v>0</v>
      </c>
      <c r="V10971">
        <v>0</v>
      </c>
      <c r="W10971">
        <v>0</v>
      </c>
      <c r="X10971">
        <v>4.0952920464010711</v>
      </c>
      <c r="Y10971">
        <v>0</v>
      </c>
      <c r="Z10971">
        <v>0</v>
      </c>
      <c r="AA10971">
        <v>0</v>
      </c>
      <c r="AB10971">
        <v>0</v>
      </c>
      <c r="AC10971">
        <v>0</v>
      </c>
      <c r="AD10971">
        <v>0</v>
      </c>
      <c r="AE10971">
        <v>4.0952920464010711</v>
      </c>
    </row>
    <row r="10972" spans="1:31" x14ac:dyDescent="0.25">
      <c r="A10972">
        <v>1668622</v>
      </c>
      <c r="B10972">
        <v>1</v>
      </c>
      <c r="C10972" t="s">
        <v>80</v>
      </c>
      <c r="D10972" t="s">
        <v>110</v>
      </c>
      <c r="E10972" t="s">
        <v>146</v>
      </c>
      <c r="F10972" t="s">
        <v>851</v>
      </c>
      <c r="G10972" t="s">
        <v>260</v>
      </c>
      <c r="H10972" t="s">
        <v>149</v>
      </c>
      <c r="I10972" t="s">
        <v>135</v>
      </c>
      <c r="J10972" t="s">
        <v>136</v>
      </c>
      <c r="K10972" t="s">
        <v>137</v>
      </c>
      <c r="L10972" t="s">
        <v>30550</v>
      </c>
      <c r="M10972" t="s">
        <v>30551</v>
      </c>
      <c r="N10972">
        <v>2.0272222219999998</v>
      </c>
      <c r="O10972">
        <v>0</v>
      </c>
      <c r="P10972">
        <v>214</v>
      </c>
      <c r="Q10972">
        <v>0</v>
      </c>
      <c r="R10972">
        <v>0</v>
      </c>
      <c r="S10972">
        <v>0</v>
      </c>
      <c r="T10972">
        <v>7</v>
      </c>
      <c r="U10972">
        <v>0</v>
      </c>
      <c r="V10972">
        <v>0</v>
      </c>
      <c r="W10972">
        <v>0</v>
      </c>
      <c r="X10972">
        <v>141.51360343979164</v>
      </c>
      <c r="Y10972">
        <v>0</v>
      </c>
      <c r="Z10972">
        <v>0</v>
      </c>
      <c r="AA10972">
        <v>0</v>
      </c>
      <c r="AB10972">
        <v>4.8574648825337725</v>
      </c>
      <c r="AC10972">
        <v>0</v>
      </c>
      <c r="AD10972">
        <v>0</v>
      </c>
      <c r="AE10972">
        <v>146.37106832232541</v>
      </c>
    </row>
    <row r="10973" spans="1:31" x14ac:dyDescent="0.25">
      <c r="A10973">
        <v>1668307</v>
      </c>
      <c r="B10973">
        <v>1</v>
      </c>
      <c r="C10973" t="s">
        <v>80</v>
      </c>
      <c r="D10973" t="s">
        <v>83</v>
      </c>
      <c r="E10973" t="s">
        <v>131</v>
      </c>
      <c r="F10973" t="s">
        <v>30552</v>
      </c>
      <c r="G10973" t="s">
        <v>235</v>
      </c>
      <c r="H10973" t="s">
        <v>134</v>
      </c>
      <c r="I10973" t="s">
        <v>135</v>
      </c>
      <c r="J10973" t="s">
        <v>136</v>
      </c>
      <c r="K10973" t="s">
        <v>143</v>
      </c>
      <c r="L10973" t="s">
        <v>30553</v>
      </c>
      <c r="M10973" t="s">
        <v>30554</v>
      </c>
      <c r="N10973">
        <v>1.7669444439999999</v>
      </c>
      <c r="O10973">
        <v>0</v>
      </c>
      <c r="P10973">
        <v>0</v>
      </c>
      <c r="Q10973">
        <v>0</v>
      </c>
      <c r="R10973">
        <v>0</v>
      </c>
      <c r="S10973">
        <v>1</v>
      </c>
      <c r="T10973">
        <v>0</v>
      </c>
      <c r="U10973">
        <v>1</v>
      </c>
      <c r="V10973">
        <v>0</v>
      </c>
      <c r="W10973">
        <v>0</v>
      </c>
      <c r="X10973">
        <v>0</v>
      </c>
      <c r="Y10973">
        <v>0</v>
      </c>
      <c r="Z10973">
        <v>0</v>
      </c>
      <c r="AA10973">
        <v>87.160748615716059</v>
      </c>
      <c r="AB10973">
        <v>0</v>
      </c>
      <c r="AC10973">
        <v>40.025694726207561</v>
      </c>
      <c r="AD10973">
        <v>0</v>
      </c>
      <c r="AE10973">
        <v>127.18644334192362</v>
      </c>
    </row>
    <row r="10974" spans="1:31" x14ac:dyDescent="0.25">
      <c r="A10974">
        <v>1668645</v>
      </c>
      <c r="B10974">
        <v>1</v>
      </c>
      <c r="C10974" t="s">
        <v>80</v>
      </c>
      <c r="D10974" t="s">
        <v>106</v>
      </c>
      <c r="E10974" t="s">
        <v>152</v>
      </c>
      <c r="F10974" t="s">
        <v>30555</v>
      </c>
      <c r="G10974" t="s">
        <v>154</v>
      </c>
      <c r="H10974" t="s">
        <v>149</v>
      </c>
      <c r="I10974" t="s">
        <v>135</v>
      </c>
      <c r="J10974" t="s">
        <v>136</v>
      </c>
      <c r="K10974" t="s">
        <v>137</v>
      </c>
      <c r="L10974" t="s">
        <v>30556</v>
      </c>
      <c r="M10974" t="s">
        <v>30557</v>
      </c>
      <c r="N10974">
        <v>1.111388888</v>
      </c>
      <c r="O10974">
        <v>0</v>
      </c>
      <c r="P10974">
        <v>2</v>
      </c>
      <c r="Q10974">
        <v>0</v>
      </c>
      <c r="R10974">
        <v>1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0.83237800457071565</v>
      </c>
      <c r="Y10974">
        <v>0</v>
      </c>
      <c r="Z10974">
        <v>0.65104069072245019</v>
      </c>
      <c r="AA10974">
        <v>0</v>
      </c>
      <c r="AB10974">
        <v>0</v>
      </c>
      <c r="AC10974">
        <v>0</v>
      </c>
      <c r="AD10974">
        <v>0</v>
      </c>
      <c r="AE10974">
        <v>1.4834186952931658</v>
      </c>
    </row>
    <row r="10975" spans="1:31" x14ac:dyDescent="0.25">
      <c r="A10975">
        <v>1668476</v>
      </c>
      <c r="B10975">
        <v>1</v>
      </c>
      <c r="C10975" t="s">
        <v>81</v>
      </c>
      <c r="D10975" t="s">
        <v>112</v>
      </c>
      <c r="E10975" t="s">
        <v>152</v>
      </c>
      <c r="F10975" t="s">
        <v>30558</v>
      </c>
      <c r="G10975" t="s">
        <v>3010</v>
      </c>
      <c r="H10975" t="s">
        <v>149</v>
      </c>
      <c r="I10975" t="s">
        <v>135</v>
      </c>
      <c r="J10975" t="s">
        <v>136</v>
      </c>
      <c r="K10975" t="s">
        <v>137</v>
      </c>
      <c r="L10975" t="s">
        <v>30559</v>
      </c>
      <c r="M10975" t="s">
        <v>30560</v>
      </c>
      <c r="N10975">
        <v>3.47</v>
      </c>
      <c r="O10975">
        <v>0</v>
      </c>
      <c r="P10975">
        <v>1</v>
      </c>
      <c r="Q10975">
        <v>0</v>
      </c>
      <c r="R10975">
        <v>0</v>
      </c>
      <c r="S10975">
        <v>0</v>
      </c>
      <c r="T10975">
        <v>0</v>
      </c>
      <c r="U10975">
        <v>0</v>
      </c>
      <c r="V10975">
        <v>0</v>
      </c>
      <c r="W10975">
        <v>0</v>
      </c>
      <c r="X10975">
        <v>0.37443001951116667</v>
      </c>
      <c r="Y10975">
        <v>0</v>
      </c>
      <c r="Z10975">
        <v>0</v>
      </c>
      <c r="AA10975">
        <v>0</v>
      </c>
      <c r="AB10975">
        <v>0</v>
      </c>
      <c r="AC10975">
        <v>0</v>
      </c>
      <c r="AD10975">
        <v>0</v>
      </c>
      <c r="AE10975">
        <v>0.37443001951116667</v>
      </c>
    </row>
    <row r="10976" spans="1:31" x14ac:dyDescent="0.25">
      <c r="A10976">
        <v>1668459</v>
      </c>
      <c r="B10976">
        <v>1</v>
      </c>
      <c r="C10976" t="s">
        <v>80</v>
      </c>
      <c r="D10976" t="s">
        <v>93</v>
      </c>
      <c r="E10976" t="s">
        <v>131</v>
      </c>
      <c r="F10976" t="s">
        <v>30561</v>
      </c>
      <c r="G10976" t="s">
        <v>691</v>
      </c>
      <c r="H10976" t="s">
        <v>134</v>
      </c>
      <c r="I10976" t="s">
        <v>135</v>
      </c>
      <c r="J10976" t="s">
        <v>136</v>
      </c>
      <c r="K10976" t="s">
        <v>137</v>
      </c>
      <c r="L10976" t="s">
        <v>30562</v>
      </c>
      <c r="M10976" t="s">
        <v>30563</v>
      </c>
      <c r="N10976">
        <v>3.6811111109999999</v>
      </c>
      <c r="O10976">
        <v>0</v>
      </c>
      <c r="P10976">
        <v>177</v>
      </c>
      <c r="Q10976">
        <v>0</v>
      </c>
      <c r="R10976">
        <v>7</v>
      </c>
      <c r="S10976">
        <v>0</v>
      </c>
      <c r="T10976">
        <v>22</v>
      </c>
      <c r="U10976">
        <v>0</v>
      </c>
      <c r="V10976">
        <v>0</v>
      </c>
      <c r="W10976">
        <v>0</v>
      </c>
      <c r="X10976">
        <v>118.18022104146806</v>
      </c>
      <c r="Y10976">
        <v>0</v>
      </c>
      <c r="Z10976">
        <v>3.8878469466434598</v>
      </c>
      <c r="AA10976">
        <v>0</v>
      </c>
      <c r="AB10976">
        <v>38.449676775378649</v>
      </c>
      <c r="AC10976">
        <v>0</v>
      </c>
      <c r="AD10976">
        <v>0</v>
      </c>
      <c r="AE10976">
        <v>160.51774476349016</v>
      </c>
    </row>
    <row r="10977" spans="1:31" x14ac:dyDescent="0.25">
      <c r="A10977">
        <v>1668708</v>
      </c>
      <c r="B10977">
        <v>1</v>
      </c>
      <c r="C10977" t="s">
        <v>80</v>
      </c>
      <c r="D10977" t="s">
        <v>110</v>
      </c>
      <c r="E10977" t="s">
        <v>152</v>
      </c>
      <c r="F10977" t="s">
        <v>30564</v>
      </c>
      <c r="G10977" t="s">
        <v>154</v>
      </c>
      <c r="H10977" t="s">
        <v>149</v>
      </c>
      <c r="I10977" t="s">
        <v>135</v>
      </c>
      <c r="J10977" t="s">
        <v>136</v>
      </c>
      <c r="K10977" t="s">
        <v>137</v>
      </c>
      <c r="L10977" t="s">
        <v>30565</v>
      </c>
      <c r="M10977" t="s">
        <v>30566</v>
      </c>
      <c r="N10977">
        <v>1.3066666659999999</v>
      </c>
      <c r="O10977">
        <v>0</v>
      </c>
      <c r="P10977">
        <v>2</v>
      </c>
      <c r="Q10977">
        <v>0</v>
      </c>
      <c r="R10977">
        <v>0</v>
      </c>
      <c r="S10977">
        <v>0</v>
      </c>
      <c r="T10977">
        <v>0</v>
      </c>
      <c r="U10977">
        <v>0</v>
      </c>
      <c r="V10977">
        <v>0</v>
      </c>
      <c r="W10977">
        <v>0</v>
      </c>
      <c r="X10977">
        <v>1.2504693389887052</v>
      </c>
      <c r="Y10977">
        <v>0</v>
      </c>
      <c r="Z10977">
        <v>0</v>
      </c>
      <c r="AA10977">
        <v>0</v>
      </c>
      <c r="AB10977">
        <v>0</v>
      </c>
      <c r="AC10977">
        <v>0</v>
      </c>
      <c r="AD10977">
        <v>0</v>
      </c>
      <c r="AE10977">
        <v>1.2504693389887052</v>
      </c>
    </row>
    <row r="10978" spans="1:31" x14ac:dyDescent="0.25">
      <c r="A10978">
        <v>1668768</v>
      </c>
      <c r="B10978">
        <v>1</v>
      </c>
      <c r="C10978" t="s">
        <v>80</v>
      </c>
      <c r="D10978" t="s">
        <v>106</v>
      </c>
      <c r="E10978" t="s">
        <v>152</v>
      </c>
      <c r="F10978" t="s">
        <v>30567</v>
      </c>
      <c r="G10978" t="s">
        <v>154</v>
      </c>
      <c r="H10978" t="s">
        <v>149</v>
      </c>
      <c r="I10978" t="s">
        <v>135</v>
      </c>
      <c r="J10978" t="s">
        <v>136</v>
      </c>
      <c r="K10978" t="s">
        <v>137</v>
      </c>
      <c r="L10978" t="s">
        <v>30568</v>
      </c>
      <c r="M10978" t="s">
        <v>30569</v>
      </c>
      <c r="N10978">
        <v>1.108333333</v>
      </c>
      <c r="O10978">
        <v>0</v>
      </c>
      <c r="P10978">
        <v>1</v>
      </c>
      <c r="Q10978">
        <v>0</v>
      </c>
      <c r="R10978">
        <v>0</v>
      </c>
      <c r="S10978">
        <v>0</v>
      </c>
      <c r="T10978">
        <v>0</v>
      </c>
      <c r="U10978">
        <v>0</v>
      </c>
      <c r="V10978">
        <v>0</v>
      </c>
      <c r="W10978">
        <v>0</v>
      </c>
      <c r="X10978">
        <v>3.4903222401033329E-2</v>
      </c>
      <c r="Y10978">
        <v>0</v>
      </c>
      <c r="Z10978">
        <v>0</v>
      </c>
      <c r="AA10978">
        <v>0</v>
      </c>
      <c r="AB10978">
        <v>0</v>
      </c>
      <c r="AC10978">
        <v>0</v>
      </c>
      <c r="AD10978">
        <v>0</v>
      </c>
      <c r="AE10978">
        <v>3.4903222401033329E-2</v>
      </c>
    </row>
    <row r="10979" spans="1:31" x14ac:dyDescent="0.25">
      <c r="A10979">
        <v>1668516</v>
      </c>
      <c r="B10979">
        <v>1</v>
      </c>
      <c r="C10979" t="s">
        <v>80</v>
      </c>
      <c r="D10979" t="s">
        <v>98</v>
      </c>
      <c r="E10979" t="s">
        <v>178</v>
      </c>
      <c r="F10979" t="s">
        <v>30570</v>
      </c>
      <c r="G10979" t="s">
        <v>227</v>
      </c>
      <c r="H10979" t="s">
        <v>149</v>
      </c>
      <c r="I10979" t="s">
        <v>135</v>
      </c>
      <c r="J10979" t="s">
        <v>136</v>
      </c>
      <c r="K10979" t="s">
        <v>137</v>
      </c>
      <c r="L10979" t="s">
        <v>30571</v>
      </c>
      <c r="M10979" t="s">
        <v>30572</v>
      </c>
      <c r="N10979">
        <v>5.3647222220000002</v>
      </c>
      <c r="O10979">
        <v>0</v>
      </c>
      <c r="P10979">
        <v>11</v>
      </c>
      <c r="Q10979">
        <v>0</v>
      </c>
      <c r="R10979">
        <v>0</v>
      </c>
      <c r="S10979">
        <v>0</v>
      </c>
      <c r="T10979">
        <v>1</v>
      </c>
      <c r="U10979">
        <v>0</v>
      </c>
      <c r="V10979">
        <v>0</v>
      </c>
      <c r="W10979">
        <v>0</v>
      </c>
      <c r="X10979">
        <v>11.229155366820669</v>
      </c>
      <c r="Y10979">
        <v>0</v>
      </c>
      <c r="Z10979">
        <v>0</v>
      </c>
      <c r="AA10979">
        <v>0</v>
      </c>
      <c r="AB10979">
        <v>1.9112765487555374</v>
      </c>
      <c r="AC10979">
        <v>0</v>
      </c>
      <c r="AD10979">
        <v>0</v>
      </c>
      <c r="AE10979">
        <v>13.140431915576206</v>
      </c>
    </row>
    <row r="10980" spans="1:31" x14ac:dyDescent="0.25">
      <c r="A10980">
        <v>1668313</v>
      </c>
      <c r="B10980">
        <v>1</v>
      </c>
      <c r="C10980" t="s">
        <v>80</v>
      </c>
      <c r="D10980" t="s">
        <v>96</v>
      </c>
      <c r="E10980" t="s">
        <v>178</v>
      </c>
      <c r="F10980" t="s">
        <v>15740</v>
      </c>
      <c r="G10980" t="s">
        <v>231</v>
      </c>
      <c r="H10980" t="s">
        <v>149</v>
      </c>
      <c r="I10980" t="s">
        <v>135</v>
      </c>
      <c r="J10980" t="s">
        <v>136</v>
      </c>
      <c r="K10980" t="s">
        <v>137</v>
      </c>
      <c r="L10980" t="s">
        <v>30573</v>
      </c>
      <c r="M10980" t="s">
        <v>30574</v>
      </c>
      <c r="N10980">
        <v>14.727499999999999</v>
      </c>
      <c r="O10980">
        <v>0</v>
      </c>
      <c r="P10980">
        <v>114</v>
      </c>
      <c r="Q10980">
        <v>0</v>
      </c>
      <c r="R10980">
        <v>0</v>
      </c>
      <c r="S10980">
        <v>0</v>
      </c>
      <c r="T10980">
        <v>11</v>
      </c>
      <c r="U10980">
        <v>0</v>
      </c>
      <c r="V10980">
        <v>0</v>
      </c>
      <c r="W10980">
        <v>0</v>
      </c>
      <c r="X10980">
        <v>514.74236984474965</v>
      </c>
      <c r="Y10980">
        <v>0</v>
      </c>
      <c r="Z10980">
        <v>0</v>
      </c>
      <c r="AA10980">
        <v>0</v>
      </c>
      <c r="AB10980">
        <v>111.45024170162363</v>
      </c>
      <c r="AC10980">
        <v>0</v>
      </c>
      <c r="AD10980">
        <v>0</v>
      </c>
      <c r="AE10980">
        <v>626.19261154637331</v>
      </c>
    </row>
    <row r="10981" spans="1:31" x14ac:dyDescent="0.25">
      <c r="A10981">
        <v>1668854</v>
      </c>
      <c r="B10981">
        <v>1</v>
      </c>
      <c r="C10981" t="s">
        <v>80</v>
      </c>
      <c r="D10981" t="s">
        <v>90</v>
      </c>
      <c r="E10981" t="s">
        <v>152</v>
      </c>
      <c r="F10981" t="s">
        <v>30575</v>
      </c>
      <c r="G10981" t="s">
        <v>154</v>
      </c>
      <c r="H10981" t="s">
        <v>149</v>
      </c>
      <c r="I10981" t="s">
        <v>135</v>
      </c>
      <c r="J10981" t="s">
        <v>136</v>
      </c>
      <c r="K10981" t="s">
        <v>137</v>
      </c>
      <c r="L10981" t="s">
        <v>30576</v>
      </c>
      <c r="M10981" t="s">
        <v>30577</v>
      </c>
      <c r="N10981">
        <v>4.5291666660000001</v>
      </c>
      <c r="O10981">
        <v>0</v>
      </c>
      <c r="P10981">
        <v>2</v>
      </c>
      <c r="Q10981">
        <v>0</v>
      </c>
      <c r="R10981">
        <v>0</v>
      </c>
      <c r="S10981">
        <v>0</v>
      </c>
      <c r="T10981">
        <v>0</v>
      </c>
      <c r="U10981">
        <v>0</v>
      </c>
      <c r="V10981">
        <v>0</v>
      </c>
      <c r="W10981">
        <v>0</v>
      </c>
      <c r="X10981">
        <v>3.643714717987157</v>
      </c>
      <c r="Y10981">
        <v>0</v>
      </c>
      <c r="Z10981">
        <v>0</v>
      </c>
      <c r="AA10981">
        <v>0</v>
      </c>
      <c r="AB10981">
        <v>0</v>
      </c>
      <c r="AC10981">
        <v>0</v>
      </c>
      <c r="AD10981">
        <v>0</v>
      </c>
      <c r="AE10981">
        <v>3.643714717987157</v>
      </c>
    </row>
    <row r="10982" spans="1:31" x14ac:dyDescent="0.25">
      <c r="A10982">
        <v>1668413</v>
      </c>
      <c r="B10982">
        <v>1</v>
      </c>
      <c r="C10982" t="s">
        <v>81</v>
      </c>
      <c r="D10982" t="s">
        <v>127</v>
      </c>
      <c r="E10982" t="s">
        <v>152</v>
      </c>
      <c r="F10982" t="s">
        <v>30578</v>
      </c>
      <c r="G10982" t="s">
        <v>168</v>
      </c>
      <c r="H10982" t="s">
        <v>149</v>
      </c>
      <c r="I10982" t="s">
        <v>135</v>
      </c>
      <c r="J10982" t="s">
        <v>136</v>
      </c>
      <c r="K10982" t="s">
        <v>137</v>
      </c>
      <c r="L10982" t="s">
        <v>30579</v>
      </c>
      <c r="M10982" t="s">
        <v>30580</v>
      </c>
      <c r="N10982">
        <v>1.7761111110000001</v>
      </c>
      <c r="O10982">
        <v>0</v>
      </c>
      <c r="P10982">
        <v>5</v>
      </c>
      <c r="Q10982">
        <v>0</v>
      </c>
      <c r="R10982">
        <v>0</v>
      </c>
      <c r="S10982">
        <v>0</v>
      </c>
      <c r="T10982">
        <v>1</v>
      </c>
      <c r="U10982">
        <v>0</v>
      </c>
      <c r="V10982">
        <v>0</v>
      </c>
      <c r="W10982">
        <v>0</v>
      </c>
      <c r="X10982">
        <v>1.1100949327321001</v>
      </c>
      <c r="Y10982">
        <v>0</v>
      </c>
      <c r="Z10982">
        <v>0</v>
      </c>
      <c r="AA10982">
        <v>0</v>
      </c>
      <c r="AB10982">
        <v>0.77636753690922933</v>
      </c>
      <c r="AC10982">
        <v>0</v>
      </c>
      <c r="AD10982">
        <v>0</v>
      </c>
      <c r="AE10982">
        <v>1.8864624696413295</v>
      </c>
    </row>
    <row r="10983" spans="1:31" x14ac:dyDescent="0.25">
      <c r="A10983">
        <v>1668267</v>
      </c>
      <c r="B10983">
        <v>1</v>
      </c>
      <c r="C10983" t="s">
        <v>81</v>
      </c>
      <c r="D10983" t="s">
        <v>112</v>
      </c>
      <c r="E10983" t="s">
        <v>146</v>
      </c>
      <c r="F10983" t="s">
        <v>30581</v>
      </c>
      <c r="G10983" t="s">
        <v>260</v>
      </c>
      <c r="H10983" t="s">
        <v>149</v>
      </c>
      <c r="I10983" t="s">
        <v>135</v>
      </c>
      <c r="J10983" t="s">
        <v>136</v>
      </c>
      <c r="K10983" t="s">
        <v>137</v>
      </c>
      <c r="L10983" t="s">
        <v>30582</v>
      </c>
      <c r="M10983" t="s">
        <v>30583</v>
      </c>
      <c r="N10983">
        <v>0.832777777</v>
      </c>
      <c r="O10983">
        <v>0</v>
      </c>
      <c r="P10983">
        <v>1</v>
      </c>
      <c r="Q10983">
        <v>0</v>
      </c>
      <c r="R10983">
        <v>8</v>
      </c>
      <c r="S10983">
        <v>0</v>
      </c>
      <c r="T10983">
        <v>100</v>
      </c>
      <c r="U10983">
        <v>0</v>
      </c>
      <c r="V10983">
        <v>0</v>
      </c>
      <c r="W10983">
        <v>0</v>
      </c>
      <c r="X10983">
        <v>0.14018125040363891</v>
      </c>
      <c r="Y10983">
        <v>0</v>
      </c>
      <c r="Z10983">
        <v>5.227704617432833</v>
      </c>
      <c r="AA10983">
        <v>0</v>
      </c>
      <c r="AB10983">
        <v>25.269572712182899</v>
      </c>
      <c r="AC10983">
        <v>0</v>
      </c>
      <c r="AD10983">
        <v>0</v>
      </c>
      <c r="AE10983">
        <v>30.63745858001937</v>
      </c>
    </row>
    <row r="10984" spans="1:31" x14ac:dyDescent="0.25">
      <c r="A10984">
        <v>1668536</v>
      </c>
      <c r="B10984">
        <v>1</v>
      </c>
      <c r="C10984" t="s">
        <v>80</v>
      </c>
      <c r="D10984" t="s">
        <v>87</v>
      </c>
      <c r="E10984" t="s">
        <v>140</v>
      </c>
      <c r="F10984" t="s">
        <v>30584</v>
      </c>
      <c r="G10984" t="s">
        <v>161</v>
      </c>
      <c r="H10984" t="s">
        <v>134</v>
      </c>
      <c r="I10984" t="s">
        <v>135</v>
      </c>
      <c r="J10984" t="s">
        <v>136</v>
      </c>
      <c r="K10984" t="s">
        <v>137</v>
      </c>
      <c r="L10984" t="s">
        <v>30585</v>
      </c>
      <c r="M10984" t="s">
        <v>30586</v>
      </c>
      <c r="N10984">
        <v>1.284444444</v>
      </c>
      <c r="O10984">
        <v>0</v>
      </c>
      <c r="P10984">
        <v>2061</v>
      </c>
      <c r="Q10984">
        <v>0</v>
      </c>
      <c r="R10984">
        <v>1</v>
      </c>
      <c r="S10984">
        <v>8</v>
      </c>
      <c r="T10984">
        <v>92</v>
      </c>
      <c r="U10984">
        <v>0</v>
      </c>
      <c r="V10984">
        <v>0</v>
      </c>
      <c r="W10984">
        <v>0</v>
      </c>
      <c r="X10984">
        <v>790.57701667868719</v>
      </c>
      <c r="Y10984">
        <v>0</v>
      </c>
      <c r="Z10984">
        <v>3.9666508046700012E-3</v>
      </c>
      <c r="AA10984">
        <v>77.608998362129242</v>
      </c>
      <c r="AB10984">
        <v>184.10924443934081</v>
      </c>
      <c r="AC10984">
        <v>0</v>
      </c>
      <c r="AD10984">
        <v>0</v>
      </c>
      <c r="AE10984">
        <v>1052.2992261309619</v>
      </c>
    </row>
    <row r="10985" spans="1:31" x14ac:dyDescent="0.25">
      <c r="A10985">
        <v>1668393</v>
      </c>
      <c r="B10985">
        <v>1</v>
      </c>
      <c r="C10985" t="s">
        <v>80</v>
      </c>
      <c r="D10985" t="s">
        <v>93</v>
      </c>
      <c r="E10985" t="s">
        <v>140</v>
      </c>
      <c r="F10985" t="s">
        <v>5835</v>
      </c>
      <c r="G10985" t="s">
        <v>161</v>
      </c>
      <c r="H10985" t="s">
        <v>134</v>
      </c>
      <c r="I10985" t="s">
        <v>135</v>
      </c>
      <c r="J10985" t="s">
        <v>136</v>
      </c>
      <c r="K10985" t="s">
        <v>137</v>
      </c>
      <c r="L10985" t="s">
        <v>30587</v>
      </c>
      <c r="M10985" t="s">
        <v>30588</v>
      </c>
      <c r="N10985">
        <v>0.68861111100000005</v>
      </c>
      <c r="O10985">
        <v>0</v>
      </c>
      <c r="P10985">
        <v>684</v>
      </c>
      <c r="Q10985">
        <v>9</v>
      </c>
      <c r="R10985">
        <v>252</v>
      </c>
      <c r="S10985">
        <v>11</v>
      </c>
      <c r="T10985">
        <v>134</v>
      </c>
      <c r="U10985">
        <v>0</v>
      </c>
      <c r="V10985">
        <v>0</v>
      </c>
      <c r="W10985">
        <v>0</v>
      </c>
      <c r="X10985">
        <v>76.553861900445767</v>
      </c>
      <c r="Y10985">
        <v>6.1389696299239382</v>
      </c>
      <c r="Z10985">
        <v>38.021698610696028</v>
      </c>
      <c r="AA10985">
        <v>60.232647623660831</v>
      </c>
      <c r="AB10985">
        <v>66.581603190107487</v>
      </c>
      <c r="AC10985">
        <v>0</v>
      </c>
      <c r="AD10985">
        <v>0</v>
      </c>
      <c r="AE10985">
        <v>247.52878095483402</v>
      </c>
    </row>
    <row r="10986" spans="1:31" x14ac:dyDescent="0.25">
      <c r="A10986">
        <v>1668891</v>
      </c>
      <c r="B10986">
        <v>1</v>
      </c>
      <c r="C10986" t="s">
        <v>80</v>
      </c>
      <c r="D10986" t="s">
        <v>99</v>
      </c>
      <c r="E10986" t="s">
        <v>131</v>
      </c>
      <c r="F10986" t="s">
        <v>30589</v>
      </c>
      <c r="G10986" t="s">
        <v>195</v>
      </c>
      <c r="H10986" t="s">
        <v>134</v>
      </c>
      <c r="I10986" t="s">
        <v>135</v>
      </c>
      <c r="J10986" t="s">
        <v>136</v>
      </c>
      <c r="K10986" t="s">
        <v>137</v>
      </c>
      <c r="L10986" t="s">
        <v>30590</v>
      </c>
      <c r="M10986" t="s">
        <v>30591</v>
      </c>
      <c r="N10986">
        <v>3.2830555549999998</v>
      </c>
      <c r="O10986">
        <v>0</v>
      </c>
      <c r="P10986">
        <v>0</v>
      </c>
      <c r="Q10986">
        <v>1</v>
      </c>
      <c r="R10986">
        <v>0</v>
      </c>
      <c r="S10986">
        <v>0</v>
      </c>
      <c r="T10986">
        <v>0</v>
      </c>
      <c r="U10986">
        <v>0</v>
      </c>
      <c r="V10986">
        <v>0</v>
      </c>
      <c r="W10986">
        <v>0</v>
      </c>
      <c r="X10986">
        <v>0</v>
      </c>
      <c r="Y10986">
        <v>1.6709312728506667</v>
      </c>
      <c r="Z10986">
        <v>0</v>
      </c>
      <c r="AA10986">
        <v>0</v>
      </c>
      <c r="AB10986">
        <v>0</v>
      </c>
      <c r="AC10986">
        <v>0</v>
      </c>
      <c r="AD10986">
        <v>0</v>
      </c>
      <c r="AE10986">
        <v>1.6709312728506667</v>
      </c>
    </row>
    <row r="10987" spans="1:31" x14ac:dyDescent="0.25">
      <c r="A10987">
        <v>1668250</v>
      </c>
      <c r="B10987">
        <v>1</v>
      </c>
      <c r="C10987" t="s">
        <v>80</v>
      </c>
      <c r="D10987" t="s">
        <v>108</v>
      </c>
      <c r="E10987" t="s">
        <v>178</v>
      </c>
      <c r="F10987" t="s">
        <v>30592</v>
      </c>
      <c r="G10987" t="s">
        <v>227</v>
      </c>
      <c r="H10987" t="s">
        <v>149</v>
      </c>
      <c r="I10987" t="s">
        <v>135</v>
      </c>
      <c r="J10987" t="s">
        <v>136</v>
      </c>
      <c r="K10987" t="s">
        <v>137</v>
      </c>
      <c r="L10987" t="s">
        <v>30593</v>
      </c>
      <c r="M10987" t="s">
        <v>30594</v>
      </c>
      <c r="N10987">
        <v>1.444722222</v>
      </c>
      <c r="O10987">
        <v>0</v>
      </c>
      <c r="P10987">
        <v>23</v>
      </c>
      <c r="Q10987">
        <v>0</v>
      </c>
      <c r="R10987">
        <v>1</v>
      </c>
      <c r="S10987">
        <v>0</v>
      </c>
      <c r="T10987">
        <v>2</v>
      </c>
      <c r="U10987">
        <v>0</v>
      </c>
      <c r="V10987">
        <v>0</v>
      </c>
      <c r="W10987">
        <v>0</v>
      </c>
      <c r="X10987">
        <v>6.6933370712265186</v>
      </c>
      <c r="Y10987">
        <v>0</v>
      </c>
      <c r="Z10987">
        <v>7.9107608382442504E-2</v>
      </c>
      <c r="AA10987">
        <v>0</v>
      </c>
      <c r="AB10987">
        <v>0.43493883669975575</v>
      </c>
      <c r="AC10987">
        <v>0</v>
      </c>
      <c r="AD10987">
        <v>0</v>
      </c>
      <c r="AE10987">
        <v>7.2073835163087168</v>
      </c>
    </row>
    <row r="10988" spans="1:31" x14ac:dyDescent="0.25">
      <c r="A10988">
        <v>1668373</v>
      </c>
      <c r="B10988">
        <v>1</v>
      </c>
      <c r="C10988" t="s">
        <v>81</v>
      </c>
      <c r="D10988" t="s">
        <v>113</v>
      </c>
      <c r="E10988" t="s">
        <v>178</v>
      </c>
      <c r="F10988" t="s">
        <v>30595</v>
      </c>
      <c r="G10988" t="s">
        <v>227</v>
      </c>
      <c r="H10988" t="s">
        <v>149</v>
      </c>
      <c r="I10988" t="s">
        <v>135</v>
      </c>
      <c r="J10988" t="s">
        <v>136</v>
      </c>
      <c r="K10988" t="s">
        <v>137</v>
      </c>
      <c r="L10988" t="s">
        <v>30596</v>
      </c>
      <c r="M10988" t="s">
        <v>30597</v>
      </c>
      <c r="N10988">
        <v>1.6375</v>
      </c>
      <c r="O10988">
        <v>0</v>
      </c>
      <c r="P10988">
        <v>2</v>
      </c>
      <c r="Q10988">
        <v>0</v>
      </c>
      <c r="R10988">
        <v>6</v>
      </c>
      <c r="S10988">
        <v>0</v>
      </c>
      <c r="T10988">
        <v>0</v>
      </c>
      <c r="U10988">
        <v>0</v>
      </c>
      <c r="V10988">
        <v>0</v>
      </c>
      <c r="W10988">
        <v>0</v>
      </c>
      <c r="X10988">
        <v>0.41274263978581827</v>
      </c>
      <c r="Y10988">
        <v>0</v>
      </c>
      <c r="Z10988">
        <v>2.7092069749420689</v>
      </c>
      <c r="AA10988">
        <v>0</v>
      </c>
      <c r="AB10988">
        <v>0</v>
      </c>
      <c r="AC10988">
        <v>0</v>
      </c>
      <c r="AD10988">
        <v>0</v>
      </c>
      <c r="AE10988">
        <v>3.1219496147278871</v>
      </c>
    </row>
    <row r="10989" spans="1:31" x14ac:dyDescent="0.25">
      <c r="A10989">
        <v>1668350</v>
      </c>
      <c r="B10989">
        <v>1</v>
      </c>
      <c r="C10989" t="s">
        <v>80</v>
      </c>
      <c r="D10989" t="s">
        <v>95</v>
      </c>
      <c r="E10989" t="s">
        <v>152</v>
      </c>
      <c r="F10989" t="s">
        <v>30598</v>
      </c>
      <c r="G10989" t="s">
        <v>154</v>
      </c>
      <c r="H10989" t="s">
        <v>149</v>
      </c>
      <c r="I10989" t="s">
        <v>135</v>
      </c>
      <c r="J10989" t="s">
        <v>136</v>
      </c>
      <c r="K10989" t="s">
        <v>137</v>
      </c>
      <c r="L10989" t="s">
        <v>30599</v>
      </c>
      <c r="M10989" t="s">
        <v>30600</v>
      </c>
      <c r="N10989">
        <v>32.793333333</v>
      </c>
      <c r="O10989">
        <v>0</v>
      </c>
      <c r="P10989">
        <v>2</v>
      </c>
      <c r="Q10989">
        <v>0</v>
      </c>
      <c r="R10989">
        <v>0</v>
      </c>
      <c r="S10989">
        <v>0</v>
      </c>
      <c r="T10989">
        <v>0</v>
      </c>
      <c r="U10989">
        <v>0</v>
      </c>
      <c r="V10989">
        <v>0</v>
      </c>
      <c r="W10989">
        <v>0</v>
      </c>
      <c r="X10989">
        <v>38.80350433296173</v>
      </c>
      <c r="Y10989">
        <v>0</v>
      </c>
      <c r="Z10989">
        <v>0</v>
      </c>
      <c r="AA10989">
        <v>0</v>
      </c>
      <c r="AB10989">
        <v>0</v>
      </c>
      <c r="AC10989">
        <v>0</v>
      </c>
      <c r="AD10989">
        <v>0</v>
      </c>
      <c r="AE10989">
        <v>38.80350433296173</v>
      </c>
    </row>
    <row r="10990" spans="1:31" x14ac:dyDescent="0.25">
      <c r="A10990">
        <v>1668771</v>
      </c>
      <c r="B10990">
        <v>1</v>
      </c>
      <c r="C10990" t="s">
        <v>81</v>
      </c>
      <c r="D10990" t="s">
        <v>118</v>
      </c>
      <c r="E10990" t="s">
        <v>178</v>
      </c>
      <c r="F10990" t="s">
        <v>30384</v>
      </c>
      <c r="G10990" t="s">
        <v>180</v>
      </c>
      <c r="H10990" t="s">
        <v>149</v>
      </c>
      <c r="I10990" t="s">
        <v>135</v>
      </c>
      <c r="J10990" t="s">
        <v>136</v>
      </c>
      <c r="K10990" t="s">
        <v>137</v>
      </c>
      <c r="L10990" t="s">
        <v>30601</v>
      </c>
      <c r="M10990" t="s">
        <v>30602</v>
      </c>
      <c r="N10990">
        <v>2.5858333330000001</v>
      </c>
      <c r="O10990">
        <v>0</v>
      </c>
      <c r="P10990">
        <v>0</v>
      </c>
      <c r="Q10990">
        <v>0</v>
      </c>
      <c r="R10990">
        <v>0</v>
      </c>
      <c r="S10990">
        <v>0</v>
      </c>
      <c r="T10990">
        <v>6</v>
      </c>
      <c r="U10990">
        <v>0</v>
      </c>
      <c r="V10990">
        <v>0</v>
      </c>
      <c r="W10990">
        <v>0</v>
      </c>
      <c r="X10990">
        <v>0</v>
      </c>
      <c r="Y10990">
        <v>0</v>
      </c>
      <c r="Z10990">
        <v>0</v>
      </c>
      <c r="AA10990">
        <v>0</v>
      </c>
      <c r="AB10990">
        <v>8.6770022085214542</v>
      </c>
      <c r="AC10990">
        <v>0</v>
      </c>
      <c r="AD10990">
        <v>0</v>
      </c>
      <c r="AE10990">
        <v>8.6770022085214542</v>
      </c>
    </row>
    <row r="10991" spans="1:31" x14ac:dyDescent="0.25">
      <c r="A10991">
        <v>1668293</v>
      </c>
      <c r="B10991">
        <v>1</v>
      </c>
      <c r="C10991" t="s">
        <v>80</v>
      </c>
      <c r="D10991" t="s">
        <v>106</v>
      </c>
      <c r="E10991" t="s">
        <v>178</v>
      </c>
      <c r="F10991" t="s">
        <v>30603</v>
      </c>
      <c r="G10991" t="s">
        <v>227</v>
      </c>
      <c r="H10991" t="s">
        <v>149</v>
      </c>
      <c r="I10991" t="s">
        <v>135</v>
      </c>
      <c r="J10991" t="s">
        <v>136</v>
      </c>
      <c r="K10991" t="s">
        <v>137</v>
      </c>
      <c r="L10991" t="s">
        <v>30604</v>
      </c>
      <c r="M10991" t="s">
        <v>30605</v>
      </c>
      <c r="N10991">
        <v>1.2036111110000001</v>
      </c>
      <c r="O10991">
        <v>0</v>
      </c>
      <c r="P10991">
        <v>1</v>
      </c>
      <c r="Q10991">
        <v>0</v>
      </c>
      <c r="R10991">
        <v>2</v>
      </c>
      <c r="S10991">
        <v>0</v>
      </c>
      <c r="T10991">
        <v>0</v>
      </c>
      <c r="U10991">
        <v>0</v>
      </c>
      <c r="V10991">
        <v>0</v>
      </c>
      <c r="W10991">
        <v>0</v>
      </c>
      <c r="X10991">
        <v>1.6975356913655003E-2</v>
      </c>
      <c r="Y10991">
        <v>0</v>
      </c>
      <c r="Z10991">
        <v>3.2460311700722223E-3</v>
      </c>
      <c r="AA10991">
        <v>0</v>
      </c>
      <c r="AB10991">
        <v>0</v>
      </c>
      <c r="AC10991">
        <v>0</v>
      </c>
      <c r="AD10991">
        <v>0</v>
      </c>
      <c r="AE10991">
        <v>2.0221388083727226E-2</v>
      </c>
    </row>
    <row r="10992" spans="1:31" x14ac:dyDescent="0.25">
      <c r="A10992">
        <v>1668791</v>
      </c>
      <c r="B10992">
        <v>1</v>
      </c>
      <c r="C10992" t="s">
        <v>80</v>
      </c>
      <c r="D10992" t="s">
        <v>111</v>
      </c>
      <c r="E10992" t="s">
        <v>152</v>
      </c>
      <c r="F10992" t="s">
        <v>30606</v>
      </c>
      <c r="G10992" t="s">
        <v>154</v>
      </c>
      <c r="H10992" t="s">
        <v>149</v>
      </c>
      <c r="I10992" t="s">
        <v>135</v>
      </c>
      <c r="J10992" t="s">
        <v>136</v>
      </c>
      <c r="K10992" t="s">
        <v>137</v>
      </c>
      <c r="L10992" t="s">
        <v>30607</v>
      </c>
      <c r="M10992" t="s">
        <v>30608</v>
      </c>
      <c r="N10992">
        <v>2.1558333329999999</v>
      </c>
      <c r="O10992">
        <v>0</v>
      </c>
      <c r="P10992">
        <v>6</v>
      </c>
      <c r="Q10992">
        <v>0</v>
      </c>
      <c r="R10992">
        <v>0</v>
      </c>
      <c r="S10992">
        <v>0</v>
      </c>
      <c r="T10992">
        <v>0</v>
      </c>
      <c r="U10992">
        <v>0</v>
      </c>
      <c r="V10992">
        <v>0</v>
      </c>
      <c r="W10992">
        <v>0</v>
      </c>
      <c r="X10992">
        <v>3.2792890638429322</v>
      </c>
      <c r="Y10992">
        <v>0</v>
      </c>
      <c r="Z10992">
        <v>0</v>
      </c>
      <c r="AA10992">
        <v>0</v>
      </c>
      <c r="AB10992">
        <v>0</v>
      </c>
      <c r="AC10992">
        <v>0</v>
      </c>
      <c r="AD10992">
        <v>0</v>
      </c>
      <c r="AE10992">
        <v>3.2792890638429322</v>
      </c>
    </row>
    <row r="10993" spans="1:31" x14ac:dyDescent="0.25">
      <c r="A10993">
        <v>1668436</v>
      </c>
      <c r="B10993">
        <v>1</v>
      </c>
      <c r="C10993" t="s">
        <v>80</v>
      </c>
      <c r="D10993" t="s">
        <v>98</v>
      </c>
      <c r="E10993" t="s">
        <v>140</v>
      </c>
      <c r="F10993" t="s">
        <v>9753</v>
      </c>
      <c r="G10993" t="s">
        <v>161</v>
      </c>
      <c r="H10993" t="s">
        <v>134</v>
      </c>
      <c r="I10993" t="s">
        <v>135</v>
      </c>
      <c r="J10993" t="s">
        <v>136</v>
      </c>
      <c r="K10993" t="s">
        <v>137</v>
      </c>
      <c r="L10993" t="s">
        <v>30609</v>
      </c>
      <c r="M10993" t="s">
        <v>30610</v>
      </c>
      <c r="N10993">
        <v>0.18666666600000001</v>
      </c>
      <c r="O10993">
        <v>0</v>
      </c>
      <c r="P10993">
        <v>20</v>
      </c>
      <c r="Q10993">
        <v>30</v>
      </c>
      <c r="R10993">
        <v>216</v>
      </c>
      <c r="S10993">
        <v>8</v>
      </c>
      <c r="T10993">
        <v>68</v>
      </c>
      <c r="U10993">
        <v>2</v>
      </c>
      <c r="V10993">
        <v>0</v>
      </c>
      <c r="W10993">
        <v>0</v>
      </c>
      <c r="X10993">
        <v>1.6571572660669602</v>
      </c>
      <c r="Y10993">
        <v>39.827070893835668</v>
      </c>
      <c r="Z10993">
        <v>28.518103822071357</v>
      </c>
      <c r="AA10993">
        <v>4.9485444254383202</v>
      </c>
      <c r="AB10993">
        <v>5.3036539879092004</v>
      </c>
      <c r="AC10993">
        <v>0.29386289962045337</v>
      </c>
      <c r="AD10993">
        <v>0</v>
      </c>
      <c r="AE10993">
        <v>80.548393294941945</v>
      </c>
    </row>
    <row r="10994" spans="1:31" x14ac:dyDescent="0.25">
      <c r="A10994">
        <v>1668834</v>
      </c>
      <c r="B10994">
        <v>1</v>
      </c>
      <c r="C10994" t="s">
        <v>80</v>
      </c>
      <c r="D10994" t="s">
        <v>82</v>
      </c>
      <c r="E10994" t="s">
        <v>152</v>
      </c>
      <c r="F10994" t="s">
        <v>30611</v>
      </c>
      <c r="G10994" t="s">
        <v>154</v>
      </c>
      <c r="H10994" t="s">
        <v>149</v>
      </c>
      <c r="I10994" t="s">
        <v>135</v>
      </c>
      <c r="J10994" t="s">
        <v>136</v>
      </c>
      <c r="K10994" t="s">
        <v>137</v>
      </c>
      <c r="L10994" t="s">
        <v>30612</v>
      </c>
      <c r="M10994" t="s">
        <v>30613</v>
      </c>
      <c r="N10994">
        <v>7.8433333330000004</v>
      </c>
      <c r="O10994">
        <v>0</v>
      </c>
      <c r="P10994">
        <v>2</v>
      </c>
      <c r="Q10994">
        <v>0</v>
      </c>
      <c r="R10994">
        <v>0</v>
      </c>
      <c r="S10994">
        <v>0</v>
      </c>
      <c r="T10994">
        <v>0</v>
      </c>
      <c r="U10994">
        <v>0</v>
      </c>
      <c r="V10994">
        <v>0</v>
      </c>
      <c r="W10994">
        <v>0</v>
      </c>
      <c r="X10994">
        <v>15.120746204692034</v>
      </c>
      <c r="Y10994">
        <v>0</v>
      </c>
      <c r="Z10994">
        <v>0</v>
      </c>
      <c r="AA10994">
        <v>0</v>
      </c>
      <c r="AB10994">
        <v>0</v>
      </c>
      <c r="AC10994">
        <v>0</v>
      </c>
      <c r="AD10994">
        <v>0</v>
      </c>
      <c r="AE10994">
        <v>15.120746204692034</v>
      </c>
    </row>
    <row r="10995" spans="1:31" x14ac:dyDescent="0.25">
      <c r="A10995">
        <v>1668685</v>
      </c>
      <c r="B10995">
        <v>1</v>
      </c>
      <c r="C10995" t="s">
        <v>80</v>
      </c>
      <c r="D10995" t="s">
        <v>109</v>
      </c>
      <c r="E10995" t="s">
        <v>146</v>
      </c>
      <c r="F10995" t="s">
        <v>30614</v>
      </c>
      <c r="G10995" t="s">
        <v>675</v>
      </c>
      <c r="H10995" t="s">
        <v>149</v>
      </c>
      <c r="I10995" t="s">
        <v>135</v>
      </c>
      <c r="J10995" t="s">
        <v>136</v>
      </c>
      <c r="K10995" t="s">
        <v>137</v>
      </c>
      <c r="L10995" t="s">
        <v>30615</v>
      </c>
      <c r="M10995" t="s">
        <v>30616</v>
      </c>
      <c r="N10995">
        <v>0.41388888800000001</v>
      </c>
      <c r="O10995">
        <v>0</v>
      </c>
      <c r="P10995">
        <v>90</v>
      </c>
      <c r="Q10995">
        <v>0</v>
      </c>
      <c r="R10995">
        <v>11</v>
      </c>
      <c r="S10995">
        <v>0</v>
      </c>
      <c r="T10995">
        <v>26</v>
      </c>
      <c r="U10995">
        <v>0</v>
      </c>
      <c r="V10995">
        <v>0</v>
      </c>
      <c r="W10995">
        <v>0</v>
      </c>
      <c r="X10995">
        <v>6.1303076067010966</v>
      </c>
      <c r="Y10995">
        <v>0</v>
      </c>
      <c r="Z10995">
        <v>1.8001911680158476</v>
      </c>
      <c r="AA10995">
        <v>0</v>
      </c>
      <c r="AB10995">
        <v>3.3223195650915023</v>
      </c>
      <c r="AC10995">
        <v>0</v>
      </c>
      <c r="AD10995">
        <v>0</v>
      </c>
      <c r="AE10995">
        <v>11.252818339808446</v>
      </c>
    </row>
    <row r="10996" spans="1:31" x14ac:dyDescent="0.25">
      <c r="A10996">
        <v>1668571</v>
      </c>
      <c r="B10996">
        <v>1</v>
      </c>
      <c r="C10996" t="s">
        <v>80</v>
      </c>
      <c r="D10996" t="s">
        <v>82</v>
      </c>
      <c r="E10996" t="s">
        <v>178</v>
      </c>
      <c r="F10996" t="s">
        <v>30617</v>
      </c>
      <c r="G10996" t="s">
        <v>403</v>
      </c>
      <c r="H10996" t="s">
        <v>149</v>
      </c>
      <c r="I10996" t="s">
        <v>135</v>
      </c>
      <c r="J10996" t="s">
        <v>136</v>
      </c>
      <c r="K10996" t="s">
        <v>137</v>
      </c>
      <c r="L10996" t="s">
        <v>30618</v>
      </c>
      <c r="M10996" t="s">
        <v>30619</v>
      </c>
      <c r="N10996">
        <v>3.0016666660000002</v>
      </c>
      <c r="O10996">
        <v>0</v>
      </c>
      <c r="P10996">
        <v>164</v>
      </c>
      <c r="Q10996">
        <v>0</v>
      </c>
      <c r="R10996">
        <v>0</v>
      </c>
      <c r="S10996">
        <v>0</v>
      </c>
      <c r="T10996">
        <v>7</v>
      </c>
      <c r="U10996">
        <v>0</v>
      </c>
      <c r="V10996">
        <v>0</v>
      </c>
      <c r="W10996">
        <v>0</v>
      </c>
      <c r="X10996">
        <v>150.19380887653378</v>
      </c>
      <c r="Y10996">
        <v>0</v>
      </c>
      <c r="Z10996">
        <v>0</v>
      </c>
      <c r="AA10996">
        <v>0</v>
      </c>
      <c r="AB10996">
        <v>4.287754289355437</v>
      </c>
      <c r="AC10996">
        <v>0</v>
      </c>
      <c r="AD10996">
        <v>0</v>
      </c>
      <c r="AE10996">
        <v>154.48156316588921</v>
      </c>
    </row>
    <row r="10997" spans="1:31" x14ac:dyDescent="0.25">
      <c r="A10997">
        <v>1668903</v>
      </c>
      <c r="B10997">
        <v>1</v>
      </c>
      <c r="C10997" t="s">
        <v>81</v>
      </c>
      <c r="D10997" t="s">
        <v>127</v>
      </c>
      <c r="E10997" t="s">
        <v>178</v>
      </c>
      <c r="F10997" t="s">
        <v>30620</v>
      </c>
      <c r="G10997" t="s">
        <v>227</v>
      </c>
      <c r="H10997" t="s">
        <v>149</v>
      </c>
      <c r="I10997" t="s">
        <v>135</v>
      </c>
      <c r="J10997" t="s">
        <v>136</v>
      </c>
      <c r="K10997" t="s">
        <v>137</v>
      </c>
      <c r="L10997" t="s">
        <v>30621</v>
      </c>
      <c r="M10997" t="s">
        <v>30622</v>
      </c>
      <c r="N10997">
        <v>2.0472222219999998</v>
      </c>
      <c r="O10997">
        <v>0</v>
      </c>
      <c r="P10997">
        <v>46</v>
      </c>
      <c r="Q10997">
        <v>0</v>
      </c>
      <c r="R10997">
        <v>0</v>
      </c>
      <c r="S10997">
        <v>0</v>
      </c>
      <c r="T10997">
        <v>0</v>
      </c>
      <c r="U10997">
        <v>0</v>
      </c>
      <c r="V10997">
        <v>0</v>
      </c>
      <c r="W10997">
        <v>0</v>
      </c>
      <c r="X10997">
        <v>27.760953694567863</v>
      </c>
      <c r="Y10997">
        <v>0</v>
      </c>
      <c r="Z10997">
        <v>0</v>
      </c>
      <c r="AA10997">
        <v>0</v>
      </c>
      <c r="AB10997">
        <v>0</v>
      </c>
      <c r="AC10997">
        <v>0</v>
      </c>
      <c r="AD10997">
        <v>0</v>
      </c>
      <c r="AE10997">
        <v>27.760953694567863</v>
      </c>
    </row>
    <row r="10998" spans="1:31" x14ac:dyDescent="0.25">
      <c r="A10998">
        <v>1668379</v>
      </c>
      <c r="B10998">
        <v>1</v>
      </c>
      <c r="C10998" t="s">
        <v>80</v>
      </c>
      <c r="D10998" t="s">
        <v>100</v>
      </c>
      <c r="E10998" t="s">
        <v>140</v>
      </c>
      <c r="F10998" t="s">
        <v>30623</v>
      </c>
      <c r="G10998" t="s">
        <v>785</v>
      </c>
      <c r="H10998" t="s">
        <v>134</v>
      </c>
      <c r="I10998" t="s">
        <v>135</v>
      </c>
      <c r="J10998" t="s">
        <v>136</v>
      </c>
      <c r="K10998" t="s">
        <v>137</v>
      </c>
      <c r="L10998" t="s">
        <v>30624</v>
      </c>
      <c r="M10998" t="s">
        <v>30625</v>
      </c>
      <c r="N10998">
        <v>7.9591666659999998</v>
      </c>
      <c r="O10998">
        <v>0</v>
      </c>
      <c r="P10998">
        <v>0</v>
      </c>
      <c r="Q10998">
        <v>16</v>
      </c>
      <c r="R10998">
        <v>16</v>
      </c>
      <c r="S10998">
        <v>2</v>
      </c>
      <c r="T10998">
        <v>1</v>
      </c>
      <c r="U10998">
        <v>0</v>
      </c>
      <c r="V10998">
        <v>0</v>
      </c>
      <c r="W10998">
        <v>0</v>
      </c>
      <c r="X10998">
        <v>0</v>
      </c>
      <c r="Y10998">
        <v>533.44019758846105</v>
      </c>
      <c r="Z10998">
        <v>138.29205922369513</v>
      </c>
      <c r="AA10998">
        <v>3.8987748433447771</v>
      </c>
      <c r="AB10998">
        <v>12.495106473786299</v>
      </c>
      <c r="AC10998">
        <v>0</v>
      </c>
      <c r="AD10998">
        <v>0</v>
      </c>
      <c r="AE10998">
        <v>688.12613812928726</v>
      </c>
    </row>
    <row r="10999" spans="1:31" x14ac:dyDescent="0.25">
      <c r="A10999">
        <v>1668356</v>
      </c>
      <c r="B10999">
        <v>1</v>
      </c>
      <c r="C10999" t="s">
        <v>80</v>
      </c>
      <c r="D10999" t="s">
        <v>82</v>
      </c>
      <c r="E10999" t="s">
        <v>146</v>
      </c>
      <c r="F10999" t="s">
        <v>30626</v>
      </c>
      <c r="G10999" t="s">
        <v>675</v>
      </c>
      <c r="H10999" t="s">
        <v>149</v>
      </c>
      <c r="I10999" t="s">
        <v>135</v>
      </c>
      <c r="J10999" t="s">
        <v>136</v>
      </c>
      <c r="K10999" t="s">
        <v>137</v>
      </c>
      <c r="L10999" t="s">
        <v>30627</v>
      </c>
      <c r="M10999" t="s">
        <v>30628</v>
      </c>
      <c r="N10999">
        <v>0.77749999999999997</v>
      </c>
      <c r="O10999">
        <v>0</v>
      </c>
      <c r="P10999">
        <v>538</v>
      </c>
      <c r="Q10999">
        <v>0</v>
      </c>
      <c r="R10999">
        <v>0</v>
      </c>
      <c r="S10999">
        <v>0</v>
      </c>
      <c r="T10999">
        <v>11</v>
      </c>
      <c r="U10999">
        <v>0</v>
      </c>
      <c r="V10999">
        <v>0</v>
      </c>
      <c r="W10999">
        <v>0</v>
      </c>
      <c r="X10999">
        <v>122.05690628201833</v>
      </c>
      <c r="Y10999">
        <v>0</v>
      </c>
      <c r="Z10999">
        <v>0</v>
      </c>
      <c r="AA10999">
        <v>0</v>
      </c>
      <c r="AB10999">
        <v>2.4910873688207844</v>
      </c>
      <c r="AC10999">
        <v>0</v>
      </c>
      <c r="AD10999">
        <v>0</v>
      </c>
      <c r="AE10999">
        <v>124.54799365083912</v>
      </c>
    </row>
    <row r="11000" spans="1:31" x14ac:dyDescent="0.25">
      <c r="A11000">
        <v>1668694</v>
      </c>
      <c r="B11000">
        <v>1</v>
      </c>
      <c r="C11000" t="s">
        <v>80</v>
      </c>
      <c r="D11000" t="s">
        <v>98</v>
      </c>
      <c r="E11000" t="s">
        <v>152</v>
      </c>
      <c r="F11000" t="s">
        <v>30629</v>
      </c>
      <c r="G11000" t="s">
        <v>154</v>
      </c>
      <c r="H11000" t="s">
        <v>149</v>
      </c>
      <c r="I11000" t="s">
        <v>135</v>
      </c>
      <c r="J11000" t="s">
        <v>136</v>
      </c>
      <c r="K11000" t="s">
        <v>137</v>
      </c>
      <c r="L11000" t="s">
        <v>30630</v>
      </c>
      <c r="M11000" t="s">
        <v>30631</v>
      </c>
      <c r="N11000">
        <v>2.6949999999999998</v>
      </c>
      <c r="O11000">
        <v>0</v>
      </c>
      <c r="P11000">
        <v>1</v>
      </c>
      <c r="Q11000">
        <v>0</v>
      </c>
      <c r="R11000">
        <v>0</v>
      </c>
      <c r="S11000">
        <v>0</v>
      </c>
      <c r="T11000">
        <v>0</v>
      </c>
      <c r="U11000">
        <v>0</v>
      </c>
      <c r="V11000">
        <v>0</v>
      </c>
      <c r="W11000">
        <v>0</v>
      </c>
      <c r="X11000">
        <v>0.80433389482695006</v>
      </c>
      <c r="Y11000">
        <v>0</v>
      </c>
      <c r="Z11000">
        <v>0</v>
      </c>
      <c r="AA11000">
        <v>0</v>
      </c>
      <c r="AB11000">
        <v>0</v>
      </c>
      <c r="AC11000">
        <v>0</v>
      </c>
      <c r="AD11000">
        <v>0</v>
      </c>
      <c r="AE11000">
        <v>0.80433389482695006</v>
      </c>
    </row>
    <row r="11001" spans="1:31" x14ac:dyDescent="0.25">
      <c r="A11001">
        <v>1668425</v>
      </c>
      <c r="B11001">
        <v>1</v>
      </c>
      <c r="C11001" t="s">
        <v>81</v>
      </c>
      <c r="D11001" t="s">
        <v>118</v>
      </c>
      <c r="E11001" t="s">
        <v>131</v>
      </c>
      <c r="F11001" t="s">
        <v>30632</v>
      </c>
      <c r="G11001" t="s">
        <v>148</v>
      </c>
      <c r="H11001" t="s">
        <v>134</v>
      </c>
      <c r="I11001" t="s">
        <v>135</v>
      </c>
      <c r="J11001" t="s">
        <v>136</v>
      </c>
      <c r="K11001" t="s">
        <v>143</v>
      </c>
      <c r="L11001" t="s">
        <v>30633</v>
      </c>
      <c r="M11001" t="s">
        <v>30634</v>
      </c>
      <c r="N11001">
        <v>2.0120072219999998</v>
      </c>
      <c r="O11001">
        <v>0</v>
      </c>
      <c r="P11001">
        <v>0</v>
      </c>
      <c r="Q11001">
        <v>0</v>
      </c>
      <c r="R11001">
        <v>0</v>
      </c>
      <c r="S11001">
        <v>1</v>
      </c>
      <c r="T11001">
        <v>0</v>
      </c>
      <c r="U11001">
        <v>1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41.59348585597742</v>
      </c>
      <c r="AB11001">
        <v>0</v>
      </c>
      <c r="AC11001">
        <v>16.933824660510673</v>
      </c>
      <c r="AD11001">
        <v>0</v>
      </c>
      <c r="AE11001">
        <v>58.527310516488093</v>
      </c>
    </row>
    <row r="11002" spans="1:31" x14ac:dyDescent="0.25">
      <c r="A11002">
        <v>1668502</v>
      </c>
      <c r="B11002">
        <v>1</v>
      </c>
      <c r="C11002" t="s">
        <v>81</v>
      </c>
      <c r="D11002" t="s">
        <v>115</v>
      </c>
      <c r="E11002" t="s">
        <v>131</v>
      </c>
      <c r="F11002" t="s">
        <v>13228</v>
      </c>
      <c r="G11002" t="s">
        <v>195</v>
      </c>
      <c r="H11002" t="s">
        <v>134</v>
      </c>
      <c r="I11002" t="s">
        <v>135</v>
      </c>
      <c r="J11002" t="s">
        <v>136</v>
      </c>
      <c r="K11002" t="s">
        <v>137</v>
      </c>
      <c r="L11002" t="s">
        <v>30635</v>
      </c>
      <c r="M11002" t="s">
        <v>30636</v>
      </c>
      <c r="N11002">
        <v>4.8058333329999998</v>
      </c>
      <c r="O11002">
        <v>0</v>
      </c>
      <c r="P11002">
        <v>23</v>
      </c>
      <c r="Q11002">
        <v>0</v>
      </c>
      <c r="R11002">
        <v>5</v>
      </c>
      <c r="S11002">
        <v>0</v>
      </c>
      <c r="T11002">
        <v>0</v>
      </c>
      <c r="U11002">
        <v>0</v>
      </c>
      <c r="V11002">
        <v>0</v>
      </c>
      <c r="W11002">
        <v>0</v>
      </c>
      <c r="X11002">
        <v>10.072626936852723</v>
      </c>
      <c r="Y11002">
        <v>0</v>
      </c>
      <c r="Z11002">
        <v>3.1049730777207567</v>
      </c>
      <c r="AA11002">
        <v>0</v>
      </c>
      <c r="AB11002">
        <v>0</v>
      </c>
      <c r="AC11002">
        <v>0</v>
      </c>
      <c r="AD11002">
        <v>0</v>
      </c>
      <c r="AE11002">
        <v>13.17760001457348</v>
      </c>
    </row>
    <row r="11003" spans="1:31" x14ac:dyDescent="0.25">
      <c r="A11003">
        <v>1668648</v>
      </c>
      <c r="B11003">
        <v>1</v>
      </c>
      <c r="C11003" t="s">
        <v>81</v>
      </c>
      <c r="D11003" t="s">
        <v>128</v>
      </c>
      <c r="E11003" t="s">
        <v>204</v>
      </c>
      <c r="F11003" t="s">
        <v>9810</v>
      </c>
      <c r="G11003" t="s">
        <v>161</v>
      </c>
      <c r="H11003" t="s">
        <v>134</v>
      </c>
      <c r="I11003" t="s">
        <v>135</v>
      </c>
      <c r="J11003" t="s">
        <v>136</v>
      </c>
      <c r="K11003" t="s">
        <v>137</v>
      </c>
      <c r="L11003" t="s">
        <v>30637</v>
      </c>
      <c r="M11003" t="s">
        <v>30638</v>
      </c>
      <c r="N11003">
        <v>0.131111111</v>
      </c>
      <c r="O11003">
        <v>0</v>
      </c>
      <c r="P11003">
        <v>1229</v>
      </c>
      <c r="Q11003">
        <v>4</v>
      </c>
      <c r="R11003">
        <v>1</v>
      </c>
      <c r="S11003">
        <v>10</v>
      </c>
      <c r="T11003">
        <v>90</v>
      </c>
      <c r="U11003">
        <v>1</v>
      </c>
      <c r="V11003">
        <v>0</v>
      </c>
      <c r="W11003">
        <v>0</v>
      </c>
      <c r="X11003">
        <v>15.827504620470815</v>
      </c>
      <c r="Y11003">
        <v>0.26623127945693337</v>
      </c>
      <c r="Z11003">
        <v>8.9853251297333336E-4</v>
      </c>
      <c r="AA11003">
        <v>5.1937081136484142</v>
      </c>
      <c r="AB11003">
        <v>2.0884831053505777</v>
      </c>
      <c r="AC11003">
        <v>0.14234264397990001</v>
      </c>
      <c r="AD11003">
        <v>0</v>
      </c>
      <c r="AE11003">
        <v>23.519168295419611</v>
      </c>
    </row>
    <row r="11004" spans="1:31" x14ac:dyDescent="0.25">
      <c r="A11004">
        <v>1668402</v>
      </c>
      <c r="B11004">
        <v>1</v>
      </c>
      <c r="C11004" t="s">
        <v>80</v>
      </c>
      <c r="D11004" t="s">
        <v>105</v>
      </c>
      <c r="E11004" t="s">
        <v>131</v>
      </c>
      <c r="F11004" t="s">
        <v>30639</v>
      </c>
      <c r="G11004" t="s">
        <v>585</v>
      </c>
      <c r="H11004" t="s">
        <v>134</v>
      </c>
      <c r="I11004" t="s">
        <v>135</v>
      </c>
      <c r="J11004" t="s">
        <v>136</v>
      </c>
      <c r="K11004" t="s">
        <v>137</v>
      </c>
      <c r="L11004" t="s">
        <v>30640</v>
      </c>
      <c r="M11004" t="s">
        <v>30641</v>
      </c>
      <c r="N11004">
        <v>2.4897222220000002</v>
      </c>
      <c r="O11004">
        <v>0</v>
      </c>
      <c r="P11004">
        <v>0</v>
      </c>
      <c r="Q11004">
        <v>0</v>
      </c>
      <c r="R11004">
        <v>0</v>
      </c>
      <c r="S11004">
        <v>1</v>
      </c>
      <c r="T11004">
        <v>0</v>
      </c>
      <c r="U11004">
        <v>0</v>
      </c>
      <c r="V11004">
        <v>0</v>
      </c>
      <c r="W11004">
        <v>0</v>
      </c>
      <c r="X11004">
        <v>0</v>
      </c>
      <c r="Y11004">
        <v>0</v>
      </c>
      <c r="Z11004">
        <v>0</v>
      </c>
      <c r="AA11004">
        <v>539.55474949867414</v>
      </c>
      <c r="AB11004">
        <v>0</v>
      </c>
      <c r="AC11004">
        <v>0</v>
      </c>
      <c r="AD11004">
        <v>0</v>
      </c>
      <c r="AE11004">
        <v>539.55474949867414</v>
      </c>
    </row>
    <row r="11005" spans="1:31" x14ac:dyDescent="0.25">
      <c r="A11005">
        <v>1668525</v>
      </c>
      <c r="B11005">
        <v>1</v>
      </c>
      <c r="C11005" t="s">
        <v>80</v>
      </c>
      <c r="D11005" t="s">
        <v>93</v>
      </c>
      <c r="E11005" t="s">
        <v>152</v>
      </c>
      <c r="F11005" t="s">
        <v>30642</v>
      </c>
      <c r="G11005" t="s">
        <v>154</v>
      </c>
      <c r="H11005" t="s">
        <v>149</v>
      </c>
      <c r="I11005" t="s">
        <v>135</v>
      </c>
      <c r="J11005" t="s">
        <v>136</v>
      </c>
      <c r="K11005" t="s">
        <v>137</v>
      </c>
      <c r="L11005" t="s">
        <v>30643</v>
      </c>
      <c r="M11005" t="s">
        <v>30644</v>
      </c>
      <c r="N11005">
        <v>3.7236111109999999</v>
      </c>
      <c r="O11005">
        <v>0</v>
      </c>
      <c r="P11005">
        <v>1</v>
      </c>
      <c r="Q11005">
        <v>0</v>
      </c>
      <c r="R11005">
        <v>0</v>
      </c>
      <c r="S11005">
        <v>0</v>
      </c>
      <c r="T11005">
        <v>0</v>
      </c>
      <c r="U11005">
        <v>0</v>
      </c>
      <c r="V11005">
        <v>0</v>
      </c>
      <c r="W11005">
        <v>0</v>
      </c>
      <c r="X11005">
        <v>0.44816109937864224</v>
      </c>
      <c r="Y11005">
        <v>0</v>
      </c>
      <c r="Z11005">
        <v>0</v>
      </c>
      <c r="AA11005">
        <v>0</v>
      </c>
      <c r="AB11005">
        <v>0</v>
      </c>
      <c r="AC11005">
        <v>0</v>
      </c>
      <c r="AD11005">
        <v>0</v>
      </c>
      <c r="AE11005">
        <v>0.44816109937864224</v>
      </c>
    </row>
    <row r="11006" spans="1:31" x14ac:dyDescent="0.25">
      <c r="A11006">
        <v>1668210</v>
      </c>
      <c r="B11006">
        <v>1</v>
      </c>
      <c r="C11006" t="s">
        <v>81</v>
      </c>
      <c r="D11006" t="s">
        <v>127</v>
      </c>
      <c r="E11006" t="s">
        <v>204</v>
      </c>
      <c r="F11006" t="s">
        <v>30645</v>
      </c>
      <c r="G11006" t="s">
        <v>161</v>
      </c>
      <c r="H11006" t="s">
        <v>134</v>
      </c>
      <c r="I11006" t="s">
        <v>135</v>
      </c>
      <c r="J11006" t="s">
        <v>136</v>
      </c>
      <c r="K11006" t="s">
        <v>137</v>
      </c>
      <c r="L11006" t="s">
        <v>29692</v>
      </c>
      <c r="M11006" t="s">
        <v>864</v>
      </c>
      <c r="N11006">
        <v>0.48888888800000002</v>
      </c>
      <c r="O11006">
        <v>12</v>
      </c>
      <c r="P11006">
        <v>2714</v>
      </c>
      <c r="Q11006">
        <v>578</v>
      </c>
      <c r="R11006">
        <v>324</v>
      </c>
      <c r="S11006">
        <v>54</v>
      </c>
      <c r="T11006">
        <v>280</v>
      </c>
      <c r="U11006">
        <v>6</v>
      </c>
      <c r="V11006">
        <v>0</v>
      </c>
      <c r="W11006">
        <v>0.8974296877139667</v>
      </c>
      <c r="X11006">
        <v>169.73015986470921</v>
      </c>
      <c r="Y11006">
        <v>104.81706956959114</v>
      </c>
      <c r="Z11006">
        <v>22.869028709270577</v>
      </c>
      <c r="AA11006">
        <v>222.99710578603592</v>
      </c>
      <c r="AB11006">
        <v>39.978520240385237</v>
      </c>
      <c r="AC11006">
        <v>70.803747120195652</v>
      </c>
      <c r="AD11006">
        <v>0</v>
      </c>
      <c r="AE11006">
        <v>632.09306097790181</v>
      </c>
    </row>
    <row r="11007" spans="1:31" x14ac:dyDescent="0.25">
      <c r="A11007">
        <v>1668565</v>
      </c>
      <c r="B11007">
        <v>1</v>
      </c>
      <c r="C11007" t="s">
        <v>80</v>
      </c>
      <c r="D11007" t="s">
        <v>104</v>
      </c>
      <c r="E11007" t="s">
        <v>152</v>
      </c>
      <c r="F11007" t="s">
        <v>30646</v>
      </c>
      <c r="G11007" t="s">
        <v>154</v>
      </c>
      <c r="H11007" t="s">
        <v>149</v>
      </c>
      <c r="I11007" t="s">
        <v>135</v>
      </c>
      <c r="J11007" t="s">
        <v>136</v>
      </c>
      <c r="K11007" t="s">
        <v>137</v>
      </c>
      <c r="L11007" t="s">
        <v>30647</v>
      </c>
      <c r="M11007" t="s">
        <v>30648</v>
      </c>
      <c r="N11007">
        <v>4.8286111109999998</v>
      </c>
      <c r="O11007">
        <v>0</v>
      </c>
      <c r="P11007">
        <v>3</v>
      </c>
      <c r="Q11007">
        <v>0</v>
      </c>
      <c r="R11007">
        <v>0</v>
      </c>
      <c r="S11007">
        <v>0</v>
      </c>
      <c r="T11007">
        <v>0</v>
      </c>
      <c r="U11007">
        <v>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D11007">
        <v>0</v>
      </c>
      <c r="AE11007">
        <v>0</v>
      </c>
    </row>
    <row r="11008" spans="1:31" x14ac:dyDescent="0.25">
      <c r="A11008">
        <v>1668176</v>
      </c>
      <c r="B11008">
        <v>1</v>
      </c>
      <c r="C11008" t="s">
        <v>80</v>
      </c>
      <c r="D11008" t="s">
        <v>105</v>
      </c>
      <c r="E11008" t="s">
        <v>362</v>
      </c>
      <c r="F11008" t="s">
        <v>2072</v>
      </c>
      <c r="G11008" t="s">
        <v>900</v>
      </c>
      <c r="H11008" t="s">
        <v>149</v>
      </c>
      <c r="I11008" t="s">
        <v>135</v>
      </c>
      <c r="J11008" t="s">
        <v>136</v>
      </c>
      <c r="K11008" t="s">
        <v>137</v>
      </c>
      <c r="L11008" t="s">
        <v>30649</v>
      </c>
      <c r="M11008" t="s">
        <v>30650</v>
      </c>
      <c r="N11008">
        <v>4.3388888879999996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3</v>
      </c>
      <c r="U11008">
        <v>0</v>
      </c>
      <c r="V11008">
        <v>0</v>
      </c>
      <c r="W11008">
        <v>0</v>
      </c>
      <c r="X11008">
        <v>0</v>
      </c>
      <c r="Y11008">
        <v>0</v>
      </c>
      <c r="Z11008">
        <v>0</v>
      </c>
      <c r="AA11008">
        <v>0</v>
      </c>
      <c r="AB11008">
        <v>30.514620367293677</v>
      </c>
      <c r="AC11008">
        <v>0</v>
      </c>
      <c r="AD11008">
        <v>0</v>
      </c>
      <c r="AE11008">
        <v>30.514620367293677</v>
      </c>
    </row>
    <row r="11009" spans="1:31" x14ac:dyDescent="0.25">
      <c r="A11009">
        <v>1668508</v>
      </c>
      <c r="B11009">
        <v>1</v>
      </c>
      <c r="C11009" t="s">
        <v>80</v>
      </c>
      <c r="D11009" t="s">
        <v>108</v>
      </c>
      <c r="E11009" t="s">
        <v>152</v>
      </c>
      <c r="F11009" t="s">
        <v>30651</v>
      </c>
      <c r="G11009" t="s">
        <v>154</v>
      </c>
      <c r="H11009" t="s">
        <v>149</v>
      </c>
      <c r="I11009" t="s">
        <v>135</v>
      </c>
      <c r="J11009" t="s">
        <v>136</v>
      </c>
      <c r="K11009" t="s">
        <v>137</v>
      </c>
      <c r="L11009" t="s">
        <v>30652</v>
      </c>
      <c r="M11009" t="s">
        <v>30653</v>
      </c>
      <c r="N11009">
        <v>3.486111111</v>
      </c>
      <c r="O11009">
        <v>0</v>
      </c>
      <c r="P11009">
        <v>1</v>
      </c>
      <c r="Q11009">
        <v>0</v>
      </c>
      <c r="R11009">
        <v>0</v>
      </c>
      <c r="S11009">
        <v>0</v>
      </c>
      <c r="T11009">
        <v>0</v>
      </c>
      <c r="U11009">
        <v>0</v>
      </c>
      <c r="V11009">
        <v>0</v>
      </c>
      <c r="W11009">
        <v>0</v>
      </c>
      <c r="X11009">
        <v>0.37594502257542223</v>
      </c>
      <c r="Y11009">
        <v>0</v>
      </c>
      <c r="Z11009">
        <v>0</v>
      </c>
      <c r="AA11009">
        <v>0</v>
      </c>
      <c r="AB11009">
        <v>0</v>
      </c>
      <c r="AC11009">
        <v>0</v>
      </c>
      <c r="AD11009">
        <v>0</v>
      </c>
      <c r="AE11009">
        <v>0.37594502257542223</v>
      </c>
    </row>
    <row r="11010" spans="1:31" x14ac:dyDescent="0.25">
      <c r="A11010">
        <v>1668316</v>
      </c>
      <c r="B11010">
        <v>1</v>
      </c>
      <c r="C11010" t="s">
        <v>80</v>
      </c>
      <c r="D11010" t="s">
        <v>94</v>
      </c>
      <c r="E11010" t="s">
        <v>146</v>
      </c>
      <c r="F11010" t="s">
        <v>28854</v>
      </c>
      <c r="G11010" t="s">
        <v>288</v>
      </c>
      <c r="H11010" t="s">
        <v>149</v>
      </c>
      <c r="I11010" t="s">
        <v>135</v>
      </c>
      <c r="J11010" t="s">
        <v>136</v>
      </c>
      <c r="K11010" t="s">
        <v>137</v>
      </c>
      <c r="L11010" t="s">
        <v>30654</v>
      </c>
      <c r="M11010" t="s">
        <v>30655</v>
      </c>
      <c r="N11010">
        <v>1.5308333329999999</v>
      </c>
      <c r="O11010">
        <v>0</v>
      </c>
      <c r="P11010">
        <v>0</v>
      </c>
      <c r="Q11010">
        <v>0</v>
      </c>
      <c r="R11010">
        <v>22</v>
      </c>
      <c r="S11010">
        <v>0</v>
      </c>
      <c r="T11010">
        <v>0</v>
      </c>
      <c r="U11010">
        <v>0</v>
      </c>
      <c r="V11010">
        <v>0</v>
      </c>
      <c r="W11010">
        <v>0</v>
      </c>
      <c r="X11010">
        <v>0</v>
      </c>
      <c r="Y11010">
        <v>0</v>
      </c>
      <c r="Z11010">
        <v>5.3596393370692432</v>
      </c>
      <c r="AA11010">
        <v>0</v>
      </c>
      <c r="AB11010">
        <v>0</v>
      </c>
      <c r="AC11010">
        <v>0</v>
      </c>
      <c r="AD11010">
        <v>0</v>
      </c>
      <c r="AE11010">
        <v>5.3596393370692432</v>
      </c>
    </row>
    <row r="11011" spans="1:31" x14ac:dyDescent="0.25">
      <c r="A11011">
        <v>1668631</v>
      </c>
      <c r="B11011">
        <v>1</v>
      </c>
      <c r="C11011" t="s">
        <v>80</v>
      </c>
      <c r="D11011" t="s">
        <v>97</v>
      </c>
      <c r="E11011" t="s">
        <v>152</v>
      </c>
      <c r="F11011" t="s">
        <v>30656</v>
      </c>
      <c r="G11011" t="s">
        <v>172</v>
      </c>
      <c r="H11011" t="s">
        <v>149</v>
      </c>
      <c r="I11011" t="s">
        <v>135</v>
      </c>
      <c r="J11011" t="s">
        <v>136</v>
      </c>
      <c r="K11011" t="s">
        <v>137</v>
      </c>
      <c r="L11011" t="s">
        <v>30657</v>
      </c>
      <c r="M11011" t="s">
        <v>30658</v>
      </c>
      <c r="N11011">
        <v>10.080833332999999</v>
      </c>
      <c r="O11011">
        <v>0</v>
      </c>
      <c r="P11011">
        <v>1</v>
      </c>
      <c r="Q11011">
        <v>0</v>
      </c>
      <c r="R11011">
        <v>0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2.5095526549277452</v>
      </c>
      <c r="Y11011">
        <v>0</v>
      </c>
      <c r="Z11011">
        <v>0</v>
      </c>
      <c r="AA11011">
        <v>0</v>
      </c>
      <c r="AB11011">
        <v>0</v>
      </c>
      <c r="AC11011">
        <v>0</v>
      </c>
      <c r="AD11011">
        <v>0</v>
      </c>
      <c r="AE11011">
        <v>2.5095526549277452</v>
      </c>
    </row>
    <row r="11012" spans="1:31" x14ac:dyDescent="0.25">
      <c r="A11012">
        <v>1668774</v>
      </c>
      <c r="B11012">
        <v>1</v>
      </c>
      <c r="C11012" t="s">
        <v>80</v>
      </c>
      <c r="D11012" t="s">
        <v>82</v>
      </c>
      <c r="E11012" t="s">
        <v>178</v>
      </c>
      <c r="F11012" t="s">
        <v>28788</v>
      </c>
      <c r="G11012" t="s">
        <v>8943</v>
      </c>
      <c r="H11012" t="s">
        <v>149</v>
      </c>
      <c r="I11012" t="s">
        <v>135</v>
      </c>
      <c r="J11012" t="s">
        <v>136</v>
      </c>
      <c r="K11012" t="s">
        <v>137</v>
      </c>
      <c r="L11012" t="s">
        <v>30659</v>
      </c>
      <c r="M11012" t="s">
        <v>30660</v>
      </c>
      <c r="N11012">
        <v>2.4269444440000001</v>
      </c>
      <c r="O11012">
        <v>0</v>
      </c>
      <c r="P11012">
        <v>167</v>
      </c>
      <c r="Q11012">
        <v>0</v>
      </c>
      <c r="R11012">
        <v>0</v>
      </c>
      <c r="S11012">
        <v>0</v>
      </c>
      <c r="T11012">
        <v>10</v>
      </c>
      <c r="U11012">
        <v>0</v>
      </c>
      <c r="V11012">
        <v>0</v>
      </c>
      <c r="W11012">
        <v>0</v>
      </c>
      <c r="X11012">
        <v>198.43041965990233</v>
      </c>
      <c r="Y11012">
        <v>0</v>
      </c>
      <c r="Z11012">
        <v>0</v>
      </c>
      <c r="AA11012">
        <v>0</v>
      </c>
      <c r="AB11012">
        <v>6.7480269826525712</v>
      </c>
      <c r="AC11012">
        <v>0</v>
      </c>
      <c r="AD11012">
        <v>0</v>
      </c>
      <c r="AE11012">
        <v>205.17844664255489</v>
      </c>
    </row>
    <row r="11013" spans="1:31" x14ac:dyDescent="0.25">
      <c r="A11013">
        <v>1668608</v>
      </c>
      <c r="B11013">
        <v>1</v>
      </c>
      <c r="C11013" t="s">
        <v>80</v>
      </c>
      <c r="D11013" t="s">
        <v>105</v>
      </c>
      <c r="E11013" t="s">
        <v>146</v>
      </c>
      <c r="F11013" t="s">
        <v>30661</v>
      </c>
      <c r="G11013" t="s">
        <v>260</v>
      </c>
      <c r="H11013" t="s">
        <v>149</v>
      </c>
      <c r="I11013" t="s">
        <v>135</v>
      </c>
      <c r="J11013" t="s">
        <v>136</v>
      </c>
      <c r="K11013" t="s">
        <v>137</v>
      </c>
      <c r="L11013" t="s">
        <v>30662</v>
      </c>
      <c r="M11013" t="s">
        <v>30663</v>
      </c>
      <c r="N11013">
        <v>3.0077777769999998</v>
      </c>
      <c r="O11013">
        <v>0</v>
      </c>
      <c r="P11013">
        <v>127</v>
      </c>
      <c r="Q11013">
        <v>0</v>
      </c>
      <c r="R11013">
        <v>20</v>
      </c>
      <c r="S11013">
        <v>0</v>
      </c>
      <c r="T11013">
        <v>14</v>
      </c>
      <c r="U11013">
        <v>0</v>
      </c>
      <c r="V11013">
        <v>0</v>
      </c>
      <c r="W11013">
        <v>0</v>
      </c>
      <c r="X11013">
        <v>102.59406689210648</v>
      </c>
      <c r="Y11013">
        <v>0</v>
      </c>
      <c r="Z11013">
        <v>12.521611237734339</v>
      </c>
      <c r="AA11013">
        <v>0</v>
      </c>
      <c r="AB11013">
        <v>34.838432371341952</v>
      </c>
      <c r="AC11013">
        <v>0</v>
      </c>
      <c r="AD11013">
        <v>0</v>
      </c>
      <c r="AE11013">
        <v>149.95411050118275</v>
      </c>
    </row>
    <row r="11014" spans="1:31" x14ac:dyDescent="0.25">
      <c r="A11014">
        <v>1668276</v>
      </c>
      <c r="B11014">
        <v>1</v>
      </c>
      <c r="C11014" t="s">
        <v>80</v>
      </c>
      <c r="D11014" t="s">
        <v>104</v>
      </c>
      <c r="E11014" t="s">
        <v>152</v>
      </c>
      <c r="F11014" t="s">
        <v>30664</v>
      </c>
      <c r="G11014" t="s">
        <v>154</v>
      </c>
      <c r="H11014" t="s">
        <v>149</v>
      </c>
      <c r="I11014" t="s">
        <v>135</v>
      </c>
      <c r="J11014" t="s">
        <v>136</v>
      </c>
      <c r="K11014" t="s">
        <v>137</v>
      </c>
      <c r="L11014" t="s">
        <v>30665</v>
      </c>
      <c r="M11014" t="s">
        <v>30666</v>
      </c>
      <c r="N11014">
        <v>1.229166666</v>
      </c>
      <c r="O11014">
        <v>0</v>
      </c>
      <c r="P11014">
        <v>1</v>
      </c>
      <c r="Q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W11014">
        <v>0</v>
      </c>
      <c r="X11014">
        <v>0.76892336704990505</v>
      </c>
      <c r="Y11014">
        <v>0</v>
      </c>
      <c r="Z11014">
        <v>0</v>
      </c>
      <c r="AA11014">
        <v>0</v>
      </c>
      <c r="AB11014">
        <v>0</v>
      </c>
      <c r="AC11014">
        <v>0</v>
      </c>
      <c r="AD11014">
        <v>0</v>
      </c>
      <c r="AE11014">
        <v>0.76892336704990505</v>
      </c>
    </row>
    <row r="11015" spans="1:31" x14ac:dyDescent="0.25">
      <c r="A11015">
        <v>1668419</v>
      </c>
      <c r="B11015">
        <v>1</v>
      </c>
      <c r="C11015" t="s">
        <v>80</v>
      </c>
      <c r="D11015" t="s">
        <v>98</v>
      </c>
      <c r="E11015" t="s">
        <v>178</v>
      </c>
      <c r="F11015" t="s">
        <v>30667</v>
      </c>
      <c r="G11015" t="s">
        <v>227</v>
      </c>
      <c r="H11015" t="s">
        <v>149</v>
      </c>
      <c r="I11015" t="s">
        <v>135</v>
      </c>
      <c r="J11015" t="s">
        <v>136</v>
      </c>
      <c r="K11015" t="s">
        <v>137</v>
      </c>
      <c r="L11015" t="s">
        <v>30668</v>
      </c>
      <c r="M11015" t="s">
        <v>30669</v>
      </c>
      <c r="N11015">
        <v>0.81138888799999997</v>
      </c>
      <c r="O11015">
        <v>0</v>
      </c>
      <c r="P11015">
        <v>6</v>
      </c>
      <c r="Q11015">
        <v>0</v>
      </c>
      <c r="R11015">
        <v>12</v>
      </c>
      <c r="S11015">
        <v>0</v>
      </c>
      <c r="T11015">
        <v>4</v>
      </c>
      <c r="U11015">
        <v>0</v>
      </c>
      <c r="V11015">
        <v>0</v>
      </c>
      <c r="W11015">
        <v>0</v>
      </c>
      <c r="X11015">
        <v>0.36567947824779168</v>
      </c>
      <c r="Y11015">
        <v>0</v>
      </c>
      <c r="Z11015">
        <v>2.5506136419807932</v>
      </c>
      <c r="AA11015">
        <v>0</v>
      </c>
      <c r="AB11015">
        <v>4.3910274659245561</v>
      </c>
      <c r="AC11015">
        <v>0</v>
      </c>
      <c r="AD11015">
        <v>0</v>
      </c>
      <c r="AE11015">
        <v>7.307320586153141</v>
      </c>
    </row>
    <row r="11016" spans="1:31" x14ac:dyDescent="0.25">
      <c r="A11016">
        <v>1668800</v>
      </c>
      <c r="B11016">
        <v>1</v>
      </c>
      <c r="C11016" t="s">
        <v>80</v>
      </c>
      <c r="D11016" t="s">
        <v>111</v>
      </c>
      <c r="E11016" t="s">
        <v>152</v>
      </c>
      <c r="F11016" t="s">
        <v>30670</v>
      </c>
      <c r="G11016" t="s">
        <v>154</v>
      </c>
      <c r="H11016" t="s">
        <v>149</v>
      </c>
      <c r="I11016" t="s">
        <v>135</v>
      </c>
      <c r="J11016" t="s">
        <v>136</v>
      </c>
      <c r="K11016" t="s">
        <v>137</v>
      </c>
      <c r="L11016" t="s">
        <v>30671</v>
      </c>
      <c r="M11016" t="s">
        <v>30672</v>
      </c>
      <c r="N11016">
        <v>1.4455555550000001</v>
      </c>
      <c r="O11016">
        <v>0</v>
      </c>
      <c r="P11016">
        <v>5</v>
      </c>
      <c r="Q11016">
        <v>0</v>
      </c>
      <c r="R11016">
        <v>0</v>
      </c>
      <c r="S11016">
        <v>0</v>
      </c>
      <c r="T11016">
        <v>0</v>
      </c>
      <c r="U11016">
        <v>0</v>
      </c>
      <c r="V11016">
        <v>0</v>
      </c>
      <c r="W11016">
        <v>0</v>
      </c>
      <c r="X11016">
        <v>1.8661224719509935</v>
      </c>
      <c r="Y11016">
        <v>0</v>
      </c>
      <c r="Z11016">
        <v>0</v>
      </c>
      <c r="AA11016">
        <v>0</v>
      </c>
      <c r="AB11016">
        <v>0</v>
      </c>
      <c r="AC11016">
        <v>0</v>
      </c>
      <c r="AD11016">
        <v>0</v>
      </c>
      <c r="AE11016">
        <v>1.8661224719509935</v>
      </c>
    </row>
    <row r="11017" spans="1:31" x14ac:dyDescent="0.25">
      <c r="A11017">
        <v>1668817</v>
      </c>
      <c r="B11017">
        <v>1</v>
      </c>
      <c r="C11017" t="s">
        <v>80</v>
      </c>
      <c r="D11017" t="s">
        <v>104</v>
      </c>
      <c r="E11017" t="s">
        <v>131</v>
      </c>
      <c r="F11017" t="s">
        <v>30673</v>
      </c>
      <c r="G11017" t="s">
        <v>195</v>
      </c>
      <c r="H11017" t="s">
        <v>134</v>
      </c>
      <c r="I11017" t="s">
        <v>135</v>
      </c>
      <c r="J11017" t="s">
        <v>136</v>
      </c>
      <c r="K11017" t="s">
        <v>137</v>
      </c>
      <c r="L11017" t="s">
        <v>30674</v>
      </c>
      <c r="M11017" t="s">
        <v>30675</v>
      </c>
      <c r="N11017">
        <v>5.6497222220000003</v>
      </c>
      <c r="O11017">
        <v>0</v>
      </c>
      <c r="P11017">
        <v>171</v>
      </c>
      <c r="Q11017">
        <v>0</v>
      </c>
      <c r="R11017">
        <v>7</v>
      </c>
      <c r="S11017">
        <v>0</v>
      </c>
      <c r="T11017">
        <v>20</v>
      </c>
      <c r="U11017">
        <v>0</v>
      </c>
      <c r="V11017">
        <v>0</v>
      </c>
      <c r="W11017">
        <v>0</v>
      </c>
      <c r="X11017">
        <v>427.88132827246648</v>
      </c>
      <c r="Y11017">
        <v>0</v>
      </c>
      <c r="Z11017">
        <v>7.8169975114114649</v>
      </c>
      <c r="AA11017">
        <v>0</v>
      </c>
      <c r="AB11017">
        <v>77.646966334766901</v>
      </c>
      <c r="AC11017">
        <v>0</v>
      </c>
      <c r="AD11017">
        <v>0</v>
      </c>
      <c r="AE11017">
        <v>513.34529211864481</v>
      </c>
    </row>
    <row r="11018" spans="1:31" x14ac:dyDescent="0.25">
      <c r="A11018">
        <v>1668674</v>
      </c>
      <c r="B11018">
        <v>1</v>
      </c>
      <c r="C11018" t="s">
        <v>80</v>
      </c>
      <c r="D11018" t="s">
        <v>96</v>
      </c>
      <c r="E11018" t="s">
        <v>152</v>
      </c>
      <c r="F11018" t="s">
        <v>30676</v>
      </c>
      <c r="G11018" t="s">
        <v>154</v>
      </c>
      <c r="H11018" t="s">
        <v>149</v>
      </c>
      <c r="I11018" t="s">
        <v>135</v>
      </c>
      <c r="J11018" t="s">
        <v>136</v>
      </c>
      <c r="K11018" t="s">
        <v>137</v>
      </c>
      <c r="L11018" t="s">
        <v>30677</v>
      </c>
      <c r="M11018" t="s">
        <v>30678</v>
      </c>
      <c r="N11018">
        <v>3.733333333</v>
      </c>
      <c r="O11018">
        <v>0</v>
      </c>
      <c r="P11018">
        <v>1</v>
      </c>
      <c r="Q11018">
        <v>0</v>
      </c>
      <c r="R11018">
        <v>0</v>
      </c>
      <c r="S11018">
        <v>0</v>
      </c>
      <c r="T11018">
        <v>0</v>
      </c>
      <c r="U11018">
        <v>0</v>
      </c>
      <c r="V11018">
        <v>0</v>
      </c>
      <c r="W11018">
        <v>0</v>
      </c>
      <c r="X11018">
        <v>0.98217322024783571</v>
      </c>
      <c r="Y11018">
        <v>0</v>
      </c>
      <c r="Z11018">
        <v>0</v>
      </c>
      <c r="AA11018">
        <v>0</v>
      </c>
      <c r="AB11018">
        <v>0</v>
      </c>
      <c r="AC11018">
        <v>0</v>
      </c>
      <c r="AD11018">
        <v>0</v>
      </c>
      <c r="AE11018">
        <v>0.98217322024783571</v>
      </c>
    </row>
    <row r="11019" spans="1:31" x14ac:dyDescent="0.25">
      <c r="A11019">
        <v>1668923</v>
      </c>
      <c r="B11019">
        <v>1</v>
      </c>
      <c r="C11019" t="s">
        <v>81</v>
      </c>
      <c r="D11019" t="s">
        <v>127</v>
      </c>
      <c r="E11019" t="s">
        <v>178</v>
      </c>
      <c r="F11019" t="s">
        <v>30679</v>
      </c>
      <c r="G11019" t="s">
        <v>227</v>
      </c>
      <c r="H11019" t="s">
        <v>149</v>
      </c>
      <c r="I11019" t="s">
        <v>135</v>
      </c>
      <c r="J11019" t="s">
        <v>136</v>
      </c>
      <c r="K11019" t="s">
        <v>137</v>
      </c>
      <c r="L11019" t="s">
        <v>30680</v>
      </c>
      <c r="M11019" t="s">
        <v>30681</v>
      </c>
      <c r="N11019">
        <v>0.961388888</v>
      </c>
      <c r="O11019">
        <v>0</v>
      </c>
      <c r="P11019">
        <v>94</v>
      </c>
      <c r="Q11019">
        <v>0</v>
      </c>
      <c r="R11019">
        <v>0</v>
      </c>
      <c r="S11019">
        <v>0</v>
      </c>
      <c r="T11019">
        <v>2</v>
      </c>
      <c r="U11019">
        <v>0</v>
      </c>
      <c r="V11019">
        <v>0</v>
      </c>
      <c r="W11019">
        <v>0</v>
      </c>
      <c r="X11019">
        <v>28.587760379500452</v>
      </c>
      <c r="Y11019">
        <v>0</v>
      </c>
      <c r="Z11019">
        <v>0</v>
      </c>
      <c r="AA11019">
        <v>0</v>
      </c>
      <c r="AB11019">
        <v>0.30804736013593831</v>
      </c>
      <c r="AC11019">
        <v>0</v>
      </c>
      <c r="AD11019">
        <v>0</v>
      </c>
      <c r="AE11019">
        <v>28.895807739636389</v>
      </c>
    </row>
    <row r="11020" spans="1:31" x14ac:dyDescent="0.25">
      <c r="A11020">
        <v>1668482</v>
      </c>
      <c r="B11020">
        <v>1</v>
      </c>
      <c r="C11020" t="s">
        <v>80</v>
      </c>
      <c r="D11020" t="s">
        <v>97</v>
      </c>
      <c r="E11020" t="s">
        <v>178</v>
      </c>
      <c r="F11020" t="s">
        <v>15783</v>
      </c>
      <c r="G11020" t="s">
        <v>187</v>
      </c>
      <c r="H11020" t="s">
        <v>149</v>
      </c>
      <c r="I11020" t="s">
        <v>135</v>
      </c>
      <c r="J11020" t="s">
        <v>136</v>
      </c>
      <c r="K11020" t="s">
        <v>137</v>
      </c>
      <c r="L11020" t="s">
        <v>30682</v>
      </c>
      <c r="M11020" t="s">
        <v>30683</v>
      </c>
      <c r="N11020">
        <v>0.77472222199999996</v>
      </c>
      <c r="O11020">
        <v>0</v>
      </c>
      <c r="P11020">
        <v>84</v>
      </c>
      <c r="Q11020">
        <v>0</v>
      </c>
      <c r="R11020">
        <v>11</v>
      </c>
      <c r="S11020">
        <v>0</v>
      </c>
      <c r="T11020">
        <v>15</v>
      </c>
      <c r="U11020">
        <v>0</v>
      </c>
      <c r="V11020">
        <v>0</v>
      </c>
      <c r="W11020">
        <v>0</v>
      </c>
      <c r="X11020">
        <v>24.576809718121716</v>
      </c>
      <c r="Y11020">
        <v>0</v>
      </c>
      <c r="Z11020">
        <v>2.685043290997247</v>
      </c>
      <c r="AA11020">
        <v>0</v>
      </c>
      <c r="AB11020">
        <v>12.163013106865264</v>
      </c>
      <c r="AC11020">
        <v>0</v>
      </c>
      <c r="AD11020">
        <v>0</v>
      </c>
      <c r="AE11020">
        <v>39.42486611598423</v>
      </c>
    </row>
    <row r="11021" spans="1:31" x14ac:dyDescent="0.25">
      <c r="A11021">
        <v>1668445</v>
      </c>
      <c r="B11021">
        <v>1</v>
      </c>
      <c r="C11021" t="s">
        <v>80</v>
      </c>
      <c r="D11021" t="s">
        <v>92</v>
      </c>
      <c r="E11021" t="s">
        <v>152</v>
      </c>
      <c r="F11021" t="s">
        <v>30684</v>
      </c>
      <c r="G11021" t="s">
        <v>154</v>
      </c>
      <c r="H11021" t="s">
        <v>149</v>
      </c>
      <c r="I11021" t="s">
        <v>135</v>
      </c>
      <c r="J11021" t="s">
        <v>136</v>
      </c>
      <c r="K11021" t="s">
        <v>137</v>
      </c>
      <c r="L11021" t="s">
        <v>30685</v>
      </c>
      <c r="M11021" t="s">
        <v>30686</v>
      </c>
      <c r="N11021">
        <v>3.3341666659999998</v>
      </c>
      <c r="O11021">
        <v>0</v>
      </c>
      <c r="P11021">
        <v>2</v>
      </c>
      <c r="Q11021">
        <v>0</v>
      </c>
      <c r="R11021">
        <v>0</v>
      </c>
      <c r="S11021">
        <v>0</v>
      </c>
      <c r="T11021">
        <v>0</v>
      </c>
      <c r="U11021">
        <v>0</v>
      </c>
      <c r="V11021">
        <v>0</v>
      </c>
      <c r="W11021">
        <v>0</v>
      </c>
      <c r="X11021">
        <v>0.55732315459311388</v>
      </c>
      <c r="Y11021">
        <v>0</v>
      </c>
      <c r="Z11021">
        <v>0</v>
      </c>
      <c r="AA11021">
        <v>0</v>
      </c>
      <c r="AB11021">
        <v>0</v>
      </c>
      <c r="AC11021">
        <v>0</v>
      </c>
      <c r="AD11021">
        <v>0</v>
      </c>
      <c r="AE11021">
        <v>0.55732315459311388</v>
      </c>
    </row>
    <row r="11022" spans="1:31" x14ac:dyDescent="0.25">
      <c r="A11022">
        <v>1668296</v>
      </c>
      <c r="B11022">
        <v>1</v>
      </c>
      <c r="C11022" t="s">
        <v>80</v>
      </c>
      <c r="D11022" t="s">
        <v>97</v>
      </c>
      <c r="E11022" t="s">
        <v>178</v>
      </c>
      <c r="F11022" t="s">
        <v>24571</v>
      </c>
      <c r="G11022" t="s">
        <v>227</v>
      </c>
      <c r="H11022" t="s">
        <v>149</v>
      </c>
      <c r="I11022" t="s">
        <v>135</v>
      </c>
      <c r="J11022" t="s">
        <v>136</v>
      </c>
      <c r="K11022" t="s">
        <v>137</v>
      </c>
      <c r="L11022" t="s">
        <v>30687</v>
      </c>
      <c r="M11022" t="s">
        <v>30688</v>
      </c>
      <c r="N11022">
        <v>2.0449999999999999</v>
      </c>
      <c r="O11022">
        <v>0</v>
      </c>
      <c r="P11022">
        <v>1</v>
      </c>
      <c r="Q11022">
        <v>0</v>
      </c>
      <c r="R11022">
        <v>4</v>
      </c>
      <c r="S11022">
        <v>0</v>
      </c>
      <c r="T11022">
        <v>2</v>
      </c>
      <c r="U11022">
        <v>0</v>
      </c>
      <c r="V11022">
        <v>0</v>
      </c>
      <c r="W11022">
        <v>0</v>
      </c>
      <c r="X11022">
        <v>5.9862584546245004E-2</v>
      </c>
      <c r="Y11022">
        <v>0</v>
      </c>
      <c r="Z11022">
        <v>4.117382432471751</v>
      </c>
      <c r="AA11022">
        <v>0</v>
      </c>
      <c r="AB11022">
        <v>5.1257751848724897</v>
      </c>
      <c r="AC11022">
        <v>0</v>
      </c>
      <c r="AD11022">
        <v>0</v>
      </c>
      <c r="AE11022">
        <v>9.3030202018904866</v>
      </c>
    </row>
    <row r="11023" spans="1:31" x14ac:dyDescent="0.25">
      <c r="A11023">
        <v>1668339</v>
      </c>
      <c r="B11023">
        <v>1</v>
      </c>
      <c r="C11023" t="s">
        <v>81</v>
      </c>
      <c r="D11023" t="s">
        <v>115</v>
      </c>
      <c r="E11023" t="s">
        <v>131</v>
      </c>
      <c r="F11023" t="s">
        <v>30689</v>
      </c>
      <c r="G11023" t="s">
        <v>148</v>
      </c>
      <c r="H11023" t="s">
        <v>134</v>
      </c>
      <c r="I11023" t="s">
        <v>135</v>
      </c>
      <c r="J11023" t="s">
        <v>136</v>
      </c>
      <c r="K11023" t="s">
        <v>143</v>
      </c>
      <c r="L11023" t="s">
        <v>30690</v>
      </c>
      <c r="M11023" t="s">
        <v>30691</v>
      </c>
      <c r="N11023">
        <v>8.1238888879999998</v>
      </c>
      <c r="O11023">
        <v>0</v>
      </c>
      <c r="P11023">
        <v>217</v>
      </c>
      <c r="Q11023">
        <v>0</v>
      </c>
      <c r="R11023">
        <v>4</v>
      </c>
      <c r="S11023">
        <v>1</v>
      </c>
      <c r="T11023">
        <v>14</v>
      </c>
      <c r="U11023">
        <v>0</v>
      </c>
      <c r="V11023">
        <v>0</v>
      </c>
      <c r="W11023">
        <v>0</v>
      </c>
      <c r="X11023">
        <v>148.10608394749474</v>
      </c>
      <c r="Y11023">
        <v>0</v>
      </c>
      <c r="Z11023">
        <v>1.9407533157804626</v>
      </c>
      <c r="AA11023">
        <v>11.394096344028668</v>
      </c>
      <c r="AB11023">
        <v>31.957013248678098</v>
      </c>
      <c r="AC11023">
        <v>0</v>
      </c>
      <c r="AD11023">
        <v>0</v>
      </c>
      <c r="AE11023">
        <v>193.39794685598196</v>
      </c>
    </row>
    <row r="11024" spans="1:31" x14ac:dyDescent="0.25">
      <c r="A11024">
        <v>1668439</v>
      </c>
      <c r="B11024">
        <v>1</v>
      </c>
      <c r="C11024" t="s">
        <v>80</v>
      </c>
      <c r="D11024" t="s">
        <v>97</v>
      </c>
      <c r="E11024" t="s">
        <v>152</v>
      </c>
      <c r="F11024" t="s">
        <v>30692</v>
      </c>
      <c r="G11024" t="s">
        <v>507</v>
      </c>
      <c r="H11024" t="s">
        <v>149</v>
      </c>
      <c r="I11024" t="s">
        <v>135</v>
      </c>
      <c r="J11024" t="s">
        <v>136</v>
      </c>
      <c r="K11024" t="s">
        <v>137</v>
      </c>
      <c r="L11024" t="s">
        <v>30693</v>
      </c>
      <c r="M11024" t="s">
        <v>30694</v>
      </c>
      <c r="N11024">
        <v>6.517222222</v>
      </c>
      <c r="O11024">
        <v>0</v>
      </c>
      <c r="P11024">
        <v>2</v>
      </c>
      <c r="Q11024">
        <v>0</v>
      </c>
      <c r="R11024">
        <v>0</v>
      </c>
      <c r="S11024">
        <v>0</v>
      </c>
      <c r="T11024">
        <v>0</v>
      </c>
      <c r="U11024">
        <v>0</v>
      </c>
      <c r="V11024">
        <v>0</v>
      </c>
      <c r="W11024">
        <v>0</v>
      </c>
      <c r="X11024">
        <v>7.4345073640063184</v>
      </c>
      <c r="Y11024">
        <v>0</v>
      </c>
      <c r="Z11024">
        <v>0</v>
      </c>
      <c r="AA11024">
        <v>0</v>
      </c>
      <c r="AB11024">
        <v>0</v>
      </c>
      <c r="AC11024">
        <v>0</v>
      </c>
      <c r="AD11024">
        <v>0</v>
      </c>
      <c r="AE11024">
        <v>7.4345073640063184</v>
      </c>
    </row>
    <row r="11025" spans="1:31" x14ac:dyDescent="0.25">
      <c r="A11025">
        <v>1668488</v>
      </c>
      <c r="B11025">
        <v>1</v>
      </c>
      <c r="C11025" t="s">
        <v>80</v>
      </c>
      <c r="D11025" t="s">
        <v>97</v>
      </c>
      <c r="E11025" t="s">
        <v>152</v>
      </c>
      <c r="F11025" t="s">
        <v>30695</v>
      </c>
      <c r="G11025" t="s">
        <v>168</v>
      </c>
      <c r="H11025" t="s">
        <v>149</v>
      </c>
      <c r="I11025" t="s">
        <v>135</v>
      </c>
      <c r="J11025" t="s">
        <v>136</v>
      </c>
      <c r="K11025" t="s">
        <v>137</v>
      </c>
      <c r="L11025" t="s">
        <v>30696</v>
      </c>
      <c r="M11025" t="s">
        <v>30697</v>
      </c>
      <c r="N11025">
        <v>0.97611111100000003</v>
      </c>
      <c r="O11025">
        <v>0</v>
      </c>
      <c r="P11025">
        <v>2</v>
      </c>
      <c r="Q11025">
        <v>0</v>
      </c>
      <c r="R11025">
        <v>0</v>
      </c>
      <c r="S11025">
        <v>0</v>
      </c>
      <c r="T11025">
        <v>0</v>
      </c>
      <c r="U11025">
        <v>0</v>
      </c>
      <c r="V11025">
        <v>0</v>
      </c>
      <c r="W11025">
        <v>0</v>
      </c>
      <c r="X11025">
        <v>0.52061540434116116</v>
      </c>
      <c r="Y11025">
        <v>0</v>
      </c>
      <c r="Z11025">
        <v>0</v>
      </c>
      <c r="AA11025">
        <v>0</v>
      </c>
      <c r="AB11025">
        <v>0</v>
      </c>
      <c r="AC11025">
        <v>0</v>
      </c>
      <c r="AD11025">
        <v>0</v>
      </c>
      <c r="AE11025">
        <v>0.52061540434116116</v>
      </c>
    </row>
    <row r="11026" spans="1:31" x14ac:dyDescent="0.25">
      <c r="A11026">
        <v>1668382</v>
      </c>
      <c r="B11026">
        <v>1</v>
      </c>
      <c r="C11026" t="s">
        <v>81</v>
      </c>
      <c r="D11026" t="s">
        <v>121</v>
      </c>
      <c r="E11026" t="s">
        <v>178</v>
      </c>
      <c r="F11026" t="s">
        <v>30698</v>
      </c>
      <c r="G11026" t="s">
        <v>227</v>
      </c>
      <c r="H11026" t="s">
        <v>149</v>
      </c>
      <c r="I11026" t="s">
        <v>135</v>
      </c>
      <c r="J11026" t="s">
        <v>136</v>
      </c>
      <c r="K11026" t="s">
        <v>137</v>
      </c>
      <c r="L11026" t="s">
        <v>30699</v>
      </c>
      <c r="M11026" t="s">
        <v>30700</v>
      </c>
      <c r="N11026">
        <v>2.0361111109999999</v>
      </c>
      <c r="O11026">
        <v>0</v>
      </c>
      <c r="P11026">
        <v>9</v>
      </c>
      <c r="Q11026">
        <v>0</v>
      </c>
      <c r="R11026">
        <v>1</v>
      </c>
      <c r="S11026">
        <v>0</v>
      </c>
      <c r="T11026">
        <v>2</v>
      </c>
      <c r="U11026">
        <v>0</v>
      </c>
      <c r="V11026">
        <v>0</v>
      </c>
      <c r="W11026">
        <v>0</v>
      </c>
      <c r="X11026">
        <v>3.3371551824629004</v>
      </c>
      <c r="Y11026">
        <v>0</v>
      </c>
      <c r="Z11026">
        <v>0.95139752975764968</v>
      </c>
      <c r="AA11026">
        <v>0</v>
      </c>
      <c r="AB11026">
        <v>4.3746987783911395E-2</v>
      </c>
      <c r="AC11026">
        <v>0</v>
      </c>
      <c r="AD11026">
        <v>0</v>
      </c>
      <c r="AE11026">
        <v>4.3322997000044614</v>
      </c>
    </row>
    <row r="11027" spans="1:31" x14ac:dyDescent="0.25">
      <c r="A11027">
        <v>1668714</v>
      </c>
      <c r="B11027">
        <v>1</v>
      </c>
      <c r="C11027" t="s">
        <v>81</v>
      </c>
      <c r="D11027" t="s">
        <v>128</v>
      </c>
      <c r="E11027" t="s">
        <v>178</v>
      </c>
      <c r="F11027" t="s">
        <v>30701</v>
      </c>
      <c r="G11027" t="s">
        <v>187</v>
      </c>
      <c r="H11027" t="s">
        <v>149</v>
      </c>
      <c r="I11027" t="s">
        <v>135</v>
      </c>
      <c r="J11027" t="s">
        <v>136</v>
      </c>
      <c r="K11027" t="s">
        <v>137</v>
      </c>
      <c r="L11027" t="s">
        <v>30702</v>
      </c>
      <c r="M11027" t="s">
        <v>30703</v>
      </c>
      <c r="N11027">
        <v>4.3369444440000002</v>
      </c>
      <c r="O11027">
        <v>0</v>
      </c>
      <c r="P11027">
        <v>4</v>
      </c>
      <c r="Q11027">
        <v>0</v>
      </c>
      <c r="R11027">
        <v>6</v>
      </c>
      <c r="S11027">
        <v>0</v>
      </c>
      <c r="T11027">
        <v>0</v>
      </c>
      <c r="U11027">
        <v>0</v>
      </c>
      <c r="V11027">
        <v>0</v>
      </c>
      <c r="W11027">
        <v>0</v>
      </c>
      <c r="X11027">
        <v>7.2550284744172213</v>
      </c>
      <c r="Y11027">
        <v>0</v>
      </c>
      <c r="Z11027">
        <v>8.8296185201599275</v>
      </c>
      <c r="AA11027">
        <v>0</v>
      </c>
      <c r="AB11027">
        <v>0</v>
      </c>
      <c r="AC11027">
        <v>0</v>
      </c>
      <c r="AD11027">
        <v>0</v>
      </c>
      <c r="AE11027">
        <v>16.084646994577149</v>
      </c>
    </row>
    <row r="11028" spans="1:31" x14ac:dyDescent="0.25">
      <c r="A11028">
        <v>1668737</v>
      </c>
      <c r="B11028">
        <v>1</v>
      </c>
      <c r="C11028" t="s">
        <v>80</v>
      </c>
      <c r="D11028" t="s">
        <v>96</v>
      </c>
      <c r="E11028" t="s">
        <v>178</v>
      </c>
      <c r="F11028" t="s">
        <v>30704</v>
      </c>
      <c r="G11028" t="s">
        <v>227</v>
      </c>
      <c r="H11028" t="s">
        <v>149</v>
      </c>
      <c r="I11028" t="s">
        <v>135</v>
      </c>
      <c r="J11028" t="s">
        <v>136</v>
      </c>
      <c r="K11028" t="s">
        <v>137</v>
      </c>
      <c r="L11028" t="s">
        <v>30705</v>
      </c>
      <c r="M11028" t="s">
        <v>30706</v>
      </c>
      <c r="N11028">
        <v>5.7752777770000003</v>
      </c>
      <c r="O11028">
        <v>0</v>
      </c>
      <c r="P11028">
        <v>54</v>
      </c>
      <c r="Q11028">
        <v>0</v>
      </c>
      <c r="R11028">
        <v>0</v>
      </c>
      <c r="S11028">
        <v>0</v>
      </c>
      <c r="T11028">
        <v>1</v>
      </c>
      <c r="U11028">
        <v>0</v>
      </c>
      <c r="V11028">
        <v>0</v>
      </c>
      <c r="W11028">
        <v>0</v>
      </c>
      <c r="X11028">
        <v>116.90730082760436</v>
      </c>
      <c r="Y11028">
        <v>0</v>
      </c>
      <c r="Z11028">
        <v>0</v>
      </c>
      <c r="AA11028">
        <v>0</v>
      </c>
      <c r="AB11028">
        <v>0.15085626704445751</v>
      </c>
      <c r="AC11028">
        <v>0</v>
      </c>
      <c r="AD11028">
        <v>0</v>
      </c>
      <c r="AE11028">
        <v>117.05815709464882</v>
      </c>
    </row>
    <row r="11029" spans="1:31" x14ac:dyDescent="0.25">
      <c r="A11029">
        <v>1668336</v>
      </c>
      <c r="B11029">
        <v>1</v>
      </c>
      <c r="C11029" t="s">
        <v>80</v>
      </c>
      <c r="D11029" t="s">
        <v>95</v>
      </c>
      <c r="E11029" t="s">
        <v>140</v>
      </c>
      <c r="F11029" t="s">
        <v>30707</v>
      </c>
      <c r="G11029" t="s">
        <v>2930</v>
      </c>
      <c r="H11029" t="s">
        <v>134</v>
      </c>
      <c r="I11029" t="s">
        <v>135</v>
      </c>
      <c r="J11029" t="s">
        <v>136</v>
      </c>
      <c r="K11029" t="s">
        <v>137</v>
      </c>
      <c r="L11029" t="s">
        <v>30708</v>
      </c>
      <c r="M11029" t="s">
        <v>30709</v>
      </c>
      <c r="N11029">
        <v>0.376111111</v>
      </c>
      <c r="O11029">
        <v>0</v>
      </c>
      <c r="P11029">
        <v>0</v>
      </c>
      <c r="Q11029">
        <v>0</v>
      </c>
      <c r="R11029">
        <v>0</v>
      </c>
      <c r="S11029">
        <v>1</v>
      </c>
      <c r="T11029">
        <v>0</v>
      </c>
      <c r="U11029">
        <v>1</v>
      </c>
      <c r="V11029">
        <v>0</v>
      </c>
      <c r="W11029">
        <v>0</v>
      </c>
      <c r="X11029">
        <v>0</v>
      </c>
      <c r="Y11029">
        <v>0</v>
      </c>
      <c r="Z11029">
        <v>0</v>
      </c>
      <c r="AA11029">
        <v>0.53816383323473338</v>
      </c>
      <c r="AB11029">
        <v>0</v>
      </c>
      <c r="AC11029">
        <v>2.4914150961900221</v>
      </c>
      <c r="AD11029">
        <v>0</v>
      </c>
      <c r="AE11029">
        <v>3.0295789294247557</v>
      </c>
    </row>
    <row r="11030" spans="1:31" x14ac:dyDescent="0.25">
      <c r="A11030">
        <v>1668668</v>
      </c>
      <c r="B11030">
        <v>1</v>
      </c>
      <c r="C11030" t="s">
        <v>80</v>
      </c>
      <c r="D11030" t="s">
        <v>97</v>
      </c>
      <c r="E11030" t="s">
        <v>152</v>
      </c>
      <c r="F11030" t="s">
        <v>30710</v>
      </c>
      <c r="G11030" t="s">
        <v>507</v>
      </c>
      <c r="H11030" t="s">
        <v>149</v>
      </c>
      <c r="I11030" t="s">
        <v>135</v>
      </c>
      <c r="J11030" t="s">
        <v>136</v>
      </c>
      <c r="K11030" t="s">
        <v>137</v>
      </c>
      <c r="L11030" t="s">
        <v>30711</v>
      </c>
      <c r="M11030" t="s">
        <v>30712</v>
      </c>
      <c r="N11030">
        <v>3.4013888880000001</v>
      </c>
      <c r="O11030">
        <v>0</v>
      </c>
      <c r="P11030">
        <v>1</v>
      </c>
      <c r="Q11030">
        <v>0</v>
      </c>
      <c r="R11030">
        <v>0</v>
      </c>
      <c r="S11030">
        <v>0</v>
      </c>
      <c r="T11030">
        <v>0</v>
      </c>
      <c r="U11030">
        <v>0</v>
      </c>
      <c r="V11030">
        <v>0</v>
      </c>
      <c r="W11030">
        <v>0</v>
      </c>
      <c r="X11030">
        <v>0.42286870812113198</v>
      </c>
      <c r="Y11030">
        <v>0</v>
      </c>
      <c r="Z11030">
        <v>0</v>
      </c>
      <c r="AA11030">
        <v>0</v>
      </c>
      <c r="AB11030">
        <v>0</v>
      </c>
      <c r="AC11030">
        <v>0</v>
      </c>
      <c r="AD11030">
        <v>0</v>
      </c>
      <c r="AE11030">
        <v>0.42286870812113198</v>
      </c>
    </row>
    <row r="11031" spans="1:31" x14ac:dyDescent="0.25">
      <c r="A11031">
        <v>1668359</v>
      </c>
      <c r="B11031">
        <v>1</v>
      </c>
      <c r="C11031" t="s">
        <v>80</v>
      </c>
      <c r="D11031" t="s">
        <v>100</v>
      </c>
      <c r="E11031" t="s">
        <v>204</v>
      </c>
      <c r="F11031" t="s">
        <v>22319</v>
      </c>
      <c r="G11031" t="s">
        <v>161</v>
      </c>
      <c r="H11031" t="s">
        <v>134</v>
      </c>
      <c r="I11031" t="s">
        <v>135</v>
      </c>
      <c r="J11031" t="s">
        <v>136</v>
      </c>
      <c r="K11031" t="s">
        <v>137</v>
      </c>
      <c r="L11031" t="s">
        <v>30713</v>
      </c>
      <c r="M11031" t="s">
        <v>30714</v>
      </c>
      <c r="N11031">
        <v>5.466388888</v>
      </c>
      <c r="O11031">
        <v>0</v>
      </c>
      <c r="P11031">
        <v>3</v>
      </c>
      <c r="Q11031">
        <v>58</v>
      </c>
      <c r="R11031">
        <v>75</v>
      </c>
      <c r="S11031">
        <v>2</v>
      </c>
      <c r="T11031">
        <v>4</v>
      </c>
      <c r="U11031">
        <v>0</v>
      </c>
      <c r="V11031">
        <v>0</v>
      </c>
      <c r="W11031">
        <v>0</v>
      </c>
      <c r="X11031">
        <v>2.2487825872289799</v>
      </c>
      <c r="Y11031">
        <v>935.72325151882899</v>
      </c>
      <c r="Z11031">
        <v>406.9825368119528</v>
      </c>
      <c r="AA11031">
        <v>118.46339105636184</v>
      </c>
      <c r="AB11031">
        <v>11.412403419145452</v>
      </c>
      <c r="AC11031">
        <v>0</v>
      </c>
      <c r="AD11031">
        <v>0</v>
      </c>
      <c r="AE11031">
        <v>1474.8303653935182</v>
      </c>
    </row>
    <row r="11032" spans="1:31" x14ac:dyDescent="0.25">
      <c r="A11032">
        <v>1668946</v>
      </c>
      <c r="B11032">
        <v>1</v>
      </c>
      <c r="C11032" t="s">
        <v>80</v>
      </c>
      <c r="D11032" t="s">
        <v>90</v>
      </c>
      <c r="E11032" t="s">
        <v>152</v>
      </c>
      <c r="F11032" t="s">
        <v>30715</v>
      </c>
      <c r="G11032" t="s">
        <v>154</v>
      </c>
      <c r="H11032" t="s">
        <v>149</v>
      </c>
      <c r="I11032" t="s">
        <v>135</v>
      </c>
      <c r="J11032" t="s">
        <v>136</v>
      </c>
      <c r="K11032" t="s">
        <v>137</v>
      </c>
      <c r="L11032" t="s">
        <v>30716</v>
      </c>
      <c r="M11032" t="s">
        <v>30717</v>
      </c>
      <c r="N11032">
        <v>4.051111111</v>
      </c>
      <c r="O11032">
        <v>0</v>
      </c>
      <c r="P11032">
        <v>1</v>
      </c>
      <c r="Q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W11032">
        <v>0</v>
      </c>
      <c r="X11032">
        <v>1.7357314346467656</v>
      </c>
      <c r="Y11032">
        <v>0</v>
      </c>
      <c r="Z11032">
        <v>0</v>
      </c>
      <c r="AA11032">
        <v>0</v>
      </c>
      <c r="AB11032">
        <v>0</v>
      </c>
      <c r="AC11032">
        <v>0</v>
      </c>
      <c r="AD11032">
        <v>0</v>
      </c>
      <c r="AE11032">
        <v>1.7357314346467656</v>
      </c>
    </row>
    <row r="11033" spans="1:31" x14ac:dyDescent="0.25">
      <c r="A11033">
        <v>1668754</v>
      </c>
      <c r="B11033">
        <v>1</v>
      </c>
      <c r="C11033" t="s">
        <v>80</v>
      </c>
      <c r="D11033" t="s">
        <v>82</v>
      </c>
      <c r="E11033" t="s">
        <v>152</v>
      </c>
      <c r="F11033" t="s">
        <v>30718</v>
      </c>
      <c r="G11033" t="s">
        <v>154</v>
      </c>
      <c r="H11033" t="s">
        <v>149</v>
      </c>
      <c r="I11033" t="s">
        <v>135</v>
      </c>
      <c r="J11033" t="s">
        <v>136</v>
      </c>
      <c r="K11033" t="s">
        <v>137</v>
      </c>
      <c r="L11033" t="s">
        <v>30719</v>
      </c>
      <c r="M11033" t="s">
        <v>30720</v>
      </c>
      <c r="N11033">
        <v>3.6436111109999998</v>
      </c>
      <c r="O11033">
        <v>0</v>
      </c>
      <c r="P11033">
        <v>1</v>
      </c>
      <c r="Q11033">
        <v>0</v>
      </c>
      <c r="R11033">
        <v>0</v>
      </c>
      <c r="S11033">
        <v>0</v>
      </c>
      <c r="T11033">
        <v>0</v>
      </c>
      <c r="U11033">
        <v>0</v>
      </c>
      <c r="V11033">
        <v>0</v>
      </c>
      <c r="W11033">
        <v>0</v>
      </c>
      <c r="X11033">
        <v>1.1767372682187334</v>
      </c>
      <c r="Y11033">
        <v>0</v>
      </c>
      <c r="Z11033">
        <v>0</v>
      </c>
      <c r="AA11033">
        <v>0</v>
      </c>
      <c r="AB11033">
        <v>0</v>
      </c>
      <c r="AC11033">
        <v>0</v>
      </c>
      <c r="AD11033">
        <v>0</v>
      </c>
      <c r="AE11033">
        <v>1.1767372682187334</v>
      </c>
    </row>
    <row r="11034" spans="1:31" x14ac:dyDescent="0.25">
      <c r="A11034">
        <v>1668814</v>
      </c>
      <c r="B11034">
        <v>1</v>
      </c>
      <c r="C11034" t="s">
        <v>81</v>
      </c>
      <c r="D11034" t="s">
        <v>124</v>
      </c>
      <c r="E11034" t="s">
        <v>152</v>
      </c>
      <c r="F11034" t="s">
        <v>30721</v>
      </c>
      <c r="G11034" t="s">
        <v>154</v>
      </c>
      <c r="H11034" t="s">
        <v>149</v>
      </c>
      <c r="I11034" t="s">
        <v>135</v>
      </c>
      <c r="J11034" t="s">
        <v>136</v>
      </c>
      <c r="K11034" t="s">
        <v>137</v>
      </c>
      <c r="L11034" t="s">
        <v>30722</v>
      </c>
      <c r="M11034" t="s">
        <v>30723</v>
      </c>
      <c r="N11034">
        <v>0.86277777700000002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1</v>
      </c>
      <c r="U11034">
        <v>0</v>
      </c>
      <c r="V11034">
        <v>0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8.8553638581069447E-2</v>
      </c>
      <c r="AC11034">
        <v>0</v>
      </c>
      <c r="AD11034">
        <v>0</v>
      </c>
      <c r="AE11034">
        <v>8.8553638581069447E-2</v>
      </c>
    </row>
    <row r="11035" spans="1:31" x14ac:dyDescent="0.25">
      <c r="A11035">
        <v>1668213</v>
      </c>
      <c r="B11035">
        <v>1</v>
      </c>
      <c r="C11035" t="s">
        <v>80</v>
      </c>
      <c r="D11035" t="s">
        <v>82</v>
      </c>
      <c r="E11035" t="s">
        <v>178</v>
      </c>
      <c r="F11035" t="s">
        <v>15042</v>
      </c>
      <c r="G11035" t="s">
        <v>227</v>
      </c>
      <c r="H11035" t="s">
        <v>149</v>
      </c>
      <c r="I11035" t="s">
        <v>135</v>
      </c>
      <c r="J11035" t="s">
        <v>136</v>
      </c>
      <c r="K11035" t="s">
        <v>137</v>
      </c>
      <c r="L11035" t="s">
        <v>30724</v>
      </c>
      <c r="M11035" t="s">
        <v>30725</v>
      </c>
      <c r="N11035">
        <v>1.1841666660000001</v>
      </c>
      <c r="O11035">
        <v>0</v>
      </c>
      <c r="P11035">
        <v>76</v>
      </c>
      <c r="Q11035">
        <v>0</v>
      </c>
      <c r="R11035">
        <v>0</v>
      </c>
      <c r="S11035">
        <v>0</v>
      </c>
      <c r="T11035">
        <v>3</v>
      </c>
      <c r="U11035">
        <v>0</v>
      </c>
      <c r="V11035">
        <v>0</v>
      </c>
      <c r="W11035">
        <v>0</v>
      </c>
      <c r="X11035">
        <v>16.962648025222475</v>
      </c>
      <c r="Y11035">
        <v>0</v>
      </c>
      <c r="Z11035">
        <v>0</v>
      </c>
      <c r="AA11035">
        <v>0</v>
      </c>
      <c r="AB11035">
        <v>0.98501759527521016</v>
      </c>
      <c r="AC11035">
        <v>0</v>
      </c>
      <c r="AD11035">
        <v>0</v>
      </c>
      <c r="AE11035">
        <v>17.947665620497684</v>
      </c>
    </row>
    <row r="11036" spans="1:31" x14ac:dyDescent="0.25">
      <c r="A11036">
        <v>1668860</v>
      </c>
      <c r="B11036">
        <v>1</v>
      </c>
      <c r="C11036" t="s">
        <v>80</v>
      </c>
      <c r="D11036" t="s">
        <v>91</v>
      </c>
      <c r="E11036" t="s">
        <v>140</v>
      </c>
      <c r="F11036" t="s">
        <v>24708</v>
      </c>
      <c r="G11036" t="s">
        <v>918</v>
      </c>
      <c r="H11036" t="s">
        <v>134</v>
      </c>
      <c r="I11036" t="s">
        <v>135</v>
      </c>
      <c r="J11036" t="s">
        <v>136</v>
      </c>
      <c r="K11036" t="s">
        <v>137</v>
      </c>
      <c r="L11036" t="s">
        <v>30726</v>
      </c>
      <c r="M11036" t="s">
        <v>30727</v>
      </c>
      <c r="N11036">
        <v>7.1944443999999996E-2</v>
      </c>
      <c r="O11036">
        <v>23</v>
      </c>
      <c r="P11036">
        <v>233</v>
      </c>
      <c r="Q11036">
        <v>42</v>
      </c>
      <c r="R11036">
        <v>66</v>
      </c>
      <c r="S11036">
        <v>28</v>
      </c>
      <c r="T11036">
        <v>195</v>
      </c>
      <c r="U11036">
        <v>1</v>
      </c>
      <c r="V11036">
        <v>0</v>
      </c>
      <c r="W11036">
        <v>1.7857792388913403</v>
      </c>
      <c r="X11036">
        <v>6.7558858501566323</v>
      </c>
      <c r="Y11036">
        <v>2.6203403962255183</v>
      </c>
      <c r="Z11036">
        <v>0.89971429038934536</v>
      </c>
      <c r="AA11036">
        <v>9.8632822982152213</v>
      </c>
      <c r="AB11036">
        <v>19.449807100703673</v>
      </c>
      <c r="AC11036">
        <v>0.4749368733915964</v>
      </c>
      <c r="AD11036">
        <v>0</v>
      </c>
      <c r="AE11036">
        <v>41.849746047973326</v>
      </c>
    </row>
    <row r="11037" spans="1:31" x14ac:dyDescent="0.25">
      <c r="A11037">
        <v>1668319</v>
      </c>
      <c r="B11037">
        <v>1</v>
      </c>
      <c r="C11037" t="s">
        <v>80</v>
      </c>
      <c r="D11037" t="s">
        <v>91</v>
      </c>
      <c r="E11037" t="s">
        <v>131</v>
      </c>
      <c r="F11037" t="s">
        <v>30728</v>
      </c>
      <c r="G11037" t="s">
        <v>148</v>
      </c>
      <c r="H11037" t="s">
        <v>134</v>
      </c>
      <c r="I11037" t="s">
        <v>135</v>
      </c>
      <c r="J11037" t="s">
        <v>136</v>
      </c>
      <c r="K11037" t="s">
        <v>143</v>
      </c>
      <c r="L11037" t="s">
        <v>30729</v>
      </c>
      <c r="M11037" t="s">
        <v>30730</v>
      </c>
      <c r="N11037">
        <v>5.695911111</v>
      </c>
      <c r="O11037">
        <v>0</v>
      </c>
      <c r="P11037">
        <v>10</v>
      </c>
      <c r="Q11037">
        <v>0</v>
      </c>
      <c r="R11037">
        <v>36</v>
      </c>
      <c r="S11037">
        <v>1</v>
      </c>
      <c r="T11037">
        <v>33</v>
      </c>
      <c r="U11037">
        <v>1</v>
      </c>
      <c r="V11037">
        <v>0</v>
      </c>
      <c r="W11037">
        <v>0</v>
      </c>
      <c r="X11037">
        <v>11.493874406488906</v>
      </c>
      <c r="Y11037">
        <v>0</v>
      </c>
      <c r="Z11037">
        <v>11.609151578950874</v>
      </c>
      <c r="AA11037">
        <v>8.0431787010926001</v>
      </c>
      <c r="AB11037">
        <v>134.62219040440905</v>
      </c>
      <c r="AC11037">
        <v>34.574502745408154</v>
      </c>
      <c r="AD11037">
        <v>0</v>
      </c>
      <c r="AE11037">
        <v>200.34289783634958</v>
      </c>
    </row>
    <row r="11038" spans="1:31" x14ac:dyDescent="0.25">
      <c r="A11038">
        <v>1668299</v>
      </c>
      <c r="B11038">
        <v>1</v>
      </c>
      <c r="C11038" t="s">
        <v>80</v>
      </c>
      <c r="D11038" t="s">
        <v>83</v>
      </c>
      <c r="E11038" t="s">
        <v>131</v>
      </c>
      <c r="F11038" t="s">
        <v>30731</v>
      </c>
      <c r="G11038" t="s">
        <v>148</v>
      </c>
      <c r="H11038" t="s">
        <v>134</v>
      </c>
      <c r="I11038" t="s">
        <v>135</v>
      </c>
      <c r="J11038" t="s">
        <v>136</v>
      </c>
      <c r="K11038" t="s">
        <v>143</v>
      </c>
      <c r="L11038" t="s">
        <v>30732</v>
      </c>
      <c r="M11038" t="s">
        <v>30733</v>
      </c>
      <c r="N11038">
        <v>1.3461111109999999</v>
      </c>
      <c r="O11038">
        <v>0</v>
      </c>
      <c r="P11038">
        <v>159</v>
      </c>
      <c r="Q11038">
        <v>0</v>
      </c>
      <c r="R11038">
        <v>0</v>
      </c>
      <c r="S11038">
        <v>10</v>
      </c>
      <c r="T11038">
        <v>64</v>
      </c>
      <c r="U11038">
        <v>7</v>
      </c>
      <c r="V11038">
        <v>14</v>
      </c>
      <c r="W11038">
        <v>0</v>
      </c>
      <c r="X11038">
        <v>79.242017936238568</v>
      </c>
      <c r="Y11038">
        <v>0</v>
      </c>
      <c r="Z11038">
        <v>0</v>
      </c>
      <c r="AA11038">
        <v>317.43618469830653</v>
      </c>
      <c r="AB11038">
        <v>388.63994569052045</v>
      </c>
      <c r="AC11038">
        <v>1094.531927319412</v>
      </c>
      <c r="AD11038">
        <v>35.410612853793609</v>
      </c>
      <c r="AE11038">
        <v>1915.2606884982711</v>
      </c>
    </row>
    <row r="11039" spans="1:31" x14ac:dyDescent="0.25">
      <c r="A11039">
        <v>1668797</v>
      </c>
      <c r="B11039">
        <v>1</v>
      </c>
      <c r="C11039" t="s">
        <v>80</v>
      </c>
      <c r="D11039" t="s">
        <v>96</v>
      </c>
      <c r="E11039" t="s">
        <v>152</v>
      </c>
      <c r="F11039" t="s">
        <v>30734</v>
      </c>
      <c r="G11039" t="s">
        <v>154</v>
      </c>
      <c r="H11039" t="s">
        <v>149</v>
      </c>
      <c r="I11039" t="s">
        <v>135</v>
      </c>
      <c r="J11039" t="s">
        <v>136</v>
      </c>
      <c r="K11039" t="s">
        <v>137</v>
      </c>
      <c r="L11039" t="s">
        <v>30735</v>
      </c>
      <c r="M11039" t="s">
        <v>30736</v>
      </c>
      <c r="N11039">
        <v>0.83833333300000001</v>
      </c>
      <c r="O11039">
        <v>0</v>
      </c>
      <c r="P11039">
        <v>1</v>
      </c>
      <c r="Q11039">
        <v>0</v>
      </c>
      <c r="R11039">
        <v>0</v>
      </c>
      <c r="S11039">
        <v>0</v>
      </c>
      <c r="T11039">
        <v>0</v>
      </c>
      <c r="U11039">
        <v>0</v>
      </c>
      <c r="V11039">
        <v>0</v>
      </c>
      <c r="W11039">
        <v>0</v>
      </c>
      <c r="X11039">
        <v>0.41445745025604996</v>
      </c>
      <c r="Y11039">
        <v>0</v>
      </c>
      <c r="Z11039">
        <v>0</v>
      </c>
      <c r="AA11039">
        <v>0</v>
      </c>
      <c r="AB11039">
        <v>0</v>
      </c>
      <c r="AC11039">
        <v>0</v>
      </c>
      <c r="AD11039">
        <v>0</v>
      </c>
      <c r="AE11039">
        <v>0.41445745025604996</v>
      </c>
    </row>
    <row r="11040" spans="1:31" x14ac:dyDescent="0.25">
      <c r="A11040">
        <v>1668442</v>
      </c>
      <c r="B11040">
        <v>1</v>
      </c>
      <c r="C11040" t="s">
        <v>80</v>
      </c>
      <c r="D11040" t="s">
        <v>106</v>
      </c>
      <c r="E11040" t="s">
        <v>152</v>
      </c>
      <c r="F11040" t="s">
        <v>30737</v>
      </c>
      <c r="G11040" t="s">
        <v>154</v>
      </c>
      <c r="H11040" t="s">
        <v>149</v>
      </c>
      <c r="I11040" t="s">
        <v>135</v>
      </c>
      <c r="J11040" t="s">
        <v>136</v>
      </c>
      <c r="K11040" t="s">
        <v>137</v>
      </c>
      <c r="L11040" t="s">
        <v>30738</v>
      </c>
      <c r="M11040" t="s">
        <v>30739</v>
      </c>
      <c r="N11040">
        <v>9.1691666660000006</v>
      </c>
      <c r="O11040">
        <v>0</v>
      </c>
      <c r="P11040">
        <v>1</v>
      </c>
      <c r="Q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W11040">
        <v>0</v>
      </c>
      <c r="X11040">
        <v>2.8025683207010754</v>
      </c>
      <c r="Y11040">
        <v>0</v>
      </c>
      <c r="Z11040">
        <v>0</v>
      </c>
      <c r="AA11040">
        <v>0</v>
      </c>
      <c r="AB11040">
        <v>0</v>
      </c>
      <c r="AC11040">
        <v>0</v>
      </c>
      <c r="AD11040">
        <v>0</v>
      </c>
      <c r="AE11040">
        <v>2.8025683207010754</v>
      </c>
    </row>
    <row r="11041" spans="1:31" x14ac:dyDescent="0.25">
      <c r="A11041">
        <v>1668273</v>
      </c>
      <c r="B11041">
        <v>1</v>
      </c>
      <c r="C11041" t="s">
        <v>80</v>
      </c>
      <c r="D11041" t="s">
        <v>94</v>
      </c>
      <c r="E11041" t="s">
        <v>140</v>
      </c>
      <c r="F11041" t="s">
        <v>30740</v>
      </c>
      <c r="G11041" t="s">
        <v>161</v>
      </c>
      <c r="H11041" t="s">
        <v>134</v>
      </c>
      <c r="I11041" t="s">
        <v>135</v>
      </c>
      <c r="J11041" t="s">
        <v>136</v>
      </c>
      <c r="K11041" t="s">
        <v>137</v>
      </c>
      <c r="L11041" t="s">
        <v>30741</v>
      </c>
      <c r="M11041" t="s">
        <v>30742</v>
      </c>
      <c r="N11041">
        <v>6.8041666660000004</v>
      </c>
      <c r="O11041">
        <v>0</v>
      </c>
      <c r="P11041">
        <v>0</v>
      </c>
      <c r="Q11041">
        <v>6</v>
      </c>
      <c r="R11041">
        <v>0</v>
      </c>
      <c r="S11041">
        <v>7</v>
      </c>
      <c r="T11041">
        <v>0</v>
      </c>
      <c r="U11041">
        <v>0</v>
      </c>
      <c r="V11041">
        <v>0</v>
      </c>
      <c r="W11041">
        <v>0</v>
      </c>
      <c r="X11041">
        <v>0</v>
      </c>
      <c r="Y11041">
        <v>69.671711980038836</v>
      </c>
      <c r="Z11041">
        <v>0</v>
      </c>
      <c r="AA11041">
        <v>450.41807372849632</v>
      </c>
      <c r="AB11041">
        <v>0</v>
      </c>
      <c r="AC11041">
        <v>0</v>
      </c>
      <c r="AD11041">
        <v>0</v>
      </c>
      <c r="AE11041">
        <v>520.08978570853515</v>
      </c>
    </row>
    <row r="11042" spans="1:31" x14ac:dyDescent="0.25">
      <c r="A11042">
        <v>1668628</v>
      </c>
      <c r="B11042">
        <v>1</v>
      </c>
      <c r="C11042" t="s">
        <v>80</v>
      </c>
      <c r="D11042" t="s">
        <v>90</v>
      </c>
      <c r="E11042" t="s">
        <v>178</v>
      </c>
      <c r="F11042" t="s">
        <v>30743</v>
      </c>
      <c r="G11042" t="s">
        <v>187</v>
      </c>
      <c r="H11042" t="s">
        <v>149</v>
      </c>
      <c r="I11042" t="s">
        <v>135</v>
      </c>
      <c r="J11042" t="s">
        <v>136</v>
      </c>
      <c r="K11042" t="s">
        <v>137</v>
      </c>
      <c r="L11042" t="s">
        <v>30744</v>
      </c>
      <c r="M11042" t="s">
        <v>30745</v>
      </c>
      <c r="N11042">
        <v>2.8872222220000001</v>
      </c>
      <c r="O11042">
        <v>0</v>
      </c>
      <c r="P11042">
        <v>43</v>
      </c>
      <c r="Q11042">
        <v>0</v>
      </c>
      <c r="R11042">
        <v>0</v>
      </c>
      <c r="S11042">
        <v>0</v>
      </c>
      <c r="T11042">
        <v>2</v>
      </c>
      <c r="U11042">
        <v>0</v>
      </c>
      <c r="V11042">
        <v>0</v>
      </c>
      <c r="W11042">
        <v>0</v>
      </c>
      <c r="X11042">
        <v>40.939048520957073</v>
      </c>
      <c r="Y11042">
        <v>0</v>
      </c>
      <c r="Z11042">
        <v>0</v>
      </c>
      <c r="AA11042">
        <v>0</v>
      </c>
      <c r="AB11042">
        <v>2.4388552215076933</v>
      </c>
      <c r="AC11042">
        <v>0</v>
      </c>
      <c r="AD11042">
        <v>0</v>
      </c>
      <c r="AE11042">
        <v>43.377903742464767</v>
      </c>
    </row>
    <row r="11043" spans="1:31" x14ac:dyDescent="0.25">
      <c r="A11043">
        <v>1668920</v>
      </c>
      <c r="B11043">
        <v>1</v>
      </c>
      <c r="C11043" t="s">
        <v>80</v>
      </c>
      <c r="D11043" t="s">
        <v>92</v>
      </c>
      <c r="E11043" t="s">
        <v>178</v>
      </c>
      <c r="F11043" t="s">
        <v>30089</v>
      </c>
      <c r="G11043" t="s">
        <v>227</v>
      </c>
      <c r="H11043" t="s">
        <v>149</v>
      </c>
      <c r="I11043" t="s">
        <v>135</v>
      </c>
      <c r="J11043" t="s">
        <v>136</v>
      </c>
      <c r="K11043" t="s">
        <v>137</v>
      </c>
      <c r="L11043" t="s">
        <v>30746</v>
      </c>
      <c r="M11043" t="s">
        <v>30747</v>
      </c>
      <c r="N11043">
        <v>1.8005555550000001</v>
      </c>
      <c r="O11043">
        <v>0</v>
      </c>
      <c r="P11043">
        <v>2</v>
      </c>
      <c r="Q11043">
        <v>0</v>
      </c>
      <c r="R11043">
        <v>0</v>
      </c>
      <c r="S11043">
        <v>0</v>
      </c>
      <c r="T11043">
        <v>0</v>
      </c>
      <c r="U11043">
        <v>0</v>
      </c>
      <c r="V11043">
        <v>0</v>
      </c>
      <c r="W11043">
        <v>0</v>
      </c>
      <c r="X11043">
        <v>0.65459788378640338</v>
      </c>
      <c r="Y11043">
        <v>0</v>
      </c>
      <c r="Z11043">
        <v>0</v>
      </c>
      <c r="AA11043">
        <v>0</v>
      </c>
      <c r="AB11043">
        <v>0</v>
      </c>
      <c r="AC11043">
        <v>0</v>
      </c>
      <c r="AD11043">
        <v>0</v>
      </c>
      <c r="AE11043">
        <v>0.65459788378640338</v>
      </c>
    </row>
    <row r="11044" spans="1:31" x14ac:dyDescent="0.25">
      <c r="A11044">
        <v>1668256</v>
      </c>
      <c r="B11044">
        <v>1</v>
      </c>
      <c r="C11044" t="s">
        <v>80</v>
      </c>
      <c r="D11044" t="s">
        <v>82</v>
      </c>
      <c r="E11044" t="s">
        <v>152</v>
      </c>
      <c r="F11044" t="s">
        <v>30748</v>
      </c>
      <c r="G11044" t="s">
        <v>154</v>
      </c>
      <c r="H11044" t="s">
        <v>149</v>
      </c>
      <c r="I11044" t="s">
        <v>135</v>
      </c>
      <c r="J11044" t="s">
        <v>136</v>
      </c>
      <c r="K11044" t="s">
        <v>137</v>
      </c>
      <c r="L11044" t="s">
        <v>30749</v>
      </c>
      <c r="M11044" t="s">
        <v>30750</v>
      </c>
      <c r="N11044">
        <v>1.0252777769999999</v>
      </c>
      <c r="O11044">
        <v>0</v>
      </c>
      <c r="P11044">
        <v>3</v>
      </c>
      <c r="Q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  <c r="W11044">
        <v>0</v>
      </c>
      <c r="X11044">
        <v>0.9064070115428029</v>
      </c>
      <c r="Y11044">
        <v>0</v>
      </c>
      <c r="Z11044">
        <v>0</v>
      </c>
      <c r="AA11044">
        <v>0</v>
      </c>
      <c r="AB11044">
        <v>0</v>
      </c>
      <c r="AC11044">
        <v>0</v>
      </c>
      <c r="AD11044">
        <v>0</v>
      </c>
      <c r="AE11044">
        <v>0.9064070115428029</v>
      </c>
    </row>
    <row r="11045" spans="1:31" x14ac:dyDescent="0.25">
      <c r="A11045">
        <v>1668279</v>
      </c>
      <c r="B11045">
        <v>1</v>
      </c>
      <c r="C11045" t="s">
        <v>80</v>
      </c>
      <c r="D11045" t="s">
        <v>93</v>
      </c>
      <c r="E11045" t="s">
        <v>131</v>
      </c>
      <c r="F11045" t="s">
        <v>30751</v>
      </c>
      <c r="G11045" t="s">
        <v>195</v>
      </c>
      <c r="H11045" t="s">
        <v>134</v>
      </c>
      <c r="I11045" t="s">
        <v>135</v>
      </c>
      <c r="J11045" t="s">
        <v>136</v>
      </c>
      <c r="K11045" t="s">
        <v>137</v>
      </c>
      <c r="L11045" t="s">
        <v>30752</v>
      </c>
      <c r="M11045" t="s">
        <v>30753</v>
      </c>
      <c r="N11045">
        <v>3.054166666</v>
      </c>
      <c r="O11045">
        <v>0</v>
      </c>
      <c r="P11045">
        <v>90</v>
      </c>
      <c r="Q11045">
        <v>0</v>
      </c>
      <c r="R11045">
        <v>8</v>
      </c>
      <c r="S11045">
        <v>0</v>
      </c>
      <c r="T11045">
        <v>5</v>
      </c>
      <c r="U11045">
        <v>0</v>
      </c>
      <c r="V11045">
        <v>0</v>
      </c>
      <c r="W11045">
        <v>0</v>
      </c>
      <c r="X11045">
        <v>32.826129623485983</v>
      </c>
      <c r="Y11045">
        <v>0</v>
      </c>
      <c r="Z11045">
        <v>6.5282096159722203</v>
      </c>
      <c r="AA11045">
        <v>0</v>
      </c>
      <c r="AB11045">
        <v>4.6973662410881412</v>
      </c>
      <c r="AC11045">
        <v>0</v>
      </c>
      <c r="AD11045">
        <v>0</v>
      </c>
      <c r="AE11045">
        <v>44.051705480546346</v>
      </c>
    </row>
    <row r="11046" spans="1:31" x14ac:dyDescent="0.25">
      <c r="A11046">
        <v>1668485</v>
      </c>
      <c r="B11046">
        <v>1</v>
      </c>
      <c r="C11046" t="s">
        <v>80</v>
      </c>
      <c r="D11046" t="s">
        <v>90</v>
      </c>
      <c r="E11046" t="s">
        <v>152</v>
      </c>
      <c r="F11046" t="s">
        <v>30754</v>
      </c>
      <c r="G11046" t="s">
        <v>154</v>
      </c>
      <c r="H11046" t="s">
        <v>149</v>
      </c>
      <c r="I11046" t="s">
        <v>135</v>
      </c>
      <c r="J11046" t="s">
        <v>136</v>
      </c>
      <c r="K11046" t="s">
        <v>137</v>
      </c>
      <c r="L11046" t="s">
        <v>30755</v>
      </c>
      <c r="M11046" t="s">
        <v>30756</v>
      </c>
      <c r="N11046">
        <v>1.5861111109999999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2</v>
      </c>
      <c r="U11046">
        <v>0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0.89743542145605559</v>
      </c>
      <c r="AC11046">
        <v>0</v>
      </c>
      <c r="AD11046">
        <v>0</v>
      </c>
      <c r="AE11046">
        <v>0.89743542145605559</v>
      </c>
    </row>
    <row r="11047" spans="1:31" x14ac:dyDescent="0.25">
      <c r="A11047">
        <v>1668193</v>
      </c>
      <c r="B11047">
        <v>1</v>
      </c>
      <c r="C11047" t="s">
        <v>80</v>
      </c>
      <c r="D11047" t="s">
        <v>110</v>
      </c>
      <c r="E11047" t="s">
        <v>131</v>
      </c>
      <c r="F11047" t="s">
        <v>30086</v>
      </c>
      <c r="G11047" t="s">
        <v>161</v>
      </c>
      <c r="H11047" t="s">
        <v>134</v>
      </c>
      <c r="I11047" t="s">
        <v>135</v>
      </c>
      <c r="J11047" t="s">
        <v>136</v>
      </c>
      <c r="K11047" t="s">
        <v>137</v>
      </c>
      <c r="L11047" t="s">
        <v>30757</v>
      </c>
      <c r="M11047" t="s">
        <v>30758</v>
      </c>
      <c r="N11047">
        <v>0.35388888800000001</v>
      </c>
      <c r="O11047">
        <v>0</v>
      </c>
      <c r="P11047">
        <v>1415</v>
      </c>
      <c r="Q11047">
        <v>0</v>
      </c>
      <c r="R11047">
        <v>0</v>
      </c>
      <c r="S11047">
        <v>1</v>
      </c>
      <c r="T11047">
        <v>90</v>
      </c>
      <c r="U11047">
        <v>0</v>
      </c>
      <c r="V11047">
        <v>0</v>
      </c>
      <c r="W11047">
        <v>0</v>
      </c>
      <c r="X11047">
        <v>167.24184438806995</v>
      </c>
      <c r="Y11047">
        <v>0</v>
      </c>
      <c r="Z11047">
        <v>0</v>
      </c>
      <c r="AA11047">
        <v>6.7413662651066657</v>
      </c>
      <c r="AB11047">
        <v>12.032723340690671</v>
      </c>
      <c r="AC11047">
        <v>0</v>
      </c>
      <c r="AD11047">
        <v>0</v>
      </c>
      <c r="AE11047">
        <v>186.01593399386729</v>
      </c>
    </row>
    <row r="11048" spans="1:31" x14ac:dyDescent="0.25">
      <c r="A11048">
        <v>1668454</v>
      </c>
      <c r="B11048">
        <v>1</v>
      </c>
      <c r="C11048" t="s">
        <v>80</v>
      </c>
      <c r="D11048" t="s">
        <v>108</v>
      </c>
      <c r="E11048" t="s">
        <v>178</v>
      </c>
      <c r="F11048" t="s">
        <v>30759</v>
      </c>
      <c r="G11048" t="s">
        <v>227</v>
      </c>
      <c r="H11048" t="s">
        <v>149</v>
      </c>
      <c r="I11048" t="s">
        <v>135</v>
      </c>
      <c r="J11048" t="s">
        <v>136</v>
      </c>
      <c r="K11048" t="s">
        <v>137</v>
      </c>
      <c r="L11048" t="s">
        <v>30760</v>
      </c>
      <c r="M11048" t="s">
        <v>30761</v>
      </c>
      <c r="N11048">
        <v>2.9522222220000001</v>
      </c>
      <c r="O11048">
        <v>0</v>
      </c>
      <c r="P11048">
        <v>3</v>
      </c>
      <c r="Q11048">
        <v>0</v>
      </c>
      <c r="R11048">
        <v>2</v>
      </c>
      <c r="S11048">
        <v>0</v>
      </c>
      <c r="T11048">
        <v>0</v>
      </c>
      <c r="U11048">
        <v>0</v>
      </c>
      <c r="V11048">
        <v>0</v>
      </c>
      <c r="W11048">
        <v>0</v>
      </c>
      <c r="X11048">
        <v>0.6378280079437777</v>
      </c>
      <c r="Y11048">
        <v>0</v>
      </c>
      <c r="Z11048">
        <v>0.56839752811376032</v>
      </c>
      <c r="AA11048">
        <v>0</v>
      </c>
      <c r="AB11048">
        <v>0</v>
      </c>
      <c r="AC11048">
        <v>0</v>
      </c>
      <c r="AD11048">
        <v>0</v>
      </c>
      <c r="AE11048">
        <v>1.206225536057538</v>
      </c>
    </row>
    <row r="11049" spans="1:31" x14ac:dyDescent="0.25">
      <c r="A11049">
        <v>1668786</v>
      </c>
      <c r="B11049">
        <v>1</v>
      </c>
      <c r="C11049" t="s">
        <v>81</v>
      </c>
      <c r="D11049" t="s">
        <v>128</v>
      </c>
      <c r="E11049" t="s">
        <v>140</v>
      </c>
      <c r="F11049" t="s">
        <v>30762</v>
      </c>
      <c r="G11049" t="s">
        <v>161</v>
      </c>
      <c r="H11049" t="s">
        <v>134</v>
      </c>
      <c r="I11049" t="s">
        <v>135</v>
      </c>
      <c r="J11049" t="s">
        <v>136</v>
      </c>
      <c r="K11049" t="s">
        <v>137</v>
      </c>
      <c r="L11049" t="s">
        <v>30763</v>
      </c>
      <c r="M11049" t="s">
        <v>30764</v>
      </c>
      <c r="N11049">
        <v>7.6511111109999996</v>
      </c>
      <c r="O11049">
        <v>0</v>
      </c>
      <c r="P11049">
        <v>0</v>
      </c>
      <c r="Q11049">
        <v>1</v>
      </c>
      <c r="R11049">
        <v>0</v>
      </c>
      <c r="S11049">
        <v>2</v>
      </c>
      <c r="T11049">
        <v>0</v>
      </c>
      <c r="U11049">
        <v>9</v>
      </c>
      <c r="V11049">
        <v>0</v>
      </c>
      <c r="W11049">
        <v>0</v>
      </c>
      <c r="X11049">
        <v>0</v>
      </c>
      <c r="Y11049">
        <v>7.7606137451082944</v>
      </c>
      <c r="Z11049">
        <v>0</v>
      </c>
      <c r="AA11049">
        <v>151.12145422923177</v>
      </c>
      <c r="AB11049">
        <v>0</v>
      </c>
      <c r="AC11049">
        <v>4985.8679465527775</v>
      </c>
      <c r="AD11049">
        <v>0</v>
      </c>
      <c r="AE11049">
        <v>5144.7500145271179</v>
      </c>
    </row>
    <row r="11050" spans="1:31" x14ac:dyDescent="0.25">
      <c r="A11050">
        <v>1668239</v>
      </c>
      <c r="B11050">
        <v>1</v>
      </c>
      <c r="C11050" t="s">
        <v>80</v>
      </c>
      <c r="D11050" t="s">
        <v>110</v>
      </c>
      <c r="E11050" t="s">
        <v>178</v>
      </c>
      <c r="F11050" t="s">
        <v>30181</v>
      </c>
      <c r="G11050" t="s">
        <v>187</v>
      </c>
      <c r="H11050" t="s">
        <v>149</v>
      </c>
      <c r="I11050" t="s">
        <v>135</v>
      </c>
      <c r="J11050" t="s">
        <v>136</v>
      </c>
      <c r="K11050" t="s">
        <v>137</v>
      </c>
      <c r="L11050" t="s">
        <v>30765</v>
      </c>
      <c r="M11050" t="s">
        <v>30766</v>
      </c>
      <c r="N11050">
        <v>6.6452777770000004</v>
      </c>
      <c r="O11050">
        <v>2</v>
      </c>
      <c r="P11050">
        <v>113</v>
      </c>
      <c r="Q11050">
        <v>0</v>
      </c>
      <c r="R11050">
        <v>0</v>
      </c>
      <c r="S11050">
        <v>0</v>
      </c>
      <c r="T11050">
        <v>18</v>
      </c>
      <c r="U11050">
        <v>0</v>
      </c>
      <c r="V11050">
        <v>0</v>
      </c>
      <c r="W11050">
        <v>5.5621510006057244</v>
      </c>
      <c r="X11050">
        <v>306.58647638157555</v>
      </c>
      <c r="Y11050">
        <v>0</v>
      </c>
      <c r="Z11050">
        <v>0</v>
      </c>
      <c r="AA11050">
        <v>0</v>
      </c>
      <c r="AB11050">
        <v>32.197403861480609</v>
      </c>
      <c r="AC11050">
        <v>0</v>
      </c>
      <c r="AD11050">
        <v>0</v>
      </c>
      <c r="AE11050">
        <v>344.34603124366191</v>
      </c>
    </row>
    <row r="11051" spans="1:31" x14ac:dyDescent="0.25">
      <c r="A11051">
        <v>1668763</v>
      </c>
      <c r="B11051">
        <v>1</v>
      </c>
      <c r="C11051" t="s">
        <v>80</v>
      </c>
      <c r="D11051" t="s">
        <v>95</v>
      </c>
      <c r="E11051" t="s">
        <v>178</v>
      </c>
      <c r="F11051" t="s">
        <v>30767</v>
      </c>
      <c r="G11051" t="s">
        <v>227</v>
      </c>
      <c r="H11051" t="s">
        <v>149</v>
      </c>
      <c r="I11051" t="s">
        <v>135</v>
      </c>
      <c r="J11051" t="s">
        <v>136</v>
      </c>
      <c r="K11051" t="s">
        <v>137</v>
      </c>
      <c r="L11051" t="s">
        <v>30768</v>
      </c>
      <c r="M11051" t="s">
        <v>30769</v>
      </c>
      <c r="N11051">
        <v>1.9811111109999999</v>
      </c>
      <c r="O11051">
        <v>0</v>
      </c>
      <c r="P11051">
        <v>18</v>
      </c>
      <c r="Q11051">
        <v>0</v>
      </c>
      <c r="R11051">
        <v>0</v>
      </c>
      <c r="S11051">
        <v>0</v>
      </c>
      <c r="T11051">
        <v>3</v>
      </c>
      <c r="U11051">
        <v>0</v>
      </c>
      <c r="V11051">
        <v>0</v>
      </c>
      <c r="W11051">
        <v>0</v>
      </c>
      <c r="X11051">
        <v>11.886343429562702</v>
      </c>
      <c r="Y11051">
        <v>0</v>
      </c>
      <c r="Z11051">
        <v>0</v>
      </c>
      <c r="AA11051">
        <v>0</v>
      </c>
      <c r="AB11051">
        <v>3.9890417811664003</v>
      </c>
      <c r="AC11051">
        <v>0</v>
      </c>
      <c r="AD11051">
        <v>0</v>
      </c>
      <c r="AE11051">
        <v>15.875385210729103</v>
      </c>
    </row>
    <row r="11052" spans="1:31" x14ac:dyDescent="0.25">
      <c r="A11052">
        <v>1668262</v>
      </c>
      <c r="B11052">
        <v>1</v>
      </c>
      <c r="C11052" t="s">
        <v>80</v>
      </c>
      <c r="D11052" t="s">
        <v>105</v>
      </c>
      <c r="E11052" t="s">
        <v>362</v>
      </c>
      <c r="F11052" t="s">
        <v>2072</v>
      </c>
      <c r="G11052" t="s">
        <v>180</v>
      </c>
      <c r="H11052" t="s">
        <v>149</v>
      </c>
      <c r="I11052" t="s">
        <v>135</v>
      </c>
      <c r="J11052" t="s">
        <v>136</v>
      </c>
      <c r="K11052" t="s">
        <v>137</v>
      </c>
      <c r="L11052" t="s">
        <v>30770</v>
      </c>
      <c r="M11052" t="s">
        <v>30771</v>
      </c>
      <c r="N11052">
        <v>8.2177777770000002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3</v>
      </c>
      <c r="U11052">
        <v>0</v>
      </c>
      <c r="V11052">
        <v>0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97.686750056820188</v>
      </c>
      <c r="AC11052">
        <v>0</v>
      </c>
      <c r="AD11052">
        <v>0</v>
      </c>
      <c r="AE11052">
        <v>97.686750056820188</v>
      </c>
    </row>
    <row r="11053" spans="1:31" x14ac:dyDescent="0.25">
      <c r="A11053">
        <v>1668617</v>
      </c>
      <c r="B11053">
        <v>1</v>
      </c>
      <c r="C11053" t="s">
        <v>80</v>
      </c>
      <c r="D11053" t="s">
        <v>100</v>
      </c>
      <c r="E11053" t="s">
        <v>152</v>
      </c>
      <c r="F11053" t="s">
        <v>30772</v>
      </c>
      <c r="G11053" t="s">
        <v>154</v>
      </c>
      <c r="H11053" t="s">
        <v>149</v>
      </c>
      <c r="I11053" t="s">
        <v>135</v>
      </c>
      <c r="J11053" t="s">
        <v>136</v>
      </c>
      <c r="K11053" t="s">
        <v>137</v>
      </c>
      <c r="L11053" t="s">
        <v>30773</v>
      </c>
      <c r="M11053" t="s">
        <v>30774</v>
      </c>
      <c r="N11053">
        <v>3.0347222220000001</v>
      </c>
      <c r="O11053">
        <v>0</v>
      </c>
      <c r="P11053">
        <v>2</v>
      </c>
      <c r="Q11053">
        <v>0</v>
      </c>
      <c r="R11053">
        <v>0</v>
      </c>
      <c r="S11053">
        <v>0</v>
      </c>
      <c r="T11053">
        <v>0</v>
      </c>
      <c r="U11053">
        <v>0</v>
      </c>
      <c r="V11053">
        <v>0</v>
      </c>
      <c r="W11053">
        <v>0</v>
      </c>
      <c r="X11053">
        <v>1.2119919430828183</v>
      </c>
      <c r="Y11053">
        <v>0</v>
      </c>
      <c r="Z11053">
        <v>0</v>
      </c>
      <c r="AA11053">
        <v>0</v>
      </c>
      <c r="AB11053">
        <v>0</v>
      </c>
      <c r="AC11053">
        <v>0</v>
      </c>
      <c r="AD11053">
        <v>0</v>
      </c>
      <c r="AE11053">
        <v>1.2119919430828183</v>
      </c>
    </row>
    <row r="11054" spans="1:31" x14ac:dyDescent="0.25">
      <c r="A11054">
        <v>1668471</v>
      </c>
      <c r="B11054">
        <v>1</v>
      </c>
      <c r="C11054" t="s">
        <v>80</v>
      </c>
      <c r="D11054" t="s">
        <v>93</v>
      </c>
      <c r="E11054" t="s">
        <v>178</v>
      </c>
      <c r="F11054" t="s">
        <v>11741</v>
      </c>
      <c r="G11054" t="s">
        <v>227</v>
      </c>
      <c r="H11054" t="s">
        <v>149</v>
      </c>
      <c r="I11054" t="s">
        <v>135</v>
      </c>
      <c r="J11054" t="s">
        <v>136</v>
      </c>
      <c r="K11054" t="s">
        <v>137</v>
      </c>
      <c r="L11054" t="s">
        <v>30775</v>
      </c>
      <c r="M11054" t="s">
        <v>30776</v>
      </c>
      <c r="N11054">
        <v>5.2313888879999997</v>
      </c>
      <c r="O11054">
        <v>0</v>
      </c>
      <c r="P11054">
        <v>4</v>
      </c>
      <c r="Q11054">
        <v>0</v>
      </c>
      <c r="R11054">
        <v>1</v>
      </c>
      <c r="S11054">
        <v>0</v>
      </c>
      <c r="T11054">
        <v>1</v>
      </c>
      <c r="U11054">
        <v>0</v>
      </c>
      <c r="V11054">
        <v>0</v>
      </c>
      <c r="W11054">
        <v>0</v>
      </c>
      <c r="X11054">
        <v>0.75937778868336347</v>
      </c>
      <c r="Y11054">
        <v>0</v>
      </c>
      <c r="Z11054">
        <v>7.8023043486619452E-3</v>
      </c>
      <c r="AA11054">
        <v>0</v>
      </c>
      <c r="AB11054">
        <v>8.1557312351073001</v>
      </c>
      <c r="AC11054">
        <v>0</v>
      </c>
      <c r="AD11054">
        <v>0</v>
      </c>
      <c r="AE11054">
        <v>8.9229113281393246</v>
      </c>
    </row>
    <row r="11055" spans="1:31" x14ac:dyDescent="0.25">
      <c r="A11055">
        <v>1668554</v>
      </c>
      <c r="B11055">
        <v>1</v>
      </c>
      <c r="C11055" t="s">
        <v>80</v>
      </c>
      <c r="D11055" t="s">
        <v>106</v>
      </c>
      <c r="E11055" t="s">
        <v>178</v>
      </c>
      <c r="F11055" t="s">
        <v>30777</v>
      </c>
      <c r="G11055" t="s">
        <v>187</v>
      </c>
      <c r="H11055" t="s">
        <v>149</v>
      </c>
      <c r="I11055" t="s">
        <v>135</v>
      </c>
      <c r="J11055" t="s">
        <v>136</v>
      </c>
      <c r="K11055" t="s">
        <v>137</v>
      </c>
      <c r="L11055" t="s">
        <v>30778</v>
      </c>
      <c r="M11055" t="s">
        <v>30779</v>
      </c>
      <c r="N11055">
        <v>2.3777777769999999</v>
      </c>
      <c r="O11055">
        <v>0</v>
      </c>
      <c r="P11055">
        <v>28</v>
      </c>
      <c r="Q11055">
        <v>0</v>
      </c>
      <c r="R11055">
        <v>4</v>
      </c>
      <c r="S11055">
        <v>0</v>
      </c>
      <c r="T11055">
        <v>2</v>
      </c>
      <c r="U11055">
        <v>0</v>
      </c>
      <c r="V11055">
        <v>0</v>
      </c>
      <c r="W11055">
        <v>0</v>
      </c>
      <c r="X11055">
        <v>7.7205213132311608</v>
      </c>
      <c r="Y11055">
        <v>0</v>
      </c>
      <c r="Z11055">
        <v>3.5813574135431248</v>
      </c>
      <c r="AA11055">
        <v>0</v>
      </c>
      <c r="AB11055">
        <v>3.9708273530388705</v>
      </c>
      <c r="AC11055">
        <v>0</v>
      </c>
      <c r="AD11055">
        <v>0</v>
      </c>
      <c r="AE11055">
        <v>15.272706079813156</v>
      </c>
    </row>
    <row r="11056" spans="1:31" x14ac:dyDescent="0.25">
      <c r="A11056">
        <v>1668162</v>
      </c>
      <c r="B11056">
        <v>1</v>
      </c>
      <c r="C11056" t="s">
        <v>80</v>
      </c>
      <c r="D11056" t="s">
        <v>99</v>
      </c>
      <c r="E11056" t="s">
        <v>178</v>
      </c>
      <c r="F11056" t="s">
        <v>30780</v>
      </c>
      <c r="G11056" t="s">
        <v>227</v>
      </c>
      <c r="H11056" t="s">
        <v>149</v>
      </c>
      <c r="I11056" t="s">
        <v>135</v>
      </c>
      <c r="J11056" t="s">
        <v>136</v>
      </c>
      <c r="K11056" t="s">
        <v>137</v>
      </c>
      <c r="L11056" t="s">
        <v>30781</v>
      </c>
      <c r="M11056" t="s">
        <v>30782</v>
      </c>
      <c r="N11056">
        <v>2.923333333</v>
      </c>
      <c r="O11056">
        <v>0</v>
      </c>
      <c r="P11056">
        <v>9</v>
      </c>
      <c r="Q11056">
        <v>0</v>
      </c>
      <c r="R11056">
        <v>5</v>
      </c>
      <c r="S11056">
        <v>0</v>
      </c>
      <c r="T11056">
        <v>1</v>
      </c>
      <c r="U11056">
        <v>0</v>
      </c>
      <c r="V11056">
        <v>0</v>
      </c>
      <c r="W11056">
        <v>0</v>
      </c>
      <c r="X11056">
        <v>0.72035535649113003</v>
      </c>
      <c r="Y11056">
        <v>0</v>
      </c>
      <c r="Z11056">
        <v>1.9571237789945199</v>
      </c>
      <c r="AA11056">
        <v>0</v>
      </c>
      <c r="AB11056">
        <v>5.4263807409919991E-2</v>
      </c>
      <c r="AC11056">
        <v>0</v>
      </c>
      <c r="AD11056">
        <v>0</v>
      </c>
      <c r="AE11056">
        <v>2.7317429428955702</v>
      </c>
    </row>
    <row r="11057" spans="1:31" x14ac:dyDescent="0.25">
      <c r="A11057">
        <v>1668863</v>
      </c>
      <c r="B11057">
        <v>1</v>
      </c>
      <c r="C11057" t="s">
        <v>80</v>
      </c>
      <c r="D11057" t="s">
        <v>82</v>
      </c>
      <c r="E11057" t="s">
        <v>178</v>
      </c>
      <c r="F11057" t="s">
        <v>30447</v>
      </c>
      <c r="G11057" t="s">
        <v>227</v>
      </c>
      <c r="H11057" t="s">
        <v>149</v>
      </c>
      <c r="I11057" t="s">
        <v>135</v>
      </c>
      <c r="J11057" t="s">
        <v>136</v>
      </c>
      <c r="K11057" t="s">
        <v>137</v>
      </c>
      <c r="L11057" t="s">
        <v>30783</v>
      </c>
      <c r="M11057" t="s">
        <v>30784</v>
      </c>
      <c r="N11057">
        <v>5.8230555549999998</v>
      </c>
      <c r="O11057">
        <v>0</v>
      </c>
      <c r="P11057">
        <v>85</v>
      </c>
      <c r="Q11057">
        <v>0</v>
      </c>
      <c r="R11057">
        <v>0</v>
      </c>
      <c r="S11057">
        <v>0</v>
      </c>
      <c r="T11057">
        <v>8</v>
      </c>
      <c r="U11057">
        <v>0</v>
      </c>
      <c r="V11057">
        <v>0</v>
      </c>
      <c r="W11057">
        <v>0</v>
      </c>
      <c r="X11057">
        <v>133.24405590390654</v>
      </c>
      <c r="Y11057">
        <v>0</v>
      </c>
      <c r="Z11057">
        <v>0</v>
      </c>
      <c r="AA11057">
        <v>0</v>
      </c>
      <c r="AB11057">
        <v>7.7905469373490837</v>
      </c>
      <c r="AC11057">
        <v>0</v>
      </c>
      <c r="AD11057">
        <v>0</v>
      </c>
      <c r="AE11057">
        <v>141.03460284125563</v>
      </c>
    </row>
    <row r="11058" spans="1:31" x14ac:dyDescent="0.25">
      <c r="A11058">
        <v>1668657</v>
      </c>
      <c r="B11058">
        <v>1</v>
      </c>
      <c r="C11058" t="s">
        <v>80</v>
      </c>
      <c r="D11058" t="s">
        <v>96</v>
      </c>
      <c r="E11058" t="s">
        <v>204</v>
      </c>
      <c r="F11058" t="s">
        <v>30192</v>
      </c>
      <c r="G11058" t="s">
        <v>918</v>
      </c>
      <c r="H11058" t="s">
        <v>134</v>
      </c>
      <c r="I11058" t="s">
        <v>135</v>
      </c>
      <c r="J11058" t="s">
        <v>136</v>
      </c>
      <c r="K11058" t="s">
        <v>143</v>
      </c>
      <c r="L11058" t="s">
        <v>30785</v>
      </c>
      <c r="M11058" t="s">
        <v>30786</v>
      </c>
      <c r="N11058">
        <v>9.8359165999999998E-2</v>
      </c>
      <c r="O11058">
        <v>0</v>
      </c>
      <c r="P11058">
        <v>270</v>
      </c>
      <c r="Q11058">
        <v>11</v>
      </c>
      <c r="R11058">
        <v>24</v>
      </c>
      <c r="S11058">
        <v>9</v>
      </c>
      <c r="T11058">
        <v>36</v>
      </c>
      <c r="U11058">
        <v>3</v>
      </c>
      <c r="V11058">
        <v>0</v>
      </c>
      <c r="W11058">
        <v>0</v>
      </c>
      <c r="X11058">
        <v>9.7681638074836084</v>
      </c>
      <c r="Y11058">
        <v>0.81468706968972227</v>
      </c>
      <c r="Z11058">
        <v>0.91924803622096818</v>
      </c>
      <c r="AA11058">
        <v>2.3839290310967849</v>
      </c>
      <c r="AB11058">
        <v>3.5298176883635728</v>
      </c>
      <c r="AC11058">
        <v>11.56991371624725</v>
      </c>
      <c r="AD11058">
        <v>0</v>
      </c>
      <c r="AE11058">
        <v>28.985759349101905</v>
      </c>
    </row>
    <row r="11059" spans="1:31" x14ac:dyDescent="0.25">
      <c r="A11059">
        <v>1668680</v>
      </c>
      <c r="B11059">
        <v>1</v>
      </c>
      <c r="C11059" t="s">
        <v>80</v>
      </c>
      <c r="D11059" t="s">
        <v>90</v>
      </c>
      <c r="E11059" t="s">
        <v>178</v>
      </c>
      <c r="F11059" t="s">
        <v>30787</v>
      </c>
      <c r="G11059" t="s">
        <v>231</v>
      </c>
      <c r="H11059" t="s">
        <v>149</v>
      </c>
      <c r="I11059" t="s">
        <v>135</v>
      </c>
      <c r="J11059" t="s">
        <v>136</v>
      </c>
      <c r="K11059" t="s">
        <v>137</v>
      </c>
      <c r="L11059" t="s">
        <v>30788</v>
      </c>
      <c r="M11059" t="s">
        <v>30789</v>
      </c>
      <c r="N11059">
        <v>1.5538888879999999</v>
      </c>
      <c r="O11059">
        <v>0</v>
      </c>
      <c r="P11059">
        <v>175</v>
      </c>
      <c r="Q11059">
        <v>0</v>
      </c>
      <c r="R11059">
        <v>0</v>
      </c>
      <c r="S11059">
        <v>0</v>
      </c>
      <c r="T11059">
        <v>3</v>
      </c>
      <c r="U11059">
        <v>0</v>
      </c>
      <c r="V11059">
        <v>0</v>
      </c>
      <c r="W11059">
        <v>0</v>
      </c>
      <c r="X11059">
        <v>91.408297938505754</v>
      </c>
      <c r="Y11059">
        <v>0</v>
      </c>
      <c r="Z11059">
        <v>0</v>
      </c>
      <c r="AA11059">
        <v>0</v>
      </c>
      <c r="AB11059">
        <v>2.6422235782839891</v>
      </c>
      <c r="AC11059">
        <v>0</v>
      </c>
      <c r="AD11059">
        <v>0</v>
      </c>
      <c r="AE11059">
        <v>94.050521516789743</v>
      </c>
    </row>
    <row r="11060" spans="1:31" x14ac:dyDescent="0.25">
      <c r="A11060">
        <v>1668345</v>
      </c>
      <c r="B11060">
        <v>1</v>
      </c>
      <c r="C11060" t="s">
        <v>80</v>
      </c>
      <c r="D11060" t="s">
        <v>94</v>
      </c>
      <c r="E11060" t="s">
        <v>178</v>
      </c>
      <c r="F11060" t="s">
        <v>30790</v>
      </c>
      <c r="G11060" t="s">
        <v>187</v>
      </c>
      <c r="H11060" t="s">
        <v>149</v>
      </c>
      <c r="I11060" t="s">
        <v>135</v>
      </c>
      <c r="J11060" t="s">
        <v>136</v>
      </c>
      <c r="K11060" t="s">
        <v>137</v>
      </c>
      <c r="L11060" t="s">
        <v>30791</v>
      </c>
      <c r="M11060" t="s">
        <v>30792</v>
      </c>
      <c r="N11060">
        <v>6.818333333</v>
      </c>
      <c r="O11060">
        <v>0</v>
      </c>
      <c r="P11060">
        <v>7</v>
      </c>
      <c r="Q11060">
        <v>0</v>
      </c>
      <c r="R11060">
        <v>0</v>
      </c>
      <c r="S11060">
        <v>0</v>
      </c>
      <c r="T11060">
        <v>2</v>
      </c>
      <c r="U11060">
        <v>0</v>
      </c>
      <c r="V11060">
        <v>0</v>
      </c>
      <c r="W11060">
        <v>0</v>
      </c>
      <c r="X11060">
        <v>1.192332957522346</v>
      </c>
      <c r="Y11060">
        <v>0</v>
      </c>
      <c r="Z11060">
        <v>0</v>
      </c>
      <c r="AA11060">
        <v>0</v>
      </c>
      <c r="AB11060">
        <v>0</v>
      </c>
      <c r="AC11060">
        <v>0</v>
      </c>
      <c r="AD11060">
        <v>0</v>
      </c>
      <c r="AE11060">
        <v>1.192332957522346</v>
      </c>
    </row>
    <row r="11061" spans="1:31" x14ac:dyDescent="0.25">
      <c r="A11061">
        <v>1668302</v>
      </c>
      <c r="B11061">
        <v>1</v>
      </c>
      <c r="C11061" t="s">
        <v>80</v>
      </c>
      <c r="D11061" t="s">
        <v>90</v>
      </c>
      <c r="E11061" t="s">
        <v>152</v>
      </c>
      <c r="F11061" t="s">
        <v>30793</v>
      </c>
      <c r="G11061" t="s">
        <v>168</v>
      </c>
      <c r="H11061" t="s">
        <v>149</v>
      </c>
      <c r="I11061" t="s">
        <v>135</v>
      </c>
      <c r="J11061" t="s">
        <v>136</v>
      </c>
      <c r="K11061" t="s">
        <v>137</v>
      </c>
      <c r="L11061" t="s">
        <v>30794</v>
      </c>
      <c r="M11061" t="s">
        <v>30795</v>
      </c>
      <c r="N11061">
        <v>13.523333333</v>
      </c>
      <c r="O11061">
        <v>0</v>
      </c>
      <c r="P11061">
        <v>5</v>
      </c>
      <c r="Q11061">
        <v>0</v>
      </c>
      <c r="R11061">
        <v>0</v>
      </c>
      <c r="S11061">
        <v>0</v>
      </c>
      <c r="T11061">
        <v>1</v>
      </c>
      <c r="U11061">
        <v>0</v>
      </c>
      <c r="V11061">
        <v>0</v>
      </c>
      <c r="W11061">
        <v>0</v>
      </c>
      <c r="X11061">
        <v>13.568484722840919</v>
      </c>
      <c r="Y11061">
        <v>0</v>
      </c>
      <c r="Z11061">
        <v>0</v>
      </c>
      <c r="AA11061">
        <v>0</v>
      </c>
      <c r="AB11061">
        <v>6.3326591683157343</v>
      </c>
      <c r="AC11061">
        <v>0</v>
      </c>
      <c r="AD11061">
        <v>0</v>
      </c>
      <c r="AE11061">
        <v>19.901143891156654</v>
      </c>
    </row>
    <row r="11062" spans="1:31" x14ac:dyDescent="0.25">
      <c r="A11062">
        <v>1668700</v>
      </c>
      <c r="B11062">
        <v>1</v>
      </c>
      <c r="C11062" t="s">
        <v>81</v>
      </c>
      <c r="D11062" t="s">
        <v>122</v>
      </c>
      <c r="E11062" t="s">
        <v>140</v>
      </c>
      <c r="F11062" t="s">
        <v>3210</v>
      </c>
      <c r="G11062" t="s">
        <v>161</v>
      </c>
      <c r="H11062" t="s">
        <v>134</v>
      </c>
      <c r="I11062" t="s">
        <v>135</v>
      </c>
      <c r="J11062" t="s">
        <v>136</v>
      </c>
      <c r="K11062" t="s">
        <v>137</v>
      </c>
      <c r="L11062" t="s">
        <v>30796</v>
      </c>
      <c r="M11062" t="s">
        <v>30797</v>
      </c>
      <c r="N11062">
        <v>0.38305555499999999</v>
      </c>
      <c r="O11062">
        <v>14</v>
      </c>
      <c r="P11062">
        <v>901</v>
      </c>
      <c r="Q11062">
        <v>1</v>
      </c>
      <c r="R11062">
        <v>20</v>
      </c>
      <c r="S11062">
        <v>6</v>
      </c>
      <c r="T11062">
        <v>69</v>
      </c>
      <c r="U11062">
        <v>1</v>
      </c>
      <c r="V11062">
        <v>0</v>
      </c>
      <c r="W11062">
        <v>0.57338067578554164</v>
      </c>
      <c r="X11062">
        <v>32.280532954495094</v>
      </c>
      <c r="Y11062">
        <v>9.983396366755555E-3</v>
      </c>
      <c r="Z11062">
        <v>0.85128318529979663</v>
      </c>
      <c r="AA11062">
        <v>29.13588919590547</v>
      </c>
      <c r="AB11062">
        <v>5.6946354247705662</v>
      </c>
      <c r="AC11062">
        <v>0.26243442407816658</v>
      </c>
      <c r="AD11062">
        <v>0</v>
      </c>
      <c r="AE11062">
        <v>68.808139256701395</v>
      </c>
    </row>
    <row r="11063" spans="1:31" x14ac:dyDescent="0.25">
      <c r="A11063">
        <v>1668823</v>
      </c>
      <c r="B11063">
        <v>1</v>
      </c>
      <c r="C11063" t="s">
        <v>80</v>
      </c>
      <c r="D11063" t="s">
        <v>96</v>
      </c>
      <c r="E11063" t="s">
        <v>152</v>
      </c>
      <c r="F11063" t="s">
        <v>30798</v>
      </c>
      <c r="G11063" t="s">
        <v>154</v>
      </c>
      <c r="H11063" t="s">
        <v>149</v>
      </c>
      <c r="I11063" t="s">
        <v>135</v>
      </c>
      <c r="J11063" t="s">
        <v>136</v>
      </c>
      <c r="K11063" t="s">
        <v>137</v>
      </c>
      <c r="L11063" t="s">
        <v>30799</v>
      </c>
      <c r="M11063" t="s">
        <v>30800</v>
      </c>
      <c r="N11063">
        <v>0.33916666600000001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1</v>
      </c>
      <c r="U11063">
        <v>0</v>
      </c>
      <c r="V11063">
        <v>0</v>
      </c>
      <c r="W11063">
        <v>0</v>
      </c>
      <c r="X11063">
        <v>0</v>
      </c>
      <c r="Y11063">
        <v>0</v>
      </c>
      <c r="Z11063">
        <v>0</v>
      </c>
      <c r="AA11063">
        <v>0</v>
      </c>
      <c r="AB11063">
        <v>0.63736334781399995</v>
      </c>
      <c r="AC11063">
        <v>0</v>
      </c>
      <c r="AD11063">
        <v>0</v>
      </c>
      <c r="AE11063">
        <v>0.63736334781399995</v>
      </c>
    </row>
    <row r="11064" spans="1:31" x14ac:dyDescent="0.25">
      <c r="A11064">
        <v>1668182</v>
      </c>
      <c r="B11064">
        <v>1</v>
      </c>
      <c r="C11064" t="s">
        <v>80</v>
      </c>
      <c r="D11064" t="s">
        <v>98</v>
      </c>
      <c r="E11064" t="s">
        <v>140</v>
      </c>
      <c r="F11064" t="s">
        <v>2395</v>
      </c>
      <c r="G11064" t="s">
        <v>585</v>
      </c>
      <c r="H11064" t="s">
        <v>134</v>
      </c>
      <c r="I11064" t="s">
        <v>135</v>
      </c>
      <c r="J11064" t="s">
        <v>136</v>
      </c>
      <c r="K11064" t="s">
        <v>137</v>
      </c>
      <c r="L11064" t="s">
        <v>30801</v>
      </c>
      <c r="M11064" t="s">
        <v>30802</v>
      </c>
      <c r="N11064">
        <v>0.57361111099999995</v>
      </c>
      <c r="O11064">
        <v>0</v>
      </c>
      <c r="P11064">
        <v>0</v>
      </c>
      <c r="Q11064">
        <v>10</v>
      </c>
      <c r="R11064">
        <v>98</v>
      </c>
      <c r="S11064">
        <v>4</v>
      </c>
      <c r="T11064">
        <v>22</v>
      </c>
      <c r="U11064">
        <v>0</v>
      </c>
      <c r="V11064">
        <v>0</v>
      </c>
      <c r="W11064">
        <v>0</v>
      </c>
      <c r="X11064">
        <v>0</v>
      </c>
      <c r="Y11064">
        <v>31.140411078266759</v>
      </c>
      <c r="Z11064">
        <v>35.608817098422705</v>
      </c>
      <c r="AA11064">
        <v>2.5733294495034191</v>
      </c>
      <c r="AB11064">
        <v>7.9013938794690084</v>
      </c>
      <c r="AC11064">
        <v>0</v>
      </c>
      <c r="AD11064">
        <v>0</v>
      </c>
      <c r="AE11064">
        <v>77.223951505661887</v>
      </c>
    </row>
    <row r="11065" spans="1:31" x14ac:dyDescent="0.25">
      <c r="A11065">
        <v>1668843</v>
      </c>
      <c r="B11065">
        <v>1</v>
      </c>
      <c r="C11065" t="s">
        <v>80</v>
      </c>
      <c r="D11065" t="s">
        <v>94</v>
      </c>
      <c r="E11065" t="s">
        <v>140</v>
      </c>
      <c r="F11065" t="s">
        <v>30803</v>
      </c>
      <c r="G11065" t="s">
        <v>161</v>
      </c>
      <c r="H11065" t="s">
        <v>134</v>
      </c>
      <c r="I11065" t="s">
        <v>135</v>
      </c>
      <c r="J11065" t="s">
        <v>136</v>
      </c>
      <c r="K11065" t="s">
        <v>137</v>
      </c>
      <c r="L11065" t="s">
        <v>30804</v>
      </c>
      <c r="M11065" t="s">
        <v>30805</v>
      </c>
      <c r="N11065">
        <v>0.18083333300000001</v>
      </c>
      <c r="O11065">
        <v>1</v>
      </c>
      <c r="P11065">
        <v>11895</v>
      </c>
      <c r="Q11065">
        <v>17</v>
      </c>
      <c r="R11065">
        <v>195</v>
      </c>
      <c r="S11065">
        <v>38</v>
      </c>
      <c r="T11065">
        <v>967</v>
      </c>
      <c r="U11065">
        <v>1</v>
      </c>
      <c r="V11065">
        <v>1</v>
      </c>
      <c r="W11065">
        <v>1.2314351349300002E-2</v>
      </c>
      <c r="X11065">
        <v>814.71451270835246</v>
      </c>
      <c r="Y11065">
        <v>3.4023944149210408</v>
      </c>
      <c r="Z11065">
        <v>19.805292589199716</v>
      </c>
      <c r="AA11065">
        <v>57.137446718827633</v>
      </c>
      <c r="AB11065">
        <v>189.84019237834553</v>
      </c>
      <c r="AC11065">
        <v>10.254223047580815</v>
      </c>
      <c r="AD11065">
        <v>1.0319723968894492</v>
      </c>
      <c r="AE11065">
        <v>1096.1983486054658</v>
      </c>
    </row>
    <row r="11066" spans="1:31" x14ac:dyDescent="0.25">
      <c r="A11066">
        <v>1668388</v>
      </c>
      <c r="B11066">
        <v>1</v>
      </c>
      <c r="C11066" t="s">
        <v>80</v>
      </c>
      <c r="D11066" t="s">
        <v>107</v>
      </c>
      <c r="E11066" t="s">
        <v>362</v>
      </c>
      <c r="F11066" t="s">
        <v>30806</v>
      </c>
      <c r="G11066" t="s">
        <v>1115</v>
      </c>
      <c r="H11066" t="s">
        <v>149</v>
      </c>
      <c r="I11066" t="s">
        <v>135</v>
      </c>
      <c r="J11066" t="s">
        <v>136</v>
      </c>
      <c r="K11066" t="s">
        <v>137</v>
      </c>
      <c r="L11066" t="s">
        <v>30807</v>
      </c>
      <c r="M11066" t="s">
        <v>30808</v>
      </c>
      <c r="N11066">
        <v>2.591111111</v>
      </c>
      <c r="O11066">
        <v>0</v>
      </c>
      <c r="P11066">
        <v>38</v>
      </c>
      <c r="Q11066">
        <v>0</v>
      </c>
      <c r="R11066">
        <v>0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32.620917014736307</v>
      </c>
      <c r="Y11066">
        <v>0</v>
      </c>
      <c r="Z11066">
        <v>0</v>
      </c>
      <c r="AA11066">
        <v>0</v>
      </c>
      <c r="AB11066">
        <v>0</v>
      </c>
      <c r="AC11066">
        <v>0</v>
      </c>
      <c r="AD11066">
        <v>0</v>
      </c>
      <c r="AE11066">
        <v>32.620917014736307</v>
      </c>
    </row>
    <row r="11067" spans="1:31" x14ac:dyDescent="0.25">
      <c r="A11067">
        <v>1668637</v>
      </c>
      <c r="B11067">
        <v>1</v>
      </c>
      <c r="C11067" t="s">
        <v>80</v>
      </c>
      <c r="D11067" t="s">
        <v>82</v>
      </c>
      <c r="E11067" t="s">
        <v>152</v>
      </c>
      <c r="F11067" t="s">
        <v>30809</v>
      </c>
      <c r="G11067" t="s">
        <v>154</v>
      </c>
      <c r="H11067" t="s">
        <v>149</v>
      </c>
      <c r="I11067" t="s">
        <v>135</v>
      </c>
      <c r="J11067" t="s">
        <v>136</v>
      </c>
      <c r="K11067" t="s">
        <v>137</v>
      </c>
      <c r="L11067" t="s">
        <v>30810</v>
      </c>
      <c r="M11067" t="s">
        <v>30811</v>
      </c>
      <c r="N11067">
        <v>2.9952777770000001</v>
      </c>
      <c r="O11067">
        <v>0</v>
      </c>
      <c r="P11067">
        <v>1</v>
      </c>
      <c r="Q11067">
        <v>0</v>
      </c>
      <c r="R11067">
        <v>0</v>
      </c>
      <c r="S11067">
        <v>0</v>
      </c>
      <c r="T11067">
        <v>3</v>
      </c>
      <c r="U11067">
        <v>0</v>
      </c>
      <c r="V11067">
        <v>0</v>
      </c>
      <c r="W11067">
        <v>0</v>
      </c>
      <c r="X11067">
        <v>1.223718558888889E-5</v>
      </c>
      <c r="Y11067">
        <v>0</v>
      </c>
      <c r="Z11067">
        <v>0</v>
      </c>
      <c r="AA11067">
        <v>0</v>
      </c>
      <c r="AB11067">
        <v>6.3392628327174982</v>
      </c>
      <c r="AC11067">
        <v>0</v>
      </c>
      <c r="AD11067">
        <v>0</v>
      </c>
      <c r="AE11067">
        <v>6.3392750699030875</v>
      </c>
    </row>
    <row r="11068" spans="1:31" x14ac:dyDescent="0.25">
      <c r="A11068">
        <v>1668886</v>
      </c>
      <c r="B11068">
        <v>1</v>
      </c>
      <c r="C11068" t="s">
        <v>81</v>
      </c>
      <c r="D11068" t="s">
        <v>128</v>
      </c>
      <c r="E11068" t="s">
        <v>152</v>
      </c>
      <c r="F11068" t="s">
        <v>30812</v>
      </c>
      <c r="G11068" t="s">
        <v>154</v>
      </c>
      <c r="H11068" t="s">
        <v>149</v>
      </c>
      <c r="I11068" t="s">
        <v>135</v>
      </c>
      <c r="J11068" t="s">
        <v>136</v>
      </c>
      <c r="K11068" t="s">
        <v>137</v>
      </c>
      <c r="L11068" t="s">
        <v>30813</v>
      </c>
      <c r="M11068" t="s">
        <v>30814</v>
      </c>
      <c r="N11068">
        <v>1.3205555550000001</v>
      </c>
      <c r="O11068">
        <v>0</v>
      </c>
      <c r="P11068">
        <v>1</v>
      </c>
      <c r="Q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  <c r="W11068">
        <v>0</v>
      </c>
      <c r="X11068">
        <v>0.12712619125416669</v>
      </c>
      <c r="Y11068">
        <v>0</v>
      </c>
      <c r="Z11068">
        <v>0</v>
      </c>
      <c r="AA11068">
        <v>0</v>
      </c>
      <c r="AB11068">
        <v>0</v>
      </c>
      <c r="AC11068">
        <v>0</v>
      </c>
      <c r="AD11068">
        <v>0</v>
      </c>
      <c r="AE11068">
        <v>0.12712619125416669</v>
      </c>
    </row>
    <row r="11069" spans="1:31" x14ac:dyDescent="0.25">
      <c r="A11069">
        <v>1668780</v>
      </c>
      <c r="B11069">
        <v>1</v>
      </c>
      <c r="C11069" t="s">
        <v>80</v>
      </c>
      <c r="D11069" t="s">
        <v>94</v>
      </c>
      <c r="E11069" t="s">
        <v>131</v>
      </c>
      <c r="F11069" t="s">
        <v>15588</v>
      </c>
      <c r="G11069" t="s">
        <v>161</v>
      </c>
      <c r="H11069" t="s">
        <v>134</v>
      </c>
      <c r="I11069" t="s">
        <v>135</v>
      </c>
      <c r="J11069" t="s">
        <v>136</v>
      </c>
      <c r="K11069" t="s">
        <v>137</v>
      </c>
      <c r="L11069" t="s">
        <v>30815</v>
      </c>
      <c r="M11069" t="s">
        <v>30816</v>
      </c>
      <c r="N11069">
        <v>0.50249999999999995</v>
      </c>
      <c r="O11069">
        <v>0</v>
      </c>
      <c r="P11069">
        <v>3931</v>
      </c>
      <c r="Q11069">
        <v>0</v>
      </c>
      <c r="R11069">
        <v>0</v>
      </c>
      <c r="S11069">
        <v>0</v>
      </c>
      <c r="T11069">
        <v>414</v>
      </c>
      <c r="U11069">
        <v>0</v>
      </c>
      <c r="V11069">
        <v>0</v>
      </c>
      <c r="W11069">
        <v>0</v>
      </c>
      <c r="X11069">
        <v>683.64469382024822</v>
      </c>
      <c r="Y11069">
        <v>0</v>
      </c>
      <c r="Z11069">
        <v>0</v>
      </c>
      <c r="AA11069">
        <v>0</v>
      </c>
      <c r="AB11069">
        <v>197.92572969263048</v>
      </c>
      <c r="AC11069">
        <v>0</v>
      </c>
      <c r="AD11069">
        <v>0</v>
      </c>
      <c r="AE11069">
        <v>881.57042351287873</v>
      </c>
    </row>
    <row r="11070" spans="1:31" x14ac:dyDescent="0.25">
      <c r="A11070">
        <v>1668245</v>
      </c>
      <c r="B11070">
        <v>1</v>
      </c>
      <c r="C11070" t="s">
        <v>80</v>
      </c>
      <c r="D11070" t="s">
        <v>105</v>
      </c>
      <c r="E11070" t="s">
        <v>362</v>
      </c>
      <c r="F11070" t="s">
        <v>2072</v>
      </c>
      <c r="G11070" t="s">
        <v>900</v>
      </c>
      <c r="H11070" t="s">
        <v>149</v>
      </c>
      <c r="I11070" t="s">
        <v>135</v>
      </c>
      <c r="J11070" t="s">
        <v>136</v>
      </c>
      <c r="K11070" t="s">
        <v>137</v>
      </c>
      <c r="L11070" t="s">
        <v>30817</v>
      </c>
      <c r="M11070" t="s">
        <v>30818</v>
      </c>
      <c r="N11070">
        <v>0.59416666600000001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3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5.735455238879597</v>
      </c>
      <c r="AC11070">
        <v>0</v>
      </c>
      <c r="AD11070">
        <v>0</v>
      </c>
      <c r="AE11070">
        <v>5.735455238879597</v>
      </c>
    </row>
    <row r="11071" spans="1:31" x14ac:dyDescent="0.25">
      <c r="A11071">
        <v>1668531</v>
      </c>
      <c r="B11071">
        <v>1</v>
      </c>
      <c r="C11071" t="s">
        <v>80</v>
      </c>
      <c r="D11071" t="s">
        <v>82</v>
      </c>
      <c r="E11071" t="s">
        <v>152</v>
      </c>
      <c r="F11071" t="s">
        <v>30819</v>
      </c>
      <c r="G11071" t="s">
        <v>154</v>
      </c>
      <c r="H11071" t="s">
        <v>149</v>
      </c>
      <c r="I11071" t="s">
        <v>135</v>
      </c>
      <c r="J11071" t="s">
        <v>136</v>
      </c>
      <c r="K11071" t="s">
        <v>137</v>
      </c>
      <c r="L11071" t="s">
        <v>30820</v>
      </c>
      <c r="M11071" t="s">
        <v>30821</v>
      </c>
      <c r="N11071">
        <v>1.5247222220000001</v>
      </c>
      <c r="O11071">
        <v>0</v>
      </c>
      <c r="P11071">
        <v>1</v>
      </c>
      <c r="Q11071">
        <v>0</v>
      </c>
      <c r="R11071">
        <v>0</v>
      </c>
      <c r="S11071">
        <v>0</v>
      </c>
      <c r="T11071">
        <v>0</v>
      </c>
      <c r="U11071">
        <v>0</v>
      </c>
      <c r="V11071">
        <v>0</v>
      </c>
      <c r="W11071">
        <v>0</v>
      </c>
      <c r="X11071">
        <v>0.32425942012646891</v>
      </c>
      <c r="Y11071">
        <v>0</v>
      </c>
      <c r="Z11071">
        <v>0</v>
      </c>
      <c r="AA11071">
        <v>0</v>
      </c>
      <c r="AB11071">
        <v>0</v>
      </c>
      <c r="AC11071">
        <v>0</v>
      </c>
      <c r="AD11071">
        <v>0</v>
      </c>
      <c r="AE11071">
        <v>0.32425942012646891</v>
      </c>
    </row>
    <row r="11072" spans="1:31" x14ac:dyDescent="0.25">
      <c r="A11072">
        <v>1668537</v>
      </c>
      <c r="B11072">
        <v>1</v>
      </c>
      <c r="C11072" t="s">
        <v>80</v>
      </c>
      <c r="D11072" t="s">
        <v>108</v>
      </c>
      <c r="E11072" t="s">
        <v>146</v>
      </c>
      <c r="F11072" t="s">
        <v>26086</v>
      </c>
      <c r="G11072" t="s">
        <v>142</v>
      </c>
      <c r="H11072" t="s">
        <v>149</v>
      </c>
      <c r="I11072" t="s">
        <v>135</v>
      </c>
      <c r="J11072" t="s">
        <v>136</v>
      </c>
      <c r="K11072" t="s">
        <v>143</v>
      </c>
      <c r="L11072" t="s">
        <v>30822</v>
      </c>
      <c r="M11072" t="s">
        <v>30823</v>
      </c>
      <c r="N11072">
        <v>1.4952777770000001</v>
      </c>
      <c r="O11072">
        <v>0</v>
      </c>
      <c r="P11072">
        <v>134</v>
      </c>
      <c r="Q11072">
        <v>0</v>
      </c>
      <c r="R11072">
        <v>35</v>
      </c>
      <c r="S11072">
        <v>0</v>
      </c>
      <c r="T11072">
        <v>15</v>
      </c>
      <c r="U11072">
        <v>0</v>
      </c>
      <c r="V11072">
        <v>0</v>
      </c>
      <c r="W11072">
        <v>0</v>
      </c>
      <c r="X11072">
        <v>40.712708018743228</v>
      </c>
      <c r="Y11072">
        <v>0</v>
      </c>
      <c r="Z11072">
        <v>11.127900812700869</v>
      </c>
      <c r="AA11072">
        <v>0</v>
      </c>
      <c r="AB11072">
        <v>11.621759838024186</v>
      </c>
      <c r="AC11072">
        <v>0</v>
      </c>
      <c r="AD11072">
        <v>0</v>
      </c>
      <c r="AE11072">
        <v>63.46236866946829</v>
      </c>
    </row>
    <row r="11073" spans="1:31" x14ac:dyDescent="0.25">
      <c r="A11073">
        <v>1668620</v>
      </c>
      <c r="B11073">
        <v>1</v>
      </c>
      <c r="C11073" t="s">
        <v>80</v>
      </c>
      <c r="D11073" t="s">
        <v>105</v>
      </c>
      <c r="E11073" t="s">
        <v>204</v>
      </c>
      <c r="F11073" t="s">
        <v>30824</v>
      </c>
      <c r="G11073" t="s">
        <v>161</v>
      </c>
      <c r="H11073" t="s">
        <v>134</v>
      </c>
      <c r="I11073" t="s">
        <v>135</v>
      </c>
      <c r="J11073" t="s">
        <v>136</v>
      </c>
      <c r="K11073" t="s">
        <v>137</v>
      </c>
      <c r="L11073" t="s">
        <v>30825</v>
      </c>
      <c r="M11073" t="s">
        <v>30826</v>
      </c>
      <c r="N11073">
        <v>0.47749999999999998</v>
      </c>
      <c r="O11073">
        <v>3</v>
      </c>
      <c r="P11073">
        <v>588</v>
      </c>
      <c r="Q11073">
        <v>13</v>
      </c>
      <c r="R11073">
        <v>137</v>
      </c>
      <c r="S11073">
        <v>8</v>
      </c>
      <c r="T11073">
        <v>66</v>
      </c>
      <c r="U11073">
        <v>0</v>
      </c>
      <c r="V11073">
        <v>0</v>
      </c>
      <c r="W11073">
        <v>0.30073802666285698</v>
      </c>
      <c r="X11073">
        <v>52.327809758753908</v>
      </c>
      <c r="Y11073">
        <v>40.934017577201004</v>
      </c>
      <c r="Z11073">
        <v>19.161866237631163</v>
      </c>
      <c r="AA11073">
        <v>5.6589484051948196</v>
      </c>
      <c r="AB11073">
        <v>17.502311382300832</v>
      </c>
      <c r="AC11073">
        <v>0</v>
      </c>
      <c r="AD11073">
        <v>0</v>
      </c>
      <c r="AE11073">
        <v>135.88569138774457</v>
      </c>
    </row>
    <row r="11074" spans="1:31" x14ac:dyDescent="0.25">
      <c r="A11074">
        <v>1668952</v>
      </c>
      <c r="B11074">
        <v>1</v>
      </c>
      <c r="C11074" t="s">
        <v>80</v>
      </c>
      <c r="D11074" t="s">
        <v>104</v>
      </c>
      <c r="E11074" t="s">
        <v>140</v>
      </c>
      <c r="F11074" t="s">
        <v>30827</v>
      </c>
      <c r="G11074" t="s">
        <v>161</v>
      </c>
      <c r="H11074" t="s">
        <v>134</v>
      </c>
      <c r="I11074" t="s">
        <v>135</v>
      </c>
      <c r="J11074" t="s">
        <v>136</v>
      </c>
      <c r="K11074" t="s">
        <v>137</v>
      </c>
      <c r="L11074" t="s">
        <v>30828</v>
      </c>
      <c r="M11074" t="s">
        <v>30829</v>
      </c>
      <c r="N11074">
        <v>0.25277777699999998</v>
      </c>
      <c r="O11074">
        <v>19</v>
      </c>
      <c r="P11074">
        <v>1674</v>
      </c>
      <c r="Q11074">
        <v>24</v>
      </c>
      <c r="R11074">
        <v>78</v>
      </c>
      <c r="S11074">
        <v>54</v>
      </c>
      <c r="T11074">
        <v>157</v>
      </c>
      <c r="U11074">
        <v>1</v>
      </c>
      <c r="V11074">
        <v>0</v>
      </c>
      <c r="W11074">
        <v>20.30246861906976</v>
      </c>
      <c r="X11074">
        <v>132.15135664781488</v>
      </c>
      <c r="Y11074">
        <v>6.6074954017496657</v>
      </c>
      <c r="Z11074">
        <v>7.5164880668655565</v>
      </c>
      <c r="AA11074">
        <v>125.12607542993509</v>
      </c>
      <c r="AB11074">
        <v>48.011732842555276</v>
      </c>
      <c r="AC11074">
        <v>2.56827439525475</v>
      </c>
      <c r="AD11074">
        <v>0</v>
      </c>
      <c r="AE11074">
        <v>342.28389140324498</v>
      </c>
    </row>
    <row r="11075" spans="1:31" x14ac:dyDescent="0.25">
      <c r="A11075">
        <v>1668405</v>
      </c>
      <c r="B11075">
        <v>1</v>
      </c>
      <c r="C11075" t="s">
        <v>80</v>
      </c>
      <c r="D11075" t="s">
        <v>92</v>
      </c>
      <c r="E11075" t="s">
        <v>152</v>
      </c>
      <c r="F11075" t="s">
        <v>30830</v>
      </c>
      <c r="G11075" t="s">
        <v>154</v>
      </c>
      <c r="H11075" t="s">
        <v>149</v>
      </c>
      <c r="I11075" t="s">
        <v>135</v>
      </c>
      <c r="J11075" t="s">
        <v>136</v>
      </c>
      <c r="K11075" t="s">
        <v>137</v>
      </c>
      <c r="L11075" t="s">
        <v>30831</v>
      </c>
      <c r="M11075" t="s">
        <v>30832</v>
      </c>
      <c r="N11075">
        <v>3.3830555549999999</v>
      </c>
      <c r="O11075">
        <v>0</v>
      </c>
      <c r="P11075">
        <v>1</v>
      </c>
      <c r="Q11075">
        <v>0</v>
      </c>
      <c r="R11075">
        <v>0</v>
      </c>
      <c r="S11075">
        <v>0</v>
      </c>
      <c r="T11075">
        <v>0</v>
      </c>
      <c r="U11075">
        <v>0</v>
      </c>
      <c r="V11075">
        <v>0</v>
      </c>
      <c r="W11075">
        <v>0</v>
      </c>
      <c r="X11075">
        <v>8.137184401916667E-4</v>
      </c>
      <c r="Y11075">
        <v>0</v>
      </c>
      <c r="Z11075">
        <v>0</v>
      </c>
      <c r="AA11075">
        <v>0</v>
      </c>
      <c r="AB11075">
        <v>0</v>
      </c>
      <c r="AC11075">
        <v>0</v>
      </c>
      <c r="AD11075">
        <v>0</v>
      </c>
      <c r="AE11075">
        <v>8.137184401916667E-4</v>
      </c>
    </row>
    <row r="11076" spans="1:31" x14ac:dyDescent="0.25">
      <c r="A11076">
        <v>1668474</v>
      </c>
      <c r="B11076">
        <v>1</v>
      </c>
      <c r="C11076" t="s">
        <v>81</v>
      </c>
      <c r="D11076" t="s">
        <v>120</v>
      </c>
      <c r="E11076" t="s">
        <v>152</v>
      </c>
      <c r="F11076" t="s">
        <v>30833</v>
      </c>
      <c r="G11076" t="s">
        <v>154</v>
      </c>
      <c r="H11076" t="s">
        <v>149</v>
      </c>
      <c r="I11076" t="s">
        <v>135</v>
      </c>
      <c r="J11076" t="s">
        <v>136</v>
      </c>
      <c r="K11076" t="s">
        <v>137</v>
      </c>
      <c r="L11076" t="s">
        <v>30834</v>
      </c>
      <c r="M11076" t="s">
        <v>30835</v>
      </c>
      <c r="N11076">
        <v>1.253333333</v>
      </c>
      <c r="O11076">
        <v>0</v>
      </c>
      <c r="P11076">
        <v>0</v>
      </c>
      <c r="Q11076">
        <v>0</v>
      </c>
      <c r="R11076">
        <v>1</v>
      </c>
      <c r="S11076">
        <v>0</v>
      </c>
      <c r="T11076">
        <v>0</v>
      </c>
      <c r="U11076">
        <v>0</v>
      </c>
      <c r="V11076">
        <v>0</v>
      </c>
      <c r="W11076">
        <v>0</v>
      </c>
      <c r="X11076">
        <v>0</v>
      </c>
      <c r="Y11076">
        <v>0</v>
      </c>
      <c r="Z11076">
        <v>0.12855052835816003</v>
      </c>
      <c r="AA11076">
        <v>0</v>
      </c>
      <c r="AB11076">
        <v>0</v>
      </c>
      <c r="AC11076">
        <v>0</v>
      </c>
      <c r="AD11076">
        <v>0</v>
      </c>
      <c r="AE11076">
        <v>0.12855052835816003</v>
      </c>
    </row>
    <row r="11077" spans="1:31" x14ac:dyDescent="0.25">
      <c r="A11077">
        <v>1668574</v>
      </c>
      <c r="B11077">
        <v>1</v>
      </c>
      <c r="C11077" t="s">
        <v>80</v>
      </c>
      <c r="D11077" t="s">
        <v>101</v>
      </c>
      <c r="E11077" t="s">
        <v>152</v>
      </c>
      <c r="F11077" t="s">
        <v>30836</v>
      </c>
      <c r="G11077" t="s">
        <v>172</v>
      </c>
      <c r="H11077" t="s">
        <v>149</v>
      </c>
      <c r="I11077" t="s">
        <v>135</v>
      </c>
      <c r="J11077" t="s">
        <v>136</v>
      </c>
      <c r="K11077" t="s">
        <v>137</v>
      </c>
      <c r="L11077" t="s">
        <v>30837</v>
      </c>
      <c r="M11077" t="s">
        <v>30838</v>
      </c>
      <c r="N11077">
        <v>1.6886111109999999</v>
      </c>
      <c r="O11077">
        <v>0</v>
      </c>
      <c r="P11077">
        <v>6</v>
      </c>
      <c r="Q11077">
        <v>0</v>
      </c>
      <c r="R11077">
        <v>0</v>
      </c>
      <c r="S11077">
        <v>0</v>
      </c>
      <c r="T11077">
        <v>0</v>
      </c>
      <c r="U11077">
        <v>0</v>
      </c>
      <c r="V11077">
        <v>0</v>
      </c>
      <c r="W11077">
        <v>0</v>
      </c>
      <c r="X11077">
        <v>1.5019304982436354</v>
      </c>
      <c r="Y11077">
        <v>0</v>
      </c>
      <c r="Z11077">
        <v>0</v>
      </c>
      <c r="AA11077">
        <v>0</v>
      </c>
      <c r="AB11077">
        <v>0</v>
      </c>
      <c r="AC11077">
        <v>0</v>
      </c>
      <c r="AD11077">
        <v>0</v>
      </c>
      <c r="AE11077">
        <v>1.5019304982436354</v>
      </c>
    </row>
    <row r="11078" spans="1:31" x14ac:dyDescent="0.25">
      <c r="A11078">
        <v>1668305</v>
      </c>
      <c r="B11078">
        <v>1</v>
      </c>
      <c r="C11078" t="s">
        <v>80</v>
      </c>
      <c r="D11078" t="s">
        <v>91</v>
      </c>
      <c r="E11078" t="s">
        <v>140</v>
      </c>
      <c r="F11078" t="s">
        <v>5413</v>
      </c>
      <c r="G11078" t="s">
        <v>918</v>
      </c>
      <c r="H11078" t="s">
        <v>134</v>
      </c>
      <c r="I11078" t="s">
        <v>135</v>
      </c>
      <c r="J11078" t="s">
        <v>136</v>
      </c>
      <c r="K11078" t="s">
        <v>137</v>
      </c>
      <c r="L11078" t="s">
        <v>30839</v>
      </c>
      <c r="M11078" t="s">
        <v>30840</v>
      </c>
      <c r="N11078">
        <v>0.226111111</v>
      </c>
      <c r="O11078">
        <v>1</v>
      </c>
      <c r="P11078">
        <v>31</v>
      </c>
      <c r="Q11078">
        <v>21</v>
      </c>
      <c r="R11078">
        <v>282</v>
      </c>
      <c r="S11078">
        <v>10</v>
      </c>
      <c r="T11078">
        <v>62</v>
      </c>
      <c r="U11078">
        <v>3</v>
      </c>
      <c r="V11078">
        <v>0</v>
      </c>
      <c r="W11078">
        <v>0.34329591863269393</v>
      </c>
      <c r="X11078">
        <v>1.8252223299212349</v>
      </c>
      <c r="Y11078">
        <v>1.5128600155846346</v>
      </c>
      <c r="Z11078">
        <v>11.357837770154989</v>
      </c>
      <c r="AA11078">
        <v>25.635315744726906</v>
      </c>
      <c r="AB11078">
        <v>10.053858019709011</v>
      </c>
      <c r="AC11078">
        <v>14.801981758310951</v>
      </c>
      <c r="AD11078">
        <v>0</v>
      </c>
      <c r="AE11078">
        <v>65.530371557040411</v>
      </c>
    </row>
    <row r="11079" spans="1:31" x14ac:dyDescent="0.25">
      <c r="A11079">
        <v>1668219</v>
      </c>
      <c r="B11079">
        <v>1</v>
      </c>
      <c r="C11079" t="s">
        <v>80</v>
      </c>
      <c r="D11079" t="s">
        <v>103</v>
      </c>
      <c r="E11079" t="s">
        <v>204</v>
      </c>
      <c r="F11079" t="s">
        <v>30841</v>
      </c>
      <c r="G11079" t="s">
        <v>161</v>
      </c>
      <c r="H11079" t="s">
        <v>134</v>
      </c>
      <c r="I11079" t="s">
        <v>135</v>
      </c>
      <c r="J11079" t="s">
        <v>136</v>
      </c>
      <c r="K11079" t="s">
        <v>137</v>
      </c>
      <c r="L11079" t="s">
        <v>30842</v>
      </c>
      <c r="M11079" t="s">
        <v>30843</v>
      </c>
      <c r="N11079">
        <v>0.32750000000000001</v>
      </c>
      <c r="O11079">
        <v>0</v>
      </c>
      <c r="P11079">
        <v>0</v>
      </c>
      <c r="Q11079">
        <v>0</v>
      </c>
      <c r="R11079">
        <v>0</v>
      </c>
      <c r="S11079">
        <v>5</v>
      </c>
      <c r="T11079">
        <v>0</v>
      </c>
      <c r="U11079">
        <v>6</v>
      </c>
      <c r="V11079">
        <v>0</v>
      </c>
      <c r="W11079">
        <v>0</v>
      </c>
      <c r="X11079">
        <v>0</v>
      </c>
      <c r="Y11079">
        <v>0</v>
      </c>
      <c r="Z11079">
        <v>0</v>
      </c>
      <c r="AA11079">
        <v>30.34857218421137</v>
      </c>
      <c r="AB11079">
        <v>0</v>
      </c>
      <c r="AC11079">
        <v>36.260154116275196</v>
      </c>
      <c r="AD11079">
        <v>0</v>
      </c>
      <c r="AE11079">
        <v>66.608726300486566</v>
      </c>
    </row>
    <row r="11080" spans="1:31" x14ac:dyDescent="0.25">
      <c r="A11080">
        <v>1668514</v>
      </c>
      <c r="B11080">
        <v>1</v>
      </c>
      <c r="C11080" t="s">
        <v>80</v>
      </c>
      <c r="D11080" t="s">
        <v>97</v>
      </c>
      <c r="E11080" t="s">
        <v>178</v>
      </c>
      <c r="F11080" t="s">
        <v>30844</v>
      </c>
      <c r="G11080" t="s">
        <v>187</v>
      </c>
      <c r="H11080" t="s">
        <v>149</v>
      </c>
      <c r="I11080" t="s">
        <v>135</v>
      </c>
      <c r="J11080" t="s">
        <v>136</v>
      </c>
      <c r="K11080" t="s">
        <v>137</v>
      </c>
      <c r="L11080" t="s">
        <v>30845</v>
      </c>
      <c r="M11080" t="s">
        <v>30846</v>
      </c>
      <c r="N11080">
        <v>0.86750000000000005</v>
      </c>
      <c r="O11080">
        <v>0</v>
      </c>
      <c r="P11080">
        <v>6</v>
      </c>
      <c r="Q11080">
        <v>0</v>
      </c>
      <c r="R11080">
        <v>1</v>
      </c>
      <c r="S11080">
        <v>0</v>
      </c>
      <c r="T11080">
        <v>1</v>
      </c>
      <c r="U11080">
        <v>0</v>
      </c>
      <c r="V11080">
        <v>0</v>
      </c>
      <c r="W11080">
        <v>0</v>
      </c>
      <c r="X11080">
        <v>3.595002210833468</v>
      </c>
      <c r="Y11080">
        <v>0</v>
      </c>
      <c r="Z11080">
        <v>3.4805189534500007E-2</v>
      </c>
      <c r="AA11080">
        <v>0</v>
      </c>
      <c r="AB11080">
        <v>0</v>
      </c>
      <c r="AC11080">
        <v>0</v>
      </c>
      <c r="AD11080">
        <v>0</v>
      </c>
      <c r="AE11080">
        <v>3.6298074003679681</v>
      </c>
    </row>
    <row r="11081" spans="1:31" x14ac:dyDescent="0.25">
      <c r="A11081">
        <v>1668511</v>
      </c>
      <c r="B11081">
        <v>1</v>
      </c>
      <c r="C11081" t="s">
        <v>81</v>
      </c>
      <c r="D11081" t="s">
        <v>113</v>
      </c>
      <c r="E11081" t="s">
        <v>152</v>
      </c>
      <c r="F11081" t="s">
        <v>30847</v>
      </c>
      <c r="G11081" t="s">
        <v>154</v>
      </c>
      <c r="H11081" t="s">
        <v>149</v>
      </c>
      <c r="I11081" t="s">
        <v>135</v>
      </c>
      <c r="J11081" t="s">
        <v>136</v>
      </c>
      <c r="K11081" t="s">
        <v>137</v>
      </c>
      <c r="L11081" t="s">
        <v>30848</v>
      </c>
      <c r="M11081" t="s">
        <v>30849</v>
      </c>
      <c r="N11081">
        <v>3.329722222</v>
      </c>
      <c r="O11081">
        <v>0</v>
      </c>
      <c r="P11081">
        <v>1</v>
      </c>
      <c r="Q11081">
        <v>0</v>
      </c>
      <c r="R11081">
        <v>0</v>
      </c>
      <c r="S11081">
        <v>0</v>
      </c>
      <c r="T11081">
        <v>0</v>
      </c>
      <c r="U11081">
        <v>0</v>
      </c>
      <c r="V11081">
        <v>0</v>
      </c>
      <c r="W11081">
        <v>0</v>
      </c>
      <c r="X11081">
        <v>0.28044519111173721</v>
      </c>
      <c r="Y11081">
        <v>0</v>
      </c>
      <c r="Z11081">
        <v>0</v>
      </c>
      <c r="AA11081">
        <v>0</v>
      </c>
      <c r="AB11081">
        <v>0</v>
      </c>
      <c r="AC11081">
        <v>0</v>
      </c>
      <c r="AD11081">
        <v>0</v>
      </c>
      <c r="AE11081">
        <v>0.28044519111173721</v>
      </c>
    </row>
    <row r="11082" spans="1:31" x14ac:dyDescent="0.25">
      <c r="A11082">
        <v>1668660</v>
      </c>
      <c r="B11082">
        <v>1</v>
      </c>
      <c r="C11082" t="s">
        <v>80</v>
      </c>
      <c r="D11082" t="s">
        <v>91</v>
      </c>
      <c r="E11082" t="s">
        <v>204</v>
      </c>
      <c r="F11082" t="s">
        <v>30850</v>
      </c>
      <c r="G11082" t="s">
        <v>161</v>
      </c>
      <c r="H11082" t="s">
        <v>134</v>
      </c>
      <c r="I11082" t="s">
        <v>135</v>
      </c>
      <c r="J11082" t="s">
        <v>136</v>
      </c>
      <c r="K11082" t="s">
        <v>137</v>
      </c>
      <c r="L11082" t="s">
        <v>30851</v>
      </c>
      <c r="M11082" t="s">
        <v>30852</v>
      </c>
      <c r="N11082">
        <v>2.287222222</v>
      </c>
      <c r="O11082">
        <v>4</v>
      </c>
      <c r="P11082">
        <v>0</v>
      </c>
      <c r="Q11082">
        <v>28</v>
      </c>
      <c r="R11082">
        <v>0</v>
      </c>
      <c r="S11082">
        <v>30</v>
      </c>
      <c r="T11082">
        <v>0</v>
      </c>
      <c r="U11082">
        <v>0</v>
      </c>
      <c r="V11082">
        <v>0</v>
      </c>
      <c r="W11082">
        <v>5.6060445859588564</v>
      </c>
      <c r="X11082">
        <v>0</v>
      </c>
      <c r="Y11082">
        <v>41.315939727230074</v>
      </c>
      <c r="Z11082">
        <v>0</v>
      </c>
      <c r="AA11082">
        <v>510.05228739547198</v>
      </c>
      <c r="AB11082">
        <v>0</v>
      </c>
      <c r="AC11082">
        <v>0</v>
      </c>
      <c r="AD11082">
        <v>0</v>
      </c>
      <c r="AE11082">
        <v>556.97427170866092</v>
      </c>
    </row>
    <row r="11083" spans="1:31" x14ac:dyDescent="0.25">
      <c r="A11083">
        <v>1668906</v>
      </c>
      <c r="B11083">
        <v>1</v>
      </c>
      <c r="C11083" t="s">
        <v>81</v>
      </c>
      <c r="D11083" t="s">
        <v>122</v>
      </c>
      <c r="E11083" t="s">
        <v>140</v>
      </c>
      <c r="F11083" t="s">
        <v>3210</v>
      </c>
      <c r="G11083" t="s">
        <v>161</v>
      </c>
      <c r="H11083" t="s">
        <v>134</v>
      </c>
      <c r="I11083" t="s">
        <v>135</v>
      </c>
      <c r="J11083" t="s">
        <v>136</v>
      </c>
      <c r="K11083" t="s">
        <v>137</v>
      </c>
      <c r="L11083" t="s">
        <v>30853</v>
      </c>
      <c r="M11083" t="s">
        <v>30854</v>
      </c>
      <c r="N11083">
        <v>0.22500000000000001</v>
      </c>
      <c r="O11083">
        <v>14</v>
      </c>
      <c r="P11083">
        <v>811</v>
      </c>
      <c r="Q11083">
        <v>1</v>
      </c>
      <c r="R11083">
        <v>20</v>
      </c>
      <c r="S11083">
        <v>4</v>
      </c>
      <c r="T11083">
        <v>65</v>
      </c>
      <c r="U11083">
        <v>1</v>
      </c>
      <c r="V11083">
        <v>0</v>
      </c>
      <c r="W11083">
        <v>0.37189392921270004</v>
      </c>
      <c r="X11083">
        <v>19.387906624671761</v>
      </c>
      <c r="Y11083">
        <v>5.6737293315749998E-3</v>
      </c>
      <c r="Z11083">
        <v>0.39811551878070001</v>
      </c>
      <c r="AA11083">
        <v>15.0765556542498</v>
      </c>
      <c r="AB11083">
        <v>2.4798302401095009</v>
      </c>
      <c r="AC11083">
        <v>0.15571569761999998</v>
      </c>
      <c r="AD11083">
        <v>0</v>
      </c>
      <c r="AE11083">
        <v>37.875691393976041</v>
      </c>
    </row>
    <row r="11084" spans="1:31" x14ac:dyDescent="0.25">
      <c r="A11084">
        <v>1668365</v>
      </c>
      <c r="B11084">
        <v>1</v>
      </c>
      <c r="C11084" t="s">
        <v>81</v>
      </c>
      <c r="D11084" t="s">
        <v>128</v>
      </c>
      <c r="E11084" t="s">
        <v>146</v>
      </c>
      <c r="F11084" t="s">
        <v>30855</v>
      </c>
      <c r="G11084" t="s">
        <v>260</v>
      </c>
      <c r="H11084" t="s">
        <v>149</v>
      </c>
      <c r="I11084" t="s">
        <v>135</v>
      </c>
      <c r="J11084" t="s">
        <v>136</v>
      </c>
      <c r="K11084" t="s">
        <v>137</v>
      </c>
      <c r="L11084" t="s">
        <v>30856</v>
      </c>
      <c r="M11084" t="s">
        <v>30857</v>
      </c>
      <c r="N11084">
        <v>9.1758333329999999</v>
      </c>
      <c r="O11084">
        <v>0</v>
      </c>
      <c r="P11084">
        <v>160</v>
      </c>
      <c r="Q11084">
        <v>0</v>
      </c>
      <c r="R11084">
        <v>0</v>
      </c>
      <c r="S11084">
        <v>0</v>
      </c>
      <c r="T11084">
        <v>8</v>
      </c>
      <c r="U11084">
        <v>0</v>
      </c>
      <c r="V11084">
        <v>0</v>
      </c>
      <c r="W11084">
        <v>0</v>
      </c>
      <c r="X11084">
        <v>105.27759236067939</v>
      </c>
      <c r="Y11084">
        <v>0</v>
      </c>
      <c r="Z11084">
        <v>0</v>
      </c>
      <c r="AA11084">
        <v>0</v>
      </c>
      <c r="AB11084">
        <v>5.4935096501842988</v>
      </c>
      <c r="AC11084">
        <v>0</v>
      </c>
      <c r="AD11084">
        <v>0</v>
      </c>
      <c r="AE11084">
        <v>110.77110201086369</v>
      </c>
    </row>
    <row r="11085" spans="1:31" x14ac:dyDescent="0.25">
      <c r="A11085">
        <v>1668371</v>
      </c>
      <c r="B11085">
        <v>1</v>
      </c>
      <c r="C11085" t="s">
        <v>81</v>
      </c>
      <c r="D11085" t="s">
        <v>118</v>
      </c>
      <c r="E11085" t="s">
        <v>152</v>
      </c>
      <c r="F11085" t="s">
        <v>30858</v>
      </c>
      <c r="G11085" t="s">
        <v>154</v>
      </c>
      <c r="H11085" t="s">
        <v>149</v>
      </c>
      <c r="I11085" t="s">
        <v>135</v>
      </c>
      <c r="J11085" t="s">
        <v>136</v>
      </c>
      <c r="K11085" t="s">
        <v>137</v>
      </c>
      <c r="L11085" t="s">
        <v>30859</v>
      </c>
      <c r="M11085" t="s">
        <v>30321</v>
      </c>
      <c r="N11085">
        <v>2.3052777770000001</v>
      </c>
      <c r="O11085">
        <v>0</v>
      </c>
      <c r="P11085">
        <v>1</v>
      </c>
      <c r="Q11085">
        <v>0</v>
      </c>
      <c r="R11085">
        <v>0</v>
      </c>
      <c r="S11085">
        <v>0</v>
      </c>
      <c r="T11085">
        <v>0</v>
      </c>
      <c r="U11085">
        <v>0</v>
      </c>
      <c r="V11085">
        <v>0</v>
      </c>
      <c r="W11085">
        <v>0</v>
      </c>
      <c r="X11085">
        <v>0.30725610619608112</v>
      </c>
      <c r="Y11085">
        <v>0</v>
      </c>
      <c r="Z11085">
        <v>0</v>
      </c>
      <c r="AA11085">
        <v>0</v>
      </c>
      <c r="AB11085">
        <v>0</v>
      </c>
      <c r="AC11085">
        <v>0</v>
      </c>
      <c r="AD11085">
        <v>0</v>
      </c>
      <c r="AE11085">
        <v>0.30725610619608112</v>
      </c>
    </row>
    <row r="11086" spans="1:31" x14ac:dyDescent="0.25">
      <c r="A11086">
        <v>1668322</v>
      </c>
      <c r="B11086">
        <v>1</v>
      </c>
      <c r="C11086" t="s">
        <v>80</v>
      </c>
      <c r="D11086" t="s">
        <v>83</v>
      </c>
      <c r="E11086" t="s">
        <v>131</v>
      </c>
      <c r="F11086" t="s">
        <v>30860</v>
      </c>
      <c r="G11086" t="s">
        <v>148</v>
      </c>
      <c r="H11086" t="s">
        <v>134</v>
      </c>
      <c r="I11086" t="s">
        <v>135</v>
      </c>
      <c r="J11086" t="s">
        <v>136</v>
      </c>
      <c r="K11086" t="s">
        <v>143</v>
      </c>
      <c r="L11086" t="s">
        <v>30861</v>
      </c>
      <c r="M11086" t="s">
        <v>30862</v>
      </c>
      <c r="N11086">
        <v>11.146539722</v>
      </c>
      <c r="O11086">
        <v>0</v>
      </c>
      <c r="P11086">
        <v>2</v>
      </c>
      <c r="Q11086">
        <v>0</v>
      </c>
      <c r="R11086">
        <v>0</v>
      </c>
      <c r="S11086">
        <v>0</v>
      </c>
      <c r="T11086">
        <v>12</v>
      </c>
      <c r="U11086">
        <v>0</v>
      </c>
      <c r="V11086">
        <v>1</v>
      </c>
      <c r="W11086">
        <v>0</v>
      </c>
      <c r="X11086">
        <v>17.162464079148521</v>
      </c>
      <c r="Y11086">
        <v>0</v>
      </c>
      <c r="Z11086">
        <v>0</v>
      </c>
      <c r="AA11086">
        <v>0</v>
      </c>
      <c r="AB11086">
        <v>171.16482035661252</v>
      </c>
      <c r="AC11086">
        <v>0</v>
      </c>
      <c r="AD11086">
        <v>30.833201703806616</v>
      </c>
      <c r="AE11086">
        <v>219.16048613956767</v>
      </c>
    </row>
    <row r="11087" spans="1:31" x14ac:dyDescent="0.25">
      <c r="A11087">
        <v>1668889</v>
      </c>
      <c r="B11087">
        <v>1</v>
      </c>
      <c r="C11087" t="s">
        <v>81</v>
      </c>
      <c r="D11087" t="s">
        <v>127</v>
      </c>
      <c r="E11087" t="s">
        <v>146</v>
      </c>
      <c r="F11087" t="s">
        <v>30863</v>
      </c>
      <c r="G11087" t="s">
        <v>260</v>
      </c>
      <c r="H11087" t="s">
        <v>149</v>
      </c>
      <c r="I11087" t="s">
        <v>135</v>
      </c>
      <c r="J11087" t="s">
        <v>136</v>
      </c>
      <c r="K11087" t="s">
        <v>137</v>
      </c>
      <c r="L11087" t="s">
        <v>30864</v>
      </c>
      <c r="M11087" t="s">
        <v>30865</v>
      </c>
      <c r="N11087">
        <v>1.8316666660000001</v>
      </c>
      <c r="O11087">
        <v>0</v>
      </c>
      <c r="P11087">
        <v>8</v>
      </c>
      <c r="Q11087">
        <v>0</v>
      </c>
      <c r="R11087">
        <v>3</v>
      </c>
      <c r="S11087">
        <v>0</v>
      </c>
      <c r="T11087">
        <v>10</v>
      </c>
      <c r="U11087">
        <v>0</v>
      </c>
      <c r="V11087">
        <v>0</v>
      </c>
      <c r="W11087">
        <v>0</v>
      </c>
      <c r="X11087">
        <v>3.1815320549069206</v>
      </c>
      <c r="Y11087">
        <v>0</v>
      </c>
      <c r="Z11087">
        <v>9.5692205227675006E-2</v>
      </c>
      <c r="AA11087">
        <v>0</v>
      </c>
      <c r="AB11087">
        <v>52.504179246557257</v>
      </c>
      <c r="AC11087">
        <v>0</v>
      </c>
      <c r="AD11087">
        <v>0</v>
      </c>
      <c r="AE11087">
        <v>55.781403506691852</v>
      </c>
    </row>
    <row r="11088" spans="1:31" x14ac:dyDescent="0.25">
      <c r="A11088">
        <v>1668869</v>
      </c>
      <c r="B11088">
        <v>1</v>
      </c>
      <c r="C11088" t="s">
        <v>80</v>
      </c>
      <c r="D11088" t="s">
        <v>94</v>
      </c>
      <c r="E11088" t="s">
        <v>140</v>
      </c>
      <c r="F11088" t="s">
        <v>5787</v>
      </c>
      <c r="G11088" t="s">
        <v>161</v>
      </c>
      <c r="H11088" t="s">
        <v>134</v>
      </c>
      <c r="I11088" t="s">
        <v>135</v>
      </c>
      <c r="J11088" t="s">
        <v>136</v>
      </c>
      <c r="K11088" t="s">
        <v>137</v>
      </c>
      <c r="L11088" t="s">
        <v>30866</v>
      </c>
      <c r="M11088" t="s">
        <v>30867</v>
      </c>
      <c r="N11088">
        <v>8.7222222000000002E-2</v>
      </c>
      <c r="O11088">
        <v>0</v>
      </c>
      <c r="P11088">
        <v>2995</v>
      </c>
      <c r="Q11088">
        <v>0</v>
      </c>
      <c r="R11088">
        <v>15</v>
      </c>
      <c r="S11088">
        <v>1</v>
      </c>
      <c r="T11088">
        <v>1037</v>
      </c>
      <c r="U11088">
        <v>0</v>
      </c>
      <c r="V11088">
        <v>0</v>
      </c>
      <c r="W11088">
        <v>0</v>
      </c>
      <c r="X11088">
        <v>76.151663105319017</v>
      </c>
      <c r="Y11088">
        <v>0</v>
      </c>
      <c r="Z11088">
        <v>0.25280367324870451</v>
      </c>
      <c r="AA11088">
        <v>4.282791148190193</v>
      </c>
      <c r="AB11088">
        <v>48.095917839278506</v>
      </c>
      <c r="AC11088">
        <v>0</v>
      </c>
      <c r="AD11088">
        <v>0</v>
      </c>
      <c r="AE11088">
        <v>128.78317576603644</v>
      </c>
    </row>
    <row r="11089" spans="1:31" x14ac:dyDescent="0.25">
      <c r="A11089">
        <v>1668697</v>
      </c>
      <c r="B11089">
        <v>1</v>
      </c>
      <c r="C11089" t="s">
        <v>81</v>
      </c>
      <c r="D11089" t="s">
        <v>114</v>
      </c>
      <c r="E11089" t="s">
        <v>178</v>
      </c>
      <c r="F11089" t="s">
        <v>30868</v>
      </c>
      <c r="G11089" t="s">
        <v>227</v>
      </c>
      <c r="H11089" t="s">
        <v>149</v>
      </c>
      <c r="I11089" t="s">
        <v>135</v>
      </c>
      <c r="J11089" t="s">
        <v>136</v>
      </c>
      <c r="K11089" t="s">
        <v>137</v>
      </c>
      <c r="L11089" t="s">
        <v>30869</v>
      </c>
      <c r="M11089" t="s">
        <v>30870</v>
      </c>
      <c r="N11089">
        <v>1.730277777</v>
      </c>
      <c r="O11089">
        <v>0</v>
      </c>
      <c r="P11089">
        <v>3</v>
      </c>
      <c r="Q11089">
        <v>0</v>
      </c>
      <c r="R11089">
        <v>0</v>
      </c>
      <c r="S11089">
        <v>0</v>
      </c>
      <c r="T11089">
        <v>0</v>
      </c>
      <c r="U11089">
        <v>0</v>
      </c>
      <c r="V11089">
        <v>0</v>
      </c>
      <c r="W11089">
        <v>0</v>
      </c>
      <c r="X11089">
        <v>0.55106539318466119</v>
      </c>
      <c r="Y11089">
        <v>0</v>
      </c>
      <c r="Z11089">
        <v>0</v>
      </c>
      <c r="AA11089">
        <v>0</v>
      </c>
      <c r="AB11089">
        <v>0</v>
      </c>
      <c r="AC11089">
        <v>0</v>
      </c>
      <c r="AD11089">
        <v>0</v>
      </c>
      <c r="AE11089">
        <v>0.55106539318466119</v>
      </c>
    </row>
    <row r="11090" spans="1:31" x14ac:dyDescent="0.25">
      <c r="A11090">
        <v>1668577</v>
      </c>
      <c r="B11090">
        <v>1</v>
      </c>
      <c r="C11090" t="s">
        <v>80</v>
      </c>
      <c r="D11090" t="s">
        <v>101</v>
      </c>
      <c r="E11090" t="s">
        <v>152</v>
      </c>
      <c r="F11090" t="s">
        <v>30871</v>
      </c>
      <c r="G11090" t="s">
        <v>172</v>
      </c>
      <c r="H11090" t="s">
        <v>149</v>
      </c>
      <c r="I11090" t="s">
        <v>135</v>
      </c>
      <c r="J11090" t="s">
        <v>136</v>
      </c>
      <c r="K11090" t="s">
        <v>137</v>
      </c>
      <c r="L11090" t="s">
        <v>30872</v>
      </c>
      <c r="M11090" t="s">
        <v>30873</v>
      </c>
      <c r="N11090">
        <v>1.0791666660000001</v>
      </c>
      <c r="O11090">
        <v>0</v>
      </c>
      <c r="P11090">
        <v>5</v>
      </c>
      <c r="Q11090">
        <v>0</v>
      </c>
      <c r="R11090">
        <v>0</v>
      </c>
      <c r="S11090">
        <v>0</v>
      </c>
      <c r="T11090">
        <v>0</v>
      </c>
      <c r="U11090">
        <v>0</v>
      </c>
      <c r="V11090">
        <v>0</v>
      </c>
      <c r="W11090">
        <v>0</v>
      </c>
      <c r="X11090">
        <v>2.0228011411742663</v>
      </c>
      <c r="Y11090">
        <v>0</v>
      </c>
      <c r="Z11090">
        <v>0</v>
      </c>
      <c r="AA11090">
        <v>0</v>
      </c>
      <c r="AB11090">
        <v>0</v>
      </c>
      <c r="AC11090">
        <v>0</v>
      </c>
      <c r="AD11090">
        <v>0</v>
      </c>
      <c r="AE11090">
        <v>2.0228011411742663</v>
      </c>
    </row>
    <row r="11091" spans="1:31" x14ac:dyDescent="0.25">
      <c r="A11091">
        <v>1668640</v>
      </c>
      <c r="B11091">
        <v>1</v>
      </c>
      <c r="C11091" t="s">
        <v>80</v>
      </c>
      <c r="D11091" t="s">
        <v>90</v>
      </c>
      <c r="E11091" t="s">
        <v>178</v>
      </c>
      <c r="F11091" t="s">
        <v>18608</v>
      </c>
      <c r="G11091" t="s">
        <v>227</v>
      </c>
      <c r="H11091" t="s">
        <v>149</v>
      </c>
      <c r="I11091" t="s">
        <v>135</v>
      </c>
      <c r="J11091" t="s">
        <v>136</v>
      </c>
      <c r="K11091" t="s">
        <v>137</v>
      </c>
      <c r="L11091" t="s">
        <v>30874</v>
      </c>
      <c r="M11091" t="s">
        <v>30875</v>
      </c>
      <c r="N11091">
        <v>2.8597222219999998</v>
      </c>
      <c r="O11091">
        <v>0</v>
      </c>
      <c r="P11091">
        <v>155</v>
      </c>
      <c r="Q11091">
        <v>0</v>
      </c>
      <c r="R11091">
        <v>0</v>
      </c>
      <c r="S11091">
        <v>0</v>
      </c>
      <c r="T11091">
        <v>5</v>
      </c>
      <c r="U11091">
        <v>0</v>
      </c>
      <c r="V11091">
        <v>0</v>
      </c>
      <c r="W11091">
        <v>0</v>
      </c>
      <c r="X11091">
        <v>167.69226238283406</v>
      </c>
      <c r="Y11091">
        <v>0</v>
      </c>
      <c r="Z11091">
        <v>0</v>
      </c>
      <c r="AA11091">
        <v>0</v>
      </c>
      <c r="AB11091">
        <v>2.8240178553018613</v>
      </c>
      <c r="AC11091">
        <v>0</v>
      </c>
      <c r="AD11091">
        <v>0</v>
      </c>
      <c r="AE11091">
        <v>170.51628023813592</v>
      </c>
    </row>
    <row r="11092" spans="1:31" x14ac:dyDescent="0.25">
      <c r="A11092">
        <v>1668385</v>
      </c>
      <c r="B11092">
        <v>1</v>
      </c>
      <c r="C11092" t="s">
        <v>80</v>
      </c>
      <c r="D11092" t="s">
        <v>95</v>
      </c>
      <c r="E11092" t="s">
        <v>178</v>
      </c>
      <c r="F11092" t="s">
        <v>30767</v>
      </c>
      <c r="G11092" t="s">
        <v>231</v>
      </c>
      <c r="H11092" t="s">
        <v>149</v>
      </c>
      <c r="I11092" t="s">
        <v>135</v>
      </c>
      <c r="J11092" t="s">
        <v>136</v>
      </c>
      <c r="K11092" t="s">
        <v>137</v>
      </c>
      <c r="L11092" t="s">
        <v>30876</v>
      </c>
      <c r="M11092" t="s">
        <v>30877</v>
      </c>
      <c r="N11092">
        <v>3.710555555</v>
      </c>
      <c r="O11092">
        <v>0</v>
      </c>
      <c r="P11092">
        <v>18</v>
      </c>
      <c r="Q11092">
        <v>0</v>
      </c>
      <c r="R11092">
        <v>0</v>
      </c>
      <c r="S11092">
        <v>0</v>
      </c>
      <c r="T11092">
        <v>3</v>
      </c>
      <c r="U11092">
        <v>0</v>
      </c>
      <c r="V11092">
        <v>0</v>
      </c>
      <c r="W11092">
        <v>0</v>
      </c>
      <c r="X11092">
        <v>18.890007918033564</v>
      </c>
      <c r="Y11092">
        <v>0</v>
      </c>
      <c r="Z11092">
        <v>0</v>
      </c>
      <c r="AA11092">
        <v>0</v>
      </c>
      <c r="AB11092">
        <v>7.7266791405379012</v>
      </c>
      <c r="AC11092">
        <v>0</v>
      </c>
      <c r="AD11092">
        <v>0</v>
      </c>
      <c r="AE11092">
        <v>26.616687058571465</v>
      </c>
    </row>
    <row r="11093" spans="1:31" x14ac:dyDescent="0.25">
      <c r="A11093">
        <v>1668634</v>
      </c>
      <c r="B11093">
        <v>1</v>
      </c>
      <c r="C11093" t="s">
        <v>80</v>
      </c>
      <c r="D11093" t="s">
        <v>82</v>
      </c>
      <c r="E11093" t="s">
        <v>152</v>
      </c>
      <c r="F11093" t="s">
        <v>30878</v>
      </c>
      <c r="G11093" t="s">
        <v>154</v>
      </c>
      <c r="H11093" t="s">
        <v>149</v>
      </c>
      <c r="I11093" t="s">
        <v>135</v>
      </c>
      <c r="J11093" t="s">
        <v>136</v>
      </c>
      <c r="K11093" t="s">
        <v>137</v>
      </c>
      <c r="L11093" t="s">
        <v>30879</v>
      </c>
      <c r="M11093" t="s">
        <v>30880</v>
      </c>
      <c r="N11093">
        <v>3.9597222219999999</v>
      </c>
      <c r="O11093">
        <v>0</v>
      </c>
      <c r="P11093">
        <v>2</v>
      </c>
      <c r="Q11093">
        <v>0</v>
      </c>
      <c r="R11093">
        <v>0</v>
      </c>
      <c r="S11093">
        <v>0</v>
      </c>
      <c r="T11093">
        <v>0</v>
      </c>
      <c r="U11093">
        <v>0</v>
      </c>
      <c r="V11093">
        <v>0</v>
      </c>
      <c r="W11093">
        <v>0</v>
      </c>
      <c r="X11093">
        <v>4.1647606874892666</v>
      </c>
      <c r="Y11093">
        <v>0</v>
      </c>
      <c r="Z11093">
        <v>0</v>
      </c>
      <c r="AA11093">
        <v>0</v>
      </c>
      <c r="AB11093">
        <v>0</v>
      </c>
      <c r="AC11093">
        <v>0</v>
      </c>
      <c r="AD11093">
        <v>0</v>
      </c>
      <c r="AE11093">
        <v>4.1647606874892666</v>
      </c>
    </row>
    <row r="11094" spans="1:31" x14ac:dyDescent="0.25">
      <c r="A11094">
        <v>1668534</v>
      </c>
      <c r="B11094">
        <v>1</v>
      </c>
      <c r="C11094" t="s">
        <v>81</v>
      </c>
      <c r="D11094" t="s">
        <v>115</v>
      </c>
      <c r="E11094" t="s">
        <v>178</v>
      </c>
      <c r="F11094" t="s">
        <v>30881</v>
      </c>
      <c r="G11094" t="s">
        <v>227</v>
      </c>
      <c r="H11094" t="s">
        <v>149</v>
      </c>
      <c r="I11094" t="s">
        <v>135</v>
      </c>
      <c r="J11094" t="s">
        <v>136</v>
      </c>
      <c r="K11094" t="s">
        <v>137</v>
      </c>
      <c r="L11094" t="s">
        <v>30882</v>
      </c>
      <c r="M11094" t="s">
        <v>30883</v>
      </c>
      <c r="N11094">
        <v>4.4822222219999999</v>
      </c>
      <c r="O11094">
        <v>0</v>
      </c>
      <c r="P11094">
        <v>17</v>
      </c>
      <c r="Q11094">
        <v>0</v>
      </c>
      <c r="R11094">
        <v>0</v>
      </c>
      <c r="S11094">
        <v>0</v>
      </c>
      <c r="T11094">
        <v>0</v>
      </c>
      <c r="U11094">
        <v>0</v>
      </c>
      <c r="V11094">
        <v>0</v>
      </c>
      <c r="W11094">
        <v>0</v>
      </c>
      <c r="X11094">
        <v>6.988720745844665</v>
      </c>
      <c r="Y11094">
        <v>0</v>
      </c>
      <c r="Z11094">
        <v>0</v>
      </c>
      <c r="AA11094">
        <v>0</v>
      </c>
      <c r="AB11094">
        <v>0</v>
      </c>
      <c r="AC11094">
        <v>0</v>
      </c>
      <c r="AD11094">
        <v>0</v>
      </c>
      <c r="AE11094">
        <v>6.988720745844665</v>
      </c>
    </row>
    <row r="11095" spans="1:31" x14ac:dyDescent="0.25">
      <c r="A11095">
        <v>1668932</v>
      </c>
      <c r="B11095">
        <v>1</v>
      </c>
      <c r="C11095" t="s">
        <v>80</v>
      </c>
      <c r="D11095" t="s">
        <v>89</v>
      </c>
      <c r="E11095" t="s">
        <v>152</v>
      </c>
      <c r="F11095" t="s">
        <v>30884</v>
      </c>
      <c r="G11095" t="s">
        <v>154</v>
      </c>
      <c r="H11095" t="s">
        <v>149</v>
      </c>
      <c r="I11095" t="s">
        <v>135</v>
      </c>
      <c r="J11095" t="s">
        <v>136</v>
      </c>
      <c r="K11095" t="s">
        <v>137</v>
      </c>
      <c r="L11095" t="s">
        <v>30885</v>
      </c>
      <c r="M11095" t="s">
        <v>30886</v>
      </c>
      <c r="N11095">
        <v>1.978888888</v>
      </c>
      <c r="O11095">
        <v>0</v>
      </c>
      <c r="P11095">
        <v>1</v>
      </c>
      <c r="Q11095">
        <v>0</v>
      </c>
      <c r="R11095">
        <v>0</v>
      </c>
      <c r="S11095">
        <v>0</v>
      </c>
      <c r="T11095">
        <v>0</v>
      </c>
      <c r="U11095">
        <v>0</v>
      </c>
      <c r="V11095">
        <v>0</v>
      </c>
      <c r="W11095">
        <v>0</v>
      </c>
      <c r="X11095">
        <v>0.29128579336653115</v>
      </c>
      <c r="Y11095">
        <v>0</v>
      </c>
      <c r="Z11095">
        <v>0</v>
      </c>
      <c r="AA11095">
        <v>0</v>
      </c>
      <c r="AB11095">
        <v>0</v>
      </c>
      <c r="AC11095">
        <v>0</v>
      </c>
      <c r="AD11095">
        <v>0</v>
      </c>
      <c r="AE11095">
        <v>0.29128579336653115</v>
      </c>
    </row>
    <row r="11096" spans="1:31" x14ac:dyDescent="0.25">
      <c r="A11096">
        <v>1668477</v>
      </c>
      <c r="B11096">
        <v>1</v>
      </c>
      <c r="C11096" t="s">
        <v>81</v>
      </c>
      <c r="D11096" t="s">
        <v>115</v>
      </c>
      <c r="E11096" t="s">
        <v>131</v>
      </c>
      <c r="F11096" t="s">
        <v>30887</v>
      </c>
      <c r="G11096" t="s">
        <v>195</v>
      </c>
      <c r="H11096" t="s">
        <v>134</v>
      </c>
      <c r="I11096" t="s">
        <v>135</v>
      </c>
      <c r="J11096" t="s">
        <v>136</v>
      </c>
      <c r="K11096" t="s">
        <v>137</v>
      </c>
      <c r="L11096" t="s">
        <v>30888</v>
      </c>
      <c r="M11096" t="s">
        <v>30889</v>
      </c>
      <c r="N11096">
        <v>3.457777777</v>
      </c>
      <c r="O11096">
        <v>0</v>
      </c>
      <c r="P11096">
        <v>23</v>
      </c>
      <c r="Q11096">
        <v>2</v>
      </c>
      <c r="R11096">
        <v>0</v>
      </c>
      <c r="S11096">
        <v>0</v>
      </c>
      <c r="T11096">
        <v>0</v>
      </c>
      <c r="U11096">
        <v>0</v>
      </c>
      <c r="V11096">
        <v>0</v>
      </c>
      <c r="W11096">
        <v>0</v>
      </c>
      <c r="X11096">
        <v>5.1606783094414386</v>
      </c>
      <c r="Y11096">
        <v>19.762889898687</v>
      </c>
      <c r="Z11096">
        <v>0</v>
      </c>
      <c r="AA11096">
        <v>0</v>
      </c>
      <c r="AB11096">
        <v>0</v>
      </c>
      <c r="AC11096">
        <v>0</v>
      </c>
      <c r="AD11096">
        <v>0</v>
      </c>
      <c r="AE11096">
        <v>24.923568208128437</v>
      </c>
    </row>
    <row r="11097" spans="1:31" x14ac:dyDescent="0.25">
      <c r="A11097">
        <v>1668331</v>
      </c>
      <c r="B11097">
        <v>1</v>
      </c>
      <c r="C11097" t="s">
        <v>80</v>
      </c>
      <c r="D11097" t="s">
        <v>93</v>
      </c>
      <c r="E11097" t="s">
        <v>131</v>
      </c>
      <c r="F11097" t="s">
        <v>30890</v>
      </c>
      <c r="G11097" t="s">
        <v>195</v>
      </c>
      <c r="H11097" t="s">
        <v>134</v>
      </c>
      <c r="I11097" t="s">
        <v>135</v>
      </c>
      <c r="J11097" t="s">
        <v>136</v>
      </c>
      <c r="K11097" t="s">
        <v>137</v>
      </c>
      <c r="L11097" t="s">
        <v>30891</v>
      </c>
      <c r="M11097" t="s">
        <v>30892</v>
      </c>
      <c r="N11097">
        <v>8.6411111110000007</v>
      </c>
      <c r="O11097">
        <v>0</v>
      </c>
      <c r="P11097">
        <v>56</v>
      </c>
      <c r="Q11097">
        <v>0</v>
      </c>
      <c r="R11097">
        <v>6</v>
      </c>
      <c r="S11097">
        <v>0</v>
      </c>
      <c r="T11097">
        <v>4</v>
      </c>
      <c r="U11097">
        <v>0</v>
      </c>
      <c r="V11097">
        <v>0</v>
      </c>
      <c r="W11097">
        <v>0</v>
      </c>
      <c r="X11097">
        <v>70.599609508184614</v>
      </c>
      <c r="Y11097">
        <v>0</v>
      </c>
      <c r="Z11097">
        <v>6.5622942324708724</v>
      </c>
      <c r="AA11097">
        <v>0</v>
      </c>
      <c r="AB11097">
        <v>27.481614237761324</v>
      </c>
      <c r="AC11097">
        <v>0</v>
      </c>
      <c r="AD11097">
        <v>0</v>
      </c>
      <c r="AE11097">
        <v>104.64351797841681</v>
      </c>
    </row>
    <row r="11098" spans="1:31" x14ac:dyDescent="0.25">
      <c r="A11098">
        <v>1668669</v>
      </c>
      <c r="B11098">
        <v>1</v>
      </c>
      <c r="C11098" t="s">
        <v>80</v>
      </c>
      <c r="D11098" t="s">
        <v>90</v>
      </c>
      <c r="E11098" t="s">
        <v>152</v>
      </c>
      <c r="F11098" t="s">
        <v>30893</v>
      </c>
      <c r="G11098" t="s">
        <v>168</v>
      </c>
      <c r="H11098" t="s">
        <v>149</v>
      </c>
      <c r="I11098" t="s">
        <v>135</v>
      </c>
      <c r="J11098" t="s">
        <v>136</v>
      </c>
      <c r="K11098" t="s">
        <v>137</v>
      </c>
      <c r="L11098" t="s">
        <v>30894</v>
      </c>
      <c r="M11098" t="s">
        <v>30895</v>
      </c>
      <c r="N11098">
        <v>17.789166666</v>
      </c>
      <c r="O11098">
        <v>0</v>
      </c>
      <c r="P11098">
        <v>42</v>
      </c>
      <c r="Q11098">
        <v>0</v>
      </c>
      <c r="R11098">
        <v>0</v>
      </c>
      <c r="S11098">
        <v>0</v>
      </c>
      <c r="T11098">
        <v>3</v>
      </c>
      <c r="U11098">
        <v>0</v>
      </c>
      <c r="V11098">
        <v>0</v>
      </c>
      <c r="W11098">
        <v>0</v>
      </c>
      <c r="X11098">
        <v>98.706491930113302</v>
      </c>
      <c r="Y11098">
        <v>0</v>
      </c>
      <c r="Z11098">
        <v>0</v>
      </c>
      <c r="AA11098">
        <v>0</v>
      </c>
      <c r="AB11098">
        <v>0</v>
      </c>
      <c r="AC11098">
        <v>0</v>
      </c>
      <c r="AD11098">
        <v>0</v>
      </c>
      <c r="AE11098">
        <v>98.706491930113302</v>
      </c>
    </row>
    <row r="11099" spans="1:31" x14ac:dyDescent="0.25">
      <c r="A11099">
        <v>1668354</v>
      </c>
      <c r="B11099">
        <v>1</v>
      </c>
      <c r="C11099" t="s">
        <v>80</v>
      </c>
      <c r="D11099" t="s">
        <v>100</v>
      </c>
      <c r="E11099" t="s">
        <v>152</v>
      </c>
      <c r="F11099" t="s">
        <v>30896</v>
      </c>
      <c r="G11099" t="s">
        <v>154</v>
      </c>
      <c r="H11099" t="s">
        <v>149</v>
      </c>
      <c r="I11099" t="s">
        <v>135</v>
      </c>
      <c r="J11099" t="s">
        <v>136</v>
      </c>
      <c r="K11099" t="s">
        <v>137</v>
      </c>
      <c r="L11099" t="s">
        <v>30432</v>
      </c>
      <c r="M11099" t="s">
        <v>30897</v>
      </c>
      <c r="N11099">
        <v>1.473055555</v>
      </c>
      <c r="O11099">
        <v>0</v>
      </c>
      <c r="P11099">
        <v>1</v>
      </c>
      <c r="Q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W11099">
        <v>0</v>
      </c>
      <c r="X11099">
        <v>3.1954245764175E-2</v>
      </c>
      <c r="Y11099">
        <v>0</v>
      </c>
      <c r="Z11099">
        <v>0</v>
      </c>
      <c r="AA11099">
        <v>0</v>
      </c>
      <c r="AB11099">
        <v>0</v>
      </c>
      <c r="AC11099">
        <v>0</v>
      </c>
      <c r="AD11099">
        <v>0</v>
      </c>
      <c r="AE11099">
        <v>3.1954245764175E-2</v>
      </c>
    </row>
    <row r="11100" spans="1:31" x14ac:dyDescent="0.25">
      <c r="A11100">
        <v>1668523</v>
      </c>
      <c r="B11100">
        <v>1</v>
      </c>
      <c r="C11100" t="s">
        <v>81</v>
      </c>
      <c r="D11100" t="s">
        <v>112</v>
      </c>
      <c r="E11100" t="s">
        <v>152</v>
      </c>
      <c r="F11100" t="s">
        <v>30898</v>
      </c>
      <c r="G11100" t="s">
        <v>154</v>
      </c>
      <c r="H11100" t="s">
        <v>149</v>
      </c>
      <c r="I11100" t="s">
        <v>135</v>
      </c>
      <c r="J11100" t="s">
        <v>136</v>
      </c>
      <c r="K11100" t="s">
        <v>137</v>
      </c>
      <c r="L11100" t="s">
        <v>30899</v>
      </c>
      <c r="M11100" t="s">
        <v>30900</v>
      </c>
      <c r="N11100">
        <v>1.6725000000000001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1</v>
      </c>
      <c r="U11100">
        <v>0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2.12099848135E-3</v>
      </c>
      <c r="AC11100">
        <v>0</v>
      </c>
      <c r="AD11100">
        <v>0</v>
      </c>
      <c r="AE11100">
        <v>2.12099848135E-3</v>
      </c>
    </row>
    <row r="11101" spans="1:31" x14ac:dyDescent="0.25">
      <c r="A11101">
        <v>1668623</v>
      </c>
      <c r="B11101">
        <v>1</v>
      </c>
      <c r="C11101" t="s">
        <v>80</v>
      </c>
      <c r="D11101" t="s">
        <v>91</v>
      </c>
      <c r="E11101" t="s">
        <v>140</v>
      </c>
      <c r="F11101" t="s">
        <v>5413</v>
      </c>
      <c r="G11101" t="s">
        <v>918</v>
      </c>
      <c r="H11101" t="s">
        <v>134</v>
      </c>
      <c r="I11101" t="s">
        <v>135</v>
      </c>
      <c r="J11101" t="s">
        <v>136</v>
      </c>
      <c r="K11101" t="s">
        <v>137</v>
      </c>
      <c r="L11101" t="s">
        <v>30901</v>
      </c>
      <c r="M11101" t="s">
        <v>30902</v>
      </c>
      <c r="N11101">
        <v>0.43222222199999999</v>
      </c>
      <c r="O11101">
        <v>1</v>
      </c>
      <c r="P11101">
        <v>21</v>
      </c>
      <c r="Q11101">
        <v>21</v>
      </c>
      <c r="R11101">
        <v>246</v>
      </c>
      <c r="S11101">
        <v>9</v>
      </c>
      <c r="T11101">
        <v>29</v>
      </c>
      <c r="U11101">
        <v>2</v>
      </c>
      <c r="V11101">
        <v>0</v>
      </c>
      <c r="W11101">
        <v>0.57705658734267384</v>
      </c>
      <c r="X11101">
        <v>2.2376410042045807</v>
      </c>
      <c r="Y11101">
        <v>2.693445079320548</v>
      </c>
      <c r="Z11101">
        <v>19.787909685338395</v>
      </c>
      <c r="AA11101">
        <v>47.055163451126084</v>
      </c>
      <c r="AB11101">
        <v>9.1933145759078041</v>
      </c>
      <c r="AC11101">
        <v>24.033584357231277</v>
      </c>
      <c r="AD11101">
        <v>0</v>
      </c>
      <c r="AE11101">
        <v>105.57811474047136</v>
      </c>
    </row>
    <row r="11102" spans="1:31" x14ac:dyDescent="0.25">
      <c r="A11102">
        <v>1668377</v>
      </c>
      <c r="B11102">
        <v>1</v>
      </c>
      <c r="C11102" t="s">
        <v>80</v>
      </c>
      <c r="D11102" t="s">
        <v>101</v>
      </c>
      <c r="E11102" t="s">
        <v>152</v>
      </c>
      <c r="F11102" t="s">
        <v>30903</v>
      </c>
      <c r="G11102" t="s">
        <v>507</v>
      </c>
      <c r="H11102" t="s">
        <v>149</v>
      </c>
      <c r="I11102" t="s">
        <v>135</v>
      </c>
      <c r="J11102" t="s">
        <v>136</v>
      </c>
      <c r="K11102" t="s">
        <v>137</v>
      </c>
      <c r="L11102" t="s">
        <v>30904</v>
      </c>
      <c r="M11102" t="s">
        <v>30905</v>
      </c>
      <c r="N11102">
        <v>3.9108333329999998</v>
      </c>
      <c r="O11102">
        <v>0</v>
      </c>
      <c r="P11102">
        <v>7</v>
      </c>
      <c r="Q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8.8750127100831939</v>
      </c>
      <c r="Y11102">
        <v>0</v>
      </c>
      <c r="Z11102">
        <v>0</v>
      </c>
      <c r="AA11102">
        <v>0</v>
      </c>
      <c r="AB11102">
        <v>0</v>
      </c>
      <c r="AC11102">
        <v>0</v>
      </c>
      <c r="AD11102">
        <v>0</v>
      </c>
      <c r="AE11102">
        <v>8.8750127100831939</v>
      </c>
    </row>
    <row r="11103" spans="1:31" x14ac:dyDescent="0.25">
      <c r="A11103">
        <v>1668815</v>
      </c>
      <c r="B11103">
        <v>1</v>
      </c>
      <c r="C11103" t="s">
        <v>81</v>
      </c>
      <c r="D11103" t="s">
        <v>127</v>
      </c>
      <c r="E11103" t="s">
        <v>178</v>
      </c>
      <c r="F11103" t="s">
        <v>30906</v>
      </c>
      <c r="G11103" t="s">
        <v>403</v>
      </c>
      <c r="H11103" t="s">
        <v>149</v>
      </c>
      <c r="I11103" t="s">
        <v>135</v>
      </c>
      <c r="J11103" t="s">
        <v>136</v>
      </c>
      <c r="K11103" t="s">
        <v>137</v>
      </c>
      <c r="L11103" t="s">
        <v>30907</v>
      </c>
      <c r="M11103" t="s">
        <v>30908</v>
      </c>
      <c r="N11103">
        <v>1.197777777</v>
      </c>
      <c r="O11103">
        <v>0</v>
      </c>
      <c r="P11103">
        <v>36</v>
      </c>
      <c r="Q11103">
        <v>0</v>
      </c>
      <c r="R11103">
        <v>7</v>
      </c>
      <c r="S11103">
        <v>0</v>
      </c>
      <c r="T11103">
        <v>5</v>
      </c>
      <c r="U11103">
        <v>0</v>
      </c>
      <c r="V11103">
        <v>1</v>
      </c>
      <c r="W11103">
        <v>0</v>
      </c>
      <c r="X11103">
        <v>10.029377632868357</v>
      </c>
      <c r="Y11103">
        <v>0</v>
      </c>
      <c r="Z11103">
        <v>2.4944312809616829</v>
      </c>
      <c r="AA11103">
        <v>0</v>
      </c>
      <c r="AB11103">
        <v>1.9742697604363999</v>
      </c>
      <c r="AC11103">
        <v>0</v>
      </c>
      <c r="AD11103">
        <v>0.27410565693835331</v>
      </c>
      <c r="AE11103">
        <v>14.772184331204793</v>
      </c>
    </row>
    <row r="11104" spans="1:31" x14ac:dyDescent="0.25">
      <c r="A11104">
        <v>1668460</v>
      </c>
      <c r="B11104">
        <v>1</v>
      </c>
      <c r="C11104" t="s">
        <v>80</v>
      </c>
      <c r="D11104" t="s">
        <v>98</v>
      </c>
      <c r="E11104" t="s">
        <v>152</v>
      </c>
      <c r="F11104" t="s">
        <v>30909</v>
      </c>
      <c r="G11104" t="s">
        <v>154</v>
      </c>
      <c r="H11104" t="s">
        <v>149</v>
      </c>
      <c r="I11104" t="s">
        <v>135</v>
      </c>
      <c r="J11104" t="s">
        <v>136</v>
      </c>
      <c r="K11104" t="s">
        <v>137</v>
      </c>
      <c r="L11104" t="s">
        <v>30910</v>
      </c>
      <c r="M11104" t="s">
        <v>30911</v>
      </c>
      <c r="N11104">
        <v>1.866666666</v>
      </c>
      <c r="O11104">
        <v>0</v>
      </c>
      <c r="P11104">
        <v>1</v>
      </c>
      <c r="Q11104">
        <v>0</v>
      </c>
      <c r="R11104">
        <v>0</v>
      </c>
      <c r="S11104">
        <v>0</v>
      </c>
      <c r="T11104">
        <v>0</v>
      </c>
      <c r="U11104">
        <v>0</v>
      </c>
      <c r="V11104">
        <v>0</v>
      </c>
      <c r="W11104">
        <v>0</v>
      </c>
      <c r="X11104">
        <v>0.17866289840829336</v>
      </c>
      <c r="Y11104">
        <v>0</v>
      </c>
      <c r="Z11104">
        <v>0</v>
      </c>
      <c r="AA11104">
        <v>0</v>
      </c>
      <c r="AB11104">
        <v>0</v>
      </c>
      <c r="AC11104">
        <v>0</v>
      </c>
      <c r="AD11104">
        <v>0</v>
      </c>
      <c r="AE11104">
        <v>0.17866289840829336</v>
      </c>
    </row>
    <row r="11105" spans="1:31" x14ac:dyDescent="0.25">
      <c r="A11105">
        <v>1668563</v>
      </c>
      <c r="B11105">
        <v>1</v>
      </c>
      <c r="C11105" t="s">
        <v>80</v>
      </c>
      <c r="D11105" t="s">
        <v>93</v>
      </c>
      <c r="E11105" t="s">
        <v>140</v>
      </c>
      <c r="F11105" t="s">
        <v>28747</v>
      </c>
      <c r="G11105" t="s">
        <v>691</v>
      </c>
      <c r="H11105" t="s">
        <v>134</v>
      </c>
      <c r="I11105" t="s">
        <v>135</v>
      </c>
      <c r="J11105" t="s">
        <v>136</v>
      </c>
      <c r="K11105" t="s">
        <v>137</v>
      </c>
      <c r="L11105" t="s">
        <v>30912</v>
      </c>
      <c r="M11105" t="s">
        <v>30913</v>
      </c>
      <c r="N11105">
        <v>2.3480555550000002</v>
      </c>
      <c r="O11105">
        <v>0</v>
      </c>
      <c r="P11105">
        <v>178</v>
      </c>
      <c r="Q11105">
        <v>9</v>
      </c>
      <c r="R11105">
        <v>8</v>
      </c>
      <c r="S11105">
        <v>1</v>
      </c>
      <c r="T11105">
        <v>41</v>
      </c>
      <c r="U11105">
        <v>1</v>
      </c>
      <c r="V11105">
        <v>0</v>
      </c>
      <c r="W11105">
        <v>0</v>
      </c>
      <c r="X11105">
        <v>75.100214935696343</v>
      </c>
      <c r="Y11105">
        <v>39.033699854385297</v>
      </c>
      <c r="Z11105">
        <v>2.6161579545835147</v>
      </c>
      <c r="AA11105">
        <v>12.991972769990882</v>
      </c>
      <c r="AB11105">
        <v>29.507513880211736</v>
      </c>
      <c r="AC11105">
        <v>83.950649960866997</v>
      </c>
      <c r="AD11105">
        <v>0</v>
      </c>
      <c r="AE11105">
        <v>243.20020935573478</v>
      </c>
    </row>
    <row r="11106" spans="1:31" x14ac:dyDescent="0.25">
      <c r="A11106">
        <v>1668663</v>
      </c>
      <c r="B11106">
        <v>1</v>
      </c>
      <c r="C11106" t="s">
        <v>81</v>
      </c>
      <c r="D11106" t="s">
        <v>123</v>
      </c>
      <c r="E11106" t="s">
        <v>178</v>
      </c>
      <c r="F11106" t="s">
        <v>30914</v>
      </c>
      <c r="G11106" t="s">
        <v>1967</v>
      </c>
      <c r="H11106" t="s">
        <v>149</v>
      </c>
      <c r="I11106" t="s">
        <v>135</v>
      </c>
      <c r="J11106" t="s">
        <v>136</v>
      </c>
      <c r="K11106" t="s">
        <v>137</v>
      </c>
      <c r="L11106" t="s">
        <v>30915</v>
      </c>
      <c r="M11106" t="s">
        <v>30916</v>
      </c>
      <c r="N11106">
        <v>1.4650000000000001</v>
      </c>
      <c r="O11106">
        <v>0</v>
      </c>
      <c r="P11106">
        <v>4</v>
      </c>
      <c r="Q11106">
        <v>0</v>
      </c>
      <c r="R11106">
        <v>14</v>
      </c>
      <c r="S11106">
        <v>0</v>
      </c>
      <c r="T11106">
        <v>2</v>
      </c>
      <c r="U11106">
        <v>0</v>
      </c>
      <c r="V11106">
        <v>0</v>
      </c>
      <c r="W11106">
        <v>0</v>
      </c>
      <c r="X11106">
        <v>0.73644597394443323</v>
      </c>
      <c r="Y11106">
        <v>0</v>
      </c>
      <c r="Z11106">
        <v>1.3604235320084916</v>
      </c>
      <c r="AA11106">
        <v>0</v>
      </c>
      <c r="AB11106">
        <v>2.2631501922037653</v>
      </c>
      <c r="AC11106">
        <v>0</v>
      </c>
      <c r="AD11106">
        <v>0</v>
      </c>
      <c r="AE11106">
        <v>4.3600196981566901</v>
      </c>
    </row>
    <row r="11107" spans="1:31" x14ac:dyDescent="0.25">
      <c r="A11107">
        <v>1668268</v>
      </c>
      <c r="B11107">
        <v>1</v>
      </c>
      <c r="C11107" t="s">
        <v>81</v>
      </c>
      <c r="D11107" t="s">
        <v>112</v>
      </c>
      <c r="E11107" t="s">
        <v>204</v>
      </c>
      <c r="F11107" t="s">
        <v>30917</v>
      </c>
      <c r="G11107" t="s">
        <v>161</v>
      </c>
      <c r="H11107" t="s">
        <v>134</v>
      </c>
      <c r="I11107" t="s">
        <v>135</v>
      </c>
      <c r="J11107" t="s">
        <v>136</v>
      </c>
      <c r="K11107" t="s">
        <v>137</v>
      </c>
      <c r="L11107" t="s">
        <v>30918</v>
      </c>
      <c r="M11107" t="s">
        <v>30919</v>
      </c>
      <c r="N11107">
        <v>1.297222222</v>
      </c>
      <c r="O11107">
        <v>0</v>
      </c>
      <c r="P11107">
        <v>77</v>
      </c>
      <c r="Q11107">
        <v>187</v>
      </c>
      <c r="R11107">
        <v>25</v>
      </c>
      <c r="S11107">
        <v>10</v>
      </c>
      <c r="T11107">
        <v>6</v>
      </c>
      <c r="U11107">
        <v>2</v>
      </c>
      <c r="V11107">
        <v>0</v>
      </c>
      <c r="W11107">
        <v>0</v>
      </c>
      <c r="X11107">
        <v>12.471218783834662</v>
      </c>
      <c r="Y11107">
        <v>64.85705636401822</v>
      </c>
      <c r="Z11107">
        <v>3.9045883289944268</v>
      </c>
      <c r="AA11107">
        <v>49.627544812547505</v>
      </c>
      <c r="AB11107">
        <v>2.1796102023934023</v>
      </c>
      <c r="AC11107">
        <v>16.627878246425531</v>
      </c>
      <c r="AD11107">
        <v>0</v>
      </c>
      <c r="AE11107">
        <v>149.66789673821373</v>
      </c>
    </row>
    <row r="11108" spans="1:31" x14ac:dyDescent="0.25">
      <c r="A11108">
        <v>1668855</v>
      </c>
      <c r="B11108">
        <v>1</v>
      </c>
      <c r="C11108" t="s">
        <v>80</v>
      </c>
      <c r="D11108" t="s">
        <v>94</v>
      </c>
      <c r="E11108" t="s">
        <v>140</v>
      </c>
      <c r="F11108" t="s">
        <v>30803</v>
      </c>
      <c r="G11108" t="s">
        <v>161</v>
      </c>
      <c r="H11108" t="s">
        <v>134</v>
      </c>
      <c r="I11108" t="s">
        <v>135</v>
      </c>
      <c r="J11108" t="s">
        <v>136</v>
      </c>
      <c r="K11108" t="s">
        <v>137</v>
      </c>
      <c r="L11108" t="s">
        <v>30920</v>
      </c>
      <c r="M11108" t="s">
        <v>30921</v>
      </c>
      <c r="N11108">
        <v>0.13861111100000001</v>
      </c>
      <c r="O11108">
        <v>1</v>
      </c>
      <c r="P11108">
        <v>11909</v>
      </c>
      <c r="Q11108">
        <v>17</v>
      </c>
      <c r="R11108">
        <v>195</v>
      </c>
      <c r="S11108">
        <v>38</v>
      </c>
      <c r="T11108">
        <v>974</v>
      </c>
      <c r="U11108">
        <v>1</v>
      </c>
      <c r="V11108">
        <v>1</v>
      </c>
      <c r="W11108">
        <v>9.4391110957E-3</v>
      </c>
      <c r="X11108">
        <v>624.24022846464891</v>
      </c>
      <c r="Y11108">
        <v>2.6079797435416268</v>
      </c>
      <c r="Z11108">
        <v>15.181015364071683</v>
      </c>
      <c r="AA11108">
        <v>43.796598944231924</v>
      </c>
      <c r="AB11108">
        <v>145.42185680059427</v>
      </c>
      <c r="AC11108">
        <v>7.859995853675616</v>
      </c>
      <c r="AD11108">
        <v>0.79102031650973137</v>
      </c>
      <c r="AE11108">
        <v>839.90813459836943</v>
      </c>
    </row>
    <row r="11109" spans="1:31" x14ac:dyDescent="0.25">
      <c r="A11109">
        <v>1668414</v>
      </c>
      <c r="B11109">
        <v>1</v>
      </c>
      <c r="C11109" t="s">
        <v>80</v>
      </c>
      <c r="D11109" t="s">
        <v>83</v>
      </c>
      <c r="E11109" t="s">
        <v>131</v>
      </c>
      <c r="F11109" t="s">
        <v>30922</v>
      </c>
      <c r="G11109" t="s">
        <v>148</v>
      </c>
      <c r="H11109" t="s">
        <v>134</v>
      </c>
      <c r="I11109" t="s">
        <v>135</v>
      </c>
      <c r="J11109" t="s">
        <v>136</v>
      </c>
      <c r="K11109" t="s">
        <v>143</v>
      </c>
      <c r="L11109" t="s">
        <v>30923</v>
      </c>
      <c r="M11109" t="s">
        <v>30924</v>
      </c>
      <c r="N11109">
        <v>8.5277777770000007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10</v>
      </c>
      <c r="U11109">
        <v>0</v>
      </c>
      <c r="V11109">
        <v>2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231.19141925748329</v>
      </c>
      <c r="AC11109">
        <v>0</v>
      </c>
      <c r="AD11109">
        <v>186.73050193682627</v>
      </c>
      <c r="AE11109">
        <v>417.92192119430956</v>
      </c>
    </row>
    <row r="11110" spans="1:31" x14ac:dyDescent="0.25">
      <c r="A11110">
        <v>1668394</v>
      </c>
      <c r="B11110">
        <v>1</v>
      </c>
      <c r="C11110" t="s">
        <v>80</v>
      </c>
      <c r="D11110" t="s">
        <v>100</v>
      </c>
      <c r="E11110" t="s">
        <v>152</v>
      </c>
      <c r="F11110" t="s">
        <v>30925</v>
      </c>
      <c r="G11110" t="s">
        <v>154</v>
      </c>
      <c r="H11110" t="s">
        <v>149</v>
      </c>
      <c r="I11110" t="s">
        <v>135</v>
      </c>
      <c r="J11110" t="s">
        <v>136</v>
      </c>
      <c r="K11110" t="s">
        <v>137</v>
      </c>
      <c r="L11110" t="s">
        <v>30926</v>
      </c>
      <c r="M11110" t="s">
        <v>30927</v>
      </c>
      <c r="N11110">
        <v>5.2205555549999998</v>
      </c>
      <c r="O11110">
        <v>0</v>
      </c>
      <c r="P11110">
        <v>1</v>
      </c>
      <c r="Q11110">
        <v>0</v>
      </c>
      <c r="R11110">
        <v>0</v>
      </c>
      <c r="S11110">
        <v>0</v>
      </c>
      <c r="T11110">
        <v>0</v>
      </c>
      <c r="U11110">
        <v>0</v>
      </c>
      <c r="V11110">
        <v>0</v>
      </c>
      <c r="W11110">
        <v>0</v>
      </c>
      <c r="X11110">
        <v>0.66348644500421461</v>
      </c>
      <c r="Y11110">
        <v>0</v>
      </c>
      <c r="Z11110">
        <v>0</v>
      </c>
      <c r="AA11110">
        <v>0</v>
      </c>
      <c r="AB11110">
        <v>0</v>
      </c>
      <c r="AC11110">
        <v>0</v>
      </c>
      <c r="AD11110">
        <v>0</v>
      </c>
      <c r="AE11110">
        <v>0.66348644500421461</v>
      </c>
    </row>
    <row r="11111" spans="1:31" x14ac:dyDescent="0.25">
      <c r="A11111">
        <v>1668915</v>
      </c>
      <c r="B11111">
        <v>1</v>
      </c>
      <c r="C11111" t="s">
        <v>80</v>
      </c>
      <c r="D11111" t="s">
        <v>107</v>
      </c>
      <c r="E11111" t="s">
        <v>178</v>
      </c>
      <c r="F11111" t="s">
        <v>30928</v>
      </c>
      <c r="G11111" t="s">
        <v>227</v>
      </c>
      <c r="H11111" t="s">
        <v>149</v>
      </c>
      <c r="I11111" t="s">
        <v>135</v>
      </c>
      <c r="J11111" t="s">
        <v>136</v>
      </c>
      <c r="K11111" t="s">
        <v>137</v>
      </c>
      <c r="L11111" t="s">
        <v>30929</v>
      </c>
      <c r="M11111" t="s">
        <v>30930</v>
      </c>
      <c r="N11111">
        <v>2.0836111110000002</v>
      </c>
      <c r="O11111">
        <v>0</v>
      </c>
      <c r="P11111">
        <v>1</v>
      </c>
      <c r="Q11111">
        <v>0</v>
      </c>
      <c r="R11111">
        <v>2</v>
      </c>
      <c r="S11111">
        <v>0</v>
      </c>
      <c r="T11111">
        <v>0</v>
      </c>
      <c r="U11111">
        <v>0</v>
      </c>
      <c r="V11111">
        <v>0</v>
      </c>
      <c r="W11111">
        <v>0</v>
      </c>
      <c r="X11111">
        <v>0.16241225861408332</v>
      </c>
      <c r="Y11111">
        <v>0</v>
      </c>
      <c r="Z11111">
        <v>0.82113385921181603</v>
      </c>
      <c r="AA11111">
        <v>0</v>
      </c>
      <c r="AB11111">
        <v>0</v>
      </c>
      <c r="AC11111">
        <v>0</v>
      </c>
      <c r="AD11111">
        <v>0</v>
      </c>
      <c r="AE11111">
        <v>0.98354611782589929</v>
      </c>
    </row>
    <row r="11112" spans="1:31" x14ac:dyDescent="0.25">
      <c r="A11112">
        <v>1668417</v>
      </c>
      <c r="B11112">
        <v>1</v>
      </c>
      <c r="C11112" t="s">
        <v>80</v>
      </c>
      <c r="D11112" t="s">
        <v>101</v>
      </c>
      <c r="E11112" t="s">
        <v>152</v>
      </c>
      <c r="F11112" t="s">
        <v>30931</v>
      </c>
      <c r="G11112" t="s">
        <v>172</v>
      </c>
      <c r="H11112" t="s">
        <v>149</v>
      </c>
      <c r="I11112" t="s">
        <v>135</v>
      </c>
      <c r="J11112" t="s">
        <v>136</v>
      </c>
      <c r="K11112" t="s">
        <v>137</v>
      </c>
      <c r="L11112" t="s">
        <v>30932</v>
      </c>
      <c r="M11112" t="s">
        <v>30933</v>
      </c>
      <c r="N11112">
        <v>1.655</v>
      </c>
      <c r="O11112">
        <v>0</v>
      </c>
      <c r="P11112">
        <v>5</v>
      </c>
      <c r="Q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W11112">
        <v>0</v>
      </c>
      <c r="X11112">
        <v>2.7898744488287681</v>
      </c>
      <c r="Y11112">
        <v>0</v>
      </c>
      <c r="Z11112">
        <v>0</v>
      </c>
      <c r="AA11112">
        <v>0</v>
      </c>
      <c r="AB11112">
        <v>0</v>
      </c>
      <c r="AC11112">
        <v>0</v>
      </c>
      <c r="AD11112">
        <v>0</v>
      </c>
      <c r="AE11112">
        <v>2.7898744488287681</v>
      </c>
    </row>
    <row r="11113" spans="1:31" x14ac:dyDescent="0.25">
      <c r="A11113">
        <v>1668251</v>
      </c>
      <c r="B11113">
        <v>1</v>
      </c>
      <c r="C11113" t="s">
        <v>81</v>
      </c>
      <c r="D11113" t="s">
        <v>128</v>
      </c>
      <c r="E11113" t="s">
        <v>204</v>
      </c>
      <c r="F11113" t="s">
        <v>9810</v>
      </c>
      <c r="G11113" t="s">
        <v>161</v>
      </c>
      <c r="H11113" t="s">
        <v>134</v>
      </c>
      <c r="I11113" t="s">
        <v>135</v>
      </c>
      <c r="J11113" t="s">
        <v>136</v>
      </c>
      <c r="K11113" t="s">
        <v>137</v>
      </c>
      <c r="L11113" t="s">
        <v>30934</v>
      </c>
      <c r="M11113" t="s">
        <v>30935</v>
      </c>
      <c r="N11113">
        <v>2.295833333</v>
      </c>
      <c r="O11113">
        <v>0</v>
      </c>
      <c r="P11113">
        <v>1229</v>
      </c>
      <c r="Q11113">
        <v>4</v>
      </c>
      <c r="R11113">
        <v>1</v>
      </c>
      <c r="S11113">
        <v>10</v>
      </c>
      <c r="T11113">
        <v>90</v>
      </c>
      <c r="U11113">
        <v>1</v>
      </c>
      <c r="V11113">
        <v>0</v>
      </c>
      <c r="W11113">
        <v>0</v>
      </c>
      <c r="X11113">
        <v>302.33493280501983</v>
      </c>
      <c r="Y11113">
        <v>5.1636180694250378</v>
      </c>
      <c r="Z11113">
        <v>1.5459495889283331E-2</v>
      </c>
      <c r="AA11113">
        <v>89.786924318412048</v>
      </c>
      <c r="AB11113">
        <v>34.394930860523004</v>
      </c>
      <c r="AC11113">
        <v>2.6948097654312253</v>
      </c>
      <c r="AD11113">
        <v>0</v>
      </c>
      <c r="AE11113">
        <v>434.39067531470039</v>
      </c>
    </row>
    <row r="11114" spans="1:31" x14ac:dyDescent="0.25">
      <c r="A11114">
        <v>1668374</v>
      </c>
      <c r="B11114">
        <v>1</v>
      </c>
      <c r="C11114" t="s">
        <v>80</v>
      </c>
      <c r="D11114" t="s">
        <v>108</v>
      </c>
      <c r="E11114" t="s">
        <v>178</v>
      </c>
      <c r="F11114" t="s">
        <v>30936</v>
      </c>
      <c r="G11114" t="s">
        <v>231</v>
      </c>
      <c r="H11114" t="s">
        <v>149</v>
      </c>
      <c r="I11114" t="s">
        <v>135</v>
      </c>
      <c r="J11114" t="s">
        <v>136</v>
      </c>
      <c r="K11114" t="s">
        <v>137</v>
      </c>
      <c r="L11114" t="s">
        <v>30218</v>
      </c>
      <c r="M11114" t="s">
        <v>30937</v>
      </c>
      <c r="N11114">
        <v>0.76388888799999999</v>
      </c>
      <c r="O11114">
        <v>0</v>
      </c>
      <c r="P11114">
        <v>4</v>
      </c>
      <c r="Q11114">
        <v>0</v>
      </c>
      <c r="R11114">
        <v>2</v>
      </c>
      <c r="S11114">
        <v>0</v>
      </c>
      <c r="T11114">
        <v>4</v>
      </c>
      <c r="U11114">
        <v>0</v>
      </c>
      <c r="V11114">
        <v>0</v>
      </c>
      <c r="W11114">
        <v>0</v>
      </c>
      <c r="X11114">
        <v>0.69634738771573901</v>
      </c>
      <c r="Y11114">
        <v>0</v>
      </c>
      <c r="Z11114">
        <v>9.739716928549999E-2</v>
      </c>
      <c r="AA11114">
        <v>0</v>
      </c>
      <c r="AB11114">
        <v>2.8191837541972165</v>
      </c>
      <c r="AC11114">
        <v>0</v>
      </c>
      <c r="AD11114">
        <v>0</v>
      </c>
      <c r="AE11114">
        <v>3.6129283111984556</v>
      </c>
    </row>
    <row r="11115" spans="1:31" x14ac:dyDescent="0.25">
      <c r="A11115">
        <v>1668872</v>
      </c>
      <c r="B11115">
        <v>1</v>
      </c>
      <c r="C11115" t="s">
        <v>80</v>
      </c>
      <c r="D11115" t="s">
        <v>90</v>
      </c>
      <c r="E11115" t="s">
        <v>152</v>
      </c>
      <c r="F11115" t="s">
        <v>30938</v>
      </c>
      <c r="G11115" t="s">
        <v>154</v>
      </c>
      <c r="H11115" t="s">
        <v>149</v>
      </c>
      <c r="I11115" t="s">
        <v>135</v>
      </c>
      <c r="J11115" t="s">
        <v>136</v>
      </c>
      <c r="K11115" t="s">
        <v>137</v>
      </c>
      <c r="L11115" t="s">
        <v>30939</v>
      </c>
      <c r="M11115" t="s">
        <v>30940</v>
      </c>
      <c r="N11115">
        <v>5.0716666659999996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1</v>
      </c>
      <c r="U11115">
        <v>0</v>
      </c>
      <c r="V11115">
        <v>0</v>
      </c>
      <c r="W11115">
        <v>0</v>
      </c>
      <c r="X11115">
        <v>0</v>
      </c>
      <c r="Y11115">
        <v>0</v>
      </c>
      <c r="Z11115">
        <v>0</v>
      </c>
      <c r="AA11115">
        <v>0</v>
      </c>
      <c r="AB11115">
        <v>2.476113411910728</v>
      </c>
      <c r="AC11115">
        <v>0</v>
      </c>
      <c r="AD11115">
        <v>0</v>
      </c>
      <c r="AE11115">
        <v>2.476113411910728</v>
      </c>
    </row>
    <row r="11116" spans="1:31" x14ac:dyDescent="0.25">
      <c r="A11116">
        <v>1668351</v>
      </c>
      <c r="B11116">
        <v>1</v>
      </c>
      <c r="C11116" t="s">
        <v>80</v>
      </c>
      <c r="D11116" t="s">
        <v>100</v>
      </c>
      <c r="E11116" t="s">
        <v>178</v>
      </c>
      <c r="F11116" t="s">
        <v>30941</v>
      </c>
      <c r="G11116" t="s">
        <v>231</v>
      </c>
      <c r="H11116" t="s">
        <v>149</v>
      </c>
      <c r="I11116" t="s">
        <v>135</v>
      </c>
      <c r="J11116" t="s">
        <v>136</v>
      </c>
      <c r="K11116" t="s">
        <v>137</v>
      </c>
      <c r="L11116" t="s">
        <v>30942</v>
      </c>
      <c r="M11116" t="s">
        <v>30943</v>
      </c>
      <c r="N11116">
        <v>1.0233333330000001</v>
      </c>
      <c r="O11116">
        <v>0</v>
      </c>
      <c r="P11116">
        <v>96</v>
      </c>
      <c r="Q11116">
        <v>0</v>
      </c>
      <c r="R11116">
        <v>4</v>
      </c>
      <c r="S11116">
        <v>0</v>
      </c>
      <c r="T11116">
        <v>6</v>
      </c>
      <c r="U11116">
        <v>0</v>
      </c>
      <c r="V11116">
        <v>0</v>
      </c>
      <c r="W11116">
        <v>0</v>
      </c>
      <c r="X11116">
        <v>19.321699236519542</v>
      </c>
      <c r="Y11116">
        <v>0</v>
      </c>
      <c r="Z11116">
        <v>1.9046834599230001E-2</v>
      </c>
      <c r="AA11116">
        <v>0</v>
      </c>
      <c r="AB11116">
        <v>10.082745323111299</v>
      </c>
      <c r="AC11116">
        <v>0</v>
      </c>
      <c r="AD11116">
        <v>0</v>
      </c>
      <c r="AE11116">
        <v>29.423491394230069</v>
      </c>
    </row>
    <row r="11117" spans="1:31" x14ac:dyDescent="0.25">
      <c r="A11117">
        <v>1668188</v>
      </c>
      <c r="B11117">
        <v>1</v>
      </c>
      <c r="C11117" t="s">
        <v>80</v>
      </c>
      <c r="D11117" t="s">
        <v>96</v>
      </c>
      <c r="E11117" t="s">
        <v>178</v>
      </c>
      <c r="F11117" t="s">
        <v>16900</v>
      </c>
      <c r="G11117" t="s">
        <v>227</v>
      </c>
      <c r="H11117" t="s">
        <v>149</v>
      </c>
      <c r="I11117" t="s">
        <v>135</v>
      </c>
      <c r="J11117" t="s">
        <v>136</v>
      </c>
      <c r="K11117" t="s">
        <v>137</v>
      </c>
      <c r="L11117" t="s">
        <v>30944</v>
      </c>
      <c r="M11117" t="s">
        <v>30945</v>
      </c>
      <c r="N11117">
        <v>1.5580555549999999</v>
      </c>
      <c r="O11117">
        <v>0</v>
      </c>
      <c r="P11117">
        <v>35</v>
      </c>
      <c r="Q11117">
        <v>0</v>
      </c>
      <c r="R11117">
        <v>0</v>
      </c>
      <c r="S11117">
        <v>0</v>
      </c>
      <c r="T11117">
        <v>14</v>
      </c>
      <c r="U11117">
        <v>0</v>
      </c>
      <c r="V11117">
        <v>0</v>
      </c>
      <c r="W11117">
        <v>0</v>
      </c>
      <c r="X11117">
        <v>15.095164933408435</v>
      </c>
      <c r="Y11117">
        <v>0</v>
      </c>
      <c r="Z11117">
        <v>0</v>
      </c>
      <c r="AA11117">
        <v>0</v>
      </c>
      <c r="AB11117">
        <v>20.770498073644013</v>
      </c>
      <c r="AC11117">
        <v>0</v>
      </c>
      <c r="AD11117">
        <v>0</v>
      </c>
      <c r="AE11117">
        <v>35.865663007052447</v>
      </c>
    </row>
    <row r="11118" spans="1:31" x14ac:dyDescent="0.25">
      <c r="A11118">
        <v>1668580</v>
      </c>
      <c r="B11118">
        <v>1</v>
      </c>
      <c r="C11118" t="s">
        <v>80</v>
      </c>
      <c r="D11118" t="s">
        <v>91</v>
      </c>
      <c r="E11118" t="s">
        <v>131</v>
      </c>
      <c r="F11118" t="s">
        <v>24253</v>
      </c>
      <c r="G11118" t="s">
        <v>195</v>
      </c>
      <c r="H11118" t="s">
        <v>134</v>
      </c>
      <c r="I11118" t="s">
        <v>135</v>
      </c>
      <c r="J11118" t="s">
        <v>136</v>
      </c>
      <c r="K11118" t="s">
        <v>137</v>
      </c>
      <c r="L11118" t="s">
        <v>30946</v>
      </c>
      <c r="M11118" t="s">
        <v>30947</v>
      </c>
      <c r="N11118">
        <v>6.0733333329999999</v>
      </c>
      <c r="O11118">
        <v>0</v>
      </c>
      <c r="P11118">
        <v>0</v>
      </c>
      <c r="Q11118">
        <v>6</v>
      </c>
      <c r="R11118">
        <v>0</v>
      </c>
      <c r="S11118">
        <v>0</v>
      </c>
      <c r="T11118">
        <v>0</v>
      </c>
      <c r="U11118">
        <v>0</v>
      </c>
      <c r="V11118">
        <v>0</v>
      </c>
      <c r="W11118">
        <v>0</v>
      </c>
      <c r="X11118">
        <v>0</v>
      </c>
      <c r="Y11118">
        <v>8.7246750315729411</v>
      </c>
      <c r="Z11118">
        <v>0</v>
      </c>
      <c r="AA11118">
        <v>0</v>
      </c>
      <c r="AB11118">
        <v>0</v>
      </c>
      <c r="AC11118">
        <v>0</v>
      </c>
      <c r="AD11118">
        <v>0</v>
      </c>
      <c r="AE11118">
        <v>8.7246750315729411</v>
      </c>
    </row>
    <row r="11119" spans="1:31" x14ac:dyDescent="0.25">
      <c r="A11119">
        <v>1668543</v>
      </c>
      <c r="B11119">
        <v>1</v>
      </c>
      <c r="C11119" t="s">
        <v>81</v>
      </c>
      <c r="D11119" t="s">
        <v>117</v>
      </c>
      <c r="E11119" t="s">
        <v>152</v>
      </c>
      <c r="F11119" t="s">
        <v>30948</v>
      </c>
      <c r="G11119" t="s">
        <v>154</v>
      </c>
      <c r="H11119" t="s">
        <v>149</v>
      </c>
      <c r="I11119" t="s">
        <v>135</v>
      </c>
      <c r="J11119" t="s">
        <v>136</v>
      </c>
      <c r="K11119" t="s">
        <v>137</v>
      </c>
      <c r="L11119" t="s">
        <v>30949</v>
      </c>
      <c r="M11119" t="s">
        <v>30950</v>
      </c>
      <c r="N11119">
        <v>1.0933333329999999</v>
      </c>
      <c r="O11119">
        <v>0</v>
      </c>
      <c r="P11119">
        <v>1</v>
      </c>
      <c r="Q11119">
        <v>0</v>
      </c>
      <c r="R11119">
        <v>0</v>
      </c>
      <c r="S11119">
        <v>0</v>
      </c>
      <c r="T11119">
        <v>0</v>
      </c>
      <c r="U11119">
        <v>0</v>
      </c>
      <c r="V11119">
        <v>0</v>
      </c>
      <c r="W11119">
        <v>0</v>
      </c>
      <c r="X11119">
        <v>0.30428237155005</v>
      </c>
      <c r="Y11119">
        <v>0</v>
      </c>
      <c r="Z11119">
        <v>0</v>
      </c>
      <c r="AA11119">
        <v>0</v>
      </c>
      <c r="AB11119">
        <v>0</v>
      </c>
      <c r="AC11119">
        <v>0</v>
      </c>
      <c r="AD11119">
        <v>0</v>
      </c>
      <c r="AE11119">
        <v>0.30428237155005</v>
      </c>
    </row>
    <row r="11120" spans="1:31" x14ac:dyDescent="0.25">
      <c r="A11120">
        <v>1668729</v>
      </c>
      <c r="B11120">
        <v>1</v>
      </c>
      <c r="C11120" t="s">
        <v>80</v>
      </c>
      <c r="D11120" t="s">
        <v>98</v>
      </c>
      <c r="E11120" t="s">
        <v>152</v>
      </c>
      <c r="F11120" t="s">
        <v>26660</v>
      </c>
      <c r="G11120" t="s">
        <v>154</v>
      </c>
      <c r="H11120" t="s">
        <v>149</v>
      </c>
      <c r="I11120" t="s">
        <v>135</v>
      </c>
      <c r="J11120" t="s">
        <v>136</v>
      </c>
      <c r="K11120" t="s">
        <v>137</v>
      </c>
      <c r="L11120" t="s">
        <v>30951</v>
      </c>
      <c r="M11120" t="s">
        <v>30952</v>
      </c>
      <c r="N11120">
        <v>3.8547222219999999</v>
      </c>
      <c r="O11120">
        <v>0</v>
      </c>
      <c r="P11120">
        <v>1</v>
      </c>
      <c r="Q11120">
        <v>0</v>
      </c>
      <c r="R11120">
        <v>0</v>
      </c>
      <c r="S11120">
        <v>0</v>
      </c>
      <c r="T11120">
        <v>0</v>
      </c>
      <c r="U11120">
        <v>0</v>
      </c>
      <c r="V11120">
        <v>0</v>
      </c>
      <c r="W11120">
        <v>0</v>
      </c>
      <c r="X11120">
        <v>0.98293511001248435</v>
      </c>
      <c r="Y11120">
        <v>0</v>
      </c>
      <c r="Z11120">
        <v>0</v>
      </c>
      <c r="AA11120">
        <v>0</v>
      </c>
      <c r="AB11120">
        <v>0</v>
      </c>
      <c r="AC11120">
        <v>0</v>
      </c>
      <c r="AD11120">
        <v>0</v>
      </c>
      <c r="AE11120">
        <v>0.98293511001248435</v>
      </c>
    </row>
    <row r="11121" spans="1:31" x14ac:dyDescent="0.25">
      <c r="A11121">
        <v>1668835</v>
      </c>
      <c r="B11121">
        <v>1</v>
      </c>
      <c r="C11121" t="s">
        <v>80</v>
      </c>
      <c r="D11121" t="s">
        <v>100</v>
      </c>
      <c r="E11121" t="s">
        <v>146</v>
      </c>
      <c r="F11121" t="s">
        <v>30953</v>
      </c>
      <c r="G11121" t="s">
        <v>231</v>
      </c>
      <c r="H11121" t="s">
        <v>149</v>
      </c>
      <c r="I11121" t="s">
        <v>135</v>
      </c>
      <c r="J11121" t="s">
        <v>136</v>
      </c>
      <c r="K11121" t="s">
        <v>137</v>
      </c>
      <c r="L11121" t="s">
        <v>30954</v>
      </c>
      <c r="M11121" t="s">
        <v>30955</v>
      </c>
      <c r="N11121">
        <v>0.4325</v>
      </c>
      <c r="O11121">
        <v>0</v>
      </c>
      <c r="P11121">
        <v>270</v>
      </c>
      <c r="Q11121">
        <v>0</v>
      </c>
      <c r="R11121">
        <v>19</v>
      </c>
      <c r="S11121">
        <v>0</v>
      </c>
      <c r="T11121">
        <v>28</v>
      </c>
      <c r="U11121">
        <v>0</v>
      </c>
      <c r="V11121">
        <v>0</v>
      </c>
      <c r="W11121">
        <v>0</v>
      </c>
      <c r="X11121">
        <v>33.040335815118731</v>
      </c>
      <c r="Y11121">
        <v>0</v>
      </c>
      <c r="Z11121">
        <v>1.5689150330021069</v>
      </c>
      <c r="AA11121">
        <v>0</v>
      </c>
      <c r="AB11121">
        <v>3.0187579150834627</v>
      </c>
      <c r="AC11121">
        <v>0</v>
      </c>
      <c r="AD11121">
        <v>0</v>
      </c>
      <c r="AE11121">
        <v>37.628008763204299</v>
      </c>
    </row>
    <row r="11122" spans="1:31" x14ac:dyDescent="0.25">
      <c r="A11122">
        <v>1668878</v>
      </c>
      <c r="B11122">
        <v>1</v>
      </c>
      <c r="C11122" t="s">
        <v>80</v>
      </c>
      <c r="D11122" t="s">
        <v>82</v>
      </c>
      <c r="E11122" t="s">
        <v>178</v>
      </c>
      <c r="F11122" t="s">
        <v>27577</v>
      </c>
      <c r="G11122" t="s">
        <v>227</v>
      </c>
      <c r="H11122" t="s">
        <v>149</v>
      </c>
      <c r="I11122" t="s">
        <v>135</v>
      </c>
      <c r="J11122" t="s">
        <v>136</v>
      </c>
      <c r="K11122" t="s">
        <v>137</v>
      </c>
      <c r="L11122" t="s">
        <v>30956</v>
      </c>
      <c r="M11122" t="s">
        <v>30957</v>
      </c>
      <c r="N11122">
        <v>1.084166666</v>
      </c>
      <c r="O11122">
        <v>0</v>
      </c>
      <c r="P11122">
        <v>189</v>
      </c>
      <c r="Q11122">
        <v>0</v>
      </c>
      <c r="R11122">
        <v>0</v>
      </c>
      <c r="S11122">
        <v>0</v>
      </c>
      <c r="T11122">
        <v>10</v>
      </c>
      <c r="U11122">
        <v>0</v>
      </c>
      <c r="V11122">
        <v>0</v>
      </c>
      <c r="W11122">
        <v>0</v>
      </c>
      <c r="X11122">
        <v>91.626059128605931</v>
      </c>
      <c r="Y11122">
        <v>0</v>
      </c>
      <c r="Z11122">
        <v>0</v>
      </c>
      <c r="AA11122">
        <v>0</v>
      </c>
      <c r="AB11122">
        <v>2.0866853812166846</v>
      </c>
      <c r="AC11122">
        <v>0</v>
      </c>
      <c r="AD11122">
        <v>0</v>
      </c>
      <c r="AE11122">
        <v>93.712744509822613</v>
      </c>
    </row>
    <row r="11123" spans="1:31" x14ac:dyDescent="0.25">
      <c r="A11123">
        <v>1668337</v>
      </c>
      <c r="B11123">
        <v>1</v>
      </c>
      <c r="C11123" t="s">
        <v>81</v>
      </c>
      <c r="D11123" t="s">
        <v>122</v>
      </c>
      <c r="E11123" t="s">
        <v>131</v>
      </c>
      <c r="F11123" t="s">
        <v>30958</v>
      </c>
      <c r="G11123" t="s">
        <v>195</v>
      </c>
      <c r="H11123" t="s">
        <v>134</v>
      </c>
      <c r="I11123" t="s">
        <v>135</v>
      </c>
      <c r="J11123" t="s">
        <v>136</v>
      </c>
      <c r="K11123" t="s">
        <v>137</v>
      </c>
      <c r="L11123" t="s">
        <v>30959</v>
      </c>
      <c r="M11123" t="s">
        <v>30755</v>
      </c>
      <c r="N11123">
        <v>1.88</v>
      </c>
      <c r="O11123">
        <v>0</v>
      </c>
      <c r="P11123">
        <v>9</v>
      </c>
      <c r="Q11123">
        <v>0</v>
      </c>
      <c r="R11123">
        <v>0</v>
      </c>
      <c r="S11123">
        <v>0</v>
      </c>
      <c r="T11123">
        <v>1</v>
      </c>
      <c r="U11123">
        <v>0</v>
      </c>
      <c r="V11123">
        <v>0</v>
      </c>
      <c r="W11123">
        <v>0</v>
      </c>
      <c r="X11123">
        <v>1.3203491991896803</v>
      </c>
      <c r="Y11123">
        <v>0</v>
      </c>
      <c r="Z11123">
        <v>0</v>
      </c>
      <c r="AA11123">
        <v>0</v>
      </c>
      <c r="AB11123">
        <v>0.14129729414333</v>
      </c>
      <c r="AC11123">
        <v>0</v>
      </c>
      <c r="AD11123">
        <v>0</v>
      </c>
      <c r="AE11123">
        <v>1.4616464933330102</v>
      </c>
    </row>
    <row r="11124" spans="1:31" x14ac:dyDescent="0.25">
      <c r="A11124">
        <v>1668586</v>
      </c>
      <c r="B11124">
        <v>1</v>
      </c>
      <c r="C11124" t="s">
        <v>80</v>
      </c>
      <c r="D11124" t="s">
        <v>96</v>
      </c>
      <c r="E11124" t="s">
        <v>152</v>
      </c>
      <c r="F11124" t="s">
        <v>30960</v>
      </c>
      <c r="G11124" t="s">
        <v>507</v>
      </c>
      <c r="H11124" t="s">
        <v>149</v>
      </c>
      <c r="I11124" t="s">
        <v>135</v>
      </c>
      <c r="J11124" t="s">
        <v>136</v>
      </c>
      <c r="K11124" t="s">
        <v>137</v>
      </c>
      <c r="L11124" t="s">
        <v>30961</v>
      </c>
      <c r="M11124" t="s">
        <v>30962</v>
      </c>
      <c r="N11124">
        <v>8.6941666659999992</v>
      </c>
      <c r="O11124">
        <v>0</v>
      </c>
      <c r="P11124">
        <v>1</v>
      </c>
      <c r="Q11124">
        <v>0</v>
      </c>
      <c r="R11124">
        <v>0</v>
      </c>
      <c r="S11124">
        <v>0</v>
      </c>
      <c r="T11124">
        <v>0</v>
      </c>
      <c r="U11124">
        <v>0</v>
      </c>
      <c r="V11124">
        <v>0</v>
      </c>
      <c r="W11124">
        <v>0</v>
      </c>
      <c r="X11124">
        <v>1.4989091741210221</v>
      </c>
      <c r="Y11124">
        <v>0</v>
      </c>
      <c r="Z11124">
        <v>0</v>
      </c>
      <c r="AA11124">
        <v>0</v>
      </c>
      <c r="AB11124">
        <v>0</v>
      </c>
      <c r="AC11124">
        <v>0</v>
      </c>
      <c r="AD11124">
        <v>0</v>
      </c>
      <c r="AE11124">
        <v>1.4989091741210221</v>
      </c>
    </row>
    <row r="11125" spans="1:31" x14ac:dyDescent="0.25">
      <c r="A11125">
        <v>1668311</v>
      </c>
      <c r="B11125">
        <v>1</v>
      </c>
      <c r="C11125" t="s">
        <v>81</v>
      </c>
      <c r="D11125" t="s">
        <v>118</v>
      </c>
      <c r="E11125" t="s">
        <v>131</v>
      </c>
      <c r="F11125" t="s">
        <v>11669</v>
      </c>
      <c r="G11125" t="s">
        <v>148</v>
      </c>
      <c r="H11125" t="s">
        <v>134</v>
      </c>
      <c r="I11125" t="s">
        <v>135</v>
      </c>
      <c r="J11125" t="s">
        <v>136</v>
      </c>
      <c r="K11125" t="s">
        <v>143</v>
      </c>
      <c r="L11125" t="s">
        <v>30963</v>
      </c>
      <c r="M11125" t="s">
        <v>30964</v>
      </c>
      <c r="N11125">
        <v>8.0813888879999993</v>
      </c>
      <c r="O11125">
        <v>0</v>
      </c>
      <c r="P11125">
        <v>305</v>
      </c>
      <c r="Q11125">
        <v>2</v>
      </c>
      <c r="R11125">
        <v>58</v>
      </c>
      <c r="S11125">
        <v>0</v>
      </c>
      <c r="T11125">
        <v>26</v>
      </c>
      <c r="U11125">
        <v>0</v>
      </c>
      <c r="V11125">
        <v>0</v>
      </c>
      <c r="W11125">
        <v>0</v>
      </c>
      <c r="X11125">
        <v>667.30735886805394</v>
      </c>
      <c r="Y11125">
        <v>6.3933314599966087</v>
      </c>
      <c r="Z11125">
        <v>34.958032031296135</v>
      </c>
      <c r="AA11125">
        <v>0</v>
      </c>
      <c r="AB11125">
        <v>122.41756252941249</v>
      </c>
      <c r="AC11125">
        <v>0</v>
      </c>
      <c r="AD11125">
        <v>0</v>
      </c>
      <c r="AE11125">
        <v>831.07628488875923</v>
      </c>
    </row>
    <row r="11126" spans="1:31" x14ac:dyDescent="0.25">
      <c r="A11126">
        <v>1668643</v>
      </c>
      <c r="B11126">
        <v>1</v>
      </c>
      <c r="C11126" t="s">
        <v>80</v>
      </c>
      <c r="D11126" t="s">
        <v>104</v>
      </c>
      <c r="E11126" t="s">
        <v>131</v>
      </c>
      <c r="F11126" t="s">
        <v>30965</v>
      </c>
      <c r="G11126" t="s">
        <v>161</v>
      </c>
      <c r="H11126" t="s">
        <v>134</v>
      </c>
      <c r="I11126" t="s">
        <v>135</v>
      </c>
      <c r="J11126" t="s">
        <v>136</v>
      </c>
      <c r="K11126" t="s">
        <v>137</v>
      </c>
      <c r="L11126" t="s">
        <v>30966</v>
      </c>
      <c r="M11126" t="s">
        <v>30967</v>
      </c>
      <c r="N11126">
        <v>0.446944444</v>
      </c>
      <c r="O11126">
        <v>1</v>
      </c>
      <c r="P11126">
        <v>460</v>
      </c>
      <c r="Q11126">
        <v>11</v>
      </c>
      <c r="R11126">
        <v>24</v>
      </c>
      <c r="S11126">
        <v>12</v>
      </c>
      <c r="T11126">
        <v>65</v>
      </c>
      <c r="U11126">
        <v>0</v>
      </c>
      <c r="V11126">
        <v>0</v>
      </c>
      <c r="W11126">
        <v>0.74562538196881334</v>
      </c>
      <c r="X11126">
        <v>43.102162544698032</v>
      </c>
      <c r="Y11126">
        <v>4.3743400123635707</v>
      </c>
      <c r="Z11126">
        <v>1.9277109620020916</v>
      </c>
      <c r="AA11126">
        <v>12.970849305922641</v>
      </c>
      <c r="AB11126">
        <v>18.481806978813278</v>
      </c>
      <c r="AC11126">
        <v>0</v>
      </c>
      <c r="AD11126">
        <v>0</v>
      </c>
      <c r="AE11126">
        <v>81.602495185768433</v>
      </c>
    </row>
    <row r="11127" spans="1:31" x14ac:dyDescent="0.25">
      <c r="A11127">
        <v>1668334</v>
      </c>
      <c r="B11127">
        <v>1</v>
      </c>
      <c r="C11127" t="s">
        <v>80</v>
      </c>
      <c r="D11127" t="s">
        <v>95</v>
      </c>
      <c r="E11127" t="s">
        <v>140</v>
      </c>
      <c r="F11127" t="s">
        <v>29060</v>
      </c>
      <c r="G11127" t="s">
        <v>2930</v>
      </c>
      <c r="H11127" t="s">
        <v>134</v>
      </c>
      <c r="I11127" t="s">
        <v>135</v>
      </c>
      <c r="J11127" t="s">
        <v>136</v>
      </c>
      <c r="K11127" t="s">
        <v>137</v>
      </c>
      <c r="L11127" t="s">
        <v>30968</v>
      </c>
      <c r="M11127" t="s">
        <v>30969</v>
      </c>
      <c r="N11127">
        <v>0.36722222199999999</v>
      </c>
      <c r="O11127">
        <v>6</v>
      </c>
      <c r="P11127">
        <v>2284</v>
      </c>
      <c r="Q11127">
        <v>26</v>
      </c>
      <c r="R11127">
        <v>24</v>
      </c>
      <c r="S11127">
        <v>24</v>
      </c>
      <c r="T11127">
        <v>144</v>
      </c>
      <c r="U11127">
        <v>1</v>
      </c>
      <c r="V11127">
        <v>0</v>
      </c>
      <c r="W11127">
        <v>1.649202364060347</v>
      </c>
      <c r="X11127">
        <v>177.84540805241124</v>
      </c>
      <c r="Y11127">
        <v>24.518889250327792</v>
      </c>
      <c r="Z11127">
        <v>2.1274262734433012</v>
      </c>
      <c r="AA11127">
        <v>58.002761872735469</v>
      </c>
      <c r="AB11127">
        <v>44.264038917240768</v>
      </c>
      <c r="AC11127">
        <v>0.45338954256424224</v>
      </c>
      <c r="AD11127">
        <v>0</v>
      </c>
      <c r="AE11127">
        <v>308.86111627278319</v>
      </c>
    </row>
    <row r="11128" spans="1:31" x14ac:dyDescent="0.25">
      <c r="A11128">
        <v>1668480</v>
      </c>
      <c r="B11128">
        <v>1</v>
      </c>
      <c r="C11128" t="s">
        <v>80</v>
      </c>
      <c r="D11128" t="s">
        <v>87</v>
      </c>
      <c r="E11128" t="s">
        <v>140</v>
      </c>
      <c r="F11128" t="s">
        <v>5316</v>
      </c>
      <c r="G11128" t="s">
        <v>161</v>
      </c>
      <c r="H11128" t="s">
        <v>134</v>
      </c>
      <c r="I11128" t="s">
        <v>135</v>
      </c>
      <c r="J11128" t="s">
        <v>136</v>
      </c>
      <c r="K11128" t="s">
        <v>137</v>
      </c>
      <c r="L11128" t="s">
        <v>30970</v>
      </c>
      <c r="M11128" t="s">
        <v>30971</v>
      </c>
      <c r="N11128">
        <v>0.72750000000000004</v>
      </c>
      <c r="O11128">
        <v>0</v>
      </c>
      <c r="P11128">
        <v>989</v>
      </c>
      <c r="Q11128">
        <v>0</v>
      </c>
      <c r="R11128">
        <v>0</v>
      </c>
      <c r="S11128">
        <v>2</v>
      </c>
      <c r="T11128">
        <v>118</v>
      </c>
      <c r="U11128">
        <v>0</v>
      </c>
      <c r="V11128">
        <v>8</v>
      </c>
      <c r="W11128">
        <v>0</v>
      </c>
      <c r="X11128">
        <v>219.51816832333685</v>
      </c>
      <c r="Y11128">
        <v>0</v>
      </c>
      <c r="Z11128">
        <v>0</v>
      </c>
      <c r="AA11128">
        <v>14.09184903246852</v>
      </c>
      <c r="AB11128">
        <v>241.20804942092505</v>
      </c>
      <c r="AC11128">
        <v>0</v>
      </c>
      <c r="AD11128">
        <v>86.983334650069921</v>
      </c>
      <c r="AE11128">
        <v>561.80140142680034</v>
      </c>
    </row>
    <row r="11129" spans="1:31" x14ac:dyDescent="0.25">
      <c r="A11129">
        <v>1668497</v>
      </c>
      <c r="B11129">
        <v>1</v>
      </c>
      <c r="C11129" t="s">
        <v>80</v>
      </c>
      <c r="D11129" t="s">
        <v>84</v>
      </c>
      <c r="E11129" t="s">
        <v>178</v>
      </c>
      <c r="F11129" t="s">
        <v>30972</v>
      </c>
      <c r="G11129" t="s">
        <v>252</v>
      </c>
      <c r="H11129" t="s">
        <v>149</v>
      </c>
      <c r="I11129" t="s">
        <v>135</v>
      </c>
      <c r="J11129" t="s">
        <v>136</v>
      </c>
      <c r="K11129" t="s">
        <v>137</v>
      </c>
      <c r="L11129" t="s">
        <v>30973</v>
      </c>
      <c r="M11129" t="s">
        <v>30974</v>
      </c>
      <c r="N11129">
        <v>2.1330555549999999</v>
      </c>
      <c r="O11129">
        <v>0</v>
      </c>
      <c r="P11129">
        <v>290</v>
      </c>
      <c r="Q11129">
        <v>0</v>
      </c>
      <c r="R11129">
        <v>0</v>
      </c>
      <c r="S11129">
        <v>0</v>
      </c>
      <c r="T11129">
        <v>8</v>
      </c>
      <c r="U11129">
        <v>0</v>
      </c>
      <c r="V11129">
        <v>0</v>
      </c>
      <c r="W11129">
        <v>0</v>
      </c>
      <c r="X11129">
        <v>162.84539271764018</v>
      </c>
      <c r="Y11129">
        <v>0</v>
      </c>
      <c r="Z11129">
        <v>0</v>
      </c>
      <c r="AA11129">
        <v>0</v>
      </c>
      <c r="AB11129">
        <v>2.5473317400519111</v>
      </c>
      <c r="AC11129">
        <v>0</v>
      </c>
      <c r="AD11129">
        <v>0</v>
      </c>
      <c r="AE11129">
        <v>165.39272445769208</v>
      </c>
    </row>
    <row r="11130" spans="1:31" x14ac:dyDescent="0.25">
      <c r="A11130">
        <v>1668649</v>
      </c>
      <c r="B11130">
        <v>1</v>
      </c>
      <c r="C11130" t="s">
        <v>81</v>
      </c>
      <c r="D11130" t="s">
        <v>128</v>
      </c>
      <c r="E11130" t="s">
        <v>140</v>
      </c>
      <c r="F11130" t="s">
        <v>28509</v>
      </c>
      <c r="G11130" t="s">
        <v>161</v>
      </c>
      <c r="H11130" t="s">
        <v>134</v>
      </c>
      <c r="I11130" t="s">
        <v>135</v>
      </c>
      <c r="J11130" t="s">
        <v>136</v>
      </c>
      <c r="K11130" t="s">
        <v>137</v>
      </c>
      <c r="L11130" t="s">
        <v>30975</v>
      </c>
      <c r="M11130" t="s">
        <v>30976</v>
      </c>
      <c r="N11130">
        <v>0.19166666600000001</v>
      </c>
      <c r="O11130">
        <v>7</v>
      </c>
      <c r="P11130">
        <v>2120</v>
      </c>
      <c r="Q11130">
        <v>25</v>
      </c>
      <c r="R11130">
        <v>19</v>
      </c>
      <c r="S11130">
        <v>32</v>
      </c>
      <c r="T11130">
        <v>189</v>
      </c>
      <c r="U11130">
        <v>0</v>
      </c>
      <c r="V11130">
        <v>0</v>
      </c>
      <c r="W11130">
        <v>0.42618163159758332</v>
      </c>
      <c r="X11130">
        <v>42.878537895581786</v>
      </c>
      <c r="Y11130">
        <v>17.536051973536523</v>
      </c>
      <c r="Z11130">
        <v>0.34349766404515836</v>
      </c>
      <c r="AA11130">
        <v>28.442205340889661</v>
      </c>
      <c r="AB11130">
        <v>18.97341104020316</v>
      </c>
      <c r="AC11130">
        <v>0</v>
      </c>
      <c r="AD11130">
        <v>0</v>
      </c>
      <c r="AE11130">
        <v>108.59988554585388</v>
      </c>
    </row>
    <row r="11131" spans="1:31" x14ac:dyDescent="0.25">
      <c r="A11131">
        <v>1668271</v>
      </c>
      <c r="B11131">
        <v>1</v>
      </c>
      <c r="C11131" t="s">
        <v>81</v>
      </c>
      <c r="D11131" t="s">
        <v>113</v>
      </c>
      <c r="E11131" t="s">
        <v>152</v>
      </c>
      <c r="F11131" t="s">
        <v>30977</v>
      </c>
      <c r="G11131" t="s">
        <v>154</v>
      </c>
      <c r="H11131" t="s">
        <v>149</v>
      </c>
      <c r="I11131" t="s">
        <v>135</v>
      </c>
      <c r="J11131" t="s">
        <v>136</v>
      </c>
      <c r="K11131" t="s">
        <v>137</v>
      </c>
      <c r="L11131" t="s">
        <v>30978</v>
      </c>
      <c r="M11131" t="s">
        <v>30979</v>
      </c>
      <c r="N11131">
        <v>0.92500000000000004</v>
      </c>
      <c r="O11131">
        <v>0</v>
      </c>
      <c r="P11131">
        <v>1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9.244324177754E-2</v>
      </c>
      <c r="Y11131">
        <v>0</v>
      </c>
      <c r="Z11131">
        <v>0</v>
      </c>
      <c r="AA11131">
        <v>0</v>
      </c>
      <c r="AB11131">
        <v>0</v>
      </c>
      <c r="AC11131">
        <v>0</v>
      </c>
      <c r="AD11131">
        <v>0</v>
      </c>
      <c r="AE11131">
        <v>9.244324177754E-2</v>
      </c>
    </row>
    <row r="11132" spans="1:31" x14ac:dyDescent="0.25">
      <c r="A11132">
        <v>1668457</v>
      </c>
      <c r="B11132">
        <v>1</v>
      </c>
      <c r="C11132" t="s">
        <v>81</v>
      </c>
      <c r="D11132" t="s">
        <v>123</v>
      </c>
      <c r="E11132" t="s">
        <v>204</v>
      </c>
      <c r="F11132" t="s">
        <v>21621</v>
      </c>
      <c r="G11132" t="s">
        <v>161</v>
      </c>
      <c r="H11132" t="s">
        <v>134</v>
      </c>
      <c r="I11132" t="s">
        <v>135</v>
      </c>
      <c r="J11132" t="s">
        <v>136</v>
      </c>
      <c r="K11132" t="s">
        <v>137</v>
      </c>
      <c r="L11132" t="s">
        <v>30980</v>
      </c>
      <c r="M11132" t="s">
        <v>30981</v>
      </c>
      <c r="N11132">
        <v>3.4566666659999998</v>
      </c>
      <c r="O11132">
        <v>0</v>
      </c>
      <c r="P11132">
        <v>4</v>
      </c>
      <c r="Q11132">
        <v>30</v>
      </c>
      <c r="R11132">
        <v>86</v>
      </c>
      <c r="S11132">
        <v>1</v>
      </c>
      <c r="T11132">
        <v>7</v>
      </c>
      <c r="U11132">
        <v>0</v>
      </c>
      <c r="V11132">
        <v>0</v>
      </c>
      <c r="W11132">
        <v>0</v>
      </c>
      <c r="X11132">
        <v>2.3595393668776454</v>
      </c>
      <c r="Y11132">
        <v>65.313490378456862</v>
      </c>
      <c r="Z11132">
        <v>114.15332261844688</v>
      </c>
      <c r="AA11132">
        <v>4.3252272915255539</v>
      </c>
      <c r="AB11132">
        <v>10.052122841580012</v>
      </c>
      <c r="AC11132">
        <v>0</v>
      </c>
      <c r="AD11132">
        <v>0</v>
      </c>
      <c r="AE11132">
        <v>196.20370249688693</v>
      </c>
    </row>
    <row r="11133" spans="1:31" x14ac:dyDescent="0.25">
      <c r="A11133">
        <v>1668560</v>
      </c>
      <c r="B11133">
        <v>1</v>
      </c>
      <c r="C11133" t="s">
        <v>81</v>
      </c>
      <c r="D11133" t="s">
        <v>128</v>
      </c>
      <c r="E11133" t="s">
        <v>140</v>
      </c>
      <c r="F11133" t="s">
        <v>3578</v>
      </c>
      <c r="G11133" t="s">
        <v>161</v>
      </c>
      <c r="H11133" t="s">
        <v>134</v>
      </c>
      <c r="I11133" t="s">
        <v>135</v>
      </c>
      <c r="J11133" t="s">
        <v>136</v>
      </c>
      <c r="K11133" t="s">
        <v>137</v>
      </c>
      <c r="L11133" t="s">
        <v>30081</v>
      </c>
      <c r="M11133" t="s">
        <v>30982</v>
      </c>
      <c r="N11133">
        <v>0.27138888799999999</v>
      </c>
      <c r="O11133">
        <v>0</v>
      </c>
      <c r="P11133">
        <v>18</v>
      </c>
      <c r="Q11133">
        <v>1</v>
      </c>
      <c r="R11133">
        <v>0</v>
      </c>
      <c r="S11133">
        <v>35</v>
      </c>
      <c r="T11133">
        <v>44</v>
      </c>
      <c r="U11133">
        <v>40</v>
      </c>
      <c r="V11133">
        <v>43</v>
      </c>
      <c r="W11133">
        <v>0</v>
      </c>
      <c r="X11133">
        <v>1.7615596516952285</v>
      </c>
      <c r="Y11133">
        <v>0.27477913878930166</v>
      </c>
      <c r="Z11133">
        <v>0</v>
      </c>
      <c r="AA11133">
        <v>97.034980228101645</v>
      </c>
      <c r="AB11133">
        <v>135.28977258688374</v>
      </c>
      <c r="AC11133">
        <v>541.17155306393943</v>
      </c>
      <c r="AD11133">
        <v>157.78244344116146</v>
      </c>
      <c r="AE11133">
        <v>933.31508811057085</v>
      </c>
    </row>
    <row r="11134" spans="1:31" x14ac:dyDescent="0.25">
      <c r="A11134">
        <v>1668726</v>
      </c>
      <c r="B11134">
        <v>1</v>
      </c>
      <c r="C11134" t="s">
        <v>80</v>
      </c>
      <c r="D11134" t="s">
        <v>95</v>
      </c>
      <c r="E11134" t="s">
        <v>362</v>
      </c>
      <c r="F11134" t="s">
        <v>30983</v>
      </c>
      <c r="G11134" t="s">
        <v>900</v>
      </c>
      <c r="H11134" t="s">
        <v>149</v>
      </c>
      <c r="I11134" t="s">
        <v>135</v>
      </c>
      <c r="J11134" t="s">
        <v>136</v>
      </c>
      <c r="K11134" t="s">
        <v>137</v>
      </c>
      <c r="L11134" t="s">
        <v>30984</v>
      </c>
      <c r="M11134" t="s">
        <v>30985</v>
      </c>
      <c r="N11134">
        <v>2.884166666</v>
      </c>
      <c r="O11134">
        <v>0</v>
      </c>
      <c r="P11134">
        <v>10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12.653769545385964</v>
      </c>
      <c r="Y11134">
        <v>0</v>
      </c>
      <c r="Z11134">
        <v>0</v>
      </c>
      <c r="AA11134">
        <v>0</v>
      </c>
      <c r="AB11134">
        <v>0</v>
      </c>
      <c r="AC11134">
        <v>0</v>
      </c>
      <c r="AD11134">
        <v>0</v>
      </c>
      <c r="AE11134">
        <v>12.653769545385964</v>
      </c>
    </row>
    <row r="11135" spans="1:31" x14ac:dyDescent="0.25">
      <c r="A11135">
        <v>1668583</v>
      </c>
      <c r="B11135">
        <v>1</v>
      </c>
      <c r="C11135" t="s">
        <v>80</v>
      </c>
      <c r="D11135" t="s">
        <v>91</v>
      </c>
      <c r="E11135" t="s">
        <v>152</v>
      </c>
      <c r="F11135" t="s">
        <v>30986</v>
      </c>
      <c r="G11135" t="s">
        <v>507</v>
      </c>
      <c r="H11135" t="s">
        <v>149</v>
      </c>
      <c r="I11135" t="s">
        <v>135</v>
      </c>
      <c r="J11135" t="s">
        <v>136</v>
      </c>
      <c r="K11135" t="s">
        <v>137</v>
      </c>
      <c r="L11135" t="s">
        <v>30987</v>
      </c>
      <c r="M11135" t="s">
        <v>30988</v>
      </c>
      <c r="N11135">
        <v>0.85722222199999998</v>
      </c>
      <c r="O11135">
        <v>0</v>
      </c>
      <c r="P11135">
        <v>1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0.41857933657982727</v>
      </c>
      <c r="Y11135">
        <v>0</v>
      </c>
      <c r="Z11135">
        <v>0</v>
      </c>
      <c r="AA11135">
        <v>0</v>
      </c>
      <c r="AB11135">
        <v>0</v>
      </c>
      <c r="AC11135">
        <v>0</v>
      </c>
      <c r="AD11135">
        <v>0</v>
      </c>
      <c r="AE11135">
        <v>0.41857933657982727</v>
      </c>
    </row>
    <row r="11136" spans="1:31" x14ac:dyDescent="0.25">
      <c r="A11136">
        <v>1668420</v>
      </c>
      <c r="B11136">
        <v>1</v>
      </c>
      <c r="C11136" t="s">
        <v>80</v>
      </c>
      <c r="D11136" t="s">
        <v>83</v>
      </c>
      <c r="E11136" t="s">
        <v>131</v>
      </c>
      <c r="F11136" t="s">
        <v>30989</v>
      </c>
      <c r="G11136" t="s">
        <v>918</v>
      </c>
      <c r="H11136" t="s">
        <v>134</v>
      </c>
      <c r="I11136" t="s">
        <v>191</v>
      </c>
      <c r="J11136" t="s">
        <v>136</v>
      </c>
      <c r="K11136" t="s">
        <v>137</v>
      </c>
      <c r="L11136" t="s">
        <v>30990</v>
      </c>
      <c r="M11136" t="s">
        <v>30991</v>
      </c>
      <c r="N11136">
        <v>3.8611110999999997E-2</v>
      </c>
      <c r="O11136">
        <v>0</v>
      </c>
      <c r="P11136">
        <v>2</v>
      </c>
      <c r="Q11136">
        <v>0</v>
      </c>
      <c r="R11136">
        <v>0</v>
      </c>
      <c r="S11136">
        <v>0</v>
      </c>
      <c r="T11136">
        <v>1356</v>
      </c>
      <c r="U11136">
        <v>0</v>
      </c>
      <c r="V11136">
        <v>31</v>
      </c>
      <c r="W11136">
        <v>0</v>
      </c>
      <c r="X11136">
        <v>0.1522140889406875</v>
      </c>
      <c r="Y11136">
        <v>0</v>
      </c>
      <c r="Z11136">
        <v>0</v>
      </c>
      <c r="AA11136">
        <v>0</v>
      </c>
      <c r="AB11136">
        <v>43.551141408670603</v>
      </c>
      <c r="AC11136">
        <v>0</v>
      </c>
      <c r="AD11136">
        <v>12.824075138666995</v>
      </c>
      <c r="AE11136">
        <v>56.527430636278282</v>
      </c>
    </row>
    <row r="11137" spans="1:31" x14ac:dyDescent="0.25">
      <c r="A11137">
        <v>1668397</v>
      </c>
      <c r="B11137">
        <v>1</v>
      </c>
      <c r="C11137" t="s">
        <v>80</v>
      </c>
      <c r="D11137" t="s">
        <v>94</v>
      </c>
      <c r="E11137" t="s">
        <v>178</v>
      </c>
      <c r="F11137" t="s">
        <v>30992</v>
      </c>
      <c r="G11137" t="s">
        <v>464</v>
      </c>
      <c r="H11137" t="s">
        <v>149</v>
      </c>
      <c r="I11137" t="s">
        <v>135</v>
      </c>
      <c r="J11137" t="s">
        <v>136</v>
      </c>
      <c r="K11137" t="s">
        <v>137</v>
      </c>
      <c r="L11137" t="s">
        <v>30993</v>
      </c>
      <c r="M11137" t="s">
        <v>30994</v>
      </c>
      <c r="N11137">
        <v>9.0391666659999999</v>
      </c>
      <c r="O11137">
        <v>0</v>
      </c>
      <c r="P11137">
        <v>26</v>
      </c>
      <c r="Q11137">
        <v>0</v>
      </c>
      <c r="R11137">
        <v>0</v>
      </c>
      <c r="S11137">
        <v>0</v>
      </c>
      <c r="T11137">
        <v>1</v>
      </c>
      <c r="U11137">
        <v>0</v>
      </c>
      <c r="V11137">
        <v>0</v>
      </c>
      <c r="W11137">
        <v>0</v>
      </c>
      <c r="X11137">
        <v>17.436464444557714</v>
      </c>
      <c r="Y11137">
        <v>0</v>
      </c>
      <c r="Z11137">
        <v>0</v>
      </c>
      <c r="AA11137">
        <v>0</v>
      </c>
      <c r="AB11137">
        <v>0</v>
      </c>
      <c r="AC11137">
        <v>0</v>
      </c>
      <c r="AD11137">
        <v>0</v>
      </c>
      <c r="AE11137">
        <v>17.436464444557714</v>
      </c>
    </row>
    <row r="11138" spans="1:31" x14ac:dyDescent="0.25">
      <c r="A11138">
        <v>1668205</v>
      </c>
      <c r="B11138">
        <v>1</v>
      </c>
      <c r="C11138" t="s">
        <v>80</v>
      </c>
      <c r="D11138" t="s">
        <v>106</v>
      </c>
      <c r="E11138" t="s">
        <v>146</v>
      </c>
      <c r="F11138" t="s">
        <v>18265</v>
      </c>
      <c r="G11138" t="s">
        <v>260</v>
      </c>
      <c r="H11138" t="s">
        <v>149</v>
      </c>
      <c r="I11138" t="s">
        <v>135</v>
      </c>
      <c r="J11138" t="s">
        <v>136</v>
      </c>
      <c r="K11138" t="s">
        <v>137</v>
      </c>
      <c r="L11138" t="s">
        <v>30995</v>
      </c>
      <c r="M11138" t="s">
        <v>30996</v>
      </c>
      <c r="N11138">
        <v>1.9997222219999999</v>
      </c>
      <c r="O11138">
        <v>0</v>
      </c>
      <c r="P11138">
        <v>85</v>
      </c>
      <c r="Q11138">
        <v>0</v>
      </c>
      <c r="R11138">
        <v>5</v>
      </c>
      <c r="S11138">
        <v>0</v>
      </c>
      <c r="T11138">
        <v>24</v>
      </c>
      <c r="U11138">
        <v>0</v>
      </c>
      <c r="V11138">
        <v>0</v>
      </c>
      <c r="W11138">
        <v>0</v>
      </c>
      <c r="X11138">
        <v>29.369609936467072</v>
      </c>
      <c r="Y11138">
        <v>0</v>
      </c>
      <c r="Z11138">
        <v>0.94519853739999993</v>
      </c>
      <c r="AA11138">
        <v>0</v>
      </c>
      <c r="AB11138">
        <v>44.283314624125737</v>
      </c>
      <c r="AC11138">
        <v>0</v>
      </c>
      <c r="AD11138">
        <v>0</v>
      </c>
      <c r="AE11138">
        <v>74.598123097992811</v>
      </c>
    </row>
    <row r="11139" spans="1:31" x14ac:dyDescent="0.25">
      <c r="A11139">
        <v>1668746</v>
      </c>
      <c r="B11139">
        <v>1</v>
      </c>
      <c r="C11139" t="s">
        <v>81</v>
      </c>
      <c r="D11139" t="s">
        <v>122</v>
      </c>
      <c r="E11139" t="s">
        <v>131</v>
      </c>
      <c r="F11139" t="s">
        <v>30997</v>
      </c>
      <c r="G11139" t="s">
        <v>195</v>
      </c>
      <c r="H11139" t="s">
        <v>134</v>
      </c>
      <c r="I11139" t="s">
        <v>135</v>
      </c>
      <c r="J11139" t="s">
        <v>136</v>
      </c>
      <c r="K11139" t="s">
        <v>137</v>
      </c>
      <c r="L11139" t="s">
        <v>30998</v>
      </c>
      <c r="M11139" t="s">
        <v>30999</v>
      </c>
      <c r="N11139">
        <v>6.028888888</v>
      </c>
      <c r="O11139">
        <v>0</v>
      </c>
      <c r="P11139">
        <v>90</v>
      </c>
      <c r="Q11139">
        <v>0</v>
      </c>
      <c r="R11139">
        <v>0</v>
      </c>
      <c r="S11139">
        <v>2</v>
      </c>
      <c r="T11139">
        <v>4</v>
      </c>
      <c r="U11139">
        <v>0</v>
      </c>
      <c r="V11139">
        <v>0</v>
      </c>
      <c r="W11139">
        <v>0</v>
      </c>
      <c r="X11139">
        <v>42.06478386841313</v>
      </c>
      <c r="Y11139">
        <v>0</v>
      </c>
      <c r="Z11139">
        <v>0</v>
      </c>
      <c r="AA11139">
        <v>10.047890137052068</v>
      </c>
      <c r="AB11139">
        <v>0.21364472774058665</v>
      </c>
      <c r="AC11139">
        <v>0</v>
      </c>
      <c r="AD11139">
        <v>0</v>
      </c>
      <c r="AE11139">
        <v>52.326318733205781</v>
      </c>
    </row>
    <row r="11140" spans="1:31" x14ac:dyDescent="0.25">
      <c r="A11140">
        <v>1668795</v>
      </c>
      <c r="B11140">
        <v>1</v>
      </c>
      <c r="C11140" t="s">
        <v>80</v>
      </c>
      <c r="D11140" t="s">
        <v>91</v>
      </c>
      <c r="E11140" t="s">
        <v>152</v>
      </c>
      <c r="F11140" t="s">
        <v>31000</v>
      </c>
      <c r="G11140" t="s">
        <v>154</v>
      </c>
      <c r="H11140" t="s">
        <v>149</v>
      </c>
      <c r="I11140" t="s">
        <v>135</v>
      </c>
      <c r="J11140" t="s">
        <v>136</v>
      </c>
      <c r="K11140" t="s">
        <v>137</v>
      </c>
      <c r="L11140" t="s">
        <v>31001</v>
      </c>
      <c r="M11140" t="s">
        <v>31002</v>
      </c>
      <c r="N11140">
        <v>4.3744444439999999</v>
      </c>
      <c r="O11140">
        <v>0</v>
      </c>
      <c r="P11140">
        <v>1</v>
      </c>
      <c r="Q11140">
        <v>0</v>
      </c>
      <c r="R11140">
        <v>0</v>
      </c>
      <c r="S11140">
        <v>0</v>
      </c>
      <c r="T11140">
        <v>0</v>
      </c>
      <c r="U11140">
        <v>0</v>
      </c>
      <c r="V11140">
        <v>0</v>
      </c>
      <c r="W11140">
        <v>0</v>
      </c>
      <c r="X11140">
        <v>1.7700229616532404</v>
      </c>
      <c r="Y11140">
        <v>0</v>
      </c>
      <c r="Z11140">
        <v>0</v>
      </c>
      <c r="AA11140">
        <v>0</v>
      </c>
      <c r="AB11140">
        <v>0</v>
      </c>
      <c r="AC11140">
        <v>0</v>
      </c>
      <c r="AD11140">
        <v>0</v>
      </c>
      <c r="AE11140">
        <v>1.7700229616532404</v>
      </c>
    </row>
    <row r="11141" spans="1:31" x14ac:dyDescent="0.25">
      <c r="A11141">
        <v>1668254</v>
      </c>
      <c r="B11141">
        <v>1</v>
      </c>
      <c r="C11141" t="s">
        <v>80</v>
      </c>
      <c r="D11141" t="s">
        <v>93</v>
      </c>
      <c r="E11141" t="s">
        <v>178</v>
      </c>
      <c r="F11141" t="s">
        <v>31003</v>
      </c>
      <c r="G11141" t="s">
        <v>227</v>
      </c>
      <c r="H11141" t="s">
        <v>149</v>
      </c>
      <c r="I11141" t="s">
        <v>135</v>
      </c>
      <c r="J11141" t="s">
        <v>136</v>
      </c>
      <c r="K11141" t="s">
        <v>137</v>
      </c>
      <c r="L11141" t="s">
        <v>31004</v>
      </c>
      <c r="M11141" t="s">
        <v>31005</v>
      </c>
      <c r="N11141">
        <v>1.7538888880000001</v>
      </c>
      <c r="O11141">
        <v>0</v>
      </c>
      <c r="P11141">
        <v>22</v>
      </c>
      <c r="Q11141">
        <v>0</v>
      </c>
      <c r="R11141">
        <v>1</v>
      </c>
      <c r="S11141">
        <v>0</v>
      </c>
      <c r="T11141">
        <v>6</v>
      </c>
      <c r="U11141">
        <v>0</v>
      </c>
      <c r="V11141">
        <v>0</v>
      </c>
      <c r="W11141">
        <v>0</v>
      </c>
      <c r="X11141">
        <v>9.4290464951850606</v>
      </c>
      <c r="Y11141">
        <v>0</v>
      </c>
      <c r="Z11141">
        <v>2.3156799960497834</v>
      </c>
      <c r="AA11141">
        <v>0</v>
      </c>
      <c r="AB11141">
        <v>2.1144665109043639</v>
      </c>
      <c r="AC11141">
        <v>0</v>
      </c>
      <c r="AD11141">
        <v>0</v>
      </c>
      <c r="AE11141">
        <v>13.859193002139207</v>
      </c>
    </row>
    <row r="11142" spans="1:31" x14ac:dyDescent="0.25">
      <c r="A11142">
        <v>1668483</v>
      </c>
      <c r="B11142">
        <v>1</v>
      </c>
      <c r="C11142" t="s">
        <v>80</v>
      </c>
      <c r="D11142" t="s">
        <v>87</v>
      </c>
      <c r="E11142" t="s">
        <v>140</v>
      </c>
      <c r="F11142" t="s">
        <v>31006</v>
      </c>
      <c r="G11142" t="s">
        <v>161</v>
      </c>
      <c r="H11142" t="s">
        <v>134</v>
      </c>
      <c r="I11142" t="s">
        <v>135</v>
      </c>
      <c r="J11142" t="s">
        <v>136</v>
      </c>
      <c r="K11142" t="s">
        <v>137</v>
      </c>
      <c r="L11142" t="s">
        <v>31007</v>
      </c>
      <c r="M11142" t="s">
        <v>31008</v>
      </c>
      <c r="N11142">
        <v>0.78861111100000003</v>
      </c>
      <c r="O11142">
        <v>0</v>
      </c>
      <c r="P11142">
        <v>2012</v>
      </c>
      <c r="Q11142">
        <v>0</v>
      </c>
      <c r="R11142">
        <v>0</v>
      </c>
      <c r="S11142">
        <v>17</v>
      </c>
      <c r="T11142">
        <v>269</v>
      </c>
      <c r="U11142">
        <v>3</v>
      </c>
      <c r="V11142">
        <v>6</v>
      </c>
      <c r="W11142">
        <v>0</v>
      </c>
      <c r="X11142">
        <v>466.44603890281718</v>
      </c>
      <c r="Y11142">
        <v>0</v>
      </c>
      <c r="Z11142">
        <v>0</v>
      </c>
      <c r="AA11142">
        <v>243.2323818991355</v>
      </c>
      <c r="AB11142">
        <v>996.89828177399693</v>
      </c>
      <c r="AC11142">
        <v>75.213698036906763</v>
      </c>
      <c r="AD11142">
        <v>28.040160233164904</v>
      </c>
      <c r="AE11142">
        <v>1809.8305608460214</v>
      </c>
    </row>
    <row r="11143" spans="1:31" x14ac:dyDescent="0.25">
      <c r="A11143">
        <v>1668732</v>
      </c>
      <c r="B11143">
        <v>1</v>
      </c>
      <c r="C11143" t="s">
        <v>80</v>
      </c>
      <c r="D11143" t="s">
        <v>96</v>
      </c>
      <c r="E11143" t="s">
        <v>152</v>
      </c>
      <c r="F11143" t="s">
        <v>31009</v>
      </c>
      <c r="G11143" t="s">
        <v>168</v>
      </c>
      <c r="H11143" t="s">
        <v>149</v>
      </c>
      <c r="I11143" t="s">
        <v>135</v>
      </c>
      <c r="J11143" t="s">
        <v>136</v>
      </c>
      <c r="K11143" t="s">
        <v>137</v>
      </c>
      <c r="L11143" t="s">
        <v>31010</v>
      </c>
      <c r="M11143" t="s">
        <v>31011</v>
      </c>
      <c r="N11143">
        <v>2.3224999999999998</v>
      </c>
      <c r="O11143">
        <v>0</v>
      </c>
      <c r="P11143">
        <v>5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3.6102853992955128</v>
      </c>
      <c r="Y11143">
        <v>0</v>
      </c>
      <c r="Z11143">
        <v>0</v>
      </c>
      <c r="AA11143">
        <v>0</v>
      </c>
      <c r="AB11143">
        <v>0</v>
      </c>
      <c r="AC11143">
        <v>0</v>
      </c>
      <c r="AD11143">
        <v>0</v>
      </c>
      <c r="AE11143">
        <v>3.6102853992955128</v>
      </c>
    </row>
    <row r="11144" spans="1:31" x14ac:dyDescent="0.25">
      <c r="A11144">
        <v>1668434</v>
      </c>
      <c r="B11144">
        <v>1</v>
      </c>
      <c r="C11144" t="s">
        <v>81</v>
      </c>
      <c r="D11144" t="s">
        <v>127</v>
      </c>
      <c r="E11144" t="s">
        <v>152</v>
      </c>
      <c r="F11144" t="s">
        <v>31012</v>
      </c>
      <c r="G11144" t="s">
        <v>154</v>
      </c>
      <c r="H11144" t="s">
        <v>149</v>
      </c>
      <c r="I11144" t="s">
        <v>135</v>
      </c>
      <c r="J11144" t="s">
        <v>136</v>
      </c>
      <c r="K11144" t="s">
        <v>137</v>
      </c>
      <c r="L11144" t="s">
        <v>31013</v>
      </c>
      <c r="M11144" t="s">
        <v>31014</v>
      </c>
      <c r="N11144">
        <v>2.6544444440000001</v>
      </c>
      <c r="O11144">
        <v>0</v>
      </c>
      <c r="P11144">
        <v>3</v>
      </c>
      <c r="Q11144">
        <v>0</v>
      </c>
      <c r="R11144">
        <v>0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1.6615807585076399</v>
      </c>
      <c r="Y11144">
        <v>0</v>
      </c>
      <c r="Z11144">
        <v>0</v>
      </c>
      <c r="AA11144">
        <v>0</v>
      </c>
      <c r="AB11144">
        <v>0</v>
      </c>
      <c r="AC11144">
        <v>0</v>
      </c>
      <c r="AD11144">
        <v>0</v>
      </c>
      <c r="AE11144">
        <v>1.6615807585076399</v>
      </c>
    </row>
    <row r="11145" spans="1:31" x14ac:dyDescent="0.25">
      <c r="A11145">
        <v>1668185</v>
      </c>
      <c r="B11145">
        <v>1</v>
      </c>
      <c r="C11145" t="s">
        <v>80</v>
      </c>
      <c r="D11145" t="s">
        <v>106</v>
      </c>
      <c r="E11145" t="s">
        <v>140</v>
      </c>
      <c r="F11145" t="s">
        <v>16979</v>
      </c>
      <c r="G11145" t="s">
        <v>161</v>
      </c>
      <c r="H11145" t="s">
        <v>134</v>
      </c>
      <c r="I11145" t="s">
        <v>191</v>
      </c>
      <c r="J11145" t="s">
        <v>136</v>
      </c>
      <c r="K11145" t="s">
        <v>137</v>
      </c>
      <c r="L11145" t="s">
        <v>31015</v>
      </c>
      <c r="M11145" t="s">
        <v>31016</v>
      </c>
      <c r="N11145">
        <v>3.8333332999999997E-2</v>
      </c>
      <c r="O11145">
        <v>7</v>
      </c>
      <c r="P11145">
        <v>2268</v>
      </c>
      <c r="Q11145">
        <v>61</v>
      </c>
      <c r="R11145">
        <v>253</v>
      </c>
      <c r="S11145">
        <v>24</v>
      </c>
      <c r="T11145">
        <v>340</v>
      </c>
      <c r="U11145">
        <v>0</v>
      </c>
      <c r="V11145">
        <v>0</v>
      </c>
      <c r="W11145">
        <v>4.33680653409E-2</v>
      </c>
      <c r="X11145">
        <v>10.908058192123802</v>
      </c>
      <c r="Y11145">
        <v>2.4027591023763195</v>
      </c>
      <c r="Z11145">
        <v>4.1983421145518323</v>
      </c>
      <c r="AA11145">
        <v>2.1370033961818202</v>
      </c>
      <c r="AB11145">
        <v>4.4353575215475214</v>
      </c>
      <c r="AC11145">
        <v>0</v>
      </c>
      <c r="AD11145">
        <v>0</v>
      </c>
      <c r="AE11145">
        <v>24.124888392122195</v>
      </c>
    </row>
    <row r="11146" spans="1:31" x14ac:dyDescent="0.25">
      <c r="A11146">
        <v>1668248</v>
      </c>
      <c r="B11146">
        <v>1</v>
      </c>
      <c r="C11146" t="s">
        <v>80</v>
      </c>
      <c r="D11146" t="s">
        <v>92</v>
      </c>
      <c r="E11146" t="s">
        <v>152</v>
      </c>
      <c r="F11146" t="s">
        <v>31017</v>
      </c>
      <c r="G11146" t="s">
        <v>154</v>
      </c>
      <c r="H11146" t="s">
        <v>149</v>
      </c>
      <c r="I11146" t="s">
        <v>135</v>
      </c>
      <c r="J11146" t="s">
        <v>136</v>
      </c>
      <c r="K11146" t="s">
        <v>137</v>
      </c>
      <c r="L11146" t="s">
        <v>31018</v>
      </c>
      <c r="M11146" t="s">
        <v>31019</v>
      </c>
      <c r="N11146">
        <v>2.1025</v>
      </c>
      <c r="O11146">
        <v>0</v>
      </c>
      <c r="P11146">
        <v>1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7.0035655089747781E-2</v>
      </c>
      <c r="Y11146">
        <v>0</v>
      </c>
      <c r="Z11146">
        <v>0</v>
      </c>
      <c r="AA11146">
        <v>0</v>
      </c>
      <c r="AB11146">
        <v>0</v>
      </c>
      <c r="AC11146">
        <v>0</v>
      </c>
      <c r="AD11146">
        <v>0</v>
      </c>
      <c r="AE11146">
        <v>7.0035655089747781E-2</v>
      </c>
    </row>
    <row r="11147" spans="1:31" x14ac:dyDescent="0.25">
      <c r="A11147">
        <v>1668789</v>
      </c>
      <c r="B11147">
        <v>1</v>
      </c>
      <c r="C11147" t="s">
        <v>80</v>
      </c>
      <c r="D11147" t="s">
        <v>99</v>
      </c>
      <c r="E11147" t="s">
        <v>178</v>
      </c>
      <c r="F11147" t="s">
        <v>31020</v>
      </c>
      <c r="G11147" t="s">
        <v>1967</v>
      </c>
      <c r="H11147" t="s">
        <v>149</v>
      </c>
      <c r="I11147" t="s">
        <v>135</v>
      </c>
      <c r="J11147" t="s">
        <v>136</v>
      </c>
      <c r="K11147" t="s">
        <v>137</v>
      </c>
      <c r="L11147" t="s">
        <v>31021</v>
      </c>
      <c r="M11147" t="s">
        <v>31022</v>
      </c>
      <c r="N11147">
        <v>1.0958333330000001</v>
      </c>
      <c r="O11147">
        <v>0</v>
      </c>
      <c r="P11147">
        <v>55</v>
      </c>
      <c r="Q11147">
        <v>0</v>
      </c>
      <c r="R11147">
        <v>0</v>
      </c>
      <c r="S11147">
        <v>0</v>
      </c>
      <c r="T11147">
        <v>2</v>
      </c>
      <c r="U11147">
        <v>0</v>
      </c>
      <c r="V11147">
        <v>0</v>
      </c>
      <c r="W11147">
        <v>0</v>
      </c>
      <c r="X11147">
        <v>25.419307280169352</v>
      </c>
      <c r="Y11147">
        <v>0</v>
      </c>
      <c r="Z11147">
        <v>0</v>
      </c>
      <c r="AA11147">
        <v>0</v>
      </c>
      <c r="AB11147">
        <v>1.6636026626664997</v>
      </c>
      <c r="AC11147">
        <v>0</v>
      </c>
      <c r="AD11147">
        <v>0</v>
      </c>
      <c r="AE11147">
        <v>27.082909942835851</v>
      </c>
    </row>
    <row r="11148" spans="1:31" x14ac:dyDescent="0.25">
      <c r="A11148">
        <v>1668540</v>
      </c>
      <c r="B11148">
        <v>1</v>
      </c>
      <c r="C11148" t="s">
        <v>80</v>
      </c>
      <c r="D11148" t="s">
        <v>95</v>
      </c>
      <c r="E11148" t="s">
        <v>362</v>
      </c>
      <c r="F11148" t="s">
        <v>28794</v>
      </c>
      <c r="G11148" t="s">
        <v>180</v>
      </c>
      <c r="H11148" t="s">
        <v>149</v>
      </c>
      <c r="I11148" t="s">
        <v>135</v>
      </c>
      <c r="J11148" t="s">
        <v>136</v>
      </c>
      <c r="K11148" t="s">
        <v>137</v>
      </c>
      <c r="L11148" t="s">
        <v>31023</v>
      </c>
      <c r="M11148" t="s">
        <v>31024</v>
      </c>
      <c r="N11148">
        <v>0.50305555499999999</v>
      </c>
      <c r="O11148">
        <v>0</v>
      </c>
      <c r="P11148">
        <v>49</v>
      </c>
      <c r="Q11148">
        <v>0</v>
      </c>
      <c r="R11148">
        <v>0</v>
      </c>
      <c r="S11148">
        <v>0</v>
      </c>
      <c r="T11148">
        <v>78</v>
      </c>
      <c r="U11148">
        <v>0</v>
      </c>
      <c r="V11148">
        <v>0</v>
      </c>
      <c r="W11148">
        <v>0</v>
      </c>
      <c r="X11148">
        <v>7.8795712162929608</v>
      </c>
      <c r="Y11148">
        <v>0</v>
      </c>
      <c r="Z11148">
        <v>0</v>
      </c>
      <c r="AA11148">
        <v>0</v>
      </c>
      <c r="AB11148">
        <v>51.77717758903308</v>
      </c>
      <c r="AC11148">
        <v>0</v>
      </c>
      <c r="AD11148">
        <v>0</v>
      </c>
      <c r="AE11148">
        <v>59.656748805326039</v>
      </c>
    </row>
    <row r="11149" spans="1:31" x14ac:dyDescent="0.25">
      <c r="A11149">
        <v>1668191</v>
      </c>
      <c r="B11149">
        <v>1</v>
      </c>
      <c r="C11149" t="s">
        <v>80</v>
      </c>
      <c r="D11149" t="s">
        <v>91</v>
      </c>
      <c r="E11149" t="s">
        <v>152</v>
      </c>
      <c r="F11149" t="s">
        <v>30986</v>
      </c>
      <c r="G11149" t="s">
        <v>168</v>
      </c>
      <c r="H11149" t="s">
        <v>149</v>
      </c>
      <c r="I11149" t="s">
        <v>135</v>
      </c>
      <c r="J11149" t="s">
        <v>136</v>
      </c>
      <c r="K11149" t="s">
        <v>137</v>
      </c>
      <c r="L11149" t="s">
        <v>31025</v>
      </c>
      <c r="M11149" t="s">
        <v>31026</v>
      </c>
      <c r="N11149">
        <v>1.0222222219999999</v>
      </c>
      <c r="O11149">
        <v>0</v>
      </c>
      <c r="P11149">
        <v>1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0.48065150000899781</v>
      </c>
      <c r="Y11149">
        <v>0</v>
      </c>
      <c r="Z11149">
        <v>0</v>
      </c>
      <c r="AA11149">
        <v>0</v>
      </c>
      <c r="AB11149">
        <v>0</v>
      </c>
      <c r="AC11149">
        <v>0</v>
      </c>
      <c r="AD11149">
        <v>0</v>
      </c>
      <c r="AE11149">
        <v>0.48065150000899781</v>
      </c>
    </row>
    <row r="11150" spans="1:31" x14ac:dyDescent="0.25">
      <c r="A11150">
        <v>1668406</v>
      </c>
      <c r="B11150">
        <v>1</v>
      </c>
      <c r="C11150" t="s">
        <v>80</v>
      </c>
      <c r="D11150" t="s">
        <v>107</v>
      </c>
      <c r="E11150" t="s">
        <v>152</v>
      </c>
      <c r="F11150" t="s">
        <v>31027</v>
      </c>
      <c r="G11150" t="s">
        <v>507</v>
      </c>
      <c r="H11150" t="s">
        <v>149</v>
      </c>
      <c r="I11150" t="s">
        <v>135</v>
      </c>
      <c r="J11150" t="s">
        <v>136</v>
      </c>
      <c r="K11150" t="s">
        <v>137</v>
      </c>
      <c r="L11150" t="s">
        <v>31028</v>
      </c>
      <c r="M11150" t="s">
        <v>31029</v>
      </c>
      <c r="N11150">
        <v>2.196111111</v>
      </c>
      <c r="O11150">
        <v>0</v>
      </c>
      <c r="P11150">
        <v>1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4.6919022214288886E-3</v>
      </c>
      <c r="Y11150">
        <v>0</v>
      </c>
      <c r="Z11150">
        <v>0</v>
      </c>
      <c r="AA11150">
        <v>0</v>
      </c>
      <c r="AB11150">
        <v>0</v>
      </c>
      <c r="AC11150">
        <v>0</v>
      </c>
      <c r="AD11150">
        <v>0</v>
      </c>
      <c r="AE11150">
        <v>4.6919022214288886E-3</v>
      </c>
    </row>
    <row r="11151" spans="1:31" x14ac:dyDescent="0.25">
      <c r="A11151">
        <v>1668360</v>
      </c>
      <c r="B11151">
        <v>1</v>
      </c>
      <c r="C11151" t="s">
        <v>80</v>
      </c>
      <c r="D11151" t="s">
        <v>92</v>
      </c>
      <c r="E11151" t="s">
        <v>152</v>
      </c>
      <c r="F11151" t="s">
        <v>12354</v>
      </c>
      <c r="G11151" t="s">
        <v>172</v>
      </c>
      <c r="H11151" t="s">
        <v>149</v>
      </c>
      <c r="I11151" t="s">
        <v>135</v>
      </c>
      <c r="J11151" t="s">
        <v>136</v>
      </c>
      <c r="K11151" t="s">
        <v>137</v>
      </c>
      <c r="L11151" t="s">
        <v>30571</v>
      </c>
      <c r="M11151" t="s">
        <v>31030</v>
      </c>
      <c r="N11151">
        <v>5.8722222220000004</v>
      </c>
      <c r="O11151">
        <v>0</v>
      </c>
      <c r="P11151">
        <v>0</v>
      </c>
      <c r="Q11151">
        <v>0</v>
      </c>
      <c r="R11151">
        <v>1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D11151">
        <v>0</v>
      </c>
      <c r="AE11151">
        <v>0</v>
      </c>
    </row>
    <row r="11152" spans="1:31" x14ac:dyDescent="0.25">
      <c r="A11152">
        <v>1668715</v>
      </c>
      <c r="B11152">
        <v>1</v>
      </c>
      <c r="C11152" t="s">
        <v>80</v>
      </c>
      <c r="D11152" t="s">
        <v>93</v>
      </c>
      <c r="E11152" t="s">
        <v>152</v>
      </c>
      <c r="F11152" t="s">
        <v>31031</v>
      </c>
      <c r="G11152" t="s">
        <v>154</v>
      </c>
      <c r="H11152" t="s">
        <v>149</v>
      </c>
      <c r="I11152" t="s">
        <v>135</v>
      </c>
      <c r="J11152" t="s">
        <v>136</v>
      </c>
      <c r="K11152" t="s">
        <v>137</v>
      </c>
      <c r="L11152" t="s">
        <v>31032</v>
      </c>
      <c r="M11152" t="s">
        <v>31033</v>
      </c>
      <c r="N11152">
        <v>4.341388888</v>
      </c>
      <c r="O11152">
        <v>0</v>
      </c>
      <c r="P11152">
        <v>1</v>
      </c>
      <c r="Q11152">
        <v>0</v>
      </c>
      <c r="R11152">
        <v>0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0.87973523113827001</v>
      </c>
      <c r="Y11152">
        <v>0</v>
      </c>
      <c r="Z11152">
        <v>0</v>
      </c>
      <c r="AA11152">
        <v>0</v>
      </c>
      <c r="AB11152">
        <v>0</v>
      </c>
      <c r="AC11152">
        <v>0</v>
      </c>
      <c r="AD11152">
        <v>0</v>
      </c>
      <c r="AE11152">
        <v>0.87973523113827001</v>
      </c>
    </row>
    <row r="11153" spans="1:31" x14ac:dyDescent="0.25">
      <c r="A11153">
        <v>1668383</v>
      </c>
      <c r="B11153">
        <v>1</v>
      </c>
      <c r="C11153" t="s">
        <v>80</v>
      </c>
      <c r="D11153" t="s">
        <v>90</v>
      </c>
      <c r="E11153" t="s">
        <v>152</v>
      </c>
      <c r="F11153" t="s">
        <v>31034</v>
      </c>
      <c r="G11153" t="s">
        <v>168</v>
      </c>
      <c r="H11153" t="s">
        <v>149</v>
      </c>
      <c r="I11153" t="s">
        <v>135</v>
      </c>
      <c r="J11153" t="s">
        <v>136</v>
      </c>
      <c r="K11153" t="s">
        <v>137</v>
      </c>
      <c r="L11153" t="s">
        <v>31035</v>
      </c>
      <c r="M11153" t="s">
        <v>31036</v>
      </c>
      <c r="N11153">
        <v>3.563055555</v>
      </c>
      <c r="O11153">
        <v>0</v>
      </c>
      <c r="P11153">
        <v>7</v>
      </c>
      <c r="Q11153">
        <v>0</v>
      </c>
      <c r="R11153">
        <v>0</v>
      </c>
      <c r="S11153">
        <v>0</v>
      </c>
      <c r="T11153">
        <v>3</v>
      </c>
      <c r="U11153">
        <v>0</v>
      </c>
      <c r="V11153">
        <v>0</v>
      </c>
      <c r="W11153">
        <v>0</v>
      </c>
      <c r="X11153">
        <v>12.021085668057093</v>
      </c>
      <c r="Y11153">
        <v>0</v>
      </c>
      <c r="Z11153">
        <v>0</v>
      </c>
      <c r="AA11153">
        <v>0</v>
      </c>
      <c r="AB11153">
        <v>11.381950877714736</v>
      </c>
      <c r="AC11153">
        <v>0</v>
      </c>
      <c r="AD11153">
        <v>0</v>
      </c>
      <c r="AE11153">
        <v>23.40303654577183</v>
      </c>
    </row>
    <row r="11154" spans="1:31" x14ac:dyDescent="0.25">
      <c r="A11154">
        <v>1668569</v>
      </c>
      <c r="B11154">
        <v>1</v>
      </c>
      <c r="C11154" t="s">
        <v>80</v>
      </c>
      <c r="D11154" t="s">
        <v>95</v>
      </c>
      <c r="E11154" t="s">
        <v>362</v>
      </c>
      <c r="F11154" t="s">
        <v>29708</v>
      </c>
      <c r="G11154" t="s">
        <v>180</v>
      </c>
      <c r="H11154" t="s">
        <v>149</v>
      </c>
      <c r="I11154" t="s">
        <v>135</v>
      </c>
      <c r="J11154" t="s">
        <v>136</v>
      </c>
      <c r="K11154" t="s">
        <v>137</v>
      </c>
      <c r="L11154" t="s">
        <v>31037</v>
      </c>
      <c r="M11154" t="s">
        <v>31038</v>
      </c>
      <c r="N11154">
        <v>2.5022222219999999</v>
      </c>
      <c r="O11154">
        <v>0</v>
      </c>
      <c r="P11154">
        <v>34</v>
      </c>
      <c r="Q11154">
        <v>0</v>
      </c>
      <c r="R11154">
        <v>0</v>
      </c>
      <c r="S11154">
        <v>0</v>
      </c>
      <c r="T11154">
        <v>1</v>
      </c>
      <c r="U11154">
        <v>0</v>
      </c>
      <c r="V11154">
        <v>0</v>
      </c>
      <c r="W11154">
        <v>0</v>
      </c>
      <c r="X11154">
        <v>24.753665902041675</v>
      </c>
      <c r="Y11154">
        <v>0</v>
      </c>
      <c r="Z11154">
        <v>0</v>
      </c>
      <c r="AA11154">
        <v>0</v>
      </c>
      <c r="AB11154">
        <v>1.2789155289904532</v>
      </c>
      <c r="AC11154">
        <v>0</v>
      </c>
      <c r="AD11154">
        <v>0</v>
      </c>
      <c r="AE11154">
        <v>26.032581431032128</v>
      </c>
    </row>
    <row r="11155" spans="1:31" x14ac:dyDescent="0.25">
      <c r="A11155">
        <v>1668552</v>
      </c>
      <c r="B11155">
        <v>1</v>
      </c>
      <c r="C11155" t="s">
        <v>80</v>
      </c>
      <c r="D11155" t="s">
        <v>100</v>
      </c>
      <c r="E11155" t="s">
        <v>152</v>
      </c>
      <c r="F11155" t="s">
        <v>31039</v>
      </c>
      <c r="G11155" t="s">
        <v>172</v>
      </c>
      <c r="H11155" t="s">
        <v>149</v>
      </c>
      <c r="I11155" t="s">
        <v>135</v>
      </c>
      <c r="J11155" t="s">
        <v>3</v>
      </c>
      <c r="K11155" t="s">
        <v>137</v>
      </c>
      <c r="L11155" t="s">
        <v>31040</v>
      </c>
      <c r="M11155" t="s">
        <v>31041</v>
      </c>
      <c r="N11155">
        <v>3.5652777769999999</v>
      </c>
      <c r="O11155">
        <v>0</v>
      </c>
      <c r="P11155">
        <v>1</v>
      </c>
      <c r="Q11155">
        <v>0</v>
      </c>
      <c r="R11155">
        <v>1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4.1665973490689998E-2</v>
      </c>
      <c r="Y11155">
        <v>0</v>
      </c>
      <c r="Z11155">
        <v>5.9012321863596124</v>
      </c>
      <c r="AA11155">
        <v>0</v>
      </c>
      <c r="AB11155">
        <v>0</v>
      </c>
      <c r="AC11155">
        <v>0</v>
      </c>
      <c r="AD11155">
        <v>0</v>
      </c>
      <c r="AE11155">
        <v>5.9428981598503023</v>
      </c>
    </row>
    <row r="11156" spans="1:31" x14ac:dyDescent="0.25">
      <c r="A11156">
        <v>1668423</v>
      </c>
      <c r="B11156">
        <v>1</v>
      </c>
      <c r="C11156" t="s">
        <v>80</v>
      </c>
      <c r="D11156" t="s">
        <v>108</v>
      </c>
      <c r="E11156" t="s">
        <v>178</v>
      </c>
      <c r="F11156" t="s">
        <v>31042</v>
      </c>
      <c r="G11156" t="s">
        <v>675</v>
      </c>
      <c r="H11156" t="s">
        <v>149</v>
      </c>
      <c r="I11156" t="s">
        <v>135</v>
      </c>
      <c r="J11156" t="s">
        <v>136</v>
      </c>
      <c r="K11156" t="s">
        <v>137</v>
      </c>
      <c r="L11156" t="s">
        <v>31043</v>
      </c>
      <c r="M11156" t="s">
        <v>31044</v>
      </c>
      <c r="N11156">
        <v>8.2022222219999996</v>
      </c>
      <c r="O11156">
        <v>0</v>
      </c>
      <c r="P11156">
        <v>14</v>
      </c>
      <c r="Q11156">
        <v>0</v>
      </c>
      <c r="R11156">
        <v>0</v>
      </c>
      <c r="S11156">
        <v>0</v>
      </c>
      <c r="T11156">
        <v>0</v>
      </c>
      <c r="U11156">
        <v>0</v>
      </c>
      <c r="V11156">
        <v>0</v>
      </c>
      <c r="W11156">
        <v>0</v>
      </c>
      <c r="X11156">
        <v>10.348301600468179</v>
      </c>
      <c r="Y11156">
        <v>0</v>
      </c>
      <c r="Z11156">
        <v>0</v>
      </c>
      <c r="AA11156">
        <v>0</v>
      </c>
      <c r="AB11156">
        <v>0</v>
      </c>
      <c r="AC11156">
        <v>0</v>
      </c>
      <c r="AD11156">
        <v>0</v>
      </c>
      <c r="AE11156">
        <v>10.348301600468179</v>
      </c>
    </row>
    <row r="11157" spans="1:31" x14ac:dyDescent="0.25">
      <c r="A11157">
        <v>1668861</v>
      </c>
      <c r="B11157">
        <v>1</v>
      </c>
      <c r="C11157" t="s">
        <v>80</v>
      </c>
      <c r="D11157" t="s">
        <v>93</v>
      </c>
      <c r="E11157" t="s">
        <v>140</v>
      </c>
      <c r="F11157" t="s">
        <v>31045</v>
      </c>
      <c r="G11157" t="s">
        <v>585</v>
      </c>
      <c r="H11157" t="s">
        <v>134</v>
      </c>
      <c r="I11157" t="s">
        <v>135</v>
      </c>
      <c r="J11157" t="s">
        <v>136</v>
      </c>
      <c r="K11157" t="s">
        <v>137</v>
      </c>
      <c r="L11157" t="s">
        <v>31046</v>
      </c>
      <c r="M11157" t="s">
        <v>31047</v>
      </c>
      <c r="N11157">
        <v>3.8855555549999998</v>
      </c>
      <c r="O11157">
        <v>1</v>
      </c>
      <c r="P11157">
        <v>97</v>
      </c>
      <c r="Q11157">
        <v>9</v>
      </c>
      <c r="R11157">
        <v>149</v>
      </c>
      <c r="S11157">
        <v>2</v>
      </c>
      <c r="T11157">
        <v>60</v>
      </c>
      <c r="U11157">
        <v>3</v>
      </c>
      <c r="V11157">
        <v>0</v>
      </c>
      <c r="W11157">
        <v>0.16747960776198889</v>
      </c>
      <c r="X11157">
        <v>77.473839570759139</v>
      </c>
      <c r="Y11157">
        <v>46.543236196449747</v>
      </c>
      <c r="Z11157">
        <v>156.01079436756112</v>
      </c>
      <c r="AA11157">
        <v>65.403337977773887</v>
      </c>
      <c r="AB11157">
        <v>117.85811282016314</v>
      </c>
      <c r="AC11157">
        <v>257.78895965222142</v>
      </c>
      <c r="AD11157">
        <v>0</v>
      </c>
      <c r="AE11157">
        <v>721.24576019269057</v>
      </c>
    </row>
    <row r="11158" spans="1:31" x14ac:dyDescent="0.25">
      <c r="A11158">
        <v>1668947</v>
      </c>
      <c r="B11158">
        <v>1</v>
      </c>
      <c r="C11158" t="s">
        <v>81</v>
      </c>
      <c r="D11158" t="s">
        <v>113</v>
      </c>
      <c r="E11158" t="s">
        <v>146</v>
      </c>
      <c r="F11158" t="s">
        <v>31048</v>
      </c>
      <c r="G11158" t="s">
        <v>260</v>
      </c>
      <c r="H11158" t="s">
        <v>149</v>
      </c>
      <c r="I11158" t="s">
        <v>135</v>
      </c>
      <c r="J11158" t="s">
        <v>136</v>
      </c>
      <c r="K11158" t="s">
        <v>137</v>
      </c>
      <c r="L11158" t="s">
        <v>31049</v>
      </c>
      <c r="M11158" t="s">
        <v>31050</v>
      </c>
      <c r="N11158">
        <v>1.0677777770000001</v>
      </c>
      <c r="O11158">
        <v>0</v>
      </c>
      <c r="P11158">
        <v>29</v>
      </c>
      <c r="Q11158">
        <v>0</v>
      </c>
      <c r="R11158">
        <v>0</v>
      </c>
      <c r="S11158">
        <v>0</v>
      </c>
      <c r="T11158">
        <v>0</v>
      </c>
      <c r="U11158">
        <v>0</v>
      </c>
      <c r="V11158">
        <v>0</v>
      </c>
      <c r="W11158">
        <v>0</v>
      </c>
      <c r="X11158">
        <v>3.4683959242891143</v>
      </c>
      <c r="Y11158">
        <v>0</v>
      </c>
      <c r="Z11158">
        <v>0</v>
      </c>
      <c r="AA11158">
        <v>0</v>
      </c>
      <c r="AB11158">
        <v>0</v>
      </c>
      <c r="AC11158">
        <v>0</v>
      </c>
      <c r="AD11158">
        <v>0</v>
      </c>
      <c r="AE11158">
        <v>3.4683959242891143</v>
      </c>
    </row>
    <row r="11159" spans="1:31" x14ac:dyDescent="0.25">
      <c r="A11159">
        <v>1668615</v>
      </c>
      <c r="B11159">
        <v>1</v>
      </c>
      <c r="C11159" t="s">
        <v>80</v>
      </c>
      <c r="D11159" t="s">
        <v>91</v>
      </c>
      <c r="E11159" t="s">
        <v>152</v>
      </c>
      <c r="F11159" t="s">
        <v>31051</v>
      </c>
      <c r="G11159" t="s">
        <v>154</v>
      </c>
      <c r="H11159" t="s">
        <v>149</v>
      </c>
      <c r="I11159" t="s">
        <v>135</v>
      </c>
      <c r="J11159" t="s">
        <v>136</v>
      </c>
      <c r="K11159" t="s">
        <v>137</v>
      </c>
      <c r="L11159" t="s">
        <v>31052</v>
      </c>
      <c r="M11159" t="s">
        <v>31053</v>
      </c>
      <c r="N11159">
        <v>5.2850000000000001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1</v>
      </c>
      <c r="U11159">
        <v>0</v>
      </c>
      <c r="V11159">
        <v>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3.8479711462118549</v>
      </c>
      <c r="AC11159">
        <v>0</v>
      </c>
      <c r="AD11159">
        <v>0</v>
      </c>
      <c r="AE11159">
        <v>3.8479711462118549</v>
      </c>
    </row>
    <row r="11160" spans="1:31" x14ac:dyDescent="0.25">
      <c r="A11160">
        <v>1668801</v>
      </c>
      <c r="B11160">
        <v>1</v>
      </c>
      <c r="C11160" t="s">
        <v>80</v>
      </c>
      <c r="D11160" t="s">
        <v>106</v>
      </c>
      <c r="E11160" t="s">
        <v>178</v>
      </c>
      <c r="F11160" t="s">
        <v>31054</v>
      </c>
      <c r="G11160" t="s">
        <v>227</v>
      </c>
      <c r="H11160" t="s">
        <v>149</v>
      </c>
      <c r="I11160" t="s">
        <v>135</v>
      </c>
      <c r="J11160" t="s">
        <v>136</v>
      </c>
      <c r="K11160" t="s">
        <v>137</v>
      </c>
      <c r="L11160" t="s">
        <v>31055</v>
      </c>
      <c r="M11160" t="s">
        <v>31056</v>
      </c>
      <c r="N11160">
        <v>2.2497222219999999</v>
      </c>
      <c r="O11160">
        <v>0</v>
      </c>
      <c r="P11160">
        <v>0</v>
      </c>
      <c r="Q11160">
        <v>0</v>
      </c>
      <c r="R11160">
        <v>4</v>
      </c>
      <c r="S11160">
        <v>0</v>
      </c>
      <c r="T11160">
        <v>2</v>
      </c>
      <c r="U11160">
        <v>0</v>
      </c>
      <c r="V11160">
        <v>0</v>
      </c>
      <c r="W11160">
        <v>0</v>
      </c>
      <c r="X11160">
        <v>0</v>
      </c>
      <c r="Y11160">
        <v>0</v>
      </c>
      <c r="Z11160">
        <v>3.010251568297158</v>
      </c>
      <c r="AA11160">
        <v>0</v>
      </c>
      <c r="AB11160">
        <v>3.2993648477499669</v>
      </c>
      <c r="AC11160">
        <v>0</v>
      </c>
      <c r="AD11160">
        <v>0</v>
      </c>
      <c r="AE11160">
        <v>6.3096164160471249</v>
      </c>
    </row>
    <row r="11161" spans="1:31" x14ac:dyDescent="0.25">
      <c r="A11161">
        <v>1668260</v>
      </c>
      <c r="B11161">
        <v>1</v>
      </c>
      <c r="C11161" t="s">
        <v>80</v>
      </c>
      <c r="D11161" t="s">
        <v>93</v>
      </c>
      <c r="E11161" t="s">
        <v>146</v>
      </c>
      <c r="F11161" t="s">
        <v>24425</v>
      </c>
      <c r="G11161" t="s">
        <v>260</v>
      </c>
      <c r="H11161" t="s">
        <v>149</v>
      </c>
      <c r="I11161" t="s">
        <v>135</v>
      </c>
      <c r="J11161" t="s">
        <v>136</v>
      </c>
      <c r="K11161" t="s">
        <v>137</v>
      </c>
      <c r="L11161" t="s">
        <v>31057</v>
      </c>
      <c r="M11161" t="s">
        <v>31058</v>
      </c>
      <c r="N11161">
        <v>2.7977777769999999</v>
      </c>
      <c r="O11161">
        <v>0</v>
      </c>
      <c r="P11161">
        <v>177</v>
      </c>
      <c r="Q11161">
        <v>0</v>
      </c>
      <c r="R11161">
        <v>13</v>
      </c>
      <c r="S11161">
        <v>0</v>
      </c>
      <c r="T11161">
        <v>17</v>
      </c>
      <c r="U11161">
        <v>0</v>
      </c>
      <c r="V11161">
        <v>0</v>
      </c>
      <c r="W11161">
        <v>0</v>
      </c>
      <c r="X11161">
        <v>83.387079972464306</v>
      </c>
      <c r="Y11161">
        <v>0</v>
      </c>
      <c r="Z11161">
        <v>1.2556501175466983</v>
      </c>
      <c r="AA11161">
        <v>0</v>
      </c>
      <c r="AB11161">
        <v>41.703350498661216</v>
      </c>
      <c r="AC11161">
        <v>0</v>
      </c>
      <c r="AD11161">
        <v>0</v>
      </c>
      <c r="AE11161">
        <v>126.34608058867221</v>
      </c>
    </row>
    <row r="11162" spans="1:31" x14ac:dyDescent="0.25">
      <c r="A11162">
        <v>1668174</v>
      </c>
      <c r="B11162">
        <v>1</v>
      </c>
      <c r="C11162" t="s">
        <v>80</v>
      </c>
      <c r="D11162" t="s">
        <v>101</v>
      </c>
      <c r="E11162" t="s">
        <v>131</v>
      </c>
      <c r="F11162" t="s">
        <v>31059</v>
      </c>
      <c r="G11162" t="s">
        <v>195</v>
      </c>
      <c r="H11162" t="s">
        <v>134</v>
      </c>
      <c r="I11162" t="s">
        <v>135</v>
      </c>
      <c r="J11162" t="s">
        <v>136</v>
      </c>
      <c r="K11162" t="s">
        <v>137</v>
      </c>
      <c r="L11162" t="s">
        <v>31060</v>
      </c>
      <c r="M11162" t="s">
        <v>31061</v>
      </c>
      <c r="N11162">
        <v>10.056388888000001</v>
      </c>
      <c r="O11162">
        <v>0</v>
      </c>
      <c r="P11162">
        <v>29</v>
      </c>
      <c r="Q11162">
        <v>0</v>
      </c>
      <c r="R11162">
        <v>2</v>
      </c>
      <c r="S11162">
        <v>0</v>
      </c>
      <c r="T11162">
        <v>2</v>
      </c>
      <c r="U11162">
        <v>0</v>
      </c>
      <c r="V11162">
        <v>0</v>
      </c>
      <c r="W11162">
        <v>0</v>
      </c>
      <c r="X11162">
        <v>201.30744866829747</v>
      </c>
      <c r="Y11162">
        <v>0</v>
      </c>
      <c r="Z11162">
        <v>5.6897128645357897</v>
      </c>
      <c r="AA11162">
        <v>0</v>
      </c>
      <c r="AB11162">
        <v>2.2264201114926108</v>
      </c>
      <c r="AC11162">
        <v>0</v>
      </c>
      <c r="AD11162">
        <v>0</v>
      </c>
      <c r="AE11162">
        <v>209.22358164432586</v>
      </c>
    </row>
    <row r="11163" spans="1:31" x14ac:dyDescent="0.25">
      <c r="A11163">
        <v>1668469</v>
      </c>
      <c r="B11163">
        <v>1</v>
      </c>
      <c r="C11163" t="s">
        <v>81</v>
      </c>
      <c r="D11163" t="s">
        <v>128</v>
      </c>
      <c r="E11163" t="s">
        <v>178</v>
      </c>
      <c r="F11163" t="s">
        <v>31062</v>
      </c>
      <c r="G11163" t="s">
        <v>227</v>
      </c>
      <c r="H11163" t="s">
        <v>149</v>
      </c>
      <c r="I11163" t="s">
        <v>135</v>
      </c>
      <c r="J11163" t="s">
        <v>136</v>
      </c>
      <c r="K11163" t="s">
        <v>137</v>
      </c>
      <c r="L11163" t="s">
        <v>31063</v>
      </c>
      <c r="M11163" t="s">
        <v>31064</v>
      </c>
      <c r="N11163">
        <v>8.0425000000000004</v>
      </c>
      <c r="O11163">
        <v>0</v>
      </c>
      <c r="P11163">
        <v>1</v>
      </c>
      <c r="Q11163">
        <v>0</v>
      </c>
      <c r="R11163">
        <v>0</v>
      </c>
      <c r="S11163">
        <v>0</v>
      </c>
      <c r="T11163">
        <v>0</v>
      </c>
      <c r="U11163">
        <v>0</v>
      </c>
      <c r="V11163">
        <v>0</v>
      </c>
      <c r="W11163">
        <v>0</v>
      </c>
      <c r="X11163">
        <v>0.61633870081391751</v>
      </c>
      <c r="Y11163">
        <v>0</v>
      </c>
      <c r="Z11163">
        <v>0</v>
      </c>
      <c r="AA11163">
        <v>0</v>
      </c>
      <c r="AB11163">
        <v>0</v>
      </c>
      <c r="AC11163">
        <v>0</v>
      </c>
      <c r="AD11163">
        <v>0</v>
      </c>
      <c r="AE11163">
        <v>0.61633870081391751</v>
      </c>
    </row>
    <row r="11164" spans="1:31" x14ac:dyDescent="0.25">
      <c r="A11164">
        <v>1668907</v>
      </c>
      <c r="B11164">
        <v>1</v>
      </c>
      <c r="C11164" t="s">
        <v>80</v>
      </c>
      <c r="D11164" t="s">
        <v>104</v>
      </c>
      <c r="E11164" t="s">
        <v>152</v>
      </c>
      <c r="F11164" t="s">
        <v>31065</v>
      </c>
      <c r="G11164" t="s">
        <v>154</v>
      </c>
      <c r="H11164" t="s">
        <v>149</v>
      </c>
      <c r="I11164" t="s">
        <v>135</v>
      </c>
      <c r="J11164" t="s">
        <v>136</v>
      </c>
      <c r="K11164" t="s">
        <v>137</v>
      </c>
      <c r="L11164" t="s">
        <v>31066</v>
      </c>
      <c r="M11164" t="s">
        <v>31067</v>
      </c>
      <c r="N11164">
        <v>0.95944444399999995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1</v>
      </c>
      <c r="U11164">
        <v>0</v>
      </c>
      <c r="V11164">
        <v>0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1.0516087484595333</v>
      </c>
      <c r="AC11164">
        <v>0</v>
      </c>
      <c r="AD11164">
        <v>0</v>
      </c>
      <c r="AE11164">
        <v>1.0516087484595333</v>
      </c>
    </row>
    <row r="11165" spans="1:31" x14ac:dyDescent="0.25">
      <c r="A11165">
        <v>1668609</v>
      </c>
      <c r="B11165">
        <v>1</v>
      </c>
      <c r="C11165" t="s">
        <v>80</v>
      </c>
      <c r="D11165" t="s">
        <v>84</v>
      </c>
      <c r="E11165" t="s">
        <v>152</v>
      </c>
      <c r="F11165" t="s">
        <v>28083</v>
      </c>
      <c r="G11165" t="s">
        <v>168</v>
      </c>
      <c r="H11165" t="s">
        <v>149</v>
      </c>
      <c r="I11165" t="s">
        <v>135</v>
      </c>
      <c r="J11165" t="s">
        <v>136</v>
      </c>
      <c r="K11165" t="s">
        <v>137</v>
      </c>
      <c r="L11165" t="s">
        <v>31068</v>
      </c>
      <c r="M11165" t="s">
        <v>31069</v>
      </c>
      <c r="N11165">
        <v>5.0705555550000003</v>
      </c>
      <c r="O11165">
        <v>0</v>
      </c>
      <c r="P11165">
        <v>11</v>
      </c>
      <c r="Q11165">
        <v>0</v>
      </c>
      <c r="R11165">
        <v>0</v>
      </c>
      <c r="S11165">
        <v>0</v>
      </c>
      <c r="T11165">
        <v>0</v>
      </c>
      <c r="U11165">
        <v>0</v>
      </c>
      <c r="V11165">
        <v>0</v>
      </c>
      <c r="W11165">
        <v>0</v>
      </c>
      <c r="X11165">
        <v>15.024904304556957</v>
      </c>
      <c r="Y11165">
        <v>0</v>
      </c>
      <c r="Z11165">
        <v>0</v>
      </c>
      <c r="AA11165">
        <v>0</v>
      </c>
      <c r="AB11165">
        <v>0</v>
      </c>
      <c r="AC11165">
        <v>0</v>
      </c>
      <c r="AD11165">
        <v>0</v>
      </c>
      <c r="AE11165">
        <v>15.024904304556957</v>
      </c>
    </row>
    <row r="11166" spans="1:31" x14ac:dyDescent="0.25">
      <c r="A11166">
        <v>1668323</v>
      </c>
      <c r="B11166">
        <v>1</v>
      </c>
      <c r="C11166" t="s">
        <v>80</v>
      </c>
      <c r="D11166" t="s">
        <v>97</v>
      </c>
      <c r="E11166" t="s">
        <v>152</v>
      </c>
      <c r="F11166" t="s">
        <v>31070</v>
      </c>
      <c r="G11166" t="s">
        <v>154</v>
      </c>
      <c r="H11166" t="s">
        <v>149</v>
      </c>
      <c r="I11166" t="s">
        <v>135</v>
      </c>
      <c r="J11166" t="s">
        <v>136</v>
      </c>
      <c r="K11166" t="s">
        <v>137</v>
      </c>
      <c r="L11166" t="s">
        <v>31071</v>
      </c>
      <c r="M11166" t="s">
        <v>31072</v>
      </c>
      <c r="N11166">
        <v>2.3252777770000002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1</v>
      </c>
      <c r="U11166">
        <v>0</v>
      </c>
      <c r="V11166">
        <v>0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0.32173341288537582</v>
      </c>
      <c r="AC11166">
        <v>0</v>
      </c>
      <c r="AD11166">
        <v>0</v>
      </c>
      <c r="AE11166">
        <v>0.32173341288537582</v>
      </c>
    </row>
    <row r="11167" spans="1:31" x14ac:dyDescent="0.25">
      <c r="A11167">
        <v>1668466</v>
      </c>
      <c r="B11167">
        <v>1</v>
      </c>
      <c r="C11167" t="s">
        <v>80</v>
      </c>
      <c r="D11167" t="s">
        <v>103</v>
      </c>
      <c r="E11167" t="s">
        <v>140</v>
      </c>
      <c r="F11167" t="s">
        <v>6208</v>
      </c>
      <c r="G11167" t="s">
        <v>918</v>
      </c>
      <c r="H11167" t="s">
        <v>134</v>
      </c>
      <c r="I11167" t="s">
        <v>191</v>
      </c>
      <c r="J11167" t="s">
        <v>136</v>
      </c>
      <c r="K11167" t="s">
        <v>137</v>
      </c>
      <c r="L11167" t="s">
        <v>31073</v>
      </c>
      <c r="M11167" t="s">
        <v>31074</v>
      </c>
      <c r="N11167">
        <v>9.4444439999999998E-3</v>
      </c>
      <c r="O11167">
        <v>1</v>
      </c>
      <c r="P11167">
        <v>286</v>
      </c>
      <c r="Q11167">
        <v>21</v>
      </c>
      <c r="R11167">
        <v>115</v>
      </c>
      <c r="S11167">
        <v>8</v>
      </c>
      <c r="T11167">
        <v>46</v>
      </c>
      <c r="U11167">
        <v>4</v>
      </c>
      <c r="V11167">
        <v>0</v>
      </c>
      <c r="W11167">
        <v>2.8700553197493334E-2</v>
      </c>
      <c r="X11167">
        <v>0.64222182840936426</v>
      </c>
      <c r="Y11167">
        <v>2.0704281862051168</v>
      </c>
      <c r="Z11167">
        <v>0.55090227338686937</v>
      </c>
      <c r="AA11167">
        <v>2.6930349052304097</v>
      </c>
      <c r="AB11167">
        <v>0.28358206788660334</v>
      </c>
      <c r="AC11167">
        <v>0.15340122564354614</v>
      </c>
      <c r="AD11167">
        <v>0</v>
      </c>
      <c r="AE11167">
        <v>6.4222710399594032</v>
      </c>
    </row>
    <row r="11168" spans="1:31" x14ac:dyDescent="0.25">
      <c r="A11168">
        <v>1668798</v>
      </c>
      <c r="B11168">
        <v>1</v>
      </c>
      <c r="C11168" t="s">
        <v>81</v>
      </c>
      <c r="D11168" t="s">
        <v>115</v>
      </c>
      <c r="E11168" t="s">
        <v>131</v>
      </c>
      <c r="F11168" t="s">
        <v>6146</v>
      </c>
      <c r="G11168" t="s">
        <v>195</v>
      </c>
      <c r="H11168" t="s">
        <v>134</v>
      </c>
      <c r="I11168" t="s">
        <v>135</v>
      </c>
      <c r="J11168" t="s">
        <v>136</v>
      </c>
      <c r="K11168" t="s">
        <v>137</v>
      </c>
      <c r="L11168" t="s">
        <v>31075</v>
      </c>
      <c r="M11168" t="s">
        <v>31076</v>
      </c>
      <c r="N11168">
        <v>3.5047222219999998</v>
      </c>
      <c r="O11168">
        <v>0</v>
      </c>
      <c r="P11168">
        <v>141</v>
      </c>
      <c r="Q11168">
        <v>0</v>
      </c>
      <c r="R11168">
        <v>0</v>
      </c>
      <c r="S11168">
        <v>0</v>
      </c>
      <c r="T11168">
        <v>12</v>
      </c>
      <c r="U11168">
        <v>0</v>
      </c>
      <c r="V11168">
        <v>0</v>
      </c>
      <c r="W11168">
        <v>0</v>
      </c>
      <c r="X11168">
        <v>49.282015320474571</v>
      </c>
      <c r="Y11168">
        <v>0</v>
      </c>
      <c r="Z11168">
        <v>0</v>
      </c>
      <c r="AA11168">
        <v>0</v>
      </c>
      <c r="AB11168">
        <v>11.768278251068523</v>
      </c>
      <c r="AC11168">
        <v>0</v>
      </c>
      <c r="AD11168">
        <v>0</v>
      </c>
      <c r="AE11168">
        <v>61.050293571543094</v>
      </c>
    </row>
    <row r="11169" spans="1:31" x14ac:dyDescent="0.25">
      <c r="A11169">
        <v>1668300</v>
      </c>
      <c r="B11169">
        <v>1</v>
      </c>
      <c r="C11169" t="s">
        <v>81</v>
      </c>
      <c r="D11169" t="s">
        <v>122</v>
      </c>
      <c r="E11169" t="s">
        <v>146</v>
      </c>
      <c r="F11169" t="s">
        <v>31077</v>
      </c>
      <c r="G11169" t="s">
        <v>260</v>
      </c>
      <c r="H11169" t="s">
        <v>149</v>
      </c>
      <c r="I11169" t="s">
        <v>135</v>
      </c>
      <c r="J11169" t="s">
        <v>136</v>
      </c>
      <c r="K11169" t="s">
        <v>137</v>
      </c>
      <c r="L11169" t="s">
        <v>31078</v>
      </c>
      <c r="M11169" t="s">
        <v>31079</v>
      </c>
      <c r="N11169">
        <v>1.533055555</v>
      </c>
      <c r="O11169">
        <v>0</v>
      </c>
      <c r="P11169">
        <v>543</v>
      </c>
      <c r="Q11169">
        <v>0</v>
      </c>
      <c r="R11169">
        <v>0</v>
      </c>
      <c r="S11169">
        <v>0</v>
      </c>
      <c r="T11169">
        <v>55</v>
      </c>
      <c r="U11169">
        <v>0</v>
      </c>
      <c r="V11169">
        <v>0</v>
      </c>
      <c r="W11169">
        <v>0</v>
      </c>
      <c r="X11169">
        <v>185.45314470027603</v>
      </c>
      <c r="Y11169">
        <v>0</v>
      </c>
      <c r="Z11169">
        <v>0</v>
      </c>
      <c r="AA11169">
        <v>0</v>
      </c>
      <c r="AB11169">
        <v>58.332033259982794</v>
      </c>
      <c r="AC11169">
        <v>0</v>
      </c>
      <c r="AD11169">
        <v>0</v>
      </c>
      <c r="AE11169">
        <v>243.78517796025881</v>
      </c>
    </row>
    <row r="11170" spans="1:31" x14ac:dyDescent="0.25">
      <c r="A11170">
        <v>1668678</v>
      </c>
      <c r="B11170">
        <v>1</v>
      </c>
      <c r="C11170" t="s">
        <v>80</v>
      </c>
      <c r="D11170" t="s">
        <v>94</v>
      </c>
      <c r="E11170" t="s">
        <v>642</v>
      </c>
      <c r="F11170" t="s">
        <v>29946</v>
      </c>
      <c r="G11170" t="s">
        <v>691</v>
      </c>
      <c r="H11170" t="s">
        <v>134</v>
      </c>
      <c r="I11170" t="s">
        <v>135</v>
      </c>
      <c r="J11170" t="s">
        <v>136</v>
      </c>
      <c r="K11170" t="s">
        <v>137</v>
      </c>
      <c r="L11170" t="s">
        <v>30425</v>
      </c>
      <c r="M11170" t="s">
        <v>31080</v>
      </c>
      <c r="N11170">
        <v>0.74694444400000004</v>
      </c>
      <c r="O11170">
        <v>2</v>
      </c>
      <c r="P11170">
        <v>8615</v>
      </c>
      <c r="Q11170">
        <v>96</v>
      </c>
      <c r="R11170">
        <v>688</v>
      </c>
      <c r="S11170">
        <v>25</v>
      </c>
      <c r="T11170">
        <v>1315</v>
      </c>
      <c r="U11170">
        <v>3</v>
      </c>
      <c r="V11170">
        <v>1</v>
      </c>
      <c r="W11170">
        <v>0.46221972261783334</v>
      </c>
      <c r="X11170">
        <v>1345.0080440662696</v>
      </c>
      <c r="Y11170">
        <v>146.8770513563131</v>
      </c>
      <c r="Z11170">
        <v>194.45536381764373</v>
      </c>
      <c r="AA11170">
        <v>222.30526643284344</v>
      </c>
      <c r="AB11170">
        <v>712.53451717926941</v>
      </c>
      <c r="AC11170">
        <v>119.93161964736038</v>
      </c>
      <c r="AD11170">
        <v>0.12066356478670222</v>
      </c>
      <c r="AE11170">
        <v>2741.6947457871042</v>
      </c>
    </row>
    <row r="11171" spans="1:31" x14ac:dyDescent="0.25">
      <c r="A11171">
        <v>1668629</v>
      </c>
      <c r="B11171">
        <v>1</v>
      </c>
      <c r="C11171" t="s">
        <v>80</v>
      </c>
      <c r="D11171" t="s">
        <v>90</v>
      </c>
      <c r="E11171" t="s">
        <v>178</v>
      </c>
      <c r="F11171" t="s">
        <v>14383</v>
      </c>
      <c r="G11171" t="s">
        <v>227</v>
      </c>
      <c r="H11171" t="s">
        <v>149</v>
      </c>
      <c r="I11171" t="s">
        <v>135</v>
      </c>
      <c r="J11171" t="s">
        <v>136</v>
      </c>
      <c r="K11171" t="s">
        <v>137</v>
      </c>
      <c r="L11171" t="s">
        <v>31081</v>
      </c>
      <c r="M11171" t="s">
        <v>31082</v>
      </c>
      <c r="N11171">
        <v>3.8644444440000001</v>
      </c>
      <c r="O11171">
        <v>0</v>
      </c>
      <c r="P11171">
        <v>112</v>
      </c>
      <c r="Q11171">
        <v>0</v>
      </c>
      <c r="R11171">
        <v>0</v>
      </c>
      <c r="S11171">
        <v>0</v>
      </c>
      <c r="T11171">
        <v>3</v>
      </c>
      <c r="U11171">
        <v>0</v>
      </c>
      <c r="V11171">
        <v>0</v>
      </c>
      <c r="W11171">
        <v>0</v>
      </c>
      <c r="X11171">
        <v>136.77434820777327</v>
      </c>
      <c r="Y11171">
        <v>0</v>
      </c>
      <c r="Z11171">
        <v>0</v>
      </c>
      <c r="AA11171">
        <v>0</v>
      </c>
      <c r="AB11171">
        <v>2.4479575313701143</v>
      </c>
      <c r="AC11171">
        <v>0</v>
      </c>
      <c r="AD11171">
        <v>0</v>
      </c>
      <c r="AE11171">
        <v>139.22230573914339</v>
      </c>
    </row>
    <row r="11172" spans="1:31" x14ac:dyDescent="0.25">
      <c r="A11172">
        <v>1668280</v>
      </c>
      <c r="B11172">
        <v>1</v>
      </c>
      <c r="C11172" t="s">
        <v>81</v>
      </c>
      <c r="D11172" t="s">
        <v>126</v>
      </c>
      <c r="E11172" t="s">
        <v>146</v>
      </c>
      <c r="F11172" t="s">
        <v>31083</v>
      </c>
      <c r="G11172" t="s">
        <v>148</v>
      </c>
      <c r="H11172" t="s">
        <v>149</v>
      </c>
      <c r="I11172" t="s">
        <v>135</v>
      </c>
      <c r="J11172" t="s">
        <v>136</v>
      </c>
      <c r="K11172" t="s">
        <v>143</v>
      </c>
      <c r="L11172" t="s">
        <v>31084</v>
      </c>
      <c r="M11172" t="s">
        <v>31085</v>
      </c>
      <c r="N11172">
        <v>8.4941508330000008</v>
      </c>
      <c r="O11172">
        <v>0</v>
      </c>
      <c r="P11172">
        <v>384</v>
      </c>
      <c r="Q11172">
        <v>0</v>
      </c>
      <c r="R11172">
        <v>5</v>
      </c>
      <c r="S11172">
        <v>0</v>
      </c>
      <c r="T11172">
        <v>18</v>
      </c>
      <c r="U11172">
        <v>0</v>
      </c>
      <c r="V11172">
        <v>0</v>
      </c>
      <c r="W11172">
        <v>0</v>
      </c>
      <c r="X11172">
        <v>680.66472995431184</v>
      </c>
      <c r="Y11172">
        <v>0</v>
      </c>
      <c r="Z11172">
        <v>5.7113133092360258</v>
      </c>
      <c r="AA11172">
        <v>0</v>
      </c>
      <c r="AB11172">
        <v>87.028332137830958</v>
      </c>
      <c r="AC11172">
        <v>0</v>
      </c>
      <c r="AD11172">
        <v>0</v>
      </c>
      <c r="AE11172">
        <v>773.40437540137884</v>
      </c>
    </row>
    <row r="11173" spans="1:31" x14ac:dyDescent="0.25">
      <c r="A11173">
        <v>1668941</v>
      </c>
      <c r="B11173">
        <v>1</v>
      </c>
      <c r="C11173" t="s">
        <v>81</v>
      </c>
      <c r="D11173" t="s">
        <v>127</v>
      </c>
      <c r="E11173" t="s">
        <v>152</v>
      </c>
      <c r="F11173" t="s">
        <v>31086</v>
      </c>
      <c r="G11173" t="s">
        <v>154</v>
      </c>
      <c r="H11173" t="s">
        <v>149</v>
      </c>
      <c r="I11173" t="s">
        <v>135</v>
      </c>
      <c r="J11173" t="s">
        <v>136</v>
      </c>
      <c r="K11173" t="s">
        <v>137</v>
      </c>
      <c r="L11173" t="s">
        <v>31087</v>
      </c>
      <c r="M11173" t="s">
        <v>31088</v>
      </c>
      <c r="N11173">
        <v>0.78861111100000003</v>
      </c>
      <c r="O11173">
        <v>0</v>
      </c>
      <c r="P11173">
        <v>1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0.24035316946704921</v>
      </c>
      <c r="Y11173">
        <v>0</v>
      </c>
      <c r="Z11173">
        <v>0</v>
      </c>
      <c r="AA11173">
        <v>0</v>
      </c>
      <c r="AB11173">
        <v>0</v>
      </c>
      <c r="AC11173">
        <v>0</v>
      </c>
      <c r="AD11173">
        <v>0</v>
      </c>
      <c r="AE11173">
        <v>0.24035316946704921</v>
      </c>
    </row>
    <row r="11174" spans="1:31" x14ac:dyDescent="0.25">
      <c r="A11174">
        <v>1668698</v>
      </c>
      <c r="B11174">
        <v>1</v>
      </c>
      <c r="C11174" t="s">
        <v>81</v>
      </c>
      <c r="D11174" t="s">
        <v>128</v>
      </c>
      <c r="E11174" t="s">
        <v>146</v>
      </c>
      <c r="F11174" t="s">
        <v>31089</v>
      </c>
      <c r="G11174" t="s">
        <v>260</v>
      </c>
      <c r="H11174" t="s">
        <v>149</v>
      </c>
      <c r="I11174" t="s">
        <v>135</v>
      </c>
      <c r="J11174" t="s">
        <v>136</v>
      </c>
      <c r="K11174" t="s">
        <v>137</v>
      </c>
      <c r="L11174" t="s">
        <v>31090</v>
      </c>
      <c r="M11174" t="s">
        <v>31091</v>
      </c>
      <c r="N11174">
        <v>2.6744444440000001</v>
      </c>
      <c r="O11174">
        <v>0</v>
      </c>
      <c r="P11174">
        <v>61</v>
      </c>
      <c r="Q11174">
        <v>0</v>
      </c>
      <c r="R11174">
        <v>0</v>
      </c>
      <c r="S11174">
        <v>0</v>
      </c>
      <c r="T11174">
        <v>3</v>
      </c>
      <c r="U11174">
        <v>0</v>
      </c>
      <c r="V11174">
        <v>0</v>
      </c>
      <c r="W11174">
        <v>0</v>
      </c>
      <c r="X11174">
        <v>46.443970085901263</v>
      </c>
      <c r="Y11174">
        <v>0</v>
      </c>
      <c r="Z11174">
        <v>0</v>
      </c>
      <c r="AA11174">
        <v>0</v>
      </c>
      <c r="AB11174">
        <v>21.341614884200109</v>
      </c>
      <c r="AC11174">
        <v>0</v>
      </c>
      <c r="AD11174">
        <v>0</v>
      </c>
      <c r="AE11174">
        <v>67.785584970101368</v>
      </c>
    </row>
    <row r="11175" spans="1:31" x14ac:dyDescent="0.25">
      <c r="A11175">
        <v>1668778</v>
      </c>
      <c r="B11175">
        <v>1</v>
      </c>
      <c r="C11175" t="s">
        <v>80</v>
      </c>
      <c r="D11175" t="s">
        <v>94</v>
      </c>
      <c r="E11175" t="s">
        <v>140</v>
      </c>
      <c r="F11175" t="s">
        <v>872</v>
      </c>
      <c r="G11175" t="s">
        <v>161</v>
      </c>
      <c r="H11175" t="s">
        <v>134</v>
      </c>
      <c r="I11175" t="s">
        <v>135</v>
      </c>
      <c r="J11175" t="s">
        <v>136</v>
      </c>
      <c r="K11175" t="s">
        <v>137</v>
      </c>
      <c r="L11175" t="s">
        <v>31092</v>
      </c>
      <c r="M11175" t="s">
        <v>31093</v>
      </c>
      <c r="N11175">
        <v>0.50472222200000005</v>
      </c>
      <c r="O11175">
        <v>0</v>
      </c>
      <c r="P11175">
        <v>3410</v>
      </c>
      <c r="Q11175">
        <v>0</v>
      </c>
      <c r="R11175">
        <v>1</v>
      </c>
      <c r="S11175">
        <v>0</v>
      </c>
      <c r="T11175">
        <v>1020</v>
      </c>
      <c r="U11175">
        <v>0</v>
      </c>
      <c r="V11175">
        <v>0</v>
      </c>
      <c r="W11175">
        <v>0</v>
      </c>
      <c r="X11175">
        <v>628.80864822840033</v>
      </c>
      <c r="Y11175">
        <v>0</v>
      </c>
      <c r="Z11175">
        <v>0.4219524386982666</v>
      </c>
      <c r="AA11175">
        <v>0</v>
      </c>
      <c r="AB11175">
        <v>463.16465898379943</v>
      </c>
      <c r="AC11175">
        <v>0</v>
      </c>
      <c r="AD11175">
        <v>0</v>
      </c>
      <c r="AE11175">
        <v>1092.395259650898</v>
      </c>
    </row>
    <row r="11176" spans="1:31" x14ac:dyDescent="0.25">
      <c r="A11176">
        <v>1668343</v>
      </c>
      <c r="B11176">
        <v>1</v>
      </c>
      <c r="C11176" t="s">
        <v>81</v>
      </c>
      <c r="D11176" t="s">
        <v>128</v>
      </c>
      <c r="E11176" t="s">
        <v>204</v>
      </c>
      <c r="F11176" t="s">
        <v>31094</v>
      </c>
      <c r="G11176" t="s">
        <v>2806</v>
      </c>
      <c r="H11176" t="s">
        <v>134</v>
      </c>
      <c r="I11176" t="s">
        <v>135</v>
      </c>
      <c r="J11176" t="s">
        <v>136</v>
      </c>
      <c r="K11176" t="s">
        <v>137</v>
      </c>
      <c r="L11176" t="s">
        <v>31095</v>
      </c>
      <c r="M11176" t="s">
        <v>31096</v>
      </c>
      <c r="N11176">
        <v>8.3783333330000005</v>
      </c>
      <c r="O11176">
        <v>0</v>
      </c>
      <c r="P11176">
        <v>1229</v>
      </c>
      <c r="Q11176">
        <v>4</v>
      </c>
      <c r="R11176">
        <v>1</v>
      </c>
      <c r="S11176">
        <v>10</v>
      </c>
      <c r="T11176">
        <v>90</v>
      </c>
      <c r="U11176">
        <v>1</v>
      </c>
      <c r="V11176">
        <v>0</v>
      </c>
      <c r="W11176">
        <v>0</v>
      </c>
      <c r="X11176">
        <v>1070.1710511754125</v>
      </c>
      <c r="Y11176">
        <v>17.17222326981943</v>
      </c>
      <c r="Z11176">
        <v>5.4049345612730004E-2</v>
      </c>
      <c r="AA11176">
        <v>337.28537604180099</v>
      </c>
      <c r="AB11176">
        <v>135.90330720389485</v>
      </c>
      <c r="AC11176">
        <v>9.3878218385851557</v>
      </c>
      <c r="AD11176">
        <v>0</v>
      </c>
      <c r="AE11176">
        <v>1569.9738288751255</v>
      </c>
    </row>
    <row r="11177" spans="1:31" x14ac:dyDescent="0.25">
      <c r="A11177">
        <v>1668572</v>
      </c>
      <c r="B11177">
        <v>1</v>
      </c>
      <c r="C11177" t="s">
        <v>80</v>
      </c>
      <c r="D11177" t="s">
        <v>99</v>
      </c>
      <c r="E11177" t="s">
        <v>152</v>
      </c>
      <c r="F11177" t="s">
        <v>31097</v>
      </c>
      <c r="G11177" t="s">
        <v>154</v>
      </c>
      <c r="H11177" t="s">
        <v>149</v>
      </c>
      <c r="I11177" t="s">
        <v>135</v>
      </c>
      <c r="J11177" t="s">
        <v>136</v>
      </c>
      <c r="K11177" t="s">
        <v>137</v>
      </c>
      <c r="L11177" t="s">
        <v>31098</v>
      </c>
      <c r="M11177" t="s">
        <v>31099</v>
      </c>
      <c r="N11177">
        <v>1.878333333</v>
      </c>
      <c r="O11177">
        <v>0</v>
      </c>
      <c r="P11177">
        <v>1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8.3592385892700558E-2</v>
      </c>
      <c r="Y11177">
        <v>0</v>
      </c>
      <c r="Z11177">
        <v>0</v>
      </c>
      <c r="AA11177">
        <v>0</v>
      </c>
      <c r="AB11177">
        <v>0</v>
      </c>
      <c r="AC11177">
        <v>0</v>
      </c>
      <c r="AD11177">
        <v>0</v>
      </c>
      <c r="AE11177">
        <v>8.3592385892700558E-2</v>
      </c>
    </row>
    <row r="11178" spans="1:31" x14ac:dyDescent="0.25">
      <c r="A11178">
        <v>1668240</v>
      </c>
      <c r="B11178">
        <v>1</v>
      </c>
      <c r="C11178" t="s">
        <v>80</v>
      </c>
      <c r="D11178" t="s">
        <v>96</v>
      </c>
      <c r="E11178" t="s">
        <v>152</v>
      </c>
      <c r="F11178" t="s">
        <v>31100</v>
      </c>
      <c r="G11178" t="s">
        <v>507</v>
      </c>
      <c r="H11178" t="s">
        <v>149</v>
      </c>
      <c r="I11178" t="s">
        <v>135</v>
      </c>
      <c r="J11178" t="s">
        <v>136</v>
      </c>
      <c r="K11178" t="s">
        <v>137</v>
      </c>
      <c r="L11178" t="s">
        <v>31101</v>
      </c>
      <c r="M11178" t="s">
        <v>31102</v>
      </c>
      <c r="N11178">
        <v>9.5716666660000005</v>
      </c>
      <c r="O11178">
        <v>0</v>
      </c>
      <c r="P11178">
        <v>2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28.389638225445783</v>
      </c>
      <c r="Y11178">
        <v>0</v>
      </c>
      <c r="Z11178">
        <v>0</v>
      </c>
      <c r="AA11178">
        <v>0</v>
      </c>
      <c r="AB11178">
        <v>0</v>
      </c>
      <c r="AC11178">
        <v>0</v>
      </c>
      <c r="AD11178">
        <v>0</v>
      </c>
      <c r="AE11178">
        <v>28.389638225445783</v>
      </c>
    </row>
    <row r="11179" spans="1:31" x14ac:dyDescent="0.25">
      <c r="A11179">
        <v>1668403</v>
      </c>
      <c r="B11179">
        <v>1</v>
      </c>
      <c r="C11179" t="s">
        <v>80</v>
      </c>
      <c r="D11179" t="s">
        <v>94</v>
      </c>
      <c r="E11179" t="s">
        <v>146</v>
      </c>
      <c r="F11179" t="s">
        <v>18316</v>
      </c>
      <c r="G11179" t="s">
        <v>770</v>
      </c>
      <c r="H11179" t="s">
        <v>149</v>
      </c>
      <c r="I11179" t="s">
        <v>135</v>
      </c>
      <c r="J11179" t="s">
        <v>136</v>
      </c>
      <c r="K11179" t="s">
        <v>137</v>
      </c>
      <c r="L11179" t="s">
        <v>31103</v>
      </c>
      <c r="M11179" t="s">
        <v>31104</v>
      </c>
      <c r="N11179">
        <v>2.8791666660000002</v>
      </c>
      <c r="O11179">
        <v>0</v>
      </c>
      <c r="P11179">
        <v>782</v>
      </c>
      <c r="Q11179">
        <v>0</v>
      </c>
      <c r="R11179">
        <v>0</v>
      </c>
      <c r="S11179">
        <v>0</v>
      </c>
      <c r="T11179">
        <v>92</v>
      </c>
      <c r="U11179">
        <v>0</v>
      </c>
      <c r="V11179">
        <v>0</v>
      </c>
      <c r="W11179">
        <v>0</v>
      </c>
      <c r="X11179">
        <v>687.17525564100549</v>
      </c>
      <c r="Y11179">
        <v>0</v>
      </c>
      <c r="Z11179">
        <v>0</v>
      </c>
      <c r="AA11179">
        <v>0</v>
      </c>
      <c r="AB11179">
        <v>186.86105190909302</v>
      </c>
      <c r="AC11179">
        <v>0</v>
      </c>
      <c r="AD11179">
        <v>0</v>
      </c>
      <c r="AE11179">
        <v>874.03630755009851</v>
      </c>
    </row>
    <row r="11180" spans="1:31" x14ac:dyDescent="0.25">
      <c r="A11180">
        <v>1668718</v>
      </c>
      <c r="B11180">
        <v>1</v>
      </c>
      <c r="C11180" t="s">
        <v>80</v>
      </c>
      <c r="D11180" t="s">
        <v>97</v>
      </c>
      <c r="E11180" t="s">
        <v>152</v>
      </c>
      <c r="F11180" t="s">
        <v>31105</v>
      </c>
      <c r="G11180" t="s">
        <v>154</v>
      </c>
      <c r="H11180" t="s">
        <v>149</v>
      </c>
      <c r="I11180" t="s">
        <v>135</v>
      </c>
      <c r="J11180" t="s">
        <v>136</v>
      </c>
      <c r="K11180" t="s">
        <v>137</v>
      </c>
      <c r="L11180" t="s">
        <v>31106</v>
      </c>
      <c r="M11180" t="s">
        <v>31107</v>
      </c>
      <c r="N11180">
        <v>5.5830555549999996</v>
      </c>
      <c r="O11180">
        <v>0</v>
      </c>
      <c r="P11180">
        <v>1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1.6365133647809103</v>
      </c>
      <c r="Y11180">
        <v>0</v>
      </c>
      <c r="Z11180">
        <v>0</v>
      </c>
      <c r="AA11180">
        <v>0</v>
      </c>
      <c r="AB11180">
        <v>0</v>
      </c>
      <c r="AC11180">
        <v>0</v>
      </c>
      <c r="AD11180">
        <v>0</v>
      </c>
      <c r="AE11180">
        <v>1.6365133647809103</v>
      </c>
    </row>
    <row r="11181" spans="1:31" x14ac:dyDescent="0.25">
      <c r="A11181">
        <v>1668695</v>
      </c>
      <c r="B11181">
        <v>1</v>
      </c>
      <c r="C11181" t="s">
        <v>80</v>
      </c>
      <c r="D11181" t="s">
        <v>99</v>
      </c>
      <c r="E11181" t="s">
        <v>178</v>
      </c>
      <c r="F11181" t="s">
        <v>30349</v>
      </c>
      <c r="G11181" t="s">
        <v>1967</v>
      </c>
      <c r="H11181" t="s">
        <v>149</v>
      </c>
      <c r="I11181" t="s">
        <v>135</v>
      </c>
      <c r="J11181" t="s">
        <v>136</v>
      </c>
      <c r="K11181" t="s">
        <v>137</v>
      </c>
      <c r="L11181" t="s">
        <v>31108</v>
      </c>
      <c r="M11181" t="s">
        <v>31109</v>
      </c>
      <c r="N11181">
        <v>2.0897222219999998</v>
      </c>
      <c r="O11181">
        <v>0</v>
      </c>
      <c r="P11181">
        <v>24</v>
      </c>
      <c r="Q11181">
        <v>0</v>
      </c>
      <c r="R11181">
        <v>0</v>
      </c>
      <c r="S11181">
        <v>0</v>
      </c>
      <c r="T11181">
        <v>2</v>
      </c>
      <c r="U11181">
        <v>0</v>
      </c>
      <c r="V11181">
        <v>0</v>
      </c>
      <c r="W11181">
        <v>0</v>
      </c>
      <c r="X11181">
        <v>27.759035604222554</v>
      </c>
      <c r="Y11181">
        <v>0</v>
      </c>
      <c r="Z11181">
        <v>0</v>
      </c>
      <c r="AA11181">
        <v>0</v>
      </c>
      <c r="AB11181">
        <v>1.8457226351777779E-3</v>
      </c>
      <c r="AC11181">
        <v>0</v>
      </c>
      <c r="AD11181">
        <v>0</v>
      </c>
      <c r="AE11181">
        <v>27.760881326857731</v>
      </c>
    </row>
    <row r="11182" spans="1:31" x14ac:dyDescent="0.25">
      <c r="A11182">
        <v>1665890</v>
      </c>
      <c r="B11182">
        <v>1</v>
      </c>
      <c r="C11182" t="s">
        <v>81</v>
      </c>
      <c r="D11182" t="s">
        <v>115</v>
      </c>
      <c r="E11182" t="s">
        <v>152</v>
      </c>
      <c r="F11182" t="s">
        <v>31110</v>
      </c>
      <c r="G11182" t="s">
        <v>154</v>
      </c>
      <c r="H11182" t="s">
        <v>149</v>
      </c>
      <c r="I11182" t="s">
        <v>135</v>
      </c>
      <c r="J11182" t="s">
        <v>136</v>
      </c>
      <c r="K11182" t="s">
        <v>137</v>
      </c>
      <c r="L11182" t="s">
        <v>31111</v>
      </c>
      <c r="M11182" t="s">
        <v>31112</v>
      </c>
      <c r="N11182">
        <v>1.510555555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>
        <v>0</v>
      </c>
      <c r="V11182">
        <v>0</v>
      </c>
      <c r="W11182">
        <v>0</v>
      </c>
      <c r="X11182">
        <v>0</v>
      </c>
      <c r="Y11182">
        <v>0</v>
      </c>
      <c r="Z11182">
        <v>0</v>
      </c>
      <c r="AA11182">
        <v>0</v>
      </c>
      <c r="AB11182">
        <v>0</v>
      </c>
      <c r="AC11182">
        <v>0</v>
      </c>
      <c r="AD11182">
        <v>0</v>
      </c>
      <c r="AE11182">
        <v>0</v>
      </c>
    </row>
    <row r="11183" spans="1:31" x14ac:dyDescent="0.25">
      <c r="A11183">
        <v>1659879</v>
      </c>
      <c r="B11183">
        <v>1</v>
      </c>
      <c r="C11183" t="s">
        <v>80</v>
      </c>
      <c r="D11183" t="s">
        <v>83</v>
      </c>
      <c r="E11183" t="s">
        <v>152</v>
      </c>
      <c r="F11183" t="s">
        <v>31113</v>
      </c>
      <c r="G11183" t="s">
        <v>154</v>
      </c>
      <c r="H11183" t="s">
        <v>149</v>
      </c>
      <c r="I11183" t="s">
        <v>135</v>
      </c>
      <c r="J11183" t="s">
        <v>136</v>
      </c>
      <c r="K11183" t="s">
        <v>137</v>
      </c>
      <c r="L11183" t="s">
        <v>31114</v>
      </c>
      <c r="M11183" t="s">
        <v>31115</v>
      </c>
      <c r="N11183">
        <v>3.0991666659999999</v>
      </c>
      <c r="O11183">
        <v>0</v>
      </c>
      <c r="P11183">
        <v>2</v>
      </c>
      <c r="Q11183">
        <v>0</v>
      </c>
      <c r="R11183">
        <v>0</v>
      </c>
      <c r="S11183">
        <v>0</v>
      </c>
      <c r="T11183">
        <v>0</v>
      </c>
      <c r="U11183">
        <v>0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D11183">
        <v>0</v>
      </c>
      <c r="AE11183">
        <v>0</v>
      </c>
    </row>
    <row r="11184" spans="1:31" x14ac:dyDescent="0.25">
      <c r="A11184">
        <v>1636759</v>
      </c>
      <c r="B11184">
        <v>1</v>
      </c>
      <c r="C11184" t="s">
        <v>80</v>
      </c>
      <c r="D11184" t="s">
        <v>83</v>
      </c>
      <c r="E11184" t="s">
        <v>146</v>
      </c>
      <c r="F11184" t="s">
        <v>31116</v>
      </c>
      <c r="G11184" t="s">
        <v>260</v>
      </c>
      <c r="H11184" t="s">
        <v>149</v>
      </c>
      <c r="I11184" t="s">
        <v>135</v>
      </c>
      <c r="J11184" t="s">
        <v>136</v>
      </c>
      <c r="K11184" t="s">
        <v>137</v>
      </c>
      <c r="L11184" t="s">
        <v>31117</v>
      </c>
      <c r="M11184" t="s">
        <v>31118</v>
      </c>
      <c r="N11184">
        <v>1.269722222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0</v>
      </c>
      <c r="V11184">
        <v>0</v>
      </c>
      <c r="W11184">
        <v>0</v>
      </c>
      <c r="X11184">
        <v>0</v>
      </c>
      <c r="Y11184">
        <v>0</v>
      </c>
      <c r="Z11184">
        <v>0</v>
      </c>
      <c r="AA11184">
        <v>0</v>
      </c>
      <c r="AB11184">
        <v>0</v>
      </c>
      <c r="AC11184">
        <v>0</v>
      </c>
      <c r="AD11184">
        <v>0</v>
      </c>
      <c r="AE11184">
        <v>0</v>
      </c>
    </row>
    <row r="11185" spans="1:31" x14ac:dyDescent="0.25">
      <c r="A11185">
        <v>1628415</v>
      </c>
      <c r="B11185">
        <v>1</v>
      </c>
      <c r="C11185" t="s">
        <v>81</v>
      </c>
      <c r="D11185" t="s">
        <v>117</v>
      </c>
      <c r="E11185" t="s">
        <v>152</v>
      </c>
      <c r="F11185" t="s">
        <v>31119</v>
      </c>
      <c r="G11185" t="s">
        <v>507</v>
      </c>
      <c r="H11185" t="s">
        <v>149</v>
      </c>
      <c r="I11185" t="s">
        <v>135</v>
      </c>
      <c r="J11185" t="s">
        <v>136</v>
      </c>
      <c r="K11185" t="s">
        <v>137</v>
      </c>
      <c r="L11185" t="s">
        <v>31120</v>
      </c>
      <c r="M11185" t="s">
        <v>31121</v>
      </c>
      <c r="N11185">
        <v>0.66305555500000002</v>
      </c>
      <c r="O11185">
        <v>0</v>
      </c>
      <c r="P11185">
        <v>1</v>
      </c>
      <c r="Q11185">
        <v>0</v>
      </c>
      <c r="R11185">
        <v>0</v>
      </c>
      <c r="S11185">
        <v>0</v>
      </c>
      <c r="T11185">
        <v>0</v>
      </c>
      <c r="U11185">
        <v>0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D11185">
        <v>0</v>
      </c>
      <c r="AE11185">
        <v>0</v>
      </c>
    </row>
    <row r="11186" spans="1:31" x14ac:dyDescent="0.25">
      <c r="A11186">
        <v>1658213</v>
      </c>
      <c r="B11186">
        <v>1</v>
      </c>
      <c r="C11186" t="s">
        <v>80</v>
      </c>
      <c r="D11186" t="s">
        <v>105</v>
      </c>
      <c r="E11186" t="s">
        <v>146</v>
      </c>
      <c r="F11186" t="s">
        <v>31122</v>
      </c>
      <c r="G11186" t="s">
        <v>148</v>
      </c>
      <c r="H11186" t="s">
        <v>149</v>
      </c>
      <c r="I11186" t="s">
        <v>135</v>
      </c>
      <c r="J11186" t="s">
        <v>136</v>
      </c>
      <c r="K11186" t="s">
        <v>143</v>
      </c>
      <c r="L11186" t="s">
        <v>31123</v>
      </c>
      <c r="M11186" t="s">
        <v>31124</v>
      </c>
      <c r="N11186">
        <v>8.1052777769999995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</v>
      </c>
      <c r="AC11186">
        <v>0</v>
      </c>
      <c r="AD11186">
        <v>0</v>
      </c>
      <c r="AE11186">
        <v>0</v>
      </c>
    </row>
    <row r="11187" spans="1:31" x14ac:dyDescent="0.25">
      <c r="A11187">
        <v>1637157</v>
      </c>
      <c r="B11187">
        <v>1</v>
      </c>
      <c r="C11187" t="s">
        <v>80</v>
      </c>
      <c r="D11187" t="s">
        <v>107</v>
      </c>
      <c r="E11187" t="s">
        <v>152</v>
      </c>
      <c r="F11187" t="s">
        <v>31125</v>
      </c>
      <c r="G11187" t="s">
        <v>154</v>
      </c>
      <c r="H11187" t="s">
        <v>149</v>
      </c>
      <c r="I11187" t="s">
        <v>135</v>
      </c>
      <c r="J11187" t="s">
        <v>136</v>
      </c>
      <c r="K11187" t="s">
        <v>137</v>
      </c>
      <c r="L11187" t="s">
        <v>31126</v>
      </c>
      <c r="M11187" t="s">
        <v>31127</v>
      </c>
      <c r="N11187">
        <v>2.721944444</v>
      </c>
      <c r="O11187">
        <v>0</v>
      </c>
      <c r="P11187">
        <v>1</v>
      </c>
      <c r="Q11187">
        <v>0</v>
      </c>
      <c r="R11187">
        <v>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D11187">
        <v>0</v>
      </c>
      <c r="AE11187">
        <v>0</v>
      </c>
    </row>
    <row r="11188" spans="1:31" x14ac:dyDescent="0.25">
      <c r="A11188">
        <v>1628561</v>
      </c>
      <c r="B11188">
        <v>1</v>
      </c>
      <c r="C11188" t="s">
        <v>81</v>
      </c>
      <c r="D11188" t="s">
        <v>127</v>
      </c>
      <c r="E11188" t="s">
        <v>152</v>
      </c>
      <c r="F11188" t="s">
        <v>31128</v>
      </c>
      <c r="G11188" t="s">
        <v>168</v>
      </c>
      <c r="H11188" t="s">
        <v>149</v>
      </c>
      <c r="I11188" t="s">
        <v>135</v>
      </c>
      <c r="J11188" t="s">
        <v>136</v>
      </c>
      <c r="K11188" t="s">
        <v>137</v>
      </c>
      <c r="L11188" t="s">
        <v>31129</v>
      </c>
      <c r="M11188" t="s">
        <v>31130</v>
      </c>
      <c r="N11188">
        <v>0.53</v>
      </c>
      <c r="O11188">
        <v>0</v>
      </c>
      <c r="P11188">
        <v>0</v>
      </c>
      <c r="Q11188">
        <v>0</v>
      </c>
      <c r="R11188">
        <v>0</v>
      </c>
      <c r="S11188">
        <v>0</v>
      </c>
      <c r="T11188">
        <v>0</v>
      </c>
      <c r="U11188">
        <v>0</v>
      </c>
      <c r="V11188">
        <v>0</v>
      </c>
      <c r="W11188">
        <v>0</v>
      </c>
      <c r="X11188">
        <v>0</v>
      </c>
      <c r="Y11188">
        <v>0</v>
      </c>
      <c r="Z11188">
        <v>0</v>
      </c>
      <c r="AA11188">
        <v>0</v>
      </c>
      <c r="AB11188">
        <v>0</v>
      </c>
      <c r="AC11188">
        <v>0</v>
      </c>
      <c r="AD11188">
        <v>0</v>
      </c>
      <c r="AE11188">
        <v>0</v>
      </c>
    </row>
    <row r="11189" spans="1:31" x14ac:dyDescent="0.25">
      <c r="A11189">
        <v>1666291</v>
      </c>
      <c r="B11189">
        <v>1</v>
      </c>
      <c r="C11189" t="s">
        <v>80</v>
      </c>
      <c r="D11189" t="s">
        <v>105</v>
      </c>
      <c r="E11189" t="s">
        <v>642</v>
      </c>
      <c r="F11189" t="s">
        <v>31131</v>
      </c>
      <c r="G11189" t="s">
        <v>691</v>
      </c>
      <c r="H11189" t="s">
        <v>134</v>
      </c>
      <c r="I11189" t="s">
        <v>135</v>
      </c>
      <c r="J11189" t="s">
        <v>136</v>
      </c>
      <c r="K11189" t="s">
        <v>137</v>
      </c>
      <c r="L11189" t="s">
        <v>31132</v>
      </c>
      <c r="M11189" t="s">
        <v>31133</v>
      </c>
      <c r="N11189">
        <v>3.110833333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>
        <v>0</v>
      </c>
      <c r="V11189">
        <v>0</v>
      </c>
      <c r="W11189">
        <v>0</v>
      </c>
      <c r="X11189">
        <v>0</v>
      </c>
      <c r="Y11189">
        <v>0</v>
      </c>
      <c r="Z11189">
        <v>0</v>
      </c>
      <c r="AA11189">
        <v>0</v>
      </c>
      <c r="AB11189">
        <v>0</v>
      </c>
      <c r="AC11189">
        <v>0</v>
      </c>
      <c r="AD11189">
        <v>0</v>
      </c>
      <c r="AE11189">
        <v>0</v>
      </c>
    </row>
    <row r="11190" spans="1:31" x14ac:dyDescent="0.25">
      <c r="A11190">
        <v>1663938</v>
      </c>
      <c r="B11190">
        <v>1</v>
      </c>
      <c r="C11190" t="s">
        <v>80</v>
      </c>
      <c r="D11190" t="s">
        <v>97</v>
      </c>
      <c r="E11190" t="s">
        <v>146</v>
      </c>
      <c r="F11190" t="s">
        <v>31134</v>
      </c>
      <c r="G11190" t="s">
        <v>187</v>
      </c>
      <c r="H11190" t="s">
        <v>149</v>
      </c>
      <c r="I11190" t="s">
        <v>135</v>
      </c>
      <c r="J11190" t="s">
        <v>136</v>
      </c>
      <c r="K11190" t="s">
        <v>137</v>
      </c>
      <c r="L11190" t="s">
        <v>31135</v>
      </c>
      <c r="M11190" t="s">
        <v>31136</v>
      </c>
      <c r="N11190">
        <v>1.7497222219999999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D11190">
        <v>0</v>
      </c>
      <c r="AE11190">
        <v>0</v>
      </c>
    </row>
    <row r="11191" spans="1:31" x14ac:dyDescent="0.25">
      <c r="A11191">
        <v>1633221</v>
      </c>
      <c r="B11191">
        <v>1</v>
      </c>
      <c r="C11191" t="s">
        <v>81</v>
      </c>
      <c r="D11191" t="s">
        <v>113</v>
      </c>
      <c r="E11191" t="s">
        <v>152</v>
      </c>
      <c r="F11191" t="s">
        <v>31137</v>
      </c>
      <c r="G11191" t="s">
        <v>154</v>
      </c>
      <c r="H11191" t="s">
        <v>149</v>
      </c>
      <c r="I11191" t="s">
        <v>135</v>
      </c>
      <c r="J11191" t="s">
        <v>136</v>
      </c>
      <c r="K11191" t="s">
        <v>137</v>
      </c>
      <c r="L11191" t="s">
        <v>31138</v>
      </c>
      <c r="M11191" t="s">
        <v>31139</v>
      </c>
      <c r="N11191">
        <v>1.3972222219999999</v>
      </c>
      <c r="O11191">
        <v>0</v>
      </c>
      <c r="P11191">
        <v>0</v>
      </c>
      <c r="Q11191">
        <v>0</v>
      </c>
      <c r="R11191">
        <v>0</v>
      </c>
      <c r="S11191">
        <v>0</v>
      </c>
      <c r="T11191">
        <v>0</v>
      </c>
      <c r="U11191">
        <v>0</v>
      </c>
      <c r="V11191">
        <v>0</v>
      </c>
      <c r="W11191">
        <v>0</v>
      </c>
      <c r="X11191">
        <v>0</v>
      </c>
      <c r="Y11191">
        <v>0</v>
      </c>
      <c r="Z11191">
        <v>0</v>
      </c>
      <c r="AA11191">
        <v>0</v>
      </c>
      <c r="AB11191">
        <v>0</v>
      </c>
      <c r="AC11191">
        <v>0</v>
      </c>
      <c r="AD11191">
        <v>0</v>
      </c>
      <c r="AE11191">
        <v>0</v>
      </c>
    </row>
    <row r="11192" spans="1:31" x14ac:dyDescent="0.25">
      <c r="A11192">
        <v>1630845</v>
      </c>
      <c r="B11192">
        <v>1</v>
      </c>
      <c r="C11192" t="s">
        <v>81</v>
      </c>
      <c r="D11192" t="s">
        <v>127</v>
      </c>
      <c r="E11192" t="s">
        <v>152</v>
      </c>
      <c r="F11192" t="s">
        <v>31140</v>
      </c>
      <c r="G11192" t="s">
        <v>507</v>
      </c>
      <c r="H11192" t="s">
        <v>149</v>
      </c>
      <c r="I11192" t="s">
        <v>135</v>
      </c>
      <c r="J11192" t="s">
        <v>136</v>
      </c>
      <c r="K11192" t="s">
        <v>137</v>
      </c>
      <c r="L11192" t="s">
        <v>31141</v>
      </c>
      <c r="M11192" t="s">
        <v>31142</v>
      </c>
      <c r="N11192">
        <v>0.383333333</v>
      </c>
      <c r="O11192">
        <v>0</v>
      </c>
      <c r="P11192">
        <v>3</v>
      </c>
      <c r="Q11192">
        <v>0</v>
      </c>
      <c r="R11192">
        <v>0</v>
      </c>
      <c r="S11192">
        <v>0</v>
      </c>
      <c r="T11192">
        <v>0</v>
      </c>
      <c r="U11192">
        <v>0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D11192">
        <v>0</v>
      </c>
      <c r="AE11192">
        <v>0</v>
      </c>
    </row>
    <row r="11193" spans="1:31" x14ac:dyDescent="0.25">
      <c r="A11193">
        <v>1661525</v>
      </c>
      <c r="B11193">
        <v>1</v>
      </c>
      <c r="C11193" t="s">
        <v>80</v>
      </c>
      <c r="D11193" t="s">
        <v>82</v>
      </c>
      <c r="E11193" t="s">
        <v>152</v>
      </c>
      <c r="F11193" t="s">
        <v>31143</v>
      </c>
      <c r="G11193" t="s">
        <v>231</v>
      </c>
      <c r="H11193" t="s">
        <v>149</v>
      </c>
      <c r="I11193" t="s">
        <v>135</v>
      </c>
      <c r="J11193" t="s">
        <v>136</v>
      </c>
      <c r="K11193" t="s">
        <v>137</v>
      </c>
      <c r="L11193" t="s">
        <v>31144</v>
      </c>
      <c r="M11193" t="s">
        <v>31145</v>
      </c>
      <c r="N11193">
        <v>0.49138888800000002</v>
      </c>
      <c r="O11193">
        <v>0</v>
      </c>
      <c r="P11193">
        <v>0</v>
      </c>
      <c r="Q11193">
        <v>0</v>
      </c>
      <c r="R11193">
        <v>0</v>
      </c>
      <c r="S11193">
        <v>0</v>
      </c>
      <c r="T11193">
        <v>1</v>
      </c>
      <c r="U11193">
        <v>0</v>
      </c>
      <c r="V11193">
        <v>0</v>
      </c>
      <c r="W11193">
        <v>0</v>
      </c>
      <c r="X11193">
        <v>0</v>
      </c>
      <c r="Y11193">
        <v>0</v>
      </c>
      <c r="Z11193">
        <v>0</v>
      </c>
      <c r="AA11193">
        <v>0</v>
      </c>
      <c r="AB11193">
        <v>0</v>
      </c>
      <c r="AC11193">
        <v>0</v>
      </c>
      <c r="AD11193">
        <v>0</v>
      </c>
      <c r="AE11193">
        <v>0</v>
      </c>
    </row>
    <row r="11194" spans="1:31" x14ac:dyDescent="0.25">
      <c r="A11194">
        <v>1661250</v>
      </c>
      <c r="B11194">
        <v>1</v>
      </c>
      <c r="C11194" t="s">
        <v>81</v>
      </c>
      <c r="D11194" t="s">
        <v>123</v>
      </c>
      <c r="E11194" t="s">
        <v>152</v>
      </c>
      <c r="F11194" t="s">
        <v>31146</v>
      </c>
      <c r="G11194" t="s">
        <v>168</v>
      </c>
      <c r="H11194" t="s">
        <v>149</v>
      </c>
      <c r="I11194" t="s">
        <v>135</v>
      </c>
      <c r="J11194" t="s">
        <v>136</v>
      </c>
      <c r="K11194" t="s">
        <v>137</v>
      </c>
      <c r="L11194" t="s">
        <v>31147</v>
      </c>
      <c r="M11194" t="s">
        <v>31148</v>
      </c>
      <c r="N11194">
        <v>14.135277777000001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>
        <v>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D11194">
        <v>0</v>
      </c>
      <c r="AE11194">
        <v>0</v>
      </c>
    </row>
    <row r="11195" spans="1:31" x14ac:dyDescent="0.25">
      <c r="A11195">
        <v>1628541</v>
      </c>
      <c r="B11195">
        <v>1</v>
      </c>
      <c r="C11195" t="s">
        <v>80</v>
      </c>
      <c r="D11195" t="s">
        <v>92</v>
      </c>
      <c r="E11195" t="s">
        <v>152</v>
      </c>
      <c r="F11195" t="s">
        <v>31149</v>
      </c>
      <c r="G11195" t="s">
        <v>154</v>
      </c>
      <c r="H11195" t="s">
        <v>149</v>
      </c>
      <c r="I11195" t="s">
        <v>135</v>
      </c>
      <c r="J11195" t="s">
        <v>136</v>
      </c>
      <c r="K11195" t="s">
        <v>137</v>
      </c>
      <c r="L11195" t="s">
        <v>31150</v>
      </c>
      <c r="M11195" t="s">
        <v>31151</v>
      </c>
      <c r="N11195">
        <v>2.6894444439999998</v>
      </c>
      <c r="O11195">
        <v>0</v>
      </c>
      <c r="P11195">
        <v>1</v>
      </c>
      <c r="Q11195">
        <v>0</v>
      </c>
      <c r="R11195">
        <v>1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</v>
      </c>
      <c r="AC11195">
        <v>0</v>
      </c>
      <c r="AD11195">
        <v>0</v>
      </c>
      <c r="AE11195">
        <v>0</v>
      </c>
    </row>
    <row r="11196" spans="1:31" x14ac:dyDescent="0.25">
      <c r="A11196">
        <v>1662816</v>
      </c>
      <c r="B11196">
        <v>1</v>
      </c>
      <c r="C11196" t="s">
        <v>81</v>
      </c>
      <c r="D11196" t="s">
        <v>118</v>
      </c>
      <c r="E11196" t="s">
        <v>152</v>
      </c>
      <c r="F11196" t="s">
        <v>31152</v>
      </c>
      <c r="G11196" t="s">
        <v>507</v>
      </c>
      <c r="H11196" t="s">
        <v>149</v>
      </c>
      <c r="I11196" t="s">
        <v>135</v>
      </c>
      <c r="J11196" t="s">
        <v>136</v>
      </c>
      <c r="K11196" t="s">
        <v>137</v>
      </c>
      <c r="L11196" t="s">
        <v>31153</v>
      </c>
      <c r="M11196" t="s">
        <v>31154</v>
      </c>
      <c r="N11196">
        <v>0.61222222199999998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1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D11196">
        <v>0</v>
      </c>
      <c r="AE11196">
        <v>0</v>
      </c>
    </row>
    <row r="11197" spans="1:31" x14ac:dyDescent="0.25">
      <c r="A11197">
        <v>1635611</v>
      </c>
      <c r="B11197">
        <v>1</v>
      </c>
      <c r="C11197" t="s">
        <v>80</v>
      </c>
      <c r="D11197" t="s">
        <v>96</v>
      </c>
      <c r="E11197" t="s">
        <v>152</v>
      </c>
      <c r="F11197" t="s">
        <v>31155</v>
      </c>
      <c r="G11197" t="s">
        <v>154</v>
      </c>
      <c r="H11197" t="s">
        <v>149</v>
      </c>
      <c r="I11197" t="s">
        <v>135</v>
      </c>
      <c r="J11197" t="s">
        <v>136</v>
      </c>
      <c r="K11197" t="s">
        <v>137</v>
      </c>
      <c r="L11197" t="s">
        <v>31156</v>
      </c>
      <c r="M11197" t="s">
        <v>31157</v>
      </c>
      <c r="N11197">
        <v>4.790277777</v>
      </c>
      <c r="O11197">
        <v>0</v>
      </c>
      <c r="P11197">
        <v>0</v>
      </c>
      <c r="Q11197">
        <v>1</v>
      </c>
      <c r="R11197">
        <v>0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D11197">
        <v>0</v>
      </c>
      <c r="AE11197">
        <v>0</v>
      </c>
    </row>
    <row r="11198" spans="1:31" x14ac:dyDescent="0.25">
      <c r="A11198">
        <v>1636616</v>
      </c>
      <c r="B11198">
        <v>1</v>
      </c>
      <c r="C11198" t="s">
        <v>80</v>
      </c>
      <c r="D11198" t="s">
        <v>102</v>
      </c>
      <c r="E11198" t="s">
        <v>152</v>
      </c>
      <c r="F11198" t="s">
        <v>31158</v>
      </c>
      <c r="G11198" t="s">
        <v>154</v>
      </c>
      <c r="H11198" t="s">
        <v>149</v>
      </c>
      <c r="I11198" t="s">
        <v>135</v>
      </c>
      <c r="J11198" t="s">
        <v>136</v>
      </c>
      <c r="K11198" t="s">
        <v>137</v>
      </c>
      <c r="L11198" t="s">
        <v>31159</v>
      </c>
      <c r="M11198" t="s">
        <v>31160</v>
      </c>
      <c r="N11198">
        <v>2.2797222220000002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</v>
      </c>
      <c r="AC11198">
        <v>0</v>
      </c>
      <c r="AD11198">
        <v>0</v>
      </c>
      <c r="AE11198">
        <v>0</v>
      </c>
    </row>
    <row r="11199" spans="1:31" x14ac:dyDescent="0.25">
      <c r="A11199">
        <v>1660589</v>
      </c>
      <c r="B11199">
        <v>1</v>
      </c>
      <c r="C11199" t="s">
        <v>80</v>
      </c>
      <c r="D11199" t="s">
        <v>83</v>
      </c>
      <c r="E11199" t="s">
        <v>152</v>
      </c>
      <c r="F11199" t="s">
        <v>31113</v>
      </c>
      <c r="G11199" t="s">
        <v>154</v>
      </c>
      <c r="H11199" t="s">
        <v>149</v>
      </c>
      <c r="I11199" t="s">
        <v>135</v>
      </c>
      <c r="J11199" t="s">
        <v>136</v>
      </c>
      <c r="K11199" t="s">
        <v>137</v>
      </c>
      <c r="L11199" t="s">
        <v>31161</v>
      </c>
      <c r="M11199" t="s">
        <v>31162</v>
      </c>
      <c r="N11199">
        <v>2.162222222</v>
      </c>
      <c r="O11199">
        <v>0</v>
      </c>
      <c r="P11199">
        <v>2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D11199">
        <v>0</v>
      </c>
      <c r="AE11199">
        <v>0</v>
      </c>
    </row>
    <row r="11200" spans="1:31" x14ac:dyDescent="0.25">
      <c r="A11200">
        <v>1636424</v>
      </c>
      <c r="B11200">
        <v>1</v>
      </c>
      <c r="C11200" t="s">
        <v>80</v>
      </c>
      <c r="D11200" t="s">
        <v>82</v>
      </c>
      <c r="E11200" t="s">
        <v>152</v>
      </c>
      <c r="F11200" t="s">
        <v>31163</v>
      </c>
      <c r="G11200" t="s">
        <v>231</v>
      </c>
      <c r="H11200" t="s">
        <v>149</v>
      </c>
      <c r="I11200" t="s">
        <v>135</v>
      </c>
      <c r="J11200" t="s">
        <v>136</v>
      </c>
      <c r="K11200" t="s">
        <v>137</v>
      </c>
      <c r="L11200" t="s">
        <v>31164</v>
      </c>
      <c r="M11200" t="s">
        <v>31165</v>
      </c>
      <c r="N11200">
        <v>1.427777777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D11200">
        <v>0</v>
      </c>
      <c r="AE11200">
        <v>0</v>
      </c>
    </row>
    <row r="11201" spans="1:31" x14ac:dyDescent="0.25">
      <c r="A11201">
        <v>1636464</v>
      </c>
      <c r="B11201">
        <v>1</v>
      </c>
      <c r="C11201" t="s">
        <v>81</v>
      </c>
      <c r="D11201" t="s">
        <v>113</v>
      </c>
      <c r="E11201" t="s">
        <v>152</v>
      </c>
      <c r="F11201" t="s">
        <v>31166</v>
      </c>
      <c r="G11201" t="s">
        <v>154</v>
      </c>
      <c r="H11201" t="s">
        <v>149</v>
      </c>
      <c r="I11201" t="s">
        <v>135</v>
      </c>
      <c r="J11201" t="s">
        <v>136</v>
      </c>
      <c r="K11201" t="s">
        <v>137</v>
      </c>
      <c r="L11201" t="s">
        <v>31167</v>
      </c>
      <c r="M11201" t="s">
        <v>31168</v>
      </c>
      <c r="N11201">
        <v>1.2661111110000001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</v>
      </c>
      <c r="AC11201">
        <v>0</v>
      </c>
      <c r="AD11201">
        <v>0</v>
      </c>
      <c r="AE11201">
        <v>0</v>
      </c>
    </row>
    <row r="11202" spans="1:31" x14ac:dyDescent="0.25">
      <c r="A11202">
        <v>1631764</v>
      </c>
      <c r="B11202">
        <v>1</v>
      </c>
      <c r="C11202" t="s">
        <v>80</v>
      </c>
      <c r="D11202" t="s">
        <v>104</v>
      </c>
      <c r="E11202" t="s">
        <v>131</v>
      </c>
      <c r="F11202" t="s">
        <v>31169</v>
      </c>
      <c r="G11202" t="s">
        <v>148</v>
      </c>
      <c r="H11202" t="s">
        <v>134</v>
      </c>
      <c r="I11202" t="s">
        <v>135</v>
      </c>
      <c r="J11202" t="s">
        <v>136</v>
      </c>
      <c r="K11202" t="s">
        <v>143</v>
      </c>
      <c r="L11202" t="s">
        <v>31170</v>
      </c>
      <c r="M11202" t="s">
        <v>31171</v>
      </c>
      <c r="N11202">
        <v>1.9666666660000001</v>
      </c>
      <c r="O11202">
        <v>0</v>
      </c>
      <c r="P11202">
        <v>0</v>
      </c>
      <c r="Q11202">
        <v>0</v>
      </c>
      <c r="R11202">
        <v>0</v>
      </c>
      <c r="S11202">
        <v>1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D11202">
        <v>0</v>
      </c>
      <c r="AE11202">
        <v>0</v>
      </c>
    </row>
    <row r="11203" spans="1:31" x14ac:dyDescent="0.25">
      <c r="A11203">
        <v>1634927</v>
      </c>
      <c r="B11203">
        <v>1</v>
      </c>
      <c r="C11203" t="s">
        <v>80</v>
      </c>
      <c r="D11203" t="s">
        <v>82</v>
      </c>
      <c r="E11203" t="s">
        <v>152</v>
      </c>
      <c r="F11203" t="s">
        <v>31172</v>
      </c>
      <c r="G11203" t="s">
        <v>154</v>
      </c>
      <c r="H11203" t="s">
        <v>149</v>
      </c>
      <c r="I11203" t="s">
        <v>135</v>
      </c>
      <c r="J11203" t="s">
        <v>136</v>
      </c>
      <c r="K11203" t="s">
        <v>137</v>
      </c>
      <c r="L11203" t="s">
        <v>31173</v>
      </c>
      <c r="M11203" t="s">
        <v>31174</v>
      </c>
      <c r="N11203">
        <v>0.71694444400000001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</v>
      </c>
      <c r="AC11203">
        <v>0</v>
      </c>
      <c r="AD11203">
        <v>0</v>
      </c>
      <c r="AE11203">
        <v>0</v>
      </c>
    </row>
    <row r="11204" spans="1:31" x14ac:dyDescent="0.25">
      <c r="A11204">
        <v>1632219</v>
      </c>
      <c r="B11204">
        <v>1</v>
      </c>
      <c r="C11204" t="s">
        <v>80</v>
      </c>
      <c r="D11204" t="s">
        <v>96</v>
      </c>
      <c r="E11204" t="s">
        <v>152</v>
      </c>
      <c r="F11204" t="s">
        <v>31175</v>
      </c>
      <c r="G11204" t="s">
        <v>154</v>
      </c>
      <c r="H11204" t="s">
        <v>149</v>
      </c>
      <c r="I11204" t="s">
        <v>135</v>
      </c>
      <c r="J11204" t="s">
        <v>136</v>
      </c>
      <c r="K11204" t="s">
        <v>137</v>
      </c>
      <c r="L11204" t="s">
        <v>31176</v>
      </c>
      <c r="M11204" t="s">
        <v>31177</v>
      </c>
      <c r="N11204">
        <v>6.9577777770000004</v>
      </c>
      <c r="O11204">
        <v>0</v>
      </c>
      <c r="P11204">
        <v>1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D11204">
        <v>0</v>
      </c>
      <c r="AE11204">
        <v>0</v>
      </c>
    </row>
    <row r="11205" spans="1:31" x14ac:dyDescent="0.25">
      <c r="A11205">
        <v>1665455</v>
      </c>
      <c r="B11205">
        <v>1</v>
      </c>
      <c r="C11205" t="s">
        <v>80</v>
      </c>
      <c r="D11205" t="s">
        <v>82</v>
      </c>
      <c r="E11205" t="s">
        <v>131</v>
      </c>
      <c r="F11205" t="s">
        <v>31178</v>
      </c>
      <c r="G11205" t="s">
        <v>1261</v>
      </c>
      <c r="H11205" t="s">
        <v>134</v>
      </c>
      <c r="I11205" t="s">
        <v>135</v>
      </c>
      <c r="J11205" t="s">
        <v>136</v>
      </c>
      <c r="K11205" t="s">
        <v>137</v>
      </c>
      <c r="L11205" t="s">
        <v>31179</v>
      </c>
      <c r="M11205" t="s">
        <v>31180</v>
      </c>
      <c r="N11205">
        <v>1.254444444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D11205">
        <v>0</v>
      </c>
      <c r="AE11205">
        <v>0</v>
      </c>
    </row>
    <row r="11206" spans="1:31" x14ac:dyDescent="0.25">
      <c r="A11206">
        <v>1635763</v>
      </c>
      <c r="B11206">
        <v>1</v>
      </c>
      <c r="C11206" t="s">
        <v>81</v>
      </c>
      <c r="D11206" t="s">
        <v>127</v>
      </c>
      <c r="E11206" t="s">
        <v>152</v>
      </c>
      <c r="F11206" t="s">
        <v>31181</v>
      </c>
      <c r="G11206" t="s">
        <v>154</v>
      </c>
      <c r="H11206" t="s">
        <v>149</v>
      </c>
      <c r="I11206" t="s">
        <v>135</v>
      </c>
      <c r="J11206" t="s">
        <v>136</v>
      </c>
      <c r="K11206" t="s">
        <v>137</v>
      </c>
      <c r="L11206" t="s">
        <v>31182</v>
      </c>
      <c r="M11206" t="s">
        <v>31183</v>
      </c>
      <c r="N11206">
        <v>9.6341666660000005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</v>
      </c>
      <c r="AC11206">
        <v>0</v>
      </c>
      <c r="AD11206">
        <v>0</v>
      </c>
      <c r="AE11206">
        <v>0</v>
      </c>
    </row>
    <row r="11207" spans="1:31" x14ac:dyDescent="0.25">
      <c r="A11207">
        <v>1667104</v>
      </c>
      <c r="B11207">
        <v>1</v>
      </c>
      <c r="C11207" t="s">
        <v>80</v>
      </c>
      <c r="D11207" t="s">
        <v>98</v>
      </c>
      <c r="E11207" t="s">
        <v>152</v>
      </c>
      <c r="F11207" t="s">
        <v>31184</v>
      </c>
      <c r="G11207" t="s">
        <v>154</v>
      </c>
      <c r="H11207" t="s">
        <v>149</v>
      </c>
      <c r="I11207" t="s">
        <v>135</v>
      </c>
      <c r="J11207" t="s">
        <v>136</v>
      </c>
      <c r="K11207" t="s">
        <v>137</v>
      </c>
      <c r="L11207" t="s">
        <v>31185</v>
      </c>
      <c r="M11207" t="s">
        <v>31186</v>
      </c>
      <c r="N11207">
        <v>0.84888888799999995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D11207">
        <v>0</v>
      </c>
      <c r="AE11207">
        <v>0</v>
      </c>
    </row>
    <row r="11208" spans="1:31" x14ac:dyDescent="0.25">
      <c r="A11208">
        <v>1632119</v>
      </c>
      <c r="B11208">
        <v>1</v>
      </c>
      <c r="C11208" t="s">
        <v>81</v>
      </c>
      <c r="D11208" t="s">
        <v>120</v>
      </c>
      <c r="E11208" t="s">
        <v>152</v>
      </c>
      <c r="F11208" t="s">
        <v>31187</v>
      </c>
      <c r="G11208" t="s">
        <v>154</v>
      </c>
      <c r="H11208" t="s">
        <v>149</v>
      </c>
      <c r="I11208" t="s">
        <v>135</v>
      </c>
      <c r="J11208" t="s">
        <v>136</v>
      </c>
      <c r="K11208" t="s">
        <v>137</v>
      </c>
      <c r="L11208" t="s">
        <v>31188</v>
      </c>
      <c r="M11208" t="s">
        <v>31189</v>
      </c>
      <c r="N11208">
        <v>0.63277777700000004</v>
      </c>
      <c r="O11208">
        <v>0</v>
      </c>
      <c r="P11208">
        <v>1</v>
      </c>
      <c r="Q11208">
        <v>0</v>
      </c>
      <c r="R11208">
        <v>0</v>
      </c>
      <c r="S11208">
        <v>0</v>
      </c>
      <c r="T11208">
        <v>0</v>
      </c>
      <c r="U11208">
        <v>0</v>
      </c>
      <c r="V11208">
        <v>0</v>
      </c>
      <c r="W11208">
        <v>0</v>
      </c>
      <c r="X11208">
        <v>0</v>
      </c>
      <c r="Y11208">
        <v>0</v>
      </c>
      <c r="Z11208">
        <v>0</v>
      </c>
      <c r="AA11208">
        <v>0</v>
      </c>
      <c r="AB11208">
        <v>0</v>
      </c>
      <c r="AC11208">
        <v>0</v>
      </c>
      <c r="AD11208">
        <v>0</v>
      </c>
      <c r="AE11208">
        <v>0</v>
      </c>
    </row>
    <row r="11209" spans="1:31" x14ac:dyDescent="0.25">
      <c r="A11209">
        <v>1660125</v>
      </c>
      <c r="B11209">
        <v>1</v>
      </c>
      <c r="C11209" t="s">
        <v>80</v>
      </c>
      <c r="D11209" t="s">
        <v>103</v>
      </c>
      <c r="E11209" t="s">
        <v>146</v>
      </c>
      <c r="F11209" t="s">
        <v>31190</v>
      </c>
      <c r="G11209" t="s">
        <v>22483</v>
      </c>
      <c r="H11209" t="s">
        <v>149</v>
      </c>
      <c r="I11209" t="s">
        <v>135</v>
      </c>
      <c r="J11209" t="s">
        <v>136</v>
      </c>
      <c r="K11209" t="s">
        <v>137</v>
      </c>
      <c r="L11209" t="s">
        <v>31191</v>
      </c>
      <c r="M11209" t="s">
        <v>31192</v>
      </c>
      <c r="N11209">
        <v>1.425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>
        <v>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D11209">
        <v>0</v>
      </c>
      <c r="AE11209">
        <v>0</v>
      </c>
    </row>
    <row r="11210" spans="1:31" x14ac:dyDescent="0.25">
      <c r="A11210">
        <v>1629443</v>
      </c>
      <c r="B11210">
        <v>1</v>
      </c>
      <c r="C11210" t="s">
        <v>81</v>
      </c>
      <c r="D11210" t="s">
        <v>127</v>
      </c>
      <c r="E11210" t="s">
        <v>131</v>
      </c>
      <c r="F11210" t="s">
        <v>6409</v>
      </c>
      <c r="G11210" t="s">
        <v>195</v>
      </c>
      <c r="H11210" t="s">
        <v>134</v>
      </c>
      <c r="I11210" t="s">
        <v>135</v>
      </c>
      <c r="J11210" t="s">
        <v>136</v>
      </c>
      <c r="K11210" t="s">
        <v>137</v>
      </c>
      <c r="L11210" t="s">
        <v>31193</v>
      </c>
      <c r="M11210" t="s">
        <v>31194</v>
      </c>
      <c r="N11210">
        <v>1.3094444439999999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>
        <v>0</v>
      </c>
      <c r="V11210">
        <v>0</v>
      </c>
      <c r="W11210">
        <v>0</v>
      </c>
      <c r="X11210">
        <v>0</v>
      </c>
      <c r="Y11210">
        <v>0</v>
      </c>
      <c r="Z11210">
        <v>0</v>
      </c>
      <c r="AA11210">
        <v>0</v>
      </c>
      <c r="AB11210">
        <v>0</v>
      </c>
      <c r="AC11210">
        <v>0</v>
      </c>
      <c r="AD11210">
        <v>0</v>
      </c>
      <c r="AE11210">
        <v>0</v>
      </c>
    </row>
    <row r="11211" spans="1:31" x14ac:dyDescent="0.25">
      <c r="A11211">
        <v>1664531</v>
      </c>
      <c r="B11211">
        <v>1</v>
      </c>
      <c r="C11211" t="s">
        <v>80</v>
      </c>
      <c r="D11211" t="s">
        <v>83</v>
      </c>
      <c r="E11211" t="s">
        <v>152</v>
      </c>
      <c r="F11211" t="s">
        <v>31195</v>
      </c>
      <c r="G11211" t="s">
        <v>154</v>
      </c>
      <c r="H11211" t="s">
        <v>149</v>
      </c>
      <c r="I11211" t="s">
        <v>135</v>
      </c>
      <c r="J11211" t="s">
        <v>136</v>
      </c>
      <c r="K11211" t="s">
        <v>137</v>
      </c>
      <c r="L11211" t="s">
        <v>31196</v>
      </c>
      <c r="M11211" t="s">
        <v>31197</v>
      </c>
      <c r="N11211">
        <v>1.4088888879999999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>
        <v>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D11211">
        <v>0</v>
      </c>
      <c r="AE11211">
        <v>0</v>
      </c>
    </row>
    <row r="11212" spans="1:31" x14ac:dyDescent="0.25">
      <c r="A11212">
        <v>1633204</v>
      </c>
      <c r="B11212">
        <v>1</v>
      </c>
      <c r="C11212" t="s">
        <v>80</v>
      </c>
      <c r="D11212" t="s">
        <v>92</v>
      </c>
      <c r="E11212" t="s">
        <v>146</v>
      </c>
      <c r="F11212" t="s">
        <v>29880</v>
      </c>
      <c r="G11212" t="s">
        <v>227</v>
      </c>
      <c r="H11212" t="s">
        <v>149</v>
      </c>
      <c r="I11212" t="s">
        <v>135</v>
      </c>
      <c r="J11212" t="s">
        <v>136</v>
      </c>
      <c r="K11212" t="s">
        <v>137</v>
      </c>
      <c r="L11212" t="s">
        <v>31198</v>
      </c>
      <c r="M11212" t="s">
        <v>31199</v>
      </c>
      <c r="N11212">
        <v>1.136666666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>
        <v>0</v>
      </c>
      <c r="V11212">
        <v>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D11212">
        <v>0</v>
      </c>
      <c r="AE11212">
        <v>0</v>
      </c>
    </row>
    <row r="11213" spans="1:31" x14ac:dyDescent="0.25">
      <c r="A11213">
        <v>1661345</v>
      </c>
      <c r="B11213">
        <v>1</v>
      </c>
      <c r="C11213" t="s">
        <v>80</v>
      </c>
      <c r="D11213" t="s">
        <v>92</v>
      </c>
      <c r="E11213" t="s">
        <v>152</v>
      </c>
      <c r="F11213" t="s">
        <v>31200</v>
      </c>
      <c r="G11213" t="s">
        <v>168</v>
      </c>
      <c r="H11213" t="s">
        <v>149</v>
      </c>
      <c r="I11213" t="s">
        <v>135</v>
      </c>
      <c r="J11213" t="s">
        <v>136</v>
      </c>
      <c r="K11213" t="s">
        <v>137</v>
      </c>
      <c r="L11213" t="s">
        <v>31201</v>
      </c>
      <c r="M11213" t="s">
        <v>31202</v>
      </c>
      <c r="N11213">
        <v>2.9133333330000002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>
        <v>0</v>
      </c>
      <c r="V11213">
        <v>0</v>
      </c>
      <c r="W11213">
        <v>0</v>
      </c>
      <c r="X11213">
        <v>0</v>
      </c>
      <c r="Y11213">
        <v>0</v>
      </c>
      <c r="Z11213">
        <v>0</v>
      </c>
      <c r="AA11213">
        <v>0</v>
      </c>
      <c r="AB11213">
        <v>0</v>
      </c>
      <c r="AC11213">
        <v>0</v>
      </c>
      <c r="AD11213">
        <v>0</v>
      </c>
      <c r="AE11213">
        <v>0</v>
      </c>
    </row>
    <row r="11214" spans="1:31" x14ac:dyDescent="0.25">
      <c r="A11214">
        <v>1663964</v>
      </c>
      <c r="B11214">
        <v>1</v>
      </c>
      <c r="C11214" t="s">
        <v>81</v>
      </c>
      <c r="D11214" t="s">
        <v>118</v>
      </c>
      <c r="E11214" t="s">
        <v>131</v>
      </c>
      <c r="F11214" t="s">
        <v>1995</v>
      </c>
      <c r="G11214" t="s">
        <v>195</v>
      </c>
      <c r="H11214" t="s">
        <v>134</v>
      </c>
      <c r="I11214" t="s">
        <v>135</v>
      </c>
      <c r="J11214" t="s">
        <v>136</v>
      </c>
      <c r="K11214" t="s">
        <v>137</v>
      </c>
      <c r="L11214" t="s">
        <v>31203</v>
      </c>
      <c r="M11214" t="s">
        <v>31204</v>
      </c>
      <c r="N11214">
        <v>9.1844444440000004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0</v>
      </c>
      <c r="V11214">
        <v>0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D11214">
        <v>0</v>
      </c>
      <c r="AE11214">
        <v>0</v>
      </c>
    </row>
    <row r="11215" spans="1:31" x14ac:dyDescent="0.25">
      <c r="A11215">
        <v>1632623</v>
      </c>
      <c r="B11215">
        <v>1</v>
      </c>
      <c r="C11215" t="s">
        <v>80</v>
      </c>
      <c r="D11215" t="s">
        <v>84</v>
      </c>
      <c r="E11215" t="s">
        <v>146</v>
      </c>
      <c r="F11215" t="s">
        <v>31205</v>
      </c>
      <c r="G11215" t="s">
        <v>235</v>
      </c>
      <c r="H11215" t="s">
        <v>149</v>
      </c>
      <c r="I11215" t="s">
        <v>135</v>
      </c>
      <c r="J11215" t="s">
        <v>136</v>
      </c>
      <c r="K11215" t="s">
        <v>143</v>
      </c>
      <c r="L11215" t="s">
        <v>9751</v>
      </c>
      <c r="M11215" t="s">
        <v>31206</v>
      </c>
      <c r="N11215">
        <v>2.5963127770000001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>
        <v>0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D11215">
        <v>0</v>
      </c>
      <c r="AE11215">
        <v>0</v>
      </c>
    </row>
    <row r="11216" spans="1:31" x14ac:dyDescent="0.25">
      <c r="A11216">
        <v>1632892</v>
      </c>
      <c r="B11216">
        <v>1</v>
      </c>
      <c r="C11216" t="s">
        <v>81</v>
      </c>
      <c r="D11216" t="s">
        <v>112</v>
      </c>
      <c r="E11216" t="s">
        <v>152</v>
      </c>
      <c r="F11216" t="s">
        <v>31207</v>
      </c>
      <c r="G11216" t="s">
        <v>154</v>
      </c>
      <c r="H11216" t="s">
        <v>149</v>
      </c>
      <c r="I11216" t="s">
        <v>135</v>
      </c>
      <c r="J11216" t="s">
        <v>136</v>
      </c>
      <c r="K11216" t="s">
        <v>137</v>
      </c>
      <c r="L11216" t="s">
        <v>31208</v>
      </c>
      <c r="M11216" t="s">
        <v>31209</v>
      </c>
      <c r="N11216">
        <v>1.7166666660000001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>
        <v>0</v>
      </c>
      <c r="V11216">
        <v>0</v>
      </c>
      <c r="W11216">
        <v>0</v>
      </c>
      <c r="X11216">
        <v>0</v>
      </c>
      <c r="Y11216">
        <v>0</v>
      </c>
      <c r="Z11216">
        <v>0</v>
      </c>
      <c r="AA11216">
        <v>0</v>
      </c>
      <c r="AB11216">
        <v>0</v>
      </c>
      <c r="AC11216">
        <v>0</v>
      </c>
      <c r="AD11216">
        <v>0</v>
      </c>
      <c r="AE11216">
        <v>0</v>
      </c>
    </row>
    <row r="11217" spans="1:31" x14ac:dyDescent="0.25">
      <c r="A11217">
        <v>1659244</v>
      </c>
      <c r="B11217">
        <v>1</v>
      </c>
      <c r="C11217" t="s">
        <v>80</v>
      </c>
      <c r="D11217" t="s">
        <v>110</v>
      </c>
      <c r="E11217" t="s">
        <v>152</v>
      </c>
      <c r="F11217" t="s">
        <v>31210</v>
      </c>
      <c r="G11217" t="s">
        <v>168</v>
      </c>
      <c r="H11217" t="s">
        <v>149</v>
      </c>
      <c r="I11217" t="s">
        <v>135</v>
      </c>
      <c r="J11217" t="s">
        <v>136</v>
      </c>
      <c r="K11217" t="s">
        <v>137</v>
      </c>
      <c r="L11217" t="s">
        <v>31211</v>
      </c>
      <c r="M11217" t="s">
        <v>31212</v>
      </c>
      <c r="N11217">
        <v>2.236111111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0</v>
      </c>
      <c r="U11217">
        <v>0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D11217">
        <v>0</v>
      </c>
      <c r="AE11217">
        <v>0</v>
      </c>
    </row>
    <row r="11218" spans="1:31" x14ac:dyDescent="0.25">
      <c r="A11218">
        <v>1663884</v>
      </c>
      <c r="B11218">
        <v>1</v>
      </c>
      <c r="C11218" t="s">
        <v>81</v>
      </c>
      <c r="D11218" t="s">
        <v>128</v>
      </c>
      <c r="E11218" t="s">
        <v>146</v>
      </c>
      <c r="F11218" t="s">
        <v>31213</v>
      </c>
      <c r="G11218" t="s">
        <v>227</v>
      </c>
      <c r="H11218" t="s">
        <v>149</v>
      </c>
      <c r="I11218" t="s">
        <v>135</v>
      </c>
      <c r="J11218" t="s">
        <v>136</v>
      </c>
      <c r="K11218" t="s">
        <v>137</v>
      </c>
      <c r="L11218" t="s">
        <v>31214</v>
      </c>
      <c r="M11218" t="s">
        <v>31215</v>
      </c>
      <c r="N11218">
        <v>16.235277777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>
        <v>0</v>
      </c>
      <c r="V11218">
        <v>0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D11218">
        <v>0</v>
      </c>
      <c r="AE11218">
        <v>0</v>
      </c>
    </row>
    <row r="11219" spans="1:31" x14ac:dyDescent="0.25">
      <c r="A11219">
        <v>1631229</v>
      </c>
      <c r="B11219">
        <v>1</v>
      </c>
      <c r="C11219" t="s">
        <v>80</v>
      </c>
      <c r="D11219" t="s">
        <v>106</v>
      </c>
      <c r="E11219" t="s">
        <v>642</v>
      </c>
      <c r="F11219" t="s">
        <v>31216</v>
      </c>
      <c r="G11219" t="s">
        <v>161</v>
      </c>
      <c r="H11219" t="s">
        <v>134</v>
      </c>
      <c r="I11219" t="s">
        <v>135</v>
      </c>
      <c r="J11219" t="s">
        <v>136</v>
      </c>
      <c r="K11219" t="s">
        <v>137</v>
      </c>
      <c r="L11219" t="s">
        <v>31217</v>
      </c>
      <c r="M11219" t="s">
        <v>31218</v>
      </c>
      <c r="N11219">
        <v>0.96805555499999996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0</v>
      </c>
      <c r="U11219">
        <v>0</v>
      </c>
      <c r="V11219">
        <v>0</v>
      </c>
      <c r="W11219">
        <v>0</v>
      </c>
      <c r="X11219">
        <v>0</v>
      </c>
      <c r="Y11219">
        <v>0</v>
      </c>
      <c r="Z11219">
        <v>0</v>
      </c>
      <c r="AA11219">
        <v>0</v>
      </c>
      <c r="AB11219">
        <v>0</v>
      </c>
      <c r="AC11219">
        <v>0</v>
      </c>
      <c r="AD11219">
        <v>0</v>
      </c>
      <c r="AE11219">
        <v>0</v>
      </c>
    </row>
    <row r="11220" spans="1:31" x14ac:dyDescent="0.25">
      <c r="A11220">
        <v>1628335</v>
      </c>
      <c r="B11220">
        <v>1</v>
      </c>
      <c r="C11220" t="s">
        <v>80</v>
      </c>
      <c r="D11220" t="s">
        <v>92</v>
      </c>
      <c r="E11220" t="s">
        <v>152</v>
      </c>
      <c r="F11220" t="s">
        <v>31219</v>
      </c>
      <c r="G11220" t="s">
        <v>507</v>
      </c>
      <c r="H11220" t="s">
        <v>149</v>
      </c>
      <c r="I11220" t="s">
        <v>135</v>
      </c>
      <c r="J11220" t="s">
        <v>136</v>
      </c>
      <c r="K11220" t="s">
        <v>137</v>
      </c>
      <c r="L11220" t="s">
        <v>31220</v>
      </c>
      <c r="M11220" t="s">
        <v>31221</v>
      </c>
      <c r="N11220">
        <v>1.3886111109999999</v>
      </c>
      <c r="O11220">
        <v>0</v>
      </c>
      <c r="P11220">
        <v>1</v>
      </c>
      <c r="Q11220">
        <v>0</v>
      </c>
      <c r="R11220">
        <v>0</v>
      </c>
      <c r="S11220">
        <v>0</v>
      </c>
      <c r="T11220">
        <v>0</v>
      </c>
      <c r="U11220">
        <v>0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D11220">
        <v>0</v>
      </c>
      <c r="AE11220">
        <v>0</v>
      </c>
    </row>
    <row r="11221" spans="1:31" x14ac:dyDescent="0.25">
      <c r="A11221">
        <v>1630774</v>
      </c>
      <c r="B11221">
        <v>1</v>
      </c>
      <c r="C11221" t="s">
        <v>81</v>
      </c>
      <c r="D11221" t="s">
        <v>112</v>
      </c>
      <c r="E11221" t="s">
        <v>152</v>
      </c>
      <c r="F11221" t="s">
        <v>31222</v>
      </c>
      <c r="G11221" t="s">
        <v>154</v>
      </c>
      <c r="H11221" t="s">
        <v>149</v>
      </c>
      <c r="I11221" t="s">
        <v>135</v>
      </c>
      <c r="J11221" t="s">
        <v>136</v>
      </c>
      <c r="K11221" t="s">
        <v>137</v>
      </c>
      <c r="L11221" t="s">
        <v>31223</v>
      </c>
      <c r="M11221" t="s">
        <v>31224</v>
      </c>
      <c r="N11221">
        <v>1.4225000000000001</v>
      </c>
      <c r="O11221">
        <v>0</v>
      </c>
      <c r="P11221">
        <v>1</v>
      </c>
      <c r="Q11221">
        <v>0</v>
      </c>
      <c r="R11221">
        <v>0</v>
      </c>
      <c r="S11221">
        <v>0</v>
      </c>
      <c r="T11221">
        <v>0</v>
      </c>
      <c r="U11221">
        <v>0</v>
      </c>
      <c r="V11221">
        <v>0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D11221">
        <v>0</v>
      </c>
      <c r="AE11221">
        <v>0</v>
      </c>
    </row>
    <row r="11222" spans="1:31" x14ac:dyDescent="0.25">
      <c r="A11222">
        <v>1635726</v>
      </c>
      <c r="B11222">
        <v>1</v>
      </c>
      <c r="C11222" t="s">
        <v>80</v>
      </c>
      <c r="D11222" t="s">
        <v>84</v>
      </c>
      <c r="E11222" t="s">
        <v>131</v>
      </c>
      <c r="F11222" t="s">
        <v>31225</v>
      </c>
      <c r="G11222" t="s">
        <v>195</v>
      </c>
      <c r="H11222" t="s">
        <v>134</v>
      </c>
      <c r="I11222" t="s">
        <v>135</v>
      </c>
      <c r="J11222" t="s">
        <v>136</v>
      </c>
      <c r="K11222" t="s">
        <v>137</v>
      </c>
      <c r="L11222" t="s">
        <v>31226</v>
      </c>
      <c r="M11222" t="s">
        <v>31227</v>
      </c>
      <c r="N11222">
        <v>3.8966666659999998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0</v>
      </c>
      <c r="AC11222">
        <v>0</v>
      </c>
      <c r="AD11222">
        <v>0</v>
      </c>
      <c r="AE11222">
        <v>0</v>
      </c>
    </row>
    <row r="11223" spans="1:31" x14ac:dyDescent="0.25">
      <c r="A11223">
        <v>1658348</v>
      </c>
      <c r="B11223">
        <v>1</v>
      </c>
      <c r="C11223" t="s">
        <v>80</v>
      </c>
      <c r="D11223" t="s">
        <v>110</v>
      </c>
      <c r="E11223" t="s">
        <v>152</v>
      </c>
      <c r="F11223" t="s">
        <v>31228</v>
      </c>
      <c r="G11223" t="s">
        <v>154</v>
      </c>
      <c r="H11223" t="s">
        <v>149</v>
      </c>
      <c r="I11223" t="s">
        <v>135</v>
      </c>
      <c r="J11223" t="s">
        <v>136</v>
      </c>
      <c r="K11223" t="s">
        <v>137</v>
      </c>
      <c r="L11223" t="s">
        <v>31229</v>
      </c>
      <c r="M11223" t="s">
        <v>31230</v>
      </c>
      <c r="N11223">
        <v>1.608055555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>
        <v>0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D11223">
        <v>0</v>
      </c>
      <c r="AE11223">
        <v>0</v>
      </c>
    </row>
    <row r="11224" spans="1:31" x14ac:dyDescent="0.25">
      <c r="A11224">
        <v>1629861</v>
      </c>
      <c r="B11224">
        <v>1</v>
      </c>
      <c r="C11224" t="s">
        <v>80</v>
      </c>
      <c r="D11224" t="s">
        <v>104</v>
      </c>
      <c r="E11224" t="s">
        <v>152</v>
      </c>
      <c r="F11224" t="s">
        <v>31231</v>
      </c>
      <c r="G11224" t="s">
        <v>507</v>
      </c>
      <c r="H11224" t="s">
        <v>149</v>
      </c>
      <c r="I11224" t="s">
        <v>135</v>
      </c>
      <c r="J11224" t="s">
        <v>136</v>
      </c>
      <c r="K11224" t="s">
        <v>137</v>
      </c>
      <c r="L11224" t="s">
        <v>31232</v>
      </c>
      <c r="M11224" t="s">
        <v>31233</v>
      </c>
      <c r="N11224">
        <v>2.7952777769999999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0</v>
      </c>
      <c r="U11224">
        <v>0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D11224">
        <v>0</v>
      </c>
      <c r="AE11224">
        <v>0</v>
      </c>
    </row>
    <row r="11225" spans="1:31" x14ac:dyDescent="0.25">
      <c r="A11225">
        <v>1663990</v>
      </c>
      <c r="B11225">
        <v>1</v>
      </c>
      <c r="C11225" t="s">
        <v>81</v>
      </c>
      <c r="D11225" t="s">
        <v>121</v>
      </c>
      <c r="E11225" t="s">
        <v>131</v>
      </c>
      <c r="F11225" t="s">
        <v>9798</v>
      </c>
      <c r="G11225" t="s">
        <v>195</v>
      </c>
      <c r="H11225" t="s">
        <v>134</v>
      </c>
      <c r="I11225" t="s">
        <v>135</v>
      </c>
      <c r="J11225" t="s">
        <v>136</v>
      </c>
      <c r="K11225" t="s">
        <v>137</v>
      </c>
      <c r="L11225" t="s">
        <v>31234</v>
      </c>
      <c r="M11225" t="s">
        <v>31235</v>
      </c>
      <c r="N11225">
        <v>1.5816666660000001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0</v>
      </c>
      <c r="AC11225">
        <v>0</v>
      </c>
      <c r="AD11225">
        <v>0</v>
      </c>
      <c r="AE11225">
        <v>0</v>
      </c>
    </row>
    <row r="11226" spans="1:31" x14ac:dyDescent="0.25">
      <c r="A11226">
        <v>1632955</v>
      </c>
      <c r="B11226">
        <v>1</v>
      </c>
      <c r="C11226" t="s">
        <v>80</v>
      </c>
      <c r="D11226" t="s">
        <v>90</v>
      </c>
      <c r="E11226" t="s">
        <v>152</v>
      </c>
      <c r="F11226" t="s">
        <v>31236</v>
      </c>
      <c r="G11226" t="s">
        <v>154</v>
      </c>
      <c r="H11226" t="s">
        <v>149</v>
      </c>
      <c r="I11226" t="s">
        <v>135</v>
      </c>
      <c r="J11226" t="s">
        <v>136</v>
      </c>
      <c r="K11226" t="s">
        <v>137</v>
      </c>
      <c r="L11226" t="s">
        <v>31237</v>
      </c>
      <c r="M11226" t="s">
        <v>31238</v>
      </c>
      <c r="N11226">
        <v>1.365</v>
      </c>
      <c r="O11226">
        <v>0</v>
      </c>
      <c r="P11226">
        <v>1</v>
      </c>
      <c r="Q11226">
        <v>0</v>
      </c>
      <c r="R11226">
        <v>0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D11226">
        <v>0</v>
      </c>
      <c r="AE11226">
        <v>0</v>
      </c>
    </row>
    <row r="11227" spans="1:31" x14ac:dyDescent="0.25">
      <c r="A11227">
        <v>1665464</v>
      </c>
      <c r="B11227">
        <v>1</v>
      </c>
      <c r="C11227" t="s">
        <v>80</v>
      </c>
      <c r="D11227" t="s">
        <v>104</v>
      </c>
      <c r="E11227" t="s">
        <v>152</v>
      </c>
      <c r="F11227" t="s">
        <v>31239</v>
      </c>
      <c r="G11227" t="s">
        <v>154</v>
      </c>
      <c r="H11227" t="s">
        <v>149</v>
      </c>
      <c r="I11227" t="s">
        <v>135</v>
      </c>
      <c r="J11227" t="s">
        <v>136</v>
      </c>
      <c r="K11227" t="s">
        <v>137</v>
      </c>
      <c r="L11227" t="s">
        <v>31240</v>
      </c>
      <c r="M11227" t="s">
        <v>31241</v>
      </c>
      <c r="N11227">
        <v>1.696111111</v>
      </c>
      <c r="O11227">
        <v>0</v>
      </c>
      <c r="P11227">
        <v>1</v>
      </c>
      <c r="Q11227">
        <v>0</v>
      </c>
      <c r="R11227">
        <v>0</v>
      </c>
      <c r="S11227">
        <v>0</v>
      </c>
      <c r="T11227">
        <v>0</v>
      </c>
      <c r="U11227">
        <v>0</v>
      </c>
      <c r="V11227">
        <v>0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D11227">
        <v>0</v>
      </c>
      <c r="AE11227">
        <v>0</v>
      </c>
    </row>
    <row r="11228" spans="1:31" x14ac:dyDescent="0.25">
      <c r="A11228">
        <v>1638059</v>
      </c>
      <c r="B11228">
        <v>1</v>
      </c>
      <c r="C11228" t="s">
        <v>80</v>
      </c>
      <c r="D11228" t="s">
        <v>110</v>
      </c>
      <c r="E11228" t="s">
        <v>146</v>
      </c>
      <c r="F11228" t="s">
        <v>31242</v>
      </c>
      <c r="G11228" t="s">
        <v>260</v>
      </c>
      <c r="H11228" t="s">
        <v>149</v>
      </c>
      <c r="I11228" t="s">
        <v>135</v>
      </c>
      <c r="J11228" t="s">
        <v>136</v>
      </c>
      <c r="K11228" t="s">
        <v>137</v>
      </c>
      <c r="L11228" t="s">
        <v>31243</v>
      </c>
      <c r="M11228" t="s">
        <v>31244</v>
      </c>
      <c r="N11228">
        <v>2.1205555550000001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0</v>
      </c>
      <c r="AC11228">
        <v>0</v>
      </c>
      <c r="AD11228">
        <v>0</v>
      </c>
      <c r="AE11228">
        <v>0</v>
      </c>
    </row>
    <row r="11229" spans="1:31" x14ac:dyDescent="0.25">
      <c r="A11229">
        <v>1628066</v>
      </c>
      <c r="B11229">
        <v>1</v>
      </c>
      <c r="C11229" t="s">
        <v>80</v>
      </c>
      <c r="D11229" t="s">
        <v>106</v>
      </c>
      <c r="E11229" t="s">
        <v>362</v>
      </c>
      <c r="F11229" t="s">
        <v>31245</v>
      </c>
      <c r="G11229" t="s">
        <v>180</v>
      </c>
      <c r="H11229" t="s">
        <v>149</v>
      </c>
      <c r="I11229" t="s">
        <v>135</v>
      </c>
      <c r="J11229" t="s">
        <v>136</v>
      </c>
      <c r="K11229" t="s">
        <v>137</v>
      </c>
      <c r="L11229" t="s">
        <v>31246</v>
      </c>
      <c r="M11229" t="s">
        <v>31247</v>
      </c>
      <c r="N11229">
        <v>0.64472222199999996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1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D11229">
        <v>0</v>
      </c>
      <c r="AE11229">
        <v>0</v>
      </c>
    </row>
    <row r="11230" spans="1:31" x14ac:dyDescent="0.25">
      <c r="A11230">
        <v>1666463</v>
      </c>
      <c r="B11230">
        <v>1</v>
      </c>
      <c r="C11230" t="s">
        <v>80</v>
      </c>
      <c r="D11230" t="s">
        <v>101</v>
      </c>
      <c r="E11230" t="s">
        <v>152</v>
      </c>
      <c r="F11230" t="s">
        <v>31248</v>
      </c>
      <c r="G11230" t="s">
        <v>172</v>
      </c>
      <c r="H11230" t="s">
        <v>149</v>
      </c>
      <c r="I11230" t="s">
        <v>135</v>
      </c>
      <c r="J11230" t="s">
        <v>136</v>
      </c>
      <c r="K11230" t="s">
        <v>137</v>
      </c>
      <c r="L11230" t="s">
        <v>31249</v>
      </c>
      <c r="M11230" t="s">
        <v>31250</v>
      </c>
      <c r="N11230">
        <v>0.75333333300000005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0</v>
      </c>
      <c r="U11230">
        <v>0</v>
      </c>
      <c r="V11230">
        <v>0</v>
      </c>
      <c r="W11230">
        <v>0</v>
      </c>
      <c r="X11230">
        <v>0</v>
      </c>
      <c r="Y11230">
        <v>0</v>
      </c>
      <c r="Z11230">
        <v>0</v>
      </c>
      <c r="AA11230">
        <v>0</v>
      </c>
      <c r="AB11230">
        <v>0</v>
      </c>
      <c r="AC11230">
        <v>0</v>
      </c>
      <c r="AD11230">
        <v>0</v>
      </c>
      <c r="AE11230">
        <v>0</v>
      </c>
    </row>
    <row r="11231" spans="1:31" x14ac:dyDescent="0.25">
      <c r="A11231">
        <v>1627780</v>
      </c>
      <c r="B11231">
        <v>1</v>
      </c>
      <c r="C11231" t="s">
        <v>80</v>
      </c>
      <c r="D11231" t="s">
        <v>99</v>
      </c>
      <c r="E11231" t="s">
        <v>152</v>
      </c>
      <c r="F11231" t="s">
        <v>31251</v>
      </c>
      <c r="G11231" t="s">
        <v>154</v>
      </c>
      <c r="H11231" t="s">
        <v>149</v>
      </c>
      <c r="I11231" t="s">
        <v>135</v>
      </c>
      <c r="J11231" t="s">
        <v>136</v>
      </c>
      <c r="K11231" t="s">
        <v>137</v>
      </c>
      <c r="L11231" t="s">
        <v>31252</v>
      </c>
      <c r="M11231" t="s">
        <v>31253</v>
      </c>
      <c r="N11231">
        <v>6.2119444440000002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>
        <v>0</v>
      </c>
      <c r="V11231">
        <v>0</v>
      </c>
      <c r="W11231">
        <v>0</v>
      </c>
      <c r="X11231">
        <v>0</v>
      </c>
      <c r="Y11231">
        <v>0</v>
      </c>
      <c r="Z11231">
        <v>0</v>
      </c>
      <c r="AA11231">
        <v>0</v>
      </c>
      <c r="AB11231">
        <v>0</v>
      </c>
      <c r="AC11231">
        <v>0</v>
      </c>
      <c r="AD11231">
        <v>0</v>
      </c>
      <c r="AE11231">
        <v>0</v>
      </c>
    </row>
    <row r="11232" spans="1:31" x14ac:dyDescent="0.25">
      <c r="A11232">
        <v>1632065</v>
      </c>
      <c r="B11232">
        <v>1</v>
      </c>
      <c r="C11232" t="s">
        <v>80</v>
      </c>
      <c r="D11232" t="s">
        <v>97</v>
      </c>
      <c r="E11232" t="s">
        <v>131</v>
      </c>
      <c r="F11232" t="s">
        <v>31254</v>
      </c>
      <c r="G11232" t="s">
        <v>148</v>
      </c>
      <c r="H11232" t="s">
        <v>134</v>
      </c>
      <c r="I11232" t="s">
        <v>135</v>
      </c>
      <c r="J11232" t="s">
        <v>136</v>
      </c>
      <c r="K11232" t="s">
        <v>143</v>
      </c>
      <c r="L11232" t="s">
        <v>31255</v>
      </c>
      <c r="M11232" t="s">
        <v>31256</v>
      </c>
      <c r="N11232">
        <v>6.1102388879999996</v>
      </c>
      <c r="O11232">
        <v>0</v>
      </c>
      <c r="P11232">
        <v>0</v>
      </c>
      <c r="Q11232">
        <v>0</v>
      </c>
      <c r="R11232">
        <v>0</v>
      </c>
      <c r="S11232">
        <v>1</v>
      </c>
      <c r="T11232">
        <v>0</v>
      </c>
      <c r="U11232">
        <v>0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D11232">
        <v>0</v>
      </c>
      <c r="AE11232">
        <v>0</v>
      </c>
    </row>
    <row r="11233" spans="1:31" x14ac:dyDescent="0.25">
      <c r="A11233">
        <v>1628839</v>
      </c>
      <c r="B11233">
        <v>1</v>
      </c>
      <c r="C11233" t="s">
        <v>80</v>
      </c>
      <c r="D11233" t="s">
        <v>98</v>
      </c>
      <c r="E11233" t="s">
        <v>152</v>
      </c>
      <c r="F11233" t="s">
        <v>31257</v>
      </c>
      <c r="G11233" t="s">
        <v>154</v>
      </c>
      <c r="H11233" t="s">
        <v>149</v>
      </c>
      <c r="I11233" t="s">
        <v>135</v>
      </c>
      <c r="J11233" t="s">
        <v>136</v>
      </c>
      <c r="K11233" t="s">
        <v>137</v>
      </c>
      <c r="L11233" t="s">
        <v>4546</v>
      </c>
      <c r="M11233" t="s">
        <v>31258</v>
      </c>
      <c r="N11233">
        <v>2.1972222220000002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>
        <v>0</v>
      </c>
      <c r="V11233">
        <v>0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D11233">
        <v>0</v>
      </c>
      <c r="AE11233">
        <v>0</v>
      </c>
    </row>
    <row r="11234" spans="1:31" x14ac:dyDescent="0.25">
      <c r="A11234">
        <v>1658700</v>
      </c>
      <c r="B11234">
        <v>1</v>
      </c>
      <c r="C11234" t="s">
        <v>80</v>
      </c>
      <c r="D11234" t="s">
        <v>83</v>
      </c>
      <c r="E11234" t="s">
        <v>146</v>
      </c>
      <c r="F11234" t="s">
        <v>31259</v>
      </c>
      <c r="G11234" t="s">
        <v>288</v>
      </c>
      <c r="H11234" t="s">
        <v>149</v>
      </c>
      <c r="I11234" t="s">
        <v>135</v>
      </c>
      <c r="J11234" t="s">
        <v>136</v>
      </c>
      <c r="K11234" t="s">
        <v>137</v>
      </c>
      <c r="L11234" t="s">
        <v>31260</v>
      </c>
      <c r="M11234" t="s">
        <v>31261</v>
      </c>
      <c r="N11234">
        <v>2.3505555550000001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</v>
      </c>
      <c r="AC11234">
        <v>0</v>
      </c>
      <c r="AD11234">
        <v>0</v>
      </c>
      <c r="AE11234">
        <v>0</v>
      </c>
    </row>
    <row r="11235" spans="1:31" x14ac:dyDescent="0.25">
      <c r="A11235">
        <v>1664651</v>
      </c>
      <c r="B11235">
        <v>1</v>
      </c>
      <c r="C11235" t="s">
        <v>80</v>
      </c>
      <c r="D11235" t="s">
        <v>98</v>
      </c>
      <c r="E11235" t="s">
        <v>152</v>
      </c>
      <c r="F11235" t="s">
        <v>31262</v>
      </c>
      <c r="G11235" t="s">
        <v>154</v>
      </c>
      <c r="H11235" t="s">
        <v>149</v>
      </c>
      <c r="I11235" t="s">
        <v>135</v>
      </c>
      <c r="J11235" t="s">
        <v>136</v>
      </c>
      <c r="K11235" t="s">
        <v>137</v>
      </c>
      <c r="L11235" t="s">
        <v>24707</v>
      </c>
      <c r="M11235" t="s">
        <v>31263</v>
      </c>
      <c r="N11235">
        <v>0.35138888800000001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D11235">
        <v>0</v>
      </c>
      <c r="AE11235">
        <v>0</v>
      </c>
    </row>
    <row r="11236" spans="1:31" x14ac:dyDescent="0.25">
      <c r="A11236">
        <v>1636722</v>
      </c>
      <c r="B11236">
        <v>1</v>
      </c>
      <c r="C11236" t="s">
        <v>80</v>
      </c>
      <c r="D11236" t="s">
        <v>110</v>
      </c>
      <c r="E11236" t="s">
        <v>146</v>
      </c>
      <c r="F11236" t="s">
        <v>31242</v>
      </c>
      <c r="G11236" t="s">
        <v>227</v>
      </c>
      <c r="H11236" t="s">
        <v>149</v>
      </c>
      <c r="I11236" t="s">
        <v>135</v>
      </c>
      <c r="J11236" t="s">
        <v>136</v>
      </c>
      <c r="K11236" t="s">
        <v>137</v>
      </c>
      <c r="L11236" t="s">
        <v>31264</v>
      </c>
      <c r="M11236" t="s">
        <v>31265</v>
      </c>
      <c r="N11236">
        <v>2.6669444439999999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</v>
      </c>
      <c r="AC11236">
        <v>0</v>
      </c>
      <c r="AD11236">
        <v>0</v>
      </c>
      <c r="AE11236">
        <v>0</v>
      </c>
    </row>
    <row r="11237" spans="1:31" x14ac:dyDescent="0.25">
      <c r="A11237">
        <v>1665009</v>
      </c>
      <c r="B11237">
        <v>1</v>
      </c>
      <c r="C11237" t="s">
        <v>80</v>
      </c>
      <c r="D11237" t="s">
        <v>106</v>
      </c>
      <c r="E11237" t="s">
        <v>362</v>
      </c>
      <c r="F11237" t="s">
        <v>31266</v>
      </c>
      <c r="G11237" t="s">
        <v>227</v>
      </c>
      <c r="H11237" t="s">
        <v>149</v>
      </c>
      <c r="I11237" t="s">
        <v>135</v>
      </c>
      <c r="J11237" t="s">
        <v>136</v>
      </c>
      <c r="K11237" t="s">
        <v>137</v>
      </c>
      <c r="L11237" t="s">
        <v>31267</v>
      </c>
      <c r="M11237" t="s">
        <v>31268</v>
      </c>
      <c r="N11237">
        <v>2.568888888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1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D11237">
        <v>0</v>
      </c>
      <c r="AE11237">
        <v>0</v>
      </c>
    </row>
    <row r="11238" spans="1:31" x14ac:dyDescent="0.25">
      <c r="A11238">
        <v>1667047</v>
      </c>
      <c r="B11238">
        <v>1</v>
      </c>
      <c r="C11238" t="s">
        <v>80</v>
      </c>
      <c r="D11238" t="s">
        <v>105</v>
      </c>
      <c r="E11238" t="s">
        <v>152</v>
      </c>
      <c r="F11238" t="s">
        <v>31269</v>
      </c>
      <c r="G11238" t="s">
        <v>172</v>
      </c>
      <c r="H11238" t="s">
        <v>149</v>
      </c>
      <c r="I11238" t="s">
        <v>135</v>
      </c>
      <c r="J11238" t="s">
        <v>136</v>
      </c>
      <c r="K11238" t="s">
        <v>137</v>
      </c>
      <c r="L11238" t="s">
        <v>31270</v>
      </c>
      <c r="M11238" t="s">
        <v>31271</v>
      </c>
      <c r="N11238">
        <v>0.72055555500000001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0</v>
      </c>
      <c r="AA11238">
        <v>0</v>
      </c>
      <c r="AB11238">
        <v>0</v>
      </c>
      <c r="AC11238">
        <v>0</v>
      </c>
      <c r="AD11238">
        <v>0</v>
      </c>
      <c r="AE11238">
        <v>0</v>
      </c>
    </row>
    <row r="11239" spans="1:31" x14ac:dyDescent="0.25">
      <c r="A11239">
        <v>1659513</v>
      </c>
      <c r="B11239">
        <v>1</v>
      </c>
      <c r="C11239" t="s">
        <v>81</v>
      </c>
      <c r="D11239" t="s">
        <v>112</v>
      </c>
      <c r="E11239" t="s">
        <v>152</v>
      </c>
      <c r="F11239" t="s">
        <v>31272</v>
      </c>
      <c r="G11239" t="s">
        <v>154</v>
      </c>
      <c r="H11239" t="s">
        <v>149</v>
      </c>
      <c r="I11239" t="s">
        <v>135</v>
      </c>
      <c r="J11239" t="s">
        <v>136</v>
      </c>
      <c r="K11239" t="s">
        <v>137</v>
      </c>
      <c r="L11239" t="s">
        <v>31273</v>
      </c>
      <c r="M11239" t="s">
        <v>31274</v>
      </c>
      <c r="N11239">
        <v>1.4472222219999999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D11239">
        <v>0</v>
      </c>
      <c r="AE11239">
        <v>0</v>
      </c>
    </row>
    <row r="11240" spans="1:31" x14ac:dyDescent="0.25">
      <c r="A11240">
        <v>1659928</v>
      </c>
      <c r="B11240">
        <v>1</v>
      </c>
      <c r="C11240" t="s">
        <v>80</v>
      </c>
      <c r="D11240" t="s">
        <v>108</v>
      </c>
      <c r="E11240" t="s">
        <v>152</v>
      </c>
      <c r="F11240" t="s">
        <v>31275</v>
      </c>
      <c r="G11240" t="s">
        <v>154</v>
      </c>
      <c r="H11240" t="s">
        <v>149</v>
      </c>
      <c r="I11240" t="s">
        <v>135</v>
      </c>
      <c r="J11240" t="s">
        <v>136</v>
      </c>
      <c r="K11240" t="s">
        <v>137</v>
      </c>
      <c r="L11240" t="s">
        <v>31276</v>
      </c>
      <c r="M11240" t="s">
        <v>31277</v>
      </c>
      <c r="N11240">
        <v>4.4708333329999999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D11240">
        <v>0</v>
      </c>
      <c r="AE11240">
        <v>0</v>
      </c>
    </row>
    <row r="11241" spans="1:31" x14ac:dyDescent="0.25">
      <c r="A11241">
        <v>1632400</v>
      </c>
      <c r="B11241">
        <v>1</v>
      </c>
      <c r="C11241" t="s">
        <v>80</v>
      </c>
      <c r="D11241" t="s">
        <v>107</v>
      </c>
      <c r="E11241" t="s">
        <v>152</v>
      </c>
      <c r="F11241" t="s">
        <v>31278</v>
      </c>
      <c r="G11241" t="s">
        <v>168</v>
      </c>
      <c r="H11241" t="s">
        <v>149</v>
      </c>
      <c r="I11241" t="s">
        <v>135</v>
      </c>
      <c r="J11241" t="s">
        <v>136</v>
      </c>
      <c r="K11241" t="s">
        <v>137</v>
      </c>
      <c r="L11241" t="s">
        <v>31279</v>
      </c>
      <c r="M11241" t="s">
        <v>31280</v>
      </c>
      <c r="N11241">
        <v>0.90777777699999995</v>
      </c>
      <c r="O11241">
        <v>0</v>
      </c>
      <c r="P11241">
        <v>2</v>
      </c>
      <c r="Q11241">
        <v>0</v>
      </c>
      <c r="R11241">
        <v>0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0</v>
      </c>
      <c r="AA11241">
        <v>0</v>
      </c>
      <c r="AB11241">
        <v>0</v>
      </c>
      <c r="AC11241">
        <v>0</v>
      </c>
      <c r="AD11241">
        <v>0</v>
      </c>
      <c r="AE11241">
        <v>0</v>
      </c>
    </row>
    <row r="11242" spans="1:31" x14ac:dyDescent="0.25">
      <c r="A11242">
        <v>1629875</v>
      </c>
      <c r="B11242">
        <v>1</v>
      </c>
      <c r="C11242" t="s">
        <v>80</v>
      </c>
      <c r="D11242" t="s">
        <v>110</v>
      </c>
      <c r="E11242" t="s">
        <v>152</v>
      </c>
      <c r="F11242" t="s">
        <v>31281</v>
      </c>
      <c r="G11242" t="s">
        <v>154</v>
      </c>
      <c r="H11242" t="s">
        <v>149</v>
      </c>
      <c r="I11242" t="s">
        <v>135</v>
      </c>
      <c r="J11242" t="s">
        <v>136</v>
      </c>
      <c r="K11242" t="s">
        <v>137</v>
      </c>
      <c r="L11242" t="s">
        <v>31282</v>
      </c>
      <c r="M11242" t="s">
        <v>31283</v>
      </c>
      <c r="N11242">
        <v>0.55444444400000004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D11242">
        <v>0</v>
      </c>
      <c r="AE11242">
        <v>0</v>
      </c>
    </row>
    <row r="11243" spans="1:31" x14ac:dyDescent="0.25">
      <c r="A11243">
        <v>1663214</v>
      </c>
      <c r="B11243">
        <v>1</v>
      </c>
      <c r="C11243" t="s">
        <v>80</v>
      </c>
      <c r="D11243" t="s">
        <v>91</v>
      </c>
      <c r="E11243" t="s">
        <v>1154</v>
      </c>
      <c r="F11243" t="s">
        <v>31284</v>
      </c>
      <c r="G11243" t="s">
        <v>154</v>
      </c>
      <c r="H11243" t="s">
        <v>149</v>
      </c>
      <c r="I11243" t="s">
        <v>135</v>
      </c>
      <c r="J11243" t="s">
        <v>136</v>
      </c>
      <c r="K11243" t="s">
        <v>137</v>
      </c>
      <c r="L11243" t="s">
        <v>31285</v>
      </c>
      <c r="M11243" t="s">
        <v>31286</v>
      </c>
      <c r="N11243">
        <v>1.1725000000000001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D11243">
        <v>0</v>
      </c>
      <c r="AE11243">
        <v>0</v>
      </c>
    </row>
    <row r="11244" spans="1:31" x14ac:dyDescent="0.25">
      <c r="A11244">
        <v>1636642</v>
      </c>
      <c r="B11244">
        <v>1</v>
      </c>
      <c r="C11244" t="s">
        <v>80</v>
      </c>
      <c r="D11244" t="s">
        <v>83</v>
      </c>
      <c r="E11244" t="s">
        <v>146</v>
      </c>
      <c r="F11244" t="s">
        <v>31116</v>
      </c>
      <c r="G11244" t="s">
        <v>260</v>
      </c>
      <c r="H11244" t="s">
        <v>149</v>
      </c>
      <c r="I11244" t="s">
        <v>135</v>
      </c>
      <c r="J11244" t="s">
        <v>136</v>
      </c>
      <c r="K11244" t="s">
        <v>137</v>
      </c>
      <c r="L11244" t="s">
        <v>31287</v>
      </c>
      <c r="M11244" t="s">
        <v>31288</v>
      </c>
      <c r="N11244">
        <v>1.771111111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</v>
      </c>
      <c r="AC11244">
        <v>0</v>
      </c>
      <c r="AD11244">
        <v>0</v>
      </c>
      <c r="AE11244">
        <v>0</v>
      </c>
    </row>
    <row r="11245" spans="1:31" x14ac:dyDescent="0.25">
      <c r="A11245">
        <v>1665049</v>
      </c>
      <c r="B11245">
        <v>1</v>
      </c>
      <c r="C11245" t="s">
        <v>81</v>
      </c>
      <c r="D11245" t="s">
        <v>127</v>
      </c>
      <c r="E11245" t="s">
        <v>152</v>
      </c>
      <c r="F11245" t="s">
        <v>31289</v>
      </c>
      <c r="G11245" t="s">
        <v>507</v>
      </c>
      <c r="H11245" t="s">
        <v>149</v>
      </c>
      <c r="I11245" t="s">
        <v>135</v>
      </c>
      <c r="J11245" t="s">
        <v>136</v>
      </c>
      <c r="K11245" t="s">
        <v>137</v>
      </c>
      <c r="L11245" t="s">
        <v>31290</v>
      </c>
      <c r="M11245" t="s">
        <v>31291</v>
      </c>
      <c r="N11245">
        <v>3.58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D11245">
        <v>0</v>
      </c>
      <c r="AE11245">
        <v>0</v>
      </c>
    </row>
    <row r="11246" spans="1:31" x14ac:dyDescent="0.25">
      <c r="A11246">
        <v>1658620</v>
      </c>
      <c r="B11246">
        <v>1</v>
      </c>
      <c r="C11246" t="s">
        <v>80</v>
      </c>
      <c r="D11246" t="s">
        <v>90</v>
      </c>
      <c r="E11246" t="s">
        <v>152</v>
      </c>
      <c r="F11246" t="s">
        <v>31292</v>
      </c>
      <c r="G11246" t="s">
        <v>154</v>
      </c>
      <c r="H11246" t="s">
        <v>149</v>
      </c>
      <c r="I11246" t="s">
        <v>135</v>
      </c>
      <c r="J11246" t="s">
        <v>136</v>
      </c>
      <c r="K11246" t="s">
        <v>137</v>
      </c>
      <c r="L11246" t="s">
        <v>31293</v>
      </c>
      <c r="M11246" t="s">
        <v>31294</v>
      </c>
      <c r="N11246">
        <v>3.5469444440000002</v>
      </c>
      <c r="O11246">
        <v>0</v>
      </c>
      <c r="P11246">
        <v>1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D11246">
        <v>0</v>
      </c>
      <c r="AE11246">
        <v>0</v>
      </c>
    </row>
    <row r="11247" spans="1:31" x14ac:dyDescent="0.25">
      <c r="A11247">
        <v>1634604</v>
      </c>
      <c r="B11247">
        <v>1</v>
      </c>
      <c r="C11247" t="s">
        <v>80</v>
      </c>
      <c r="D11247" t="s">
        <v>92</v>
      </c>
      <c r="E11247" t="s">
        <v>204</v>
      </c>
      <c r="F11247" t="s">
        <v>31295</v>
      </c>
      <c r="G11247" t="s">
        <v>161</v>
      </c>
      <c r="H11247" t="s">
        <v>134</v>
      </c>
      <c r="I11247" t="s">
        <v>135</v>
      </c>
      <c r="J11247" t="s">
        <v>136</v>
      </c>
      <c r="K11247" t="s">
        <v>137</v>
      </c>
      <c r="L11247" t="s">
        <v>31296</v>
      </c>
      <c r="M11247" t="s">
        <v>31297</v>
      </c>
      <c r="N11247">
        <v>0.89472222199999996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0</v>
      </c>
      <c r="Z11247">
        <v>0</v>
      </c>
      <c r="AA11247">
        <v>0</v>
      </c>
      <c r="AB11247">
        <v>0</v>
      </c>
      <c r="AC11247">
        <v>0</v>
      </c>
      <c r="AD11247">
        <v>0</v>
      </c>
      <c r="AE11247">
        <v>0</v>
      </c>
    </row>
    <row r="11248" spans="1:31" x14ac:dyDescent="0.25">
      <c r="A11248">
        <v>1636797</v>
      </c>
      <c r="B11248">
        <v>1</v>
      </c>
      <c r="C11248" t="s">
        <v>80</v>
      </c>
      <c r="D11248" t="s">
        <v>83</v>
      </c>
      <c r="E11248" t="s">
        <v>146</v>
      </c>
      <c r="F11248" t="s">
        <v>31259</v>
      </c>
      <c r="G11248" t="s">
        <v>227</v>
      </c>
      <c r="H11248" t="s">
        <v>149</v>
      </c>
      <c r="I11248" t="s">
        <v>135</v>
      </c>
      <c r="J11248" t="s">
        <v>136</v>
      </c>
      <c r="K11248" t="s">
        <v>137</v>
      </c>
      <c r="L11248" t="s">
        <v>31298</v>
      </c>
      <c r="M11248" t="s">
        <v>31299</v>
      </c>
      <c r="N11248">
        <v>2.1802777770000001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D11248">
        <v>0</v>
      </c>
      <c r="AE11248">
        <v>0</v>
      </c>
    </row>
    <row r="11249" spans="1:31" x14ac:dyDescent="0.25">
      <c r="A11249">
        <v>1661577</v>
      </c>
      <c r="B11249">
        <v>1</v>
      </c>
      <c r="C11249" t="s">
        <v>81</v>
      </c>
      <c r="D11249" t="s">
        <v>112</v>
      </c>
      <c r="E11249" t="s">
        <v>642</v>
      </c>
      <c r="F11249" t="s">
        <v>29910</v>
      </c>
      <c r="G11249" t="s">
        <v>161</v>
      </c>
      <c r="H11249" t="s">
        <v>134</v>
      </c>
      <c r="I11249" t="s">
        <v>191</v>
      </c>
      <c r="J11249" t="s">
        <v>136</v>
      </c>
      <c r="K11249" t="s">
        <v>137</v>
      </c>
      <c r="L11249" t="s">
        <v>31300</v>
      </c>
      <c r="M11249" t="s">
        <v>31301</v>
      </c>
      <c r="N11249">
        <v>3.4741665999999997E-2</v>
      </c>
      <c r="O11249">
        <v>0</v>
      </c>
      <c r="P11249">
        <v>1</v>
      </c>
      <c r="Q11249">
        <v>0</v>
      </c>
      <c r="R11249">
        <v>2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D11249">
        <v>0</v>
      </c>
      <c r="AE11249">
        <v>0</v>
      </c>
    </row>
    <row r="11250" spans="1:31" x14ac:dyDescent="0.25">
      <c r="A11250">
        <v>1629074</v>
      </c>
      <c r="B11250">
        <v>1</v>
      </c>
      <c r="C11250" t="s">
        <v>80</v>
      </c>
      <c r="D11250" t="s">
        <v>88</v>
      </c>
      <c r="E11250" t="s">
        <v>152</v>
      </c>
      <c r="F11250" t="s">
        <v>31302</v>
      </c>
      <c r="G11250" t="s">
        <v>154</v>
      </c>
      <c r="H11250" t="s">
        <v>149</v>
      </c>
      <c r="I11250" t="s">
        <v>135</v>
      </c>
      <c r="J11250" t="s">
        <v>136</v>
      </c>
      <c r="K11250" t="s">
        <v>137</v>
      </c>
      <c r="L11250" t="s">
        <v>31303</v>
      </c>
      <c r="M11250" t="s">
        <v>31304</v>
      </c>
      <c r="N11250">
        <v>1.0238888880000001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0</v>
      </c>
      <c r="AA11250">
        <v>0</v>
      </c>
      <c r="AB11250">
        <v>0</v>
      </c>
      <c r="AC11250">
        <v>0</v>
      </c>
      <c r="AD11250">
        <v>0</v>
      </c>
      <c r="AE11250">
        <v>0</v>
      </c>
    </row>
    <row r="11251" spans="1:31" x14ac:dyDescent="0.25">
      <c r="A11251">
        <v>1627906</v>
      </c>
      <c r="B11251">
        <v>1</v>
      </c>
      <c r="C11251" t="s">
        <v>80</v>
      </c>
      <c r="D11251" t="s">
        <v>98</v>
      </c>
      <c r="E11251" t="s">
        <v>152</v>
      </c>
      <c r="F11251" t="s">
        <v>31305</v>
      </c>
      <c r="G11251" t="s">
        <v>154</v>
      </c>
      <c r="H11251" t="s">
        <v>149</v>
      </c>
      <c r="I11251" t="s">
        <v>135</v>
      </c>
      <c r="J11251" t="s">
        <v>136</v>
      </c>
      <c r="K11251" t="s">
        <v>137</v>
      </c>
      <c r="L11251" t="s">
        <v>31306</v>
      </c>
      <c r="M11251" t="s">
        <v>31307</v>
      </c>
      <c r="N11251">
        <v>2.009166666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D11251">
        <v>0</v>
      </c>
      <c r="AE11251">
        <v>0</v>
      </c>
    </row>
    <row r="11252" spans="1:31" x14ac:dyDescent="0.25">
      <c r="A11252">
        <v>1636774</v>
      </c>
      <c r="B11252">
        <v>1</v>
      </c>
      <c r="C11252" t="s">
        <v>80</v>
      </c>
      <c r="D11252" t="s">
        <v>92</v>
      </c>
      <c r="E11252" t="s">
        <v>152</v>
      </c>
      <c r="F11252" t="s">
        <v>31308</v>
      </c>
      <c r="G11252" t="s">
        <v>507</v>
      </c>
      <c r="H11252" t="s">
        <v>149</v>
      </c>
      <c r="I11252" t="s">
        <v>135</v>
      </c>
      <c r="J11252" t="s">
        <v>136</v>
      </c>
      <c r="K11252" t="s">
        <v>137</v>
      </c>
      <c r="L11252" t="s">
        <v>31309</v>
      </c>
      <c r="M11252" t="s">
        <v>31310</v>
      </c>
      <c r="N11252">
        <v>2.176111111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</v>
      </c>
      <c r="AA11252">
        <v>0</v>
      </c>
      <c r="AB11252">
        <v>0</v>
      </c>
      <c r="AC11252">
        <v>0</v>
      </c>
      <c r="AD11252">
        <v>0</v>
      </c>
      <c r="AE11252">
        <v>0</v>
      </c>
    </row>
    <row r="11253" spans="1:31" x14ac:dyDescent="0.25">
      <c r="A11253">
        <v>1661354</v>
      </c>
      <c r="B11253">
        <v>1</v>
      </c>
      <c r="C11253" t="s">
        <v>80</v>
      </c>
      <c r="D11253" t="s">
        <v>93</v>
      </c>
      <c r="E11253" t="s">
        <v>152</v>
      </c>
      <c r="F11253" t="s">
        <v>31311</v>
      </c>
      <c r="G11253" t="s">
        <v>168</v>
      </c>
      <c r="H11253" t="s">
        <v>149</v>
      </c>
      <c r="I11253" t="s">
        <v>135</v>
      </c>
      <c r="J11253" t="s">
        <v>136</v>
      </c>
      <c r="K11253" t="s">
        <v>137</v>
      </c>
      <c r="L11253" t="s">
        <v>31312</v>
      </c>
      <c r="M11253" t="s">
        <v>31313</v>
      </c>
      <c r="N11253">
        <v>1.308611111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1</v>
      </c>
      <c r="U11253">
        <v>0</v>
      </c>
      <c r="V11253">
        <v>0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D11253">
        <v>0</v>
      </c>
      <c r="AE11253">
        <v>0</v>
      </c>
    </row>
    <row r="11254" spans="1:31" x14ac:dyDescent="0.25">
      <c r="A11254">
        <v>1662244</v>
      </c>
      <c r="B11254">
        <v>1</v>
      </c>
      <c r="C11254" t="s">
        <v>80</v>
      </c>
      <c r="D11254" t="s">
        <v>83</v>
      </c>
      <c r="E11254" t="s">
        <v>152</v>
      </c>
      <c r="F11254" t="s">
        <v>31314</v>
      </c>
      <c r="G11254" t="s">
        <v>507</v>
      </c>
      <c r="H11254" t="s">
        <v>149</v>
      </c>
      <c r="I11254" t="s">
        <v>135</v>
      </c>
      <c r="J11254" t="s">
        <v>136</v>
      </c>
      <c r="K11254" t="s">
        <v>137</v>
      </c>
      <c r="L11254" t="s">
        <v>31315</v>
      </c>
      <c r="M11254" t="s">
        <v>31316</v>
      </c>
      <c r="N11254">
        <v>1.028888888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D11254">
        <v>0</v>
      </c>
      <c r="AE11254">
        <v>0</v>
      </c>
    </row>
    <row r="11255" spans="1:31" x14ac:dyDescent="0.25">
      <c r="A11255">
        <v>1633425</v>
      </c>
      <c r="B11255">
        <v>1</v>
      </c>
      <c r="C11255" t="s">
        <v>81</v>
      </c>
      <c r="D11255" t="s">
        <v>128</v>
      </c>
      <c r="E11255" t="s">
        <v>146</v>
      </c>
      <c r="F11255" t="s">
        <v>31213</v>
      </c>
      <c r="G11255" t="s">
        <v>227</v>
      </c>
      <c r="H11255" t="s">
        <v>149</v>
      </c>
      <c r="I11255" t="s">
        <v>135</v>
      </c>
      <c r="J11255" t="s">
        <v>136</v>
      </c>
      <c r="K11255" t="s">
        <v>137</v>
      </c>
      <c r="L11255" t="s">
        <v>31317</v>
      </c>
      <c r="M11255" t="s">
        <v>31318</v>
      </c>
      <c r="N11255">
        <v>5.0561111109999999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</v>
      </c>
      <c r="AC11255">
        <v>0</v>
      </c>
      <c r="AD11255">
        <v>0</v>
      </c>
      <c r="AE11255">
        <v>0</v>
      </c>
    </row>
    <row r="11256" spans="1:31" x14ac:dyDescent="0.25">
      <c r="A11256">
        <v>1629698</v>
      </c>
      <c r="B11256">
        <v>1</v>
      </c>
      <c r="C11256" t="s">
        <v>80</v>
      </c>
      <c r="D11256" t="s">
        <v>96</v>
      </c>
      <c r="E11256" t="s">
        <v>152</v>
      </c>
      <c r="F11256" t="s">
        <v>31319</v>
      </c>
      <c r="G11256" t="s">
        <v>507</v>
      </c>
      <c r="H11256" t="s">
        <v>149</v>
      </c>
      <c r="I11256" t="s">
        <v>135</v>
      </c>
      <c r="J11256" t="s">
        <v>136</v>
      </c>
      <c r="K11256" t="s">
        <v>137</v>
      </c>
      <c r="L11256" t="s">
        <v>31320</v>
      </c>
      <c r="M11256" t="s">
        <v>31321</v>
      </c>
      <c r="N11256">
        <v>5.5122222220000001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</v>
      </c>
      <c r="AC11256">
        <v>0</v>
      </c>
      <c r="AD11256">
        <v>0</v>
      </c>
      <c r="AE11256">
        <v>0</v>
      </c>
    </row>
    <row r="11257" spans="1:31" x14ac:dyDescent="0.25">
      <c r="A11257">
        <v>1627929</v>
      </c>
      <c r="B11257">
        <v>1</v>
      </c>
      <c r="C11257" t="s">
        <v>80</v>
      </c>
      <c r="D11257" t="s">
        <v>83</v>
      </c>
      <c r="E11257" t="s">
        <v>152</v>
      </c>
      <c r="F11257" t="s">
        <v>31322</v>
      </c>
      <c r="G11257" t="s">
        <v>154</v>
      </c>
      <c r="H11257" t="s">
        <v>149</v>
      </c>
      <c r="I11257" t="s">
        <v>135</v>
      </c>
      <c r="J11257" t="s">
        <v>136</v>
      </c>
      <c r="K11257" t="s">
        <v>137</v>
      </c>
      <c r="L11257" t="s">
        <v>31323</v>
      </c>
      <c r="M11257" t="s">
        <v>31324</v>
      </c>
      <c r="N11257">
        <v>1.309722222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</v>
      </c>
      <c r="AC11257">
        <v>0</v>
      </c>
      <c r="AD11257">
        <v>0</v>
      </c>
      <c r="AE11257">
        <v>0</v>
      </c>
    </row>
    <row r="11258" spans="1:31" x14ac:dyDescent="0.25">
      <c r="A11258">
        <v>1661225</v>
      </c>
      <c r="B11258">
        <v>1</v>
      </c>
      <c r="C11258" t="s">
        <v>80</v>
      </c>
      <c r="D11258" t="s">
        <v>103</v>
      </c>
      <c r="E11258" t="s">
        <v>146</v>
      </c>
      <c r="F11258" t="s">
        <v>31190</v>
      </c>
      <c r="G11258" t="s">
        <v>22483</v>
      </c>
      <c r="H11258" t="s">
        <v>149</v>
      </c>
      <c r="I11258" t="s">
        <v>135</v>
      </c>
      <c r="J11258" t="s">
        <v>136</v>
      </c>
      <c r="K11258" t="s">
        <v>137</v>
      </c>
      <c r="L11258" t="s">
        <v>31325</v>
      </c>
      <c r="M11258" t="s">
        <v>31326</v>
      </c>
      <c r="N11258">
        <v>1.0972222220000001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D11258">
        <v>0</v>
      </c>
      <c r="AE11258">
        <v>0</v>
      </c>
    </row>
    <row r="11259" spans="1:31" x14ac:dyDescent="0.25">
      <c r="A11259">
        <v>1635171</v>
      </c>
      <c r="B11259">
        <v>1</v>
      </c>
      <c r="C11259" t="s">
        <v>80</v>
      </c>
      <c r="D11259" t="s">
        <v>82</v>
      </c>
      <c r="E11259" t="s">
        <v>152</v>
      </c>
      <c r="F11259" t="s">
        <v>31327</v>
      </c>
      <c r="G11259" t="s">
        <v>507</v>
      </c>
      <c r="H11259" t="s">
        <v>149</v>
      </c>
      <c r="I11259" t="s">
        <v>135</v>
      </c>
      <c r="J11259" t="s">
        <v>136</v>
      </c>
      <c r="K11259" t="s">
        <v>137</v>
      </c>
      <c r="L11259" t="s">
        <v>31328</v>
      </c>
      <c r="M11259" t="s">
        <v>31329</v>
      </c>
      <c r="N11259">
        <v>0.641666666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1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D11259">
        <v>0</v>
      </c>
      <c r="AE11259">
        <v>0</v>
      </c>
    </row>
    <row r="11260" spans="1:31" x14ac:dyDescent="0.25">
      <c r="A11260">
        <v>1668762</v>
      </c>
      <c r="B11260">
        <v>1</v>
      </c>
      <c r="C11260" t="s">
        <v>80</v>
      </c>
      <c r="D11260" t="s">
        <v>110</v>
      </c>
      <c r="E11260" t="s">
        <v>152</v>
      </c>
      <c r="F11260" t="s">
        <v>31330</v>
      </c>
      <c r="G11260" t="s">
        <v>154</v>
      </c>
      <c r="H11260" t="s">
        <v>149</v>
      </c>
      <c r="I11260" t="s">
        <v>135</v>
      </c>
      <c r="J11260" t="s">
        <v>136</v>
      </c>
      <c r="K11260" t="s">
        <v>137</v>
      </c>
      <c r="L11260" t="s">
        <v>31331</v>
      </c>
      <c r="M11260" t="s">
        <v>31332</v>
      </c>
      <c r="N11260">
        <v>3.6127777769999998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</v>
      </c>
      <c r="AC11260">
        <v>0</v>
      </c>
      <c r="AD11260">
        <v>0</v>
      </c>
      <c r="AE11260">
        <v>0</v>
      </c>
    </row>
    <row r="11261" spans="1:31" x14ac:dyDescent="0.25">
      <c r="A11261">
        <v>1659854</v>
      </c>
      <c r="B11261">
        <v>1</v>
      </c>
      <c r="C11261" t="s">
        <v>80</v>
      </c>
      <c r="D11261" t="s">
        <v>88</v>
      </c>
      <c r="E11261" t="s">
        <v>131</v>
      </c>
      <c r="F11261" t="s">
        <v>31333</v>
      </c>
      <c r="G11261" t="s">
        <v>172</v>
      </c>
      <c r="H11261" t="s">
        <v>134</v>
      </c>
      <c r="I11261" t="s">
        <v>135</v>
      </c>
      <c r="J11261" t="s">
        <v>3</v>
      </c>
      <c r="K11261" t="s">
        <v>137</v>
      </c>
      <c r="L11261" t="s">
        <v>18525</v>
      </c>
      <c r="M11261" t="s">
        <v>31334</v>
      </c>
      <c r="N11261">
        <v>1.4169444440000001</v>
      </c>
      <c r="O11261">
        <v>0</v>
      </c>
      <c r="P11261">
        <v>412</v>
      </c>
      <c r="Q11261">
        <v>0</v>
      </c>
      <c r="R11261">
        <v>0</v>
      </c>
      <c r="S11261">
        <v>0</v>
      </c>
      <c r="T11261">
        <v>45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D11261">
        <v>0</v>
      </c>
      <c r="AE11261">
        <v>0</v>
      </c>
    </row>
    <row r="11262" spans="1:31" x14ac:dyDescent="0.25">
      <c r="A11262">
        <v>1634859</v>
      </c>
      <c r="B11262">
        <v>1</v>
      </c>
      <c r="C11262" t="s">
        <v>81</v>
      </c>
      <c r="D11262" t="s">
        <v>120</v>
      </c>
      <c r="E11262" t="s">
        <v>152</v>
      </c>
      <c r="F11262" t="s">
        <v>31335</v>
      </c>
      <c r="G11262" t="s">
        <v>154</v>
      </c>
      <c r="H11262" t="s">
        <v>149</v>
      </c>
      <c r="I11262" t="s">
        <v>135</v>
      </c>
      <c r="J11262" t="s">
        <v>136</v>
      </c>
      <c r="K11262" t="s">
        <v>137</v>
      </c>
      <c r="L11262" t="s">
        <v>31336</v>
      </c>
      <c r="M11262" t="s">
        <v>31337</v>
      </c>
      <c r="N11262">
        <v>1.2819444440000001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1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D11262">
        <v>0</v>
      </c>
      <c r="AE11262">
        <v>0</v>
      </c>
    </row>
    <row r="11263" spans="1:31" x14ac:dyDescent="0.25">
      <c r="A11263">
        <v>1660999</v>
      </c>
      <c r="B11263">
        <v>1</v>
      </c>
      <c r="C11263" t="s">
        <v>80</v>
      </c>
      <c r="D11263" t="s">
        <v>84</v>
      </c>
      <c r="E11263" t="s">
        <v>152</v>
      </c>
      <c r="F11263" t="s">
        <v>31338</v>
      </c>
      <c r="G11263" t="s">
        <v>154</v>
      </c>
      <c r="H11263" t="s">
        <v>149</v>
      </c>
      <c r="I11263" t="s">
        <v>135</v>
      </c>
      <c r="J11263" t="s">
        <v>136</v>
      </c>
      <c r="K11263" t="s">
        <v>137</v>
      </c>
      <c r="L11263" t="s">
        <v>31339</v>
      </c>
      <c r="M11263" t="s">
        <v>31340</v>
      </c>
      <c r="N11263">
        <v>1.0113888879999999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</v>
      </c>
      <c r="AC11263">
        <v>0</v>
      </c>
      <c r="AD11263">
        <v>0</v>
      </c>
      <c r="AE11263">
        <v>0</v>
      </c>
    </row>
    <row r="11264" spans="1:31" x14ac:dyDescent="0.25">
      <c r="A11264">
        <v>1633193</v>
      </c>
      <c r="B11264">
        <v>1</v>
      </c>
      <c r="C11264" t="s">
        <v>80</v>
      </c>
      <c r="D11264" t="s">
        <v>110</v>
      </c>
      <c r="E11264" t="s">
        <v>152</v>
      </c>
      <c r="F11264" t="s">
        <v>31341</v>
      </c>
      <c r="G11264" t="s">
        <v>507</v>
      </c>
      <c r="H11264" t="s">
        <v>149</v>
      </c>
      <c r="I11264" t="s">
        <v>135</v>
      </c>
      <c r="J11264" t="s">
        <v>136</v>
      </c>
      <c r="K11264" t="s">
        <v>137</v>
      </c>
      <c r="L11264" t="s">
        <v>31342</v>
      </c>
      <c r="M11264" t="s">
        <v>31343</v>
      </c>
      <c r="N11264">
        <v>4.7852777770000001</v>
      </c>
      <c r="O11264">
        <v>0</v>
      </c>
      <c r="P11264">
        <v>0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D11264">
        <v>0</v>
      </c>
      <c r="AE11264">
        <v>0</v>
      </c>
    </row>
    <row r="11265" spans="1:31" x14ac:dyDescent="0.25">
      <c r="A11265">
        <v>1664474</v>
      </c>
      <c r="B11265">
        <v>1</v>
      </c>
      <c r="C11265" t="s">
        <v>80</v>
      </c>
      <c r="D11265" t="s">
        <v>85</v>
      </c>
      <c r="E11265" t="s">
        <v>152</v>
      </c>
      <c r="F11265" t="s">
        <v>31344</v>
      </c>
      <c r="G11265" t="s">
        <v>154</v>
      </c>
      <c r="H11265" t="s">
        <v>149</v>
      </c>
      <c r="I11265" t="s">
        <v>135</v>
      </c>
      <c r="J11265" t="s">
        <v>136</v>
      </c>
      <c r="K11265" t="s">
        <v>137</v>
      </c>
      <c r="L11265" t="s">
        <v>31345</v>
      </c>
      <c r="M11265" t="s">
        <v>31346</v>
      </c>
      <c r="N11265">
        <v>1.689444444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D11265">
        <v>0</v>
      </c>
      <c r="AE11265">
        <v>0</v>
      </c>
    </row>
    <row r="11266" spans="1:31" x14ac:dyDescent="0.25">
      <c r="A11266">
        <v>1634836</v>
      </c>
      <c r="B11266">
        <v>1</v>
      </c>
      <c r="C11266" t="s">
        <v>80</v>
      </c>
      <c r="D11266" t="s">
        <v>84</v>
      </c>
      <c r="E11266" t="s">
        <v>152</v>
      </c>
      <c r="F11266" t="s">
        <v>31347</v>
      </c>
      <c r="G11266" t="s">
        <v>507</v>
      </c>
      <c r="H11266" t="s">
        <v>149</v>
      </c>
      <c r="I11266" t="s">
        <v>135</v>
      </c>
      <c r="J11266" t="s">
        <v>136</v>
      </c>
      <c r="K11266" t="s">
        <v>137</v>
      </c>
      <c r="L11266" t="s">
        <v>31348</v>
      </c>
      <c r="M11266" t="s">
        <v>31349</v>
      </c>
      <c r="N11266">
        <v>2.1205555550000001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</v>
      </c>
      <c r="AC11266">
        <v>0</v>
      </c>
      <c r="AD11266">
        <v>0</v>
      </c>
      <c r="AE11266">
        <v>0</v>
      </c>
    </row>
    <row r="11267" spans="1:31" x14ac:dyDescent="0.25">
      <c r="A11267">
        <v>1659124</v>
      </c>
      <c r="B11267">
        <v>1</v>
      </c>
      <c r="C11267" t="s">
        <v>81</v>
      </c>
      <c r="D11267" t="s">
        <v>112</v>
      </c>
      <c r="E11267" t="s">
        <v>140</v>
      </c>
      <c r="F11267" t="s">
        <v>31350</v>
      </c>
      <c r="G11267" t="s">
        <v>161</v>
      </c>
      <c r="H11267" t="s">
        <v>134</v>
      </c>
      <c r="I11267" t="s">
        <v>135</v>
      </c>
      <c r="J11267" t="s">
        <v>136</v>
      </c>
      <c r="K11267" t="s">
        <v>137</v>
      </c>
      <c r="L11267" t="s">
        <v>31351</v>
      </c>
      <c r="M11267" t="s">
        <v>31352</v>
      </c>
      <c r="N11267">
        <v>0.76527777699999999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>
        <v>0</v>
      </c>
      <c r="AD11267">
        <v>0</v>
      </c>
      <c r="AE11267">
        <v>0</v>
      </c>
    </row>
    <row r="11268" spans="1:31" x14ac:dyDescent="0.25">
      <c r="A11268">
        <v>1661374</v>
      </c>
      <c r="B11268">
        <v>1</v>
      </c>
      <c r="C11268" t="s">
        <v>80</v>
      </c>
      <c r="D11268" t="s">
        <v>105</v>
      </c>
      <c r="E11268" t="s">
        <v>642</v>
      </c>
      <c r="F11268" t="s">
        <v>31131</v>
      </c>
      <c r="G11268" t="s">
        <v>1261</v>
      </c>
      <c r="H11268" t="s">
        <v>134</v>
      </c>
      <c r="I11268" t="s">
        <v>135</v>
      </c>
      <c r="J11268" t="s">
        <v>136</v>
      </c>
      <c r="K11268" t="s">
        <v>137</v>
      </c>
      <c r="L11268" t="s">
        <v>31353</v>
      </c>
      <c r="M11268" t="s">
        <v>31354</v>
      </c>
      <c r="N11268">
        <v>8.3688888880000007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</v>
      </c>
      <c r="AC11268">
        <v>0</v>
      </c>
      <c r="AD11268">
        <v>0</v>
      </c>
      <c r="AE11268">
        <v>0</v>
      </c>
    </row>
    <row r="11269" spans="1:31" x14ac:dyDescent="0.25">
      <c r="A11269">
        <v>1658171</v>
      </c>
      <c r="B11269">
        <v>1</v>
      </c>
      <c r="C11269" t="s">
        <v>80</v>
      </c>
      <c r="D11269" t="s">
        <v>88</v>
      </c>
      <c r="E11269" t="s">
        <v>131</v>
      </c>
      <c r="F11269" t="s">
        <v>31355</v>
      </c>
      <c r="G11269" t="s">
        <v>133</v>
      </c>
      <c r="H11269" t="s">
        <v>134</v>
      </c>
      <c r="I11269" t="s">
        <v>135</v>
      </c>
      <c r="J11269" t="s">
        <v>136</v>
      </c>
      <c r="K11269" t="s">
        <v>137</v>
      </c>
      <c r="L11269" t="s">
        <v>31356</v>
      </c>
      <c r="M11269" t="s">
        <v>31357</v>
      </c>
      <c r="N11269">
        <v>2.3505555550000001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D11269">
        <v>0</v>
      </c>
      <c r="AE11269">
        <v>0</v>
      </c>
    </row>
    <row r="11270" spans="1:31" x14ac:dyDescent="0.25">
      <c r="A11270">
        <v>1628639</v>
      </c>
      <c r="B11270">
        <v>1</v>
      </c>
      <c r="C11270" t="s">
        <v>80</v>
      </c>
      <c r="D11270" t="s">
        <v>96</v>
      </c>
      <c r="E11270" t="s">
        <v>152</v>
      </c>
      <c r="F11270" t="s">
        <v>31358</v>
      </c>
      <c r="G11270" t="s">
        <v>168</v>
      </c>
      <c r="H11270" t="s">
        <v>149</v>
      </c>
      <c r="I11270" t="s">
        <v>135</v>
      </c>
      <c r="J11270" t="s">
        <v>136</v>
      </c>
      <c r="K11270" t="s">
        <v>137</v>
      </c>
      <c r="L11270" t="s">
        <v>31359</v>
      </c>
      <c r="M11270" t="s">
        <v>31360</v>
      </c>
      <c r="N11270">
        <v>30.947777776999999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</v>
      </c>
      <c r="AC11270">
        <v>0</v>
      </c>
      <c r="AD11270">
        <v>0</v>
      </c>
      <c r="AE11270">
        <v>0</v>
      </c>
    </row>
    <row r="11271" spans="1:31" x14ac:dyDescent="0.25">
      <c r="A11271">
        <v>1668905</v>
      </c>
      <c r="B11271">
        <v>1</v>
      </c>
      <c r="C11271" t="s">
        <v>81</v>
      </c>
      <c r="D11271" t="s">
        <v>112</v>
      </c>
      <c r="E11271" t="s">
        <v>152</v>
      </c>
      <c r="F11271" t="s">
        <v>31361</v>
      </c>
      <c r="G11271" t="s">
        <v>154</v>
      </c>
      <c r="H11271" t="s">
        <v>149</v>
      </c>
      <c r="I11271" t="s">
        <v>135</v>
      </c>
      <c r="J11271" t="s">
        <v>136</v>
      </c>
      <c r="K11271" t="s">
        <v>137</v>
      </c>
      <c r="L11271" t="s">
        <v>31362</v>
      </c>
      <c r="M11271" t="s">
        <v>31363</v>
      </c>
      <c r="N11271">
        <v>1.3274999999999999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0</v>
      </c>
      <c r="AD11271">
        <v>0</v>
      </c>
      <c r="AE11271">
        <v>0</v>
      </c>
    </row>
    <row r="11272" spans="1:31" x14ac:dyDescent="0.25">
      <c r="A11272">
        <v>1661520</v>
      </c>
      <c r="B11272">
        <v>1</v>
      </c>
      <c r="C11272" t="s">
        <v>80</v>
      </c>
      <c r="D11272" t="s">
        <v>105</v>
      </c>
      <c r="E11272" t="s">
        <v>131</v>
      </c>
      <c r="F11272" t="s">
        <v>31364</v>
      </c>
      <c r="G11272" t="s">
        <v>195</v>
      </c>
      <c r="H11272" t="s">
        <v>134</v>
      </c>
      <c r="I11272" t="s">
        <v>135</v>
      </c>
      <c r="J11272" t="s">
        <v>136</v>
      </c>
      <c r="K11272" t="s">
        <v>137</v>
      </c>
      <c r="L11272" t="s">
        <v>21152</v>
      </c>
      <c r="M11272" t="s">
        <v>31365</v>
      </c>
      <c r="N11272">
        <v>7.2030555549999997</v>
      </c>
      <c r="O11272">
        <v>0</v>
      </c>
      <c r="P11272">
        <v>0</v>
      </c>
      <c r="Q11272">
        <v>0</v>
      </c>
      <c r="R11272">
        <v>0</v>
      </c>
      <c r="S11272">
        <v>1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D11272">
        <v>0</v>
      </c>
      <c r="AE11272">
        <v>0</v>
      </c>
    </row>
    <row r="11273" spans="1:31" x14ac:dyDescent="0.25">
      <c r="A11273">
        <v>1662665</v>
      </c>
      <c r="B11273">
        <v>1</v>
      </c>
      <c r="C11273" t="s">
        <v>80</v>
      </c>
      <c r="D11273" t="s">
        <v>107</v>
      </c>
      <c r="E11273" t="s">
        <v>152</v>
      </c>
      <c r="F11273" t="s">
        <v>31366</v>
      </c>
      <c r="G11273" t="s">
        <v>507</v>
      </c>
      <c r="H11273" t="s">
        <v>149</v>
      </c>
      <c r="I11273" t="s">
        <v>135</v>
      </c>
      <c r="J11273" t="s">
        <v>136</v>
      </c>
      <c r="K11273" t="s">
        <v>137</v>
      </c>
      <c r="L11273" t="s">
        <v>31367</v>
      </c>
      <c r="M11273" t="s">
        <v>31368</v>
      </c>
      <c r="N11273">
        <v>4.9430555549999999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</v>
      </c>
      <c r="AC11273">
        <v>0</v>
      </c>
      <c r="AD11273">
        <v>0</v>
      </c>
      <c r="AE11273">
        <v>0</v>
      </c>
    </row>
    <row r="11274" spans="1:31" x14ac:dyDescent="0.25">
      <c r="A11274">
        <v>1663097</v>
      </c>
      <c r="B11274">
        <v>1</v>
      </c>
      <c r="C11274" t="s">
        <v>81</v>
      </c>
      <c r="D11274" t="s">
        <v>112</v>
      </c>
      <c r="E11274" t="s">
        <v>152</v>
      </c>
      <c r="F11274" t="s">
        <v>31369</v>
      </c>
      <c r="G11274" t="s">
        <v>154</v>
      </c>
      <c r="H11274" t="s">
        <v>149</v>
      </c>
      <c r="I11274" t="s">
        <v>135</v>
      </c>
      <c r="J11274" t="s">
        <v>136</v>
      </c>
      <c r="K11274" t="s">
        <v>137</v>
      </c>
      <c r="L11274" t="s">
        <v>31370</v>
      </c>
      <c r="M11274" t="s">
        <v>31371</v>
      </c>
      <c r="N11274">
        <v>0.86722222199999999</v>
      </c>
      <c r="O11274">
        <v>0</v>
      </c>
      <c r="P11274">
        <v>1</v>
      </c>
      <c r="Q11274">
        <v>0</v>
      </c>
      <c r="R11274">
        <v>0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D11274">
        <v>0</v>
      </c>
      <c r="AE11274">
        <v>0</v>
      </c>
    </row>
    <row r="11275" spans="1:31" x14ac:dyDescent="0.25">
      <c r="A11275">
        <v>1668138</v>
      </c>
      <c r="B11275">
        <v>1</v>
      </c>
      <c r="C11275" t="s">
        <v>81</v>
      </c>
      <c r="D11275" t="s">
        <v>112</v>
      </c>
      <c r="E11275" t="s">
        <v>152</v>
      </c>
      <c r="F11275" t="s">
        <v>31372</v>
      </c>
      <c r="G11275" t="s">
        <v>154</v>
      </c>
      <c r="H11275" t="s">
        <v>149</v>
      </c>
      <c r="I11275" t="s">
        <v>135</v>
      </c>
      <c r="J11275" t="s">
        <v>136</v>
      </c>
      <c r="K11275" t="s">
        <v>137</v>
      </c>
      <c r="L11275" t="s">
        <v>31373</v>
      </c>
      <c r="M11275" t="s">
        <v>31374</v>
      </c>
      <c r="N11275">
        <v>4.949166666</v>
      </c>
      <c r="O11275">
        <v>0</v>
      </c>
      <c r="P11275">
        <v>1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D11275">
        <v>0</v>
      </c>
      <c r="AE11275">
        <v>0</v>
      </c>
    </row>
    <row r="11276" spans="1:31" x14ac:dyDescent="0.25">
      <c r="A11276">
        <v>1665433</v>
      </c>
      <c r="B11276">
        <v>1</v>
      </c>
      <c r="C11276" t="s">
        <v>80</v>
      </c>
      <c r="D11276" t="s">
        <v>86</v>
      </c>
      <c r="E11276" t="s">
        <v>152</v>
      </c>
      <c r="F11276" t="s">
        <v>31375</v>
      </c>
      <c r="G11276" t="s">
        <v>154</v>
      </c>
      <c r="H11276" t="s">
        <v>149</v>
      </c>
      <c r="I11276" t="s">
        <v>135</v>
      </c>
      <c r="J11276" t="s">
        <v>136</v>
      </c>
      <c r="K11276" t="s">
        <v>137</v>
      </c>
      <c r="L11276" t="s">
        <v>31376</v>
      </c>
      <c r="M11276" t="s">
        <v>31377</v>
      </c>
      <c r="N11276">
        <v>1.1219444439999999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</v>
      </c>
      <c r="Y11276">
        <v>0</v>
      </c>
      <c r="Z11276">
        <v>0</v>
      </c>
      <c r="AA11276">
        <v>0</v>
      </c>
      <c r="AB11276">
        <v>0</v>
      </c>
      <c r="AC11276">
        <v>0</v>
      </c>
      <c r="AD11276">
        <v>0</v>
      </c>
      <c r="AE11276">
        <v>0</v>
      </c>
    </row>
    <row r="11277" spans="1:31" x14ac:dyDescent="0.25">
      <c r="A11277">
        <v>1634212</v>
      </c>
      <c r="B11277">
        <v>1</v>
      </c>
      <c r="C11277" t="s">
        <v>80</v>
      </c>
      <c r="D11277" t="s">
        <v>93</v>
      </c>
      <c r="E11277" t="s">
        <v>152</v>
      </c>
      <c r="F11277" t="s">
        <v>31378</v>
      </c>
      <c r="G11277" t="s">
        <v>507</v>
      </c>
      <c r="H11277" t="s">
        <v>149</v>
      </c>
      <c r="I11277" t="s">
        <v>135</v>
      </c>
      <c r="J11277" t="s">
        <v>136</v>
      </c>
      <c r="K11277" t="s">
        <v>137</v>
      </c>
      <c r="L11277" t="s">
        <v>31379</v>
      </c>
      <c r="M11277" t="s">
        <v>31380</v>
      </c>
      <c r="N11277">
        <v>3.273055555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</v>
      </c>
      <c r="AC11277">
        <v>0</v>
      </c>
      <c r="AD11277">
        <v>0</v>
      </c>
      <c r="AE11277">
        <v>0</v>
      </c>
    </row>
    <row r="11278" spans="1:31" x14ac:dyDescent="0.25">
      <c r="A11278">
        <v>1631078</v>
      </c>
      <c r="B11278">
        <v>1</v>
      </c>
      <c r="C11278" t="s">
        <v>80</v>
      </c>
      <c r="D11278" t="s">
        <v>83</v>
      </c>
      <c r="E11278" t="s">
        <v>131</v>
      </c>
      <c r="F11278" t="s">
        <v>31381</v>
      </c>
      <c r="G11278" t="s">
        <v>195</v>
      </c>
      <c r="H11278" t="s">
        <v>134</v>
      </c>
      <c r="I11278" t="s">
        <v>135</v>
      </c>
      <c r="J11278" t="s">
        <v>136</v>
      </c>
      <c r="K11278" t="s">
        <v>137</v>
      </c>
      <c r="L11278" t="s">
        <v>31382</v>
      </c>
      <c r="M11278" t="s">
        <v>31383</v>
      </c>
      <c r="N11278">
        <v>1.7780555549999999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0</v>
      </c>
      <c r="AA11278">
        <v>0</v>
      </c>
      <c r="AB11278">
        <v>0</v>
      </c>
      <c r="AC11278">
        <v>0</v>
      </c>
      <c r="AD11278">
        <v>0</v>
      </c>
      <c r="AE11278">
        <v>0</v>
      </c>
    </row>
    <row r="11279" spans="1:31" x14ac:dyDescent="0.25">
      <c r="A11279">
        <v>1659365</v>
      </c>
      <c r="B11279">
        <v>1</v>
      </c>
      <c r="C11279" t="s">
        <v>80</v>
      </c>
      <c r="D11279" t="s">
        <v>110</v>
      </c>
      <c r="E11279" t="s">
        <v>146</v>
      </c>
      <c r="F11279" t="s">
        <v>31242</v>
      </c>
      <c r="G11279" t="s">
        <v>260</v>
      </c>
      <c r="H11279" t="s">
        <v>149</v>
      </c>
      <c r="I11279" t="s">
        <v>135</v>
      </c>
      <c r="J11279" t="s">
        <v>136</v>
      </c>
      <c r="K11279" t="s">
        <v>137</v>
      </c>
      <c r="L11279" t="s">
        <v>31384</v>
      </c>
      <c r="M11279" t="s">
        <v>31385</v>
      </c>
      <c r="N11279">
        <v>3.2455555550000001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D11279">
        <v>0</v>
      </c>
      <c r="AE11279">
        <v>0</v>
      </c>
    </row>
    <row r="11280" spans="1:31" x14ac:dyDescent="0.25">
      <c r="A11280">
        <v>1662774</v>
      </c>
      <c r="B11280">
        <v>1</v>
      </c>
      <c r="C11280" t="s">
        <v>81</v>
      </c>
      <c r="D11280" t="s">
        <v>122</v>
      </c>
      <c r="E11280" t="s">
        <v>152</v>
      </c>
      <c r="F11280" t="s">
        <v>31386</v>
      </c>
      <c r="G11280" t="s">
        <v>154</v>
      </c>
      <c r="H11280" t="s">
        <v>149</v>
      </c>
      <c r="I11280" t="s">
        <v>135</v>
      </c>
      <c r="J11280" t="s">
        <v>136</v>
      </c>
      <c r="K11280" t="s">
        <v>137</v>
      </c>
      <c r="L11280" t="s">
        <v>31387</v>
      </c>
      <c r="M11280" t="s">
        <v>31388</v>
      </c>
      <c r="N11280">
        <v>3.6458333330000001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D11280">
        <v>0</v>
      </c>
      <c r="AE11280">
        <v>0</v>
      </c>
    </row>
    <row r="11281" spans="1:31" x14ac:dyDescent="0.25">
      <c r="A11281">
        <v>1661506</v>
      </c>
      <c r="B11281">
        <v>1</v>
      </c>
      <c r="C11281" t="s">
        <v>80</v>
      </c>
      <c r="D11281" t="s">
        <v>88</v>
      </c>
      <c r="E11281" t="s">
        <v>152</v>
      </c>
      <c r="F11281" t="s">
        <v>31389</v>
      </c>
      <c r="G11281" t="s">
        <v>507</v>
      </c>
      <c r="H11281" t="s">
        <v>149</v>
      </c>
      <c r="I11281" t="s">
        <v>135</v>
      </c>
      <c r="J11281" t="s">
        <v>136</v>
      </c>
      <c r="K11281" t="s">
        <v>137</v>
      </c>
      <c r="L11281" t="s">
        <v>31390</v>
      </c>
      <c r="M11281" t="s">
        <v>31391</v>
      </c>
      <c r="N11281">
        <v>0.68333333299999999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</v>
      </c>
      <c r="AC11281">
        <v>0</v>
      </c>
      <c r="AD11281">
        <v>0</v>
      </c>
      <c r="AE11281">
        <v>0</v>
      </c>
    </row>
    <row r="11282" spans="1:31" x14ac:dyDescent="0.25">
      <c r="A11282">
        <v>1663381</v>
      </c>
      <c r="B11282">
        <v>1</v>
      </c>
      <c r="C11282" t="s">
        <v>80</v>
      </c>
      <c r="D11282" t="s">
        <v>84</v>
      </c>
      <c r="E11282" t="s">
        <v>152</v>
      </c>
      <c r="F11282" t="s">
        <v>31392</v>
      </c>
      <c r="G11282" t="s">
        <v>154</v>
      </c>
      <c r="H11282" t="s">
        <v>149</v>
      </c>
      <c r="I11282" t="s">
        <v>135</v>
      </c>
      <c r="J11282" t="s">
        <v>136</v>
      </c>
      <c r="K11282" t="s">
        <v>137</v>
      </c>
      <c r="L11282" t="s">
        <v>31393</v>
      </c>
      <c r="M11282" t="s">
        <v>31394</v>
      </c>
      <c r="N11282">
        <v>5.0502777769999998</v>
      </c>
      <c r="O11282">
        <v>0</v>
      </c>
      <c r="P11282">
        <v>1</v>
      </c>
      <c r="Q11282">
        <v>0</v>
      </c>
      <c r="R11282">
        <v>0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D11282">
        <v>0</v>
      </c>
      <c r="AE11282">
        <v>0</v>
      </c>
    </row>
    <row r="11283" spans="1:31" x14ac:dyDescent="0.25">
      <c r="A11283">
        <v>1632850</v>
      </c>
      <c r="B11283">
        <v>1</v>
      </c>
      <c r="C11283" t="s">
        <v>80</v>
      </c>
      <c r="D11283" t="s">
        <v>111</v>
      </c>
      <c r="E11283" t="s">
        <v>131</v>
      </c>
      <c r="F11283" t="s">
        <v>31395</v>
      </c>
      <c r="G11283" t="s">
        <v>195</v>
      </c>
      <c r="H11283" t="s">
        <v>134</v>
      </c>
      <c r="I11283" t="s">
        <v>135</v>
      </c>
      <c r="J11283" t="s">
        <v>136</v>
      </c>
      <c r="K11283" t="s">
        <v>137</v>
      </c>
      <c r="L11283" t="s">
        <v>31396</v>
      </c>
      <c r="M11283" t="s">
        <v>9997</v>
      </c>
      <c r="N11283">
        <v>1.9011111110000001</v>
      </c>
      <c r="O11283">
        <v>0</v>
      </c>
      <c r="P11283">
        <v>0</v>
      </c>
      <c r="Q11283">
        <v>0</v>
      </c>
      <c r="R11283">
        <v>0</v>
      </c>
      <c r="S11283">
        <v>1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</v>
      </c>
      <c r="AC11283">
        <v>0</v>
      </c>
      <c r="AD11283">
        <v>0</v>
      </c>
      <c r="AE11283">
        <v>0</v>
      </c>
    </row>
    <row r="11284" spans="1:31" x14ac:dyDescent="0.25">
      <c r="A11284">
        <v>1659425</v>
      </c>
      <c r="B11284">
        <v>1</v>
      </c>
      <c r="C11284" t="s">
        <v>80</v>
      </c>
      <c r="D11284" t="s">
        <v>88</v>
      </c>
      <c r="E11284" t="s">
        <v>178</v>
      </c>
      <c r="F11284" t="s">
        <v>31397</v>
      </c>
      <c r="G11284" t="s">
        <v>227</v>
      </c>
      <c r="H11284" t="s">
        <v>149</v>
      </c>
      <c r="I11284" t="s">
        <v>135</v>
      </c>
      <c r="J11284" t="s">
        <v>136</v>
      </c>
      <c r="K11284" t="s">
        <v>137</v>
      </c>
      <c r="L11284" t="s">
        <v>31398</v>
      </c>
      <c r="M11284" t="s">
        <v>31399</v>
      </c>
      <c r="N11284">
        <v>0.79527777700000002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1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D11284">
        <v>0</v>
      </c>
      <c r="AE11284">
        <v>0</v>
      </c>
    </row>
    <row r="11285" spans="1:31" x14ac:dyDescent="0.25">
      <c r="A11285">
        <v>1666372</v>
      </c>
      <c r="B11285">
        <v>1</v>
      </c>
      <c r="C11285" t="s">
        <v>80</v>
      </c>
      <c r="D11285" t="s">
        <v>110</v>
      </c>
      <c r="E11285" t="s">
        <v>152</v>
      </c>
      <c r="F11285" t="s">
        <v>31400</v>
      </c>
      <c r="G11285" t="s">
        <v>507</v>
      </c>
      <c r="H11285" t="s">
        <v>149</v>
      </c>
      <c r="I11285" t="s">
        <v>135</v>
      </c>
      <c r="J11285" t="s">
        <v>136</v>
      </c>
      <c r="K11285" t="s">
        <v>137</v>
      </c>
      <c r="L11285" t="s">
        <v>31401</v>
      </c>
      <c r="M11285" t="s">
        <v>31402</v>
      </c>
      <c r="N11285">
        <v>0.89916666599999995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D11285">
        <v>0</v>
      </c>
      <c r="AE11285">
        <v>0</v>
      </c>
    </row>
    <row r="11286" spans="1:31" x14ac:dyDescent="0.25">
      <c r="A11286">
        <v>1661194</v>
      </c>
      <c r="B11286">
        <v>1</v>
      </c>
      <c r="C11286" t="s">
        <v>80</v>
      </c>
      <c r="D11286" t="s">
        <v>90</v>
      </c>
      <c r="E11286" t="s">
        <v>152</v>
      </c>
      <c r="F11286" t="s">
        <v>31403</v>
      </c>
      <c r="G11286" t="s">
        <v>154</v>
      </c>
      <c r="H11286" t="s">
        <v>149</v>
      </c>
      <c r="I11286" t="s">
        <v>135</v>
      </c>
      <c r="J11286" t="s">
        <v>136</v>
      </c>
      <c r="K11286" t="s">
        <v>137</v>
      </c>
      <c r="L11286" t="s">
        <v>31404</v>
      </c>
      <c r="M11286" t="s">
        <v>31405</v>
      </c>
      <c r="N11286">
        <v>2.625277777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0</v>
      </c>
      <c r="Y11286">
        <v>0</v>
      </c>
      <c r="Z11286">
        <v>0</v>
      </c>
      <c r="AA11286">
        <v>0</v>
      </c>
      <c r="AB11286">
        <v>0</v>
      </c>
      <c r="AC11286">
        <v>0</v>
      </c>
      <c r="AD11286">
        <v>0</v>
      </c>
      <c r="AE11286">
        <v>0</v>
      </c>
    </row>
    <row r="11287" spans="1:31" x14ac:dyDescent="0.25">
      <c r="A11287">
        <v>1660507</v>
      </c>
      <c r="B11287">
        <v>1</v>
      </c>
      <c r="C11287" t="s">
        <v>80</v>
      </c>
      <c r="D11287" t="s">
        <v>96</v>
      </c>
      <c r="E11287" t="s">
        <v>152</v>
      </c>
      <c r="F11287" t="s">
        <v>31406</v>
      </c>
      <c r="G11287" t="s">
        <v>168</v>
      </c>
      <c r="H11287" t="s">
        <v>149</v>
      </c>
      <c r="I11287" t="s">
        <v>135</v>
      </c>
      <c r="J11287" t="s">
        <v>136</v>
      </c>
      <c r="K11287" t="s">
        <v>137</v>
      </c>
      <c r="L11287" t="s">
        <v>31407</v>
      </c>
      <c r="M11287" t="s">
        <v>31408</v>
      </c>
      <c r="N11287">
        <v>2.2772222219999998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D11287">
        <v>0</v>
      </c>
      <c r="AE11287">
        <v>0</v>
      </c>
    </row>
    <row r="11288" spans="1:31" x14ac:dyDescent="0.25">
      <c r="A11288">
        <v>1631871</v>
      </c>
      <c r="B11288">
        <v>1</v>
      </c>
      <c r="C11288" t="s">
        <v>80</v>
      </c>
      <c r="D11288" t="s">
        <v>83</v>
      </c>
      <c r="E11288" t="s">
        <v>152</v>
      </c>
      <c r="F11288" t="s">
        <v>31409</v>
      </c>
      <c r="G11288" t="s">
        <v>507</v>
      </c>
      <c r="H11288" t="s">
        <v>149</v>
      </c>
      <c r="I11288" t="s">
        <v>135</v>
      </c>
      <c r="J11288" t="s">
        <v>136</v>
      </c>
      <c r="K11288" t="s">
        <v>137</v>
      </c>
      <c r="L11288" t="s">
        <v>31410</v>
      </c>
      <c r="M11288" t="s">
        <v>31411</v>
      </c>
      <c r="N11288">
        <v>1.8916666660000001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D11288">
        <v>0</v>
      </c>
      <c r="AE11288">
        <v>0</v>
      </c>
    </row>
    <row r="11289" spans="1:31" x14ac:dyDescent="0.25">
      <c r="A11289">
        <v>1660922</v>
      </c>
      <c r="B11289">
        <v>1</v>
      </c>
      <c r="C11289" t="s">
        <v>80</v>
      </c>
      <c r="D11289" t="s">
        <v>110</v>
      </c>
      <c r="E11289" t="s">
        <v>146</v>
      </c>
      <c r="F11289" t="s">
        <v>31242</v>
      </c>
      <c r="G11289" t="s">
        <v>770</v>
      </c>
      <c r="H11289" t="s">
        <v>149</v>
      </c>
      <c r="I11289" t="s">
        <v>135</v>
      </c>
      <c r="J11289" t="s">
        <v>136</v>
      </c>
      <c r="K11289" t="s">
        <v>137</v>
      </c>
      <c r="L11289" t="s">
        <v>19961</v>
      </c>
      <c r="M11289" t="s">
        <v>31412</v>
      </c>
      <c r="N11289">
        <v>3.7236111109999999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</v>
      </c>
      <c r="AC11289">
        <v>0</v>
      </c>
      <c r="AD11289">
        <v>0</v>
      </c>
      <c r="AE11289">
        <v>0</v>
      </c>
    </row>
    <row r="11290" spans="1:31" x14ac:dyDescent="0.25">
      <c r="A11290">
        <v>1665665</v>
      </c>
      <c r="B11290">
        <v>1</v>
      </c>
      <c r="C11290" t="s">
        <v>80</v>
      </c>
      <c r="D11290" t="s">
        <v>96</v>
      </c>
      <c r="E11290" t="s">
        <v>152</v>
      </c>
      <c r="F11290" t="s">
        <v>31413</v>
      </c>
      <c r="G11290" t="s">
        <v>154</v>
      </c>
      <c r="H11290" t="s">
        <v>149</v>
      </c>
      <c r="I11290" t="s">
        <v>135</v>
      </c>
      <c r="J11290" t="s">
        <v>136</v>
      </c>
      <c r="K11290" t="s">
        <v>137</v>
      </c>
      <c r="L11290" t="s">
        <v>31414</v>
      </c>
      <c r="M11290" t="s">
        <v>31415</v>
      </c>
      <c r="N11290">
        <v>6.1930555549999999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1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D11290">
        <v>0</v>
      </c>
      <c r="AE11290">
        <v>0</v>
      </c>
    </row>
    <row r="11291" spans="1:31" x14ac:dyDescent="0.25">
      <c r="A11291">
        <v>1632435</v>
      </c>
      <c r="B11291">
        <v>1</v>
      </c>
      <c r="C11291" t="s">
        <v>80</v>
      </c>
      <c r="D11291" t="s">
        <v>83</v>
      </c>
      <c r="E11291" t="s">
        <v>152</v>
      </c>
      <c r="F11291" t="s">
        <v>31409</v>
      </c>
      <c r="G11291" t="s">
        <v>507</v>
      </c>
      <c r="H11291" t="s">
        <v>149</v>
      </c>
      <c r="I11291" t="s">
        <v>135</v>
      </c>
      <c r="J11291" t="s">
        <v>136</v>
      </c>
      <c r="K11291" t="s">
        <v>137</v>
      </c>
      <c r="L11291" t="s">
        <v>31416</v>
      </c>
      <c r="M11291" t="s">
        <v>31417</v>
      </c>
      <c r="N11291">
        <v>1.6191666659999999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D11291">
        <v>0</v>
      </c>
      <c r="AE11291">
        <v>0</v>
      </c>
    </row>
    <row r="11292" spans="1:31" x14ac:dyDescent="0.25">
      <c r="A11292">
        <v>1665436</v>
      </c>
      <c r="B11292">
        <v>1</v>
      </c>
      <c r="C11292" t="s">
        <v>81</v>
      </c>
      <c r="D11292" t="s">
        <v>118</v>
      </c>
      <c r="E11292" t="s">
        <v>152</v>
      </c>
      <c r="F11292" t="s">
        <v>31418</v>
      </c>
      <c r="G11292" t="s">
        <v>507</v>
      </c>
      <c r="H11292" t="s">
        <v>149</v>
      </c>
      <c r="I11292" t="s">
        <v>135</v>
      </c>
      <c r="J11292" t="s">
        <v>136</v>
      </c>
      <c r="K11292" t="s">
        <v>137</v>
      </c>
      <c r="L11292" t="s">
        <v>31419</v>
      </c>
      <c r="M11292" t="s">
        <v>31420</v>
      </c>
      <c r="N11292">
        <v>2.7908333330000001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1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0</v>
      </c>
      <c r="AB11292">
        <v>0</v>
      </c>
      <c r="AC11292">
        <v>0</v>
      </c>
      <c r="AD11292">
        <v>0</v>
      </c>
      <c r="AE11292">
        <v>0</v>
      </c>
    </row>
    <row r="11293" spans="1:31" x14ac:dyDescent="0.25">
      <c r="A11293">
        <v>1633119</v>
      </c>
      <c r="B11293">
        <v>1</v>
      </c>
      <c r="C11293" t="s">
        <v>80</v>
      </c>
      <c r="D11293" t="s">
        <v>96</v>
      </c>
      <c r="E11293" t="s">
        <v>204</v>
      </c>
      <c r="F11293" t="s">
        <v>31421</v>
      </c>
      <c r="G11293" t="s">
        <v>161</v>
      </c>
      <c r="H11293" t="s">
        <v>134</v>
      </c>
      <c r="I11293" t="s">
        <v>135</v>
      </c>
      <c r="J11293" t="s">
        <v>136</v>
      </c>
      <c r="K11293" t="s">
        <v>137</v>
      </c>
      <c r="L11293" t="s">
        <v>31422</v>
      </c>
      <c r="M11293" t="s">
        <v>31423</v>
      </c>
      <c r="N11293">
        <v>0.61805555499999998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D11293">
        <v>0</v>
      </c>
      <c r="AE11293">
        <v>0</v>
      </c>
    </row>
    <row r="11294" spans="1:31" x14ac:dyDescent="0.25">
      <c r="A11294">
        <v>1660882</v>
      </c>
      <c r="B11294">
        <v>1</v>
      </c>
      <c r="C11294" t="s">
        <v>81</v>
      </c>
      <c r="D11294" t="s">
        <v>112</v>
      </c>
      <c r="E11294" t="s">
        <v>140</v>
      </c>
      <c r="F11294" t="s">
        <v>31350</v>
      </c>
      <c r="G11294" t="s">
        <v>161</v>
      </c>
      <c r="H11294" t="s">
        <v>134</v>
      </c>
      <c r="I11294" t="s">
        <v>135</v>
      </c>
      <c r="J11294" t="s">
        <v>136</v>
      </c>
      <c r="K11294" t="s">
        <v>137</v>
      </c>
      <c r="L11294" t="s">
        <v>31424</v>
      </c>
      <c r="M11294" t="s">
        <v>31425</v>
      </c>
      <c r="N11294">
        <v>0.575555555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D11294">
        <v>0</v>
      </c>
      <c r="AE11294">
        <v>0</v>
      </c>
    </row>
    <row r="11295" spans="1:31" x14ac:dyDescent="0.25">
      <c r="A11295">
        <v>1662316</v>
      </c>
      <c r="B11295">
        <v>1</v>
      </c>
      <c r="C11295" t="s">
        <v>80</v>
      </c>
      <c r="D11295" t="s">
        <v>83</v>
      </c>
      <c r="E11295" t="s">
        <v>152</v>
      </c>
      <c r="F11295" t="s">
        <v>31409</v>
      </c>
      <c r="G11295" t="s">
        <v>507</v>
      </c>
      <c r="H11295" t="s">
        <v>149</v>
      </c>
      <c r="I11295" t="s">
        <v>135</v>
      </c>
      <c r="J11295" t="s">
        <v>136</v>
      </c>
      <c r="K11295" t="s">
        <v>137</v>
      </c>
      <c r="L11295" t="s">
        <v>31426</v>
      </c>
      <c r="M11295" t="s">
        <v>31427</v>
      </c>
      <c r="N11295">
        <v>1.321388888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</v>
      </c>
      <c r="AC11295">
        <v>0</v>
      </c>
      <c r="AD11295">
        <v>0</v>
      </c>
      <c r="AE11295">
        <v>0</v>
      </c>
    </row>
    <row r="11296" spans="1:31" x14ac:dyDescent="0.25">
      <c r="A11296">
        <v>1665233</v>
      </c>
      <c r="B11296">
        <v>1</v>
      </c>
      <c r="C11296" t="s">
        <v>80</v>
      </c>
      <c r="D11296" t="s">
        <v>83</v>
      </c>
      <c r="E11296" t="s">
        <v>152</v>
      </c>
      <c r="F11296" t="s">
        <v>31428</v>
      </c>
      <c r="G11296" t="s">
        <v>154</v>
      </c>
      <c r="H11296" t="s">
        <v>149</v>
      </c>
      <c r="I11296" t="s">
        <v>135</v>
      </c>
      <c r="J11296" t="s">
        <v>136</v>
      </c>
      <c r="K11296" t="s">
        <v>137</v>
      </c>
      <c r="L11296" t="s">
        <v>31429</v>
      </c>
      <c r="M11296" t="s">
        <v>31430</v>
      </c>
      <c r="N11296">
        <v>0.98388888799999996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D11296">
        <v>0</v>
      </c>
      <c r="AE11296">
        <v>0</v>
      </c>
    </row>
    <row r="11297" spans="1:31" x14ac:dyDescent="0.25">
      <c r="A11297">
        <v>1661211</v>
      </c>
      <c r="B11297">
        <v>1</v>
      </c>
      <c r="C11297" t="s">
        <v>81</v>
      </c>
      <c r="D11297" t="s">
        <v>128</v>
      </c>
      <c r="E11297" t="s">
        <v>152</v>
      </c>
      <c r="F11297" t="s">
        <v>31431</v>
      </c>
      <c r="G11297" t="s">
        <v>154</v>
      </c>
      <c r="H11297" t="s">
        <v>149</v>
      </c>
      <c r="I11297" t="s">
        <v>135</v>
      </c>
      <c r="J11297" t="s">
        <v>136</v>
      </c>
      <c r="K11297" t="s">
        <v>137</v>
      </c>
      <c r="L11297" t="s">
        <v>31432</v>
      </c>
      <c r="M11297" t="s">
        <v>31433</v>
      </c>
      <c r="N11297">
        <v>3.5041666660000002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1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0</v>
      </c>
      <c r="AA11297">
        <v>0</v>
      </c>
      <c r="AB11297">
        <v>0</v>
      </c>
      <c r="AC11297">
        <v>0</v>
      </c>
      <c r="AD11297">
        <v>0</v>
      </c>
      <c r="AE11297">
        <v>0</v>
      </c>
    </row>
    <row r="11298" spans="1:31" x14ac:dyDescent="0.25">
      <c r="A11298">
        <v>1635784</v>
      </c>
      <c r="B11298">
        <v>1</v>
      </c>
      <c r="C11298" t="s">
        <v>81</v>
      </c>
      <c r="D11298" t="s">
        <v>118</v>
      </c>
      <c r="E11298" t="s">
        <v>131</v>
      </c>
      <c r="F11298" t="s">
        <v>31434</v>
      </c>
      <c r="G11298" t="s">
        <v>195</v>
      </c>
      <c r="H11298" t="s">
        <v>134</v>
      </c>
      <c r="I11298" t="s">
        <v>135</v>
      </c>
      <c r="J11298" t="s">
        <v>136</v>
      </c>
      <c r="K11298" t="s">
        <v>137</v>
      </c>
      <c r="L11298" t="s">
        <v>31435</v>
      </c>
      <c r="M11298" t="s">
        <v>31436</v>
      </c>
      <c r="N11298">
        <v>2.8063888879999999</v>
      </c>
      <c r="O11298">
        <v>0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D11298">
        <v>0</v>
      </c>
      <c r="AE11298">
        <v>0</v>
      </c>
    </row>
    <row r="11299" spans="1:31" x14ac:dyDescent="0.25">
      <c r="A11299">
        <v>1628061</v>
      </c>
      <c r="B11299">
        <v>1</v>
      </c>
      <c r="C11299" t="s">
        <v>81</v>
      </c>
      <c r="D11299" t="s">
        <v>112</v>
      </c>
      <c r="E11299" t="s">
        <v>152</v>
      </c>
      <c r="F11299" t="s">
        <v>31437</v>
      </c>
      <c r="G11299" t="s">
        <v>154</v>
      </c>
      <c r="H11299" t="s">
        <v>149</v>
      </c>
      <c r="I11299" t="s">
        <v>135</v>
      </c>
      <c r="J11299" t="s">
        <v>136</v>
      </c>
      <c r="K11299" t="s">
        <v>137</v>
      </c>
      <c r="L11299" t="s">
        <v>31438</v>
      </c>
      <c r="M11299" t="s">
        <v>31439</v>
      </c>
      <c r="N11299">
        <v>0.53333333299999997</v>
      </c>
      <c r="O11299">
        <v>0</v>
      </c>
      <c r="P11299">
        <v>0</v>
      </c>
      <c r="Q11299">
        <v>0</v>
      </c>
      <c r="R11299">
        <v>0</v>
      </c>
      <c r="S11299">
        <v>0</v>
      </c>
      <c r="T11299">
        <v>1</v>
      </c>
      <c r="U11299">
        <v>0</v>
      </c>
      <c r="V11299">
        <v>0</v>
      </c>
      <c r="W11299">
        <v>0</v>
      </c>
      <c r="X11299">
        <v>0</v>
      </c>
      <c r="Y11299">
        <v>0</v>
      </c>
      <c r="Z11299">
        <v>0</v>
      </c>
      <c r="AA11299">
        <v>0</v>
      </c>
      <c r="AB11299">
        <v>0</v>
      </c>
      <c r="AC11299">
        <v>0</v>
      </c>
      <c r="AD11299">
        <v>0</v>
      </c>
      <c r="AE11299">
        <v>0</v>
      </c>
    </row>
    <row r="11300" spans="1:31" x14ac:dyDescent="0.25">
      <c r="A11300">
        <v>1667268</v>
      </c>
      <c r="B11300">
        <v>1</v>
      </c>
      <c r="C11300" t="s">
        <v>80</v>
      </c>
      <c r="D11300" t="s">
        <v>94</v>
      </c>
      <c r="E11300" t="s">
        <v>642</v>
      </c>
      <c r="F11300" t="s">
        <v>29229</v>
      </c>
      <c r="G11300" t="s">
        <v>161</v>
      </c>
      <c r="H11300" t="s">
        <v>134</v>
      </c>
      <c r="I11300" t="s">
        <v>135</v>
      </c>
      <c r="J11300" t="s">
        <v>136</v>
      </c>
      <c r="K11300" t="s">
        <v>137</v>
      </c>
      <c r="L11300" t="s">
        <v>28916</v>
      </c>
      <c r="M11300" t="s">
        <v>28592</v>
      </c>
      <c r="N11300">
        <v>0.158996111</v>
      </c>
      <c r="O11300">
        <v>0</v>
      </c>
      <c r="P11300">
        <v>0</v>
      </c>
      <c r="Q11300">
        <v>0</v>
      </c>
      <c r="R11300">
        <v>0</v>
      </c>
      <c r="S11300">
        <v>0</v>
      </c>
      <c r="T11300">
        <v>0</v>
      </c>
      <c r="U11300">
        <v>0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D11300">
        <v>0</v>
      </c>
      <c r="AE11300">
        <v>0</v>
      </c>
    </row>
    <row r="11301" spans="1:31" x14ac:dyDescent="0.25">
      <c r="A11301">
        <v>1631788</v>
      </c>
      <c r="B11301">
        <v>1</v>
      </c>
      <c r="C11301" t="s">
        <v>80</v>
      </c>
      <c r="D11301" t="s">
        <v>103</v>
      </c>
      <c r="E11301" t="s">
        <v>1154</v>
      </c>
      <c r="F11301" t="s">
        <v>31440</v>
      </c>
      <c r="G11301" t="s">
        <v>507</v>
      </c>
      <c r="H11301" t="s">
        <v>149</v>
      </c>
      <c r="I11301" t="s">
        <v>135</v>
      </c>
      <c r="J11301" t="s">
        <v>136</v>
      </c>
      <c r="K11301" t="s">
        <v>137</v>
      </c>
      <c r="L11301" t="s">
        <v>31441</v>
      </c>
      <c r="M11301" t="s">
        <v>31442</v>
      </c>
      <c r="N11301">
        <v>2.3655555549999998</v>
      </c>
      <c r="O11301">
        <v>0</v>
      </c>
      <c r="P11301">
        <v>0</v>
      </c>
      <c r="Q11301">
        <v>0</v>
      </c>
      <c r="R11301">
        <v>0</v>
      </c>
      <c r="S11301">
        <v>0</v>
      </c>
      <c r="T11301">
        <v>0</v>
      </c>
      <c r="U11301">
        <v>0</v>
      </c>
      <c r="V11301">
        <v>0</v>
      </c>
      <c r="W11301">
        <v>0</v>
      </c>
      <c r="X11301">
        <v>0</v>
      </c>
      <c r="Y11301">
        <v>0</v>
      </c>
      <c r="Z11301">
        <v>0</v>
      </c>
      <c r="AA11301">
        <v>0</v>
      </c>
      <c r="AB11301">
        <v>0</v>
      </c>
      <c r="AC11301">
        <v>0</v>
      </c>
      <c r="AD11301">
        <v>0</v>
      </c>
      <c r="AE11301">
        <v>0</v>
      </c>
    </row>
    <row r="11302" spans="1:31" x14ac:dyDescent="0.25">
      <c r="A11302">
        <v>1665748</v>
      </c>
      <c r="B11302">
        <v>1</v>
      </c>
      <c r="C11302" t="s">
        <v>80</v>
      </c>
      <c r="D11302" t="s">
        <v>83</v>
      </c>
      <c r="E11302" t="s">
        <v>204</v>
      </c>
      <c r="F11302" t="s">
        <v>31443</v>
      </c>
      <c r="G11302" t="s">
        <v>195</v>
      </c>
      <c r="H11302" t="s">
        <v>134</v>
      </c>
      <c r="I11302" t="s">
        <v>135</v>
      </c>
      <c r="J11302" t="s">
        <v>136</v>
      </c>
      <c r="K11302" t="s">
        <v>137</v>
      </c>
      <c r="L11302" t="s">
        <v>31444</v>
      </c>
      <c r="M11302" t="s">
        <v>31445</v>
      </c>
      <c r="N11302">
        <v>1.103888888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0</v>
      </c>
      <c r="U11302">
        <v>0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D11302">
        <v>0</v>
      </c>
      <c r="AE11302">
        <v>0</v>
      </c>
    </row>
    <row r="11303" spans="1:31" x14ac:dyDescent="0.25">
      <c r="A11303">
        <v>1630145</v>
      </c>
      <c r="B11303">
        <v>1</v>
      </c>
      <c r="C11303" t="s">
        <v>80</v>
      </c>
      <c r="D11303" t="s">
        <v>85</v>
      </c>
      <c r="E11303" t="s">
        <v>152</v>
      </c>
      <c r="F11303" t="s">
        <v>31446</v>
      </c>
      <c r="G11303" t="s">
        <v>168</v>
      </c>
      <c r="H11303" t="s">
        <v>149</v>
      </c>
      <c r="I11303" t="s">
        <v>135</v>
      </c>
      <c r="J11303" t="s">
        <v>136</v>
      </c>
      <c r="K11303" t="s">
        <v>137</v>
      </c>
      <c r="L11303" t="s">
        <v>31447</v>
      </c>
      <c r="M11303" t="s">
        <v>31448</v>
      </c>
      <c r="N11303">
        <v>4.9347222220000004</v>
      </c>
      <c r="O11303">
        <v>0</v>
      </c>
      <c r="P11303">
        <v>3</v>
      </c>
      <c r="Q11303">
        <v>0</v>
      </c>
      <c r="R11303">
        <v>0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0</v>
      </c>
      <c r="AC11303">
        <v>0</v>
      </c>
      <c r="AD11303">
        <v>0</v>
      </c>
      <c r="AE11303">
        <v>0</v>
      </c>
    </row>
    <row r="11304" spans="1:31" x14ac:dyDescent="0.25">
      <c r="A11304">
        <v>1660759</v>
      </c>
      <c r="B11304">
        <v>1</v>
      </c>
      <c r="C11304" t="s">
        <v>80</v>
      </c>
      <c r="D11304" t="s">
        <v>82</v>
      </c>
      <c r="E11304" t="s">
        <v>152</v>
      </c>
      <c r="F11304" t="s">
        <v>31449</v>
      </c>
      <c r="G11304" t="s">
        <v>154</v>
      </c>
      <c r="H11304" t="s">
        <v>149</v>
      </c>
      <c r="I11304" t="s">
        <v>135</v>
      </c>
      <c r="J11304" t="s">
        <v>136</v>
      </c>
      <c r="K11304" t="s">
        <v>137</v>
      </c>
      <c r="L11304" t="s">
        <v>31450</v>
      </c>
      <c r="M11304" t="s">
        <v>31451</v>
      </c>
      <c r="N11304">
        <v>1.792777777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D11304">
        <v>0</v>
      </c>
      <c r="AE11304">
        <v>0</v>
      </c>
    </row>
    <row r="11305" spans="1:31" x14ac:dyDescent="0.25">
      <c r="A11305">
        <v>1638051</v>
      </c>
      <c r="B11305">
        <v>1</v>
      </c>
      <c r="C11305" t="s">
        <v>80</v>
      </c>
      <c r="D11305" t="s">
        <v>83</v>
      </c>
      <c r="E11305" t="s">
        <v>146</v>
      </c>
      <c r="F11305" t="s">
        <v>31259</v>
      </c>
      <c r="G11305" t="s">
        <v>288</v>
      </c>
      <c r="H11305" t="s">
        <v>149</v>
      </c>
      <c r="I11305" t="s">
        <v>135</v>
      </c>
      <c r="J11305" t="s">
        <v>136</v>
      </c>
      <c r="K11305" t="s">
        <v>137</v>
      </c>
      <c r="L11305" t="s">
        <v>31452</v>
      </c>
      <c r="M11305" t="s">
        <v>31453</v>
      </c>
      <c r="N11305">
        <v>3.7722222219999999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0</v>
      </c>
      <c r="U11305">
        <v>0</v>
      </c>
      <c r="V11305">
        <v>0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D11305">
        <v>0</v>
      </c>
      <c r="AE11305">
        <v>0</v>
      </c>
    </row>
    <row r="11306" spans="1:31" x14ac:dyDescent="0.25">
      <c r="A11306">
        <v>1662502</v>
      </c>
      <c r="B11306">
        <v>1</v>
      </c>
      <c r="C11306" t="s">
        <v>81</v>
      </c>
      <c r="D11306" t="s">
        <v>112</v>
      </c>
      <c r="E11306" t="s">
        <v>152</v>
      </c>
      <c r="F11306" t="s">
        <v>31454</v>
      </c>
      <c r="G11306" t="s">
        <v>154</v>
      </c>
      <c r="H11306" t="s">
        <v>149</v>
      </c>
      <c r="I11306" t="s">
        <v>135</v>
      </c>
      <c r="J11306" t="s">
        <v>136</v>
      </c>
      <c r="K11306" t="s">
        <v>137</v>
      </c>
      <c r="L11306" t="s">
        <v>31455</v>
      </c>
      <c r="M11306" t="s">
        <v>31456</v>
      </c>
      <c r="N11306">
        <v>1.4575</v>
      </c>
      <c r="O11306">
        <v>0</v>
      </c>
      <c r="P11306">
        <v>1</v>
      </c>
      <c r="Q11306">
        <v>0</v>
      </c>
      <c r="R11306">
        <v>0</v>
      </c>
      <c r="S11306">
        <v>0</v>
      </c>
      <c r="T11306">
        <v>0</v>
      </c>
      <c r="U11306">
        <v>0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D11306">
        <v>0</v>
      </c>
      <c r="AE11306">
        <v>0</v>
      </c>
    </row>
    <row r="11307" spans="1:31" x14ac:dyDescent="0.25">
      <c r="A11307">
        <v>1658194</v>
      </c>
      <c r="B11307">
        <v>1</v>
      </c>
      <c r="C11307" t="s">
        <v>80</v>
      </c>
      <c r="D11307" t="s">
        <v>83</v>
      </c>
      <c r="E11307" t="s">
        <v>131</v>
      </c>
      <c r="F11307" t="s">
        <v>31457</v>
      </c>
      <c r="G11307" t="s">
        <v>133</v>
      </c>
      <c r="H11307" t="s">
        <v>134</v>
      </c>
      <c r="I11307" t="s">
        <v>135</v>
      </c>
      <c r="J11307" t="s">
        <v>136</v>
      </c>
      <c r="K11307" t="s">
        <v>137</v>
      </c>
      <c r="L11307" t="s">
        <v>31458</v>
      </c>
      <c r="M11307" t="s">
        <v>31459</v>
      </c>
      <c r="N11307">
        <v>1.1158333330000001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</v>
      </c>
      <c r="AC11307">
        <v>0</v>
      </c>
      <c r="AD11307">
        <v>0</v>
      </c>
      <c r="AE11307">
        <v>0</v>
      </c>
    </row>
    <row r="11308" spans="1:31" x14ac:dyDescent="0.25">
      <c r="A11308">
        <v>1663361</v>
      </c>
      <c r="B11308">
        <v>1</v>
      </c>
      <c r="C11308" t="s">
        <v>80</v>
      </c>
      <c r="D11308" t="s">
        <v>100</v>
      </c>
      <c r="E11308" t="s">
        <v>152</v>
      </c>
      <c r="F11308" t="s">
        <v>31460</v>
      </c>
      <c r="G11308" t="s">
        <v>154</v>
      </c>
      <c r="H11308" t="s">
        <v>149</v>
      </c>
      <c r="I11308" t="s">
        <v>135</v>
      </c>
      <c r="J11308" t="s">
        <v>136</v>
      </c>
      <c r="K11308" t="s">
        <v>137</v>
      </c>
      <c r="L11308" t="s">
        <v>31461</v>
      </c>
      <c r="M11308" t="s">
        <v>31462</v>
      </c>
      <c r="N11308">
        <v>1.1258333330000001</v>
      </c>
      <c r="O11308">
        <v>0</v>
      </c>
      <c r="P11308">
        <v>1</v>
      </c>
      <c r="Q11308">
        <v>0</v>
      </c>
      <c r="R11308">
        <v>0</v>
      </c>
      <c r="S11308">
        <v>0</v>
      </c>
      <c r="T11308">
        <v>0</v>
      </c>
      <c r="U11308">
        <v>0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D11308">
        <v>0</v>
      </c>
      <c r="AE11308">
        <v>0</v>
      </c>
    </row>
    <row r="11309" spans="1:31" x14ac:dyDescent="0.25">
      <c r="A11309">
        <v>1629813</v>
      </c>
      <c r="B11309">
        <v>1</v>
      </c>
      <c r="C11309" t="s">
        <v>80</v>
      </c>
      <c r="D11309" t="s">
        <v>100</v>
      </c>
      <c r="E11309" t="s">
        <v>152</v>
      </c>
      <c r="F11309" t="s">
        <v>31463</v>
      </c>
      <c r="G11309" t="s">
        <v>154</v>
      </c>
      <c r="H11309" t="s">
        <v>149</v>
      </c>
      <c r="I11309" t="s">
        <v>135</v>
      </c>
      <c r="J11309" t="s">
        <v>136</v>
      </c>
      <c r="K11309" t="s">
        <v>137</v>
      </c>
      <c r="L11309" t="s">
        <v>31464</v>
      </c>
      <c r="M11309" t="s">
        <v>31465</v>
      </c>
      <c r="N11309">
        <v>1.713333333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0</v>
      </c>
      <c r="U11309">
        <v>0</v>
      </c>
      <c r="V11309">
        <v>0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D11309">
        <v>0</v>
      </c>
      <c r="AE11309">
        <v>0</v>
      </c>
    </row>
    <row r="11310" spans="1:31" x14ac:dyDescent="0.25">
      <c r="A11310">
        <v>1666498</v>
      </c>
      <c r="B11310">
        <v>1</v>
      </c>
      <c r="C11310" t="s">
        <v>81</v>
      </c>
      <c r="D11310" t="s">
        <v>127</v>
      </c>
      <c r="E11310" t="s">
        <v>152</v>
      </c>
      <c r="F11310" t="s">
        <v>31466</v>
      </c>
      <c r="G11310" t="s">
        <v>154</v>
      </c>
      <c r="H11310" t="s">
        <v>149</v>
      </c>
      <c r="I11310" t="s">
        <v>135</v>
      </c>
      <c r="J11310" t="s">
        <v>136</v>
      </c>
      <c r="K11310" t="s">
        <v>137</v>
      </c>
      <c r="L11310" t="s">
        <v>31467</v>
      </c>
      <c r="M11310" t="s">
        <v>31468</v>
      </c>
      <c r="N11310">
        <v>4.7336111110000001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>
        <v>0</v>
      </c>
      <c r="V11310">
        <v>0</v>
      </c>
      <c r="W11310">
        <v>0</v>
      </c>
      <c r="X11310">
        <v>0</v>
      </c>
      <c r="Y11310">
        <v>0</v>
      </c>
      <c r="Z11310">
        <v>0</v>
      </c>
      <c r="AA11310">
        <v>0</v>
      </c>
      <c r="AB11310">
        <v>0</v>
      </c>
      <c r="AC11310">
        <v>0</v>
      </c>
      <c r="AD11310">
        <v>0</v>
      </c>
      <c r="AE11310">
        <v>0</v>
      </c>
    </row>
    <row r="11311" spans="1:31" x14ac:dyDescent="0.25">
      <c r="A11311">
        <v>1660212</v>
      </c>
      <c r="B11311">
        <v>1</v>
      </c>
      <c r="C11311" t="s">
        <v>80</v>
      </c>
      <c r="D11311" t="s">
        <v>84</v>
      </c>
      <c r="E11311" t="s">
        <v>152</v>
      </c>
      <c r="F11311" t="s">
        <v>31469</v>
      </c>
      <c r="G11311" t="s">
        <v>507</v>
      </c>
      <c r="H11311" t="s">
        <v>149</v>
      </c>
      <c r="I11311" t="s">
        <v>135</v>
      </c>
      <c r="J11311" t="s">
        <v>136</v>
      </c>
      <c r="K11311" t="s">
        <v>137</v>
      </c>
      <c r="L11311" t="s">
        <v>31470</v>
      </c>
      <c r="M11311" t="s">
        <v>31471</v>
      </c>
      <c r="N11311">
        <v>2.4247222220000002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>
        <v>0</v>
      </c>
      <c r="V11311">
        <v>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0</v>
      </c>
      <c r="AC11311">
        <v>0</v>
      </c>
      <c r="AD11311">
        <v>0</v>
      </c>
      <c r="AE11311">
        <v>0</v>
      </c>
    </row>
    <row r="11312" spans="1:31" x14ac:dyDescent="0.25">
      <c r="A11312">
        <v>1659405</v>
      </c>
      <c r="B11312">
        <v>1</v>
      </c>
      <c r="C11312" t="s">
        <v>81</v>
      </c>
      <c r="D11312" t="s">
        <v>112</v>
      </c>
      <c r="E11312" t="s">
        <v>140</v>
      </c>
      <c r="F11312" t="s">
        <v>31350</v>
      </c>
      <c r="G11312" t="s">
        <v>161</v>
      </c>
      <c r="H11312" t="s">
        <v>134</v>
      </c>
      <c r="I11312" t="s">
        <v>135</v>
      </c>
      <c r="J11312" t="s">
        <v>136</v>
      </c>
      <c r="K11312" t="s">
        <v>137</v>
      </c>
      <c r="L11312" t="s">
        <v>31472</v>
      </c>
      <c r="M11312" t="s">
        <v>31473</v>
      </c>
      <c r="N11312">
        <v>2.5122222220000001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D11312">
        <v>0</v>
      </c>
      <c r="AE11312">
        <v>0</v>
      </c>
    </row>
    <row r="11313" spans="1:31" x14ac:dyDescent="0.25">
      <c r="A11313">
        <v>1631061</v>
      </c>
      <c r="B11313">
        <v>1</v>
      </c>
      <c r="C11313" t="s">
        <v>80</v>
      </c>
      <c r="D11313" t="s">
        <v>103</v>
      </c>
      <c r="E11313" t="s">
        <v>152</v>
      </c>
      <c r="F11313" t="s">
        <v>31474</v>
      </c>
      <c r="G11313" t="s">
        <v>154</v>
      </c>
      <c r="H11313" t="s">
        <v>149</v>
      </c>
      <c r="I11313" t="s">
        <v>135</v>
      </c>
      <c r="J11313" t="s">
        <v>136</v>
      </c>
      <c r="K11313" t="s">
        <v>137</v>
      </c>
      <c r="L11313" t="s">
        <v>31475</v>
      </c>
      <c r="M11313" t="s">
        <v>31476</v>
      </c>
      <c r="N11313">
        <v>1.2938888879999999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1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</v>
      </c>
      <c r="AC11313">
        <v>0</v>
      </c>
      <c r="AD11313">
        <v>0</v>
      </c>
      <c r="AE11313">
        <v>0</v>
      </c>
    </row>
    <row r="11314" spans="1:31" x14ac:dyDescent="0.25">
      <c r="A11314">
        <v>1664603</v>
      </c>
      <c r="B11314">
        <v>1</v>
      </c>
      <c r="C11314" t="s">
        <v>80</v>
      </c>
      <c r="D11314" t="s">
        <v>105</v>
      </c>
      <c r="E11314" t="s">
        <v>204</v>
      </c>
      <c r="F11314" t="s">
        <v>31477</v>
      </c>
      <c r="G11314" t="s">
        <v>195</v>
      </c>
      <c r="H11314" t="s">
        <v>134</v>
      </c>
      <c r="I11314" t="s">
        <v>135</v>
      </c>
      <c r="J11314" t="s">
        <v>136</v>
      </c>
      <c r="K11314" t="s">
        <v>137</v>
      </c>
      <c r="L11314" t="s">
        <v>31478</v>
      </c>
      <c r="M11314" t="s">
        <v>31479</v>
      </c>
      <c r="N11314">
        <v>3.7647222220000001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D11314">
        <v>0</v>
      </c>
      <c r="AE11314">
        <v>0</v>
      </c>
    </row>
    <row r="11315" spans="1:31" x14ac:dyDescent="0.25">
      <c r="A11315">
        <v>1667958</v>
      </c>
      <c r="B11315">
        <v>1</v>
      </c>
      <c r="C11315" t="s">
        <v>81</v>
      </c>
      <c r="D11315" t="s">
        <v>126</v>
      </c>
      <c r="E11315" t="s">
        <v>178</v>
      </c>
      <c r="F11315" t="s">
        <v>31480</v>
      </c>
      <c r="G11315" t="s">
        <v>1115</v>
      </c>
      <c r="H11315" t="s">
        <v>149</v>
      </c>
      <c r="I11315" t="s">
        <v>135</v>
      </c>
      <c r="J11315" t="s">
        <v>136</v>
      </c>
      <c r="K11315" t="s">
        <v>137</v>
      </c>
      <c r="L11315" t="s">
        <v>31481</v>
      </c>
      <c r="M11315" t="s">
        <v>31482</v>
      </c>
      <c r="N11315">
        <v>3.7719444439999998</v>
      </c>
      <c r="O11315">
        <v>0</v>
      </c>
      <c r="P11315">
        <v>1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D11315">
        <v>0</v>
      </c>
      <c r="AE11315">
        <v>0</v>
      </c>
    </row>
    <row r="11316" spans="1:31" x14ac:dyDescent="0.25">
      <c r="A11316">
        <v>1666876</v>
      </c>
      <c r="B11316">
        <v>1</v>
      </c>
      <c r="C11316" t="s">
        <v>80</v>
      </c>
      <c r="D11316" t="s">
        <v>88</v>
      </c>
      <c r="E11316" t="s">
        <v>152</v>
      </c>
      <c r="F11316" t="s">
        <v>31483</v>
      </c>
      <c r="G11316" t="s">
        <v>168</v>
      </c>
      <c r="H11316" t="s">
        <v>149</v>
      </c>
      <c r="I11316" t="s">
        <v>135</v>
      </c>
      <c r="J11316" t="s">
        <v>136</v>
      </c>
      <c r="K11316" t="s">
        <v>137</v>
      </c>
      <c r="L11316" t="s">
        <v>31484</v>
      </c>
      <c r="M11316" t="s">
        <v>31485</v>
      </c>
      <c r="N11316">
        <v>3.244444444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</v>
      </c>
      <c r="AC11316">
        <v>0</v>
      </c>
      <c r="AD11316">
        <v>0</v>
      </c>
      <c r="AE11316">
        <v>0</v>
      </c>
    </row>
    <row r="11317" spans="1:31" x14ac:dyDescent="0.25">
      <c r="A11317">
        <v>1628645</v>
      </c>
      <c r="B11317">
        <v>1</v>
      </c>
      <c r="C11317" t="s">
        <v>80</v>
      </c>
      <c r="D11317" t="s">
        <v>85</v>
      </c>
      <c r="E11317" t="s">
        <v>146</v>
      </c>
      <c r="F11317" t="s">
        <v>31486</v>
      </c>
      <c r="G11317" t="s">
        <v>148</v>
      </c>
      <c r="H11317" t="s">
        <v>149</v>
      </c>
      <c r="I11317" t="s">
        <v>135</v>
      </c>
      <c r="J11317" t="s">
        <v>136</v>
      </c>
      <c r="K11317" t="s">
        <v>143</v>
      </c>
      <c r="L11317" t="s">
        <v>31487</v>
      </c>
      <c r="M11317" t="s">
        <v>31488</v>
      </c>
      <c r="N11317">
        <v>9.0686111109999992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D11317">
        <v>0</v>
      </c>
      <c r="AE11317">
        <v>0</v>
      </c>
    </row>
    <row r="11318" spans="1:31" x14ac:dyDescent="0.25">
      <c r="A11318">
        <v>1637450</v>
      </c>
      <c r="B11318">
        <v>1</v>
      </c>
      <c r="C11318" t="s">
        <v>80</v>
      </c>
      <c r="D11318" t="s">
        <v>88</v>
      </c>
      <c r="E11318" t="s">
        <v>642</v>
      </c>
      <c r="F11318" t="s">
        <v>31489</v>
      </c>
      <c r="G11318" t="s">
        <v>918</v>
      </c>
      <c r="H11318" t="s">
        <v>967</v>
      </c>
      <c r="I11318" t="s">
        <v>135</v>
      </c>
      <c r="J11318" t="s">
        <v>136</v>
      </c>
      <c r="K11318" t="s">
        <v>143</v>
      </c>
      <c r="L11318" t="s">
        <v>31490</v>
      </c>
      <c r="M11318" t="s">
        <v>31491</v>
      </c>
      <c r="N11318">
        <v>6.25E-2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D11318">
        <v>0</v>
      </c>
      <c r="AE11318">
        <v>0</v>
      </c>
    </row>
    <row r="11319" spans="1:31" x14ac:dyDescent="0.25">
      <c r="A11319">
        <v>1658549</v>
      </c>
      <c r="B11319">
        <v>1</v>
      </c>
      <c r="C11319" t="s">
        <v>80</v>
      </c>
      <c r="D11319" t="s">
        <v>110</v>
      </c>
      <c r="E11319" t="s">
        <v>146</v>
      </c>
      <c r="F11319" t="s">
        <v>31242</v>
      </c>
      <c r="G11319" t="s">
        <v>260</v>
      </c>
      <c r="H11319" t="s">
        <v>149</v>
      </c>
      <c r="I11319" t="s">
        <v>135</v>
      </c>
      <c r="J11319" t="s">
        <v>136</v>
      </c>
      <c r="K11319" t="s">
        <v>137</v>
      </c>
      <c r="L11319" t="s">
        <v>31492</v>
      </c>
      <c r="M11319" t="s">
        <v>31493</v>
      </c>
      <c r="N11319">
        <v>4.8983333330000001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  <c r="Z11319">
        <v>0</v>
      </c>
      <c r="AA11319">
        <v>0</v>
      </c>
      <c r="AB11319">
        <v>0</v>
      </c>
      <c r="AC11319">
        <v>0</v>
      </c>
      <c r="AD11319">
        <v>0</v>
      </c>
      <c r="AE11319">
        <v>0</v>
      </c>
    </row>
    <row r="11320" spans="1:31" x14ac:dyDescent="0.25">
      <c r="A11320">
        <v>1658157</v>
      </c>
      <c r="B11320">
        <v>1</v>
      </c>
      <c r="C11320" t="s">
        <v>80</v>
      </c>
      <c r="D11320" t="s">
        <v>97</v>
      </c>
      <c r="E11320" t="s">
        <v>152</v>
      </c>
      <c r="F11320" t="s">
        <v>31494</v>
      </c>
      <c r="G11320" t="s">
        <v>507</v>
      </c>
      <c r="H11320" t="s">
        <v>149</v>
      </c>
      <c r="I11320" t="s">
        <v>135</v>
      </c>
      <c r="J11320" t="s">
        <v>136</v>
      </c>
      <c r="K11320" t="s">
        <v>137</v>
      </c>
      <c r="L11320" t="s">
        <v>31495</v>
      </c>
      <c r="M11320" t="s">
        <v>31496</v>
      </c>
      <c r="N11320">
        <v>5.7636111110000003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D11320">
        <v>0</v>
      </c>
      <c r="AE11320">
        <v>0</v>
      </c>
    </row>
    <row r="11321" spans="1:31" x14ac:dyDescent="0.25">
      <c r="A11321">
        <v>1662485</v>
      </c>
      <c r="B11321">
        <v>1</v>
      </c>
      <c r="C11321" t="s">
        <v>80</v>
      </c>
      <c r="D11321" t="s">
        <v>92</v>
      </c>
      <c r="E11321" t="s">
        <v>146</v>
      </c>
      <c r="F11321" t="s">
        <v>29880</v>
      </c>
      <c r="G11321" t="s">
        <v>260</v>
      </c>
      <c r="H11321" t="s">
        <v>149</v>
      </c>
      <c r="I11321" t="s">
        <v>135</v>
      </c>
      <c r="J11321" t="s">
        <v>136</v>
      </c>
      <c r="K11321" t="s">
        <v>137</v>
      </c>
      <c r="L11321" t="s">
        <v>31497</v>
      </c>
      <c r="M11321" t="s">
        <v>31498</v>
      </c>
      <c r="N11321">
        <v>1.707222222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D11321">
        <v>0</v>
      </c>
      <c r="AE11321">
        <v>0</v>
      </c>
    </row>
    <row r="11322" spans="1:31" x14ac:dyDescent="0.25">
      <c r="A11322">
        <v>1664048</v>
      </c>
      <c r="B11322">
        <v>1</v>
      </c>
      <c r="C11322" t="s">
        <v>81</v>
      </c>
      <c r="D11322" t="s">
        <v>117</v>
      </c>
      <c r="E11322" t="s">
        <v>140</v>
      </c>
      <c r="F11322" t="s">
        <v>31499</v>
      </c>
      <c r="G11322" t="s">
        <v>161</v>
      </c>
      <c r="H11322" t="s">
        <v>134</v>
      </c>
      <c r="I11322" t="s">
        <v>135</v>
      </c>
      <c r="J11322" t="s">
        <v>136</v>
      </c>
      <c r="K11322" t="s">
        <v>137</v>
      </c>
      <c r="L11322" t="s">
        <v>31500</v>
      </c>
      <c r="M11322" t="s">
        <v>31501</v>
      </c>
      <c r="N11322">
        <v>1.6936111110000001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</v>
      </c>
      <c r="AC11322">
        <v>0</v>
      </c>
      <c r="AD11322">
        <v>0</v>
      </c>
      <c r="AE11322">
        <v>0</v>
      </c>
    </row>
    <row r="11323" spans="1:31" x14ac:dyDescent="0.25">
      <c r="A11323">
        <v>1665176</v>
      </c>
      <c r="B11323">
        <v>1</v>
      </c>
      <c r="C11323" t="s">
        <v>80</v>
      </c>
      <c r="D11323" t="s">
        <v>106</v>
      </c>
      <c r="E11323" t="s">
        <v>152</v>
      </c>
      <c r="F11323" t="s">
        <v>31502</v>
      </c>
      <c r="G11323" t="s">
        <v>154</v>
      </c>
      <c r="H11323" t="s">
        <v>149</v>
      </c>
      <c r="I11323" t="s">
        <v>135</v>
      </c>
      <c r="J11323" t="s">
        <v>136</v>
      </c>
      <c r="K11323" t="s">
        <v>137</v>
      </c>
      <c r="L11323" t="s">
        <v>31503</v>
      </c>
      <c r="M11323" t="s">
        <v>31504</v>
      </c>
      <c r="N11323">
        <v>2.4327777770000001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D11323">
        <v>0</v>
      </c>
      <c r="AE11323">
        <v>0</v>
      </c>
    </row>
    <row r="11324" spans="1:31" x14ac:dyDescent="0.25">
      <c r="A11324">
        <v>1659657</v>
      </c>
      <c r="B11324">
        <v>1</v>
      </c>
      <c r="C11324" t="s">
        <v>80</v>
      </c>
      <c r="D11324" t="s">
        <v>83</v>
      </c>
      <c r="E11324" t="s">
        <v>152</v>
      </c>
      <c r="F11324" t="s">
        <v>31505</v>
      </c>
      <c r="G11324" t="s">
        <v>154</v>
      </c>
      <c r="H11324" t="s">
        <v>149</v>
      </c>
      <c r="I11324" t="s">
        <v>135</v>
      </c>
      <c r="J11324" t="s">
        <v>136</v>
      </c>
      <c r="K11324" t="s">
        <v>137</v>
      </c>
      <c r="L11324" t="s">
        <v>31506</v>
      </c>
      <c r="M11324" t="s">
        <v>31507</v>
      </c>
      <c r="N11324">
        <v>3.3811111110000001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</v>
      </c>
      <c r="AC11324">
        <v>0</v>
      </c>
      <c r="AD11324">
        <v>0</v>
      </c>
      <c r="AE11324">
        <v>0</v>
      </c>
    </row>
    <row r="11325" spans="1:31" x14ac:dyDescent="0.25">
      <c r="A11325">
        <v>1668362</v>
      </c>
      <c r="B11325">
        <v>1</v>
      </c>
      <c r="C11325" t="s">
        <v>80</v>
      </c>
      <c r="D11325" t="s">
        <v>95</v>
      </c>
      <c r="E11325" t="s">
        <v>152</v>
      </c>
      <c r="F11325" t="s">
        <v>31508</v>
      </c>
      <c r="G11325" t="s">
        <v>154</v>
      </c>
      <c r="H11325" t="s">
        <v>149</v>
      </c>
      <c r="I11325" t="s">
        <v>135</v>
      </c>
      <c r="J11325" t="s">
        <v>136</v>
      </c>
      <c r="K11325" t="s">
        <v>137</v>
      </c>
      <c r="L11325" t="s">
        <v>31509</v>
      </c>
      <c r="M11325" t="s">
        <v>31510</v>
      </c>
      <c r="N11325">
        <v>0.96833333300000002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D11325">
        <v>0</v>
      </c>
      <c r="AE11325">
        <v>0</v>
      </c>
    </row>
    <row r="11326" spans="1:31" x14ac:dyDescent="0.25">
      <c r="A11326">
        <v>1664715</v>
      </c>
      <c r="B11326">
        <v>1</v>
      </c>
      <c r="C11326" t="s">
        <v>80</v>
      </c>
      <c r="D11326" t="s">
        <v>99</v>
      </c>
      <c r="E11326" t="s">
        <v>152</v>
      </c>
      <c r="F11326" t="s">
        <v>31511</v>
      </c>
      <c r="G11326" t="s">
        <v>154</v>
      </c>
      <c r="H11326" t="s">
        <v>149</v>
      </c>
      <c r="I11326" t="s">
        <v>135</v>
      </c>
      <c r="J11326" t="s">
        <v>136</v>
      </c>
      <c r="K11326" t="s">
        <v>137</v>
      </c>
      <c r="L11326" t="s">
        <v>31512</v>
      </c>
      <c r="M11326" t="s">
        <v>31513</v>
      </c>
      <c r="N11326">
        <v>4.5858333330000001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D11326">
        <v>0</v>
      </c>
      <c r="AE11326">
        <v>0</v>
      </c>
    </row>
    <row r="11327" spans="1:31" x14ac:dyDescent="0.25">
      <c r="A11327">
        <v>1666381</v>
      </c>
      <c r="B11327">
        <v>1</v>
      </c>
      <c r="C11327" t="s">
        <v>81</v>
      </c>
      <c r="D11327" t="s">
        <v>128</v>
      </c>
      <c r="E11327" t="s">
        <v>152</v>
      </c>
      <c r="F11327" t="s">
        <v>31514</v>
      </c>
      <c r="G11327" t="s">
        <v>154</v>
      </c>
      <c r="H11327" t="s">
        <v>149</v>
      </c>
      <c r="I11327" t="s">
        <v>135</v>
      </c>
      <c r="J11327" t="s">
        <v>136</v>
      </c>
      <c r="K11327" t="s">
        <v>137</v>
      </c>
      <c r="L11327" t="s">
        <v>31515</v>
      </c>
      <c r="M11327" t="s">
        <v>31516</v>
      </c>
      <c r="N11327">
        <v>5.6736111109999996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</v>
      </c>
      <c r="AC11327">
        <v>0</v>
      </c>
      <c r="AD11327">
        <v>0</v>
      </c>
      <c r="AE11327">
        <v>0</v>
      </c>
    </row>
    <row r="11328" spans="1:31" x14ac:dyDescent="0.25">
      <c r="A11328">
        <v>1662843</v>
      </c>
      <c r="B11328">
        <v>1</v>
      </c>
      <c r="C11328" t="s">
        <v>81</v>
      </c>
      <c r="D11328" t="s">
        <v>128</v>
      </c>
      <c r="E11328" t="s">
        <v>152</v>
      </c>
      <c r="F11328" t="s">
        <v>31517</v>
      </c>
      <c r="G11328" t="s">
        <v>172</v>
      </c>
      <c r="H11328" t="s">
        <v>149</v>
      </c>
      <c r="I11328" t="s">
        <v>135</v>
      </c>
      <c r="J11328" t="s">
        <v>136</v>
      </c>
      <c r="K11328" t="s">
        <v>137</v>
      </c>
      <c r="L11328" t="s">
        <v>31518</v>
      </c>
      <c r="M11328" t="s">
        <v>31519</v>
      </c>
      <c r="N11328">
        <v>0.43944444399999999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D11328">
        <v>0</v>
      </c>
      <c r="AE11328">
        <v>0</v>
      </c>
    </row>
    <row r="11329" spans="1:31" x14ac:dyDescent="0.25">
      <c r="A11329">
        <v>1666089</v>
      </c>
      <c r="B11329">
        <v>1</v>
      </c>
      <c r="C11329" t="s">
        <v>80</v>
      </c>
      <c r="D11329" t="s">
        <v>110</v>
      </c>
      <c r="E11329" t="s">
        <v>146</v>
      </c>
      <c r="F11329" t="s">
        <v>31242</v>
      </c>
      <c r="G11329" t="s">
        <v>227</v>
      </c>
      <c r="H11329" t="s">
        <v>149</v>
      </c>
      <c r="I11329" t="s">
        <v>135</v>
      </c>
      <c r="J11329" t="s">
        <v>136</v>
      </c>
      <c r="K11329" t="s">
        <v>137</v>
      </c>
      <c r="L11329" t="s">
        <v>31520</v>
      </c>
      <c r="M11329" t="s">
        <v>31521</v>
      </c>
      <c r="N11329">
        <v>1.125</v>
      </c>
      <c r="O11329">
        <v>0</v>
      </c>
      <c r="P11329">
        <v>0</v>
      </c>
      <c r="Q11329">
        <v>0</v>
      </c>
      <c r="R11329">
        <v>0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0</v>
      </c>
      <c r="Y11329">
        <v>0</v>
      </c>
      <c r="Z11329">
        <v>0</v>
      </c>
      <c r="AA11329">
        <v>0</v>
      </c>
      <c r="AB11329">
        <v>0</v>
      </c>
      <c r="AC11329">
        <v>0</v>
      </c>
      <c r="AD11329">
        <v>0</v>
      </c>
      <c r="AE11329">
        <v>0</v>
      </c>
    </row>
    <row r="11330" spans="1:31" x14ac:dyDescent="0.25">
      <c r="A11330">
        <v>1637602</v>
      </c>
      <c r="B11330">
        <v>1</v>
      </c>
      <c r="C11330" t="s">
        <v>80</v>
      </c>
      <c r="D11330" t="s">
        <v>84</v>
      </c>
      <c r="E11330" t="s">
        <v>152</v>
      </c>
      <c r="F11330" t="s">
        <v>31469</v>
      </c>
      <c r="G11330" t="s">
        <v>507</v>
      </c>
      <c r="H11330" t="s">
        <v>149</v>
      </c>
      <c r="I11330" t="s">
        <v>135</v>
      </c>
      <c r="J11330" t="s">
        <v>136</v>
      </c>
      <c r="K11330" t="s">
        <v>137</v>
      </c>
      <c r="L11330" t="s">
        <v>31522</v>
      </c>
      <c r="M11330" t="s">
        <v>31523</v>
      </c>
      <c r="N11330">
        <v>1.7749999999999999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</v>
      </c>
      <c r="AC11330">
        <v>0</v>
      </c>
      <c r="AD11330">
        <v>0</v>
      </c>
      <c r="AE11330">
        <v>0</v>
      </c>
    </row>
    <row r="11331" spans="1:31" x14ac:dyDescent="0.25">
      <c r="A11331">
        <v>1662949</v>
      </c>
      <c r="B11331">
        <v>1</v>
      </c>
      <c r="C11331" t="s">
        <v>80</v>
      </c>
      <c r="D11331" t="s">
        <v>105</v>
      </c>
      <c r="E11331" t="s">
        <v>152</v>
      </c>
      <c r="F11331" t="s">
        <v>31524</v>
      </c>
      <c r="G11331" t="s">
        <v>507</v>
      </c>
      <c r="H11331" t="s">
        <v>149</v>
      </c>
      <c r="I11331" t="s">
        <v>135</v>
      </c>
      <c r="J11331" t="s">
        <v>136</v>
      </c>
      <c r="K11331" t="s">
        <v>137</v>
      </c>
      <c r="L11331" t="s">
        <v>31525</v>
      </c>
      <c r="M11331" t="s">
        <v>31526</v>
      </c>
      <c r="N11331">
        <v>1.0219444440000001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</v>
      </c>
      <c r="AC11331">
        <v>0</v>
      </c>
      <c r="AD11331">
        <v>0</v>
      </c>
      <c r="AE11331">
        <v>0</v>
      </c>
    </row>
    <row r="11332" spans="1:31" x14ac:dyDescent="0.25">
      <c r="A11332">
        <v>1661283</v>
      </c>
      <c r="B11332">
        <v>1</v>
      </c>
      <c r="C11332" t="s">
        <v>80</v>
      </c>
      <c r="D11332" t="s">
        <v>92</v>
      </c>
      <c r="E11332" t="s">
        <v>204</v>
      </c>
      <c r="F11332" t="s">
        <v>31295</v>
      </c>
      <c r="G11332" t="s">
        <v>161</v>
      </c>
      <c r="H11332" t="s">
        <v>134</v>
      </c>
      <c r="I11332" t="s">
        <v>135</v>
      </c>
      <c r="J11332" t="s">
        <v>136</v>
      </c>
      <c r="K11332" t="s">
        <v>137</v>
      </c>
      <c r="L11332" t="s">
        <v>31527</v>
      </c>
      <c r="M11332" t="s">
        <v>31528</v>
      </c>
      <c r="N11332">
        <v>0.72972222200000003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D11332">
        <v>0</v>
      </c>
      <c r="AE11332">
        <v>0</v>
      </c>
    </row>
    <row r="11333" spans="1:31" x14ac:dyDescent="0.25">
      <c r="A11333">
        <v>1664134</v>
      </c>
      <c r="B11333">
        <v>1</v>
      </c>
      <c r="C11333" t="s">
        <v>80</v>
      </c>
      <c r="D11333" t="s">
        <v>101</v>
      </c>
      <c r="E11333" t="s">
        <v>152</v>
      </c>
      <c r="F11333" t="s">
        <v>31529</v>
      </c>
      <c r="G11333" t="s">
        <v>507</v>
      </c>
      <c r="H11333" t="s">
        <v>149</v>
      </c>
      <c r="I11333" t="s">
        <v>135</v>
      </c>
      <c r="J11333" t="s">
        <v>136</v>
      </c>
      <c r="K11333" t="s">
        <v>137</v>
      </c>
      <c r="L11333" t="s">
        <v>31530</v>
      </c>
      <c r="M11333" t="s">
        <v>31531</v>
      </c>
      <c r="N11333">
        <v>2.156666666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</v>
      </c>
      <c r="AC11333">
        <v>0</v>
      </c>
      <c r="AD11333">
        <v>0</v>
      </c>
      <c r="AE11333">
        <v>0</v>
      </c>
    </row>
    <row r="11334" spans="1:31" x14ac:dyDescent="0.25">
      <c r="A11334">
        <v>1631379</v>
      </c>
      <c r="B11334">
        <v>1</v>
      </c>
      <c r="C11334" t="s">
        <v>81</v>
      </c>
      <c r="D11334" t="s">
        <v>118</v>
      </c>
      <c r="E11334" t="s">
        <v>140</v>
      </c>
      <c r="F11334" t="s">
        <v>31532</v>
      </c>
      <c r="G11334" t="s">
        <v>161</v>
      </c>
      <c r="H11334" t="s">
        <v>134</v>
      </c>
      <c r="I11334" t="s">
        <v>135</v>
      </c>
      <c r="J11334" t="s">
        <v>136</v>
      </c>
      <c r="K11334" t="s">
        <v>137</v>
      </c>
      <c r="L11334" t="s">
        <v>31533</v>
      </c>
      <c r="M11334" t="s">
        <v>31534</v>
      </c>
      <c r="N11334">
        <v>0.61194444400000003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D11334">
        <v>0</v>
      </c>
      <c r="AE11334">
        <v>0</v>
      </c>
    </row>
    <row r="11335" spans="1:31" x14ac:dyDescent="0.25">
      <c r="A11335">
        <v>1635501</v>
      </c>
      <c r="B11335">
        <v>1</v>
      </c>
      <c r="C11335" t="s">
        <v>80</v>
      </c>
      <c r="D11335" t="s">
        <v>87</v>
      </c>
      <c r="E11335" t="s">
        <v>152</v>
      </c>
      <c r="F11335" t="s">
        <v>31535</v>
      </c>
      <c r="G11335" t="s">
        <v>231</v>
      </c>
      <c r="H11335" t="s">
        <v>149</v>
      </c>
      <c r="I11335" t="s">
        <v>135</v>
      </c>
      <c r="J11335" t="s">
        <v>136</v>
      </c>
      <c r="K11335" t="s">
        <v>137</v>
      </c>
      <c r="L11335" t="s">
        <v>31536</v>
      </c>
      <c r="M11335" t="s">
        <v>31537</v>
      </c>
      <c r="N11335">
        <v>0.55305555500000003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</v>
      </c>
      <c r="AC11335">
        <v>0</v>
      </c>
      <c r="AD11335">
        <v>0</v>
      </c>
      <c r="AE11335">
        <v>0</v>
      </c>
    </row>
    <row r="11336" spans="1:31" x14ac:dyDescent="0.25">
      <c r="A11336">
        <v>1633088</v>
      </c>
      <c r="B11336">
        <v>1</v>
      </c>
      <c r="C11336" t="s">
        <v>80</v>
      </c>
      <c r="D11336" t="s">
        <v>100</v>
      </c>
      <c r="E11336" t="s">
        <v>152</v>
      </c>
      <c r="F11336" t="s">
        <v>31538</v>
      </c>
      <c r="G11336" t="s">
        <v>154</v>
      </c>
      <c r="H11336" t="s">
        <v>149</v>
      </c>
      <c r="I11336" t="s">
        <v>135</v>
      </c>
      <c r="J11336" t="s">
        <v>136</v>
      </c>
      <c r="K11336" t="s">
        <v>137</v>
      </c>
      <c r="L11336" t="s">
        <v>31539</v>
      </c>
      <c r="M11336" t="s">
        <v>31540</v>
      </c>
      <c r="N11336">
        <v>0.89361111100000001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D11336">
        <v>0</v>
      </c>
      <c r="AE11336">
        <v>0</v>
      </c>
    </row>
    <row r="11337" spans="1:31" x14ac:dyDescent="0.25">
      <c r="A11337">
        <v>1631668</v>
      </c>
      <c r="B11337">
        <v>1</v>
      </c>
      <c r="C11337" t="s">
        <v>80</v>
      </c>
      <c r="D11337" t="s">
        <v>99</v>
      </c>
      <c r="E11337" t="s">
        <v>152</v>
      </c>
      <c r="F11337" t="s">
        <v>31541</v>
      </c>
      <c r="G11337" t="s">
        <v>154</v>
      </c>
      <c r="H11337" t="s">
        <v>149</v>
      </c>
      <c r="I11337" t="s">
        <v>135</v>
      </c>
      <c r="J11337" t="s">
        <v>136</v>
      </c>
      <c r="K11337" t="s">
        <v>137</v>
      </c>
      <c r="L11337" t="s">
        <v>31542</v>
      </c>
      <c r="M11337" t="s">
        <v>31543</v>
      </c>
      <c r="N11337">
        <v>1.356666666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</v>
      </c>
      <c r="AC11337">
        <v>0</v>
      </c>
      <c r="AD11337">
        <v>0</v>
      </c>
      <c r="AE11337">
        <v>0</v>
      </c>
    </row>
    <row r="11338" spans="1:31" x14ac:dyDescent="0.25">
      <c r="A11338">
        <v>1636646</v>
      </c>
      <c r="B11338">
        <v>1</v>
      </c>
      <c r="C11338" t="s">
        <v>81</v>
      </c>
      <c r="D11338" t="s">
        <v>128</v>
      </c>
      <c r="E11338" t="s">
        <v>178</v>
      </c>
      <c r="F11338" t="s">
        <v>31544</v>
      </c>
      <c r="G11338" t="s">
        <v>227</v>
      </c>
      <c r="H11338" t="s">
        <v>149</v>
      </c>
      <c r="I11338" t="s">
        <v>135</v>
      </c>
      <c r="J11338" t="s">
        <v>136</v>
      </c>
      <c r="K11338" t="s">
        <v>137</v>
      </c>
      <c r="L11338" t="s">
        <v>31545</v>
      </c>
      <c r="M11338" t="s">
        <v>31546</v>
      </c>
      <c r="N11338">
        <v>2.415277777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D11338">
        <v>0</v>
      </c>
      <c r="AE11338">
        <v>0</v>
      </c>
    </row>
    <row r="11339" spans="1:31" x14ac:dyDescent="0.25">
      <c r="A11339">
        <v>1636474</v>
      </c>
      <c r="B11339">
        <v>1</v>
      </c>
      <c r="C11339" t="s">
        <v>80</v>
      </c>
      <c r="D11339" t="s">
        <v>92</v>
      </c>
      <c r="E11339" t="s">
        <v>152</v>
      </c>
      <c r="F11339" t="s">
        <v>31547</v>
      </c>
      <c r="G11339" t="s">
        <v>154</v>
      </c>
      <c r="H11339" t="s">
        <v>149</v>
      </c>
      <c r="I11339" t="s">
        <v>135</v>
      </c>
      <c r="J11339" t="s">
        <v>136</v>
      </c>
      <c r="K11339" t="s">
        <v>137</v>
      </c>
      <c r="L11339" t="s">
        <v>31548</v>
      </c>
      <c r="M11339" t="s">
        <v>31549</v>
      </c>
      <c r="N11339">
        <v>3.4227777769999999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1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D11339">
        <v>0</v>
      </c>
      <c r="AE11339">
        <v>0</v>
      </c>
    </row>
    <row r="11340" spans="1:31" x14ac:dyDescent="0.25">
      <c r="A11340">
        <v>1635690</v>
      </c>
      <c r="B11340">
        <v>1</v>
      </c>
      <c r="C11340" t="s">
        <v>80</v>
      </c>
      <c r="D11340" t="s">
        <v>105</v>
      </c>
      <c r="E11340" t="s">
        <v>146</v>
      </c>
      <c r="F11340" t="s">
        <v>31122</v>
      </c>
      <c r="G11340" t="s">
        <v>148</v>
      </c>
      <c r="H11340" t="s">
        <v>149</v>
      </c>
      <c r="I11340" t="s">
        <v>135</v>
      </c>
      <c r="J11340" t="s">
        <v>136</v>
      </c>
      <c r="K11340" t="s">
        <v>143</v>
      </c>
      <c r="L11340" t="s">
        <v>31550</v>
      </c>
      <c r="M11340" t="s">
        <v>31551</v>
      </c>
      <c r="N11340">
        <v>6.2772222219999998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D11340">
        <v>0</v>
      </c>
      <c r="AE11340">
        <v>0</v>
      </c>
    </row>
    <row r="11341" spans="1:31" x14ac:dyDescent="0.25">
      <c r="A11341">
        <v>1630068</v>
      </c>
      <c r="B11341">
        <v>1</v>
      </c>
      <c r="C11341" t="s">
        <v>80</v>
      </c>
      <c r="D11341" t="s">
        <v>100</v>
      </c>
      <c r="E11341" t="s">
        <v>152</v>
      </c>
      <c r="F11341" t="s">
        <v>31552</v>
      </c>
      <c r="G11341" t="s">
        <v>154</v>
      </c>
      <c r="H11341" t="s">
        <v>149</v>
      </c>
      <c r="I11341" t="s">
        <v>135</v>
      </c>
      <c r="J11341" t="s">
        <v>136</v>
      </c>
      <c r="K11341" t="s">
        <v>137</v>
      </c>
      <c r="L11341" t="s">
        <v>31553</v>
      </c>
      <c r="M11341" t="s">
        <v>31554</v>
      </c>
      <c r="N11341">
        <v>3.6727777769999999</v>
      </c>
      <c r="O11341">
        <v>0</v>
      </c>
      <c r="P11341">
        <v>1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D11341">
        <v>0</v>
      </c>
      <c r="AE11341">
        <v>0</v>
      </c>
    </row>
    <row r="11342" spans="1:31" x14ac:dyDescent="0.25">
      <c r="A11342">
        <v>1662826</v>
      </c>
      <c r="B11342">
        <v>1</v>
      </c>
      <c r="C11342" t="s">
        <v>80</v>
      </c>
      <c r="D11342" t="s">
        <v>97</v>
      </c>
      <c r="E11342" t="s">
        <v>152</v>
      </c>
      <c r="F11342" t="s">
        <v>31555</v>
      </c>
      <c r="G11342" t="s">
        <v>3010</v>
      </c>
      <c r="H11342" t="s">
        <v>149</v>
      </c>
      <c r="I11342" t="s">
        <v>135</v>
      </c>
      <c r="J11342" t="s">
        <v>136</v>
      </c>
      <c r="K11342" t="s">
        <v>137</v>
      </c>
      <c r="L11342" t="s">
        <v>31556</v>
      </c>
      <c r="M11342" t="s">
        <v>31557</v>
      </c>
      <c r="N11342">
        <v>1.8219444440000001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</v>
      </c>
      <c r="AC11342">
        <v>0</v>
      </c>
      <c r="AD11342">
        <v>0</v>
      </c>
      <c r="AE11342">
        <v>0</v>
      </c>
    </row>
    <row r="11343" spans="1:31" x14ac:dyDescent="0.25">
      <c r="A11343">
        <v>1660413</v>
      </c>
      <c r="B11343">
        <v>1</v>
      </c>
      <c r="C11343" t="s">
        <v>80</v>
      </c>
      <c r="D11343" t="s">
        <v>82</v>
      </c>
      <c r="E11343" t="s">
        <v>1154</v>
      </c>
      <c r="F11343" t="s">
        <v>31558</v>
      </c>
      <c r="G11343" t="s">
        <v>507</v>
      </c>
      <c r="H11343" t="s">
        <v>149</v>
      </c>
      <c r="I11343" t="s">
        <v>135</v>
      </c>
      <c r="J11343" t="s">
        <v>136</v>
      </c>
      <c r="K11343" t="s">
        <v>137</v>
      </c>
      <c r="L11343" t="s">
        <v>31559</v>
      </c>
      <c r="M11343" t="s">
        <v>31560</v>
      </c>
      <c r="N11343">
        <v>1.6263888879999999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D11343">
        <v>0</v>
      </c>
      <c r="AE11343">
        <v>0</v>
      </c>
    </row>
    <row r="11344" spans="1:31" x14ac:dyDescent="0.25">
      <c r="A11344">
        <v>1663261</v>
      </c>
      <c r="B11344">
        <v>1</v>
      </c>
      <c r="C11344" t="s">
        <v>80</v>
      </c>
      <c r="D11344" t="s">
        <v>84</v>
      </c>
      <c r="E11344" t="s">
        <v>362</v>
      </c>
      <c r="F11344" t="s">
        <v>31561</v>
      </c>
      <c r="G11344" t="s">
        <v>900</v>
      </c>
      <c r="H11344" t="s">
        <v>149</v>
      </c>
      <c r="I11344" t="s">
        <v>135</v>
      </c>
      <c r="J11344" t="s">
        <v>136</v>
      </c>
      <c r="K11344" t="s">
        <v>137</v>
      </c>
      <c r="L11344" t="s">
        <v>31562</v>
      </c>
      <c r="M11344" t="s">
        <v>31563</v>
      </c>
      <c r="N11344">
        <v>2.9327777770000001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2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D11344">
        <v>0</v>
      </c>
      <c r="AE11344">
        <v>0</v>
      </c>
    </row>
    <row r="11345" spans="1:31" x14ac:dyDescent="0.25">
      <c r="A11345">
        <v>1627881</v>
      </c>
      <c r="B11345">
        <v>1</v>
      </c>
      <c r="C11345" t="s">
        <v>80</v>
      </c>
      <c r="D11345" t="s">
        <v>83</v>
      </c>
      <c r="E11345" t="s">
        <v>152</v>
      </c>
      <c r="F11345" t="s">
        <v>31564</v>
      </c>
      <c r="G11345" t="s">
        <v>154</v>
      </c>
      <c r="H11345" t="s">
        <v>149</v>
      </c>
      <c r="I11345" t="s">
        <v>135</v>
      </c>
      <c r="J11345" t="s">
        <v>136</v>
      </c>
      <c r="K11345" t="s">
        <v>137</v>
      </c>
      <c r="L11345" t="s">
        <v>31565</v>
      </c>
      <c r="M11345" t="s">
        <v>31566</v>
      </c>
      <c r="N11345">
        <v>1.673611111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</v>
      </c>
      <c r="AC11345">
        <v>0</v>
      </c>
      <c r="AD11345">
        <v>0</v>
      </c>
      <c r="AE11345">
        <v>0</v>
      </c>
    </row>
    <row r="11346" spans="1:31" x14ac:dyDescent="0.25">
      <c r="A11346">
        <v>1632962</v>
      </c>
      <c r="B11346">
        <v>1</v>
      </c>
      <c r="C11346" t="s">
        <v>81</v>
      </c>
      <c r="D11346" t="s">
        <v>112</v>
      </c>
      <c r="E11346" t="s">
        <v>152</v>
      </c>
      <c r="F11346" t="s">
        <v>31567</v>
      </c>
      <c r="G11346" t="s">
        <v>154</v>
      </c>
      <c r="H11346" t="s">
        <v>149</v>
      </c>
      <c r="I11346" t="s">
        <v>135</v>
      </c>
      <c r="J11346" t="s">
        <v>136</v>
      </c>
      <c r="K11346" t="s">
        <v>137</v>
      </c>
      <c r="L11346" t="s">
        <v>31568</v>
      </c>
      <c r="M11346" t="s">
        <v>31569</v>
      </c>
      <c r="N11346">
        <v>0.97555555500000002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D11346">
        <v>0</v>
      </c>
      <c r="AE11346">
        <v>0</v>
      </c>
    </row>
    <row r="11347" spans="1:31" x14ac:dyDescent="0.25">
      <c r="A11347">
        <v>1628511</v>
      </c>
      <c r="B11347">
        <v>1</v>
      </c>
      <c r="C11347" t="s">
        <v>80</v>
      </c>
      <c r="D11347" t="s">
        <v>92</v>
      </c>
      <c r="E11347" t="s">
        <v>131</v>
      </c>
      <c r="F11347" t="s">
        <v>31570</v>
      </c>
      <c r="G11347" t="s">
        <v>195</v>
      </c>
      <c r="H11347" t="s">
        <v>134</v>
      </c>
      <c r="I11347" t="s">
        <v>135</v>
      </c>
      <c r="J11347" t="s">
        <v>136</v>
      </c>
      <c r="K11347" t="s">
        <v>137</v>
      </c>
      <c r="L11347" t="s">
        <v>31571</v>
      </c>
      <c r="M11347" t="s">
        <v>31572</v>
      </c>
      <c r="N11347">
        <v>2.361388888</v>
      </c>
      <c r="O11347">
        <v>1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D11347">
        <v>0</v>
      </c>
      <c r="AE11347">
        <v>0</v>
      </c>
    </row>
    <row r="11348" spans="1:31" x14ac:dyDescent="0.25">
      <c r="A11348">
        <v>1661120</v>
      </c>
      <c r="B11348">
        <v>1</v>
      </c>
      <c r="C11348" t="s">
        <v>80</v>
      </c>
      <c r="D11348" t="s">
        <v>98</v>
      </c>
      <c r="E11348" t="s">
        <v>152</v>
      </c>
      <c r="F11348" t="s">
        <v>31573</v>
      </c>
      <c r="G11348" t="s">
        <v>154</v>
      </c>
      <c r="H11348" t="s">
        <v>149</v>
      </c>
      <c r="I11348" t="s">
        <v>135</v>
      </c>
      <c r="J11348" t="s">
        <v>136</v>
      </c>
      <c r="K11348" t="s">
        <v>137</v>
      </c>
      <c r="L11348" t="s">
        <v>31574</v>
      </c>
      <c r="M11348" t="s">
        <v>31575</v>
      </c>
      <c r="N11348">
        <v>1.554166666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</v>
      </c>
      <c r="AC11348">
        <v>0</v>
      </c>
      <c r="AD11348">
        <v>0</v>
      </c>
      <c r="AE11348">
        <v>0</v>
      </c>
    </row>
    <row r="11349" spans="1:31" x14ac:dyDescent="0.25">
      <c r="A11349">
        <v>1637224</v>
      </c>
      <c r="B11349">
        <v>1</v>
      </c>
      <c r="C11349" t="s">
        <v>80</v>
      </c>
      <c r="D11349" t="s">
        <v>92</v>
      </c>
      <c r="E11349" t="s">
        <v>146</v>
      </c>
      <c r="F11349" t="s">
        <v>31576</v>
      </c>
      <c r="G11349" t="s">
        <v>231</v>
      </c>
      <c r="H11349" t="s">
        <v>149</v>
      </c>
      <c r="I11349" t="s">
        <v>135</v>
      </c>
      <c r="J11349" t="s">
        <v>136</v>
      </c>
      <c r="K11349" t="s">
        <v>137</v>
      </c>
      <c r="L11349" t="s">
        <v>31577</v>
      </c>
      <c r="M11349" t="s">
        <v>31578</v>
      </c>
      <c r="N11349">
        <v>0.78500000000000003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D11349">
        <v>0</v>
      </c>
      <c r="AE11349">
        <v>0</v>
      </c>
    </row>
    <row r="11350" spans="1:31" x14ac:dyDescent="0.25">
      <c r="A11350">
        <v>1661535</v>
      </c>
      <c r="B11350">
        <v>1</v>
      </c>
      <c r="C11350" t="s">
        <v>81</v>
      </c>
      <c r="D11350" t="s">
        <v>128</v>
      </c>
      <c r="E11350" t="s">
        <v>152</v>
      </c>
      <c r="F11350" t="s">
        <v>31579</v>
      </c>
      <c r="G11350" t="s">
        <v>154</v>
      </c>
      <c r="H11350" t="s">
        <v>149</v>
      </c>
      <c r="I11350" t="s">
        <v>135</v>
      </c>
      <c r="J11350" t="s">
        <v>136</v>
      </c>
      <c r="K11350" t="s">
        <v>137</v>
      </c>
      <c r="L11350" t="s">
        <v>31580</v>
      </c>
      <c r="M11350" t="s">
        <v>31581</v>
      </c>
      <c r="N11350">
        <v>1.6302777770000001</v>
      </c>
      <c r="O11350">
        <v>0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D11350">
        <v>0</v>
      </c>
      <c r="AE11350">
        <v>0</v>
      </c>
    </row>
    <row r="11351" spans="1:31" x14ac:dyDescent="0.25">
      <c r="A11351">
        <v>1637499</v>
      </c>
      <c r="B11351">
        <v>1</v>
      </c>
      <c r="C11351" t="s">
        <v>80</v>
      </c>
      <c r="D11351" t="s">
        <v>82</v>
      </c>
      <c r="E11351" t="s">
        <v>152</v>
      </c>
      <c r="F11351" t="s">
        <v>31582</v>
      </c>
      <c r="G11351" t="s">
        <v>507</v>
      </c>
      <c r="H11351" t="s">
        <v>149</v>
      </c>
      <c r="I11351" t="s">
        <v>135</v>
      </c>
      <c r="J11351" t="s">
        <v>136</v>
      </c>
      <c r="K11351" t="s">
        <v>137</v>
      </c>
      <c r="L11351" t="s">
        <v>31583</v>
      </c>
      <c r="M11351" t="s">
        <v>31584</v>
      </c>
      <c r="N11351">
        <v>1.350833333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0</v>
      </c>
      <c r="AC11351">
        <v>0</v>
      </c>
      <c r="AD11351">
        <v>0</v>
      </c>
      <c r="AE11351">
        <v>0</v>
      </c>
    </row>
    <row r="11352" spans="1:31" x14ac:dyDescent="0.25">
      <c r="A11352">
        <v>1664901</v>
      </c>
      <c r="B11352">
        <v>1</v>
      </c>
      <c r="C11352" t="s">
        <v>80</v>
      </c>
      <c r="D11352" t="s">
        <v>82</v>
      </c>
      <c r="E11352" t="s">
        <v>152</v>
      </c>
      <c r="F11352" t="s">
        <v>31585</v>
      </c>
      <c r="G11352" t="s">
        <v>168</v>
      </c>
      <c r="H11352" t="s">
        <v>149</v>
      </c>
      <c r="I11352" t="s">
        <v>135</v>
      </c>
      <c r="J11352" t="s">
        <v>136</v>
      </c>
      <c r="K11352" t="s">
        <v>137</v>
      </c>
      <c r="L11352" t="s">
        <v>31586</v>
      </c>
      <c r="M11352" t="s">
        <v>31587</v>
      </c>
      <c r="N11352">
        <v>3.3758333330000001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D11352">
        <v>0</v>
      </c>
      <c r="AE11352">
        <v>0</v>
      </c>
    </row>
    <row r="11353" spans="1:31" x14ac:dyDescent="0.25">
      <c r="A11353">
        <v>1665777</v>
      </c>
      <c r="B11353">
        <v>1</v>
      </c>
      <c r="C11353" t="s">
        <v>80</v>
      </c>
      <c r="D11353" t="s">
        <v>88</v>
      </c>
      <c r="E11353" t="s">
        <v>152</v>
      </c>
      <c r="F11353" t="s">
        <v>31588</v>
      </c>
      <c r="G11353" t="s">
        <v>154</v>
      </c>
      <c r="H11353" t="s">
        <v>149</v>
      </c>
      <c r="I11353" t="s">
        <v>135</v>
      </c>
      <c r="J11353" t="s">
        <v>136</v>
      </c>
      <c r="K11353" t="s">
        <v>137</v>
      </c>
      <c r="L11353" t="s">
        <v>31589</v>
      </c>
      <c r="M11353" t="s">
        <v>31590</v>
      </c>
      <c r="N11353">
        <v>5.4286111110000004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0</v>
      </c>
      <c r="AC11353">
        <v>0</v>
      </c>
      <c r="AD11353">
        <v>0</v>
      </c>
      <c r="AE11353">
        <v>0</v>
      </c>
    </row>
    <row r="11354" spans="1:31" x14ac:dyDescent="0.25">
      <c r="A11354">
        <v>1627964</v>
      </c>
      <c r="B11354">
        <v>1</v>
      </c>
      <c r="C11354" t="s">
        <v>80</v>
      </c>
      <c r="D11354" t="s">
        <v>85</v>
      </c>
      <c r="E11354" t="s">
        <v>178</v>
      </c>
      <c r="F11354" t="s">
        <v>31591</v>
      </c>
      <c r="G11354" t="s">
        <v>187</v>
      </c>
      <c r="H11354" t="s">
        <v>149</v>
      </c>
      <c r="I11354" t="s">
        <v>135</v>
      </c>
      <c r="J11354" t="s">
        <v>136</v>
      </c>
      <c r="K11354" t="s">
        <v>137</v>
      </c>
      <c r="L11354" t="s">
        <v>31592</v>
      </c>
      <c r="M11354" t="s">
        <v>31593</v>
      </c>
      <c r="N11354">
        <v>0.85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D11354">
        <v>0</v>
      </c>
      <c r="AE11354">
        <v>0</v>
      </c>
    </row>
    <row r="11355" spans="1:31" x14ac:dyDescent="0.25">
      <c r="A11355">
        <v>1658495</v>
      </c>
      <c r="B11355">
        <v>1</v>
      </c>
      <c r="C11355" t="s">
        <v>80</v>
      </c>
      <c r="D11355" t="s">
        <v>84</v>
      </c>
      <c r="E11355" t="s">
        <v>362</v>
      </c>
      <c r="F11355" t="s">
        <v>31594</v>
      </c>
      <c r="G11355" t="s">
        <v>900</v>
      </c>
      <c r="H11355" t="s">
        <v>149</v>
      </c>
      <c r="I11355" t="s">
        <v>135</v>
      </c>
      <c r="J11355" t="s">
        <v>136</v>
      </c>
      <c r="K11355" t="s">
        <v>137</v>
      </c>
      <c r="L11355" t="s">
        <v>31595</v>
      </c>
      <c r="M11355" t="s">
        <v>31596</v>
      </c>
      <c r="N11355">
        <v>2.9077777770000002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1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0</v>
      </c>
      <c r="AC11355">
        <v>0</v>
      </c>
      <c r="AD11355">
        <v>0</v>
      </c>
      <c r="AE11355">
        <v>0</v>
      </c>
    </row>
    <row r="11356" spans="1:31" x14ac:dyDescent="0.25">
      <c r="A11356">
        <v>1666444</v>
      </c>
      <c r="B11356">
        <v>1</v>
      </c>
      <c r="C11356" t="s">
        <v>80</v>
      </c>
      <c r="D11356" t="s">
        <v>89</v>
      </c>
      <c r="E11356" t="s">
        <v>152</v>
      </c>
      <c r="F11356" t="s">
        <v>31597</v>
      </c>
      <c r="G11356" t="s">
        <v>168</v>
      </c>
      <c r="H11356" t="s">
        <v>149</v>
      </c>
      <c r="I11356" t="s">
        <v>135</v>
      </c>
      <c r="J11356" t="s">
        <v>136</v>
      </c>
      <c r="K11356" t="s">
        <v>137</v>
      </c>
      <c r="L11356" t="s">
        <v>31598</v>
      </c>
      <c r="M11356" t="s">
        <v>31599</v>
      </c>
      <c r="N11356">
        <v>7.2172222220000002</v>
      </c>
      <c r="O11356">
        <v>0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D11356">
        <v>0</v>
      </c>
      <c r="AE11356">
        <v>0</v>
      </c>
    </row>
    <row r="11357" spans="1:31" x14ac:dyDescent="0.25">
      <c r="A11357">
        <v>1636729</v>
      </c>
      <c r="B11357">
        <v>1</v>
      </c>
      <c r="C11357" t="s">
        <v>80</v>
      </c>
      <c r="D11357" t="s">
        <v>82</v>
      </c>
      <c r="E11357" t="s">
        <v>146</v>
      </c>
      <c r="F11357" t="s">
        <v>31600</v>
      </c>
      <c r="G11357" t="s">
        <v>227</v>
      </c>
      <c r="H11357" t="s">
        <v>149</v>
      </c>
      <c r="I11357" t="s">
        <v>135</v>
      </c>
      <c r="J11357" t="s">
        <v>136</v>
      </c>
      <c r="K11357" t="s">
        <v>137</v>
      </c>
      <c r="L11357" t="s">
        <v>31601</v>
      </c>
      <c r="M11357" t="s">
        <v>31602</v>
      </c>
      <c r="N11357">
        <v>2.0633333330000001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0</v>
      </c>
      <c r="AC11357">
        <v>0</v>
      </c>
      <c r="AD11357">
        <v>0</v>
      </c>
      <c r="AE11357">
        <v>0</v>
      </c>
    </row>
    <row r="11358" spans="1:31" x14ac:dyDescent="0.25">
      <c r="A11358">
        <v>1627861</v>
      </c>
      <c r="B11358">
        <v>1</v>
      </c>
      <c r="C11358" t="s">
        <v>80</v>
      </c>
      <c r="D11358" t="s">
        <v>100</v>
      </c>
      <c r="E11358" t="s">
        <v>152</v>
      </c>
      <c r="F11358" t="s">
        <v>31603</v>
      </c>
      <c r="G11358" t="s">
        <v>154</v>
      </c>
      <c r="H11358" t="s">
        <v>149</v>
      </c>
      <c r="I11358" t="s">
        <v>135</v>
      </c>
      <c r="J11358" t="s">
        <v>136</v>
      </c>
      <c r="K11358" t="s">
        <v>137</v>
      </c>
      <c r="L11358" t="s">
        <v>31604</v>
      </c>
      <c r="M11358" t="s">
        <v>31605</v>
      </c>
      <c r="N11358">
        <v>2.1783333329999999</v>
      </c>
      <c r="O11358">
        <v>0</v>
      </c>
      <c r="P11358">
        <v>1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D11358">
        <v>0</v>
      </c>
      <c r="AE11358">
        <v>0</v>
      </c>
    </row>
    <row r="11359" spans="1:31" x14ac:dyDescent="0.25">
      <c r="A11359">
        <v>1659749</v>
      </c>
      <c r="B11359">
        <v>1</v>
      </c>
      <c r="C11359" t="s">
        <v>80</v>
      </c>
      <c r="D11359" t="s">
        <v>101</v>
      </c>
      <c r="E11359" t="s">
        <v>152</v>
      </c>
      <c r="F11359" t="s">
        <v>31606</v>
      </c>
      <c r="G11359" t="s">
        <v>168</v>
      </c>
      <c r="H11359" t="s">
        <v>149</v>
      </c>
      <c r="I11359" t="s">
        <v>135</v>
      </c>
      <c r="J11359" t="s">
        <v>136</v>
      </c>
      <c r="K11359" t="s">
        <v>137</v>
      </c>
      <c r="L11359" t="s">
        <v>31607</v>
      </c>
      <c r="M11359" t="s">
        <v>31608</v>
      </c>
      <c r="N11359">
        <v>1.9838888880000001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0</v>
      </c>
      <c r="AC11359">
        <v>0</v>
      </c>
      <c r="AD11359">
        <v>0</v>
      </c>
      <c r="AE11359">
        <v>0</v>
      </c>
    </row>
    <row r="11360" spans="1:31" x14ac:dyDescent="0.25">
      <c r="A11360">
        <v>1630157</v>
      </c>
      <c r="B11360">
        <v>1</v>
      </c>
      <c r="C11360" t="s">
        <v>80</v>
      </c>
      <c r="D11360" t="s">
        <v>96</v>
      </c>
      <c r="E11360" t="s">
        <v>152</v>
      </c>
      <c r="F11360" t="s">
        <v>31609</v>
      </c>
      <c r="G11360" t="s">
        <v>168</v>
      </c>
      <c r="H11360" t="s">
        <v>149</v>
      </c>
      <c r="I11360" t="s">
        <v>135</v>
      </c>
      <c r="J11360" t="s">
        <v>136</v>
      </c>
      <c r="K11360" t="s">
        <v>137</v>
      </c>
      <c r="L11360" t="s">
        <v>31610</v>
      </c>
      <c r="M11360" t="s">
        <v>31611</v>
      </c>
      <c r="N11360">
        <v>3.5466666660000001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D11360">
        <v>0</v>
      </c>
      <c r="AE11360">
        <v>0</v>
      </c>
    </row>
    <row r="11361" spans="1:31" x14ac:dyDescent="0.25">
      <c r="A11361">
        <v>1662812</v>
      </c>
      <c r="B11361">
        <v>1</v>
      </c>
      <c r="C11361" t="s">
        <v>80</v>
      </c>
      <c r="D11361" t="s">
        <v>106</v>
      </c>
      <c r="E11361" t="s">
        <v>152</v>
      </c>
      <c r="F11361" t="s">
        <v>31612</v>
      </c>
      <c r="G11361" t="s">
        <v>154</v>
      </c>
      <c r="H11361" t="s">
        <v>149</v>
      </c>
      <c r="I11361" t="s">
        <v>135</v>
      </c>
      <c r="J11361" t="s">
        <v>136</v>
      </c>
      <c r="K11361" t="s">
        <v>137</v>
      </c>
      <c r="L11361" t="s">
        <v>31613</v>
      </c>
      <c r="M11361" t="s">
        <v>31614</v>
      </c>
      <c r="N11361">
        <v>0.97111111100000003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1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D11361">
        <v>0</v>
      </c>
      <c r="AE11361">
        <v>0</v>
      </c>
    </row>
    <row r="11362" spans="1:31" x14ac:dyDescent="0.25">
      <c r="A11362">
        <v>1632590</v>
      </c>
      <c r="B11362">
        <v>1</v>
      </c>
      <c r="C11362" t="s">
        <v>80</v>
      </c>
      <c r="D11362" t="s">
        <v>96</v>
      </c>
      <c r="E11362" t="s">
        <v>152</v>
      </c>
      <c r="F11362" t="s">
        <v>31615</v>
      </c>
      <c r="G11362" t="s">
        <v>168</v>
      </c>
      <c r="H11362" t="s">
        <v>149</v>
      </c>
      <c r="I11362" t="s">
        <v>135</v>
      </c>
      <c r="J11362" t="s">
        <v>136</v>
      </c>
      <c r="K11362" t="s">
        <v>137</v>
      </c>
      <c r="L11362" t="s">
        <v>31616</v>
      </c>
      <c r="M11362" t="s">
        <v>31617</v>
      </c>
      <c r="N11362">
        <v>5.2569444440000002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0</v>
      </c>
      <c r="AC11362">
        <v>0</v>
      </c>
      <c r="AD11362">
        <v>0</v>
      </c>
      <c r="AE11362">
        <v>0</v>
      </c>
    </row>
    <row r="11363" spans="1:31" x14ac:dyDescent="0.25">
      <c r="A11363">
        <v>1668139</v>
      </c>
      <c r="B11363">
        <v>1</v>
      </c>
      <c r="C11363" t="s">
        <v>81</v>
      </c>
      <c r="D11363" t="s">
        <v>115</v>
      </c>
      <c r="E11363" t="s">
        <v>131</v>
      </c>
      <c r="F11363" t="s">
        <v>31618</v>
      </c>
      <c r="G11363" t="s">
        <v>2806</v>
      </c>
      <c r="H11363" t="s">
        <v>134</v>
      </c>
      <c r="I11363" t="s">
        <v>135</v>
      </c>
      <c r="J11363" t="s">
        <v>136</v>
      </c>
      <c r="K11363" t="s">
        <v>137</v>
      </c>
      <c r="L11363" t="s">
        <v>31619</v>
      </c>
      <c r="M11363" t="s">
        <v>31620</v>
      </c>
      <c r="N11363">
        <v>1.1897222220000001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D11363">
        <v>0</v>
      </c>
      <c r="AE11363">
        <v>0</v>
      </c>
    </row>
    <row r="11364" spans="1:31" x14ac:dyDescent="0.25">
      <c r="A11364">
        <v>1663788</v>
      </c>
      <c r="B11364">
        <v>1</v>
      </c>
      <c r="C11364" t="s">
        <v>80</v>
      </c>
      <c r="D11364" t="s">
        <v>84</v>
      </c>
      <c r="E11364" t="s">
        <v>146</v>
      </c>
      <c r="F11364" t="s">
        <v>31621</v>
      </c>
      <c r="G11364" t="s">
        <v>260</v>
      </c>
      <c r="H11364" t="s">
        <v>149</v>
      </c>
      <c r="I11364" t="s">
        <v>135</v>
      </c>
      <c r="J11364" t="s">
        <v>136</v>
      </c>
      <c r="K11364" t="s">
        <v>137</v>
      </c>
      <c r="L11364" t="s">
        <v>31622</v>
      </c>
      <c r="M11364" t="s">
        <v>31623</v>
      </c>
      <c r="N11364">
        <v>1.720555555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D11364">
        <v>0</v>
      </c>
      <c r="AE11364">
        <v>0</v>
      </c>
    </row>
    <row r="11365" spans="1:31" x14ac:dyDescent="0.25">
      <c r="A11365">
        <v>1658959</v>
      </c>
      <c r="B11365">
        <v>1</v>
      </c>
      <c r="C11365" t="s">
        <v>80</v>
      </c>
      <c r="D11365" t="s">
        <v>83</v>
      </c>
      <c r="E11365" t="s">
        <v>146</v>
      </c>
      <c r="F11365" t="s">
        <v>31259</v>
      </c>
      <c r="G11365" t="s">
        <v>187</v>
      </c>
      <c r="H11365" t="s">
        <v>149</v>
      </c>
      <c r="I11365" t="s">
        <v>135</v>
      </c>
      <c r="J11365" t="s">
        <v>136</v>
      </c>
      <c r="K11365" t="s">
        <v>137</v>
      </c>
      <c r="L11365" t="s">
        <v>31624</v>
      </c>
      <c r="M11365" t="s">
        <v>31625</v>
      </c>
      <c r="N11365">
        <v>8.0072222219999993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</v>
      </c>
      <c r="AC11365">
        <v>0</v>
      </c>
      <c r="AD11365">
        <v>0</v>
      </c>
      <c r="AE11365">
        <v>0</v>
      </c>
    </row>
    <row r="11366" spans="1:31" x14ac:dyDescent="0.25">
      <c r="A11366">
        <v>1635275</v>
      </c>
      <c r="B11366">
        <v>1</v>
      </c>
      <c r="C11366" t="s">
        <v>80</v>
      </c>
      <c r="D11366" t="s">
        <v>97</v>
      </c>
      <c r="E11366" t="s">
        <v>1154</v>
      </c>
      <c r="F11366" t="s">
        <v>31626</v>
      </c>
      <c r="G11366" t="s">
        <v>172</v>
      </c>
      <c r="H11366" t="s">
        <v>149</v>
      </c>
      <c r="I11366" t="s">
        <v>135</v>
      </c>
      <c r="J11366" t="s">
        <v>136</v>
      </c>
      <c r="K11366" t="s">
        <v>137</v>
      </c>
      <c r="L11366" t="s">
        <v>31627</v>
      </c>
      <c r="M11366" t="s">
        <v>31628</v>
      </c>
      <c r="N11366">
        <v>4.6908333329999996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D11366">
        <v>0</v>
      </c>
      <c r="AE11366">
        <v>0</v>
      </c>
    </row>
    <row r="11367" spans="1:31" x14ac:dyDescent="0.25">
      <c r="A11367">
        <v>1634734</v>
      </c>
      <c r="B11367">
        <v>1</v>
      </c>
      <c r="C11367" t="s">
        <v>81</v>
      </c>
      <c r="D11367" t="s">
        <v>112</v>
      </c>
      <c r="E11367" t="s">
        <v>152</v>
      </c>
      <c r="F11367" t="s">
        <v>31629</v>
      </c>
      <c r="G11367" t="s">
        <v>154</v>
      </c>
      <c r="H11367" t="s">
        <v>149</v>
      </c>
      <c r="I11367" t="s">
        <v>135</v>
      </c>
      <c r="J11367" t="s">
        <v>136</v>
      </c>
      <c r="K11367" t="s">
        <v>137</v>
      </c>
      <c r="L11367" t="s">
        <v>31630</v>
      </c>
      <c r="M11367" t="s">
        <v>31631</v>
      </c>
      <c r="N11367">
        <v>2.239166666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</v>
      </c>
      <c r="AC11367">
        <v>0</v>
      </c>
      <c r="AD11367">
        <v>0</v>
      </c>
      <c r="AE11367">
        <v>0</v>
      </c>
    </row>
    <row r="11368" spans="1:31" x14ac:dyDescent="0.25">
      <c r="A11368">
        <v>1659855</v>
      </c>
      <c r="B11368">
        <v>1</v>
      </c>
      <c r="C11368" t="s">
        <v>80</v>
      </c>
      <c r="D11368" t="s">
        <v>88</v>
      </c>
      <c r="E11368" t="s">
        <v>131</v>
      </c>
      <c r="F11368" t="s">
        <v>31632</v>
      </c>
      <c r="G11368" t="s">
        <v>172</v>
      </c>
      <c r="H11368" t="s">
        <v>134</v>
      </c>
      <c r="I11368" t="s">
        <v>135</v>
      </c>
      <c r="J11368" t="s">
        <v>3</v>
      </c>
      <c r="K11368" t="s">
        <v>137</v>
      </c>
      <c r="L11368" t="s">
        <v>31633</v>
      </c>
      <c r="M11368" t="s">
        <v>31634</v>
      </c>
      <c r="N11368">
        <v>1.3425</v>
      </c>
      <c r="O11368">
        <v>0</v>
      </c>
      <c r="P11368">
        <v>292</v>
      </c>
      <c r="Q11368">
        <v>0</v>
      </c>
      <c r="R11368">
        <v>0</v>
      </c>
      <c r="S11368">
        <v>0</v>
      </c>
      <c r="T11368">
        <v>39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D11368">
        <v>0</v>
      </c>
      <c r="AE11368">
        <v>0</v>
      </c>
    </row>
    <row r="11369" spans="1:31" x14ac:dyDescent="0.25">
      <c r="A11369">
        <v>1637774</v>
      </c>
      <c r="B11369">
        <v>1</v>
      </c>
      <c r="C11369" t="s">
        <v>80</v>
      </c>
      <c r="D11369" t="s">
        <v>87</v>
      </c>
      <c r="E11369" t="s">
        <v>152</v>
      </c>
      <c r="F11369" t="s">
        <v>31635</v>
      </c>
      <c r="G11369" t="s">
        <v>507</v>
      </c>
      <c r="H11369" t="s">
        <v>149</v>
      </c>
      <c r="I11369" t="s">
        <v>135</v>
      </c>
      <c r="J11369" t="s">
        <v>136</v>
      </c>
      <c r="K11369" t="s">
        <v>137</v>
      </c>
      <c r="L11369" t="s">
        <v>31636</v>
      </c>
      <c r="M11369" t="s">
        <v>31637</v>
      </c>
      <c r="N11369">
        <v>4.2286111110000002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</v>
      </c>
      <c r="AC11369">
        <v>0</v>
      </c>
      <c r="AD11369">
        <v>0</v>
      </c>
      <c r="AE11369">
        <v>0</v>
      </c>
    </row>
    <row r="11370" spans="1:31" x14ac:dyDescent="0.25">
      <c r="A11370">
        <v>1661375</v>
      </c>
      <c r="B11370">
        <v>1</v>
      </c>
      <c r="C11370" t="s">
        <v>80</v>
      </c>
      <c r="D11370" t="s">
        <v>111</v>
      </c>
      <c r="E11370" t="s">
        <v>152</v>
      </c>
      <c r="F11370" t="s">
        <v>31638</v>
      </c>
      <c r="G11370" t="s">
        <v>507</v>
      </c>
      <c r="H11370" t="s">
        <v>149</v>
      </c>
      <c r="I11370" t="s">
        <v>135</v>
      </c>
      <c r="J11370" t="s">
        <v>136</v>
      </c>
      <c r="K11370" t="s">
        <v>137</v>
      </c>
      <c r="L11370" t="s">
        <v>31639</v>
      </c>
      <c r="M11370" t="s">
        <v>31640</v>
      </c>
      <c r="N11370">
        <v>1.9841666659999999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D11370">
        <v>0</v>
      </c>
      <c r="AE11370">
        <v>0</v>
      </c>
    </row>
    <row r="11371" spans="1:31" x14ac:dyDescent="0.25">
      <c r="A11371">
        <v>1663313</v>
      </c>
      <c r="B11371">
        <v>1</v>
      </c>
      <c r="C11371" t="s">
        <v>80</v>
      </c>
      <c r="D11371" t="s">
        <v>110</v>
      </c>
      <c r="E11371" t="s">
        <v>152</v>
      </c>
      <c r="F11371" t="s">
        <v>31228</v>
      </c>
      <c r="G11371" t="s">
        <v>154</v>
      </c>
      <c r="H11371" t="s">
        <v>149</v>
      </c>
      <c r="I11371" t="s">
        <v>135</v>
      </c>
      <c r="J11371" t="s">
        <v>136</v>
      </c>
      <c r="K11371" t="s">
        <v>137</v>
      </c>
      <c r="L11371" t="s">
        <v>31641</v>
      </c>
      <c r="M11371" t="s">
        <v>31642</v>
      </c>
      <c r="N11371">
        <v>3.0733333329999999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</v>
      </c>
      <c r="AC11371">
        <v>0</v>
      </c>
      <c r="AD11371">
        <v>0</v>
      </c>
      <c r="AE11371">
        <v>0</v>
      </c>
    </row>
    <row r="11372" spans="1:31" x14ac:dyDescent="0.25">
      <c r="A11372">
        <v>1661996</v>
      </c>
      <c r="B11372">
        <v>1</v>
      </c>
      <c r="C11372" t="s">
        <v>81</v>
      </c>
      <c r="D11372" t="s">
        <v>117</v>
      </c>
      <c r="E11372" t="s">
        <v>642</v>
      </c>
      <c r="F11372" t="s">
        <v>31643</v>
      </c>
      <c r="G11372" t="s">
        <v>148</v>
      </c>
      <c r="H11372" t="s">
        <v>134</v>
      </c>
      <c r="I11372" t="s">
        <v>135</v>
      </c>
      <c r="J11372" t="s">
        <v>136</v>
      </c>
      <c r="K11372" t="s">
        <v>143</v>
      </c>
      <c r="L11372" t="s">
        <v>31644</v>
      </c>
      <c r="M11372" t="s">
        <v>31645</v>
      </c>
      <c r="N11372">
        <v>8.6045472220000008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D11372">
        <v>0</v>
      </c>
      <c r="AE11372">
        <v>0</v>
      </c>
    </row>
    <row r="11373" spans="1:31" x14ac:dyDescent="0.25">
      <c r="A11373">
        <v>1636506</v>
      </c>
      <c r="B11373">
        <v>1</v>
      </c>
      <c r="C11373" t="s">
        <v>80</v>
      </c>
      <c r="D11373" t="s">
        <v>106</v>
      </c>
      <c r="E11373" t="s">
        <v>152</v>
      </c>
      <c r="F11373" t="s">
        <v>31646</v>
      </c>
      <c r="G11373" t="s">
        <v>168</v>
      </c>
      <c r="H11373" t="s">
        <v>149</v>
      </c>
      <c r="I11373" t="s">
        <v>135</v>
      </c>
      <c r="J11373" t="s">
        <v>136</v>
      </c>
      <c r="K11373" t="s">
        <v>137</v>
      </c>
      <c r="L11373" t="s">
        <v>31647</v>
      </c>
      <c r="M11373" t="s">
        <v>31648</v>
      </c>
      <c r="N11373">
        <v>0.61722222199999999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</v>
      </c>
      <c r="AC11373">
        <v>0</v>
      </c>
      <c r="AD11373">
        <v>0</v>
      </c>
      <c r="AE11373">
        <v>0</v>
      </c>
    </row>
    <row r="11374" spans="1:31" x14ac:dyDescent="0.25">
      <c r="A11374">
        <v>1635965</v>
      </c>
      <c r="B11374">
        <v>1</v>
      </c>
      <c r="C11374" t="s">
        <v>80</v>
      </c>
      <c r="D11374" t="s">
        <v>99</v>
      </c>
      <c r="E11374" t="s">
        <v>152</v>
      </c>
      <c r="F11374" t="s">
        <v>31649</v>
      </c>
      <c r="G11374" t="s">
        <v>168</v>
      </c>
      <c r="H11374" t="s">
        <v>149</v>
      </c>
      <c r="I11374" t="s">
        <v>135</v>
      </c>
      <c r="J11374" t="s">
        <v>136</v>
      </c>
      <c r="K11374" t="s">
        <v>137</v>
      </c>
      <c r="L11374" t="s">
        <v>31650</v>
      </c>
      <c r="M11374" t="s">
        <v>31651</v>
      </c>
      <c r="N11374">
        <v>3.0463888880000001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1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D11374">
        <v>0</v>
      </c>
      <c r="AE11374">
        <v>0</v>
      </c>
    </row>
    <row r="11375" spans="1:31" x14ac:dyDescent="0.25">
      <c r="A11375">
        <v>1629324</v>
      </c>
      <c r="B11375">
        <v>1</v>
      </c>
      <c r="C11375" t="s">
        <v>80</v>
      </c>
      <c r="D11375" t="s">
        <v>85</v>
      </c>
      <c r="E11375" t="s">
        <v>152</v>
      </c>
      <c r="F11375" t="s">
        <v>31652</v>
      </c>
      <c r="G11375" t="s">
        <v>154</v>
      </c>
      <c r="H11375" t="s">
        <v>149</v>
      </c>
      <c r="I11375" t="s">
        <v>135</v>
      </c>
      <c r="J11375" t="s">
        <v>136</v>
      </c>
      <c r="K11375" t="s">
        <v>137</v>
      </c>
      <c r="L11375" t="s">
        <v>31653</v>
      </c>
      <c r="M11375" t="s">
        <v>31654</v>
      </c>
      <c r="N11375">
        <v>0.87305555499999998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</v>
      </c>
      <c r="AC11375">
        <v>0</v>
      </c>
      <c r="AD11375">
        <v>0</v>
      </c>
      <c r="AE11375">
        <v>0</v>
      </c>
    </row>
    <row r="11376" spans="1:31" x14ac:dyDescent="0.25">
      <c r="A11376">
        <v>1636440</v>
      </c>
      <c r="B11376">
        <v>1</v>
      </c>
      <c r="C11376" t="s">
        <v>81</v>
      </c>
      <c r="D11376" t="s">
        <v>128</v>
      </c>
      <c r="E11376" t="s">
        <v>152</v>
      </c>
      <c r="F11376" t="s">
        <v>31655</v>
      </c>
      <c r="G11376" t="s">
        <v>154</v>
      </c>
      <c r="H11376" t="s">
        <v>149</v>
      </c>
      <c r="I11376" t="s">
        <v>135</v>
      </c>
      <c r="J11376" t="s">
        <v>136</v>
      </c>
      <c r="K11376" t="s">
        <v>137</v>
      </c>
      <c r="L11376" t="s">
        <v>31656</v>
      </c>
      <c r="M11376" t="s">
        <v>31657</v>
      </c>
      <c r="N11376">
        <v>5.1344444439999997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D11376">
        <v>0</v>
      </c>
      <c r="AE11376">
        <v>0</v>
      </c>
    </row>
    <row r="11377" spans="1:31" x14ac:dyDescent="0.25">
      <c r="A11377">
        <v>1666393</v>
      </c>
      <c r="B11377">
        <v>1</v>
      </c>
      <c r="C11377" t="s">
        <v>81</v>
      </c>
      <c r="D11377" t="s">
        <v>128</v>
      </c>
      <c r="E11377" t="s">
        <v>152</v>
      </c>
      <c r="F11377" t="s">
        <v>31658</v>
      </c>
      <c r="G11377" t="s">
        <v>168</v>
      </c>
      <c r="H11377" t="s">
        <v>149</v>
      </c>
      <c r="I11377" t="s">
        <v>135</v>
      </c>
      <c r="J11377" t="s">
        <v>136</v>
      </c>
      <c r="K11377" t="s">
        <v>137</v>
      </c>
      <c r="L11377" t="s">
        <v>31659</v>
      </c>
      <c r="M11377" t="s">
        <v>31660</v>
      </c>
      <c r="N11377">
        <v>5.2261111109999998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0</v>
      </c>
      <c r="U11377">
        <v>0</v>
      </c>
      <c r="V11377">
        <v>0</v>
      </c>
      <c r="W11377">
        <v>0</v>
      </c>
      <c r="X11377">
        <v>0</v>
      </c>
      <c r="Y11377">
        <v>0</v>
      </c>
      <c r="Z11377">
        <v>0</v>
      </c>
      <c r="AA11377">
        <v>0</v>
      </c>
      <c r="AB11377">
        <v>0</v>
      </c>
      <c r="AC11377">
        <v>0</v>
      </c>
      <c r="AD11377">
        <v>0</v>
      </c>
      <c r="AE11377">
        <v>0</v>
      </c>
    </row>
    <row r="11378" spans="1:31" x14ac:dyDescent="0.25">
      <c r="A11378">
        <v>1635573</v>
      </c>
      <c r="B11378">
        <v>1</v>
      </c>
      <c r="C11378" t="s">
        <v>80</v>
      </c>
      <c r="D11378" t="s">
        <v>106</v>
      </c>
      <c r="E11378" t="s">
        <v>152</v>
      </c>
      <c r="F11378" t="s">
        <v>31661</v>
      </c>
      <c r="G11378" t="s">
        <v>154</v>
      </c>
      <c r="H11378" t="s">
        <v>149</v>
      </c>
      <c r="I11378" t="s">
        <v>135</v>
      </c>
      <c r="J11378" t="s">
        <v>136</v>
      </c>
      <c r="K11378" t="s">
        <v>137</v>
      </c>
      <c r="L11378" t="s">
        <v>31662</v>
      </c>
      <c r="M11378" t="s">
        <v>31663</v>
      </c>
      <c r="N11378">
        <v>3.2111111110000001</v>
      </c>
      <c r="O11378">
        <v>0</v>
      </c>
      <c r="P11378">
        <v>0</v>
      </c>
      <c r="Q11378">
        <v>0</v>
      </c>
      <c r="R11378">
        <v>0</v>
      </c>
      <c r="S11378">
        <v>0</v>
      </c>
      <c r="T11378">
        <v>0</v>
      </c>
      <c r="U11378">
        <v>0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D11378">
        <v>0</v>
      </c>
      <c r="AE11378">
        <v>0</v>
      </c>
    </row>
    <row r="11379" spans="1:31" x14ac:dyDescent="0.25">
      <c r="A11379">
        <v>1628119</v>
      </c>
      <c r="B11379">
        <v>1</v>
      </c>
      <c r="C11379" t="s">
        <v>80</v>
      </c>
      <c r="D11379" t="s">
        <v>100</v>
      </c>
      <c r="E11379" t="s">
        <v>152</v>
      </c>
      <c r="F11379" t="s">
        <v>31664</v>
      </c>
      <c r="G11379" t="s">
        <v>154</v>
      </c>
      <c r="H11379" t="s">
        <v>149</v>
      </c>
      <c r="I11379" t="s">
        <v>135</v>
      </c>
      <c r="J11379" t="s">
        <v>136</v>
      </c>
      <c r="K11379" t="s">
        <v>137</v>
      </c>
      <c r="L11379" t="s">
        <v>31665</v>
      </c>
      <c r="M11379" t="s">
        <v>31666</v>
      </c>
      <c r="N11379">
        <v>4.6238888879999998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>
        <v>0</v>
      </c>
      <c r="V11379">
        <v>0</v>
      </c>
      <c r="W11379">
        <v>0</v>
      </c>
      <c r="X11379">
        <v>0</v>
      </c>
      <c r="Y11379">
        <v>0</v>
      </c>
      <c r="Z11379">
        <v>0</v>
      </c>
      <c r="AA11379">
        <v>0</v>
      </c>
      <c r="AB11379">
        <v>0</v>
      </c>
      <c r="AC11379">
        <v>0</v>
      </c>
      <c r="AD11379">
        <v>0</v>
      </c>
      <c r="AE11379">
        <v>0</v>
      </c>
    </row>
    <row r="11380" spans="1:31" x14ac:dyDescent="0.25">
      <c r="A11380">
        <v>1660061</v>
      </c>
      <c r="B11380">
        <v>1</v>
      </c>
      <c r="C11380" t="s">
        <v>80</v>
      </c>
      <c r="D11380" t="s">
        <v>99</v>
      </c>
      <c r="E11380" t="s">
        <v>152</v>
      </c>
      <c r="F11380" t="s">
        <v>31667</v>
      </c>
      <c r="G11380" t="s">
        <v>154</v>
      </c>
      <c r="H11380" t="s">
        <v>149</v>
      </c>
      <c r="I11380" t="s">
        <v>135</v>
      </c>
      <c r="J11380" t="s">
        <v>136</v>
      </c>
      <c r="K11380" t="s">
        <v>137</v>
      </c>
      <c r="L11380" t="s">
        <v>31668</v>
      </c>
      <c r="M11380" t="s">
        <v>31669</v>
      </c>
      <c r="N11380">
        <v>3.3338888880000002</v>
      </c>
      <c r="O11380">
        <v>0</v>
      </c>
      <c r="P11380">
        <v>1</v>
      </c>
      <c r="Q11380">
        <v>0</v>
      </c>
      <c r="R11380">
        <v>0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D11380">
        <v>0</v>
      </c>
      <c r="AE11380">
        <v>0</v>
      </c>
    </row>
    <row r="11381" spans="1:31" x14ac:dyDescent="0.25">
      <c r="A11381">
        <v>1668551</v>
      </c>
      <c r="B11381">
        <v>1</v>
      </c>
      <c r="C11381" t="s">
        <v>81</v>
      </c>
      <c r="D11381" t="s">
        <v>119</v>
      </c>
      <c r="E11381" t="s">
        <v>178</v>
      </c>
      <c r="F11381" t="s">
        <v>31670</v>
      </c>
      <c r="G11381" t="s">
        <v>227</v>
      </c>
      <c r="H11381" t="s">
        <v>149</v>
      </c>
      <c r="I11381" t="s">
        <v>135</v>
      </c>
      <c r="J11381" t="s">
        <v>136</v>
      </c>
      <c r="K11381" t="s">
        <v>137</v>
      </c>
      <c r="L11381" t="s">
        <v>31671</v>
      </c>
      <c r="M11381" t="s">
        <v>31672</v>
      </c>
      <c r="N11381">
        <v>0.63888888799999999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</v>
      </c>
      <c r="AC11381">
        <v>0</v>
      </c>
      <c r="AD11381">
        <v>0</v>
      </c>
      <c r="AE11381">
        <v>0</v>
      </c>
    </row>
    <row r="11382" spans="1:31" x14ac:dyDescent="0.25">
      <c r="A11382">
        <v>1664475</v>
      </c>
      <c r="B11382">
        <v>1</v>
      </c>
      <c r="C11382" t="s">
        <v>80</v>
      </c>
      <c r="D11382" t="s">
        <v>103</v>
      </c>
      <c r="E11382" t="s">
        <v>152</v>
      </c>
      <c r="F11382" t="s">
        <v>31673</v>
      </c>
      <c r="G11382" t="s">
        <v>154</v>
      </c>
      <c r="H11382" t="s">
        <v>149</v>
      </c>
      <c r="I11382" t="s">
        <v>135</v>
      </c>
      <c r="J11382" t="s">
        <v>136</v>
      </c>
      <c r="K11382" t="s">
        <v>137</v>
      </c>
      <c r="L11382" t="s">
        <v>31674</v>
      </c>
      <c r="M11382" t="s">
        <v>31675</v>
      </c>
      <c r="N11382">
        <v>2.2411111109999999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D11382">
        <v>0</v>
      </c>
      <c r="AE11382">
        <v>0</v>
      </c>
    </row>
    <row r="11383" spans="1:31" x14ac:dyDescent="0.25">
      <c r="A11383">
        <v>1635802</v>
      </c>
      <c r="B11383">
        <v>1</v>
      </c>
      <c r="C11383" t="s">
        <v>80</v>
      </c>
      <c r="D11383" t="s">
        <v>82</v>
      </c>
      <c r="E11383" t="s">
        <v>152</v>
      </c>
      <c r="F11383" t="s">
        <v>31172</v>
      </c>
      <c r="G11383" t="s">
        <v>154</v>
      </c>
      <c r="H11383" t="s">
        <v>149</v>
      </c>
      <c r="I11383" t="s">
        <v>135</v>
      </c>
      <c r="J11383" t="s">
        <v>136</v>
      </c>
      <c r="K11383" t="s">
        <v>137</v>
      </c>
      <c r="L11383" t="s">
        <v>31676</v>
      </c>
      <c r="M11383" t="s">
        <v>31677</v>
      </c>
      <c r="N11383">
        <v>2.0113888879999999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>
        <v>0</v>
      </c>
      <c r="V11383">
        <v>0</v>
      </c>
      <c r="W11383">
        <v>0</v>
      </c>
      <c r="X11383">
        <v>0</v>
      </c>
      <c r="Y11383">
        <v>0</v>
      </c>
      <c r="Z11383">
        <v>0</v>
      </c>
      <c r="AA11383">
        <v>0</v>
      </c>
      <c r="AB11383">
        <v>0</v>
      </c>
      <c r="AC11383">
        <v>0</v>
      </c>
      <c r="AD11383">
        <v>0</v>
      </c>
      <c r="AE11383">
        <v>0</v>
      </c>
    </row>
    <row r="11384" spans="1:31" x14ac:dyDescent="0.25">
      <c r="A11384">
        <v>1630558</v>
      </c>
      <c r="B11384">
        <v>1</v>
      </c>
      <c r="C11384" t="s">
        <v>81</v>
      </c>
      <c r="D11384" t="s">
        <v>127</v>
      </c>
      <c r="E11384" t="s">
        <v>152</v>
      </c>
      <c r="F11384" t="s">
        <v>31140</v>
      </c>
      <c r="G11384" t="s">
        <v>507</v>
      </c>
      <c r="H11384" t="s">
        <v>149</v>
      </c>
      <c r="I11384" t="s">
        <v>135</v>
      </c>
      <c r="J11384" t="s">
        <v>136</v>
      </c>
      <c r="K11384" t="s">
        <v>137</v>
      </c>
      <c r="L11384" t="s">
        <v>31678</v>
      </c>
      <c r="M11384" t="s">
        <v>31679</v>
      </c>
      <c r="N11384">
        <v>6.4922222219999997</v>
      </c>
      <c r="O11384">
        <v>0</v>
      </c>
      <c r="P11384">
        <v>3</v>
      </c>
      <c r="Q11384">
        <v>0</v>
      </c>
      <c r="R11384">
        <v>0</v>
      </c>
      <c r="S11384">
        <v>0</v>
      </c>
      <c r="T11384">
        <v>0</v>
      </c>
      <c r="U11384">
        <v>0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D11384">
        <v>0</v>
      </c>
      <c r="AE11384">
        <v>0</v>
      </c>
    </row>
    <row r="11385" spans="1:31" x14ac:dyDescent="0.25">
      <c r="A11385">
        <v>1666679</v>
      </c>
      <c r="B11385">
        <v>1</v>
      </c>
      <c r="C11385" t="s">
        <v>80</v>
      </c>
      <c r="D11385" t="s">
        <v>90</v>
      </c>
      <c r="E11385" t="s">
        <v>152</v>
      </c>
      <c r="F11385" t="s">
        <v>31680</v>
      </c>
      <c r="G11385" t="s">
        <v>168</v>
      </c>
      <c r="H11385" t="s">
        <v>149</v>
      </c>
      <c r="I11385" t="s">
        <v>135</v>
      </c>
      <c r="J11385" t="s">
        <v>136</v>
      </c>
      <c r="K11385" t="s">
        <v>137</v>
      </c>
      <c r="L11385" t="s">
        <v>31681</v>
      </c>
      <c r="M11385" t="s">
        <v>31682</v>
      </c>
      <c r="N11385">
        <v>4.9158333330000001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1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</v>
      </c>
      <c r="AC11385">
        <v>0</v>
      </c>
      <c r="AD11385">
        <v>0</v>
      </c>
      <c r="AE11385">
        <v>0</v>
      </c>
    </row>
    <row r="11386" spans="1:31" x14ac:dyDescent="0.25">
      <c r="A11386">
        <v>1659609</v>
      </c>
      <c r="B11386">
        <v>1</v>
      </c>
      <c r="C11386" t="s">
        <v>80</v>
      </c>
      <c r="D11386" t="s">
        <v>105</v>
      </c>
      <c r="E11386" t="s">
        <v>146</v>
      </c>
      <c r="F11386" t="s">
        <v>31122</v>
      </c>
      <c r="G11386" t="s">
        <v>148</v>
      </c>
      <c r="H11386" t="s">
        <v>149</v>
      </c>
      <c r="I11386" t="s">
        <v>135</v>
      </c>
      <c r="J11386" t="s">
        <v>136</v>
      </c>
      <c r="K11386" t="s">
        <v>143</v>
      </c>
      <c r="L11386" t="s">
        <v>31683</v>
      </c>
      <c r="M11386" t="s">
        <v>31684</v>
      </c>
      <c r="N11386">
        <v>8.2459833329999999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>
        <v>0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D11386">
        <v>0</v>
      </c>
      <c r="AE11386">
        <v>0</v>
      </c>
    </row>
    <row r="11387" spans="1:31" x14ac:dyDescent="0.25">
      <c r="A11387">
        <v>1661332</v>
      </c>
      <c r="B11387">
        <v>1</v>
      </c>
      <c r="C11387" t="s">
        <v>80</v>
      </c>
      <c r="D11387" t="s">
        <v>88</v>
      </c>
      <c r="E11387" t="s">
        <v>152</v>
      </c>
      <c r="F11387" t="s">
        <v>31389</v>
      </c>
      <c r="G11387" t="s">
        <v>507</v>
      </c>
      <c r="H11387" t="s">
        <v>149</v>
      </c>
      <c r="I11387" t="s">
        <v>135</v>
      </c>
      <c r="J11387" t="s">
        <v>136</v>
      </c>
      <c r="K11387" t="s">
        <v>137</v>
      </c>
      <c r="L11387" t="s">
        <v>31685</v>
      </c>
      <c r="M11387" t="s">
        <v>31686</v>
      </c>
      <c r="N11387">
        <v>2.2347222219999998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>
        <v>0</v>
      </c>
      <c r="V11387">
        <v>0</v>
      </c>
      <c r="W11387">
        <v>0</v>
      </c>
      <c r="X11387">
        <v>0</v>
      </c>
      <c r="Y11387">
        <v>0</v>
      </c>
      <c r="Z11387">
        <v>0</v>
      </c>
      <c r="AA11387">
        <v>0</v>
      </c>
      <c r="AB11387">
        <v>0</v>
      </c>
      <c r="AC11387">
        <v>0</v>
      </c>
      <c r="AD11387">
        <v>0</v>
      </c>
      <c r="AE11387">
        <v>0</v>
      </c>
    </row>
    <row r="11388" spans="1:31" x14ac:dyDescent="0.25">
      <c r="A11388">
        <v>1660024</v>
      </c>
      <c r="B11388">
        <v>1</v>
      </c>
      <c r="C11388" t="s">
        <v>80</v>
      </c>
      <c r="D11388" t="s">
        <v>110</v>
      </c>
      <c r="E11388" t="s">
        <v>152</v>
      </c>
      <c r="F11388" t="s">
        <v>31687</v>
      </c>
      <c r="G11388" t="s">
        <v>154</v>
      </c>
      <c r="H11388" t="s">
        <v>149</v>
      </c>
      <c r="I11388" t="s">
        <v>135</v>
      </c>
      <c r="J11388" t="s">
        <v>136</v>
      </c>
      <c r="K11388" t="s">
        <v>137</v>
      </c>
      <c r="L11388" t="s">
        <v>18836</v>
      </c>
      <c r="M11388" t="s">
        <v>31688</v>
      </c>
      <c r="N11388">
        <v>2.784444444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>
        <v>0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D11388">
        <v>0</v>
      </c>
      <c r="AE11388">
        <v>0</v>
      </c>
    </row>
    <row r="11389" spans="1:31" x14ac:dyDescent="0.25">
      <c r="A11389">
        <v>1632447</v>
      </c>
      <c r="B11389">
        <v>1</v>
      </c>
      <c r="C11389" t="s">
        <v>80</v>
      </c>
      <c r="D11389" t="s">
        <v>107</v>
      </c>
      <c r="E11389" t="s">
        <v>152</v>
      </c>
      <c r="F11389" t="s">
        <v>31689</v>
      </c>
      <c r="G11389" t="s">
        <v>507</v>
      </c>
      <c r="H11389" t="s">
        <v>149</v>
      </c>
      <c r="I11389" t="s">
        <v>135</v>
      </c>
      <c r="J11389" t="s">
        <v>136</v>
      </c>
      <c r="K11389" t="s">
        <v>137</v>
      </c>
      <c r="L11389" t="s">
        <v>31690</v>
      </c>
      <c r="M11389" t="s">
        <v>31691</v>
      </c>
      <c r="N11389">
        <v>0.64277777700000005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>
        <v>0</v>
      </c>
      <c r="V11389">
        <v>0</v>
      </c>
      <c r="W11389">
        <v>0</v>
      </c>
      <c r="X11389">
        <v>0</v>
      </c>
      <c r="Y11389">
        <v>0</v>
      </c>
      <c r="Z11389">
        <v>0</v>
      </c>
      <c r="AA11389">
        <v>0</v>
      </c>
      <c r="AB11389">
        <v>0</v>
      </c>
      <c r="AC11389">
        <v>0</v>
      </c>
      <c r="AD11389">
        <v>0</v>
      </c>
      <c r="AE11389">
        <v>0</v>
      </c>
    </row>
    <row r="11390" spans="1:31" x14ac:dyDescent="0.25">
      <c r="A11390">
        <v>1664830</v>
      </c>
      <c r="B11390">
        <v>1</v>
      </c>
      <c r="C11390" t="s">
        <v>81</v>
      </c>
      <c r="D11390" t="s">
        <v>118</v>
      </c>
      <c r="E11390" t="s">
        <v>178</v>
      </c>
      <c r="F11390" t="s">
        <v>31692</v>
      </c>
      <c r="G11390" t="s">
        <v>227</v>
      </c>
      <c r="H11390" t="s">
        <v>149</v>
      </c>
      <c r="I11390" t="s">
        <v>135</v>
      </c>
      <c r="J11390" t="s">
        <v>136</v>
      </c>
      <c r="K11390" t="s">
        <v>137</v>
      </c>
      <c r="L11390" t="s">
        <v>31693</v>
      </c>
      <c r="M11390" t="s">
        <v>31694</v>
      </c>
      <c r="N11390">
        <v>4.5608333329999997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D11390">
        <v>0</v>
      </c>
      <c r="AE11390">
        <v>0</v>
      </c>
    </row>
    <row r="11391" spans="1:31" x14ac:dyDescent="0.25">
      <c r="A11391">
        <v>1633741</v>
      </c>
      <c r="B11391">
        <v>1</v>
      </c>
      <c r="C11391" t="s">
        <v>80</v>
      </c>
      <c r="D11391" t="s">
        <v>102</v>
      </c>
      <c r="E11391" t="s">
        <v>152</v>
      </c>
      <c r="F11391" t="s">
        <v>31695</v>
      </c>
      <c r="G11391" t="s">
        <v>154</v>
      </c>
      <c r="H11391" t="s">
        <v>149</v>
      </c>
      <c r="I11391" t="s">
        <v>135</v>
      </c>
      <c r="J11391" t="s">
        <v>136</v>
      </c>
      <c r="K11391" t="s">
        <v>137</v>
      </c>
      <c r="L11391" t="s">
        <v>31696</v>
      </c>
      <c r="M11391" t="s">
        <v>31697</v>
      </c>
      <c r="N11391">
        <v>2.0902777769999998</v>
      </c>
      <c r="O11391">
        <v>0</v>
      </c>
      <c r="P11391">
        <v>1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</v>
      </c>
      <c r="Y11391">
        <v>0</v>
      </c>
      <c r="Z11391">
        <v>0</v>
      </c>
      <c r="AA11391">
        <v>0</v>
      </c>
      <c r="AB11391">
        <v>0</v>
      </c>
      <c r="AC11391">
        <v>0</v>
      </c>
      <c r="AD11391">
        <v>0</v>
      </c>
      <c r="AE11391">
        <v>0</v>
      </c>
    </row>
    <row r="11392" spans="1:31" x14ac:dyDescent="0.25">
      <c r="A11392">
        <v>1638046</v>
      </c>
      <c r="B11392">
        <v>1</v>
      </c>
      <c r="C11392" t="s">
        <v>80</v>
      </c>
      <c r="D11392" t="s">
        <v>97</v>
      </c>
      <c r="E11392" t="s">
        <v>152</v>
      </c>
      <c r="F11392" t="s">
        <v>31555</v>
      </c>
      <c r="G11392" t="s">
        <v>507</v>
      </c>
      <c r="H11392" t="s">
        <v>149</v>
      </c>
      <c r="I11392" t="s">
        <v>135</v>
      </c>
      <c r="J11392" t="s">
        <v>136</v>
      </c>
      <c r="K11392" t="s">
        <v>137</v>
      </c>
      <c r="L11392" t="s">
        <v>31698</v>
      </c>
      <c r="M11392" t="s">
        <v>31699</v>
      </c>
      <c r="N11392">
        <v>1.5619444440000001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D11392">
        <v>0</v>
      </c>
      <c r="AE11392">
        <v>0</v>
      </c>
    </row>
    <row r="11393" spans="1:31" x14ac:dyDescent="0.25">
      <c r="A11393">
        <v>1631405</v>
      </c>
      <c r="B11393">
        <v>1</v>
      </c>
      <c r="C11393" t="s">
        <v>80</v>
      </c>
      <c r="D11393" t="s">
        <v>99</v>
      </c>
      <c r="E11393" t="s">
        <v>152</v>
      </c>
      <c r="F11393" t="s">
        <v>31700</v>
      </c>
      <c r="G11393" t="s">
        <v>154</v>
      </c>
      <c r="H11393" t="s">
        <v>149</v>
      </c>
      <c r="I11393" t="s">
        <v>135</v>
      </c>
      <c r="J11393" t="s">
        <v>136</v>
      </c>
      <c r="K11393" t="s">
        <v>137</v>
      </c>
      <c r="L11393" t="s">
        <v>31701</v>
      </c>
      <c r="M11393" t="s">
        <v>31702</v>
      </c>
      <c r="N11393">
        <v>2.040277777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D11393">
        <v>0</v>
      </c>
      <c r="AE11393">
        <v>0</v>
      </c>
    </row>
    <row r="11394" spans="1:31" x14ac:dyDescent="0.25">
      <c r="A11394">
        <v>1664232</v>
      </c>
      <c r="B11394">
        <v>1</v>
      </c>
      <c r="C11394" t="s">
        <v>80</v>
      </c>
      <c r="D11394" t="s">
        <v>100</v>
      </c>
      <c r="E11394" t="s">
        <v>146</v>
      </c>
      <c r="F11394" t="s">
        <v>31703</v>
      </c>
      <c r="G11394" t="s">
        <v>148</v>
      </c>
      <c r="H11394" t="s">
        <v>149</v>
      </c>
      <c r="I11394" t="s">
        <v>135</v>
      </c>
      <c r="J11394" t="s">
        <v>136</v>
      </c>
      <c r="K11394" t="s">
        <v>143</v>
      </c>
      <c r="L11394" t="s">
        <v>31704</v>
      </c>
      <c r="M11394" t="s">
        <v>31705</v>
      </c>
      <c r="N11394">
        <v>5.437843333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0</v>
      </c>
      <c r="AA11394">
        <v>0</v>
      </c>
      <c r="AB11394">
        <v>0</v>
      </c>
      <c r="AC11394">
        <v>0</v>
      </c>
      <c r="AD11394">
        <v>0</v>
      </c>
      <c r="AE11394">
        <v>0</v>
      </c>
    </row>
    <row r="11395" spans="1:31" x14ac:dyDescent="0.25">
      <c r="A11395">
        <v>1635914</v>
      </c>
      <c r="B11395">
        <v>1</v>
      </c>
      <c r="C11395" t="s">
        <v>80</v>
      </c>
      <c r="D11395" t="s">
        <v>103</v>
      </c>
      <c r="E11395" t="s">
        <v>152</v>
      </c>
      <c r="F11395" t="s">
        <v>31706</v>
      </c>
      <c r="G11395" t="s">
        <v>154</v>
      </c>
      <c r="H11395" t="s">
        <v>149</v>
      </c>
      <c r="I11395" t="s">
        <v>135</v>
      </c>
      <c r="J11395" t="s">
        <v>136</v>
      </c>
      <c r="K11395" t="s">
        <v>137</v>
      </c>
      <c r="L11395" t="s">
        <v>31707</v>
      </c>
      <c r="M11395" t="s">
        <v>31708</v>
      </c>
      <c r="N11395">
        <v>1.0863888880000001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D11395">
        <v>0</v>
      </c>
      <c r="AE11395">
        <v>0</v>
      </c>
    </row>
    <row r="11396" spans="1:31" x14ac:dyDescent="0.25">
      <c r="A11396">
        <v>1661822</v>
      </c>
      <c r="B11396">
        <v>1</v>
      </c>
      <c r="C11396" t="s">
        <v>80</v>
      </c>
      <c r="D11396" t="s">
        <v>90</v>
      </c>
      <c r="E11396" t="s">
        <v>152</v>
      </c>
      <c r="F11396" t="s">
        <v>31709</v>
      </c>
      <c r="G11396" t="s">
        <v>507</v>
      </c>
      <c r="H11396" t="s">
        <v>149</v>
      </c>
      <c r="I11396" t="s">
        <v>135</v>
      </c>
      <c r="J11396" t="s">
        <v>136</v>
      </c>
      <c r="K11396" t="s">
        <v>137</v>
      </c>
      <c r="L11396" t="s">
        <v>31710</v>
      </c>
      <c r="M11396" t="s">
        <v>31711</v>
      </c>
      <c r="N11396">
        <v>0.78749999999999998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  <c r="Z11396">
        <v>0</v>
      </c>
      <c r="AA11396">
        <v>0</v>
      </c>
      <c r="AB11396">
        <v>0</v>
      </c>
      <c r="AC11396">
        <v>0</v>
      </c>
      <c r="AD11396">
        <v>0</v>
      </c>
      <c r="AE11396">
        <v>0</v>
      </c>
    </row>
    <row r="11397" spans="1:31" x14ac:dyDescent="0.25">
      <c r="A11397">
        <v>1628921</v>
      </c>
      <c r="B11397">
        <v>1</v>
      </c>
      <c r="C11397" t="s">
        <v>80</v>
      </c>
      <c r="D11397" t="s">
        <v>96</v>
      </c>
      <c r="E11397" t="s">
        <v>152</v>
      </c>
      <c r="F11397" t="s">
        <v>31712</v>
      </c>
      <c r="G11397" t="s">
        <v>168</v>
      </c>
      <c r="H11397" t="s">
        <v>149</v>
      </c>
      <c r="I11397" t="s">
        <v>135</v>
      </c>
      <c r="J11397" t="s">
        <v>136</v>
      </c>
      <c r="K11397" t="s">
        <v>137</v>
      </c>
      <c r="L11397" t="s">
        <v>31713</v>
      </c>
      <c r="M11397" t="s">
        <v>31714</v>
      </c>
      <c r="N11397">
        <v>1.623611111</v>
      </c>
      <c r="O11397">
        <v>0</v>
      </c>
      <c r="P11397">
        <v>1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D11397">
        <v>0</v>
      </c>
      <c r="AE11397">
        <v>0</v>
      </c>
    </row>
    <row r="11398" spans="1:31" x14ac:dyDescent="0.25">
      <c r="A11398">
        <v>1629834</v>
      </c>
      <c r="B11398">
        <v>1</v>
      </c>
      <c r="C11398" t="s">
        <v>80</v>
      </c>
      <c r="D11398" t="s">
        <v>90</v>
      </c>
      <c r="E11398" t="s">
        <v>152</v>
      </c>
      <c r="F11398" t="s">
        <v>31715</v>
      </c>
      <c r="G11398" t="s">
        <v>168</v>
      </c>
      <c r="H11398" t="s">
        <v>149</v>
      </c>
      <c r="I11398" t="s">
        <v>135</v>
      </c>
      <c r="J11398" t="s">
        <v>136</v>
      </c>
      <c r="K11398" t="s">
        <v>137</v>
      </c>
      <c r="L11398" t="s">
        <v>31716</v>
      </c>
      <c r="M11398" t="s">
        <v>31717</v>
      </c>
      <c r="N11398">
        <v>1.9511111109999999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</v>
      </c>
      <c r="AC11398">
        <v>0</v>
      </c>
      <c r="AD11398">
        <v>0</v>
      </c>
      <c r="AE11398">
        <v>0</v>
      </c>
    </row>
    <row r="11399" spans="1:31" x14ac:dyDescent="0.25">
      <c r="A11399">
        <v>1636973</v>
      </c>
      <c r="B11399">
        <v>1</v>
      </c>
      <c r="C11399" t="s">
        <v>81</v>
      </c>
      <c r="D11399" t="s">
        <v>123</v>
      </c>
      <c r="E11399" t="s">
        <v>146</v>
      </c>
      <c r="F11399" t="s">
        <v>31718</v>
      </c>
      <c r="G11399" t="s">
        <v>187</v>
      </c>
      <c r="H11399" t="s">
        <v>149</v>
      </c>
      <c r="I11399" t="s">
        <v>135</v>
      </c>
      <c r="J11399" t="s">
        <v>136</v>
      </c>
      <c r="K11399" t="s">
        <v>137</v>
      </c>
      <c r="L11399" t="s">
        <v>31719</v>
      </c>
      <c r="M11399" t="s">
        <v>31720</v>
      </c>
      <c r="N11399">
        <v>4.3077777770000001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D11399">
        <v>0</v>
      </c>
      <c r="AE11399">
        <v>0</v>
      </c>
    </row>
    <row r="11400" spans="1:31" x14ac:dyDescent="0.25">
      <c r="A11400">
        <v>1660531</v>
      </c>
      <c r="B11400">
        <v>1</v>
      </c>
      <c r="C11400" t="s">
        <v>80</v>
      </c>
      <c r="D11400" t="s">
        <v>96</v>
      </c>
      <c r="E11400" t="s">
        <v>152</v>
      </c>
      <c r="F11400" t="s">
        <v>31721</v>
      </c>
      <c r="G11400" t="s">
        <v>507</v>
      </c>
      <c r="H11400" t="s">
        <v>149</v>
      </c>
      <c r="I11400" t="s">
        <v>135</v>
      </c>
      <c r="J11400" t="s">
        <v>136</v>
      </c>
      <c r="K11400" t="s">
        <v>137</v>
      </c>
      <c r="L11400" t="s">
        <v>31722</v>
      </c>
      <c r="M11400" t="s">
        <v>31723</v>
      </c>
      <c r="N11400">
        <v>9.8416666660000001</v>
      </c>
      <c r="O11400">
        <v>0</v>
      </c>
      <c r="P11400">
        <v>1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</v>
      </c>
      <c r="AC11400">
        <v>0</v>
      </c>
      <c r="AD11400">
        <v>0</v>
      </c>
      <c r="AE11400">
        <v>0</v>
      </c>
    </row>
    <row r="11401" spans="1:31" x14ac:dyDescent="0.25">
      <c r="A11401">
        <v>1666004</v>
      </c>
      <c r="B11401">
        <v>1</v>
      </c>
      <c r="C11401" t="s">
        <v>80</v>
      </c>
      <c r="D11401" t="s">
        <v>93</v>
      </c>
      <c r="E11401" t="s">
        <v>1154</v>
      </c>
      <c r="F11401" t="s">
        <v>31724</v>
      </c>
      <c r="G11401" t="s">
        <v>507</v>
      </c>
      <c r="H11401" t="s">
        <v>149</v>
      </c>
      <c r="I11401" t="s">
        <v>135</v>
      </c>
      <c r="J11401" t="s">
        <v>136</v>
      </c>
      <c r="K11401" t="s">
        <v>137</v>
      </c>
      <c r="L11401" t="s">
        <v>31725</v>
      </c>
      <c r="M11401" t="s">
        <v>31726</v>
      </c>
      <c r="N11401">
        <v>0.74250000000000005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D11401">
        <v>0</v>
      </c>
      <c r="AE11401">
        <v>0</v>
      </c>
    </row>
    <row r="11402" spans="1:31" x14ac:dyDescent="0.25">
      <c r="A11402">
        <v>1660096</v>
      </c>
      <c r="B11402">
        <v>1</v>
      </c>
      <c r="C11402" t="s">
        <v>80</v>
      </c>
      <c r="D11402" t="s">
        <v>110</v>
      </c>
      <c r="E11402" t="s">
        <v>146</v>
      </c>
      <c r="F11402" t="s">
        <v>31242</v>
      </c>
      <c r="G11402" t="s">
        <v>260</v>
      </c>
      <c r="H11402" t="s">
        <v>149</v>
      </c>
      <c r="I11402" t="s">
        <v>135</v>
      </c>
      <c r="J11402" t="s">
        <v>136</v>
      </c>
      <c r="K11402" t="s">
        <v>137</v>
      </c>
      <c r="L11402" t="s">
        <v>31727</v>
      </c>
      <c r="M11402" t="s">
        <v>31728</v>
      </c>
      <c r="N11402">
        <v>0.84499999999999997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</v>
      </c>
      <c r="AC11402">
        <v>0</v>
      </c>
      <c r="AD11402">
        <v>0</v>
      </c>
      <c r="AE11402">
        <v>0</v>
      </c>
    </row>
    <row r="11403" spans="1:31" x14ac:dyDescent="0.25">
      <c r="A11403">
        <v>1661401</v>
      </c>
      <c r="B11403">
        <v>1</v>
      </c>
      <c r="C11403" t="s">
        <v>80</v>
      </c>
      <c r="D11403" t="s">
        <v>88</v>
      </c>
      <c r="E11403" t="s">
        <v>178</v>
      </c>
      <c r="F11403" t="s">
        <v>31397</v>
      </c>
      <c r="G11403" t="s">
        <v>227</v>
      </c>
      <c r="H11403" t="s">
        <v>149</v>
      </c>
      <c r="I11403" t="s">
        <v>135</v>
      </c>
      <c r="J11403" t="s">
        <v>136</v>
      </c>
      <c r="K11403" t="s">
        <v>137</v>
      </c>
      <c r="L11403" t="s">
        <v>31729</v>
      </c>
      <c r="M11403" t="s">
        <v>31730</v>
      </c>
      <c r="N11403">
        <v>1.656666666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1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D11403">
        <v>0</v>
      </c>
      <c r="AE11403">
        <v>0</v>
      </c>
    </row>
    <row r="11404" spans="1:31" x14ac:dyDescent="0.25">
      <c r="A11404">
        <v>1628397</v>
      </c>
      <c r="B11404">
        <v>1</v>
      </c>
      <c r="C11404" t="s">
        <v>80</v>
      </c>
      <c r="D11404" t="s">
        <v>108</v>
      </c>
      <c r="E11404" t="s">
        <v>152</v>
      </c>
      <c r="F11404" t="s">
        <v>31731</v>
      </c>
      <c r="G11404" t="s">
        <v>154</v>
      </c>
      <c r="H11404" t="s">
        <v>149</v>
      </c>
      <c r="I11404" t="s">
        <v>135</v>
      </c>
      <c r="J11404" t="s">
        <v>136</v>
      </c>
      <c r="K11404" t="s">
        <v>137</v>
      </c>
      <c r="L11404" t="s">
        <v>31732</v>
      </c>
      <c r="M11404" t="s">
        <v>31733</v>
      </c>
      <c r="N11404">
        <v>1.323055555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</v>
      </c>
      <c r="AC11404">
        <v>0</v>
      </c>
      <c r="AD11404">
        <v>0</v>
      </c>
      <c r="AE11404">
        <v>0</v>
      </c>
    </row>
    <row r="11405" spans="1:31" x14ac:dyDescent="0.25">
      <c r="A11405">
        <v>1637743</v>
      </c>
      <c r="B11405">
        <v>1</v>
      </c>
      <c r="C11405" t="s">
        <v>80</v>
      </c>
      <c r="D11405" t="s">
        <v>90</v>
      </c>
      <c r="E11405" t="s">
        <v>152</v>
      </c>
      <c r="F11405" t="s">
        <v>31734</v>
      </c>
      <c r="G11405" t="s">
        <v>154</v>
      </c>
      <c r="H11405" t="s">
        <v>149</v>
      </c>
      <c r="I11405" t="s">
        <v>135</v>
      </c>
      <c r="J11405" t="s">
        <v>136</v>
      </c>
      <c r="K11405" t="s">
        <v>137</v>
      </c>
      <c r="L11405" t="s">
        <v>31735</v>
      </c>
      <c r="M11405" t="s">
        <v>31736</v>
      </c>
      <c r="N11405">
        <v>1.814444444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1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D11405">
        <v>0</v>
      </c>
      <c r="AE11405">
        <v>0</v>
      </c>
    </row>
    <row r="11406" spans="1:31" x14ac:dyDescent="0.25">
      <c r="A11406">
        <v>1662503</v>
      </c>
      <c r="B11406">
        <v>1</v>
      </c>
      <c r="C11406" t="s">
        <v>81</v>
      </c>
      <c r="D11406" t="s">
        <v>124</v>
      </c>
      <c r="E11406" t="s">
        <v>152</v>
      </c>
      <c r="F11406" t="s">
        <v>31737</v>
      </c>
      <c r="G11406" t="s">
        <v>154</v>
      </c>
      <c r="H11406" t="s">
        <v>149</v>
      </c>
      <c r="I11406" t="s">
        <v>135</v>
      </c>
      <c r="J11406" t="s">
        <v>136</v>
      </c>
      <c r="K11406" t="s">
        <v>137</v>
      </c>
      <c r="L11406" t="s">
        <v>31738</v>
      </c>
      <c r="M11406" t="s">
        <v>31739</v>
      </c>
      <c r="N11406">
        <v>0.59944444399999997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1</v>
      </c>
      <c r="U11406">
        <v>0</v>
      </c>
      <c r="V11406">
        <v>0</v>
      </c>
      <c r="W11406">
        <v>0</v>
      </c>
      <c r="X11406">
        <v>0</v>
      </c>
      <c r="Y11406">
        <v>0</v>
      </c>
      <c r="Z11406">
        <v>0</v>
      </c>
      <c r="AA11406">
        <v>0</v>
      </c>
      <c r="AB11406">
        <v>0</v>
      </c>
      <c r="AC11406">
        <v>0</v>
      </c>
      <c r="AD11406">
        <v>0</v>
      </c>
      <c r="AE11406">
        <v>0</v>
      </c>
    </row>
    <row r="11407" spans="1:31" x14ac:dyDescent="0.25">
      <c r="A11407">
        <v>1659260</v>
      </c>
      <c r="B11407">
        <v>1</v>
      </c>
      <c r="C11407" t="s">
        <v>80</v>
      </c>
      <c r="D11407" t="s">
        <v>107</v>
      </c>
      <c r="E11407" t="s">
        <v>152</v>
      </c>
      <c r="F11407" t="s">
        <v>31740</v>
      </c>
      <c r="G11407" t="s">
        <v>507</v>
      </c>
      <c r="H11407" t="s">
        <v>149</v>
      </c>
      <c r="I11407" t="s">
        <v>135</v>
      </c>
      <c r="J11407" t="s">
        <v>136</v>
      </c>
      <c r="K11407" t="s">
        <v>137</v>
      </c>
      <c r="L11407" t="s">
        <v>31741</v>
      </c>
      <c r="M11407" t="s">
        <v>31742</v>
      </c>
      <c r="N11407">
        <v>8.2377777769999998</v>
      </c>
      <c r="O11407">
        <v>0</v>
      </c>
      <c r="P11407">
        <v>1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D11407">
        <v>0</v>
      </c>
      <c r="AE11407">
        <v>0</v>
      </c>
    </row>
    <row r="11408" spans="1:31" x14ac:dyDescent="0.25">
      <c r="A11408">
        <v>1635705</v>
      </c>
      <c r="B11408">
        <v>1</v>
      </c>
      <c r="C11408" t="s">
        <v>81</v>
      </c>
      <c r="D11408" t="s">
        <v>112</v>
      </c>
      <c r="E11408" t="s">
        <v>152</v>
      </c>
      <c r="F11408" t="s">
        <v>31743</v>
      </c>
      <c r="G11408" t="s">
        <v>154</v>
      </c>
      <c r="H11408" t="s">
        <v>149</v>
      </c>
      <c r="I11408" t="s">
        <v>135</v>
      </c>
      <c r="J11408" t="s">
        <v>136</v>
      </c>
      <c r="K11408" t="s">
        <v>137</v>
      </c>
      <c r="L11408" t="s">
        <v>31744</v>
      </c>
      <c r="M11408" t="s">
        <v>31745</v>
      </c>
      <c r="N11408">
        <v>1.494722222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</v>
      </c>
      <c r="AC11408">
        <v>0</v>
      </c>
      <c r="AD11408">
        <v>0</v>
      </c>
      <c r="AE11408">
        <v>0</v>
      </c>
    </row>
    <row r="11409" spans="1:31" x14ac:dyDescent="0.25">
      <c r="A11409">
        <v>1658742</v>
      </c>
      <c r="B11409">
        <v>1</v>
      </c>
      <c r="C11409" t="s">
        <v>80</v>
      </c>
      <c r="D11409" t="s">
        <v>110</v>
      </c>
      <c r="E11409" t="s">
        <v>146</v>
      </c>
      <c r="F11409" t="s">
        <v>31746</v>
      </c>
      <c r="G11409" t="s">
        <v>227</v>
      </c>
      <c r="H11409" t="s">
        <v>149</v>
      </c>
      <c r="I11409" t="s">
        <v>135</v>
      </c>
      <c r="J11409" t="s">
        <v>136</v>
      </c>
      <c r="K11409" t="s">
        <v>137</v>
      </c>
      <c r="L11409" t="s">
        <v>31747</v>
      </c>
      <c r="M11409" t="s">
        <v>31748</v>
      </c>
      <c r="N11409">
        <v>2.134166666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D11409">
        <v>0</v>
      </c>
      <c r="AE11409">
        <v>0</v>
      </c>
    </row>
    <row r="11410" spans="1:31" x14ac:dyDescent="0.25">
      <c r="A11410">
        <v>1628148</v>
      </c>
      <c r="B11410">
        <v>1</v>
      </c>
      <c r="C11410" t="s">
        <v>80</v>
      </c>
      <c r="D11410" t="s">
        <v>101</v>
      </c>
      <c r="E11410" t="s">
        <v>152</v>
      </c>
      <c r="F11410" t="s">
        <v>31749</v>
      </c>
      <c r="G11410" t="s">
        <v>154</v>
      </c>
      <c r="H11410" t="s">
        <v>149</v>
      </c>
      <c r="I11410" t="s">
        <v>135</v>
      </c>
      <c r="J11410" t="s">
        <v>136</v>
      </c>
      <c r="K11410" t="s">
        <v>137</v>
      </c>
      <c r="L11410" t="s">
        <v>31750</v>
      </c>
      <c r="M11410" t="s">
        <v>31751</v>
      </c>
      <c r="N11410">
        <v>1.178055555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</v>
      </c>
      <c r="AC11410">
        <v>0</v>
      </c>
      <c r="AD11410">
        <v>0</v>
      </c>
      <c r="AE11410">
        <v>0</v>
      </c>
    </row>
    <row r="11411" spans="1:31" x14ac:dyDescent="0.25">
      <c r="A11411">
        <v>1637594</v>
      </c>
      <c r="B11411">
        <v>1</v>
      </c>
      <c r="C11411" t="s">
        <v>80</v>
      </c>
      <c r="D11411" t="s">
        <v>105</v>
      </c>
      <c r="E11411" t="s">
        <v>146</v>
      </c>
      <c r="F11411" t="s">
        <v>31122</v>
      </c>
      <c r="G11411" t="s">
        <v>148</v>
      </c>
      <c r="H11411" t="s">
        <v>149</v>
      </c>
      <c r="I11411" t="s">
        <v>135</v>
      </c>
      <c r="J11411" t="s">
        <v>136</v>
      </c>
      <c r="K11411" t="s">
        <v>143</v>
      </c>
      <c r="L11411" t="s">
        <v>15603</v>
      </c>
      <c r="M11411" t="s">
        <v>31752</v>
      </c>
      <c r="N11411">
        <v>7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D11411">
        <v>0</v>
      </c>
      <c r="AE11411">
        <v>0</v>
      </c>
    </row>
    <row r="11412" spans="1:31" x14ac:dyDescent="0.25">
      <c r="A11412">
        <v>1668566</v>
      </c>
      <c r="B11412">
        <v>1</v>
      </c>
      <c r="C11412" t="s">
        <v>80</v>
      </c>
      <c r="D11412" t="s">
        <v>94</v>
      </c>
      <c r="E11412" t="s">
        <v>152</v>
      </c>
      <c r="F11412" t="s">
        <v>31753</v>
      </c>
      <c r="G11412" t="s">
        <v>154</v>
      </c>
      <c r="H11412" t="s">
        <v>149</v>
      </c>
      <c r="I11412" t="s">
        <v>135</v>
      </c>
      <c r="J11412" t="s">
        <v>136</v>
      </c>
      <c r="K11412" t="s">
        <v>137</v>
      </c>
      <c r="L11412" t="s">
        <v>31754</v>
      </c>
      <c r="M11412" t="s">
        <v>31755</v>
      </c>
      <c r="N11412">
        <v>4.7433333329999998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</v>
      </c>
      <c r="AC11412">
        <v>0</v>
      </c>
      <c r="AD11412">
        <v>0</v>
      </c>
      <c r="AE11412">
        <v>0</v>
      </c>
    </row>
    <row r="11413" spans="1:31" x14ac:dyDescent="0.25">
      <c r="A11413">
        <v>1636137</v>
      </c>
      <c r="B11413">
        <v>1</v>
      </c>
      <c r="C11413" t="s">
        <v>81</v>
      </c>
      <c r="D11413" t="s">
        <v>112</v>
      </c>
      <c r="E11413" t="s">
        <v>152</v>
      </c>
      <c r="F11413" t="s">
        <v>31756</v>
      </c>
      <c r="G11413" t="s">
        <v>154</v>
      </c>
      <c r="H11413" t="s">
        <v>149</v>
      </c>
      <c r="I11413" t="s">
        <v>135</v>
      </c>
      <c r="J11413" t="s">
        <v>136</v>
      </c>
      <c r="K11413" t="s">
        <v>137</v>
      </c>
      <c r="L11413" t="s">
        <v>31757</v>
      </c>
      <c r="M11413" t="s">
        <v>31758</v>
      </c>
      <c r="N11413">
        <v>1.5305555550000001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D11413">
        <v>0</v>
      </c>
      <c r="AE11413">
        <v>0</v>
      </c>
    </row>
    <row r="11414" spans="1:31" x14ac:dyDescent="0.25">
      <c r="A11414">
        <v>1628649</v>
      </c>
      <c r="B11414">
        <v>1</v>
      </c>
      <c r="C11414" t="s">
        <v>80</v>
      </c>
      <c r="D11414" t="s">
        <v>93</v>
      </c>
      <c r="E11414" t="s">
        <v>146</v>
      </c>
      <c r="F11414" t="s">
        <v>31759</v>
      </c>
      <c r="G11414" t="s">
        <v>288</v>
      </c>
      <c r="H11414" t="s">
        <v>149</v>
      </c>
      <c r="I11414" t="s">
        <v>135</v>
      </c>
      <c r="J11414" t="s">
        <v>136</v>
      </c>
      <c r="K11414" t="s">
        <v>137</v>
      </c>
      <c r="L11414" t="s">
        <v>31760</v>
      </c>
      <c r="M11414" t="s">
        <v>31761</v>
      </c>
      <c r="N11414">
        <v>2.219166666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</v>
      </c>
      <c r="AC11414">
        <v>0</v>
      </c>
      <c r="AD11414">
        <v>0</v>
      </c>
      <c r="AE11414">
        <v>0</v>
      </c>
    </row>
    <row r="11415" spans="1:31" x14ac:dyDescent="0.25">
      <c r="A11415">
        <v>1665194</v>
      </c>
      <c r="B11415">
        <v>1</v>
      </c>
      <c r="C11415" t="s">
        <v>80</v>
      </c>
      <c r="D11415" t="s">
        <v>90</v>
      </c>
      <c r="E11415" t="s">
        <v>152</v>
      </c>
      <c r="F11415" t="s">
        <v>31762</v>
      </c>
      <c r="G11415" t="s">
        <v>507</v>
      </c>
      <c r="H11415" t="s">
        <v>149</v>
      </c>
      <c r="I11415" t="s">
        <v>135</v>
      </c>
      <c r="J11415" t="s">
        <v>136</v>
      </c>
      <c r="K11415" t="s">
        <v>137</v>
      </c>
      <c r="L11415" t="s">
        <v>31763</v>
      </c>
      <c r="M11415" t="s">
        <v>31764</v>
      </c>
      <c r="N11415">
        <v>0.99388888799999997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D11415">
        <v>0</v>
      </c>
      <c r="AE11415">
        <v>0</v>
      </c>
    </row>
    <row r="11416" spans="1:31" x14ac:dyDescent="0.25">
      <c r="A11416">
        <v>1659054</v>
      </c>
      <c r="B11416">
        <v>1</v>
      </c>
      <c r="C11416" t="s">
        <v>80</v>
      </c>
      <c r="D11416" t="s">
        <v>99</v>
      </c>
      <c r="E11416" t="s">
        <v>152</v>
      </c>
      <c r="F11416" t="s">
        <v>31765</v>
      </c>
      <c r="G11416" t="s">
        <v>154</v>
      </c>
      <c r="H11416" t="s">
        <v>149</v>
      </c>
      <c r="I11416" t="s">
        <v>135</v>
      </c>
      <c r="J11416" t="s">
        <v>136</v>
      </c>
      <c r="K11416" t="s">
        <v>137</v>
      </c>
      <c r="L11416" t="s">
        <v>31766</v>
      </c>
      <c r="M11416" t="s">
        <v>31767</v>
      </c>
      <c r="N11416">
        <v>3.2977777769999999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</v>
      </c>
      <c r="AC11416">
        <v>0</v>
      </c>
      <c r="AD11416">
        <v>0</v>
      </c>
      <c r="AE11416">
        <v>0</v>
      </c>
    </row>
    <row r="11417" spans="1:31" x14ac:dyDescent="0.25">
      <c r="A11417">
        <v>1630767</v>
      </c>
      <c r="B11417">
        <v>1</v>
      </c>
      <c r="C11417" t="s">
        <v>80</v>
      </c>
      <c r="D11417" t="s">
        <v>82</v>
      </c>
      <c r="E11417" t="s">
        <v>152</v>
      </c>
      <c r="F11417" t="s">
        <v>31768</v>
      </c>
      <c r="G11417" t="s">
        <v>154</v>
      </c>
      <c r="H11417" t="s">
        <v>149</v>
      </c>
      <c r="I11417" t="s">
        <v>135</v>
      </c>
      <c r="J11417" t="s">
        <v>136</v>
      </c>
      <c r="K11417" t="s">
        <v>137</v>
      </c>
      <c r="L11417" t="s">
        <v>31769</v>
      </c>
      <c r="M11417" t="s">
        <v>31770</v>
      </c>
      <c r="N11417">
        <v>3.2174999999999998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D11417">
        <v>0</v>
      </c>
      <c r="AE11417">
        <v>0</v>
      </c>
    </row>
    <row r="11418" spans="1:31" x14ac:dyDescent="0.25">
      <c r="A11418">
        <v>1668666</v>
      </c>
      <c r="B11418">
        <v>1</v>
      </c>
      <c r="C11418" t="s">
        <v>80</v>
      </c>
      <c r="D11418" t="s">
        <v>104</v>
      </c>
      <c r="E11418" t="s">
        <v>152</v>
      </c>
      <c r="F11418" t="s">
        <v>31771</v>
      </c>
      <c r="G11418" t="s">
        <v>154</v>
      </c>
      <c r="H11418" t="s">
        <v>149</v>
      </c>
      <c r="I11418" t="s">
        <v>135</v>
      </c>
      <c r="J11418" t="s">
        <v>136</v>
      </c>
      <c r="K11418" t="s">
        <v>137</v>
      </c>
      <c r="L11418" t="s">
        <v>31772</v>
      </c>
      <c r="M11418" t="s">
        <v>31773</v>
      </c>
      <c r="N11418">
        <v>4.2063888880000002</v>
      </c>
      <c r="O11418">
        <v>0</v>
      </c>
      <c r="P11418">
        <v>2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D11418">
        <v>0</v>
      </c>
      <c r="AE11418">
        <v>0</v>
      </c>
    </row>
    <row r="11419" spans="1:31" x14ac:dyDescent="0.25">
      <c r="A11419">
        <v>1662801</v>
      </c>
      <c r="B11419">
        <v>1</v>
      </c>
      <c r="C11419" t="s">
        <v>80</v>
      </c>
      <c r="D11419" t="s">
        <v>103</v>
      </c>
      <c r="E11419" t="s">
        <v>152</v>
      </c>
      <c r="F11419" t="s">
        <v>31774</v>
      </c>
      <c r="G11419" t="s">
        <v>154</v>
      </c>
      <c r="H11419" t="s">
        <v>149</v>
      </c>
      <c r="I11419" t="s">
        <v>135</v>
      </c>
      <c r="J11419" t="s">
        <v>136</v>
      </c>
      <c r="K11419" t="s">
        <v>137</v>
      </c>
      <c r="L11419" t="s">
        <v>31775</v>
      </c>
      <c r="M11419" t="s">
        <v>31776</v>
      </c>
      <c r="N11419">
        <v>1.4125000000000001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</v>
      </c>
      <c r="AC11419">
        <v>0</v>
      </c>
      <c r="AD11419">
        <v>0</v>
      </c>
      <c r="AE11419">
        <v>0</v>
      </c>
    </row>
    <row r="11420" spans="1:31" x14ac:dyDescent="0.25">
      <c r="A11420">
        <v>1635390</v>
      </c>
      <c r="B11420">
        <v>1</v>
      </c>
      <c r="C11420" t="s">
        <v>80</v>
      </c>
      <c r="D11420" t="s">
        <v>93</v>
      </c>
      <c r="E11420" t="s">
        <v>146</v>
      </c>
      <c r="F11420" t="s">
        <v>31759</v>
      </c>
      <c r="G11420" t="s">
        <v>900</v>
      </c>
      <c r="H11420" t="s">
        <v>149</v>
      </c>
      <c r="I11420" t="s">
        <v>135</v>
      </c>
      <c r="J11420" t="s">
        <v>136</v>
      </c>
      <c r="K11420" t="s">
        <v>137</v>
      </c>
      <c r="L11420" t="s">
        <v>31777</v>
      </c>
      <c r="M11420" t="s">
        <v>31778</v>
      </c>
      <c r="N11420">
        <v>1.0166666660000001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D11420">
        <v>0</v>
      </c>
      <c r="AE11420">
        <v>0</v>
      </c>
    </row>
    <row r="11421" spans="1:31" x14ac:dyDescent="0.25">
      <c r="A11421">
        <v>1631414</v>
      </c>
      <c r="B11421">
        <v>1</v>
      </c>
      <c r="C11421" t="s">
        <v>80</v>
      </c>
      <c r="D11421" t="s">
        <v>96</v>
      </c>
      <c r="E11421" t="s">
        <v>1154</v>
      </c>
      <c r="F11421" t="s">
        <v>31779</v>
      </c>
      <c r="G11421" t="s">
        <v>168</v>
      </c>
      <c r="H11421" t="s">
        <v>149</v>
      </c>
      <c r="I11421" t="s">
        <v>135</v>
      </c>
      <c r="J11421" t="s">
        <v>136</v>
      </c>
      <c r="K11421" t="s">
        <v>137</v>
      </c>
      <c r="L11421" t="s">
        <v>31780</v>
      </c>
      <c r="M11421" t="s">
        <v>31781</v>
      </c>
      <c r="N11421">
        <v>3.9613888880000001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</v>
      </c>
      <c r="AC11421">
        <v>0</v>
      </c>
      <c r="AD11421">
        <v>0</v>
      </c>
      <c r="AE11421">
        <v>0</v>
      </c>
    </row>
    <row r="11422" spans="1:31" x14ac:dyDescent="0.25">
      <c r="A11422">
        <v>1630581</v>
      </c>
      <c r="B11422">
        <v>1</v>
      </c>
      <c r="C11422" t="s">
        <v>81</v>
      </c>
      <c r="D11422" t="s">
        <v>117</v>
      </c>
      <c r="E11422" t="s">
        <v>152</v>
      </c>
      <c r="F11422" t="s">
        <v>31782</v>
      </c>
      <c r="G11422" t="s">
        <v>154</v>
      </c>
      <c r="H11422" t="s">
        <v>149</v>
      </c>
      <c r="I11422" t="s">
        <v>135</v>
      </c>
      <c r="J11422" t="s">
        <v>136</v>
      </c>
      <c r="K11422" t="s">
        <v>137</v>
      </c>
      <c r="L11422" t="s">
        <v>31783</v>
      </c>
      <c r="M11422" t="s">
        <v>31784</v>
      </c>
      <c r="N11422">
        <v>1.9169444440000001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1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D11422">
        <v>0</v>
      </c>
      <c r="AE11422">
        <v>0</v>
      </c>
    </row>
    <row r="11423" spans="1:31" x14ac:dyDescent="0.25">
      <c r="A11423">
        <v>1636492</v>
      </c>
      <c r="B11423">
        <v>1</v>
      </c>
      <c r="C11423" t="s">
        <v>80</v>
      </c>
      <c r="D11423" t="s">
        <v>82</v>
      </c>
      <c r="E11423" t="s">
        <v>152</v>
      </c>
      <c r="F11423" t="s">
        <v>31163</v>
      </c>
      <c r="G11423" t="s">
        <v>168</v>
      </c>
      <c r="H11423" t="s">
        <v>149</v>
      </c>
      <c r="I11423" t="s">
        <v>135</v>
      </c>
      <c r="J11423" t="s">
        <v>136</v>
      </c>
      <c r="K11423" t="s">
        <v>137</v>
      </c>
      <c r="L11423" t="s">
        <v>31785</v>
      </c>
      <c r="M11423" t="s">
        <v>31786</v>
      </c>
      <c r="N11423">
        <v>1.943333333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</v>
      </c>
      <c r="AC11423">
        <v>0</v>
      </c>
      <c r="AD11423">
        <v>0</v>
      </c>
      <c r="AE11423">
        <v>0</v>
      </c>
    </row>
    <row r="11424" spans="1:31" x14ac:dyDescent="0.25">
      <c r="A11424">
        <v>1664813</v>
      </c>
      <c r="B11424">
        <v>1</v>
      </c>
      <c r="C11424" t="s">
        <v>80</v>
      </c>
      <c r="D11424" t="s">
        <v>85</v>
      </c>
      <c r="E11424" t="s">
        <v>152</v>
      </c>
      <c r="F11424" t="s">
        <v>31787</v>
      </c>
      <c r="G11424" t="s">
        <v>507</v>
      </c>
      <c r="H11424" t="s">
        <v>149</v>
      </c>
      <c r="I11424" t="s">
        <v>135</v>
      </c>
      <c r="J11424" t="s">
        <v>136</v>
      </c>
      <c r="K11424" t="s">
        <v>137</v>
      </c>
      <c r="L11424" t="s">
        <v>31788</v>
      </c>
      <c r="M11424" t="s">
        <v>31789</v>
      </c>
      <c r="N11424">
        <v>1.3258333330000001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D11424">
        <v>0</v>
      </c>
      <c r="AE11424">
        <v>0</v>
      </c>
    </row>
    <row r="11425" spans="1:31" x14ac:dyDescent="0.25">
      <c r="A11425">
        <v>1628354</v>
      </c>
      <c r="B11425">
        <v>1</v>
      </c>
      <c r="C11425" t="s">
        <v>80</v>
      </c>
      <c r="D11425" t="s">
        <v>93</v>
      </c>
      <c r="E11425" t="s">
        <v>146</v>
      </c>
      <c r="F11425" t="s">
        <v>31759</v>
      </c>
      <c r="G11425" t="s">
        <v>148</v>
      </c>
      <c r="H11425" t="s">
        <v>149</v>
      </c>
      <c r="I11425" t="s">
        <v>135</v>
      </c>
      <c r="J11425" t="s">
        <v>136</v>
      </c>
      <c r="K11425" t="s">
        <v>143</v>
      </c>
      <c r="L11425" t="s">
        <v>31790</v>
      </c>
      <c r="M11425" t="s">
        <v>31791</v>
      </c>
      <c r="N11425">
        <v>5.4432055549999996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</v>
      </c>
      <c r="AC11425">
        <v>0</v>
      </c>
      <c r="AD11425">
        <v>0</v>
      </c>
      <c r="AE11425">
        <v>0</v>
      </c>
    </row>
    <row r="11426" spans="1:31" x14ac:dyDescent="0.25">
      <c r="A11426">
        <v>1666963</v>
      </c>
      <c r="B11426">
        <v>1</v>
      </c>
      <c r="C11426" t="s">
        <v>80</v>
      </c>
      <c r="D11426" t="s">
        <v>107</v>
      </c>
      <c r="E11426" t="s">
        <v>131</v>
      </c>
      <c r="F11426" t="s">
        <v>15944</v>
      </c>
      <c r="G11426" t="s">
        <v>1322</v>
      </c>
      <c r="H11426" t="s">
        <v>134</v>
      </c>
      <c r="I11426" t="s">
        <v>135</v>
      </c>
      <c r="J11426" t="s">
        <v>136</v>
      </c>
      <c r="K11426" t="s">
        <v>137</v>
      </c>
      <c r="L11426" t="s">
        <v>31792</v>
      </c>
      <c r="M11426" t="s">
        <v>31793</v>
      </c>
      <c r="N11426">
        <v>3.5413888880000002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D11426">
        <v>0</v>
      </c>
      <c r="AE11426">
        <v>0</v>
      </c>
    </row>
    <row r="11427" spans="1:31" x14ac:dyDescent="0.25">
      <c r="A11427">
        <v>1659011</v>
      </c>
      <c r="B11427">
        <v>1</v>
      </c>
      <c r="C11427" t="s">
        <v>81</v>
      </c>
      <c r="D11427" t="s">
        <v>128</v>
      </c>
      <c r="E11427" t="s">
        <v>152</v>
      </c>
      <c r="F11427" t="s">
        <v>31794</v>
      </c>
      <c r="G11427" t="s">
        <v>168</v>
      </c>
      <c r="H11427" t="s">
        <v>149</v>
      </c>
      <c r="I11427" t="s">
        <v>135</v>
      </c>
      <c r="J11427" t="s">
        <v>136</v>
      </c>
      <c r="K11427" t="s">
        <v>137</v>
      </c>
      <c r="L11427" t="s">
        <v>31795</v>
      </c>
      <c r="M11427" t="s">
        <v>31796</v>
      </c>
      <c r="N11427">
        <v>12.968333333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1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</v>
      </c>
      <c r="AC11427">
        <v>0</v>
      </c>
      <c r="AD11427">
        <v>0</v>
      </c>
      <c r="AE11427">
        <v>0</v>
      </c>
    </row>
    <row r="11428" spans="1:31" x14ac:dyDescent="0.25">
      <c r="A11428">
        <v>1633349</v>
      </c>
      <c r="B11428">
        <v>1</v>
      </c>
      <c r="C11428" t="s">
        <v>81</v>
      </c>
      <c r="D11428" t="s">
        <v>114</v>
      </c>
      <c r="E11428" t="s">
        <v>152</v>
      </c>
      <c r="F11428" t="s">
        <v>31797</v>
      </c>
      <c r="G11428" t="s">
        <v>3010</v>
      </c>
      <c r="H11428" t="s">
        <v>149</v>
      </c>
      <c r="I11428" t="s">
        <v>135</v>
      </c>
      <c r="J11428" t="s">
        <v>136</v>
      </c>
      <c r="K11428" t="s">
        <v>137</v>
      </c>
      <c r="L11428" t="s">
        <v>31798</v>
      </c>
      <c r="M11428" t="s">
        <v>10468</v>
      </c>
      <c r="N11428">
        <v>2.5327777770000002</v>
      </c>
      <c r="O11428">
        <v>0</v>
      </c>
      <c r="P11428">
        <v>2</v>
      </c>
      <c r="Q11428">
        <v>0</v>
      </c>
      <c r="R11428">
        <v>0</v>
      </c>
      <c r="S11428">
        <v>0</v>
      </c>
      <c r="T11428">
        <v>1</v>
      </c>
      <c r="U11428">
        <v>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D11428">
        <v>0</v>
      </c>
      <c r="AE11428">
        <v>0</v>
      </c>
    </row>
    <row r="11429" spans="1:31" x14ac:dyDescent="0.25">
      <c r="A11429">
        <v>1664939</v>
      </c>
      <c r="B11429">
        <v>1</v>
      </c>
      <c r="C11429" t="s">
        <v>80</v>
      </c>
      <c r="D11429" t="s">
        <v>90</v>
      </c>
      <c r="E11429" t="s">
        <v>152</v>
      </c>
      <c r="F11429" t="s">
        <v>31680</v>
      </c>
      <c r="G11429" t="s">
        <v>507</v>
      </c>
      <c r="H11429" t="s">
        <v>149</v>
      </c>
      <c r="I11429" t="s">
        <v>135</v>
      </c>
      <c r="J11429" t="s">
        <v>136</v>
      </c>
      <c r="K11429" t="s">
        <v>137</v>
      </c>
      <c r="L11429" t="s">
        <v>31799</v>
      </c>
      <c r="M11429" t="s">
        <v>31800</v>
      </c>
      <c r="N11429">
        <v>2.8688888879999999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1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D11429">
        <v>0</v>
      </c>
      <c r="AE11429">
        <v>0</v>
      </c>
    </row>
    <row r="11430" spans="1:31" x14ac:dyDescent="0.25">
      <c r="A11430">
        <v>1664493</v>
      </c>
      <c r="B11430">
        <v>1</v>
      </c>
      <c r="C11430" t="s">
        <v>80</v>
      </c>
      <c r="D11430" t="s">
        <v>85</v>
      </c>
      <c r="E11430" t="s">
        <v>146</v>
      </c>
      <c r="F11430" t="s">
        <v>31801</v>
      </c>
      <c r="G11430" t="s">
        <v>231</v>
      </c>
      <c r="H11430" t="s">
        <v>149</v>
      </c>
      <c r="I11430" t="s">
        <v>135</v>
      </c>
      <c r="J11430" t="s">
        <v>136</v>
      </c>
      <c r="K11430" t="s">
        <v>137</v>
      </c>
      <c r="L11430" t="s">
        <v>31802</v>
      </c>
      <c r="M11430" t="s">
        <v>31803</v>
      </c>
      <c r="N11430">
        <v>0.93444444400000004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0</v>
      </c>
      <c r="AC11430">
        <v>0</v>
      </c>
      <c r="AD11430">
        <v>0</v>
      </c>
      <c r="AE11430">
        <v>0</v>
      </c>
    </row>
    <row r="11431" spans="1:31" x14ac:dyDescent="0.25">
      <c r="A11431">
        <v>1631715</v>
      </c>
      <c r="B11431">
        <v>1</v>
      </c>
      <c r="C11431" t="s">
        <v>80</v>
      </c>
      <c r="D11431" t="s">
        <v>85</v>
      </c>
      <c r="E11431" t="s">
        <v>152</v>
      </c>
      <c r="F11431" t="s">
        <v>31804</v>
      </c>
      <c r="G11431" t="s">
        <v>168</v>
      </c>
      <c r="H11431" t="s">
        <v>149</v>
      </c>
      <c r="I11431" t="s">
        <v>135</v>
      </c>
      <c r="J11431" t="s">
        <v>136</v>
      </c>
      <c r="K11431" t="s">
        <v>137</v>
      </c>
      <c r="L11431" t="s">
        <v>31805</v>
      </c>
      <c r="M11431" t="s">
        <v>31806</v>
      </c>
      <c r="N11431">
        <v>5.4616666660000002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D11431">
        <v>0</v>
      </c>
      <c r="AE11431">
        <v>0</v>
      </c>
    </row>
    <row r="11432" spans="1:31" x14ac:dyDescent="0.25">
      <c r="A11432">
        <v>1631961</v>
      </c>
      <c r="B11432">
        <v>1</v>
      </c>
      <c r="C11432" t="s">
        <v>80</v>
      </c>
      <c r="D11432" t="s">
        <v>97</v>
      </c>
      <c r="E11432" t="s">
        <v>152</v>
      </c>
      <c r="F11432" t="s">
        <v>31807</v>
      </c>
      <c r="G11432" t="s">
        <v>507</v>
      </c>
      <c r="H11432" t="s">
        <v>149</v>
      </c>
      <c r="I11432" t="s">
        <v>135</v>
      </c>
      <c r="J11432" t="s">
        <v>136</v>
      </c>
      <c r="K11432" t="s">
        <v>137</v>
      </c>
      <c r="L11432" t="s">
        <v>31808</v>
      </c>
      <c r="M11432" t="s">
        <v>31809</v>
      </c>
      <c r="N11432">
        <v>0.97166666599999996</v>
      </c>
      <c r="O11432">
        <v>0</v>
      </c>
      <c r="P11432">
        <v>0</v>
      </c>
      <c r="Q11432">
        <v>0</v>
      </c>
      <c r="R11432">
        <v>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D11432">
        <v>0</v>
      </c>
      <c r="AE11432">
        <v>0</v>
      </c>
    </row>
    <row r="11433" spans="1:31" x14ac:dyDescent="0.25">
      <c r="A11433">
        <v>1662206</v>
      </c>
      <c r="B11433">
        <v>1</v>
      </c>
      <c r="C11433" t="s">
        <v>81</v>
      </c>
      <c r="D11433" t="s">
        <v>112</v>
      </c>
      <c r="E11433" t="s">
        <v>152</v>
      </c>
      <c r="F11433" t="s">
        <v>31810</v>
      </c>
      <c r="G11433" t="s">
        <v>154</v>
      </c>
      <c r="H11433" t="s">
        <v>149</v>
      </c>
      <c r="I11433" t="s">
        <v>135</v>
      </c>
      <c r="J11433" t="s">
        <v>136</v>
      </c>
      <c r="K11433" t="s">
        <v>137</v>
      </c>
      <c r="L11433" t="s">
        <v>31811</v>
      </c>
      <c r="M11433" t="s">
        <v>31812</v>
      </c>
      <c r="N11433">
        <v>0.653888888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0</v>
      </c>
      <c r="AC11433">
        <v>0</v>
      </c>
      <c r="AD11433">
        <v>0</v>
      </c>
      <c r="AE11433">
        <v>0</v>
      </c>
    </row>
    <row r="11434" spans="1:31" x14ac:dyDescent="0.25">
      <c r="A11434">
        <v>1630610</v>
      </c>
      <c r="B11434">
        <v>1</v>
      </c>
      <c r="C11434" t="s">
        <v>80</v>
      </c>
      <c r="D11434" t="s">
        <v>92</v>
      </c>
      <c r="E11434" t="s">
        <v>152</v>
      </c>
      <c r="F11434" t="s">
        <v>31813</v>
      </c>
      <c r="G11434" t="s">
        <v>168</v>
      </c>
      <c r="H11434" t="s">
        <v>149</v>
      </c>
      <c r="I11434" t="s">
        <v>135</v>
      </c>
      <c r="J11434" t="s">
        <v>136</v>
      </c>
      <c r="K11434" t="s">
        <v>137</v>
      </c>
      <c r="L11434" t="s">
        <v>31814</v>
      </c>
      <c r="M11434" t="s">
        <v>31815</v>
      </c>
      <c r="N11434">
        <v>2.3363888880000001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D11434">
        <v>0</v>
      </c>
      <c r="AE11434">
        <v>0</v>
      </c>
    </row>
    <row r="11435" spans="1:31" x14ac:dyDescent="0.25">
      <c r="A11435">
        <v>1634901</v>
      </c>
      <c r="B11435">
        <v>1</v>
      </c>
      <c r="C11435" t="s">
        <v>81</v>
      </c>
      <c r="D11435" t="s">
        <v>113</v>
      </c>
      <c r="E11435" t="s">
        <v>152</v>
      </c>
      <c r="F11435" t="s">
        <v>31816</v>
      </c>
      <c r="G11435" t="s">
        <v>154</v>
      </c>
      <c r="H11435" t="s">
        <v>149</v>
      </c>
      <c r="I11435" t="s">
        <v>135</v>
      </c>
      <c r="J11435" t="s">
        <v>136</v>
      </c>
      <c r="K11435" t="s">
        <v>137</v>
      </c>
      <c r="L11435" t="s">
        <v>31817</v>
      </c>
      <c r="M11435" t="s">
        <v>31818</v>
      </c>
      <c r="N11435">
        <v>1.055833333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D11435">
        <v>0</v>
      </c>
      <c r="AE11435">
        <v>0</v>
      </c>
    </row>
    <row r="11436" spans="1:31" x14ac:dyDescent="0.25">
      <c r="A11436">
        <v>1637165</v>
      </c>
      <c r="B11436">
        <v>1</v>
      </c>
      <c r="C11436" t="s">
        <v>80</v>
      </c>
      <c r="D11436" t="s">
        <v>84</v>
      </c>
      <c r="E11436" t="s">
        <v>152</v>
      </c>
      <c r="F11436" t="s">
        <v>31819</v>
      </c>
      <c r="G11436" t="s">
        <v>154</v>
      </c>
      <c r="H11436" t="s">
        <v>149</v>
      </c>
      <c r="I11436" t="s">
        <v>135</v>
      </c>
      <c r="J11436" t="s">
        <v>136</v>
      </c>
      <c r="K11436" t="s">
        <v>137</v>
      </c>
      <c r="L11436" t="s">
        <v>31820</v>
      </c>
      <c r="M11436" t="s">
        <v>31821</v>
      </c>
      <c r="N11436">
        <v>1.239166666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0</v>
      </c>
      <c r="AC11436">
        <v>0</v>
      </c>
      <c r="AD11436">
        <v>0</v>
      </c>
      <c r="AE11436">
        <v>0</v>
      </c>
    </row>
    <row r="11437" spans="1:31" x14ac:dyDescent="0.25">
      <c r="A11437">
        <v>1660769</v>
      </c>
      <c r="B11437">
        <v>1</v>
      </c>
      <c r="C11437" t="s">
        <v>80</v>
      </c>
      <c r="D11437" t="s">
        <v>84</v>
      </c>
      <c r="E11437" t="s">
        <v>146</v>
      </c>
      <c r="F11437" t="s">
        <v>31822</v>
      </c>
      <c r="G11437" t="s">
        <v>227</v>
      </c>
      <c r="H11437" t="s">
        <v>149</v>
      </c>
      <c r="I11437" t="s">
        <v>135</v>
      </c>
      <c r="J11437" t="s">
        <v>136</v>
      </c>
      <c r="K11437" t="s">
        <v>137</v>
      </c>
      <c r="L11437" t="s">
        <v>31823</v>
      </c>
      <c r="M11437" t="s">
        <v>31824</v>
      </c>
      <c r="N11437">
        <v>0.99722222199999999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D11437">
        <v>0</v>
      </c>
      <c r="AE11437">
        <v>0</v>
      </c>
    </row>
    <row r="11438" spans="1:31" x14ac:dyDescent="0.25">
      <c r="A11438">
        <v>1636982</v>
      </c>
      <c r="B11438">
        <v>1</v>
      </c>
      <c r="C11438" t="s">
        <v>80</v>
      </c>
      <c r="D11438" t="s">
        <v>106</v>
      </c>
      <c r="E11438" t="s">
        <v>642</v>
      </c>
      <c r="F11438" t="s">
        <v>31825</v>
      </c>
      <c r="G11438" t="s">
        <v>142</v>
      </c>
      <c r="H11438" t="s">
        <v>134</v>
      </c>
      <c r="I11438" t="s">
        <v>135</v>
      </c>
      <c r="J11438" t="s">
        <v>136</v>
      </c>
      <c r="K11438" t="s">
        <v>143</v>
      </c>
      <c r="L11438" t="s">
        <v>31826</v>
      </c>
      <c r="M11438" t="s">
        <v>31827</v>
      </c>
      <c r="N11438">
        <v>3.4895888880000001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0</v>
      </c>
      <c r="AC11438">
        <v>0</v>
      </c>
      <c r="AD11438">
        <v>0</v>
      </c>
      <c r="AE11438">
        <v>0</v>
      </c>
    </row>
    <row r="11439" spans="1:31" x14ac:dyDescent="0.25">
      <c r="A11439">
        <v>1628200</v>
      </c>
      <c r="B11439">
        <v>1</v>
      </c>
      <c r="C11439" t="s">
        <v>81</v>
      </c>
      <c r="D11439" t="s">
        <v>120</v>
      </c>
      <c r="E11439" t="s">
        <v>152</v>
      </c>
      <c r="F11439" t="s">
        <v>31828</v>
      </c>
      <c r="G11439" t="s">
        <v>154</v>
      </c>
      <c r="H11439" t="s">
        <v>149</v>
      </c>
      <c r="I11439" t="s">
        <v>135</v>
      </c>
      <c r="J11439" t="s">
        <v>136</v>
      </c>
      <c r="K11439" t="s">
        <v>137</v>
      </c>
      <c r="L11439" t="s">
        <v>31829</v>
      </c>
      <c r="M11439" t="s">
        <v>31830</v>
      </c>
      <c r="N11439">
        <v>0.78333333299999997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D11439">
        <v>0</v>
      </c>
      <c r="AE11439">
        <v>0</v>
      </c>
    </row>
    <row r="11440" spans="1:31" x14ac:dyDescent="0.25">
      <c r="A11440">
        <v>1664510</v>
      </c>
      <c r="B11440">
        <v>1</v>
      </c>
      <c r="C11440" t="s">
        <v>80</v>
      </c>
      <c r="D11440" t="s">
        <v>97</v>
      </c>
      <c r="E11440" t="s">
        <v>152</v>
      </c>
      <c r="F11440" t="s">
        <v>31831</v>
      </c>
      <c r="G11440" t="s">
        <v>168</v>
      </c>
      <c r="H11440" t="s">
        <v>149</v>
      </c>
      <c r="I11440" t="s">
        <v>135</v>
      </c>
      <c r="J11440" t="s">
        <v>136</v>
      </c>
      <c r="K11440" t="s">
        <v>137</v>
      </c>
      <c r="L11440" t="s">
        <v>31832</v>
      </c>
      <c r="M11440" t="s">
        <v>31833</v>
      </c>
      <c r="N11440">
        <v>7.7969444440000002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0</v>
      </c>
      <c r="AC11440">
        <v>0</v>
      </c>
      <c r="AD11440">
        <v>0</v>
      </c>
      <c r="AE11440">
        <v>0</v>
      </c>
    </row>
    <row r="11441" spans="1:31" x14ac:dyDescent="0.25">
      <c r="A11441">
        <v>1668924</v>
      </c>
      <c r="B11441">
        <v>1</v>
      </c>
      <c r="C11441" t="s">
        <v>81</v>
      </c>
      <c r="D11441" t="s">
        <v>112</v>
      </c>
      <c r="E11441" t="s">
        <v>152</v>
      </c>
      <c r="F11441" t="s">
        <v>31834</v>
      </c>
      <c r="G11441" t="s">
        <v>154</v>
      </c>
      <c r="H11441" t="s">
        <v>149</v>
      </c>
      <c r="I11441" t="s">
        <v>135</v>
      </c>
      <c r="J11441" t="s">
        <v>136</v>
      </c>
      <c r="K11441" t="s">
        <v>137</v>
      </c>
      <c r="L11441" t="s">
        <v>31835</v>
      </c>
      <c r="M11441" t="s">
        <v>31836</v>
      </c>
      <c r="N11441">
        <v>0.49777777699999998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D11441">
        <v>0</v>
      </c>
      <c r="AE11441">
        <v>0</v>
      </c>
    </row>
    <row r="11442" spans="1:31" x14ac:dyDescent="0.25">
      <c r="A11442">
        <v>1637981</v>
      </c>
      <c r="B11442">
        <v>1</v>
      </c>
      <c r="C11442" t="s">
        <v>80</v>
      </c>
      <c r="D11442" t="s">
        <v>110</v>
      </c>
      <c r="E11442" t="s">
        <v>152</v>
      </c>
      <c r="F11442" t="s">
        <v>31837</v>
      </c>
      <c r="G11442" t="s">
        <v>227</v>
      </c>
      <c r="H11442" t="s">
        <v>149</v>
      </c>
      <c r="I11442" t="s">
        <v>135</v>
      </c>
      <c r="J11442" t="s">
        <v>136</v>
      </c>
      <c r="K11442" t="s">
        <v>137</v>
      </c>
      <c r="L11442" t="s">
        <v>31838</v>
      </c>
      <c r="M11442" t="s">
        <v>31839</v>
      </c>
      <c r="N11442">
        <v>1.519722222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</v>
      </c>
      <c r="AC11442">
        <v>0</v>
      </c>
      <c r="AD11442">
        <v>0</v>
      </c>
      <c r="AE11442">
        <v>0</v>
      </c>
    </row>
    <row r="11443" spans="1:31" x14ac:dyDescent="0.25">
      <c r="A11443">
        <v>1659870</v>
      </c>
      <c r="B11443">
        <v>1</v>
      </c>
      <c r="C11443" t="s">
        <v>80</v>
      </c>
      <c r="D11443" t="s">
        <v>101</v>
      </c>
      <c r="E11443" t="s">
        <v>152</v>
      </c>
      <c r="F11443" t="s">
        <v>31840</v>
      </c>
      <c r="G11443" t="s">
        <v>507</v>
      </c>
      <c r="H11443" t="s">
        <v>149</v>
      </c>
      <c r="I11443" t="s">
        <v>135</v>
      </c>
      <c r="J11443" t="s">
        <v>136</v>
      </c>
      <c r="K11443" t="s">
        <v>137</v>
      </c>
      <c r="L11443" t="s">
        <v>31841</v>
      </c>
      <c r="M11443" t="s">
        <v>31842</v>
      </c>
      <c r="N11443">
        <v>0.67749999999999999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D11443">
        <v>0</v>
      </c>
      <c r="AE11443">
        <v>0</v>
      </c>
    </row>
    <row r="11444" spans="1:31" x14ac:dyDescent="0.25">
      <c r="A11444">
        <v>1632296</v>
      </c>
      <c r="B11444">
        <v>1</v>
      </c>
      <c r="C11444" t="s">
        <v>80</v>
      </c>
      <c r="D11444" t="s">
        <v>105</v>
      </c>
      <c r="E11444" t="s">
        <v>140</v>
      </c>
      <c r="F11444" t="s">
        <v>31843</v>
      </c>
      <c r="G11444" t="s">
        <v>161</v>
      </c>
      <c r="H11444" t="s">
        <v>134</v>
      </c>
      <c r="I11444" t="s">
        <v>135</v>
      </c>
      <c r="J11444" t="s">
        <v>136</v>
      </c>
      <c r="K11444" t="s">
        <v>137</v>
      </c>
      <c r="L11444" t="s">
        <v>31844</v>
      </c>
      <c r="M11444" t="s">
        <v>31845</v>
      </c>
      <c r="N11444">
        <v>0.28527777700000001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D11444">
        <v>0</v>
      </c>
      <c r="AE11444">
        <v>0</v>
      </c>
    </row>
    <row r="11445" spans="1:31" x14ac:dyDescent="0.25">
      <c r="A11445">
        <v>1668927</v>
      </c>
      <c r="B11445">
        <v>1</v>
      </c>
      <c r="C11445" t="s">
        <v>80</v>
      </c>
      <c r="D11445" t="s">
        <v>82</v>
      </c>
      <c r="E11445" t="s">
        <v>146</v>
      </c>
      <c r="F11445" t="s">
        <v>31846</v>
      </c>
      <c r="G11445" t="s">
        <v>187</v>
      </c>
      <c r="H11445" t="s">
        <v>149</v>
      </c>
      <c r="I11445" t="s">
        <v>135</v>
      </c>
      <c r="J11445" t="s">
        <v>136</v>
      </c>
      <c r="K11445" t="s">
        <v>137</v>
      </c>
      <c r="L11445" t="s">
        <v>31847</v>
      </c>
      <c r="M11445" t="s">
        <v>31848</v>
      </c>
      <c r="N11445">
        <v>3.5375000000000001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</v>
      </c>
      <c r="AC11445">
        <v>0</v>
      </c>
      <c r="AD11445">
        <v>0</v>
      </c>
      <c r="AE11445">
        <v>0</v>
      </c>
    </row>
    <row r="11446" spans="1:31" x14ac:dyDescent="0.25">
      <c r="A11446">
        <v>1660560</v>
      </c>
      <c r="B11446">
        <v>1</v>
      </c>
      <c r="C11446" t="s">
        <v>80</v>
      </c>
      <c r="D11446" t="s">
        <v>83</v>
      </c>
      <c r="E11446" t="s">
        <v>152</v>
      </c>
      <c r="F11446" t="s">
        <v>31849</v>
      </c>
      <c r="G11446" t="s">
        <v>507</v>
      </c>
      <c r="H11446" t="s">
        <v>149</v>
      </c>
      <c r="I11446" t="s">
        <v>135</v>
      </c>
      <c r="J11446" t="s">
        <v>136</v>
      </c>
      <c r="K11446" t="s">
        <v>137</v>
      </c>
      <c r="L11446" t="s">
        <v>31850</v>
      </c>
      <c r="M11446" t="s">
        <v>31851</v>
      </c>
      <c r="N11446">
        <v>2.6297222219999998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D11446">
        <v>0</v>
      </c>
      <c r="AE11446">
        <v>0</v>
      </c>
    </row>
    <row r="11447" spans="1:31" x14ac:dyDescent="0.25">
      <c r="A11447">
        <v>1658725</v>
      </c>
      <c r="B11447">
        <v>1</v>
      </c>
      <c r="C11447" t="s">
        <v>81</v>
      </c>
      <c r="D11447" t="s">
        <v>115</v>
      </c>
      <c r="E11447" t="s">
        <v>152</v>
      </c>
      <c r="F11447" t="s">
        <v>31852</v>
      </c>
      <c r="G11447" t="s">
        <v>154</v>
      </c>
      <c r="H11447" t="s">
        <v>149</v>
      </c>
      <c r="I11447" t="s">
        <v>135</v>
      </c>
      <c r="J11447" t="s">
        <v>136</v>
      </c>
      <c r="K11447" t="s">
        <v>137</v>
      </c>
      <c r="L11447" t="s">
        <v>31853</v>
      </c>
      <c r="M11447" t="s">
        <v>31854</v>
      </c>
      <c r="N11447">
        <v>4.3066666659999999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</v>
      </c>
      <c r="AC11447">
        <v>0</v>
      </c>
      <c r="AD11447">
        <v>0</v>
      </c>
      <c r="AE11447">
        <v>0</v>
      </c>
    </row>
    <row r="11448" spans="1:31" x14ac:dyDescent="0.25">
      <c r="A11448">
        <v>1630358</v>
      </c>
      <c r="B11448">
        <v>1</v>
      </c>
      <c r="C11448" t="s">
        <v>80</v>
      </c>
      <c r="D11448" t="s">
        <v>83</v>
      </c>
      <c r="E11448" t="s">
        <v>152</v>
      </c>
      <c r="F11448" t="s">
        <v>31855</v>
      </c>
      <c r="G11448" t="s">
        <v>172</v>
      </c>
      <c r="H11448" t="s">
        <v>149</v>
      </c>
      <c r="I11448" t="s">
        <v>135</v>
      </c>
      <c r="J11448" t="s">
        <v>136</v>
      </c>
      <c r="K11448" t="s">
        <v>137</v>
      </c>
      <c r="L11448" t="s">
        <v>31856</v>
      </c>
      <c r="M11448" t="s">
        <v>31857</v>
      </c>
      <c r="N11448">
        <v>2.2308333330000001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0</v>
      </c>
      <c r="AC11448">
        <v>0</v>
      </c>
      <c r="AD11448">
        <v>0</v>
      </c>
      <c r="AE11448">
        <v>0</v>
      </c>
    </row>
    <row r="11449" spans="1:31" x14ac:dyDescent="0.25">
      <c r="A11449">
        <v>1628884</v>
      </c>
      <c r="B11449">
        <v>1</v>
      </c>
      <c r="C11449" t="s">
        <v>80</v>
      </c>
      <c r="D11449" t="s">
        <v>82</v>
      </c>
      <c r="E11449" t="s">
        <v>152</v>
      </c>
      <c r="F11449" t="s">
        <v>31858</v>
      </c>
      <c r="G11449" t="s">
        <v>168</v>
      </c>
      <c r="H11449" t="s">
        <v>149</v>
      </c>
      <c r="I11449" t="s">
        <v>135</v>
      </c>
      <c r="J11449" t="s">
        <v>136</v>
      </c>
      <c r="K11449" t="s">
        <v>137</v>
      </c>
      <c r="L11449" t="s">
        <v>31859</v>
      </c>
      <c r="M11449" t="s">
        <v>31860</v>
      </c>
      <c r="N11449">
        <v>3.1924999999999999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D11449">
        <v>0</v>
      </c>
      <c r="AE11449">
        <v>0</v>
      </c>
    </row>
    <row r="11450" spans="1:31" x14ac:dyDescent="0.25">
      <c r="A11450">
        <v>1659853</v>
      </c>
      <c r="B11450">
        <v>1</v>
      </c>
      <c r="C11450" t="s">
        <v>80</v>
      </c>
      <c r="D11450" t="s">
        <v>88</v>
      </c>
      <c r="E11450" t="s">
        <v>131</v>
      </c>
      <c r="F11450" t="s">
        <v>31861</v>
      </c>
      <c r="G11450" t="s">
        <v>172</v>
      </c>
      <c r="H11450" t="s">
        <v>134</v>
      </c>
      <c r="I11450" t="s">
        <v>135</v>
      </c>
      <c r="J11450" t="s">
        <v>3</v>
      </c>
      <c r="K11450" t="s">
        <v>137</v>
      </c>
      <c r="L11450" t="s">
        <v>31862</v>
      </c>
      <c r="M11450" t="s">
        <v>31863</v>
      </c>
      <c r="N11450">
        <v>1.339444444</v>
      </c>
      <c r="O11450">
        <v>0</v>
      </c>
      <c r="P11450">
        <v>277</v>
      </c>
      <c r="Q11450">
        <v>0</v>
      </c>
      <c r="R11450">
        <v>0</v>
      </c>
      <c r="S11450">
        <v>0</v>
      </c>
      <c r="T11450">
        <v>60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D11450">
        <v>0</v>
      </c>
      <c r="AE11450">
        <v>0</v>
      </c>
    </row>
    <row r="11451" spans="1:31" x14ac:dyDescent="0.25">
      <c r="A11451">
        <v>1635834</v>
      </c>
      <c r="B11451">
        <v>1</v>
      </c>
      <c r="C11451" t="s">
        <v>81</v>
      </c>
      <c r="D11451" t="s">
        <v>118</v>
      </c>
      <c r="E11451" t="s">
        <v>152</v>
      </c>
      <c r="F11451" t="s">
        <v>31864</v>
      </c>
      <c r="G11451" t="s">
        <v>154</v>
      </c>
      <c r="H11451" t="s">
        <v>149</v>
      </c>
      <c r="I11451" t="s">
        <v>135</v>
      </c>
      <c r="J11451" t="s">
        <v>136</v>
      </c>
      <c r="K11451" t="s">
        <v>137</v>
      </c>
      <c r="L11451" t="s">
        <v>31865</v>
      </c>
      <c r="M11451" t="s">
        <v>31866</v>
      </c>
      <c r="N11451">
        <v>0.70833333300000001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</v>
      </c>
      <c r="AC11451">
        <v>0</v>
      </c>
      <c r="AD11451">
        <v>0</v>
      </c>
      <c r="AE11451">
        <v>0</v>
      </c>
    </row>
    <row r="11452" spans="1:31" x14ac:dyDescent="0.25">
      <c r="A11452">
        <v>1663468</v>
      </c>
      <c r="B11452">
        <v>1</v>
      </c>
      <c r="C11452" t="s">
        <v>80</v>
      </c>
      <c r="D11452" t="s">
        <v>84</v>
      </c>
      <c r="E11452" t="s">
        <v>146</v>
      </c>
      <c r="F11452" t="s">
        <v>31621</v>
      </c>
      <c r="G11452" t="s">
        <v>260</v>
      </c>
      <c r="H11452" t="s">
        <v>149</v>
      </c>
      <c r="I11452" t="s">
        <v>135</v>
      </c>
      <c r="J11452" t="s">
        <v>136</v>
      </c>
      <c r="K11452" t="s">
        <v>137</v>
      </c>
      <c r="L11452" t="s">
        <v>31867</v>
      </c>
      <c r="M11452" t="s">
        <v>31868</v>
      </c>
      <c r="N11452">
        <v>2.2594444440000001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D11452">
        <v>0</v>
      </c>
      <c r="AE11452">
        <v>0</v>
      </c>
    </row>
    <row r="11453" spans="1:31" x14ac:dyDescent="0.25">
      <c r="A11453">
        <v>1628987</v>
      </c>
      <c r="B11453">
        <v>1</v>
      </c>
      <c r="C11453" t="s">
        <v>80</v>
      </c>
      <c r="D11453" t="s">
        <v>92</v>
      </c>
      <c r="E11453" t="s">
        <v>152</v>
      </c>
      <c r="F11453" t="s">
        <v>31869</v>
      </c>
      <c r="G11453" t="s">
        <v>154</v>
      </c>
      <c r="H11453" t="s">
        <v>149</v>
      </c>
      <c r="I11453" t="s">
        <v>135</v>
      </c>
      <c r="J11453" t="s">
        <v>136</v>
      </c>
      <c r="K11453" t="s">
        <v>137</v>
      </c>
      <c r="L11453" t="s">
        <v>31870</v>
      </c>
      <c r="M11453" t="s">
        <v>31871</v>
      </c>
      <c r="N11453">
        <v>2.778888888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D11453">
        <v>0</v>
      </c>
      <c r="AE11453">
        <v>0</v>
      </c>
    </row>
    <row r="11454" spans="1:31" x14ac:dyDescent="0.25">
      <c r="A11454">
        <v>1668635</v>
      </c>
      <c r="B11454">
        <v>1</v>
      </c>
      <c r="C11454" t="s">
        <v>80</v>
      </c>
      <c r="D11454" t="s">
        <v>107</v>
      </c>
      <c r="E11454" t="s">
        <v>152</v>
      </c>
      <c r="F11454" t="s">
        <v>31872</v>
      </c>
      <c r="G11454" t="s">
        <v>168</v>
      </c>
      <c r="H11454" t="s">
        <v>149</v>
      </c>
      <c r="I11454" t="s">
        <v>135</v>
      </c>
      <c r="J11454" t="s">
        <v>136</v>
      </c>
      <c r="K11454" t="s">
        <v>137</v>
      </c>
      <c r="L11454" t="s">
        <v>31873</v>
      </c>
      <c r="M11454" t="s">
        <v>31874</v>
      </c>
      <c r="N11454">
        <v>1.9088888879999999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1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</v>
      </c>
      <c r="AC11454">
        <v>0</v>
      </c>
      <c r="AD11454">
        <v>0</v>
      </c>
      <c r="AE11454">
        <v>0</v>
      </c>
    </row>
    <row r="11455" spans="1:31" x14ac:dyDescent="0.25">
      <c r="A11455">
        <v>1627805</v>
      </c>
      <c r="B11455">
        <v>1</v>
      </c>
      <c r="C11455" t="s">
        <v>80</v>
      </c>
      <c r="D11455" t="s">
        <v>101</v>
      </c>
      <c r="E11455" t="s">
        <v>152</v>
      </c>
      <c r="F11455" t="s">
        <v>31875</v>
      </c>
      <c r="G11455" t="s">
        <v>154</v>
      </c>
      <c r="H11455" t="s">
        <v>149</v>
      </c>
      <c r="I11455" t="s">
        <v>135</v>
      </c>
      <c r="J11455" t="s">
        <v>136</v>
      </c>
      <c r="K11455" t="s">
        <v>137</v>
      </c>
      <c r="L11455" t="s">
        <v>31876</v>
      </c>
      <c r="M11455" t="s">
        <v>31877</v>
      </c>
      <c r="N11455">
        <v>2.8925000000000001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D11455">
        <v>0</v>
      </c>
      <c r="AE11455">
        <v>0</v>
      </c>
    </row>
    <row r="11456" spans="1:31" x14ac:dyDescent="0.25">
      <c r="A11456">
        <v>1661241</v>
      </c>
      <c r="B11456">
        <v>1</v>
      </c>
      <c r="C11456" t="s">
        <v>81</v>
      </c>
      <c r="D11456" t="s">
        <v>119</v>
      </c>
      <c r="E11456" t="s">
        <v>152</v>
      </c>
      <c r="F11456" t="s">
        <v>31878</v>
      </c>
      <c r="G11456" t="s">
        <v>154</v>
      </c>
      <c r="H11456" t="s">
        <v>149</v>
      </c>
      <c r="I11456" t="s">
        <v>135</v>
      </c>
      <c r="J11456" t="s">
        <v>136</v>
      </c>
      <c r="K11456" t="s">
        <v>137</v>
      </c>
      <c r="L11456" t="s">
        <v>31879</v>
      </c>
      <c r="M11456" t="s">
        <v>31880</v>
      </c>
      <c r="N11456">
        <v>1.5233333330000001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</v>
      </c>
      <c r="AC11456">
        <v>0</v>
      </c>
      <c r="AD11456">
        <v>0</v>
      </c>
      <c r="AE11456">
        <v>0</v>
      </c>
    </row>
    <row r="11457" spans="1:31" x14ac:dyDescent="0.25">
      <c r="A11457">
        <v>1663162</v>
      </c>
      <c r="B11457">
        <v>1</v>
      </c>
      <c r="C11457" t="s">
        <v>80</v>
      </c>
      <c r="D11457" t="s">
        <v>96</v>
      </c>
      <c r="E11457" t="s">
        <v>152</v>
      </c>
      <c r="F11457" t="s">
        <v>31881</v>
      </c>
      <c r="G11457" t="s">
        <v>168</v>
      </c>
      <c r="H11457" t="s">
        <v>149</v>
      </c>
      <c r="I11457" t="s">
        <v>135</v>
      </c>
      <c r="J11457" t="s">
        <v>136</v>
      </c>
      <c r="K11457" t="s">
        <v>137</v>
      </c>
      <c r="L11457" t="s">
        <v>31882</v>
      </c>
      <c r="M11457" t="s">
        <v>31883</v>
      </c>
      <c r="N11457">
        <v>2.9824999999999999</v>
      </c>
      <c r="O11457">
        <v>0</v>
      </c>
      <c r="P11457">
        <v>1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</v>
      </c>
      <c r="AC11457">
        <v>0</v>
      </c>
      <c r="AD11457">
        <v>0</v>
      </c>
      <c r="AE11457">
        <v>0</v>
      </c>
    </row>
    <row r="11458" spans="1:31" x14ac:dyDescent="0.25">
      <c r="A11458">
        <v>1658370</v>
      </c>
      <c r="B11458">
        <v>1</v>
      </c>
      <c r="C11458" t="s">
        <v>80</v>
      </c>
      <c r="D11458" t="s">
        <v>88</v>
      </c>
      <c r="E11458" t="s">
        <v>152</v>
      </c>
      <c r="F11458" t="s">
        <v>31483</v>
      </c>
      <c r="G11458" t="s">
        <v>168</v>
      </c>
      <c r="H11458" t="s">
        <v>149</v>
      </c>
      <c r="I11458" t="s">
        <v>135</v>
      </c>
      <c r="J11458" t="s">
        <v>136</v>
      </c>
      <c r="K11458" t="s">
        <v>137</v>
      </c>
      <c r="L11458" t="s">
        <v>31884</v>
      </c>
      <c r="M11458" t="s">
        <v>31885</v>
      </c>
      <c r="N11458">
        <v>1.1297222220000001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D11458">
        <v>0</v>
      </c>
      <c r="AE11458">
        <v>0</v>
      </c>
    </row>
    <row r="11459" spans="1:31" x14ac:dyDescent="0.25">
      <c r="A11459">
        <v>1627742</v>
      </c>
      <c r="B11459">
        <v>1</v>
      </c>
      <c r="C11459" t="s">
        <v>80</v>
      </c>
      <c r="D11459" t="s">
        <v>93</v>
      </c>
      <c r="E11459" t="s">
        <v>152</v>
      </c>
      <c r="F11459" t="s">
        <v>31886</v>
      </c>
      <c r="G11459" t="s">
        <v>154</v>
      </c>
      <c r="H11459" t="s">
        <v>149</v>
      </c>
      <c r="I11459" t="s">
        <v>135</v>
      </c>
      <c r="J11459" t="s">
        <v>136</v>
      </c>
      <c r="K11459" t="s">
        <v>137</v>
      </c>
      <c r="L11459" t="s">
        <v>31887</v>
      </c>
      <c r="M11459" t="s">
        <v>31888</v>
      </c>
      <c r="N11459">
        <v>1.1924999999999999</v>
      </c>
      <c r="O11459">
        <v>0</v>
      </c>
      <c r="P11459">
        <v>1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D11459">
        <v>0</v>
      </c>
      <c r="AE11459">
        <v>0</v>
      </c>
    </row>
    <row r="11460" spans="1:31" x14ac:dyDescent="0.25">
      <c r="A11460">
        <v>1629445</v>
      </c>
      <c r="B11460">
        <v>1</v>
      </c>
      <c r="C11460" t="s">
        <v>81</v>
      </c>
      <c r="D11460" t="s">
        <v>127</v>
      </c>
      <c r="E11460" t="s">
        <v>152</v>
      </c>
      <c r="F11460" t="s">
        <v>31889</v>
      </c>
      <c r="G11460" t="s">
        <v>507</v>
      </c>
      <c r="H11460" t="s">
        <v>149</v>
      </c>
      <c r="I11460" t="s">
        <v>135</v>
      </c>
      <c r="J11460" t="s">
        <v>136</v>
      </c>
      <c r="K11460" t="s">
        <v>137</v>
      </c>
      <c r="L11460" t="s">
        <v>31890</v>
      </c>
      <c r="M11460" t="s">
        <v>31891</v>
      </c>
      <c r="N11460">
        <v>2.0480555549999999</v>
      </c>
      <c r="O11460">
        <v>0</v>
      </c>
      <c r="P11460">
        <v>3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</v>
      </c>
      <c r="AC11460">
        <v>0</v>
      </c>
      <c r="AD11460">
        <v>0</v>
      </c>
      <c r="AE11460">
        <v>0</v>
      </c>
    </row>
    <row r="11461" spans="1:31" x14ac:dyDescent="0.25">
      <c r="A11461">
        <v>1636338</v>
      </c>
      <c r="B11461">
        <v>1</v>
      </c>
      <c r="C11461" t="s">
        <v>81</v>
      </c>
      <c r="D11461" t="s">
        <v>113</v>
      </c>
      <c r="E11461" t="s">
        <v>152</v>
      </c>
      <c r="F11461" t="s">
        <v>31166</v>
      </c>
      <c r="G11461" t="s">
        <v>154</v>
      </c>
      <c r="H11461" t="s">
        <v>149</v>
      </c>
      <c r="I11461" t="s">
        <v>135</v>
      </c>
      <c r="J11461" t="s">
        <v>136</v>
      </c>
      <c r="K11461" t="s">
        <v>137</v>
      </c>
      <c r="L11461" t="s">
        <v>31892</v>
      </c>
      <c r="M11461" t="s">
        <v>31893</v>
      </c>
      <c r="N11461">
        <v>0.54749999999999999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D11461">
        <v>0</v>
      </c>
      <c r="AE11461">
        <v>0</v>
      </c>
    </row>
    <row r="11462" spans="1:31" x14ac:dyDescent="0.25">
      <c r="A11462">
        <v>1631383</v>
      </c>
      <c r="B11462">
        <v>1</v>
      </c>
      <c r="C11462" t="s">
        <v>80</v>
      </c>
      <c r="D11462" t="s">
        <v>86</v>
      </c>
      <c r="E11462" t="s">
        <v>146</v>
      </c>
      <c r="F11462" t="s">
        <v>31894</v>
      </c>
      <c r="G11462" t="s">
        <v>3669</v>
      </c>
      <c r="H11462" t="s">
        <v>149</v>
      </c>
      <c r="I11462" t="s">
        <v>135</v>
      </c>
      <c r="J11462" t="s">
        <v>136</v>
      </c>
      <c r="K11462" t="s">
        <v>137</v>
      </c>
      <c r="L11462" t="s">
        <v>31895</v>
      </c>
      <c r="M11462" t="s">
        <v>31896</v>
      </c>
      <c r="N11462">
        <v>2.5836111110000002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D11462">
        <v>0</v>
      </c>
      <c r="AE11462">
        <v>0</v>
      </c>
    </row>
    <row r="11463" spans="1:31" x14ac:dyDescent="0.25">
      <c r="A11463">
        <v>1631257</v>
      </c>
      <c r="B11463">
        <v>1</v>
      </c>
      <c r="C11463" t="s">
        <v>80</v>
      </c>
      <c r="D11463" t="s">
        <v>83</v>
      </c>
      <c r="E11463" t="s">
        <v>152</v>
      </c>
      <c r="F11463" t="s">
        <v>31897</v>
      </c>
      <c r="G11463" t="s">
        <v>154</v>
      </c>
      <c r="H11463" t="s">
        <v>149</v>
      </c>
      <c r="I11463" t="s">
        <v>135</v>
      </c>
      <c r="J11463" t="s">
        <v>136</v>
      </c>
      <c r="K11463" t="s">
        <v>137</v>
      </c>
      <c r="L11463" t="s">
        <v>31898</v>
      </c>
      <c r="M11463" t="s">
        <v>31899</v>
      </c>
      <c r="N11463">
        <v>2.4327777770000001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</v>
      </c>
      <c r="AC11463">
        <v>0</v>
      </c>
      <c r="AD11463">
        <v>0</v>
      </c>
      <c r="AE11463">
        <v>0</v>
      </c>
    </row>
    <row r="11464" spans="1:31" x14ac:dyDescent="0.25">
      <c r="A11464">
        <v>1632651</v>
      </c>
      <c r="B11464">
        <v>1</v>
      </c>
      <c r="C11464" t="s">
        <v>80</v>
      </c>
      <c r="D11464" t="s">
        <v>85</v>
      </c>
      <c r="E11464" t="s">
        <v>152</v>
      </c>
      <c r="F11464" t="s">
        <v>31900</v>
      </c>
      <c r="G11464" t="s">
        <v>172</v>
      </c>
      <c r="H11464" t="s">
        <v>149</v>
      </c>
      <c r="I11464" t="s">
        <v>135</v>
      </c>
      <c r="J11464" t="s">
        <v>136</v>
      </c>
      <c r="K11464" t="s">
        <v>137</v>
      </c>
      <c r="L11464" t="s">
        <v>31901</v>
      </c>
      <c r="M11464" t="s">
        <v>31902</v>
      </c>
      <c r="N11464">
        <v>4.994444444</v>
      </c>
      <c r="O11464">
        <v>0</v>
      </c>
      <c r="P11464">
        <v>2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D11464">
        <v>0</v>
      </c>
      <c r="AE11464">
        <v>0</v>
      </c>
    </row>
    <row r="11465" spans="1:31" x14ac:dyDescent="0.25">
      <c r="A11465">
        <v>1629860</v>
      </c>
      <c r="B11465">
        <v>1</v>
      </c>
      <c r="C11465" t="s">
        <v>80</v>
      </c>
      <c r="D11465" t="s">
        <v>85</v>
      </c>
      <c r="E11465" t="s">
        <v>152</v>
      </c>
      <c r="F11465" t="s">
        <v>31903</v>
      </c>
      <c r="G11465" t="s">
        <v>154</v>
      </c>
      <c r="H11465" t="s">
        <v>149</v>
      </c>
      <c r="I11465" t="s">
        <v>135</v>
      </c>
      <c r="J11465" t="s">
        <v>136</v>
      </c>
      <c r="K11465" t="s">
        <v>137</v>
      </c>
      <c r="L11465" t="s">
        <v>31904</v>
      </c>
      <c r="M11465" t="s">
        <v>31905</v>
      </c>
      <c r="N11465">
        <v>2.1405555550000002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D11465">
        <v>0</v>
      </c>
      <c r="AE11465">
        <v>0</v>
      </c>
    </row>
    <row r="11466" spans="1:31" x14ac:dyDescent="0.25">
      <c r="A11466">
        <v>1659286</v>
      </c>
      <c r="B11466">
        <v>1</v>
      </c>
      <c r="C11466" t="s">
        <v>80</v>
      </c>
      <c r="D11466" t="s">
        <v>100</v>
      </c>
      <c r="E11466" t="s">
        <v>152</v>
      </c>
      <c r="F11466" t="s">
        <v>31906</v>
      </c>
      <c r="G11466" t="s">
        <v>507</v>
      </c>
      <c r="H11466" t="s">
        <v>149</v>
      </c>
      <c r="I11466" t="s">
        <v>135</v>
      </c>
      <c r="J11466" t="s">
        <v>136</v>
      </c>
      <c r="K11466" t="s">
        <v>137</v>
      </c>
      <c r="L11466" t="s">
        <v>31907</v>
      </c>
      <c r="M11466" t="s">
        <v>31908</v>
      </c>
      <c r="N11466">
        <v>3.060277777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</v>
      </c>
      <c r="AC11466">
        <v>0</v>
      </c>
      <c r="AD11466">
        <v>0</v>
      </c>
      <c r="AE11466">
        <v>0</v>
      </c>
    </row>
    <row r="11467" spans="1:31" x14ac:dyDescent="0.25">
      <c r="A11467">
        <v>1635333</v>
      </c>
      <c r="B11467">
        <v>1</v>
      </c>
      <c r="C11467" t="s">
        <v>80</v>
      </c>
      <c r="D11467" t="s">
        <v>94</v>
      </c>
      <c r="E11467" t="s">
        <v>152</v>
      </c>
      <c r="F11467" t="s">
        <v>31909</v>
      </c>
      <c r="G11467" t="s">
        <v>154</v>
      </c>
      <c r="H11467" t="s">
        <v>149</v>
      </c>
      <c r="I11467" t="s">
        <v>135</v>
      </c>
      <c r="J11467" t="s">
        <v>136</v>
      </c>
      <c r="K11467" t="s">
        <v>137</v>
      </c>
      <c r="L11467" t="s">
        <v>31910</v>
      </c>
      <c r="M11467" t="s">
        <v>31911</v>
      </c>
      <c r="N11467">
        <v>2.5991666659999999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1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D11467">
        <v>0</v>
      </c>
      <c r="AE11467">
        <v>0</v>
      </c>
    </row>
    <row r="11468" spans="1:31" x14ac:dyDescent="0.25">
      <c r="A11468">
        <v>1666405</v>
      </c>
      <c r="B11468">
        <v>1</v>
      </c>
      <c r="C11468" t="s">
        <v>81</v>
      </c>
      <c r="D11468" t="s">
        <v>128</v>
      </c>
      <c r="E11468" t="s">
        <v>152</v>
      </c>
      <c r="F11468" t="s">
        <v>31912</v>
      </c>
      <c r="G11468" t="s">
        <v>168</v>
      </c>
      <c r="H11468" t="s">
        <v>149</v>
      </c>
      <c r="I11468" t="s">
        <v>135</v>
      </c>
      <c r="J11468" t="s">
        <v>136</v>
      </c>
      <c r="K11468" t="s">
        <v>137</v>
      </c>
      <c r="L11468" t="s">
        <v>31913</v>
      </c>
      <c r="M11468" t="s">
        <v>31914</v>
      </c>
      <c r="N11468">
        <v>10.923888888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1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D11468">
        <v>0</v>
      </c>
      <c r="AE11468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5.6344044518109759E-2</v>
      </c>
      <c r="D17" s="17">
        <f t="shared" si="1"/>
        <v>0.69005231445259096</v>
      </c>
      <c r="E17" s="17">
        <f t="shared" si="2"/>
        <v>5.6355313848750747E-2</v>
      </c>
      <c r="F17" s="17">
        <f t="shared" si="3"/>
        <v>0.54154319853400168</v>
      </c>
      <c r="G17" s="17">
        <f t="shared" si="4"/>
        <v>6.2089051456590279E-2</v>
      </c>
      <c r="H17" s="17">
        <f t="shared" si="5"/>
        <v>0.47761597892368013</v>
      </c>
      <c r="I17" s="17">
        <f t="shared" si="6"/>
        <v>0.3634811394518257</v>
      </c>
      <c r="J17" s="17">
        <f t="shared" si="7"/>
        <v>12.789486291401262</v>
      </c>
      <c r="K17" s="17">
        <f t="shared" si="8"/>
        <v>0.69760080770041166</v>
      </c>
      <c r="L17" s="17">
        <f t="shared" si="9"/>
        <v>17.181872675664557</v>
      </c>
      <c r="M17" s="17">
        <f t="shared" si="10"/>
        <v>34.87133245155205</v>
      </c>
      <c r="N17" s="17">
        <f t="shared" si="11"/>
        <v>24.257656586019554</v>
      </c>
      <c r="O17" s="23">
        <f t="shared" si="12"/>
        <v>0.21445038923620072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8.0269217776703095E-3</v>
      </c>
      <c r="D18" s="17">
        <f t="shared" si="1"/>
        <v>0</v>
      </c>
      <c r="E18" s="17">
        <f t="shared" si="2"/>
        <v>8.0267790336983058E-3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0.1960845406319304</v>
      </c>
      <c r="J18" s="17">
        <f t="shared" si="7"/>
        <v>8.3631223666793897</v>
      </c>
      <c r="K18" s="17">
        <f t="shared" si="8"/>
        <v>0.41568592785528352</v>
      </c>
      <c r="L18" s="17">
        <f t="shared" si="9"/>
        <v>28.45400018966733</v>
      </c>
      <c r="M18" s="17">
        <f t="shared" si="10"/>
        <v>39.400003880561805</v>
      </c>
      <c r="N18" s="17">
        <f t="shared" si="11"/>
        <v>32.83240166602512</v>
      </c>
      <c r="O18" s="23">
        <f t="shared" si="12"/>
        <v>0.15763506159641627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4.1499281699855325E-2</v>
      </c>
      <c r="D21" s="17">
        <f t="shared" si="1"/>
        <v>0</v>
      </c>
      <c r="E21" s="17">
        <f t="shared" si="2"/>
        <v>4.1498543711810942E-2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0.17519426938500912</v>
      </c>
      <c r="J21" s="17">
        <f t="shared" si="7"/>
        <v>0</v>
      </c>
      <c r="K21" s="17">
        <f t="shared" si="8"/>
        <v>0.17048351557071595</v>
      </c>
      <c r="L21" s="17">
        <f t="shared" si="9"/>
        <v>5.4409525525486426</v>
      </c>
      <c r="M21" s="17">
        <f t="shared" si="10"/>
        <v>0</v>
      </c>
      <c r="N21" s="17">
        <f t="shared" si="11"/>
        <v>3.2645715315291852</v>
      </c>
      <c r="O21" s="23">
        <f t="shared" si="12"/>
        <v>6.8632483212358625E-2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0.10587024799563539</v>
      </c>
      <c r="D25" s="17">
        <f t="shared" ref="D25:O25" si="13">SUM(D15:D24)</f>
        <v>0.69005231445259096</v>
      </c>
      <c r="E25" s="17">
        <f t="shared" si="13"/>
        <v>0.10588063659426</v>
      </c>
      <c r="F25" s="17">
        <f t="shared" si="13"/>
        <v>0.54154319853400168</v>
      </c>
      <c r="G25" s="17">
        <f t="shared" si="13"/>
        <v>6.2089051456590279E-2</v>
      </c>
      <c r="H25" s="17">
        <f t="shared" si="13"/>
        <v>0.47761597892368013</v>
      </c>
      <c r="I25" s="17">
        <f t="shared" si="13"/>
        <v>0.73475994946876522</v>
      </c>
      <c r="J25" s="17">
        <f t="shared" si="13"/>
        <v>21.152608658080652</v>
      </c>
      <c r="K25" s="17">
        <f t="shared" si="13"/>
        <v>1.2837702511264113</v>
      </c>
      <c r="L25" s="17">
        <f t="shared" si="13"/>
        <v>51.076825417880535</v>
      </c>
      <c r="M25" s="17">
        <f t="shared" si="13"/>
        <v>74.271336332113862</v>
      </c>
      <c r="N25" s="17">
        <f t="shared" si="13"/>
        <v>60.354629783573856</v>
      </c>
      <c r="O25" s="17">
        <f t="shared" si="13"/>
        <v>0.44071793404497561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5.6444282360108462E-3</v>
      </c>
      <c r="D29" s="17">
        <f>(SUMIFS(MESKENOG2,KAYNAK,A29,SEBEP,B29,SÜRE,"Uzun",BİLDİRİM,"Bildirimli",İL,$B$10,İLÇE,$B$11)/VLOOKUP($B$11,ABONE2,4,FALSE))</f>
        <v>7.0911475804639995E-2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5.6455888898541166E-3</v>
      </c>
      <c r="F29" s="17">
        <f>(SUMIFS(TARIMSALAG2,KAYNAK,A29,SEBEP,B29,SÜRE,"Uzun",BİLDİRİM,"Bildirimli",İL,$B$10,İLÇE,$B$11)/VLOOKUP($B$11,ABONE2,6,FALSE))</f>
        <v>0.79684516094720614</v>
      </c>
      <c r="G29" s="17">
        <f>(SUMIFS(TARIMSALOG2,KAYNAK,A29,SEBEP,B29,SÜRE,"Uzun",BİLDİRİM,"Bildirimli",İL,$B$10,İLÇE,$B$11)/VLOOKUP($B$11,ABONE2,7,FALSE))</f>
        <v>8.8542405634056687E-2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0.70240479357211949</v>
      </c>
      <c r="I29" s="17">
        <f>(SUMIFS(TICARETHANEAG2,KAYNAK,A29,SEBEP,B29,SÜRE,"Uzun",BİLDİRİM,"Bildirimli",İL,$B$10,İLÇE,$B$11)/VLOOKUP($B$11,ABONE2,9,FALSE))</f>
        <v>1.182464390226525E-2</v>
      </c>
      <c r="J29" s="17">
        <f>(SUMIFS(TICARETHANEOG2,KAYNAK,A29,SEBEP,B29,SÜRE,"Uzun",BİLDİRİM,"Bildirimli",İL,$B$10,İLÇE,$B$11)/VLOOKUP($B$11,ABONE2,10,FALSE))</f>
        <v>1.4875510368151277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5.1505072712354195E-2</v>
      </c>
      <c r="L29" s="17">
        <f>(SUMIFS(SANAYIAG2,KAYNAK,A29,SEBEP,B29,SÜRE,"Uzun",BİLDİRİM,"Bildirimli",İL,$B$10,İLÇE,$B$11)/VLOOKUP($B$11,ABONE2,12,FALSE))</f>
        <v>4.0454365556296628</v>
      </c>
      <c r="M29" s="17">
        <f>(SUMIFS(SANAYIOG2,KAYNAK,A29,SEBEP,B29,SÜRE,"Uzun",BİLDİRİM,"Bildirimli",İL,$B$10,İLÇE,$B$11)/VLOOKUP($B$11,ABONE2,13,FALSE))</f>
        <v>4.0571415171801064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4.0501185402498399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2.3627333544074956E-2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1.5469824772497546E-3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1.5469549670248466E-3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1.3987567739104806E-2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1.3611459614615488E-2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2.2273313438280549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0.89093253753122192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5.7429602115826534E-3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7.1914107132606004E-3</v>
      </c>
      <c r="D33" s="17">
        <f t="shared" ref="D33:O33" si="14">SUM(D28:D32)</f>
        <v>7.0911475804639995E-2</v>
      </c>
      <c r="E33" s="17">
        <f t="shared" si="14"/>
        <v>7.1925438568789628E-3</v>
      </c>
      <c r="F33" s="17">
        <f t="shared" si="14"/>
        <v>0.79684516094720614</v>
      </c>
      <c r="G33" s="17">
        <f t="shared" si="14"/>
        <v>8.8542405634056687E-2</v>
      </c>
      <c r="H33" s="17">
        <f t="shared" si="14"/>
        <v>0.70240479357211949</v>
      </c>
      <c r="I33" s="17">
        <f t="shared" si="14"/>
        <v>2.5812211641370056E-2</v>
      </c>
      <c r="J33" s="17">
        <f t="shared" si="14"/>
        <v>1.4875510368151277</v>
      </c>
      <c r="K33" s="17">
        <f t="shared" si="14"/>
        <v>6.5116532326969678E-2</v>
      </c>
      <c r="L33" s="17">
        <f t="shared" si="14"/>
        <v>4.0454365556296628</v>
      </c>
      <c r="M33" s="17">
        <f t="shared" si="14"/>
        <v>6.2844728610081617</v>
      </c>
      <c r="N33" s="17">
        <f t="shared" si="14"/>
        <v>4.9410510777810615</v>
      </c>
      <c r="O33" s="17">
        <f t="shared" si="14"/>
        <v>2.9370293755657608E-2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56232</v>
      </c>
      <c r="D37" s="22">
        <f>VLOOKUP($B$11,ABONE2,4,FALSE)</f>
        <v>1</v>
      </c>
      <c r="E37" s="22">
        <f>VLOOKUP($B$11,ABONE2,5,FALSE)</f>
        <v>56233</v>
      </c>
      <c r="F37" s="22">
        <f>VLOOKUP($B$11,ABONE2,6,FALSE)</f>
        <v>13</v>
      </c>
      <c r="G37" s="22">
        <f>VLOOKUP($B$11,ABONE2,7,FALSE)</f>
        <v>2</v>
      </c>
      <c r="H37" s="22">
        <f>VLOOKUP($B$11,ABONE2,8,FALSE)</f>
        <v>15</v>
      </c>
      <c r="I37" s="22">
        <f>VLOOKUP($B$11,ABONE2,9,FALSE)</f>
        <v>8939</v>
      </c>
      <c r="J37" s="22">
        <f>VLOOKUP($B$11,ABONE2,10,FALSE)</f>
        <v>247</v>
      </c>
      <c r="K37" s="22">
        <f>VLOOKUP($B$11,ABONE2,11,FALSE)</f>
        <v>9186</v>
      </c>
      <c r="L37" s="36">
        <f>VLOOKUP($B$11,ABONE2,12,FALSE)</f>
        <v>111</v>
      </c>
      <c r="M37" s="36">
        <f>VLOOKUP($B$11,ABONE2,13,FALSE)</f>
        <v>74</v>
      </c>
      <c r="N37" s="36">
        <f>VLOOKUP($B$11,ABONE2,14,FALSE)</f>
        <v>185</v>
      </c>
      <c r="O37" s="36">
        <f>VLOOKUP($B$11,ABONE2,15,FALSE)</f>
        <v>65619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14439.491624999999</v>
      </c>
      <c r="D38" s="22">
        <f>VLOOKUP($B$11,TUKETIM,4,FALSE)</f>
        <v>63.359375</v>
      </c>
      <c r="E38" s="22">
        <f>VLOOKUP($B$11,TUKETIM,5,FALSE)</f>
        <v>14502.850999999999</v>
      </c>
      <c r="F38" s="22">
        <f>VLOOKUP($B$11,TUKETIM,6,FALSE)</f>
        <v>7.4710416666666664</v>
      </c>
      <c r="G38" s="22">
        <f>VLOOKUP($B$11,TUKETIM,7,FALSE)</f>
        <v>31.062100000000001</v>
      </c>
      <c r="H38" s="22">
        <f>VLOOKUP($B$11,TUKETIM,8,FALSE)</f>
        <v>38.533141666666666</v>
      </c>
      <c r="I38" s="22">
        <f>VLOOKUP($B$11,TUKETIM,9,FALSE)</f>
        <v>8431.8559416666667</v>
      </c>
      <c r="J38" s="22">
        <f>VLOOKUP($B$11,TUKETIM,10,FALSE)</f>
        <v>13698.454141666665</v>
      </c>
      <c r="K38" s="22">
        <f>VLOOKUP($B$11,TUKETIM,11,FALSE)</f>
        <v>22130.31008333333</v>
      </c>
      <c r="L38" s="36">
        <f>VLOOKUP($B$11,TUKETIM,12,FALSE)</f>
        <v>1699.6082833333337</v>
      </c>
      <c r="M38" s="36">
        <f>VLOOKUP($B$11,TUKETIM,13,FALSE)</f>
        <v>42592.268633333333</v>
      </c>
      <c r="N38" s="36">
        <f>VLOOKUP($B$11,TUKETIM,14,FALSE)</f>
        <v>44291.876916666668</v>
      </c>
      <c r="O38" s="36">
        <f>VLOOKUP($B$11,TUKETIM,15,FALSE)</f>
        <v>80963.57114166666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291412.26899999997</v>
      </c>
      <c r="D39" s="22">
        <f>VLOOKUP($B$11,ANLASMA,4,FALSE)</f>
        <v>1950</v>
      </c>
      <c r="E39" s="22">
        <f>VLOOKUP($B$11,ANLASMA,5,FALSE)</f>
        <v>293362.26899999997</v>
      </c>
      <c r="F39" s="22">
        <f>VLOOKUP($B$11,ANLASMA,6,FALSE)</f>
        <v>63.29</v>
      </c>
      <c r="G39" s="22">
        <f>VLOOKUP($B$11,ANLASMA,7,FALSE)</f>
        <v>196</v>
      </c>
      <c r="H39" s="22">
        <f>VLOOKUP($B$11,ANLASMA,8,FALSE)</f>
        <v>259.29000000000002</v>
      </c>
      <c r="I39" s="22">
        <f>VLOOKUP($B$11,ANLASMA,9,FALSE)</f>
        <v>76564.316000000006</v>
      </c>
      <c r="J39" s="22">
        <f>VLOOKUP($B$11,ANLASMA,10,FALSE)</f>
        <v>135559.43700000001</v>
      </c>
      <c r="K39" s="22">
        <f>VLOOKUP($B$11,ANLASMA,11,FALSE)</f>
        <v>212123.75300000003</v>
      </c>
      <c r="L39" s="36">
        <f>VLOOKUP($B$11,ANLASMA,12,FALSE)</f>
        <v>6940.1890000000003</v>
      </c>
      <c r="M39" s="36">
        <f>VLOOKUP($B$11,ANLASMA,13,FALSE)</f>
        <v>55057.029000000002</v>
      </c>
      <c r="N39" s="36">
        <f>VLOOKUP($B$11,ANLASMA,14,FALSE)</f>
        <v>61997.218000000001</v>
      </c>
      <c r="O39" s="36">
        <f>VLOOKUP($B$11,ANLASMA,15,FALSE)</f>
        <v>567742.53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2.1723311973078474E-2</v>
      </c>
      <c r="D17" s="17">
        <f t="shared" si="1"/>
        <v>4.456139037524423</v>
      </c>
      <c r="E17" s="17">
        <f t="shared" si="2"/>
        <v>2.2699045404449378E-2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7.1529944245753083E-2</v>
      </c>
      <c r="J17" s="17">
        <f t="shared" si="7"/>
        <v>4.5164603458176016</v>
      </c>
      <c r="K17" s="17">
        <f t="shared" si="8"/>
        <v>0.12151253190992814</v>
      </c>
      <c r="L17" s="17">
        <f t="shared" si="9"/>
        <v>4.3116402661434723</v>
      </c>
      <c r="M17" s="17">
        <f t="shared" si="10"/>
        <v>255.02250883514117</v>
      </c>
      <c r="N17" s="17">
        <f t="shared" si="11"/>
        <v>90.763663910625425</v>
      </c>
      <c r="O17" s="23">
        <f t="shared" si="12"/>
        <v>8.5522816733739973E-2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3.4414839445095616E-2</v>
      </c>
      <c r="D18" s="17">
        <f t="shared" si="1"/>
        <v>11.334251332741758</v>
      </c>
      <c r="E18" s="17">
        <f t="shared" si="2"/>
        <v>3.690121621216421E-2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0.12472815043988038</v>
      </c>
      <c r="J18" s="17">
        <f t="shared" si="7"/>
        <v>121.95266298968413</v>
      </c>
      <c r="K18" s="17">
        <f t="shared" si="8"/>
        <v>1.4946653334595734</v>
      </c>
      <c r="L18" s="17">
        <f t="shared" si="9"/>
        <v>13.47864001888917</v>
      </c>
      <c r="M18" s="17">
        <f t="shared" si="10"/>
        <v>152.76068344686749</v>
      </c>
      <c r="N18" s="17">
        <f t="shared" si="11"/>
        <v>61.50693085612307</v>
      </c>
      <c r="O18" s="23">
        <f t="shared" si="12"/>
        <v>0.24894697954054765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5.1475647703044677E-2</v>
      </c>
      <c r="D21" s="17">
        <f t="shared" si="1"/>
        <v>0</v>
      </c>
      <c r="E21" s="17">
        <f t="shared" si="2"/>
        <v>5.1464321180347238E-2</v>
      </c>
      <c r="F21" s="17">
        <f t="shared" si="3"/>
        <v>9.5358344797479727E-4</v>
      </c>
      <c r="G21" s="17">
        <f t="shared" si="4"/>
        <v>0</v>
      </c>
      <c r="H21" s="17">
        <f t="shared" si="5"/>
        <v>8.6055091646506092E-4</v>
      </c>
      <c r="I21" s="17">
        <f t="shared" si="6"/>
        <v>0.2341906244524927</v>
      </c>
      <c r="J21" s="17">
        <f t="shared" si="7"/>
        <v>0</v>
      </c>
      <c r="K21" s="17">
        <f t="shared" si="8"/>
        <v>0.23155718537486727</v>
      </c>
      <c r="L21" s="17">
        <f t="shared" si="9"/>
        <v>126.00685206904446</v>
      </c>
      <c r="M21" s="17">
        <f t="shared" si="10"/>
        <v>0</v>
      </c>
      <c r="N21" s="17">
        <f t="shared" si="11"/>
        <v>82.556213424546371</v>
      </c>
      <c r="O21" s="23">
        <f t="shared" si="12"/>
        <v>0.11957226631176665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0.10761379912121877</v>
      </c>
      <c r="D25" s="17">
        <f t="shared" ref="D25:O25" si="13">SUM(D15:D24)</f>
        <v>15.790390370266181</v>
      </c>
      <c r="E25" s="17">
        <f t="shared" si="13"/>
        <v>0.11106458279696083</v>
      </c>
      <c r="F25" s="17">
        <f t="shared" si="13"/>
        <v>9.5358344797479727E-4</v>
      </c>
      <c r="G25" s="17">
        <f t="shared" si="13"/>
        <v>0</v>
      </c>
      <c r="H25" s="17">
        <f t="shared" si="13"/>
        <v>8.6055091646506092E-4</v>
      </c>
      <c r="I25" s="17">
        <f t="shared" si="13"/>
        <v>0.43044871913812616</v>
      </c>
      <c r="J25" s="17">
        <f t="shared" si="13"/>
        <v>126.46912333550173</v>
      </c>
      <c r="K25" s="17">
        <f t="shared" si="13"/>
        <v>1.8477350507443688</v>
      </c>
      <c r="L25" s="17">
        <f t="shared" si="13"/>
        <v>143.79713235407709</v>
      </c>
      <c r="M25" s="17">
        <f t="shared" si="13"/>
        <v>407.78319228200866</v>
      </c>
      <c r="N25" s="17">
        <f t="shared" si="13"/>
        <v>234.82680819129487</v>
      </c>
      <c r="O25" s="17">
        <f t="shared" si="13"/>
        <v>0.45404206258605428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1151.7364965732818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397.15051605975231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0.22229789262278529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1.1296002702838447E-3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1.1293517169645314E-3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1.3697292743075345E-3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1.3543268703677443E-3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1.1556898184805974E-3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5.1262375880184383E-3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5.1251096285077954E-3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2.584068721922762E-2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2.5550112497566998E-2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7.6093507608772709E-3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6.2558378583022827E-3</v>
      </c>
      <c r="D33" s="17">
        <f t="shared" ref="D33:O33" si="14">SUM(D28:D32)</f>
        <v>0</v>
      </c>
      <c r="E33" s="17">
        <f t="shared" si="14"/>
        <v>6.2544613454723272E-3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2.7210416493535155E-2</v>
      </c>
      <c r="J33" s="17">
        <f t="shared" si="14"/>
        <v>0</v>
      </c>
      <c r="K33" s="17">
        <f t="shared" si="14"/>
        <v>2.690443936793474E-2</v>
      </c>
      <c r="L33" s="17">
        <f t="shared" si="14"/>
        <v>0</v>
      </c>
      <c r="M33" s="17">
        <f t="shared" si="14"/>
        <v>1151.7364965732818</v>
      </c>
      <c r="N33" s="17">
        <f t="shared" si="14"/>
        <v>397.15051605975231</v>
      </c>
      <c r="O33" s="17">
        <f t="shared" si="14"/>
        <v>0.23106293320214316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90874</v>
      </c>
      <c r="D37" s="22">
        <f>VLOOKUP($B$11,ABONE2,4,FALSE)</f>
        <v>20</v>
      </c>
      <c r="E37" s="22">
        <f>VLOOKUP($B$11,ABONE2,5,FALSE)</f>
        <v>90894</v>
      </c>
      <c r="F37" s="22">
        <f>VLOOKUP($B$11,ABONE2,6,FALSE)</f>
        <v>37</v>
      </c>
      <c r="G37" s="22">
        <f>VLOOKUP($B$11,ABONE2,7,FALSE)</f>
        <v>4</v>
      </c>
      <c r="H37" s="22">
        <f>VLOOKUP($B$11,ABONE2,8,FALSE)</f>
        <v>41</v>
      </c>
      <c r="I37" s="22">
        <f>VLOOKUP($B$11,ABONE2,9,FALSE)</f>
        <v>12486</v>
      </c>
      <c r="J37" s="22">
        <f>VLOOKUP($B$11,ABONE2,10,FALSE)</f>
        <v>142</v>
      </c>
      <c r="K37" s="22">
        <f>VLOOKUP($B$11,ABONE2,11,FALSE)</f>
        <v>12628</v>
      </c>
      <c r="L37" s="36">
        <f>VLOOKUP($B$11,ABONE2,12,FALSE)</f>
        <v>38</v>
      </c>
      <c r="M37" s="36">
        <f>VLOOKUP($B$11,ABONE2,13,FALSE)</f>
        <v>20</v>
      </c>
      <c r="N37" s="36">
        <f>VLOOKUP($B$11,ABONE2,14,FALSE)</f>
        <v>58</v>
      </c>
      <c r="O37" s="36">
        <f>VLOOKUP($B$11,ABONE2,15,FALSE)</f>
        <v>103621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23441.397816666667</v>
      </c>
      <c r="D38" s="22">
        <f>VLOOKUP($B$11,TUKETIM,4,FALSE)</f>
        <v>107.43760833333332</v>
      </c>
      <c r="E38" s="22">
        <f>VLOOKUP($B$11,TUKETIM,5,FALSE)</f>
        <v>23548.835425000001</v>
      </c>
      <c r="F38" s="22">
        <f>VLOOKUP($B$11,TUKETIM,6,FALSE)</f>
        <v>2.1317666666666666</v>
      </c>
      <c r="G38" s="22">
        <f>VLOOKUP($B$11,TUKETIM,7,FALSE)</f>
        <v>1.6660666666666666</v>
      </c>
      <c r="H38" s="22">
        <f>VLOOKUP($B$11,TUKETIM,8,FALSE)</f>
        <v>3.7978333333333332</v>
      </c>
      <c r="I38" s="22">
        <f>VLOOKUP($B$11,TUKETIM,9,FALSE)</f>
        <v>9242.1486583333335</v>
      </c>
      <c r="J38" s="22">
        <f>VLOOKUP($B$11,TUKETIM,10,FALSE)</f>
        <v>7771.7838666666676</v>
      </c>
      <c r="K38" s="22">
        <f>VLOOKUP($B$11,TUKETIM,11,FALSE)</f>
        <v>17013.932525</v>
      </c>
      <c r="L38" s="36">
        <f>VLOOKUP($B$11,TUKETIM,12,FALSE)</f>
        <v>563.09665000000007</v>
      </c>
      <c r="M38" s="36">
        <f>VLOOKUP($B$11,TUKETIM,13,FALSE)</f>
        <v>12746.286416666671</v>
      </c>
      <c r="N38" s="36">
        <f>VLOOKUP($B$11,TUKETIM,14,FALSE)</f>
        <v>13309.383066666671</v>
      </c>
      <c r="O38" s="36">
        <f>VLOOKUP($B$11,TUKETIM,15,FALSE)</f>
        <v>53875.948850000008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523011.73300000001</v>
      </c>
      <c r="D39" s="22">
        <f>VLOOKUP($B$11,ANLASMA,4,FALSE)</f>
        <v>1022.91</v>
      </c>
      <c r="E39" s="22">
        <f>VLOOKUP($B$11,ANLASMA,5,FALSE)</f>
        <v>524034.64299999998</v>
      </c>
      <c r="F39" s="22">
        <f>VLOOKUP($B$11,ANLASMA,6,FALSE)</f>
        <v>266.94</v>
      </c>
      <c r="G39" s="22">
        <f>VLOOKUP($B$11,ANLASMA,7,FALSE)</f>
        <v>84.6</v>
      </c>
      <c r="H39" s="22">
        <f>VLOOKUP($B$11,ANLASMA,8,FALSE)</f>
        <v>351.53999999999996</v>
      </c>
      <c r="I39" s="22">
        <f>VLOOKUP($B$11,ANLASMA,9,FALSE)</f>
        <v>91297.315000000002</v>
      </c>
      <c r="J39" s="22">
        <f>VLOOKUP($B$11,ANLASMA,10,FALSE)</f>
        <v>113688.55</v>
      </c>
      <c r="K39" s="22">
        <f>VLOOKUP($B$11,ANLASMA,11,FALSE)</f>
        <v>204985.86499999999</v>
      </c>
      <c r="L39" s="36">
        <f>VLOOKUP($B$11,ANLASMA,12,FALSE)</f>
        <v>1958.5709999999999</v>
      </c>
      <c r="M39" s="36">
        <f>VLOOKUP($B$11,ANLASMA,13,FALSE)</f>
        <v>49388</v>
      </c>
      <c r="N39" s="36">
        <f>VLOOKUP($B$11,ANLASMA,14,FALSE)</f>
        <v>51346.570999999996</v>
      </c>
      <c r="O39" s="36">
        <f>VLOOKUP($B$11,ANLASMA,15,FALSE)</f>
        <v>780718.61899999995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0.68464334818911132</v>
      </c>
      <c r="D17" s="17">
        <f t="shared" si="1"/>
        <v>22.454127334873544</v>
      </c>
      <c r="E17" s="17">
        <f t="shared" si="2"/>
        <v>0.70571101550822768</v>
      </c>
      <c r="F17" s="17">
        <f t="shared" si="3"/>
        <v>0.19154396943297608</v>
      </c>
      <c r="G17" s="17">
        <f t="shared" si="4"/>
        <v>2.1389608212739826</v>
      </c>
      <c r="H17" s="17">
        <f t="shared" si="5"/>
        <v>0.2201124318071718</v>
      </c>
      <c r="I17" s="17">
        <f t="shared" si="6"/>
        <v>1.3515322461858406</v>
      </c>
      <c r="J17" s="17">
        <f t="shared" si="7"/>
        <v>33.822301338307987</v>
      </c>
      <c r="K17" s="17">
        <f t="shared" si="8"/>
        <v>2.0641828197687375</v>
      </c>
      <c r="L17" s="17">
        <f t="shared" si="9"/>
        <v>43.882039697188645</v>
      </c>
      <c r="M17" s="17">
        <f t="shared" si="10"/>
        <v>40.292214717158416</v>
      </c>
      <c r="N17" s="17">
        <f t="shared" si="11"/>
        <v>41.488823043835161</v>
      </c>
      <c r="O17" s="23">
        <f t="shared" si="12"/>
        <v>0.9438148757733783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0.15283554552894552</v>
      </c>
      <c r="D18" s="17">
        <f t="shared" si="1"/>
        <v>3.9673086416424995E-2</v>
      </c>
      <c r="E18" s="17">
        <f t="shared" si="2"/>
        <v>0.15272603126379097</v>
      </c>
      <c r="F18" s="17">
        <f t="shared" si="3"/>
        <v>6.3010029921577712E-2</v>
      </c>
      <c r="G18" s="17">
        <f t="shared" si="4"/>
        <v>0.49985880405516664</v>
      </c>
      <c r="H18" s="17">
        <f t="shared" si="5"/>
        <v>6.9418569395420085E-2</v>
      </c>
      <c r="I18" s="17">
        <f t="shared" si="6"/>
        <v>0.60337038968981782</v>
      </c>
      <c r="J18" s="17">
        <f t="shared" si="7"/>
        <v>5.9085793219065925</v>
      </c>
      <c r="K18" s="17">
        <f t="shared" si="8"/>
        <v>0.71980619623924325</v>
      </c>
      <c r="L18" s="17">
        <f t="shared" si="9"/>
        <v>0</v>
      </c>
      <c r="M18" s="17">
        <f t="shared" si="10"/>
        <v>0.74135581163575326</v>
      </c>
      <c r="N18" s="17">
        <f t="shared" si="11"/>
        <v>0.49423720775716884</v>
      </c>
      <c r="O18" s="23">
        <f t="shared" si="12"/>
        <v>0.24214531857752039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0.13384173763046869</v>
      </c>
      <c r="D21" s="17">
        <f t="shared" si="1"/>
        <v>0</v>
      </c>
      <c r="E21" s="17">
        <f t="shared" si="2"/>
        <v>0.13371221075681675</v>
      </c>
      <c r="F21" s="17">
        <f t="shared" si="3"/>
        <v>3.8395690990391459E-2</v>
      </c>
      <c r="G21" s="17">
        <f t="shared" si="4"/>
        <v>0</v>
      </c>
      <c r="H21" s="17">
        <f t="shared" si="5"/>
        <v>3.7832429019872271E-2</v>
      </c>
      <c r="I21" s="17">
        <f t="shared" si="6"/>
        <v>0.45381380360162371</v>
      </c>
      <c r="J21" s="17">
        <f t="shared" si="7"/>
        <v>0</v>
      </c>
      <c r="K21" s="17">
        <f t="shared" si="8"/>
        <v>0.4438537479429791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0.1813591679133873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2.7811800053920721E-3</v>
      </c>
      <c r="D22" s="17">
        <f t="shared" si="1"/>
        <v>0</v>
      </c>
      <c r="E22" s="17">
        <f t="shared" si="2"/>
        <v>2.7784884866062336E-3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2.274997531153965E-3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0.9741018113539176</v>
      </c>
      <c r="D25" s="17">
        <f t="shared" ref="D25:O25" si="13">SUM(D15:D24)</f>
        <v>22.493800421289968</v>
      </c>
      <c r="E25" s="17">
        <f t="shared" si="13"/>
        <v>0.99492774601544154</v>
      </c>
      <c r="F25" s="17">
        <f t="shared" si="13"/>
        <v>0.29294969034494528</v>
      </c>
      <c r="G25" s="17">
        <f t="shared" si="13"/>
        <v>2.6388196253291492</v>
      </c>
      <c r="H25" s="17">
        <f t="shared" si="13"/>
        <v>0.32736343022246417</v>
      </c>
      <c r="I25" s="17">
        <f t="shared" si="13"/>
        <v>2.4087164394772822</v>
      </c>
      <c r="J25" s="17">
        <f t="shared" si="13"/>
        <v>39.730880660214581</v>
      </c>
      <c r="K25" s="17">
        <f t="shared" si="13"/>
        <v>3.2278427639509597</v>
      </c>
      <c r="L25" s="17">
        <f t="shared" si="13"/>
        <v>43.882039697188645</v>
      </c>
      <c r="M25" s="17">
        <f t="shared" si="13"/>
        <v>41.033570528794172</v>
      </c>
      <c r="N25" s="17">
        <f t="shared" si="13"/>
        <v>41.983060251592327</v>
      </c>
      <c r="O25" s="17">
        <f t="shared" si="13"/>
        <v>1.3695943597954399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1.6896680290388367E-3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1.6880328334624366E-3</v>
      </c>
      <c r="F29" s="17">
        <f>(SUMIFS(TARIMSALAG2,KAYNAK,A29,SEBEP,B29,SÜRE,"Uzun",BİLDİRİM,"Bildirimli",İL,$B$10,İLÇE,$B$11)/VLOOKUP($B$11,ABONE2,6,FALSE))</f>
        <v>7.5460491338116614E-4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7.4353491465185806E-4</v>
      </c>
      <c r="I29" s="17">
        <f>(SUMIFS(TICARETHANEAG2,KAYNAK,A29,SEBEP,B29,SÜRE,"Uzun",BİLDİRİM,"Bildirimli",İL,$B$10,İLÇE,$B$11)/VLOOKUP($B$11,ABONE2,9,FALSE))</f>
        <v>5.5716953733200379E-3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5.4494108689906026E-3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2.2702652920419805E-3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1.6896680290388367E-3</v>
      </c>
      <c r="D33" s="17">
        <f t="shared" ref="D33:O33" si="14">SUM(D28:D32)</f>
        <v>0</v>
      </c>
      <c r="E33" s="17">
        <f t="shared" si="14"/>
        <v>1.6880328334624366E-3</v>
      </c>
      <c r="F33" s="17">
        <f t="shared" si="14"/>
        <v>7.5460491338116614E-4</v>
      </c>
      <c r="G33" s="17">
        <f t="shared" si="14"/>
        <v>0</v>
      </c>
      <c r="H33" s="17">
        <f t="shared" si="14"/>
        <v>7.4353491465185806E-4</v>
      </c>
      <c r="I33" s="17">
        <f t="shared" si="14"/>
        <v>5.5716953733200379E-3</v>
      </c>
      <c r="J33" s="17">
        <f t="shared" si="14"/>
        <v>0</v>
      </c>
      <c r="K33" s="17">
        <f t="shared" si="14"/>
        <v>5.4494108689906026E-3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2.2702652920419805E-3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16517</v>
      </c>
      <c r="D37" s="22">
        <f>VLOOKUP($B$11,ABONE2,4,FALSE)</f>
        <v>16</v>
      </c>
      <c r="E37" s="22">
        <f>VLOOKUP($B$11,ABONE2,5,FALSE)</f>
        <v>16533</v>
      </c>
      <c r="F37" s="22">
        <f>VLOOKUP($B$11,ABONE2,6,FALSE)</f>
        <v>403</v>
      </c>
      <c r="G37" s="22">
        <f>VLOOKUP($B$11,ABONE2,7,FALSE)</f>
        <v>6</v>
      </c>
      <c r="H37" s="22">
        <f>VLOOKUP($B$11,ABONE2,8,FALSE)</f>
        <v>409</v>
      </c>
      <c r="I37" s="22">
        <f>VLOOKUP($B$11,ABONE2,9,FALSE)</f>
        <v>3164</v>
      </c>
      <c r="J37" s="22">
        <f>VLOOKUP($B$11,ABONE2,10,FALSE)</f>
        <v>71</v>
      </c>
      <c r="K37" s="22">
        <f>VLOOKUP($B$11,ABONE2,11,FALSE)</f>
        <v>3235</v>
      </c>
      <c r="L37" s="36">
        <f>VLOOKUP($B$11,ABONE2,12,FALSE)</f>
        <v>5</v>
      </c>
      <c r="M37" s="36">
        <f>VLOOKUP($B$11,ABONE2,13,FALSE)</f>
        <v>10</v>
      </c>
      <c r="N37" s="36">
        <f>VLOOKUP($B$11,ABONE2,14,FALSE)</f>
        <v>15</v>
      </c>
      <c r="O37" s="36">
        <f>VLOOKUP($B$11,ABONE2,15,FALSE)</f>
        <v>20192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7330.2102500000001</v>
      </c>
      <c r="D38" s="22">
        <f>VLOOKUP($B$11,TUKETIM,4,FALSE)</f>
        <v>212.14455833333332</v>
      </c>
      <c r="E38" s="22">
        <f>VLOOKUP($B$11,TUKETIM,5,FALSE)</f>
        <v>7542.3548083333335</v>
      </c>
      <c r="F38" s="22">
        <f>VLOOKUP($B$11,TUKETIM,6,FALSE)</f>
        <v>87.22496666666666</v>
      </c>
      <c r="G38" s="22">
        <f>VLOOKUP($B$11,TUKETIM,7,FALSE)</f>
        <v>13.924024999999999</v>
      </c>
      <c r="H38" s="22">
        <f>VLOOKUP($B$11,TUKETIM,8,FALSE)</f>
        <v>101.14899166666666</v>
      </c>
      <c r="I38" s="22">
        <f>VLOOKUP($B$11,TUKETIM,9,FALSE)</f>
        <v>2513.5609083333329</v>
      </c>
      <c r="J38" s="22">
        <f>VLOOKUP($B$11,TUKETIM,10,FALSE)</f>
        <v>799.67837499999996</v>
      </c>
      <c r="K38" s="22">
        <f>VLOOKUP($B$11,TUKETIM,11,FALSE)</f>
        <v>3313.2392833333329</v>
      </c>
      <c r="L38" s="36">
        <f>VLOOKUP($B$11,TUKETIM,12,FALSE)</f>
        <v>118.44166666666666</v>
      </c>
      <c r="M38" s="36">
        <f>VLOOKUP($B$11,TUKETIM,13,FALSE)</f>
        <v>497.94134166666657</v>
      </c>
      <c r="N38" s="36">
        <f>VLOOKUP($B$11,TUKETIM,14,FALSE)</f>
        <v>616.38300833333324</v>
      </c>
      <c r="O38" s="36">
        <f>VLOOKUP($B$11,TUKETIM,15,FALSE)</f>
        <v>11573.126091666665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121989.13499999999</v>
      </c>
      <c r="D39" s="22">
        <f>VLOOKUP($B$11,ANLASMA,4,FALSE)</f>
        <v>1782</v>
      </c>
      <c r="E39" s="22">
        <f>VLOOKUP($B$11,ANLASMA,5,FALSE)</f>
        <v>123771.13499999999</v>
      </c>
      <c r="F39" s="22">
        <f>VLOOKUP($B$11,ANLASMA,6,FALSE)</f>
        <v>1959.4259999999999</v>
      </c>
      <c r="G39" s="22">
        <f>VLOOKUP($B$11,ANLASMA,7,FALSE)</f>
        <v>454</v>
      </c>
      <c r="H39" s="22">
        <f>VLOOKUP($B$11,ANLASMA,8,FALSE)</f>
        <v>2413.4259999999999</v>
      </c>
      <c r="I39" s="22">
        <f>VLOOKUP($B$11,ANLASMA,9,FALSE)</f>
        <v>23124.137999999999</v>
      </c>
      <c r="J39" s="22">
        <f>VLOOKUP($B$11,ANLASMA,10,FALSE)</f>
        <v>10416.5</v>
      </c>
      <c r="K39" s="22">
        <f>VLOOKUP($B$11,ANLASMA,11,FALSE)</f>
        <v>33540.637999999999</v>
      </c>
      <c r="L39" s="36">
        <f>VLOOKUP($B$11,ANLASMA,12,FALSE)</f>
        <v>493.10700000000003</v>
      </c>
      <c r="M39" s="36">
        <f>VLOOKUP($B$11,ANLASMA,13,FALSE)</f>
        <v>2676</v>
      </c>
      <c r="N39" s="36">
        <f>VLOOKUP($B$11,ANLASMA,14,FALSE)</f>
        <v>3169.107</v>
      </c>
      <c r="O39" s="36">
        <f>VLOOKUP($B$11,ANLASMA,15,FALSE)</f>
        <v>162894.30599999998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4.9446315061154128E-2</v>
      </c>
      <c r="D17" s="17">
        <f t="shared" si="1"/>
        <v>3.9273070434386097E-2</v>
      </c>
      <c r="E17" s="17">
        <f t="shared" si="2"/>
        <v>4.9445547178554636E-2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7.0018993697788232E-2</v>
      </c>
      <c r="J17" s="17">
        <f t="shared" si="7"/>
        <v>26.13347532116293</v>
      </c>
      <c r="K17" s="17">
        <f t="shared" si="8"/>
        <v>0.11643579575751634</v>
      </c>
      <c r="L17" s="17">
        <f t="shared" si="9"/>
        <v>3.9015522038381314</v>
      </c>
      <c r="M17" s="17">
        <f t="shared" si="10"/>
        <v>26.523649301850526</v>
      </c>
      <c r="N17" s="17">
        <f t="shared" si="11"/>
        <v>4.117000747628726</v>
      </c>
      <c r="O17" s="23">
        <f t="shared" si="12"/>
        <v>5.9714345304364605E-2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3.5509387835860488E-2</v>
      </c>
      <c r="D18" s="17">
        <f t="shared" si="1"/>
        <v>0</v>
      </c>
      <c r="E18" s="17">
        <f t="shared" si="2"/>
        <v>3.5506707565991995E-2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3.9762176666239428E-2</v>
      </c>
      <c r="J18" s="17">
        <f t="shared" si="7"/>
        <v>36.665029968401335</v>
      </c>
      <c r="K18" s="17">
        <f t="shared" si="8"/>
        <v>0.10498866789265625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4.4320106045065664E-2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0.13120039607417139</v>
      </c>
      <c r="D21" s="17">
        <f t="shared" si="1"/>
        <v>0</v>
      </c>
      <c r="E21" s="17">
        <f t="shared" si="2"/>
        <v>0.13119049298966998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0.26396027761376184</v>
      </c>
      <c r="J21" s="17">
        <f t="shared" si="7"/>
        <v>0</v>
      </c>
      <c r="K21" s="17">
        <f t="shared" si="8"/>
        <v>0.26349018677839103</v>
      </c>
      <c r="L21" s="17">
        <f t="shared" si="9"/>
        <v>24.865217570641445</v>
      </c>
      <c r="M21" s="17">
        <f t="shared" si="10"/>
        <v>0</v>
      </c>
      <c r="N21" s="17">
        <f t="shared" si="11"/>
        <v>24.628405974730573</v>
      </c>
      <c r="O21" s="23">
        <f t="shared" si="12"/>
        <v>0.15858282499427548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1.3007072671474424E-4</v>
      </c>
      <c r="D22" s="17">
        <f t="shared" si="1"/>
        <v>0</v>
      </c>
      <c r="E22" s="17">
        <f t="shared" si="2"/>
        <v>1.3006090889836289E-4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1.1346473439678358E-4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0.21628616969790077</v>
      </c>
      <c r="D25" s="17">
        <f t="shared" ref="D25:O25" si="13">SUM(D15:D24)</f>
        <v>3.9273070434386097E-2</v>
      </c>
      <c r="E25" s="17">
        <f t="shared" si="13"/>
        <v>0.21627280864311496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0.37374144797778952</v>
      </c>
      <c r="J25" s="17">
        <f t="shared" si="13"/>
        <v>62.798505289564261</v>
      </c>
      <c r="K25" s="17">
        <f t="shared" si="13"/>
        <v>0.48491465042856363</v>
      </c>
      <c r="L25" s="17">
        <f t="shared" si="13"/>
        <v>28.766769774479577</v>
      </c>
      <c r="M25" s="17">
        <f t="shared" si="13"/>
        <v>26.523649301850526</v>
      </c>
      <c r="N25" s="17">
        <f t="shared" si="13"/>
        <v>28.745406722359299</v>
      </c>
      <c r="O25" s="17">
        <f t="shared" si="13"/>
        <v>0.26273074107810251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7.1934049617418117E-3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7.1928619992255348E-3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1.8726077289854932E-2</v>
      </c>
      <c r="J29" s="17">
        <f>(SUMIFS(TICARETHANEOG2,KAYNAK,A29,SEBEP,B29,SÜRE,"Uzun",BİLDİRİM,"Bildirimli",İL,$B$10,İLÇE,$B$11)/VLOOKUP($B$11,ABONE2,10,FALSE))</f>
        <v>5.2834288981507924E-2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1.8786821117949385E-2</v>
      </c>
      <c r="L29" s="17">
        <f>(SUMIFS(SANAYIAG2,KAYNAK,A29,SEBEP,B29,SÜRE,"Uzun",BİLDİRİM,"Bildirimli",İL,$B$10,İLÇE,$B$11)/VLOOKUP($B$11,ABONE2,12,FALSE))</f>
        <v>0.20656658646935175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0.2045992856458341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8.7512685976799589E-3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1.7488710940151621E-2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1.7487390881771894E-2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5.7149998920881497E-2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5.7048219626750468E-2</v>
      </c>
      <c r="L31" s="17">
        <f>(SUMIFS(SANAYIAG2,KAYNAK,A31,SEBEP,B31,SÜRE,"Uzun",BİLDİRİM,"Bildirimli",İL,$B$10,İLÇE,$B$11)/VLOOKUP($B$11,ABONE2,12,FALSE))</f>
        <v>0.49022976376207927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0.48556090886910708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2.2716658755155932E-2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2.4682115901893432E-2</v>
      </c>
      <c r="D33" s="17">
        <f t="shared" ref="D33:O33" si="14">SUM(D28:D32)</f>
        <v>0</v>
      </c>
      <c r="E33" s="17">
        <f t="shared" si="14"/>
        <v>2.4680252880997428E-2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7.5876076210736429E-2</v>
      </c>
      <c r="J33" s="17">
        <f t="shared" si="14"/>
        <v>5.2834288981507924E-2</v>
      </c>
      <c r="K33" s="17">
        <f t="shared" si="14"/>
        <v>7.583504074469985E-2</v>
      </c>
      <c r="L33" s="17">
        <f t="shared" si="14"/>
        <v>0.69679635023143105</v>
      </c>
      <c r="M33" s="17">
        <f t="shared" si="14"/>
        <v>0</v>
      </c>
      <c r="N33" s="17">
        <f t="shared" si="14"/>
        <v>0.69016019451494115</v>
      </c>
      <c r="O33" s="17">
        <f t="shared" si="14"/>
        <v>3.1467927352835892E-2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211959</v>
      </c>
      <c r="D37" s="22">
        <f>VLOOKUP($B$11,ABONE2,4,FALSE)</f>
        <v>16</v>
      </c>
      <c r="E37" s="22">
        <f>VLOOKUP($B$11,ABONE2,5,FALSE)</f>
        <v>211975</v>
      </c>
      <c r="F37" s="22">
        <f>VLOOKUP($B$11,ABONE2,6,FALSE)</f>
        <v>15</v>
      </c>
      <c r="G37" s="22">
        <f>VLOOKUP($B$11,ABONE2,7,FALSE)</f>
        <v>2</v>
      </c>
      <c r="H37" s="22">
        <f>VLOOKUP($B$11,ABONE2,8,FALSE)</f>
        <v>17</v>
      </c>
      <c r="I37" s="22">
        <f>VLOOKUP($B$11,ABONE2,9,FALSE)</f>
        <v>30828</v>
      </c>
      <c r="J37" s="22">
        <f>VLOOKUP($B$11,ABONE2,10,FALSE)</f>
        <v>55</v>
      </c>
      <c r="K37" s="22">
        <f>VLOOKUP($B$11,ABONE2,11,FALSE)</f>
        <v>30883</v>
      </c>
      <c r="L37" s="36">
        <f>VLOOKUP($B$11,ABONE2,12,FALSE)</f>
        <v>104</v>
      </c>
      <c r="M37" s="36">
        <f>VLOOKUP($B$11,ABONE2,13,FALSE)</f>
        <v>1</v>
      </c>
      <c r="N37" s="36">
        <f>VLOOKUP($B$11,ABONE2,14,FALSE)</f>
        <v>105</v>
      </c>
      <c r="O37" s="36">
        <f>VLOOKUP($B$11,ABONE2,15,FALSE)</f>
        <v>242980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52619.384383333345</v>
      </c>
      <c r="D38" s="22">
        <f>VLOOKUP($B$11,TUKETIM,4,FALSE)</f>
        <v>22.956566666666671</v>
      </c>
      <c r="E38" s="22">
        <f>VLOOKUP($B$11,TUKETIM,5,FALSE)</f>
        <v>52642.340950000013</v>
      </c>
      <c r="F38" s="22">
        <f>VLOOKUP($B$11,TUKETIM,6,FALSE)</f>
        <v>2.8137999999999996</v>
      </c>
      <c r="G38" s="22">
        <f>VLOOKUP($B$11,TUKETIM,7,FALSE)</f>
        <v>13.964616666666666</v>
      </c>
      <c r="H38" s="22">
        <f>VLOOKUP($B$11,TUKETIM,8,FALSE)</f>
        <v>16.778416666666665</v>
      </c>
      <c r="I38" s="22">
        <f>VLOOKUP($B$11,TUKETIM,9,FALSE)</f>
        <v>16369.982216666667</v>
      </c>
      <c r="J38" s="22">
        <f>VLOOKUP($B$11,TUKETIM,10,FALSE)</f>
        <v>4457.1070833333342</v>
      </c>
      <c r="K38" s="22">
        <f>VLOOKUP($B$11,TUKETIM,11,FALSE)</f>
        <v>20827.0893</v>
      </c>
      <c r="L38" s="36">
        <f>VLOOKUP($B$11,TUKETIM,12,FALSE)</f>
        <v>890.86066666666693</v>
      </c>
      <c r="M38" s="36">
        <f>VLOOKUP($B$11,TUKETIM,13,FALSE)</f>
        <v>18.038799999999998</v>
      </c>
      <c r="N38" s="36">
        <f>VLOOKUP($B$11,TUKETIM,14,FALSE)</f>
        <v>908.89946666666697</v>
      </c>
      <c r="O38" s="36">
        <f>VLOOKUP($B$11,TUKETIM,15,FALSE)</f>
        <v>74395.108133333342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955805.2</v>
      </c>
      <c r="D39" s="22">
        <f>VLOOKUP($B$11,ANLASMA,4,FALSE)</f>
        <v>6687.31</v>
      </c>
      <c r="E39" s="22">
        <f>VLOOKUP($B$11,ANLASMA,5,FALSE)</f>
        <v>962492.51</v>
      </c>
      <c r="F39" s="22">
        <f>VLOOKUP($B$11,ANLASMA,6,FALSE)</f>
        <v>70.89</v>
      </c>
      <c r="G39" s="22">
        <f>VLOOKUP($B$11,ANLASMA,7,FALSE)</f>
        <v>72</v>
      </c>
      <c r="H39" s="22">
        <f>VLOOKUP($B$11,ANLASMA,8,FALSE)</f>
        <v>142.88999999999999</v>
      </c>
      <c r="I39" s="22">
        <f>VLOOKUP($B$11,ANLASMA,9,FALSE)</f>
        <v>166076.022</v>
      </c>
      <c r="J39" s="22">
        <f>VLOOKUP($B$11,ANLASMA,10,FALSE)</f>
        <v>23134.31</v>
      </c>
      <c r="K39" s="22">
        <f>VLOOKUP($B$11,ANLASMA,11,FALSE)</f>
        <v>189210.33199999999</v>
      </c>
      <c r="L39" s="36">
        <f>VLOOKUP($B$11,ANLASMA,12,FALSE)</f>
        <v>2513.4499999999998</v>
      </c>
      <c r="M39" s="36">
        <f>VLOOKUP($B$11,ANLASMA,13,FALSE)</f>
        <v>240</v>
      </c>
      <c r="N39" s="36">
        <f>VLOOKUP($B$11,ANLASMA,14,FALSE)</f>
        <v>2753.45</v>
      </c>
      <c r="O39" s="36">
        <f>VLOOKUP($B$11,ANLASMA,15,FALSE)</f>
        <v>1154599.182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0.25318838431141066</v>
      </c>
      <c r="D17" s="17">
        <f t="shared" si="1"/>
        <v>0.93240228356789778</v>
      </c>
      <c r="E17" s="17">
        <f t="shared" si="2"/>
        <v>0.25619901831818398</v>
      </c>
      <c r="F17" s="17">
        <f t="shared" si="3"/>
        <v>0.93781156798096277</v>
      </c>
      <c r="G17" s="17">
        <f t="shared" si="4"/>
        <v>4.8664667508358868</v>
      </c>
      <c r="H17" s="17">
        <f t="shared" si="5"/>
        <v>1.8082718148982713</v>
      </c>
      <c r="I17" s="17">
        <f t="shared" si="6"/>
        <v>0.47563425043571855</v>
      </c>
      <c r="J17" s="17">
        <f t="shared" si="7"/>
        <v>48.212992553914823</v>
      </c>
      <c r="K17" s="17">
        <f t="shared" si="8"/>
        <v>2.8071953670299954</v>
      </c>
      <c r="L17" s="17">
        <f t="shared" si="9"/>
        <v>23.667791933448605</v>
      </c>
      <c r="M17" s="17">
        <f t="shared" si="10"/>
        <v>73.375160091162272</v>
      </c>
      <c r="N17" s="17">
        <f t="shared" si="11"/>
        <v>55.061919190951983</v>
      </c>
      <c r="O17" s="23">
        <f t="shared" si="12"/>
        <v>0.84715057262058735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7.5106794034678528E-2</v>
      </c>
      <c r="D21" s="17">
        <f t="shared" si="1"/>
        <v>0</v>
      </c>
      <c r="E21" s="17">
        <f t="shared" si="2"/>
        <v>7.4773881135652101E-2</v>
      </c>
      <c r="F21" s="17">
        <f t="shared" si="3"/>
        <v>8.1370822868610693E-2</v>
      </c>
      <c r="G21" s="17">
        <f t="shared" si="4"/>
        <v>0</v>
      </c>
      <c r="H21" s="17">
        <f t="shared" si="5"/>
        <v>6.3341735746079431E-2</v>
      </c>
      <c r="I21" s="17">
        <f t="shared" si="6"/>
        <v>3.9350017174417599E-2</v>
      </c>
      <c r="J21" s="17">
        <f t="shared" si="7"/>
        <v>0</v>
      </c>
      <c r="K21" s="17">
        <f t="shared" si="8"/>
        <v>3.7428105840364947E-2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6.7262501721496906E-2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6.650244890910487E-5</v>
      </c>
      <c r="D22" s="17">
        <f t="shared" si="1"/>
        <v>0</v>
      </c>
      <c r="E22" s="17">
        <f t="shared" si="2"/>
        <v>6.6207675002919172E-5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5.0660709027859685E-5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0.32836168079499828</v>
      </c>
      <c r="D25" s="17">
        <f t="shared" ref="D25:O25" si="13">SUM(D15:D24)</f>
        <v>0.93240228356789778</v>
      </c>
      <c r="E25" s="17">
        <f t="shared" si="13"/>
        <v>0.33103910712883899</v>
      </c>
      <c r="F25" s="17">
        <f t="shared" si="13"/>
        <v>1.0191823908495734</v>
      </c>
      <c r="G25" s="17">
        <f t="shared" si="13"/>
        <v>4.8664667508358868</v>
      </c>
      <c r="H25" s="17">
        <f t="shared" si="13"/>
        <v>1.8716135506443508</v>
      </c>
      <c r="I25" s="17">
        <f t="shared" si="13"/>
        <v>0.51498426761013616</v>
      </c>
      <c r="J25" s="17">
        <f t="shared" si="13"/>
        <v>48.212992553914823</v>
      </c>
      <c r="K25" s="17">
        <f t="shared" si="13"/>
        <v>2.8446234728703605</v>
      </c>
      <c r="L25" s="17">
        <f t="shared" si="13"/>
        <v>23.667791933448605</v>
      </c>
      <c r="M25" s="17">
        <f t="shared" si="13"/>
        <v>73.375160091162272</v>
      </c>
      <c r="N25" s="17">
        <f t="shared" si="13"/>
        <v>55.061919190951983</v>
      </c>
      <c r="O25" s="17">
        <f t="shared" si="13"/>
        <v>0.91446373505111211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4.5220148119621259E-2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4.5019708588172794E-2</v>
      </c>
      <c r="F29" s="17">
        <f>(SUMIFS(TARIMSALAG2,KAYNAK,A29,SEBEP,B29,SÜRE,"Uzun",BİLDİRİM,"Bildirimli",İL,$B$10,İLÇE,$B$11)/VLOOKUP($B$11,ABONE2,6,FALSE))</f>
        <v>2.84784749715048E-2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2.216858540326069E-2</v>
      </c>
      <c r="I29" s="17">
        <f>(SUMIFS(TICARETHANEAG2,KAYNAK,A29,SEBEP,B29,SÜRE,"Uzun",BİLDİRİM,"Bildirimli",İL,$B$10,İLÇE,$B$11)/VLOOKUP($B$11,ABONE2,9,FALSE))</f>
        <v>0.27567782697584603</v>
      </c>
      <c r="J29" s="17">
        <f>(SUMIFS(TICARETHANEOG2,KAYNAK,A29,SEBEP,B29,SÜRE,"Uzun",BİLDİRİM,"Bildirimli",İL,$B$10,İLÇE,$B$11)/VLOOKUP($B$11,ABONE2,10,FALSE))</f>
        <v>0.12212450212096225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0.26817806213172973</v>
      </c>
      <c r="L29" s="17">
        <f>(SUMIFS(SANAYIAG2,KAYNAK,A29,SEBEP,B29,SÜRE,"Uzun",BİLDİRİM,"Bildirimli",İL,$B$10,İLÇE,$B$11)/VLOOKUP($B$11,ABONE2,12,FALSE))</f>
        <v>2.1404558991185847</v>
      </c>
      <c r="M29" s="17">
        <f>(SUMIFS(SANAYIOG2,KAYNAK,A29,SEBEP,B29,SÜRE,"Uzun",BİLDİRİM,"Bildirimli",İL,$B$10,İLÇE,$B$11)/VLOOKUP($B$11,ABONE2,13,FALSE))</f>
        <v>2.881208562117346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2.6082996862756969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8.705643535537444E-2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1.4882167330495293E-2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1.4816201720679701E-2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1.6092873697493695E-2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1.5306874641391665E-2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1.4158451235872498E-2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6.0102315450116552E-2</v>
      </c>
      <c r="D33" s="17">
        <f t="shared" ref="D33:O33" si="14">SUM(D28:D32)</f>
        <v>0</v>
      </c>
      <c r="E33" s="17">
        <f t="shared" si="14"/>
        <v>5.9835910308852491E-2</v>
      </c>
      <c r="F33" s="17">
        <f t="shared" si="14"/>
        <v>2.84784749715048E-2</v>
      </c>
      <c r="G33" s="17">
        <f t="shared" si="14"/>
        <v>0</v>
      </c>
      <c r="H33" s="17">
        <f t="shared" si="14"/>
        <v>2.216858540326069E-2</v>
      </c>
      <c r="I33" s="17">
        <f t="shared" si="14"/>
        <v>0.29177070067333971</v>
      </c>
      <c r="J33" s="17">
        <f t="shared" si="14"/>
        <v>0.12212450212096225</v>
      </c>
      <c r="K33" s="17">
        <f t="shared" si="14"/>
        <v>0.28348493677312142</v>
      </c>
      <c r="L33" s="17">
        <f t="shared" si="14"/>
        <v>2.1404558991185847</v>
      </c>
      <c r="M33" s="17">
        <f t="shared" si="14"/>
        <v>2.881208562117346</v>
      </c>
      <c r="N33" s="17">
        <f t="shared" si="14"/>
        <v>2.6082996862756969</v>
      </c>
      <c r="O33" s="17">
        <f t="shared" si="14"/>
        <v>0.10121488659124694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18193</v>
      </c>
      <c r="D37" s="22">
        <f>VLOOKUP($B$11,ABONE2,4,FALSE)</f>
        <v>81</v>
      </c>
      <c r="E37" s="22">
        <f>VLOOKUP($B$11,ABONE2,5,FALSE)</f>
        <v>18274</v>
      </c>
      <c r="F37" s="22">
        <f>VLOOKUP($B$11,ABONE2,6,FALSE)</f>
        <v>924</v>
      </c>
      <c r="G37" s="22">
        <f>VLOOKUP($B$11,ABONE2,7,FALSE)</f>
        <v>263</v>
      </c>
      <c r="H37" s="22">
        <f>VLOOKUP($B$11,ABONE2,8,FALSE)</f>
        <v>1187</v>
      </c>
      <c r="I37" s="22">
        <f>VLOOKUP($B$11,ABONE2,9,FALSE)</f>
        <v>4187</v>
      </c>
      <c r="J37" s="22">
        <f>VLOOKUP($B$11,ABONE2,10,FALSE)</f>
        <v>215</v>
      </c>
      <c r="K37" s="22">
        <f>VLOOKUP($B$11,ABONE2,11,FALSE)</f>
        <v>4402</v>
      </c>
      <c r="L37" s="36">
        <f>VLOOKUP($B$11,ABONE2,12,FALSE)</f>
        <v>7</v>
      </c>
      <c r="M37" s="36">
        <f>VLOOKUP($B$11,ABONE2,13,FALSE)</f>
        <v>12</v>
      </c>
      <c r="N37" s="36">
        <f>VLOOKUP($B$11,ABONE2,14,FALSE)</f>
        <v>19</v>
      </c>
      <c r="O37" s="36">
        <f>VLOOKUP($B$11,ABONE2,15,FALSE)</f>
        <v>23882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4222.4824499999995</v>
      </c>
      <c r="D38" s="22">
        <f>VLOOKUP($B$11,TUKETIM,4,FALSE)</f>
        <v>76.809108333333327</v>
      </c>
      <c r="E38" s="22">
        <f>VLOOKUP($B$11,TUKETIM,5,FALSE)</f>
        <v>4299.2915583333324</v>
      </c>
      <c r="F38" s="22">
        <f>VLOOKUP($B$11,TUKETIM,6,FALSE)</f>
        <v>483.56630833333327</v>
      </c>
      <c r="G38" s="22">
        <f>VLOOKUP($B$11,TUKETIM,7,FALSE)</f>
        <v>375.26632499999994</v>
      </c>
      <c r="H38" s="22">
        <f>VLOOKUP($B$11,TUKETIM,8,FALSE)</f>
        <v>858.83263333333321</v>
      </c>
      <c r="I38" s="22">
        <f>VLOOKUP($B$11,TUKETIM,9,FALSE)</f>
        <v>2313.3199083333334</v>
      </c>
      <c r="J38" s="22">
        <f>VLOOKUP($B$11,TUKETIM,10,FALSE)</f>
        <v>2478.2458249999995</v>
      </c>
      <c r="K38" s="22">
        <f>VLOOKUP($B$11,TUKETIM,11,FALSE)</f>
        <v>4791.5657333333329</v>
      </c>
      <c r="L38" s="36">
        <f>VLOOKUP($B$11,TUKETIM,12,FALSE)</f>
        <v>64.06571666666666</v>
      </c>
      <c r="M38" s="36">
        <f>VLOOKUP($B$11,TUKETIM,13,FALSE)</f>
        <v>174.05811666666668</v>
      </c>
      <c r="N38" s="36">
        <f>VLOOKUP($B$11,TUKETIM,14,FALSE)</f>
        <v>238.12383333333332</v>
      </c>
      <c r="O38" s="36">
        <f>VLOOKUP($B$11,TUKETIM,15,FALSE)</f>
        <v>10187.813758333332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91875.1</v>
      </c>
      <c r="D39" s="22">
        <f>VLOOKUP($B$11,ANLASMA,4,FALSE)</f>
        <v>1765.8</v>
      </c>
      <c r="E39" s="22">
        <f>VLOOKUP($B$11,ANLASMA,5,FALSE)</f>
        <v>93640.900000000009</v>
      </c>
      <c r="F39" s="22">
        <f>VLOOKUP($B$11,ANLASMA,6,FALSE)</f>
        <v>9762.3520000000008</v>
      </c>
      <c r="G39" s="22">
        <f>VLOOKUP($B$11,ANLASMA,7,FALSE)</f>
        <v>6916</v>
      </c>
      <c r="H39" s="22">
        <f>VLOOKUP($B$11,ANLASMA,8,FALSE)</f>
        <v>16678.351999999999</v>
      </c>
      <c r="I39" s="22">
        <f>VLOOKUP($B$11,ANLASMA,9,FALSE)</f>
        <v>27240.859</v>
      </c>
      <c r="J39" s="22">
        <f>VLOOKUP($B$11,ANLASMA,10,FALSE)</f>
        <v>24179.919999999998</v>
      </c>
      <c r="K39" s="22">
        <f>VLOOKUP($B$11,ANLASMA,11,FALSE)</f>
        <v>51420.778999999995</v>
      </c>
      <c r="L39" s="36">
        <f>VLOOKUP($B$11,ANLASMA,12,FALSE)</f>
        <v>445.21</v>
      </c>
      <c r="M39" s="36">
        <f>VLOOKUP($B$11,ANLASMA,13,FALSE)</f>
        <v>2052</v>
      </c>
      <c r="N39" s="36">
        <f>VLOOKUP($B$11,ANLASMA,14,FALSE)</f>
        <v>2497.21</v>
      </c>
      <c r="O39" s="36">
        <f>VLOOKUP($B$11,ANLASMA,15,FALSE)</f>
        <v>164237.24099999998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0.46826918145360824</v>
      </c>
      <c r="D17" s="17">
        <f t="shared" si="1"/>
        <v>37.13192323801379</v>
      </c>
      <c r="E17" s="17">
        <f t="shared" si="2"/>
        <v>0.55229880841936752</v>
      </c>
      <c r="F17" s="17">
        <f t="shared" si="3"/>
        <v>0.41157266699533324</v>
      </c>
      <c r="G17" s="17">
        <f t="shared" si="4"/>
        <v>8.9341354196286034</v>
      </c>
      <c r="H17" s="17">
        <f t="shared" si="5"/>
        <v>0.60151350353657862</v>
      </c>
      <c r="I17" s="17">
        <f t="shared" si="6"/>
        <v>0.97646782207184679</v>
      </c>
      <c r="J17" s="17">
        <f t="shared" si="7"/>
        <v>19.282419372629743</v>
      </c>
      <c r="K17" s="17">
        <f t="shared" si="8"/>
        <v>1.5803150629709544</v>
      </c>
      <c r="L17" s="17">
        <f t="shared" si="9"/>
        <v>4.1408840167345682</v>
      </c>
      <c r="M17" s="17">
        <f t="shared" si="10"/>
        <v>20.79498901599441</v>
      </c>
      <c r="N17" s="17">
        <f t="shared" si="11"/>
        <v>10.386173391457008</v>
      </c>
      <c r="O17" s="23">
        <f t="shared" si="12"/>
        <v>0.69691036934276596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6.9499373547045606E-2</v>
      </c>
      <c r="D21" s="17">
        <f t="shared" si="1"/>
        <v>0</v>
      </c>
      <c r="E21" s="17">
        <f t="shared" si="2"/>
        <v>6.9340087557043004E-2</v>
      </c>
      <c r="F21" s="17">
        <f t="shared" si="3"/>
        <v>8.1917722969181275E-2</v>
      </c>
      <c r="G21" s="17">
        <f t="shared" si="4"/>
        <v>0</v>
      </c>
      <c r="H21" s="17">
        <f t="shared" si="5"/>
        <v>8.0092037282852621E-2</v>
      </c>
      <c r="I21" s="17">
        <f t="shared" si="6"/>
        <v>0.13500509653363121</v>
      </c>
      <c r="J21" s="17">
        <f t="shared" si="7"/>
        <v>0</v>
      </c>
      <c r="K21" s="17">
        <f t="shared" si="8"/>
        <v>0.13055176588736569</v>
      </c>
      <c r="L21" s="17">
        <f t="shared" si="9"/>
        <v>8.4743049021374386</v>
      </c>
      <c r="M21" s="17">
        <f t="shared" si="10"/>
        <v>0</v>
      </c>
      <c r="N21" s="17">
        <f t="shared" si="11"/>
        <v>5.2964405638358985</v>
      </c>
      <c r="O21" s="23">
        <f t="shared" si="12"/>
        <v>8.0680141203336067E-2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2.5779647806767602E-4</v>
      </c>
      <c r="D22" s="17">
        <f t="shared" si="1"/>
        <v>0</v>
      </c>
      <c r="E22" s="17">
        <f t="shared" si="2"/>
        <v>2.572056329257353E-4</v>
      </c>
      <c r="F22" s="17">
        <f t="shared" si="3"/>
        <v>1.9672869637246591E-3</v>
      </c>
      <c r="G22" s="17">
        <f t="shared" si="4"/>
        <v>0</v>
      </c>
      <c r="H22" s="17">
        <f t="shared" si="5"/>
        <v>1.9234423899207181E-3</v>
      </c>
      <c r="I22" s="17">
        <f t="shared" si="6"/>
        <v>3.5819052847353996E-3</v>
      </c>
      <c r="J22" s="17">
        <f t="shared" si="7"/>
        <v>0</v>
      </c>
      <c r="K22" s="17">
        <f t="shared" si="8"/>
        <v>3.4637511632533355E-3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7.5920260628581772E-4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2.847753886522978E-3</v>
      </c>
      <c r="D24" s="17">
        <f t="shared" si="1"/>
        <v>0</v>
      </c>
      <c r="E24" s="17">
        <f t="shared" si="2"/>
        <v>2.841227103993183E-3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3.630406279627301E-3</v>
      </c>
      <c r="J24" s="17">
        <f t="shared" si="7"/>
        <v>0</v>
      </c>
      <c r="K24" s="17">
        <f t="shared" si="8"/>
        <v>3.5106522854554474E-3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2.8037359970808601E-3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0.54087410536524461</v>
      </c>
      <c r="D25" s="17">
        <f t="shared" ref="D25:O25" si="13">SUM(D15:D24)</f>
        <v>37.13192323801379</v>
      </c>
      <c r="E25" s="17">
        <f t="shared" si="13"/>
        <v>0.62473732871332943</v>
      </c>
      <c r="F25" s="17">
        <f t="shared" si="13"/>
        <v>0.49545767692823917</v>
      </c>
      <c r="G25" s="17">
        <f t="shared" si="13"/>
        <v>8.9341354196286034</v>
      </c>
      <c r="H25" s="17">
        <f t="shared" si="13"/>
        <v>0.68352898320935196</v>
      </c>
      <c r="I25" s="17">
        <f t="shared" si="13"/>
        <v>1.1186852301698407</v>
      </c>
      <c r="J25" s="17">
        <f t="shared" si="13"/>
        <v>19.282419372629743</v>
      </c>
      <c r="K25" s="17">
        <f t="shared" si="13"/>
        <v>1.7178412323070289</v>
      </c>
      <c r="L25" s="17">
        <f t="shared" si="13"/>
        <v>12.615188918872008</v>
      </c>
      <c r="M25" s="17">
        <f t="shared" si="13"/>
        <v>20.79498901599441</v>
      </c>
      <c r="N25" s="17">
        <f t="shared" si="13"/>
        <v>15.682613955292908</v>
      </c>
      <c r="O25" s="17">
        <f t="shared" si="13"/>
        <v>0.78115344914946871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1.3478717946342306E-2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1.3447825999804174E-2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3.6629315442085274E-2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3.54210465900325E-2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1.5783499819025316E-2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3.0285932195746705E-2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3.0216519703996896E-2</v>
      </c>
      <c r="F31" s="17">
        <f>(SUMIFS(TARIMSALAG2,KAYNAK,A31,SEBEP,B31,SÜRE,"Uzun",BİLDİRİM,"Bildirimli",İL,$B$10,İLÇE,$B$11)/VLOOKUP($B$11,ABONE2,6,FALSE))</f>
        <v>4.9861344598327945E-2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4.8750093701272181E-2</v>
      </c>
      <c r="I31" s="17">
        <f>(SUMIFS(TICARETHANEAG2,KAYNAK,A31,SEBEP,B31,SÜRE,"Uzun",BİLDİRİM,"Bildirimli",İL,$B$10,İLÇE,$B$11)/VLOOKUP($B$11,ABONE2,9,FALSE))</f>
        <v>6.2538341215914922E-2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6.0475427158192187E-2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3.5063509310214229E-2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4.3764650142089009E-2</v>
      </c>
      <c r="D33" s="17">
        <f t="shared" ref="D33:O33" si="14">SUM(D28:D32)</f>
        <v>0</v>
      </c>
      <c r="E33" s="17">
        <f t="shared" si="14"/>
        <v>4.3664345703801066E-2</v>
      </c>
      <c r="F33" s="17">
        <f t="shared" si="14"/>
        <v>4.9861344598327945E-2</v>
      </c>
      <c r="G33" s="17">
        <f t="shared" si="14"/>
        <v>0</v>
      </c>
      <c r="H33" s="17">
        <f t="shared" si="14"/>
        <v>4.8750093701272181E-2</v>
      </c>
      <c r="I33" s="17">
        <f t="shared" si="14"/>
        <v>9.9167656658000203E-2</v>
      </c>
      <c r="J33" s="17">
        <f t="shared" si="14"/>
        <v>0</v>
      </c>
      <c r="K33" s="17">
        <f t="shared" si="14"/>
        <v>9.5896473748224687E-2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5.0847009129239548E-2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38308</v>
      </c>
      <c r="D37" s="22">
        <f>VLOOKUP($B$11,ABONE2,4,FALSE)</f>
        <v>88</v>
      </c>
      <c r="E37" s="22">
        <f>VLOOKUP($B$11,ABONE2,5,FALSE)</f>
        <v>38396</v>
      </c>
      <c r="F37" s="22">
        <f>VLOOKUP($B$11,ABONE2,6,FALSE)</f>
        <v>2018</v>
      </c>
      <c r="G37" s="22">
        <f>VLOOKUP($B$11,ABONE2,7,FALSE)</f>
        <v>46</v>
      </c>
      <c r="H37" s="22">
        <f>VLOOKUP($B$11,ABONE2,8,FALSE)</f>
        <v>2064</v>
      </c>
      <c r="I37" s="22">
        <f>VLOOKUP($B$11,ABONE2,9,FALSE)</f>
        <v>6039</v>
      </c>
      <c r="J37" s="22">
        <f>VLOOKUP($B$11,ABONE2,10,FALSE)</f>
        <v>206</v>
      </c>
      <c r="K37" s="22">
        <f>VLOOKUP($B$11,ABONE2,11,FALSE)</f>
        <v>6245</v>
      </c>
      <c r="L37" s="36">
        <f>VLOOKUP($B$11,ABONE2,12,FALSE)</f>
        <v>15</v>
      </c>
      <c r="M37" s="36">
        <f>VLOOKUP($B$11,ABONE2,13,FALSE)</f>
        <v>9</v>
      </c>
      <c r="N37" s="36">
        <f>VLOOKUP($B$11,ABONE2,14,FALSE)</f>
        <v>24</v>
      </c>
      <c r="O37" s="36">
        <f>VLOOKUP($B$11,ABONE2,15,FALSE)</f>
        <v>46729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8091.1572000000024</v>
      </c>
      <c r="D38" s="22">
        <f>VLOOKUP($B$11,TUKETIM,4,FALSE)</f>
        <v>844.86970833333328</v>
      </c>
      <c r="E38" s="22">
        <f>VLOOKUP($B$11,TUKETIM,5,FALSE)</f>
        <v>8936.0269083333351</v>
      </c>
      <c r="F38" s="22">
        <f>VLOOKUP($B$11,TUKETIM,6,FALSE)</f>
        <v>487.77595000000008</v>
      </c>
      <c r="G38" s="22">
        <f>VLOOKUP($B$11,TUKETIM,7,FALSE)</f>
        <v>116.57534999999999</v>
      </c>
      <c r="H38" s="22">
        <f>VLOOKUP($B$11,TUKETIM,8,FALSE)</f>
        <v>604.35130000000004</v>
      </c>
      <c r="I38" s="22">
        <f>VLOOKUP($B$11,TUKETIM,9,FALSE)</f>
        <v>3204.3820416666667</v>
      </c>
      <c r="J38" s="22">
        <f>VLOOKUP($B$11,TUKETIM,10,FALSE)</f>
        <v>2299.2846583333335</v>
      </c>
      <c r="K38" s="22">
        <f>VLOOKUP($B$11,TUKETIM,11,FALSE)</f>
        <v>5503.6666999999998</v>
      </c>
      <c r="L38" s="36">
        <f>VLOOKUP($B$11,TUKETIM,12,FALSE)</f>
        <v>28.864933333333333</v>
      </c>
      <c r="M38" s="36">
        <f>VLOOKUP($B$11,TUKETIM,13,FALSE)</f>
        <v>690.67571666666674</v>
      </c>
      <c r="N38" s="36">
        <f>VLOOKUP($B$11,TUKETIM,14,FALSE)</f>
        <v>719.54065000000003</v>
      </c>
      <c r="O38" s="36">
        <f>VLOOKUP($B$11,TUKETIM,15,FALSE)</f>
        <v>15763.585558333336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221474.24</v>
      </c>
      <c r="D39" s="22">
        <f>VLOOKUP($B$11,ANLASMA,4,FALSE)</f>
        <v>14915.784</v>
      </c>
      <c r="E39" s="22">
        <f>VLOOKUP($B$11,ANLASMA,5,FALSE)</f>
        <v>236390.02399999998</v>
      </c>
      <c r="F39" s="22">
        <f>VLOOKUP($B$11,ANLASMA,6,FALSE)</f>
        <v>10614.12</v>
      </c>
      <c r="G39" s="22">
        <f>VLOOKUP($B$11,ANLASMA,7,FALSE)</f>
        <v>2011.9</v>
      </c>
      <c r="H39" s="22">
        <f>VLOOKUP($B$11,ANLASMA,8,FALSE)</f>
        <v>12626.02</v>
      </c>
      <c r="I39" s="22">
        <f>VLOOKUP($B$11,ANLASMA,9,FALSE)</f>
        <v>34989.194000000003</v>
      </c>
      <c r="J39" s="22">
        <f>VLOOKUP($B$11,ANLASMA,10,FALSE)</f>
        <v>41061.909</v>
      </c>
      <c r="K39" s="22">
        <f>VLOOKUP($B$11,ANLASMA,11,FALSE)</f>
        <v>76051.103000000003</v>
      </c>
      <c r="L39" s="36">
        <f>VLOOKUP($B$11,ANLASMA,12,FALSE)</f>
        <v>227.667</v>
      </c>
      <c r="M39" s="36">
        <f>VLOOKUP($B$11,ANLASMA,13,FALSE)</f>
        <v>9525</v>
      </c>
      <c r="N39" s="36">
        <f>VLOOKUP($B$11,ANLASMA,14,FALSE)</f>
        <v>9752.6669999999995</v>
      </c>
      <c r="O39" s="36">
        <f>VLOOKUP($B$11,ANLASMA,15,FALSE)</f>
        <v>334819.81400000001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2.0374360215528334E-3</v>
      </c>
      <c r="D15" s="17">
        <f t="shared" ref="D15:D24" si="1">(SUMIFS(MESKENOG2,KAYNAK,A15,SEBEP,B15,SÜRE,"Uzun",BİLDİRİM,"Bildirimsiz",İL,$B$10,İLÇE,$B$11)/VLOOKUP($B$11,ABONE2,4,FALSE))</f>
        <v>5.6073028729393237E-2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2.0654068230728279E-3</v>
      </c>
      <c r="F15" s="17">
        <f t="shared" ref="F15:F24" si="3">(SUMIFS(TARIMSALAG2,KAYNAK,A15,SEBEP,B15,SÜRE,"Uzun",BİLDİRİM,"Bildirimsiz",İL,$B$10,İLÇE,$B$11)/VLOOKUP($B$11,ABONE2,6,FALSE))</f>
        <v>1.1843266570907564E-2</v>
      </c>
      <c r="G15" s="17">
        <f t="shared" ref="G15:G24" si="4">(SUMIFS(TARIMSALOG2,KAYNAK,A15,SEBEP,B15,SÜRE,"Uzun",BİLDİRİM,"Bildirimsiz",İL,$B$10,İLÇE,$B$11)/VLOOKUP($B$11,ABONE2,7,FALSE))</f>
        <v>6.1387350735085146E-2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1.7566372341016035E-2</v>
      </c>
      <c r="I15" s="17">
        <f t="shared" ref="I15:I24" si="6">(SUMIFS(TICARETHANEAG2,KAYNAK,A15,SEBEP,B15,SÜRE,"Uzun",BİLDİRİM,"Bildirimsiz",İL,$B$10,İLÇE,$B$11)/VLOOKUP($B$11,ABONE2,9,FALSE))</f>
        <v>2.1451803165001372E-2</v>
      </c>
      <c r="J15" s="17">
        <f t="shared" ref="J15:J24" si="7">(SUMIFS(TICARETHANEOG2,KAYNAK,A15,SEBEP,B15,SÜRE,"Uzun",BİLDİRİM,"Bildirimsiz",İL,$B$10,İLÇE,$B$11)/VLOOKUP($B$11,ABONE2,10,FALSE))</f>
        <v>1.2777674399086789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5.171151467478307E-2</v>
      </c>
      <c r="L15" s="17">
        <f t="shared" ref="L15:L24" si="9">(SUMIFS(SANAYIAG2,KAYNAK,A15,SEBEP,B15,SÜRE,"Uzun",BİLDİRİM,"Bildirimsiz",İL,$B$10,İLÇE,$B$11)/VLOOKUP($B$11,ABONE2,12,FALSE))</f>
        <v>8.0297733000833862</v>
      </c>
      <c r="M15" s="17">
        <f t="shared" ref="M15:M24" si="10">(SUMIFS(SANAYIOG2,KAYNAK,A15,SEBEP,B15,SÜRE,"Uzun",BİLDİRİM,"Bildirimsiz",İL,$B$10,İLÇE,$B$11)/VLOOKUP($B$11,ABONE2,13,FALSE))</f>
        <v>0.75799005002779829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4.0250231044005984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1.5264986016351647E-2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0.20882345602949773</v>
      </c>
      <c r="D17" s="17">
        <f t="shared" si="1"/>
        <v>2.3691528881345501</v>
      </c>
      <c r="E17" s="17">
        <f t="shared" si="2"/>
        <v>0.20994172165286054</v>
      </c>
      <c r="F17" s="17">
        <f t="shared" si="3"/>
        <v>1.2951706562948637</v>
      </c>
      <c r="G17" s="17">
        <f t="shared" si="4"/>
        <v>5.1268792448561165</v>
      </c>
      <c r="H17" s="17">
        <f t="shared" si="5"/>
        <v>1.7377920893584069</v>
      </c>
      <c r="I17" s="17">
        <f t="shared" si="6"/>
        <v>0.96843724923254748</v>
      </c>
      <c r="J17" s="17">
        <f t="shared" si="7"/>
        <v>14.09821750221224</v>
      </c>
      <c r="K17" s="17">
        <f t="shared" si="8"/>
        <v>1.2846821092199541</v>
      </c>
      <c r="L17" s="17">
        <f t="shared" si="9"/>
        <v>21.368119093209859</v>
      </c>
      <c r="M17" s="17">
        <f t="shared" si="10"/>
        <v>89.050061787570769</v>
      </c>
      <c r="N17" s="17">
        <f t="shared" si="11"/>
        <v>58.642232461118766</v>
      </c>
      <c r="O17" s="23">
        <f t="shared" si="12"/>
        <v>0.58415351400527737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5.7400398296028566E-3</v>
      </c>
      <c r="D20" s="17">
        <f t="shared" si="1"/>
        <v>0</v>
      </c>
      <c r="E20" s="17">
        <f t="shared" si="2"/>
        <v>5.7370685747919993E-3</v>
      </c>
      <c r="F20" s="17">
        <f t="shared" si="3"/>
        <v>1.7429511981445092E-3</v>
      </c>
      <c r="G20" s="17">
        <f t="shared" si="4"/>
        <v>0</v>
      </c>
      <c r="H20" s="17">
        <f t="shared" si="5"/>
        <v>1.5416134556591873E-3</v>
      </c>
      <c r="I20" s="17">
        <f t="shared" si="6"/>
        <v>0.10917673915605423</v>
      </c>
      <c r="J20" s="17">
        <f t="shared" si="7"/>
        <v>0</v>
      </c>
      <c r="K20" s="17">
        <f t="shared" si="8"/>
        <v>0.1065471001275981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2.3160612013829865E-2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4.5603382486082478E-2</v>
      </c>
      <c r="D21" s="17">
        <f t="shared" si="1"/>
        <v>0</v>
      </c>
      <c r="E21" s="17">
        <f t="shared" si="2"/>
        <v>4.5579776505353158E-2</v>
      </c>
      <c r="F21" s="17">
        <f t="shared" si="3"/>
        <v>0.14162078320140811</v>
      </c>
      <c r="G21" s="17">
        <f t="shared" si="4"/>
        <v>0</v>
      </c>
      <c r="H21" s="17">
        <f t="shared" si="5"/>
        <v>0.12526139872229622</v>
      </c>
      <c r="I21" s="17">
        <f t="shared" si="6"/>
        <v>0.19541384015647129</v>
      </c>
      <c r="J21" s="17">
        <f t="shared" si="7"/>
        <v>0</v>
      </c>
      <c r="K21" s="17">
        <f t="shared" si="8"/>
        <v>0.19070708792382365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7.8531334243346934E-2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0.26220431436673591</v>
      </c>
      <c r="D25" s="17">
        <f t="shared" ref="D25:O25" si="13">SUM(D15:D24)</f>
        <v>2.4252259168639432</v>
      </c>
      <c r="E25" s="17">
        <f t="shared" si="13"/>
        <v>0.26332397355607851</v>
      </c>
      <c r="F25" s="17">
        <f t="shared" si="13"/>
        <v>1.450377657265324</v>
      </c>
      <c r="G25" s="17">
        <f t="shared" si="13"/>
        <v>5.1882665955912017</v>
      </c>
      <c r="H25" s="17">
        <f t="shared" si="13"/>
        <v>1.8821614738773782</v>
      </c>
      <c r="I25" s="17">
        <f t="shared" si="13"/>
        <v>1.2944796317100744</v>
      </c>
      <c r="J25" s="17">
        <f t="shared" si="13"/>
        <v>15.375984942120919</v>
      </c>
      <c r="K25" s="17">
        <f t="shared" si="13"/>
        <v>1.633647811946159</v>
      </c>
      <c r="L25" s="17">
        <f t="shared" si="13"/>
        <v>29.397892393293247</v>
      </c>
      <c r="M25" s="17">
        <f t="shared" si="13"/>
        <v>89.808051837598569</v>
      </c>
      <c r="N25" s="17">
        <f t="shared" si="13"/>
        <v>62.667255565519362</v>
      </c>
      <c r="O25" s="17">
        <f t="shared" si="13"/>
        <v>0.70111044627880581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0.3088679926413751</v>
      </c>
      <c r="D29" s="17">
        <f>(SUMIFS(MESKENOG2,KAYNAK,A29,SEBEP,B29,SÜRE,"Uzun",BİLDİRİM,"Bildirimli",İL,$B$10,İLÇE,$B$11)/VLOOKUP($B$11,ABONE2,4,FALSE))</f>
        <v>2.8880897016120985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0.31020309224669901</v>
      </c>
      <c r="F29" s="17">
        <f>(SUMIFS(TARIMSALAG2,KAYNAK,A29,SEBEP,B29,SÜRE,"Uzun",BİLDİRİM,"Bildirimli",İL,$B$10,İLÇE,$B$11)/VLOOKUP($B$11,ABONE2,6,FALSE))</f>
        <v>1.9276695964039154</v>
      </c>
      <c r="G29" s="17">
        <f>(SUMIFS(TARIMSALOG2,KAYNAK,A29,SEBEP,B29,SÜRE,"Uzun",BİLDİRİM,"Bildirimli",İL,$B$10,İLÇE,$B$11)/VLOOKUP($B$11,ABONE2,7,FALSE))</f>
        <v>6.0891779933245429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2.4083879933743408</v>
      </c>
      <c r="I29" s="17">
        <f>(SUMIFS(TICARETHANEAG2,KAYNAK,A29,SEBEP,B29,SÜRE,"Uzun",BİLDİRİM,"Bildirimli",İL,$B$10,İLÇE,$B$11)/VLOOKUP($B$11,ABONE2,9,FALSE))</f>
        <v>1.9968013321386033</v>
      </c>
      <c r="J29" s="17">
        <f>(SUMIFS(TICARETHANEOG2,KAYNAK,A29,SEBEP,B29,SÜRE,"Uzun",BİLDİRİM,"Bildirimli",İL,$B$10,İLÇE,$B$11)/VLOOKUP($B$11,ABONE2,10,FALSE))</f>
        <v>31.40173076469274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2.7050506411266415</v>
      </c>
      <c r="L29" s="17">
        <f>(SUMIFS(SANAYIAG2,KAYNAK,A29,SEBEP,B29,SÜRE,"Uzun",BİLDİRİM,"Bildirimli",İL,$B$10,İLÇE,$B$11)/VLOOKUP($B$11,ABONE2,12,FALSE))</f>
        <v>64.453131899875444</v>
      </c>
      <c r="M29" s="17">
        <f>(SUMIFS(SANAYIOG2,KAYNAK,A29,SEBEP,B29,SÜRE,"Uzun",BİLDİRİM,"Bildirimli",İL,$B$10,İLÇE,$B$11)/VLOOKUP($B$11,ABONE2,13,FALSE))</f>
        <v>162.85283707025098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118.64427387776342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1.0148794929931062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1.83193504513935E-3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1.8309867684761854E-3</v>
      </c>
      <c r="F31" s="17">
        <f>(SUMIFS(TARIMSALAG2,KAYNAK,A31,SEBEP,B31,SÜRE,"Uzun",BİLDİRİM,"Bildirimli",İL,$B$10,İLÇE,$B$11)/VLOOKUP($B$11,ABONE2,6,FALSE))</f>
        <v>2.449557134275928E-2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2.1665955091719303E-2</v>
      </c>
      <c r="I31" s="17">
        <f>(SUMIFS(TICARETHANEAG2,KAYNAK,A31,SEBEP,B31,SÜRE,"Uzun",BİLDİRİM,"Bildirimli",İL,$B$10,İLÇE,$B$11)/VLOOKUP($B$11,ABONE2,9,FALSE))</f>
        <v>2.0278155883367171E-3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1.9789734718307465E-3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3.6828724245677826E-3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0.31069992768651444</v>
      </c>
      <c r="D33" s="17">
        <f t="shared" ref="D33:O33" si="14">SUM(D28:D32)</f>
        <v>2.8880897016120985</v>
      </c>
      <c r="E33" s="17">
        <f t="shared" si="14"/>
        <v>0.31203407901517521</v>
      </c>
      <c r="F33" s="17">
        <f t="shared" si="14"/>
        <v>1.9521651677466747</v>
      </c>
      <c r="G33" s="17">
        <f t="shared" si="14"/>
        <v>6.0891779933245429</v>
      </c>
      <c r="H33" s="17">
        <f t="shared" si="14"/>
        <v>2.4300539484660599</v>
      </c>
      <c r="I33" s="17">
        <f t="shared" si="14"/>
        <v>1.99882914772694</v>
      </c>
      <c r="J33" s="17">
        <f t="shared" si="14"/>
        <v>31.40173076469274</v>
      </c>
      <c r="K33" s="17">
        <f t="shared" si="14"/>
        <v>2.7070296145984725</v>
      </c>
      <c r="L33" s="17">
        <f t="shared" si="14"/>
        <v>64.453131899875444</v>
      </c>
      <c r="M33" s="17">
        <f t="shared" si="14"/>
        <v>162.85283707025098</v>
      </c>
      <c r="N33" s="17">
        <f t="shared" si="14"/>
        <v>118.64427387776342</v>
      </c>
      <c r="O33" s="17">
        <f t="shared" si="14"/>
        <v>1.0185623654176741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67580</v>
      </c>
      <c r="D37" s="22">
        <f>VLOOKUP($B$11,ABONE2,4,FALSE)</f>
        <v>35</v>
      </c>
      <c r="E37" s="22">
        <f>VLOOKUP($B$11,ABONE2,5,FALSE)</f>
        <v>67615</v>
      </c>
      <c r="F37" s="22">
        <f>VLOOKUP($B$11,ABONE2,6,FALSE)</f>
        <v>7542</v>
      </c>
      <c r="G37" s="22">
        <f>VLOOKUP($B$11,ABONE2,7,FALSE)</f>
        <v>985</v>
      </c>
      <c r="H37" s="22">
        <f>VLOOKUP($B$11,ABONE2,8,FALSE)</f>
        <v>8527</v>
      </c>
      <c r="I37" s="22">
        <f>VLOOKUP($B$11,ABONE2,9,FALSE)</f>
        <v>15964</v>
      </c>
      <c r="J37" s="22">
        <f>VLOOKUP($B$11,ABONE2,10,FALSE)</f>
        <v>394</v>
      </c>
      <c r="K37" s="22">
        <f>VLOOKUP($B$11,ABONE2,11,FALSE)</f>
        <v>16358</v>
      </c>
      <c r="L37" s="36">
        <f>VLOOKUP($B$11,ABONE2,12,FALSE)</f>
        <v>31</v>
      </c>
      <c r="M37" s="36">
        <f>VLOOKUP($B$11,ABONE2,13,FALSE)</f>
        <v>38</v>
      </c>
      <c r="N37" s="36">
        <f>VLOOKUP($B$11,ABONE2,14,FALSE)</f>
        <v>69</v>
      </c>
      <c r="O37" s="36">
        <f>VLOOKUP($B$11,ABONE2,15,FALSE)</f>
        <v>92569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12731.338258333333</v>
      </c>
      <c r="D38" s="22">
        <f>VLOOKUP($B$11,TUKETIM,4,FALSE)</f>
        <v>50.792550000000006</v>
      </c>
      <c r="E38" s="22">
        <f>VLOOKUP($B$11,TUKETIM,5,FALSE)</f>
        <v>12782.130808333333</v>
      </c>
      <c r="F38" s="22">
        <f>VLOOKUP($B$11,TUKETIM,6,FALSE)</f>
        <v>6962.9486416666687</v>
      </c>
      <c r="G38" s="22">
        <f>VLOOKUP($B$11,TUKETIM,7,FALSE)</f>
        <v>4361.6367833333343</v>
      </c>
      <c r="H38" s="22">
        <f>VLOOKUP($B$11,TUKETIM,8,FALSE)</f>
        <v>11324.585425000003</v>
      </c>
      <c r="I38" s="22">
        <f>VLOOKUP($B$11,TUKETIM,9,FALSE)</f>
        <v>8345.5145916666661</v>
      </c>
      <c r="J38" s="22">
        <f>VLOOKUP($B$11,TUKETIM,10,FALSE)</f>
        <v>3579.3810499999995</v>
      </c>
      <c r="K38" s="22">
        <f>VLOOKUP($B$11,TUKETIM,11,FALSE)</f>
        <v>11924.895641666666</v>
      </c>
      <c r="L38" s="36">
        <f>VLOOKUP($B$11,TUKETIM,12,FALSE)</f>
        <v>256.55359166666665</v>
      </c>
      <c r="M38" s="36">
        <f>VLOOKUP($B$11,TUKETIM,13,FALSE)</f>
        <v>3818.2837833333333</v>
      </c>
      <c r="N38" s="36">
        <f>VLOOKUP($B$11,TUKETIM,14,FALSE)</f>
        <v>4074.8373750000001</v>
      </c>
      <c r="O38" s="36">
        <f>VLOOKUP($B$11,TUKETIM,15,FALSE)</f>
        <v>40106.449250000005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311014.33600000001</v>
      </c>
      <c r="D39" s="22">
        <f>VLOOKUP($B$11,ANLASMA,4,FALSE)</f>
        <v>721.2</v>
      </c>
      <c r="E39" s="22">
        <f>VLOOKUP($B$11,ANLASMA,5,FALSE)</f>
        <v>311735.53600000002</v>
      </c>
      <c r="F39" s="22">
        <f>VLOOKUP($B$11,ANLASMA,6,FALSE)</f>
        <v>47032.258000000002</v>
      </c>
      <c r="G39" s="22">
        <f>VLOOKUP($B$11,ANLASMA,7,FALSE)</f>
        <v>31588.451000000001</v>
      </c>
      <c r="H39" s="22">
        <f>VLOOKUP($B$11,ANLASMA,8,FALSE)</f>
        <v>78620.709000000003</v>
      </c>
      <c r="I39" s="22">
        <f>VLOOKUP($B$11,ANLASMA,9,FALSE)</f>
        <v>90225.373999999996</v>
      </c>
      <c r="J39" s="22">
        <f>VLOOKUP($B$11,ANLASMA,10,FALSE)</f>
        <v>55561.101000000002</v>
      </c>
      <c r="K39" s="22">
        <f>VLOOKUP($B$11,ANLASMA,11,FALSE)</f>
        <v>145786.47500000001</v>
      </c>
      <c r="L39" s="36">
        <f>VLOOKUP($B$11,ANLASMA,12,FALSE)</f>
        <v>1412.4280000000001</v>
      </c>
      <c r="M39" s="36">
        <f>VLOOKUP($B$11,ANLASMA,13,FALSE)</f>
        <v>18880</v>
      </c>
      <c r="N39" s="36">
        <f>VLOOKUP($B$11,ANLASMA,14,FALSE)</f>
        <v>20292.428</v>
      </c>
      <c r="O39" s="36">
        <f>VLOOKUP($B$11,ANLASMA,15,FALSE)</f>
        <v>556435.14800000004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0.27984511188484146</v>
      </c>
      <c r="D17" s="17">
        <f t="shared" si="1"/>
        <v>1.2683190674950013</v>
      </c>
      <c r="E17" s="17">
        <f t="shared" si="2"/>
        <v>0.28017508594320428</v>
      </c>
      <c r="F17" s="17">
        <f t="shared" si="3"/>
        <v>0.73747836246821108</v>
      </c>
      <c r="G17" s="17">
        <f t="shared" si="4"/>
        <v>4.2634052782806737</v>
      </c>
      <c r="H17" s="17">
        <f t="shared" si="5"/>
        <v>1.3148738200367136</v>
      </c>
      <c r="I17" s="17">
        <f t="shared" si="6"/>
        <v>0.73858347994318707</v>
      </c>
      <c r="J17" s="17">
        <f t="shared" si="7"/>
        <v>18.429591634436797</v>
      </c>
      <c r="K17" s="17">
        <f t="shared" si="8"/>
        <v>1.2971795032778719</v>
      </c>
      <c r="L17" s="17">
        <f t="shared" si="9"/>
        <v>2.4611391969745524</v>
      </c>
      <c r="M17" s="17">
        <f t="shared" si="10"/>
        <v>174.25167453402054</v>
      </c>
      <c r="N17" s="17">
        <f t="shared" si="11"/>
        <v>142.15893716336359</v>
      </c>
      <c r="O17" s="23">
        <f t="shared" si="12"/>
        <v>0.69040532556311462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9.2635451556834128E-2</v>
      </c>
      <c r="D21" s="17">
        <f t="shared" si="1"/>
        <v>0</v>
      </c>
      <c r="E21" s="17">
        <f t="shared" si="2"/>
        <v>9.2604527832718789E-2</v>
      </c>
      <c r="F21" s="17">
        <f t="shared" si="3"/>
        <v>2.2119986053626244E-2</v>
      </c>
      <c r="G21" s="17">
        <f t="shared" si="4"/>
        <v>0</v>
      </c>
      <c r="H21" s="17">
        <f t="shared" si="5"/>
        <v>1.849768196911307E-2</v>
      </c>
      <c r="I21" s="17">
        <f t="shared" si="6"/>
        <v>0.16159216482796598</v>
      </c>
      <c r="J21" s="17">
        <f t="shared" si="7"/>
        <v>0</v>
      </c>
      <c r="K21" s="17">
        <f t="shared" si="8"/>
        <v>0.15648986992839481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9.8337113784570968E-2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2.6664275549666903E-5</v>
      </c>
      <c r="D22" s="17">
        <f t="shared" si="1"/>
        <v>0</v>
      </c>
      <c r="E22" s="17">
        <f t="shared" si="2"/>
        <v>2.6655374435817121E-5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2.0790436338507422E-5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0.37250722771722522</v>
      </c>
      <c r="D25" s="17">
        <f t="shared" ref="D25:O25" si="13">SUM(D15:D24)</f>
        <v>1.2683190674950013</v>
      </c>
      <c r="E25" s="17">
        <f t="shared" si="13"/>
        <v>0.37280626915035886</v>
      </c>
      <c r="F25" s="17">
        <f t="shared" si="13"/>
        <v>0.75959834852183727</v>
      </c>
      <c r="G25" s="17">
        <f t="shared" si="13"/>
        <v>4.2634052782806737</v>
      </c>
      <c r="H25" s="17">
        <f t="shared" si="13"/>
        <v>1.3333715020058268</v>
      </c>
      <c r="I25" s="17">
        <f t="shared" si="13"/>
        <v>0.90017564477115308</v>
      </c>
      <c r="J25" s="17">
        <f t="shared" si="13"/>
        <v>18.429591634436797</v>
      </c>
      <c r="K25" s="17">
        <f t="shared" si="13"/>
        <v>1.4536693732062667</v>
      </c>
      <c r="L25" s="17">
        <f t="shared" si="13"/>
        <v>2.4611391969745524</v>
      </c>
      <c r="M25" s="17">
        <f t="shared" si="13"/>
        <v>174.25167453402054</v>
      </c>
      <c r="N25" s="17">
        <f t="shared" si="13"/>
        <v>142.15893716336359</v>
      </c>
      <c r="O25" s="17">
        <f t="shared" si="13"/>
        <v>0.78876322978402413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9.298411089182829E-3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9.2953070777660289E-3</v>
      </c>
      <c r="F28" s="17">
        <f>(SUMIFS(TARIMSALAG2,KAYNAK,A28,SEBEP,B28,SÜRE,"Uzun",BİLDİRİM,"Bildirimli",İL,$B$10,İLÇE,$B$11)/VLOOKUP($B$11,ABONE2,6,FALSE))</f>
        <v>1.8605958788368991E-3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1.5559101509526171E-3</v>
      </c>
      <c r="I28" s="17">
        <f>(SUMIFS(TICARETHANEAG2,KAYNAK,A28,SEBEP,B28,SÜRE,"Uzun",BİLDİRİM,"Bildirimli",İL,$B$10,İLÇE,$B$11)/VLOOKUP($B$11,ABONE2,9,FALSE))</f>
        <v>1.7412389775209959E-2</v>
      </c>
      <c r="J28" s="17">
        <f>(SUMIFS(TICARETHANEOG2,KAYNAK,A28,SEBEP,B28,SÜRE,"Uzun",BİLDİRİM,"Bildirimli",İL,$B$10,İLÇE,$B$11)/VLOOKUP($B$11,ABONE2,10,FALSE))</f>
        <v>1.8206002256684126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7.4348294482233179E-2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25.161892931342891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20.461319526586525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4.6162296987728453E-2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0.28452547390452465</v>
      </c>
      <c r="D29" s="17">
        <f>(SUMIFS(MESKENOG2,KAYNAK,A29,SEBEP,B29,SÜRE,"Uzun",BİLDİRİM,"Bildirimli",İL,$B$10,İLÇE,$B$11)/VLOOKUP($B$11,ABONE2,4,FALSE))</f>
        <v>0.39017378697415656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0.28456074160421962</v>
      </c>
      <c r="F29" s="17">
        <f>(SUMIFS(TARIMSALAG2,KAYNAK,A29,SEBEP,B29,SÜRE,"Uzun",BİLDİRİM,"Bildirimli",İL,$B$10,İLÇE,$B$11)/VLOOKUP($B$11,ABONE2,6,FALSE))</f>
        <v>0.12337340045201885</v>
      </c>
      <c r="G29" s="17">
        <f>(SUMIFS(TARIMSALOG2,KAYNAK,A29,SEBEP,B29,SÜRE,"Uzun",BİLDİRİM,"Bildirimli",İL,$B$10,İLÇE,$B$11)/VLOOKUP($B$11,ABONE2,7,FALSE))</f>
        <v>0.36736251201165787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0.16332834225155649</v>
      </c>
      <c r="I29" s="17">
        <f>(SUMIFS(TICARETHANEAG2,KAYNAK,A29,SEBEP,B29,SÜRE,"Uzun",BİLDİRİM,"Bildirimli",İL,$B$10,İLÇE,$B$11)/VLOOKUP($B$11,ABONE2,9,FALSE))</f>
        <v>0.85725224060701599</v>
      </c>
      <c r="J29" s="17">
        <f>(SUMIFS(TICARETHANEOG2,KAYNAK,A29,SEBEP,B29,SÜRE,"Uzun",BİLDİRİM,"Bildirimli",İL,$B$10,İLÇE,$B$11)/VLOOKUP($B$11,ABONE2,10,FALSE))</f>
        <v>0.62732580071134614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0.84999228154399353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30.942764041642853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25.162247682215067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0.40057839123655525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2.1164934641361793E-2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2.115786932685456E-2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1.7822014933580241E-2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1.7259282353120683E-2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1.9261996178649075E-2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0.31498881963506931</v>
      </c>
      <c r="D33" s="17">
        <f t="shared" ref="D33:O33" si="14">SUM(D28:D32)</f>
        <v>0.39017378697415656</v>
      </c>
      <c r="E33" s="17">
        <f t="shared" si="14"/>
        <v>0.31501391800884021</v>
      </c>
      <c r="F33" s="17">
        <f t="shared" si="14"/>
        <v>0.12523399633085575</v>
      </c>
      <c r="G33" s="17">
        <f t="shared" si="14"/>
        <v>0.36736251201165787</v>
      </c>
      <c r="H33" s="17">
        <f t="shared" si="14"/>
        <v>0.16488425240250909</v>
      </c>
      <c r="I33" s="17">
        <f t="shared" si="14"/>
        <v>0.89248664531580624</v>
      </c>
      <c r="J33" s="17">
        <f t="shared" si="14"/>
        <v>2.4479260263797586</v>
      </c>
      <c r="K33" s="17">
        <f t="shared" si="14"/>
        <v>0.94159985837934734</v>
      </c>
      <c r="L33" s="17">
        <f t="shared" si="14"/>
        <v>0</v>
      </c>
      <c r="M33" s="17">
        <f t="shared" si="14"/>
        <v>56.104656972985744</v>
      </c>
      <c r="N33" s="17">
        <f t="shared" si="14"/>
        <v>45.623567208801589</v>
      </c>
      <c r="O33" s="17">
        <f t="shared" si="14"/>
        <v>0.4660026844029328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53903</v>
      </c>
      <c r="D37" s="22">
        <f>VLOOKUP($B$11,ABONE2,4,FALSE)</f>
        <v>18</v>
      </c>
      <c r="E37" s="22">
        <f>VLOOKUP($B$11,ABONE2,5,FALSE)</f>
        <v>53921</v>
      </c>
      <c r="F37" s="22">
        <f>VLOOKUP($B$11,ABONE2,6,FALSE)</f>
        <v>3401</v>
      </c>
      <c r="G37" s="22">
        <f>VLOOKUP($B$11,ABONE2,7,FALSE)</f>
        <v>666</v>
      </c>
      <c r="H37" s="22">
        <f>VLOOKUP($B$11,ABONE2,8,FALSE)</f>
        <v>4067</v>
      </c>
      <c r="I37" s="22">
        <f>VLOOKUP($B$11,ABONE2,9,FALSE)</f>
        <v>10704</v>
      </c>
      <c r="J37" s="22">
        <f>VLOOKUP($B$11,ABONE2,10,FALSE)</f>
        <v>349</v>
      </c>
      <c r="K37" s="22">
        <f>VLOOKUP($B$11,ABONE2,11,FALSE)</f>
        <v>11053</v>
      </c>
      <c r="L37" s="36">
        <f>VLOOKUP($B$11,ABONE2,12,FALSE)</f>
        <v>17</v>
      </c>
      <c r="M37" s="36">
        <f>VLOOKUP($B$11,ABONE2,13,FALSE)</f>
        <v>74</v>
      </c>
      <c r="N37" s="36">
        <f>VLOOKUP($B$11,ABONE2,14,FALSE)</f>
        <v>91</v>
      </c>
      <c r="O37" s="36">
        <f>VLOOKUP($B$11,ABONE2,15,FALSE)</f>
        <v>69132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9961.7344166666662</v>
      </c>
      <c r="D38" s="22">
        <f>VLOOKUP($B$11,TUKETIM,4,FALSE)</f>
        <v>9.6580166666666685</v>
      </c>
      <c r="E38" s="22">
        <f>VLOOKUP($B$11,TUKETIM,5,FALSE)</f>
        <v>9971.3924333333325</v>
      </c>
      <c r="F38" s="22">
        <f>VLOOKUP($B$11,TUKETIM,6,FALSE)</f>
        <v>1843.6287833333333</v>
      </c>
      <c r="G38" s="22">
        <f>VLOOKUP($B$11,TUKETIM,7,FALSE)</f>
        <v>1904.5868</v>
      </c>
      <c r="H38" s="22">
        <f>VLOOKUP($B$11,TUKETIM,8,FALSE)</f>
        <v>3748.2155833333336</v>
      </c>
      <c r="I38" s="22">
        <f>VLOOKUP($B$11,TUKETIM,9,FALSE)</f>
        <v>4905.5901416666675</v>
      </c>
      <c r="J38" s="22">
        <f>VLOOKUP($B$11,TUKETIM,10,FALSE)</f>
        <v>2940.7878999999994</v>
      </c>
      <c r="K38" s="22">
        <f>VLOOKUP($B$11,TUKETIM,11,FALSE)</f>
        <v>7846.3780416666668</v>
      </c>
      <c r="L38" s="36">
        <f>VLOOKUP($B$11,TUKETIM,12,FALSE)</f>
        <v>138.44873333333334</v>
      </c>
      <c r="M38" s="36">
        <f>VLOOKUP($B$11,TUKETIM,13,FALSE)</f>
        <v>12895.322608333332</v>
      </c>
      <c r="N38" s="36">
        <f>VLOOKUP($B$11,TUKETIM,14,FALSE)</f>
        <v>13033.771341666665</v>
      </c>
      <c r="O38" s="36">
        <f>VLOOKUP($B$11,TUKETIM,15,FALSE)</f>
        <v>34599.757399999995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229440.73800000001</v>
      </c>
      <c r="D39" s="22">
        <f>VLOOKUP($B$11,ANLASMA,4,FALSE)</f>
        <v>724.21</v>
      </c>
      <c r="E39" s="22">
        <f>VLOOKUP($B$11,ANLASMA,5,FALSE)</f>
        <v>230164.948</v>
      </c>
      <c r="F39" s="22">
        <f>VLOOKUP($B$11,ANLASMA,6,FALSE)</f>
        <v>31480.215</v>
      </c>
      <c r="G39" s="22">
        <f>VLOOKUP($B$11,ANLASMA,7,FALSE)</f>
        <v>20270.43</v>
      </c>
      <c r="H39" s="22">
        <f>VLOOKUP($B$11,ANLASMA,8,FALSE)</f>
        <v>51750.645000000004</v>
      </c>
      <c r="I39" s="22">
        <f>VLOOKUP($B$11,ANLASMA,9,FALSE)</f>
        <v>57791.241999999998</v>
      </c>
      <c r="J39" s="22">
        <f>VLOOKUP($B$11,ANLASMA,10,FALSE)</f>
        <v>71283.335999999996</v>
      </c>
      <c r="K39" s="22">
        <f>VLOOKUP($B$11,ANLASMA,11,FALSE)</f>
        <v>129074.57799999999</v>
      </c>
      <c r="L39" s="36">
        <f>VLOOKUP($B$11,ANLASMA,12,FALSE)</f>
        <v>721.76700000000005</v>
      </c>
      <c r="M39" s="36">
        <f>VLOOKUP($B$11,ANLASMA,13,FALSE)</f>
        <v>89726.24</v>
      </c>
      <c r="N39" s="36">
        <f>VLOOKUP($B$11,ANLASMA,14,FALSE)</f>
        <v>90448.007000000012</v>
      </c>
      <c r="O39" s="36">
        <f>VLOOKUP($B$11,ANLASMA,15,FALSE)</f>
        <v>501438.17800000007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0.83750682704868151</v>
      </c>
      <c r="D17" s="17">
        <f t="shared" si="1"/>
        <v>3.1670627982014157</v>
      </c>
      <c r="E17" s="17">
        <f t="shared" si="2"/>
        <v>0.8401787925572396</v>
      </c>
      <c r="F17" s="17">
        <f t="shared" si="3"/>
        <v>1.7716363847860854</v>
      </c>
      <c r="G17" s="17">
        <f t="shared" si="4"/>
        <v>27.394366048266779</v>
      </c>
      <c r="H17" s="17">
        <f t="shared" si="5"/>
        <v>10.463445740595791</v>
      </c>
      <c r="I17" s="17">
        <f t="shared" si="6"/>
        <v>1.7327348345565179</v>
      </c>
      <c r="J17" s="17">
        <f t="shared" si="7"/>
        <v>84.800735763710122</v>
      </c>
      <c r="K17" s="17">
        <f t="shared" si="8"/>
        <v>6.5947987636768541</v>
      </c>
      <c r="L17" s="17">
        <f t="shared" si="9"/>
        <v>216.46210729221434</v>
      </c>
      <c r="M17" s="17">
        <f t="shared" si="10"/>
        <v>418.72971899956764</v>
      </c>
      <c r="N17" s="17">
        <f t="shared" si="11"/>
        <v>399.33419458927347</v>
      </c>
      <c r="O17" s="23">
        <f t="shared" si="12"/>
        <v>2.4222135152598465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6.8113644463854317E-2</v>
      </c>
      <c r="D21" s="17">
        <f t="shared" si="1"/>
        <v>0</v>
      </c>
      <c r="E21" s="17">
        <f t="shared" si="2"/>
        <v>6.803551914258138E-2</v>
      </c>
      <c r="F21" s="17">
        <f t="shared" si="3"/>
        <v>8.8821335959308384E-2</v>
      </c>
      <c r="G21" s="17">
        <f t="shared" si="4"/>
        <v>0</v>
      </c>
      <c r="H21" s="17">
        <f t="shared" si="5"/>
        <v>5.8691130121521794E-2</v>
      </c>
      <c r="I21" s="17">
        <f t="shared" si="6"/>
        <v>0.20733981034812698</v>
      </c>
      <c r="J21" s="17">
        <f t="shared" si="7"/>
        <v>0</v>
      </c>
      <c r="K21" s="17">
        <f t="shared" si="8"/>
        <v>0.19520397703459799</v>
      </c>
      <c r="L21" s="17">
        <f t="shared" si="9"/>
        <v>24.582173273673895</v>
      </c>
      <c r="M21" s="17">
        <f t="shared" si="10"/>
        <v>0</v>
      </c>
      <c r="N21" s="17">
        <f t="shared" si="11"/>
        <v>2.3571946974755789</v>
      </c>
      <c r="O21" s="23">
        <f t="shared" si="12"/>
        <v>9.2089564071346192E-2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0.90562047151253577</v>
      </c>
      <c r="D25" s="17">
        <f t="shared" ref="D25:O25" si="13">SUM(D15:D24)</f>
        <v>3.1670627982014157</v>
      </c>
      <c r="E25" s="17">
        <f t="shared" si="13"/>
        <v>0.90821431169982092</v>
      </c>
      <c r="F25" s="17">
        <f t="shared" si="13"/>
        <v>1.8604577207453938</v>
      </c>
      <c r="G25" s="17">
        <f t="shared" si="13"/>
        <v>27.394366048266779</v>
      </c>
      <c r="H25" s="17">
        <f t="shared" si="13"/>
        <v>10.522136870717313</v>
      </c>
      <c r="I25" s="17">
        <f t="shared" si="13"/>
        <v>1.9400746449046449</v>
      </c>
      <c r="J25" s="17">
        <f t="shared" si="13"/>
        <v>84.800735763710122</v>
      </c>
      <c r="K25" s="17">
        <f t="shared" si="13"/>
        <v>6.7900027407114525</v>
      </c>
      <c r="L25" s="17">
        <f t="shared" si="13"/>
        <v>241.04428056588824</v>
      </c>
      <c r="M25" s="17">
        <f t="shared" si="13"/>
        <v>418.72971899956764</v>
      </c>
      <c r="N25" s="17">
        <f t="shared" si="13"/>
        <v>401.69138928674903</v>
      </c>
      <c r="O25" s="17">
        <f t="shared" si="13"/>
        <v>2.5143030793311927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0.16840448752963919</v>
      </c>
      <c r="D29" s="17">
        <f>(SUMIFS(MESKENOG2,KAYNAK,A29,SEBEP,B29,SÜRE,"Uzun",BİLDİRİM,"Bildirimli",İL,$B$10,İLÇE,$B$11)/VLOOKUP($B$11,ABONE2,4,FALSE))</f>
        <v>0.66635685273629952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0.16897563137044533</v>
      </c>
      <c r="F29" s="17">
        <f>(SUMIFS(TARIMSALAG2,KAYNAK,A29,SEBEP,B29,SÜRE,"Uzun",BİLDİRİM,"Bildirimli",İL,$B$10,İLÇE,$B$11)/VLOOKUP($B$11,ABONE2,6,FALSE))</f>
        <v>0.54007186159726783</v>
      </c>
      <c r="G29" s="17">
        <f>(SUMIFS(TARIMSALOG2,KAYNAK,A29,SEBEP,B29,SÜRE,"Uzun",BİLDİRİM,"Bildirimli",İL,$B$10,İLÇE,$B$11)/VLOOKUP($B$11,ABONE2,7,FALSE))</f>
        <v>2.7304497301094184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1.2830975696437923</v>
      </c>
      <c r="I29" s="17">
        <f>(SUMIFS(TICARETHANEAG2,KAYNAK,A29,SEBEP,B29,SÜRE,"Uzun",BİLDİRİM,"Bildirimli",İL,$B$10,İLÇE,$B$11)/VLOOKUP($B$11,ABONE2,9,FALSE))</f>
        <v>0.30624996353907497</v>
      </c>
      <c r="J29" s="17">
        <f>(SUMIFS(TICARETHANEOG2,KAYNAK,A29,SEBEP,B29,SÜRE,"Uzun",BİLDİRİM,"Bildirimli",İL,$B$10,İLÇE,$B$11)/VLOOKUP($B$11,ABONE2,10,FALSE))</f>
        <v>6.6386488736345131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0.67689242491038737</v>
      </c>
      <c r="L29" s="17">
        <f>(SUMIFS(SANAYIAG2,KAYNAK,A29,SEBEP,B29,SÜRE,"Uzun",BİLDİRİM,"Bildirimli",İL,$B$10,İLÇE,$B$11)/VLOOKUP($B$11,ABONE2,12,FALSE))</f>
        <v>272.03175730983111</v>
      </c>
      <c r="M29" s="17">
        <f>(SUMIFS(SANAYIOG2,KAYNAK,A29,SEBEP,B29,SÜRE,"Uzun",BİLDİRİM,"Bildirimli",İL,$B$10,İLÇE,$B$11)/VLOOKUP($B$11,ABONE2,13,FALSE))</f>
        <v>23.651511482244427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47.468795328725342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0.32805602391913269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2.4579840324341243E-2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2.4551647618793155E-2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6.1933484822335547E-3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5.8308447994782422E-3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2.1323889683610542E-2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0.19298432785398043</v>
      </c>
      <c r="D33" s="17">
        <f t="shared" ref="D33:O33" si="14">SUM(D28:D32)</f>
        <v>0.66635685273629952</v>
      </c>
      <c r="E33" s="17">
        <f t="shared" si="14"/>
        <v>0.19352727898923849</v>
      </c>
      <c r="F33" s="17">
        <f t="shared" si="14"/>
        <v>0.54007186159726783</v>
      </c>
      <c r="G33" s="17">
        <f t="shared" si="14"/>
        <v>2.7304497301094184</v>
      </c>
      <c r="H33" s="17">
        <f t="shared" si="14"/>
        <v>1.2830975696437923</v>
      </c>
      <c r="I33" s="17">
        <f t="shared" si="14"/>
        <v>0.31244331202130854</v>
      </c>
      <c r="J33" s="17">
        <f t="shared" si="14"/>
        <v>6.6386488736345131</v>
      </c>
      <c r="K33" s="17">
        <f t="shared" si="14"/>
        <v>0.68272326970986563</v>
      </c>
      <c r="L33" s="17">
        <f t="shared" si="14"/>
        <v>272.03175730983111</v>
      </c>
      <c r="M33" s="17">
        <f t="shared" si="14"/>
        <v>23.651511482244427</v>
      </c>
      <c r="N33" s="17">
        <f t="shared" si="14"/>
        <v>47.468795328725342</v>
      </c>
      <c r="O33" s="17">
        <f t="shared" si="14"/>
        <v>0.34937991360274323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40930</v>
      </c>
      <c r="D37" s="22">
        <f>VLOOKUP($B$11,ABONE2,4,FALSE)</f>
        <v>47</v>
      </c>
      <c r="E37" s="22">
        <f>VLOOKUP($B$11,ABONE2,5,FALSE)</f>
        <v>40977</v>
      </c>
      <c r="F37" s="22">
        <f>VLOOKUP($B$11,ABONE2,6,FALSE)</f>
        <v>187</v>
      </c>
      <c r="G37" s="22">
        <f>VLOOKUP($B$11,ABONE2,7,FALSE)</f>
        <v>96</v>
      </c>
      <c r="H37" s="22">
        <f>VLOOKUP($B$11,ABONE2,8,FALSE)</f>
        <v>283</v>
      </c>
      <c r="I37" s="22">
        <f>VLOOKUP($B$11,ABONE2,9,FALSE)</f>
        <v>7576</v>
      </c>
      <c r="J37" s="22">
        <f>VLOOKUP($B$11,ABONE2,10,FALSE)</f>
        <v>471</v>
      </c>
      <c r="K37" s="22">
        <f>VLOOKUP($B$11,ABONE2,11,FALSE)</f>
        <v>8047</v>
      </c>
      <c r="L37" s="36">
        <f>VLOOKUP($B$11,ABONE2,12,FALSE)</f>
        <v>7</v>
      </c>
      <c r="M37" s="36">
        <f>VLOOKUP($B$11,ABONE2,13,FALSE)</f>
        <v>66</v>
      </c>
      <c r="N37" s="36">
        <f>VLOOKUP($B$11,ABONE2,14,FALSE)</f>
        <v>73</v>
      </c>
      <c r="O37" s="36">
        <f>VLOOKUP($B$11,ABONE2,15,FALSE)</f>
        <v>49380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8627.1964249999983</v>
      </c>
      <c r="D38" s="22">
        <f>VLOOKUP($B$11,TUKETIM,4,FALSE)</f>
        <v>52.533150000000006</v>
      </c>
      <c r="E38" s="22">
        <f>VLOOKUP($B$11,TUKETIM,5,FALSE)</f>
        <v>8679.7295749999976</v>
      </c>
      <c r="F38" s="22">
        <f>VLOOKUP($B$11,TUKETIM,6,FALSE)</f>
        <v>40.722058333333315</v>
      </c>
      <c r="G38" s="22">
        <f>VLOOKUP($B$11,TUKETIM,7,FALSE)</f>
        <v>409.95139166666661</v>
      </c>
      <c r="H38" s="22">
        <f>VLOOKUP($B$11,TUKETIM,8,FALSE)</f>
        <v>450.67344999999995</v>
      </c>
      <c r="I38" s="22">
        <f>VLOOKUP($B$11,TUKETIM,9,FALSE)</f>
        <v>4510.3973999999998</v>
      </c>
      <c r="J38" s="22">
        <f>VLOOKUP($B$11,TUKETIM,10,FALSE)</f>
        <v>8076.0565000000015</v>
      </c>
      <c r="K38" s="22">
        <f>VLOOKUP($B$11,TUKETIM,11,FALSE)</f>
        <v>12586.4539</v>
      </c>
      <c r="L38" s="36">
        <f>VLOOKUP($B$11,TUKETIM,12,FALSE)</f>
        <v>51.751400000000004</v>
      </c>
      <c r="M38" s="36">
        <f>VLOOKUP($B$11,TUKETIM,13,FALSE)</f>
        <v>105638.76870000002</v>
      </c>
      <c r="N38" s="36">
        <f>VLOOKUP($B$11,TUKETIM,14,FALSE)</f>
        <v>105690.52010000001</v>
      </c>
      <c r="O38" s="36">
        <f>VLOOKUP($B$11,TUKETIM,15,FALSE)</f>
        <v>127407.37702500002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235895.29</v>
      </c>
      <c r="D39" s="22">
        <f>VLOOKUP($B$11,ANLASMA,4,FALSE)</f>
        <v>1547.51</v>
      </c>
      <c r="E39" s="22">
        <f>VLOOKUP($B$11,ANLASMA,5,FALSE)</f>
        <v>237442.80000000002</v>
      </c>
      <c r="F39" s="22">
        <f>VLOOKUP($B$11,ANLASMA,6,FALSE)</f>
        <v>1024.17</v>
      </c>
      <c r="G39" s="22">
        <f>VLOOKUP($B$11,ANLASMA,7,FALSE)</f>
        <v>3684.2</v>
      </c>
      <c r="H39" s="22">
        <f>VLOOKUP($B$11,ANLASMA,8,FALSE)</f>
        <v>4708.37</v>
      </c>
      <c r="I39" s="22">
        <f>VLOOKUP($B$11,ANLASMA,9,FALSE)</f>
        <v>47188.317000000003</v>
      </c>
      <c r="J39" s="22">
        <f>VLOOKUP($B$11,ANLASMA,10,FALSE)</f>
        <v>388237.81199999998</v>
      </c>
      <c r="K39" s="22">
        <f>VLOOKUP($B$11,ANLASMA,11,FALSE)</f>
        <v>435426.12899999996</v>
      </c>
      <c r="L39" s="36">
        <f>VLOOKUP($B$11,ANLASMA,12,FALSE)</f>
        <v>393.86200000000002</v>
      </c>
      <c r="M39" s="36">
        <f>VLOOKUP($B$11,ANLASMA,13,FALSE)</f>
        <v>193189.7</v>
      </c>
      <c r="N39" s="36">
        <f>VLOOKUP($B$11,ANLASMA,14,FALSE)</f>
        <v>193583.56200000001</v>
      </c>
      <c r="O39" s="36">
        <f>VLOOKUP($B$11,ANLASMA,15,FALSE)</f>
        <v>871160.86100000003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0.58980506865570281</v>
      </c>
      <c r="D17" s="17">
        <f t="shared" si="1"/>
        <v>8.3833128371880292</v>
      </c>
      <c r="E17" s="17">
        <f t="shared" si="2"/>
        <v>0.60961047464998963</v>
      </c>
      <c r="F17" s="17">
        <f t="shared" si="3"/>
        <v>1.5900943059267778</v>
      </c>
      <c r="G17" s="17">
        <f t="shared" si="4"/>
        <v>93.217276853571903</v>
      </c>
      <c r="H17" s="17">
        <f t="shared" si="5"/>
        <v>9.5496273353181742</v>
      </c>
      <c r="I17" s="17">
        <f t="shared" si="6"/>
        <v>1.1323485826759461</v>
      </c>
      <c r="J17" s="17">
        <f t="shared" si="7"/>
        <v>52.899924958042128</v>
      </c>
      <c r="K17" s="17">
        <f t="shared" si="8"/>
        <v>2.532332209299248</v>
      </c>
      <c r="L17" s="17">
        <f t="shared" si="9"/>
        <v>43.501619409219039</v>
      </c>
      <c r="M17" s="17">
        <f t="shared" si="10"/>
        <v>230.65398449873828</v>
      </c>
      <c r="N17" s="17">
        <f t="shared" si="11"/>
        <v>145.58472763986589</v>
      </c>
      <c r="O17" s="23">
        <f t="shared" si="12"/>
        <v>1.1677820332437312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2.596944786362099E-3</v>
      </c>
      <c r="D18" s="17">
        <f t="shared" si="1"/>
        <v>0</v>
      </c>
      <c r="E18" s="17">
        <f t="shared" si="2"/>
        <v>2.5903452489822406E-3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2.3500826604755643E-3</v>
      </c>
      <c r="J18" s="17">
        <f t="shared" si="7"/>
        <v>0</v>
      </c>
      <c r="K18" s="17">
        <f t="shared" si="8"/>
        <v>2.2865278743287145E-3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2.4903221334284919E-3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0.71691007720138822</v>
      </c>
      <c r="D21" s="17">
        <f t="shared" si="1"/>
        <v>0</v>
      </c>
      <c r="E21" s="17">
        <f t="shared" si="2"/>
        <v>0.71508821526680477</v>
      </c>
      <c r="F21" s="17">
        <f t="shared" si="3"/>
        <v>0.36197694437571354</v>
      </c>
      <c r="G21" s="17">
        <f t="shared" si="4"/>
        <v>0</v>
      </c>
      <c r="H21" s="17">
        <f t="shared" si="5"/>
        <v>0.33053248254105561</v>
      </c>
      <c r="I21" s="17">
        <f t="shared" si="6"/>
        <v>0.92660715166842988</v>
      </c>
      <c r="J21" s="17">
        <f t="shared" si="7"/>
        <v>0</v>
      </c>
      <c r="K21" s="17">
        <f t="shared" si="8"/>
        <v>0.90154832273578644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0.74349438690309755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1.309312090643453</v>
      </c>
      <c r="D25" s="17">
        <f t="shared" ref="D25:O25" si="13">SUM(D15:D24)</f>
        <v>8.3833128371880292</v>
      </c>
      <c r="E25" s="17">
        <f t="shared" si="13"/>
        <v>1.3272890351657767</v>
      </c>
      <c r="F25" s="17">
        <f t="shared" si="13"/>
        <v>1.9520712503024913</v>
      </c>
      <c r="G25" s="17">
        <f t="shared" si="13"/>
        <v>93.217276853571903</v>
      </c>
      <c r="H25" s="17">
        <f t="shared" si="13"/>
        <v>9.88015981785923</v>
      </c>
      <c r="I25" s="17">
        <f t="shared" si="13"/>
        <v>2.0613058170048517</v>
      </c>
      <c r="J25" s="17">
        <f t="shared" si="13"/>
        <v>52.899924958042128</v>
      </c>
      <c r="K25" s="17">
        <f t="shared" si="13"/>
        <v>3.4361670599093634</v>
      </c>
      <c r="L25" s="17">
        <f t="shared" si="13"/>
        <v>43.501619409219039</v>
      </c>
      <c r="M25" s="17">
        <f t="shared" si="13"/>
        <v>230.65398449873828</v>
      </c>
      <c r="N25" s="17">
        <f t="shared" si="13"/>
        <v>145.58472763986589</v>
      </c>
      <c r="O25" s="17">
        <f t="shared" si="13"/>
        <v>1.9137667422802571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0.27771966208575605</v>
      </c>
      <c r="D29" s="17">
        <f>(SUMIFS(MESKENOG2,KAYNAK,A29,SEBEP,B29,SÜRE,"Uzun",BİLDİRİM,"Bildirimli",İL,$B$10,İLÇE,$B$11)/VLOOKUP($B$11,ABONE2,4,FALSE))</f>
        <v>3.3847437880881617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0.28561544869136951</v>
      </c>
      <c r="F29" s="17">
        <f>(SUMIFS(TARIMSALAG2,KAYNAK,A29,SEBEP,B29,SÜRE,"Uzun",BİLDİRİM,"Bildirimli",İL,$B$10,İLÇE,$B$11)/VLOOKUP($B$11,ABONE2,6,FALSE))</f>
        <v>1.5770559294993469</v>
      </c>
      <c r="G29" s="17">
        <f>(SUMIFS(TARIMSALOG2,KAYNAK,A29,SEBEP,B29,SÜRE,"Uzun",BİLDİRİM,"Bildirimli",İL,$B$10,İLÇE,$B$11)/VLOOKUP($B$11,ABONE2,7,FALSE))</f>
        <v>0.87248916684569733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1.5158511400163028</v>
      </c>
      <c r="I29" s="17">
        <f>(SUMIFS(TICARETHANEAG2,KAYNAK,A29,SEBEP,B29,SÜRE,"Uzun",BİLDİRİM,"Bildirimli",İL,$B$10,İLÇE,$B$11)/VLOOKUP($B$11,ABONE2,9,FALSE))</f>
        <v>0.399438026363368</v>
      </c>
      <c r="J29" s="17">
        <f>(SUMIFS(TICARETHANEOG2,KAYNAK,A29,SEBEP,B29,SÜRE,"Uzun",BİLDİRİM,"Bildirimli",İL,$B$10,İLÇE,$B$11)/VLOOKUP($B$11,ABONE2,10,FALSE))</f>
        <v>5.6718887853900144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0.54202427921965102</v>
      </c>
      <c r="L29" s="17">
        <f>(SUMIFS(SANAYIAG2,KAYNAK,A29,SEBEP,B29,SÜRE,"Uzun",BİLDİRİM,"Bildirimli",İL,$B$10,İLÇE,$B$11)/VLOOKUP($B$11,ABONE2,12,FALSE))</f>
        <v>0.22582102754480982</v>
      </c>
      <c r="M29" s="17">
        <f>(SUMIFS(SANAYIOG2,KAYNAK,A29,SEBEP,B29,SÜRE,"Uzun",BİLDİRİM,"Bildirimli",İL,$B$10,İLÇE,$B$11)/VLOOKUP($B$11,ABONE2,13,FALSE))</f>
        <v>24.562118312380903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13.500165001091771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0.35845669725969109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5.4751660836108773E-2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5.4612522093462103E-2</v>
      </c>
      <c r="F31" s="17">
        <f>(SUMIFS(TARIMSALAG2,KAYNAK,A31,SEBEP,B31,SÜRE,"Uzun",BİLDİRİM,"Bildirimli",İL,$B$10,İLÇE,$B$11)/VLOOKUP($B$11,ABONE2,6,FALSE))</f>
        <v>1.4899189902754111E-2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1.3604916840494663E-2</v>
      </c>
      <c r="I31" s="17">
        <f>(SUMIFS(TICARETHANEAG2,KAYNAK,A31,SEBEP,B31,SÜRE,"Uzun",BİLDİRİM,"Bildirimli",İL,$B$10,İLÇE,$B$11)/VLOOKUP($B$11,ABONE2,9,FALSE))</f>
        <v>7.6597622792784301E-2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7.4526144364460686E-2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5.7655139759951846E-2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0.33247132292186482</v>
      </c>
      <c r="D33" s="17">
        <f t="shared" ref="D33:O33" si="14">SUM(D28:D32)</f>
        <v>3.3847437880881617</v>
      </c>
      <c r="E33" s="17">
        <f t="shared" si="14"/>
        <v>0.34022797078483163</v>
      </c>
      <c r="F33" s="17">
        <f t="shared" si="14"/>
        <v>1.5919551194021011</v>
      </c>
      <c r="G33" s="17">
        <f t="shared" si="14"/>
        <v>0.87248916684569733</v>
      </c>
      <c r="H33" s="17">
        <f t="shared" si="14"/>
        <v>1.5294560568567974</v>
      </c>
      <c r="I33" s="17">
        <f t="shared" si="14"/>
        <v>0.47603564915615232</v>
      </c>
      <c r="J33" s="17">
        <f t="shared" si="14"/>
        <v>5.6718887853900144</v>
      </c>
      <c r="K33" s="17">
        <f t="shared" si="14"/>
        <v>0.61655042358411172</v>
      </c>
      <c r="L33" s="17">
        <f t="shared" si="14"/>
        <v>0.22582102754480982</v>
      </c>
      <c r="M33" s="17">
        <f t="shared" si="14"/>
        <v>24.562118312380903</v>
      </c>
      <c r="N33" s="17">
        <f t="shared" si="14"/>
        <v>13.500165001091771</v>
      </c>
      <c r="O33" s="17">
        <f t="shared" si="14"/>
        <v>0.41611183701964294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48278</v>
      </c>
      <c r="D37" s="22">
        <f>VLOOKUP($B$11,ABONE2,4,FALSE)</f>
        <v>123</v>
      </c>
      <c r="E37" s="22">
        <f>VLOOKUP($B$11,ABONE2,5,FALSE)</f>
        <v>48401</v>
      </c>
      <c r="F37" s="22">
        <f>VLOOKUP($B$11,ABONE2,6,FALSE)</f>
        <v>904</v>
      </c>
      <c r="G37" s="22">
        <f>VLOOKUP($B$11,ABONE2,7,FALSE)</f>
        <v>86</v>
      </c>
      <c r="H37" s="22">
        <f>VLOOKUP($B$11,ABONE2,8,FALSE)</f>
        <v>990</v>
      </c>
      <c r="I37" s="22">
        <f>VLOOKUP($B$11,ABONE2,9,FALSE)</f>
        <v>11081</v>
      </c>
      <c r="J37" s="22">
        <f>VLOOKUP($B$11,ABONE2,10,FALSE)</f>
        <v>308</v>
      </c>
      <c r="K37" s="22">
        <f>VLOOKUP($B$11,ABONE2,11,FALSE)</f>
        <v>11389</v>
      </c>
      <c r="L37" s="36">
        <f>VLOOKUP($B$11,ABONE2,12,FALSE)</f>
        <v>10</v>
      </c>
      <c r="M37" s="36">
        <f>VLOOKUP($B$11,ABONE2,13,FALSE)</f>
        <v>12</v>
      </c>
      <c r="N37" s="36">
        <f>VLOOKUP($B$11,ABONE2,14,FALSE)</f>
        <v>22</v>
      </c>
      <c r="O37" s="36">
        <f>VLOOKUP($B$11,ABONE2,15,FALSE)</f>
        <v>60802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12912.948483333334</v>
      </c>
      <c r="D38" s="22">
        <f>VLOOKUP($B$11,TUKETIM,4,FALSE)</f>
        <v>387.10123333333337</v>
      </c>
      <c r="E38" s="22">
        <f>VLOOKUP($B$11,TUKETIM,5,FALSE)</f>
        <v>13300.049716666666</v>
      </c>
      <c r="F38" s="22">
        <f>VLOOKUP($B$11,TUKETIM,6,FALSE)</f>
        <v>543.65721666666673</v>
      </c>
      <c r="G38" s="22">
        <f>VLOOKUP($B$11,TUKETIM,7,FALSE)</f>
        <v>878.38430000000005</v>
      </c>
      <c r="H38" s="22">
        <f>VLOOKUP($B$11,TUKETIM,8,FALSE)</f>
        <v>1422.0415166666667</v>
      </c>
      <c r="I38" s="22">
        <f>VLOOKUP($B$11,TUKETIM,9,FALSE)</f>
        <v>6909.8276166666665</v>
      </c>
      <c r="J38" s="22">
        <f>VLOOKUP($B$11,TUKETIM,10,FALSE)</f>
        <v>6202.8324416666665</v>
      </c>
      <c r="K38" s="22">
        <f>VLOOKUP($B$11,TUKETIM,11,FALSE)</f>
        <v>13112.660058333333</v>
      </c>
      <c r="L38" s="36">
        <f>VLOOKUP($B$11,TUKETIM,12,FALSE)</f>
        <v>72.184183333333337</v>
      </c>
      <c r="M38" s="36">
        <f>VLOOKUP($B$11,TUKETIM,13,FALSE)</f>
        <v>971.65089999999987</v>
      </c>
      <c r="N38" s="36">
        <f>VLOOKUP($B$11,TUKETIM,14,FALSE)</f>
        <v>1043.8350833333332</v>
      </c>
      <c r="O38" s="36">
        <f>VLOOKUP($B$11,TUKETIM,15,FALSE)</f>
        <v>28878.586374999999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296838.3</v>
      </c>
      <c r="D39" s="22">
        <f>VLOOKUP($B$11,ANLASMA,4,FALSE)</f>
        <v>14517.41</v>
      </c>
      <c r="E39" s="22">
        <f>VLOOKUP($B$11,ANLASMA,5,FALSE)</f>
        <v>311355.70999999996</v>
      </c>
      <c r="F39" s="22">
        <f>VLOOKUP($B$11,ANLASMA,6,FALSE)</f>
        <v>3975.056</v>
      </c>
      <c r="G39" s="22">
        <f>VLOOKUP($B$11,ANLASMA,7,FALSE)</f>
        <v>4052.01</v>
      </c>
      <c r="H39" s="22">
        <f>VLOOKUP($B$11,ANLASMA,8,FALSE)</f>
        <v>8027.0660000000007</v>
      </c>
      <c r="I39" s="22">
        <f>VLOOKUP($B$11,ANLASMA,9,FALSE)</f>
        <v>78908.442999999999</v>
      </c>
      <c r="J39" s="22">
        <f>VLOOKUP($B$11,ANLASMA,10,FALSE)</f>
        <v>65791.88</v>
      </c>
      <c r="K39" s="22">
        <f>VLOOKUP($B$11,ANLASMA,11,FALSE)</f>
        <v>144700.323</v>
      </c>
      <c r="L39" s="36">
        <f>VLOOKUP($B$11,ANLASMA,12,FALSE)</f>
        <v>255.84800000000001</v>
      </c>
      <c r="M39" s="36">
        <f>VLOOKUP($B$11,ANLASMA,13,FALSE)</f>
        <v>12864</v>
      </c>
      <c r="N39" s="36">
        <f>VLOOKUP($B$11,ANLASMA,14,FALSE)</f>
        <v>13119.848</v>
      </c>
      <c r="O39" s="36">
        <f>VLOOKUP($B$11,ANLASMA,15,FALSE)</f>
        <v>477202.94699999993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42578125" customWidth="1"/>
    <col min="13" max="15" width="17.4257812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21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(SUMIFS(MESKENAG2,KAYNAK,A15,SEBEP,B15,SÜRE,"Uzun",BİLDİRİM,"Bildirimsiz")/VLOOKUP($B$10,ABONE2,3,FALSE))</f>
        <v>2.4596455329426083E-3</v>
      </c>
      <c r="D15" s="17">
        <f t="shared" ref="D15:D24" si="1">(SUMIFS(MESKENOG2,KAYNAK,A15,SEBEP,B15,SÜRE,"Uzun",BİLDİRİM,"Bildirimsiz")/VLOOKUP($B$10,ABONE2,4,FALSE))</f>
        <v>9.1791861905078237E-3</v>
      </c>
      <c r="E15" s="17">
        <f t="shared" ref="E15:E24" si="2">(SUMIFS(MESKENAG2,KAYNAK,A15,SEBEP,B15,SÜRE,"Uzun",BİLDİRİM,"Bildirimsiz")+SUMIFS(MESKENOG2,KAYNAK,A15,SEBEP,B15,SÜRE,"Uzun",BİLDİRİM,"Bildirimsiz"))/VLOOKUP($B$10,ABONE2,5,FALSE)</f>
        <v>2.4649447409092109E-3</v>
      </c>
      <c r="F15" s="17">
        <f t="shared" ref="F15:F24" si="3">(SUMIFS(TARIMSALAG2,KAYNAK,A15,SEBEP,B15,SÜRE,"Uzun",BİLDİRİM,"Bildirimsiz")/VLOOKUP($B$10,ABONE2,6,FALSE))</f>
        <v>1.3904401350421937E-2</v>
      </c>
      <c r="G15" s="17">
        <f t="shared" ref="G15:G24" si="4">(SUMIFS(TARIMSALOG2,KAYNAK,A15,SEBEP,B15,SÜRE,"Uzun",BİLDİRİM,"Bildirimsiz")/VLOOKUP($B$10,ABONE2,7,FALSE))</f>
        <v>7.809775662763252E-2</v>
      </c>
      <c r="H15" s="17">
        <f t="shared" ref="H15:H24" si="5">(SUMIFS(TARIMSALAG2,KAYNAK,A15,SEBEP,B15,SÜRE,"Uzun",BİLDİRİM,"Bildirimsiz")+SUMIFS(TARIMSALOG2,KAYNAK,A15,SEBEP,B15,SÜRE,"Uzun",BİLDİRİM,"Bildirimsiz"))/VLOOKUP($B$10,ABONE2,8,FALSE)</f>
        <v>2.7415868682729005E-2</v>
      </c>
      <c r="I15" s="17">
        <f t="shared" ref="I15:I24" si="6">(SUMIFS(TICARETHANEAG2,KAYNAK,A15,SEBEP,B15,SÜRE,"Uzun",BİLDİRİM,"Bildirimsiz")/VLOOKUP($B$10,ABONE2,9,FALSE))</f>
        <v>6.6669914905904968E-3</v>
      </c>
      <c r="J15" s="17">
        <f t="shared" ref="J15:J24" si="7">(SUMIFS(TICARETHANEOG2,KAYNAK,A15,SEBEP,B15,SÜRE,"Uzun",BİLDİRİM,"Bildirimsiz")/VLOOKUP($B$10,ABONE2,10,FALSE))</f>
        <v>0.26023444119118233</v>
      </c>
      <c r="K15" s="17">
        <f t="shared" ref="K15:K24" si="8">(SUMIFS(TICARETHANEAG2,KAYNAK,A15,SEBEP,B15,SÜRE,"Uzun",BİLDİRİM,"Bildirimsiz")+SUMIFS(TICARETHANEOG2,KAYNAK,A15,SEBEP,B15,SÜRE,"Uzun",BİLDİRİM,"Bildirimsiz"))/VLOOKUP($B$10,ABONE2,11,FALSE)</f>
        <v>1.3324756138349205E-2</v>
      </c>
      <c r="L15" s="17">
        <f t="shared" ref="L15:L24" si="9">(SUMIFS(SANAYIAG2,KAYNAK,A15,SEBEP,B15,SÜRE,"Uzun",BİLDİRİM,"Bildirimsiz")/VLOOKUP($B$10,ABONE2,12,FALSE))</f>
        <v>0.41582475731276392</v>
      </c>
      <c r="M15" s="17">
        <f t="shared" ref="M15:M24" si="10">(SUMIFS(SANAYIOG2,KAYNAK,A15,SEBEP,B15,SÜRE,"Uzun",BİLDİRİM,"Bildirimsiz")/VLOOKUP($B$10,ABONE2,13,FALSE))</f>
        <v>3.7292798415176764</v>
      </c>
      <c r="N15" s="17">
        <f t="shared" ref="N15:N24" si="11">(SUMIFS(SANAYIAG2,KAYNAK,A15,SEBEP,B15,SÜRE,"Uzun",BİLDİRİM,"Bildirimsiz")+SUMIFS(SANAYIOG2,KAYNAK,A15,SEBEP,B15,SÜRE,"Uzun",BİLDİRİM,"Bildirimsiz"))/VLOOKUP($B$10,ABONE2,14,FALSE)</f>
        <v>2.0048444049742513</v>
      </c>
      <c r="O15" s="23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7.6470910201565543E-3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0.23599666306642569</v>
      </c>
      <c r="D17" s="17">
        <f t="shared" si="1"/>
        <v>8.9972245930571848</v>
      </c>
      <c r="E17" s="17">
        <f t="shared" si="2"/>
        <v>0.24290599976216523</v>
      </c>
      <c r="F17" s="17">
        <f t="shared" si="3"/>
        <v>0.80622178682601708</v>
      </c>
      <c r="G17" s="17">
        <f t="shared" si="4"/>
        <v>4.8065154446693796</v>
      </c>
      <c r="H17" s="17">
        <f t="shared" si="5"/>
        <v>1.6482067063582426</v>
      </c>
      <c r="I17" s="17">
        <f t="shared" si="6"/>
        <v>0.58217108837546117</v>
      </c>
      <c r="J17" s="17">
        <f t="shared" si="7"/>
        <v>24.473303776610557</v>
      </c>
      <c r="K17" s="17">
        <f t="shared" si="8"/>
        <v>1.2094658724436107</v>
      </c>
      <c r="L17" s="17">
        <f t="shared" si="9"/>
        <v>29.708097797179068</v>
      </c>
      <c r="M17" s="17">
        <f t="shared" si="10"/>
        <v>184.47926876094408</v>
      </c>
      <c r="N17" s="17">
        <f t="shared" si="11"/>
        <v>103.93105398733714</v>
      </c>
      <c r="O17" s="23">
        <f t="shared" si="12"/>
        <v>0.57995056430253344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9.3581199035041203E-3</v>
      </c>
      <c r="D18" s="17">
        <f t="shared" si="1"/>
        <v>0.14203921507464151</v>
      </c>
      <c r="E18" s="17">
        <f t="shared" si="2"/>
        <v>9.4627557338948284E-3</v>
      </c>
      <c r="F18" s="17">
        <f t="shared" si="3"/>
        <v>8.5566059516864103E-3</v>
      </c>
      <c r="G18" s="17">
        <f t="shared" si="4"/>
        <v>2.1161220472925586E-2</v>
      </c>
      <c r="H18" s="17">
        <f t="shared" si="5"/>
        <v>1.120963501683807E-2</v>
      </c>
      <c r="I18" s="17">
        <f t="shared" si="6"/>
        <v>2.6341697955608756E-2</v>
      </c>
      <c r="J18" s="17">
        <f t="shared" si="7"/>
        <v>1.7128735161306925</v>
      </c>
      <c r="K18" s="17">
        <f t="shared" si="8"/>
        <v>7.0623927120372423E-2</v>
      </c>
      <c r="L18" s="17">
        <f t="shared" si="9"/>
        <v>2.4059070301278376</v>
      </c>
      <c r="M18" s="17">
        <f t="shared" si="10"/>
        <v>3.5372902596645321</v>
      </c>
      <c r="N18" s="17">
        <f t="shared" si="11"/>
        <v>2.9484797027856011</v>
      </c>
      <c r="O18" s="23">
        <f t="shared" si="12"/>
        <v>2.334271834173517E-2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3.1758144331906987E-4</v>
      </c>
      <c r="D20" s="17">
        <f t="shared" si="1"/>
        <v>2.8940480764172281E-4</v>
      </c>
      <c r="E20" s="17">
        <f t="shared" si="2"/>
        <v>3.1755922247692265E-4</v>
      </c>
      <c r="F20" s="17">
        <f t="shared" si="3"/>
        <v>6.914646755753213E-4</v>
      </c>
      <c r="G20" s="17">
        <f t="shared" si="4"/>
        <v>5.1124158109403287E-4</v>
      </c>
      <c r="H20" s="17">
        <f t="shared" si="5"/>
        <v>6.5353117851638652E-4</v>
      </c>
      <c r="I20" s="17">
        <f t="shared" si="6"/>
        <v>3.6366600063772146E-3</v>
      </c>
      <c r="J20" s="17">
        <f t="shared" si="7"/>
        <v>5.867598366044966E-3</v>
      </c>
      <c r="K20" s="17">
        <f t="shared" si="8"/>
        <v>3.6952363834313788E-3</v>
      </c>
      <c r="L20" s="17">
        <f t="shared" si="9"/>
        <v>0</v>
      </c>
      <c r="M20" s="17">
        <f t="shared" si="10"/>
        <v>2.3035001095375578E-2</v>
      </c>
      <c r="N20" s="17">
        <f t="shared" si="11"/>
        <v>1.1046798098740141E-2</v>
      </c>
      <c r="O20" s="23">
        <f t="shared" si="12"/>
        <v>8.878892606420843E-4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0.10968121343837488</v>
      </c>
      <c r="D21" s="17">
        <f t="shared" si="1"/>
        <v>1.6014680591277454E-2</v>
      </c>
      <c r="E21" s="17">
        <f t="shared" si="2"/>
        <v>0.10960734552650972</v>
      </c>
      <c r="F21" s="17">
        <f t="shared" si="3"/>
        <v>9.0646698048884949E-2</v>
      </c>
      <c r="G21" s="17">
        <f t="shared" si="4"/>
        <v>9.3048494755930476E-4</v>
      </c>
      <c r="H21" s="17">
        <f t="shared" si="5"/>
        <v>7.1763159756453532E-2</v>
      </c>
      <c r="I21" s="17">
        <f t="shared" si="6"/>
        <v>0.24580633699319893</v>
      </c>
      <c r="J21" s="17">
        <f t="shared" si="7"/>
        <v>7.1048633486518412E-3</v>
      </c>
      <c r="K21" s="17">
        <f t="shared" si="8"/>
        <v>0.23953889913997645</v>
      </c>
      <c r="L21" s="17">
        <f t="shared" si="9"/>
        <v>12.724617107813794</v>
      </c>
      <c r="M21" s="17">
        <f t="shared" si="10"/>
        <v>0</v>
      </c>
      <c r="N21" s="17">
        <f t="shared" si="11"/>
        <v>6.6223262725850844</v>
      </c>
      <c r="O21" s="23">
        <f t="shared" si="12"/>
        <v>0.13822086155300647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2.9526791040799302E-4</v>
      </c>
      <c r="D22" s="17">
        <f t="shared" si="1"/>
        <v>0</v>
      </c>
      <c r="E22" s="17">
        <f t="shared" si="2"/>
        <v>2.9503505430325994E-4</v>
      </c>
      <c r="F22" s="17">
        <f t="shared" si="3"/>
        <v>1.2552927754515958E-4</v>
      </c>
      <c r="G22" s="17">
        <f t="shared" si="4"/>
        <v>0</v>
      </c>
      <c r="H22" s="17">
        <f t="shared" si="5"/>
        <v>9.9107777602132599E-5</v>
      </c>
      <c r="I22" s="17">
        <f t="shared" si="6"/>
        <v>3.6127481965155081E-4</v>
      </c>
      <c r="J22" s="17">
        <f t="shared" si="7"/>
        <v>0</v>
      </c>
      <c r="K22" s="17">
        <f t="shared" si="8"/>
        <v>3.5178904880343284E-4</v>
      </c>
      <c r="L22" s="17">
        <f t="shared" si="9"/>
        <v>2.8039331827249808E-4</v>
      </c>
      <c r="M22" s="17">
        <f t="shared" si="10"/>
        <v>0</v>
      </c>
      <c r="N22" s="17">
        <f t="shared" si="11"/>
        <v>1.4592627994386073E-4</v>
      </c>
      <c r="O22" s="23">
        <f t="shared" si="12"/>
        <v>2.9819002356327361E-4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6.1269339764379309E-5</v>
      </c>
      <c r="D24" s="17">
        <f t="shared" si="1"/>
        <v>0</v>
      </c>
      <c r="E24" s="17">
        <f t="shared" si="2"/>
        <v>6.1221021138161549E-5</v>
      </c>
      <c r="F24" s="17">
        <f t="shared" si="3"/>
        <v>3.0996636781827496E-5</v>
      </c>
      <c r="G24" s="17">
        <f t="shared" si="4"/>
        <v>0</v>
      </c>
      <c r="H24" s="17">
        <f t="shared" si="5"/>
        <v>2.44724405705456E-5</v>
      </c>
      <c r="I24" s="17">
        <f t="shared" si="6"/>
        <v>5.9816166896730517E-5</v>
      </c>
      <c r="J24" s="17">
        <f t="shared" si="7"/>
        <v>0</v>
      </c>
      <c r="K24" s="17">
        <f t="shared" si="8"/>
        <v>5.8245610574143669E-5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5.9566608430630116E-5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0.35816976063473877</v>
      </c>
      <c r="D25" s="17">
        <f t="shared" ref="D25:O25" si="13">SUM(D15:D24)</f>
        <v>9.1647470797212538</v>
      </c>
      <c r="E25" s="17">
        <f t="shared" si="13"/>
        <v>0.36511486106139734</v>
      </c>
      <c r="F25" s="17">
        <f t="shared" si="13"/>
        <v>0.92017748276691269</v>
      </c>
      <c r="G25" s="17">
        <f t="shared" si="13"/>
        <v>4.9072161482985903</v>
      </c>
      <c r="H25" s="17">
        <f t="shared" si="13"/>
        <v>1.7593724812109519</v>
      </c>
      <c r="I25" s="17">
        <f t="shared" si="13"/>
        <v>0.86504386580778481</v>
      </c>
      <c r="J25" s="17">
        <f t="shared" si="13"/>
        <v>26.459384195647129</v>
      </c>
      <c r="K25" s="17">
        <f t="shared" si="13"/>
        <v>1.5370587258851176</v>
      </c>
      <c r="L25" s="17">
        <f t="shared" si="13"/>
        <v>45.254727085751732</v>
      </c>
      <c r="M25" s="17">
        <f t="shared" si="13"/>
        <v>191.76887386322164</v>
      </c>
      <c r="N25" s="17">
        <f t="shared" si="13"/>
        <v>115.51789709206076</v>
      </c>
      <c r="O25" s="17">
        <f t="shared" si="13"/>
        <v>0.7504068811100677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(SUMIFS(MESKENAG2,KAYNAK,A28,SEBEP,B28,SÜRE,"Uzun",BİLDİRİM,"Bildirimli")/VLOOKUP($B$10,ABONE2,3,FALSE))</f>
        <v>7.2267844746563498E-3</v>
      </c>
      <c r="D28" s="17">
        <f>(SUMIFS(MESKENOG2,KAYNAK,A28,SEBEP,B28,SÜRE,"Uzun",BİLDİRİM,"Bildirimli")/VLOOKUP($B$10,ABONE2,4,FALSE))</f>
        <v>4.2067511397138234E-2</v>
      </c>
      <c r="E28" s="17">
        <f>(SUMIFS(MESKENAG2,KAYNAK,A28,SEBEP,B28,SÜRE,"Uzun",BİLDİRİM,"Bildirimli")+SUMIFS(MESKENOG2,KAYNAK,A28,SEBEP,B28,SÜRE,"Uzun",BİLDİRİM,"Bildirimli"))/VLOOKUP($B$10,ABONE2,5,FALSE)</f>
        <v>7.2542607958929785E-3</v>
      </c>
      <c r="F28" s="17">
        <f>(SUMIFS(TARIMSALAG2,KAYNAK,A28,SEBEP,B28,SÜRE,"Uzun",BİLDİRİM,"Bildirimli")/VLOOKUP($B$10,ABONE2,6,FALSE))</f>
        <v>8.121223852990498E-3</v>
      </c>
      <c r="G28" s="17">
        <f>(SUMIFS(TARIMSALOG2,KAYNAK,A28,SEBEP,B28,SÜRE,"Uzun",BİLDİRİM,"Bildirimli")/VLOOKUP($B$10,ABONE2,7,FALSE))</f>
        <v>8.5606286737771445E-2</v>
      </c>
      <c r="H28" s="17">
        <f>(SUMIFS(TARIMSALAG2,KAYNAK,A28,SEBEP,B28,SÜRE,"Uzun",BİLDİRİM,"Bildirimli")+SUMIFS(TARIMSALOG2,KAYNAK,A28,SEBEP,B28,SÜRE,"Uzun",BİLDİRİM,"Bildirimli"))/VLOOKUP($B$10,ABONE2,8,FALSE)</f>
        <v>2.4430340137509613E-2</v>
      </c>
      <c r="I28" s="17">
        <f>(SUMIFS(TICARETHANEAG2,KAYNAK,A28,SEBEP,B28,SÜRE,"Uzun",BİLDİRİM,"Bildirimli")/VLOOKUP($B$10,ABONE2,9,FALSE))</f>
        <v>8.3627449159898726E-3</v>
      </c>
      <c r="J28" s="17">
        <f>(SUMIFS(TICARETHANEOG2,KAYNAK,A28,SEBEP,B28,SÜRE,"Uzun",BİLDİRİM,"Bildirimli")/VLOOKUP($B$10,ABONE2,10,FALSE))</f>
        <v>0.39887395810570569</v>
      </c>
      <c r="K28" s="17">
        <f>(SUMIFS(TICARETHANEAG2,KAYNAK,A28,SEBEP,B28,SÜRE,"Uzun",BİLDİRİM,"Bildirimli")+SUMIFS(TICARETHANEOG2,KAYNAK,A28,SEBEP,B28,SÜRE,"Uzun",BİLDİRİM,"Bildirimli"))/VLOOKUP($B$10,ABONE2,11,FALSE)</f>
        <v>1.8616157776346398E-2</v>
      </c>
      <c r="L28" s="17">
        <f>(SUMIFS(SANAYIAG2,KAYNAK,A28,SEBEP,B28,SÜRE,"Uzun",BİLDİRİM,"Bildirimli")/VLOOKUP($B$10,ABONE2,12,FALSE))</f>
        <v>0.51686657008495673</v>
      </c>
      <c r="M28" s="17">
        <f>(SUMIFS(SANAYIOG2,KAYNAK,A28,SEBEP,B28,SÜRE,"Uzun",BİLDİRİM,"Bildirimli")/VLOOKUP($B$10,ABONE2,13,FALSE))</f>
        <v>19.343403960710965</v>
      </c>
      <c r="N28" s="17">
        <f>(SUMIFS(SANAYIAG2,KAYNAK,A28,SEBEP,B28,SÜRE,"Uzun",BİLDİRİM,"Bildirimli")+SUMIFS(SANAYIOG2,KAYNAK,A28,SEBEP,B28,SÜRE,"Uzun",BİLDİRİM,"Bildirimli"))/VLOOKUP($B$10,ABONE2,14,FALSE)</f>
        <v>9.545429520506497</v>
      </c>
      <c r="O28" s="23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2.2394446939093642E-2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(SUMIFS(MESKENAG2,KAYNAK,A29,SEBEP,B29,SÜRE,"Uzun",BİLDİRİM,"Bildirimli")/VLOOKUP($B$10,ABONE2,3,FALSE))</f>
        <v>0.10776595481833008</v>
      </c>
      <c r="D29" s="17">
        <f>(SUMIFS(MESKENOG2,KAYNAK,A29,SEBEP,B29,SÜRE,"Uzun",BİLDİRİM,"Bildirimli")/VLOOKUP($B$10,ABONE2,4,FALSE))</f>
        <v>1.1856557529181653</v>
      </c>
      <c r="E29" s="17">
        <f>(SUMIFS(MESKENAG2,KAYNAK,A29,SEBEP,B29,SÜRE,"Uzun",BİLDİRİM,"Bildirimli")+SUMIFS(MESKENOG2,KAYNAK,A29,SEBEP,B29,SÜRE,"Uzun",BİLDİRİM,"Bildirimli"))/VLOOKUP($B$10,ABONE2,5,FALSE)</f>
        <v>0.10861600729904237</v>
      </c>
      <c r="F29" s="17">
        <f>(SUMIFS(TARIMSALAG2,KAYNAK,A29,SEBEP,B29,SÜRE,"Uzun",BİLDİRİM,"Bildirimli")/VLOOKUP($B$10,ABONE2,6,FALSE))</f>
        <v>0.43129704142993747</v>
      </c>
      <c r="G29" s="17">
        <f>(SUMIFS(TARIMSALOG2,KAYNAK,A29,SEBEP,B29,SÜRE,"Uzun",BİLDİRİM,"Bildirimli")/VLOOKUP($B$10,ABONE2,7,FALSE))</f>
        <v>1.6408117961313906</v>
      </c>
      <c r="H29" s="17">
        <f>(SUMIFS(TARIMSALAG2,KAYNAK,A29,SEBEP,B29,SÜRE,"Uzun",BİLDİRİM,"Bildirimli")+SUMIFS(TARIMSALOG2,KAYNAK,A29,SEBEP,B29,SÜRE,"Uzun",BİLDİRİM,"Bildirimli"))/VLOOKUP($B$10,ABONE2,8,FALSE)</f>
        <v>0.68587664745800569</v>
      </c>
      <c r="I29" s="17">
        <f>(SUMIFS(TICARETHANEAG2,KAYNAK,A29,SEBEP,B29,SÜRE,"Uzun",BİLDİRİM,"Bildirimli")/VLOOKUP($B$10,ABONE2,9,FALSE))</f>
        <v>0.41590992224185486</v>
      </c>
      <c r="J29" s="17">
        <f>(SUMIFS(TICARETHANEOG2,KAYNAK,A29,SEBEP,B29,SÜRE,"Uzun",BİLDİRİM,"Bildirimli")/VLOOKUP($B$10,ABONE2,10,FALSE))</f>
        <v>7.5303148986711168</v>
      </c>
      <c r="K29" s="17">
        <f>(SUMIFS(TICARETHANEAG2,KAYNAK,A29,SEBEP,B29,SÜRE,"Uzun",BİLDİRİM,"Bildirimli")+SUMIFS(TICARETHANEOG2,KAYNAK,A29,SEBEP,B29,SÜRE,"Uzun",BİLDİRİM,"Bildirimli"))/VLOOKUP($B$10,ABONE2,11,FALSE)</f>
        <v>0.60270848017126721</v>
      </c>
      <c r="L29" s="17">
        <f>(SUMIFS(SANAYIAG2,KAYNAK,A29,SEBEP,B29,SÜRE,"Uzun",BİLDİRİM,"Bildirimli")/VLOOKUP($B$10,ABONE2,12,FALSE))</f>
        <v>17.941010146318529</v>
      </c>
      <c r="M29" s="17">
        <f>(SUMIFS(SANAYIOG2,KAYNAK,A29,SEBEP,B29,SÜRE,"Uzun",BİLDİRİM,"Bildirimli")/VLOOKUP($B$10,ABONE2,13,FALSE))</f>
        <v>58.660484484161074</v>
      </c>
      <c r="N29" s="17">
        <f>(SUMIFS(SANAYIAG2,KAYNAK,A29,SEBEP,B29,SÜRE,"Uzun",BİLDİRİM,"Bildirimli")+SUMIFS(SANAYIOG2,KAYNAK,A29,SEBEP,B29,SÜRE,"Uzun",BİLDİRİM,"Bildirimli"))/VLOOKUP($B$10,ABONE2,14,FALSE)</f>
        <v>37.4686763198305</v>
      </c>
      <c r="O29" s="23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0.25573474916104655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(SUMIFS(MESKENAG2,KAYNAK,A30,SEBEP,B30,SÜRE,"Uzun",BİLDİRİM,"Bildirimli")/VLOOKUP($B$10,ABONE2,3,FALSE))</f>
        <v>0</v>
      </c>
      <c r="D30" s="17">
        <f>(SUMIFS(MESKENOG2,KAYNAK,A30,SEBEP,B30,SÜRE,"Uzun",BİLDİRİM,"Bildirimli")/VLOOKUP($B$10,ABONE2,4,FALSE))</f>
        <v>0</v>
      </c>
      <c r="E30" s="17">
        <f>(SUMIFS(MESKENAG2,KAYNAK,A30,SEBEP,B30,SÜRE,"Uzun",BİLDİRİM,"Bildirimli")+SUMIFS(MESKENOG2,KAYNAK,A30,SEBEP,B30,SÜRE,"Uzun",BİLDİRİM,"Bildirimli"))/VLOOKUP($B$10,ABONE2,5,FALSE)</f>
        <v>0</v>
      </c>
      <c r="F30" s="17">
        <f>(SUMIFS(TARIMSALAG2,KAYNAK,A30,SEBEP,B30,SÜRE,"Uzun",BİLDİRİM,"Bildirimli")/VLOOKUP($B$10,ABONE2,6,FALSE))</f>
        <v>0</v>
      </c>
      <c r="G30" s="17">
        <f>(SUMIFS(TARIMSALOG2,KAYNAK,A30,SEBEP,B30,SÜRE,"Uzun",BİLDİRİM,"Bildirimli")/VLOOKUP($B$10,ABONE2,7,FALSE))</f>
        <v>0</v>
      </c>
      <c r="H30" s="17">
        <f>(SUMIFS(TARIMSALAG2,KAYNAK,A30,SEBEP,B30,SÜRE,"Uzun",BİLDİRİM,"Bildirimli")+SUMIFS(TARIMSALOG2,KAYNAK,A30,SEBEP,B30,SÜRE,"Uzun",BİLDİRİM,"Bildirimli"))/VLOOKUP($B$10,ABONE2,8,FALSE)</f>
        <v>0</v>
      </c>
      <c r="I30" s="17">
        <f>(SUMIFS(TICARETHANEAG2,KAYNAK,A30,SEBEP,B30,SÜRE,"Uzun",BİLDİRİM,"Bildirimli")/VLOOKUP($B$10,ABONE2,9,FALSE))</f>
        <v>0</v>
      </c>
      <c r="J30" s="17">
        <f>(SUMIFS(TICARETHANEOG2,KAYNAK,A30,SEBEP,B30,SÜRE,"Uzun",BİLDİRİM,"Bildirimli")/VLOOKUP($B$10,ABONE2,10,FALSE))</f>
        <v>0</v>
      </c>
      <c r="K30" s="17">
        <f>(SUMIFS(TICARETHANEAG2,KAYNAK,A30,SEBEP,B30,SÜRE,"Uzun",BİLDİRİM,"Bildirimli")+SUMIFS(TICARETHANEOG2,KAYNAK,A30,SEBEP,B30,SÜRE,"Uzun",BİLDİRİM,"Bildirimli"))/VLOOKUP($B$10,ABONE2,11,FALSE)</f>
        <v>0</v>
      </c>
      <c r="L30" s="17">
        <f>(SUMIFS(SANAYIAG2,KAYNAK,A30,SEBEP,B30,SÜRE,"Uzun",BİLDİRİM,"Bildirimli")/VLOOKUP($B$10,ABONE2,12,FALSE))</f>
        <v>0</v>
      </c>
      <c r="M30" s="17">
        <f>(SUMIFS(SANAYIOG2,KAYNAK,A30,SEBEP,B30,SÜRE,"Uzun",BİLDİRİM,"Bildirimli")/VLOOKUP($B$10,ABONE2,13,FALSE))</f>
        <v>0</v>
      </c>
      <c r="N30" s="17">
        <f>(SUMIFS(SANAYIAG2,KAYNAK,A30,SEBEP,B30,SÜRE,"Uzun",BİLDİRİM,"Bildirimli")+SUMIFS(SANAYIOG2,KAYNAK,A30,SEBEP,B30,SÜRE,"Uzun",BİLDİRİM,"Bildirimli"))/VLOOKUP($B$10,ABONE2,14,FALSE)</f>
        <v>0</v>
      </c>
      <c r="O30" s="23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(SUMIFS(MESKENAG2,KAYNAK,A31,SEBEP,B31,SÜRE,"Uzun",BİLDİRİM,"Bildirimli")/VLOOKUP($B$10,ABONE2,3,FALSE))</f>
        <v>3.0980850247943333E-2</v>
      </c>
      <c r="D31" s="17">
        <f>(SUMIFS(MESKENOG2,KAYNAK,A31,SEBEP,B31,SÜRE,"Uzun",BİLDİRİM,"Bildirimli")/VLOOKUP($B$10,ABONE2,4,FALSE))</f>
        <v>0</v>
      </c>
      <c r="E31" s="17">
        <f>(SUMIFS(MESKENAG2,KAYNAK,A31,SEBEP,B31,SÜRE,"Uzun",BİLDİRİM,"Bildirimli")+SUMIFS(MESKENOG2,KAYNAK,A31,SEBEP,B31,SÜRE,"Uzun",BİLDİRİM,"Bildirimli"))/VLOOKUP($B$10,ABONE2,5,FALSE)</f>
        <v>3.0956417927817226E-2</v>
      </c>
      <c r="F31" s="17">
        <f>(SUMIFS(TARIMSALAG2,KAYNAK,A31,SEBEP,B31,SÜRE,"Uzun",BİLDİRİM,"Bildirimli")/VLOOKUP($B$10,ABONE2,6,FALSE))</f>
        <v>1.7329915417281894E-2</v>
      </c>
      <c r="G31" s="17">
        <f>(SUMIFS(TARIMSALOG2,KAYNAK,A31,SEBEP,B31,SÜRE,"Uzun",BİLDİRİM,"Bildirimli")/VLOOKUP($B$10,ABONE2,7,FALSE))</f>
        <v>2.8758104222857331E-4</v>
      </c>
      <c r="H31" s="17">
        <f>(SUMIFS(TARIMSALAG2,KAYNAK,A31,SEBEP,B31,SÜRE,"Uzun",BİLDİRİM,"Bildirimli")+SUMIFS(TARIMSALOG2,KAYNAK,A31,SEBEP,B31,SÜRE,"Uzun",BİLDİRİM,"Bildirimli"))/VLOOKUP($B$10,ABONE2,8,FALSE)</f>
        <v>1.3742831626749229E-2</v>
      </c>
      <c r="I31" s="17">
        <f>(SUMIFS(TICARETHANEAG2,KAYNAK,A31,SEBEP,B31,SÜRE,"Uzun",BİLDİRİM,"Bildirimli")/VLOOKUP($B$10,ABONE2,9,FALSE))</f>
        <v>8.3535842333018778E-2</v>
      </c>
      <c r="J31" s="17">
        <f>(SUMIFS(TICARETHANEOG2,KAYNAK,A31,SEBEP,B31,SÜRE,"Uzun",BİLDİRİM,"Bildirimli")/VLOOKUP($B$10,ABONE2,10,FALSE))</f>
        <v>1.8448545313539916E-2</v>
      </c>
      <c r="K31" s="17">
        <f>(SUMIFS(TICARETHANEAG2,KAYNAK,A31,SEBEP,B31,SÜRE,"Uzun",BİLDİRİM,"Bildirimli")+SUMIFS(TICARETHANEOG2,KAYNAK,A31,SEBEP,B31,SÜRE,"Uzun",BİLDİRİM,"Bildirimli"))/VLOOKUP($B$10,ABONE2,11,FALSE)</f>
        <v>8.1826885187193735E-2</v>
      </c>
      <c r="L31" s="17">
        <f>(SUMIFS(SANAYIAG2,KAYNAK,A31,SEBEP,B31,SÜRE,"Uzun",BİLDİRİM,"Bildirimli")/VLOOKUP($B$10,ABONE2,12,FALSE))</f>
        <v>3.7405454230167021</v>
      </c>
      <c r="M31" s="17">
        <f>(SUMIFS(SANAYIOG2,KAYNAK,A31,SEBEP,B31,SÜRE,"Uzun",BİLDİRİM,"Bildirimli")/VLOOKUP($B$10,ABONE2,13,FALSE))</f>
        <v>7.3156910538515779E-2</v>
      </c>
      <c r="N31" s="17">
        <f>(SUMIFS(SANAYIAG2,KAYNAK,A31,SEBEP,B31,SÜRE,"Uzun",BİLDİRİM,"Bildirimli")+SUMIFS(SANAYIOG2,KAYNAK,A31,SEBEP,B31,SÜRE,"Uzun",BİLDİRİM,"Bildirimli"))/VLOOKUP($B$10,ABONE2,14,FALSE)</f>
        <v>1.981791417351876</v>
      </c>
      <c r="O31" s="23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4.1284473442489873E-2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(SUMIFS(MESKENAG2,KAYNAK,A32,SEBEP,B32,SÜRE,"Uzun",BİLDİRİM,"Bildirimli")/VLOOKUP($B$10,ABONE2,3,FALSE))</f>
        <v>0</v>
      </c>
      <c r="D32" s="17">
        <f>(SUMIFS(MESKENOG2,KAYNAK,A32,SEBEP,B32,SÜRE,"Uzun",BİLDİRİM,"Bildirimli")/VLOOKUP($B$10,ABONE2,4,FALSE))</f>
        <v>0</v>
      </c>
      <c r="E32" s="17">
        <f>(SUMIFS(MESKENAG2,KAYNAK,A32,SEBEP,B32,SÜRE,"Uzun",BİLDİRİM,"Bildirimli")+SUMIFS(MESKENOG2,KAYNAK,A32,SEBEP,B32,SÜRE,"Uzun",BİLDİRİM,"Bildirimli"))/VLOOKUP($B$10,ABONE2,5,FALSE)</f>
        <v>0</v>
      </c>
      <c r="F32" s="17">
        <f>(SUMIFS(TARIMSALAG2,KAYNAK,A32,SEBEP,B32,SÜRE,"Uzun",BİLDİRİM,"Bildirimli")/VLOOKUP($B$10,ABONE2,6,FALSE))</f>
        <v>0</v>
      </c>
      <c r="G32" s="17">
        <f>(SUMIFS(TARIMSALOG2,KAYNAK,A32,SEBEP,B32,SÜRE,"Uzun",BİLDİRİM,"Bildirimli")/VLOOKUP($B$10,ABONE2,7,FALSE))</f>
        <v>0</v>
      </c>
      <c r="H32" s="17">
        <f>(SUMIFS(TARIMSALAG2,KAYNAK,A32,SEBEP,B32,SÜRE,"Uzun",BİLDİRİM,"Bildirimli")+SUMIFS(TARIMSALOG2,KAYNAK,A32,SEBEP,B32,SÜRE,"Uzun",BİLDİRİM,"Bildirimli"))/VLOOKUP($B$10,ABONE2,8,FALSE)</f>
        <v>0</v>
      </c>
      <c r="I32" s="17">
        <f>(SUMIFS(TICARETHANEAG2,KAYNAK,A32,SEBEP,B32,SÜRE,"Uzun",BİLDİRİM,"Bildirimli")/VLOOKUP($B$10,ABONE2,9,FALSE))</f>
        <v>0</v>
      </c>
      <c r="J32" s="17">
        <f>(SUMIFS(TICARETHANEOG2,KAYNAK,A32,SEBEP,B32,SÜRE,"Uzun",BİLDİRİM,"Bildirimli")/VLOOKUP($B$10,ABONE2,10,FALSE))</f>
        <v>0</v>
      </c>
      <c r="K32" s="17">
        <f>(SUMIFS(TICARETHANEAG2,KAYNAK,A32,SEBEP,B32,SÜRE,"Uzun",BİLDİRİM,"Bildirimli")+SUMIFS(TICARETHANEOG2,KAYNAK,A32,SEBEP,B32,SÜRE,"Uzun",BİLDİRİM,"Bildirimli"))/VLOOKUP($B$10,ABONE2,11,FALSE)</f>
        <v>0</v>
      </c>
      <c r="L32" s="17">
        <f>(SUMIFS(SANAYIAG2,KAYNAK,A32,SEBEP,B32,SÜRE,"Uzun",BİLDİRİM,"Bildirimli")/VLOOKUP($B$10,ABONE2,12,FALSE))</f>
        <v>0</v>
      </c>
      <c r="M32" s="17">
        <f>(SUMIFS(SANAYIOG2,KAYNAK,A32,SEBEP,B32,SÜRE,"Uzun",BİLDİRİM,"Bildirimli")/VLOOKUP($B$10,ABONE2,13,FALSE))</f>
        <v>0</v>
      </c>
      <c r="N32" s="17">
        <f>(SUMIFS(SANAYIAG2,KAYNAK,A32,SEBEP,B32,SÜRE,"Uzun",BİLDİRİM,"Bildirimli")+SUMIFS(SANAYIOG2,KAYNAK,A32,SEBEP,B32,SÜRE,"Uzun",BİLDİRİM,"Bildirimli"))/VLOOKUP($B$10,ABONE2,14,FALSE)</f>
        <v>0</v>
      </c>
      <c r="O32" s="23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0.14597358954092976</v>
      </c>
      <c r="D33" s="17">
        <f t="shared" ref="D33:O33" si="14">SUM(D28:D32)</f>
        <v>1.2277232643153035</v>
      </c>
      <c r="E33" s="17">
        <f t="shared" si="14"/>
        <v>0.14682668602275256</v>
      </c>
      <c r="F33" s="17">
        <f t="shared" si="14"/>
        <v>0.45674818070020989</v>
      </c>
      <c r="G33" s="17">
        <f t="shared" si="14"/>
        <v>1.7267056639113905</v>
      </c>
      <c r="H33" s="17">
        <f t="shared" si="14"/>
        <v>0.72404981922226463</v>
      </c>
      <c r="I33" s="17">
        <f t="shared" si="14"/>
        <v>0.50780850949086354</v>
      </c>
      <c r="J33" s="17">
        <f t="shared" si="14"/>
        <v>7.9476374020903631</v>
      </c>
      <c r="K33" s="17">
        <f t="shared" si="14"/>
        <v>0.70315152313480733</v>
      </c>
      <c r="L33" s="17">
        <f t="shared" si="14"/>
        <v>22.198422139420188</v>
      </c>
      <c r="M33" s="17">
        <f t="shared" si="14"/>
        <v>78.077045355410561</v>
      </c>
      <c r="N33" s="17">
        <f t="shared" si="14"/>
        <v>48.995897257688874</v>
      </c>
      <c r="O33" s="17">
        <f t="shared" si="14"/>
        <v>0.31941366954263006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20" t="s">
        <v>65</v>
      </c>
      <c r="C37" s="22">
        <f>VLOOKUP($B$10,ABONE2,3,FALSE)</f>
        <v>2825471</v>
      </c>
      <c r="D37" s="22">
        <f>VLOOKUP($B$10,ABONE2,4,FALSE)</f>
        <v>2230</v>
      </c>
      <c r="E37" s="22">
        <f>VLOOKUP($B$10,ABONE2,5,FALSE)</f>
        <v>2827701</v>
      </c>
      <c r="F37" s="22">
        <f>VLOOKUP($B$10,ABONE2,6,FALSE)</f>
        <v>82125</v>
      </c>
      <c r="G37" s="22">
        <f>VLOOKUP($B$10,ABONE2,7,FALSE)</f>
        <v>21894</v>
      </c>
      <c r="H37" s="22">
        <f>VLOOKUP($B$10,ABONE2,8,FALSE)</f>
        <v>104019</v>
      </c>
      <c r="I37" s="22">
        <f>VLOOKUP($B$10,ABONE2,9,FALSE)</f>
        <v>551283</v>
      </c>
      <c r="J37" s="22">
        <f>VLOOKUP($B$10,ABONE2,10,FALSE)</f>
        <v>14865</v>
      </c>
      <c r="K37" s="22">
        <f>VLOOKUP($B$10,ABONE2,11,FALSE)</f>
        <v>566148</v>
      </c>
      <c r="L37" s="36">
        <f>VLOOKUP($B$10,ABONE2,12,FALSE)</f>
        <v>2445</v>
      </c>
      <c r="M37" s="36">
        <f>VLOOKUP($B$10,ABONE2,13,FALSE)</f>
        <v>2253</v>
      </c>
      <c r="N37" s="36">
        <f>VLOOKUP($B$10,ABONE2,14,FALSE)</f>
        <v>4698</v>
      </c>
      <c r="O37" s="36">
        <f>VLOOKUP($B$10,ABONE2,15,FALSE)</f>
        <v>3502566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20" t="s">
        <v>66</v>
      </c>
      <c r="C38" s="22">
        <f>VLOOKUP($B$10,TUKETIM,3,FALSE)</f>
        <v>628425.51301666663</v>
      </c>
      <c r="D38" s="22">
        <f>VLOOKUP($B$10,TUKETIM,4,FALSE)</f>
        <v>5985.9650416666664</v>
      </c>
      <c r="E38" s="22">
        <f>VLOOKUP($B$10,TUKETIM,5,FALSE)</f>
        <v>634411.47805833328</v>
      </c>
      <c r="F38" s="22">
        <f>VLOOKUP($B$10,TUKETIM,6,FALSE)</f>
        <v>49252.381608333337</v>
      </c>
      <c r="G38" s="22">
        <f>VLOOKUP($B$10,TUKETIM,7,FALSE)</f>
        <v>52292.587224999996</v>
      </c>
      <c r="H38" s="22">
        <f>VLOOKUP($B$10,TUKETIM,8,FALSE)</f>
        <v>101544.96883333335</v>
      </c>
      <c r="I38" s="22">
        <f>VLOOKUP($B$10,TUKETIM,9,FALSE)</f>
        <v>320075.36015833326</v>
      </c>
      <c r="J38" s="22">
        <f>VLOOKUP($B$10,TUKETIM,10,FALSE)</f>
        <v>239362.48679166668</v>
      </c>
      <c r="K38" s="22">
        <f>VLOOKUP($B$10,TUKETIM,11,FALSE)</f>
        <v>559437.84694999992</v>
      </c>
      <c r="L38" s="36">
        <f>VLOOKUP($B$10,TUKETIM,12,FALSE)</f>
        <v>24476.054941666669</v>
      </c>
      <c r="M38" s="36">
        <f>VLOOKUP($B$10,TUKETIM,13,FALSE)</f>
        <v>483522.1651166667</v>
      </c>
      <c r="N38" s="36">
        <f>VLOOKUP($B$10,TUKETIM,14,FALSE)</f>
        <v>507998.22005833336</v>
      </c>
      <c r="O38" s="36">
        <f>VLOOKUP($B$10,TUKETIM,15,FALSE)</f>
        <v>1803392.5138999999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20" t="s">
        <v>67</v>
      </c>
      <c r="C39" s="22">
        <f>VLOOKUP($B$10,ANLASMA,3,FALSE)</f>
        <v>14037871.772999998</v>
      </c>
      <c r="D39" s="22">
        <f>VLOOKUP($B$10,ANLASMA,4,FALSE)</f>
        <v>117300.88799999999</v>
      </c>
      <c r="E39" s="22">
        <f>VLOOKUP($B$10,ANLASMA,5,FALSE)</f>
        <v>14155172.660999998</v>
      </c>
      <c r="F39" s="22">
        <f>VLOOKUP($B$10,ANLASMA,6,FALSE)</f>
        <v>535711.60100000002</v>
      </c>
      <c r="G39" s="22">
        <f>VLOOKUP($B$10,ANLASMA,7,FALSE)</f>
        <v>525196.76300000004</v>
      </c>
      <c r="H39" s="22">
        <f>VLOOKUP($B$10,ANLASMA,8,FALSE)</f>
        <v>1060908.3640000001</v>
      </c>
      <c r="I39" s="22">
        <f>VLOOKUP($B$10,ANLASMA,9,FALSE)</f>
        <v>3395989.560000001</v>
      </c>
      <c r="J39" s="22">
        <f>VLOOKUP($B$10,ANLASMA,10,FALSE)</f>
        <v>3792890.65</v>
      </c>
      <c r="K39" s="22">
        <f>VLOOKUP($B$10,ANLASMA,11,FALSE)</f>
        <v>7188880.2100000009</v>
      </c>
      <c r="L39" s="36">
        <f>VLOOKUP($B$10,ANLASMA,12,FALSE)</f>
        <v>97405.573000000004</v>
      </c>
      <c r="M39" s="36">
        <f>VLOOKUP($B$10,ANLASMA,13,FALSE)</f>
        <v>2408808.568</v>
      </c>
      <c r="N39" s="36">
        <f>VLOOKUP($B$10,ANLASMA,14,FALSE)</f>
        <v>2506214.1409999998</v>
      </c>
      <c r="O39" s="36">
        <f>VLOOKUP($B$10,ANLASMA,15,FALSE)</f>
        <v>24911175.375999998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1.0547701834831411</v>
      </c>
      <c r="D17" s="17">
        <f t="shared" si="1"/>
        <v>74.155335275716453</v>
      </c>
      <c r="E17" s="17">
        <f t="shared" si="2"/>
        <v>1.3259845159976738</v>
      </c>
      <c r="F17" s="17">
        <f t="shared" si="3"/>
        <v>0.87501283735355573</v>
      </c>
      <c r="G17" s="17">
        <f t="shared" si="4"/>
        <v>21.110573336706647</v>
      </c>
      <c r="H17" s="17">
        <f t="shared" si="5"/>
        <v>1.4865824173738584</v>
      </c>
      <c r="I17" s="17">
        <f t="shared" si="6"/>
        <v>1.6723628179062706</v>
      </c>
      <c r="J17" s="17">
        <f t="shared" si="7"/>
        <v>35.934116413319252</v>
      </c>
      <c r="K17" s="17">
        <f t="shared" si="8"/>
        <v>2.9907604030153379</v>
      </c>
      <c r="L17" s="17">
        <f t="shared" si="9"/>
        <v>103.89162718561951</v>
      </c>
      <c r="M17" s="17">
        <f t="shared" si="10"/>
        <v>35.424475192415578</v>
      </c>
      <c r="N17" s="17">
        <f t="shared" si="11"/>
        <v>64.391347189540312</v>
      </c>
      <c r="O17" s="23">
        <f t="shared" si="12"/>
        <v>1.6378530137171223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0.45963918499439166</v>
      </c>
      <c r="D21" s="17">
        <f t="shared" si="1"/>
        <v>0</v>
      </c>
      <c r="E21" s="17">
        <f t="shared" si="2"/>
        <v>0.45793385296859279</v>
      </c>
      <c r="F21" s="17">
        <f t="shared" si="3"/>
        <v>0.38718631579765816</v>
      </c>
      <c r="G21" s="17">
        <f t="shared" si="4"/>
        <v>0</v>
      </c>
      <c r="H21" s="17">
        <f t="shared" si="5"/>
        <v>0.3754845706174566</v>
      </c>
      <c r="I21" s="17">
        <f t="shared" si="6"/>
        <v>0.6119772892275267</v>
      </c>
      <c r="J21" s="17">
        <f t="shared" si="7"/>
        <v>0</v>
      </c>
      <c r="K21" s="17">
        <f t="shared" si="8"/>
        <v>0.58842830834970083</v>
      </c>
      <c r="L21" s="17">
        <f t="shared" si="9"/>
        <v>0.26275379591792836</v>
      </c>
      <c r="M21" s="17">
        <f t="shared" si="10"/>
        <v>0</v>
      </c>
      <c r="N21" s="17">
        <f t="shared" si="11"/>
        <v>0.11116506750373892</v>
      </c>
      <c r="O21" s="23">
        <f t="shared" si="12"/>
        <v>0.47405920942922125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4.0217414313200049E-4</v>
      </c>
      <c r="J22" s="17">
        <f t="shared" si="7"/>
        <v>0</v>
      </c>
      <c r="K22" s="17">
        <f t="shared" si="8"/>
        <v>3.8669841981206146E-4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6.2756288859959857E-5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1.5144093684775328</v>
      </c>
      <c r="D25" s="17">
        <f t="shared" ref="D25:O25" si="13">SUM(D15:D24)</f>
        <v>74.155335275716453</v>
      </c>
      <c r="E25" s="17">
        <f t="shared" si="13"/>
        <v>1.7839183689662665</v>
      </c>
      <c r="F25" s="17">
        <f t="shared" si="13"/>
        <v>1.2621991531512138</v>
      </c>
      <c r="G25" s="17">
        <f t="shared" si="13"/>
        <v>21.110573336706647</v>
      </c>
      <c r="H25" s="17">
        <f t="shared" si="13"/>
        <v>1.862066987991315</v>
      </c>
      <c r="I25" s="17">
        <f t="shared" si="13"/>
        <v>2.2847422812769294</v>
      </c>
      <c r="J25" s="17">
        <f t="shared" si="13"/>
        <v>35.934116413319252</v>
      </c>
      <c r="K25" s="17">
        <f t="shared" si="13"/>
        <v>3.5795754097848507</v>
      </c>
      <c r="L25" s="17">
        <f t="shared" si="13"/>
        <v>104.15438098153744</v>
      </c>
      <c r="M25" s="17">
        <f t="shared" si="13"/>
        <v>35.424475192415578</v>
      </c>
      <c r="N25" s="17">
        <f t="shared" si="13"/>
        <v>64.502512257044046</v>
      </c>
      <c r="O25" s="17">
        <f t="shared" si="13"/>
        <v>2.1119749794352032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0.2026703454890087</v>
      </c>
      <c r="D29" s="17">
        <f>(SUMIFS(MESKENOG2,KAYNAK,A29,SEBEP,B29,SÜRE,"Uzun",BİLDİRİM,"Bildirimli",İL,$B$10,İLÇE,$B$11)/VLOOKUP($B$11,ABONE2,4,FALSE))</f>
        <v>7.9236758378862939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0.23131646263351288</v>
      </c>
      <c r="F29" s="17">
        <f>(SUMIFS(TARIMSALAG2,KAYNAK,A29,SEBEP,B29,SÜRE,"Uzun",BİLDİRİM,"Bildirimli",İL,$B$10,İLÇE,$B$11)/VLOOKUP($B$11,ABONE2,6,FALSE))</f>
        <v>0.76051241181979823</v>
      </c>
      <c r="G29" s="17">
        <f>(SUMIFS(TARIMSALOG2,KAYNAK,A29,SEBEP,B29,SÜRE,"Uzun",BİLDİRİM,"Bildirimli",İL,$B$10,İLÇE,$B$11)/VLOOKUP($B$11,ABONE2,7,FALSE))</f>
        <v>6.5763423838982913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0.93628143455614588</v>
      </c>
      <c r="I29" s="17">
        <f>(SUMIFS(TICARETHANEAG2,KAYNAK,A29,SEBEP,B29,SÜRE,"Uzun",BİLDİRİM,"Bildirimli",İL,$B$10,İLÇE,$B$11)/VLOOKUP($B$11,ABONE2,9,FALSE))</f>
        <v>0.5911082082868625</v>
      </c>
      <c r="J29" s="17">
        <f>(SUMIFS(TICARETHANEOG2,KAYNAK,A29,SEBEP,B29,SÜRE,"Uzun",BİLDİRİM,"Bildirimli",İL,$B$10,İLÇE,$B$11)/VLOOKUP($B$11,ABONE2,10,FALSE))</f>
        <v>8.7001891045462507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0.90314689717970931</v>
      </c>
      <c r="L29" s="17">
        <f>(SUMIFS(SANAYIAG2,KAYNAK,A29,SEBEP,B29,SÜRE,"Uzun",BİLDİRİM,"Bildirimli",İL,$B$10,İLÇE,$B$11)/VLOOKUP($B$11,ABONE2,12,FALSE))</f>
        <v>7.8195506706661329</v>
      </c>
      <c r="M29" s="17">
        <f>(SUMIFS(SANAYIOG2,KAYNAK,A29,SEBEP,B29,SÜRE,"Uzun",BİLDİRİM,"Bildirimli",İL,$B$10,İLÇE,$B$11)/VLOOKUP($B$11,ABONE2,13,FALSE))</f>
        <v>77.506828037393646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48.023749151470462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0.40643251250308932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5.6835141150065216E-2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5.6624274040475361E-2</v>
      </c>
      <c r="F31" s="17">
        <f>(SUMIFS(TARIMSALAG2,KAYNAK,A31,SEBEP,B31,SÜRE,"Uzun",BİLDİRİM,"Bildirimli",İL,$B$10,İLÇE,$B$11)/VLOOKUP($B$11,ABONE2,6,FALSE))</f>
        <v>4.3113258681472151E-2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4.1810267469245661E-2</v>
      </c>
      <c r="I31" s="17">
        <f>(SUMIFS(TICARETHANEAG2,KAYNAK,A31,SEBEP,B31,SÜRE,"Uzun",BİLDİRİM,"Bildirimli",İL,$B$10,İLÇE,$B$11)/VLOOKUP($B$11,ABONE2,9,FALSE))</f>
        <v>0.1235999985614812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0.11884385147259555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6.5816870226564197E-2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0.25950548663907391</v>
      </c>
      <c r="D33" s="17">
        <f t="shared" ref="D33:O33" si="14">SUM(D28:D32)</f>
        <v>7.9236758378862939</v>
      </c>
      <c r="E33" s="17">
        <f t="shared" si="14"/>
        <v>0.28794073667398823</v>
      </c>
      <c r="F33" s="17">
        <f t="shared" si="14"/>
        <v>0.80362567050127043</v>
      </c>
      <c r="G33" s="17">
        <f t="shared" si="14"/>
        <v>6.5763423838982913</v>
      </c>
      <c r="H33" s="17">
        <f t="shared" si="14"/>
        <v>0.97809170202539153</v>
      </c>
      <c r="I33" s="17">
        <f t="shared" si="14"/>
        <v>0.71470820684834369</v>
      </c>
      <c r="J33" s="17">
        <f t="shared" si="14"/>
        <v>8.7001891045462507</v>
      </c>
      <c r="K33" s="17">
        <f t="shared" si="14"/>
        <v>1.0219907486523048</v>
      </c>
      <c r="L33" s="17">
        <f t="shared" si="14"/>
        <v>7.8195506706661329</v>
      </c>
      <c r="M33" s="17">
        <f t="shared" si="14"/>
        <v>77.506828037393646</v>
      </c>
      <c r="N33" s="17">
        <f t="shared" si="14"/>
        <v>48.023749151470462</v>
      </c>
      <c r="O33" s="17">
        <f t="shared" si="14"/>
        <v>0.4722493827296535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39474</v>
      </c>
      <c r="D37" s="22">
        <f>VLOOKUP($B$11,ABONE2,4,FALSE)</f>
        <v>147</v>
      </c>
      <c r="E37" s="22">
        <f>VLOOKUP($B$11,ABONE2,5,FALSE)</f>
        <v>39621</v>
      </c>
      <c r="F37" s="22">
        <f>VLOOKUP($B$11,ABONE2,6,FALSE)</f>
        <v>2920</v>
      </c>
      <c r="G37" s="22">
        <f>VLOOKUP($B$11,ABONE2,7,FALSE)</f>
        <v>91</v>
      </c>
      <c r="H37" s="22">
        <f>VLOOKUP($B$11,ABONE2,8,FALSE)</f>
        <v>3011</v>
      </c>
      <c r="I37" s="22">
        <f>VLOOKUP($B$11,ABONE2,9,FALSE)</f>
        <v>7946</v>
      </c>
      <c r="J37" s="22">
        <f>VLOOKUP($B$11,ABONE2,10,FALSE)</f>
        <v>318</v>
      </c>
      <c r="K37" s="22">
        <f>VLOOKUP($B$11,ABONE2,11,FALSE)</f>
        <v>8264</v>
      </c>
      <c r="L37" s="36">
        <f>VLOOKUP($B$11,ABONE2,12,FALSE)</f>
        <v>11</v>
      </c>
      <c r="M37" s="36">
        <f>VLOOKUP($B$11,ABONE2,13,FALSE)</f>
        <v>15</v>
      </c>
      <c r="N37" s="36">
        <f>VLOOKUP($B$11,ABONE2,14,FALSE)</f>
        <v>26</v>
      </c>
      <c r="O37" s="36">
        <f>VLOOKUP($B$11,ABONE2,15,FALSE)</f>
        <v>50922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13457.696241666665</v>
      </c>
      <c r="D38" s="22">
        <f>VLOOKUP($B$11,TUKETIM,4,FALSE)</f>
        <v>2146.0920249999995</v>
      </c>
      <c r="E38" s="22">
        <f>VLOOKUP($B$11,TUKETIM,5,FALSE)</f>
        <v>15603.788266666665</v>
      </c>
      <c r="F38" s="22">
        <f>VLOOKUP($B$11,TUKETIM,6,FALSE)</f>
        <v>726.37824999999987</v>
      </c>
      <c r="G38" s="22">
        <f>VLOOKUP($B$11,TUKETIM,7,FALSE)</f>
        <v>156.601775</v>
      </c>
      <c r="H38" s="22">
        <f>VLOOKUP($B$11,TUKETIM,8,FALSE)</f>
        <v>882.98002499999984</v>
      </c>
      <c r="I38" s="22">
        <f>VLOOKUP($B$11,TUKETIM,9,FALSE)</f>
        <v>5147.1464916666673</v>
      </c>
      <c r="J38" s="22">
        <f>VLOOKUP($B$11,TUKETIM,10,FALSE)</f>
        <v>6088.883275000001</v>
      </c>
      <c r="K38" s="22">
        <f>VLOOKUP($B$11,TUKETIM,11,FALSE)</f>
        <v>11236.029766666668</v>
      </c>
      <c r="L38" s="36">
        <f>VLOOKUP($B$11,TUKETIM,12,FALSE)</f>
        <v>46.871333333333332</v>
      </c>
      <c r="M38" s="36">
        <f>VLOOKUP($B$11,TUKETIM,13,FALSE)</f>
        <v>966.25279999999998</v>
      </c>
      <c r="N38" s="36">
        <f>VLOOKUP($B$11,TUKETIM,14,FALSE)</f>
        <v>1013.1241333333334</v>
      </c>
      <c r="O38" s="36">
        <f>VLOOKUP($B$11,TUKETIM,15,FALSE)</f>
        <v>28735.922191666665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226851.42300000001</v>
      </c>
      <c r="D39" s="22">
        <f>VLOOKUP($B$11,ANLASMA,4,FALSE)</f>
        <v>14290.995999999999</v>
      </c>
      <c r="E39" s="22">
        <f>VLOOKUP($B$11,ANLASMA,5,FALSE)</f>
        <v>241142.41899999999</v>
      </c>
      <c r="F39" s="22">
        <f>VLOOKUP($B$11,ANLASMA,6,FALSE)</f>
        <v>11021.76</v>
      </c>
      <c r="G39" s="22">
        <f>VLOOKUP($B$11,ANLASMA,7,FALSE)</f>
        <v>2748.18</v>
      </c>
      <c r="H39" s="22">
        <f>VLOOKUP($B$11,ANLASMA,8,FALSE)</f>
        <v>13769.94</v>
      </c>
      <c r="I39" s="22">
        <f>VLOOKUP($B$11,ANLASMA,9,FALSE)</f>
        <v>46229.302000000003</v>
      </c>
      <c r="J39" s="22">
        <f>VLOOKUP($B$11,ANLASMA,10,FALSE)</f>
        <v>65034.705999999998</v>
      </c>
      <c r="K39" s="22">
        <f>VLOOKUP($B$11,ANLASMA,11,FALSE)</f>
        <v>111264.008</v>
      </c>
      <c r="L39" s="36">
        <f>VLOOKUP($B$11,ANLASMA,12,FALSE)</f>
        <v>165.51400000000001</v>
      </c>
      <c r="M39" s="36">
        <f>VLOOKUP($B$11,ANLASMA,13,FALSE)</f>
        <v>16824</v>
      </c>
      <c r="N39" s="36">
        <f>VLOOKUP($B$11,ANLASMA,14,FALSE)</f>
        <v>16989.513999999999</v>
      </c>
      <c r="O39" s="36">
        <f>VLOOKUP($B$11,ANLASMA,15,FALSE)</f>
        <v>383165.88099999999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0.25984096494727144</v>
      </c>
      <c r="D17" s="17">
        <f t="shared" si="1"/>
        <v>0.13622905017083684</v>
      </c>
      <c r="E17" s="17">
        <f t="shared" si="2"/>
        <v>0.25977809971064608</v>
      </c>
      <c r="F17" s="17">
        <f t="shared" si="3"/>
        <v>0.69204187362801339</v>
      </c>
      <c r="G17" s="17">
        <f t="shared" si="4"/>
        <v>6.1022306789293452</v>
      </c>
      <c r="H17" s="17">
        <f t="shared" si="5"/>
        <v>1.0062897094869168</v>
      </c>
      <c r="I17" s="17">
        <f t="shared" si="6"/>
        <v>0.77752564041106331</v>
      </c>
      <c r="J17" s="17">
        <f t="shared" si="7"/>
        <v>13.401340410088622</v>
      </c>
      <c r="K17" s="17">
        <f t="shared" si="8"/>
        <v>1.1637782390555815</v>
      </c>
      <c r="L17" s="17">
        <f t="shared" si="9"/>
        <v>0</v>
      </c>
      <c r="M17" s="17">
        <f t="shared" si="10"/>
        <v>34.892194795257879</v>
      </c>
      <c r="N17" s="17">
        <f t="shared" si="11"/>
        <v>33.147585055494986</v>
      </c>
      <c r="O17" s="23">
        <f t="shared" si="12"/>
        <v>0.57912639809577016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5.5840860221590127E-2</v>
      </c>
      <c r="D21" s="17">
        <f t="shared" si="1"/>
        <v>0</v>
      </c>
      <c r="E21" s="17">
        <f t="shared" si="2"/>
        <v>5.5812461269130385E-2</v>
      </c>
      <c r="F21" s="17">
        <f t="shared" si="3"/>
        <v>2.9453540948315204E-2</v>
      </c>
      <c r="G21" s="17">
        <f t="shared" si="4"/>
        <v>0</v>
      </c>
      <c r="H21" s="17">
        <f t="shared" si="5"/>
        <v>2.7742748250596382E-2</v>
      </c>
      <c r="I21" s="17">
        <f t="shared" si="6"/>
        <v>8.0464563995157112E-2</v>
      </c>
      <c r="J21" s="17">
        <f t="shared" si="7"/>
        <v>0</v>
      </c>
      <c r="K21" s="17">
        <f t="shared" si="8"/>
        <v>7.800257865166324E-2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5.5730775200542738E-2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0.31568182516886156</v>
      </c>
      <c r="D25" s="17">
        <f t="shared" ref="D25:O25" si="13">SUM(D15:D24)</f>
        <v>0.13622905017083684</v>
      </c>
      <c r="E25" s="17">
        <f t="shared" si="13"/>
        <v>0.31559056097977645</v>
      </c>
      <c r="F25" s="17">
        <f t="shared" si="13"/>
        <v>0.7214954145763286</v>
      </c>
      <c r="G25" s="17">
        <f t="shared" si="13"/>
        <v>6.1022306789293452</v>
      </c>
      <c r="H25" s="17">
        <f t="shared" si="13"/>
        <v>1.0340324577375131</v>
      </c>
      <c r="I25" s="17">
        <f t="shared" si="13"/>
        <v>0.85799020440622042</v>
      </c>
      <c r="J25" s="17">
        <f t="shared" si="13"/>
        <v>13.401340410088622</v>
      </c>
      <c r="K25" s="17">
        <f t="shared" si="13"/>
        <v>1.2417808177072447</v>
      </c>
      <c r="L25" s="17">
        <f t="shared" si="13"/>
        <v>0</v>
      </c>
      <c r="M25" s="17">
        <f t="shared" si="13"/>
        <v>34.892194795257879</v>
      </c>
      <c r="N25" s="17">
        <f t="shared" si="13"/>
        <v>33.147585055494986</v>
      </c>
      <c r="O25" s="17">
        <f t="shared" si="13"/>
        <v>0.63485717329631286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0.23529166613592625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0.2351720039957971</v>
      </c>
      <c r="F29" s="17">
        <f>(SUMIFS(TARIMSALAG2,KAYNAK,A29,SEBEP,B29,SÜRE,"Uzun",BİLDİRİM,"Bildirimli",İL,$B$10,İLÇE,$B$11)/VLOOKUP($B$11,ABONE2,6,FALSE))</f>
        <v>0.36936189065697922</v>
      </c>
      <c r="G29" s="17">
        <f>(SUMIFS(TARIMSALOG2,KAYNAK,A29,SEBEP,B29,SÜRE,"Uzun",BİLDİRİM,"Bildirimli",İL,$B$10,İLÇE,$B$11)/VLOOKUP($B$11,ABONE2,7,FALSE))</f>
        <v>0.44785909820266157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0.37392135770700652</v>
      </c>
      <c r="I29" s="17">
        <f>(SUMIFS(TICARETHANEAG2,KAYNAK,A29,SEBEP,B29,SÜRE,"Uzun",BİLDİRİM,"Bildirimli",İL,$B$10,İLÇE,$B$11)/VLOOKUP($B$11,ABONE2,9,FALSE))</f>
        <v>0.96083059371893431</v>
      </c>
      <c r="J29" s="17">
        <f>(SUMIFS(TICARETHANEOG2,KAYNAK,A29,SEBEP,B29,SÜRE,"Uzun",BİLDİRİM,"Bildirimli",İL,$B$10,İLÇE,$B$11)/VLOOKUP($B$11,ABONE2,10,FALSE))</f>
        <v>16.70589712118235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1.4425845621525903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59.431859662040381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56.460266678938368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0.53363334726267231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5.144450814565401E-2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5.1418345043306626E-2</v>
      </c>
      <c r="F31" s="17">
        <f>(SUMIFS(TARIMSALAG2,KAYNAK,A31,SEBEP,B31,SÜRE,"Uzun",BİLDİRİM,"Bildirimli",İL,$B$10,İLÇE,$B$11)/VLOOKUP($B$11,ABONE2,6,FALSE))</f>
        <v>4.926765084918937E-3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4.6405966495024296E-3</v>
      </c>
      <c r="I31" s="17">
        <f>(SUMIFS(TICARETHANEAG2,KAYNAK,A31,SEBEP,B31,SÜRE,"Uzun",BİLDİRİM,"Bildirimli",İL,$B$10,İLÇE,$B$11)/VLOOKUP($B$11,ABONE2,9,FALSE))</f>
        <v>0.10168812707710384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9.8576761451780376E-2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5.333040951710636E-2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0.28673617428158027</v>
      </c>
      <c r="D33" s="17">
        <f t="shared" ref="D33:O33" si="14">SUM(D28:D32)</f>
        <v>0</v>
      </c>
      <c r="E33" s="17">
        <f t="shared" si="14"/>
        <v>0.28659034903910374</v>
      </c>
      <c r="F33" s="17">
        <f t="shared" si="14"/>
        <v>0.37428865574189818</v>
      </c>
      <c r="G33" s="17">
        <f t="shared" si="14"/>
        <v>0.44785909820266157</v>
      </c>
      <c r="H33" s="17">
        <f t="shared" si="14"/>
        <v>0.37856195435650897</v>
      </c>
      <c r="I33" s="17">
        <f t="shared" si="14"/>
        <v>1.0625187207960383</v>
      </c>
      <c r="J33" s="17">
        <f t="shared" si="14"/>
        <v>16.70589712118235</v>
      </c>
      <c r="K33" s="17">
        <f t="shared" si="14"/>
        <v>1.5411613236043706</v>
      </c>
      <c r="L33" s="17">
        <f t="shared" si="14"/>
        <v>0</v>
      </c>
      <c r="M33" s="17">
        <f t="shared" si="14"/>
        <v>59.431859662040381</v>
      </c>
      <c r="N33" s="17">
        <f t="shared" si="14"/>
        <v>56.460266678938368</v>
      </c>
      <c r="O33" s="17">
        <f t="shared" si="14"/>
        <v>0.58696375677977863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19653</v>
      </c>
      <c r="D37" s="22">
        <f>VLOOKUP($B$11,ABONE2,4,FALSE)</f>
        <v>10</v>
      </c>
      <c r="E37" s="22">
        <f>VLOOKUP($B$11,ABONE2,5,FALSE)</f>
        <v>19663</v>
      </c>
      <c r="F37" s="22">
        <f>VLOOKUP($B$11,ABONE2,6,FALSE)</f>
        <v>4573</v>
      </c>
      <c r="G37" s="22">
        <f>VLOOKUP($B$11,ABONE2,7,FALSE)</f>
        <v>282</v>
      </c>
      <c r="H37" s="22">
        <f>VLOOKUP($B$11,ABONE2,8,FALSE)</f>
        <v>4855</v>
      </c>
      <c r="I37" s="22">
        <f>VLOOKUP($B$11,ABONE2,9,FALSE)</f>
        <v>5893</v>
      </c>
      <c r="J37" s="22">
        <f>VLOOKUP($B$11,ABONE2,10,FALSE)</f>
        <v>186</v>
      </c>
      <c r="K37" s="22">
        <f>VLOOKUP($B$11,ABONE2,11,FALSE)</f>
        <v>6079</v>
      </c>
      <c r="L37" s="36">
        <f>VLOOKUP($B$11,ABONE2,12,FALSE)</f>
        <v>1</v>
      </c>
      <c r="M37" s="36">
        <f>VLOOKUP($B$11,ABONE2,13,FALSE)</f>
        <v>19</v>
      </c>
      <c r="N37" s="36">
        <f>VLOOKUP($B$11,ABONE2,14,FALSE)</f>
        <v>20</v>
      </c>
      <c r="O37" s="36">
        <f>VLOOKUP($B$11,ABONE2,15,FALSE)</f>
        <v>30617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3706.7254416666665</v>
      </c>
      <c r="D38" s="22">
        <f>VLOOKUP($B$11,TUKETIM,4,FALSE)</f>
        <v>3.3431750000000005</v>
      </c>
      <c r="E38" s="22">
        <f>VLOOKUP($B$11,TUKETIM,5,FALSE)</f>
        <v>3710.0686166666665</v>
      </c>
      <c r="F38" s="22">
        <f>VLOOKUP($B$11,TUKETIM,6,FALSE)</f>
        <v>3267.9936250000001</v>
      </c>
      <c r="G38" s="22">
        <f>VLOOKUP($B$11,TUKETIM,7,FALSE)</f>
        <v>607.3979250000001</v>
      </c>
      <c r="H38" s="22">
        <f>VLOOKUP($B$11,TUKETIM,8,FALSE)</f>
        <v>3875.3915500000003</v>
      </c>
      <c r="I38" s="22">
        <f>VLOOKUP($B$11,TUKETIM,9,FALSE)</f>
        <v>3173.4280916666667</v>
      </c>
      <c r="J38" s="22">
        <f>VLOOKUP($B$11,TUKETIM,10,FALSE)</f>
        <v>1088.0701833333333</v>
      </c>
      <c r="K38" s="22">
        <f>VLOOKUP($B$11,TUKETIM,11,FALSE)</f>
        <v>4261.4982749999999</v>
      </c>
      <c r="L38" s="36">
        <f>VLOOKUP($B$11,TUKETIM,12,FALSE)</f>
        <v>0</v>
      </c>
      <c r="M38" s="36">
        <f>VLOOKUP($B$11,TUKETIM,13,FALSE)</f>
        <v>1505.9001333333331</v>
      </c>
      <c r="N38" s="36">
        <f>VLOOKUP($B$11,TUKETIM,14,FALSE)</f>
        <v>1505.9001333333331</v>
      </c>
      <c r="O38" s="36">
        <f>VLOOKUP($B$11,TUKETIM,15,FALSE)</f>
        <v>13352.858574999998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75986.055999999997</v>
      </c>
      <c r="D39" s="22">
        <f>VLOOKUP($B$11,ANLASMA,4,FALSE)</f>
        <v>150.19999999999999</v>
      </c>
      <c r="E39" s="22">
        <f>VLOOKUP($B$11,ANLASMA,5,FALSE)</f>
        <v>76136.255999999994</v>
      </c>
      <c r="F39" s="22">
        <f>VLOOKUP($B$11,ANLASMA,6,FALSE)</f>
        <v>24520.143</v>
      </c>
      <c r="G39" s="22">
        <f>VLOOKUP($B$11,ANLASMA,7,FALSE)</f>
        <v>8189.15</v>
      </c>
      <c r="H39" s="22">
        <f>VLOOKUP($B$11,ANLASMA,8,FALSE)</f>
        <v>32709.292999999998</v>
      </c>
      <c r="I39" s="22">
        <f>VLOOKUP($B$11,ANLASMA,9,FALSE)</f>
        <v>31107.952000000001</v>
      </c>
      <c r="J39" s="22">
        <f>VLOOKUP($B$11,ANLASMA,10,FALSE)</f>
        <v>13357.91</v>
      </c>
      <c r="K39" s="22">
        <f>VLOOKUP($B$11,ANLASMA,11,FALSE)</f>
        <v>44465.862000000001</v>
      </c>
      <c r="L39" s="36">
        <f>VLOOKUP($B$11,ANLASMA,12,FALSE)</f>
        <v>5</v>
      </c>
      <c r="M39" s="36">
        <f>VLOOKUP($B$11,ANLASMA,13,FALSE)</f>
        <v>6216</v>
      </c>
      <c r="N39" s="36">
        <f>VLOOKUP($B$11,ANLASMA,14,FALSE)</f>
        <v>6221</v>
      </c>
      <c r="O39" s="36">
        <f>VLOOKUP($B$11,ANLASMA,15,FALSE)</f>
        <v>159532.41099999999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99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2.5073799025934513</v>
      </c>
      <c r="D17" s="17">
        <f t="shared" si="1"/>
        <v>35.210735354051316</v>
      </c>
      <c r="E17" s="17">
        <f t="shared" si="2"/>
        <v>2.6182387346322913</v>
      </c>
      <c r="F17" s="17">
        <f t="shared" si="3"/>
        <v>2.2179632152155131</v>
      </c>
      <c r="G17" s="17">
        <f t="shared" si="4"/>
        <v>23.570028628221266</v>
      </c>
      <c r="H17" s="17">
        <f t="shared" si="5"/>
        <v>3.1863108529935515</v>
      </c>
      <c r="I17" s="17">
        <f t="shared" si="6"/>
        <v>5.4407652061244907</v>
      </c>
      <c r="J17" s="17">
        <f t="shared" si="7"/>
        <v>58.237257004917574</v>
      </c>
      <c r="K17" s="17">
        <f t="shared" si="8"/>
        <v>7.9645411691909969</v>
      </c>
      <c r="L17" s="17">
        <f t="shared" si="9"/>
        <v>14.224422402911257</v>
      </c>
      <c r="M17" s="17">
        <f t="shared" si="10"/>
        <v>82.22809500265636</v>
      </c>
      <c r="N17" s="17">
        <f t="shared" si="11"/>
        <v>27.386423551249017</v>
      </c>
      <c r="O17" s="23">
        <f t="shared" si="12"/>
        <v>3.4600485629532041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1.500239733770006E-2</v>
      </c>
      <c r="D18" s="17">
        <f t="shared" si="1"/>
        <v>1.145493982881169</v>
      </c>
      <c r="E18" s="17">
        <f t="shared" si="2"/>
        <v>1.8834572203949108E-2</v>
      </c>
      <c r="F18" s="17">
        <f t="shared" si="3"/>
        <v>6.8332539072135977E-3</v>
      </c>
      <c r="G18" s="17">
        <f t="shared" si="4"/>
        <v>3.0764116066505864E-2</v>
      </c>
      <c r="H18" s="17">
        <f t="shared" si="5"/>
        <v>7.9185537783833145E-3</v>
      </c>
      <c r="I18" s="17">
        <f t="shared" si="6"/>
        <v>1.4281834067905961E-2</v>
      </c>
      <c r="J18" s="17">
        <f t="shared" si="7"/>
        <v>1.1005572895847995</v>
      </c>
      <c r="K18" s="17">
        <f t="shared" si="8"/>
        <v>6.6207933520698148E-2</v>
      </c>
      <c r="L18" s="17">
        <f t="shared" si="9"/>
        <v>0.47944671947900169</v>
      </c>
      <c r="M18" s="17">
        <f t="shared" si="10"/>
        <v>0</v>
      </c>
      <c r="N18" s="17">
        <f t="shared" si="11"/>
        <v>0.38665058022500137</v>
      </c>
      <c r="O18" s="23">
        <f t="shared" si="12"/>
        <v>2.6142472619618533E-2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1.7177212477608655E-2</v>
      </c>
      <c r="D20" s="17">
        <f t="shared" si="1"/>
        <v>1.1220496956906705E-2</v>
      </c>
      <c r="E20" s="17">
        <f t="shared" si="2"/>
        <v>1.7157020221606274E-2</v>
      </c>
      <c r="F20" s="17">
        <f t="shared" si="3"/>
        <v>1.2444604372364424E-2</v>
      </c>
      <c r="G20" s="17">
        <f t="shared" si="4"/>
        <v>0</v>
      </c>
      <c r="H20" s="17">
        <f t="shared" si="5"/>
        <v>1.18802232216903E-2</v>
      </c>
      <c r="I20" s="17">
        <f t="shared" si="6"/>
        <v>6.066260203869641E-2</v>
      </c>
      <c r="J20" s="17">
        <f t="shared" si="7"/>
        <v>0.14823620694739745</v>
      </c>
      <c r="K20" s="17">
        <f t="shared" si="8"/>
        <v>6.4848792286146054E-2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2.3924135625172708E-2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0.18895739756875379</v>
      </c>
      <c r="D21" s="17">
        <f t="shared" si="1"/>
        <v>0</v>
      </c>
      <c r="E21" s="17">
        <f t="shared" si="2"/>
        <v>0.18831686401767328</v>
      </c>
      <c r="F21" s="17">
        <f t="shared" si="3"/>
        <v>0.19952739062576591</v>
      </c>
      <c r="G21" s="17">
        <f t="shared" si="4"/>
        <v>0</v>
      </c>
      <c r="H21" s="17">
        <f t="shared" si="5"/>
        <v>0.19047852937289672</v>
      </c>
      <c r="I21" s="17">
        <f t="shared" si="6"/>
        <v>0.3203975738890395</v>
      </c>
      <c r="J21" s="17">
        <f t="shared" si="7"/>
        <v>0</v>
      </c>
      <c r="K21" s="17">
        <f t="shared" si="8"/>
        <v>0.3050819408222139</v>
      </c>
      <c r="L21" s="17">
        <f t="shared" si="9"/>
        <v>0.8144520057234379</v>
      </c>
      <c r="M21" s="17">
        <f t="shared" si="10"/>
        <v>0</v>
      </c>
      <c r="N21" s="17">
        <f t="shared" si="11"/>
        <v>0.65681613364793379</v>
      </c>
      <c r="O21" s="23">
        <f t="shared" si="12"/>
        <v>0.20628189488984422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3.1413361366423556E-3</v>
      </c>
      <c r="D22" s="17">
        <f t="shared" si="1"/>
        <v>0</v>
      </c>
      <c r="E22" s="17">
        <f t="shared" si="2"/>
        <v>3.130687539568992E-3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5.5520218293885742E-3</v>
      </c>
      <c r="J22" s="17">
        <f t="shared" si="7"/>
        <v>0</v>
      </c>
      <c r="K22" s="17">
        <f t="shared" si="8"/>
        <v>5.2866242856875406E-3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3.3527929017491782E-3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4.8392280278517254E-3</v>
      </c>
      <c r="D24" s="17">
        <f t="shared" si="1"/>
        <v>0</v>
      </c>
      <c r="E24" s="17">
        <f t="shared" si="2"/>
        <v>4.822823865045448E-3</v>
      </c>
      <c r="F24" s="17">
        <f t="shared" si="3"/>
        <v>6.046552958925375E-3</v>
      </c>
      <c r="G24" s="17">
        <f t="shared" si="4"/>
        <v>0</v>
      </c>
      <c r="H24" s="17">
        <f t="shared" si="5"/>
        <v>5.7723328700852224E-3</v>
      </c>
      <c r="I24" s="17">
        <f t="shared" si="6"/>
        <v>4.9536586340927936E-3</v>
      </c>
      <c r="J24" s="17">
        <f t="shared" si="7"/>
        <v>0</v>
      </c>
      <c r="K24" s="17">
        <f t="shared" si="8"/>
        <v>4.7168640258903214E-3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4.8241266635703495E-3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2.7364974741420078</v>
      </c>
      <c r="D25" s="17">
        <f t="shared" ref="D25:O25" si="13">SUM(D15:D24)</f>
        <v>36.367449833889395</v>
      </c>
      <c r="E25" s="17">
        <f t="shared" si="13"/>
        <v>2.8505007024801343</v>
      </c>
      <c r="F25" s="17">
        <f t="shared" si="13"/>
        <v>2.4428150170797824</v>
      </c>
      <c r="G25" s="17">
        <f t="shared" si="13"/>
        <v>23.600792744287773</v>
      </c>
      <c r="H25" s="17">
        <f t="shared" si="13"/>
        <v>3.4023604922366069</v>
      </c>
      <c r="I25" s="17">
        <f t="shared" si="13"/>
        <v>5.8466128965836131</v>
      </c>
      <c r="J25" s="17">
        <f t="shared" si="13"/>
        <v>59.486050501449768</v>
      </c>
      <c r="K25" s="17">
        <f t="shared" si="13"/>
        <v>8.4106833241316341</v>
      </c>
      <c r="L25" s="17">
        <f t="shared" si="13"/>
        <v>15.518321128113698</v>
      </c>
      <c r="M25" s="17">
        <f t="shared" si="13"/>
        <v>82.22809500265636</v>
      </c>
      <c r="N25" s="17">
        <f t="shared" si="13"/>
        <v>28.429890265121951</v>
      </c>
      <c r="O25" s="17">
        <f t="shared" si="13"/>
        <v>3.7245739856531594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0.1912020062139056</v>
      </c>
      <c r="D29" s="17">
        <f>(SUMIFS(MESKENOG2,KAYNAK,A29,SEBEP,B29,SÜRE,"Uzun",BİLDİRİM,"Bildirimli",İL,$B$10,İLÇE,$B$11)/VLOOKUP($B$11,ABONE2,4,FALSE))</f>
        <v>3.7652330037575257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0.20331736552761279</v>
      </c>
      <c r="F29" s="17">
        <f>(SUMIFS(TARIMSALAG2,KAYNAK,A29,SEBEP,B29,SÜRE,"Uzun",BİLDİRİM,"Bildirimli",İL,$B$10,İLÇE,$B$11)/VLOOKUP($B$11,ABONE2,6,FALSE))</f>
        <v>3.823728680997706E-2</v>
      </c>
      <c r="G29" s="17">
        <f>(SUMIFS(TARIMSALOG2,KAYNAK,A29,SEBEP,B29,SÜRE,"Uzun",BİLDİRİM,"Bildirimli",İL,$B$10,İLÇE,$B$11)/VLOOKUP($B$11,ABONE2,7,FALSE))</f>
        <v>0.18092727994178914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4.4708488312553571E-2</v>
      </c>
      <c r="I29" s="17">
        <f>(SUMIFS(TICARETHANEAG2,KAYNAK,A29,SEBEP,B29,SÜRE,"Uzun",BİLDİRİM,"Bildirimli",İL,$B$10,İLÇE,$B$11)/VLOOKUP($B$11,ABONE2,9,FALSE))</f>
        <v>0.32244254534768735</v>
      </c>
      <c r="J29" s="17">
        <f>(SUMIFS(TICARETHANEOG2,KAYNAK,A29,SEBEP,B29,SÜRE,"Uzun",BİLDİRİM,"Bildirimli",İL,$B$10,İLÇE,$B$11)/VLOOKUP($B$11,ABONE2,10,FALSE))</f>
        <v>2.1895730693481639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0.41169505012278484</v>
      </c>
      <c r="L29" s="17">
        <f>(SUMIFS(SANAYIAG2,KAYNAK,A29,SEBEP,B29,SÜRE,"Uzun",BİLDİRİM,"Bildirimli",İL,$B$10,İLÇE,$B$11)/VLOOKUP($B$11,ABONE2,12,FALSE))</f>
        <v>0.60624545833463839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0.48890762768922447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0.22986402172908305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2.4017778438078573E-2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2.3936362239983393E-2</v>
      </c>
      <c r="F31" s="17">
        <f>(SUMIFS(TARIMSALAG2,KAYNAK,A31,SEBEP,B31,SÜRE,"Uzun",BİLDİRİM,"Bildirimli",İL,$B$10,İLÇE,$B$11)/VLOOKUP($B$11,ABONE2,6,FALSE))</f>
        <v>2.8979571133374055E-3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2.766530486882194E-3</v>
      </c>
      <c r="I31" s="17">
        <f>(SUMIFS(TICARETHANEAG2,KAYNAK,A31,SEBEP,B31,SÜRE,"Uzun",BİLDİRİM,"Bildirimli",İL,$B$10,İLÇE,$B$11)/VLOOKUP($B$11,ABONE2,9,FALSE))</f>
        <v>4.1928867092860783E-2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3.9924584927090223E-2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2.5638194603148971E-2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0.21521978465198416</v>
      </c>
      <c r="D33" s="17">
        <f t="shared" ref="D33:O33" si="14">SUM(D28:D32)</f>
        <v>3.7652330037575257</v>
      </c>
      <c r="E33" s="17">
        <f t="shared" si="14"/>
        <v>0.22725372776759617</v>
      </c>
      <c r="F33" s="17">
        <f t="shared" si="14"/>
        <v>4.1135243923314468E-2</v>
      </c>
      <c r="G33" s="17">
        <f t="shared" si="14"/>
        <v>0.18092727994178914</v>
      </c>
      <c r="H33" s="17">
        <f t="shared" si="14"/>
        <v>4.7475018799435761E-2</v>
      </c>
      <c r="I33" s="17">
        <f t="shared" si="14"/>
        <v>0.36437141244054816</v>
      </c>
      <c r="J33" s="17">
        <f t="shared" si="14"/>
        <v>2.1895730693481639</v>
      </c>
      <c r="K33" s="17">
        <f t="shared" si="14"/>
        <v>0.45161963504987507</v>
      </c>
      <c r="L33" s="17">
        <f t="shared" si="14"/>
        <v>0.60624545833463839</v>
      </c>
      <c r="M33" s="17">
        <f t="shared" si="14"/>
        <v>0</v>
      </c>
      <c r="N33" s="17">
        <f t="shared" si="14"/>
        <v>0.48890762768922447</v>
      </c>
      <c r="O33" s="17">
        <f t="shared" si="14"/>
        <v>0.25550221633223202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13230</v>
      </c>
      <c r="D37" s="22">
        <f>VLOOKUP($B$11,ABONE2,4,FALSE)</f>
        <v>45</v>
      </c>
      <c r="E37" s="22">
        <f>VLOOKUP($B$11,ABONE2,5,FALSE)</f>
        <v>13275</v>
      </c>
      <c r="F37" s="22">
        <f>VLOOKUP($B$11,ABONE2,6,FALSE)</f>
        <v>421</v>
      </c>
      <c r="G37" s="22">
        <f>VLOOKUP($B$11,ABONE2,7,FALSE)</f>
        <v>20</v>
      </c>
      <c r="H37" s="22">
        <f>VLOOKUP($B$11,ABONE2,8,FALSE)</f>
        <v>441</v>
      </c>
      <c r="I37" s="22">
        <f>VLOOKUP($B$11,ABONE2,9,FALSE)</f>
        <v>2231</v>
      </c>
      <c r="J37" s="22">
        <f>VLOOKUP($B$11,ABONE2,10,FALSE)</f>
        <v>112</v>
      </c>
      <c r="K37" s="22">
        <f>VLOOKUP($B$11,ABONE2,11,FALSE)</f>
        <v>2343</v>
      </c>
      <c r="L37" s="36">
        <f>VLOOKUP($B$11,ABONE2,12,FALSE)</f>
        <v>25</v>
      </c>
      <c r="M37" s="36">
        <f>VLOOKUP($B$11,ABONE2,13,FALSE)</f>
        <v>6</v>
      </c>
      <c r="N37" s="36">
        <f>VLOOKUP($B$11,ABONE2,14,FALSE)</f>
        <v>31</v>
      </c>
      <c r="O37" s="36">
        <f>VLOOKUP($B$11,ABONE2,15,FALSE)</f>
        <v>16090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2149.7067833333335</v>
      </c>
      <c r="D38" s="22">
        <f>VLOOKUP($B$11,TUKETIM,4,FALSE)</f>
        <v>269.08030000000002</v>
      </c>
      <c r="E38" s="22">
        <f>VLOOKUP($B$11,TUKETIM,5,FALSE)</f>
        <v>2418.7870833333336</v>
      </c>
      <c r="F38" s="22">
        <f>VLOOKUP($B$11,TUKETIM,6,FALSE)</f>
        <v>61.651274999999998</v>
      </c>
      <c r="G38" s="22">
        <f>VLOOKUP($B$11,TUKETIM,7,FALSE)</f>
        <v>63.744749999999996</v>
      </c>
      <c r="H38" s="22">
        <f>VLOOKUP($B$11,TUKETIM,8,FALSE)</f>
        <v>125.39602499999999</v>
      </c>
      <c r="I38" s="22">
        <f>VLOOKUP($B$11,TUKETIM,9,FALSE)</f>
        <v>1049.26115</v>
      </c>
      <c r="J38" s="22">
        <f>VLOOKUP($B$11,TUKETIM,10,FALSE)</f>
        <v>798.94103333333328</v>
      </c>
      <c r="K38" s="22">
        <f>VLOOKUP($B$11,TUKETIM,11,FALSE)</f>
        <v>1848.2021833333333</v>
      </c>
      <c r="L38" s="36">
        <f>VLOOKUP($B$11,TUKETIM,12,FALSE)</f>
        <v>54.583183333333331</v>
      </c>
      <c r="M38" s="36">
        <f>VLOOKUP($B$11,TUKETIM,13,FALSE)</f>
        <v>86.962225000000004</v>
      </c>
      <c r="N38" s="36">
        <f>VLOOKUP($B$11,TUKETIM,14,FALSE)</f>
        <v>141.54540833333334</v>
      </c>
      <c r="O38" s="36">
        <f>VLOOKUP($B$11,TUKETIM,15,FALSE)</f>
        <v>4533.9307000000008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67044.41</v>
      </c>
      <c r="D39" s="22">
        <f>VLOOKUP($B$11,ANLASMA,4,FALSE)</f>
        <v>5163.7299999999996</v>
      </c>
      <c r="E39" s="22">
        <f>VLOOKUP($B$11,ANLASMA,5,FALSE)</f>
        <v>72208.14</v>
      </c>
      <c r="F39" s="22">
        <f>VLOOKUP($B$11,ANLASMA,6,FALSE)</f>
        <v>2347.9430000000002</v>
      </c>
      <c r="G39" s="22">
        <f>VLOOKUP($B$11,ANLASMA,7,FALSE)</f>
        <v>1121.0999999999999</v>
      </c>
      <c r="H39" s="22">
        <f>VLOOKUP($B$11,ANLASMA,8,FALSE)</f>
        <v>3469.0430000000001</v>
      </c>
      <c r="I39" s="22">
        <f>VLOOKUP($B$11,ANLASMA,9,FALSE)</f>
        <v>11760.072</v>
      </c>
      <c r="J39" s="22">
        <f>VLOOKUP($B$11,ANLASMA,10,FALSE)</f>
        <v>23308.3</v>
      </c>
      <c r="K39" s="22">
        <f>VLOOKUP($B$11,ANLASMA,11,FALSE)</f>
        <v>35068.372000000003</v>
      </c>
      <c r="L39" s="36">
        <f>VLOOKUP($B$11,ANLASMA,12,FALSE)</f>
        <v>173.11</v>
      </c>
      <c r="M39" s="36">
        <f>VLOOKUP($B$11,ANLASMA,13,FALSE)</f>
        <v>36762.32</v>
      </c>
      <c r="N39" s="36">
        <f>VLOOKUP($B$11,ANLASMA,14,FALSE)</f>
        <v>36935.43</v>
      </c>
      <c r="O39" s="36">
        <f>VLOOKUP($B$11,ANLASMA,15,FALSE)</f>
        <v>147680.98499999999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0.39342682468173978</v>
      </c>
      <c r="D17" s="17">
        <f t="shared" si="1"/>
        <v>3.0562308400328129</v>
      </c>
      <c r="E17" s="17">
        <f t="shared" si="2"/>
        <v>0.39769501200598439</v>
      </c>
      <c r="F17" s="17">
        <f t="shared" si="3"/>
        <v>2.2020553234067699</v>
      </c>
      <c r="G17" s="17">
        <f t="shared" si="4"/>
        <v>25.277166702432226</v>
      </c>
      <c r="H17" s="17">
        <f t="shared" si="5"/>
        <v>4.9808762923094809</v>
      </c>
      <c r="I17" s="17">
        <f t="shared" si="6"/>
        <v>1.357485729439722</v>
      </c>
      <c r="J17" s="17">
        <f t="shared" si="7"/>
        <v>11.022335568161905</v>
      </c>
      <c r="K17" s="17">
        <f t="shared" si="8"/>
        <v>1.7491732729369684</v>
      </c>
      <c r="L17" s="17">
        <f t="shared" si="9"/>
        <v>55.616320628934815</v>
      </c>
      <c r="M17" s="17">
        <f t="shared" si="10"/>
        <v>127.08159099501674</v>
      </c>
      <c r="N17" s="17">
        <f t="shared" si="11"/>
        <v>74.576494399527988</v>
      </c>
      <c r="O17" s="23">
        <f t="shared" si="12"/>
        <v>1.1616844625095586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1.0241047470593772E-2</v>
      </c>
      <c r="D18" s="17">
        <f t="shared" si="1"/>
        <v>8.6281763834614264E-2</v>
      </c>
      <c r="E18" s="17">
        <f t="shared" si="2"/>
        <v>1.0362932528540328E-2</v>
      </c>
      <c r="F18" s="17">
        <f t="shared" si="3"/>
        <v>2.3233718885547355E-2</v>
      </c>
      <c r="G18" s="17">
        <f t="shared" si="4"/>
        <v>1.1739315367377825E-2</v>
      </c>
      <c r="H18" s="17">
        <f t="shared" si="5"/>
        <v>2.1849505002603679E-2</v>
      </c>
      <c r="I18" s="17">
        <f t="shared" si="6"/>
        <v>3.5153241837670116E-2</v>
      </c>
      <c r="J18" s="17">
        <f t="shared" si="7"/>
        <v>0.31908442301629875</v>
      </c>
      <c r="K18" s="17">
        <f t="shared" si="8"/>
        <v>4.6660125931467109E-2</v>
      </c>
      <c r="L18" s="17">
        <f t="shared" si="9"/>
        <v>2.781757156814995E-2</v>
      </c>
      <c r="M18" s="17">
        <f t="shared" si="10"/>
        <v>11.511337174669855</v>
      </c>
      <c r="N18" s="17">
        <f t="shared" si="11"/>
        <v>3.0744656295339086</v>
      </c>
      <c r="O18" s="23">
        <f t="shared" si="12"/>
        <v>2.8785972116581762E-2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3.444532214276251E-3</v>
      </c>
      <c r="D20" s="17">
        <f t="shared" si="1"/>
        <v>1.4941527444706387E-3</v>
      </c>
      <c r="E20" s="17">
        <f t="shared" si="2"/>
        <v>3.4414059665755187E-3</v>
      </c>
      <c r="F20" s="17">
        <f t="shared" si="3"/>
        <v>9.2198332614865739E-3</v>
      </c>
      <c r="G20" s="17">
        <f t="shared" si="4"/>
        <v>2.1947300346025014E-2</v>
      </c>
      <c r="H20" s="17">
        <f t="shared" si="5"/>
        <v>1.0752538860805252E-2</v>
      </c>
      <c r="I20" s="17">
        <f t="shared" si="6"/>
        <v>4.3412857131025061E-3</v>
      </c>
      <c r="J20" s="17">
        <f t="shared" si="7"/>
        <v>0.14530739615874466</v>
      </c>
      <c r="K20" s="17">
        <f t="shared" si="8"/>
        <v>1.0054221810215756E-2</v>
      </c>
      <c r="L20" s="17">
        <f t="shared" si="9"/>
        <v>0</v>
      </c>
      <c r="M20" s="17">
        <f t="shared" si="10"/>
        <v>0.66535714702411775</v>
      </c>
      <c r="N20" s="17">
        <f t="shared" si="11"/>
        <v>0.1765233247206843</v>
      </c>
      <c r="O20" s="23">
        <f t="shared" si="12"/>
        <v>5.5853508813324491E-3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8.2668508133372828E-2</v>
      </c>
      <c r="D21" s="17">
        <f t="shared" si="1"/>
        <v>0</v>
      </c>
      <c r="E21" s="17">
        <f t="shared" si="2"/>
        <v>8.2535999440846108E-2</v>
      </c>
      <c r="F21" s="17">
        <f t="shared" si="3"/>
        <v>9.3958843412991974E-2</v>
      </c>
      <c r="G21" s="17">
        <f t="shared" si="4"/>
        <v>0</v>
      </c>
      <c r="H21" s="17">
        <f t="shared" si="5"/>
        <v>8.264384692169896E-2</v>
      </c>
      <c r="I21" s="17">
        <f t="shared" si="6"/>
        <v>0.23987206955718335</v>
      </c>
      <c r="J21" s="17">
        <f t="shared" si="7"/>
        <v>0</v>
      </c>
      <c r="K21" s="17">
        <f t="shared" si="8"/>
        <v>0.23015076987366176</v>
      </c>
      <c r="L21" s="17">
        <f t="shared" si="9"/>
        <v>3.8677096652037011</v>
      </c>
      <c r="M21" s="17">
        <f t="shared" si="10"/>
        <v>0</v>
      </c>
      <c r="N21" s="17">
        <f t="shared" si="11"/>
        <v>2.8415826111700659</v>
      </c>
      <c r="O21" s="23">
        <f t="shared" si="12"/>
        <v>0.11688460271311549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7.1163063177950466E-7</v>
      </c>
      <c r="D22" s="17">
        <f t="shared" si="1"/>
        <v>0</v>
      </c>
      <c r="E22" s="17">
        <f t="shared" si="2"/>
        <v>7.1048996471403716E-7</v>
      </c>
      <c r="F22" s="17">
        <f t="shared" si="3"/>
        <v>1.5842234057341241E-3</v>
      </c>
      <c r="G22" s="17">
        <f t="shared" si="4"/>
        <v>0</v>
      </c>
      <c r="H22" s="17">
        <f t="shared" si="5"/>
        <v>1.3934432553387515E-3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7.9064699791795421E-5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0.48978162413061443</v>
      </c>
      <c r="D25" s="17">
        <f t="shared" ref="D25:O25" si="13">SUM(D15:D24)</f>
        <v>3.1440067566118977</v>
      </c>
      <c r="E25" s="17">
        <f t="shared" si="13"/>
        <v>0.49403606043191101</v>
      </c>
      <c r="F25" s="17">
        <f t="shared" si="13"/>
        <v>2.3300519423725303</v>
      </c>
      <c r="G25" s="17">
        <f t="shared" si="13"/>
        <v>25.310853318145629</v>
      </c>
      <c r="H25" s="17">
        <f t="shared" si="13"/>
        <v>5.0975156263499271</v>
      </c>
      <c r="I25" s="17">
        <f t="shared" si="13"/>
        <v>1.636852326547678</v>
      </c>
      <c r="J25" s="17">
        <f t="shared" si="13"/>
        <v>11.486727387336948</v>
      </c>
      <c r="K25" s="17">
        <f t="shared" si="13"/>
        <v>2.0360383905523132</v>
      </c>
      <c r="L25" s="17">
        <f t="shared" si="13"/>
        <v>59.511847865706663</v>
      </c>
      <c r="M25" s="17">
        <f t="shared" si="13"/>
        <v>139.2582853167107</v>
      </c>
      <c r="N25" s="17">
        <f t="shared" si="13"/>
        <v>80.669065964952651</v>
      </c>
      <c r="O25" s="17">
        <f t="shared" si="13"/>
        <v>1.3130194529203798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0.1380474187126256</v>
      </c>
      <c r="D29" s="17">
        <f>(SUMIFS(MESKENOG2,KAYNAK,A29,SEBEP,B29,SÜRE,"Uzun",BİLDİRİM,"Bildirimli",İL,$B$10,İLÇE,$B$11)/VLOOKUP($B$11,ABONE2,4,FALSE))</f>
        <v>0.6332837030131957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0.13884122900394702</v>
      </c>
      <c r="F29" s="17">
        <f>(SUMIFS(TARIMSALAG2,KAYNAK,A29,SEBEP,B29,SÜRE,"Uzun",BİLDİRİM,"Bildirimli",İL,$B$10,İLÇE,$B$11)/VLOOKUP($B$11,ABONE2,6,FALSE))</f>
        <v>0.20183686988309038</v>
      </c>
      <c r="G29" s="17">
        <f>(SUMIFS(TARIMSALOG2,KAYNAK,A29,SEBEP,B29,SÜRE,"Uzun",BİLDİRİM,"Bildirimli",İL,$B$10,İLÇE,$B$11)/VLOOKUP($B$11,ABONE2,7,FALSE))</f>
        <v>1.8610356522402973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0.40164593222126643</v>
      </c>
      <c r="I29" s="17">
        <f>(SUMIFS(TICARETHANEAG2,KAYNAK,A29,SEBEP,B29,SÜRE,"Uzun",BİLDİRİM,"Bildirimli",İL,$B$10,İLÇE,$B$11)/VLOOKUP($B$11,ABONE2,9,FALSE))</f>
        <v>2.0350311067332298</v>
      </c>
      <c r="J29" s="17">
        <f>(SUMIFS(TICARETHANEOG2,KAYNAK,A29,SEBEP,B29,SÜRE,"Uzun",BİLDİRİM,"Bildirimli",İL,$B$10,İLÇE,$B$11)/VLOOKUP($B$11,ABONE2,10,FALSE))</f>
        <v>6.4771628757916053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2.2150574609495721</v>
      </c>
      <c r="L29" s="17">
        <f>(SUMIFS(SANAYIAG2,KAYNAK,A29,SEBEP,B29,SÜRE,"Uzun",BİLDİRİM,"Bildirimli",İL,$B$10,İLÇE,$B$11)/VLOOKUP($B$11,ABONE2,12,FALSE))</f>
        <v>68.465423532294395</v>
      </c>
      <c r="M29" s="17">
        <f>(SUMIFS(SANAYIOG2,KAYNAK,A29,SEBEP,B29,SÜRE,"Uzun",BİLDİRİM,"Bildirimli",İL,$B$10,İLÇE,$B$11)/VLOOKUP($B$11,ABONE2,13,FALSE))</f>
        <v>114.32702593560118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80.632787435212521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0.79973636844707352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4.5889364873859771E-2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4.5815809176803932E-2</v>
      </c>
      <c r="F31" s="17">
        <f>(SUMIFS(TARIMSALAG2,KAYNAK,A31,SEBEP,B31,SÜRE,"Uzun",BİLDİRİM,"Bildirimli",İL,$B$10,İLÇE,$B$11)/VLOOKUP($B$11,ABONE2,6,FALSE))</f>
        <v>1.2720163185330337E-2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1.1188337158289376E-2</v>
      </c>
      <c r="I31" s="17">
        <f>(SUMIFS(TICARETHANEAG2,KAYNAK,A31,SEBEP,B31,SÜRE,"Uzun",BİLDİRİM,"Bildirimli",İL,$B$10,İLÇE,$B$11)/VLOOKUP($B$11,ABONE2,9,FALSE))</f>
        <v>3.8475211035874625E-2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3.6915925465207923E-2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4.2265691470878983E-2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0.18393678358648538</v>
      </c>
      <c r="D33" s="17">
        <f t="shared" ref="D33:O33" si="14">SUM(D28:D32)</f>
        <v>0.6332837030131957</v>
      </c>
      <c r="E33" s="17">
        <f t="shared" si="14"/>
        <v>0.18465703818075097</v>
      </c>
      <c r="F33" s="17">
        <f t="shared" si="14"/>
        <v>0.21455703306842072</v>
      </c>
      <c r="G33" s="17">
        <f t="shared" si="14"/>
        <v>1.8610356522402973</v>
      </c>
      <c r="H33" s="17">
        <f t="shared" si="14"/>
        <v>0.41283426937955581</v>
      </c>
      <c r="I33" s="17">
        <f t="shared" si="14"/>
        <v>2.0735063177691044</v>
      </c>
      <c r="J33" s="17">
        <f t="shared" si="14"/>
        <v>6.4771628757916053</v>
      </c>
      <c r="K33" s="17">
        <f t="shared" si="14"/>
        <v>2.2519733864147802</v>
      </c>
      <c r="L33" s="17">
        <f t="shared" si="14"/>
        <v>68.465423532294395</v>
      </c>
      <c r="M33" s="17">
        <f t="shared" si="14"/>
        <v>114.32702593560118</v>
      </c>
      <c r="N33" s="17">
        <f t="shared" si="14"/>
        <v>80.632787435212521</v>
      </c>
      <c r="O33" s="17">
        <f t="shared" si="14"/>
        <v>0.84200205991795252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58550</v>
      </c>
      <c r="D37" s="22">
        <f>VLOOKUP($B$11,ABONE2,4,FALSE)</f>
        <v>94</v>
      </c>
      <c r="E37" s="22">
        <f>VLOOKUP($B$11,ABONE2,5,FALSE)</f>
        <v>58644</v>
      </c>
      <c r="F37" s="22">
        <f>VLOOKUP($B$11,ABONE2,6,FALSE)</f>
        <v>3725</v>
      </c>
      <c r="G37" s="22">
        <f>VLOOKUP($B$11,ABONE2,7,FALSE)</f>
        <v>510</v>
      </c>
      <c r="H37" s="22">
        <f>VLOOKUP($B$11,ABONE2,8,FALSE)</f>
        <v>4235</v>
      </c>
      <c r="I37" s="22">
        <f>VLOOKUP($B$11,ABONE2,9,FALSE)</f>
        <v>11506</v>
      </c>
      <c r="J37" s="22">
        <f>VLOOKUP($B$11,ABONE2,10,FALSE)</f>
        <v>486</v>
      </c>
      <c r="K37" s="22">
        <f>VLOOKUP($B$11,ABONE2,11,FALSE)</f>
        <v>11992</v>
      </c>
      <c r="L37" s="36">
        <f>VLOOKUP($B$11,ABONE2,12,FALSE)</f>
        <v>216</v>
      </c>
      <c r="M37" s="36">
        <f>VLOOKUP($B$11,ABONE2,13,FALSE)</f>
        <v>78</v>
      </c>
      <c r="N37" s="36">
        <f>VLOOKUP($B$11,ABONE2,14,FALSE)</f>
        <v>294</v>
      </c>
      <c r="O37" s="36">
        <f>VLOOKUP($B$11,ABONE2,15,FALSE)</f>
        <v>75165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12318.712116666666</v>
      </c>
      <c r="D38" s="22">
        <f>VLOOKUP($B$11,TUKETIM,4,FALSE)</f>
        <v>234.07758333333331</v>
      </c>
      <c r="E38" s="22">
        <f>VLOOKUP($B$11,TUKETIM,5,FALSE)</f>
        <v>12552.789699999999</v>
      </c>
      <c r="F38" s="22">
        <f>VLOOKUP($B$11,TUKETIM,6,FALSE)</f>
        <v>2085.7010249999998</v>
      </c>
      <c r="G38" s="22">
        <f>VLOOKUP($B$11,TUKETIM,7,FALSE)</f>
        <v>1175.2282833333331</v>
      </c>
      <c r="H38" s="22">
        <f>VLOOKUP($B$11,TUKETIM,8,FALSE)</f>
        <v>3260.9293083333332</v>
      </c>
      <c r="I38" s="22">
        <f>VLOOKUP($B$11,TUKETIM,9,FALSE)</f>
        <v>6864.5212416666682</v>
      </c>
      <c r="J38" s="22">
        <f>VLOOKUP($B$11,TUKETIM,10,FALSE)</f>
        <v>3667.0453166666671</v>
      </c>
      <c r="K38" s="22">
        <f>VLOOKUP($B$11,TUKETIM,11,FALSE)</f>
        <v>10531.566558333336</v>
      </c>
      <c r="L38" s="36">
        <f>VLOOKUP($B$11,TUKETIM,12,FALSE)</f>
        <v>2338.6412249999998</v>
      </c>
      <c r="M38" s="36">
        <f>VLOOKUP($B$11,TUKETIM,13,FALSE)</f>
        <v>12972.02025</v>
      </c>
      <c r="N38" s="36">
        <f>VLOOKUP($B$11,TUKETIM,14,FALSE)</f>
        <v>15310.661474999999</v>
      </c>
      <c r="O38" s="36">
        <f>VLOOKUP($B$11,TUKETIM,15,FALSE)</f>
        <v>41655.947041666666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319305.28499999997</v>
      </c>
      <c r="D39" s="22">
        <f>VLOOKUP($B$11,ANLASMA,4,FALSE)</f>
        <v>5395.83</v>
      </c>
      <c r="E39" s="22">
        <f>VLOOKUP($B$11,ANLASMA,5,FALSE)</f>
        <v>324701.11499999999</v>
      </c>
      <c r="F39" s="22">
        <f>VLOOKUP($B$11,ANLASMA,6,FALSE)</f>
        <v>20734.473999999998</v>
      </c>
      <c r="G39" s="22">
        <f>VLOOKUP($B$11,ANLASMA,7,FALSE)</f>
        <v>16409.900000000001</v>
      </c>
      <c r="H39" s="22">
        <f>VLOOKUP($B$11,ANLASMA,8,FALSE)</f>
        <v>37144.373999999996</v>
      </c>
      <c r="I39" s="22">
        <f>VLOOKUP($B$11,ANLASMA,9,FALSE)</f>
        <v>88163.040999999997</v>
      </c>
      <c r="J39" s="22">
        <f>VLOOKUP($B$11,ANLASMA,10,FALSE)</f>
        <v>77160.479999999996</v>
      </c>
      <c r="K39" s="22">
        <f>VLOOKUP($B$11,ANLASMA,11,FALSE)</f>
        <v>165323.52100000001</v>
      </c>
      <c r="L39" s="36">
        <f>VLOOKUP($B$11,ANLASMA,12,FALSE)</f>
        <v>8335.6620000000003</v>
      </c>
      <c r="M39" s="36">
        <f>VLOOKUP($B$11,ANLASMA,13,FALSE)</f>
        <v>39556.53</v>
      </c>
      <c r="N39" s="36">
        <f>VLOOKUP($B$11,ANLASMA,14,FALSE)</f>
        <v>47892.191999999995</v>
      </c>
      <c r="O39" s="36">
        <f>VLOOKUP($B$11,ANLASMA,15,FALSE)</f>
        <v>575061.20200000005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0.42320578836613948</v>
      </c>
      <c r="D17" s="17">
        <f t="shared" si="1"/>
        <v>0.19813110445359122</v>
      </c>
      <c r="E17" s="17">
        <f t="shared" si="2"/>
        <v>0.42210446778800326</v>
      </c>
      <c r="F17" s="17">
        <f t="shared" si="3"/>
        <v>0.14973252550945759</v>
      </c>
      <c r="G17" s="17">
        <f t="shared" si="4"/>
        <v>4.4278500074825136</v>
      </c>
      <c r="H17" s="17">
        <f t="shared" si="5"/>
        <v>1.2436803747811067</v>
      </c>
      <c r="I17" s="17">
        <f t="shared" si="6"/>
        <v>0.65447325612456497</v>
      </c>
      <c r="J17" s="17">
        <f t="shared" si="7"/>
        <v>16.296600411282672</v>
      </c>
      <c r="K17" s="17">
        <f t="shared" si="8"/>
        <v>1.6638857477167568</v>
      </c>
      <c r="L17" s="17">
        <f t="shared" si="9"/>
        <v>0.72995798068628581</v>
      </c>
      <c r="M17" s="17">
        <f t="shared" si="10"/>
        <v>57.06972930102588</v>
      </c>
      <c r="N17" s="17">
        <f t="shared" si="11"/>
        <v>50.308956742585131</v>
      </c>
      <c r="O17" s="23">
        <f t="shared" si="12"/>
        <v>0.64636476914988317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0.31388154903145338</v>
      </c>
      <c r="D21" s="17">
        <f t="shared" si="1"/>
        <v>0</v>
      </c>
      <c r="E21" s="17">
        <f t="shared" si="2"/>
        <v>0.31234568456621686</v>
      </c>
      <c r="F21" s="17">
        <f t="shared" si="3"/>
        <v>5.6687349435454754E-2</v>
      </c>
      <c r="G21" s="17">
        <f t="shared" si="4"/>
        <v>1.6903917567256309E-2</v>
      </c>
      <c r="H21" s="17">
        <f t="shared" si="5"/>
        <v>4.651441708559579E-2</v>
      </c>
      <c r="I21" s="17">
        <f t="shared" si="6"/>
        <v>0.52275546616066515</v>
      </c>
      <c r="J21" s="17">
        <f t="shared" si="7"/>
        <v>0</v>
      </c>
      <c r="K21" s="17">
        <f t="shared" si="8"/>
        <v>0.48902118613873924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0.33255291952278537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1.2513618778345743E-4</v>
      </c>
      <c r="D22" s="17">
        <f t="shared" si="1"/>
        <v>0</v>
      </c>
      <c r="E22" s="17">
        <f t="shared" si="2"/>
        <v>1.2452387965408563E-4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3.52483798000417E-4</v>
      </c>
      <c r="J22" s="17">
        <f t="shared" si="7"/>
        <v>0</v>
      </c>
      <c r="K22" s="17">
        <f t="shared" si="8"/>
        <v>3.2973743203265594E-4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1.508681978938695E-4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0.73721247358537623</v>
      </c>
      <c r="D25" s="17">
        <f t="shared" ref="D25:O25" si="13">SUM(D15:D24)</f>
        <v>0.19813110445359122</v>
      </c>
      <c r="E25" s="17">
        <f t="shared" si="13"/>
        <v>0.73457467623387429</v>
      </c>
      <c r="F25" s="17">
        <f t="shared" si="13"/>
        <v>0.20641987494491235</v>
      </c>
      <c r="G25" s="17">
        <f t="shared" si="13"/>
        <v>4.4447539250497696</v>
      </c>
      <c r="H25" s="17">
        <f t="shared" si="13"/>
        <v>1.2901947918667025</v>
      </c>
      <c r="I25" s="17">
        <f t="shared" si="13"/>
        <v>1.1775812060832307</v>
      </c>
      <c r="J25" s="17">
        <f t="shared" si="13"/>
        <v>16.296600411282672</v>
      </c>
      <c r="K25" s="17">
        <f t="shared" si="13"/>
        <v>2.1532366712875284</v>
      </c>
      <c r="L25" s="17">
        <f t="shared" si="13"/>
        <v>0.72995798068628581</v>
      </c>
      <c r="M25" s="17">
        <f t="shared" si="13"/>
        <v>57.06972930102588</v>
      </c>
      <c r="N25" s="17">
        <f t="shared" si="13"/>
        <v>50.308956742585131</v>
      </c>
      <c r="O25" s="17">
        <f t="shared" si="13"/>
        <v>0.97906855687056238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0.10356343099964654</v>
      </c>
      <c r="D29" s="17">
        <f>(SUMIFS(MESKENOG2,KAYNAK,A29,SEBEP,B29,SÜRE,"Uzun",BİLDİRİM,"Bildirimli",İL,$B$10,İLÇE,$B$11)/VLOOKUP($B$11,ABONE2,4,FALSE))</f>
        <v>0.23266779141776184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0.10419515592927406</v>
      </c>
      <c r="F29" s="17">
        <f>(SUMIFS(TARIMSALAG2,KAYNAK,A29,SEBEP,B29,SÜRE,"Uzun",BİLDİRİM,"Bildirimli",İL,$B$10,İLÇE,$B$11)/VLOOKUP($B$11,ABONE2,6,FALSE))</f>
        <v>0.17408234635474201</v>
      </c>
      <c r="G29" s="17">
        <f>(SUMIFS(TARIMSALOG2,KAYNAK,A29,SEBEP,B29,SÜRE,"Uzun",BİLDİRİM,"Bildirimli",İL,$B$10,İLÇE,$B$11)/VLOOKUP($B$11,ABONE2,7,FALSE))</f>
        <v>0.31504705324319626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0.21012811615270291</v>
      </c>
      <c r="I29" s="17">
        <f>(SUMIFS(TICARETHANEAG2,KAYNAK,A29,SEBEP,B29,SÜRE,"Uzun",BİLDİRİM,"Bildirimli",İL,$B$10,İLÇE,$B$11)/VLOOKUP($B$11,ABONE2,9,FALSE))</f>
        <v>0.3484827934055581</v>
      </c>
      <c r="J29" s="17">
        <f>(SUMIFS(TICARETHANEOG2,KAYNAK,A29,SEBEP,B29,SÜRE,"Uzun",BİLDİRİM,"Bildirimli",İL,$B$10,İLÇE,$B$11)/VLOOKUP($B$11,ABONE2,10,FALSE))</f>
        <v>2.3012498250044371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0.47449809908061219</v>
      </c>
      <c r="L29" s="17">
        <f>(SUMIFS(SANAYIAG2,KAYNAK,A29,SEBEP,B29,SÜRE,"Uzun",BİLDİRİM,"Bildirimli",İL,$B$10,İLÇE,$B$11)/VLOOKUP($B$11,ABONE2,12,FALSE))</f>
        <v>2.7564231532909904</v>
      </c>
      <c r="M29" s="17">
        <f>(SUMIFS(SANAYIOG2,KAYNAK,A29,SEBEP,B29,SÜRE,"Uzun",BİLDİRİM,"Bildirimli",İL,$B$10,İLÇE,$B$11)/VLOOKUP($B$11,ABONE2,13,FALSE))</f>
        <v>4.0165273342990764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3.8653148325781062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0.15983784379485291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0.10356343099964654</v>
      </c>
      <c r="D33" s="17">
        <f t="shared" ref="D33:O33" si="14">SUM(D28:D32)</f>
        <v>0.23266779141776184</v>
      </c>
      <c r="E33" s="17">
        <f t="shared" si="14"/>
        <v>0.10419515592927406</v>
      </c>
      <c r="F33" s="17">
        <f t="shared" si="14"/>
        <v>0.17408234635474201</v>
      </c>
      <c r="G33" s="17">
        <f t="shared" si="14"/>
        <v>0.31504705324319626</v>
      </c>
      <c r="H33" s="17">
        <f t="shared" si="14"/>
        <v>0.21012811615270291</v>
      </c>
      <c r="I33" s="17">
        <f t="shared" si="14"/>
        <v>0.3484827934055581</v>
      </c>
      <c r="J33" s="17">
        <f t="shared" si="14"/>
        <v>2.3012498250044371</v>
      </c>
      <c r="K33" s="17">
        <f t="shared" si="14"/>
        <v>0.47449809908061219</v>
      </c>
      <c r="L33" s="17">
        <f t="shared" si="14"/>
        <v>2.7564231532909904</v>
      </c>
      <c r="M33" s="17">
        <f t="shared" si="14"/>
        <v>4.0165273342990764</v>
      </c>
      <c r="N33" s="17">
        <f t="shared" si="14"/>
        <v>3.8653148325781062</v>
      </c>
      <c r="O33" s="17">
        <f t="shared" si="14"/>
        <v>0.15983784379485291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25421</v>
      </c>
      <c r="D37" s="22">
        <f>VLOOKUP($B$11,ABONE2,4,FALSE)</f>
        <v>125</v>
      </c>
      <c r="E37" s="22">
        <f>VLOOKUP($B$11,ABONE2,5,FALSE)</f>
        <v>25546</v>
      </c>
      <c r="F37" s="22">
        <f>VLOOKUP($B$11,ABONE2,6,FALSE)</f>
        <v>326</v>
      </c>
      <c r="G37" s="22">
        <f>VLOOKUP($B$11,ABONE2,7,FALSE)</f>
        <v>112</v>
      </c>
      <c r="H37" s="22">
        <f>VLOOKUP($B$11,ABONE2,8,FALSE)</f>
        <v>438</v>
      </c>
      <c r="I37" s="22">
        <f>VLOOKUP($B$11,ABONE2,9,FALSE)</f>
        <v>3885</v>
      </c>
      <c r="J37" s="22">
        <f>VLOOKUP($B$11,ABONE2,10,FALSE)</f>
        <v>268</v>
      </c>
      <c r="K37" s="22">
        <f>VLOOKUP($B$11,ABONE2,11,FALSE)</f>
        <v>4153</v>
      </c>
      <c r="L37" s="36">
        <f>VLOOKUP($B$11,ABONE2,12,FALSE)</f>
        <v>3</v>
      </c>
      <c r="M37" s="36">
        <f>VLOOKUP($B$11,ABONE2,13,FALSE)</f>
        <v>22</v>
      </c>
      <c r="N37" s="36">
        <f>VLOOKUP($B$11,ABONE2,14,FALSE)</f>
        <v>25</v>
      </c>
      <c r="O37" s="36">
        <f>VLOOKUP($B$11,ABONE2,15,FALSE)</f>
        <v>30162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5873.401100000001</v>
      </c>
      <c r="D38" s="22">
        <f>VLOOKUP($B$11,TUKETIM,4,FALSE)</f>
        <v>126.25564166666666</v>
      </c>
      <c r="E38" s="22">
        <f>VLOOKUP($B$11,TUKETIM,5,FALSE)</f>
        <v>5999.6567416666676</v>
      </c>
      <c r="F38" s="22">
        <f>VLOOKUP($B$11,TUKETIM,6,FALSE)</f>
        <v>78.636933333333332</v>
      </c>
      <c r="G38" s="22">
        <f>VLOOKUP($B$11,TUKETIM,7,FALSE)</f>
        <v>709.73912499999994</v>
      </c>
      <c r="H38" s="22">
        <f>VLOOKUP($B$11,TUKETIM,8,FALSE)</f>
        <v>788.37605833333328</v>
      </c>
      <c r="I38" s="22">
        <f>VLOOKUP($B$11,TUKETIM,9,FALSE)</f>
        <v>2354.8935583333332</v>
      </c>
      <c r="J38" s="22">
        <f>VLOOKUP($B$11,TUKETIM,10,FALSE)</f>
        <v>5810.5328500000005</v>
      </c>
      <c r="K38" s="22">
        <f>VLOOKUP($B$11,TUKETIM,11,FALSE)</f>
        <v>8165.4264083333337</v>
      </c>
      <c r="L38" s="36">
        <f>VLOOKUP($B$11,TUKETIM,12,FALSE)</f>
        <v>6.0512333333333332</v>
      </c>
      <c r="M38" s="36">
        <f>VLOOKUP($B$11,TUKETIM,13,FALSE)</f>
        <v>4494.5698416666664</v>
      </c>
      <c r="N38" s="36">
        <f>VLOOKUP($B$11,TUKETIM,14,FALSE)</f>
        <v>4500.621075</v>
      </c>
      <c r="O38" s="36">
        <f>VLOOKUP($B$11,TUKETIM,15,FALSE)</f>
        <v>19454.080283333336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141550.12899999999</v>
      </c>
      <c r="D39" s="22">
        <f>VLOOKUP($B$11,ANLASMA,4,FALSE)</f>
        <v>4252.58</v>
      </c>
      <c r="E39" s="22">
        <f>VLOOKUP($B$11,ANLASMA,5,FALSE)</f>
        <v>145802.70899999997</v>
      </c>
      <c r="F39" s="22">
        <f>VLOOKUP($B$11,ANLASMA,6,FALSE)</f>
        <v>1697.9259999999999</v>
      </c>
      <c r="G39" s="22">
        <f>VLOOKUP($B$11,ANLASMA,7,FALSE)</f>
        <v>4964.6000000000004</v>
      </c>
      <c r="H39" s="22">
        <f>VLOOKUP($B$11,ANLASMA,8,FALSE)</f>
        <v>6662.5259999999998</v>
      </c>
      <c r="I39" s="22">
        <f>VLOOKUP($B$11,ANLASMA,9,FALSE)</f>
        <v>21994.378000000001</v>
      </c>
      <c r="J39" s="22">
        <f>VLOOKUP($B$11,ANLASMA,10,FALSE)</f>
        <v>66840.02</v>
      </c>
      <c r="K39" s="22">
        <f>VLOOKUP($B$11,ANLASMA,11,FALSE)</f>
        <v>88834.398000000001</v>
      </c>
      <c r="L39" s="36">
        <f>VLOOKUP($B$11,ANLASMA,12,FALSE)</f>
        <v>70.760000000000005</v>
      </c>
      <c r="M39" s="36">
        <f>VLOOKUP($B$11,ANLASMA,13,FALSE)</f>
        <v>19559.599999999999</v>
      </c>
      <c r="N39" s="36">
        <f>VLOOKUP($B$11,ANLASMA,14,FALSE)</f>
        <v>19630.359999999997</v>
      </c>
      <c r="O39" s="36">
        <f>VLOOKUP($B$11,ANLASMA,15,FALSE)</f>
        <v>260929.99299999996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0.24022045200232883</v>
      </c>
      <c r="D17" s="17">
        <f t="shared" si="1"/>
        <v>0.50603206946772494</v>
      </c>
      <c r="E17" s="17">
        <f t="shared" si="2"/>
        <v>0.24026472442362551</v>
      </c>
      <c r="F17" s="17">
        <f t="shared" si="3"/>
        <v>0.50777353010182602</v>
      </c>
      <c r="G17" s="17">
        <f t="shared" si="4"/>
        <v>0.39945678072592267</v>
      </c>
      <c r="H17" s="17">
        <f t="shared" si="5"/>
        <v>0.49968225711136866</v>
      </c>
      <c r="I17" s="17">
        <f t="shared" si="6"/>
        <v>0.57796129767432169</v>
      </c>
      <c r="J17" s="17">
        <f t="shared" si="7"/>
        <v>5.2545183821679151</v>
      </c>
      <c r="K17" s="17">
        <f t="shared" si="8"/>
        <v>0.75843246033095368</v>
      </c>
      <c r="L17" s="17">
        <f t="shared" si="9"/>
        <v>0.3588679331651014</v>
      </c>
      <c r="M17" s="17">
        <f t="shared" si="10"/>
        <v>133.09405394961604</v>
      </c>
      <c r="N17" s="17">
        <f t="shared" si="11"/>
        <v>117.47814971238653</v>
      </c>
      <c r="O17" s="23">
        <f t="shared" si="12"/>
        <v>0.46830927790190918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1.2714111011629796E-2</v>
      </c>
      <c r="D21" s="17">
        <f t="shared" si="1"/>
        <v>0</v>
      </c>
      <c r="E21" s="17">
        <f t="shared" si="2"/>
        <v>1.27119934048657E-2</v>
      </c>
      <c r="F21" s="17">
        <f t="shared" si="3"/>
        <v>4.8422991185030032E-2</v>
      </c>
      <c r="G21" s="17">
        <f t="shared" si="4"/>
        <v>0</v>
      </c>
      <c r="H21" s="17">
        <f t="shared" si="5"/>
        <v>4.4805788462920368E-2</v>
      </c>
      <c r="I21" s="17">
        <f t="shared" si="6"/>
        <v>5.6214672274129976E-2</v>
      </c>
      <c r="J21" s="17">
        <f t="shared" si="7"/>
        <v>0</v>
      </c>
      <c r="K21" s="17">
        <f t="shared" si="8"/>
        <v>5.4045314115900134E-2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2.2388934414758921E-2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0.25293456301395861</v>
      </c>
      <c r="D25" s="17">
        <f t="shared" ref="D25:O25" si="13">SUM(D15:D24)</f>
        <v>0.50603206946772494</v>
      </c>
      <c r="E25" s="17">
        <f t="shared" si="13"/>
        <v>0.25297671782849118</v>
      </c>
      <c r="F25" s="17">
        <f t="shared" si="13"/>
        <v>0.55619652128685604</v>
      </c>
      <c r="G25" s="17">
        <f t="shared" si="13"/>
        <v>0.39945678072592267</v>
      </c>
      <c r="H25" s="17">
        <f t="shared" si="13"/>
        <v>0.54448804557428898</v>
      </c>
      <c r="I25" s="17">
        <f t="shared" si="13"/>
        <v>0.63417596994845171</v>
      </c>
      <c r="J25" s="17">
        <f t="shared" si="13"/>
        <v>5.2545183821679151</v>
      </c>
      <c r="K25" s="17">
        <f t="shared" si="13"/>
        <v>0.81247777444685387</v>
      </c>
      <c r="L25" s="17">
        <f t="shared" si="13"/>
        <v>0.3588679331651014</v>
      </c>
      <c r="M25" s="17">
        <f t="shared" si="13"/>
        <v>133.09405394961604</v>
      </c>
      <c r="N25" s="17">
        <f t="shared" si="13"/>
        <v>117.47814971238653</v>
      </c>
      <c r="O25" s="17">
        <f t="shared" si="13"/>
        <v>0.4906982123166681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1.7417927360517194E-3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1.741502630665968E-3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5.2584656083322671E-4</v>
      </c>
      <c r="J29" s="17">
        <f>(SUMIFS(TICARETHANEOG2,KAYNAK,A29,SEBEP,B29,SÜRE,"Uzun",BİLDİRİM,"Bildirimli",İL,$B$10,İLÇE,$B$11)/VLOOKUP($B$11,ABONE2,10,FALSE))</f>
        <v>1.0064168425852726E-2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8.9393616300679796E-4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1.4186484886809794E-3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4.4532706217512794E-3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4.4525289044591828E-3</v>
      </c>
      <c r="F31" s="17">
        <f>(SUMIFS(TARIMSALAG2,KAYNAK,A31,SEBEP,B31,SÜRE,"Uzun",BİLDİRİM,"Bildirimli",İL,$B$10,İLÇE,$B$11)/VLOOKUP($B$11,ABONE2,6,FALSE))</f>
        <v>2.3020825505585669E-5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2.130116732986853E-5</v>
      </c>
      <c r="I31" s="17">
        <f>(SUMIFS(TICARETHANEAG2,KAYNAK,A31,SEBEP,B31,SÜRE,"Uzun",BİLDİRİM,"Bildirimli",İL,$B$10,İLÇE,$B$11)/VLOOKUP($B$11,ABONE2,9,FALSE))</f>
        <v>3.3276133349257942E-3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3.1991987263632216E-3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3.7635857408901538E-3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6.1950633578029988E-3</v>
      </c>
      <c r="D33" s="17">
        <f t="shared" ref="D33:O33" si="14">SUM(D28:D32)</f>
        <v>0</v>
      </c>
      <c r="E33" s="17">
        <f t="shared" si="14"/>
        <v>6.1940315351251508E-3</v>
      </c>
      <c r="F33" s="17">
        <f t="shared" si="14"/>
        <v>2.3020825505585669E-5</v>
      </c>
      <c r="G33" s="17">
        <f t="shared" si="14"/>
        <v>0</v>
      </c>
      <c r="H33" s="17">
        <f t="shared" si="14"/>
        <v>2.130116732986853E-5</v>
      </c>
      <c r="I33" s="17">
        <f t="shared" si="14"/>
        <v>3.8534598957590208E-3</v>
      </c>
      <c r="J33" s="17">
        <f t="shared" si="14"/>
        <v>1.0064168425852726E-2</v>
      </c>
      <c r="K33" s="17">
        <f t="shared" si="14"/>
        <v>4.0931348893700195E-3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5.1822342295711329E-3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12006</v>
      </c>
      <c r="D37" s="22">
        <f>VLOOKUP($B$11,ABONE2,4,FALSE)</f>
        <v>2</v>
      </c>
      <c r="E37" s="22">
        <f>VLOOKUP($B$11,ABONE2,5,FALSE)</f>
        <v>12008</v>
      </c>
      <c r="F37" s="22">
        <f>VLOOKUP($B$11,ABONE2,6,FALSE)</f>
        <v>1697</v>
      </c>
      <c r="G37" s="22">
        <f>VLOOKUP($B$11,ABONE2,7,FALSE)</f>
        <v>137</v>
      </c>
      <c r="H37" s="22">
        <f>VLOOKUP($B$11,ABONE2,8,FALSE)</f>
        <v>1834</v>
      </c>
      <c r="I37" s="22">
        <f>VLOOKUP($B$11,ABONE2,9,FALSE)</f>
        <v>2292</v>
      </c>
      <c r="J37" s="22">
        <f>VLOOKUP($B$11,ABONE2,10,FALSE)</f>
        <v>92</v>
      </c>
      <c r="K37" s="22">
        <f>VLOOKUP($B$11,ABONE2,11,FALSE)</f>
        <v>2384</v>
      </c>
      <c r="L37" s="36">
        <f>VLOOKUP($B$11,ABONE2,12,FALSE)</f>
        <v>2</v>
      </c>
      <c r="M37" s="36">
        <f>VLOOKUP($B$11,ABONE2,13,FALSE)</f>
        <v>15</v>
      </c>
      <c r="N37" s="36">
        <f>VLOOKUP($B$11,ABONE2,14,FALSE)</f>
        <v>17</v>
      </c>
      <c r="O37" s="36">
        <f>VLOOKUP($B$11,ABONE2,15,FALSE)</f>
        <v>16243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1922.7030166666666</v>
      </c>
      <c r="D38" s="22">
        <f>VLOOKUP($B$11,TUKETIM,4,FALSE)</f>
        <v>0.92788333333333339</v>
      </c>
      <c r="E38" s="22">
        <f>VLOOKUP($B$11,TUKETIM,5,FALSE)</f>
        <v>1923.6308999999999</v>
      </c>
      <c r="F38" s="22">
        <f>VLOOKUP($B$11,TUKETIM,6,FALSE)</f>
        <v>1239.9200249999999</v>
      </c>
      <c r="G38" s="22">
        <f>VLOOKUP($B$11,TUKETIM,7,FALSE)</f>
        <v>259.16388333333333</v>
      </c>
      <c r="H38" s="22">
        <f>VLOOKUP($B$11,TUKETIM,8,FALSE)</f>
        <v>1499.0839083333333</v>
      </c>
      <c r="I38" s="22">
        <f>VLOOKUP($B$11,TUKETIM,9,FALSE)</f>
        <v>995.33489999999983</v>
      </c>
      <c r="J38" s="22">
        <f>VLOOKUP($B$11,TUKETIM,10,FALSE)</f>
        <v>933.98105833333318</v>
      </c>
      <c r="K38" s="22">
        <f>VLOOKUP($B$11,TUKETIM,11,FALSE)</f>
        <v>1929.3159583333331</v>
      </c>
      <c r="L38" s="36">
        <f>VLOOKUP($B$11,TUKETIM,12,FALSE)</f>
        <v>21.466008333333335</v>
      </c>
      <c r="M38" s="36">
        <f>VLOOKUP($B$11,TUKETIM,13,FALSE)</f>
        <v>16248.545908333334</v>
      </c>
      <c r="N38" s="36">
        <f>VLOOKUP($B$11,TUKETIM,14,FALSE)</f>
        <v>16270.011916666666</v>
      </c>
      <c r="O38" s="36">
        <f>VLOOKUP($B$11,TUKETIM,15,FALSE)</f>
        <v>21622.042683333333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50148.347000000002</v>
      </c>
      <c r="D39" s="22">
        <f>VLOOKUP($B$11,ANLASMA,4,FALSE)</f>
        <v>36</v>
      </c>
      <c r="E39" s="22">
        <f>VLOOKUP($B$11,ANLASMA,5,FALSE)</f>
        <v>50184.347000000002</v>
      </c>
      <c r="F39" s="22">
        <f>VLOOKUP($B$11,ANLASMA,6,FALSE)</f>
        <v>13244.835999999999</v>
      </c>
      <c r="G39" s="22">
        <f>VLOOKUP($B$11,ANLASMA,7,FALSE)</f>
        <v>6253.42</v>
      </c>
      <c r="H39" s="22">
        <f>VLOOKUP($B$11,ANLASMA,8,FALSE)</f>
        <v>19498.256000000001</v>
      </c>
      <c r="I39" s="22">
        <f>VLOOKUP($B$11,ANLASMA,9,FALSE)</f>
        <v>12287.906999999999</v>
      </c>
      <c r="J39" s="22">
        <f>VLOOKUP($B$11,ANLASMA,10,FALSE)</f>
        <v>39103</v>
      </c>
      <c r="K39" s="22">
        <f>VLOOKUP($B$11,ANLASMA,11,FALSE)</f>
        <v>51390.906999999999</v>
      </c>
      <c r="L39" s="36">
        <f>VLOOKUP($B$11,ANLASMA,12,FALSE)</f>
        <v>152.61600000000001</v>
      </c>
      <c r="M39" s="36">
        <f>VLOOKUP($B$11,ANLASMA,13,FALSE)</f>
        <v>736219.99899999995</v>
      </c>
      <c r="N39" s="36">
        <f>VLOOKUP($B$11,ANLASMA,14,FALSE)</f>
        <v>736372.61499999999</v>
      </c>
      <c r="O39" s="36">
        <f>VLOOKUP($B$11,ANLASMA,15,FALSE)</f>
        <v>857446.125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6.5224324840737627E-3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6.5171611216135739E-3</v>
      </c>
      <c r="F15" s="17">
        <f t="shared" ref="F15:F24" si="3">(SUMIFS(TARIMSALAG2,KAYNAK,A15,SEBEP,B15,SÜRE,"Uzun",BİLDİRİM,"Bildirimsiz",İL,$B$10,İLÇE,$B$11)/VLOOKUP($B$11,ABONE2,6,FALSE))</f>
        <v>1.2725611431963997E-2</v>
      </c>
      <c r="G15" s="17">
        <f t="shared" ref="G15:G24" si="4">(SUMIFS(TARIMSALOG2,KAYNAK,A15,SEBEP,B15,SÜRE,"Uzun",BİLDİRİM,"Bildirimsiz",İL,$B$10,İLÇE,$B$11)/VLOOKUP($B$11,ABONE2,7,FALSE))</f>
        <v>5.4577107235405514E-2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2.3814469294414314E-2</v>
      </c>
      <c r="I15" s="17">
        <f t="shared" ref="I15:I24" si="6">(SUMIFS(TICARETHANEAG2,KAYNAK,A15,SEBEP,B15,SÜRE,"Uzun",BİLDİRİM,"Bildirimsiz",İL,$B$10,İLÇE,$B$11)/VLOOKUP($B$11,ABONE2,9,FALSE))</f>
        <v>1.1992279790313044E-2</v>
      </c>
      <c r="J15" s="17">
        <f t="shared" ref="J15:J24" si="7">(SUMIFS(TICARETHANEOG2,KAYNAK,A15,SEBEP,B15,SÜRE,"Uzun",BİLDİRİM,"Bildirimsiz",İL,$B$10,İLÇE,$B$11)/VLOOKUP($B$11,ABONE2,10,FALSE))</f>
        <v>0.59151592108259465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4.2607221991495373E-2</v>
      </c>
      <c r="L15" s="17">
        <f t="shared" ref="L15:L24" si="9">(SUMIFS(SANAYIAG2,KAYNAK,A15,SEBEP,B15,SÜRE,"Uzun",BİLDİRİM,"Bildirimsiz",İL,$B$10,İLÇE,$B$11)/VLOOKUP($B$11,ABONE2,12,FALSE))</f>
        <v>9.9842229265476341</v>
      </c>
      <c r="M15" s="17">
        <f t="shared" ref="M15:M24" si="10">(SUMIFS(SANAYIOG2,KAYNAK,A15,SEBEP,B15,SÜRE,"Uzun",BİLDİRİM,"Bildirimsiz",İL,$B$10,İLÇE,$B$11)/VLOOKUP($B$11,ABONE2,13,FALSE))</f>
        <v>13.038763983589369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12.612831963683151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7.4723395571726553E-2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0.64889995314775273</v>
      </c>
      <c r="D17" s="17">
        <f t="shared" si="1"/>
        <v>3.6075386872744439</v>
      </c>
      <c r="E17" s="17">
        <f t="shared" si="2"/>
        <v>0.65129109436606636</v>
      </c>
      <c r="F17" s="17">
        <f t="shared" si="3"/>
        <v>1.2274326373389217</v>
      </c>
      <c r="G17" s="17">
        <f t="shared" si="4"/>
        <v>9.1783810019171277</v>
      </c>
      <c r="H17" s="17">
        <f t="shared" si="5"/>
        <v>3.3340941698340023</v>
      </c>
      <c r="I17" s="17">
        <f t="shared" si="6"/>
        <v>1.3610874886693964</v>
      </c>
      <c r="J17" s="17">
        <f t="shared" si="7"/>
        <v>23.828389221244898</v>
      </c>
      <c r="K17" s="17">
        <f t="shared" si="8"/>
        <v>2.5479849591945274</v>
      </c>
      <c r="L17" s="17">
        <f t="shared" si="9"/>
        <v>135.18311548932468</v>
      </c>
      <c r="M17" s="17">
        <f t="shared" si="10"/>
        <v>257.3560394536803</v>
      </c>
      <c r="N17" s="17">
        <f t="shared" si="11"/>
        <v>240.31997435904904</v>
      </c>
      <c r="O17" s="23">
        <f t="shared" si="12"/>
        <v>2.2280838558251954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6.4887242154571284E-2</v>
      </c>
      <c r="D18" s="17">
        <f t="shared" si="1"/>
        <v>0</v>
      </c>
      <c r="E18" s="17">
        <f t="shared" si="2"/>
        <v>6.4834800956709293E-2</v>
      </c>
      <c r="F18" s="17">
        <f t="shared" si="3"/>
        <v>1.3865284395576591E-2</v>
      </c>
      <c r="G18" s="17">
        <f t="shared" si="4"/>
        <v>1.6256566532750576E-2</v>
      </c>
      <c r="H18" s="17">
        <f t="shared" si="5"/>
        <v>1.4498871970383373E-2</v>
      </c>
      <c r="I18" s="17">
        <f t="shared" si="6"/>
        <v>0.1467181102228666</v>
      </c>
      <c r="J18" s="17">
        <f t="shared" si="7"/>
        <v>0.15697449955088288</v>
      </c>
      <c r="K18" s="17">
        <f t="shared" si="8"/>
        <v>0.14725993240939528</v>
      </c>
      <c r="L18" s="17">
        <f t="shared" si="9"/>
        <v>0.17005761064421998</v>
      </c>
      <c r="M18" s="17">
        <f t="shared" si="10"/>
        <v>0</v>
      </c>
      <c r="N18" s="17">
        <f t="shared" si="11"/>
        <v>2.3713212639632272E-2</v>
      </c>
      <c r="O18" s="23">
        <f t="shared" si="12"/>
        <v>7.6747076456333441E-2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3.9791882460084929E-2</v>
      </c>
      <c r="D21" s="17">
        <f t="shared" si="1"/>
        <v>0</v>
      </c>
      <c r="E21" s="17">
        <f t="shared" si="2"/>
        <v>3.9759723072320854E-2</v>
      </c>
      <c r="F21" s="17">
        <f t="shared" si="3"/>
        <v>0.1431408519246101</v>
      </c>
      <c r="G21" s="17">
        <f t="shared" si="4"/>
        <v>0</v>
      </c>
      <c r="H21" s="17">
        <f t="shared" si="5"/>
        <v>0.10521464329501254</v>
      </c>
      <c r="I21" s="17">
        <f t="shared" si="6"/>
        <v>6.5296897540843599E-2</v>
      </c>
      <c r="J21" s="17">
        <f t="shared" si="7"/>
        <v>0</v>
      </c>
      <c r="K21" s="17">
        <f t="shared" si="8"/>
        <v>6.1847407991682597E-2</v>
      </c>
      <c r="L21" s="17">
        <f t="shared" si="9"/>
        <v>0.37262079574611001</v>
      </c>
      <c r="M21" s="17">
        <f t="shared" si="10"/>
        <v>0</v>
      </c>
      <c r="N21" s="17">
        <f t="shared" si="11"/>
        <v>5.195907510403925E-2</v>
      </c>
      <c r="O21" s="23">
        <f t="shared" si="12"/>
        <v>4.5672775807855837E-2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0.76010151024648276</v>
      </c>
      <c r="D25" s="17">
        <f t="shared" ref="D25:O25" si="13">SUM(D15:D24)</f>
        <v>3.6075386872744439</v>
      </c>
      <c r="E25" s="17">
        <f t="shared" si="13"/>
        <v>0.76240277951671021</v>
      </c>
      <c r="F25" s="17">
        <f t="shared" si="13"/>
        <v>1.3971643850910724</v>
      </c>
      <c r="G25" s="17">
        <f t="shared" si="13"/>
        <v>9.2492146756852822</v>
      </c>
      <c r="H25" s="17">
        <f t="shared" si="13"/>
        <v>3.4776221543938126</v>
      </c>
      <c r="I25" s="17">
        <f t="shared" si="13"/>
        <v>1.5850947762234198</v>
      </c>
      <c r="J25" s="17">
        <f t="shared" si="13"/>
        <v>24.576879641878378</v>
      </c>
      <c r="K25" s="17">
        <f t="shared" si="13"/>
        <v>2.7996995215871001</v>
      </c>
      <c r="L25" s="17">
        <f t="shared" si="13"/>
        <v>145.71001682226265</v>
      </c>
      <c r="M25" s="17">
        <f t="shared" si="13"/>
        <v>270.39480343726967</v>
      </c>
      <c r="N25" s="17">
        <f t="shared" si="13"/>
        <v>253.00847861047586</v>
      </c>
      <c r="O25" s="17">
        <f t="shared" si="13"/>
        <v>2.4252271036611113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0.2440973762034796</v>
      </c>
      <c r="D28" s="17">
        <f>(SUMIFS(MESKENOG2,KAYNAK,A28,SEBEP,B28,SÜRE,"Uzun",BİLDİRİM,"Bildirimli",İL,$B$10,İLÇE,$B$11)/VLOOKUP($B$11,ABONE2,4,FALSE))</f>
        <v>1.4213719759942161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0.24504883735632774</v>
      </c>
      <c r="F28" s="17">
        <f>(SUMIFS(TARIMSALAG2,KAYNAK,A28,SEBEP,B28,SÜRE,"Uzun",BİLDİRİM,"Bildirimli",İL,$B$10,İLÇE,$B$11)/VLOOKUP($B$11,ABONE2,6,FALSE))</f>
        <v>0.26488677720245407</v>
      </c>
      <c r="G28" s="17">
        <f>(SUMIFS(TARIMSALOG2,KAYNAK,A28,SEBEP,B28,SÜRE,"Uzun",BİLDİRİM,"Bildirimli",İL,$B$10,İLÇE,$B$11)/VLOOKUP($B$11,ABONE2,7,FALSE))</f>
        <v>2.0848320821321114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0.74709450756843165</v>
      </c>
      <c r="I28" s="17">
        <f>(SUMIFS(TICARETHANEAG2,KAYNAK,A28,SEBEP,B28,SÜRE,"Uzun",BİLDİRİM,"Bildirimli",İL,$B$10,İLÇE,$B$11)/VLOOKUP($B$11,ABONE2,9,FALSE))</f>
        <v>0.27203645833032819</v>
      </c>
      <c r="J28" s="17">
        <f>(SUMIFS(TICARETHANEOG2,KAYNAK,A28,SEBEP,B28,SÜRE,"Uzun",BİLDİRİM,"Bildirimli",İL,$B$10,İLÇE,$B$11)/VLOOKUP($B$11,ABONE2,10,FALSE))</f>
        <v>5.8366834713153679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0.56600435633122703</v>
      </c>
      <c r="L28" s="17">
        <f>(SUMIFS(SANAYIAG2,KAYNAK,A28,SEBEP,B28,SÜRE,"Uzun",BİLDİRİM,"Bildirimli",İL,$B$10,İLÇE,$B$11)/VLOOKUP($B$11,ABONE2,12,FALSE))</f>
        <v>18.053410912253131</v>
      </c>
      <c r="M28" s="17">
        <f>(SUMIFS(SANAYIOG2,KAYNAK,A28,SEBEP,B28,SÜRE,"Uzun",BİLDİRİM,"Bildirimli",İL,$B$10,İLÇE,$B$11)/VLOOKUP($B$11,ABONE2,13,FALSE))</f>
        <v>43.24995165531665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39.736489798714175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0.50825487297379668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7.3944741011740547E-2</v>
      </c>
      <c r="D29" s="17">
        <f>(SUMIFS(MESKENOG2,KAYNAK,A29,SEBEP,B29,SÜRE,"Uzun",BİLDİRİM,"Bildirimli",İL,$B$10,İLÇE,$B$11)/VLOOKUP($B$11,ABONE2,4,FALSE))</f>
        <v>0.27157006915829651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7.410445975754866E-2</v>
      </c>
      <c r="F29" s="17">
        <f>(SUMIFS(TARIMSALAG2,KAYNAK,A29,SEBEP,B29,SÜRE,"Uzun",BİLDİRİM,"Bildirimli",İL,$B$10,İLÇE,$B$11)/VLOOKUP($B$11,ABONE2,6,FALSE))</f>
        <v>0.14760739889877075</v>
      </c>
      <c r="G29" s="17">
        <f>(SUMIFS(TARIMSALOG2,KAYNAK,A29,SEBEP,B29,SÜRE,"Uzun",BİLDİRİM,"Bildirimli",İL,$B$10,İLÇE,$B$11)/VLOOKUP($B$11,ABONE2,7,FALSE))</f>
        <v>0.78322304896398764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0.31601838310408464</v>
      </c>
      <c r="I29" s="17">
        <f>(SUMIFS(TICARETHANEAG2,KAYNAK,A29,SEBEP,B29,SÜRE,"Uzun",BİLDİRİM,"Bildirimli",İL,$B$10,İLÇE,$B$11)/VLOOKUP($B$11,ABONE2,9,FALSE))</f>
        <v>0.19255054530561486</v>
      </c>
      <c r="J29" s="17">
        <f>(SUMIFS(TICARETHANEOG2,KAYNAK,A29,SEBEP,B29,SÜRE,"Uzun",BİLDİRİM,"Bildirimli",İL,$B$10,İLÇE,$B$11)/VLOOKUP($B$11,ABONE2,10,FALSE))</f>
        <v>6.1583705898200405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0.50771152034053735</v>
      </c>
      <c r="L29" s="17">
        <f>(SUMIFS(SANAYIAG2,KAYNAK,A29,SEBEP,B29,SÜRE,"Uzun",BİLDİRİM,"Bildirimli",İL,$B$10,İLÇE,$B$11)/VLOOKUP($B$11,ABONE2,12,FALSE))</f>
        <v>13.927028957221141</v>
      </c>
      <c r="M29" s="17">
        <f>(SUMIFS(SANAYIOG2,KAYNAK,A29,SEBEP,B29,SÜRE,"Uzun",BİLDİRİM,"Bildirimli",İL,$B$10,İLÇE,$B$11)/VLOOKUP($B$11,ABONE2,13,FALSE))</f>
        <v>51.763131118301047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46.48718061775206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0.38137003288636812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1.0203897152344122E-2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1.0195650468223154E-2</v>
      </c>
      <c r="F31" s="17">
        <f>(SUMIFS(TARIMSALAG2,KAYNAK,A31,SEBEP,B31,SÜRE,"Uzun",BİLDİRİM,"Bildirimli",İL,$B$10,İLÇE,$B$11)/VLOOKUP($B$11,ABONE2,6,FALSE))</f>
        <v>2.4017153352424377E-2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1.7653634088106808E-2</v>
      </c>
      <c r="I31" s="17">
        <f>(SUMIFS(TICARETHANEAG2,KAYNAK,A31,SEBEP,B31,SÜRE,"Uzun",BİLDİRİM,"Bildirimli",İL,$B$10,İLÇE,$B$11)/VLOOKUP($B$11,ABONE2,9,FALSE))</f>
        <v>3.6858259810856123E-2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3.4911120102751603E-2</v>
      </c>
      <c r="L31" s="17">
        <f>(SUMIFS(SANAYIAG2,KAYNAK,A31,SEBEP,B31,SÜRE,"Uzun",BİLDİRİM,"Bildirimli",İL,$B$10,İLÇE,$B$11)/VLOOKUP($B$11,ABONE2,12,FALSE))</f>
        <v>5.8346701325305873E-2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8.1359942087079907E-3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1.4562628206865078E-2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0.32824601436756423</v>
      </c>
      <c r="D33" s="17">
        <f t="shared" ref="D33:O33" si="14">SUM(D28:D32)</f>
        <v>1.6929420451525126</v>
      </c>
      <c r="E33" s="17">
        <f t="shared" si="14"/>
        <v>0.32934894758209954</v>
      </c>
      <c r="F33" s="17">
        <f t="shared" si="14"/>
        <v>0.43651132945364923</v>
      </c>
      <c r="G33" s="17">
        <f t="shared" si="14"/>
        <v>2.8680551310960989</v>
      </c>
      <c r="H33" s="17">
        <f t="shared" si="14"/>
        <v>1.0807665247606231</v>
      </c>
      <c r="I33" s="17">
        <f t="shared" si="14"/>
        <v>0.50144526344679918</v>
      </c>
      <c r="J33" s="17">
        <f t="shared" si="14"/>
        <v>11.995054061135409</v>
      </c>
      <c r="K33" s="17">
        <f t="shared" si="14"/>
        <v>1.1086269967745161</v>
      </c>
      <c r="L33" s="17">
        <f t="shared" si="14"/>
        <v>32.03878657079958</v>
      </c>
      <c r="M33" s="17">
        <f t="shared" si="14"/>
        <v>95.013082773617697</v>
      </c>
      <c r="N33" s="17">
        <f t="shared" si="14"/>
        <v>86.231806410674949</v>
      </c>
      <c r="O33" s="17">
        <f t="shared" si="14"/>
        <v>0.9041875340670299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81598</v>
      </c>
      <c r="D37" s="22">
        <f>VLOOKUP($B$11,ABONE2,4,FALSE)</f>
        <v>66</v>
      </c>
      <c r="E37" s="22">
        <f>VLOOKUP($B$11,ABONE2,5,FALSE)</f>
        <v>81664</v>
      </c>
      <c r="F37" s="22">
        <f>VLOOKUP($B$11,ABONE2,6,FALSE)</f>
        <v>2494</v>
      </c>
      <c r="G37" s="22">
        <f>VLOOKUP($B$11,ABONE2,7,FALSE)</f>
        <v>899</v>
      </c>
      <c r="H37" s="22">
        <f>VLOOKUP($B$11,ABONE2,8,FALSE)</f>
        <v>3393</v>
      </c>
      <c r="I37" s="22">
        <f>VLOOKUP($B$11,ABONE2,9,FALSE)</f>
        <v>16262</v>
      </c>
      <c r="J37" s="22">
        <f>VLOOKUP($B$11,ABONE2,10,FALSE)</f>
        <v>907</v>
      </c>
      <c r="K37" s="22">
        <f>VLOOKUP($B$11,ABONE2,11,FALSE)</f>
        <v>17169</v>
      </c>
      <c r="L37" s="36">
        <f>VLOOKUP($B$11,ABONE2,12,FALSE)</f>
        <v>70</v>
      </c>
      <c r="M37" s="36">
        <f>VLOOKUP($B$11,ABONE2,13,FALSE)</f>
        <v>432</v>
      </c>
      <c r="N37" s="36">
        <f>VLOOKUP($B$11,ABONE2,14,FALSE)</f>
        <v>502</v>
      </c>
      <c r="O37" s="36">
        <f>VLOOKUP($B$11,ABONE2,15,FALSE)</f>
        <v>102728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18677.620941666668</v>
      </c>
      <c r="D38" s="22">
        <f>VLOOKUP($B$11,TUKETIM,4,FALSE)</f>
        <v>56.371391666666668</v>
      </c>
      <c r="E38" s="22">
        <f>VLOOKUP($B$11,TUKETIM,5,FALSE)</f>
        <v>18733.992333333335</v>
      </c>
      <c r="F38" s="22">
        <f>VLOOKUP($B$11,TUKETIM,6,FALSE)</f>
        <v>2317.8457666666663</v>
      </c>
      <c r="G38" s="22">
        <f>VLOOKUP($B$11,TUKETIM,7,FALSE)</f>
        <v>3705.8844249999997</v>
      </c>
      <c r="H38" s="22">
        <f>VLOOKUP($B$11,TUKETIM,8,FALSE)</f>
        <v>6023.7301916666656</v>
      </c>
      <c r="I38" s="22">
        <f>VLOOKUP($B$11,TUKETIM,9,FALSE)</f>
        <v>8580.4858916666672</v>
      </c>
      <c r="J38" s="22">
        <f>VLOOKUP($B$11,TUKETIM,10,FALSE)</f>
        <v>8835.3044250000003</v>
      </c>
      <c r="K38" s="22">
        <f>VLOOKUP($B$11,TUKETIM,11,FALSE)</f>
        <v>17415.790316666666</v>
      </c>
      <c r="L38" s="36">
        <f>VLOOKUP($B$11,TUKETIM,12,FALSE)</f>
        <v>1605.5128333333334</v>
      </c>
      <c r="M38" s="36">
        <f>VLOOKUP($B$11,TUKETIM,13,FALSE)</f>
        <v>64961.373733333334</v>
      </c>
      <c r="N38" s="36">
        <f>VLOOKUP($B$11,TUKETIM,14,FALSE)</f>
        <v>66566.886566666668</v>
      </c>
      <c r="O38" s="36">
        <f>VLOOKUP($B$11,TUKETIM,15,FALSE)</f>
        <v>108740.39940833332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492177.11900000001</v>
      </c>
      <c r="D39" s="22">
        <f>VLOOKUP($B$11,ANLASMA,4,FALSE)</f>
        <v>1738.79</v>
      </c>
      <c r="E39" s="22">
        <f>VLOOKUP($B$11,ANLASMA,5,FALSE)</f>
        <v>493915.90899999999</v>
      </c>
      <c r="F39" s="22">
        <f>VLOOKUP($B$11,ANLASMA,6,FALSE)</f>
        <v>18775.752</v>
      </c>
      <c r="G39" s="22">
        <f>VLOOKUP($B$11,ANLASMA,7,FALSE)</f>
        <v>35116.597999999998</v>
      </c>
      <c r="H39" s="22">
        <f>VLOOKUP($B$11,ANLASMA,8,FALSE)</f>
        <v>53892.35</v>
      </c>
      <c r="I39" s="22">
        <f>VLOOKUP($B$11,ANLASMA,9,FALSE)</f>
        <v>104473.859</v>
      </c>
      <c r="J39" s="22">
        <f>VLOOKUP($B$11,ANLASMA,10,FALSE)</f>
        <v>168402.72</v>
      </c>
      <c r="K39" s="22">
        <f>VLOOKUP($B$11,ANLASMA,11,FALSE)</f>
        <v>272876.57900000003</v>
      </c>
      <c r="L39" s="36">
        <f>VLOOKUP($B$11,ANLASMA,12,FALSE)</f>
        <v>8108.85</v>
      </c>
      <c r="M39" s="36">
        <f>VLOOKUP($B$11,ANLASMA,13,FALSE)</f>
        <v>228009.1</v>
      </c>
      <c r="N39" s="36">
        <f>VLOOKUP($B$11,ANLASMA,14,FALSE)</f>
        <v>236117.95</v>
      </c>
      <c r="O39" s="36">
        <f>VLOOKUP($B$11,ANLASMA,15,FALSE)</f>
        <v>1056802.7880000002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9.9982127436598335E-5</v>
      </c>
      <c r="D15" s="17">
        <f t="shared" ref="D15:D24" si="1">(SUMIFS(MESKENOG2,KAYNAK,A15,SEBEP,B15,SÜRE,"Uzun",BİLDİRİM,"Bildirimsiz",İL,$B$10,İLÇE,$B$11)/VLOOKUP($B$11,ABONE2,4,FALSE))</f>
        <v>3.9701758719891669E-3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1.2471129988182351E-4</v>
      </c>
      <c r="F15" s="17">
        <f t="shared" ref="F15:F24" si="3">(SUMIFS(TARIMSALAG2,KAYNAK,A15,SEBEP,B15,SÜRE,"Uzun",BİLDİRİM,"Bildirimsiz",İL,$B$10,İLÇE,$B$11)/VLOOKUP($B$11,ABONE2,6,FALSE))</f>
        <v>1.1482074971642687E-4</v>
      </c>
      <c r="G15" s="17">
        <f t="shared" ref="G15:G24" si="4">(SUMIFS(TARIMSALOG2,KAYNAK,A15,SEBEP,B15,SÜRE,"Uzun",BİLDİRİM,"Bildirimsiz",İL,$B$10,İLÇE,$B$11)/VLOOKUP($B$11,ABONE2,7,FALSE))</f>
        <v>1.5543810938321544E-3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4.3350204726876345E-4</v>
      </c>
      <c r="I15" s="17">
        <f t="shared" ref="I15:I24" si="6">(SUMIFS(TICARETHANEAG2,KAYNAK,A15,SEBEP,B15,SÜRE,"Uzun",BİLDİRİM,"Bildirimsiz",İL,$B$10,İLÇE,$B$11)/VLOOKUP($B$11,ABONE2,9,FALSE))</f>
        <v>1.6598569468444016E-4</v>
      </c>
      <c r="J15" s="17">
        <f t="shared" ref="J15:J24" si="7">(SUMIFS(TICARETHANEOG2,KAYNAK,A15,SEBEP,B15,SÜRE,"Uzun",BİLDİRİM,"Bildirimsiz",İL,$B$10,İLÇE,$B$11)/VLOOKUP($B$11,ABONE2,10,FALSE))</f>
        <v>1.6598903951102799E-2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2.3003798994846469E-3</v>
      </c>
      <c r="L15" s="17">
        <f t="shared" ref="L15:L24" si="9">(SUMIFS(SANAYIAG2,KAYNAK,A15,SEBEP,B15,SÜRE,"Uzun",BİLDİRİM,"Bildirimsiz",İL,$B$10,İLÇE,$B$11)/VLOOKUP($B$11,ABONE2,12,FALSE))</f>
        <v>2.3003030523154132E-2</v>
      </c>
      <c r="M15" s="17">
        <f t="shared" ref="M15:M24" si="10">(SUMIFS(SANAYIOG2,KAYNAK,A15,SEBEP,B15,SÜRE,"Uzun",BİLDİRİM,"Bildirimsiz",İL,$B$10,İLÇE,$B$11)/VLOOKUP($B$11,ABONE2,13,FALSE))</f>
        <v>0.83725936565058812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0.74807890989853587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2.907172425759965E-3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0.58687460273034331</v>
      </c>
      <c r="D17" s="17">
        <f t="shared" si="1"/>
        <v>3.6516753818708456</v>
      </c>
      <c r="E17" s="17">
        <f t="shared" si="2"/>
        <v>0.60645759830628909</v>
      </c>
      <c r="F17" s="17">
        <f t="shared" si="3"/>
        <v>0.42583984389493035</v>
      </c>
      <c r="G17" s="17">
        <f t="shared" si="4"/>
        <v>2.1027060416700132</v>
      </c>
      <c r="H17" s="17">
        <f t="shared" si="5"/>
        <v>0.79705449836422348</v>
      </c>
      <c r="I17" s="17">
        <f t="shared" si="6"/>
        <v>1.3578045364463889</v>
      </c>
      <c r="J17" s="17">
        <f t="shared" si="7"/>
        <v>10.973047934030838</v>
      </c>
      <c r="K17" s="17">
        <f t="shared" si="8"/>
        <v>2.6066831266829067</v>
      </c>
      <c r="L17" s="17">
        <f t="shared" si="9"/>
        <v>16.618667516265514</v>
      </c>
      <c r="M17" s="17">
        <f t="shared" si="10"/>
        <v>267.23628333077784</v>
      </c>
      <c r="N17" s="17">
        <f t="shared" si="11"/>
        <v>239.78768731299792</v>
      </c>
      <c r="O17" s="23">
        <f t="shared" si="12"/>
        <v>1.7096875028154057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0.11111118686706677</v>
      </c>
      <c r="D21" s="17">
        <f t="shared" si="1"/>
        <v>0</v>
      </c>
      <c r="E21" s="17">
        <f t="shared" si="2"/>
        <v>0.11040122558812646</v>
      </c>
      <c r="F21" s="17">
        <f t="shared" si="3"/>
        <v>7.4330184980052019E-2</v>
      </c>
      <c r="G21" s="17">
        <f t="shared" si="4"/>
        <v>0</v>
      </c>
      <c r="H21" s="17">
        <f t="shared" si="5"/>
        <v>5.7875411205842026E-2</v>
      </c>
      <c r="I21" s="17">
        <f t="shared" si="6"/>
        <v>0.25367246818202216</v>
      </c>
      <c r="J21" s="17">
        <f t="shared" si="7"/>
        <v>0</v>
      </c>
      <c r="K21" s="17">
        <f t="shared" si="8"/>
        <v>0.22072414837926294</v>
      </c>
      <c r="L21" s="17">
        <f t="shared" si="9"/>
        <v>5.2605226211330116</v>
      </c>
      <c r="M21" s="17">
        <f t="shared" si="10"/>
        <v>0</v>
      </c>
      <c r="N21" s="17">
        <f t="shared" si="11"/>
        <v>0.57615247755266319</v>
      </c>
      <c r="O21" s="23">
        <f t="shared" si="12"/>
        <v>0.12522192895521977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0.69808577172484665</v>
      </c>
      <c r="D25" s="17">
        <f t="shared" ref="D25:O25" si="13">SUM(D15:D24)</f>
        <v>3.6556455577428348</v>
      </c>
      <c r="E25" s="17">
        <f t="shared" si="13"/>
        <v>0.71698353519429736</v>
      </c>
      <c r="F25" s="17">
        <f t="shared" si="13"/>
        <v>0.50028484962469877</v>
      </c>
      <c r="G25" s="17">
        <f t="shared" si="13"/>
        <v>2.1042604227638453</v>
      </c>
      <c r="H25" s="17">
        <f t="shared" si="13"/>
        <v>0.85536341161733431</v>
      </c>
      <c r="I25" s="17">
        <f t="shared" si="13"/>
        <v>1.6116429903230955</v>
      </c>
      <c r="J25" s="17">
        <f t="shared" si="13"/>
        <v>10.98964683798194</v>
      </c>
      <c r="K25" s="17">
        <f t="shared" si="13"/>
        <v>2.8297076549616542</v>
      </c>
      <c r="L25" s="17">
        <f t="shared" si="13"/>
        <v>21.902193167921681</v>
      </c>
      <c r="M25" s="17">
        <f t="shared" si="13"/>
        <v>268.07354269642843</v>
      </c>
      <c r="N25" s="17">
        <f t="shared" si="13"/>
        <v>241.11191870044911</v>
      </c>
      <c r="O25" s="17">
        <f t="shared" si="13"/>
        <v>1.8378166041963855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0.16404316158070101</v>
      </c>
      <c r="D29" s="17">
        <f>(SUMIFS(MESKENOG2,KAYNAK,A29,SEBEP,B29,SÜRE,"Uzun",BİLDİRİM,"Bildirimli",İL,$B$10,İLÇE,$B$11)/VLOOKUP($B$11,ABONE2,4,FALSE))</f>
        <v>5.1704278393371363E-2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0.16332535575546198</v>
      </c>
      <c r="F29" s="17">
        <f>(SUMIFS(TARIMSALAG2,KAYNAK,A29,SEBEP,B29,SÜRE,"Uzun",BİLDİRİM,"Bildirimli",İL,$B$10,İLÇE,$B$11)/VLOOKUP($B$11,ABONE2,6,FALSE))</f>
        <v>3.9845554099271221E-2</v>
      </c>
      <c r="G29" s="17">
        <f>(SUMIFS(TARIMSALOG2,KAYNAK,A29,SEBEP,B29,SÜRE,"Uzun",BİLDİRİM,"Bildirimli",İL,$B$10,İLÇE,$B$11)/VLOOKUP($B$11,ABONE2,7,FALSE))</f>
        <v>0.21308587350415265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7.8196464501878574E-2</v>
      </c>
      <c r="I29" s="17">
        <f>(SUMIFS(TICARETHANEAG2,KAYNAK,A29,SEBEP,B29,SÜRE,"Uzun",BİLDİRİM,"Bildirimli",İL,$B$10,İLÇE,$B$11)/VLOOKUP($B$11,ABONE2,9,FALSE))</f>
        <v>0.46929538868695497</v>
      </c>
      <c r="J29" s="17">
        <f>(SUMIFS(TICARETHANEOG2,KAYNAK,A29,SEBEP,B29,SÜRE,"Uzun",BİLDİRİM,"Bildirimli",İL,$B$10,İLÇE,$B$11)/VLOOKUP($B$11,ABONE2,10,FALSE))</f>
        <v>3.3574867545072493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0.84442893571552913</v>
      </c>
      <c r="L29" s="17">
        <f>(SUMIFS(SANAYIAG2,KAYNAK,A29,SEBEP,B29,SÜRE,"Uzun",BİLDİRİM,"Bildirimli",İL,$B$10,İLÇE,$B$11)/VLOOKUP($B$11,ABONE2,12,FALSE))</f>
        <v>4.9089240119209059</v>
      </c>
      <c r="M29" s="17">
        <f>(SUMIFS(SANAYIOG2,KAYNAK,A29,SEBEP,B29,SÜRE,"Uzun",BİLDİRİM,"Bildirimli",İL,$B$10,İLÇE,$B$11)/VLOOKUP($B$11,ABONE2,13,FALSE))</f>
        <v>86.715103038023187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77.755378668497698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0.51477385120167418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4.289668097433837E-3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4.2622586318835573E-3</v>
      </c>
      <c r="F31" s="17">
        <f>(SUMIFS(TARIMSALAG2,KAYNAK,A31,SEBEP,B31,SÜRE,"Uzun",BİLDİRİM,"Bildirimli",İL,$B$10,İLÇE,$B$11)/VLOOKUP($B$11,ABONE2,6,FALSE))</f>
        <v>1.3161768955097788E-2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1.0248094911602858E-2</v>
      </c>
      <c r="I31" s="17">
        <f>(SUMIFS(TICARETHANEAG2,KAYNAK,A31,SEBEP,B31,SÜRE,"Uzun",BİLDİRİM,"Bildirimli",İL,$B$10,İLÇE,$B$11)/VLOOKUP($B$11,ABONE2,9,FALSE))</f>
        <v>4.1679740404445158E-2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3.6266155611489805E-2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9.7783767931596127E-3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0.16833282967813484</v>
      </c>
      <c r="D33" s="17">
        <f t="shared" ref="D33:O33" si="14">SUM(D28:D32)</f>
        <v>5.1704278393371363E-2</v>
      </c>
      <c r="E33" s="17">
        <f t="shared" si="14"/>
        <v>0.16758761438734554</v>
      </c>
      <c r="F33" s="17">
        <f t="shared" si="14"/>
        <v>5.3007323054369011E-2</v>
      </c>
      <c r="G33" s="17">
        <f t="shared" si="14"/>
        <v>0.21308587350415265</v>
      </c>
      <c r="H33" s="17">
        <f t="shared" si="14"/>
        <v>8.8444559413481436E-2</v>
      </c>
      <c r="I33" s="17">
        <f t="shared" si="14"/>
        <v>0.51097512909140008</v>
      </c>
      <c r="J33" s="17">
        <f t="shared" si="14"/>
        <v>3.3574867545072493</v>
      </c>
      <c r="K33" s="17">
        <f t="shared" si="14"/>
        <v>0.88069509132701895</v>
      </c>
      <c r="L33" s="17">
        <f t="shared" si="14"/>
        <v>4.9089240119209059</v>
      </c>
      <c r="M33" s="17">
        <f t="shared" si="14"/>
        <v>86.715103038023187</v>
      </c>
      <c r="N33" s="17">
        <f t="shared" si="14"/>
        <v>77.755378668497698</v>
      </c>
      <c r="O33" s="17">
        <f t="shared" si="14"/>
        <v>0.52455222799483381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49139</v>
      </c>
      <c r="D37" s="22">
        <f>VLOOKUP($B$11,ABONE2,4,FALSE)</f>
        <v>316</v>
      </c>
      <c r="E37" s="22">
        <f>VLOOKUP($B$11,ABONE2,5,FALSE)</f>
        <v>49455</v>
      </c>
      <c r="F37" s="22">
        <f>VLOOKUP($B$11,ABONE2,6,FALSE)</f>
        <v>3978</v>
      </c>
      <c r="G37" s="22">
        <f>VLOOKUP($B$11,ABONE2,7,FALSE)</f>
        <v>1131</v>
      </c>
      <c r="H37" s="22">
        <f>VLOOKUP($B$11,ABONE2,8,FALSE)</f>
        <v>5109</v>
      </c>
      <c r="I37" s="22">
        <f>VLOOKUP($B$11,ABONE2,9,FALSE)</f>
        <v>8950</v>
      </c>
      <c r="J37" s="22">
        <f>VLOOKUP($B$11,ABONE2,10,FALSE)</f>
        <v>1336</v>
      </c>
      <c r="K37" s="22">
        <f>VLOOKUP($B$11,ABONE2,11,FALSE)</f>
        <v>10286</v>
      </c>
      <c r="L37" s="36">
        <f>VLOOKUP($B$11,ABONE2,12,FALSE)</f>
        <v>23</v>
      </c>
      <c r="M37" s="36">
        <f>VLOOKUP($B$11,ABONE2,13,FALSE)</f>
        <v>187</v>
      </c>
      <c r="N37" s="36">
        <f>VLOOKUP($B$11,ABONE2,14,FALSE)</f>
        <v>210</v>
      </c>
      <c r="O37" s="36">
        <f>VLOOKUP($B$11,ABONE2,15,FALSE)</f>
        <v>65060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10314.319108333335</v>
      </c>
      <c r="D38" s="22">
        <f>VLOOKUP($B$11,TUKETIM,4,FALSE)</f>
        <v>251.75729166666667</v>
      </c>
      <c r="E38" s="22">
        <f>VLOOKUP($B$11,TUKETIM,5,FALSE)</f>
        <v>10566.076400000002</v>
      </c>
      <c r="F38" s="22">
        <f>VLOOKUP($B$11,TUKETIM,6,FALSE)</f>
        <v>1284.9983833333333</v>
      </c>
      <c r="G38" s="22">
        <f>VLOOKUP($B$11,TUKETIM,7,FALSE)</f>
        <v>1595.4652249999999</v>
      </c>
      <c r="H38" s="22">
        <f>VLOOKUP($B$11,TUKETIM,8,FALSE)</f>
        <v>2880.4636083333335</v>
      </c>
      <c r="I38" s="22">
        <f>VLOOKUP($B$11,TUKETIM,9,FALSE)</f>
        <v>4335.5538333333325</v>
      </c>
      <c r="J38" s="22">
        <f>VLOOKUP($B$11,TUKETIM,10,FALSE)</f>
        <v>7006.1542416666662</v>
      </c>
      <c r="K38" s="22">
        <f>VLOOKUP($B$11,TUKETIM,11,FALSE)</f>
        <v>11341.708074999999</v>
      </c>
      <c r="L38" s="36">
        <f>VLOOKUP($B$11,TUKETIM,12,FALSE)</f>
        <v>283.2842333333333</v>
      </c>
      <c r="M38" s="36">
        <f>VLOOKUP($B$11,TUKETIM,13,FALSE)</f>
        <v>31990.900824999997</v>
      </c>
      <c r="N38" s="36">
        <f>VLOOKUP($B$11,TUKETIM,14,FALSE)</f>
        <v>32274.185058333329</v>
      </c>
      <c r="O38" s="36">
        <f>VLOOKUP($B$11,TUKETIM,15,FALSE)</f>
        <v>57062.433141666668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245997.71</v>
      </c>
      <c r="D39" s="22">
        <f>VLOOKUP($B$11,ANLASMA,4,FALSE)</f>
        <v>7660.81</v>
      </c>
      <c r="E39" s="22">
        <f>VLOOKUP($B$11,ANLASMA,5,FALSE)</f>
        <v>253658.52</v>
      </c>
      <c r="F39" s="22">
        <f>VLOOKUP($B$11,ANLASMA,6,FALSE)</f>
        <v>32648.317999999999</v>
      </c>
      <c r="G39" s="22">
        <f>VLOOKUP($B$11,ANLASMA,7,FALSE)</f>
        <v>28729.288</v>
      </c>
      <c r="H39" s="22">
        <f>VLOOKUP($B$11,ANLASMA,8,FALSE)</f>
        <v>61377.606</v>
      </c>
      <c r="I39" s="22">
        <f>VLOOKUP($B$11,ANLASMA,9,FALSE)</f>
        <v>50360.197</v>
      </c>
      <c r="J39" s="22">
        <f>VLOOKUP($B$11,ANLASMA,10,FALSE)</f>
        <v>294776.59999999998</v>
      </c>
      <c r="K39" s="22">
        <f>VLOOKUP($B$11,ANLASMA,11,FALSE)</f>
        <v>345136.79699999996</v>
      </c>
      <c r="L39" s="36">
        <f>VLOOKUP($B$11,ANLASMA,12,FALSE)</f>
        <v>814.00900000000001</v>
      </c>
      <c r="M39" s="36">
        <f>VLOOKUP($B$11,ANLASMA,13,FALSE)</f>
        <v>101024.94</v>
      </c>
      <c r="N39" s="36">
        <f>VLOOKUP($B$11,ANLASMA,14,FALSE)</f>
        <v>101838.94900000001</v>
      </c>
      <c r="O39" s="36">
        <f>VLOOKUP($B$11,ANLASMA,15,FALSE)</f>
        <v>762011.87199999997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0.28157310708962374</v>
      </c>
      <c r="D17" s="17">
        <f t="shared" si="1"/>
        <v>0.60305005378119014</v>
      </c>
      <c r="E17" s="17">
        <f t="shared" si="2"/>
        <v>0.28205795700388547</v>
      </c>
      <c r="F17" s="17">
        <f t="shared" si="3"/>
        <v>0.26113504242197427</v>
      </c>
      <c r="G17" s="17">
        <f t="shared" si="4"/>
        <v>6.2591842052976272</v>
      </c>
      <c r="H17" s="17">
        <f t="shared" si="5"/>
        <v>0.68094360688673861</v>
      </c>
      <c r="I17" s="17">
        <f t="shared" si="6"/>
        <v>0.92566900382918038</v>
      </c>
      <c r="J17" s="17">
        <f t="shared" si="7"/>
        <v>9.6897004321359645</v>
      </c>
      <c r="K17" s="17">
        <f t="shared" si="8"/>
        <v>1.3631809766883494</v>
      </c>
      <c r="L17" s="17">
        <f t="shared" si="9"/>
        <v>29.683791991422339</v>
      </c>
      <c r="M17" s="17">
        <f t="shared" si="10"/>
        <v>138.58724171986125</v>
      </c>
      <c r="N17" s="17">
        <f t="shared" si="11"/>
        <v>85.058427446560771</v>
      </c>
      <c r="O17" s="23">
        <f t="shared" si="12"/>
        <v>0.65650687042668954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9.1453647375901143E-2</v>
      </c>
      <c r="D21" s="17">
        <f t="shared" si="1"/>
        <v>0</v>
      </c>
      <c r="E21" s="17">
        <f t="shared" si="2"/>
        <v>9.1315717444857988E-2</v>
      </c>
      <c r="F21" s="17">
        <f t="shared" si="3"/>
        <v>1.9920128973587751E-2</v>
      </c>
      <c r="G21" s="17">
        <f t="shared" si="4"/>
        <v>0</v>
      </c>
      <c r="H21" s="17">
        <f t="shared" si="5"/>
        <v>1.8525902197302789E-2</v>
      </c>
      <c r="I21" s="17">
        <f t="shared" si="6"/>
        <v>0.44434661273395071</v>
      </c>
      <c r="J21" s="17">
        <f t="shared" si="7"/>
        <v>0</v>
      </c>
      <c r="K21" s="17">
        <f t="shared" si="8"/>
        <v>0.42216424554815896</v>
      </c>
      <c r="L21" s="17">
        <f t="shared" si="9"/>
        <v>2.5963464332514921</v>
      </c>
      <c r="M21" s="17">
        <f t="shared" si="10"/>
        <v>0</v>
      </c>
      <c r="N21" s="17">
        <f t="shared" si="11"/>
        <v>1.2761702807507334</v>
      </c>
      <c r="O21" s="23">
        <f t="shared" si="12"/>
        <v>0.13529608108306518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1.0343955876911705E-4</v>
      </c>
      <c r="D22" s="17">
        <f t="shared" si="1"/>
        <v>0</v>
      </c>
      <c r="E22" s="17">
        <f t="shared" si="2"/>
        <v>1.0328355174678896E-4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2.7843638698870298E-4</v>
      </c>
      <c r="J22" s="17">
        <f t="shared" si="7"/>
        <v>0</v>
      </c>
      <c r="K22" s="17">
        <f t="shared" si="8"/>
        <v>2.6453647642999084E-4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1.2124014516672658E-4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0.37313019402429404</v>
      </c>
      <c r="D25" s="17">
        <f t="shared" ref="D25:O25" si="13">SUM(D15:D24)</f>
        <v>0.60305005378119014</v>
      </c>
      <c r="E25" s="17">
        <f t="shared" si="13"/>
        <v>0.37347695800049024</v>
      </c>
      <c r="F25" s="17">
        <f t="shared" si="13"/>
        <v>0.28105517139556202</v>
      </c>
      <c r="G25" s="17">
        <f t="shared" si="13"/>
        <v>6.2591842052976272</v>
      </c>
      <c r="H25" s="17">
        <f t="shared" si="13"/>
        <v>0.69946950908404137</v>
      </c>
      <c r="I25" s="17">
        <f t="shared" si="13"/>
        <v>1.37029405295012</v>
      </c>
      <c r="J25" s="17">
        <f t="shared" si="13"/>
        <v>9.6897004321359645</v>
      </c>
      <c r="K25" s="17">
        <f t="shared" si="13"/>
        <v>1.7856097587129383</v>
      </c>
      <c r="L25" s="17">
        <f t="shared" si="13"/>
        <v>32.280138424673829</v>
      </c>
      <c r="M25" s="17">
        <f t="shared" si="13"/>
        <v>138.58724171986125</v>
      </c>
      <c r="N25" s="17">
        <f t="shared" si="13"/>
        <v>86.334597727311504</v>
      </c>
      <c r="O25" s="17">
        <f t="shared" si="13"/>
        <v>0.79192419165492134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0.34016976470360161</v>
      </c>
      <c r="D29" s="17">
        <f>(SUMIFS(MESKENOG2,KAYNAK,A29,SEBEP,B29,SÜRE,"Uzun",BİLDİRİM,"Bildirimli",İL,$B$10,İLÇE,$B$11)/VLOOKUP($B$11,ABONE2,4,FALSE))</f>
        <v>0.98080914446209955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0.34113597379431632</v>
      </c>
      <c r="F29" s="17">
        <f>(SUMIFS(TARIMSALAG2,KAYNAK,A29,SEBEP,B29,SÜRE,"Uzun",BİLDİRİM,"Bildirimli",İL,$B$10,İLÇE,$B$11)/VLOOKUP($B$11,ABONE2,6,FALSE))</f>
        <v>4.6447069243056541E-2</v>
      </c>
      <c r="G29" s="17">
        <f>(SUMIFS(TARIMSALOG2,KAYNAK,A29,SEBEP,B29,SÜRE,"Uzun",BİLDİRİM,"Bildirimli",İL,$B$10,İLÇE,$B$11)/VLOOKUP($B$11,ABONE2,7,FALSE))</f>
        <v>0.45527946605149078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7.5061596558559943E-2</v>
      </c>
      <c r="I29" s="17">
        <f>(SUMIFS(TICARETHANEAG2,KAYNAK,A29,SEBEP,B29,SÜRE,"Uzun",BİLDİRİM,"Bildirimli",İL,$B$10,İLÇE,$B$11)/VLOOKUP($B$11,ABONE2,9,FALSE))</f>
        <v>2.8583228537669756</v>
      </c>
      <c r="J29" s="17">
        <f>(SUMIFS(TICARETHANEOG2,KAYNAK,A29,SEBEP,B29,SÜRE,"Uzun",BİLDİRİM,"Bildirimli",İL,$B$10,İLÇE,$B$11)/VLOOKUP($B$11,ABONE2,10,FALSE))</f>
        <v>8.6158883503945933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3.1457480940689839</v>
      </c>
      <c r="L29" s="17">
        <f>(SUMIFS(SANAYIAG2,KAYNAK,A29,SEBEP,B29,SÜRE,"Uzun",BİLDİRİM,"Bildirimli",İL,$B$10,İLÇE,$B$11)/VLOOKUP($B$11,ABONE2,12,FALSE))</f>
        <v>3.3918444748694347</v>
      </c>
      <c r="M29" s="17">
        <f>(SUMIFS(SANAYIOG2,KAYNAK,A29,SEBEP,B29,SÜRE,"Uzun",BİLDİRİM,"Bildirimli",İL,$B$10,İLÇE,$B$11)/VLOOKUP($B$11,ABONE2,13,FALSE))</f>
        <v>43.23913746617486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23.653179894177278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0.75786823645734869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4.126621924072478E-2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4.1203981736397707E-2</v>
      </c>
      <c r="F31" s="17">
        <f>(SUMIFS(TARIMSALAG2,KAYNAK,A31,SEBEP,B31,SÜRE,"Uzun",BİLDİRİM,"Bildirimli",İL,$B$10,İLÇE,$B$11)/VLOOKUP($B$11,ABONE2,6,FALSE))</f>
        <v>2.1611030301579495E-7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2.0098455902612587E-7</v>
      </c>
      <c r="I31" s="17">
        <f>(SUMIFS(TICARETHANEAG2,KAYNAK,A31,SEBEP,B31,SÜRE,"Uzun",BİLDİRİM,"Bildirimli",İL,$B$10,İLÇE,$B$11)/VLOOKUP($B$11,ABONE2,9,FALSE))</f>
        <v>0.12147963049499738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0.1154152076052751</v>
      </c>
      <c r="L31" s="17">
        <f>(SUMIFS(SANAYIAG2,KAYNAK,A31,SEBEP,B31,SÜRE,"Uzun",BİLDİRİM,"Bildirimli",İL,$B$10,İLÇE,$B$11)/VLOOKUP($B$11,ABONE2,12,FALSE))</f>
        <v>12.53400800846152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6.1607835973793916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6.6016755727842644E-2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0.38143598394432637</v>
      </c>
      <c r="D33" s="17">
        <f t="shared" ref="D33:O33" si="14">SUM(D28:D32)</f>
        <v>0.98080914446209955</v>
      </c>
      <c r="E33" s="17">
        <f t="shared" si="14"/>
        <v>0.38233995553071404</v>
      </c>
      <c r="F33" s="17">
        <f t="shared" si="14"/>
        <v>4.6447285353359555E-2</v>
      </c>
      <c r="G33" s="17">
        <f t="shared" si="14"/>
        <v>0.45527946605149078</v>
      </c>
      <c r="H33" s="17">
        <f t="shared" si="14"/>
        <v>7.5061797543118966E-2</v>
      </c>
      <c r="I33" s="17">
        <f t="shared" si="14"/>
        <v>2.979802484261973</v>
      </c>
      <c r="J33" s="17">
        <f t="shared" si="14"/>
        <v>8.6158883503945933</v>
      </c>
      <c r="K33" s="17">
        <f t="shared" si="14"/>
        <v>3.2611633016742592</v>
      </c>
      <c r="L33" s="17">
        <f t="shared" si="14"/>
        <v>15.925852483330955</v>
      </c>
      <c r="M33" s="17">
        <f t="shared" si="14"/>
        <v>43.23913746617486</v>
      </c>
      <c r="N33" s="17">
        <f t="shared" si="14"/>
        <v>29.81396349155667</v>
      </c>
      <c r="O33" s="17">
        <f t="shared" si="14"/>
        <v>0.82388499218519129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74811</v>
      </c>
      <c r="D37" s="22">
        <f>VLOOKUP($B$11,ABONE2,4,FALSE)</f>
        <v>113</v>
      </c>
      <c r="E37" s="22">
        <f>VLOOKUP($B$11,ABONE2,5,FALSE)</f>
        <v>74924</v>
      </c>
      <c r="F37" s="22">
        <f>VLOOKUP($B$11,ABONE2,6,FALSE)</f>
        <v>2033</v>
      </c>
      <c r="G37" s="22">
        <f>VLOOKUP($B$11,ABONE2,7,FALSE)</f>
        <v>153</v>
      </c>
      <c r="H37" s="22">
        <f>VLOOKUP($B$11,ABONE2,8,FALSE)</f>
        <v>2186</v>
      </c>
      <c r="I37" s="22">
        <f>VLOOKUP($B$11,ABONE2,9,FALSE)</f>
        <v>10867</v>
      </c>
      <c r="J37" s="22">
        <f>VLOOKUP($B$11,ABONE2,10,FALSE)</f>
        <v>571</v>
      </c>
      <c r="K37" s="22">
        <f>VLOOKUP($B$11,ABONE2,11,FALSE)</f>
        <v>11438</v>
      </c>
      <c r="L37" s="36">
        <f>VLOOKUP($B$11,ABONE2,12,FALSE)</f>
        <v>116</v>
      </c>
      <c r="M37" s="36">
        <f>VLOOKUP($B$11,ABONE2,13,FALSE)</f>
        <v>120</v>
      </c>
      <c r="N37" s="36">
        <f>VLOOKUP($B$11,ABONE2,14,FALSE)</f>
        <v>236</v>
      </c>
      <c r="O37" s="36">
        <f>VLOOKUP($B$11,ABONE2,15,FALSE)</f>
        <v>88784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18096.644808333331</v>
      </c>
      <c r="D38" s="22">
        <f>VLOOKUP($B$11,TUKETIM,4,FALSE)</f>
        <v>70.394858333333332</v>
      </c>
      <c r="E38" s="22">
        <f>VLOOKUP($B$11,TUKETIM,5,FALSE)</f>
        <v>18167.039666666664</v>
      </c>
      <c r="F38" s="22">
        <f>VLOOKUP($B$11,TUKETIM,6,FALSE)</f>
        <v>436.08825833333339</v>
      </c>
      <c r="G38" s="22">
        <f>VLOOKUP($B$11,TUKETIM,7,FALSE)</f>
        <v>505.05198333333334</v>
      </c>
      <c r="H38" s="22">
        <f>VLOOKUP($B$11,TUKETIM,8,FALSE)</f>
        <v>941.14024166666672</v>
      </c>
      <c r="I38" s="22">
        <f>VLOOKUP($B$11,TUKETIM,9,FALSE)</f>
        <v>7207.1847749999979</v>
      </c>
      <c r="J38" s="22">
        <f>VLOOKUP($B$11,TUKETIM,10,FALSE)</f>
        <v>8756.4729333333325</v>
      </c>
      <c r="K38" s="22">
        <f>VLOOKUP($B$11,TUKETIM,11,FALSE)</f>
        <v>15963.65770833333</v>
      </c>
      <c r="L38" s="36">
        <f>VLOOKUP($B$11,TUKETIM,12,FALSE)</f>
        <v>1483.7469083333333</v>
      </c>
      <c r="M38" s="36">
        <f>VLOOKUP($B$11,TUKETIM,13,FALSE)</f>
        <v>14880.196083333334</v>
      </c>
      <c r="N38" s="36">
        <f>VLOOKUP($B$11,TUKETIM,14,FALSE)</f>
        <v>16363.942991666667</v>
      </c>
      <c r="O38" s="36">
        <f>VLOOKUP($B$11,TUKETIM,15,FALSE)</f>
        <v>51435.780608333327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436941.48800000001</v>
      </c>
      <c r="D39" s="22">
        <f>VLOOKUP($B$11,ANLASMA,4,FALSE)</f>
        <v>2996</v>
      </c>
      <c r="E39" s="22">
        <f>VLOOKUP($B$11,ANLASMA,5,FALSE)</f>
        <v>439937.48800000001</v>
      </c>
      <c r="F39" s="22">
        <f>VLOOKUP($B$11,ANLASMA,6,FALSE)</f>
        <v>8830.83</v>
      </c>
      <c r="G39" s="22">
        <f>VLOOKUP($B$11,ANLASMA,7,FALSE)</f>
        <v>6064.6</v>
      </c>
      <c r="H39" s="22">
        <f>VLOOKUP($B$11,ANLASMA,8,FALSE)</f>
        <v>14895.43</v>
      </c>
      <c r="I39" s="22">
        <f>VLOOKUP($B$11,ANLASMA,9,FALSE)</f>
        <v>72302.754000000001</v>
      </c>
      <c r="J39" s="22">
        <f>VLOOKUP($B$11,ANLASMA,10,FALSE)</f>
        <v>114779.6</v>
      </c>
      <c r="K39" s="22">
        <f>VLOOKUP($B$11,ANLASMA,11,FALSE)</f>
        <v>187082.35399999999</v>
      </c>
      <c r="L39" s="36">
        <f>VLOOKUP($B$11,ANLASMA,12,FALSE)</f>
        <v>8010.2610000000004</v>
      </c>
      <c r="M39" s="36">
        <f>VLOOKUP($B$11,ANLASMA,13,FALSE)</f>
        <v>90024.03</v>
      </c>
      <c r="N39" s="36">
        <f>VLOOKUP($B$11,ANLASMA,14,FALSE)</f>
        <v>98034.290999999997</v>
      </c>
      <c r="O39" s="36">
        <f>VLOOKUP($B$11,ANLASMA,15,FALSE)</f>
        <v>739949.56300000008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1.8823473754784277E-2</v>
      </c>
      <c r="D15" s="17">
        <f t="shared" ref="D15:D24" si="1">(SUMIFS(MESKENOG2,KAYNAK,A15,SEBEP,B15,SÜRE,"Uzun",BİLDİRİM,"Bildirimsiz",İL,$B$10,İLÇE,$B$11)/VLOOKUP($B$11,ABONE2,4,FALSE))</f>
        <v>2.886741545927907E-2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1.883321877369926E-2</v>
      </c>
      <c r="F15" s="17">
        <f t="shared" ref="F15:F24" si="3">(SUMIFS(TARIMSALAG2,KAYNAK,A15,SEBEP,B15,SÜRE,"Uzun",BİLDİRİM,"Bildirimsiz",İL,$B$10,İLÇE,$B$11)/VLOOKUP($B$11,ABONE2,6,FALSE))</f>
        <v>0.11906939230560652</v>
      </c>
      <c r="G15" s="17">
        <f t="shared" ref="G15:G24" si="4">(SUMIFS(TARIMSALOG2,KAYNAK,A15,SEBEP,B15,SÜRE,"Uzun",BİLDİRİM,"Bildirimsiz",İL,$B$10,İLÇE,$B$11)/VLOOKUP($B$11,ABONE2,7,FALSE))</f>
        <v>0.33163106608040654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0.16379918262311538</v>
      </c>
      <c r="I15" s="17">
        <f t="shared" ref="I15:I24" si="6">(SUMIFS(TICARETHANEAG2,KAYNAK,A15,SEBEP,B15,SÜRE,"Uzun",BİLDİRİM,"Bildirimsiz",İL,$B$10,İLÇE,$B$11)/VLOOKUP($B$11,ABONE2,9,FALSE))</f>
        <v>3.3818580316638411E-2</v>
      </c>
      <c r="J15" s="17">
        <f t="shared" ref="J15:J24" si="7">(SUMIFS(TICARETHANEOG2,KAYNAK,A15,SEBEP,B15,SÜRE,"Uzun",BİLDİRİM,"Bildirimsiz",İL,$B$10,İLÇE,$B$11)/VLOOKUP($B$11,ABONE2,10,FALSE))</f>
        <v>0.56386847759660952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5.5385207848583536E-2</v>
      </c>
      <c r="L15" s="17">
        <f t="shared" ref="L15:L24" si="9">(SUMIFS(SANAYIAG2,KAYNAK,A15,SEBEP,B15,SÜRE,"Uzun",BİLDİRİM,"Bildirimsiz",İL,$B$10,İLÇE,$B$11)/VLOOKUP($B$11,ABONE2,12,FALSE))</f>
        <v>6.0124086504457178E-2</v>
      </c>
      <c r="M15" s="17">
        <f t="shared" ref="M15:M24" si="10">(SUMIFS(SANAYIOG2,KAYNAK,A15,SEBEP,B15,SÜRE,"Uzun",BİLDİRİM,"Bildirimsiz",İL,$B$10,İLÇE,$B$11)/VLOOKUP($B$11,ABONE2,13,FALSE))</f>
        <v>4.6471646820774959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3.2603849671368095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3.8288533662983119E-2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0.44613659614195017</v>
      </c>
      <c r="D17" s="17">
        <f t="shared" si="1"/>
        <v>0.33125135818650436</v>
      </c>
      <c r="E17" s="17">
        <f t="shared" si="2"/>
        <v>0.44602513006121541</v>
      </c>
      <c r="F17" s="17">
        <f t="shared" si="3"/>
        <v>1.8388499221392907</v>
      </c>
      <c r="G17" s="17">
        <f t="shared" si="4"/>
        <v>3.749468466646666</v>
      </c>
      <c r="H17" s="17">
        <f t="shared" si="5"/>
        <v>2.2409053131930028</v>
      </c>
      <c r="I17" s="17">
        <f t="shared" si="6"/>
        <v>1.5664112973487521</v>
      </c>
      <c r="J17" s="17">
        <f t="shared" si="7"/>
        <v>11.416522342504285</v>
      </c>
      <c r="K17" s="17">
        <f t="shared" si="8"/>
        <v>1.9671918222565066</v>
      </c>
      <c r="L17" s="17">
        <f t="shared" si="9"/>
        <v>13.936202298467096</v>
      </c>
      <c r="M17" s="17">
        <f t="shared" si="10"/>
        <v>83.063472426846928</v>
      </c>
      <c r="N17" s="17">
        <f t="shared" si="11"/>
        <v>62.164530295011168</v>
      </c>
      <c r="O17" s="23">
        <f t="shared" si="12"/>
        <v>0.87740474244735156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8.5774512379524492E-3</v>
      </c>
      <c r="D18" s="17">
        <f t="shared" si="1"/>
        <v>0</v>
      </c>
      <c r="E18" s="17">
        <f t="shared" si="2"/>
        <v>8.5691290645452892E-3</v>
      </c>
      <c r="F18" s="17">
        <f t="shared" si="3"/>
        <v>5.0569470808399884E-3</v>
      </c>
      <c r="G18" s="17">
        <f t="shared" si="4"/>
        <v>0</v>
      </c>
      <c r="H18" s="17">
        <f t="shared" si="5"/>
        <v>3.9928033029152984E-3</v>
      </c>
      <c r="I18" s="17">
        <f t="shared" si="6"/>
        <v>2.3670398105255654E-2</v>
      </c>
      <c r="J18" s="17">
        <f t="shared" si="7"/>
        <v>0.25747921303752747</v>
      </c>
      <c r="K18" s="17">
        <f t="shared" si="8"/>
        <v>3.3183592336979796E-2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1.2234212625565745E-2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1.8175396225263726E-3</v>
      </c>
      <c r="D20" s="17">
        <f t="shared" si="1"/>
        <v>0</v>
      </c>
      <c r="E20" s="17">
        <f t="shared" si="2"/>
        <v>1.8157761756126644E-3</v>
      </c>
      <c r="F20" s="17">
        <f t="shared" si="3"/>
        <v>1.1505929133582263E-3</v>
      </c>
      <c r="G20" s="17">
        <f t="shared" si="4"/>
        <v>0</v>
      </c>
      <c r="H20" s="17">
        <f t="shared" si="5"/>
        <v>9.0847127947491922E-4</v>
      </c>
      <c r="I20" s="17">
        <f t="shared" si="6"/>
        <v>8.3780362751542468E-3</v>
      </c>
      <c r="J20" s="17">
        <f t="shared" si="7"/>
        <v>0</v>
      </c>
      <c r="K20" s="17">
        <f t="shared" si="8"/>
        <v>8.0371514099319471E-3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2.7614803628459384E-3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7.0823669685924656E-2</v>
      </c>
      <c r="D21" s="17">
        <f t="shared" si="1"/>
        <v>0</v>
      </c>
      <c r="E21" s="17">
        <f t="shared" si="2"/>
        <v>7.0754953835014331E-2</v>
      </c>
      <c r="F21" s="17">
        <f t="shared" si="3"/>
        <v>0.17932787062214559</v>
      </c>
      <c r="G21" s="17">
        <f t="shared" si="4"/>
        <v>0</v>
      </c>
      <c r="H21" s="17">
        <f t="shared" si="5"/>
        <v>0.14159153787425732</v>
      </c>
      <c r="I21" s="17">
        <f t="shared" si="6"/>
        <v>0.17615605418552613</v>
      </c>
      <c r="J21" s="17">
        <f t="shared" si="7"/>
        <v>0</v>
      </c>
      <c r="K21" s="17">
        <f t="shared" si="8"/>
        <v>0.16898863083989019</v>
      </c>
      <c r="L21" s="17">
        <f t="shared" si="9"/>
        <v>3.1547865904487575</v>
      </c>
      <c r="M21" s="17">
        <f t="shared" si="10"/>
        <v>0</v>
      </c>
      <c r="N21" s="17">
        <f t="shared" si="11"/>
        <v>0.9537726901356709</v>
      </c>
      <c r="O21" s="23">
        <f t="shared" si="12"/>
        <v>9.2876998339130212E-2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0.54617873044313792</v>
      </c>
      <c r="D25" s="17">
        <f t="shared" ref="D25:O25" si="13">SUM(D15:D24)</f>
        <v>0.36011877364578343</v>
      </c>
      <c r="E25" s="17">
        <f t="shared" si="13"/>
        <v>0.54599820791008691</v>
      </c>
      <c r="F25" s="17">
        <f t="shared" si="13"/>
        <v>2.143454725061241</v>
      </c>
      <c r="G25" s="17">
        <f t="shared" si="13"/>
        <v>4.0810995327270723</v>
      </c>
      <c r="H25" s="17">
        <f t="shared" si="13"/>
        <v>2.5511973082727657</v>
      </c>
      <c r="I25" s="17">
        <f t="shared" si="13"/>
        <v>1.8084343662313265</v>
      </c>
      <c r="J25" s="17">
        <f t="shared" si="13"/>
        <v>12.237870033138421</v>
      </c>
      <c r="K25" s="17">
        <f t="shared" si="13"/>
        <v>2.2327864046918919</v>
      </c>
      <c r="L25" s="17">
        <f t="shared" si="13"/>
        <v>17.151112975420311</v>
      </c>
      <c r="M25" s="17">
        <f t="shared" si="13"/>
        <v>87.710637108924431</v>
      </c>
      <c r="N25" s="17">
        <f t="shared" si="13"/>
        <v>66.378687952283641</v>
      </c>
      <c r="O25" s="17">
        <f t="shared" si="13"/>
        <v>1.0235659674378765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0.38349835361179568</v>
      </c>
      <c r="D29" s="17">
        <f>(SUMIFS(MESKENOG2,KAYNAK,A29,SEBEP,B29,SÜRE,"Uzun",BİLDİRİM,"Bildirimli",İL,$B$10,İLÇE,$B$11)/VLOOKUP($B$11,ABONE2,4,FALSE))</f>
        <v>1.6881391364051743E-2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0.38314264772094403</v>
      </c>
      <c r="F29" s="17">
        <f>(SUMIFS(TARIMSALAG2,KAYNAK,A29,SEBEP,B29,SÜRE,"Uzun",BİLDİRİM,"Bildirimli",İL,$B$10,İLÇE,$B$11)/VLOOKUP($B$11,ABONE2,6,FALSE))</f>
        <v>0.2741833223484057</v>
      </c>
      <c r="G29" s="17">
        <f>(SUMIFS(TARIMSALOG2,KAYNAK,A29,SEBEP,B29,SÜRE,"Uzun",BİLDİRİM,"Bildirimli",İL,$B$10,İLÇE,$B$11)/VLOOKUP($B$11,ABONE2,7,FALSE))</f>
        <v>1.5193443200345693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0.53620511277262639</v>
      </c>
      <c r="I29" s="17">
        <f>(SUMIFS(TICARETHANEAG2,KAYNAK,A29,SEBEP,B29,SÜRE,"Uzun",BİLDİRİM,"Bildirimli",İL,$B$10,İLÇE,$B$11)/VLOOKUP($B$11,ABONE2,9,FALSE))</f>
        <v>1.16064500288076</v>
      </c>
      <c r="J29" s="17">
        <f>(SUMIFS(TICARETHANEOG2,KAYNAK,A29,SEBEP,B29,SÜRE,"Uzun",BİLDİRİM,"Bildirimli",İL,$B$10,İLÇE,$B$11)/VLOOKUP($B$11,ABONE2,10,FALSE))</f>
        <v>4.8760126923533793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1.3118155842057786</v>
      </c>
      <c r="L29" s="17">
        <f>(SUMIFS(SANAYIAG2,KAYNAK,A29,SEBEP,B29,SÜRE,"Uzun",BİLDİRİM,"Bildirimli",İL,$B$10,İLÇE,$B$11)/VLOOKUP($B$11,ABONE2,12,FALSE))</f>
        <v>163.02583889777512</v>
      </c>
      <c r="M29" s="17">
        <f>(SUMIFS(SANAYIOG2,KAYNAK,A29,SEBEP,B29,SÜRE,"Uzun",BİLDİRİM,"Bildirimli",İL,$B$10,İLÇE,$B$11)/VLOOKUP($B$11,ABONE2,13,FALSE))</f>
        <v>171.37886000567852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168.853528042824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0.67070851297742795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3.179082907507025E-3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3.175998438881316E-3</v>
      </c>
      <c r="F31" s="17">
        <f>(SUMIFS(TARIMSALAG2,KAYNAK,A31,SEBEP,B31,SÜRE,"Uzun",BİLDİRİM,"Bildirimli",İL,$B$10,İLÇE,$B$11)/VLOOKUP($B$11,ABONE2,6,FALSE))</f>
        <v>1.3977624202304981E-4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1.1036283985119693E-4</v>
      </c>
      <c r="I31" s="17">
        <f>(SUMIFS(TICARETHANEAG2,KAYNAK,A31,SEBEP,B31,SÜRE,"Uzun",BİLDİRİM,"Bildirimli",İL,$B$10,İLÇE,$B$11)/VLOOKUP($B$11,ABONE2,9,FALSE))</f>
        <v>8.1647993995812816E-3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7.8325906991788541E-3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3.6998483770370239E-3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0.3866774365193027</v>
      </c>
      <c r="D33" s="17">
        <f t="shared" ref="D33:O33" si="14">SUM(D28:D32)</f>
        <v>1.6881391364051743E-2</v>
      </c>
      <c r="E33" s="17">
        <f t="shared" si="14"/>
        <v>0.38631864615982536</v>
      </c>
      <c r="F33" s="17">
        <f t="shared" si="14"/>
        <v>0.27432309859042875</v>
      </c>
      <c r="G33" s="17">
        <f t="shared" si="14"/>
        <v>1.5193443200345693</v>
      </c>
      <c r="H33" s="17">
        <f t="shared" si="14"/>
        <v>0.53631547561247761</v>
      </c>
      <c r="I33" s="17">
        <f t="shared" si="14"/>
        <v>1.1688098022803413</v>
      </c>
      <c r="J33" s="17">
        <f t="shared" si="14"/>
        <v>4.8760126923533793</v>
      </c>
      <c r="K33" s="17">
        <f t="shared" si="14"/>
        <v>1.3196481749049576</v>
      </c>
      <c r="L33" s="17">
        <f t="shared" si="14"/>
        <v>163.02583889777512</v>
      </c>
      <c r="M33" s="17">
        <f t="shared" si="14"/>
        <v>171.37886000567852</v>
      </c>
      <c r="N33" s="17">
        <f t="shared" si="14"/>
        <v>168.853528042824</v>
      </c>
      <c r="O33" s="17">
        <f t="shared" si="14"/>
        <v>0.67440836135446502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44276</v>
      </c>
      <c r="D37" s="22">
        <f>VLOOKUP($B$11,ABONE2,4,FALSE)</f>
        <v>43</v>
      </c>
      <c r="E37" s="22">
        <f>VLOOKUP($B$11,ABONE2,5,FALSE)</f>
        <v>44319</v>
      </c>
      <c r="F37" s="22">
        <f>VLOOKUP($B$11,ABONE2,6,FALSE)</f>
        <v>3527</v>
      </c>
      <c r="G37" s="22">
        <f>VLOOKUP($B$11,ABONE2,7,FALSE)</f>
        <v>940</v>
      </c>
      <c r="H37" s="22">
        <f>VLOOKUP($B$11,ABONE2,8,FALSE)</f>
        <v>4467</v>
      </c>
      <c r="I37" s="22">
        <f>VLOOKUP($B$11,ABONE2,9,FALSE)</f>
        <v>9148</v>
      </c>
      <c r="J37" s="22">
        <f>VLOOKUP($B$11,ABONE2,10,FALSE)</f>
        <v>388</v>
      </c>
      <c r="K37" s="22">
        <f>VLOOKUP($B$11,ABONE2,11,FALSE)</f>
        <v>9536</v>
      </c>
      <c r="L37" s="36">
        <f>VLOOKUP($B$11,ABONE2,12,FALSE)</f>
        <v>13</v>
      </c>
      <c r="M37" s="36">
        <f>VLOOKUP($B$11,ABONE2,13,FALSE)</f>
        <v>30</v>
      </c>
      <c r="N37" s="36">
        <f>VLOOKUP($B$11,ABONE2,14,FALSE)</f>
        <v>43</v>
      </c>
      <c r="O37" s="36">
        <f>VLOOKUP($B$11,ABONE2,15,FALSE)</f>
        <v>58365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8093.3944666666675</v>
      </c>
      <c r="D38" s="22">
        <f>VLOOKUP($B$11,TUKETIM,4,FALSE)</f>
        <v>8.2866666666666671</v>
      </c>
      <c r="E38" s="22">
        <f>VLOOKUP($B$11,TUKETIM,5,FALSE)</f>
        <v>8101.6811333333344</v>
      </c>
      <c r="F38" s="22">
        <f>VLOOKUP($B$11,TUKETIM,6,FALSE)</f>
        <v>4216.8758000000007</v>
      </c>
      <c r="G38" s="22">
        <f>VLOOKUP($B$11,TUKETIM,7,FALSE)</f>
        <v>3737.4216999999999</v>
      </c>
      <c r="H38" s="22">
        <f>VLOOKUP($B$11,TUKETIM,8,FALSE)</f>
        <v>7954.2975000000006</v>
      </c>
      <c r="I38" s="22">
        <f>VLOOKUP($B$11,TUKETIM,9,FALSE)</f>
        <v>4907.5461333333333</v>
      </c>
      <c r="J38" s="22">
        <f>VLOOKUP($B$11,TUKETIM,10,FALSE)</f>
        <v>2772.5626083333327</v>
      </c>
      <c r="K38" s="22">
        <f>VLOOKUP($B$11,TUKETIM,11,FALSE)</f>
        <v>7680.108741666666</v>
      </c>
      <c r="L38" s="36">
        <f>VLOOKUP($B$11,TUKETIM,12,FALSE)</f>
        <v>73.677716666666655</v>
      </c>
      <c r="M38" s="36">
        <f>VLOOKUP($B$11,TUKETIM,13,FALSE)</f>
        <v>7589.2830749999985</v>
      </c>
      <c r="N38" s="36">
        <f>VLOOKUP($B$11,TUKETIM,14,FALSE)</f>
        <v>7662.9607916666655</v>
      </c>
      <c r="O38" s="36">
        <f>VLOOKUP($B$11,TUKETIM,15,FALSE)</f>
        <v>31399.048166666667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227324.53400000001</v>
      </c>
      <c r="D39" s="22">
        <f>VLOOKUP($B$11,ANLASMA,4,FALSE)</f>
        <v>283.10000000000002</v>
      </c>
      <c r="E39" s="22">
        <f>VLOOKUP($B$11,ANLASMA,5,FALSE)</f>
        <v>227607.63400000002</v>
      </c>
      <c r="F39" s="22">
        <f>VLOOKUP($B$11,ANLASMA,6,FALSE)</f>
        <v>28687.436000000002</v>
      </c>
      <c r="G39" s="22">
        <f>VLOOKUP($B$11,ANLASMA,7,FALSE)</f>
        <v>29134.1</v>
      </c>
      <c r="H39" s="22">
        <f>VLOOKUP($B$11,ANLASMA,8,FALSE)</f>
        <v>57821.536</v>
      </c>
      <c r="I39" s="22">
        <f>VLOOKUP($B$11,ANLASMA,9,FALSE)</f>
        <v>56875.264000000003</v>
      </c>
      <c r="J39" s="22">
        <f>VLOOKUP($B$11,ANLASMA,10,FALSE)</f>
        <v>77966.076000000001</v>
      </c>
      <c r="K39" s="22">
        <f>VLOOKUP($B$11,ANLASMA,11,FALSE)</f>
        <v>134841.34</v>
      </c>
      <c r="L39" s="36">
        <f>VLOOKUP($B$11,ANLASMA,12,FALSE)</f>
        <v>928.88</v>
      </c>
      <c r="M39" s="36">
        <f>VLOOKUP($B$11,ANLASMA,13,FALSE)</f>
        <v>24298.799999999999</v>
      </c>
      <c r="N39" s="36">
        <f>VLOOKUP($B$11,ANLASMA,14,FALSE)</f>
        <v>25227.68</v>
      </c>
      <c r="O39" s="36">
        <f>VLOOKUP($B$11,ANLASMA,15,FALSE)</f>
        <v>445498.19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80" zoomScaleNormal="80" workbookViewId="0">
      <selection activeCell="A11" sqref="A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(SUMIFS(MESKENAG2,KAYNAK,A15,SEBEP,B15,SÜRE,"Uzun",BİLDİRİM,"Bildirimsiz",İL,$B$10)/VLOOKUP($B$10,ABONE2,3,FALSE))</f>
        <v>2.0343855057055214E-3</v>
      </c>
      <c r="D15" s="17">
        <f t="shared" ref="D15:D24" si="1">(SUMIFS(MESKENOG2,KAYNAK,A15,SEBEP,B15,SÜRE,"Uzun",BİLDİRİM,"Bildirimsiz",İL,$B$10)/VLOOKUP($B$10,ABONE2,4,FALSE))</f>
        <v>6.2643792618816254E-3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2.0376460337991225E-3</v>
      </c>
      <c r="F15" s="17">
        <f t="shared" ref="F15:F24" si="3">(SUMIFS(TARIMSALAG2,KAYNAK,A15,SEBEP,B15,SÜRE,"Uzun",BİLDİRİM,"Bildirimsiz",İL,$B$10)/VLOOKUP($B$10,ABONE2,6,FALSE))</f>
        <v>1.1079433929312267E-2</v>
      </c>
      <c r="G15" s="17">
        <f t="shared" ref="G15:G24" si="4">(SUMIFS(TARIMSALOG2,KAYNAK,A15,SEBEP,B15,SÜRE,"Uzun",BİLDİRİM,"Bildirimsiz",İL,$B$10)/VLOOKUP($B$10,ABONE2,7,FALSE))</f>
        <v>6.145903922873671E-2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1.7298837090928956E-2</v>
      </c>
      <c r="I15" s="17">
        <f t="shared" ref="I15:I24" si="6">(SUMIFS(TICARETHANEAG2,KAYNAK,A15,SEBEP,B15,SÜRE,"Uzun",BİLDİRİM,"Bildirimsiz",İL,$B$10)/VLOOKUP($B$10,ABONE2,9,FALSE))</f>
        <v>6.1100399376226256E-3</v>
      </c>
      <c r="J15" s="17">
        <f t="shared" ref="J15:J24" si="7">(SUMIFS(TICARETHANEOG2,KAYNAK,A15,SEBEP,B15,SÜRE,"Uzun",BİLDİRİM,"Bildirimsiz",İL,$B$10)/VLOOKUP($B$10,ABONE2,10,FALSE))</f>
        <v>0.22959294489429496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1.0991855102053746E-2</v>
      </c>
      <c r="L15" s="17">
        <f t="shared" ref="L15:L24" si="9">(SUMIFS(SANAYIAG2,KAYNAK,A15,SEBEP,B15,SÜRE,"Uzun",BİLDİRİM,"Bildirimsiz",İL,$B$10)/VLOOKUP($B$10,ABONE2,12,FALSE))</f>
        <v>0.52871138462646594</v>
      </c>
      <c r="M15" s="17">
        <f t="shared" ref="M15:M24" si="10">(SUMIFS(SANAYIOG2,KAYNAK,A15,SEBEP,B15,SÜRE,"Uzun",BİLDİRİM,"Bildirimsiz",İL,$B$10)/VLOOKUP($B$10,ABONE2,13,FALSE))</f>
        <v>3.8660169400718045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2.018510880843519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6.4753572296010605E-3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0.23545333240579733</v>
      </c>
      <c r="D17" s="17">
        <f t="shared" si="1"/>
        <v>11.886512823761247</v>
      </c>
      <c r="E17" s="17">
        <f t="shared" si="2"/>
        <v>0.24443410376895025</v>
      </c>
      <c r="F17" s="17">
        <f t="shared" si="3"/>
        <v>0.93335095583105587</v>
      </c>
      <c r="G17" s="17">
        <f t="shared" si="4"/>
        <v>8.3339352476566138</v>
      </c>
      <c r="H17" s="17">
        <f t="shared" si="5"/>
        <v>1.8469590928705197</v>
      </c>
      <c r="I17" s="17">
        <f t="shared" si="6"/>
        <v>0.60268597735516183</v>
      </c>
      <c r="J17" s="17">
        <f t="shared" si="7"/>
        <v>21.252504837958888</v>
      </c>
      <c r="K17" s="17">
        <f t="shared" si="8"/>
        <v>1.0537656645285285</v>
      </c>
      <c r="L17" s="17">
        <f t="shared" si="9"/>
        <v>31.777060642939851</v>
      </c>
      <c r="M17" s="17">
        <f t="shared" si="10"/>
        <v>187.59860933797054</v>
      </c>
      <c r="N17" s="17">
        <f t="shared" si="11"/>
        <v>101.33702777475975</v>
      </c>
      <c r="O17" s="23">
        <f t="shared" si="12"/>
        <v>0.54379672963254821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1.1633246922508153E-2</v>
      </c>
      <c r="D18" s="17">
        <f t="shared" si="1"/>
        <v>0.17726496763371988</v>
      </c>
      <c r="E18" s="17">
        <f t="shared" si="2"/>
        <v>1.1760917767833133E-2</v>
      </c>
      <c r="F18" s="17">
        <f t="shared" si="3"/>
        <v>1.2350843207730717E-2</v>
      </c>
      <c r="G18" s="17">
        <f t="shared" si="4"/>
        <v>4.854737136245655E-3</v>
      </c>
      <c r="H18" s="17">
        <f t="shared" si="5"/>
        <v>1.1425442829468108E-2</v>
      </c>
      <c r="I18" s="17">
        <f t="shared" si="6"/>
        <v>3.2228479949600319E-2</v>
      </c>
      <c r="J18" s="17">
        <f t="shared" si="7"/>
        <v>2.5211492909564588</v>
      </c>
      <c r="K18" s="17">
        <f t="shared" si="8"/>
        <v>8.6597074095972032E-2</v>
      </c>
      <c r="L18" s="17">
        <f t="shared" si="9"/>
        <v>2.9639388497746739</v>
      </c>
      <c r="M18" s="17">
        <f t="shared" si="10"/>
        <v>4.6735623124669807</v>
      </c>
      <c r="N18" s="17">
        <f t="shared" si="11"/>
        <v>3.7271282344817549</v>
      </c>
      <c r="O18" s="23">
        <f t="shared" si="12"/>
        <v>2.8907364566096473E-2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4.1951272293576418E-4</v>
      </c>
      <c r="D20" s="17">
        <f t="shared" si="1"/>
        <v>3.9113498244911627E-4</v>
      </c>
      <c r="E20" s="17">
        <f t="shared" si="2"/>
        <v>4.194908490452993E-4</v>
      </c>
      <c r="F20" s="17">
        <f t="shared" si="3"/>
        <v>1.1619441905717641E-3</v>
      </c>
      <c r="G20" s="17">
        <f t="shared" si="4"/>
        <v>1.6261983403272927E-3</v>
      </c>
      <c r="H20" s="17">
        <f t="shared" si="5"/>
        <v>1.2192567421414405E-3</v>
      </c>
      <c r="I20" s="17">
        <f t="shared" si="6"/>
        <v>4.7463141033095646E-3</v>
      </c>
      <c r="J20" s="17">
        <f t="shared" si="7"/>
        <v>9.2464592082326311E-3</v>
      </c>
      <c r="K20" s="17">
        <f t="shared" si="8"/>
        <v>4.8446163721994956E-3</v>
      </c>
      <c r="L20" s="17">
        <f t="shared" si="9"/>
        <v>0</v>
      </c>
      <c r="M20" s="17">
        <f t="shared" si="10"/>
        <v>3.3678038590448531E-2</v>
      </c>
      <c r="N20" s="17">
        <f t="shared" si="11"/>
        <v>1.5034141792549589E-2</v>
      </c>
      <c r="O20" s="23">
        <f t="shared" si="12"/>
        <v>1.1817319616490196E-3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0.12387064163566909</v>
      </c>
      <c r="D21" s="17">
        <f t="shared" si="1"/>
        <v>2.1644083465787105E-2</v>
      </c>
      <c r="E21" s="17">
        <f t="shared" si="2"/>
        <v>0.12379184422270875</v>
      </c>
      <c r="F21" s="17">
        <f t="shared" si="3"/>
        <v>0.11482597510668049</v>
      </c>
      <c r="G21" s="17">
        <f t="shared" si="4"/>
        <v>3.5651242953438524E-4</v>
      </c>
      <c r="H21" s="17">
        <f t="shared" si="5"/>
        <v>0.10069462703732714</v>
      </c>
      <c r="I21" s="17">
        <f t="shared" si="6"/>
        <v>0.25994643295823017</v>
      </c>
      <c r="J21" s="17">
        <f t="shared" si="7"/>
        <v>8.529960044143149E-5</v>
      </c>
      <c r="K21" s="17">
        <f t="shared" si="8"/>
        <v>0.25426996288675757</v>
      </c>
      <c r="L21" s="17">
        <f t="shared" si="9"/>
        <v>13.419780447514299</v>
      </c>
      <c r="M21" s="17">
        <f t="shared" si="10"/>
        <v>0</v>
      </c>
      <c r="N21" s="17">
        <f t="shared" si="11"/>
        <v>7.4290847147160557</v>
      </c>
      <c r="O21" s="23">
        <f t="shared" si="12"/>
        <v>0.154295451340203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8.9445266301930887E-5</v>
      </c>
      <c r="D22" s="17">
        <f t="shared" si="1"/>
        <v>0</v>
      </c>
      <c r="E22" s="17">
        <f t="shared" si="2"/>
        <v>8.9376320856517102E-5</v>
      </c>
      <c r="F22" s="17">
        <f t="shared" si="3"/>
        <v>2.0198103779579257E-4</v>
      </c>
      <c r="G22" s="17">
        <f t="shared" si="4"/>
        <v>0</v>
      </c>
      <c r="H22" s="17">
        <f t="shared" si="5"/>
        <v>1.7704631475483768E-4</v>
      </c>
      <c r="I22" s="17">
        <f t="shared" si="6"/>
        <v>1.5184221032263565E-4</v>
      </c>
      <c r="J22" s="17">
        <f t="shared" si="7"/>
        <v>0</v>
      </c>
      <c r="K22" s="17">
        <f t="shared" si="8"/>
        <v>1.4852533199094625E-4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1.008223597601903E-4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8.0934412566440546E-5</v>
      </c>
      <c r="D24" s="17">
        <f t="shared" si="1"/>
        <v>0</v>
      </c>
      <c r="E24" s="17">
        <f t="shared" si="2"/>
        <v>8.0872027385486857E-5</v>
      </c>
      <c r="F24" s="17">
        <f t="shared" si="3"/>
        <v>5.2087059987468956E-5</v>
      </c>
      <c r="G24" s="17">
        <f t="shared" si="4"/>
        <v>0</v>
      </c>
      <c r="H24" s="17">
        <f t="shared" si="5"/>
        <v>4.5656870158866163E-5</v>
      </c>
      <c r="I24" s="17">
        <f t="shared" si="6"/>
        <v>7.8067874381992033E-5</v>
      </c>
      <c r="J24" s="17">
        <f t="shared" si="7"/>
        <v>0</v>
      </c>
      <c r="K24" s="17">
        <f t="shared" si="8"/>
        <v>7.6362540664915099E-5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7.9279892380501577E-5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0.37358149887148429</v>
      </c>
      <c r="D25" s="17">
        <f t="shared" ref="D25:O25" si="13">SUM(D15:D24)</f>
        <v>12.092077389105086</v>
      </c>
      <c r="E25" s="17">
        <f t="shared" si="13"/>
        <v>0.38261425099057861</v>
      </c>
      <c r="F25" s="17">
        <f t="shared" si="13"/>
        <v>1.0730232203631345</v>
      </c>
      <c r="G25" s="17">
        <f t="shared" si="13"/>
        <v>8.4022317347914584</v>
      </c>
      <c r="H25" s="17">
        <f t="shared" si="13"/>
        <v>1.977819959755299</v>
      </c>
      <c r="I25" s="17">
        <f t="shared" si="13"/>
        <v>0.90594715438862916</v>
      </c>
      <c r="J25" s="17">
        <f t="shared" si="13"/>
        <v>24.012578832618317</v>
      </c>
      <c r="K25" s="17">
        <f t="shared" si="13"/>
        <v>1.4106940608581675</v>
      </c>
      <c r="L25" s="17">
        <f t="shared" si="13"/>
        <v>48.68949132485529</v>
      </c>
      <c r="M25" s="17">
        <f t="shared" si="13"/>
        <v>196.17186662909975</v>
      </c>
      <c r="N25" s="17">
        <f t="shared" si="13"/>
        <v>114.52678574659363</v>
      </c>
      <c r="O25" s="17">
        <f t="shared" si="13"/>
        <v>0.7348367369822385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(SUMIFS(MESKENAG2,KAYNAK,A28,SEBEP,B28,SÜRE,"Uzun",BİLDİRİM,"Bildirimli",İL,$B$10)/VLOOKUP($B$10,ABONE2,3,FALSE))</f>
        <v>9.5463009467686502E-3</v>
      </c>
      <c r="D28" s="17">
        <f>(SUMIFS(MESKENOG2,KAYNAK,A28,SEBEP,B28,SÜRE,"Uzun",BİLDİRİM,"Bildirimli",İL,$B$10)/VLOOKUP($B$10,ABONE2,4,FALSE))</f>
        <v>5.6854879039768644E-2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9.5827669457350384E-3</v>
      </c>
      <c r="F28" s="17">
        <f>(SUMIFS(TARIMSALAG2,KAYNAK,A28,SEBEP,B28,SÜRE,"Uzun",BİLDİRİM,"Bildirimli",İL,$B$10)/VLOOKUP($B$10,ABONE2,6,FALSE))</f>
        <v>1.3646986186913667E-2</v>
      </c>
      <c r="G28" s="17">
        <f>(SUMIFS(TARIMSALOG2,KAYNAK,A28,SEBEP,B28,SÜRE,"Uzun",BİLDİRİM,"Bildirimli",İL,$B$10)/VLOOKUP($B$10,ABONE2,7,FALSE))</f>
        <v>0.27230336217300133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4.557832572439445E-2</v>
      </c>
      <c r="I28" s="17">
        <f>(SUMIFS(TICARETHANEAG2,KAYNAK,A28,SEBEP,B28,SÜRE,"Uzun",BİLDİRİM,"Bildirimli",İL,$B$10)/VLOOKUP($B$10,ABONE2,9,FALSE))</f>
        <v>1.0914469339322119E-2</v>
      </c>
      <c r="J28" s="17">
        <f>(SUMIFS(TICARETHANEOG2,KAYNAK,A28,SEBEP,B28,SÜRE,"Uzun",BİLDİRİM,"Bildirimli",İL,$B$10)/VLOOKUP($B$10,ABONE2,10,FALSE))</f>
        <v>0.62856582076129708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2.4406596329025219E-2</v>
      </c>
      <c r="L28" s="17">
        <f>(SUMIFS(SANAYIAG2,KAYNAK,A28,SEBEP,B28,SÜRE,"Uzun",BİLDİRİM,"Bildirimli",İL,$B$10)/VLOOKUP($B$10,ABONE2,12,FALSE))</f>
        <v>0.66129710301293521</v>
      </c>
      <c r="M28" s="17">
        <f>(SUMIFS(SANAYIOG2,KAYNAK,A28,SEBEP,B28,SÜRE,"Uzun",BİLDİRİM,"Bildirimli",İL,$B$10)/VLOOKUP($B$10,ABONE2,13,FALSE))</f>
        <v>28.28078463561441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12.990853965046211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2.980578196456863E-2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(SUMIFS(MESKENAG2,KAYNAK,A29,SEBEP,B29,SÜRE,"Uzun",BİLDİRİM,"Bildirimli",İL,$B$10)/VLOOKUP($B$10,ABONE2,3,FALSE))</f>
        <v>7.0938448773861948E-2</v>
      </c>
      <c r="D29" s="17">
        <f>(SUMIFS(MESKENOG2,KAYNAK,A29,SEBEP,B29,SÜRE,"Uzun",BİLDİRİM,"Bildirimli",İL,$B$10)/VLOOKUP($B$10,ABONE2,4,FALSE))</f>
        <v>1.2875557104543465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7.1876231425450368E-2</v>
      </c>
      <c r="F29" s="17">
        <f>(SUMIFS(TARIMSALAG2,KAYNAK,A29,SEBEP,B29,SÜRE,"Uzun",BİLDİRİM,"Bildirimli",İL,$B$10)/VLOOKUP($B$10,ABONE2,6,FALSE))</f>
        <v>0.48388747985171449</v>
      </c>
      <c r="G29" s="17">
        <f>(SUMIFS(TARIMSALOG2,KAYNAK,A29,SEBEP,B29,SÜRE,"Uzun",BİLDİRİM,"Bildirimli",İL,$B$10)/VLOOKUP($B$10,ABONE2,7,FALSE))</f>
        <v>1.5616210013931904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0.61693455775988371</v>
      </c>
      <c r="I29" s="17">
        <f>(SUMIFS(TICARETHANEAG2,KAYNAK,A29,SEBEP,B29,SÜRE,"Uzun",BİLDİRİM,"Bildirimli",İL,$B$10)/VLOOKUP($B$10,ABONE2,9,FALSE))</f>
        <v>0.33528184760850827</v>
      </c>
      <c r="J29" s="17">
        <f>(SUMIFS(TICARETHANEOG2,KAYNAK,A29,SEBEP,B29,SÜRE,"Uzun",BİLDİRİM,"Bildirimli",İL,$B$10)/VLOOKUP($B$10,ABONE2,10,FALSE))</f>
        <v>5.1223874242542209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0.43985255113651467</v>
      </c>
      <c r="L29" s="17">
        <f>(SUMIFS(SANAYIAG2,KAYNAK,A29,SEBEP,B29,SÜRE,"Uzun",BİLDİRİM,"Bildirimli",İL,$B$10)/VLOOKUP($B$10,ABONE2,12,FALSE))</f>
        <v>12.385708308895941</v>
      </c>
      <c r="M29" s="17">
        <f>(SUMIFS(SANAYIOG2,KAYNAK,A29,SEBEP,B29,SÜRE,"Uzun",BİLDİRİM,"Bildirimli",İL,$B$10)/VLOOKUP($B$10,ABONE2,13,FALSE))</f>
        <v>48.331894511620007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28.4323690674121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0.18100726023542771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(SUMIFS(MESKENAG2,KAYNAK,A31,SEBEP,B31,SÜRE,"Uzun",BİLDİRİM,"Bildirimli",İL,$B$10)/VLOOKUP($B$10,ABONE2,3,FALSE))</f>
        <v>2.9804911888705946E-2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2.9781937918023707E-2</v>
      </c>
      <c r="F31" s="17">
        <f>(SUMIFS(TARIMSALAG2,KAYNAK,A31,SEBEP,B31,SÜRE,"Uzun",BİLDİRİM,"Bildirimli",İL,$B$10)/VLOOKUP($B$10,ABONE2,6,FALSE))</f>
        <v>2.1447330394678381E-2</v>
      </c>
      <c r="G31" s="17">
        <f>(SUMIFS(TARIMSALOG2,KAYNAK,A31,SEBEP,B31,SÜRE,"Uzun",BİLDİRİM,"Bildirimli",İL,$B$10)/VLOOKUP($B$10,ABONE2,7,FALSE))</f>
        <v>0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1.879964005109357E-2</v>
      </c>
      <c r="I31" s="17">
        <f>(SUMIFS(TICARETHANEAG2,KAYNAK,A31,SEBEP,B31,SÜRE,"Uzun",BİLDİRİM,"Bildirimli",İL,$B$10)/VLOOKUP($B$10,ABONE2,9,FALSE))</f>
        <v>5.9022350231995112E-2</v>
      </c>
      <c r="J31" s="17">
        <f>(SUMIFS(TICARETHANEOG2,KAYNAK,A31,SEBEP,B31,SÜRE,"Uzun",BİLDİRİM,"Bildirimli",İL,$B$10)/VLOOKUP($B$10,ABONE2,10,FALSE))</f>
        <v>2.9072153724771635E-2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5.8368110823772808E-2</v>
      </c>
      <c r="L31" s="17">
        <f>(SUMIFS(SANAYIAG2,KAYNAK,A31,SEBEP,B31,SÜRE,"Uzun",BİLDİRİM,"Bildirimli",İL,$B$10)/VLOOKUP($B$10,ABONE2,12,FALSE))</f>
        <v>1.813099006551397</v>
      </c>
      <c r="M31" s="17">
        <f>(SUMIFS(SANAYIOG2,KAYNAK,A31,SEBEP,B31,SÜRE,"Uzun",BİLDİRİM,"Bildirimli",İL,$B$10)/VLOOKUP($B$10,ABONE2,13,FALSE))</f>
        <v>0.10695815667960809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1.0514642876486082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3.5580188475124994E-2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0.11028966160933655</v>
      </c>
      <c r="D33" s="17">
        <f t="shared" ref="D33:O33" si="14">SUM(D28:D32)</f>
        <v>1.3444105894941152</v>
      </c>
      <c r="E33" s="17">
        <f t="shared" si="14"/>
        <v>0.11124093628920911</v>
      </c>
      <c r="F33" s="17">
        <f t="shared" si="14"/>
        <v>0.51898179643330655</v>
      </c>
      <c r="G33" s="17">
        <f t="shared" si="14"/>
        <v>1.8339243635661917</v>
      </c>
      <c r="H33" s="17">
        <f t="shared" si="14"/>
        <v>0.68131252353537175</v>
      </c>
      <c r="I33" s="17">
        <f t="shared" si="14"/>
        <v>0.40521866717982546</v>
      </c>
      <c r="J33" s="17">
        <f t="shared" si="14"/>
        <v>5.7800253987402899</v>
      </c>
      <c r="K33" s="17">
        <f t="shared" si="14"/>
        <v>0.52262725828931267</v>
      </c>
      <c r="L33" s="17">
        <f t="shared" si="14"/>
        <v>14.860104418460272</v>
      </c>
      <c r="M33" s="17">
        <f t="shared" si="14"/>
        <v>76.719637303914027</v>
      </c>
      <c r="N33" s="17">
        <f t="shared" si="14"/>
        <v>42.474687320106916</v>
      </c>
      <c r="O33" s="17">
        <f t="shared" si="14"/>
        <v>0.24639323067512131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2138951</v>
      </c>
      <c r="D37" s="22">
        <f>VLOOKUP($B$10,ABONE2,4,FALSE)</f>
        <v>1650</v>
      </c>
      <c r="E37" s="22">
        <f>VLOOKUP($B$10,ABONE2,5,FALSE)</f>
        <v>2140601</v>
      </c>
      <c r="F37" s="22">
        <f>VLOOKUP($B$10,ABONE2,6,FALSE)</f>
        <v>48872</v>
      </c>
      <c r="G37" s="22">
        <f>VLOOKUP($B$10,ABONE2,7,FALSE)</f>
        <v>6883</v>
      </c>
      <c r="H37" s="22">
        <f>VLOOKUP($B$10,ABONE2,8,FALSE)</f>
        <v>55755</v>
      </c>
      <c r="I37" s="22">
        <f>VLOOKUP($B$10,ABONE2,9,FALSE)</f>
        <v>422397</v>
      </c>
      <c r="J37" s="22">
        <f>VLOOKUP($B$10,ABONE2,10,FALSE)</f>
        <v>9433</v>
      </c>
      <c r="K37" s="22">
        <f>VLOOKUP($B$10,ABONE2,11,FALSE)</f>
        <v>431830</v>
      </c>
      <c r="L37" s="36">
        <f>VLOOKUP($B$10,ABONE2,12,FALSE)</f>
        <v>1911</v>
      </c>
      <c r="M37" s="36">
        <f>VLOOKUP($B$10,ABONE2,13,FALSE)</f>
        <v>1541</v>
      </c>
      <c r="N37" s="36">
        <f>VLOOKUP($B$10,ABONE2,14,FALSE)</f>
        <v>3452</v>
      </c>
      <c r="O37" s="36">
        <f>VLOOKUP($B$10,ABONE2,15,FALSE)</f>
        <v>2631638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513478.81125833333</v>
      </c>
      <c r="D38" s="22">
        <f>VLOOKUP($B$10,TUKETIM,4,FALSE)</f>
        <v>5722.62435</v>
      </c>
      <c r="E38" s="22">
        <f>VLOOKUP($B$10,TUKETIM,5,FALSE)</f>
        <v>519201.43560833333</v>
      </c>
      <c r="F38" s="22">
        <f>VLOOKUP($B$10,TUKETIM,6,FALSE)</f>
        <v>30210.269366666671</v>
      </c>
      <c r="G38" s="22">
        <f>VLOOKUP($B$10,TUKETIM,7,FALSE)</f>
        <v>22235.922683333334</v>
      </c>
      <c r="H38" s="22">
        <f>VLOOKUP($B$10,TUKETIM,8,FALSE)</f>
        <v>52446.192050000005</v>
      </c>
      <c r="I38" s="22">
        <f>VLOOKUP($B$10,TUKETIM,9,FALSE)</f>
        <v>265707.09844999993</v>
      </c>
      <c r="J38" s="22">
        <f>VLOOKUP($B$10,TUKETIM,10,FALSE)</f>
        <v>187751.14892500002</v>
      </c>
      <c r="K38" s="22">
        <f>VLOOKUP($B$10,TUKETIM,11,FALSE)</f>
        <v>453458.24737499992</v>
      </c>
      <c r="L38" s="36">
        <f>VLOOKUP($B$10,TUKETIM,12,FALSE)</f>
        <v>19961.581583333336</v>
      </c>
      <c r="M38" s="36">
        <f>VLOOKUP($B$10,TUKETIM,13,FALSE)</f>
        <v>397478.80085833336</v>
      </c>
      <c r="N38" s="36">
        <f>VLOOKUP($B$10,TUKETIM,14,FALSE)</f>
        <v>417440.38244166668</v>
      </c>
      <c r="O38" s="36">
        <f>VLOOKUP($B$10,TUKETIM,15,FALSE)</f>
        <v>1442546.2574749999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10756778.415999999</v>
      </c>
      <c r="D39" s="22">
        <f>VLOOKUP($B$10,ANLASMA,4,FALSE)</f>
        <v>111968.15</v>
      </c>
      <c r="E39" s="22">
        <f>VLOOKUP($B$10,ANLASMA,5,FALSE)</f>
        <v>10868746.566</v>
      </c>
      <c r="F39" s="22">
        <f>VLOOKUP($B$10,ANLASMA,6,FALSE)</f>
        <v>309239.82</v>
      </c>
      <c r="G39" s="22">
        <f>VLOOKUP($B$10,ANLASMA,7,FALSE)</f>
        <v>227859.527</v>
      </c>
      <c r="H39" s="22">
        <f>VLOOKUP($B$10,ANLASMA,8,FALSE)</f>
        <v>537099.34700000007</v>
      </c>
      <c r="I39" s="22">
        <f>VLOOKUP($B$10,ANLASMA,9,FALSE)</f>
        <v>2679847.219000001</v>
      </c>
      <c r="J39" s="22">
        <f>VLOOKUP($B$10,ANLASMA,10,FALSE)</f>
        <v>2951550.017</v>
      </c>
      <c r="K39" s="22">
        <f>VLOOKUP($B$10,ANLASMA,11,FALSE)</f>
        <v>5631397.2360000014</v>
      </c>
      <c r="L39" s="36">
        <f>VLOOKUP($B$10,ANLASMA,12,FALSE)</f>
        <v>79280.250000000015</v>
      </c>
      <c r="M39" s="36">
        <f>VLOOKUP($B$10,ANLASMA,13,FALSE)</f>
        <v>1933072.8779999998</v>
      </c>
      <c r="N39" s="36">
        <f>VLOOKUP($B$10,ANLASMA,14,FALSE)</f>
        <v>2012353.1279999998</v>
      </c>
      <c r="O39" s="36">
        <f>VLOOKUP($B$10,ANLASMA,15,FALSE)</f>
        <v>19049596.277000003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0.13298272440787856</v>
      </c>
      <c r="D17" s="17">
        <f t="shared" si="1"/>
        <v>1.1146129071887221</v>
      </c>
      <c r="E17" s="17">
        <f t="shared" si="2"/>
        <v>0.13576051123710844</v>
      </c>
      <c r="F17" s="17">
        <f t="shared" si="3"/>
        <v>0.79542385839723739</v>
      </c>
      <c r="G17" s="17">
        <f t="shared" si="4"/>
        <v>11.127074171729136</v>
      </c>
      <c r="H17" s="17">
        <f t="shared" si="5"/>
        <v>3.3291381019048218</v>
      </c>
      <c r="I17" s="17">
        <f t="shared" si="6"/>
        <v>0.24672834937206942</v>
      </c>
      <c r="J17" s="17">
        <f t="shared" si="7"/>
        <v>10.615024776219233</v>
      </c>
      <c r="K17" s="17">
        <f t="shared" si="8"/>
        <v>0.61040213226300699</v>
      </c>
      <c r="L17" s="17">
        <f t="shared" si="9"/>
        <v>1.4089758991007928</v>
      </c>
      <c r="M17" s="17">
        <f t="shared" si="10"/>
        <v>62.615640665125014</v>
      </c>
      <c r="N17" s="17">
        <f t="shared" si="11"/>
        <v>16.710642090606846</v>
      </c>
      <c r="O17" s="23">
        <f t="shared" si="12"/>
        <v>0.27562360192771007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0.2643400976065976</v>
      </c>
      <c r="D21" s="17">
        <f t="shared" si="1"/>
        <v>0</v>
      </c>
      <c r="E21" s="17">
        <f t="shared" si="2"/>
        <v>0.26359207614754998</v>
      </c>
      <c r="F21" s="17">
        <f t="shared" si="3"/>
        <v>2.1879493344122508E-2</v>
      </c>
      <c r="G21" s="17">
        <f t="shared" si="4"/>
        <v>1.8143569092312836E-3</v>
      </c>
      <c r="H21" s="17">
        <f t="shared" si="5"/>
        <v>1.6958757504137278E-2</v>
      </c>
      <c r="I21" s="17">
        <f t="shared" si="6"/>
        <v>0.21153483469581466</v>
      </c>
      <c r="J21" s="17">
        <f t="shared" si="7"/>
        <v>0</v>
      </c>
      <c r="K21" s="17">
        <f t="shared" si="8"/>
        <v>0.20411513232813949</v>
      </c>
      <c r="L21" s="17">
        <f t="shared" si="9"/>
        <v>0.73222004273109742</v>
      </c>
      <c r="M21" s="17">
        <f t="shared" si="10"/>
        <v>0</v>
      </c>
      <c r="N21" s="17">
        <f t="shared" si="11"/>
        <v>0.54916503204832312</v>
      </c>
      <c r="O21" s="23">
        <f t="shared" si="12"/>
        <v>0.25103163572083231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0.39732282201447616</v>
      </c>
      <c r="D25" s="17">
        <f t="shared" ref="D25:O25" si="13">SUM(D15:D24)</f>
        <v>1.1146129071887221</v>
      </c>
      <c r="E25" s="17">
        <f t="shared" si="13"/>
        <v>0.3993525873846584</v>
      </c>
      <c r="F25" s="17">
        <f t="shared" si="13"/>
        <v>0.81730335174135993</v>
      </c>
      <c r="G25" s="17">
        <f t="shared" si="13"/>
        <v>11.128888528638367</v>
      </c>
      <c r="H25" s="17">
        <f t="shared" si="13"/>
        <v>3.3460968594089593</v>
      </c>
      <c r="I25" s="17">
        <f t="shared" si="13"/>
        <v>0.45826318406788408</v>
      </c>
      <c r="J25" s="17">
        <f t="shared" si="13"/>
        <v>10.615024776219233</v>
      </c>
      <c r="K25" s="17">
        <f t="shared" si="13"/>
        <v>0.81451726459114648</v>
      </c>
      <c r="L25" s="17">
        <f t="shared" si="13"/>
        <v>2.1411959418318904</v>
      </c>
      <c r="M25" s="17">
        <f t="shared" si="13"/>
        <v>62.615640665125014</v>
      </c>
      <c r="N25" s="17">
        <f t="shared" si="13"/>
        <v>17.259807122655168</v>
      </c>
      <c r="O25" s="17">
        <f t="shared" si="13"/>
        <v>0.52665523764854238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7.4716326502523474E-4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7.4504896545164994E-4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1.1374274677181083E-3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1.0975315645803457E-3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7.72191140981133E-4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7.4716326502523474E-4</v>
      </c>
      <c r="D33" s="17">
        <f t="shared" ref="D33:O33" si="14">SUM(D28:D32)</f>
        <v>0</v>
      </c>
      <c r="E33" s="17">
        <f t="shared" si="14"/>
        <v>7.4504896545164994E-4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1.1374274677181083E-3</v>
      </c>
      <c r="J33" s="17">
        <f t="shared" si="14"/>
        <v>0</v>
      </c>
      <c r="K33" s="17">
        <f t="shared" si="14"/>
        <v>1.0975315645803457E-3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7.72191140981133E-4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49334</v>
      </c>
      <c r="D37" s="22">
        <f>VLOOKUP($B$11,ABONE2,4,FALSE)</f>
        <v>140</v>
      </c>
      <c r="E37" s="22">
        <f>VLOOKUP($B$11,ABONE2,5,FALSE)</f>
        <v>49474</v>
      </c>
      <c r="F37" s="22">
        <f>VLOOKUP($B$11,ABONE2,6,FALSE)</f>
        <v>951</v>
      </c>
      <c r="G37" s="22">
        <f>VLOOKUP($B$11,ABONE2,7,FALSE)</f>
        <v>309</v>
      </c>
      <c r="H37" s="22">
        <f>VLOOKUP($B$11,ABONE2,8,FALSE)</f>
        <v>1260</v>
      </c>
      <c r="I37" s="22">
        <f>VLOOKUP($B$11,ABONE2,9,FALSE)</f>
        <v>6960</v>
      </c>
      <c r="J37" s="22">
        <f>VLOOKUP($B$11,ABONE2,10,FALSE)</f>
        <v>253</v>
      </c>
      <c r="K37" s="22">
        <f>VLOOKUP($B$11,ABONE2,11,FALSE)</f>
        <v>7213</v>
      </c>
      <c r="L37" s="36">
        <f>VLOOKUP($B$11,ABONE2,12,FALSE)</f>
        <v>30</v>
      </c>
      <c r="M37" s="36">
        <f>VLOOKUP($B$11,ABONE2,13,FALSE)</f>
        <v>10</v>
      </c>
      <c r="N37" s="36">
        <f>VLOOKUP($B$11,ABONE2,14,FALSE)</f>
        <v>40</v>
      </c>
      <c r="O37" s="36">
        <f>VLOOKUP($B$11,ABONE2,15,FALSE)</f>
        <v>57987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7590.0582249999998</v>
      </c>
      <c r="D38" s="22">
        <f>VLOOKUP($B$11,TUKETIM,4,FALSE)</f>
        <v>348.73076666666668</v>
      </c>
      <c r="E38" s="22">
        <f>VLOOKUP($B$11,TUKETIM,5,FALSE)</f>
        <v>7938.7889916666663</v>
      </c>
      <c r="F38" s="22">
        <f>VLOOKUP($B$11,TUKETIM,6,FALSE)</f>
        <v>404.89081666666669</v>
      </c>
      <c r="G38" s="22">
        <f>VLOOKUP($B$11,TUKETIM,7,FALSE)</f>
        <v>849.85388333333344</v>
      </c>
      <c r="H38" s="22">
        <f>VLOOKUP($B$11,TUKETIM,8,FALSE)</f>
        <v>1254.7447000000002</v>
      </c>
      <c r="I38" s="22">
        <f>VLOOKUP($B$11,TUKETIM,9,FALSE)</f>
        <v>3537.4406166666668</v>
      </c>
      <c r="J38" s="22">
        <f>VLOOKUP($B$11,TUKETIM,10,FALSE)</f>
        <v>2397.0185916666669</v>
      </c>
      <c r="K38" s="22">
        <f>VLOOKUP($B$11,TUKETIM,11,FALSE)</f>
        <v>5934.4592083333337</v>
      </c>
      <c r="L38" s="36">
        <f>VLOOKUP($B$11,TUKETIM,12,FALSE)</f>
        <v>129.51676666666665</v>
      </c>
      <c r="M38" s="36">
        <f>VLOOKUP($B$11,TUKETIM,13,FALSE)</f>
        <v>650.23917499999982</v>
      </c>
      <c r="N38" s="36">
        <f>VLOOKUP($B$11,TUKETIM,14,FALSE)</f>
        <v>779.75594166666644</v>
      </c>
      <c r="O38" s="36">
        <f>VLOOKUP($B$11,TUKETIM,15,FALSE)</f>
        <v>15907.748841666667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262207.67700000003</v>
      </c>
      <c r="D39" s="22">
        <f>VLOOKUP($B$11,ANLASMA,4,FALSE)</f>
        <v>17391.46</v>
      </c>
      <c r="E39" s="22">
        <f>VLOOKUP($B$11,ANLASMA,5,FALSE)</f>
        <v>279599.13700000005</v>
      </c>
      <c r="F39" s="22">
        <f>VLOOKUP($B$11,ANLASMA,6,FALSE)</f>
        <v>8465.33</v>
      </c>
      <c r="G39" s="22">
        <f>VLOOKUP($B$11,ANLASMA,7,FALSE)</f>
        <v>11690.8</v>
      </c>
      <c r="H39" s="22">
        <f>VLOOKUP($B$11,ANLASMA,8,FALSE)</f>
        <v>20156.129999999997</v>
      </c>
      <c r="I39" s="22">
        <f>VLOOKUP($B$11,ANLASMA,9,FALSE)</f>
        <v>38461.644</v>
      </c>
      <c r="J39" s="22">
        <f>VLOOKUP($B$11,ANLASMA,10,FALSE)</f>
        <v>25760.87</v>
      </c>
      <c r="K39" s="22">
        <f>VLOOKUP($B$11,ANLASMA,11,FALSE)</f>
        <v>64222.513999999996</v>
      </c>
      <c r="L39" s="36">
        <f>VLOOKUP($B$11,ANLASMA,12,FALSE)</f>
        <v>529.71</v>
      </c>
      <c r="M39" s="36">
        <f>VLOOKUP($B$11,ANLASMA,13,FALSE)</f>
        <v>5468.4</v>
      </c>
      <c r="N39" s="36">
        <f>VLOOKUP($B$11,ANLASMA,14,FALSE)</f>
        <v>5998.11</v>
      </c>
      <c r="O39" s="36">
        <f>VLOOKUP($B$11,ANLASMA,15,FALSE)</f>
        <v>369975.89100000006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0.18310393577994535</v>
      </c>
      <c r="D17" s="17">
        <f t="shared" si="1"/>
        <v>0</v>
      </c>
      <c r="E17" s="17">
        <f t="shared" si="2"/>
        <v>0.18309402273052844</v>
      </c>
      <c r="F17" s="17">
        <f t="shared" si="3"/>
        <v>0.24397399278687473</v>
      </c>
      <c r="G17" s="17">
        <f t="shared" si="4"/>
        <v>0.62768156559154831</v>
      </c>
      <c r="H17" s="17">
        <f t="shared" si="5"/>
        <v>0.24617518355654952</v>
      </c>
      <c r="I17" s="17">
        <f t="shared" si="6"/>
        <v>0.56964548305692819</v>
      </c>
      <c r="J17" s="17">
        <f t="shared" si="7"/>
        <v>7.1052125843615181</v>
      </c>
      <c r="K17" s="17">
        <f t="shared" si="8"/>
        <v>0.76361635920862025</v>
      </c>
      <c r="L17" s="17">
        <f t="shared" si="9"/>
        <v>0</v>
      </c>
      <c r="M17" s="17">
        <f t="shared" si="10"/>
        <v>5.910686294411704</v>
      </c>
      <c r="N17" s="17">
        <f t="shared" si="11"/>
        <v>4.2986809413903302</v>
      </c>
      <c r="O17" s="23">
        <f t="shared" si="12"/>
        <v>0.28547598271084607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0.13498997343760089</v>
      </c>
      <c r="D18" s="17">
        <f t="shared" si="1"/>
        <v>0</v>
      </c>
      <c r="E18" s="17">
        <f t="shared" si="2"/>
        <v>0.1349826652261647</v>
      </c>
      <c r="F18" s="17">
        <f t="shared" si="3"/>
        <v>0.11167828238964944</v>
      </c>
      <c r="G18" s="17">
        <f t="shared" si="4"/>
        <v>0.41813710967328499</v>
      </c>
      <c r="H18" s="17">
        <f t="shared" si="5"/>
        <v>0.1134363252058789</v>
      </c>
      <c r="I18" s="17">
        <f t="shared" si="6"/>
        <v>0.44857066215311553</v>
      </c>
      <c r="J18" s="17">
        <f t="shared" si="7"/>
        <v>6.2862244673570515</v>
      </c>
      <c r="K18" s="17">
        <f t="shared" si="8"/>
        <v>0.62182797949282065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0.20857861539452874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9.010947909699174E-2</v>
      </c>
      <c r="D21" s="17">
        <f t="shared" si="1"/>
        <v>0</v>
      </c>
      <c r="E21" s="17">
        <f t="shared" si="2"/>
        <v>9.0104600667069323E-2</v>
      </c>
      <c r="F21" s="17">
        <f t="shared" si="3"/>
        <v>0.12432221113357463</v>
      </c>
      <c r="G21" s="17">
        <f t="shared" si="4"/>
        <v>0</v>
      </c>
      <c r="H21" s="17">
        <f t="shared" si="5"/>
        <v>0.12360901983111344</v>
      </c>
      <c r="I21" s="17">
        <f t="shared" si="6"/>
        <v>0.42174634012388418</v>
      </c>
      <c r="J21" s="17">
        <f t="shared" si="7"/>
        <v>0</v>
      </c>
      <c r="K21" s="17">
        <f t="shared" si="8"/>
        <v>0.40922921562044673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0.14523956719516828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0.40820338831453795</v>
      </c>
      <c r="D25" s="17">
        <f t="shared" ref="D25:O25" si="13">SUM(D15:D24)</f>
        <v>0</v>
      </c>
      <c r="E25" s="17">
        <f t="shared" si="13"/>
        <v>0.40818128862376246</v>
      </c>
      <c r="F25" s="17">
        <f t="shared" si="13"/>
        <v>0.47997448631009881</v>
      </c>
      <c r="G25" s="17">
        <f t="shared" si="13"/>
        <v>1.0458186752648333</v>
      </c>
      <c r="H25" s="17">
        <f t="shared" si="13"/>
        <v>0.48322052859354186</v>
      </c>
      <c r="I25" s="17">
        <f t="shared" si="13"/>
        <v>1.4399624853339279</v>
      </c>
      <c r="J25" s="17">
        <f t="shared" si="13"/>
        <v>13.391437051718569</v>
      </c>
      <c r="K25" s="17">
        <f t="shared" si="13"/>
        <v>1.7946735543218875</v>
      </c>
      <c r="L25" s="17">
        <f t="shared" si="13"/>
        <v>0</v>
      </c>
      <c r="M25" s="17">
        <f t="shared" si="13"/>
        <v>5.910686294411704</v>
      </c>
      <c r="N25" s="17">
        <f t="shared" si="13"/>
        <v>4.2986809413903302</v>
      </c>
      <c r="O25" s="17">
        <f t="shared" si="13"/>
        <v>0.63929416530054306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0.13372598566288668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0.13371874588238411</v>
      </c>
      <c r="F29" s="17">
        <f>(SUMIFS(TARIMSALAG2,KAYNAK,A29,SEBEP,B29,SÜRE,"Uzun",BİLDİRİM,"Bildirimli",İL,$B$10,İLÇE,$B$11)/VLOOKUP($B$11,ABONE2,6,FALSE))</f>
        <v>0.15482097899498254</v>
      </c>
      <c r="G29" s="17">
        <f>(SUMIFS(TARIMSALOG2,KAYNAK,A29,SEBEP,B29,SÜRE,"Uzun",BİLDİRİM,"Bildirimli",İL,$B$10,İLÇE,$B$11)/VLOOKUP($B$11,ABONE2,7,FALSE))</f>
        <v>0.15726424917821111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0.15483499514727225</v>
      </c>
      <c r="I29" s="17">
        <f>(SUMIFS(TICARETHANEAG2,KAYNAK,A29,SEBEP,B29,SÜRE,"Uzun",BİLDİRİM,"Bildirimli",İL,$B$10,İLÇE,$B$11)/VLOOKUP($B$11,ABONE2,9,FALSE))</f>
        <v>0.71963395008413011</v>
      </c>
      <c r="J29" s="17">
        <f>(SUMIFS(TICARETHANEOG2,KAYNAK,A29,SEBEP,B29,SÜRE,"Uzun",BİLDİRİM,"Bildirimli",İL,$B$10,İLÇE,$B$11)/VLOOKUP($B$11,ABONE2,10,FALSE))</f>
        <v>9.1259298727953055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0.96912669647383476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0.26845527455938806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3.8982685001358597E-2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3.8980574520875604E-2</v>
      </c>
      <c r="F31" s="17">
        <f>(SUMIFS(TARIMSALAG2,KAYNAK,A31,SEBEP,B31,SÜRE,"Uzun",BİLDİRİM,"Bildirimli",İL,$B$10,İLÇE,$B$11)/VLOOKUP($B$11,ABONE2,6,FALSE))</f>
        <v>3.9935672772326791E-2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3.9706576344428181E-2</v>
      </c>
      <c r="I31" s="17">
        <f>(SUMIFS(TICARETHANEAG2,KAYNAK,A31,SEBEP,B31,SÜRE,"Uzun",BİLDİRİM,"Bildirimli",İL,$B$10,İLÇE,$B$11)/VLOOKUP($B$11,ABONE2,9,FALSE))</f>
        <v>0.24893515768923868</v>
      </c>
      <c r="J31" s="17">
        <f>(SUMIFS(TICARETHANEOG2,KAYNAK,A31,SEBEP,B31,SÜRE,"Uzun",BİLDİRİM,"Bildirimli",İL,$B$10,İLÇE,$B$11)/VLOOKUP($B$11,ABONE2,10,FALSE))</f>
        <v>0.19474302881213668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0.24732677473549028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7.1923614912279818E-2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0.17270867066424528</v>
      </c>
      <c r="D33" s="17">
        <f t="shared" ref="D33:O33" si="14">SUM(D28:D32)</f>
        <v>0</v>
      </c>
      <c r="E33" s="17">
        <f t="shared" si="14"/>
        <v>0.17269932040325972</v>
      </c>
      <c r="F33" s="17">
        <f t="shared" si="14"/>
        <v>0.19475665176730933</v>
      </c>
      <c r="G33" s="17">
        <f t="shared" si="14"/>
        <v>0.15726424917821111</v>
      </c>
      <c r="H33" s="17">
        <f t="shared" si="14"/>
        <v>0.19454157149170043</v>
      </c>
      <c r="I33" s="17">
        <f t="shared" si="14"/>
        <v>0.9685691077733688</v>
      </c>
      <c r="J33" s="17">
        <f t="shared" si="14"/>
        <v>9.320672901607443</v>
      </c>
      <c r="K33" s="17">
        <f t="shared" si="14"/>
        <v>1.2164534712093251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0.34037888947166789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18470</v>
      </c>
      <c r="D37" s="22">
        <f>VLOOKUP($B$11,ABONE2,4,FALSE)</f>
        <v>1</v>
      </c>
      <c r="E37" s="22">
        <f>VLOOKUP($B$11,ABONE2,5,FALSE)</f>
        <v>18471</v>
      </c>
      <c r="F37" s="22">
        <f>VLOOKUP($B$11,ABONE2,6,FALSE)</f>
        <v>3813</v>
      </c>
      <c r="G37" s="22">
        <f>VLOOKUP($B$11,ABONE2,7,FALSE)</f>
        <v>22</v>
      </c>
      <c r="H37" s="22">
        <f>VLOOKUP($B$11,ABONE2,8,FALSE)</f>
        <v>3835</v>
      </c>
      <c r="I37" s="22">
        <f>VLOOKUP($B$11,ABONE2,9,FALSE)</f>
        <v>4054</v>
      </c>
      <c r="J37" s="22">
        <f>VLOOKUP($B$11,ABONE2,10,FALSE)</f>
        <v>124</v>
      </c>
      <c r="K37" s="22">
        <f>VLOOKUP($B$11,ABONE2,11,FALSE)</f>
        <v>4178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26495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2957.7229499999999</v>
      </c>
      <c r="D38" s="22">
        <f>VLOOKUP($B$11,TUKETIM,4,FALSE)</f>
        <v>0</v>
      </c>
      <c r="E38" s="22">
        <f>VLOOKUP($B$11,TUKETIM,5,FALSE)</f>
        <v>2957.7229499999999</v>
      </c>
      <c r="F38" s="22">
        <f>VLOOKUP($B$11,TUKETIM,6,FALSE)</f>
        <v>2461.2690499999999</v>
      </c>
      <c r="G38" s="22">
        <f>VLOOKUP($B$11,TUKETIM,7,FALSE)</f>
        <v>51.162224999999992</v>
      </c>
      <c r="H38" s="22">
        <f>VLOOKUP($B$11,TUKETIM,8,FALSE)</f>
        <v>2512.4312749999999</v>
      </c>
      <c r="I38" s="22">
        <f>VLOOKUP($B$11,TUKETIM,9,FALSE)</f>
        <v>2300.9869916666667</v>
      </c>
      <c r="J38" s="22">
        <f>VLOOKUP($B$11,TUKETIM,10,FALSE)</f>
        <v>803.77888333333328</v>
      </c>
      <c r="K38" s="22">
        <f>VLOOKUP($B$11,TUKETIM,11,FALSE)</f>
        <v>3104.7658750000001</v>
      </c>
      <c r="L38" s="36">
        <f>VLOOKUP($B$11,TUKETIM,12,FALSE)</f>
        <v>12.637625000000002</v>
      </c>
      <c r="M38" s="36">
        <f>VLOOKUP($B$11,TUKETIM,13,FALSE)</f>
        <v>345.12846666666667</v>
      </c>
      <c r="N38" s="36">
        <f>VLOOKUP($B$11,TUKETIM,14,FALSE)</f>
        <v>357.76609166666668</v>
      </c>
      <c r="O38" s="36">
        <f>VLOOKUP($B$11,TUKETIM,15,FALSE)</f>
        <v>8932.6861916666658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72014.384000000005</v>
      </c>
      <c r="D39" s="22">
        <f>VLOOKUP($B$11,ANLASMA,4,FALSE)</f>
        <v>750</v>
      </c>
      <c r="E39" s="22">
        <f>VLOOKUP($B$11,ANLASMA,5,FALSE)</f>
        <v>72764.384000000005</v>
      </c>
      <c r="F39" s="22">
        <f>VLOOKUP($B$11,ANLASMA,6,FALSE)</f>
        <v>18127.518</v>
      </c>
      <c r="G39" s="22">
        <f>VLOOKUP($B$11,ANLASMA,7,FALSE)</f>
        <v>632.6</v>
      </c>
      <c r="H39" s="22">
        <f>VLOOKUP($B$11,ANLASMA,8,FALSE)</f>
        <v>18760.117999999999</v>
      </c>
      <c r="I39" s="22">
        <f>VLOOKUP($B$11,ANLASMA,9,FALSE)</f>
        <v>21819.232</v>
      </c>
      <c r="J39" s="22">
        <f>VLOOKUP($B$11,ANLASMA,10,FALSE)</f>
        <v>24539.4</v>
      </c>
      <c r="K39" s="22">
        <f>VLOOKUP($B$11,ANLASMA,11,FALSE)</f>
        <v>46358.631999999998</v>
      </c>
      <c r="L39" s="36">
        <f>VLOOKUP($B$11,ANLASMA,12,FALSE)</f>
        <v>35</v>
      </c>
      <c r="M39" s="36">
        <f>VLOOKUP($B$11,ANLASMA,13,FALSE)</f>
        <v>1668</v>
      </c>
      <c r="N39" s="36">
        <f>VLOOKUP($B$11,ANLASMA,14,FALSE)</f>
        <v>1703</v>
      </c>
      <c r="O39" s="36">
        <f>VLOOKUP($B$11,ANLASMA,15,FALSE)</f>
        <v>139586.13400000002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109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9.1242922461508918E-2</v>
      </c>
      <c r="D17" s="17">
        <f t="shared" si="1"/>
        <v>0</v>
      </c>
      <c r="E17" s="17">
        <f t="shared" si="2"/>
        <v>9.1217162178487604E-2</v>
      </c>
      <c r="F17" s="17">
        <f t="shared" si="3"/>
        <v>0.18696515977125308</v>
      </c>
      <c r="G17" s="17">
        <f t="shared" si="4"/>
        <v>0.63124923622714846</v>
      </c>
      <c r="H17" s="17">
        <f t="shared" si="5"/>
        <v>0.1903119324752523</v>
      </c>
      <c r="I17" s="17">
        <f t="shared" si="6"/>
        <v>0.20527282920734358</v>
      </c>
      <c r="J17" s="17">
        <f t="shared" si="7"/>
        <v>3.3500480599132718</v>
      </c>
      <c r="K17" s="17">
        <f t="shared" si="8"/>
        <v>0.2650468040254077</v>
      </c>
      <c r="L17" s="17">
        <f t="shared" si="9"/>
        <v>0</v>
      </c>
      <c r="M17" s="17">
        <f t="shared" si="10"/>
        <v>83.801032123163594</v>
      </c>
      <c r="N17" s="17">
        <f t="shared" si="11"/>
        <v>60.946205180482615</v>
      </c>
      <c r="O17" s="23">
        <f t="shared" si="12"/>
        <v>0.2010447271883947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1.7075812765092603E-2</v>
      </c>
      <c r="D18" s="17">
        <f t="shared" si="1"/>
        <v>0</v>
      </c>
      <c r="E18" s="17">
        <f t="shared" si="2"/>
        <v>1.7070991812872083E-2</v>
      </c>
      <c r="F18" s="17">
        <f t="shared" si="3"/>
        <v>1.0008928081143125E-2</v>
      </c>
      <c r="G18" s="17">
        <f t="shared" si="4"/>
        <v>0</v>
      </c>
      <c r="H18" s="17">
        <f t="shared" si="5"/>
        <v>9.9335312594396007E-3</v>
      </c>
      <c r="I18" s="17">
        <f t="shared" si="6"/>
        <v>4.4754157855365448E-2</v>
      </c>
      <c r="J18" s="17">
        <f t="shared" si="7"/>
        <v>5.1749543586613891E-2</v>
      </c>
      <c r="K18" s="17">
        <f t="shared" si="8"/>
        <v>4.4887121892495829E-2</v>
      </c>
      <c r="L18" s="17">
        <f t="shared" si="9"/>
        <v>0</v>
      </c>
      <c r="M18" s="17">
        <f t="shared" si="10"/>
        <v>2.6239875935948809</v>
      </c>
      <c r="N18" s="17">
        <f t="shared" si="11"/>
        <v>1.9083546135235496</v>
      </c>
      <c r="O18" s="23">
        <f t="shared" si="12"/>
        <v>2.3628338057213889E-2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4.6601831726746902E-2</v>
      </c>
      <c r="D21" s="17">
        <f t="shared" si="1"/>
        <v>0</v>
      </c>
      <c r="E21" s="17">
        <f t="shared" si="2"/>
        <v>4.6588674800793553E-2</v>
      </c>
      <c r="F21" s="17">
        <f t="shared" si="3"/>
        <v>0.16177066644817159</v>
      </c>
      <c r="G21" s="17">
        <f t="shared" si="4"/>
        <v>0</v>
      </c>
      <c r="H21" s="17">
        <f t="shared" si="5"/>
        <v>0.16055205502483319</v>
      </c>
      <c r="I21" s="17">
        <f t="shared" si="6"/>
        <v>0.21999701416121559</v>
      </c>
      <c r="J21" s="17">
        <f t="shared" si="7"/>
        <v>0</v>
      </c>
      <c r="K21" s="17">
        <f t="shared" si="8"/>
        <v>0.21581544472626113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9.046810337645339E-2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0.15492056695334841</v>
      </c>
      <c r="D25" s="17">
        <f t="shared" ref="D25:O25" si="13">SUM(D15:D24)</f>
        <v>0</v>
      </c>
      <c r="E25" s="17">
        <f t="shared" si="13"/>
        <v>0.15487682879215325</v>
      </c>
      <c r="F25" s="17">
        <f t="shared" si="13"/>
        <v>0.35874475430056779</v>
      </c>
      <c r="G25" s="17">
        <f t="shared" si="13"/>
        <v>0.63124923622714846</v>
      </c>
      <c r="H25" s="17">
        <f t="shared" si="13"/>
        <v>0.36079751875952509</v>
      </c>
      <c r="I25" s="17">
        <f t="shared" si="13"/>
        <v>0.47002400122392463</v>
      </c>
      <c r="J25" s="17">
        <f t="shared" si="13"/>
        <v>3.4017976034998858</v>
      </c>
      <c r="K25" s="17">
        <f t="shared" si="13"/>
        <v>0.52574937064416472</v>
      </c>
      <c r="L25" s="17">
        <f t="shared" si="13"/>
        <v>0</v>
      </c>
      <c r="M25" s="17">
        <f t="shared" si="13"/>
        <v>86.42501971675847</v>
      </c>
      <c r="N25" s="17">
        <f t="shared" si="13"/>
        <v>62.854559794006164</v>
      </c>
      <c r="O25" s="17">
        <f t="shared" si="13"/>
        <v>0.31514116862206198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5.3876771431828133E-2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5.3861560598561099E-2</v>
      </c>
      <c r="F29" s="17">
        <f>(SUMIFS(TARIMSALAG2,KAYNAK,A29,SEBEP,B29,SÜRE,"Uzun",BİLDİRİM,"Bildirimli",İL,$B$10,İLÇE,$B$11)/VLOOKUP($B$11,ABONE2,6,FALSE))</f>
        <v>0.20296119643412666</v>
      </c>
      <c r="G29" s="17">
        <f>(SUMIFS(TARIMSALOG2,KAYNAK,A29,SEBEP,B29,SÜRE,"Uzun",BİLDİRİM,"Bildirimli",İL,$B$10,İLÇE,$B$11)/VLOOKUP($B$11,ABONE2,7,FALSE))</f>
        <v>0.63992599876489376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0.20625283336317199</v>
      </c>
      <c r="I29" s="17">
        <f>(SUMIFS(TICARETHANEAG2,KAYNAK,A29,SEBEP,B29,SÜRE,"Uzun",BİLDİRİM,"Bildirimli",İL,$B$10,İLÇE,$B$11)/VLOOKUP($B$11,ABONE2,9,FALSE))</f>
        <v>0.24928915483698064</v>
      </c>
      <c r="J29" s="17">
        <f>(SUMIFS(TICARETHANEOG2,KAYNAK,A29,SEBEP,B29,SÜRE,"Uzun",BİLDİRİM,"Bildirimli",İL,$B$10,İLÇE,$B$11)/VLOOKUP($B$11,ABONE2,10,FALSE))</f>
        <v>0.1943008640919052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0.24824397085238575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122.70799745586598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89.24217996790253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0.2042019564971885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8.2590858633075678E-2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8.2567541055821855E-2</v>
      </c>
      <c r="F31" s="17">
        <f>(SUMIFS(TARIMSALAG2,KAYNAK,A31,SEBEP,B31,SÜRE,"Uzun",BİLDİRİM,"Bildirimli",İL,$B$10,İLÇE,$B$11)/VLOOKUP($B$11,ABONE2,6,FALSE))</f>
        <v>9.8330258085944866E-2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9.7589540510909498E-2</v>
      </c>
      <c r="I31" s="17">
        <f>(SUMIFS(TICARETHANEAG2,KAYNAK,A31,SEBEP,B31,SÜRE,"Uzun",BİLDİRİM,"Bildirimli",İL,$B$10,İLÇE,$B$11)/VLOOKUP($B$11,ABONE2,9,FALSE))</f>
        <v>0.21221503655757065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0.20818138221962315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0.10773496077862842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0.13646763006490381</v>
      </c>
      <c r="D33" s="17">
        <f t="shared" ref="D33:O33" si="14">SUM(D28:D32)</f>
        <v>0</v>
      </c>
      <c r="E33" s="17">
        <f t="shared" si="14"/>
        <v>0.13642910165438296</v>
      </c>
      <c r="F33" s="17">
        <f t="shared" si="14"/>
        <v>0.30129145452007156</v>
      </c>
      <c r="G33" s="17">
        <f t="shared" si="14"/>
        <v>0.63992599876489376</v>
      </c>
      <c r="H33" s="17">
        <f t="shared" si="14"/>
        <v>0.30384237387408147</v>
      </c>
      <c r="I33" s="17">
        <f t="shared" si="14"/>
        <v>0.46150419139455129</v>
      </c>
      <c r="J33" s="17">
        <f t="shared" si="14"/>
        <v>0.1943008640919052</v>
      </c>
      <c r="K33" s="17">
        <f t="shared" si="14"/>
        <v>0.45642535307200893</v>
      </c>
      <c r="L33" s="17">
        <f t="shared" si="14"/>
        <v>0</v>
      </c>
      <c r="M33" s="17">
        <f t="shared" si="14"/>
        <v>122.70799745586598</v>
      </c>
      <c r="N33" s="17">
        <f t="shared" si="14"/>
        <v>89.24217996790253</v>
      </c>
      <c r="O33" s="17">
        <f t="shared" si="14"/>
        <v>0.31193691727581691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7082</v>
      </c>
      <c r="D37" s="22">
        <f>VLOOKUP($B$11,ABONE2,4,FALSE)</f>
        <v>2</v>
      </c>
      <c r="E37" s="22">
        <f>VLOOKUP($B$11,ABONE2,5,FALSE)</f>
        <v>7084</v>
      </c>
      <c r="F37" s="22">
        <f>VLOOKUP($B$11,ABONE2,6,FALSE)</f>
        <v>1054</v>
      </c>
      <c r="G37" s="22">
        <f>VLOOKUP($B$11,ABONE2,7,FALSE)</f>
        <v>8</v>
      </c>
      <c r="H37" s="22">
        <f>VLOOKUP($B$11,ABONE2,8,FALSE)</f>
        <v>1062</v>
      </c>
      <c r="I37" s="22">
        <f>VLOOKUP($B$11,ABONE2,9,FALSE)</f>
        <v>1858</v>
      </c>
      <c r="J37" s="22">
        <f>VLOOKUP($B$11,ABONE2,10,FALSE)</f>
        <v>36</v>
      </c>
      <c r="K37" s="22">
        <f>VLOOKUP($B$11,ABONE2,11,FALSE)</f>
        <v>1894</v>
      </c>
      <c r="L37" s="36">
        <f>VLOOKUP($B$11,ABONE2,12,FALSE)</f>
        <v>3</v>
      </c>
      <c r="M37" s="36">
        <f>VLOOKUP($B$11,ABONE2,13,FALSE)</f>
        <v>8</v>
      </c>
      <c r="N37" s="36">
        <f>VLOOKUP($B$11,ABONE2,14,FALSE)</f>
        <v>11</v>
      </c>
      <c r="O37" s="36">
        <f>VLOOKUP($B$11,ABONE2,15,FALSE)</f>
        <v>10051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928.70372500000019</v>
      </c>
      <c r="D38" s="22">
        <f>VLOOKUP($B$11,TUKETIM,4,FALSE)</f>
        <v>0</v>
      </c>
      <c r="E38" s="22">
        <f>VLOOKUP($B$11,TUKETIM,5,FALSE)</f>
        <v>928.70372500000019</v>
      </c>
      <c r="F38" s="22">
        <f>VLOOKUP($B$11,TUKETIM,6,FALSE)</f>
        <v>419.42394999999999</v>
      </c>
      <c r="G38" s="22">
        <f>VLOOKUP($B$11,TUKETIM,7,FALSE)</f>
        <v>9.7093249999999998</v>
      </c>
      <c r="H38" s="22">
        <f>VLOOKUP($B$11,TUKETIM,8,FALSE)</f>
        <v>429.13327499999997</v>
      </c>
      <c r="I38" s="22">
        <f>VLOOKUP($B$11,TUKETIM,9,FALSE)</f>
        <v>650.9789750000001</v>
      </c>
      <c r="J38" s="22">
        <f>VLOOKUP($B$11,TUKETIM,10,FALSE)</f>
        <v>376.43609166666664</v>
      </c>
      <c r="K38" s="22">
        <f>VLOOKUP($B$11,TUKETIM,11,FALSE)</f>
        <v>1027.4150666666667</v>
      </c>
      <c r="L38" s="36">
        <f>VLOOKUP($B$11,TUKETIM,12,FALSE)</f>
        <v>107.05205833333332</v>
      </c>
      <c r="M38" s="36">
        <f>VLOOKUP($B$11,TUKETIM,13,FALSE)</f>
        <v>638.94931666666662</v>
      </c>
      <c r="N38" s="36">
        <f>VLOOKUP($B$11,TUKETIM,14,FALSE)</f>
        <v>746.00137499999994</v>
      </c>
      <c r="O38" s="36">
        <f>VLOOKUP($B$11,TUKETIM,15,FALSE)</f>
        <v>3131.2534416666672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28370.463</v>
      </c>
      <c r="D39" s="22">
        <f>VLOOKUP($B$11,ANLASMA,4,FALSE)</f>
        <v>155</v>
      </c>
      <c r="E39" s="22">
        <f>VLOOKUP($B$11,ANLASMA,5,FALSE)</f>
        <v>28525.463</v>
      </c>
      <c r="F39" s="22">
        <f>VLOOKUP($B$11,ANLASMA,6,FALSE)</f>
        <v>4389.7910000000002</v>
      </c>
      <c r="G39" s="22">
        <f>VLOOKUP($B$11,ANLASMA,7,FALSE)</f>
        <v>265.3</v>
      </c>
      <c r="H39" s="22">
        <f>VLOOKUP($B$11,ANLASMA,8,FALSE)</f>
        <v>4655.0910000000003</v>
      </c>
      <c r="I39" s="22">
        <f>VLOOKUP($B$11,ANLASMA,9,FALSE)</f>
        <v>9552.4709999999995</v>
      </c>
      <c r="J39" s="22">
        <f>VLOOKUP($B$11,ANLASMA,10,FALSE)</f>
        <v>4627.8999999999996</v>
      </c>
      <c r="K39" s="22">
        <f>VLOOKUP($B$11,ANLASMA,11,FALSE)</f>
        <v>14180.370999999999</v>
      </c>
      <c r="L39" s="36">
        <f>VLOOKUP($B$11,ANLASMA,12,FALSE)</f>
        <v>172.04900000000001</v>
      </c>
      <c r="M39" s="36">
        <f>VLOOKUP($B$11,ANLASMA,13,FALSE)</f>
        <v>2350</v>
      </c>
      <c r="N39" s="36">
        <f>VLOOKUP($B$11,ANLASMA,14,FALSE)</f>
        <v>2522.049</v>
      </c>
      <c r="O39" s="36">
        <f>VLOOKUP($B$11,ANLASMA,15,FALSE)</f>
        <v>49882.974000000002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4.3481143997317173E-2</v>
      </c>
      <c r="D17" s="17">
        <f t="shared" si="1"/>
        <v>1.1333808197249187</v>
      </c>
      <c r="E17" s="17">
        <f t="shared" si="2"/>
        <v>4.3505972188847351E-2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6.5179424348878828E-2</v>
      </c>
      <c r="J17" s="17">
        <f t="shared" si="7"/>
        <v>12.443967699126455</v>
      </c>
      <c r="K17" s="17">
        <f t="shared" si="8"/>
        <v>0.11421646628907224</v>
      </c>
      <c r="L17" s="17">
        <f t="shared" si="9"/>
        <v>0.35539147372897173</v>
      </c>
      <c r="M17" s="17">
        <f t="shared" si="10"/>
        <v>0</v>
      </c>
      <c r="N17" s="17">
        <f t="shared" si="11"/>
        <v>0.30800594389844221</v>
      </c>
      <c r="O17" s="23">
        <f t="shared" si="12"/>
        <v>5.2941622811112039E-2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0.15383757735088335</v>
      </c>
      <c r="D21" s="17">
        <f t="shared" si="1"/>
        <v>3.477178378802845</v>
      </c>
      <c r="E21" s="17">
        <f t="shared" si="2"/>
        <v>0.1539132838987208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0.27248081744967073</v>
      </c>
      <c r="J21" s="17">
        <f t="shared" si="7"/>
        <v>0</v>
      </c>
      <c r="K21" s="17">
        <f t="shared" si="8"/>
        <v>0.27140141832137293</v>
      </c>
      <c r="L21" s="17">
        <f t="shared" si="9"/>
        <v>11.501736793239182</v>
      </c>
      <c r="M21" s="17">
        <f t="shared" si="10"/>
        <v>0</v>
      </c>
      <c r="N21" s="17">
        <f t="shared" si="11"/>
        <v>9.9681718874739591</v>
      </c>
      <c r="O21" s="23">
        <f t="shared" si="12"/>
        <v>0.17141643731187173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0.19731872134820053</v>
      </c>
      <c r="D25" s="17">
        <f t="shared" ref="D25:O25" si="13">SUM(D15:D24)</f>
        <v>4.6105591985277634</v>
      </c>
      <c r="E25" s="17">
        <f t="shared" si="13"/>
        <v>0.19741925608756816</v>
      </c>
      <c r="F25" s="17">
        <f t="shared" si="13"/>
        <v>0</v>
      </c>
      <c r="G25" s="17">
        <f t="shared" si="13"/>
        <v>0</v>
      </c>
      <c r="H25" s="17">
        <f t="shared" si="13"/>
        <v>0</v>
      </c>
      <c r="I25" s="17">
        <f t="shared" si="13"/>
        <v>0.33766024179854959</v>
      </c>
      <c r="J25" s="17">
        <f t="shared" si="13"/>
        <v>12.443967699126455</v>
      </c>
      <c r="K25" s="17">
        <f t="shared" si="13"/>
        <v>0.38561788461044516</v>
      </c>
      <c r="L25" s="17">
        <f t="shared" si="13"/>
        <v>11.857128266968154</v>
      </c>
      <c r="M25" s="17">
        <f t="shared" si="13"/>
        <v>0</v>
      </c>
      <c r="N25" s="17">
        <f t="shared" si="13"/>
        <v>10.276177831372401</v>
      </c>
      <c r="O25" s="17">
        <f t="shared" si="13"/>
        <v>0.22435806012298376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1.1529736132691517E-3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1.1529473482372989E-3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2.6860673934304292E-3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2.6754268689701951E-3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1.3546891767858894E-3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1.1529736132691517E-3</v>
      </c>
      <c r="D33" s="17">
        <f t="shared" ref="D33:O33" si="14">SUM(D28:D32)</f>
        <v>0</v>
      </c>
      <c r="E33" s="17">
        <f t="shared" si="14"/>
        <v>1.1529473482372989E-3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2.6860673934304292E-3</v>
      </c>
      <c r="J33" s="17">
        <f t="shared" si="14"/>
        <v>0</v>
      </c>
      <c r="K33" s="17">
        <f t="shared" si="14"/>
        <v>2.6754268689701951E-3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1.3546891767858894E-3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131690</v>
      </c>
      <c r="D37" s="22">
        <f>VLOOKUP($B$11,ABONE2,4,FALSE)</f>
        <v>3</v>
      </c>
      <c r="E37" s="22">
        <f>VLOOKUP($B$11,ABONE2,5,FALSE)</f>
        <v>131693</v>
      </c>
      <c r="F37" s="22">
        <f>VLOOKUP($B$11,ABONE2,6,FALSE)</f>
        <v>42</v>
      </c>
      <c r="G37" s="22">
        <f>VLOOKUP($B$11,ABONE2,7,FALSE)</f>
        <v>5</v>
      </c>
      <c r="H37" s="22">
        <f>VLOOKUP($B$11,ABONE2,8,FALSE)</f>
        <v>47</v>
      </c>
      <c r="I37" s="22">
        <f>VLOOKUP($B$11,ABONE2,9,FALSE)</f>
        <v>20115</v>
      </c>
      <c r="J37" s="22">
        <f>VLOOKUP($B$11,ABONE2,10,FALSE)</f>
        <v>80</v>
      </c>
      <c r="K37" s="22">
        <f>VLOOKUP($B$11,ABONE2,11,FALSE)</f>
        <v>20195</v>
      </c>
      <c r="L37" s="36">
        <f>VLOOKUP($B$11,ABONE2,12,FALSE)</f>
        <v>26</v>
      </c>
      <c r="M37" s="36">
        <f>VLOOKUP($B$11,ABONE2,13,FALSE)</f>
        <v>4</v>
      </c>
      <c r="N37" s="36">
        <f>VLOOKUP($B$11,ABONE2,14,FALSE)</f>
        <v>30</v>
      </c>
      <c r="O37" s="36">
        <f>VLOOKUP($B$11,ABONE2,15,FALSE)</f>
        <v>151965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37496.059024999995</v>
      </c>
      <c r="D38" s="22">
        <f>VLOOKUP($B$11,TUKETIM,4,FALSE)</f>
        <v>16.776258333333335</v>
      </c>
      <c r="E38" s="22">
        <f>VLOOKUP($B$11,TUKETIM,5,FALSE)</f>
        <v>37512.835283333327</v>
      </c>
      <c r="F38" s="22">
        <f>VLOOKUP($B$11,TUKETIM,6,FALSE)</f>
        <v>6.4583000000000004</v>
      </c>
      <c r="G38" s="22">
        <f>VLOOKUP($B$11,TUKETIM,7,FALSE)</f>
        <v>281.92976666666669</v>
      </c>
      <c r="H38" s="22">
        <f>VLOOKUP($B$11,TUKETIM,8,FALSE)</f>
        <v>288.3880666666667</v>
      </c>
      <c r="I38" s="22">
        <f>VLOOKUP($B$11,TUKETIM,9,FALSE)</f>
        <v>14911.431600000002</v>
      </c>
      <c r="J38" s="22">
        <f>VLOOKUP($B$11,TUKETIM,10,FALSE)</f>
        <v>6267.8252083333336</v>
      </c>
      <c r="K38" s="22">
        <f>VLOOKUP($B$11,TUKETIM,11,FALSE)</f>
        <v>21179.256808333335</v>
      </c>
      <c r="L38" s="36">
        <f>VLOOKUP($B$11,TUKETIM,12,FALSE)</f>
        <v>241.87723333333332</v>
      </c>
      <c r="M38" s="36">
        <f>VLOOKUP($B$11,TUKETIM,13,FALSE)</f>
        <v>1264.1523750000001</v>
      </c>
      <c r="N38" s="36">
        <f>VLOOKUP($B$11,TUKETIM,14,FALSE)</f>
        <v>1506.0296083333335</v>
      </c>
      <c r="O38" s="36">
        <f>VLOOKUP($B$11,TUKETIM,15,FALSE)</f>
        <v>60486.509766666662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630194.84900000005</v>
      </c>
      <c r="D39" s="22">
        <f>VLOOKUP($B$11,ANLASMA,4,FALSE)</f>
        <v>1590</v>
      </c>
      <c r="E39" s="22">
        <f>VLOOKUP($B$11,ANLASMA,5,FALSE)</f>
        <v>631784.84900000005</v>
      </c>
      <c r="F39" s="22">
        <f>VLOOKUP($B$11,ANLASMA,6,FALSE)</f>
        <v>139.53</v>
      </c>
      <c r="G39" s="22">
        <f>VLOOKUP($B$11,ANLASMA,7,FALSE)</f>
        <v>1352</v>
      </c>
      <c r="H39" s="22">
        <f>VLOOKUP($B$11,ANLASMA,8,FALSE)</f>
        <v>1491.53</v>
      </c>
      <c r="I39" s="22">
        <f>VLOOKUP($B$11,ANLASMA,9,FALSE)</f>
        <v>130998.43799999999</v>
      </c>
      <c r="J39" s="22">
        <f>VLOOKUP($B$11,ANLASMA,10,FALSE)</f>
        <v>50197.07</v>
      </c>
      <c r="K39" s="22">
        <f>VLOOKUP($B$11,ANLASMA,11,FALSE)</f>
        <v>181195.508</v>
      </c>
      <c r="L39" s="36">
        <f>VLOOKUP($B$11,ANLASMA,12,FALSE)</f>
        <v>624.05700000000002</v>
      </c>
      <c r="M39" s="36">
        <f>VLOOKUP($B$11,ANLASMA,13,FALSE)</f>
        <v>1471</v>
      </c>
      <c r="N39" s="36">
        <f>VLOOKUP($B$11,ANLASMA,14,FALSE)</f>
        <v>2095.0569999999998</v>
      </c>
      <c r="O39" s="36">
        <f>VLOOKUP($B$11,ANLASMA,15,FALSE)</f>
        <v>816566.94400000002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3.3213017145956023E-3</v>
      </c>
      <c r="D17" s="17">
        <f t="shared" si="1"/>
        <v>0</v>
      </c>
      <c r="E17" s="17">
        <f t="shared" si="2"/>
        <v>3.3212175094967356E-3</v>
      </c>
      <c r="F17" s="17">
        <f t="shared" si="3"/>
        <v>6.0423052870588398E-3</v>
      </c>
      <c r="G17" s="17">
        <f t="shared" si="4"/>
        <v>0</v>
      </c>
      <c r="H17" s="17">
        <f t="shared" si="5"/>
        <v>6.0039414439664023E-3</v>
      </c>
      <c r="I17" s="17">
        <f t="shared" si="6"/>
        <v>8.9153737421541199E-4</v>
      </c>
      <c r="J17" s="17">
        <f t="shared" si="7"/>
        <v>0</v>
      </c>
      <c r="K17" s="17">
        <f t="shared" si="8"/>
        <v>8.8251345184180727E-4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2.9809459200638385E-3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3.2940555167146654E-2</v>
      </c>
      <c r="D21" s="17">
        <f t="shared" si="1"/>
        <v>0</v>
      </c>
      <c r="E21" s="17">
        <f t="shared" si="2"/>
        <v>3.2939720023897737E-2</v>
      </c>
      <c r="F21" s="17">
        <f t="shared" si="3"/>
        <v>8.1667434452028384E-2</v>
      </c>
      <c r="G21" s="17">
        <f t="shared" si="4"/>
        <v>0</v>
      </c>
      <c r="H21" s="17">
        <f t="shared" si="5"/>
        <v>8.1148911058682174E-2</v>
      </c>
      <c r="I21" s="17">
        <f t="shared" si="6"/>
        <v>0.15038637547386152</v>
      </c>
      <c r="J21" s="17">
        <f t="shared" si="7"/>
        <v>0</v>
      </c>
      <c r="K21" s="17">
        <f t="shared" si="8"/>
        <v>0.14886420151057908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5.0208389750283293E-2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4.127040943465383E-4</v>
      </c>
      <c r="D22" s="17">
        <f t="shared" si="1"/>
        <v>0</v>
      </c>
      <c r="E22" s="17">
        <f t="shared" si="2"/>
        <v>4.1269363104267336E-4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3.2159011787979588E-3</v>
      </c>
      <c r="J22" s="17">
        <f t="shared" si="7"/>
        <v>0</v>
      </c>
      <c r="K22" s="17">
        <f t="shared" si="8"/>
        <v>3.1833506167711057E-3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8.1503017390756652E-4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3.6674560976088795E-2</v>
      </c>
      <c r="D25" s="17">
        <f t="shared" ref="D25:O25" si="13">SUM(D15:D24)</f>
        <v>0</v>
      </c>
      <c r="E25" s="17">
        <f t="shared" si="13"/>
        <v>3.667363116443715E-2</v>
      </c>
      <c r="F25" s="17">
        <f t="shared" si="13"/>
        <v>8.7709739739087217E-2</v>
      </c>
      <c r="G25" s="17">
        <f t="shared" si="13"/>
        <v>0</v>
      </c>
      <c r="H25" s="17">
        <f t="shared" si="13"/>
        <v>8.7152852502648578E-2</v>
      </c>
      <c r="I25" s="17">
        <f t="shared" si="13"/>
        <v>0.1544938140268749</v>
      </c>
      <c r="J25" s="17">
        <f t="shared" si="13"/>
        <v>0</v>
      </c>
      <c r="K25" s="17">
        <f t="shared" si="13"/>
        <v>0.152930065579192</v>
      </c>
      <c r="L25" s="17">
        <f t="shared" si="13"/>
        <v>0</v>
      </c>
      <c r="M25" s="17">
        <f t="shared" si="13"/>
        <v>0</v>
      </c>
      <c r="N25" s="17">
        <f t="shared" si="13"/>
        <v>0</v>
      </c>
      <c r="O25" s="17">
        <f t="shared" si="13"/>
        <v>5.4004365844254693E-2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15.824877024493198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0.16017551924454021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2.3432690559466729E-2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3.2921756537941937E-2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3.2920921871295437E-2</v>
      </c>
      <c r="F31" s="17">
        <f>(SUMIFS(TARIMSALAG2,KAYNAK,A31,SEBEP,B31,SÜRE,"Uzun",BİLDİRİM,"Bildirimli",İL,$B$10,İLÇE,$B$11)/VLOOKUP($B$11,ABONE2,6,FALSE))</f>
        <v>5.0653865135221549E-2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5.0332253293093154E-2</v>
      </c>
      <c r="I31" s="17">
        <f>(SUMIFS(TICARETHANEAG2,KAYNAK,A31,SEBEP,B31,SÜRE,"Uzun",BİLDİRİM,"Bildirimli",İL,$B$10,İLÇE,$B$11)/VLOOKUP($B$11,ABONE2,9,FALSE))</f>
        <v>0.19325731078596731</v>
      </c>
      <c r="J31" s="17">
        <f>(SUMIFS(TICARETHANEOG2,KAYNAK,A31,SEBEP,B31,SÜRE,"Uzun",BİLDİRİM,"Bildirimli",İL,$B$10,İLÇE,$B$11)/VLOOKUP($B$11,ABONE2,10,FALSE))</f>
        <v>3.624485369754578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0.22798735861768712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6.1559388919129647E-2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3.2921756537941937E-2</v>
      </c>
      <c r="D33" s="17">
        <f t="shared" ref="D33:O33" si="14">SUM(D28:D32)</f>
        <v>0</v>
      </c>
      <c r="E33" s="17">
        <f t="shared" si="14"/>
        <v>3.2920921871295437E-2</v>
      </c>
      <c r="F33" s="17">
        <f t="shared" si="14"/>
        <v>5.0653865135221549E-2</v>
      </c>
      <c r="G33" s="17">
        <f t="shared" si="14"/>
        <v>0</v>
      </c>
      <c r="H33" s="17">
        <f t="shared" si="14"/>
        <v>5.0332253293093154E-2</v>
      </c>
      <c r="I33" s="17">
        <f t="shared" si="14"/>
        <v>0.19325731078596731</v>
      </c>
      <c r="J33" s="17">
        <f t="shared" si="14"/>
        <v>19.449362394247775</v>
      </c>
      <c r="K33" s="17">
        <f t="shared" si="14"/>
        <v>0.38816287786222736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8.4992079478596383E-2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39442</v>
      </c>
      <c r="D37" s="22">
        <f>VLOOKUP($B$11,ABONE2,4,FALSE)</f>
        <v>1</v>
      </c>
      <c r="E37" s="22">
        <f>VLOOKUP($B$11,ABONE2,5,FALSE)</f>
        <v>39443</v>
      </c>
      <c r="F37" s="22">
        <f>VLOOKUP($B$11,ABONE2,6,FALSE)</f>
        <v>313</v>
      </c>
      <c r="G37" s="22">
        <f>VLOOKUP($B$11,ABONE2,7,FALSE)</f>
        <v>2</v>
      </c>
      <c r="H37" s="22">
        <f>VLOOKUP($B$11,ABONE2,8,FALSE)</f>
        <v>315</v>
      </c>
      <c r="I37" s="22">
        <f>VLOOKUP($B$11,ABONE2,9,FALSE)</f>
        <v>6748</v>
      </c>
      <c r="J37" s="22">
        <f>VLOOKUP($B$11,ABONE2,10,FALSE)</f>
        <v>69</v>
      </c>
      <c r="K37" s="22">
        <f>VLOOKUP($B$11,ABONE2,11,FALSE)</f>
        <v>6817</v>
      </c>
      <c r="L37" s="36">
        <f>VLOOKUP($B$11,ABONE2,12,FALSE)</f>
        <v>16</v>
      </c>
      <c r="M37" s="36">
        <f>VLOOKUP($B$11,ABONE2,13,FALSE)</f>
        <v>7</v>
      </c>
      <c r="N37" s="36">
        <f>VLOOKUP($B$11,ABONE2,14,FALSE)</f>
        <v>23</v>
      </c>
      <c r="O37" s="36">
        <f>VLOOKUP($B$11,ABONE2,15,FALSE)</f>
        <v>46598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9995.4019666666645</v>
      </c>
      <c r="D38" s="22">
        <f>VLOOKUP($B$11,TUKETIM,4,FALSE)</f>
        <v>13.830641666666665</v>
      </c>
      <c r="E38" s="22">
        <f>VLOOKUP($B$11,TUKETIM,5,FALSE)</f>
        <v>10009.232608333332</v>
      </c>
      <c r="F38" s="22">
        <f>VLOOKUP($B$11,TUKETIM,6,FALSE)</f>
        <v>152.89599166666665</v>
      </c>
      <c r="G38" s="22">
        <f>VLOOKUP($B$11,TUKETIM,7,FALSE)</f>
        <v>0</v>
      </c>
      <c r="H38" s="22">
        <f>VLOOKUP($B$11,TUKETIM,8,FALSE)</f>
        <v>152.89599166666665</v>
      </c>
      <c r="I38" s="22">
        <f>VLOOKUP($B$11,TUKETIM,9,FALSE)</f>
        <v>3929.3089833333338</v>
      </c>
      <c r="J38" s="22">
        <f>VLOOKUP($B$11,TUKETIM,10,FALSE)</f>
        <v>10178.8406</v>
      </c>
      <c r="K38" s="22">
        <f>VLOOKUP($B$11,TUKETIM,11,FALSE)</f>
        <v>14108.149583333334</v>
      </c>
      <c r="L38" s="36">
        <f>VLOOKUP($B$11,TUKETIM,12,FALSE)</f>
        <v>152.72215833333334</v>
      </c>
      <c r="M38" s="36">
        <f>VLOOKUP($B$11,TUKETIM,13,FALSE)</f>
        <v>581.20026666666672</v>
      </c>
      <c r="N38" s="36">
        <f>VLOOKUP($B$11,TUKETIM,14,FALSE)</f>
        <v>733.92242500000009</v>
      </c>
      <c r="O38" s="36">
        <f>VLOOKUP($B$11,TUKETIM,15,FALSE)</f>
        <v>25004.200608333333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178445.71</v>
      </c>
      <c r="D39" s="22">
        <f>VLOOKUP($B$11,ANLASMA,4,FALSE)</f>
        <v>60</v>
      </c>
      <c r="E39" s="22">
        <f>VLOOKUP($B$11,ANLASMA,5,FALSE)</f>
        <v>178505.71</v>
      </c>
      <c r="F39" s="22">
        <f>VLOOKUP($B$11,ANLASMA,6,FALSE)</f>
        <v>1737.58</v>
      </c>
      <c r="G39" s="22">
        <f>VLOOKUP($B$11,ANLASMA,7,FALSE)</f>
        <v>92.4</v>
      </c>
      <c r="H39" s="22">
        <f>VLOOKUP($B$11,ANLASMA,8,FALSE)</f>
        <v>1829.98</v>
      </c>
      <c r="I39" s="22">
        <f>VLOOKUP($B$11,ANLASMA,9,FALSE)</f>
        <v>39856.466999999997</v>
      </c>
      <c r="J39" s="22">
        <f>VLOOKUP($B$11,ANLASMA,10,FALSE)</f>
        <v>78942.16</v>
      </c>
      <c r="K39" s="22">
        <f>VLOOKUP($B$11,ANLASMA,11,FALSE)</f>
        <v>118798.62700000001</v>
      </c>
      <c r="L39" s="36">
        <f>VLOOKUP($B$11,ANLASMA,12,FALSE)</f>
        <v>1028.2</v>
      </c>
      <c r="M39" s="36">
        <f>VLOOKUP($B$11,ANLASMA,13,FALSE)</f>
        <v>3168</v>
      </c>
      <c r="N39" s="36">
        <f>VLOOKUP($B$11,ANLASMA,14,FALSE)</f>
        <v>4196.2</v>
      </c>
      <c r="O39" s="36">
        <f>VLOOKUP($B$11,ANLASMA,15,FALSE)</f>
        <v>303330.51699999999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0.25108328244212091</v>
      </c>
      <c r="D17" s="17">
        <f t="shared" si="1"/>
        <v>0.36330413414377516</v>
      </c>
      <c r="E17" s="17">
        <f t="shared" si="2"/>
        <v>0.25112497196986128</v>
      </c>
      <c r="F17" s="17">
        <f t="shared" si="3"/>
        <v>0.3163120863805895</v>
      </c>
      <c r="G17" s="17">
        <f t="shared" si="4"/>
        <v>2.1426559680125972</v>
      </c>
      <c r="H17" s="17">
        <f t="shared" si="5"/>
        <v>0.74227878736345543</v>
      </c>
      <c r="I17" s="17">
        <f t="shared" si="6"/>
        <v>0.34789946432741653</v>
      </c>
      <c r="J17" s="17">
        <f t="shared" si="7"/>
        <v>10.354482627270365</v>
      </c>
      <c r="K17" s="17">
        <f t="shared" si="8"/>
        <v>0.66826954414590245</v>
      </c>
      <c r="L17" s="17">
        <f t="shared" si="9"/>
        <v>19.114589317076931</v>
      </c>
      <c r="M17" s="17">
        <f t="shared" si="10"/>
        <v>128.60332397598711</v>
      </c>
      <c r="N17" s="17">
        <f t="shared" si="11"/>
        <v>83.943445365115849</v>
      </c>
      <c r="O17" s="23">
        <f t="shared" si="12"/>
        <v>0.46344520600120925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8.7665024858799229E-4</v>
      </c>
      <c r="G18" s="17">
        <f t="shared" si="4"/>
        <v>0</v>
      </c>
      <c r="H18" s="17">
        <f t="shared" si="5"/>
        <v>6.7218502270011203E-4</v>
      </c>
      <c r="I18" s="17">
        <f t="shared" si="6"/>
        <v>7.7603233991871854E-3</v>
      </c>
      <c r="J18" s="17">
        <f t="shared" si="7"/>
        <v>0.23574870386837196</v>
      </c>
      <c r="K18" s="17">
        <f t="shared" si="8"/>
        <v>1.5059583742027198E-2</v>
      </c>
      <c r="L18" s="17">
        <f t="shared" si="9"/>
        <v>1.0218364452207689</v>
      </c>
      <c r="M18" s="17">
        <f t="shared" si="10"/>
        <v>5.2052952384655153</v>
      </c>
      <c r="N18" s="17">
        <f t="shared" si="11"/>
        <v>3.4988844149051577</v>
      </c>
      <c r="O18" s="23">
        <f t="shared" si="12"/>
        <v>6.8840007908540553E-3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2.4719499173973869E-2</v>
      </c>
      <c r="D21" s="17">
        <f t="shared" si="1"/>
        <v>0</v>
      </c>
      <c r="E21" s="17">
        <f t="shared" si="2"/>
        <v>2.4710315994280297E-2</v>
      </c>
      <c r="F21" s="17">
        <f t="shared" si="3"/>
        <v>1.935450089600968E-2</v>
      </c>
      <c r="G21" s="17">
        <f t="shared" si="4"/>
        <v>7.8416465599029546E-3</v>
      </c>
      <c r="H21" s="17">
        <f t="shared" si="5"/>
        <v>1.6669304187016735E-2</v>
      </c>
      <c r="I21" s="17">
        <f t="shared" si="6"/>
        <v>8.4106640887877948E-2</v>
      </c>
      <c r="J21" s="17">
        <f t="shared" si="7"/>
        <v>0</v>
      </c>
      <c r="K21" s="17">
        <f t="shared" si="8"/>
        <v>8.1413888445236018E-2</v>
      </c>
      <c r="L21" s="17">
        <f t="shared" si="9"/>
        <v>5.269441324534955</v>
      </c>
      <c r="M21" s="17">
        <f t="shared" si="10"/>
        <v>0</v>
      </c>
      <c r="N21" s="17">
        <f t="shared" si="11"/>
        <v>2.1493773823761</v>
      </c>
      <c r="O21" s="23">
        <f t="shared" si="12"/>
        <v>3.5900720060975541E-2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0.27580278161609478</v>
      </c>
      <c r="D25" s="17">
        <f t="shared" ref="D25:O25" si="13">SUM(D15:D24)</f>
        <v>0.36330413414377516</v>
      </c>
      <c r="E25" s="17">
        <f t="shared" si="13"/>
        <v>0.27583528796414158</v>
      </c>
      <c r="F25" s="17">
        <f t="shared" si="13"/>
        <v>0.33654323752518722</v>
      </c>
      <c r="G25" s="17">
        <f t="shared" si="13"/>
        <v>2.1504976145725001</v>
      </c>
      <c r="H25" s="17">
        <f t="shared" si="13"/>
        <v>0.75962027657317233</v>
      </c>
      <c r="I25" s="17">
        <f t="shared" si="13"/>
        <v>0.43976642861448167</v>
      </c>
      <c r="J25" s="17">
        <f t="shared" si="13"/>
        <v>10.590231331138737</v>
      </c>
      <c r="K25" s="17">
        <f t="shared" si="13"/>
        <v>0.76474301633316566</v>
      </c>
      <c r="L25" s="17">
        <f t="shared" si="13"/>
        <v>25.405867086832654</v>
      </c>
      <c r="M25" s="17">
        <f t="shared" si="13"/>
        <v>133.80861921445262</v>
      </c>
      <c r="N25" s="17">
        <f t="shared" si="13"/>
        <v>89.591707162397114</v>
      </c>
      <c r="O25" s="17">
        <f t="shared" si="13"/>
        <v>0.5062299268530388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0.35167439471015716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0.35154374929790499</v>
      </c>
      <c r="F29" s="17">
        <f>(SUMIFS(TARIMSALAG2,KAYNAK,A29,SEBEP,B29,SÜRE,"Uzun",BİLDİRİM,"Bildirimli",İL,$B$10,İLÇE,$B$11)/VLOOKUP($B$11,ABONE2,6,FALSE))</f>
        <v>0.11039135385944358</v>
      </c>
      <c r="G29" s="17">
        <f>(SUMIFS(TARIMSALOG2,KAYNAK,A29,SEBEP,B29,SÜRE,"Uzun",BİLDİRİM,"Bildirimli",İL,$B$10,İLÇE,$B$11)/VLOOKUP($B$11,ABONE2,7,FALSE))</f>
        <v>0.2404817857493031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0.14073295198829211</v>
      </c>
      <c r="I29" s="17">
        <f>(SUMIFS(TICARETHANEAG2,KAYNAK,A29,SEBEP,B29,SÜRE,"Uzun",BİLDİRİM,"Bildirimli",İL,$B$10,İLÇE,$B$11)/VLOOKUP($B$11,ABONE2,9,FALSE))</f>
        <v>1.3808534444123697</v>
      </c>
      <c r="J29" s="17">
        <f>(SUMIFS(TICARETHANEOG2,KAYNAK,A29,SEBEP,B29,SÜRE,"Uzun",BİLDİRİM,"Bildirimli",İL,$B$10,İLÇE,$B$11)/VLOOKUP($B$11,ABONE2,10,FALSE))</f>
        <v>13.403153414271143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1.7657585751875662</v>
      </c>
      <c r="L29" s="17">
        <f>(SUMIFS(SANAYIAG2,KAYNAK,A29,SEBEP,B29,SÜRE,"Uzun",BİLDİRİM,"Bildirimli",İL,$B$10,İLÇE,$B$11)/VLOOKUP($B$11,ABONE2,12,FALSE))</f>
        <v>77.706612376936292</v>
      </c>
      <c r="M29" s="17">
        <f>(SUMIFS(SANAYIOG2,KAYNAK,A29,SEBEP,B29,SÜRE,"Uzun",BİLDİRİM,"Bildirimli",İL,$B$10,İLÇE,$B$11)/VLOOKUP($B$11,ABONE2,13,FALSE))</f>
        <v>137.46085615583743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113.08741461444355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0.70482549842419462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4.8742341159780746E-2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4.8724233605319169E-2</v>
      </c>
      <c r="F31" s="17">
        <f>(SUMIFS(TARIMSALAG2,KAYNAK,A31,SEBEP,B31,SÜRE,"Uzun",BİLDİRİM,"Bildirimli",İL,$B$10,İLÇE,$B$11)/VLOOKUP($B$11,ABONE2,6,FALSE))</f>
        <v>9.6451484398957037E-4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7.3955654874447818E-4</v>
      </c>
      <c r="I31" s="17">
        <f>(SUMIFS(TICARETHANEAG2,KAYNAK,A31,SEBEP,B31,SÜRE,"Uzun",BİLDİRİM,"Bildirimli",İL,$B$10,İLÇE,$B$11)/VLOOKUP($B$11,ABONE2,9,FALSE))</f>
        <v>0.19547913030856778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0.18922068388784311</v>
      </c>
      <c r="L31" s="17">
        <f>(SUMIFS(SANAYIAG2,KAYNAK,A31,SEBEP,B31,SÜRE,"Uzun",BİLDİRİM,"Bildirimli",İL,$B$10,İLÇE,$B$11)/VLOOKUP($B$11,ABONE2,12,FALSE))</f>
        <v>8.5872356056956267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3.5026882075863739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7.1906911935456772E-2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0.40041673586993792</v>
      </c>
      <c r="D33" s="17">
        <f t="shared" ref="D33:O33" si="14">SUM(D28:D32)</f>
        <v>0</v>
      </c>
      <c r="E33" s="17">
        <f t="shared" si="14"/>
        <v>0.40026798290322418</v>
      </c>
      <c r="F33" s="17">
        <f t="shared" si="14"/>
        <v>0.11135586870343316</v>
      </c>
      <c r="G33" s="17">
        <f t="shared" si="14"/>
        <v>0.2404817857493031</v>
      </c>
      <c r="H33" s="17">
        <f t="shared" si="14"/>
        <v>0.14147250853703658</v>
      </c>
      <c r="I33" s="17">
        <f t="shared" si="14"/>
        <v>1.5763325747209374</v>
      </c>
      <c r="J33" s="17">
        <f t="shared" si="14"/>
        <v>13.403153414271143</v>
      </c>
      <c r="K33" s="17">
        <f t="shared" si="14"/>
        <v>1.9549792590754094</v>
      </c>
      <c r="L33" s="17">
        <f t="shared" si="14"/>
        <v>86.293847982631917</v>
      </c>
      <c r="M33" s="17">
        <f t="shared" si="14"/>
        <v>137.46085615583743</v>
      </c>
      <c r="N33" s="17">
        <f t="shared" si="14"/>
        <v>116.59010282202992</v>
      </c>
      <c r="O33" s="17">
        <f t="shared" si="14"/>
        <v>0.77673241035965135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91488</v>
      </c>
      <c r="D37" s="22">
        <f>VLOOKUP($B$11,ABONE2,4,FALSE)</f>
        <v>34</v>
      </c>
      <c r="E37" s="22">
        <f>VLOOKUP($B$11,ABONE2,5,FALSE)</f>
        <v>91522</v>
      </c>
      <c r="F37" s="22">
        <f>VLOOKUP($B$11,ABONE2,6,FALSE)</f>
        <v>7512</v>
      </c>
      <c r="G37" s="22">
        <f>VLOOKUP($B$11,ABONE2,7,FALSE)</f>
        <v>2285</v>
      </c>
      <c r="H37" s="22">
        <f>VLOOKUP($B$11,ABONE2,8,FALSE)</f>
        <v>9797</v>
      </c>
      <c r="I37" s="22">
        <f>VLOOKUP($B$11,ABONE2,9,FALSE)</f>
        <v>18957</v>
      </c>
      <c r="J37" s="22">
        <f>VLOOKUP($B$11,ABONE2,10,FALSE)</f>
        <v>627</v>
      </c>
      <c r="K37" s="22">
        <f>VLOOKUP($B$11,ABONE2,11,FALSE)</f>
        <v>19584</v>
      </c>
      <c r="L37" s="36">
        <f>VLOOKUP($B$11,ABONE2,12,FALSE)</f>
        <v>62</v>
      </c>
      <c r="M37" s="36">
        <f>VLOOKUP($B$11,ABONE2,13,FALSE)</f>
        <v>90</v>
      </c>
      <c r="N37" s="36">
        <f>VLOOKUP($B$11,ABONE2,14,FALSE)</f>
        <v>152</v>
      </c>
      <c r="O37" s="36">
        <f>VLOOKUP($B$11,ABONE2,15,FALSE)</f>
        <v>121055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13273.801616666668</v>
      </c>
      <c r="D38" s="22">
        <f>VLOOKUP($B$11,TUKETIM,4,FALSE)</f>
        <v>18.023533333333333</v>
      </c>
      <c r="E38" s="22">
        <f>VLOOKUP($B$11,TUKETIM,5,FALSE)</f>
        <v>13291.825150000001</v>
      </c>
      <c r="F38" s="22">
        <f>VLOOKUP($B$11,TUKETIM,6,FALSE)</f>
        <v>2826.0192333333321</v>
      </c>
      <c r="G38" s="22">
        <f>VLOOKUP($B$11,TUKETIM,7,FALSE)</f>
        <v>4314.1776916666659</v>
      </c>
      <c r="H38" s="22">
        <f>VLOOKUP($B$11,TUKETIM,8,FALSE)</f>
        <v>7140.1969249999984</v>
      </c>
      <c r="I38" s="22">
        <f>VLOOKUP($B$11,TUKETIM,9,FALSE)</f>
        <v>6617.6763499999997</v>
      </c>
      <c r="J38" s="22">
        <f>VLOOKUP($B$11,TUKETIM,10,FALSE)</f>
        <v>5607.6946416666669</v>
      </c>
      <c r="K38" s="22">
        <f>VLOOKUP($B$11,TUKETIM,11,FALSE)</f>
        <v>12225.370991666667</v>
      </c>
      <c r="L38" s="36">
        <f>VLOOKUP($B$11,TUKETIM,12,FALSE)</f>
        <v>454.76512500000001</v>
      </c>
      <c r="M38" s="36">
        <f>VLOOKUP($B$11,TUKETIM,13,FALSE)</f>
        <v>8167.4253916666676</v>
      </c>
      <c r="N38" s="36">
        <f>VLOOKUP($B$11,TUKETIM,14,FALSE)</f>
        <v>8622.1905166666675</v>
      </c>
      <c r="O38" s="36">
        <f>VLOOKUP($B$11,TUKETIM,15,FALSE)</f>
        <v>41279.583583333326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425280.25</v>
      </c>
      <c r="D39" s="22">
        <f>VLOOKUP($B$11,ANLASMA,4,FALSE)</f>
        <v>214.32599999999999</v>
      </c>
      <c r="E39" s="22">
        <f>VLOOKUP($B$11,ANLASMA,5,FALSE)</f>
        <v>425494.576</v>
      </c>
      <c r="F39" s="22">
        <f>VLOOKUP($B$11,ANLASMA,6,FALSE)</f>
        <v>37235.199999999997</v>
      </c>
      <c r="G39" s="22">
        <f>VLOOKUP($B$11,ANLASMA,7,FALSE)</f>
        <v>37883.978999999999</v>
      </c>
      <c r="H39" s="22">
        <f>VLOOKUP($B$11,ANLASMA,8,FALSE)</f>
        <v>75119.179000000004</v>
      </c>
      <c r="I39" s="22">
        <f>VLOOKUP($B$11,ANLASMA,9,FALSE)</f>
        <v>96231.914000000004</v>
      </c>
      <c r="J39" s="22">
        <f>VLOOKUP($B$11,ANLASMA,10,FALSE)</f>
        <v>95862.79</v>
      </c>
      <c r="K39" s="22">
        <f>VLOOKUP($B$11,ANLASMA,11,FALSE)</f>
        <v>192094.704</v>
      </c>
      <c r="L39" s="36">
        <f>VLOOKUP($B$11,ANLASMA,12,FALSE)</f>
        <v>1476.7080000000001</v>
      </c>
      <c r="M39" s="36">
        <f>VLOOKUP($B$11,ANLASMA,13,FALSE)</f>
        <v>31551.4</v>
      </c>
      <c r="N39" s="36">
        <f>VLOOKUP($B$11,ANLASMA,14,FALSE)</f>
        <v>33028.108</v>
      </c>
      <c r="O39" s="36">
        <f>VLOOKUP($B$11,ANLASMA,15,FALSE)</f>
        <v>725736.56700000004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0.13697507837334397</v>
      </c>
      <c r="D17" s="17">
        <f t="shared" si="1"/>
        <v>0.98975161484978114</v>
      </c>
      <c r="E17" s="17">
        <f t="shared" si="2"/>
        <v>0.13751295560936591</v>
      </c>
      <c r="F17" s="17">
        <f t="shared" si="3"/>
        <v>0.67474156712035116</v>
      </c>
      <c r="G17" s="17">
        <f t="shared" si="4"/>
        <v>1.2996145987379659</v>
      </c>
      <c r="H17" s="17">
        <f t="shared" si="5"/>
        <v>0.79056974172508643</v>
      </c>
      <c r="I17" s="17">
        <f t="shared" si="6"/>
        <v>0.29831000983487133</v>
      </c>
      <c r="J17" s="17">
        <f t="shared" si="7"/>
        <v>9.7732850074741275</v>
      </c>
      <c r="K17" s="17">
        <f t="shared" si="8"/>
        <v>0.72592932598693072</v>
      </c>
      <c r="L17" s="17">
        <f t="shared" si="9"/>
        <v>0.45288790832244402</v>
      </c>
      <c r="M17" s="17">
        <f t="shared" si="10"/>
        <v>38.9244005093895</v>
      </c>
      <c r="N17" s="17">
        <f t="shared" si="11"/>
        <v>22.034468147945425</v>
      </c>
      <c r="O17" s="23">
        <f t="shared" si="12"/>
        <v>0.31890119679437584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8.0958416179635673E-2</v>
      </c>
      <c r="D21" s="17">
        <f t="shared" si="1"/>
        <v>0</v>
      </c>
      <c r="E21" s="17">
        <f t="shared" si="2"/>
        <v>8.0907352756493967E-2</v>
      </c>
      <c r="F21" s="17">
        <f t="shared" si="3"/>
        <v>3.6755735322692065E-2</v>
      </c>
      <c r="G21" s="17">
        <f t="shared" si="4"/>
        <v>0</v>
      </c>
      <c r="H21" s="17">
        <f t="shared" si="5"/>
        <v>2.9942591670674996E-2</v>
      </c>
      <c r="I21" s="17">
        <f t="shared" si="6"/>
        <v>0.17508038713450397</v>
      </c>
      <c r="J21" s="17">
        <f t="shared" si="7"/>
        <v>0</v>
      </c>
      <c r="K21" s="17">
        <f t="shared" si="8"/>
        <v>0.16717875621339354</v>
      </c>
      <c r="L21" s="17">
        <f t="shared" si="9"/>
        <v>0.29897273805760111</v>
      </c>
      <c r="M21" s="17">
        <f t="shared" si="10"/>
        <v>0</v>
      </c>
      <c r="N21" s="17">
        <f t="shared" si="11"/>
        <v>0.13125632402528831</v>
      </c>
      <c r="O21" s="23">
        <f t="shared" si="12"/>
        <v>8.8259546895319535E-2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2.9029081883280941E-4</v>
      </c>
      <c r="D22" s="17">
        <f t="shared" si="1"/>
        <v>0</v>
      </c>
      <c r="E22" s="17">
        <f t="shared" si="2"/>
        <v>2.9010772183541604E-4</v>
      </c>
      <c r="F22" s="17">
        <f t="shared" si="3"/>
        <v>2.8920558015234735E-5</v>
      </c>
      <c r="G22" s="17">
        <f t="shared" si="4"/>
        <v>0</v>
      </c>
      <c r="H22" s="17">
        <f t="shared" si="5"/>
        <v>2.3559764263609249E-5</v>
      </c>
      <c r="I22" s="17">
        <f t="shared" si="6"/>
        <v>4.5374864125349553E-3</v>
      </c>
      <c r="J22" s="17">
        <f t="shared" si="7"/>
        <v>0</v>
      </c>
      <c r="K22" s="17">
        <f t="shared" si="8"/>
        <v>4.3327030925514303E-3</v>
      </c>
      <c r="L22" s="17">
        <f t="shared" si="9"/>
        <v>1.9043379532673828E-2</v>
      </c>
      <c r="M22" s="17">
        <f t="shared" si="10"/>
        <v>0</v>
      </c>
      <c r="N22" s="17">
        <f t="shared" si="11"/>
        <v>8.3605080875153379E-3</v>
      </c>
      <c r="O22" s="23">
        <f t="shared" si="12"/>
        <v>8.5929159398783958E-4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0.21822378537181245</v>
      </c>
      <c r="D25" s="17">
        <f t="shared" ref="D25:O25" si="13">SUM(D15:D24)</f>
        <v>0.98975161484978114</v>
      </c>
      <c r="E25" s="17">
        <f t="shared" si="13"/>
        <v>0.21871041608769529</v>
      </c>
      <c r="F25" s="17">
        <f t="shared" si="13"/>
        <v>0.7115262230010585</v>
      </c>
      <c r="G25" s="17">
        <f t="shared" si="13"/>
        <v>1.2996145987379659</v>
      </c>
      <c r="H25" s="17">
        <f t="shared" si="13"/>
        <v>0.82053589316002506</v>
      </c>
      <c r="I25" s="17">
        <f t="shared" si="13"/>
        <v>0.47792788338191022</v>
      </c>
      <c r="J25" s="17">
        <f t="shared" si="13"/>
        <v>9.7732850074741275</v>
      </c>
      <c r="K25" s="17">
        <f t="shared" si="13"/>
        <v>0.89744078529287563</v>
      </c>
      <c r="L25" s="17">
        <f t="shared" si="13"/>
        <v>0.770904025912719</v>
      </c>
      <c r="M25" s="17">
        <f t="shared" si="13"/>
        <v>38.9244005093895</v>
      </c>
      <c r="N25" s="17">
        <f t="shared" si="13"/>
        <v>22.174084980058229</v>
      </c>
      <c r="O25" s="17">
        <f t="shared" si="13"/>
        <v>0.40802003528368319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0.21516960667907284</v>
      </c>
      <c r="D29" s="17">
        <f>(SUMIFS(MESKENOG2,KAYNAK,A29,SEBEP,B29,SÜRE,"Uzun",BİLDİRİM,"Bildirimli",İL,$B$10,İLÇE,$B$11)/VLOOKUP($B$11,ABONE2,4,FALSE))</f>
        <v>1.7266224758602882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0.21612293507974831</v>
      </c>
      <c r="F29" s="17">
        <f>(SUMIFS(TARIMSALAG2,KAYNAK,A29,SEBEP,B29,SÜRE,"Uzun",BİLDİRİM,"Bildirimli",İL,$B$10,İLÇE,$B$11)/VLOOKUP($B$11,ABONE2,6,FALSE))</f>
        <v>0.56845840944843717</v>
      </c>
      <c r="G29" s="17">
        <f>(SUMIFS(TARIMSALOG2,KAYNAK,A29,SEBEP,B29,SÜRE,"Uzun",BİLDİRİM,"Bildirimli",İL,$B$10,İLÇE,$B$11)/VLOOKUP($B$11,ABONE2,7,FALSE))</f>
        <v>2.2599080245153722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0.88199013739309118</v>
      </c>
      <c r="I29" s="17">
        <f>(SUMIFS(TICARETHANEAG2,KAYNAK,A29,SEBEP,B29,SÜRE,"Uzun",BİLDİRİM,"Bildirimli",İL,$B$10,İLÇE,$B$11)/VLOOKUP($B$11,ABONE2,9,FALSE))</f>
        <v>0.50465401535991694</v>
      </c>
      <c r="J29" s="17">
        <f>(SUMIFS(TICARETHANEOG2,KAYNAK,A29,SEBEP,B29,SÜRE,"Uzun",BİLDİRİM,"Bildirimli",İL,$B$10,İLÇE,$B$11)/VLOOKUP($B$11,ABONE2,10,FALSE))</f>
        <v>6.7729155712145825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0.78754971911055061</v>
      </c>
      <c r="L29" s="17">
        <f>(SUMIFS(SANAYIAG2,KAYNAK,A29,SEBEP,B29,SÜRE,"Uzun",BİLDİRİM,"Bildirimli",İL,$B$10,İLÇE,$B$11)/VLOOKUP($B$11,ABONE2,12,FALSE))</f>
        <v>36.613377156063464</v>
      </c>
      <c r="M29" s="17">
        <f>(SUMIFS(SANAYIOG2,KAYNAK,A29,SEBEP,B29,SÜRE,"Uzun",BİLDİRİM,"Bildirimli",İL,$B$10,İLÇE,$B$11)/VLOOKUP($B$11,ABONE2,13,FALSE))</f>
        <v>67.255992218712521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53.803136825354393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0.43883403293601775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1.191375112727126E-2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1.1906236690308129E-2</v>
      </c>
      <c r="F31" s="17">
        <f>(SUMIFS(TARIMSALAG2,KAYNAK,A31,SEBEP,B31,SÜRE,"Uzun",BİLDİRİM,"Bildirimli",İL,$B$10,İLÇE,$B$11)/VLOOKUP($B$11,ABONE2,6,FALSE))</f>
        <v>8.9607386924020083E-3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7.2997516545007099E-3</v>
      </c>
      <c r="I31" s="17">
        <f>(SUMIFS(TICARETHANEAG2,KAYNAK,A31,SEBEP,B31,SÜRE,"Uzun",BİLDİRİM,"Bildirimli",İL,$B$10,İLÇE,$B$11)/VLOOKUP($B$11,ABONE2,9,FALSE))</f>
        <v>1.9999203385331218E-2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1.9096610431011858E-2</v>
      </c>
      <c r="L31" s="17">
        <f>(SUMIFS(SANAYIAG2,KAYNAK,A31,SEBEP,B31,SÜRE,"Uzun",BİLDİRİM,"Bildirimli",İL,$B$10,İLÇE,$B$11)/VLOOKUP($B$11,ABONE2,12,FALSE))</f>
        <v>7.2299540978457089E-2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3.1741261892981161E-2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1.2503274515390973E-2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0.22708335780634409</v>
      </c>
      <c r="D33" s="17">
        <f t="shared" ref="D33:O33" si="14">SUM(D28:D32)</f>
        <v>1.7266224758602882</v>
      </c>
      <c r="E33" s="17">
        <f t="shared" si="14"/>
        <v>0.22802917177005644</v>
      </c>
      <c r="F33" s="17">
        <f t="shared" si="14"/>
        <v>0.57741914814083917</v>
      </c>
      <c r="G33" s="17">
        <f t="shared" si="14"/>
        <v>2.2599080245153722</v>
      </c>
      <c r="H33" s="17">
        <f t="shared" si="14"/>
        <v>0.88928988904759187</v>
      </c>
      <c r="I33" s="17">
        <f t="shared" si="14"/>
        <v>0.52465321874524817</v>
      </c>
      <c r="J33" s="17">
        <f t="shared" si="14"/>
        <v>6.7729155712145825</v>
      </c>
      <c r="K33" s="17">
        <f t="shared" si="14"/>
        <v>0.80664632954156246</v>
      </c>
      <c r="L33" s="17">
        <f t="shared" si="14"/>
        <v>36.68567669704192</v>
      </c>
      <c r="M33" s="17">
        <f t="shared" si="14"/>
        <v>67.255992218712521</v>
      </c>
      <c r="N33" s="17">
        <f t="shared" si="14"/>
        <v>53.834878087247375</v>
      </c>
      <c r="O33" s="17">
        <f t="shared" si="14"/>
        <v>0.45133730745140871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45949</v>
      </c>
      <c r="D37" s="22">
        <f>VLOOKUP($B$11,ABONE2,4,FALSE)</f>
        <v>29</v>
      </c>
      <c r="E37" s="22">
        <f>VLOOKUP($B$11,ABONE2,5,FALSE)</f>
        <v>45978</v>
      </c>
      <c r="F37" s="22">
        <f>VLOOKUP($B$11,ABONE2,6,FALSE)</f>
        <v>5098</v>
      </c>
      <c r="G37" s="22">
        <f>VLOOKUP($B$11,ABONE2,7,FALSE)</f>
        <v>1160</v>
      </c>
      <c r="H37" s="22">
        <f>VLOOKUP($B$11,ABONE2,8,FALSE)</f>
        <v>6258</v>
      </c>
      <c r="I37" s="22">
        <f>VLOOKUP($B$11,ABONE2,9,FALSE)</f>
        <v>8463</v>
      </c>
      <c r="J37" s="22">
        <f>VLOOKUP($B$11,ABONE2,10,FALSE)</f>
        <v>400</v>
      </c>
      <c r="K37" s="22">
        <f>VLOOKUP($B$11,ABONE2,11,FALSE)</f>
        <v>8863</v>
      </c>
      <c r="L37" s="36">
        <f>VLOOKUP($B$11,ABONE2,12,FALSE)</f>
        <v>36</v>
      </c>
      <c r="M37" s="36">
        <f>VLOOKUP($B$11,ABONE2,13,FALSE)</f>
        <v>46</v>
      </c>
      <c r="N37" s="36">
        <f>VLOOKUP($B$11,ABONE2,14,FALSE)</f>
        <v>82</v>
      </c>
      <c r="O37" s="36">
        <f>VLOOKUP($B$11,ABONE2,15,FALSE)</f>
        <v>61181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8151.9392666666663</v>
      </c>
      <c r="D38" s="22">
        <f>VLOOKUP($B$11,TUKETIM,4,FALSE)</f>
        <v>12.418783333333332</v>
      </c>
      <c r="E38" s="22">
        <f>VLOOKUP($B$11,TUKETIM,5,FALSE)</f>
        <v>8164.3580499999998</v>
      </c>
      <c r="F38" s="22">
        <f>VLOOKUP($B$11,TUKETIM,6,FALSE)</f>
        <v>3339.3573916666669</v>
      </c>
      <c r="G38" s="22">
        <f>VLOOKUP($B$11,TUKETIM,7,FALSE)</f>
        <v>1407.31205</v>
      </c>
      <c r="H38" s="22">
        <f>VLOOKUP($B$11,TUKETIM,8,FALSE)</f>
        <v>4746.6694416666669</v>
      </c>
      <c r="I38" s="22">
        <f>VLOOKUP($B$11,TUKETIM,9,FALSE)</f>
        <v>4241.8505833333338</v>
      </c>
      <c r="J38" s="22">
        <f>VLOOKUP($B$11,TUKETIM,10,FALSE)</f>
        <v>4708.005841666667</v>
      </c>
      <c r="K38" s="22">
        <f>VLOOKUP($B$11,TUKETIM,11,FALSE)</f>
        <v>8949.8564250000018</v>
      </c>
      <c r="L38" s="36">
        <f>VLOOKUP($B$11,TUKETIM,12,FALSE)</f>
        <v>171.04684999999998</v>
      </c>
      <c r="M38" s="36">
        <f>VLOOKUP($B$11,TUKETIM,13,FALSE)</f>
        <v>5148.7813749999996</v>
      </c>
      <c r="N38" s="36">
        <f>VLOOKUP($B$11,TUKETIM,14,FALSE)</f>
        <v>5319.8282249999993</v>
      </c>
      <c r="O38" s="36">
        <f>VLOOKUP($B$11,TUKETIM,15,FALSE)</f>
        <v>27180.712141666667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218179.17600000001</v>
      </c>
      <c r="D39" s="22">
        <f>VLOOKUP($B$11,ANLASMA,4,FALSE)</f>
        <v>251.02</v>
      </c>
      <c r="E39" s="22">
        <f>VLOOKUP($B$11,ANLASMA,5,FALSE)</f>
        <v>218430.196</v>
      </c>
      <c r="F39" s="22">
        <f>VLOOKUP($B$11,ANLASMA,6,FALSE)</f>
        <v>43507.000999999997</v>
      </c>
      <c r="G39" s="22">
        <f>VLOOKUP($B$11,ANLASMA,7,FALSE)</f>
        <v>26125.687000000002</v>
      </c>
      <c r="H39" s="22">
        <f>VLOOKUP($B$11,ANLASMA,8,FALSE)</f>
        <v>69632.687999999995</v>
      </c>
      <c r="I39" s="22">
        <f>VLOOKUP($B$11,ANLASMA,9,FALSE)</f>
        <v>47730.964999999997</v>
      </c>
      <c r="J39" s="22">
        <f>VLOOKUP($B$11,ANLASMA,10,FALSE)</f>
        <v>64440.81</v>
      </c>
      <c r="K39" s="22">
        <f>VLOOKUP($B$11,ANLASMA,11,FALSE)</f>
        <v>112171.77499999999</v>
      </c>
      <c r="L39" s="36">
        <f>VLOOKUP($B$11,ANLASMA,12,FALSE)</f>
        <v>558.83199999999999</v>
      </c>
      <c r="M39" s="36">
        <f>VLOOKUP($B$11,ANLASMA,13,FALSE)</f>
        <v>59181.2</v>
      </c>
      <c r="N39" s="36">
        <f>VLOOKUP($B$11,ANLASMA,14,FALSE)</f>
        <v>59740.031999999999</v>
      </c>
      <c r="O39" s="36">
        <f>VLOOKUP($B$11,ANLASMA,15,FALSE)</f>
        <v>459974.69099999999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5.3872355268208168E-2</v>
      </c>
      <c r="D17" s="17">
        <f t="shared" si="1"/>
        <v>0</v>
      </c>
      <c r="E17" s="17">
        <f t="shared" si="2"/>
        <v>5.3861733223496147E-2</v>
      </c>
      <c r="F17" s="17">
        <f t="shared" si="3"/>
        <v>7.4455092344888327E-2</v>
      </c>
      <c r="G17" s="17">
        <f t="shared" si="4"/>
        <v>3.2954518690461572</v>
      </c>
      <c r="H17" s="17">
        <f t="shared" si="5"/>
        <v>0.11865401895485427</v>
      </c>
      <c r="I17" s="17">
        <f t="shared" si="6"/>
        <v>0.17487537991601615</v>
      </c>
      <c r="J17" s="17">
        <f t="shared" si="7"/>
        <v>1.6105615431580591</v>
      </c>
      <c r="K17" s="17">
        <f t="shared" si="8"/>
        <v>0.22099179302812361</v>
      </c>
      <c r="L17" s="17">
        <f t="shared" si="9"/>
        <v>3.7282972130894514</v>
      </c>
      <c r="M17" s="17">
        <f t="shared" si="10"/>
        <v>19.570387095987588</v>
      </c>
      <c r="N17" s="17">
        <f t="shared" si="11"/>
        <v>4.6084133176949029</v>
      </c>
      <c r="O17" s="23">
        <f t="shared" si="12"/>
        <v>8.888829930156919E-2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1.4596683164530664E-2</v>
      </c>
      <c r="D21" s="17">
        <f t="shared" si="1"/>
        <v>0</v>
      </c>
      <c r="E21" s="17">
        <f t="shared" si="2"/>
        <v>1.4593805127725906E-2</v>
      </c>
      <c r="F21" s="17">
        <f t="shared" si="3"/>
        <v>1.5278401423198373E-3</v>
      </c>
      <c r="G21" s="17">
        <f t="shared" si="4"/>
        <v>0</v>
      </c>
      <c r="H21" s="17">
        <f t="shared" si="5"/>
        <v>1.5068749259586731E-3</v>
      </c>
      <c r="I21" s="17">
        <f t="shared" si="6"/>
        <v>1.8119739527607402E-2</v>
      </c>
      <c r="J21" s="17">
        <f t="shared" si="7"/>
        <v>0</v>
      </c>
      <c r="K21" s="17">
        <f t="shared" si="8"/>
        <v>1.7537706061705672E-2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1.4740970237212877E-2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6.8469038432738827E-2</v>
      </c>
      <c r="D25" s="17">
        <f t="shared" ref="D25:O25" si="13">SUM(D15:D24)</f>
        <v>0</v>
      </c>
      <c r="E25" s="17">
        <f t="shared" si="13"/>
        <v>6.8455538351222048E-2</v>
      </c>
      <c r="F25" s="17">
        <f t="shared" si="13"/>
        <v>7.5982932487208166E-2</v>
      </c>
      <c r="G25" s="17">
        <f t="shared" si="13"/>
        <v>3.2954518690461572</v>
      </c>
      <c r="H25" s="17">
        <f t="shared" si="13"/>
        <v>0.12016089388081294</v>
      </c>
      <c r="I25" s="17">
        <f t="shared" si="13"/>
        <v>0.19299511944362355</v>
      </c>
      <c r="J25" s="17">
        <f t="shared" si="13"/>
        <v>1.6105615431580591</v>
      </c>
      <c r="K25" s="17">
        <f t="shared" si="13"/>
        <v>0.23852949908982929</v>
      </c>
      <c r="L25" s="17">
        <f t="shared" si="13"/>
        <v>3.7282972130894514</v>
      </c>
      <c r="M25" s="17">
        <f t="shared" si="13"/>
        <v>19.570387095987588</v>
      </c>
      <c r="N25" s="17">
        <f t="shared" si="13"/>
        <v>4.6084133176949029</v>
      </c>
      <c r="O25" s="17">
        <f t="shared" si="13"/>
        <v>0.10362926953878207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0.65119079732873986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0.65106240164730278</v>
      </c>
      <c r="F29" s="17">
        <f>(SUMIFS(TARIMSALAG2,KAYNAK,A29,SEBEP,B29,SÜRE,"Uzun",BİLDİRİM,"Bildirimli",İL,$B$10,İLÇE,$B$11)/VLOOKUP($B$11,ABONE2,6,FALSE))</f>
        <v>0.15035396530330306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0.14829078910703133</v>
      </c>
      <c r="I29" s="17">
        <f>(SUMIFS(TICARETHANEAG2,KAYNAK,A29,SEBEP,B29,SÜRE,"Uzun",BİLDİRİM,"Bildirimli",İL,$B$10,İLÇE,$B$11)/VLOOKUP($B$11,ABONE2,9,FALSE))</f>
        <v>3.0885046902991347</v>
      </c>
      <c r="J29" s="17">
        <f>(SUMIFS(TICARETHANEOG2,KAYNAK,A29,SEBEP,B29,SÜRE,"Uzun",BİLDİRİM,"Bildirimli",İL,$B$10,İLÇE,$B$11)/VLOOKUP($B$11,ABONE2,10,FALSE))</f>
        <v>9.0325757570118945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3.2794372519540018</v>
      </c>
      <c r="L29" s="17">
        <f>(SUMIFS(SANAYIAG2,KAYNAK,A29,SEBEP,B29,SÜRE,"Uzun",BİLDİRİM,"Bildirimli",İL,$B$10,İLÇE,$B$11)/VLOOKUP($B$11,ABONE2,12,FALSE))</f>
        <v>162.26642331894743</v>
      </c>
      <c r="M29" s="17">
        <f>(SUMIFS(SANAYIOG2,KAYNAK,A29,SEBEP,B29,SÜRE,"Uzun",BİLDİRİM,"Bildirimli",İL,$B$10,İLÇE,$B$11)/VLOOKUP($B$11,ABONE2,13,FALSE))</f>
        <v>4.3732608762244451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153.49458096101839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1.2836281755361592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4.3393731910619016E-2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4.3385175942381109E-2</v>
      </c>
      <c r="F31" s="17">
        <f>(SUMIFS(TARIMSALAG2,KAYNAK,A31,SEBEP,B31,SÜRE,"Uzun",BİLDİRİM,"Bildirimli",İL,$B$10,İLÇE,$B$11)/VLOOKUP($B$11,ABONE2,6,FALSE))</f>
        <v>0.15391345090609998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0.1518014309965823</v>
      </c>
      <c r="I31" s="17">
        <f>(SUMIFS(TICARETHANEAG2,KAYNAK,A31,SEBEP,B31,SÜRE,"Uzun",BİLDİRİM,"Bildirimli",İL,$B$10,İLÇE,$B$11)/VLOOKUP($B$11,ABONE2,9,FALSE))</f>
        <v>0.10175941317177814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9.8490746762624912E-2</v>
      </c>
      <c r="L31" s="17">
        <f>(SUMIFS(SANAYIAG2,KAYNAK,A31,SEBEP,B31,SÜRE,"Uzun",BİLDİRİM,"Bildirimli",İL,$B$10,İLÇE,$B$11)/VLOOKUP($B$11,ABONE2,12,FALSE))</f>
        <v>3.3537054367575383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3.1673884680487863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5.9313864154664594E-2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0.69458452923935887</v>
      </c>
      <c r="D33" s="17">
        <f t="shared" ref="D33:O33" si="14">SUM(D28:D32)</f>
        <v>0</v>
      </c>
      <c r="E33" s="17">
        <f t="shared" si="14"/>
        <v>0.6944475775896839</v>
      </c>
      <c r="F33" s="17">
        <f t="shared" si="14"/>
        <v>0.30426741620940301</v>
      </c>
      <c r="G33" s="17">
        <f t="shared" si="14"/>
        <v>0</v>
      </c>
      <c r="H33" s="17">
        <f t="shared" si="14"/>
        <v>0.30009222010361364</v>
      </c>
      <c r="I33" s="17">
        <f t="shared" si="14"/>
        <v>3.1902641034709127</v>
      </c>
      <c r="J33" s="17">
        <f t="shared" si="14"/>
        <v>9.0325757570118945</v>
      </c>
      <c r="K33" s="17">
        <f t="shared" si="14"/>
        <v>3.3779279987166269</v>
      </c>
      <c r="L33" s="17">
        <f t="shared" si="14"/>
        <v>165.62012875570497</v>
      </c>
      <c r="M33" s="17">
        <f t="shared" si="14"/>
        <v>4.3732608762244451</v>
      </c>
      <c r="N33" s="17">
        <f t="shared" si="14"/>
        <v>156.66196942906717</v>
      </c>
      <c r="O33" s="17">
        <f t="shared" si="14"/>
        <v>1.3429420396908238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20283</v>
      </c>
      <c r="D37" s="22">
        <f>VLOOKUP($B$11,ABONE2,4,FALSE)</f>
        <v>4</v>
      </c>
      <c r="E37" s="22">
        <f>VLOOKUP($B$11,ABONE2,5,FALSE)</f>
        <v>20287</v>
      </c>
      <c r="F37" s="22">
        <f>VLOOKUP($B$11,ABONE2,6,FALSE)</f>
        <v>575</v>
      </c>
      <c r="G37" s="22">
        <f>VLOOKUP($B$11,ABONE2,7,FALSE)</f>
        <v>8</v>
      </c>
      <c r="H37" s="22">
        <f>VLOOKUP($B$11,ABONE2,8,FALSE)</f>
        <v>583</v>
      </c>
      <c r="I37" s="22">
        <f>VLOOKUP($B$11,ABONE2,9,FALSE)</f>
        <v>3887</v>
      </c>
      <c r="J37" s="22">
        <f>VLOOKUP($B$11,ABONE2,10,FALSE)</f>
        <v>129</v>
      </c>
      <c r="K37" s="22">
        <f>VLOOKUP($B$11,ABONE2,11,FALSE)</f>
        <v>4016</v>
      </c>
      <c r="L37" s="36">
        <f>VLOOKUP($B$11,ABONE2,12,FALSE)</f>
        <v>34</v>
      </c>
      <c r="M37" s="36">
        <f>VLOOKUP($B$11,ABONE2,13,FALSE)</f>
        <v>2</v>
      </c>
      <c r="N37" s="36">
        <f>VLOOKUP($B$11,ABONE2,14,FALSE)</f>
        <v>36</v>
      </c>
      <c r="O37" s="36">
        <f>VLOOKUP($B$11,ABONE2,15,FALSE)</f>
        <v>24922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1962.1928583333338</v>
      </c>
      <c r="D38" s="22">
        <f>VLOOKUP($B$11,TUKETIM,4,FALSE)</f>
        <v>0.71262499999999984</v>
      </c>
      <c r="E38" s="22">
        <f>VLOOKUP($B$11,TUKETIM,5,FALSE)</f>
        <v>1962.9054833333337</v>
      </c>
      <c r="F38" s="22">
        <f>VLOOKUP($B$11,TUKETIM,6,FALSE)</f>
        <v>108.03382500000001</v>
      </c>
      <c r="G38" s="22">
        <f>VLOOKUP($B$11,TUKETIM,7,FALSE)</f>
        <v>13.601766666666665</v>
      </c>
      <c r="H38" s="22">
        <f>VLOOKUP($B$11,TUKETIM,8,FALSE)</f>
        <v>121.63559166666667</v>
      </c>
      <c r="I38" s="22">
        <f>VLOOKUP($B$11,TUKETIM,9,FALSE)</f>
        <v>1088.4464833333336</v>
      </c>
      <c r="J38" s="22">
        <f>VLOOKUP($B$11,TUKETIM,10,FALSE)</f>
        <v>475.04292499999997</v>
      </c>
      <c r="K38" s="22">
        <f>VLOOKUP($B$11,TUKETIM,11,FALSE)</f>
        <v>1563.4894083333336</v>
      </c>
      <c r="L38" s="36">
        <f>VLOOKUP($B$11,TUKETIM,12,FALSE)</f>
        <v>440.96926666666661</v>
      </c>
      <c r="M38" s="36">
        <f>VLOOKUP($B$11,TUKETIM,13,FALSE)</f>
        <v>6.7514416666666666</v>
      </c>
      <c r="N38" s="36">
        <f>VLOOKUP($B$11,TUKETIM,14,FALSE)</f>
        <v>447.72070833333328</v>
      </c>
      <c r="O38" s="36">
        <f>VLOOKUP($B$11,TUKETIM,15,FALSE)</f>
        <v>4095.7511916666672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83912.751999999993</v>
      </c>
      <c r="D39" s="22">
        <f>VLOOKUP($B$11,ANLASMA,4,FALSE)</f>
        <v>37.200000000000003</v>
      </c>
      <c r="E39" s="22">
        <f>VLOOKUP($B$11,ANLASMA,5,FALSE)</f>
        <v>83949.95199999999</v>
      </c>
      <c r="F39" s="22">
        <f>VLOOKUP($B$11,ANLASMA,6,FALSE)</f>
        <v>2394.5500000000002</v>
      </c>
      <c r="G39" s="22">
        <f>VLOOKUP($B$11,ANLASMA,7,FALSE)</f>
        <v>327.60000000000002</v>
      </c>
      <c r="H39" s="22">
        <f>VLOOKUP($B$11,ANLASMA,8,FALSE)</f>
        <v>2722.15</v>
      </c>
      <c r="I39" s="22">
        <f>VLOOKUP($B$11,ANLASMA,9,FALSE)</f>
        <v>21473.103999999999</v>
      </c>
      <c r="J39" s="22">
        <f>VLOOKUP($B$11,ANLASMA,10,FALSE)</f>
        <v>7621.52</v>
      </c>
      <c r="K39" s="22">
        <f>VLOOKUP($B$11,ANLASMA,11,FALSE)</f>
        <v>29094.624</v>
      </c>
      <c r="L39" s="36">
        <f>VLOOKUP($B$11,ANLASMA,12,FALSE)</f>
        <v>2016.3720000000001</v>
      </c>
      <c r="M39" s="36">
        <f>VLOOKUP($B$11,ANLASMA,13,FALSE)</f>
        <v>60</v>
      </c>
      <c r="N39" s="36">
        <f>VLOOKUP($B$11,ANLASMA,14,FALSE)</f>
        <v>2076.3720000000003</v>
      </c>
      <c r="O39" s="36">
        <f>VLOOKUP($B$11,ANLASMA,15,FALSE)</f>
        <v>117843.098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v>0</v>
      </c>
      <c r="E15" s="17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2">(SUMIFS(TARIMSALAG2,KAYNAK,A15,SEBEP,B15,SÜRE,"Uzun",BİLDİRİM,"Bildirimsiz",İL,$B$10,İLÇE,$B$11)/VLOOKUP($B$11,ABONE2,6,FALSE))</f>
        <v>0</v>
      </c>
      <c r="G15" s="17">
        <f t="shared" ref="G15:G24" si="3">(SUMIFS(TARIMSALOG2,KAYNAK,A15,SEBEP,B15,SÜRE,"Uzun",BİLDİRİM,"Bildirimsiz",İL,$B$10,İLÇE,$B$11)/VLOOKUP($B$11,ABONE2,7,FALSE))</f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v>0</v>
      </c>
      <c r="E16" s="17">
        <f t="shared" si="1"/>
        <v>0</v>
      </c>
      <c r="F16" s="17">
        <f t="shared" si="2"/>
        <v>0</v>
      </c>
      <c r="G16" s="17">
        <f t="shared" si="3"/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0.20074210189347624</v>
      </c>
      <c r="D17" s="17">
        <v>0</v>
      </c>
      <c r="E17" s="17">
        <f t="shared" si="1"/>
        <v>0.20074210189347624</v>
      </c>
      <c r="F17" s="17">
        <f t="shared" si="2"/>
        <v>0.32578823980798038</v>
      </c>
      <c r="G17" s="17">
        <f t="shared" si="3"/>
        <v>3.8561130004427762</v>
      </c>
      <c r="H17" s="17">
        <f t="shared" si="4"/>
        <v>0.46651872571027858</v>
      </c>
      <c r="I17" s="17">
        <f t="shared" si="5"/>
        <v>0.64822896398693941</v>
      </c>
      <c r="J17" s="17">
        <f t="shared" si="6"/>
        <v>10.615296699486345</v>
      </c>
      <c r="K17" s="17">
        <f t="shared" si="7"/>
        <v>1.0555135232995991</v>
      </c>
      <c r="L17" s="17">
        <f t="shared" si="8"/>
        <v>54.439368645086148</v>
      </c>
      <c r="M17" s="17">
        <f t="shared" si="9"/>
        <v>46.919738351148759</v>
      </c>
      <c r="N17" s="17">
        <f t="shared" si="10"/>
        <v>49.175627439329979</v>
      </c>
      <c r="O17" s="23">
        <f t="shared" si="11"/>
        <v>0.36740566370403149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v>0</v>
      </c>
      <c r="E18" s="17">
        <f t="shared" si="1"/>
        <v>0</v>
      </c>
      <c r="F18" s="17">
        <f t="shared" si="2"/>
        <v>0</v>
      </c>
      <c r="G18" s="17">
        <f t="shared" si="3"/>
        <v>0</v>
      </c>
      <c r="H18" s="17">
        <f t="shared" si="4"/>
        <v>0</v>
      </c>
      <c r="I18" s="17">
        <f t="shared" si="5"/>
        <v>0</v>
      </c>
      <c r="J18" s="17">
        <f t="shared" si="6"/>
        <v>0</v>
      </c>
      <c r="K18" s="17">
        <f t="shared" si="7"/>
        <v>0</v>
      </c>
      <c r="L18" s="17">
        <f t="shared" si="8"/>
        <v>0</v>
      </c>
      <c r="M18" s="17">
        <f t="shared" si="9"/>
        <v>0</v>
      </c>
      <c r="N18" s="17">
        <f t="shared" si="10"/>
        <v>0</v>
      </c>
      <c r="O18" s="23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v>0</v>
      </c>
      <c r="E19" s="17">
        <f t="shared" si="1"/>
        <v>0</v>
      </c>
      <c r="F19" s="17">
        <f t="shared" si="2"/>
        <v>0</v>
      </c>
      <c r="G19" s="17">
        <f t="shared" si="3"/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v>0</v>
      </c>
      <c r="E20" s="17">
        <f t="shared" si="1"/>
        <v>0</v>
      </c>
      <c r="F20" s="17">
        <f t="shared" si="2"/>
        <v>0</v>
      </c>
      <c r="G20" s="17">
        <f t="shared" si="3"/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1.6304345854205683E-2</v>
      </c>
      <c r="D21" s="17">
        <v>0</v>
      </c>
      <c r="E21" s="17">
        <f t="shared" si="1"/>
        <v>1.6304345854205683E-2</v>
      </c>
      <c r="F21" s="17">
        <f t="shared" si="2"/>
        <v>0.15308388778562526</v>
      </c>
      <c r="G21" s="17">
        <f t="shared" si="3"/>
        <v>0</v>
      </c>
      <c r="H21" s="17">
        <f t="shared" si="4"/>
        <v>0.14698145490123246</v>
      </c>
      <c r="I21" s="17">
        <f t="shared" si="5"/>
        <v>2.6846894069995766E-2</v>
      </c>
      <c r="J21" s="17">
        <f t="shared" si="6"/>
        <v>0</v>
      </c>
      <c r="K21" s="17">
        <f t="shared" si="7"/>
        <v>2.5749848709175408E-2</v>
      </c>
      <c r="L21" s="17">
        <f t="shared" si="8"/>
        <v>28.353247391128495</v>
      </c>
      <c r="M21" s="17">
        <f t="shared" si="9"/>
        <v>0</v>
      </c>
      <c r="N21" s="17">
        <f t="shared" si="10"/>
        <v>8.5059742173385491</v>
      </c>
      <c r="O21" s="23">
        <f t="shared" si="11"/>
        <v>2.9951550086824718E-2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2.3530658096932591E-6</v>
      </c>
      <c r="D22" s="17">
        <v>0</v>
      </c>
      <c r="E22" s="17">
        <f t="shared" si="1"/>
        <v>2.3530658096932591E-6</v>
      </c>
      <c r="F22" s="17">
        <f t="shared" si="2"/>
        <v>0</v>
      </c>
      <c r="G22" s="17">
        <f t="shared" si="3"/>
        <v>0</v>
      </c>
      <c r="H22" s="17">
        <f t="shared" si="4"/>
        <v>0</v>
      </c>
      <c r="I22" s="17">
        <f t="shared" si="5"/>
        <v>4.4309198518448873E-3</v>
      </c>
      <c r="J22" s="17">
        <f t="shared" si="6"/>
        <v>0</v>
      </c>
      <c r="K22" s="17">
        <f t="shared" si="7"/>
        <v>4.2498590537145805E-3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5.6801568724590087E-4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v>0</v>
      </c>
      <c r="E23" s="17">
        <f t="shared" si="1"/>
        <v>0</v>
      </c>
      <c r="F23" s="17">
        <f t="shared" si="2"/>
        <v>0</v>
      </c>
      <c r="G23" s="17">
        <f t="shared" si="3"/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v>0</v>
      </c>
      <c r="E24" s="17">
        <f t="shared" si="1"/>
        <v>0</v>
      </c>
      <c r="F24" s="17">
        <f t="shared" si="2"/>
        <v>0</v>
      </c>
      <c r="G24" s="17">
        <f t="shared" si="3"/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0.21704880081349162</v>
      </c>
      <c r="D25" s="17">
        <f t="shared" ref="D25:O25" si="12">SUM(D15:D24)</f>
        <v>0</v>
      </c>
      <c r="E25" s="17">
        <f t="shared" si="12"/>
        <v>0.21704880081349162</v>
      </c>
      <c r="F25" s="17">
        <f t="shared" si="12"/>
        <v>0.47887212759360565</v>
      </c>
      <c r="G25" s="17">
        <f t="shared" si="12"/>
        <v>3.8561130004427762</v>
      </c>
      <c r="H25" s="17">
        <f t="shared" si="12"/>
        <v>0.61350018061151101</v>
      </c>
      <c r="I25" s="17">
        <f t="shared" si="12"/>
        <v>0.67950677790878</v>
      </c>
      <c r="J25" s="17">
        <f t="shared" si="12"/>
        <v>10.615296699486345</v>
      </c>
      <c r="K25" s="17">
        <f t="shared" si="12"/>
        <v>1.0855132310624891</v>
      </c>
      <c r="L25" s="17">
        <f t="shared" si="12"/>
        <v>82.792616036214639</v>
      </c>
      <c r="M25" s="17">
        <f t="shared" si="12"/>
        <v>46.919738351148759</v>
      </c>
      <c r="N25" s="17">
        <f t="shared" si="12"/>
        <v>57.681601656668526</v>
      </c>
      <c r="O25" s="17">
        <f t="shared" si="12"/>
        <v>0.3979252294781021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3.9758738477067214E-2</v>
      </c>
      <c r="D29" s="17"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3.9758738477067214E-2</v>
      </c>
      <c r="F29" s="17">
        <f>(SUMIFS(TARIMSALAG2,KAYNAK,A29,SEBEP,B29,SÜRE,"Uzun",BİLDİRİM,"Bildirimli",İL,$B$10,İLÇE,$B$11)/VLOOKUP($B$11,ABONE2,6,FALSE))</f>
        <v>6.4183679293416691E-3</v>
      </c>
      <c r="G29" s="17">
        <f>(SUMIFS(TARIMSALOG2,KAYNAK,A29,SEBEP,B29,SÜRE,"Uzun",BİLDİRİM,"Bildirimli",İL,$B$10,İLÇE,$B$11)/VLOOKUP($B$11,ABONE2,7,FALSE))</f>
        <v>0.75241175451469722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3.6156145298917343E-2</v>
      </c>
      <c r="I29" s="17">
        <f>(SUMIFS(TICARETHANEAG2,KAYNAK,A29,SEBEP,B29,SÜRE,"Uzun",BİLDİRİM,"Bildirimli",İL,$B$10,İLÇE,$B$11)/VLOOKUP($B$11,ABONE2,9,FALSE))</f>
        <v>4.2918339633161814E-2</v>
      </c>
      <c r="J29" s="17">
        <f>(SUMIFS(TICARETHANEOG2,KAYNAK,A29,SEBEP,B29,SÜRE,"Uzun",BİLDİRİM,"Bildirimli",İL,$B$10,İLÇE,$B$11)/VLOOKUP($B$11,ABONE2,10,FALSE))</f>
        <v>0.3232693257841151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5.4374329587025545E-2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4.1533137224145748E-2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0.11130291790581218</v>
      </c>
      <c r="D31" s="17"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0.11130291790581218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0.1847916722124632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0.17724052509688365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0.11573351618666512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0.15106165638287938</v>
      </c>
      <c r="D33" s="17">
        <f t="shared" ref="D33:O33" si="13">SUM(D28:D32)</f>
        <v>0</v>
      </c>
      <c r="E33" s="17">
        <f t="shared" si="13"/>
        <v>0.15106165638287938</v>
      </c>
      <c r="F33" s="17">
        <f t="shared" si="13"/>
        <v>6.4183679293416691E-3</v>
      </c>
      <c r="G33" s="17">
        <f t="shared" si="13"/>
        <v>0.75241175451469722</v>
      </c>
      <c r="H33" s="17">
        <f t="shared" si="13"/>
        <v>3.6156145298917343E-2</v>
      </c>
      <c r="I33" s="17">
        <f t="shared" si="13"/>
        <v>0.227710011845625</v>
      </c>
      <c r="J33" s="17">
        <f t="shared" si="13"/>
        <v>0.3232693257841151</v>
      </c>
      <c r="K33" s="17">
        <f t="shared" si="13"/>
        <v>0.23161485468390919</v>
      </c>
      <c r="L33" s="17">
        <f t="shared" si="13"/>
        <v>0</v>
      </c>
      <c r="M33" s="17">
        <f t="shared" si="13"/>
        <v>0</v>
      </c>
      <c r="N33" s="17">
        <f t="shared" si="13"/>
        <v>0</v>
      </c>
      <c r="O33" s="17">
        <f t="shared" si="13"/>
        <v>0.15726665341081086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19009</v>
      </c>
      <c r="D37" s="22">
        <f>VLOOKUP($B$11,ABONE2,4,FALSE)</f>
        <v>0</v>
      </c>
      <c r="E37" s="22">
        <f>VLOOKUP($B$11,ABONE2,5,FALSE)</f>
        <v>19009</v>
      </c>
      <c r="F37" s="22">
        <f>VLOOKUP($B$11,ABONE2,6,FALSE)</f>
        <v>843</v>
      </c>
      <c r="G37" s="22">
        <f>VLOOKUP($B$11,ABONE2,7,FALSE)</f>
        <v>35</v>
      </c>
      <c r="H37" s="22">
        <f>VLOOKUP($B$11,ABONE2,8,FALSE)</f>
        <v>878</v>
      </c>
      <c r="I37" s="22">
        <f>VLOOKUP($B$11,ABONE2,9,FALSE)</f>
        <v>2934</v>
      </c>
      <c r="J37" s="22">
        <f>VLOOKUP($B$11,ABONE2,10,FALSE)</f>
        <v>125</v>
      </c>
      <c r="K37" s="22">
        <f>VLOOKUP($B$11,ABONE2,11,FALSE)</f>
        <v>3059</v>
      </c>
      <c r="L37" s="36">
        <f>VLOOKUP($B$11,ABONE2,12,FALSE)</f>
        <v>6</v>
      </c>
      <c r="M37" s="36">
        <f>VLOOKUP($B$11,ABONE2,13,FALSE)</f>
        <v>14</v>
      </c>
      <c r="N37" s="36">
        <f>VLOOKUP($B$11,ABONE2,14,FALSE)</f>
        <v>20</v>
      </c>
      <c r="O37" s="36">
        <f>VLOOKUP($B$11,ABONE2,15,FALSE)</f>
        <v>22966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1624.9964916666668</v>
      </c>
      <c r="D38" s="22">
        <f>VLOOKUP($B$11,TUKETIM,4,FALSE)</f>
        <v>0</v>
      </c>
      <c r="E38" s="22">
        <f>VLOOKUP($B$11,TUKETIM,5,FALSE)</f>
        <v>1624.9964916666668</v>
      </c>
      <c r="F38" s="22">
        <f>VLOOKUP($B$11,TUKETIM,6,FALSE)</f>
        <v>334.20084166666663</v>
      </c>
      <c r="G38" s="22">
        <f>VLOOKUP($B$11,TUKETIM,7,FALSE)</f>
        <v>134.24863333333332</v>
      </c>
      <c r="H38" s="22">
        <f>VLOOKUP($B$11,TUKETIM,8,FALSE)</f>
        <v>468.44947499999995</v>
      </c>
      <c r="I38" s="22">
        <f>VLOOKUP($B$11,TUKETIM,9,FALSE)</f>
        <v>867.82107500000006</v>
      </c>
      <c r="J38" s="22">
        <f>VLOOKUP($B$11,TUKETIM,10,FALSE)</f>
        <v>419.37628333333328</v>
      </c>
      <c r="K38" s="22">
        <f>VLOOKUP($B$11,TUKETIM,11,FALSE)</f>
        <v>1287.1973583333333</v>
      </c>
      <c r="L38" s="36">
        <f>VLOOKUP($B$11,TUKETIM,12,FALSE)</f>
        <v>9.5243833333333345</v>
      </c>
      <c r="M38" s="36">
        <f>VLOOKUP($B$11,TUKETIM,13,FALSE)</f>
        <v>706.70295833333353</v>
      </c>
      <c r="N38" s="36">
        <f>VLOOKUP($B$11,TUKETIM,14,FALSE)</f>
        <v>716.22734166666692</v>
      </c>
      <c r="O38" s="36">
        <f>VLOOKUP($B$11,TUKETIM,15,FALSE)</f>
        <v>4096.8706666666676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72552.433000000005</v>
      </c>
      <c r="D39" s="22">
        <f>VLOOKUP($B$11,ANLASMA,4,FALSE)</f>
        <v>0</v>
      </c>
      <c r="E39" s="22">
        <f>VLOOKUP($B$11,ANLASMA,5,FALSE)</f>
        <v>72552.433000000005</v>
      </c>
      <c r="F39" s="22">
        <f>VLOOKUP($B$11,ANLASMA,6,FALSE)</f>
        <v>3666.41</v>
      </c>
      <c r="G39" s="22">
        <f>VLOOKUP($B$11,ANLASMA,7,FALSE)</f>
        <v>1694.18</v>
      </c>
      <c r="H39" s="22">
        <f>VLOOKUP($B$11,ANLASMA,8,FALSE)</f>
        <v>5360.59</v>
      </c>
      <c r="I39" s="22">
        <f>VLOOKUP($B$11,ANLASMA,9,FALSE)</f>
        <v>13698.749</v>
      </c>
      <c r="J39" s="22">
        <f>VLOOKUP($B$11,ANLASMA,10,FALSE)</f>
        <v>8092.58</v>
      </c>
      <c r="K39" s="22">
        <f>VLOOKUP($B$11,ANLASMA,11,FALSE)</f>
        <v>21791.328999999998</v>
      </c>
      <c r="L39" s="36">
        <f>VLOOKUP($B$11,ANLASMA,12,FALSE)</f>
        <v>35.445999999999998</v>
      </c>
      <c r="M39" s="36">
        <f>VLOOKUP($B$11,ANLASMA,13,FALSE)</f>
        <v>5112</v>
      </c>
      <c r="N39" s="36">
        <f>VLOOKUP($B$11,ANLASMA,14,FALSE)</f>
        <v>5147.4459999999999</v>
      </c>
      <c r="O39" s="36">
        <f>VLOOKUP($B$11,ANLASMA,15,FALSE)</f>
        <v>104851.79800000001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0.21037477676725266</v>
      </c>
      <c r="D17" s="17">
        <f t="shared" si="1"/>
        <v>0.34112959320607622</v>
      </c>
      <c r="E17" s="17">
        <f t="shared" si="2"/>
        <v>0.21057336151352737</v>
      </c>
      <c r="F17" s="17">
        <f t="shared" si="3"/>
        <v>0.28337155592130719</v>
      </c>
      <c r="G17" s="17">
        <f t="shared" si="4"/>
        <v>0.8691631319569163</v>
      </c>
      <c r="H17" s="17">
        <f t="shared" si="5"/>
        <v>0.5987282149708425</v>
      </c>
      <c r="I17" s="17">
        <f t="shared" si="6"/>
        <v>0.31827620513822219</v>
      </c>
      <c r="J17" s="17">
        <f t="shared" si="7"/>
        <v>13.241211050313945</v>
      </c>
      <c r="K17" s="17">
        <f t="shared" si="8"/>
        <v>0.92088449822172536</v>
      </c>
      <c r="L17" s="17">
        <f t="shared" si="9"/>
        <v>0</v>
      </c>
      <c r="M17" s="17">
        <f t="shared" si="10"/>
        <v>33.816110812845437</v>
      </c>
      <c r="N17" s="17">
        <f t="shared" si="11"/>
        <v>22.544073875230293</v>
      </c>
      <c r="O17" s="23">
        <f t="shared" si="12"/>
        <v>0.37475519864330803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1.4000729546476724E-3</v>
      </c>
      <c r="D18" s="17">
        <f t="shared" si="1"/>
        <v>0</v>
      </c>
      <c r="E18" s="17">
        <f t="shared" si="2"/>
        <v>1.3979465845449319E-3</v>
      </c>
      <c r="F18" s="17">
        <f t="shared" si="3"/>
        <v>1.7083420852446515E-2</v>
      </c>
      <c r="G18" s="17">
        <f t="shared" si="4"/>
        <v>1.2911634857095953E-2</v>
      </c>
      <c r="H18" s="17">
        <f t="shared" si="5"/>
        <v>1.4837570028392635E-2</v>
      </c>
      <c r="I18" s="17">
        <f t="shared" si="6"/>
        <v>1.0400799906785088E-2</v>
      </c>
      <c r="J18" s="17">
        <f t="shared" si="7"/>
        <v>0.12215078831897841</v>
      </c>
      <c r="K18" s="17">
        <f t="shared" si="8"/>
        <v>1.5611804262681257E-2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4.7451382731801446E-3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1.263768178688494E-2</v>
      </c>
      <c r="D21" s="17">
        <f t="shared" si="1"/>
        <v>0</v>
      </c>
      <c r="E21" s="17">
        <f t="shared" si="2"/>
        <v>1.261848822369927E-2</v>
      </c>
      <c r="F21" s="17">
        <f t="shared" si="3"/>
        <v>1.0160734052706943E-3</v>
      </c>
      <c r="G21" s="17">
        <f t="shared" si="4"/>
        <v>0</v>
      </c>
      <c r="H21" s="17">
        <f t="shared" si="5"/>
        <v>4.6907763485734056E-4</v>
      </c>
      <c r="I21" s="17">
        <f t="shared" si="6"/>
        <v>1.3293446854913817E-2</v>
      </c>
      <c r="J21" s="17">
        <f t="shared" si="7"/>
        <v>0</v>
      </c>
      <c r="K21" s="17">
        <f t="shared" si="8"/>
        <v>1.2673561247316997E-2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1.1709656229985467E-2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0.22441253150878526</v>
      </c>
      <c r="D25" s="17">
        <f t="shared" ref="D25:O25" si="13">SUM(D15:D24)</f>
        <v>0.34112959320607622</v>
      </c>
      <c r="E25" s="17">
        <f t="shared" si="13"/>
        <v>0.22458979632177156</v>
      </c>
      <c r="F25" s="17">
        <f t="shared" si="13"/>
        <v>0.30147105017902442</v>
      </c>
      <c r="G25" s="17">
        <f t="shared" si="13"/>
        <v>0.8820747668140122</v>
      </c>
      <c r="H25" s="17">
        <f t="shared" si="13"/>
        <v>0.61403486263409246</v>
      </c>
      <c r="I25" s="17">
        <f t="shared" si="13"/>
        <v>0.34197045189992109</v>
      </c>
      <c r="J25" s="17">
        <f t="shared" si="13"/>
        <v>13.363361838632922</v>
      </c>
      <c r="K25" s="17">
        <f t="shared" si="13"/>
        <v>0.94916986373172363</v>
      </c>
      <c r="L25" s="17">
        <f t="shared" si="13"/>
        <v>0</v>
      </c>
      <c r="M25" s="17">
        <f t="shared" si="13"/>
        <v>33.816110812845437</v>
      </c>
      <c r="N25" s="17">
        <f t="shared" si="13"/>
        <v>22.544073875230293</v>
      </c>
      <c r="O25" s="17">
        <f t="shared" si="13"/>
        <v>0.39120999314647364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0.14456177052012484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0.14434221637059799</v>
      </c>
      <c r="F29" s="17">
        <f>(SUMIFS(TARIMSALAG2,KAYNAK,A29,SEBEP,B29,SÜRE,"Uzun",BİLDİRİM,"Bildirimli",İL,$B$10,İLÇE,$B$11)/VLOOKUP($B$11,ABONE2,6,FALSE))</f>
        <v>0.12972480034330627</v>
      </c>
      <c r="G29" s="17">
        <f>(SUMIFS(TARIMSALOG2,KAYNAK,A29,SEBEP,B29,SÜRE,"Uzun",BİLDİRİM,"Bildirimli",İL,$B$10,İLÇE,$B$11)/VLOOKUP($B$11,ABONE2,7,FALSE))</f>
        <v>0.13048216178274688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0.13013252039768344</v>
      </c>
      <c r="I29" s="17">
        <f>(SUMIFS(TICARETHANEAG2,KAYNAK,A29,SEBEP,B29,SÜRE,"Uzun",BİLDİRİM,"Bildirimli",İL,$B$10,İLÇE,$B$11)/VLOOKUP($B$11,ABONE2,9,FALSE))</f>
        <v>0.42553875858579909</v>
      </c>
      <c r="J29" s="17">
        <f>(SUMIFS(TICARETHANEOG2,KAYNAK,A29,SEBEP,B29,SÜRE,"Uzun",BİLDİRİM,"Bildirimli",İL,$B$10,İLÇE,$B$11)/VLOOKUP($B$11,ABONE2,10,FALSE))</f>
        <v>2.0923008521062783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0.50326140225660709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93.755762224124751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62.503841482749834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0.25283042807496175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2.7125053584519869E-3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2.7083857229154322E-3</v>
      </c>
      <c r="F31" s="17">
        <f>(SUMIFS(TARIMSALAG2,KAYNAK,A31,SEBEP,B31,SÜRE,"Uzun",BİLDİRİM,"Bildirimli",İL,$B$10,İLÇE,$B$11)/VLOOKUP($B$11,ABONE2,6,FALSE))</f>
        <v>1.5801006259027275E-2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7.2946487979142901E-3</v>
      </c>
      <c r="I31" s="17">
        <f>(SUMIFS(TICARETHANEAG2,KAYNAK,A31,SEBEP,B31,SÜRE,"Uzun",BİLDİRİM,"Bildirimli",İL,$B$10,İLÇE,$B$11)/VLOOKUP($B$11,ABONE2,9,FALSE))</f>
        <v>5.0943650177122241E-3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4.8568101089823462E-3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3.4031802028963044E-3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0.14727427587857683</v>
      </c>
      <c r="D33" s="17">
        <f t="shared" ref="D33:O33" si="14">SUM(D28:D32)</f>
        <v>0</v>
      </c>
      <c r="E33" s="17">
        <f t="shared" si="14"/>
        <v>0.14705060209351342</v>
      </c>
      <c r="F33" s="17">
        <f t="shared" si="14"/>
        <v>0.14552580660233355</v>
      </c>
      <c r="G33" s="17">
        <f t="shared" si="14"/>
        <v>0.13048216178274688</v>
      </c>
      <c r="H33" s="17">
        <f t="shared" si="14"/>
        <v>0.13742716919559772</v>
      </c>
      <c r="I33" s="17">
        <f t="shared" si="14"/>
        <v>0.4306331236035113</v>
      </c>
      <c r="J33" s="17">
        <f t="shared" si="14"/>
        <v>2.0923008521062783</v>
      </c>
      <c r="K33" s="17">
        <f t="shared" si="14"/>
        <v>0.50811821236558941</v>
      </c>
      <c r="L33" s="17">
        <f t="shared" si="14"/>
        <v>0</v>
      </c>
      <c r="M33" s="17">
        <f t="shared" si="14"/>
        <v>93.755762224124751</v>
      </c>
      <c r="N33" s="17">
        <f t="shared" si="14"/>
        <v>62.503841482749834</v>
      </c>
      <c r="O33" s="17">
        <f t="shared" si="14"/>
        <v>0.25623360827785807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19723</v>
      </c>
      <c r="D37" s="22">
        <f>VLOOKUP($B$11,ABONE2,4,FALSE)</f>
        <v>30</v>
      </c>
      <c r="E37" s="22">
        <f>VLOOKUP($B$11,ABONE2,5,FALSE)</f>
        <v>19753</v>
      </c>
      <c r="F37" s="22">
        <f>VLOOKUP($B$11,ABONE2,6,FALSE)</f>
        <v>897</v>
      </c>
      <c r="G37" s="22">
        <f>VLOOKUP($B$11,ABONE2,7,FALSE)</f>
        <v>1046</v>
      </c>
      <c r="H37" s="22">
        <f>VLOOKUP($B$11,ABONE2,8,FALSE)</f>
        <v>1943</v>
      </c>
      <c r="I37" s="22">
        <f>VLOOKUP($B$11,ABONE2,9,FALSE)</f>
        <v>4089</v>
      </c>
      <c r="J37" s="22">
        <f>VLOOKUP($B$11,ABONE2,10,FALSE)</f>
        <v>200</v>
      </c>
      <c r="K37" s="22">
        <f>VLOOKUP($B$11,ABONE2,11,FALSE)</f>
        <v>4289</v>
      </c>
      <c r="L37" s="36">
        <f>VLOOKUP($B$11,ABONE2,12,FALSE)</f>
        <v>7</v>
      </c>
      <c r="M37" s="36">
        <f>VLOOKUP($B$11,ABONE2,13,FALSE)</f>
        <v>14</v>
      </c>
      <c r="N37" s="36">
        <f>VLOOKUP($B$11,ABONE2,14,FALSE)</f>
        <v>21</v>
      </c>
      <c r="O37" s="36">
        <f>VLOOKUP($B$11,ABONE2,15,FALSE)</f>
        <v>26006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2655.6637166666669</v>
      </c>
      <c r="D38" s="22">
        <f>VLOOKUP($B$11,TUKETIM,4,FALSE)</f>
        <v>2.236933333333333</v>
      </c>
      <c r="E38" s="22">
        <f>VLOOKUP($B$11,TUKETIM,5,FALSE)</f>
        <v>2657.90065</v>
      </c>
      <c r="F38" s="22">
        <f>VLOOKUP($B$11,TUKETIM,6,FALSE)</f>
        <v>267.52501666666666</v>
      </c>
      <c r="G38" s="22">
        <f>VLOOKUP($B$11,TUKETIM,7,FALSE)</f>
        <v>7513.8110000000006</v>
      </c>
      <c r="H38" s="22">
        <f>VLOOKUP($B$11,TUKETIM,8,FALSE)</f>
        <v>7781.3360166666671</v>
      </c>
      <c r="I38" s="22">
        <f>VLOOKUP($B$11,TUKETIM,9,FALSE)</f>
        <v>1125.2921249999997</v>
      </c>
      <c r="J38" s="22">
        <f>VLOOKUP($B$11,TUKETIM,10,FALSE)</f>
        <v>1275.4798916666668</v>
      </c>
      <c r="K38" s="22">
        <f>VLOOKUP($B$11,TUKETIM,11,FALSE)</f>
        <v>2400.7720166666668</v>
      </c>
      <c r="L38" s="36">
        <f>VLOOKUP($B$11,TUKETIM,12,FALSE)</f>
        <v>45.613083333333343</v>
      </c>
      <c r="M38" s="36">
        <f>VLOOKUP($B$11,TUKETIM,13,FALSE)</f>
        <v>248.31821666666667</v>
      </c>
      <c r="N38" s="36">
        <f>VLOOKUP($B$11,TUKETIM,14,FALSE)</f>
        <v>293.93130000000002</v>
      </c>
      <c r="O38" s="36">
        <f>VLOOKUP($B$11,TUKETIM,15,FALSE)</f>
        <v>13133.939983333334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83915.13</v>
      </c>
      <c r="D39" s="22">
        <f>VLOOKUP($B$11,ANLASMA,4,FALSE)</f>
        <v>186.476</v>
      </c>
      <c r="E39" s="22">
        <f>VLOOKUP($B$11,ANLASMA,5,FALSE)</f>
        <v>84101.606</v>
      </c>
      <c r="F39" s="22">
        <f>VLOOKUP($B$11,ANLASMA,6,FALSE)</f>
        <v>4093.4839999999999</v>
      </c>
      <c r="G39" s="22">
        <f>VLOOKUP($B$11,ANLASMA,7,FALSE)</f>
        <v>11944.316000000001</v>
      </c>
      <c r="H39" s="22">
        <f>VLOOKUP($B$11,ANLASMA,8,FALSE)</f>
        <v>16037.800000000001</v>
      </c>
      <c r="I39" s="22">
        <f>VLOOKUP($B$11,ANLASMA,9,FALSE)</f>
        <v>21196.841</v>
      </c>
      <c r="J39" s="22">
        <f>VLOOKUP($B$11,ANLASMA,10,FALSE)</f>
        <v>16805.68</v>
      </c>
      <c r="K39" s="22">
        <f>VLOOKUP($B$11,ANLASMA,11,FALSE)</f>
        <v>38002.521000000001</v>
      </c>
      <c r="L39" s="36">
        <f>VLOOKUP($B$11,ANLASMA,12,FALSE)</f>
        <v>117.25</v>
      </c>
      <c r="M39" s="36">
        <f>VLOOKUP($B$11,ANLASMA,13,FALSE)</f>
        <v>1886</v>
      </c>
      <c r="N39" s="36">
        <f>VLOOKUP($B$11,ANLASMA,14,FALSE)</f>
        <v>2003.25</v>
      </c>
      <c r="O39" s="36">
        <f>VLOOKUP($B$11,ANLASMA,15,FALSE)</f>
        <v>140145.177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" zoomScale="80" zoomScaleNormal="8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(SUMIFS(MESKENAG2,KAYNAK,A15,SEBEP,B15,SÜRE,"Uzun",BİLDİRİM,"Bildirimsiz",İL,$B$10)/VLOOKUP($B$10,ABONE2,3,FALSE))</f>
        <v>3.7846038160498645E-3</v>
      </c>
      <c r="D15" s="17">
        <f t="shared" ref="D15:D24" si="1">(SUMIFS(MESKENOG2,KAYNAK,A15,SEBEP,B15,SÜRE,"Uzun",BİLDİRİM,"Bildirimsiz",İL,$B$10)/VLOOKUP($B$10,ABONE2,4,FALSE))</f>
        <v>1.7471309349530624E-2</v>
      </c>
      <c r="E15" s="17">
        <f t="shared" ref="E15:E24" si="2">(SUMIFS(MESKENAG2,KAYNAK,A15,SEBEP,B15,SÜRE,"Uzun",BİLDİRİM,"Bildirimsiz",İL,$B$10)+SUMIFS(MESKENOG2,KAYNAK,A15,SEBEP,B15,SÜRE,"Uzun",BİLDİRİM,"Bildirimsiz",İL,$B$10))/VLOOKUP($B$10,ABONE2,5,FALSE)</f>
        <v>3.7961571404704999E-3</v>
      </c>
      <c r="F15" s="17">
        <f t="shared" ref="F15:F24" si="3">(SUMIFS(TARIMSALAG2,KAYNAK,A15,SEBEP,B15,SÜRE,"Uzun",BİLDİRİM,"Bildirimsiz",İL,$B$10)/VLOOKUP($B$10,ABONE2,6,FALSE))</f>
        <v>1.8056261567679678E-2</v>
      </c>
      <c r="G15" s="17">
        <f t="shared" ref="G15:G24" si="4">(SUMIFS(TARIMSALOG2,KAYNAK,A15,SEBEP,B15,SÜRE,"Uzun",BİLDİRİM,"Bildirimsiz",İL,$B$10)/VLOOKUP($B$10,ABONE2,7,FALSE))</f>
        <v>8.5727114555592038E-2</v>
      </c>
      <c r="H15" s="17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3.9103153126637751E-2</v>
      </c>
      <c r="I15" s="17">
        <f t="shared" ref="I15:I24" si="6">(SUMIFS(TICARETHANEAG2,KAYNAK,A15,SEBEP,B15,SÜRE,"Uzun",BİLDİRİM,"Bildirimsiz",İL,$B$10)/VLOOKUP($B$10,ABONE2,9,FALSE))</f>
        <v>8.4922841144516627E-3</v>
      </c>
      <c r="J15" s="17">
        <f t="shared" ref="J15:J24" si="7">(SUMIFS(TICARETHANEOG2,KAYNAK,A15,SEBEP,B15,SÜRE,"Uzun",BİLDİRİM,"Bildirimsiz",İL,$B$10)/VLOOKUP($B$10,ABONE2,10,FALSE))</f>
        <v>0.31344527229731983</v>
      </c>
      <c r="K15" s="17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2.0824991806714353E-2</v>
      </c>
      <c r="L15" s="17">
        <f t="shared" ref="L15:L24" si="9">(SUMIFS(SANAYIAG2,KAYNAK,A15,SEBEP,B15,SÜRE,"Uzun",BİLDİRİM,"Bildirimsiz",İL,$B$10)/VLOOKUP($B$10,ABONE2,12,FALSE))</f>
        <v>1.184283821822371E-2</v>
      </c>
      <c r="M15" s="17">
        <f t="shared" ref="M15:M24" si="10">(SUMIFS(SANAYIOG2,KAYNAK,A15,SEBEP,B15,SÜRE,"Uzun",BİLDİRİM,"Bildirimsiz",İL,$B$10)/VLOOKUP($B$10,ABONE2,13,FALSE))</f>
        <v>3.4333362054616208</v>
      </c>
      <c r="N15" s="17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1.9669819052144508</v>
      </c>
      <c r="O15" s="23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1.1187658287611361E-2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0.23768948725200292</v>
      </c>
      <c r="D17" s="17">
        <f t="shared" si="1"/>
        <v>0.77769772984735186</v>
      </c>
      <c r="E17" s="17">
        <f t="shared" si="2"/>
        <v>0.23814532305567823</v>
      </c>
      <c r="F17" s="17">
        <f t="shared" si="3"/>
        <v>0.61937979519776842</v>
      </c>
      <c r="G17" s="17">
        <f t="shared" si="4"/>
        <v>3.189086192523543</v>
      </c>
      <c r="H17" s="17">
        <f t="shared" si="5"/>
        <v>1.4186061902387348</v>
      </c>
      <c r="I17" s="17">
        <f t="shared" si="6"/>
        <v>0.51493781586829757</v>
      </c>
      <c r="J17" s="17">
        <f t="shared" si="7"/>
        <v>30.066417986533306</v>
      </c>
      <c r="K17" s="17">
        <f t="shared" si="8"/>
        <v>1.7100392936080817</v>
      </c>
      <c r="L17" s="17">
        <f t="shared" si="9"/>
        <v>22.304000422181311</v>
      </c>
      <c r="M17" s="17">
        <f t="shared" si="10"/>
        <v>177.7279993379131</v>
      </c>
      <c r="N17" s="17">
        <f t="shared" si="11"/>
        <v>111.11771408831376</v>
      </c>
      <c r="O17" s="23">
        <f t="shared" si="12"/>
        <v>0.68919473277943533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2.2696371026742963E-3</v>
      </c>
      <c r="D18" s="17">
        <f t="shared" si="1"/>
        <v>4.1828022449677239E-2</v>
      </c>
      <c r="E18" s="17">
        <f t="shared" si="2"/>
        <v>2.3030294232990406E-3</v>
      </c>
      <c r="F18" s="17">
        <f t="shared" si="3"/>
        <v>2.9802079371494534E-3</v>
      </c>
      <c r="G18" s="17">
        <f t="shared" si="4"/>
        <v>2.8638238979778418E-2</v>
      </c>
      <c r="H18" s="17">
        <f t="shared" si="5"/>
        <v>1.0960331921504323E-2</v>
      </c>
      <c r="I18" s="17">
        <f t="shared" si="6"/>
        <v>7.0489970112389069E-3</v>
      </c>
      <c r="J18" s="17">
        <f t="shared" si="7"/>
        <v>0.30925323190178006</v>
      </c>
      <c r="K18" s="17">
        <f t="shared" si="8"/>
        <v>1.927054143510927E-2</v>
      </c>
      <c r="L18" s="17">
        <f t="shared" si="9"/>
        <v>0.40890551824561799</v>
      </c>
      <c r="M18" s="17">
        <f t="shared" si="10"/>
        <v>1.078027291450244</v>
      </c>
      <c r="N18" s="17">
        <f t="shared" si="11"/>
        <v>0.79126081721968988</v>
      </c>
      <c r="O18" s="23">
        <f t="shared" si="12"/>
        <v>6.5283152445954149E-3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6.5472025604034631E-2</v>
      </c>
      <c r="D21" s="17">
        <f t="shared" si="1"/>
        <v>0</v>
      </c>
      <c r="E21" s="17">
        <f t="shared" si="2"/>
        <v>6.5416758867241825E-2</v>
      </c>
      <c r="F21" s="17">
        <f t="shared" si="3"/>
        <v>5.5110366639130007E-2</v>
      </c>
      <c r="G21" s="17">
        <f t="shared" si="4"/>
        <v>1.1936688021702917E-3</v>
      </c>
      <c r="H21" s="17">
        <f t="shared" si="5"/>
        <v>3.8341272671978462E-2</v>
      </c>
      <c r="I21" s="17">
        <f t="shared" si="6"/>
        <v>0.19946511982964699</v>
      </c>
      <c r="J21" s="17">
        <f t="shared" si="7"/>
        <v>1.9294764828193225E-2</v>
      </c>
      <c r="K21" s="17">
        <f t="shared" si="8"/>
        <v>0.19217878911918454</v>
      </c>
      <c r="L21" s="17">
        <f t="shared" si="9"/>
        <v>10.236869650570966</v>
      </c>
      <c r="M21" s="17">
        <f t="shared" si="10"/>
        <v>0</v>
      </c>
      <c r="N21" s="17">
        <f t="shared" si="11"/>
        <v>4.3872298502447</v>
      </c>
      <c r="O21" s="23">
        <f t="shared" si="12"/>
        <v>8.9649106691067168E-2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9.3653772109567252E-4</v>
      </c>
      <c r="D22" s="17">
        <f t="shared" si="1"/>
        <v>0</v>
      </c>
      <c r="E22" s="17">
        <f t="shared" si="2"/>
        <v>9.3574716385766421E-4</v>
      </c>
      <c r="F22" s="17">
        <f t="shared" si="3"/>
        <v>1.3167973994534497E-5</v>
      </c>
      <c r="G22" s="17">
        <f t="shared" si="4"/>
        <v>0</v>
      </c>
      <c r="H22" s="17">
        <f t="shared" si="5"/>
        <v>9.0724896245701891E-6</v>
      </c>
      <c r="I22" s="17">
        <f t="shared" si="6"/>
        <v>1.0476465425904719E-3</v>
      </c>
      <c r="J22" s="17">
        <f t="shared" si="7"/>
        <v>0</v>
      </c>
      <c r="K22" s="17">
        <f t="shared" si="8"/>
        <v>1.0052783118295059E-3</v>
      </c>
      <c r="L22" s="17">
        <f t="shared" si="9"/>
        <v>1.2838233392813815E-3</v>
      </c>
      <c r="M22" s="17">
        <f t="shared" si="10"/>
        <v>0</v>
      </c>
      <c r="N22" s="17">
        <f t="shared" si="11"/>
        <v>5.5021000254916355E-4</v>
      </c>
      <c r="O22" s="23">
        <f t="shared" si="12"/>
        <v>8.9456566429984251E-4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0.31015229149585744</v>
      </c>
      <c r="D25" s="17">
        <f t="shared" ref="D25:O25" si="13">SUM(D15:D24)</f>
        <v>0.83699706164655974</v>
      </c>
      <c r="E25" s="17">
        <f t="shared" si="13"/>
        <v>0.31059701565054731</v>
      </c>
      <c r="F25" s="17">
        <f t="shared" si="13"/>
        <v>0.69553979931572218</v>
      </c>
      <c r="G25" s="17">
        <f t="shared" si="13"/>
        <v>3.3046452148610839</v>
      </c>
      <c r="H25" s="17">
        <f t="shared" si="13"/>
        <v>1.50702002044848</v>
      </c>
      <c r="I25" s="17">
        <f t="shared" si="13"/>
        <v>0.73099186336622568</v>
      </c>
      <c r="J25" s="17">
        <f t="shared" si="13"/>
        <v>30.708411255560598</v>
      </c>
      <c r="K25" s="17">
        <f t="shared" si="13"/>
        <v>1.9433188942809194</v>
      </c>
      <c r="L25" s="17">
        <f t="shared" si="13"/>
        <v>32.962902252555395</v>
      </c>
      <c r="M25" s="17">
        <f t="shared" si="13"/>
        <v>182.23936283482496</v>
      </c>
      <c r="N25" s="17">
        <f t="shared" si="13"/>
        <v>118.26373687099515</v>
      </c>
      <c r="O25" s="17">
        <f t="shared" si="13"/>
        <v>0.79745437866700908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(SUMIFS(MESKENAG2,KAYNAK,A28,SEBEP,B28,SÜRE,"Uzun",BİLDİRİM,"Bildirimli",İL,$B$10)/VLOOKUP($B$10,ABONE2,3,FALSE))</f>
        <v>0</v>
      </c>
      <c r="D28" s="17">
        <f>(SUMIFS(MESKENOG2,KAYNAK,A28,SEBEP,B28,SÜRE,"Uzun",BİLDİRİM,"Bildirimli",İL,$B$10)/VLOOKUP($B$10,ABONE2,4,FALSE))</f>
        <v>0</v>
      </c>
      <c r="E28" s="17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7">
        <f>(SUMIFS(TARIMSALAG2,KAYNAK,A28,SEBEP,B28,SÜRE,"Uzun",BİLDİRİM,"Bildirimli",İL,$B$10)/VLOOKUP($B$10,ABONE2,6,FALSE))</f>
        <v>0</v>
      </c>
      <c r="G28" s="17">
        <f>(SUMIFS(TARIMSALOG2,KAYNAK,A28,SEBEP,B28,SÜRE,"Uzun",BİLDİRİM,"Bildirimli",İL,$B$10)/VLOOKUP($B$10,ABONE2,7,FALSE))</f>
        <v>0</v>
      </c>
      <c r="H28" s="17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7">
        <f>(SUMIFS(TICARETHANEAG2,KAYNAK,A28,SEBEP,B28,SÜRE,"Uzun",BİLDİRİM,"Bildirimli",İL,$B$10)/VLOOKUP($B$10,ABONE2,9,FALSE))</f>
        <v>0</v>
      </c>
      <c r="J28" s="17">
        <f>(SUMIFS(TICARETHANEOG2,KAYNAK,A28,SEBEP,B28,SÜRE,"Uzun",BİLDİRİM,"Bildirimli",İL,$B$10)/VLOOKUP($B$10,ABONE2,10,FALSE))</f>
        <v>0</v>
      </c>
      <c r="K28" s="17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7">
        <f>(SUMIFS(SANAYIAG2,KAYNAK,A28,SEBEP,B28,SÜRE,"Uzun",BİLDİRİM,"Bildirimli",İL,$B$10)/VLOOKUP($B$10,ABONE2,12,FALSE))</f>
        <v>0</v>
      </c>
      <c r="M28" s="17">
        <f>(SUMIFS(SANAYIOG2,KAYNAK,A28,SEBEP,B28,SÜRE,"Uzun",BİLDİRİM,"Bildirimli",İL,$B$10)/VLOOKUP($B$10,ABONE2,13,FALSE))</f>
        <v>0</v>
      </c>
      <c r="N28" s="17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23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(SUMIFS(MESKENAG2,KAYNAK,A29,SEBEP,B29,SÜRE,"Uzun",BİLDİRİM,"Bildirimli",İL,$B$10)/VLOOKUP($B$10,ABONE2,3,FALSE))</f>
        <v>0.22250730376857347</v>
      </c>
      <c r="D29" s="17">
        <f>(SUMIFS(MESKENOG2,KAYNAK,A29,SEBEP,B29,SÜRE,"Uzun",BİLDİRİM,"Bildirimli",İL,$B$10)/VLOOKUP($B$10,ABONE2,4,FALSE))</f>
        <v>0.89576794268592641</v>
      </c>
      <c r="E29" s="17">
        <f>(SUMIFS(MESKENAG2,KAYNAK,A29,SEBEP,B29,SÜRE,"Uzun",BİLDİRİM,"Bildirimli",İL,$B$10)+SUMIFS(MESKENOG2,KAYNAK,A29,SEBEP,B29,SÜRE,"Uzun",BİLDİRİM,"Bildirimli",İL,$B$10))/VLOOKUP($B$10,ABONE2,5,FALSE)</f>
        <v>0.22307562158340691</v>
      </c>
      <c r="F29" s="17">
        <f>(SUMIFS(TARIMSALAG2,KAYNAK,A29,SEBEP,B29,SÜRE,"Uzun",BİLDİRİM,"Bildirimli",İL,$B$10)/VLOOKUP($B$10,ABONE2,6,FALSE))</f>
        <v>0.35400476985897905</v>
      </c>
      <c r="G29" s="17">
        <f>(SUMIFS(TARIMSALOG2,KAYNAK,A29,SEBEP,B29,SÜRE,"Uzun",BİLDİRİM,"Bildirimli",İL,$B$10)/VLOOKUP($B$10,ABONE2,7,FALSE))</f>
        <v>1.6771231837926401</v>
      </c>
      <c r="H29" s="17">
        <f>(SUMIFS(TARIMSALAG2,KAYNAK,A29,SEBEP,B29,SÜRE,"Uzun",BİLDİRİM,"Bildirimli",İL,$B$10)+SUMIFS(TARIMSALOG2,KAYNAK,A29,SEBEP,B29,SÜRE,"Uzun",BİLDİRİM,"Bildirimli",İL,$B$10))/VLOOKUP($B$10,ABONE2,8,FALSE)</f>
        <v>0.76551915970561801</v>
      </c>
      <c r="I29" s="17">
        <f>(SUMIFS(TICARETHANEAG2,KAYNAK,A29,SEBEP,B29,SÜRE,"Uzun",BİLDİRİM,"Bildirimli",İL,$B$10)/VLOOKUP($B$10,ABONE2,9,FALSE))</f>
        <v>0.68015163073541873</v>
      </c>
      <c r="J29" s="17">
        <f>(SUMIFS(TICARETHANEOG2,KAYNAK,A29,SEBEP,B29,SÜRE,"Uzun",BİLDİRİM,"Bildirimli",İL,$B$10)/VLOOKUP($B$10,ABONE2,10,FALSE))</f>
        <v>11.711828128821056</v>
      </c>
      <c r="K29" s="17">
        <f>(SUMIFS(TICARETHANEAG2,KAYNAK,A29,SEBEP,B29,SÜRE,"Uzun",BİLDİRİM,"Bildirimli",İL,$B$10)+SUMIFS(TICARETHANEOG2,KAYNAK,A29,SEBEP,B29,SÜRE,"Uzun",BİLDİRİM,"Bildirimli",İL,$B$10))/VLOOKUP($B$10,ABONE2,11,FALSE)</f>
        <v>1.1262874184749709</v>
      </c>
      <c r="L29" s="17">
        <f>(SUMIFS(SANAYIAG2,KAYNAK,A29,SEBEP,B29,SÜRE,"Uzun",BİLDİRİM,"Bildirimli",İL,$B$10)/VLOOKUP($B$10,ABONE2,12,FALSE))</f>
        <v>37.821500429679155</v>
      </c>
      <c r="M29" s="17">
        <f>(SUMIFS(SANAYIOG2,KAYNAK,A29,SEBEP,B29,SÜRE,"Uzun",BİLDİRİM,"Bildirimli",İL,$B$10)/VLOOKUP($B$10,ABONE2,13,FALSE))</f>
        <v>81.014918680348913</v>
      </c>
      <c r="N29" s="17">
        <f>(SUMIFS(SANAYIAG2,KAYNAK,A29,SEBEP,B29,SÜRE,"Uzun",BİLDİRİM,"Bildirimli",İL,$B$10)+SUMIFS(SANAYIOG2,KAYNAK,A29,SEBEP,B29,SÜRE,"Uzun",BİLDİRİM,"Bildirimli",İL,$B$10))/VLOOKUP($B$10,ABONE2,14,FALSE)</f>
        <v>62.50345371577616</v>
      </c>
      <c r="O29" s="23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0.48153492954477184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(SUMIFS(MESKENAG2,KAYNAK,A30,SEBEP,B30,SÜRE,"Uzun",BİLDİRİM,"Bildirimli",İL,$B$10)/VLOOKUP($B$10,ABONE2,3,FALSE))</f>
        <v>0</v>
      </c>
      <c r="D30" s="17">
        <f>(SUMIFS(MESKENOG2,KAYNAK,A30,SEBEP,B30,SÜRE,"Uzun",BİLDİRİM,"Bildirimli",İL,$B$10)/VLOOKUP($B$10,ABONE2,4,FALSE))</f>
        <v>0</v>
      </c>
      <c r="E30" s="17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7">
        <f>(SUMIFS(TARIMSALAG2,KAYNAK,A30,SEBEP,B30,SÜRE,"Uzun",BİLDİRİM,"Bildirimli",İL,$B$10)/VLOOKUP($B$10,ABONE2,6,FALSE))</f>
        <v>0</v>
      </c>
      <c r="G30" s="17">
        <f>(SUMIFS(TARIMSALOG2,KAYNAK,A30,SEBEP,B30,SÜRE,"Uzun",BİLDİRİM,"Bildirimli",İL,$B$10)/VLOOKUP($B$10,ABONE2,7,FALSE))</f>
        <v>0</v>
      </c>
      <c r="H30" s="17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7">
        <f>(SUMIFS(TICARETHANEAG2,KAYNAK,A30,SEBEP,B30,SÜRE,"Uzun",BİLDİRİM,"Bildirimli",İL,$B$10)/VLOOKUP($B$10,ABONE2,9,FALSE))</f>
        <v>0</v>
      </c>
      <c r="J30" s="17">
        <f>(SUMIFS(TICARETHANEOG2,KAYNAK,A30,SEBEP,B30,SÜRE,"Uzun",BİLDİRİM,"Bildirimli",İL,$B$10)/VLOOKUP($B$10,ABONE2,10,FALSE))</f>
        <v>0</v>
      </c>
      <c r="K30" s="17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7">
        <f>(SUMIFS(SANAYIAG2,KAYNAK,A30,SEBEP,B30,SÜRE,"Uzun",BİLDİRİM,"Bildirimli",İL,$B$10)/VLOOKUP($B$10,ABONE2,12,FALSE))</f>
        <v>0</v>
      </c>
      <c r="M30" s="17">
        <f>(SUMIFS(SANAYIOG2,KAYNAK,A30,SEBEP,B30,SÜRE,"Uzun",BİLDİRİM,"Bildirimli",İL,$B$10)/VLOOKUP($B$10,ABONE2,13,FALSE))</f>
        <v>0</v>
      </c>
      <c r="N30" s="17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23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(SUMIFS(MESKENAG2,KAYNAK,A31,SEBEP,B31,SÜRE,"Uzun",BİLDİRİM,"Bildirimli",İL,$B$10)/VLOOKUP($B$10,ABONE2,3,FALSE))</f>
        <v>3.4644653967323844E-2</v>
      </c>
      <c r="D31" s="17">
        <f>(SUMIFS(MESKENOG2,KAYNAK,A31,SEBEP,B31,SÜRE,"Uzun",BİLDİRİM,"Bildirimli",İL,$B$10)/VLOOKUP($B$10,ABONE2,4,FALSE))</f>
        <v>0</v>
      </c>
      <c r="E31" s="17">
        <f>(SUMIFS(MESKENAG2,KAYNAK,A31,SEBEP,B31,SÜRE,"Uzun",BİLDİRİM,"Bildirimli",İL,$B$10)+SUMIFS(MESKENOG2,KAYNAK,A31,SEBEP,B31,SÜRE,"Uzun",BİLDİRİM,"Bildirimli",İL,$B$10))/VLOOKUP($B$10,ABONE2,5,FALSE)</f>
        <v>3.4615409462446754E-2</v>
      </c>
      <c r="F31" s="17">
        <f>(SUMIFS(TARIMSALAG2,KAYNAK,A31,SEBEP,B31,SÜRE,"Uzun",BİLDİRİM,"Bildirimli",İL,$B$10)/VLOOKUP($B$10,ABONE2,6,FALSE))</f>
        <v>1.1278542465207764E-2</v>
      </c>
      <c r="G31" s="17">
        <f>(SUMIFS(TARIMSALOG2,KAYNAK,A31,SEBEP,B31,SÜRE,"Uzun",BİLDİRİM,"Bildirimli",İL,$B$10)/VLOOKUP($B$10,ABONE2,7,FALSE))</f>
        <v>4.1944569572662606E-4</v>
      </c>
      <c r="H31" s="17">
        <f>(SUMIFS(TARIMSALAG2,KAYNAK,A31,SEBEP,B31,SÜRE,"Uzun",BİLDİRİM,"Bildirimli",İL,$B$10)+SUMIFS(TARIMSALOG2,KAYNAK,A31,SEBEP,B31,SÜRE,"Uzun",BİLDİRİM,"Bildirimli",İL,$B$10))/VLOOKUP($B$10,ABONE2,8,FALSE)</f>
        <v>7.9011617755284716E-3</v>
      </c>
      <c r="I31" s="17">
        <f>(SUMIFS(TICARETHANEAG2,KAYNAK,A31,SEBEP,B31,SÜRE,"Uzun",BİLDİRİM,"Bildirimli",İL,$B$10)/VLOOKUP($B$10,ABONE2,9,FALSE))</f>
        <v>0.16387370310141916</v>
      </c>
      <c r="J31" s="17">
        <f>(SUMIFS(TICARETHANEOG2,KAYNAK,A31,SEBEP,B31,SÜRE,"Uzun",BİLDİRİM,"Bildirimli",İL,$B$10)/VLOOKUP($B$10,ABONE2,10,FALSE))</f>
        <v>0</v>
      </c>
      <c r="K31" s="17">
        <f>(SUMIFS(TICARETHANEAG2,KAYNAK,A31,SEBEP,B31,SÜRE,"Uzun",BİLDİRİM,"Bildirimli",İL,$B$10)+SUMIFS(TICARETHANEOG2,KAYNAK,A31,SEBEP,B31,SÜRE,"Uzun",BİLDİRİM,"Bildirimli",İL,$B$10))/VLOOKUP($B$10,ABONE2,11,FALSE)</f>
        <v>0.15724643084269799</v>
      </c>
      <c r="L31" s="17">
        <f>(SUMIFS(SANAYIAG2,KAYNAK,A31,SEBEP,B31,SÜRE,"Uzun",BİLDİRİM,"Bildirimli",İL,$B$10)/VLOOKUP($B$10,ABONE2,12,FALSE))</f>
        <v>10.638204789805464</v>
      </c>
      <c r="M31" s="17">
        <f>(SUMIFS(SANAYIOG2,KAYNAK,A31,SEBEP,B31,SÜRE,"Uzun",BİLDİRİM,"Bildirimli",İL,$B$10)/VLOOKUP($B$10,ABONE2,13,FALSE))</f>
        <v>0</v>
      </c>
      <c r="N31" s="17">
        <f>(SUMIFS(SANAYIAG2,KAYNAK,A31,SEBEP,B31,SÜRE,"Uzun",BİLDİRİM,"Bildirimli",İL,$B$10)+SUMIFS(SANAYIOG2,KAYNAK,A31,SEBEP,B31,SÜRE,"Uzun",BİLDİRİM,"Bildirimli",İL,$B$10))/VLOOKUP($B$10,ABONE2,14,FALSE)</f>
        <v>4.5592306242023417</v>
      </c>
      <c r="O31" s="23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5.8520815692303947E-2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(SUMIFS(MESKENAG2,KAYNAK,A32,SEBEP,B32,SÜRE,"Uzun",BİLDİRİM,"Bildirimli",İL,$B$10)/VLOOKUP($B$10,ABONE2,3,FALSE))</f>
        <v>0</v>
      </c>
      <c r="D32" s="17">
        <f>(SUMIFS(MESKENOG2,KAYNAK,A32,SEBEP,B32,SÜRE,"Uzun",BİLDİRİM,"Bildirimli",İL,$B$10)/VLOOKUP($B$10,ABONE2,4,FALSE))</f>
        <v>0</v>
      </c>
      <c r="E32" s="17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7">
        <f>(SUMIFS(TARIMSALAG2,KAYNAK,A32,SEBEP,B32,SÜRE,"Uzun",BİLDİRİM,"Bildirimli",İL,$B$10)/VLOOKUP($B$10,ABONE2,6,FALSE))</f>
        <v>0</v>
      </c>
      <c r="G32" s="17">
        <f>(SUMIFS(TARIMSALOG2,KAYNAK,A32,SEBEP,B32,SÜRE,"Uzun",BİLDİRİM,"Bildirimli",İL,$B$10)/VLOOKUP($B$10,ABONE2,7,FALSE))</f>
        <v>0</v>
      </c>
      <c r="H32" s="17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7">
        <f>(SUMIFS(TICARETHANEAG2,KAYNAK,A32,SEBEP,B32,SÜRE,"Uzun",BİLDİRİM,"Bildirimli",İL,$B$10)/VLOOKUP($B$10,ABONE2,9,FALSE))</f>
        <v>0</v>
      </c>
      <c r="J32" s="17">
        <f>(SUMIFS(TICARETHANEOG2,KAYNAK,A32,SEBEP,B32,SÜRE,"Uzun",BİLDİRİM,"Bildirimli",İL,$B$10)/VLOOKUP($B$10,ABONE2,10,FALSE))</f>
        <v>0</v>
      </c>
      <c r="K32" s="17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7">
        <f>(SUMIFS(SANAYIAG2,KAYNAK,A32,SEBEP,B32,SÜRE,"Uzun",BİLDİRİM,"Bildirimli",İL,$B$10)/VLOOKUP($B$10,ABONE2,12,FALSE))</f>
        <v>0</v>
      </c>
      <c r="M32" s="17">
        <f>(SUMIFS(SANAYIOG2,KAYNAK,A32,SEBEP,B32,SÜRE,"Uzun",BİLDİRİM,"Bildirimli",İL,$B$10)/VLOOKUP($B$10,ABONE2,13,FALSE))</f>
        <v>0</v>
      </c>
      <c r="N32" s="17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23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0.25715195773589733</v>
      </c>
      <c r="D33" s="17">
        <f t="shared" ref="D33:O33" si="14">SUM(D28:D32)</f>
        <v>0.89576794268592641</v>
      </c>
      <c r="E33" s="17">
        <f t="shared" si="14"/>
        <v>0.25769103104585367</v>
      </c>
      <c r="F33" s="17">
        <f t="shared" si="14"/>
        <v>0.36528331232418682</v>
      </c>
      <c r="G33" s="17">
        <f t="shared" si="14"/>
        <v>1.6775426294883669</v>
      </c>
      <c r="H33" s="17">
        <f t="shared" si="14"/>
        <v>0.77342032148114648</v>
      </c>
      <c r="I33" s="17">
        <f t="shared" si="14"/>
        <v>0.84402533383683787</v>
      </c>
      <c r="J33" s="17">
        <f t="shared" si="14"/>
        <v>11.711828128821056</v>
      </c>
      <c r="K33" s="17">
        <f t="shared" si="14"/>
        <v>1.2835338493176689</v>
      </c>
      <c r="L33" s="17">
        <f t="shared" si="14"/>
        <v>48.459705219484619</v>
      </c>
      <c r="M33" s="17">
        <f t="shared" si="14"/>
        <v>81.014918680348913</v>
      </c>
      <c r="N33" s="17">
        <f t="shared" si="14"/>
        <v>67.062684339978503</v>
      </c>
      <c r="O33" s="17">
        <f t="shared" si="14"/>
        <v>0.54005574523707578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VLOOKUP($B$10,ABONE2,3,FALSE)</f>
        <v>686520</v>
      </c>
      <c r="D37" s="22">
        <f>VLOOKUP($B$10,ABONE2,4,FALSE)</f>
        <v>580</v>
      </c>
      <c r="E37" s="22">
        <f>VLOOKUP($B$10,ABONE2,5,FALSE)</f>
        <v>687100</v>
      </c>
      <c r="F37" s="22">
        <f>VLOOKUP($B$10,ABONE2,6,FALSE)</f>
        <v>33253</v>
      </c>
      <c r="G37" s="22">
        <f>VLOOKUP($B$10,ABONE2,7,FALSE)</f>
        <v>15011</v>
      </c>
      <c r="H37" s="22">
        <f>VLOOKUP($B$10,ABONE2,8,FALSE)</f>
        <v>48264</v>
      </c>
      <c r="I37" s="22">
        <f>VLOOKUP($B$10,ABONE2,9,FALSE)</f>
        <v>128886</v>
      </c>
      <c r="J37" s="22">
        <f>VLOOKUP($B$10,ABONE2,10,FALSE)</f>
        <v>5432</v>
      </c>
      <c r="K37" s="22">
        <f>VLOOKUP($B$10,ABONE2,11,FALSE)</f>
        <v>134318</v>
      </c>
      <c r="L37" s="36">
        <f>VLOOKUP($B$10,ABONE2,12,FALSE)</f>
        <v>534</v>
      </c>
      <c r="M37" s="36">
        <f>VLOOKUP($B$10,ABONE2,13,FALSE)</f>
        <v>712</v>
      </c>
      <c r="N37" s="36">
        <f>VLOOKUP($B$10,ABONE2,14,FALSE)</f>
        <v>1246</v>
      </c>
      <c r="O37" s="36">
        <f>VLOOKUP($B$10,ABONE2,15,FALSE)</f>
        <v>870928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VLOOKUP($B$10,TUKETIM,3,FALSE)</f>
        <v>114946.70175833334</v>
      </c>
      <c r="D38" s="22">
        <f>VLOOKUP($B$10,TUKETIM,4,FALSE)</f>
        <v>263.34069166666666</v>
      </c>
      <c r="E38" s="22">
        <f>VLOOKUP($B$10,TUKETIM,5,FALSE)</f>
        <v>115210.04245000001</v>
      </c>
      <c r="F38" s="22">
        <f>VLOOKUP($B$10,TUKETIM,6,FALSE)</f>
        <v>19042.112241666669</v>
      </c>
      <c r="G38" s="22">
        <f>VLOOKUP($B$10,TUKETIM,7,FALSE)</f>
        <v>30056.664541666662</v>
      </c>
      <c r="H38" s="22">
        <f>VLOOKUP($B$10,TUKETIM,8,FALSE)</f>
        <v>49098.776783333335</v>
      </c>
      <c r="I38" s="22">
        <f>VLOOKUP($B$10,TUKETIM,9,FALSE)</f>
        <v>54368.261708333332</v>
      </c>
      <c r="J38" s="22">
        <f>VLOOKUP($B$10,TUKETIM,10,FALSE)</f>
        <v>51611.337866666661</v>
      </c>
      <c r="K38" s="22">
        <f>VLOOKUP($B$10,TUKETIM,11,FALSE)</f>
        <v>105979.599575</v>
      </c>
      <c r="L38" s="36">
        <f>VLOOKUP($B$10,TUKETIM,12,FALSE)</f>
        <v>4514.4733583333327</v>
      </c>
      <c r="M38" s="36">
        <f>VLOOKUP($B$10,TUKETIM,13,FALSE)</f>
        <v>86043.364258333328</v>
      </c>
      <c r="N38" s="36">
        <f>VLOOKUP($B$10,TUKETIM,14,FALSE)</f>
        <v>90557.837616666657</v>
      </c>
      <c r="O38" s="36">
        <f>VLOOKUP($B$10,TUKETIM,15,FALSE)</f>
        <v>360846.25642500003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VLOOKUP($B$10,ANLASMA,3,FALSE)</f>
        <v>3281093.3569999998</v>
      </c>
      <c r="D39" s="22">
        <f>VLOOKUP($B$10,ANLASMA,4,FALSE)</f>
        <v>5332.7380000000003</v>
      </c>
      <c r="E39" s="22">
        <f>VLOOKUP($B$10,ANLASMA,5,FALSE)</f>
        <v>3286426.0949999997</v>
      </c>
      <c r="F39" s="22">
        <f>VLOOKUP($B$10,ANLASMA,6,FALSE)</f>
        <v>226471.78099999996</v>
      </c>
      <c r="G39" s="22">
        <f>VLOOKUP($B$10,ANLASMA,7,FALSE)</f>
        <v>297337.23600000003</v>
      </c>
      <c r="H39" s="22">
        <f>VLOOKUP($B$10,ANLASMA,8,FALSE)</f>
        <v>523809.01699999999</v>
      </c>
      <c r="I39" s="22">
        <f>VLOOKUP($B$10,ANLASMA,9,FALSE)</f>
        <v>716142.34100000001</v>
      </c>
      <c r="J39" s="22">
        <f>VLOOKUP($B$10,ANLASMA,10,FALSE)</f>
        <v>841340.63300000003</v>
      </c>
      <c r="K39" s="22">
        <f>VLOOKUP($B$10,ANLASMA,11,FALSE)</f>
        <v>1557482.9739999999</v>
      </c>
      <c r="L39" s="36">
        <f>VLOOKUP($B$10,ANLASMA,12,FALSE)</f>
        <v>18125.322999999997</v>
      </c>
      <c r="M39" s="36">
        <f>VLOOKUP($B$10,ANLASMA,13,FALSE)</f>
        <v>475735.69</v>
      </c>
      <c r="N39" s="36">
        <f>VLOOKUP($B$10,ANLASMA,14,FALSE)</f>
        <v>493861.01299999998</v>
      </c>
      <c r="O39" s="36">
        <f>VLOOKUP($B$10,ANLASMA,15,FALSE)</f>
        <v>5861579.0989999995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0.14228013281394775</v>
      </c>
      <c r="D17" s="17">
        <f t="shared" si="1"/>
        <v>3.952305408846709E-2</v>
      </c>
      <c r="E17" s="17">
        <f t="shared" si="2"/>
        <v>0.14200331393024698</v>
      </c>
      <c r="F17" s="17">
        <f t="shared" si="3"/>
        <v>0.34177532904251318</v>
      </c>
      <c r="G17" s="17">
        <f t="shared" si="4"/>
        <v>2.5051581663820972</v>
      </c>
      <c r="H17" s="17">
        <f t="shared" si="5"/>
        <v>0.98980831208825848</v>
      </c>
      <c r="I17" s="17">
        <f t="shared" si="6"/>
        <v>0.35393887999737217</v>
      </c>
      <c r="J17" s="17">
        <f t="shared" si="7"/>
        <v>7.0043924883536759</v>
      </c>
      <c r="K17" s="17">
        <f t="shared" si="8"/>
        <v>0.62851591199571688</v>
      </c>
      <c r="L17" s="17">
        <f t="shared" si="9"/>
        <v>31.573070871501464</v>
      </c>
      <c r="M17" s="17">
        <f t="shared" si="10"/>
        <v>153.92888194204602</v>
      </c>
      <c r="N17" s="17">
        <f t="shared" si="11"/>
        <v>90.711712888931331</v>
      </c>
      <c r="O17" s="23">
        <f t="shared" si="12"/>
        <v>0.46619147971422625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2.693410884003037E-2</v>
      </c>
      <c r="D18" s="17">
        <f t="shared" si="1"/>
        <v>0</v>
      </c>
      <c r="E18" s="17">
        <f t="shared" si="2"/>
        <v>2.6861550627641995E-2</v>
      </c>
      <c r="F18" s="17">
        <f t="shared" si="3"/>
        <v>1.4760689726660644E-2</v>
      </c>
      <c r="G18" s="17">
        <f t="shared" si="4"/>
        <v>2.6838716904010997E-2</v>
      </c>
      <c r="H18" s="17">
        <f t="shared" si="5"/>
        <v>1.8378616173128675E-2</v>
      </c>
      <c r="I18" s="17">
        <f t="shared" si="6"/>
        <v>7.5178265430632732E-2</v>
      </c>
      <c r="J18" s="17">
        <f t="shared" si="7"/>
        <v>8.411118779984432E-2</v>
      </c>
      <c r="K18" s="17">
        <f t="shared" si="8"/>
        <v>7.5547078665887515E-2</v>
      </c>
      <c r="L18" s="17">
        <f t="shared" si="9"/>
        <v>4.9898384696472435</v>
      </c>
      <c r="M18" s="17">
        <f t="shared" si="10"/>
        <v>2.2443218974209675</v>
      </c>
      <c r="N18" s="17">
        <f t="shared" si="11"/>
        <v>3.6628387930712099</v>
      </c>
      <c r="O18" s="23">
        <f t="shared" si="12"/>
        <v>4.3430757013848423E-2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2.0212688318344239E-2</v>
      </c>
      <c r="D21" s="17">
        <f t="shared" si="1"/>
        <v>0</v>
      </c>
      <c r="E21" s="17">
        <f t="shared" si="2"/>
        <v>2.0158237044658033E-2</v>
      </c>
      <c r="F21" s="17">
        <f t="shared" si="3"/>
        <v>8.2031256682647699E-2</v>
      </c>
      <c r="G21" s="17">
        <f t="shared" si="4"/>
        <v>0</v>
      </c>
      <c r="H21" s="17">
        <f t="shared" si="5"/>
        <v>5.7459110202822815E-2</v>
      </c>
      <c r="I21" s="17">
        <f t="shared" si="6"/>
        <v>2.1988590264661878E-2</v>
      </c>
      <c r="J21" s="17">
        <f t="shared" si="7"/>
        <v>9.0412879893616224E-3</v>
      </c>
      <c r="K21" s="17">
        <f t="shared" si="8"/>
        <v>2.1454035474794544E-2</v>
      </c>
      <c r="L21" s="17">
        <f t="shared" si="9"/>
        <v>2.7396140366285002E-2</v>
      </c>
      <c r="M21" s="17">
        <f t="shared" si="10"/>
        <v>0</v>
      </c>
      <c r="N21" s="17">
        <f t="shared" si="11"/>
        <v>1.4154672522580585E-2</v>
      </c>
      <c r="O21" s="23">
        <f t="shared" si="12"/>
        <v>2.2134943488951335E-2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0.18942692997232236</v>
      </c>
      <c r="D25" s="17">
        <f t="shared" ref="D25:O25" si="13">SUM(D15:D24)</f>
        <v>3.952305408846709E-2</v>
      </c>
      <c r="E25" s="17">
        <f t="shared" si="13"/>
        <v>0.18902310160254701</v>
      </c>
      <c r="F25" s="17">
        <f t="shared" si="13"/>
        <v>0.43856727545182156</v>
      </c>
      <c r="G25" s="17">
        <f t="shared" si="13"/>
        <v>2.5319968832861082</v>
      </c>
      <c r="H25" s="17">
        <f t="shared" si="13"/>
        <v>1.0656460384642099</v>
      </c>
      <c r="I25" s="17">
        <f t="shared" si="13"/>
        <v>0.45110573569266676</v>
      </c>
      <c r="J25" s="17">
        <f t="shared" si="13"/>
        <v>7.0975449641428821</v>
      </c>
      <c r="K25" s="17">
        <f t="shared" si="13"/>
        <v>0.7255170261363989</v>
      </c>
      <c r="L25" s="17">
        <f t="shared" si="13"/>
        <v>36.590305481514996</v>
      </c>
      <c r="M25" s="17">
        <f t="shared" si="13"/>
        <v>156.17320383946699</v>
      </c>
      <c r="N25" s="17">
        <f t="shared" si="13"/>
        <v>94.388706354525127</v>
      </c>
      <c r="O25" s="17">
        <f t="shared" si="13"/>
        <v>0.531757180217026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0.18216562562216676</v>
      </c>
      <c r="D29" s="17">
        <f>(SUMIFS(MESKENOG2,KAYNAK,A29,SEBEP,B29,SÜRE,"Uzun",BİLDİRİM,"Bildirimli",İL,$B$10,İLÇE,$B$11)/VLOOKUP($B$11,ABONE2,4,FALSE))</f>
        <v>5.3028375518217707E-2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0.18181774078677296</v>
      </c>
      <c r="F29" s="17">
        <f>(SUMIFS(TARIMSALAG2,KAYNAK,A29,SEBEP,B29,SÜRE,"Uzun",BİLDİRİM,"Bildirimli",İL,$B$10,İLÇE,$B$11)/VLOOKUP($B$11,ABONE2,6,FALSE))</f>
        <v>0.33440871299263009</v>
      </c>
      <c r="G29" s="17">
        <f>(SUMIFS(TARIMSALOG2,KAYNAK,A29,SEBEP,B29,SÜRE,"Uzun",BİLDİRİM,"Bildirimli",İL,$B$10,İLÇE,$B$11)/VLOOKUP($B$11,ABONE2,7,FALSE))</f>
        <v>5.2481840195568825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1.8063111497546904</v>
      </c>
      <c r="I29" s="17">
        <f>(SUMIFS(TICARETHANEAG2,KAYNAK,A29,SEBEP,B29,SÜRE,"Uzun",BİLDİRİM,"Bildirimli",İL,$B$10,İLÇE,$B$11)/VLOOKUP($B$11,ABONE2,9,FALSE))</f>
        <v>0.34503762738354143</v>
      </c>
      <c r="J29" s="17">
        <f>(SUMIFS(TICARETHANEOG2,KAYNAK,A29,SEBEP,B29,SÜRE,"Uzun",BİLDİRİM,"Bildirimli",İL,$B$10,İLÇE,$B$11)/VLOOKUP($B$11,ABONE2,10,FALSE))</f>
        <v>28.711358336459146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1.5161968606762295</v>
      </c>
      <c r="L29" s="17">
        <f>(SUMIFS(SANAYIAG2,KAYNAK,A29,SEBEP,B29,SÜRE,"Uzun",BİLDİRİM,"Bildirimli",İL,$B$10,İLÇE,$B$11)/VLOOKUP($B$11,ABONE2,12,FALSE))</f>
        <v>22.008611745043833</v>
      </c>
      <c r="M29" s="17">
        <f>(SUMIFS(SANAYIOG2,KAYNAK,A29,SEBEP,B29,SÜRE,"Uzun",BİLDİRİM,"Bildirimli",İL,$B$10,İLÇE,$B$11)/VLOOKUP($B$11,ABONE2,13,FALSE))</f>
        <v>92.971927530600055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56.307547708062671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0.63040484575116729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6.0410785515386499E-3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6.0248043965925634E-3</v>
      </c>
      <c r="F31" s="17">
        <f>(SUMIFS(TARIMSALAG2,KAYNAK,A31,SEBEP,B31,SÜRE,"Uzun",BİLDİRİM,"Bildirimli",İL,$B$10,İLÇE,$B$11)/VLOOKUP($B$11,ABONE2,6,FALSE))</f>
        <v>8.6670922388445235E-3</v>
      </c>
      <c r="G31" s="17">
        <f>(SUMIFS(TARIMSALOG2,KAYNAK,A31,SEBEP,B31,SÜRE,"Uzun",BİLDİRİM,"Bildirimli",İL,$B$10,İLÇE,$B$11)/VLOOKUP($B$11,ABONE2,7,FALSE))</f>
        <v>1.589974580442521E-2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1.0833605712346758E-2</v>
      </c>
      <c r="I31" s="17">
        <f>(SUMIFS(TICARETHANEAG2,KAYNAK,A31,SEBEP,B31,SÜRE,"Uzun",BİLDİRİM,"Bildirimli",İL,$B$10,İLÇE,$B$11)/VLOOKUP($B$11,ABONE2,9,FALSE))</f>
        <v>6.8692675952965482E-3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6.5856563983175947E-3</v>
      </c>
      <c r="L31" s="17">
        <f>(SUMIFS(SANAYIAG2,KAYNAK,A31,SEBEP,B31,SÜRE,"Uzun",BİLDİRİM,"Bildirimli",İL,$B$10,İLÇE,$B$11)/VLOOKUP($B$11,ABONE2,12,FALSE))</f>
        <v>1.5188625284614377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0.78474563970507605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8.0077725704838822E-3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0.18820670417370541</v>
      </c>
      <c r="D33" s="17">
        <f t="shared" ref="D33:O33" si="14">SUM(D28:D32)</f>
        <v>5.3028375518217707E-2</v>
      </c>
      <c r="E33" s="17">
        <f t="shared" si="14"/>
        <v>0.18784254518336552</v>
      </c>
      <c r="F33" s="17">
        <f t="shared" si="14"/>
        <v>0.34307580523147463</v>
      </c>
      <c r="G33" s="17">
        <f t="shared" si="14"/>
        <v>5.264083765361308</v>
      </c>
      <c r="H33" s="17">
        <f t="shared" si="14"/>
        <v>1.8171447554670372</v>
      </c>
      <c r="I33" s="17">
        <f t="shared" si="14"/>
        <v>0.35190689497883798</v>
      </c>
      <c r="J33" s="17">
        <f t="shared" si="14"/>
        <v>28.711358336459146</v>
      </c>
      <c r="K33" s="17">
        <f t="shared" si="14"/>
        <v>1.522782517074547</v>
      </c>
      <c r="L33" s="17">
        <f t="shared" si="14"/>
        <v>23.52747427350527</v>
      </c>
      <c r="M33" s="17">
        <f t="shared" si="14"/>
        <v>92.971927530600055</v>
      </c>
      <c r="N33" s="17">
        <f t="shared" si="14"/>
        <v>57.09229334776775</v>
      </c>
      <c r="O33" s="17">
        <f t="shared" si="14"/>
        <v>0.63841261832165119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21472</v>
      </c>
      <c r="D37" s="22">
        <f>VLOOKUP($B$11,ABONE2,4,FALSE)</f>
        <v>58</v>
      </c>
      <c r="E37" s="22">
        <f>VLOOKUP($B$11,ABONE2,5,FALSE)</f>
        <v>21530</v>
      </c>
      <c r="F37" s="22">
        <f>VLOOKUP($B$11,ABONE2,6,FALSE)</f>
        <v>926</v>
      </c>
      <c r="G37" s="22">
        <f>VLOOKUP($B$11,ABONE2,7,FALSE)</f>
        <v>396</v>
      </c>
      <c r="H37" s="22">
        <f>VLOOKUP($B$11,ABONE2,8,FALSE)</f>
        <v>1322</v>
      </c>
      <c r="I37" s="22">
        <f>VLOOKUP($B$11,ABONE2,9,FALSE)</f>
        <v>5155</v>
      </c>
      <c r="J37" s="22">
        <f>VLOOKUP($B$11,ABONE2,10,FALSE)</f>
        <v>222</v>
      </c>
      <c r="K37" s="22">
        <f>VLOOKUP($B$11,ABONE2,11,FALSE)</f>
        <v>5377</v>
      </c>
      <c r="L37" s="36">
        <f>VLOOKUP($B$11,ABONE2,12,FALSE)</f>
        <v>31</v>
      </c>
      <c r="M37" s="36">
        <f>VLOOKUP($B$11,ABONE2,13,FALSE)</f>
        <v>29</v>
      </c>
      <c r="N37" s="36">
        <f>VLOOKUP($B$11,ABONE2,14,FALSE)</f>
        <v>60</v>
      </c>
      <c r="O37" s="36">
        <f>VLOOKUP($B$11,ABONE2,15,FALSE)</f>
        <v>28289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2797.5127499999994</v>
      </c>
      <c r="D38" s="22">
        <f>VLOOKUP($B$11,TUKETIM,4,FALSE)</f>
        <v>5.0874500000000005</v>
      </c>
      <c r="E38" s="22">
        <f>VLOOKUP($B$11,TUKETIM,5,FALSE)</f>
        <v>2802.6001999999994</v>
      </c>
      <c r="F38" s="22">
        <f>VLOOKUP($B$11,TUKETIM,6,FALSE)</f>
        <v>341.05615</v>
      </c>
      <c r="G38" s="22">
        <f>VLOOKUP($B$11,TUKETIM,7,FALSE)</f>
        <v>836.29799166666658</v>
      </c>
      <c r="H38" s="22">
        <f>VLOOKUP($B$11,TUKETIM,8,FALSE)</f>
        <v>1177.3541416666667</v>
      </c>
      <c r="I38" s="22">
        <f>VLOOKUP($B$11,TUKETIM,9,FALSE)</f>
        <v>1944.7064833333334</v>
      </c>
      <c r="J38" s="22">
        <f>VLOOKUP($B$11,TUKETIM,10,FALSE)</f>
        <v>1115.6329000000001</v>
      </c>
      <c r="K38" s="22">
        <f>VLOOKUP($B$11,TUKETIM,11,FALSE)</f>
        <v>3060.3393833333334</v>
      </c>
      <c r="L38" s="36">
        <f>VLOOKUP($B$11,TUKETIM,12,FALSE)</f>
        <v>261.20479166666661</v>
      </c>
      <c r="M38" s="36">
        <f>VLOOKUP($B$11,TUKETIM,13,FALSE)</f>
        <v>1694.3141666666668</v>
      </c>
      <c r="N38" s="36">
        <f>VLOOKUP($B$11,TUKETIM,14,FALSE)</f>
        <v>1955.5189583333333</v>
      </c>
      <c r="O38" s="36">
        <f>VLOOKUP($B$11,TUKETIM,15,FALSE)</f>
        <v>8995.8126833333336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90423.251000000004</v>
      </c>
      <c r="D39" s="22">
        <f>VLOOKUP($B$11,ANLASMA,4,FALSE)</f>
        <v>375.26</v>
      </c>
      <c r="E39" s="22">
        <f>VLOOKUP($B$11,ANLASMA,5,FALSE)</f>
        <v>90798.510999999999</v>
      </c>
      <c r="F39" s="22">
        <f>VLOOKUP($B$11,ANLASMA,6,FALSE)</f>
        <v>4118.1499999999996</v>
      </c>
      <c r="G39" s="22">
        <f>VLOOKUP($B$11,ANLASMA,7,FALSE)</f>
        <v>10962.002</v>
      </c>
      <c r="H39" s="22">
        <f>VLOOKUP($B$11,ANLASMA,8,FALSE)</f>
        <v>15080.152</v>
      </c>
      <c r="I39" s="22">
        <f>VLOOKUP($B$11,ANLASMA,9,FALSE)</f>
        <v>29815.214</v>
      </c>
      <c r="J39" s="22">
        <f>VLOOKUP($B$11,ANLASMA,10,FALSE)</f>
        <v>51083.1</v>
      </c>
      <c r="K39" s="22">
        <f>VLOOKUP($B$11,ANLASMA,11,FALSE)</f>
        <v>80898.313999999998</v>
      </c>
      <c r="L39" s="36">
        <f>VLOOKUP($B$11,ANLASMA,12,FALSE)</f>
        <v>1257.6379999999999</v>
      </c>
      <c r="M39" s="36">
        <f>VLOOKUP($B$11,ANLASMA,13,FALSE)</f>
        <v>7614.6</v>
      </c>
      <c r="N39" s="36">
        <f>VLOOKUP($B$11,ANLASMA,14,FALSE)</f>
        <v>8872.2380000000012</v>
      </c>
      <c r="O39" s="36">
        <f>VLOOKUP($B$11,ANLASMA,15,FALSE)</f>
        <v>195649.215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0.10565794914641115</v>
      </c>
      <c r="D17" s="17">
        <f t="shared" si="1"/>
        <v>0.21611004709899312</v>
      </c>
      <c r="E17" s="17">
        <f t="shared" si="2"/>
        <v>0.10584783895211079</v>
      </c>
      <c r="F17" s="17">
        <f t="shared" si="3"/>
        <v>0.49307648190009523</v>
      </c>
      <c r="G17" s="17">
        <f t="shared" si="4"/>
        <v>1.6847613195804496</v>
      </c>
      <c r="H17" s="17">
        <f t="shared" si="5"/>
        <v>0.92100692772485604</v>
      </c>
      <c r="I17" s="17">
        <f t="shared" si="6"/>
        <v>0.17932746113739539</v>
      </c>
      <c r="J17" s="17">
        <f t="shared" si="7"/>
        <v>6.6298046927210788</v>
      </c>
      <c r="K17" s="17">
        <f t="shared" si="8"/>
        <v>0.45072356031656868</v>
      </c>
      <c r="L17" s="17">
        <f t="shared" si="9"/>
        <v>1.2202932484873985</v>
      </c>
      <c r="M17" s="17">
        <f t="shared" si="10"/>
        <v>130.61210515212184</v>
      </c>
      <c r="N17" s="17">
        <f t="shared" si="11"/>
        <v>74.264058032797166</v>
      </c>
      <c r="O17" s="23">
        <f t="shared" si="12"/>
        <v>0.29907671931351748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5.406092034984768E-3</v>
      </c>
      <c r="D18" s="17">
        <f t="shared" si="1"/>
        <v>0.18104666433442387</v>
      </c>
      <c r="E18" s="17">
        <f t="shared" si="2"/>
        <v>5.7080541956422339E-3</v>
      </c>
      <c r="F18" s="17">
        <f t="shared" si="3"/>
        <v>1.5971323514931905E-2</v>
      </c>
      <c r="G18" s="17">
        <f t="shared" si="4"/>
        <v>0.21617203163076354</v>
      </c>
      <c r="H18" s="17">
        <f t="shared" si="5"/>
        <v>8.7862796469478685E-2</v>
      </c>
      <c r="I18" s="17">
        <f t="shared" si="6"/>
        <v>7.7305395930401446E-3</v>
      </c>
      <c r="J18" s="17">
        <f t="shared" si="7"/>
        <v>1.7995912904735873</v>
      </c>
      <c r="K18" s="17">
        <f t="shared" si="8"/>
        <v>8.3120933296026725E-2</v>
      </c>
      <c r="L18" s="17">
        <f t="shared" si="9"/>
        <v>0</v>
      </c>
      <c r="M18" s="17">
        <f t="shared" si="10"/>
        <v>3.3427646432209892</v>
      </c>
      <c r="N18" s="17">
        <f t="shared" si="11"/>
        <v>1.88704455665701</v>
      </c>
      <c r="O18" s="23">
        <f t="shared" si="12"/>
        <v>2.566532820707355E-2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4.366251359044096E-2</v>
      </c>
      <c r="D21" s="17">
        <f t="shared" si="1"/>
        <v>0</v>
      </c>
      <c r="E21" s="17">
        <f t="shared" si="2"/>
        <v>4.3587448776139237E-2</v>
      </c>
      <c r="F21" s="17">
        <f t="shared" si="3"/>
        <v>3.990683749778965E-2</v>
      </c>
      <c r="G21" s="17">
        <f t="shared" si="4"/>
        <v>0</v>
      </c>
      <c r="H21" s="17">
        <f t="shared" si="5"/>
        <v>2.5576412017906128E-2</v>
      </c>
      <c r="I21" s="17">
        <f t="shared" si="6"/>
        <v>0.10832075610051722</v>
      </c>
      <c r="J21" s="17">
        <f t="shared" si="7"/>
        <v>0</v>
      </c>
      <c r="K21" s="17">
        <f t="shared" si="8"/>
        <v>0.10376329010065641</v>
      </c>
      <c r="L21" s="17">
        <f t="shared" si="9"/>
        <v>0.76349810152477193</v>
      </c>
      <c r="M21" s="17">
        <f t="shared" si="10"/>
        <v>0</v>
      </c>
      <c r="N21" s="17">
        <f t="shared" si="11"/>
        <v>0.33249110872852972</v>
      </c>
      <c r="O21" s="23">
        <f t="shared" si="12"/>
        <v>5.3405702977692114E-2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7.0761051180998535E-5</v>
      </c>
      <c r="D22" s="17">
        <f t="shared" si="1"/>
        <v>0</v>
      </c>
      <c r="E22" s="17">
        <f t="shared" si="2"/>
        <v>7.0639398423749599E-5</v>
      </c>
      <c r="F22" s="17">
        <f t="shared" si="3"/>
        <v>8.460440096622953E-5</v>
      </c>
      <c r="G22" s="17">
        <f t="shared" si="4"/>
        <v>0</v>
      </c>
      <c r="H22" s="17">
        <f t="shared" si="5"/>
        <v>5.4223214699994056E-5</v>
      </c>
      <c r="I22" s="17">
        <f t="shared" si="6"/>
        <v>2.8159814065704573E-4</v>
      </c>
      <c r="J22" s="17">
        <f t="shared" si="7"/>
        <v>0</v>
      </c>
      <c r="K22" s="17">
        <f t="shared" si="8"/>
        <v>2.6975023635994504E-4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1.0410346389752421E-4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0.15479731582301789</v>
      </c>
      <c r="D25" s="17">
        <f t="shared" ref="D25:O25" si="13">SUM(D15:D24)</f>
        <v>0.39715671143341702</v>
      </c>
      <c r="E25" s="17">
        <f t="shared" si="13"/>
        <v>0.15521398132231601</v>
      </c>
      <c r="F25" s="17">
        <f t="shared" si="13"/>
        <v>0.54903924731378306</v>
      </c>
      <c r="G25" s="17">
        <f t="shared" si="13"/>
        <v>1.9009333512112132</v>
      </c>
      <c r="H25" s="17">
        <f t="shared" si="13"/>
        <v>1.0345003594269409</v>
      </c>
      <c r="I25" s="17">
        <f t="shared" si="13"/>
        <v>0.29566035497160981</v>
      </c>
      <c r="J25" s="17">
        <f t="shared" si="13"/>
        <v>8.4293959831946665</v>
      </c>
      <c r="K25" s="17">
        <f t="shared" si="13"/>
        <v>0.63787753394961189</v>
      </c>
      <c r="L25" s="17">
        <f t="shared" si="13"/>
        <v>1.9837913500121704</v>
      </c>
      <c r="M25" s="17">
        <f t="shared" si="13"/>
        <v>133.95486979534283</v>
      </c>
      <c r="N25" s="17">
        <f t="shared" si="13"/>
        <v>76.483593698182716</v>
      </c>
      <c r="O25" s="17">
        <f t="shared" si="13"/>
        <v>0.37825185396218064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0.1627027694357184</v>
      </c>
      <c r="D29" s="17">
        <f>(SUMIFS(MESKENOG2,KAYNAK,A29,SEBEP,B29,SÜRE,"Uzun",BİLDİRİM,"Bildirimli",İL,$B$10,İLÇE,$B$11)/VLOOKUP($B$11,ABONE2,4,FALSE))</f>
        <v>0.17904698857395324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0.16273086849996438</v>
      </c>
      <c r="F29" s="17">
        <f>(SUMIFS(TARIMSALAG2,KAYNAK,A29,SEBEP,B29,SÜRE,"Uzun",BİLDİRİM,"Bildirimli",İL,$B$10,İLÇE,$B$11)/VLOOKUP($B$11,ABONE2,6,FALSE))</f>
        <v>0.64010225036740309</v>
      </c>
      <c r="G29" s="17">
        <f>(SUMIFS(TARIMSALOG2,KAYNAK,A29,SEBEP,B29,SÜRE,"Uzun",BİLDİRİM,"Bildirimli",İL,$B$10,İLÇE,$B$11)/VLOOKUP($B$11,ABONE2,7,FALSE))</f>
        <v>3.5683053905842028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1.691611202765898</v>
      </c>
      <c r="I29" s="17">
        <f>(SUMIFS(TICARETHANEAG2,KAYNAK,A29,SEBEP,B29,SÜRE,"Uzun",BİLDİRİM,"Bildirimli",İL,$B$10,İLÇE,$B$11)/VLOOKUP($B$11,ABONE2,9,FALSE))</f>
        <v>0.32515338057435567</v>
      </c>
      <c r="J29" s="17">
        <f>(SUMIFS(TICARETHANEOG2,KAYNAK,A29,SEBEP,B29,SÜRE,"Uzun",BİLDİRİM,"Bildirimli",İL,$B$10,İLÇE,$B$11)/VLOOKUP($B$11,ABONE2,10,FALSE))</f>
        <v>10.516981709025544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0.75396234346815205</v>
      </c>
      <c r="L29" s="17">
        <f>(SUMIFS(SANAYIAG2,KAYNAK,A29,SEBEP,B29,SÜRE,"Uzun",BİLDİRİM,"Bildirimli",İL,$B$10,İLÇE,$B$11)/VLOOKUP($B$11,ABONE2,12,FALSE))</f>
        <v>0.45816891342464289</v>
      </c>
      <c r="M29" s="17">
        <f>(SUMIFS(SANAYIOG2,KAYNAK,A29,SEBEP,B29,SÜRE,"Uzun",BİLDİRİM,"Bildirimli",İL,$B$10,İLÇE,$B$11)/VLOOKUP($B$11,ABONE2,13,FALSE))</f>
        <v>101.9482504889051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57.750956899582967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0.41517041420924472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2.8204387782175763E-2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2.8155898655983398E-2</v>
      </c>
      <c r="F31" s="17">
        <f>(SUMIFS(TARIMSALAG2,KAYNAK,A31,SEBEP,B31,SÜRE,"Uzun",BİLDİRİM,"Bildirimli",İL,$B$10,İLÇE,$B$11)/VLOOKUP($B$11,ABONE2,6,FALSE))</f>
        <v>2.6355217846814567E-2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1.6891138279477483E-2</v>
      </c>
      <c r="I31" s="17">
        <f>(SUMIFS(TICARETHANEAG2,KAYNAK,A31,SEBEP,B31,SÜRE,"Uzun",BİLDİRİM,"Bildirimli",İL,$B$10,İLÇE,$B$11)/VLOOKUP($B$11,ABONE2,9,FALSE))</f>
        <v>3.5809060153551911E-2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3.4302436861656294E-2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2.8598488313363916E-2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0.19090715721789417</v>
      </c>
      <c r="D33" s="17">
        <f t="shared" ref="D33:O33" si="14">SUM(D28:D32)</f>
        <v>0.17904698857395324</v>
      </c>
      <c r="E33" s="17">
        <f t="shared" si="14"/>
        <v>0.19088676715594777</v>
      </c>
      <c r="F33" s="17">
        <f t="shared" si="14"/>
        <v>0.6664574682142177</v>
      </c>
      <c r="G33" s="17">
        <f t="shared" si="14"/>
        <v>3.5683053905842028</v>
      </c>
      <c r="H33" s="17">
        <f t="shared" si="14"/>
        <v>1.7085023410453755</v>
      </c>
      <c r="I33" s="17">
        <f t="shared" si="14"/>
        <v>0.36096244072790756</v>
      </c>
      <c r="J33" s="17">
        <f t="shared" si="14"/>
        <v>10.516981709025544</v>
      </c>
      <c r="K33" s="17">
        <f t="shared" si="14"/>
        <v>0.7882647803298084</v>
      </c>
      <c r="L33" s="17">
        <f t="shared" si="14"/>
        <v>0.45816891342464289</v>
      </c>
      <c r="M33" s="17">
        <f t="shared" si="14"/>
        <v>101.9482504889051</v>
      </c>
      <c r="N33" s="17">
        <f t="shared" si="14"/>
        <v>57.750956899582967</v>
      </c>
      <c r="O33" s="17">
        <f t="shared" si="14"/>
        <v>0.44376890252260864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77809</v>
      </c>
      <c r="D37" s="22">
        <f>VLOOKUP($B$11,ABONE2,4,FALSE)</f>
        <v>134</v>
      </c>
      <c r="E37" s="22">
        <f>VLOOKUP($B$11,ABONE2,5,FALSE)</f>
        <v>77943</v>
      </c>
      <c r="F37" s="22">
        <f>VLOOKUP($B$11,ABONE2,6,FALSE)</f>
        <v>3350</v>
      </c>
      <c r="G37" s="22">
        <f>VLOOKUP($B$11,ABONE2,7,FALSE)</f>
        <v>1877</v>
      </c>
      <c r="H37" s="22">
        <f>VLOOKUP($B$11,ABONE2,8,FALSE)</f>
        <v>5227</v>
      </c>
      <c r="I37" s="22">
        <f>VLOOKUP($B$11,ABONE2,9,FALSE)</f>
        <v>16666</v>
      </c>
      <c r="J37" s="22">
        <f>VLOOKUP($B$11,ABONE2,10,FALSE)</f>
        <v>732</v>
      </c>
      <c r="K37" s="22">
        <f>VLOOKUP($B$11,ABONE2,11,FALSE)</f>
        <v>17398</v>
      </c>
      <c r="L37" s="36">
        <f>VLOOKUP($B$11,ABONE2,12,FALSE)</f>
        <v>54</v>
      </c>
      <c r="M37" s="36">
        <f>VLOOKUP($B$11,ABONE2,13,FALSE)</f>
        <v>70</v>
      </c>
      <c r="N37" s="36">
        <f>VLOOKUP($B$11,ABONE2,14,FALSE)</f>
        <v>124</v>
      </c>
      <c r="O37" s="36">
        <f>VLOOKUP($B$11,ABONE2,15,FALSE)</f>
        <v>100692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14646.136483333337</v>
      </c>
      <c r="D38" s="22">
        <f>VLOOKUP($B$11,TUKETIM,4,FALSE)</f>
        <v>72.874599999999987</v>
      </c>
      <c r="E38" s="22">
        <f>VLOOKUP($B$11,TUKETIM,5,FALSE)</f>
        <v>14719.011083333337</v>
      </c>
      <c r="F38" s="22">
        <f>VLOOKUP($B$11,TUKETIM,6,FALSE)</f>
        <v>2620.381041666667</v>
      </c>
      <c r="G38" s="22">
        <f>VLOOKUP($B$11,TUKETIM,7,FALSE)</f>
        <v>4232.8615416666662</v>
      </c>
      <c r="H38" s="22">
        <f>VLOOKUP($B$11,TUKETIM,8,FALSE)</f>
        <v>6853.2425833333327</v>
      </c>
      <c r="I38" s="22">
        <f>VLOOKUP($B$11,TUKETIM,9,FALSE)</f>
        <v>6796.0276250000015</v>
      </c>
      <c r="J38" s="22">
        <f>VLOOKUP($B$11,TUKETIM,10,FALSE)</f>
        <v>6345.3674083333317</v>
      </c>
      <c r="K38" s="22">
        <f>VLOOKUP($B$11,TUKETIM,11,FALSE)</f>
        <v>13141.395033333334</v>
      </c>
      <c r="L38" s="36">
        <f>VLOOKUP($B$11,TUKETIM,12,FALSE)</f>
        <v>310.5147</v>
      </c>
      <c r="M38" s="36">
        <f>VLOOKUP($B$11,TUKETIM,13,FALSE)</f>
        <v>5717.2042416666663</v>
      </c>
      <c r="N38" s="36">
        <f>VLOOKUP($B$11,TUKETIM,14,FALSE)</f>
        <v>6027.7189416666661</v>
      </c>
      <c r="O38" s="36">
        <f>VLOOKUP($B$11,TUKETIM,15,FALSE)</f>
        <v>40741.367641666671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379689.80200000003</v>
      </c>
      <c r="D39" s="22">
        <f>VLOOKUP($B$11,ANLASMA,4,FALSE)</f>
        <v>1219.3499999999999</v>
      </c>
      <c r="E39" s="22">
        <f>VLOOKUP($B$11,ANLASMA,5,FALSE)</f>
        <v>380909.152</v>
      </c>
      <c r="F39" s="22">
        <f>VLOOKUP($B$11,ANLASMA,6,FALSE)</f>
        <v>31273.642</v>
      </c>
      <c r="G39" s="22">
        <f>VLOOKUP($B$11,ANLASMA,7,FALSE)</f>
        <v>52123.908000000003</v>
      </c>
      <c r="H39" s="22">
        <f>VLOOKUP($B$11,ANLASMA,8,FALSE)</f>
        <v>83397.55</v>
      </c>
      <c r="I39" s="22">
        <f>VLOOKUP($B$11,ANLASMA,9,FALSE)</f>
        <v>90549.282000000007</v>
      </c>
      <c r="J39" s="22">
        <f>VLOOKUP($B$11,ANLASMA,10,FALSE)</f>
        <v>96545.248999999996</v>
      </c>
      <c r="K39" s="22">
        <f>VLOOKUP($B$11,ANLASMA,11,FALSE)</f>
        <v>187094.53100000002</v>
      </c>
      <c r="L39" s="36">
        <f>VLOOKUP($B$11,ANLASMA,12,FALSE)</f>
        <v>1413.5139999999999</v>
      </c>
      <c r="M39" s="36">
        <f>VLOOKUP($B$11,ANLASMA,13,FALSE)</f>
        <v>55208</v>
      </c>
      <c r="N39" s="36">
        <f>VLOOKUP($B$11,ANLASMA,14,FALSE)</f>
        <v>56621.514000000003</v>
      </c>
      <c r="O39" s="36">
        <f>VLOOKUP($B$11,ANLASMA,15,FALSE)</f>
        <v>708022.74699999997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119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9.9651595269643595E-2</v>
      </c>
      <c r="D17" s="17">
        <f t="shared" si="1"/>
        <v>1.0699002268896182E-2</v>
      </c>
      <c r="E17" s="17">
        <f t="shared" si="2"/>
        <v>9.9609519898981619E-2</v>
      </c>
      <c r="F17" s="17">
        <f t="shared" si="3"/>
        <v>0.1992470195285537</v>
      </c>
      <c r="G17" s="17">
        <f t="shared" si="4"/>
        <v>0.36525172743020079</v>
      </c>
      <c r="H17" s="17">
        <f t="shared" si="5"/>
        <v>0.24147668057185684</v>
      </c>
      <c r="I17" s="17">
        <f t="shared" si="6"/>
        <v>0.13800185584864105</v>
      </c>
      <c r="J17" s="17">
        <f t="shared" si="7"/>
        <v>2.2288519265325073</v>
      </c>
      <c r="K17" s="17">
        <f t="shared" si="8"/>
        <v>0.20296755447346118</v>
      </c>
      <c r="L17" s="17">
        <f t="shared" si="9"/>
        <v>10.926109838199103</v>
      </c>
      <c r="M17" s="17">
        <f t="shared" si="10"/>
        <v>6.6572431591807666</v>
      </c>
      <c r="N17" s="17">
        <f t="shared" si="11"/>
        <v>10.316271741196484</v>
      </c>
      <c r="O17" s="23">
        <f t="shared" si="12"/>
        <v>0.14048744836156657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1.3646364500139566E-2</v>
      </c>
      <c r="D21" s="17">
        <f t="shared" si="1"/>
        <v>0</v>
      </c>
      <c r="E21" s="17">
        <f t="shared" si="2"/>
        <v>1.3639909647895665E-2</v>
      </c>
      <c r="F21" s="17">
        <f t="shared" si="3"/>
        <v>3.6010183493875213E-2</v>
      </c>
      <c r="G21" s="17">
        <f t="shared" si="4"/>
        <v>0</v>
      </c>
      <c r="H21" s="17">
        <f t="shared" si="5"/>
        <v>2.6849612915633127E-2</v>
      </c>
      <c r="I21" s="17">
        <f t="shared" si="6"/>
        <v>3.281942496473416E-2</v>
      </c>
      <c r="J21" s="17">
        <f t="shared" si="7"/>
        <v>0</v>
      </c>
      <c r="K21" s="17">
        <f t="shared" si="8"/>
        <v>3.1799678546187066E-2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1.788967172133046E-2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0.11329795976978316</v>
      </c>
      <c r="D25" s="17">
        <f t="shared" ref="D25:O25" si="13">SUM(D15:D24)</f>
        <v>1.0699002268896182E-2</v>
      </c>
      <c r="E25" s="17">
        <f t="shared" si="13"/>
        <v>0.11324942954687728</v>
      </c>
      <c r="F25" s="17">
        <f t="shared" si="13"/>
        <v>0.23525720302242892</v>
      </c>
      <c r="G25" s="17">
        <f t="shared" si="13"/>
        <v>0.36525172743020079</v>
      </c>
      <c r="H25" s="17">
        <f t="shared" si="13"/>
        <v>0.26832629348748999</v>
      </c>
      <c r="I25" s="17">
        <f t="shared" si="13"/>
        <v>0.17082128081337522</v>
      </c>
      <c r="J25" s="17">
        <f t="shared" si="13"/>
        <v>2.2288519265325073</v>
      </c>
      <c r="K25" s="17">
        <f t="shared" si="13"/>
        <v>0.23476723301964825</v>
      </c>
      <c r="L25" s="17">
        <f t="shared" si="13"/>
        <v>10.926109838199103</v>
      </c>
      <c r="M25" s="17">
        <f t="shared" si="13"/>
        <v>6.6572431591807666</v>
      </c>
      <c r="N25" s="17">
        <f t="shared" si="13"/>
        <v>10.316271741196484</v>
      </c>
      <c r="O25" s="17">
        <f t="shared" si="13"/>
        <v>0.15837712008289703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0.57259391663708659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0.57232307460237375</v>
      </c>
      <c r="F29" s="17">
        <f>(SUMIFS(TARIMSALAG2,KAYNAK,A29,SEBEP,B29,SÜRE,"Uzun",BİLDİRİM,"Bildirimli",İL,$B$10,İLÇE,$B$11)/VLOOKUP($B$11,ABONE2,6,FALSE))</f>
        <v>0.80007378082447511</v>
      </c>
      <c r="G29" s="17">
        <f>(SUMIFS(TARIMSALOG2,KAYNAK,A29,SEBEP,B29,SÜRE,"Uzun",BİLDİRİM,"Bildirimli",İL,$B$10,İLÇE,$B$11)/VLOOKUP($B$11,ABONE2,7,FALSE))</f>
        <v>4.8393691361345406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1.8276233959209056</v>
      </c>
      <c r="I29" s="17">
        <f>(SUMIFS(TICARETHANEAG2,KAYNAK,A29,SEBEP,B29,SÜRE,"Uzun",BİLDİRİM,"Bildirimli",İL,$B$10,İLÇE,$B$11)/VLOOKUP($B$11,ABONE2,9,FALSE))</f>
        <v>0.57717707060202328</v>
      </c>
      <c r="J29" s="17">
        <f>(SUMIFS(TICARETHANEOG2,KAYNAK,A29,SEBEP,B29,SÜRE,"Uzun",BİLDİRİM,"Bildirimli",İL,$B$10,İLÇE,$B$11)/VLOOKUP($B$11,ABONE2,10,FALSE))</f>
        <v>13.658692345671055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0.98363843807738249</v>
      </c>
      <c r="L29" s="17">
        <f>(SUMIFS(SANAYIAG2,KAYNAK,A29,SEBEP,B29,SÜRE,"Uzun",BİLDİRİM,"Bildirimli",İL,$B$10,İLÇE,$B$11)/VLOOKUP($B$11,ABONE2,12,FALSE))</f>
        <v>62.115822067761151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53.242133200938135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0.85134302549188501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0.57259391663708659</v>
      </c>
      <c r="D33" s="17">
        <f t="shared" ref="D33:O33" si="14">SUM(D28:D32)</f>
        <v>0</v>
      </c>
      <c r="E33" s="17">
        <f t="shared" si="14"/>
        <v>0.57232307460237375</v>
      </c>
      <c r="F33" s="17">
        <f t="shared" si="14"/>
        <v>0.80007378082447511</v>
      </c>
      <c r="G33" s="17">
        <f t="shared" si="14"/>
        <v>4.8393691361345406</v>
      </c>
      <c r="H33" s="17">
        <f t="shared" si="14"/>
        <v>1.8276233959209056</v>
      </c>
      <c r="I33" s="17">
        <f t="shared" si="14"/>
        <v>0.57717707060202328</v>
      </c>
      <c r="J33" s="17">
        <f t="shared" si="14"/>
        <v>13.658692345671055</v>
      </c>
      <c r="K33" s="17">
        <f t="shared" si="14"/>
        <v>0.98363843807738249</v>
      </c>
      <c r="L33" s="17">
        <f t="shared" si="14"/>
        <v>62.115822067761151</v>
      </c>
      <c r="M33" s="17">
        <f t="shared" si="14"/>
        <v>0</v>
      </c>
      <c r="N33" s="17">
        <f t="shared" si="14"/>
        <v>53.242133200938135</v>
      </c>
      <c r="O33" s="17">
        <f t="shared" si="14"/>
        <v>0.85134302549188501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16905</v>
      </c>
      <c r="D37" s="22">
        <f>VLOOKUP($B$11,ABONE2,4,FALSE)</f>
        <v>8</v>
      </c>
      <c r="E37" s="22">
        <f>VLOOKUP($B$11,ABONE2,5,FALSE)</f>
        <v>16913</v>
      </c>
      <c r="F37" s="22">
        <f>VLOOKUP($B$11,ABONE2,6,FALSE)</f>
        <v>2761</v>
      </c>
      <c r="G37" s="22">
        <f>VLOOKUP($B$11,ABONE2,7,FALSE)</f>
        <v>942</v>
      </c>
      <c r="H37" s="22">
        <f>VLOOKUP($B$11,ABONE2,8,FALSE)</f>
        <v>3703</v>
      </c>
      <c r="I37" s="22">
        <f>VLOOKUP($B$11,ABONE2,9,FALSE)</f>
        <v>2713</v>
      </c>
      <c r="J37" s="22">
        <f>VLOOKUP($B$11,ABONE2,10,FALSE)</f>
        <v>87</v>
      </c>
      <c r="K37" s="22">
        <f>VLOOKUP($B$11,ABONE2,11,FALSE)</f>
        <v>2800</v>
      </c>
      <c r="L37" s="36">
        <f>VLOOKUP($B$11,ABONE2,12,FALSE)</f>
        <v>12</v>
      </c>
      <c r="M37" s="36">
        <f>VLOOKUP($B$11,ABONE2,13,FALSE)</f>
        <v>2</v>
      </c>
      <c r="N37" s="36">
        <f>VLOOKUP($B$11,ABONE2,14,FALSE)</f>
        <v>14</v>
      </c>
      <c r="O37" s="36">
        <f>VLOOKUP($B$11,ABONE2,15,FALSE)</f>
        <v>23430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2240.3150333333333</v>
      </c>
      <c r="D38" s="22">
        <f>VLOOKUP($B$11,TUKETIM,4,FALSE)</f>
        <v>0.61240000000000006</v>
      </c>
      <c r="E38" s="22">
        <f>VLOOKUP($B$11,TUKETIM,5,FALSE)</f>
        <v>2240.9274333333333</v>
      </c>
      <c r="F38" s="22">
        <f>VLOOKUP($B$11,TUKETIM,6,FALSE)</f>
        <v>2810.1830666666665</v>
      </c>
      <c r="G38" s="22">
        <f>VLOOKUP($B$11,TUKETIM,7,FALSE)</f>
        <v>1621.3070833333336</v>
      </c>
      <c r="H38" s="22">
        <f>VLOOKUP($B$11,TUKETIM,8,FALSE)</f>
        <v>4431.4901499999996</v>
      </c>
      <c r="I38" s="22">
        <f>VLOOKUP($B$11,TUKETIM,9,FALSE)</f>
        <v>1391.8338833333332</v>
      </c>
      <c r="J38" s="22">
        <f>VLOOKUP($B$11,TUKETIM,10,FALSE)</f>
        <v>502.3056416666667</v>
      </c>
      <c r="K38" s="22">
        <f>VLOOKUP($B$11,TUKETIM,11,FALSE)</f>
        <v>1894.139525</v>
      </c>
      <c r="L38" s="36">
        <f>VLOOKUP($B$11,TUKETIM,12,FALSE)</f>
        <v>79.594316666666685</v>
      </c>
      <c r="M38" s="36">
        <f>VLOOKUP($B$11,TUKETIM,13,FALSE)</f>
        <v>13.361125000000001</v>
      </c>
      <c r="N38" s="36">
        <f>VLOOKUP($B$11,TUKETIM,14,FALSE)</f>
        <v>92.955441666666687</v>
      </c>
      <c r="O38" s="36">
        <f>VLOOKUP($B$11,TUKETIM,15,FALSE)</f>
        <v>8659.5125499999995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69689.303</v>
      </c>
      <c r="D39" s="22">
        <f>VLOOKUP($B$11,ANLASMA,4,FALSE)</f>
        <v>54.4</v>
      </c>
      <c r="E39" s="22">
        <f>VLOOKUP($B$11,ANLASMA,5,FALSE)</f>
        <v>69743.702999999994</v>
      </c>
      <c r="F39" s="22">
        <f>VLOOKUP($B$11,ANLASMA,6,FALSE)</f>
        <v>24926.307000000001</v>
      </c>
      <c r="G39" s="22">
        <f>VLOOKUP($B$11,ANLASMA,7,FALSE)</f>
        <v>19559.68</v>
      </c>
      <c r="H39" s="22">
        <f>VLOOKUP($B$11,ANLASMA,8,FALSE)</f>
        <v>44485.987000000001</v>
      </c>
      <c r="I39" s="22">
        <f>VLOOKUP($B$11,ANLASMA,9,FALSE)</f>
        <v>17438.742999999999</v>
      </c>
      <c r="J39" s="22">
        <f>VLOOKUP($B$11,ANLASMA,10,FALSE)</f>
        <v>6405.09</v>
      </c>
      <c r="K39" s="22">
        <f>VLOOKUP($B$11,ANLASMA,11,FALSE)</f>
        <v>23843.832999999999</v>
      </c>
      <c r="L39" s="36">
        <f>VLOOKUP($B$11,ANLASMA,12,FALSE)</f>
        <v>220.96799999999999</v>
      </c>
      <c r="M39" s="36">
        <f>VLOOKUP($B$11,ANLASMA,13,FALSE)</f>
        <v>168</v>
      </c>
      <c r="N39" s="36">
        <f>VLOOKUP($B$11,ANLASMA,14,FALSE)</f>
        <v>388.96799999999996</v>
      </c>
      <c r="O39" s="36">
        <f>VLOOKUP($B$11,ANLASMA,15,FALSE)</f>
        <v>138462.49099999998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120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0.27401203162257071</v>
      </c>
      <c r="D17" s="17">
        <f t="shared" si="1"/>
        <v>0.92617136146293177</v>
      </c>
      <c r="E17" s="17">
        <f t="shared" si="2"/>
        <v>0.27452596597284074</v>
      </c>
      <c r="F17" s="17">
        <f t="shared" si="3"/>
        <v>1.5549298853441498</v>
      </c>
      <c r="G17" s="17">
        <f t="shared" si="4"/>
        <v>11.051033235323107</v>
      </c>
      <c r="H17" s="17">
        <f t="shared" si="5"/>
        <v>6.6026010478732085</v>
      </c>
      <c r="I17" s="17">
        <f t="shared" si="6"/>
        <v>0.5155518713614301</v>
      </c>
      <c r="J17" s="17">
        <f t="shared" si="7"/>
        <v>17.508826284744327</v>
      </c>
      <c r="K17" s="17">
        <f t="shared" si="8"/>
        <v>1.3838847488976027</v>
      </c>
      <c r="L17" s="17">
        <f t="shared" si="9"/>
        <v>3.1006806260148951</v>
      </c>
      <c r="M17" s="17">
        <f t="shared" si="10"/>
        <v>202.78414738334575</v>
      </c>
      <c r="N17" s="17">
        <f t="shared" si="11"/>
        <v>147.31651772853161</v>
      </c>
      <c r="O17" s="23">
        <f t="shared" si="12"/>
        <v>1.197669686177236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4.5961250809163585E-4</v>
      </c>
      <c r="D18" s="17">
        <f t="shared" si="1"/>
        <v>0</v>
      </c>
      <c r="E18" s="17">
        <f t="shared" si="2"/>
        <v>4.5925031032045642E-4</v>
      </c>
      <c r="F18" s="17">
        <f t="shared" si="3"/>
        <v>7.3077162567010319E-8</v>
      </c>
      <c r="G18" s="17">
        <f t="shared" si="4"/>
        <v>0</v>
      </c>
      <c r="H18" s="17">
        <f t="shared" si="5"/>
        <v>3.4232862696394082E-8</v>
      </c>
      <c r="I18" s="17">
        <f t="shared" si="6"/>
        <v>1.8081809150661968E-3</v>
      </c>
      <c r="J18" s="17">
        <f t="shared" si="7"/>
        <v>0</v>
      </c>
      <c r="K18" s="17">
        <f t="shared" si="8"/>
        <v>1.7157853649861663E-3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6.1963768318505739E-4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6.9814132792132166E-2</v>
      </c>
      <c r="D21" s="17">
        <f t="shared" si="1"/>
        <v>0</v>
      </c>
      <c r="E21" s="17">
        <f t="shared" si="2"/>
        <v>6.9759115744404007E-2</v>
      </c>
      <c r="F21" s="17">
        <f t="shared" si="3"/>
        <v>4.3138257127527675E-2</v>
      </c>
      <c r="G21" s="17">
        <f t="shared" si="4"/>
        <v>0</v>
      </c>
      <c r="H21" s="17">
        <f t="shared" si="5"/>
        <v>2.0208037385883053E-2</v>
      </c>
      <c r="I21" s="17">
        <f t="shared" si="6"/>
        <v>0.14673703730582235</v>
      </c>
      <c r="J21" s="17">
        <f t="shared" si="7"/>
        <v>0</v>
      </c>
      <c r="K21" s="17">
        <f t="shared" si="8"/>
        <v>0.13923897714711911</v>
      </c>
      <c r="L21" s="17">
        <f t="shared" si="9"/>
        <v>21.223687378446538</v>
      </c>
      <c r="M21" s="17">
        <f t="shared" si="10"/>
        <v>0</v>
      </c>
      <c r="N21" s="17">
        <f t="shared" si="11"/>
        <v>5.8954687162351496</v>
      </c>
      <c r="O21" s="23">
        <f t="shared" si="12"/>
        <v>8.5148282555605553E-2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0.3442857769227945</v>
      </c>
      <c r="D25" s="17">
        <f t="shared" ref="D25:O25" si="13">SUM(D15:D24)</f>
        <v>0.92617136146293177</v>
      </c>
      <c r="E25" s="17">
        <f t="shared" si="13"/>
        <v>0.34474433202756521</v>
      </c>
      <c r="F25" s="17">
        <f t="shared" si="13"/>
        <v>1.5980682155488399</v>
      </c>
      <c r="G25" s="17">
        <f t="shared" si="13"/>
        <v>11.051033235323107</v>
      </c>
      <c r="H25" s="17">
        <f t="shared" si="13"/>
        <v>6.6228091194919543</v>
      </c>
      <c r="I25" s="17">
        <f t="shared" si="13"/>
        <v>0.66409708958231861</v>
      </c>
      <c r="J25" s="17">
        <f t="shared" si="13"/>
        <v>17.508826284744327</v>
      </c>
      <c r="K25" s="17">
        <f t="shared" si="13"/>
        <v>1.524839511409708</v>
      </c>
      <c r="L25" s="17">
        <f t="shared" si="13"/>
        <v>24.324368004461434</v>
      </c>
      <c r="M25" s="17">
        <f t="shared" si="13"/>
        <v>202.78414738334575</v>
      </c>
      <c r="N25" s="17">
        <f t="shared" si="13"/>
        <v>153.21198644476675</v>
      </c>
      <c r="O25" s="17">
        <f t="shared" si="13"/>
        <v>1.2834376064160267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0.2131273494661747</v>
      </c>
      <c r="D29" s="17">
        <f>(SUMIFS(MESKENOG2,KAYNAK,A29,SEBEP,B29,SÜRE,"Uzun",BİLDİRİM,"Bildirimli",İL,$B$10,İLÇE,$B$11)/VLOOKUP($B$11,ABONE2,4,FALSE))</f>
        <v>9.482749060412958E-2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0.21303412322786239</v>
      </c>
      <c r="F29" s="17">
        <f>(SUMIFS(TARIMSALAG2,KAYNAK,A29,SEBEP,B29,SÜRE,"Uzun",BİLDİRİM,"Bildirimli",İL,$B$10,İLÇE,$B$11)/VLOOKUP($B$11,ABONE2,6,FALSE))</f>
        <v>0.58122055275421236</v>
      </c>
      <c r="G29" s="17">
        <f>(SUMIFS(TARIMSALOG2,KAYNAK,A29,SEBEP,B29,SÜRE,"Uzun",BİLDİRİM,"Bildirimli",İL,$B$10,İLÇE,$B$11)/VLOOKUP($B$11,ABONE2,7,FALSE))</f>
        <v>1.7929577170899251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1.2253216661857198</v>
      </c>
      <c r="I29" s="17">
        <f>(SUMIFS(TICARETHANEAG2,KAYNAK,A29,SEBEP,B29,SÜRE,"Uzun",BİLDİRİM,"Bildirimli",İL,$B$10,İLÇE,$B$11)/VLOOKUP($B$11,ABONE2,9,FALSE))</f>
        <v>0.6803434672855484</v>
      </c>
      <c r="J29" s="17">
        <f>(SUMIFS(TICARETHANEOG2,KAYNAK,A29,SEBEP,B29,SÜRE,"Uzun",BİLDİRİM,"Bildirimli",İL,$B$10,İLÇE,$B$11)/VLOOKUP($B$11,ABONE2,10,FALSE))</f>
        <v>5.450518713693139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0.92409284114388213</v>
      </c>
      <c r="L29" s="17">
        <f>(SUMIFS(SANAYIAG2,KAYNAK,A29,SEBEP,B29,SÜRE,"Uzun",BİLDİRİM,"Bildirimli",İL,$B$10,İLÇE,$B$11)/VLOOKUP($B$11,ABONE2,12,FALSE))</f>
        <v>0.52228836502996168</v>
      </c>
      <c r="M29" s="17">
        <f>(SUMIFS(SANAYIOG2,KAYNAK,A29,SEBEP,B29,SÜRE,"Uzun",BİLDİRİM,"Bildirimli",İL,$B$10,İLÇE,$B$11)/VLOOKUP($B$11,ABONE2,13,FALSE))</f>
        <v>56.468528889404482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40.927906521522672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0.47062300356834025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0.12696639882146454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0.12686634291380713</v>
      </c>
      <c r="F31" s="17">
        <f>(SUMIFS(TARIMSALAG2,KAYNAK,A31,SEBEP,B31,SÜRE,"Uzun",BİLDİRİM,"Bildirimli",İL,$B$10,İLÇE,$B$11)/VLOOKUP($B$11,ABONE2,6,FALSE))</f>
        <v>6.0589212011418609E-4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2.8382905175986504E-4</v>
      </c>
      <c r="I31" s="17">
        <f>(SUMIFS(TICARETHANEAG2,KAYNAK,A31,SEBEP,B31,SÜRE,"Uzun",BİLDİRİM,"Bildirimli",İL,$B$10,İLÇE,$B$11)/VLOOKUP($B$11,ABONE2,9,FALSE))</f>
        <v>0.11547130921929659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0.10957088462965445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0.11329165128884433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0.34009374828763927</v>
      </c>
      <c r="D33" s="17">
        <f t="shared" ref="D33:O33" si="14">SUM(D28:D32)</f>
        <v>9.482749060412958E-2</v>
      </c>
      <c r="E33" s="17">
        <f t="shared" si="14"/>
        <v>0.33990046614166952</v>
      </c>
      <c r="F33" s="17">
        <f t="shared" si="14"/>
        <v>0.58182644487432655</v>
      </c>
      <c r="G33" s="17">
        <f t="shared" si="14"/>
        <v>1.7929577170899251</v>
      </c>
      <c r="H33" s="17">
        <f t="shared" si="14"/>
        <v>1.2256054952374797</v>
      </c>
      <c r="I33" s="17">
        <f t="shared" si="14"/>
        <v>0.795814776504845</v>
      </c>
      <c r="J33" s="17">
        <f t="shared" si="14"/>
        <v>5.450518713693139</v>
      </c>
      <c r="K33" s="17">
        <f t="shared" si="14"/>
        <v>1.0336637257735366</v>
      </c>
      <c r="L33" s="17">
        <f t="shared" si="14"/>
        <v>0.52228836502996168</v>
      </c>
      <c r="M33" s="17">
        <f t="shared" si="14"/>
        <v>56.468528889404482</v>
      </c>
      <c r="N33" s="17">
        <f t="shared" si="14"/>
        <v>40.927906521522672</v>
      </c>
      <c r="O33" s="17">
        <f t="shared" si="14"/>
        <v>0.58391465485718452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27895</v>
      </c>
      <c r="D37" s="22">
        <f>VLOOKUP($B$11,ABONE2,4,FALSE)</f>
        <v>22</v>
      </c>
      <c r="E37" s="22">
        <f>VLOOKUP($B$11,ABONE2,5,FALSE)</f>
        <v>27917</v>
      </c>
      <c r="F37" s="22">
        <f>VLOOKUP($B$11,ABONE2,6,FALSE)</f>
        <v>1455</v>
      </c>
      <c r="G37" s="22">
        <f>VLOOKUP($B$11,ABONE2,7,FALSE)</f>
        <v>1651</v>
      </c>
      <c r="H37" s="22">
        <f>VLOOKUP($B$11,ABONE2,8,FALSE)</f>
        <v>3106</v>
      </c>
      <c r="I37" s="22">
        <f>VLOOKUP($B$11,ABONE2,9,FALSE)</f>
        <v>5571</v>
      </c>
      <c r="J37" s="22">
        <f>VLOOKUP($B$11,ABONE2,10,FALSE)</f>
        <v>300</v>
      </c>
      <c r="K37" s="22">
        <f>VLOOKUP($B$11,ABONE2,11,FALSE)</f>
        <v>5871</v>
      </c>
      <c r="L37" s="36">
        <f>VLOOKUP($B$11,ABONE2,12,FALSE)</f>
        <v>15</v>
      </c>
      <c r="M37" s="36">
        <f>VLOOKUP($B$11,ABONE2,13,FALSE)</f>
        <v>39</v>
      </c>
      <c r="N37" s="36">
        <f>VLOOKUP($B$11,ABONE2,14,FALSE)</f>
        <v>54</v>
      </c>
      <c r="O37" s="36">
        <f>VLOOKUP($B$11,ABONE2,15,FALSE)</f>
        <v>36948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4968.975833333333</v>
      </c>
      <c r="D38" s="22">
        <f>VLOOKUP($B$11,TUKETIM,4,FALSE)</f>
        <v>24.420716666666667</v>
      </c>
      <c r="E38" s="22">
        <f>VLOOKUP($B$11,TUKETIM,5,FALSE)</f>
        <v>4993.3965499999995</v>
      </c>
      <c r="F38" s="22">
        <f>VLOOKUP($B$11,TUKETIM,6,FALSE)</f>
        <v>1580.3662166666668</v>
      </c>
      <c r="G38" s="22">
        <f>VLOOKUP($B$11,TUKETIM,7,FALSE)</f>
        <v>3726.4201750000002</v>
      </c>
      <c r="H38" s="22">
        <f>VLOOKUP($B$11,TUKETIM,8,FALSE)</f>
        <v>5306.7863916666665</v>
      </c>
      <c r="I38" s="22">
        <f>VLOOKUP($B$11,TUKETIM,9,FALSE)</f>
        <v>2082.0006583333338</v>
      </c>
      <c r="J38" s="22">
        <f>VLOOKUP($B$11,TUKETIM,10,FALSE)</f>
        <v>1662.0562250000003</v>
      </c>
      <c r="K38" s="22">
        <f>VLOOKUP($B$11,TUKETIM,11,FALSE)</f>
        <v>3744.0568833333341</v>
      </c>
      <c r="L38" s="36">
        <f>VLOOKUP($B$11,TUKETIM,12,FALSE)</f>
        <v>129.00184999999999</v>
      </c>
      <c r="M38" s="36">
        <f>VLOOKUP($B$11,TUKETIM,13,FALSE)</f>
        <v>5037.6990333333342</v>
      </c>
      <c r="N38" s="36">
        <f>VLOOKUP($B$11,TUKETIM,14,FALSE)</f>
        <v>5166.7008833333339</v>
      </c>
      <c r="O38" s="36">
        <f>VLOOKUP($B$11,TUKETIM,15,FALSE)</f>
        <v>19210.940708333335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123259.276</v>
      </c>
      <c r="D39" s="22">
        <f>VLOOKUP($B$11,ANLASMA,4,FALSE)</f>
        <v>371.93</v>
      </c>
      <c r="E39" s="22">
        <f>VLOOKUP($B$11,ANLASMA,5,FALSE)</f>
        <v>123631.20599999999</v>
      </c>
      <c r="F39" s="22">
        <f>VLOOKUP($B$11,ANLASMA,6,FALSE)</f>
        <v>15980.32</v>
      </c>
      <c r="G39" s="22">
        <f>VLOOKUP($B$11,ANLASMA,7,FALSE)</f>
        <v>42898.792000000001</v>
      </c>
      <c r="H39" s="22">
        <f>VLOOKUP($B$11,ANLASMA,8,FALSE)</f>
        <v>58879.112000000001</v>
      </c>
      <c r="I39" s="22">
        <f>VLOOKUP($B$11,ANLASMA,9,FALSE)</f>
        <v>28115.271000000001</v>
      </c>
      <c r="J39" s="22">
        <f>VLOOKUP($B$11,ANLASMA,10,FALSE)</f>
        <v>40169.06</v>
      </c>
      <c r="K39" s="22">
        <f>VLOOKUP($B$11,ANLASMA,11,FALSE)</f>
        <v>68284.331000000006</v>
      </c>
      <c r="L39" s="36">
        <f>VLOOKUP($B$11,ANLASMA,12,FALSE)</f>
        <v>333.15</v>
      </c>
      <c r="M39" s="36">
        <f>VLOOKUP($B$11,ANLASMA,13,FALSE)</f>
        <v>12431.4</v>
      </c>
      <c r="N39" s="36">
        <f>VLOOKUP($B$11,ANLASMA,14,FALSE)</f>
        <v>12764.55</v>
      </c>
      <c r="O39" s="36">
        <f>VLOOKUP($B$11,ANLASMA,15,FALSE)</f>
        <v>263559.19900000002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121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0.18125047697275523</v>
      </c>
      <c r="D17" s="17">
        <f t="shared" si="1"/>
        <v>0</v>
      </c>
      <c r="E17" s="17">
        <f t="shared" si="2"/>
        <v>0.18104111487607349</v>
      </c>
      <c r="F17" s="17">
        <f t="shared" si="3"/>
        <v>7.7420970213842671E-2</v>
      </c>
      <c r="G17" s="17">
        <f t="shared" si="4"/>
        <v>0.12793169986500336</v>
      </c>
      <c r="H17" s="17">
        <f t="shared" si="5"/>
        <v>7.8453205833416792E-2</v>
      </c>
      <c r="I17" s="17">
        <f t="shared" si="6"/>
        <v>0.33656251486068833</v>
      </c>
      <c r="J17" s="17">
        <f t="shared" si="7"/>
        <v>5.2552950033973369</v>
      </c>
      <c r="K17" s="17">
        <f t="shared" si="8"/>
        <v>0.65352141030338406</v>
      </c>
      <c r="L17" s="17">
        <f t="shared" si="9"/>
        <v>0.13038686312051931</v>
      </c>
      <c r="M17" s="17">
        <f t="shared" si="10"/>
        <v>12.88102765211646</v>
      </c>
      <c r="N17" s="17">
        <f t="shared" si="11"/>
        <v>3.6078343510285036</v>
      </c>
      <c r="O17" s="23">
        <f t="shared" si="12"/>
        <v>0.2441918328513363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3.4179310082856788E-2</v>
      </c>
      <c r="D18" s="17">
        <f t="shared" si="1"/>
        <v>0</v>
      </c>
      <c r="E18" s="17">
        <f t="shared" si="2"/>
        <v>3.4139829623872076E-2</v>
      </c>
      <c r="F18" s="17">
        <f t="shared" si="3"/>
        <v>1.3934896485135019E-2</v>
      </c>
      <c r="G18" s="17">
        <f t="shared" si="4"/>
        <v>0</v>
      </c>
      <c r="H18" s="17">
        <f t="shared" si="5"/>
        <v>1.3650123396201742E-2</v>
      </c>
      <c r="I18" s="17">
        <f t="shared" si="6"/>
        <v>0.11240585658278592</v>
      </c>
      <c r="J18" s="17">
        <f t="shared" si="7"/>
        <v>1.589309744286787</v>
      </c>
      <c r="K18" s="17">
        <f t="shared" si="8"/>
        <v>0.20757627416753061</v>
      </c>
      <c r="L18" s="17">
        <f t="shared" si="9"/>
        <v>3.9586822550973268E-2</v>
      </c>
      <c r="M18" s="17">
        <f t="shared" si="10"/>
        <v>0</v>
      </c>
      <c r="N18" s="17">
        <f t="shared" si="11"/>
        <v>2.8790416400707831E-2</v>
      </c>
      <c r="O18" s="23">
        <f t="shared" si="12"/>
        <v>5.7212601989796961E-2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1.8786284448958249E-2</v>
      </c>
      <c r="D21" s="17">
        <f t="shared" si="1"/>
        <v>0</v>
      </c>
      <c r="E21" s="17">
        <f t="shared" si="2"/>
        <v>1.8764584445919445E-2</v>
      </c>
      <c r="F21" s="17">
        <f t="shared" si="3"/>
        <v>3.6517381643075247E-2</v>
      </c>
      <c r="G21" s="17">
        <f t="shared" si="4"/>
        <v>0</v>
      </c>
      <c r="H21" s="17">
        <f t="shared" si="5"/>
        <v>3.5771113625846188E-2</v>
      </c>
      <c r="I21" s="17">
        <f t="shared" si="6"/>
        <v>2.4175271806132752E-2</v>
      </c>
      <c r="J21" s="17">
        <f t="shared" si="7"/>
        <v>0</v>
      </c>
      <c r="K21" s="17">
        <f t="shared" si="8"/>
        <v>2.2617438062062144E-2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2.0333051010706475E-2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0.23421607150457027</v>
      </c>
      <c r="D25" s="17">
        <f t="shared" ref="D25:O25" si="13">SUM(D15:D24)</f>
        <v>0</v>
      </c>
      <c r="E25" s="17">
        <f t="shared" si="13"/>
        <v>0.23394552894586501</v>
      </c>
      <c r="F25" s="17">
        <f t="shared" si="13"/>
        <v>0.12787324834205294</v>
      </c>
      <c r="G25" s="17">
        <f t="shared" si="13"/>
        <v>0.12793169986500336</v>
      </c>
      <c r="H25" s="17">
        <f t="shared" si="13"/>
        <v>0.12787444285546473</v>
      </c>
      <c r="I25" s="17">
        <f t="shared" si="13"/>
        <v>0.473143643249607</v>
      </c>
      <c r="J25" s="17">
        <f t="shared" si="13"/>
        <v>6.8446047476841239</v>
      </c>
      <c r="K25" s="17">
        <f t="shared" si="13"/>
        <v>0.88371512253297679</v>
      </c>
      <c r="L25" s="17">
        <f t="shared" si="13"/>
        <v>0.16997368567149257</v>
      </c>
      <c r="M25" s="17">
        <f t="shared" si="13"/>
        <v>12.88102765211646</v>
      </c>
      <c r="N25" s="17">
        <f t="shared" si="13"/>
        <v>3.6366247674292116</v>
      </c>
      <c r="O25" s="17">
        <f t="shared" si="13"/>
        <v>0.32173748585183976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0.19212906622303358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0.19190713828767145</v>
      </c>
      <c r="F29" s="17">
        <f>(SUMIFS(TARIMSALAG2,KAYNAK,A29,SEBEP,B29,SÜRE,"Uzun",BİLDİRİM,"Bildirimli",İL,$B$10,İLÇE,$B$11)/VLOOKUP($B$11,ABONE2,6,FALSE))</f>
        <v>9.1012135006249106E-2</v>
      </c>
      <c r="G29" s="17">
        <f>(SUMIFS(TARIMSALOG2,KAYNAK,A29,SEBEP,B29,SÜRE,"Uzun",BİLDİRİM,"Bildirimli",İL,$B$10,İLÇE,$B$11)/VLOOKUP($B$11,ABONE2,7,FALSE))</f>
        <v>1.0424953262236201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0.1104566143908003</v>
      </c>
      <c r="I29" s="17">
        <f>(SUMIFS(TICARETHANEAG2,KAYNAK,A29,SEBEP,B29,SÜRE,"Uzun",BİLDİRİM,"Bildirimli",İL,$B$10,İLÇE,$B$11)/VLOOKUP($B$11,ABONE2,9,FALSE))</f>
        <v>0.35586707723849509</v>
      </c>
      <c r="J29" s="17">
        <f>(SUMIFS(TICARETHANEOG2,KAYNAK,A29,SEBEP,B29,SÜRE,"Uzun",BİLDİRİM,"Bildirimli",İL,$B$10,İLÇE,$B$11)/VLOOKUP($B$11,ABONE2,10,FALSE))</f>
        <v>4.6958964983956166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0.63553484423430007</v>
      </c>
      <c r="L29" s="17">
        <f>(SUMIFS(SANAYIAG2,KAYNAK,A29,SEBEP,B29,SÜRE,"Uzun",BİLDİRİM,"Bildirimli",İL,$B$10,İLÇE,$B$11)/VLOOKUP($B$11,ABONE2,12,FALSE))</f>
        <v>7.736603456957182</v>
      </c>
      <c r="M29" s="17">
        <f>(SUMIFS(SANAYIOG2,KAYNAK,A29,SEBEP,B29,SÜRE,"Uzun",BİLDİRİM,"Bildirimli",İL,$B$10,İLÇE,$B$11)/VLOOKUP($B$11,ABONE2,13,FALSE))</f>
        <v>58.341841040213069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21.538031888754244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0.26881125105402931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1.5043289867664683E-3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1.5025913390867003E-3</v>
      </c>
      <c r="F31" s="17">
        <f>(SUMIFS(TARIMSALAG2,KAYNAK,A31,SEBEP,B31,SÜRE,"Uzun",BİLDİRİM,"Bildirimli",İL,$B$10,İLÇE,$B$11)/VLOOKUP($B$11,ABONE2,6,FALSE))</f>
        <v>1.2713010657656274E-4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1.2453207987540683E-4</v>
      </c>
      <c r="I31" s="17">
        <f>(SUMIFS(TICARETHANEAG2,KAYNAK,A31,SEBEP,B31,SÜRE,"Uzun",BİLDİRİM,"Bildirimli",İL,$B$10,İLÇE,$B$11)/VLOOKUP($B$11,ABONE2,9,FALSE))</f>
        <v>3.7337568509232039E-4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3.4931567674508255E-4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1.2546916395659708E-3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0.19363339520980005</v>
      </c>
      <c r="D33" s="17">
        <f t="shared" ref="D33:O33" si="14">SUM(D28:D32)</f>
        <v>0</v>
      </c>
      <c r="E33" s="17">
        <f t="shared" si="14"/>
        <v>0.19340972962675815</v>
      </c>
      <c r="F33" s="17">
        <f t="shared" si="14"/>
        <v>9.1139265112825663E-2</v>
      </c>
      <c r="G33" s="17">
        <f t="shared" si="14"/>
        <v>1.0424953262236201</v>
      </c>
      <c r="H33" s="17">
        <f t="shared" si="14"/>
        <v>0.11058114647067571</v>
      </c>
      <c r="I33" s="17">
        <f t="shared" si="14"/>
        <v>0.35624045292358741</v>
      </c>
      <c r="J33" s="17">
        <f t="shared" si="14"/>
        <v>4.6958964983956166</v>
      </c>
      <c r="K33" s="17">
        <f t="shared" si="14"/>
        <v>0.63588415991104519</v>
      </c>
      <c r="L33" s="17">
        <f t="shared" si="14"/>
        <v>7.736603456957182</v>
      </c>
      <c r="M33" s="17">
        <f t="shared" si="14"/>
        <v>58.341841040213069</v>
      </c>
      <c r="N33" s="17">
        <f t="shared" si="14"/>
        <v>21.538031888754244</v>
      </c>
      <c r="O33" s="17">
        <f t="shared" si="14"/>
        <v>0.2700659426935953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9512</v>
      </c>
      <c r="D37" s="22">
        <f>VLOOKUP($B$11,ABONE2,4,FALSE)</f>
        <v>11</v>
      </c>
      <c r="E37" s="22">
        <f>VLOOKUP($B$11,ABONE2,5,FALSE)</f>
        <v>9523</v>
      </c>
      <c r="F37" s="22">
        <f>VLOOKUP($B$11,ABONE2,6,FALSE)</f>
        <v>719</v>
      </c>
      <c r="G37" s="22">
        <f>VLOOKUP($B$11,ABONE2,7,FALSE)</f>
        <v>15</v>
      </c>
      <c r="H37" s="22">
        <f>VLOOKUP($B$11,ABONE2,8,FALSE)</f>
        <v>734</v>
      </c>
      <c r="I37" s="22">
        <f>VLOOKUP($B$11,ABONE2,9,FALSE)</f>
        <v>1568</v>
      </c>
      <c r="J37" s="22">
        <f>VLOOKUP($B$11,ABONE2,10,FALSE)</f>
        <v>108</v>
      </c>
      <c r="K37" s="22">
        <f>VLOOKUP($B$11,ABONE2,11,FALSE)</f>
        <v>1676</v>
      </c>
      <c r="L37" s="36">
        <f>VLOOKUP($B$11,ABONE2,12,FALSE)</f>
        <v>8</v>
      </c>
      <c r="M37" s="36">
        <f>VLOOKUP($B$11,ABONE2,13,FALSE)</f>
        <v>3</v>
      </c>
      <c r="N37" s="36">
        <f>VLOOKUP($B$11,ABONE2,14,FALSE)</f>
        <v>11</v>
      </c>
      <c r="O37" s="36">
        <f>VLOOKUP($B$11,ABONE2,15,FALSE)</f>
        <v>11944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833.21329166666646</v>
      </c>
      <c r="D38" s="22">
        <f>VLOOKUP($B$11,TUKETIM,4,FALSE)</f>
        <v>0</v>
      </c>
      <c r="E38" s="22">
        <f>VLOOKUP($B$11,TUKETIM,5,FALSE)</f>
        <v>833.21329166666646</v>
      </c>
      <c r="F38" s="22">
        <f>VLOOKUP($B$11,TUKETIM,6,FALSE)</f>
        <v>275.93290833333333</v>
      </c>
      <c r="G38" s="22">
        <f>VLOOKUP($B$11,TUKETIM,7,FALSE)</f>
        <v>16.497216666666667</v>
      </c>
      <c r="H38" s="22">
        <f>VLOOKUP($B$11,TUKETIM,8,FALSE)</f>
        <v>292.43012499999998</v>
      </c>
      <c r="I38" s="22">
        <f>VLOOKUP($B$11,TUKETIM,9,FALSE)</f>
        <v>542.47410000000002</v>
      </c>
      <c r="J38" s="22">
        <f>VLOOKUP($B$11,TUKETIM,10,FALSE)</f>
        <v>460.97567499999997</v>
      </c>
      <c r="K38" s="22">
        <f>VLOOKUP($B$11,TUKETIM,11,FALSE)</f>
        <v>1003.449775</v>
      </c>
      <c r="L38" s="36">
        <f>VLOOKUP($B$11,TUKETIM,12,FALSE)</f>
        <v>76.622558333333345</v>
      </c>
      <c r="M38" s="36">
        <f>VLOOKUP($B$11,TUKETIM,13,FALSE)</f>
        <v>45.335450000000009</v>
      </c>
      <c r="N38" s="36">
        <f>VLOOKUP($B$11,TUKETIM,14,FALSE)</f>
        <v>121.95800833333335</v>
      </c>
      <c r="O38" s="36">
        <f>VLOOKUP($B$11,TUKETIM,15,FALSE)</f>
        <v>2251.0511999999999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39448.523000000001</v>
      </c>
      <c r="D39" s="22">
        <f>VLOOKUP($B$11,ANLASMA,4,FALSE)</f>
        <v>33</v>
      </c>
      <c r="E39" s="22">
        <f>VLOOKUP($B$11,ANLASMA,5,FALSE)</f>
        <v>39481.523000000001</v>
      </c>
      <c r="F39" s="22">
        <f>VLOOKUP($B$11,ANLASMA,6,FALSE)</f>
        <v>3059.31</v>
      </c>
      <c r="G39" s="22">
        <f>VLOOKUP($B$11,ANLASMA,7,FALSE)</f>
        <v>595.20000000000005</v>
      </c>
      <c r="H39" s="22">
        <f>VLOOKUP($B$11,ANLASMA,8,FALSE)</f>
        <v>3654.51</v>
      </c>
      <c r="I39" s="22">
        <f>VLOOKUP($B$11,ANLASMA,9,FALSE)</f>
        <v>8155.0940000000001</v>
      </c>
      <c r="J39" s="22">
        <f>VLOOKUP($B$11,ANLASMA,10,FALSE)</f>
        <v>3435.76</v>
      </c>
      <c r="K39" s="22">
        <f>VLOOKUP($B$11,ANLASMA,11,FALSE)</f>
        <v>11590.853999999999</v>
      </c>
      <c r="L39" s="36">
        <f>VLOOKUP($B$11,ANLASMA,12,FALSE)</f>
        <v>249.72</v>
      </c>
      <c r="M39" s="36">
        <f>VLOOKUP($B$11,ANLASMA,13,FALSE)</f>
        <v>90</v>
      </c>
      <c r="N39" s="36">
        <f>VLOOKUP($B$11,ANLASMA,14,FALSE)</f>
        <v>339.72</v>
      </c>
      <c r="O39" s="36">
        <f>VLOOKUP($B$11,ANLASMA,15,FALSE)</f>
        <v>55066.607000000004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1.8197120052391831E-2</v>
      </c>
      <c r="D15" s="17">
        <f t="shared" ref="D15:D24" si="1">(SUMIFS(MESKENOG2,KAYNAK,A15,SEBEP,B15,SÜRE,"Uzun",BİLDİRİM,"Bildirimsiz",İL,$B$10,İLÇE,$B$11)/VLOOKUP($B$11,ABONE2,4,FALSE))</f>
        <v>1.693595668068678E-2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1.819581811033499E-2</v>
      </c>
      <c r="F15" s="17">
        <f t="shared" ref="F15:F24" si="3">(SUMIFS(TARIMSALAG2,KAYNAK,A15,SEBEP,B15,SÜRE,"Uzun",BİLDİRİM,"Bildirimsiz",İL,$B$10,İLÇE,$B$11)/VLOOKUP($B$11,ABONE2,6,FALSE))</f>
        <v>7.3642285308476316E-2</v>
      </c>
      <c r="G15" s="17">
        <f t="shared" ref="G15:G24" si="4">(SUMIFS(TARIMSALOG2,KAYNAK,A15,SEBEP,B15,SÜRE,"Uzun",BİLDİRİM,"Bildirimsiz",İL,$B$10,İLÇE,$B$11)/VLOOKUP($B$11,ABONE2,7,FALSE))</f>
        <v>0.34582114147895204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0.17836358280669126</v>
      </c>
      <c r="I15" s="17">
        <f t="shared" ref="I15:I24" si="6">(SUMIFS(TICARETHANEAG2,KAYNAK,A15,SEBEP,B15,SÜRE,"Uzun",BİLDİRİM,"Bildirimsiz",İL,$B$10,İLÇE,$B$11)/VLOOKUP($B$11,ABONE2,9,FALSE))</f>
        <v>7.0042194292786214E-2</v>
      </c>
      <c r="J15" s="17">
        <f t="shared" ref="J15:J24" si="7">(SUMIFS(TICARETHANEOG2,KAYNAK,A15,SEBEP,B15,SÜRE,"Uzun",BİLDİRİM,"Bildirimsiz",İL,$B$10,İLÇE,$B$11)/VLOOKUP($B$11,ABONE2,10,FALSE))</f>
        <v>1.1515592619608024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0.11118038484906688</v>
      </c>
      <c r="L15" s="17">
        <f t="shared" ref="L15:L24" si="9">(SUMIFS(SANAYIAG2,KAYNAK,A15,SEBEP,B15,SÜRE,"Uzun",BİLDİRİM,"Bildirimsiz",İL,$B$10,İLÇE,$B$11)/VLOOKUP($B$11,ABONE2,12,FALSE))</f>
        <v>0.16906930251307273</v>
      </c>
      <c r="M15" s="17">
        <f t="shared" ref="M15:M24" si="10">(SUMIFS(SANAYIOG2,KAYNAK,A15,SEBEP,B15,SÜRE,"Uzun",BİLDİRİM,"Bildirimsiz",İL,$B$10,İLÇE,$B$11)/VLOOKUP($B$11,ABONE2,13,FALSE))</f>
        <v>4.6061588024484283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3.6299991124626501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3.5625738403259416E-2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0.21310243277502763</v>
      </c>
      <c r="D17" s="17">
        <f t="shared" si="1"/>
        <v>0.47346311081070042</v>
      </c>
      <c r="E17" s="17">
        <f t="shared" si="2"/>
        <v>0.21337121200243606</v>
      </c>
      <c r="F17" s="17">
        <f t="shared" si="3"/>
        <v>0.36163826241397634</v>
      </c>
      <c r="G17" s="17">
        <f t="shared" si="4"/>
        <v>4.9942743681135005</v>
      </c>
      <c r="H17" s="17">
        <f t="shared" si="5"/>
        <v>2.1440532179756726</v>
      </c>
      <c r="I17" s="17">
        <f t="shared" si="6"/>
        <v>0.31900613561068347</v>
      </c>
      <c r="J17" s="17">
        <f t="shared" si="7"/>
        <v>19.666466966910122</v>
      </c>
      <c r="K17" s="17">
        <f t="shared" si="8"/>
        <v>1.0549349103403753</v>
      </c>
      <c r="L17" s="17">
        <f t="shared" si="9"/>
        <v>4.056753926317584</v>
      </c>
      <c r="M17" s="17">
        <f t="shared" si="10"/>
        <v>95.622994950992279</v>
      </c>
      <c r="N17" s="17">
        <f t="shared" si="11"/>
        <v>75.47842192556385</v>
      </c>
      <c r="O17" s="23">
        <f t="shared" si="12"/>
        <v>0.40866512614246558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1.4516805547643106E-4</v>
      </c>
      <c r="D18" s="17">
        <f t="shared" si="1"/>
        <v>0</v>
      </c>
      <c r="E18" s="17">
        <f t="shared" si="2"/>
        <v>1.4501819353072667E-4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3.0313402090659016E-5</v>
      </c>
      <c r="J18" s="17">
        <f t="shared" si="7"/>
        <v>0</v>
      </c>
      <c r="K18" s="17">
        <f t="shared" si="8"/>
        <v>2.9160356476405722E-5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1.2718819583151572E-4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3.186930172468546E-2</v>
      </c>
      <c r="D21" s="17">
        <f t="shared" si="1"/>
        <v>0</v>
      </c>
      <c r="E21" s="17">
        <f t="shared" si="2"/>
        <v>3.1836401955180199E-2</v>
      </c>
      <c r="F21" s="17">
        <f t="shared" si="3"/>
        <v>5.1075647568765786E-2</v>
      </c>
      <c r="G21" s="17">
        <f t="shared" si="4"/>
        <v>0</v>
      </c>
      <c r="H21" s="17">
        <f t="shared" si="5"/>
        <v>3.1424201607024339E-2</v>
      </c>
      <c r="I21" s="17">
        <f t="shared" si="6"/>
        <v>4.889152281278842E-2</v>
      </c>
      <c r="J21" s="17">
        <f t="shared" si="7"/>
        <v>0</v>
      </c>
      <c r="K21" s="17">
        <f t="shared" si="8"/>
        <v>4.7031812187605174E-2</v>
      </c>
      <c r="L21" s="17">
        <f t="shared" si="9"/>
        <v>0.84610634130041718</v>
      </c>
      <c r="M21" s="17">
        <f t="shared" si="10"/>
        <v>0</v>
      </c>
      <c r="N21" s="17">
        <f t="shared" si="11"/>
        <v>0.18614339508609176</v>
      </c>
      <c r="O21" s="23">
        <f t="shared" si="12"/>
        <v>3.410928228473252E-2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0.26331402260758136</v>
      </c>
      <c r="D25" s="17">
        <f t="shared" ref="D25:O25" si="13">SUM(D15:D24)</f>
        <v>0.49039906749138718</v>
      </c>
      <c r="E25" s="17">
        <f t="shared" si="13"/>
        <v>0.26354845026148199</v>
      </c>
      <c r="F25" s="17">
        <f t="shared" si="13"/>
        <v>0.48635619529121843</v>
      </c>
      <c r="G25" s="17">
        <f t="shared" si="13"/>
        <v>5.3400955095924525</v>
      </c>
      <c r="H25" s="17">
        <f t="shared" si="13"/>
        <v>2.3538410023893883</v>
      </c>
      <c r="I25" s="17">
        <f t="shared" si="13"/>
        <v>0.43797016611834877</v>
      </c>
      <c r="J25" s="17">
        <f t="shared" si="13"/>
        <v>20.818026228870924</v>
      </c>
      <c r="K25" s="17">
        <f t="shared" si="13"/>
        <v>1.2131762677335238</v>
      </c>
      <c r="L25" s="17">
        <f t="shared" si="13"/>
        <v>5.0719295701310738</v>
      </c>
      <c r="M25" s="17">
        <f t="shared" si="13"/>
        <v>100.22915375344071</v>
      </c>
      <c r="N25" s="17">
        <f t="shared" si="13"/>
        <v>79.294564433112598</v>
      </c>
      <c r="O25" s="17">
        <f t="shared" si="13"/>
        <v>0.47852733502628902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0.41982516439700956</v>
      </c>
      <c r="D29" s="17">
        <f>(SUMIFS(MESKENOG2,KAYNAK,A29,SEBEP,B29,SÜRE,"Uzun",BİLDİRİM,"Bildirimli",İL,$B$10,İLÇE,$B$11)/VLOOKUP($B$11,ABONE2,4,FALSE))</f>
        <v>0.22428856051975848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0.41962330527712743</v>
      </c>
      <c r="F29" s="17">
        <f>(SUMIFS(TARIMSALAG2,KAYNAK,A29,SEBEP,B29,SÜRE,"Uzun",BİLDİRİM,"Bildirimli",İL,$B$10,İLÇE,$B$11)/VLOOKUP($B$11,ABONE2,6,FALSE))</f>
        <v>0.32955365282182475</v>
      </c>
      <c r="G29" s="17">
        <f>(SUMIFS(TARIMSALOG2,KAYNAK,A29,SEBEP,B29,SÜRE,"Uzun",BİLDİRİM,"Bildirimli",İL,$B$10,İLÇE,$B$11)/VLOOKUP($B$11,ABONE2,7,FALSE))</f>
        <v>2.854237153837734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1.3009301062268819</v>
      </c>
      <c r="I29" s="17">
        <f>(SUMIFS(TICARETHANEAG2,KAYNAK,A29,SEBEP,B29,SÜRE,"Uzun",BİLDİRİM,"Bildirimli",İL,$B$10,İLÇE,$B$11)/VLOOKUP($B$11,ABONE2,9,FALSE))</f>
        <v>0.77208411136266708</v>
      </c>
      <c r="J29" s="17">
        <f>(SUMIFS(TICARETHANEOG2,KAYNAK,A29,SEBEP,B29,SÜRE,"Uzun",BİLDİRİM,"Bildirimli",İL,$B$10,İLÇE,$B$11)/VLOOKUP($B$11,ABONE2,10,FALSE))</f>
        <v>26.424965215077243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1.7478552228049524</v>
      </c>
      <c r="L29" s="17">
        <f>(SUMIFS(SANAYIAG2,KAYNAK,A29,SEBEP,B29,SÜRE,"Uzun",BİLDİRİM,"Bildirimli",İL,$B$10,İLÇE,$B$11)/VLOOKUP($B$11,ABONE2,12,FALSE))</f>
        <v>9.7969728938191274</v>
      </c>
      <c r="M29" s="17">
        <f>(SUMIFS(SANAYIOG2,KAYNAK,A29,SEBEP,B29,SÜRE,"Uzun",BİLDİRİM,"Bildirimli",İL,$B$10,İLÇE,$B$11)/VLOOKUP($B$11,ABONE2,13,FALSE))</f>
        <v>108.76581962911325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86.992673347348557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0.68354905265420562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7.3232960682694942E-3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7.3157359794182777E-3</v>
      </c>
      <c r="F31" s="17">
        <f>(SUMIFS(TARIMSALAG2,KAYNAK,A31,SEBEP,B31,SÜRE,"Uzun",BİLDİRİM,"Bildirimli",İL,$B$10,İLÇE,$B$11)/VLOOKUP($B$11,ABONE2,6,FALSE))</f>
        <v>3.4383797404664206E-2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2.115457038903986E-2</v>
      </c>
      <c r="I31" s="17">
        <f>(SUMIFS(TICARETHANEAG2,KAYNAK,A31,SEBEP,B31,SÜRE,"Uzun",BİLDİRİM,"Bildirimli",İL,$B$10,İLÇE,$B$11)/VLOOKUP($B$11,ABONE2,9,FALSE))</f>
        <v>1.0407495626437764E-2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1.0011620654980097E-2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7.81457830407652E-3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0.42714846046527905</v>
      </c>
      <c r="D33" s="17">
        <f t="shared" ref="D33:O33" si="14">SUM(D28:D32)</f>
        <v>0.22428856051975848</v>
      </c>
      <c r="E33" s="17">
        <f t="shared" si="14"/>
        <v>0.42693904125654569</v>
      </c>
      <c r="F33" s="17">
        <f t="shared" si="14"/>
        <v>0.36393745022648893</v>
      </c>
      <c r="G33" s="17">
        <f t="shared" si="14"/>
        <v>2.854237153837734</v>
      </c>
      <c r="H33" s="17">
        <f t="shared" si="14"/>
        <v>1.3220846766159218</v>
      </c>
      <c r="I33" s="17">
        <f t="shared" si="14"/>
        <v>0.7824916069891048</v>
      </c>
      <c r="J33" s="17">
        <f t="shared" si="14"/>
        <v>26.424965215077243</v>
      </c>
      <c r="K33" s="17">
        <f t="shared" si="14"/>
        <v>1.7578668434599325</v>
      </c>
      <c r="L33" s="17">
        <f t="shared" si="14"/>
        <v>9.7969728938191274</v>
      </c>
      <c r="M33" s="17">
        <f t="shared" si="14"/>
        <v>108.76581962911325</v>
      </c>
      <c r="N33" s="17">
        <f t="shared" si="14"/>
        <v>86.992673347348557</v>
      </c>
      <c r="O33" s="17">
        <f t="shared" si="14"/>
        <v>0.69136363095828213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54190</v>
      </c>
      <c r="D37" s="22">
        <f>VLOOKUP($B$11,ABONE2,4,FALSE)</f>
        <v>56</v>
      </c>
      <c r="E37" s="22">
        <f>VLOOKUP($B$11,ABONE2,5,FALSE)</f>
        <v>54246</v>
      </c>
      <c r="F37" s="22">
        <f>VLOOKUP($B$11,ABONE2,6,FALSE)</f>
        <v>347</v>
      </c>
      <c r="G37" s="22">
        <f>VLOOKUP($B$11,ABONE2,7,FALSE)</f>
        <v>217</v>
      </c>
      <c r="H37" s="22">
        <f>VLOOKUP($B$11,ABONE2,8,FALSE)</f>
        <v>564</v>
      </c>
      <c r="I37" s="22">
        <f>VLOOKUP($B$11,ABONE2,9,FALSE)</f>
        <v>8725</v>
      </c>
      <c r="J37" s="22">
        <f>VLOOKUP($B$11,ABONE2,10,FALSE)</f>
        <v>345</v>
      </c>
      <c r="K37" s="22">
        <f>VLOOKUP($B$11,ABONE2,11,FALSE)</f>
        <v>9070</v>
      </c>
      <c r="L37" s="36">
        <f>VLOOKUP($B$11,ABONE2,12,FALSE)</f>
        <v>11</v>
      </c>
      <c r="M37" s="36">
        <f>VLOOKUP($B$11,ABONE2,13,FALSE)</f>
        <v>39</v>
      </c>
      <c r="N37" s="36">
        <f>VLOOKUP($B$11,ABONE2,14,FALSE)</f>
        <v>50</v>
      </c>
      <c r="O37" s="36">
        <f>VLOOKUP($B$11,ABONE2,15,FALSE)</f>
        <v>63930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9454.9890500000001</v>
      </c>
      <c r="D38" s="22">
        <f>VLOOKUP($B$11,TUKETIM,4,FALSE)</f>
        <v>9.5633916666666678</v>
      </c>
      <c r="E38" s="22">
        <f>VLOOKUP($B$11,TUKETIM,5,FALSE)</f>
        <v>9464.5524416666667</v>
      </c>
      <c r="F38" s="22">
        <f>VLOOKUP($B$11,TUKETIM,6,FALSE)</f>
        <v>107.25758333333333</v>
      </c>
      <c r="G38" s="22">
        <f>VLOOKUP($B$11,TUKETIM,7,FALSE)</f>
        <v>291.44880000000001</v>
      </c>
      <c r="H38" s="22">
        <f>VLOOKUP($B$11,TUKETIM,8,FALSE)</f>
        <v>398.70638333333335</v>
      </c>
      <c r="I38" s="22">
        <f>VLOOKUP($B$11,TUKETIM,9,FALSE)</f>
        <v>3535.6651750000001</v>
      </c>
      <c r="J38" s="22">
        <f>VLOOKUP($B$11,TUKETIM,10,FALSE)</f>
        <v>2586.4156833333332</v>
      </c>
      <c r="K38" s="22">
        <f>VLOOKUP($B$11,TUKETIM,11,FALSE)</f>
        <v>6122.0808583333328</v>
      </c>
      <c r="L38" s="36">
        <f>VLOOKUP($B$11,TUKETIM,12,FALSE)</f>
        <v>131.17686666666665</v>
      </c>
      <c r="M38" s="36">
        <f>VLOOKUP($B$11,TUKETIM,13,FALSE)</f>
        <v>15260.135708333331</v>
      </c>
      <c r="N38" s="36">
        <f>VLOOKUP($B$11,TUKETIM,14,FALSE)</f>
        <v>15391.312574999998</v>
      </c>
      <c r="O38" s="36">
        <f>VLOOKUP($B$11,TUKETIM,15,FALSE)</f>
        <v>31376.652258333332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252675.52600000001</v>
      </c>
      <c r="D39" s="22">
        <f>VLOOKUP($B$11,ANLASMA,4,FALSE)</f>
        <v>329.16800000000001</v>
      </c>
      <c r="E39" s="22">
        <f>VLOOKUP($B$11,ANLASMA,5,FALSE)</f>
        <v>253004.69400000002</v>
      </c>
      <c r="F39" s="22">
        <f>VLOOKUP($B$11,ANLASMA,6,FALSE)</f>
        <v>1607.3989999999999</v>
      </c>
      <c r="G39" s="22">
        <f>VLOOKUP($B$11,ANLASMA,7,FALSE)</f>
        <v>3289.942</v>
      </c>
      <c r="H39" s="22">
        <f>VLOOKUP($B$11,ANLASMA,8,FALSE)</f>
        <v>4897.3410000000003</v>
      </c>
      <c r="I39" s="22">
        <f>VLOOKUP($B$11,ANLASMA,9,FALSE)</f>
        <v>45237.652000000002</v>
      </c>
      <c r="J39" s="22">
        <f>VLOOKUP($B$11,ANLASMA,10,FALSE)</f>
        <v>92449.301999999996</v>
      </c>
      <c r="K39" s="22">
        <f>VLOOKUP($B$11,ANLASMA,11,FALSE)</f>
        <v>137686.954</v>
      </c>
      <c r="L39" s="36">
        <f>VLOOKUP($B$11,ANLASMA,12,FALSE)</f>
        <v>421.09</v>
      </c>
      <c r="M39" s="36">
        <f>VLOOKUP($B$11,ANLASMA,13,FALSE)</f>
        <v>71005</v>
      </c>
      <c r="N39" s="36">
        <f>VLOOKUP($B$11,ANLASMA,14,FALSE)</f>
        <v>71426.09</v>
      </c>
      <c r="O39" s="36">
        <f>VLOOKUP($B$11,ANLASMA,15,FALSE)</f>
        <v>467015.07900000003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0.10470599061381937</v>
      </c>
      <c r="D17" s="17">
        <f t="shared" si="1"/>
        <v>1.2616407821859548</v>
      </c>
      <c r="E17" s="17">
        <f t="shared" si="2"/>
        <v>0.10545909761689773</v>
      </c>
      <c r="F17" s="17">
        <f t="shared" si="3"/>
        <v>1.052211391145474</v>
      </c>
      <c r="G17" s="17">
        <f t="shared" si="4"/>
        <v>1.8225154082021824</v>
      </c>
      <c r="H17" s="17">
        <f t="shared" si="5"/>
        <v>1.3374659014704826</v>
      </c>
      <c r="I17" s="17">
        <f t="shared" si="6"/>
        <v>0.40600458144226781</v>
      </c>
      <c r="J17" s="17">
        <f t="shared" si="7"/>
        <v>7.8452968078501115</v>
      </c>
      <c r="K17" s="17">
        <f t="shared" si="8"/>
        <v>0.67249103794089149</v>
      </c>
      <c r="L17" s="17">
        <f t="shared" si="9"/>
        <v>9.864714931559293</v>
      </c>
      <c r="M17" s="17">
        <f t="shared" si="10"/>
        <v>176.45301673392328</v>
      </c>
      <c r="N17" s="17">
        <f t="shared" si="11"/>
        <v>104.41483217073885</v>
      </c>
      <c r="O17" s="23">
        <f t="shared" si="12"/>
        <v>0.44741351086436032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2.5151759737461945E-2</v>
      </c>
      <c r="D21" s="17">
        <f t="shared" si="1"/>
        <v>0</v>
      </c>
      <c r="E21" s="17">
        <f t="shared" si="2"/>
        <v>2.5135387192927881E-2</v>
      </c>
      <c r="F21" s="17">
        <f t="shared" si="3"/>
        <v>7.0219195572877452E-2</v>
      </c>
      <c r="G21" s="17">
        <f t="shared" si="4"/>
        <v>0</v>
      </c>
      <c r="H21" s="17">
        <f t="shared" si="5"/>
        <v>4.4216030841772891E-2</v>
      </c>
      <c r="I21" s="17">
        <f t="shared" si="6"/>
        <v>4.6579327021749897E-2</v>
      </c>
      <c r="J21" s="17">
        <f t="shared" si="7"/>
        <v>0</v>
      </c>
      <c r="K21" s="17">
        <f t="shared" si="8"/>
        <v>4.4910786597964131E-2</v>
      </c>
      <c r="L21" s="17">
        <f t="shared" si="9"/>
        <v>8.6763387056285821E-2</v>
      </c>
      <c r="M21" s="17">
        <f t="shared" si="10"/>
        <v>0</v>
      </c>
      <c r="N21" s="17">
        <f t="shared" si="11"/>
        <v>3.7519302510826302E-2</v>
      </c>
      <c r="O21" s="23">
        <f t="shared" si="12"/>
        <v>2.9130654586577067E-2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2.2618426414860737E-5</v>
      </c>
      <c r="D22" s="17">
        <f t="shared" si="1"/>
        <v>0</v>
      </c>
      <c r="E22" s="17">
        <f t="shared" si="2"/>
        <v>2.2603702944311029E-5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1.7983937877163651E-5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0.12988036877769615</v>
      </c>
      <c r="D25" s="17">
        <f t="shared" ref="D25:O25" si="13">SUM(D15:D24)</f>
        <v>1.2616407821859548</v>
      </c>
      <c r="E25" s="17">
        <f t="shared" si="13"/>
        <v>0.13061708851276993</v>
      </c>
      <c r="F25" s="17">
        <f t="shared" si="13"/>
        <v>1.1224305867183515</v>
      </c>
      <c r="G25" s="17">
        <f t="shared" si="13"/>
        <v>1.8225154082021824</v>
      </c>
      <c r="H25" s="17">
        <f t="shared" si="13"/>
        <v>1.3816819323122556</v>
      </c>
      <c r="I25" s="17">
        <f t="shared" si="13"/>
        <v>0.45258390846401769</v>
      </c>
      <c r="J25" s="17">
        <f t="shared" si="13"/>
        <v>7.8452968078501115</v>
      </c>
      <c r="K25" s="17">
        <f t="shared" si="13"/>
        <v>0.71740182453885559</v>
      </c>
      <c r="L25" s="17">
        <f t="shared" si="13"/>
        <v>9.9514783186155782</v>
      </c>
      <c r="M25" s="17">
        <f t="shared" si="13"/>
        <v>176.45301673392328</v>
      </c>
      <c r="N25" s="17">
        <f t="shared" si="13"/>
        <v>104.45235147324968</v>
      </c>
      <c r="O25" s="17">
        <f t="shared" si="13"/>
        <v>0.47656214938881453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0.27847960999220678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0.27829833361774953</v>
      </c>
      <c r="F29" s="17">
        <f>(SUMIFS(TARIMSALAG2,KAYNAK,A29,SEBEP,B29,SÜRE,"Uzun",BİLDİRİM,"Bildirimli",İL,$B$10,İLÇE,$B$11)/VLOOKUP($B$11,ABONE2,6,FALSE))</f>
        <v>6.3132623874329927E-2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3.975371722184242E-2</v>
      </c>
      <c r="I29" s="17">
        <f>(SUMIFS(TICARETHANEAG2,KAYNAK,A29,SEBEP,B29,SÜRE,"Uzun",BİLDİRİM,"Bildirimli",İL,$B$10,İLÇE,$B$11)/VLOOKUP($B$11,ABONE2,9,FALSE))</f>
        <v>0.83622667080327129</v>
      </c>
      <c r="J29" s="17">
        <f>(SUMIFS(TICARETHANEOG2,KAYNAK,A29,SEBEP,B29,SÜRE,"Uzun",BİLDİRİM,"Bildirimli",İL,$B$10,İLÇE,$B$11)/VLOOKUP($B$11,ABONE2,10,FALSE))</f>
        <v>12.09280133428833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1.2394538331583083</v>
      </c>
      <c r="L29" s="17">
        <f>(SUMIFS(SANAYIAG2,KAYNAK,A29,SEBEP,B29,SÜRE,"Uzun",BİLDİRİM,"Bildirimli",İL,$B$10,İLÇE,$B$11)/VLOOKUP($B$11,ABONE2,12,FALSE))</f>
        <v>21.735316351412269</v>
      </c>
      <c r="M29" s="17">
        <f>(SUMIFS(SANAYIOG2,KAYNAK,A29,SEBEP,B29,SÜRE,"Uzun",BİLDİRİM,"Bildirimli",İL,$B$10,İLÇE,$B$11)/VLOOKUP($B$11,ABONE2,13,FALSE))</f>
        <v>88.244515458479555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59.483780709477486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0.52793833667265333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3.560034386514422E-2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3.5577169812058301E-2</v>
      </c>
      <c r="F31" s="17">
        <f>(SUMIFS(TARIMSALAG2,KAYNAK,A31,SEBEP,B31,SÜRE,"Uzun",BİLDİRİM,"Bildirimli",İL,$B$10,İLÇE,$B$11)/VLOOKUP($B$11,ABONE2,6,FALSE))</f>
        <v>1.1403809134290257E-2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7.1808167593168989E-3</v>
      </c>
      <c r="I31" s="17">
        <f>(SUMIFS(TICARETHANEAG2,KAYNAK,A31,SEBEP,B31,SÜRE,"Uzun",BİLDİRİM,"Bildirimli",İL,$B$10,İLÇE,$B$11)/VLOOKUP($B$11,ABONE2,9,FALSE))</f>
        <v>0.12497438895093561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0.12049762139684037</v>
      </c>
      <c r="L31" s="17">
        <f>(SUMIFS(SANAYIAG2,KAYNAK,A31,SEBEP,B31,SÜRE,"Uzun",BİLDİRİM,"Bildirimli",İL,$B$10,İLÇE,$B$11)/VLOOKUP($B$11,ABONE2,12,FALSE))</f>
        <v>2.3160517568809098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1.0015358948674205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4.9277819084297493E-2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0.31407995385735099</v>
      </c>
      <c r="D33" s="17">
        <f t="shared" ref="D33:O33" si="14">SUM(D28:D32)</f>
        <v>0</v>
      </c>
      <c r="E33" s="17">
        <f t="shared" si="14"/>
        <v>0.31387550342980786</v>
      </c>
      <c r="F33" s="17">
        <f t="shared" si="14"/>
        <v>7.4536433008620187E-2</v>
      </c>
      <c r="G33" s="17">
        <f t="shared" si="14"/>
        <v>0</v>
      </c>
      <c r="H33" s="17">
        <f t="shared" si="14"/>
        <v>4.6934533981159321E-2</v>
      </c>
      <c r="I33" s="17">
        <f t="shared" si="14"/>
        <v>0.96120105975420689</v>
      </c>
      <c r="J33" s="17">
        <f t="shared" si="14"/>
        <v>12.09280133428833</v>
      </c>
      <c r="K33" s="17">
        <f t="shared" si="14"/>
        <v>1.3599514545551485</v>
      </c>
      <c r="L33" s="17">
        <f t="shared" si="14"/>
        <v>24.051368108293179</v>
      </c>
      <c r="M33" s="17">
        <f t="shared" si="14"/>
        <v>88.244515458479555</v>
      </c>
      <c r="N33" s="17">
        <f t="shared" si="14"/>
        <v>60.485316604344909</v>
      </c>
      <c r="O33" s="17">
        <f t="shared" si="14"/>
        <v>0.57721615575695084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78296</v>
      </c>
      <c r="D37" s="22">
        <f>VLOOKUP($B$11,ABONE2,4,FALSE)</f>
        <v>51</v>
      </c>
      <c r="E37" s="22">
        <f>VLOOKUP($B$11,ABONE2,5,FALSE)</f>
        <v>78347</v>
      </c>
      <c r="F37" s="22">
        <f>VLOOKUP($B$11,ABONE2,6,FALSE)</f>
        <v>2906</v>
      </c>
      <c r="G37" s="22">
        <f>VLOOKUP($B$11,ABONE2,7,FALSE)</f>
        <v>1709</v>
      </c>
      <c r="H37" s="22">
        <f>VLOOKUP($B$11,ABONE2,8,FALSE)</f>
        <v>4615</v>
      </c>
      <c r="I37" s="22">
        <f>VLOOKUP($B$11,ABONE2,9,FALSE)</f>
        <v>14777</v>
      </c>
      <c r="J37" s="22">
        <f>VLOOKUP($B$11,ABONE2,10,FALSE)</f>
        <v>549</v>
      </c>
      <c r="K37" s="22">
        <f>VLOOKUP($B$11,ABONE2,11,FALSE)</f>
        <v>15326</v>
      </c>
      <c r="L37" s="36">
        <f>VLOOKUP($B$11,ABONE2,12,FALSE)</f>
        <v>80</v>
      </c>
      <c r="M37" s="36">
        <f>VLOOKUP($B$11,ABONE2,13,FALSE)</f>
        <v>105</v>
      </c>
      <c r="N37" s="36">
        <f>VLOOKUP($B$11,ABONE2,14,FALSE)</f>
        <v>185</v>
      </c>
      <c r="O37" s="36">
        <f>VLOOKUP($B$11,ABONE2,15,FALSE)</f>
        <v>98473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13951.199224999998</v>
      </c>
      <c r="D38" s="22">
        <f>VLOOKUP($B$11,TUKETIM,4,FALSE)</f>
        <v>31.124508333333335</v>
      </c>
      <c r="E38" s="22">
        <f>VLOOKUP($B$11,TUKETIM,5,FALSE)</f>
        <v>13982.323733333333</v>
      </c>
      <c r="F38" s="22">
        <f>VLOOKUP($B$11,TUKETIM,6,FALSE)</f>
        <v>1395.7587833333332</v>
      </c>
      <c r="G38" s="22">
        <f>VLOOKUP($B$11,TUKETIM,7,FALSE)</f>
        <v>1248.270383333333</v>
      </c>
      <c r="H38" s="22">
        <f>VLOOKUP($B$11,TUKETIM,8,FALSE)</f>
        <v>2644.0291666666662</v>
      </c>
      <c r="I38" s="22">
        <f>VLOOKUP($B$11,TUKETIM,9,FALSE)</f>
        <v>6534.1624750000001</v>
      </c>
      <c r="J38" s="22">
        <f>VLOOKUP($B$11,TUKETIM,10,FALSE)</f>
        <v>3945.2031000000006</v>
      </c>
      <c r="K38" s="22">
        <f>VLOOKUP($B$11,TUKETIM,11,FALSE)</f>
        <v>10479.365575</v>
      </c>
      <c r="L38" s="36">
        <f>VLOOKUP($B$11,TUKETIM,12,FALSE)</f>
        <v>465.55862500000001</v>
      </c>
      <c r="M38" s="36">
        <f>VLOOKUP($B$11,TUKETIM,13,FALSE)</f>
        <v>16551.589375</v>
      </c>
      <c r="N38" s="36">
        <f>VLOOKUP($B$11,TUKETIM,14,FALSE)</f>
        <v>17017.148000000001</v>
      </c>
      <c r="O38" s="36">
        <f>VLOOKUP($B$11,TUKETIM,15,FALSE)</f>
        <v>44122.866475000003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395072.88299999997</v>
      </c>
      <c r="D39" s="22">
        <f>VLOOKUP($B$11,ANLASMA,4,FALSE)</f>
        <v>365.84</v>
      </c>
      <c r="E39" s="22">
        <f>VLOOKUP($B$11,ANLASMA,5,FALSE)</f>
        <v>395438.723</v>
      </c>
      <c r="F39" s="22">
        <f>VLOOKUP($B$11,ANLASMA,6,FALSE)</f>
        <v>17124.857</v>
      </c>
      <c r="G39" s="22">
        <f>VLOOKUP($B$11,ANLASMA,7,FALSE)</f>
        <v>21785.987000000001</v>
      </c>
      <c r="H39" s="22">
        <f>VLOOKUP($B$11,ANLASMA,8,FALSE)</f>
        <v>38910.843999999997</v>
      </c>
      <c r="I39" s="22">
        <f>VLOOKUP($B$11,ANLASMA,9,FALSE)</f>
        <v>75731.831999999995</v>
      </c>
      <c r="J39" s="22">
        <f>VLOOKUP($B$11,ANLASMA,10,FALSE)</f>
        <v>75757.966</v>
      </c>
      <c r="K39" s="22">
        <f>VLOOKUP($B$11,ANLASMA,11,FALSE)</f>
        <v>151489.79800000001</v>
      </c>
      <c r="L39" s="36">
        <f>VLOOKUP($B$11,ANLASMA,12,FALSE)</f>
        <v>1426.8</v>
      </c>
      <c r="M39" s="36">
        <f>VLOOKUP($B$11,ANLASMA,13,FALSE)</f>
        <v>51261</v>
      </c>
      <c r="N39" s="36">
        <f>VLOOKUP($B$11,ANLASMA,14,FALSE)</f>
        <v>52687.8</v>
      </c>
      <c r="O39" s="36">
        <f>VLOOKUP($B$11,ANLASMA,15,FALSE)</f>
        <v>638527.16500000004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8.198201343800518E-3</v>
      </c>
      <c r="D17" s="17">
        <f t="shared" si="1"/>
        <v>0</v>
      </c>
      <c r="E17" s="17">
        <f t="shared" si="2"/>
        <v>8.1884299476815657E-3</v>
      </c>
      <c r="F17" s="17">
        <f t="shared" si="3"/>
        <v>1.7321161914708987E-2</v>
      </c>
      <c r="G17" s="17">
        <f t="shared" si="4"/>
        <v>3.6253177205948998E-2</v>
      </c>
      <c r="H17" s="17">
        <f t="shared" si="5"/>
        <v>2.5764770224302996E-2</v>
      </c>
      <c r="I17" s="17">
        <f t="shared" si="6"/>
        <v>1.7142544651868846E-2</v>
      </c>
      <c r="J17" s="17">
        <f t="shared" si="7"/>
        <v>0.17209119759495642</v>
      </c>
      <c r="K17" s="17">
        <f t="shared" si="8"/>
        <v>2.4661313704134727E-2</v>
      </c>
      <c r="L17" s="17">
        <f t="shared" si="9"/>
        <v>0.11617170136250002</v>
      </c>
      <c r="M17" s="17">
        <f t="shared" si="10"/>
        <v>1.4773239541280696</v>
      </c>
      <c r="N17" s="17">
        <f t="shared" si="11"/>
        <v>1.3260848149318951</v>
      </c>
      <c r="O17" s="23">
        <f t="shared" si="12"/>
        <v>1.3738233953181847E-2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2.1138000113583719E-2</v>
      </c>
      <c r="D21" s="17">
        <f t="shared" si="1"/>
        <v>0</v>
      </c>
      <c r="E21" s="17">
        <f t="shared" si="2"/>
        <v>2.1112805834544883E-2</v>
      </c>
      <c r="F21" s="17">
        <f t="shared" si="3"/>
        <v>4.8620507001617607E-3</v>
      </c>
      <c r="G21" s="17">
        <f t="shared" si="4"/>
        <v>0</v>
      </c>
      <c r="H21" s="17">
        <f t="shared" si="5"/>
        <v>2.6935941960858916E-3</v>
      </c>
      <c r="I21" s="17">
        <f t="shared" si="6"/>
        <v>3.9180972883679069E-2</v>
      </c>
      <c r="J21" s="17">
        <f t="shared" si="7"/>
        <v>0</v>
      </c>
      <c r="K21" s="17">
        <f t="shared" si="8"/>
        <v>3.7279745084921254E-2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2.2188944520849494E-2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2.9336201457384237E-2</v>
      </c>
      <c r="D25" s="17">
        <f t="shared" ref="D25:O25" si="13">SUM(D15:D24)</f>
        <v>0</v>
      </c>
      <c r="E25" s="17">
        <f t="shared" si="13"/>
        <v>2.9301235782226449E-2</v>
      </c>
      <c r="F25" s="17">
        <f t="shared" si="13"/>
        <v>2.2183212614870749E-2</v>
      </c>
      <c r="G25" s="17">
        <f t="shared" si="13"/>
        <v>3.6253177205948998E-2</v>
      </c>
      <c r="H25" s="17">
        <f t="shared" si="13"/>
        <v>2.8458364420388887E-2</v>
      </c>
      <c r="I25" s="17">
        <f t="shared" si="13"/>
        <v>5.6323517535547915E-2</v>
      </c>
      <c r="J25" s="17">
        <f t="shared" si="13"/>
        <v>0.17209119759495642</v>
      </c>
      <c r="K25" s="17">
        <f t="shared" si="13"/>
        <v>6.1941058789055981E-2</v>
      </c>
      <c r="L25" s="17">
        <f t="shared" si="13"/>
        <v>0.11617170136250002</v>
      </c>
      <c r="M25" s="17">
        <f t="shared" si="13"/>
        <v>1.4773239541280696</v>
      </c>
      <c r="N25" s="17">
        <f t="shared" si="13"/>
        <v>1.3260848149318951</v>
      </c>
      <c r="O25" s="17">
        <f t="shared" si="13"/>
        <v>3.5927178474031339E-2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1.2646494841705398E-2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1.263142154630408E-2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1.3377140163659559E-2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1.2728024307794138E-2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1.1455800851183031E-2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1.2646494841705398E-2</v>
      </c>
      <c r="D33" s="17">
        <f t="shared" ref="D33:O33" si="14">SUM(D28:D32)</f>
        <v>0</v>
      </c>
      <c r="E33" s="17">
        <f t="shared" si="14"/>
        <v>1.263142154630408E-2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1.3377140163659559E-2</v>
      </c>
      <c r="J33" s="17">
        <f t="shared" si="14"/>
        <v>0</v>
      </c>
      <c r="K33" s="17">
        <f t="shared" si="14"/>
        <v>1.2728024307794138E-2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1.1455800851183031E-2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8380</v>
      </c>
      <c r="D37" s="22">
        <f>VLOOKUP($B$11,ABONE2,4,FALSE)</f>
        <v>10</v>
      </c>
      <c r="E37" s="22">
        <f>VLOOKUP($B$11,ABONE2,5,FALSE)</f>
        <v>8390</v>
      </c>
      <c r="F37" s="22">
        <f>VLOOKUP($B$11,ABONE2,6,FALSE)</f>
        <v>595</v>
      </c>
      <c r="G37" s="22">
        <f>VLOOKUP($B$11,ABONE2,7,FALSE)</f>
        <v>479</v>
      </c>
      <c r="H37" s="22">
        <f>VLOOKUP($B$11,ABONE2,8,FALSE)</f>
        <v>1074</v>
      </c>
      <c r="I37" s="22">
        <f>VLOOKUP($B$11,ABONE2,9,FALSE)</f>
        <v>1902</v>
      </c>
      <c r="J37" s="22">
        <f>VLOOKUP($B$11,ABONE2,10,FALSE)</f>
        <v>97</v>
      </c>
      <c r="K37" s="22">
        <f>VLOOKUP($B$11,ABONE2,11,FALSE)</f>
        <v>1999</v>
      </c>
      <c r="L37" s="36">
        <f>VLOOKUP($B$11,ABONE2,12,FALSE)</f>
        <v>1</v>
      </c>
      <c r="M37" s="36">
        <f>VLOOKUP($B$11,ABONE2,13,FALSE)</f>
        <v>8</v>
      </c>
      <c r="N37" s="36">
        <f>VLOOKUP($B$11,ABONE2,14,FALSE)</f>
        <v>9</v>
      </c>
      <c r="O37" s="36">
        <f>VLOOKUP($B$11,ABONE2,15,FALSE)</f>
        <v>11472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1368.5614583333333</v>
      </c>
      <c r="D38" s="22">
        <f>VLOOKUP($B$11,TUKETIM,4,FALSE)</f>
        <v>7.2318500000000006</v>
      </c>
      <c r="E38" s="22">
        <f>VLOOKUP($B$11,TUKETIM,5,FALSE)</f>
        <v>1375.7933083333332</v>
      </c>
      <c r="F38" s="22">
        <f>VLOOKUP($B$11,TUKETIM,6,FALSE)</f>
        <v>325.85365000000007</v>
      </c>
      <c r="G38" s="22">
        <f>VLOOKUP($B$11,TUKETIM,7,FALSE)</f>
        <v>578.38152500000012</v>
      </c>
      <c r="H38" s="22">
        <f>VLOOKUP($B$11,TUKETIM,8,FALSE)</f>
        <v>904.23517500000025</v>
      </c>
      <c r="I38" s="22">
        <f>VLOOKUP($B$11,TUKETIM,9,FALSE)</f>
        <v>655.44730833333324</v>
      </c>
      <c r="J38" s="22">
        <f>VLOOKUP($B$11,TUKETIM,10,FALSE)</f>
        <v>493.35059166666662</v>
      </c>
      <c r="K38" s="22">
        <f>VLOOKUP($B$11,TUKETIM,11,FALSE)</f>
        <v>1148.7978999999998</v>
      </c>
      <c r="L38" s="36">
        <f>VLOOKUP($B$11,TUKETIM,12,FALSE)</f>
        <v>10.284000000000001</v>
      </c>
      <c r="M38" s="36">
        <f>VLOOKUP($B$11,TUKETIM,13,FALSE)</f>
        <v>1426.5965999999999</v>
      </c>
      <c r="N38" s="36">
        <f>VLOOKUP($B$11,TUKETIM,14,FALSE)</f>
        <v>1436.8806</v>
      </c>
      <c r="O38" s="36">
        <f>VLOOKUP($B$11,TUKETIM,15,FALSE)</f>
        <v>4865.7069833333335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39202.466999999997</v>
      </c>
      <c r="D39" s="22">
        <f>VLOOKUP($B$11,ANLASMA,4,FALSE)</f>
        <v>103.72</v>
      </c>
      <c r="E39" s="22">
        <f>VLOOKUP($B$11,ANLASMA,5,FALSE)</f>
        <v>39306.186999999998</v>
      </c>
      <c r="F39" s="22">
        <f>VLOOKUP($B$11,ANLASMA,6,FALSE)</f>
        <v>4101.1400000000003</v>
      </c>
      <c r="G39" s="22">
        <f>VLOOKUP($B$11,ANLASMA,7,FALSE)</f>
        <v>7925.4669999999996</v>
      </c>
      <c r="H39" s="22">
        <f>VLOOKUP($B$11,ANLASMA,8,FALSE)</f>
        <v>12026.607</v>
      </c>
      <c r="I39" s="22">
        <f>VLOOKUP($B$11,ANLASMA,9,FALSE)</f>
        <v>10044.659</v>
      </c>
      <c r="J39" s="22">
        <f>VLOOKUP($B$11,ANLASMA,10,FALSE)</f>
        <v>18890.259999999998</v>
      </c>
      <c r="K39" s="22">
        <f>VLOOKUP($B$11,ANLASMA,11,FALSE)</f>
        <v>28934.918999999998</v>
      </c>
      <c r="L39" s="36">
        <f>VLOOKUP($B$11,ANLASMA,12,FALSE)</f>
        <v>13.2</v>
      </c>
      <c r="M39" s="36">
        <f>VLOOKUP($B$11,ANLASMA,13,FALSE)</f>
        <v>5568</v>
      </c>
      <c r="N39" s="36">
        <f>VLOOKUP($B$11,ANLASMA,14,FALSE)</f>
        <v>5581.2</v>
      </c>
      <c r="O39" s="36">
        <f>VLOOKUP($B$11,ANLASMA,15,FALSE)</f>
        <v>85848.913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2.5009092384093372E-2</v>
      </c>
      <c r="D17" s="17">
        <f t="shared" si="1"/>
        <v>0</v>
      </c>
      <c r="E17" s="17">
        <f t="shared" si="2"/>
        <v>2.4985498900712153E-2</v>
      </c>
      <c r="F17" s="17">
        <f t="shared" si="3"/>
        <v>0.32024590679426601</v>
      </c>
      <c r="G17" s="17">
        <f t="shared" si="4"/>
        <v>0.35225964115487801</v>
      </c>
      <c r="H17" s="17">
        <f t="shared" si="5"/>
        <v>0.32982951742988309</v>
      </c>
      <c r="I17" s="17">
        <f t="shared" si="6"/>
        <v>2.1952790417975748E-2</v>
      </c>
      <c r="J17" s="17">
        <f t="shared" si="7"/>
        <v>5.3978279931804192</v>
      </c>
      <c r="K17" s="17">
        <f t="shared" si="8"/>
        <v>0.27070794118847441</v>
      </c>
      <c r="L17" s="17">
        <f t="shared" si="9"/>
        <v>0</v>
      </c>
      <c r="M17" s="17">
        <f t="shared" si="10"/>
        <v>9.9390517401044338</v>
      </c>
      <c r="N17" s="17">
        <f t="shared" si="11"/>
        <v>5.3008275947223646</v>
      </c>
      <c r="O17" s="23">
        <f t="shared" si="12"/>
        <v>0.12706872148069451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1.0696106751335803E-2</v>
      </c>
      <c r="D21" s="17">
        <f t="shared" si="1"/>
        <v>0</v>
      </c>
      <c r="E21" s="17">
        <f t="shared" si="2"/>
        <v>1.0686016084589259E-2</v>
      </c>
      <c r="F21" s="17">
        <f t="shared" si="3"/>
        <v>1.1197953510887721E-2</v>
      </c>
      <c r="G21" s="17">
        <f t="shared" si="4"/>
        <v>0</v>
      </c>
      <c r="H21" s="17">
        <f t="shared" si="5"/>
        <v>7.8457414522993176E-3</v>
      </c>
      <c r="I21" s="17">
        <f t="shared" si="6"/>
        <v>2.7682332442569527E-2</v>
      </c>
      <c r="J21" s="17">
        <f t="shared" si="7"/>
        <v>0</v>
      </c>
      <c r="K21" s="17">
        <f t="shared" si="8"/>
        <v>2.6401401892527751E-2</v>
      </c>
      <c r="L21" s="17">
        <f t="shared" si="9"/>
        <v>0.33003061823714414</v>
      </c>
      <c r="M21" s="17">
        <f t="shared" si="10"/>
        <v>0</v>
      </c>
      <c r="N21" s="17">
        <f t="shared" si="11"/>
        <v>0.15401428851066729</v>
      </c>
      <c r="O21" s="23">
        <f t="shared" si="12"/>
        <v>1.2937914183666957E-2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3.5705199135429175E-2</v>
      </c>
      <c r="D25" s="17">
        <f t="shared" ref="D25:O25" si="13">SUM(D15:D24)</f>
        <v>0</v>
      </c>
      <c r="E25" s="17">
        <f t="shared" si="13"/>
        <v>3.5671514985301411E-2</v>
      </c>
      <c r="F25" s="17">
        <f t="shared" si="13"/>
        <v>0.33144386030515371</v>
      </c>
      <c r="G25" s="17">
        <f t="shared" si="13"/>
        <v>0.35225964115487801</v>
      </c>
      <c r="H25" s="17">
        <f t="shared" si="13"/>
        <v>0.33767525888218242</v>
      </c>
      <c r="I25" s="17">
        <f t="shared" si="13"/>
        <v>4.9635122860545278E-2</v>
      </c>
      <c r="J25" s="17">
        <f t="shared" si="13"/>
        <v>5.3978279931804192</v>
      </c>
      <c r="K25" s="17">
        <f t="shared" si="13"/>
        <v>0.29710934308100218</v>
      </c>
      <c r="L25" s="17">
        <f t="shared" si="13"/>
        <v>0.33003061823714414</v>
      </c>
      <c r="M25" s="17">
        <f t="shared" si="13"/>
        <v>9.9390517401044338</v>
      </c>
      <c r="N25" s="17">
        <f t="shared" si="13"/>
        <v>5.4548418832330317</v>
      </c>
      <c r="O25" s="17">
        <f t="shared" si="13"/>
        <v>0.14000663566436147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0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7">
        <f>(SUMIFS(SANAYIAG2,KAYNAK,A29,SEBEP,B29,SÜRE,"Uzun",BİLDİRİM,"Bildirimli",İL,$B$10,İLÇE,$B$11)/VLOOKUP($B$11,ABONE2,12,FALSE))</f>
        <v>0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</v>
      </c>
      <c r="D33" s="17">
        <f t="shared" ref="D33:O33" si="14">SUM(D28:D32)</f>
        <v>0</v>
      </c>
      <c r="E33" s="17">
        <f t="shared" si="14"/>
        <v>0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</v>
      </c>
      <c r="J33" s="17">
        <f t="shared" si="14"/>
        <v>0</v>
      </c>
      <c r="K33" s="17">
        <f t="shared" si="14"/>
        <v>0</v>
      </c>
      <c r="L33" s="17">
        <f t="shared" si="14"/>
        <v>0</v>
      </c>
      <c r="M33" s="17">
        <f t="shared" si="14"/>
        <v>0</v>
      </c>
      <c r="N33" s="17">
        <f t="shared" si="14"/>
        <v>0</v>
      </c>
      <c r="O33" s="17">
        <f t="shared" si="14"/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6354</v>
      </c>
      <c r="D37" s="22">
        <f>VLOOKUP($B$11,ABONE2,4,FALSE)</f>
        <v>6</v>
      </c>
      <c r="E37" s="22">
        <f>VLOOKUP($B$11,ABONE2,5,FALSE)</f>
        <v>6360</v>
      </c>
      <c r="F37" s="22">
        <f>VLOOKUP($B$11,ABONE2,6,FALSE)</f>
        <v>1203</v>
      </c>
      <c r="G37" s="22">
        <f>VLOOKUP($B$11,ABONE2,7,FALSE)</f>
        <v>514</v>
      </c>
      <c r="H37" s="22">
        <f>VLOOKUP($B$11,ABONE2,8,FALSE)</f>
        <v>1717</v>
      </c>
      <c r="I37" s="22">
        <f>VLOOKUP($B$11,ABONE2,9,FALSE)</f>
        <v>1484</v>
      </c>
      <c r="J37" s="22">
        <f>VLOOKUP($B$11,ABONE2,10,FALSE)</f>
        <v>72</v>
      </c>
      <c r="K37" s="22">
        <f>VLOOKUP($B$11,ABONE2,11,FALSE)</f>
        <v>1556</v>
      </c>
      <c r="L37" s="36">
        <f>VLOOKUP($B$11,ABONE2,12,FALSE)</f>
        <v>7</v>
      </c>
      <c r="M37" s="36">
        <f>VLOOKUP($B$11,ABONE2,13,FALSE)</f>
        <v>8</v>
      </c>
      <c r="N37" s="36">
        <f>VLOOKUP($B$11,ABONE2,14,FALSE)</f>
        <v>15</v>
      </c>
      <c r="O37" s="36">
        <f>VLOOKUP($B$11,ABONE2,15,FALSE)</f>
        <v>9648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958.13170833333334</v>
      </c>
      <c r="D38" s="22">
        <f>VLOOKUP($B$11,TUKETIM,4,FALSE)</f>
        <v>3.70425</v>
      </c>
      <c r="E38" s="22">
        <f>VLOOKUP($B$11,TUKETIM,5,FALSE)</f>
        <v>961.83595833333334</v>
      </c>
      <c r="F38" s="22">
        <f>VLOOKUP($B$11,TUKETIM,6,FALSE)</f>
        <v>1051.9425333333334</v>
      </c>
      <c r="G38" s="22">
        <f>VLOOKUP($B$11,TUKETIM,7,FALSE)</f>
        <v>815.28729999999996</v>
      </c>
      <c r="H38" s="22">
        <f>VLOOKUP($B$11,TUKETIM,8,FALSE)</f>
        <v>1867.2298333333333</v>
      </c>
      <c r="I38" s="22">
        <f>VLOOKUP($B$11,TUKETIM,9,FALSE)</f>
        <v>494.58700833333336</v>
      </c>
      <c r="J38" s="22">
        <f>VLOOKUP($B$11,TUKETIM,10,FALSE)</f>
        <v>389.72984166666674</v>
      </c>
      <c r="K38" s="22">
        <f>VLOOKUP($B$11,TUKETIM,11,FALSE)</f>
        <v>884.31685000000016</v>
      </c>
      <c r="L38" s="36">
        <f>VLOOKUP($B$11,TUKETIM,12,FALSE)</f>
        <v>55.566341666666659</v>
      </c>
      <c r="M38" s="36">
        <f>VLOOKUP($B$11,TUKETIM,13,FALSE)</f>
        <v>534.646075</v>
      </c>
      <c r="N38" s="36">
        <f>VLOOKUP($B$11,TUKETIM,14,FALSE)</f>
        <v>590.21241666666663</v>
      </c>
      <c r="O38" s="36">
        <f>VLOOKUP($B$11,TUKETIM,15,FALSE)</f>
        <v>4303.5950583333333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26583.562000000002</v>
      </c>
      <c r="D39" s="22">
        <f>VLOOKUP($B$11,ANLASMA,4,FALSE)</f>
        <v>25.5</v>
      </c>
      <c r="E39" s="22">
        <f>VLOOKUP($B$11,ANLASMA,5,FALSE)</f>
        <v>26609.062000000002</v>
      </c>
      <c r="F39" s="22">
        <f>VLOOKUP($B$11,ANLASMA,6,FALSE)</f>
        <v>8091.8</v>
      </c>
      <c r="G39" s="22">
        <f>VLOOKUP($B$11,ANLASMA,7,FALSE)</f>
        <v>8207.5239999999994</v>
      </c>
      <c r="H39" s="22">
        <f>VLOOKUP($B$11,ANLASMA,8,FALSE)</f>
        <v>16299.324000000001</v>
      </c>
      <c r="I39" s="22">
        <f>VLOOKUP($B$11,ANLASMA,9,FALSE)</f>
        <v>7122.0479999999998</v>
      </c>
      <c r="J39" s="22">
        <f>VLOOKUP($B$11,ANLASMA,10,FALSE)</f>
        <v>21134.3</v>
      </c>
      <c r="K39" s="22">
        <f>VLOOKUP($B$11,ANLASMA,11,FALSE)</f>
        <v>28256.347999999998</v>
      </c>
      <c r="L39" s="36">
        <f>VLOOKUP($B$11,ANLASMA,12,FALSE)</f>
        <v>218.88</v>
      </c>
      <c r="M39" s="36">
        <f>VLOOKUP($B$11,ANLASMA,13,FALSE)</f>
        <v>4006</v>
      </c>
      <c r="N39" s="36">
        <f>VLOOKUP($B$11,ANLASMA,14,FALSE)</f>
        <v>4224.88</v>
      </c>
      <c r="O39" s="36">
        <f>VLOOKUP($B$11,ANLASMA,15,FALSE)</f>
        <v>75389.614000000001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3.5648084278826431E-2</v>
      </c>
      <c r="D17" s="17">
        <f t="shared" si="1"/>
        <v>0</v>
      </c>
      <c r="E17" s="17">
        <f t="shared" si="2"/>
        <v>3.5633879968448363E-2</v>
      </c>
      <c r="F17" s="17">
        <f t="shared" si="3"/>
        <v>2.3986665077022108E-2</v>
      </c>
      <c r="G17" s="17">
        <f t="shared" si="4"/>
        <v>0.35809821544139259</v>
      </c>
      <c r="H17" s="17">
        <f t="shared" si="5"/>
        <v>5.7760492081290214E-2</v>
      </c>
      <c r="I17" s="17">
        <f t="shared" si="6"/>
        <v>0.1646317366078405</v>
      </c>
      <c r="J17" s="17">
        <f t="shared" si="7"/>
        <v>0.64242186631796339</v>
      </c>
      <c r="K17" s="17">
        <f t="shared" si="8"/>
        <v>0.19315652047113141</v>
      </c>
      <c r="L17" s="17">
        <f t="shared" si="9"/>
        <v>0.1081444895901375</v>
      </c>
      <c r="M17" s="17">
        <f t="shared" si="10"/>
        <v>39.551466399717057</v>
      </c>
      <c r="N17" s="17">
        <f t="shared" si="11"/>
        <v>15.278652916562029</v>
      </c>
      <c r="O17" s="23">
        <f t="shared" si="12"/>
        <v>8.0487177566694088E-2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4.7737116402311014E-2</v>
      </c>
      <c r="D21" s="17">
        <f t="shared" si="1"/>
        <v>0</v>
      </c>
      <c r="E21" s="17">
        <f t="shared" si="2"/>
        <v>4.7718095104767259E-2</v>
      </c>
      <c r="F21" s="17">
        <f t="shared" si="3"/>
        <v>1.2250810446656407E-2</v>
      </c>
      <c r="G21" s="17">
        <f t="shared" si="4"/>
        <v>0</v>
      </c>
      <c r="H21" s="17">
        <f t="shared" si="5"/>
        <v>1.1012431371655182E-2</v>
      </c>
      <c r="I21" s="17">
        <f t="shared" si="6"/>
        <v>4.0329390760998889E-2</v>
      </c>
      <c r="J21" s="17">
        <f t="shared" si="7"/>
        <v>0</v>
      </c>
      <c r="K21" s="17">
        <f t="shared" si="8"/>
        <v>3.7921665939446722E-2</v>
      </c>
      <c r="L21" s="17">
        <f t="shared" si="9"/>
        <v>0</v>
      </c>
      <c r="M21" s="17">
        <f t="shared" si="10"/>
        <v>0</v>
      </c>
      <c r="N21" s="17">
        <f t="shared" si="11"/>
        <v>0</v>
      </c>
      <c r="O21" s="23">
        <f t="shared" si="12"/>
        <v>4.1104399838808356E-2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1.6948820644197054E-3</v>
      </c>
      <c r="D22" s="17">
        <f t="shared" si="1"/>
        <v>0</v>
      </c>
      <c r="E22" s="17">
        <f t="shared" si="2"/>
        <v>1.6942067229144247E-3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8.4476160973269692E-3</v>
      </c>
      <c r="J22" s="17">
        <f t="shared" si="7"/>
        <v>0</v>
      </c>
      <c r="K22" s="17">
        <f t="shared" si="8"/>
        <v>7.9432808079343137E-3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2.3677444484085895E-3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8.5080082745557145E-2</v>
      </c>
      <c r="D25" s="17">
        <f t="shared" ref="D25:O25" si="13">SUM(D15:D24)</f>
        <v>0</v>
      </c>
      <c r="E25" s="17">
        <f t="shared" si="13"/>
        <v>8.5046181796130049E-2</v>
      </c>
      <c r="F25" s="17">
        <f t="shared" si="13"/>
        <v>3.6237475523678515E-2</v>
      </c>
      <c r="G25" s="17">
        <f t="shared" si="13"/>
        <v>0.35809821544139259</v>
      </c>
      <c r="H25" s="17">
        <f t="shared" si="13"/>
        <v>6.8772923452945389E-2</v>
      </c>
      <c r="I25" s="17">
        <f t="shared" si="13"/>
        <v>0.21340874346616637</v>
      </c>
      <c r="J25" s="17">
        <f t="shared" si="13"/>
        <v>0.64242186631796339</v>
      </c>
      <c r="K25" s="17">
        <f t="shared" si="13"/>
        <v>0.23902146721851247</v>
      </c>
      <c r="L25" s="17">
        <f t="shared" si="13"/>
        <v>0.1081444895901375</v>
      </c>
      <c r="M25" s="17">
        <f t="shared" si="13"/>
        <v>39.551466399717057</v>
      </c>
      <c r="N25" s="17">
        <f t="shared" si="13"/>
        <v>15.278652916562029</v>
      </c>
      <c r="O25" s="17">
        <f t="shared" si="13"/>
        <v>0.12395932185391104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0.19264692750319565</v>
      </c>
      <c r="D29" s="17">
        <f>(SUMIFS(MESKENOG2,KAYNAK,A29,SEBEP,B29,SÜRE,"Uzun",BİLDİRİM,"Bildirimli",İL,$B$10,İLÇE,$B$11)/VLOOKUP($B$11,ABONE2,4,FALSE))</f>
        <v>4.01475911186715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0.19416988361331544</v>
      </c>
      <c r="F29" s="17">
        <f>(SUMIFS(TARIMSALAG2,KAYNAK,A29,SEBEP,B29,SÜRE,"Uzun",BİLDİRİM,"Bildirimli",İL,$B$10,İLÇE,$B$11)/VLOOKUP($B$11,ABONE2,6,FALSE))</f>
        <v>9.3324801890135659E-2</v>
      </c>
      <c r="G29" s="17">
        <f>(SUMIFS(TARIMSALOG2,KAYNAK,A29,SEBEP,B29,SÜRE,"Uzun",BİLDİRİM,"Bildirimli",İL,$B$10,İLÇE,$B$11)/VLOOKUP($B$11,ABONE2,7,FALSE))</f>
        <v>6.1465160283003728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0.70521455272807687</v>
      </c>
      <c r="I29" s="17">
        <f>(SUMIFS(TICARETHANEAG2,KAYNAK,A29,SEBEP,B29,SÜRE,"Uzun",BİLDİRİM,"Bildirimli",İL,$B$10,İLÇE,$B$11)/VLOOKUP($B$11,ABONE2,9,FALSE))</f>
        <v>1.2182226453711458</v>
      </c>
      <c r="J29" s="17">
        <f>(SUMIFS(TICARETHANEOG2,KAYNAK,A29,SEBEP,B29,SÜRE,"Uzun",BİLDİRİM,"Bildirimli",İL,$B$10,İLÇE,$B$11)/VLOOKUP($B$11,ABONE2,10,FALSE))</f>
        <v>6.7819465586642522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1.5503852670602867</v>
      </c>
      <c r="L29" s="17">
        <f>(SUMIFS(SANAYIAG2,KAYNAK,A29,SEBEP,B29,SÜRE,"Uzun",BİLDİRİM,"Bildirimli",İL,$B$10,İLÇE,$B$11)/VLOOKUP($B$11,ABONE2,12,FALSE))</f>
        <v>0.44798790645144376</v>
      </c>
      <c r="M29" s="17">
        <f>(SUMIFS(SANAYIOG2,KAYNAK,A29,SEBEP,B29,SÜRE,"Uzun",BİLDİRİM,"Bildirimli",İL,$B$10,İLÇE,$B$11)/VLOOKUP($B$11,ABONE2,13,FALSE))</f>
        <v>263.38381625328464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101.57715265523345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0.58833361613183421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0.28011537704858142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0.28000376247411657</v>
      </c>
      <c r="F31" s="17">
        <f>(SUMIFS(TARIMSALAG2,KAYNAK,A31,SEBEP,B31,SÜRE,"Uzun",BİLDİRİM,"Bildirimli",İL,$B$10,İLÇE,$B$11)/VLOOKUP($B$11,ABONE2,6,FALSE))</f>
        <v>5.2353175136930219E-2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4.7061029210605523E-2</v>
      </c>
      <c r="I31" s="17">
        <f>(SUMIFS(TICARETHANEAG2,KAYNAK,A31,SEBEP,B31,SÜRE,"Uzun",BİLDİRİM,"Bildirimli",İL,$B$10,İLÇE,$B$11)/VLOOKUP($B$11,ABONE2,9,FALSE))</f>
        <v>2.7495271664719287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2.5853762908616642</v>
      </c>
      <c r="L31" s="17">
        <f>(SUMIFS(SANAYIAG2,KAYNAK,A31,SEBEP,B31,SÜRE,"Uzun",BİLDİRİM,"Bildirimli",İL,$B$10,İLÇE,$B$11)/VLOOKUP($B$11,ABONE2,12,FALSE))</f>
        <v>21.429207235247603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13.187204452460064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0.5998877339039369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0.47276230455177704</v>
      </c>
      <c r="D33" s="17">
        <f t="shared" ref="D33:O33" si="14">SUM(D28:D32)</f>
        <v>4.01475911186715</v>
      </c>
      <c r="E33" s="17">
        <f t="shared" si="14"/>
        <v>0.47417364608743201</v>
      </c>
      <c r="F33" s="17">
        <f t="shared" si="14"/>
        <v>0.14567797702706586</v>
      </c>
      <c r="G33" s="17">
        <f t="shared" si="14"/>
        <v>6.1465160283003728</v>
      </c>
      <c r="H33" s="17">
        <f t="shared" si="14"/>
        <v>0.75227558193868238</v>
      </c>
      <c r="I33" s="17">
        <f t="shared" si="14"/>
        <v>3.9677498118430745</v>
      </c>
      <c r="J33" s="17">
        <f t="shared" si="14"/>
        <v>6.7819465586642522</v>
      </c>
      <c r="K33" s="17">
        <f t="shared" si="14"/>
        <v>4.1357615579219509</v>
      </c>
      <c r="L33" s="17">
        <f t="shared" si="14"/>
        <v>21.877195141699048</v>
      </c>
      <c r="M33" s="17">
        <f t="shared" si="14"/>
        <v>263.38381625328464</v>
      </c>
      <c r="N33" s="17">
        <f t="shared" si="14"/>
        <v>114.76435710769351</v>
      </c>
      <c r="O33" s="17">
        <f t="shared" si="14"/>
        <v>1.188221350035771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7526</v>
      </c>
      <c r="D37" s="22">
        <f>VLOOKUP($B$11,ABONE2,4,FALSE)</f>
        <v>3</v>
      </c>
      <c r="E37" s="22">
        <f>VLOOKUP($B$11,ABONE2,5,FALSE)</f>
        <v>7529</v>
      </c>
      <c r="F37" s="22">
        <f>VLOOKUP($B$11,ABONE2,6,FALSE)</f>
        <v>1325</v>
      </c>
      <c r="G37" s="22">
        <f>VLOOKUP($B$11,ABONE2,7,FALSE)</f>
        <v>149</v>
      </c>
      <c r="H37" s="22">
        <f>VLOOKUP($B$11,ABONE2,8,FALSE)</f>
        <v>1474</v>
      </c>
      <c r="I37" s="22">
        <f>VLOOKUP($B$11,ABONE2,9,FALSE)</f>
        <v>1449</v>
      </c>
      <c r="J37" s="22">
        <f>VLOOKUP($B$11,ABONE2,10,FALSE)</f>
        <v>92</v>
      </c>
      <c r="K37" s="22">
        <f>VLOOKUP($B$11,ABONE2,11,FALSE)</f>
        <v>1541</v>
      </c>
      <c r="L37" s="36">
        <f>VLOOKUP($B$11,ABONE2,12,FALSE)</f>
        <v>8</v>
      </c>
      <c r="M37" s="36">
        <f>VLOOKUP($B$11,ABONE2,13,FALSE)</f>
        <v>5</v>
      </c>
      <c r="N37" s="36">
        <f>VLOOKUP($B$11,ABONE2,14,FALSE)</f>
        <v>13</v>
      </c>
      <c r="O37" s="36">
        <f>VLOOKUP($B$11,ABONE2,15,FALSE)</f>
        <v>10557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790.55856666666671</v>
      </c>
      <c r="D38" s="22">
        <f>VLOOKUP($B$11,TUKETIM,4,FALSE)</f>
        <v>1.4231666666666665</v>
      </c>
      <c r="E38" s="22">
        <f>VLOOKUP($B$11,TUKETIM,5,FALSE)</f>
        <v>791.98173333333341</v>
      </c>
      <c r="F38" s="22">
        <f>VLOOKUP($B$11,TUKETIM,6,FALSE)</f>
        <v>384.34363333333329</v>
      </c>
      <c r="G38" s="22">
        <f>VLOOKUP($B$11,TUKETIM,7,FALSE)</f>
        <v>791.35190833333343</v>
      </c>
      <c r="H38" s="22">
        <f>VLOOKUP($B$11,TUKETIM,8,FALSE)</f>
        <v>1175.6955416666667</v>
      </c>
      <c r="I38" s="22">
        <f>VLOOKUP($B$11,TUKETIM,9,FALSE)</f>
        <v>663.93842500000005</v>
      </c>
      <c r="J38" s="22">
        <f>VLOOKUP($B$11,TUKETIM,10,FALSE)</f>
        <v>319.48955833333332</v>
      </c>
      <c r="K38" s="22">
        <f>VLOOKUP($B$11,TUKETIM,11,FALSE)</f>
        <v>983.42798333333337</v>
      </c>
      <c r="L38" s="36">
        <f>VLOOKUP($B$11,TUKETIM,12,FALSE)</f>
        <v>18.753083333333336</v>
      </c>
      <c r="M38" s="36">
        <f>VLOOKUP($B$11,TUKETIM,13,FALSE)</f>
        <v>14.275266666666669</v>
      </c>
      <c r="N38" s="36">
        <f>VLOOKUP($B$11,TUKETIM,14,FALSE)</f>
        <v>33.028350000000003</v>
      </c>
      <c r="O38" s="36">
        <f>VLOOKUP($B$11,TUKETIM,15,FALSE)</f>
        <v>2984.1336083333335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29528.358</v>
      </c>
      <c r="D39" s="22">
        <f>VLOOKUP($B$11,ANLASMA,4,FALSE)</f>
        <v>15</v>
      </c>
      <c r="E39" s="22">
        <f>VLOOKUP($B$11,ANLASMA,5,FALSE)</f>
        <v>29543.358</v>
      </c>
      <c r="F39" s="22">
        <f>VLOOKUP($B$11,ANLASMA,6,FALSE)</f>
        <v>5536.0110000000004</v>
      </c>
      <c r="G39" s="22">
        <f>VLOOKUP($B$11,ANLASMA,7,FALSE)</f>
        <v>8044.4</v>
      </c>
      <c r="H39" s="22">
        <f>VLOOKUP($B$11,ANLASMA,8,FALSE)</f>
        <v>13580.411</v>
      </c>
      <c r="I39" s="22">
        <f>VLOOKUP($B$11,ANLASMA,9,FALSE)</f>
        <v>7862.3770000000004</v>
      </c>
      <c r="J39" s="22">
        <f>VLOOKUP($B$11,ANLASMA,10,FALSE)</f>
        <v>8613.98</v>
      </c>
      <c r="K39" s="22">
        <f>VLOOKUP($B$11,ANLASMA,11,FALSE)</f>
        <v>16476.357</v>
      </c>
      <c r="L39" s="36">
        <f>VLOOKUP($B$11,ANLASMA,12,FALSE)</f>
        <v>61.13</v>
      </c>
      <c r="M39" s="36">
        <f>VLOOKUP($B$11,ANLASMA,13,FALSE)</f>
        <v>255</v>
      </c>
      <c r="N39" s="36">
        <f>VLOOKUP($B$11,ANLASMA,14,FALSE)</f>
        <v>316.13</v>
      </c>
      <c r="O39" s="36">
        <f>VLOOKUP($B$11,ANLASMA,15,FALSE)</f>
        <v>59916.256000000001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topLeftCell="A3"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82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0.22842017288495314</v>
      </c>
      <c r="D17" s="17">
        <f t="shared" si="1"/>
        <v>1.5961018957971649</v>
      </c>
      <c r="E17" s="17">
        <f t="shared" si="2"/>
        <v>0.22848103955671897</v>
      </c>
      <c r="F17" s="17">
        <f t="shared" si="3"/>
        <v>2.4548827451388887E-5</v>
      </c>
      <c r="G17" s="17">
        <f t="shared" si="4"/>
        <v>0</v>
      </c>
      <c r="H17" s="17">
        <f t="shared" si="5"/>
        <v>1.3390269518939394E-5</v>
      </c>
      <c r="I17" s="17">
        <f t="shared" si="6"/>
        <v>0.14319281987266777</v>
      </c>
      <c r="J17" s="17">
        <f t="shared" si="7"/>
        <v>10.740826165712573</v>
      </c>
      <c r="K17" s="17">
        <f t="shared" si="8"/>
        <v>0.20994194820338008</v>
      </c>
      <c r="L17" s="17">
        <f t="shared" si="9"/>
        <v>3.2137880292748937</v>
      </c>
      <c r="M17" s="17">
        <f t="shared" si="10"/>
        <v>12.950223191116153</v>
      </c>
      <c r="N17" s="17">
        <f t="shared" si="11"/>
        <v>4.311523366149153</v>
      </c>
      <c r="O17" s="23">
        <f t="shared" si="12"/>
        <v>0.22617744559445707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0.29643393647370858</v>
      </c>
      <c r="D21" s="17">
        <f t="shared" si="1"/>
        <v>3.1601503227675236</v>
      </c>
      <c r="E21" s="17">
        <f t="shared" si="2"/>
        <v>0.29656138197685084</v>
      </c>
      <c r="F21" s="17">
        <f t="shared" si="3"/>
        <v>0</v>
      </c>
      <c r="G21" s="17">
        <f t="shared" si="4"/>
        <v>0</v>
      </c>
      <c r="H21" s="17">
        <f t="shared" si="5"/>
        <v>0</v>
      </c>
      <c r="I21" s="17">
        <f t="shared" si="6"/>
        <v>0.24207727737744034</v>
      </c>
      <c r="J21" s="17">
        <f t="shared" si="7"/>
        <v>1.6659029626584334E-3</v>
      </c>
      <c r="K21" s="17">
        <f t="shared" si="8"/>
        <v>0.24056304781700033</v>
      </c>
      <c r="L21" s="17">
        <f t="shared" si="9"/>
        <v>10.947633032895975</v>
      </c>
      <c r="M21" s="17">
        <f t="shared" si="10"/>
        <v>0</v>
      </c>
      <c r="N21" s="17">
        <f t="shared" si="11"/>
        <v>9.7133410733047612</v>
      </c>
      <c r="O21" s="23">
        <f t="shared" si="12"/>
        <v>0.28730219817713454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0.52485410935866172</v>
      </c>
      <c r="D25" s="17">
        <f t="shared" ref="D25:O25" si="13">SUM(D15:D24)</f>
        <v>4.7562522185646881</v>
      </c>
      <c r="E25" s="17">
        <f t="shared" si="13"/>
        <v>0.52504242153356984</v>
      </c>
      <c r="F25" s="17">
        <f t="shared" si="13"/>
        <v>2.4548827451388887E-5</v>
      </c>
      <c r="G25" s="17">
        <f t="shared" si="13"/>
        <v>0</v>
      </c>
      <c r="H25" s="17">
        <f t="shared" si="13"/>
        <v>1.3390269518939394E-5</v>
      </c>
      <c r="I25" s="17">
        <f t="shared" si="13"/>
        <v>0.38527009725010808</v>
      </c>
      <c r="J25" s="17">
        <f t="shared" si="13"/>
        <v>10.742492068675231</v>
      </c>
      <c r="K25" s="17">
        <f t="shared" si="13"/>
        <v>0.45050499602038041</v>
      </c>
      <c r="L25" s="17">
        <f t="shared" si="13"/>
        <v>14.16142106217087</v>
      </c>
      <c r="M25" s="17">
        <f t="shared" si="13"/>
        <v>12.950223191116153</v>
      </c>
      <c r="N25" s="17">
        <f t="shared" si="13"/>
        <v>14.024864439453914</v>
      </c>
      <c r="O25" s="17">
        <f t="shared" si="13"/>
        <v>0.51347964377159161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4.7030373818454903E-3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4.7028280800555872E-3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6.2430653368743252E-3</v>
      </c>
      <c r="J29" s="17">
        <f>(SUMIFS(TICARETHANEOG2,KAYNAK,A29,SEBEP,B29,SÜRE,"Uzun",BİLDİRİM,"Bildirimli",İL,$B$10,İLÇE,$B$11)/VLOOKUP($B$11,ABONE2,10,FALSE))</f>
        <v>0.2391659463321151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7.7101286676522001E-3</v>
      </c>
      <c r="L29" s="17">
        <f>(SUMIFS(SANAYIAG2,KAYNAK,A29,SEBEP,B29,SÜRE,"Uzun",BİLDİRİM,"Bildirimli",İL,$B$10,İLÇE,$B$11)/VLOOKUP($B$11,ABONE2,12,FALSE))</f>
        <v>3.10091045596408E-3</v>
      </c>
      <c r="M29" s="17">
        <f>(SUMIFS(SANAYIOG2,KAYNAK,A29,SEBEP,B29,SÜRE,"Uzun",BİLDİRİM,"Bildirimli",İL,$B$10,İLÇE,$B$11)/VLOOKUP($B$11,ABONE2,13,FALSE))</f>
        <v>0.27533786503767288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3.3794292590176349E-2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5.6242683191687765E-3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0.13415286782601737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0.13414689754913525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6.4452280578738683E-2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6.4046328286640739E-2</v>
      </c>
      <c r="L31" s="17">
        <f>(SUMIFS(SANAYIAG2,KAYNAK,A31,SEBEP,B31,SÜRE,"Uzun",BİLDİRİM,"Bildirimli",İL,$B$10,İLÇE,$B$11)/VLOOKUP($B$11,ABONE2,12,FALSE))</f>
        <v>8.0979852303790736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7.1849770916598645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0.11880070778844373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0.13885590520786287</v>
      </c>
      <c r="D33" s="17">
        <f t="shared" ref="D33:O33" si="14">SUM(D28:D32)</f>
        <v>0</v>
      </c>
      <c r="E33" s="17">
        <f t="shared" si="14"/>
        <v>0.13884972562919085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7.0695345915613009E-2</v>
      </c>
      <c r="J33" s="17">
        <f t="shared" si="14"/>
        <v>0.2391659463321151</v>
      </c>
      <c r="K33" s="17">
        <f t="shared" si="14"/>
        <v>7.1756456954292933E-2</v>
      </c>
      <c r="L33" s="17">
        <f t="shared" si="14"/>
        <v>8.1010861408350383</v>
      </c>
      <c r="M33" s="17">
        <f t="shared" si="14"/>
        <v>0.27533786503767288</v>
      </c>
      <c r="N33" s="17">
        <f t="shared" si="14"/>
        <v>7.2187713842500409</v>
      </c>
      <c r="O33" s="17">
        <f t="shared" si="14"/>
        <v>0.12442497610761251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179753</v>
      </c>
      <c r="D37" s="22">
        <f>VLOOKUP($B$11,ABONE2,4,FALSE)</f>
        <v>8</v>
      </c>
      <c r="E37" s="22">
        <f>VLOOKUP($B$11,ABONE2,5,FALSE)</f>
        <v>179761</v>
      </c>
      <c r="F37" s="22">
        <f>VLOOKUP($B$11,ABONE2,6,FALSE)</f>
        <v>6</v>
      </c>
      <c r="G37" s="22">
        <f>VLOOKUP($B$11,ABONE2,7,FALSE)</f>
        <v>5</v>
      </c>
      <c r="H37" s="22">
        <f>VLOOKUP($B$11,ABONE2,8,FALSE)</f>
        <v>11</v>
      </c>
      <c r="I37" s="22">
        <f>VLOOKUP($B$11,ABONE2,9,FALSE)</f>
        <v>76202</v>
      </c>
      <c r="J37" s="22">
        <f>VLOOKUP($B$11,ABONE2,10,FALSE)</f>
        <v>483</v>
      </c>
      <c r="K37" s="22">
        <f>VLOOKUP($B$11,ABONE2,11,FALSE)</f>
        <v>76685</v>
      </c>
      <c r="L37" s="36">
        <f>VLOOKUP($B$11,ABONE2,12,FALSE)</f>
        <v>181</v>
      </c>
      <c r="M37" s="36">
        <f>VLOOKUP($B$11,ABONE2,13,FALSE)</f>
        <v>23</v>
      </c>
      <c r="N37" s="36">
        <f>VLOOKUP($B$11,ABONE2,14,FALSE)</f>
        <v>204</v>
      </c>
      <c r="O37" s="36">
        <f>VLOOKUP($B$11,ABONE2,15,FALSE)</f>
        <v>256661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44018.560258333338</v>
      </c>
      <c r="D38" s="22">
        <f>VLOOKUP($B$11,TUKETIM,4,FALSE)</f>
        <v>179.2846583333334</v>
      </c>
      <c r="E38" s="22">
        <f>VLOOKUP($B$11,TUKETIM,5,FALSE)</f>
        <v>44197.844916666669</v>
      </c>
      <c r="F38" s="22">
        <f>VLOOKUP($B$11,TUKETIM,6,FALSE)</f>
        <v>0.12929166666666667</v>
      </c>
      <c r="G38" s="22">
        <f>VLOOKUP($B$11,TUKETIM,7,FALSE)</f>
        <v>14.907083333333338</v>
      </c>
      <c r="H38" s="22">
        <f>VLOOKUP($B$11,TUKETIM,8,FALSE)</f>
        <v>15.036375000000005</v>
      </c>
      <c r="I38" s="22">
        <f>VLOOKUP($B$11,TUKETIM,9,FALSE)</f>
        <v>38260.403991666637</v>
      </c>
      <c r="J38" s="22">
        <f>VLOOKUP($B$11,TUKETIM,10,FALSE)</f>
        <v>28065.613975</v>
      </c>
      <c r="K38" s="22">
        <f>VLOOKUP($B$11,TUKETIM,11,FALSE)</f>
        <v>66326.017966666637</v>
      </c>
      <c r="L38" s="36">
        <f>VLOOKUP($B$11,TUKETIM,12,FALSE)</f>
        <v>1115.6763416666665</v>
      </c>
      <c r="M38" s="36">
        <f>VLOOKUP($B$11,TUKETIM,13,FALSE)</f>
        <v>1830.3480666666667</v>
      </c>
      <c r="N38" s="36">
        <f>VLOOKUP($B$11,TUKETIM,14,FALSE)</f>
        <v>2946.0244083333332</v>
      </c>
      <c r="O38" s="36">
        <f>VLOOKUP($B$11,TUKETIM,15,FALSE)</f>
        <v>113484.92366666664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699933.62300000002</v>
      </c>
      <c r="D39" s="22">
        <f>VLOOKUP($B$11,ANLASMA,4,FALSE)</f>
        <v>1389.01</v>
      </c>
      <c r="E39" s="22">
        <f>VLOOKUP($B$11,ANLASMA,5,FALSE)</f>
        <v>701322.63300000003</v>
      </c>
      <c r="F39" s="22">
        <f>VLOOKUP($B$11,ANLASMA,6,FALSE)</f>
        <v>20</v>
      </c>
      <c r="G39" s="22">
        <f>VLOOKUP($B$11,ANLASMA,7,FALSE)</f>
        <v>192</v>
      </c>
      <c r="H39" s="22">
        <f>VLOOKUP($B$11,ANLASMA,8,FALSE)</f>
        <v>212</v>
      </c>
      <c r="I39" s="22">
        <f>VLOOKUP($B$11,ANLASMA,9,FALSE)</f>
        <v>494311.73300000001</v>
      </c>
      <c r="J39" s="22">
        <f>VLOOKUP($B$11,ANLASMA,10,FALSE)</f>
        <v>381660.5</v>
      </c>
      <c r="K39" s="22">
        <f>VLOOKUP($B$11,ANLASMA,11,FALSE)</f>
        <v>875972.23300000001</v>
      </c>
      <c r="L39" s="36">
        <f>VLOOKUP($B$11,ANLASMA,12,FALSE)</f>
        <v>4235.723</v>
      </c>
      <c r="M39" s="36">
        <f>VLOOKUP($B$11,ANLASMA,13,FALSE)</f>
        <v>20387.400000000001</v>
      </c>
      <c r="N39" s="36">
        <f>VLOOKUP($B$11,ANLASMA,14,FALSE)</f>
        <v>24623.123</v>
      </c>
      <c r="O39" s="36">
        <f>VLOOKUP($B$11,ANLASMA,15,FALSE)</f>
        <v>1602129.9890000001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127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2.2536511486383057E-2</v>
      </c>
      <c r="D15" s="17">
        <f t="shared" ref="D15:D24" si="1">(SUMIFS(MESKENOG2,KAYNAK,A15,SEBEP,B15,SÜRE,"Uzun",BİLDİRİM,"Bildirimsiz",İL,$B$10,İLÇE,$B$11)/VLOOKUP($B$11,ABONE2,4,FALSE))</f>
        <v>0.19967273583933268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2.2650347476271652E-2</v>
      </c>
      <c r="F15" s="17">
        <f t="shared" ref="F15:F24" si="3">(SUMIFS(TARIMSALAG2,KAYNAK,A15,SEBEP,B15,SÜRE,"Uzun",BİLDİRİM,"Bildirimsiz",İL,$B$10,İLÇE,$B$11)/VLOOKUP($B$11,ABONE2,6,FALSE))</f>
        <v>0.3075821256864692</v>
      </c>
      <c r="G15" s="17">
        <f t="shared" ref="G15:G24" si="4">(SUMIFS(TARIMSALOG2,KAYNAK,A15,SEBEP,B15,SÜRE,"Uzun",BİLDİRİM,"Bildirimsiz",İL,$B$10,İLÇE,$B$11)/VLOOKUP($B$11,ABONE2,7,FALSE))</f>
        <v>0.72217313998394472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0.50371511750805475</v>
      </c>
      <c r="I15" s="17">
        <f t="shared" ref="I15:I24" si="6">(SUMIFS(TICARETHANEAG2,KAYNAK,A15,SEBEP,B15,SÜRE,"Uzun",BİLDİRİM,"Bildirimsiz",İL,$B$10,İLÇE,$B$11)/VLOOKUP($B$11,ABONE2,9,FALSE))</f>
        <v>3.1709962949862724E-2</v>
      </c>
      <c r="J15" s="17">
        <f t="shared" ref="J15:J24" si="7">(SUMIFS(TICARETHANEOG2,KAYNAK,A15,SEBEP,B15,SÜRE,"Uzun",BİLDİRİM,"Bildirimsiz",İL,$B$10,İLÇE,$B$11)/VLOOKUP($B$11,ABONE2,10,FALSE))</f>
        <v>2.2941068079834177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0.11311275824669419</v>
      </c>
      <c r="L15" s="17">
        <f t="shared" ref="L15:L24" si="9">(SUMIFS(SANAYIAG2,KAYNAK,A15,SEBEP,B15,SÜRE,"Uzun",BİLDİRİM,"Bildirimsiz",İL,$B$10,İLÇE,$B$11)/VLOOKUP($B$11,ABONE2,12,FALSE))</f>
        <v>0.15394183727198832</v>
      </c>
      <c r="M15" s="17">
        <f t="shared" ref="M15:M24" si="10">(SUMIFS(SANAYIOG2,KAYNAK,A15,SEBEP,B15,SÜRE,"Uzun",BİLDİRİM,"Bildirimsiz",İL,$B$10,İLÇE,$B$11)/VLOOKUP($B$11,ABONE2,13,FALSE))</f>
        <v>49.236851847677947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30.258126643654311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8.2031438784732333E-2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0.6281335402004764</v>
      </c>
      <c r="D17" s="17">
        <f t="shared" si="1"/>
        <v>3.3625584550465275</v>
      </c>
      <c r="E17" s="17">
        <f t="shared" si="2"/>
        <v>0.62989080903746653</v>
      </c>
      <c r="F17" s="17">
        <f t="shared" si="3"/>
        <v>2.4430149397773375</v>
      </c>
      <c r="G17" s="17">
        <f t="shared" si="4"/>
        <v>6.4340738008810954</v>
      </c>
      <c r="H17" s="17">
        <f t="shared" si="5"/>
        <v>4.3310884579425775</v>
      </c>
      <c r="I17" s="17">
        <f t="shared" si="6"/>
        <v>1.0687442378971843</v>
      </c>
      <c r="J17" s="17">
        <f t="shared" si="7"/>
        <v>125.55857511588911</v>
      </c>
      <c r="K17" s="17">
        <f t="shared" si="8"/>
        <v>5.5479850226181533</v>
      </c>
      <c r="L17" s="17">
        <f t="shared" si="9"/>
        <v>60.579381594019374</v>
      </c>
      <c r="M17" s="17">
        <f t="shared" si="10"/>
        <v>458.98435952821603</v>
      </c>
      <c r="N17" s="17">
        <f t="shared" si="11"/>
        <v>304.93443472699335</v>
      </c>
      <c r="O17" s="23">
        <f t="shared" si="12"/>
        <v>1.8794181479165313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2.5969088299464885E-3</v>
      </c>
      <c r="D18" s="17">
        <f t="shared" si="1"/>
        <v>0</v>
      </c>
      <c r="E18" s="17">
        <f t="shared" si="2"/>
        <v>2.595239935352019E-3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1.0432491117022056E-3</v>
      </c>
      <c r="J18" s="17">
        <f t="shared" si="7"/>
        <v>0</v>
      </c>
      <c r="K18" s="17">
        <f t="shared" si="8"/>
        <v>1.005712198551924E-3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2.2157777513647451E-3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9.4900102948663592E-2</v>
      </c>
      <c r="D21" s="17">
        <f t="shared" si="1"/>
        <v>0</v>
      </c>
      <c r="E21" s="17">
        <f t="shared" si="2"/>
        <v>9.4839115721465139E-2</v>
      </c>
      <c r="F21" s="17">
        <f t="shared" si="3"/>
        <v>0.23484535676223545</v>
      </c>
      <c r="G21" s="17">
        <f t="shared" si="4"/>
        <v>0</v>
      </c>
      <c r="H21" s="17">
        <f t="shared" si="5"/>
        <v>0.12374569263846011</v>
      </c>
      <c r="I21" s="17">
        <f t="shared" si="6"/>
        <v>0.36002174224774858</v>
      </c>
      <c r="J21" s="17">
        <f t="shared" si="7"/>
        <v>3.6693799298191034E-2</v>
      </c>
      <c r="K21" s="17">
        <f t="shared" si="8"/>
        <v>0.3483881517875046</v>
      </c>
      <c r="L21" s="17">
        <f t="shared" si="9"/>
        <v>15.650090622961299</v>
      </c>
      <c r="M21" s="17">
        <f t="shared" si="10"/>
        <v>0</v>
      </c>
      <c r="N21" s="17">
        <f t="shared" si="11"/>
        <v>6.0513683742117026</v>
      </c>
      <c r="O21" s="23">
        <f t="shared" si="12"/>
        <v>0.14492861502443385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2.3791339816192996E-3</v>
      </c>
      <c r="D22" s="17">
        <f t="shared" si="1"/>
        <v>0</v>
      </c>
      <c r="E22" s="17">
        <f t="shared" si="2"/>
        <v>2.3776050392876869E-3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1.7249107077510967E-3</v>
      </c>
      <c r="J22" s="17">
        <f t="shared" si="7"/>
        <v>0</v>
      </c>
      <c r="K22" s="17">
        <f t="shared" si="8"/>
        <v>1.6628470810462546E-3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2.1587964055028164E-3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0.75054619744708873</v>
      </c>
      <c r="D25" s="17">
        <f t="shared" ref="D25:O25" si="13">SUM(D15:D24)</f>
        <v>3.5622311908858602</v>
      </c>
      <c r="E25" s="17">
        <f t="shared" si="13"/>
        <v>0.75235311720984299</v>
      </c>
      <c r="F25" s="17">
        <f t="shared" si="13"/>
        <v>2.9854424222260421</v>
      </c>
      <c r="G25" s="17">
        <f t="shared" si="13"/>
        <v>7.1562469408650404</v>
      </c>
      <c r="H25" s="17">
        <f t="shared" si="13"/>
        <v>4.9585492680890919</v>
      </c>
      <c r="I25" s="17">
        <f t="shared" si="13"/>
        <v>1.4632441029142489</v>
      </c>
      <c r="J25" s="17">
        <f t="shared" si="13"/>
        <v>127.88937572317072</v>
      </c>
      <c r="K25" s="17">
        <f t="shared" si="13"/>
        <v>6.0121544919319501</v>
      </c>
      <c r="L25" s="17">
        <f t="shared" si="13"/>
        <v>76.383414054252654</v>
      </c>
      <c r="M25" s="17">
        <f t="shared" si="13"/>
        <v>508.22121137589397</v>
      </c>
      <c r="N25" s="17">
        <f t="shared" si="13"/>
        <v>341.24392974485932</v>
      </c>
      <c r="O25" s="17">
        <f t="shared" si="13"/>
        <v>2.110752775882565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0.13435431805768866</v>
      </c>
      <c r="D29" s="17">
        <f>(SUMIFS(MESKENOG2,KAYNAK,A29,SEBEP,B29,SÜRE,"Uzun",BİLDİRİM,"Bildirimli",İL,$B$10,İLÇE,$B$11)/VLOOKUP($B$11,ABONE2,4,FALSE))</f>
        <v>0.63965136565278724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0.13467904548038773</v>
      </c>
      <c r="F29" s="17">
        <f>(SUMIFS(TARIMSALAG2,KAYNAK,A29,SEBEP,B29,SÜRE,"Uzun",BİLDİRİM,"Bildirimli",İL,$B$10,İLÇE,$B$11)/VLOOKUP($B$11,ABONE2,6,FALSE))</f>
        <v>0.93493235897105642</v>
      </c>
      <c r="G29" s="17">
        <f>(SUMIFS(TARIMSALOG2,KAYNAK,A29,SEBEP,B29,SÜRE,"Uzun",BİLDİRİM,"Bildirimli",İL,$B$10,İLÇE,$B$11)/VLOOKUP($B$11,ABONE2,7,FALSE))</f>
        <v>2.3270287664479645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1.5934995345409046</v>
      </c>
      <c r="I29" s="17">
        <f>(SUMIFS(TICARETHANEAG2,KAYNAK,A29,SEBEP,B29,SÜRE,"Uzun",BİLDİRİM,"Bildirimli",İL,$B$10,İLÇE,$B$11)/VLOOKUP($B$11,ABONE2,9,FALSE))</f>
        <v>0.24141856020823591</v>
      </c>
      <c r="J29" s="17">
        <f>(SUMIFS(TICARETHANEOG2,KAYNAK,A29,SEBEP,B29,SÜRE,"Uzun",BİLDİRİM,"Bildirimli",İL,$B$10,İLÇE,$B$11)/VLOOKUP($B$11,ABONE2,10,FALSE))</f>
        <v>12.246483318408655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0.6733701124667435</v>
      </c>
      <c r="L29" s="17">
        <f>(SUMIFS(SANAYIAG2,KAYNAK,A29,SEBEP,B29,SÜRE,"Uzun",BİLDİRİM,"Bildirimli",İL,$B$10,İLÇE,$B$11)/VLOOKUP($B$11,ABONE2,12,FALSE))</f>
        <v>16.890555700376403</v>
      </c>
      <c r="M29" s="17">
        <f>(SUMIFS(SANAYIOG2,KAYNAK,A29,SEBEP,B29,SÜRE,"Uzun",BİLDİRİM,"Bildirimli",İL,$B$10,İLÇE,$B$11)/VLOOKUP($B$11,ABONE2,13,FALSE))</f>
        <v>143.92618283641778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94.805740343815117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0.36314277569403375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1.270163945783486E-3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1.2693476792597004E-3</v>
      </c>
      <c r="F31" s="17">
        <f>(SUMIFS(TARIMSALAG2,KAYNAK,A31,SEBEP,B31,SÜRE,"Uzun",BİLDİRİM,"Bildirimli",İL,$B$10,İLÇE,$B$11)/VLOOKUP($B$11,ABONE2,6,FALSE))</f>
        <v>2.1155604803777458E-4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1.1147399317242759E-4</v>
      </c>
      <c r="I31" s="17">
        <f>(SUMIFS(TICARETHANEAG2,KAYNAK,A31,SEBEP,B31,SÜRE,"Uzun",BİLDİRİM,"Bildirimli",İL,$B$10,İLÇE,$B$11)/VLOOKUP($B$11,ABONE2,9,FALSE))</f>
        <v>5.9895319160207659E-4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5.7740239066483227E-4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1.1029509113166661E-3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0.13562448200347216</v>
      </c>
      <c r="D33" s="17">
        <f t="shared" ref="D33:O33" si="14">SUM(D28:D32)</f>
        <v>0.63965136565278724</v>
      </c>
      <c r="E33" s="17">
        <f t="shared" si="14"/>
        <v>0.13594839315964743</v>
      </c>
      <c r="F33" s="17">
        <f t="shared" si="14"/>
        <v>0.93514391501909422</v>
      </c>
      <c r="G33" s="17">
        <f t="shared" si="14"/>
        <v>2.3270287664479645</v>
      </c>
      <c r="H33" s="17">
        <f t="shared" si="14"/>
        <v>1.5936110085340771</v>
      </c>
      <c r="I33" s="17">
        <f t="shared" si="14"/>
        <v>0.24201751339983799</v>
      </c>
      <c r="J33" s="17">
        <f t="shared" si="14"/>
        <v>12.246483318408655</v>
      </c>
      <c r="K33" s="17">
        <f t="shared" si="14"/>
        <v>0.67394751485740834</v>
      </c>
      <c r="L33" s="17">
        <f t="shared" si="14"/>
        <v>16.890555700376403</v>
      </c>
      <c r="M33" s="17">
        <f t="shared" si="14"/>
        <v>143.92618283641778</v>
      </c>
      <c r="N33" s="17">
        <f t="shared" si="14"/>
        <v>94.805740343815117</v>
      </c>
      <c r="O33" s="17">
        <f t="shared" si="14"/>
        <v>0.36424572660535043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71533</v>
      </c>
      <c r="D37" s="22">
        <f>VLOOKUP($B$11,ABONE2,4,FALSE)</f>
        <v>46</v>
      </c>
      <c r="E37" s="22">
        <f>VLOOKUP($B$11,ABONE2,5,FALSE)</f>
        <v>71579</v>
      </c>
      <c r="F37" s="22">
        <f>VLOOKUP($B$11,ABONE2,6,FALSE)</f>
        <v>1869</v>
      </c>
      <c r="G37" s="22">
        <f>VLOOKUP($B$11,ABONE2,7,FALSE)</f>
        <v>1678</v>
      </c>
      <c r="H37" s="22">
        <f>VLOOKUP($B$11,ABONE2,8,FALSE)</f>
        <v>3547</v>
      </c>
      <c r="I37" s="22">
        <f>VLOOKUP($B$11,ABONE2,9,FALSE)</f>
        <v>15245</v>
      </c>
      <c r="J37" s="22">
        <f>VLOOKUP($B$11,ABONE2,10,FALSE)</f>
        <v>569</v>
      </c>
      <c r="K37" s="22">
        <f>VLOOKUP($B$11,ABONE2,11,FALSE)</f>
        <v>15814</v>
      </c>
      <c r="L37" s="36">
        <f>VLOOKUP($B$11,ABONE2,12,FALSE)</f>
        <v>29</v>
      </c>
      <c r="M37" s="36">
        <f>VLOOKUP($B$11,ABONE2,13,FALSE)</f>
        <v>46</v>
      </c>
      <c r="N37" s="36">
        <f>VLOOKUP($B$11,ABONE2,14,FALSE)</f>
        <v>75</v>
      </c>
      <c r="O37" s="36">
        <f>VLOOKUP($B$11,ABONE2,15,FALSE)</f>
        <v>91015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14059.798491666663</v>
      </c>
      <c r="D38" s="22">
        <f>VLOOKUP($B$11,TUKETIM,4,FALSE)</f>
        <v>58.961766666666662</v>
      </c>
      <c r="E38" s="22">
        <f>VLOOKUP($B$11,TUKETIM,5,FALSE)</f>
        <v>14118.76025833333</v>
      </c>
      <c r="F38" s="22">
        <f>VLOOKUP($B$11,TUKETIM,6,FALSE)</f>
        <v>988.57007500000009</v>
      </c>
      <c r="G38" s="22">
        <f>VLOOKUP($B$11,TUKETIM,7,FALSE)</f>
        <v>1876.0652833333334</v>
      </c>
      <c r="H38" s="22">
        <f>VLOOKUP($B$11,TUKETIM,8,FALSE)</f>
        <v>2864.6353583333334</v>
      </c>
      <c r="I38" s="22">
        <f>VLOOKUP($B$11,TUKETIM,9,FALSE)</f>
        <v>7596.8781833333351</v>
      </c>
      <c r="J38" s="22">
        <f>VLOOKUP($B$11,TUKETIM,10,FALSE)</f>
        <v>7658.9706833333312</v>
      </c>
      <c r="K38" s="22">
        <f>VLOOKUP($B$11,TUKETIM,11,FALSE)</f>
        <v>15255.848866666667</v>
      </c>
      <c r="L38" s="36">
        <f>VLOOKUP($B$11,TUKETIM,12,FALSE)</f>
        <v>198.24495833333333</v>
      </c>
      <c r="M38" s="36">
        <f>VLOOKUP($B$11,TUKETIM,13,FALSE)</f>
        <v>4737.7839916666671</v>
      </c>
      <c r="N38" s="36">
        <f>VLOOKUP($B$11,TUKETIM,14,FALSE)</f>
        <v>4936.0289500000008</v>
      </c>
      <c r="O38" s="36">
        <f>VLOOKUP($B$11,TUKETIM,15,FALSE)</f>
        <v>37175.273433333328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334146.58799999999</v>
      </c>
      <c r="D39" s="22">
        <f>VLOOKUP($B$11,ANLASMA,4,FALSE)</f>
        <v>548.86</v>
      </c>
      <c r="E39" s="22">
        <f>VLOOKUP($B$11,ANLASMA,5,FALSE)</f>
        <v>334695.44799999997</v>
      </c>
      <c r="F39" s="22">
        <f>VLOOKUP($B$11,ANLASMA,6,FALSE)</f>
        <v>15023.15</v>
      </c>
      <c r="G39" s="22">
        <f>VLOOKUP($B$11,ANLASMA,7,FALSE)</f>
        <v>30241.487000000001</v>
      </c>
      <c r="H39" s="22">
        <f>VLOOKUP($B$11,ANLASMA,8,FALSE)</f>
        <v>45264.637000000002</v>
      </c>
      <c r="I39" s="22">
        <f>VLOOKUP($B$11,ANLASMA,9,FALSE)</f>
        <v>86905.282000000007</v>
      </c>
      <c r="J39" s="22">
        <f>VLOOKUP($B$11,ANLASMA,10,FALSE)</f>
        <v>79828.792000000001</v>
      </c>
      <c r="K39" s="22">
        <f>VLOOKUP($B$11,ANLASMA,11,FALSE)</f>
        <v>166734.07400000002</v>
      </c>
      <c r="L39" s="36">
        <f>VLOOKUP($B$11,ANLASMA,12,FALSE)</f>
        <v>821.98199999999997</v>
      </c>
      <c r="M39" s="36">
        <f>VLOOKUP($B$11,ANLASMA,13,FALSE)</f>
        <v>15229.654</v>
      </c>
      <c r="N39" s="36">
        <f>VLOOKUP($B$11,ANLASMA,14,FALSE)</f>
        <v>16051.636</v>
      </c>
      <c r="O39" s="36">
        <f>VLOOKUP($B$11,ANLASMA,15,FALSE)</f>
        <v>562745.79499999993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81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128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30" t="s">
        <v>18</v>
      </c>
      <c r="B14" s="30" t="s">
        <v>19</v>
      </c>
      <c r="C14" s="29" t="s">
        <v>20</v>
      </c>
      <c r="D14" s="29" t="s">
        <v>2</v>
      </c>
      <c r="E14" s="29" t="s">
        <v>64</v>
      </c>
      <c r="F14" s="29" t="s">
        <v>20</v>
      </c>
      <c r="G14" s="29" t="s">
        <v>2</v>
      </c>
      <c r="H14" s="29" t="s">
        <v>64</v>
      </c>
      <c r="I14" s="29" t="s">
        <v>20</v>
      </c>
      <c r="J14" s="29" t="s">
        <v>2</v>
      </c>
      <c r="K14" s="29" t="s">
        <v>64</v>
      </c>
      <c r="L14" s="29" t="s">
        <v>20</v>
      </c>
      <c r="M14" s="29" t="s">
        <v>2</v>
      </c>
      <c r="N14" s="29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30" t="s">
        <v>26</v>
      </c>
      <c r="B15" s="3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30" t="s">
        <v>26</v>
      </c>
      <c r="B16" s="3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30" t="s">
        <v>129</v>
      </c>
      <c r="B17" s="30" t="s">
        <v>27</v>
      </c>
      <c r="C17" s="17">
        <f t="shared" si="0"/>
        <v>0.3389699055148076</v>
      </c>
      <c r="D17" s="17">
        <f t="shared" si="1"/>
        <v>1.3144603804614785</v>
      </c>
      <c r="E17" s="17">
        <f t="shared" si="2"/>
        <v>0.33965989823336173</v>
      </c>
      <c r="F17" s="17">
        <f t="shared" si="3"/>
        <v>1.3710758903399518</v>
      </c>
      <c r="G17" s="17">
        <f t="shared" si="4"/>
        <v>2.8296489807331691</v>
      </c>
      <c r="H17" s="17">
        <f t="shared" si="5"/>
        <v>2.0910451858302159</v>
      </c>
      <c r="I17" s="17">
        <f t="shared" si="6"/>
        <v>1.2677849995546555</v>
      </c>
      <c r="J17" s="17">
        <f t="shared" si="7"/>
        <v>68.528151105010721</v>
      </c>
      <c r="K17" s="17">
        <f t="shared" si="8"/>
        <v>4.5222513737100645</v>
      </c>
      <c r="L17" s="17">
        <f t="shared" si="9"/>
        <v>48.425690749049394</v>
      </c>
      <c r="M17" s="17">
        <f t="shared" si="10"/>
        <v>243.65372184709045</v>
      </c>
      <c r="N17" s="17">
        <f t="shared" si="11"/>
        <v>163.76040450543059</v>
      </c>
      <c r="O17" s="23">
        <f t="shared" si="12"/>
        <v>1.3005595539714521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30" t="s">
        <v>129</v>
      </c>
      <c r="B18" s="3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30" t="s">
        <v>129</v>
      </c>
      <c r="B19" s="3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30" t="s">
        <v>129</v>
      </c>
      <c r="B20" s="3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30" t="s">
        <v>130</v>
      </c>
      <c r="B21" s="30" t="s">
        <v>27</v>
      </c>
      <c r="C21" s="17">
        <f t="shared" si="0"/>
        <v>0.18906111932972439</v>
      </c>
      <c r="D21" s="17">
        <f t="shared" si="1"/>
        <v>0</v>
      </c>
      <c r="E21" s="17">
        <f t="shared" si="2"/>
        <v>0.18892739091407137</v>
      </c>
      <c r="F21" s="17">
        <f t="shared" si="3"/>
        <v>0.31832100429979404</v>
      </c>
      <c r="G21" s="17">
        <f t="shared" si="4"/>
        <v>0</v>
      </c>
      <c r="H21" s="17">
        <f t="shared" si="5"/>
        <v>0.16119391158502927</v>
      </c>
      <c r="I21" s="17">
        <f t="shared" si="6"/>
        <v>0.83576849561266464</v>
      </c>
      <c r="J21" s="17">
        <f t="shared" si="7"/>
        <v>0.10529977482318333</v>
      </c>
      <c r="K21" s="17">
        <f t="shared" si="8"/>
        <v>0.80042396767098822</v>
      </c>
      <c r="L21" s="17">
        <f t="shared" si="9"/>
        <v>31.022977118377057</v>
      </c>
      <c r="M21" s="17">
        <f t="shared" si="10"/>
        <v>0</v>
      </c>
      <c r="N21" s="17">
        <f t="shared" si="11"/>
        <v>12.695556789981996</v>
      </c>
      <c r="O21" s="23">
        <f t="shared" si="12"/>
        <v>0.29678682207425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30" t="s">
        <v>130</v>
      </c>
      <c r="B22" s="30" t="s">
        <v>3</v>
      </c>
      <c r="C22" s="17">
        <f t="shared" si="0"/>
        <v>3.9869824817067726E-3</v>
      </c>
      <c r="D22" s="17">
        <f t="shared" si="1"/>
        <v>0</v>
      </c>
      <c r="E22" s="17">
        <f t="shared" si="2"/>
        <v>3.9841623733079378E-3</v>
      </c>
      <c r="F22" s="17">
        <f t="shared" si="3"/>
        <v>8.0423064698623851E-6</v>
      </c>
      <c r="G22" s="17">
        <f t="shared" si="4"/>
        <v>0</v>
      </c>
      <c r="H22" s="17">
        <f t="shared" si="5"/>
        <v>4.0725268534959347E-6</v>
      </c>
      <c r="I22" s="17">
        <f t="shared" si="6"/>
        <v>2.6400844295690973E-3</v>
      </c>
      <c r="J22" s="17">
        <f t="shared" si="7"/>
        <v>0</v>
      </c>
      <c r="K22" s="17">
        <f t="shared" si="8"/>
        <v>2.5123410570829503E-3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3.7363899244722588E-3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30" t="s">
        <v>130</v>
      </c>
      <c r="B23" s="3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30" t="s">
        <v>130</v>
      </c>
      <c r="B24" s="3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0.53201800732623883</v>
      </c>
      <c r="D25" s="17">
        <f t="shared" ref="D25:O25" si="13">SUM(D15:D24)</f>
        <v>1.3144603804614785</v>
      </c>
      <c r="E25" s="17">
        <f t="shared" si="13"/>
        <v>0.53257145152074103</v>
      </c>
      <c r="F25" s="17">
        <f t="shared" si="13"/>
        <v>1.6894049369462156</v>
      </c>
      <c r="G25" s="17">
        <f t="shared" si="13"/>
        <v>2.8296489807331691</v>
      </c>
      <c r="H25" s="17">
        <f t="shared" si="13"/>
        <v>2.2522431699420986</v>
      </c>
      <c r="I25" s="17">
        <f t="shared" si="13"/>
        <v>2.1061935795968894</v>
      </c>
      <c r="J25" s="17">
        <f t="shared" si="13"/>
        <v>68.633450879833902</v>
      </c>
      <c r="K25" s="17">
        <f t="shared" si="13"/>
        <v>5.3251876824381359</v>
      </c>
      <c r="L25" s="17">
        <f t="shared" si="13"/>
        <v>79.448667867426451</v>
      </c>
      <c r="M25" s="17">
        <f t="shared" si="13"/>
        <v>243.65372184709045</v>
      </c>
      <c r="N25" s="17">
        <f t="shared" si="13"/>
        <v>176.45596129541258</v>
      </c>
      <c r="O25" s="17">
        <f t="shared" si="13"/>
        <v>1.6010827659701743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30" t="s">
        <v>18</v>
      </c>
      <c r="B27" s="30" t="s">
        <v>19</v>
      </c>
      <c r="C27" s="29" t="s">
        <v>1</v>
      </c>
      <c r="D27" s="29" t="s">
        <v>2</v>
      </c>
      <c r="E27" s="29" t="s">
        <v>64</v>
      </c>
      <c r="F27" s="29" t="s">
        <v>1</v>
      </c>
      <c r="G27" s="29" t="s">
        <v>2</v>
      </c>
      <c r="H27" s="29" t="s">
        <v>64</v>
      </c>
      <c r="I27" s="29" t="s">
        <v>1</v>
      </c>
      <c r="J27" s="29" t="s">
        <v>2</v>
      </c>
      <c r="K27" s="29" t="s">
        <v>64</v>
      </c>
      <c r="L27" s="29" t="s">
        <v>1</v>
      </c>
      <c r="M27" s="29" t="s">
        <v>2</v>
      </c>
      <c r="N27" s="29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30" t="s">
        <v>26</v>
      </c>
      <c r="B28" s="3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30" t="s">
        <v>129</v>
      </c>
      <c r="B29" s="30" t="s">
        <v>27</v>
      </c>
      <c r="C29" s="17">
        <f>(SUMIFS(MESKENAG2,KAYNAK,A29,SEBEP,B29,SÜRE,"Uzun",BİLDİRİM,"Bildirimli",İL,$B$10,İLÇE,$B$11)/VLOOKUP($B$11,ABONE2,3,FALSE))</f>
        <v>3.848975948060579E-2</v>
      </c>
      <c r="D29" s="17">
        <f>(SUMIFS(MESKENOG2,KAYNAK,A29,SEBEP,B29,SÜRE,"Uzun",BİLDİRİM,"Bildirimli",İL,$B$10,İLÇE,$B$11)/VLOOKUP($B$11,ABONE2,4,FALSE))</f>
        <v>4.9524462611653286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4.1965543501602656E-2</v>
      </c>
      <c r="F29" s="17">
        <f>(SUMIFS(TARIMSALAG2,KAYNAK,A29,SEBEP,B29,SÜRE,"Uzun",BİLDİRİM,"Bildirimli",İL,$B$10,İLÇE,$B$11)/VLOOKUP($B$11,ABONE2,6,FALSE))</f>
        <v>0.10693534560096996</v>
      </c>
      <c r="G29" s="17">
        <f>(SUMIFS(TARIMSALOG2,KAYNAK,A29,SEBEP,B29,SÜRE,"Uzun",BİLDİRİM,"Bildirimli",İL,$B$10,İLÇE,$B$11)/VLOOKUP($B$11,ABONE2,7,FALSE))</f>
        <v>0.10710836798318375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0.10702075153876424</v>
      </c>
      <c r="I29" s="17">
        <f>(SUMIFS(TICARETHANEAG2,KAYNAK,A29,SEBEP,B29,SÜRE,"Uzun",BİLDİRİM,"Bildirimli",İL,$B$10,İLÇE,$B$11)/VLOOKUP($B$11,ABONE2,9,FALSE))</f>
        <v>0.37204063083349542</v>
      </c>
      <c r="J29" s="17">
        <f>(SUMIFS(TICARETHANEOG2,KAYNAK,A29,SEBEP,B29,SÜRE,"Uzun",BİLDİRİM,"Bildirimli",İL,$B$10,İLÇE,$B$11)/VLOOKUP($B$11,ABONE2,10,FALSE))</f>
        <v>13.021742946937144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0.98411031190375098</v>
      </c>
      <c r="L29" s="17">
        <f>(SUMIFS(SANAYIAG2,KAYNAK,A29,SEBEP,B29,SÜRE,"Uzun",BİLDİRİM,"Bildirimli",İL,$B$10,İLÇE,$B$11)/VLOOKUP($B$11,ABONE2,12,FALSE))</f>
        <v>35.200031276263701</v>
      </c>
      <c r="M29" s="17">
        <f>(SUMIFS(SANAYIOG2,KAYNAK,A29,SEBEP,B29,SÜRE,"Uzun",BİLDİRİM,"Bildirimli",İL,$B$10,İLÇE,$B$11)/VLOOKUP($B$11,ABONE2,13,FALSE))</f>
        <v>37.714146086440188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36.685292948737199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0.2535687538293262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30" t="s">
        <v>129</v>
      </c>
      <c r="B30" s="3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30" t="s">
        <v>130</v>
      </c>
      <c r="B31" s="30" t="s">
        <v>27</v>
      </c>
      <c r="C31" s="17">
        <f>(SUMIFS(MESKENAG2,KAYNAK,A31,SEBEP,B31,SÜRE,"Uzun",BİLDİRİM,"Bildirimli",İL,$B$10,İLÇE,$B$11)/VLOOKUP($B$11,ABONE2,3,FALSE))</f>
        <v>3.9552869068262116E-2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3.952489217627194E-2</v>
      </c>
      <c r="F31" s="17">
        <f>(SUMIFS(TARIMSALAG2,KAYNAK,A31,SEBEP,B31,SÜRE,"Uzun",BİLDİRİM,"Bildirimli",İL,$B$10,İLÇE,$B$11)/VLOOKUP($B$11,ABONE2,6,FALSE))</f>
        <v>8.3964050607903077E-3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4.2518381027927691E-3</v>
      </c>
      <c r="I31" s="17">
        <f>(SUMIFS(TICARETHANEAG2,KAYNAK,A31,SEBEP,B31,SÜRE,"Uzun",BİLDİRİM,"Bildirimli",İL,$B$10,İLÇE,$B$11)/VLOOKUP($B$11,ABONE2,9,FALSE))</f>
        <v>0.59180800887529816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0.56317273112761601</v>
      </c>
      <c r="L31" s="17">
        <f>(SUMIFS(SANAYIAG2,KAYNAK,A31,SEBEP,B31,SÜRE,"Uzun",BİLDİRİM,"Bildirimli",İL,$B$10,İLÇE,$B$11)/VLOOKUP($B$11,ABONE2,12,FALSE))</f>
        <v>34.796702594460534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14.239881369425387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0.1405693568062571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30" t="s">
        <v>130</v>
      </c>
      <c r="B32" s="3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7.8042628548867898E-2</v>
      </c>
      <c r="D33" s="17">
        <f t="shared" ref="D33:O33" si="14">SUM(D28:D32)</f>
        <v>4.9524462611653286</v>
      </c>
      <c r="E33" s="17">
        <f t="shared" si="14"/>
        <v>8.149043567787459E-2</v>
      </c>
      <c r="F33" s="17">
        <f t="shared" si="14"/>
        <v>0.11533175066176027</v>
      </c>
      <c r="G33" s="17">
        <f t="shared" si="14"/>
        <v>0.10710836798318375</v>
      </c>
      <c r="H33" s="17">
        <f t="shared" si="14"/>
        <v>0.11127258964155701</v>
      </c>
      <c r="I33" s="17">
        <f t="shared" si="14"/>
        <v>0.96384863970879353</v>
      </c>
      <c r="J33" s="17">
        <f t="shared" si="14"/>
        <v>13.021742946937144</v>
      </c>
      <c r="K33" s="17">
        <f t="shared" si="14"/>
        <v>1.5472830430313671</v>
      </c>
      <c r="L33" s="17">
        <f t="shared" si="14"/>
        <v>69.996733870724228</v>
      </c>
      <c r="M33" s="17">
        <f t="shared" si="14"/>
        <v>37.714146086440188</v>
      </c>
      <c r="N33" s="17">
        <f t="shared" si="14"/>
        <v>50.92517431816259</v>
      </c>
      <c r="O33" s="17">
        <f t="shared" si="14"/>
        <v>0.39413811063558329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110196</v>
      </c>
      <c r="D37" s="22">
        <f>VLOOKUP($B$11,ABONE2,4,FALSE)</f>
        <v>78</v>
      </c>
      <c r="E37" s="22">
        <f>VLOOKUP($B$11,ABONE2,5,FALSE)</f>
        <v>110274</v>
      </c>
      <c r="F37" s="22">
        <f>VLOOKUP($B$11,ABONE2,6,FALSE)</f>
        <v>872</v>
      </c>
      <c r="G37" s="22">
        <f>VLOOKUP($B$11,ABONE2,7,FALSE)</f>
        <v>850</v>
      </c>
      <c r="H37" s="22">
        <f>VLOOKUP($B$11,ABONE2,8,FALSE)</f>
        <v>1722</v>
      </c>
      <c r="I37" s="22">
        <f>VLOOKUP($B$11,ABONE2,9,FALSE)</f>
        <v>15301</v>
      </c>
      <c r="J37" s="22">
        <f>VLOOKUP($B$11,ABONE2,10,FALSE)</f>
        <v>778</v>
      </c>
      <c r="K37" s="22">
        <f>VLOOKUP($B$11,ABONE2,11,FALSE)</f>
        <v>16079</v>
      </c>
      <c r="L37" s="36">
        <f>VLOOKUP($B$11,ABONE2,12,FALSE)</f>
        <v>133</v>
      </c>
      <c r="M37" s="36">
        <f>VLOOKUP($B$11,ABONE2,13,FALSE)</f>
        <v>192</v>
      </c>
      <c r="N37" s="36">
        <f>VLOOKUP($B$11,ABONE2,14,FALSE)</f>
        <v>325</v>
      </c>
      <c r="O37" s="36">
        <f>VLOOKUP($B$11,ABONE2,15,FALSE)</f>
        <v>128400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21208.715916666672</v>
      </c>
      <c r="D38" s="22">
        <f>VLOOKUP($B$11,TUKETIM,4,FALSE)</f>
        <v>14.944716666666666</v>
      </c>
      <c r="E38" s="22">
        <f>VLOOKUP($B$11,TUKETIM,5,FALSE)</f>
        <v>21223.660633333337</v>
      </c>
      <c r="F38" s="22">
        <f>VLOOKUP($B$11,TUKETIM,6,FALSE)</f>
        <v>285.33029166666654</v>
      </c>
      <c r="G38" s="22">
        <f>VLOOKUP($B$11,TUKETIM,7,FALSE)</f>
        <v>639.32419166666659</v>
      </c>
      <c r="H38" s="22">
        <f>VLOOKUP($B$11,TUKETIM,8,FALSE)</f>
        <v>924.65448333333313</v>
      </c>
      <c r="I38" s="22">
        <f>VLOOKUP($B$11,TUKETIM,9,FALSE)</f>
        <v>8189.4537666666693</v>
      </c>
      <c r="J38" s="22">
        <f>VLOOKUP($B$11,TUKETIM,10,FALSE)</f>
        <v>13646.240974999999</v>
      </c>
      <c r="K38" s="22">
        <f>VLOOKUP($B$11,TUKETIM,11,FALSE)</f>
        <v>21835.694741666666</v>
      </c>
      <c r="L38" s="36">
        <f>VLOOKUP($B$11,TUKETIM,12,FALSE)</f>
        <v>1656.0325583333333</v>
      </c>
      <c r="M38" s="36">
        <f>VLOOKUP($B$11,TUKETIM,13,FALSE)</f>
        <v>20732.443841666667</v>
      </c>
      <c r="N38" s="36">
        <f>VLOOKUP($B$11,TUKETIM,14,FALSE)</f>
        <v>22388.4764</v>
      </c>
      <c r="O38" s="36">
        <f>VLOOKUP($B$11,TUKETIM,15,FALSE)</f>
        <v>66372.486258333331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617534.07700000005</v>
      </c>
      <c r="D39" s="22">
        <f>VLOOKUP($B$11,ANLASMA,4,FALSE)</f>
        <v>1201.6880000000001</v>
      </c>
      <c r="E39" s="22">
        <f>VLOOKUP($B$11,ANLASMA,5,FALSE)</f>
        <v>618735.76500000001</v>
      </c>
      <c r="F39" s="22">
        <f>VLOOKUP($B$11,ANLASMA,6,FALSE)</f>
        <v>4733.05</v>
      </c>
      <c r="G39" s="22">
        <f>VLOOKUP($B$11,ANLASMA,7,FALSE)</f>
        <v>13727.084999999999</v>
      </c>
      <c r="H39" s="22">
        <f>VLOOKUP($B$11,ANLASMA,8,FALSE)</f>
        <v>18460.134999999998</v>
      </c>
      <c r="I39" s="22">
        <f>VLOOKUP($B$11,ANLASMA,9,FALSE)</f>
        <v>108833.314</v>
      </c>
      <c r="J39" s="22">
        <f>VLOOKUP($B$11,ANLASMA,10,FALSE)</f>
        <v>154204.394</v>
      </c>
      <c r="K39" s="22">
        <f>VLOOKUP($B$11,ANLASMA,11,FALSE)</f>
        <v>263037.70799999998</v>
      </c>
      <c r="L39" s="36">
        <f>VLOOKUP($B$11,ANLASMA,12,FALSE)</f>
        <v>7482.643</v>
      </c>
      <c r="M39" s="36">
        <f>VLOOKUP($B$11,ANLASMA,13,FALSE)</f>
        <v>155108.43599999999</v>
      </c>
      <c r="N39" s="36">
        <f>VLOOKUP($B$11,ANLASMA,14,FALSE)</f>
        <v>162591.079</v>
      </c>
      <c r="O39" s="36">
        <f>VLOOKUP($B$11,ANLASMA,15,FALSE)</f>
        <v>1062824.6869999999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5"/>
  <sheetViews>
    <sheetView topLeftCell="A18" zoomScale="85" zoomScaleNormal="85" workbookViewId="0">
      <selection activeCell="O1" sqref="A1:O1048576"/>
    </sheetView>
  </sheetViews>
  <sheetFormatPr defaultRowHeight="15" x14ac:dyDescent="0.25"/>
  <cols>
    <col min="1" max="1" width="27.7109375" bestFit="1" customWidth="1"/>
    <col min="2" max="2" width="16.140625" customWidth="1"/>
    <col min="3" max="15" width="14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6" t="s">
        <v>17</v>
      </c>
    </row>
    <row r="2" spans="1:15" ht="15" customHeight="1" x14ac:dyDescent="0.25">
      <c r="B2" s="2"/>
      <c r="C2" s="16" t="s">
        <v>1</v>
      </c>
      <c r="D2" s="16" t="s">
        <v>2</v>
      </c>
      <c r="E2" s="16" t="s">
        <v>25</v>
      </c>
      <c r="F2" s="31" t="s">
        <v>1</v>
      </c>
      <c r="G2" s="31" t="s">
        <v>2</v>
      </c>
      <c r="H2" s="16" t="s">
        <v>25</v>
      </c>
      <c r="I2" s="31" t="s">
        <v>1</v>
      </c>
      <c r="J2" s="31" t="s">
        <v>2</v>
      </c>
      <c r="K2" s="16" t="s">
        <v>25</v>
      </c>
      <c r="L2" s="31" t="s">
        <v>1</v>
      </c>
      <c r="M2" s="31" t="s">
        <v>2</v>
      </c>
      <c r="N2" s="19" t="s">
        <v>25</v>
      </c>
      <c r="O2" s="16"/>
    </row>
    <row r="3" spans="1:15" x14ac:dyDescent="0.25">
      <c r="A3" s="14" t="s">
        <v>21</v>
      </c>
      <c r="B3" s="14" t="s">
        <v>21</v>
      </c>
      <c r="C3" s="35">
        <v>2825471</v>
      </c>
      <c r="D3" s="35">
        <v>2230</v>
      </c>
      <c r="E3" s="35">
        <v>2827701</v>
      </c>
      <c r="F3" s="35">
        <v>82125</v>
      </c>
      <c r="G3" s="35">
        <v>21894</v>
      </c>
      <c r="H3" s="35">
        <v>104019</v>
      </c>
      <c r="I3" s="35">
        <v>551283</v>
      </c>
      <c r="J3" s="35">
        <v>14865</v>
      </c>
      <c r="K3" s="35">
        <v>566148</v>
      </c>
      <c r="L3" s="35">
        <v>2445</v>
      </c>
      <c r="M3" s="35">
        <v>2253</v>
      </c>
      <c r="N3" s="35">
        <v>4698</v>
      </c>
      <c r="O3" s="35">
        <v>3502566</v>
      </c>
    </row>
    <row r="4" spans="1:15" x14ac:dyDescent="0.25">
      <c r="A4" s="14" t="s">
        <v>80</v>
      </c>
      <c r="B4" s="14" t="s">
        <v>22</v>
      </c>
      <c r="C4" s="35">
        <v>2138951</v>
      </c>
      <c r="D4" s="35">
        <v>1650</v>
      </c>
      <c r="E4" s="35">
        <v>2140601</v>
      </c>
      <c r="F4" s="35">
        <v>48872</v>
      </c>
      <c r="G4" s="35">
        <v>6883</v>
      </c>
      <c r="H4" s="35">
        <v>55755</v>
      </c>
      <c r="I4" s="35">
        <v>422397</v>
      </c>
      <c r="J4" s="35">
        <v>9433</v>
      </c>
      <c r="K4" s="35">
        <v>431830</v>
      </c>
      <c r="L4" s="35">
        <v>1911</v>
      </c>
      <c r="M4" s="35">
        <v>1541</v>
      </c>
      <c r="N4" s="35">
        <v>3452</v>
      </c>
      <c r="O4" s="35">
        <v>2631638</v>
      </c>
    </row>
    <row r="5" spans="1:15" x14ac:dyDescent="0.25">
      <c r="A5" s="14" t="s">
        <v>81</v>
      </c>
      <c r="B5" s="14" t="s">
        <v>23</v>
      </c>
      <c r="C5" s="35">
        <v>686520</v>
      </c>
      <c r="D5" s="35">
        <v>580</v>
      </c>
      <c r="E5" s="35">
        <v>687100</v>
      </c>
      <c r="F5" s="35">
        <v>33253</v>
      </c>
      <c r="G5" s="35">
        <v>15011</v>
      </c>
      <c r="H5" s="35">
        <v>48264</v>
      </c>
      <c r="I5" s="35">
        <v>128886</v>
      </c>
      <c r="J5" s="35">
        <v>5432</v>
      </c>
      <c r="K5" s="35">
        <v>134318</v>
      </c>
      <c r="L5" s="35">
        <v>534</v>
      </c>
      <c r="M5" s="35">
        <v>712</v>
      </c>
      <c r="N5" s="35">
        <v>1246</v>
      </c>
      <c r="O5" s="35">
        <v>870928</v>
      </c>
    </row>
    <row r="6" spans="1:15" x14ac:dyDescent="0.25">
      <c r="A6" s="14" t="s">
        <v>95</v>
      </c>
      <c r="B6" s="14" t="s">
        <v>80</v>
      </c>
      <c r="C6" s="35">
        <v>40930</v>
      </c>
      <c r="D6" s="35">
        <v>47</v>
      </c>
      <c r="E6" s="35">
        <v>40977</v>
      </c>
      <c r="F6" s="35">
        <v>187</v>
      </c>
      <c r="G6" s="35">
        <v>96</v>
      </c>
      <c r="H6" s="35">
        <v>283</v>
      </c>
      <c r="I6" s="35">
        <v>7576</v>
      </c>
      <c r="J6" s="35">
        <v>471</v>
      </c>
      <c r="K6" s="35">
        <v>8047</v>
      </c>
      <c r="L6" s="35">
        <v>7</v>
      </c>
      <c r="M6" s="35">
        <v>66</v>
      </c>
      <c r="N6" s="35">
        <v>73</v>
      </c>
      <c r="O6" s="35">
        <v>49380</v>
      </c>
    </row>
    <row r="7" spans="1:15" x14ac:dyDescent="0.25">
      <c r="A7" s="14" t="s">
        <v>111</v>
      </c>
      <c r="B7" s="14" t="s">
        <v>80</v>
      </c>
      <c r="C7" s="35">
        <v>39442</v>
      </c>
      <c r="D7" s="35">
        <v>1</v>
      </c>
      <c r="E7" s="35">
        <v>39443</v>
      </c>
      <c r="F7" s="35">
        <v>313</v>
      </c>
      <c r="G7" s="35">
        <v>2</v>
      </c>
      <c r="H7" s="35">
        <v>315</v>
      </c>
      <c r="I7" s="35">
        <v>6748</v>
      </c>
      <c r="J7" s="35">
        <v>69</v>
      </c>
      <c r="K7" s="35">
        <v>6817</v>
      </c>
      <c r="L7" s="35">
        <v>16</v>
      </c>
      <c r="M7" s="35">
        <v>7</v>
      </c>
      <c r="N7" s="35">
        <v>23</v>
      </c>
      <c r="O7" s="35">
        <v>46598</v>
      </c>
    </row>
    <row r="8" spans="1:15" x14ac:dyDescent="0.25">
      <c r="A8" s="14" t="s">
        <v>98</v>
      </c>
      <c r="B8" s="14" t="s">
        <v>80</v>
      </c>
      <c r="C8" s="35">
        <v>19653</v>
      </c>
      <c r="D8" s="35">
        <v>10</v>
      </c>
      <c r="E8" s="35">
        <v>19663</v>
      </c>
      <c r="F8" s="35">
        <v>4573</v>
      </c>
      <c r="G8" s="35">
        <v>282</v>
      </c>
      <c r="H8" s="35">
        <v>4855</v>
      </c>
      <c r="I8" s="35">
        <v>5893</v>
      </c>
      <c r="J8" s="35">
        <v>186</v>
      </c>
      <c r="K8" s="35">
        <v>6079</v>
      </c>
      <c r="L8" s="35">
        <v>1</v>
      </c>
      <c r="M8" s="35">
        <v>19</v>
      </c>
      <c r="N8" s="35">
        <v>20</v>
      </c>
      <c r="O8" s="35">
        <v>30617</v>
      </c>
    </row>
    <row r="9" spans="1:15" x14ac:dyDescent="0.25">
      <c r="A9" s="14" t="s">
        <v>110</v>
      </c>
      <c r="B9" s="14" t="s">
        <v>80</v>
      </c>
      <c r="C9" s="35">
        <v>131690</v>
      </c>
      <c r="D9" s="35">
        <v>3</v>
      </c>
      <c r="E9" s="35">
        <v>131693</v>
      </c>
      <c r="F9" s="35">
        <v>42</v>
      </c>
      <c r="G9" s="35">
        <v>5</v>
      </c>
      <c r="H9" s="35">
        <v>47</v>
      </c>
      <c r="I9" s="35">
        <v>20115</v>
      </c>
      <c r="J9" s="35">
        <v>80</v>
      </c>
      <c r="K9" s="35">
        <v>20195</v>
      </c>
      <c r="L9" s="35">
        <v>26</v>
      </c>
      <c r="M9" s="35">
        <v>4</v>
      </c>
      <c r="N9" s="35">
        <v>30</v>
      </c>
      <c r="O9" s="35">
        <v>151965</v>
      </c>
    </row>
    <row r="10" spans="1:15" x14ac:dyDescent="0.25">
      <c r="A10" s="14" t="s">
        <v>94</v>
      </c>
      <c r="B10" s="14" t="s">
        <v>80</v>
      </c>
      <c r="C10" s="35">
        <v>53903</v>
      </c>
      <c r="D10" s="35">
        <v>18</v>
      </c>
      <c r="E10" s="35">
        <v>53921</v>
      </c>
      <c r="F10" s="35">
        <v>3401</v>
      </c>
      <c r="G10" s="35">
        <v>666</v>
      </c>
      <c r="H10" s="35">
        <v>4067</v>
      </c>
      <c r="I10" s="35">
        <v>10704</v>
      </c>
      <c r="J10" s="35">
        <v>349</v>
      </c>
      <c r="K10" s="35">
        <v>11053</v>
      </c>
      <c r="L10" s="35">
        <v>17</v>
      </c>
      <c r="M10" s="35">
        <v>74</v>
      </c>
      <c r="N10" s="35">
        <v>91</v>
      </c>
      <c r="O10" s="35">
        <v>69132</v>
      </c>
    </row>
    <row r="11" spans="1:15" x14ac:dyDescent="0.25">
      <c r="A11" s="14" t="s">
        <v>109</v>
      </c>
      <c r="B11" s="14" t="s">
        <v>80</v>
      </c>
      <c r="C11" s="35">
        <v>7082</v>
      </c>
      <c r="D11" s="35">
        <v>2</v>
      </c>
      <c r="E11" s="35">
        <v>7084</v>
      </c>
      <c r="F11" s="35">
        <v>1054</v>
      </c>
      <c r="G11" s="35">
        <v>8</v>
      </c>
      <c r="H11" s="35">
        <v>1062</v>
      </c>
      <c r="I11" s="35">
        <v>1858</v>
      </c>
      <c r="J11" s="35">
        <v>36</v>
      </c>
      <c r="K11" s="35">
        <v>1894</v>
      </c>
      <c r="L11" s="35">
        <v>3</v>
      </c>
      <c r="M11" s="35">
        <v>8</v>
      </c>
      <c r="N11" s="35">
        <v>11</v>
      </c>
      <c r="O11" s="35">
        <v>10051</v>
      </c>
    </row>
    <row r="12" spans="1:15" x14ac:dyDescent="0.25">
      <c r="A12" s="14" t="s">
        <v>83</v>
      </c>
      <c r="B12" s="14" t="s">
        <v>80</v>
      </c>
      <c r="C12" s="35">
        <v>195840</v>
      </c>
      <c r="D12" s="35">
        <v>37</v>
      </c>
      <c r="E12" s="35">
        <v>195877</v>
      </c>
      <c r="F12" s="35">
        <v>357</v>
      </c>
      <c r="G12" s="35">
        <v>50</v>
      </c>
      <c r="H12" s="35">
        <v>407</v>
      </c>
      <c r="I12" s="35">
        <v>46361</v>
      </c>
      <c r="J12" s="35">
        <v>921</v>
      </c>
      <c r="K12" s="35">
        <v>47282</v>
      </c>
      <c r="L12" s="35">
        <v>669</v>
      </c>
      <c r="M12" s="35">
        <v>225</v>
      </c>
      <c r="N12" s="35">
        <v>894</v>
      </c>
      <c r="O12" s="35">
        <v>244460</v>
      </c>
    </row>
    <row r="13" spans="1:15" x14ac:dyDescent="0.25">
      <c r="A13" s="14" t="s">
        <v>84</v>
      </c>
      <c r="B13" s="14" t="s">
        <v>80</v>
      </c>
      <c r="C13" s="35">
        <v>237119</v>
      </c>
      <c r="D13" s="35">
        <v>44</v>
      </c>
      <c r="E13" s="35">
        <v>237163</v>
      </c>
      <c r="F13" s="35">
        <v>818</v>
      </c>
      <c r="G13" s="35">
        <v>44</v>
      </c>
      <c r="H13" s="35">
        <v>862</v>
      </c>
      <c r="I13" s="35">
        <v>35388</v>
      </c>
      <c r="J13" s="35">
        <v>197</v>
      </c>
      <c r="K13" s="35">
        <v>35585</v>
      </c>
      <c r="L13" s="35">
        <v>116</v>
      </c>
      <c r="M13" s="35">
        <v>10</v>
      </c>
      <c r="N13" s="35">
        <v>126</v>
      </c>
      <c r="O13" s="35">
        <v>273736</v>
      </c>
    </row>
    <row r="14" spans="1:15" x14ac:dyDescent="0.25">
      <c r="A14" s="14" t="s">
        <v>96</v>
      </c>
      <c r="B14" s="14" t="s">
        <v>80</v>
      </c>
      <c r="C14" s="35">
        <v>48278</v>
      </c>
      <c r="D14" s="35">
        <v>123</v>
      </c>
      <c r="E14" s="35">
        <v>48401</v>
      </c>
      <c r="F14" s="35">
        <v>904</v>
      </c>
      <c r="G14" s="35">
        <v>86</v>
      </c>
      <c r="H14" s="35">
        <v>990</v>
      </c>
      <c r="I14" s="35">
        <v>11081</v>
      </c>
      <c r="J14" s="35">
        <v>308</v>
      </c>
      <c r="K14" s="35">
        <v>11389</v>
      </c>
      <c r="L14" s="35">
        <v>10</v>
      </c>
      <c r="M14" s="35">
        <v>12</v>
      </c>
      <c r="N14" s="35">
        <v>22</v>
      </c>
      <c r="O14" s="35">
        <v>60802</v>
      </c>
    </row>
    <row r="15" spans="1:15" x14ac:dyDescent="0.25">
      <c r="A15" s="14" t="s">
        <v>88</v>
      </c>
      <c r="B15" s="14" t="s">
        <v>80</v>
      </c>
      <c r="C15" s="35">
        <v>90874</v>
      </c>
      <c r="D15" s="35">
        <v>20</v>
      </c>
      <c r="E15" s="35">
        <v>90894</v>
      </c>
      <c r="F15" s="35">
        <v>37</v>
      </c>
      <c r="G15" s="35">
        <v>4</v>
      </c>
      <c r="H15" s="35">
        <v>41</v>
      </c>
      <c r="I15" s="35">
        <v>12486</v>
      </c>
      <c r="J15" s="35">
        <v>142</v>
      </c>
      <c r="K15" s="35">
        <v>12628</v>
      </c>
      <c r="L15" s="35">
        <v>38</v>
      </c>
      <c r="M15" s="35">
        <v>20</v>
      </c>
      <c r="N15" s="35">
        <v>58</v>
      </c>
      <c r="O15" s="35">
        <v>103621</v>
      </c>
    </row>
    <row r="16" spans="1:15" x14ac:dyDescent="0.25">
      <c r="A16" s="14" t="s">
        <v>107</v>
      </c>
      <c r="B16" s="14" t="s">
        <v>80</v>
      </c>
      <c r="C16" s="35">
        <v>49334</v>
      </c>
      <c r="D16" s="35">
        <v>140</v>
      </c>
      <c r="E16" s="35">
        <v>49474</v>
      </c>
      <c r="F16" s="35">
        <v>951</v>
      </c>
      <c r="G16" s="35">
        <v>309</v>
      </c>
      <c r="H16" s="35">
        <v>1260</v>
      </c>
      <c r="I16" s="35">
        <v>6960</v>
      </c>
      <c r="J16" s="35">
        <v>253</v>
      </c>
      <c r="K16" s="35">
        <v>7213</v>
      </c>
      <c r="L16" s="35">
        <v>30</v>
      </c>
      <c r="M16" s="35">
        <v>10</v>
      </c>
      <c r="N16" s="35">
        <v>40</v>
      </c>
      <c r="O16" s="35">
        <v>57987</v>
      </c>
    </row>
    <row r="17" spans="1:15" x14ac:dyDescent="0.25">
      <c r="A17" s="14" t="s">
        <v>101</v>
      </c>
      <c r="B17" s="14" t="s">
        <v>80</v>
      </c>
      <c r="C17" s="35">
        <v>25421</v>
      </c>
      <c r="D17" s="35">
        <v>125</v>
      </c>
      <c r="E17" s="35">
        <v>25546</v>
      </c>
      <c r="F17" s="35">
        <v>326</v>
      </c>
      <c r="G17" s="35">
        <v>112</v>
      </c>
      <c r="H17" s="35">
        <v>438</v>
      </c>
      <c r="I17" s="35">
        <v>3885</v>
      </c>
      <c r="J17" s="35">
        <v>268</v>
      </c>
      <c r="K17" s="35">
        <v>4153</v>
      </c>
      <c r="L17" s="35">
        <v>3</v>
      </c>
      <c r="M17" s="35">
        <v>22</v>
      </c>
      <c r="N17" s="35">
        <v>25</v>
      </c>
      <c r="O17" s="35">
        <v>30162</v>
      </c>
    </row>
    <row r="18" spans="1:15" x14ac:dyDescent="0.25">
      <c r="A18" s="14" t="s">
        <v>87</v>
      </c>
      <c r="B18" s="14" t="s">
        <v>80</v>
      </c>
      <c r="C18" s="35">
        <v>56232</v>
      </c>
      <c r="D18" s="35">
        <v>1</v>
      </c>
      <c r="E18" s="35">
        <v>56233</v>
      </c>
      <c r="F18" s="35">
        <v>13</v>
      </c>
      <c r="G18" s="35">
        <v>2</v>
      </c>
      <c r="H18" s="35">
        <v>15</v>
      </c>
      <c r="I18" s="35">
        <v>8939</v>
      </c>
      <c r="J18" s="35">
        <v>247</v>
      </c>
      <c r="K18" s="35">
        <v>9186</v>
      </c>
      <c r="L18" s="35">
        <v>111</v>
      </c>
      <c r="M18" s="35">
        <v>74</v>
      </c>
      <c r="N18" s="35">
        <v>185</v>
      </c>
      <c r="O18" s="35">
        <v>65619</v>
      </c>
    </row>
    <row r="19" spans="1:15" x14ac:dyDescent="0.25">
      <c r="A19" s="14" t="s">
        <v>89</v>
      </c>
      <c r="B19" s="14" t="s">
        <v>80</v>
      </c>
      <c r="C19" s="35">
        <v>16517</v>
      </c>
      <c r="D19" s="35">
        <v>16</v>
      </c>
      <c r="E19" s="35">
        <v>16533</v>
      </c>
      <c r="F19" s="35">
        <v>403</v>
      </c>
      <c r="G19" s="35">
        <v>6</v>
      </c>
      <c r="H19" s="35">
        <v>409</v>
      </c>
      <c r="I19" s="35">
        <v>3164</v>
      </c>
      <c r="J19" s="35">
        <v>71</v>
      </c>
      <c r="K19" s="35">
        <v>3235</v>
      </c>
      <c r="L19" s="35">
        <v>5</v>
      </c>
      <c r="M19" s="35">
        <v>10</v>
      </c>
      <c r="N19" s="35">
        <v>15</v>
      </c>
      <c r="O19" s="35">
        <v>20192</v>
      </c>
    </row>
    <row r="20" spans="1:15" x14ac:dyDescent="0.25">
      <c r="A20" s="14" t="s">
        <v>90</v>
      </c>
      <c r="B20" s="14" t="s">
        <v>80</v>
      </c>
      <c r="C20" s="35">
        <v>211959</v>
      </c>
      <c r="D20" s="35">
        <v>16</v>
      </c>
      <c r="E20" s="35">
        <v>211975</v>
      </c>
      <c r="F20" s="35">
        <v>15</v>
      </c>
      <c r="G20" s="35">
        <v>2</v>
      </c>
      <c r="H20" s="35">
        <v>17</v>
      </c>
      <c r="I20" s="35">
        <v>30828</v>
      </c>
      <c r="J20" s="35">
        <v>55</v>
      </c>
      <c r="K20" s="35">
        <v>30883</v>
      </c>
      <c r="L20" s="35">
        <v>104</v>
      </c>
      <c r="M20" s="35">
        <v>1</v>
      </c>
      <c r="N20" s="35">
        <v>105</v>
      </c>
      <c r="O20" s="35">
        <v>242980</v>
      </c>
    </row>
    <row r="21" spans="1:15" x14ac:dyDescent="0.25">
      <c r="A21" s="14" t="s">
        <v>99</v>
      </c>
      <c r="B21" s="14" t="s">
        <v>80</v>
      </c>
      <c r="C21" s="35">
        <v>13230</v>
      </c>
      <c r="D21" s="35">
        <v>45</v>
      </c>
      <c r="E21" s="35">
        <v>13275</v>
      </c>
      <c r="F21" s="35">
        <v>421</v>
      </c>
      <c r="G21" s="35">
        <v>20</v>
      </c>
      <c r="H21" s="35">
        <v>441</v>
      </c>
      <c r="I21" s="35">
        <v>2231</v>
      </c>
      <c r="J21" s="35">
        <v>112</v>
      </c>
      <c r="K21" s="35">
        <v>2343</v>
      </c>
      <c r="L21" s="35">
        <v>25</v>
      </c>
      <c r="M21" s="35">
        <v>6</v>
      </c>
      <c r="N21" s="35">
        <v>31</v>
      </c>
      <c r="O21" s="35">
        <v>16090</v>
      </c>
    </row>
    <row r="22" spans="1:15" x14ac:dyDescent="0.25">
      <c r="A22" s="14" t="s">
        <v>85</v>
      </c>
      <c r="B22" s="14" t="s">
        <v>80</v>
      </c>
      <c r="C22" s="35">
        <v>189557</v>
      </c>
      <c r="D22" s="35">
        <v>4</v>
      </c>
      <c r="E22" s="35">
        <v>189561</v>
      </c>
      <c r="F22" s="35">
        <v>43</v>
      </c>
      <c r="G22" s="35">
        <v>7</v>
      </c>
      <c r="H22" s="35">
        <v>50</v>
      </c>
      <c r="I22" s="35">
        <v>30121</v>
      </c>
      <c r="J22" s="35">
        <v>110</v>
      </c>
      <c r="K22" s="35">
        <v>30231</v>
      </c>
      <c r="L22" s="35">
        <v>34</v>
      </c>
      <c r="M22" s="35">
        <v>5</v>
      </c>
      <c r="N22" s="35">
        <v>39</v>
      </c>
      <c r="O22" s="35">
        <v>219881</v>
      </c>
    </row>
    <row r="23" spans="1:15" x14ac:dyDescent="0.25">
      <c r="A23" s="14" t="s">
        <v>104</v>
      </c>
      <c r="B23" s="14" t="s">
        <v>80</v>
      </c>
      <c r="C23" s="35">
        <v>49139</v>
      </c>
      <c r="D23" s="35">
        <v>316</v>
      </c>
      <c r="E23" s="35">
        <v>49455</v>
      </c>
      <c r="F23" s="35">
        <v>3978</v>
      </c>
      <c r="G23" s="35">
        <v>1131</v>
      </c>
      <c r="H23" s="35">
        <v>5109</v>
      </c>
      <c r="I23" s="35">
        <v>8950</v>
      </c>
      <c r="J23" s="35">
        <v>1336</v>
      </c>
      <c r="K23" s="35">
        <v>10286</v>
      </c>
      <c r="L23" s="35">
        <v>23</v>
      </c>
      <c r="M23" s="35">
        <v>187</v>
      </c>
      <c r="N23" s="35">
        <v>210</v>
      </c>
      <c r="O23" s="35">
        <v>65060</v>
      </c>
    </row>
    <row r="24" spans="1:15" x14ac:dyDescent="0.25">
      <c r="A24" s="14" t="s">
        <v>102</v>
      </c>
      <c r="B24" s="14" t="s">
        <v>80</v>
      </c>
      <c r="C24" s="35">
        <v>12006</v>
      </c>
      <c r="D24" s="35">
        <v>2</v>
      </c>
      <c r="E24" s="35">
        <v>12008</v>
      </c>
      <c r="F24" s="35">
        <v>1697</v>
      </c>
      <c r="G24" s="35">
        <v>137</v>
      </c>
      <c r="H24" s="35">
        <v>1834</v>
      </c>
      <c r="I24" s="35">
        <v>2292</v>
      </c>
      <c r="J24" s="35">
        <v>92</v>
      </c>
      <c r="K24" s="35">
        <v>2384</v>
      </c>
      <c r="L24" s="35">
        <v>2</v>
      </c>
      <c r="M24" s="35">
        <v>15</v>
      </c>
      <c r="N24" s="35">
        <v>17</v>
      </c>
      <c r="O24" s="35">
        <v>16243</v>
      </c>
    </row>
    <row r="25" spans="1:15" x14ac:dyDescent="0.25">
      <c r="A25" s="14" t="s">
        <v>108</v>
      </c>
      <c r="B25" s="14" t="s">
        <v>80</v>
      </c>
      <c r="C25" s="35">
        <v>18470</v>
      </c>
      <c r="D25" s="35">
        <v>1</v>
      </c>
      <c r="E25" s="35">
        <v>18471</v>
      </c>
      <c r="F25" s="35">
        <v>3813</v>
      </c>
      <c r="G25" s="35">
        <v>22</v>
      </c>
      <c r="H25" s="35">
        <v>3835</v>
      </c>
      <c r="I25" s="35">
        <v>4054</v>
      </c>
      <c r="J25" s="35">
        <v>124</v>
      </c>
      <c r="K25" s="35">
        <v>4178</v>
      </c>
      <c r="L25" s="35">
        <v>3</v>
      </c>
      <c r="M25" s="35">
        <v>8</v>
      </c>
      <c r="N25" s="35">
        <v>11</v>
      </c>
      <c r="O25" s="35">
        <v>26495</v>
      </c>
    </row>
    <row r="26" spans="1:15" x14ac:dyDescent="0.25">
      <c r="A26" s="14" t="s">
        <v>82</v>
      </c>
      <c r="B26" s="14" t="s">
        <v>80</v>
      </c>
      <c r="C26" s="35">
        <v>179753</v>
      </c>
      <c r="D26" s="35">
        <v>8</v>
      </c>
      <c r="E26" s="35">
        <v>179761</v>
      </c>
      <c r="F26" s="35">
        <v>6</v>
      </c>
      <c r="G26" s="35">
        <v>5</v>
      </c>
      <c r="H26" s="35">
        <v>11</v>
      </c>
      <c r="I26" s="35">
        <v>76202</v>
      </c>
      <c r="J26" s="35">
        <v>483</v>
      </c>
      <c r="K26" s="35">
        <v>76685</v>
      </c>
      <c r="L26" s="35">
        <v>181</v>
      </c>
      <c r="M26" s="35">
        <v>23</v>
      </c>
      <c r="N26" s="35">
        <v>204</v>
      </c>
      <c r="O26" s="35">
        <v>256661</v>
      </c>
    </row>
    <row r="27" spans="1:15" x14ac:dyDescent="0.25">
      <c r="A27" s="14" t="s">
        <v>100</v>
      </c>
      <c r="B27" s="14" t="s">
        <v>80</v>
      </c>
      <c r="C27" s="35">
        <v>58550</v>
      </c>
      <c r="D27" s="35">
        <v>94</v>
      </c>
      <c r="E27" s="35">
        <v>58644</v>
      </c>
      <c r="F27" s="35">
        <v>3725</v>
      </c>
      <c r="G27" s="35">
        <v>510</v>
      </c>
      <c r="H27" s="35">
        <v>4235</v>
      </c>
      <c r="I27" s="35">
        <v>11506</v>
      </c>
      <c r="J27" s="35">
        <v>486</v>
      </c>
      <c r="K27" s="35">
        <v>11992</v>
      </c>
      <c r="L27" s="35">
        <v>216</v>
      </c>
      <c r="M27" s="35">
        <v>78</v>
      </c>
      <c r="N27" s="35">
        <v>294</v>
      </c>
      <c r="O27" s="35">
        <v>75165</v>
      </c>
    </row>
    <row r="28" spans="1:15" x14ac:dyDescent="0.25">
      <c r="A28" s="14" t="s">
        <v>105</v>
      </c>
      <c r="B28" s="14" t="s">
        <v>80</v>
      </c>
      <c r="C28" s="35">
        <v>74811</v>
      </c>
      <c r="D28" s="35">
        <v>113</v>
      </c>
      <c r="E28" s="35">
        <v>74924</v>
      </c>
      <c r="F28" s="35">
        <v>2033</v>
      </c>
      <c r="G28" s="35">
        <v>153</v>
      </c>
      <c r="H28" s="35">
        <v>2186</v>
      </c>
      <c r="I28" s="35">
        <v>10867</v>
      </c>
      <c r="J28" s="35">
        <v>571</v>
      </c>
      <c r="K28" s="35">
        <v>11438</v>
      </c>
      <c r="L28" s="35">
        <v>116</v>
      </c>
      <c r="M28" s="35">
        <v>120</v>
      </c>
      <c r="N28" s="35">
        <v>236</v>
      </c>
      <c r="O28" s="35">
        <v>88784</v>
      </c>
    </row>
    <row r="29" spans="1:15" x14ac:dyDescent="0.25">
      <c r="A29" s="14" t="s">
        <v>86</v>
      </c>
      <c r="B29" s="14" t="s">
        <v>80</v>
      </c>
      <c r="C29" s="35">
        <v>29732</v>
      </c>
      <c r="D29" s="35">
        <v>4</v>
      </c>
      <c r="E29" s="35">
        <v>29736</v>
      </c>
      <c r="F29" s="35">
        <v>337</v>
      </c>
      <c r="G29" s="35"/>
      <c r="H29" s="35">
        <v>337</v>
      </c>
      <c r="I29" s="35">
        <v>4642</v>
      </c>
      <c r="J29" s="35">
        <v>38</v>
      </c>
      <c r="K29" s="35">
        <v>4680</v>
      </c>
      <c r="L29" s="35">
        <v>8</v>
      </c>
      <c r="M29" s="35">
        <v>1</v>
      </c>
      <c r="N29" s="35">
        <v>9</v>
      </c>
      <c r="O29" s="35">
        <v>34762</v>
      </c>
    </row>
    <row r="30" spans="1:15" x14ac:dyDescent="0.25">
      <c r="A30" s="14" t="s">
        <v>93</v>
      </c>
      <c r="B30" s="14" t="s">
        <v>80</v>
      </c>
      <c r="C30" s="35">
        <v>67580</v>
      </c>
      <c r="D30" s="35">
        <v>35</v>
      </c>
      <c r="E30" s="35">
        <v>67615</v>
      </c>
      <c r="F30" s="35">
        <v>7542</v>
      </c>
      <c r="G30" s="35">
        <v>985</v>
      </c>
      <c r="H30" s="35">
        <v>8527</v>
      </c>
      <c r="I30" s="35">
        <v>15964</v>
      </c>
      <c r="J30" s="35">
        <v>394</v>
      </c>
      <c r="K30" s="35">
        <v>16358</v>
      </c>
      <c r="L30" s="35">
        <v>31</v>
      </c>
      <c r="M30" s="35">
        <v>38</v>
      </c>
      <c r="N30" s="35">
        <v>69</v>
      </c>
      <c r="O30" s="35">
        <v>92569</v>
      </c>
    </row>
    <row r="31" spans="1:15" x14ac:dyDescent="0.25">
      <c r="A31" s="14" t="s">
        <v>92</v>
      </c>
      <c r="B31" s="14" t="s">
        <v>80</v>
      </c>
      <c r="C31" s="35">
        <v>38308</v>
      </c>
      <c r="D31" s="35">
        <v>88</v>
      </c>
      <c r="E31" s="35">
        <v>38396</v>
      </c>
      <c r="F31" s="35">
        <v>2018</v>
      </c>
      <c r="G31" s="35">
        <v>46</v>
      </c>
      <c r="H31" s="35">
        <v>2064</v>
      </c>
      <c r="I31" s="35">
        <v>6039</v>
      </c>
      <c r="J31" s="35">
        <v>206</v>
      </c>
      <c r="K31" s="35">
        <v>6245</v>
      </c>
      <c r="L31" s="35">
        <v>15</v>
      </c>
      <c r="M31" s="35">
        <v>9</v>
      </c>
      <c r="N31" s="35">
        <v>24</v>
      </c>
      <c r="O31" s="35">
        <v>46729</v>
      </c>
    </row>
    <row r="32" spans="1:15" x14ac:dyDescent="0.25">
      <c r="A32" s="14" t="s">
        <v>91</v>
      </c>
      <c r="B32" s="14" t="s">
        <v>80</v>
      </c>
      <c r="C32" s="35">
        <v>18193</v>
      </c>
      <c r="D32" s="35">
        <v>81</v>
      </c>
      <c r="E32" s="35">
        <v>18274</v>
      </c>
      <c r="F32" s="35">
        <v>924</v>
      </c>
      <c r="G32" s="35">
        <v>263</v>
      </c>
      <c r="H32" s="35">
        <v>1187</v>
      </c>
      <c r="I32" s="35">
        <v>4187</v>
      </c>
      <c r="J32" s="35">
        <v>215</v>
      </c>
      <c r="K32" s="35">
        <v>4402</v>
      </c>
      <c r="L32" s="35">
        <v>7</v>
      </c>
      <c r="M32" s="35">
        <v>12</v>
      </c>
      <c r="N32" s="35">
        <v>19</v>
      </c>
      <c r="O32" s="35">
        <v>23882</v>
      </c>
    </row>
    <row r="33" spans="1:15" x14ac:dyDescent="0.25">
      <c r="A33" s="14" t="s">
        <v>106</v>
      </c>
      <c r="B33" s="14" t="s">
        <v>80</v>
      </c>
      <c r="C33" s="35">
        <v>44276</v>
      </c>
      <c r="D33" s="35">
        <v>43</v>
      </c>
      <c r="E33" s="35">
        <v>44319</v>
      </c>
      <c r="F33" s="35">
        <v>3527</v>
      </c>
      <c r="G33" s="35">
        <v>940</v>
      </c>
      <c r="H33" s="35">
        <v>4467</v>
      </c>
      <c r="I33" s="35">
        <v>9148</v>
      </c>
      <c r="J33" s="35">
        <v>388</v>
      </c>
      <c r="K33" s="35">
        <v>9536</v>
      </c>
      <c r="L33" s="35">
        <v>13</v>
      </c>
      <c r="M33" s="35">
        <v>30</v>
      </c>
      <c r="N33" s="35">
        <v>43</v>
      </c>
      <c r="O33" s="35">
        <v>58365</v>
      </c>
    </row>
    <row r="34" spans="1:15" x14ac:dyDescent="0.25">
      <c r="A34" s="14" t="s">
        <v>103</v>
      </c>
      <c r="B34" s="14" t="s">
        <v>80</v>
      </c>
      <c r="C34" s="35">
        <v>81598</v>
      </c>
      <c r="D34" s="35">
        <v>66</v>
      </c>
      <c r="E34" s="35">
        <v>81664</v>
      </c>
      <c r="F34" s="35">
        <v>2494</v>
      </c>
      <c r="G34" s="35">
        <v>899</v>
      </c>
      <c r="H34" s="35">
        <v>3393</v>
      </c>
      <c r="I34" s="35">
        <v>16262</v>
      </c>
      <c r="J34" s="35">
        <v>907</v>
      </c>
      <c r="K34" s="35">
        <v>17169</v>
      </c>
      <c r="L34" s="35">
        <v>70</v>
      </c>
      <c r="M34" s="35">
        <v>432</v>
      </c>
      <c r="N34" s="35">
        <v>502</v>
      </c>
      <c r="O34" s="35">
        <v>102728</v>
      </c>
    </row>
    <row r="35" spans="1:15" x14ac:dyDescent="0.25">
      <c r="A35" s="14" t="s">
        <v>97</v>
      </c>
      <c r="B35" s="14" t="s">
        <v>80</v>
      </c>
      <c r="C35" s="35">
        <v>39474</v>
      </c>
      <c r="D35" s="35">
        <v>147</v>
      </c>
      <c r="E35" s="35">
        <v>39621</v>
      </c>
      <c r="F35" s="35">
        <v>2920</v>
      </c>
      <c r="G35" s="35">
        <v>91</v>
      </c>
      <c r="H35" s="35">
        <v>3011</v>
      </c>
      <c r="I35" s="35">
        <v>7946</v>
      </c>
      <c r="J35" s="35">
        <v>318</v>
      </c>
      <c r="K35" s="35">
        <v>8264</v>
      </c>
      <c r="L35" s="35">
        <v>11</v>
      </c>
      <c r="M35" s="35">
        <v>15</v>
      </c>
      <c r="N35" s="35">
        <v>26</v>
      </c>
      <c r="O35" s="35">
        <v>50922</v>
      </c>
    </row>
    <row r="36" spans="1:15" x14ac:dyDescent="0.25">
      <c r="A36" s="14" t="s">
        <v>124</v>
      </c>
      <c r="B36" s="14" t="s">
        <v>81</v>
      </c>
      <c r="C36" s="35">
        <v>8380</v>
      </c>
      <c r="D36" s="35">
        <v>10</v>
      </c>
      <c r="E36" s="35">
        <v>8390</v>
      </c>
      <c r="F36" s="35">
        <v>595</v>
      </c>
      <c r="G36" s="35">
        <v>479</v>
      </c>
      <c r="H36" s="35">
        <v>1074</v>
      </c>
      <c r="I36" s="35">
        <v>1902</v>
      </c>
      <c r="J36" s="35">
        <v>97</v>
      </c>
      <c r="K36" s="35">
        <v>1999</v>
      </c>
      <c r="L36" s="35">
        <v>1</v>
      </c>
      <c r="M36" s="35">
        <v>8</v>
      </c>
      <c r="N36" s="35">
        <v>9</v>
      </c>
      <c r="O36" s="35">
        <v>11472</v>
      </c>
    </row>
    <row r="37" spans="1:15" x14ac:dyDescent="0.25">
      <c r="A37" s="14" t="s">
        <v>112</v>
      </c>
      <c r="B37" s="14" t="s">
        <v>81</v>
      </c>
      <c r="C37" s="35">
        <v>91488</v>
      </c>
      <c r="D37" s="35">
        <v>34</v>
      </c>
      <c r="E37" s="35">
        <v>91522</v>
      </c>
      <c r="F37" s="35">
        <v>7512</v>
      </c>
      <c r="G37" s="35">
        <v>2285</v>
      </c>
      <c r="H37" s="35">
        <v>9797</v>
      </c>
      <c r="I37" s="35">
        <v>18957</v>
      </c>
      <c r="J37" s="35">
        <v>627</v>
      </c>
      <c r="K37" s="35">
        <v>19584</v>
      </c>
      <c r="L37" s="35">
        <v>62</v>
      </c>
      <c r="M37" s="35">
        <v>90</v>
      </c>
      <c r="N37" s="35">
        <v>152</v>
      </c>
      <c r="O37" s="35">
        <v>121055</v>
      </c>
    </row>
    <row r="38" spans="1:15" x14ac:dyDescent="0.25">
      <c r="A38" s="14" t="s">
        <v>113</v>
      </c>
      <c r="B38" s="14" t="s">
        <v>81</v>
      </c>
      <c r="C38" s="35">
        <v>45949</v>
      </c>
      <c r="D38" s="35">
        <v>29</v>
      </c>
      <c r="E38" s="35">
        <v>45978</v>
      </c>
      <c r="F38" s="35">
        <v>5098</v>
      </c>
      <c r="G38" s="35">
        <v>1160</v>
      </c>
      <c r="H38" s="35">
        <v>6258</v>
      </c>
      <c r="I38" s="35">
        <v>8463</v>
      </c>
      <c r="J38" s="35">
        <v>400</v>
      </c>
      <c r="K38" s="35">
        <v>8863</v>
      </c>
      <c r="L38" s="35">
        <v>36</v>
      </c>
      <c r="M38" s="35">
        <v>46</v>
      </c>
      <c r="N38" s="35">
        <v>82</v>
      </c>
      <c r="O38" s="35">
        <v>61181</v>
      </c>
    </row>
    <row r="39" spans="1:15" x14ac:dyDescent="0.25">
      <c r="A39" s="14" t="s">
        <v>114</v>
      </c>
      <c r="B39" s="14" t="s">
        <v>81</v>
      </c>
      <c r="C39" s="35">
        <v>20283</v>
      </c>
      <c r="D39" s="35">
        <v>4</v>
      </c>
      <c r="E39" s="35">
        <v>20287</v>
      </c>
      <c r="F39" s="35">
        <v>575</v>
      </c>
      <c r="G39" s="35">
        <v>8</v>
      </c>
      <c r="H39" s="35">
        <v>583</v>
      </c>
      <c r="I39" s="35">
        <v>3887</v>
      </c>
      <c r="J39" s="35">
        <v>129</v>
      </c>
      <c r="K39" s="35">
        <v>4016</v>
      </c>
      <c r="L39" s="35">
        <v>34</v>
      </c>
      <c r="M39" s="35">
        <v>2</v>
      </c>
      <c r="N39" s="35">
        <v>36</v>
      </c>
      <c r="O39" s="35">
        <v>24922</v>
      </c>
    </row>
    <row r="40" spans="1:15" x14ac:dyDescent="0.25">
      <c r="A40" s="14" t="s">
        <v>125</v>
      </c>
      <c r="B40" s="14" t="s">
        <v>81</v>
      </c>
      <c r="C40" s="35">
        <v>6354</v>
      </c>
      <c r="D40" s="35">
        <v>6</v>
      </c>
      <c r="E40" s="35">
        <v>6360</v>
      </c>
      <c r="F40" s="35">
        <v>1203</v>
      </c>
      <c r="G40" s="35">
        <v>514</v>
      </c>
      <c r="H40" s="35">
        <v>1717</v>
      </c>
      <c r="I40" s="35">
        <v>1484</v>
      </c>
      <c r="J40" s="35">
        <v>72</v>
      </c>
      <c r="K40" s="35">
        <v>1556</v>
      </c>
      <c r="L40" s="35">
        <v>7</v>
      </c>
      <c r="M40" s="35">
        <v>8</v>
      </c>
      <c r="N40" s="35">
        <v>15</v>
      </c>
      <c r="O40" s="35">
        <v>9648</v>
      </c>
    </row>
    <row r="41" spans="1:15" x14ac:dyDescent="0.25">
      <c r="A41" s="14" t="s">
        <v>115</v>
      </c>
      <c r="B41" s="14" t="s">
        <v>81</v>
      </c>
      <c r="C41" s="35">
        <v>19009</v>
      </c>
      <c r="D41" s="35"/>
      <c r="E41" s="35">
        <v>19009</v>
      </c>
      <c r="F41" s="35">
        <v>843</v>
      </c>
      <c r="G41" s="35">
        <v>35</v>
      </c>
      <c r="H41" s="35">
        <v>878</v>
      </c>
      <c r="I41" s="35">
        <v>2934</v>
      </c>
      <c r="J41" s="35">
        <v>125</v>
      </c>
      <c r="K41" s="35">
        <v>3059</v>
      </c>
      <c r="L41" s="35">
        <v>6</v>
      </c>
      <c r="M41" s="35">
        <v>14</v>
      </c>
      <c r="N41" s="35">
        <v>20</v>
      </c>
      <c r="O41" s="35">
        <v>22966</v>
      </c>
    </row>
    <row r="42" spans="1:15" x14ac:dyDescent="0.25">
      <c r="A42" s="14" t="s">
        <v>116</v>
      </c>
      <c r="B42" s="14" t="s">
        <v>81</v>
      </c>
      <c r="C42" s="35">
        <v>19723</v>
      </c>
      <c r="D42" s="35">
        <v>30</v>
      </c>
      <c r="E42" s="35">
        <v>19753</v>
      </c>
      <c r="F42" s="35">
        <v>897</v>
      </c>
      <c r="G42" s="35">
        <v>1046</v>
      </c>
      <c r="H42" s="35">
        <v>1943</v>
      </c>
      <c r="I42" s="35">
        <v>4089</v>
      </c>
      <c r="J42" s="35">
        <v>200</v>
      </c>
      <c r="K42" s="35">
        <v>4289</v>
      </c>
      <c r="L42" s="35">
        <v>7</v>
      </c>
      <c r="M42" s="35">
        <v>14</v>
      </c>
      <c r="N42" s="35">
        <v>21</v>
      </c>
      <c r="O42" s="35">
        <v>26006</v>
      </c>
    </row>
    <row r="43" spans="1:15" x14ac:dyDescent="0.25">
      <c r="A43" s="14" t="s">
        <v>126</v>
      </c>
      <c r="B43" s="14" t="s">
        <v>81</v>
      </c>
      <c r="C43" s="35">
        <v>7526</v>
      </c>
      <c r="D43" s="35">
        <v>3</v>
      </c>
      <c r="E43" s="35">
        <v>7529</v>
      </c>
      <c r="F43" s="35">
        <v>1325</v>
      </c>
      <c r="G43" s="35">
        <v>149</v>
      </c>
      <c r="H43" s="35">
        <v>1474</v>
      </c>
      <c r="I43" s="35">
        <v>1449</v>
      </c>
      <c r="J43" s="35">
        <v>92</v>
      </c>
      <c r="K43" s="35">
        <v>1541</v>
      </c>
      <c r="L43" s="35">
        <v>8</v>
      </c>
      <c r="M43" s="35">
        <v>5</v>
      </c>
      <c r="N43" s="35">
        <v>13</v>
      </c>
      <c r="O43" s="35">
        <v>10557</v>
      </c>
    </row>
    <row r="44" spans="1:15" x14ac:dyDescent="0.25">
      <c r="A44" s="14" t="s">
        <v>117</v>
      </c>
      <c r="B44" s="14" t="s">
        <v>81</v>
      </c>
      <c r="C44" s="35">
        <v>21472</v>
      </c>
      <c r="D44" s="35">
        <v>58</v>
      </c>
      <c r="E44" s="35">
        <v>21530</v>
      </c>
      <c r="F44" s="35">
        <v>926</v>
      </c>
      <c r="G44" s="35">
        <v>396</v>
      </c>
      <c r="H44" s="35">
        <v>1322</v>
      </c>
      <c r="I44" s="35">
        <v>5155</v>
      </c>
      <c r="J44" s="35">
        <v>222</v>
      </c>
      <c r="K44" s="35">
        <v>5377</v>
      </c>
      <c r="L44" s="35">
        <v>31</v>
      </c>
      <c r="M44" s="35">
        <v>29</v>
      </c>
      <c r="N44" s="35">
        <v>60</v>
      </c>
      <c r="O44" s="35">
        <v>28289</v>
      </c>
    </row>
    <row r="45" spans="1:15" x14ac:dyDescent="0.25">
      <c r="A45" s="14" t="s">
        <v>118</v>
      </c>
      <c r="B45" s="14" t="s">
        <v>81</v>
      </c>
      <c r="C45" s="35">
        <v>77809</v>
      </c>
      <c r="D45" s="35">
        <v>134</v>
      </c>
      <c r="E45" s="35">
        <v>77943</v>
      </c>
      <c r="F45" s="35">
        <v>3350</v>
      </c>
      <c r="G45" s="35">
        <v>1877</v>
      </c>
      <c r="H45" s="35">
        <v>5227</v>
      </c>
      <c r="I45" s="35">
        <v>16666</v>
      </c>
      <c r="J45" s="35">
        <v>732</v>
      </c>
      <c r="K45" s="35">
        <v>17398</v>
      </c>
      <c r="L45" s="35">
        <v>54</v>
      </c>
      <c r="M45" s="35">
        <v>70</v>
      </c>
      <c r="N45" s="35">
        <v>124</v>
      </c>
      <c r="O45" s="35">
        <v>100692</v>
      </c>
    </row>
    <row r="46" spans="1:15" x14ac:dyDescent="0.25">
      <c r="A46" s="14" t="s">
        <v>119</v>
      </c>
      <c r="B46" s="14" t="s">
        <v>81</v>
      </c>
      <c r="C46" s="35">
        <v>16905</v>
      </c>
      <c r="D46" s="35">
        <v>8</v>
      </c>
      <c r="E46" s="35">
        <v>16913</v>
      </c>
      <c r="F46" s="35">
        <v>2761</v>
      </c>
      <c r="G46" s="35">
        <v>942</v>
      </c>
      <c r="H46" s="35">
        <v>3703</v>
      </c>
      <c r="I46" s="35">
        <v>2713</v>
      </c>
      <c r="J46" s="35">
        <v>87</v>
      </c>
      <c r="K46" s="35">
        <v>2800</v>
      </c>
      <c r="L46" s="35">
        <v>12</v>
      </c>
      <c r="M46" s="35">
        <v>2</v>
      </c>
      <c r="N46" s="35">
        <v>14</v>
      </c>
      <c r="O46" s="35">
        <v>23430</v>
      </c>
    </row>
    <row r="47" spans="1:15" x14ac:dyDescent="0.25">
      <c r="A47" s="14" t="s">
        <v>120</v>
      </c>
      <c r="B47" s="14" t="s">
        <v>81</v>
      </c>
      <c r="C47" s="35">
        <v>27895</v>
      </c>
      <c r="D47" s="35">
        <v>22</v>
      </c>
      <c r="E47" s="35">
        <v>27917</v>
      </c>
      <c r="F47" s="35">
        <v>1455</v>
      </c>
      <c r="G47" s="35">
        <v>1651</v>
      </c>
      <c r="H47" s="35">
        <v>3106</v>
      </c>
      <c r="I47" s="35">
        <v>5571</v>
      </c>
      <c r="J47" s="35">
        <v>300</v>
      </c>
      <c r="K47" s="35">
        <v>5871</v>
      </c>
      <c r="L47" s="35">
        <v>15</v>
      </c>
      <c r="M47" s="35">
        <v>39</v>
      </c>
      <c r="N47" s="35">
        <v>54</v>
      </c>
      <c r="O47" s="35">
        <v>36948</v>
      </c>
    </row>
    <row r="48" spans="1:15" x14ac:dyDescent="0.25">
      <c r="A48" s="14" t="s">
        <v>121</v>
      </c>
      <c r="B48" s="14" t="s">
        <v>81</v>
      </c>
      <c r="C48" s="35">
        <v>9512</v>
      </c>
      <c r="D48" s="35">
        <v>11</v>
      </c>
      <c r="E48" s="35">
        <v>9523</v>
      </c>
      <c r="F48" s="35">
        <v>719</v>
      </c>
      <c r="G48" s="35">
        <v>15</v>
      </c>
      <c r="H48" s="35">
        <v>734</v>
      </c>
      <c r="I48" s="35">
        <v>1568</v>
      </c>
      <c r="J48" s="35">
        <v>108</v>
      </c>
      <c r="K48" s="35">
        <v>1676</v>
      </c>
      <c r="L48" s="35">
        <v>8</v>
      </c>
      <c r="M48" s="35">
        <v>3</v>
      </c>
      <c r="N48" s="35">
        <v>11</v>
      </c>
      <c r="O48" s="35">
        <v>11944</v>
      </c>
    </row>
    <row r="49" spans="1:15" x14ac:dyDescent="0.25">
      <c r="A49" s="14" t="s">
        <v>122</v>
      </c>
      <c r="B49" s="14" t="s">
        <v>81</v>
      </c>
      <c r="C49" s="35">
        <v>54190</v>
      </c>
      <c r="D49" s="35">
        <v>56</v>
      </c>
      <c r="E49" s="35">
        <v>54246</v>
      </c>
      <c r="F49" s="35">
        <v>347</v>
      </c>
      <c r="G49" s="35">
        <v>217</v>
      </c>
      <c r="H49" s="35">
        <v>564</v>
      </c>
      <c r="I49" s="35">
        <v>8725</v>
      </c>
      <c r="J49" s="35">
        <v>345</v>
      </c>
      <c r="K49" s="35">
        <v>9070</v>
      </c>
      <c r="L49" s="35">
        <v>11</v>
      </c>
      <c r="M49" s="35">
        <v>39</v>
      </c>
      <c r="N49" s="35">
        <v>50</v>
      </c>
      <c r="O49" s="35">
        <v>63930</v>
      </c>
    </row>
    <row r="50" spans="1:15" x14ac:dyDescent="0.25">
      <c r="A50" s="14" t="s">
        <v>127</v>
      </c>
      <c r="B50" s="14" t="s">
        <v>81</v>
      </c>
      <c r="C50" s="35">
        <v>71533</v>
      </c>
      <c r="D50" s="35">
        <v>46</v>
      </c>
      <c r="E50" s="35">
        <v>71579</v>
      </c>
      <c r="F50" s="35">
        <v>1869</v>
      </c>
      <c r="G50" s="35">
        <v>1678</v>
      </c>
      <c r="H50" s="35">
        <v>3547</v>
      </c>
      <c r="I50" s="35">
        <v>15245</v>
      </c>
      <c r="J50" s="35">
        <v>569</v>
      </c>
      <c r="K50" s="35">
        <v>15814</v>
      </c>
      <c r="L50" s="35">
        <v>29</v>
      </c>
      <c r="M50" s="35">
        <v>46</v>
      </c>
      <c r="N50" s="35">
        <v>75</v>
      </c>
      <c r="O50" s="35">
        <v>91015</v>
      </c>
    </row>
    <row r="51" spans="1:15" x14ac:dyDescent="0.25">
      <c r="A51" s="14" t="s">
        <v>123</v>
      </c>
      <c r="B51" s="14" t="s">
        <v>81</v>
      </c>
      <c r="C51" s="35">
        <v>78296</v>
      </c>
      <c r="D51" s="35">
        <v>51</v>
      </c>
      <c r="E51" s="35">
        <v>78347</v>
      </c>
      <c r="F51" s="35">
        <v>2906</v>
      </c>
      <c r="G51" s="35">
        <v>1709</v>
      </c>
      <c r="H51" s="35">
        <v>4615</v>
      </c>
      <c r="I51" s="35">
        <v>14777</v>
      </c>
      <c r="J51" s="35">
        <v>549</v>
      </c>
      <c r="K51" s="35">
        <v>15326</v>
      </c>
      <c r="L51" s="35">
        <v>80</v>
      </c>
      <c r="M51" s="35">
        <v>105</v>
      </c>
      <c r="N51" s="35">
        <v>185</v>
      </c>
      <c r="O51" s="35">
        <v>98473</v>
      </c>
    </row>
    <row r="52" spans="1:15" x14ac:dyDescent="0.25">
      <c r="A52" s="14" t="s">
        <v>128</v>
      </c>
      <c r="B52" s="14" t="s">
        <v>81</v>
      </c>
      <c r="C52" s="35">
        <v>110196</v>
      </c>
      <c r="D52" s="35">
        <v>78</v>
      </c>
      <c r="E52" s="35">
        <v>110274</v>
      </c>
      <c r="F52" s="35">
        <v>872</v>
      </c>
      <c r="G52" s="35">
        <v>850</v>
      </c>
      <c r="H52" s="35">
        <v>1722</v>
      </c>
      <c r="I52" s="35">
        <v>15301</v>
      </c>
      <c r="J52" s="35">
        <v>778</v>
      </c>
      <c r="K52" s="35">
        <v>16079</v>
      </c>
      <c r="L52" s="35">
        <v>133</v>
      </c>
      <c r="M52" s="35">
        <v>192</v>
      </c>
      <c r="N52" s="35">
        <v>325</v>
      </c>
      <c r="O52" s="35">
        <v>128400</v>
      </c>
    </row>
    <row r="55" spans="1:15" x14ac:dyDescent="0.25">
      <c r="J55" s="13"/>
    </row>
  </sheetData>
  <mergeCells count="4">
    <mergeCell ref="C1:E1"/>
    <mergeCell ref="F1:H1"/>
    <mergeCell ref="I1:K1"/>
    <mergeCell ref="L1:N1"/>
  </mergeCell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zoomScale="80" zoomScaleNormal="80" workbookViewId="0">
      <selection sqref="A1:O1048576"/>
    </sheetView>
  </sheetViews>
  <sheetFormatPr defaultRowHeight="15" x14ac:dyDescent="0.25"/>
  <cols>
    <col min="1" max="1" width="17.7109375" bestFit="1" customWidth="1"/>
    <col min="2" max="2" width="19" customWidth="1"/>
    <col min="3" max="15" width="18.42578125" customWidth="1"/>
  </cols>
  <sheetData>
    <row r="1" spans="1:15" ht="28.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628425.51301666663</v>
      </c>
      <c r="D3" s="32">
        <v>5985.9650416666664</v>
      </c>
      <c r="E3" s="32">
        <v>634411.47805833328</v>
      </c>
      <c r="F3" s="32">
        <v>49252.381608333337</v>
      </c>
      <c r="G3" s="32">
        <v>52292.587224999996</v>
      </c>
      <c r="H3" s="32">
        <v>101544.96883333335</v>
      </c>
      <c r="I3" s="32">
        <v>320075.36015833326</v>
      </c>
      <c r="J3" s="32">
        <v>239362.48679166668</v>
      </c>
      <c r="K3" s="32">
        <v>559437.84694999992</v>
      </c>
      <c r="L3" s="32">
        <v>24476.054941666669</v>
      </c>
      <c r="M3" s="32">
        <v>483522.1651166667</v>
      </c>
      <c r="N3" s="32">
        <v>507998.22005833336</v>
      </c>
      <c r="O3" s="32">
        <v>1803392.5138999999</v>
      </c>
    </row>
    <row r="4" spans="1:15" x14ac:dyDescent="0.25">
      <c r="A4" s="14" t="s">
        <v>80</v>
      </c>
      <c r="B4" s="14" t="s">
        <v>22</v>
      </c>
      <c r="C4" s="32">
        <v>513478.81125833333</v>
      </c>
      <c r="D4" s="32">
        <v>5722.62435</v>
      </c>
      <c r="E4" s="32">
        <v>519201.43560833333</v>
      </c>
      <c r="F4" s="32">
        <v>30210.269366666671</v>
      </c>
      <c r="G4" s="32">
        <v>22235.922683333334</v>
      </c>
      <c r="H4" s="32">
        <v>52446.192050000005</v>
      </c>
      <c r="I4" s="32">
        <v>265707.09844999993</v>
      </c>
      <c r="J4" s="32">
        <v>187751.14892500002</v>
      </c>
      <c r="K4" s="32">
        <v>453458.24737499992</v>
      </c>
      <c r="L4" s="32">
        <v>19961.581583333336</v>
      </c>
      <c r="M4" s="32">
        <v>397478.80085833336</v>
      </c>
      <c r="N4" s="32">
        <v>417440.38244166668</v>
      </c>
      <c r="O4" s="32">
        <v>1442546.2574749999</v>
      </c>
    </row>
    <row r="5" spans="1:15" x14ac:dyDescent="0.25">
      <c r="A5" s="14" t="s">
        <v>81</v>
      </c>
      <c r="B5" s="14" t="s">
        <v>23</v>
      </c>
      <c r="C5" s="32">
        <v>114946.70175833334</v>
      </c>
      <c r="D5" s="32">
        <v>263.34069166666666</v>
      </c>
      <c r="E5" s="32">
        <v>115210.04245000001</v>
      </c>
      <c r="F5" s="32">
        <v>19042.112241666669</v>
      </c>
      <c r="G5" s="32">
        <v>30056.664541666662</v>
      </c>
      <c r="H5" s="32">
        <v>49098.776783333335</v>
      </c>
      <c r="I5" s="32">
        <v>54368.261708333332</v>
      </c>
      <c r="J5" s="32">
        <v>51611.337866666661</v>
      </c>
      <c r="K5" s="32">
        <v>105979.599575</v>
      </c>
      <c r="L5" s="32">
        <v>4514.4733583333327</v>
      </c>
      <c r="M5" s="32">
        <v>86043.364258333328</v>
      </c>
      <c r="N5" s="32">
        <v>90557.837616666657</v>
      </c>
      <c r="O5" s="32">
        <v>360846.25642500003</v>
      </c>
    </row>
    <row r="6" spans="1:15" x14ac:dyDescent="0.25">
      <c r="A6" s="14" t="s">
        <v>95</v>
      </c>
      <c r="B6" s="14" t="s">
        <v>80</v>
      </c>
      <c r="C6" s="32">
        <v>8627.1964249999983</v>
      </c>
      <c r="D6" s="32">
        <v>52.533150000000006</v>
      </c>
      <c r="E6" s="32">
        <v>8679.7295749999976</v>
      </c>
      <c r="F6" s="32">
        <v>40.722058333333315</v>
      </c>
      <c r="G6" s="32">
        <v>409.95139166666661</v>
      </c>
      <c r="H6" s="32">
        <v>450.67344999999995</v>
      </c>
      <c r="I6" s="32">
        <v>4510.3973999999998</v>
      </c>
      <c r="J6" s="32">
        <v>8076.0565000000015</v>
      </c>
      <c r="K6" s="32">
        <v>12586.4539</v>
      </c>
      <c r="L6" s="32">
        <v>51.751400000000004</v>
      </c>
      <c r="M6" s="32">
        <v>105638.76870000002</v>
      </c>
      <c r="N6" s="32">
        <v>105690.52010000001</v>
      </c>
      <c r="O6" s="32">
        <v>127407.37702500002</v>
      </c>
    </row>
    <row r="7" spans="1:15" x14ac:dyDescent="0.25">
      <c r="A7" s="14" t="s">
        <v>111</v>
      </c>
      <c r="B7" s="14" t="s">
        <v>80</v>
      </c>
      <c r="C7" s="32">
        <v>9995.4019666666645</v>
      </c>
      <c r="D7" s="32">
        <v>13.830641666666665</v>
      </c>
      <c r="E7" s="32">
        <v>10009.232608333332</v>
      </c>
      <c r="F7" s="32">
        <v>152.89599166666665</v>
      </c>
      <c r="G7" s="32"/>
      <c r="H7" s="32">
        <v>152.89599166666665</v>
      </c>
      <c r="I7" s="32">
        <v>3929.3089833333338</v>
      </c>
      <c r="J7" s="32">
        <v>10178.8406</v>
      </c>
      <c r="K7" s="32">
        <v>14108.149583333334</v>
      </c>
      <c r="L7" s="32">
        <v>152.72215833333334</v>
      </c>
      <c r="M7" s="32">
        <v>581.20026666666672</v>
      </c>
      <c r="N7" s="32">
        <v>733.92242500000009</v>
      </c>
      <c r="O7" s="32">
        <v>25004.200608333333</v>
      </c>
    </row>
    <row r="8" spans="1:15" x14ac:dyDescent="0.25">
      <c r="A8" s="14" t="s">
        <v>98</v>
      </c>
      <c r="B8" s="14" t="s">
        <v>80</v>
      </c>
      <c r="C8" s="32">
        <v>3706.7254416666665</v>
      </c>
      <c r="D8" s="32">
        <v>3.3431750000000005</v>
      </c>
      <c r="E8" s="32">
        <v>3710.0686166666665</v>
      </c>
      <c r="F8" s="32">
        <v>3267.9936250000001</v>
      </c>
      <c r="G8" s="32">
        <v>607.3979250000001</v>
      </c>
      <c r="H8" s="32">
        <v>3875.3915500000003</v>
      </c>
      <c r="I8" s="32">
        <v>3173.4280916666667</v>
      </c>
      <c r="J8" s="32">
        <v>1088.0701833333333</v>
      </c>
      <c r="K8" s="32">
        <v>4261.4982749999999</v>
      </c>
      <c r="L8" s="32"/>
      <c r="M8" s="32">
        <v>1505.9001333333331</v>
      </c>
      <c r="N8" s="32">
        <v>1505.9001333333331</v>
      </c>
      <c r="O8" s="32">
        <v>13352.858574999998</v>
      </c>
    </row>
    <row r="9" spans="1:15" x14ac:dyDescent="0.25">
      <c r="A9" s="14" t="s">
        <v>110</v>
      </c>
      <c r="B9" s="14" t="s">
        <v>80</v>
      </c>
      <c r="C9" s="32">
        <v>37496.059024999995</v>
      </c>
      <c r="D9" s="32">
        <v>16.776258333333335</v>
      </c>
      <c r="E9" s="32">
        <v>37512.835283333327</v>
      </c>
      <c r="F9" s="32">
        <v>6.4583000000000004</v>
      </c>
      <c r="G9" s="32">
        <v>281.92976666666669</v>
      </c>
      <c r="H9" s="32">
        <v>288.3880666666667</v>
      </c>
      <c r="I9" s="32">
        <v>14911.431600000002</v>
      </c>
      <c r="J9" s="32">
        <v>6267.8252083333336</v>
      </c>
      <c r="K9" s="32">
        <v>21179.256808333335</v>
      </c>
      <c r="L9" s="32">
        <v>241.87723333333332</v>
      </c>
      <c r="M9" s="32">
        <v>1264.1523750000001</v>
      </c>
      <c r="N9" s="32">
        <v>1506.0296083333335</v>
      </c>
      <c r="O9" s="32">
        <v>60486.509766666662</v>
      </c>
    </row>
    <row r="10" spans="1:15" x14ac:dyDescent="0.25">
      <c r="A10" s="14" t="s">
        <v>94</v>
      </c>
      <c r="B10" s="14" t="s">
        <v>80</v>
      </c>
      <c r="C10" s="32">
        <v>9961.7344166666662</v>
      </c>
      <c r="D10" s="32">
        <v>9.6580166666666685</v>
      </c>
      <c r="E10" s="32">
        <v>9971.3924333333325</v>
      </c>
      <c r="F10" s="32">
        <v>1843.6287833333333</v>
      </c>
      <c r="G10" s="32">
        <v>1904.5868</v>
      </c>
      <c r="H10" s="32">
        <v>3748.2155833333336</v>
      </c>
      <c r="I10" s="32">
        <v>4905.5901416666675</v>
      </c>
      <c r="J10" s="32">
        <v>2940.7878999999994</v>
      </c>
      <c r="K10" s="32">
        <v>7846.3780416666668</v>
      </c>
      <c r="L10" s="32">
        <v>138.44873333333334</v>
      </c>
      <c r="M10" s="32">
        <v>12895.322608333332</v>
      </c>
      <c r="N10" s="32">
        <v>13033.771341666665</v>
      </c>
      <c r="O10" s="32">
        <v>34599.757399999995</v>
      </c>
    </row>
    <row r="11" spans="1:15" x14ac:dyDescent="0.25">
      <c r="A11" s="14" t="s">
        <v>109</v>
      </c>
      <c r="B11" s="14" t="s">
        <v>80</v>
      </c>
      <c r="C11" s="32">
        <v>928.70372500000019</v>
      </c>
      <c r="D11" s="32"/>
      <c r="E11" s="32">
        <v>928.70372500000019</v>
      </c>
      <c r="F11" s="32">
        <v>419.42394999999999</v>
      </c>
      <c r="G11" s="32">
        <v>9.7093249999999998</v>
      </c>
      <c r="H11" s="32">
        <v>429.13327499999997</v>
      </c>
      <c r="I11" s="32">
        <v>650.9789750000001</v>
      </c>
      <c r="J11" s="32">
        <v>376.43609166666664</v>
      </c>
      <c r="K11" s="32">
        <v>1027.4150666666667</v>
      </c>
      <c r="L11" s="32">
        <v>107.05205833333332</v>
      </c>
      <c r="M11" s="32">
        <v>638.94931666666662</v>
      </c>
      <c r="N11" s="32">
        <v>746.00137499999994</v>
      </c>
      <c r="O11" s="32">
        <v>3131.2534416666672</v>
      </c>
    </row>
    <row r="12" spans="1:15" x14ac:dyDescent="0.25">
      <c r="A12" s="14" t="s">
        <v>83</v>
      </c>
      <c r="B12" s="14" t="s">
        <v>80</v>
      </c>
      <c r="C12" s="32">
        <v>52528.827399999987</v>
      </c>
      <c r="D12" s="32">
        <v>122.64638333333335</v>
      </c>
      <c r="E12" s="32">
        <v>52651.47378333332</v>
      </c>
      <c r="F12" s="32">
        <v>158.89616666666666</v>
      </c>
      <c r="G12" s="32">
        <v>285.4244333333333</v>
      </c>
      <c r="H12" s="32">
        <v>444.32059999999996</v>
      </c>
      <c r="I12" s="32">
        <v>35726.768508333327</v>
      </c>
      <c r="J12" s="32">
        <v>23706.159233333332</v>
      </c>
      <c r="K12" s="32">
        <v>59432.927741666659</v>
      </c>
      <c r="L12" s="32">
        <v>6829.0343666666677</v>
      </c>
      <c r="M12" s="32">
        <v>52779.523091666662</v>
      </c>
      <c r="N12" s="32">
        <v>59608.557458333329</v>
      </c>
      <c r="O12" s="32">
        <v>172137.27958333332</v>
      </c>
    </row>
    <row r="13" spans="1:15" x14ac:dyDescent="0.25">
      <c r="A13" s="14" t="s">
        <v>84</v>
      </c>
      <c r="B13" s="14" t="s">
        <v>80</v>
      </c>
      <c r="C13" s="32">
        <v>52854.887183333347</v>
      </c>
      <c r="D13" s="32">
        <v>35.636533333333333</v>
      </c>
      <c r="E13" s="32">
        <v>52890.523716666678</v>
      </c>
      <c r="F13" s="32">
        <v>322.14059166666658</v>
      </c>
      <c r="G13" s="32">
        <v>117.537525</v>
      </c>
      <c r="H13" s="32">
        <v>439.6781166666666</v>
      </c>
      <c r="I13" s="32">
        <v>33806.863258333338</v>
      </c>
      <c r="J13" s="32">
        <v>5846.7567499999996</v>
      </c>
      <c r="K13" s="32">
        <v>39653.620008333339</v>
      </c>
      <c r="L13" s="32">
        <v>1074.9471333333333</v>
      </c>
      <c r="M13" s="32">
        <v>654.34604999999999</v>
      </c>
      <c r="N13" s="32">
        <v>1729.2931833333332</v>
      </c>
      <c r="O13" s="32">
        <v>94713.115025000021</v>
      </c>
    </row>
    <row r="14" spans="1:15" x14ac:dyDescent="0.25">
      <c r="A14" s="14" t="s">
        <v>96</v>
      </c>
      <c r="B14" s="14" t="s">
        <v>80</v>
      </c>
      <c r="C14" s="32">
        <v>12912.948483333334</v>
      </c>
      <c r="D14" s="32">
        <v>387.10123333333337</v>
      </c>
      <c r="E14" s="32">
        <v>13300.049716666666</v>
      </c>
      <c r="F14" s="32">
        <v>543.65721666666673</v>
      </c>
      <c r="G14" s="32">
        <v>878.38430000000005</v>
      </c>
      <c r="H14" s="32">
        <v>1422.0415166666667</v>
      </c>
      <c r="I14" s="32">
        <v>6909.8276166666665</v>
      </c>
      <c r="J14" s="32">
        <v>6202.8324416666665</v>
      </c>
      <c r="K14" s="32">
        <v>13112.660058333333</v>
      </c>
      <c r="L14" s="32">
        <v>72.184183333333337</v>
      </c>
      <c r="M14" s="32">
        <v>971.65089999999987</v>
      </c>
      <c r="N14" s="32">
        <v>1043.8350833333332</v>
      </c>
      <c r="O14" s="32">
        <v>28878.586374999999</v>
      </c>
    </row>
    <row r="15" spans="1:15" x14ac:dyDescent="0.25">
      <c r="A15" s="14" t="s">
        <v>88</v>
      </c>
      <c r="B15" s="14" t="s">
        <v>80</v>
      </c>
      <c r="C15" s="32">
        <v>23441.397816666667</v>
      </c>
      <c r="D15" s="32">
        <v>107.43760833333332</v>
      </c>
      <c r="E15" s="32">
        <v>23548.835425000001</v>
      </c>
      <c r="F15" s="32">
        <v>2.1317666666666666</v>
      </c>
      <c r="G15" s="32">
        <v>1.6660666666666666</v>
      </c>
      <c r="H15" s="32">
        <v>3.7978333333333332</v>
      </c>
      <c r="I15" s="32">
        <v>9242.1486583333335</v>
      </c>
      <c r="J15" s="32">
        <v>7771.7838666666676</v>
      </c>
      <c r="K15" s="32">
        <v>17013.932525</v>
      </c>
      <c r="L15" s="32">
        <v>563.09665000000007</v>
      </c>
      <c r="M15" s="32">
        <v>12746.286416666671</v>
      </c>
      <c r="N15" s="32">
        <v>13309.383066666671</v>
      </c>
      <c r="O15" s="32">
        <v>53875.948850000008</v>
      </c>
    </row>
    <row r="16" spans="1:15" x14ac:dyDescent="0.25">
      <c r="A16" s="14" t="s">
        <v>107</v>
      </c>
      <c r="B16" s="14" t="s">
        <v>80</v>
      </c>
      <c r="C16" s="32">
        <v>7590.0582249999998</v>
      </c>
      <c r="D16" s="32">
        <v>348.73076666666668</v>
      </c>
      <c r="E16" s="32">
        <v>7938.7889916666663</v>
      </c>
      <c r="F16" s="32">
        <v>404.89081666666669</v>
      </c>
      <c r="G16" s="32">
        <v>849.85388333333344</v>
      </c>
      <c r="H16" s="32">
        <v>1254.7447000000002</v>
      </c>
      <c r="I16" s="32">
        <v>3537.4406166666668</v>
      </c>
      <c r="J16" s="32">
        <v>2397.0185916666669</v>
      </c>
      <c r="K16" s="32">
        <v>5934.4592083333337</v>
      </c>
      <c r="L16" s="32">
        <v>129.51676666666665</v>
      </c>
      <c r="M16" s="32">
        <v>650.23917499999982</v>
      </c>
      <c r="N16" s="32">
        <v>779.75594166666644</v>
      </c>
      <c r="O16" s="32">
        <v>15907.748841666667</v>
      </c>
    </row>
    <row r="17" spans="1:15" x14ac:dyDescent="0.25">
      <c r="A17" s="14" t="s">
        <v>101</v>
      </c>
      <c r="B17" s="14" t="s">
        <v>80</v>
      </c>
      <c r="C17" s="32">
        <v>5873.401100000001</v>
      </c>
      <c r="D17" s="32">
        <v>126.25564166666666</v>
      </c>
      <c r="E17" s="32">
        <v>5999.6567416666676</v>
      </c>
      <c r="F17" s="32">
        <v>78.636933333333332</v>
      </c>
      <c r="G17" s="32">
        <v>709.73912499999994</v>
      </c>
      <c r="H17" s="32">
        <v>788.37605833333328</v>
      </c>
      <c r="I17" s="32">
        <v>2354.8935583333332</v>
      </c>
      <c r="J17" s="32">
        <v>5810.5328500000005</v>
      </c>
      <c r="K17" s="32">
        <v>8165.4264083333337</v>
      </c>
      <c r="L17" s="32">
        <v>6.0512333333333332</v>
      </c>
      <c r="M17" s="32">
        <v>4494.5698416666664</v>
      </c>
      <c r="N17" s="32">
        <v>4500.621075</v>
      </c>
      <c r="O17" s="32">
        <v>19454.080283333336</v>
      </c>
    </row>
    <row r="18" spans="1:15" x14ac:dyDescent="0.25">
      <c r="A18" s="14" t="s">
        <v>87</v>
      </c>
      <c r="B18" s="14" t="s">
        <v>80</v>
      </c>
      <c r="C18" s="32">
        <v>14439.491624999999</v>
      </c>
      <c r="D18" s="32">
        <v>63.359375</v>
      </c>
      <c r="E18" s="32">
        <v>14502.850999999999</v>
      </c>
      <c r="F18" s="32">
        <v>7.4710416666666664</v>
      </c>
      <c r="G18" s="32">
        <v>31.062100000000001</v>
      </c>
      <c r="H18" s="32">
        <v>38.533141666666666</v>
      </c>
      <c r="I18" s="32">
        <v>8431.8559416666667</v>
      </c>
      <c r="J18" s="32">
        <v>13698.454141666665</v>
      </c>
      <c r="K18" s="32">
        <v>22130.31008333333</v>
      </c>
      <c r="L18" s="32">
        <v>1699.6082833333337</v>
      </c>
      <c r="M18" s="32">
        <v>42592.268633333333</v>
      </c>
      <c r="N18" s="32">
        <v>44291.876916666668</v>
      </c>
      <c r="O18" s="32">
        <v>80963.57114166666</v>
      </c>
    </row>
    <row r="19" spans="1:15" x14ac:dyDescent="0.25">
      <c r="A19" s="14" t="s">
        <v>89</v>
      </c>
      <c r="B19" s="14" t="s">
        <v>80</v>
      </c>
      <c r="C19" s="32">
        <v>7330.2102500000001</v>
      </c>
      <c r="D19" s="32">
        <v>212.14455833333332</v>
      </c>
      <c r="E19" s="32">
        <v>7542.3548083333335</v>
      </c>
      <c r="F19" s="32">
        <v>87.22496666666666</v>
      </c>
      <c r="G19" s="32">
        <v>13.924024999999999</v>
      </c>
      <c r="H19" s="32">
        <v>101.14899166666666</v>
      </c>
      <c r="I19" s="32">
        <v>2513.5609083333329</v>
      </c>
      <c r="J19" s="32">
        <v>799.67837499999996</v>
      </c>
      <c r="K19" s="32">
        <v>3313.2392833333329</v>
      </c>
      <c r="L19" s="32">
        <v>118.44166666666666</v>
      </c>
      <c r="M19" s="32">
        <v>497.94134166666657</v>
      </c>
      <c r="N19" s="32">
        <v>616.38300833333324</v>
      </c>
      <c r="O19" s="32">
        <v>11573.126091666665</v>
      </c>
    </row>
    <row r="20" spans="1:15" x14ac:dyDescent="0.25">
      <c r="A20" s="14" t="s">
        <v>90</v>
      </c>
      <c r="B20" s="14" t="s">
        <v>80</v>
      </c>
      <c r="C20" s="32">
        <v>52619.384383333345</v>
      </c>
      <c r="D20" s="32">
        <v>22.956566666666671</v>
      </c>
      <c r="E20" s="32">
        <v>52642.340950000013</v>
      </c>
      <c r="F20" s="32">
        <v>2.8137999999999996</v>
      </c>
      <c r="G20" s="32">
        <v>13.964616666666666</v>
      </c>
      <c r="H20" s="32">
        <v>16.778416666666665</v>
      </c>
      <c r="I20" s="32">
        <v>16369.982216666667</v>
      </c>
      <c r="J20" s="32">
        <v>4457.1070833333342</v>
      </c>
      <c r="K20" s="32">
        <v>20827.0893</v>
      </c>
      <c r="L20" s="32">
        <v>890.86066666666693</v>
      </c>
      <c r="M20" s="32">
        <v>18.038799999999998</v>
      </c>
      <c r="N20" s="32">
        <v>908.89946666666697</v>
      </c>
      <c r="O20" s="32">
        <v>74395.108133333342</v>
      </c>
    </row>
    <row r="21" spans="1:15" x14ac:dyDescent="0.25">
      <c r="A21" s="14" t="s">
        <v>99</v>
      </c>
      <c r="B21" s="14" t="s">
        <v>80</v>
      </c>
      <c r="C21" s="32">
        <v>2149.7067833333335</v>
      </c>
      <c r="D21" s="32">
        <v>269.08030000000002</v>
      </c>
      <c r="E21" s="32">
        <v>2418.7870833333336</v>
      </c>
      <c r="F21" s="32">
        <v>61.651274999999998</v>
      </c>
      <c r="G21" s="32">
        <v>63.744749999999996</v>
      </c>
      <c r="H21" s="32">
        <v>125.39602499999999</v>
      </c>
      <c r="I21" s="32">
        <v>1049.26115</v>
      </c>
      <c r="J21" s="32">
        <v>798.94103333333328</v>
      </c>
      <c r="K21" s="32">
        <v>1848.2021833333333</v>
      </c>
      <c r="L21" s="32">
        <v>54.583183333333331</v>
      </c>
      <c r="M21" s="32">
        <v>86.962225000000004</v>
      </c>
      <c r="N21" s="32">
        <v>141.54540833333334</v>
      </c>
      <c r="O21" s="32">
        <v>4533.9307000000008</v>
      </c>
    </row>
    <row r="22" spans="1:15" x14ac:dyDescent="0.25">
      <c r="A22" s="14" t="s">
        <v>85</v>
      </c>
      <c r="B22" s="14" t="s">
        <v>80</v>
      </c>
      <c r="C22" s="32">
        <v>46828.433183333334</v>
      </c>
      <c r="D22" s="32">
        <v>0.71317500000000011</v>
      </c>
      <c r="E22" s="32">
        <v>46829.146358333332</v>
      </c>
      <c r="F22" s="32">
        <v>1.5541916666666666</v>
      </c>
      <c r="G22" s="32">
        <v>2.6816083333333331</v>
      </c>
      <c r="H22" s="32">
        <v>4.2357999999999993</v>
      </c>
      <c r="I22" s="32">
        <v>17782.541066666665</v>
      </c>
      <c r="J22" s="32">
        <v>8406.5223083333367</v>
      </c>
      <c r="K22" s="32">
        <v>26189.063375000002</v>
      </c>
      <c r="L22" s="32">
        <v>331.98517499999997</v>
      </c>
      <c r="M22" s="32">
        <v>2786.310183333333</v>
      </c>
      <c r="N22" s="32">
        <v>3118.2953583333328</v>
      </c>
      <c r="O22" s="32">
        <v>76140.740891666661</v>
      </c>
    </row>
    <row r="23" spans="1:15" x14ac:dyDescent="0.25">
      <c r="A23" s="14" t="s">
        <v>104</v>
      </c>
      <c r="B23" s="14" t="s">
        <v>80</v>
      </c>
      <c r="C23" s="32">
        <v>10314.319108333335</v>
      </c>
      <c r="D23" s="32">
        <v>251.75729166666667</v>
      </c>
      <c r="E23" s="32">
        <v>10566.076400000002</v>
      </c>
      <c r="F23" s="32">
        <v>1284.9983833333333</v>
      </c>
      <c r="G23" s="32">
        <v>1595.4652249999999</v>
      </c>
      <c r="H23" s="32">
        <v>2880.4636083333335</v>
      </c>
      <c r="I23" s="32">
        <v>4335.5538333333325</v>
      </c>
      <c r="J23" s="32">
        <v>7006.1542416666662</v>
      </c>
      <c r="K23" s="32">
        <v>11341.708074999999</v>
      </c>
      <c r="L23" s="32">
        <v>283.2842333333333</v>
      </c>
      <c r="M23" s="32">
        <v>31990.900824999997</v>
      </c>
      <c r="N23" s="32">
        <v>32274.185058333329</v>
      </c>
      <c r="O23" s="32">
        <v>57062.433141666668</v>
      </c>
    </row>
    <row r="24" spans="1:15" x14ac:dyDescent="0.25">
      <c r="A24" s="14" t="s">
        <v>102</v>
      </c>
      <c r="B24" s="14" t="s">
        <v>80</v>
      </c>
      <c r="C24" s="32">
        <v>1922.7030166666666</v>
      </c>
      <c r="D24" s="32">
        <v>0.92788333333333339</v>
      </c>
      <c r="E24" s="32">
        <v>1923.6308999999999</v>
      </c>
      <c r="F24" s="32">
        <v>1239.9200249999999</v>
      </c>
      <c r="G24" s="32">
        <v>259.16388333333333</v>
      </c>
      <c r="H24" s="32">
        <v>1499.0839083333333</v>
      </c>
      <c r="I24" s="32">
        <v>995.33489999999983</v>
      </c>
      <c r="J24" s="32">
        <v>933.98105833333318</v>
      </c>
      <c r="K24" s="32">
        <v>1929.3159583333331</v>
      </c>
      <c r="L24" s="32">
        <v>21.466008333333335</v>
      </c>
      <c r="M24" s="32">
        <v>16248.545908333334</v>
      </c>
      <c r="N24" s="32">
        <v>16270.011916666666</v>
      </c>
      <c r="O24" s="32">
        <v>21622.042683333333</v>
      </c>
    </row>
    <row r="25" spans="1:15" x14ac:dyDescent="0.25">
      <c r="A25" s="14" t="s">
        <v>108</v>
      </c>
      <c r="B25" s="14" t="s">
        <v>80</v>
      </c>
      <c r="C25" s="32">
        <v>2957.7229499999999</v>
      </c>
      <c r="D25" s="32"/>
      <c r="E25" s="32">
        <v>2957.7229499999999</v>
      </c>
      <c r="F25" s="32">
        <v>2461.2690499999999</v>
      </c>
      <c r="G25" s="32">
        <v>51.162224999999992</v>
      </c>
      <c r="H25" s="32">
        <v>2512.4312749999999</v>
      </c>
      <c r="I25" s="32">
        <v>2300.9869916666667</v>
      </c>
      <c r="J25" s="32">
        <v>803.77888333333328</v>
      </c>
      <c r="K25" s="32">
        <v>3104.7658750000001</v>
      </c>
      <c r="L25" s="32">
        <v>12.637625000000002</v>
      </c>
      <c r="M25" s="32">
        <v>345.12846666666667</v>
      </c>
      <c r="N25" s="32">
        <v>357.76609166666668</v>
      </c>
      <c r="O25" s="32">
        <v>8932.6861916666658</v>
      </c>
    </row>
    <row r="26" spans="1:15" x14ac:dyDescent="0.25">
      <c r="A26" s="14" t="s">
        <v>82</v>
      </c>
      <c r="B26" s="14" t="s">
        <v>80</v>
      </c>
      <c r="C26" s="32">
        <v>44018.560258333338</v>
      </c>
      <c r="D26" s="32">
        <v>179.2846583333334</v>
      </c>
      <c r="E26" s="32">
        <v>44197.844916666669</v>
      </c>
      <c r="F26" s="32">
        <v>0.12929166666666667</v>
      </c>
      <c r="G26" s="32">
        <v>14.907083333333338</v>
      </c>
      <c r="H26" s="32">
        <v>15.036375000000005</v>
      </c>
      <c r="I26" s="32">
        <v>38260.403991666637</v>
      </c>
      <c r="J26" s="32">
        <v>28065.613975</v>
      </c>
      <c r="K26" s="32">
        <v>66326.017966666637</v>
      </c>
      <c r="L26" s="32">
        <v>1115.6763416666665</v>
      </c>
      <c r="M26" s="32">
        <v>1830.3480666666667</v>
      </c>
      <c r="N26" s="32">
        <v>2946.0244083333332</v>
      </c>
      <c r="O26" s="32">
        <v>113484.92366666664</v>
      </c>
    </row>
    <row r="27" spans="1:15" x14ac:dyDescent="0.25">
      <c r="A27" s="14" t="s">
        <v>100</v>
      </c>
      <c r="B27" s="14" t="s">
        <v>80</v>
      </c>
      <c r="C27" s="32">
        <v>12318.712116666666</v>
      </c>
      <c r="D27" s="32">
        <v>234.07758333333331</v>
      </c>
      <c r="E27" s="32">
        <v>12552.789699999999</v>
      </c>
      <c r="F27" s="32">
        <v>2085.7010249999998</v>
      </c>
      <c r="G27" s="32">
        <v>1175.2282833333331</v>
      </c>
      <c r="H27" s="32">
        <v>3260.9293083333332</v>
      </c>
      <c r="I27" s="32">
        <v>6864.5212416666682</v>
      </c>
      <c r="J27" s="32">
        <v>3667.0453166666671</v>
      </c>
      <c r="K27" s="32">
        <v>10531.566558333336</v>
      </c>
      <c r="L27" s="32">
        <v>2338.6412249999998</v>
      </c>
      <c r="M27" s="32">
        <v>12972.02025</v>
      </c>
      <c r="N27" s="32">
        <v>15310.661474999999</v>
      </c>
      <c r="O27" s="32">
        <v>41655.947041666666</v>
      </c>
    </row>
    <row r="28" spans="1:15" x14ac:dyDescent="0.25">
      <c r="A28" s="14" t="s">
        <v>105</v>
      </c>
      <c r="B28" s="14" t="s">
        <v>80</v>
      </c>
      <c r="C28" s="32">
        <v>18096.644808333331</v>
      </c>
      <c r="D28" s="32">
        <v>70.394858333333332</v>
      </c>
      <c r="E28" s="32">
        <v>18167.039666666664</v>
      </c>
      <c r="F28" s="32">
        <v>436.08825833333339</v>
      </c>
      <c r="G28" s="32">
        <v>505.05198333333334</v>
      </c>
      <c r="H28" s="32">
        <v>941.14024166666672</v>
      </c>
      <c r="I28" s="32">
        <v>7207.1847749999979</v>
      </c>
      <c r="J28" s="32">
        <v>8756.4729333333325</v>
      </c>
      <c r="K28" s="32">
        <v>15963.65770833333</v>
      </c>
      <c r="L28" s="32">
        <v>1483.7469083333333</v>
      </c>
      <c r="M28" s="32">
        <v>14880.196083333334</v>
      </c>
      <c r="N28" s="32">
        <v>16363.942991666667</v>
      </c>
      <c r="O28" s="32">
        <v>51435.780608333327</v>
      </c>
    </row>
    <row r="29" spans="1:15" x14ac:dyDescent="0.25">
      <c r="A29" s="14" t="s">
        <v>86</v>
      </c>
      <c r="B29" s="14" t="s">
        <v>80</v>
      </c>
      <c r="C29" s="32">
        <v>9291.8920083333323</v>
      </c>
      <c r="D29" s="32">
        <v>10.757241666666669</v>
      </c>
      <c r="E29" s="32">
        <v>9302.6492499999986</v>
      </c>
      <c r="F29" s="32">
        <v>104.58114166666667</v>
      </c>
      <c r="G29" s="32"/>
      <c r="H29" s="32">
        <v>104.58114166666667</v>
      </c>
      <c r="I29" s="32">
        <v>3438.4389666666666</v>
      </c>
      <c r="J29" s="32">
        <v>3640.6375166666671</v>
      </c>
      <c r="K29" s="32">
        <v>7079.0764833333342</v>
      </c>
      <c r="L29" s="32">
        <v>168.422225</v>
      </c>
      <c r="M29" s="32">
        <v>209.30397500000004</v>
      </c>
      <c r="N29" s="32">
        <v>377.72620000000006</v>
      </c>
      <c r="O29" s="32">
        <v>16864.033074999999</v>
      </c>
    </row>
    <row r="30" spans="1:15" x14ac:dyDescent="0.25">
      <c r="A30" s="14" t="s">
        <v>93</v>
      </c>
      <c r="B30" s="14" t="s">
        <v>80</v>
      </c>
      <c r="C30" s="32">
        <v>12731.338258333333</v>
      </c>
      <c r="D30" s="32">
        <v>50.792550000000006</v>
      </c>
      <c r="E30" s="32">
        <v>12782.130808333333</v>
      </c>
      <c r="F30" s="32">
        <v>6962.9486416666687</v>
      </c>
      <c r="G30" s="32">
        <v>4361.6367833333343</v>
      </c>
      <c r="H30" s="32">
        <v>11324.585425000003</v>
      </c>
      <c r="I30" s="32">
        <v>8345.5145916666661</v>
      </c>
      <c r="J30" s="32">
        <v>3579.3810499999995</v>
      </c>
      <c r="K30" s="32">
        <v>11924.895641666666</v>
      </c>
      <c r="L30" s="32">
        <v>256.55359166666665</v>
      </c>
      <c r="M30" s="32">
        <v>3818.2837833333333</v>
      </c>
      <c r="N30" s="32">
        <v>4074.8373750000001</v>
      </c>
      <c r="O30" s="32">
        <v>40106.449250000005</v>
      </c>
    </row>
    <row r="31" spans="1:15" x14ac:dyDescent="0.25">
      <c r="A31" s="14" t="s">
        <v>92</v>
      </c>
      <c r="B31" s="14" t="s">
        <v>80</v>
      </c>
      <c r="C31" s="32">
        <v>8091.1572000000024</v>
      </c>
      <c r="D31" s="32">
        <v>844.86970833333328</v>
      </c>
      <c r="E31" s="32">
        <v>8936.0269083333351</v>
      </c>
      <c r="F31" s="32">
        <v>487.77595000000008</v>
      </c>
      <c r="G31" s="32">
        <v>116.57534999999999</v>
      </c>
      <c r="H31" s="32">
        <v>604.35130000000004</v>
      </c>
      <c r="I31" s="32">
        <v>3204.3820416666667</v>
      </c>
      <c r="J31" s="32">
        <v>2299.2846583333335</v>
      </c>
      <c r="K31" s="32">
        <v>5503.6666999999998</v>
      </c>
      <c r="L31" s="32">
        <v>28.864933333333333</v>
      </c>
      <c r="M31" s="32">
        <v>690.67571666666674</v>
      </c>
      <c r="N31" s="32">
        <v>719.54065000000003</v>
      </c>
      <c r="O31" s="32">
        <v>15763.585558333336</v>
      </c>
    </row>
    <row r="32" spans="1:15" x14ac:dyDescent="0.25">
      <c r="A32" s="14" t="s">
        <v>91</v>
      </c>
      <c r="B32" s="14" t="s">
        <v>80</v>
      </c>
      <c r="C32" s="32">
        <v>4222.4824499999995</v>
      </c>
      <c r="D32" s="32">
        <v>76.809108333333327</v>
      </c>
      <c r="E32" s="32">
        <v>4299.2915583333324</v>
      </c>
      <c r="F32" s="32">
        <v>483.56630833333327</v>
      </c>
      <c r="G32" s="32">
        <v>375.26632499999994</v>
      </c>
      <c r="H32" s="32">
        <v>858.83263333333321</v>
      </c>
      <c r="I32" s="32">
        <v>2313.3199083333334</v>
      </c>
      <c r="J32" s="32">
        <v>2478.2458249999995</v>
      </c>
      <c r="K32" s="32">
        <v>4791.5657333333329</v>
      </c>
      <c r="L32" s="32">
        <v>64.06571666666666</v>
      </c>
      <c r="M32" s="32">
        <v>174.05811666666668</v>
      </c>
      <c r="N32" s="32">
        <v>238.12383333333332</v>
      </c>
      <c r="O32" s="32">
        <v>10187.813758333332</v>
      </c>
    </row>
    <row r="33" spans="1:15" x14ac:dyDescent="0.25">
      <c r="A33" s="14" t="s">
        <v>106</v>
      </c>
      <c r="B33" s="14" t="s">
        <v>80</v>
      </c>
      <c r="C33" s="32">
        <v>8093.3944666666675</v>
      </c>
      <c r="D33" s="32">
        <v>8.2866666666666671</v>
      </c>
      <c r="E33" s="32">
        <v>8101.6811333333344</v>
      </c>
      <c r="F33" s="32">
        <v>4216.8758000000007</v>
      </c>
      <c r="G33" s="32">
        <v>3737.4216999999999</v>
      </c>
      <c r="H33" s="32">
        <v>7954.2975000000006</v>
      </c>
      <c r="I33" s="32">
        <v>4907.5461333333333</v>
      </c>
      <c r="J33" s="32">
        <v>2772.5626083333327</v>
      </c>
      <c r="K33" s="32">
        <v>7680.108741666666</v>
      </c>
      <c r="L33" s="32">
        <v>73.677716666666655</v>
      </c>
      <c r="M33" s="32">
        <v>7589.2830749999985</v>
      </c>
      <c r="N33" s="32">
        <v>7662.9607916666655</v>
      </c>
      <c r="O33" s="32">
        <v>31399.048166666667</v>
      </c>
    </row>
    <row r="34" spans="1:15" x14ac:dyDescent="0.25">
      <c r="A34" s="14" t="s">
        <v>103</v>
      </c>
      <c r="B34" s="14" t="s">
        <v>80</v>
      </c>
      <c r="C34" s="32">
        <v>18677.620941666668</v>
      </c>
      <c r="D34" s="32">
        <v>56.371391666666668</v>
      </c>
      <c r="E34" s="32">
        <v>18733.992333333335</v>
      </c>
      <c r="F34" s="32">
        <v>2317.8457666666663</v>
      </c>
      <c r="G34" s="32">
        <v>3705.8844249999997</v>
      </c>
      <c r="H34" s="32">
        <v>6023.7301916666656</v>
      </c>
      <c r="I34" s="32">
        <v>8580.4858916666672</v>
      </c>
      <c r="J34" s="32">
        <v>8835.3044250000003</v>
      </c>
      <c r="K34" s="32">
        <v>17415.790316666666</v>
      </c>
      <c r="L34" s="32">
        <v>1605.5128333333334</v>
      </c>
      <c r="M34" s="32">
        <v>64961.373733333334</v>
      </c>
      <c r="N34" s="32">
        <v>66566.886566666668</v>
      </c>
      <c r="O34" s="32">
        <v>108740.39940833332</v>
      </c>
    </row>
    <row r="35" spans="1:15" x14ac:dyDescent="0.25">
      <c r="A35" s="14" t="s">
        <v>97</v>
      </c>
      <c r="B35" s="14" t="s">
        <v>80</v>
      </c>
      <c r="C35" s="32">
        <v>13457.696241666665</v>
      </c>
      <c r="D35" s="32">
        <v>2146.0920249999995</v>
      </c>
      <c r="E35" s="32">
        <v>15603.788266666665</v>
      </c>
      <c r="F35" s="32">
        <v>726.37824999999987</v>
      </c>
      <c r="G35" s="32">
        <v>156.601775</v>
      </c>
      <c r="H35" s="32">
        <v>882.98002499999984</v>
      </c>
      <c r="I35" s="32">
        <v>5147.1464916666673</v>
      </c>
      <c r="J35" s="32">
        <v>6088.883275000001</v>
      </c>
      <c r="K35" s="32">
        <v>11236.029766666668</v>
      </c>
      <c r="L35" s="32">
        <v>46.871333333333332</v>
      </c>
      <c r="M35" s="32">
        <v>966.25279999999998</v>
      </c>
      <c r="N35" s="32">
        <v>1013.1241333333334</v>
      </c>
      <c r="O35" s="32">
        <v>28735.922191666665</v>
      </c>
    </row>
    <row r="36" spans="1:15" x14ac:dyDescent="0.25">
      <c r="A36" s="14" t="s">
        <v>124</v>
      </c>
      <c r="B36" s="14" t="s">
        <v>81</v>
      </c>
      <c r="C36" s="32">
        <v>1368.5614583333333</v>
      </c>
      <c r="D36" s="32">
        <v>7.2318500000000006</v>
      </c>
      <c r="E36" s="32">
        <v>1375.7933083333332</v>
      </c>
      <c r="F36" s="32">
        <v>325.85365000000007</v>
      </c>
      <c r="G36" s="32">
        <v>578.38152500000012</v>
      </c>
      <c r="H36" s="32">
        <v>904.23517500000025</v>
      </c>
      <c r="I36" s="32">
        <v>655.44730833333324</v>
      </c>
      <c r="J36" s="32">
        <v>493.35059166666662</v>
      </c>
      <c r="K36" s="32">
        <v>1148.7978999999998</v>
      </c>
      <c r="L36" s="32">
        <v>10.284000000000001</v>
      </c>
      <c r="M36" s="32">
        <v>1426.5965999999999</v>
      </c>
      <c r="N36" s="32">
        <v>1436.8806</v>
      </c>
      <c r="O36" s="32">
        <v>4865.7069833333335</v>
      </c>
    </row>
    <row r="37" spans="1:15" x14ac:dyDescent="0.25">
      <c r="A37" s="14" t="s">
        <v>112</v>
      </c>
      <c r="B37" s="14" t="s">
        <v>81</v>
      </c>
      <c r="C37" s="32">
        <v>13273.801616666668</v>
      </c>
      <c r="D37" s="32">
        <v>18.023533333333333</v>
      </c>
      <c r="E37" s="32">
        <v>13291.825150000001</v>
      </c>
      <c r="F37" s="32">
        <v>2826.0192333333321</v>
      </c>
      <c r="G37" s="32">
        <v>4314.1776916666659</v>
      </c>
      <c r="H37" s="32">
        <v>7140.1969249999984</v>
      </c>
      <c r="I37" s="32">
        <v>6617.6763499999997</v>
      </c>
      <c r="J37" s="32">
        <v>5607.6946416666669</v>
      </c>
      <c r="K37" s="32">
        <v>12225.370991666667</v>
      </c>
      <c r="L37" s="32">
        <v>454.76512500000001</v>
      </c>
      <c r="M37" s="32">
        <v>8167.4253916666676</v>
      </c>
      <c r="N37" s="32">
        <v>8622.1905166666675</v>
      </c>
      <c r="O37" s="32">
        <v>41279.583583333326</v>
      </c>
    </row>
    <row r="38" spans="1:15" x14ac:dyDescent="0.25">
      <c r="A38" s="14" t="s">
        <v>113</v>
      </c>
      <c r="B38" s="14" t="s">
        <v>81</v>
      </c>
      <c r="C38" s="32">
        <v>8151.9392666666663</v>
      </c>
      <c r="D38" s="32">
        <v>12.418783333333332</v>
      </c>
      <c r="E38" s="32">
        <v>8164.3580499999998</v>
      </c>
      <c r="F38" s="32">
        <v>3339.3573916666669</v>
      </c>
      <c r="G38" s="32">
        <v>1407.31205</v>
      </c>
      <c r="H38" s="32">
        <v>4746.6694416666669</v>
      </c>
      <c r="I38" s="32">
        <v>4241.8505833333338</v>
      </c>
      <c r="J38" s="32">
        <v>4708.005841666667</v>
      </c>
      <c r="K38" s="32">
        <v>8949.8564250000018</v>
      </c>
      <c r="L38" s="32">
        <v>171.04684999999998</v>
      </c>
      <c r="M38" s="32">
        <v>5148.7813749999996</v>
      </c>
      <c r="N38" s="32">
        <v>5319.8282249999993</v>
      </c>
      <c r="O38" s="32">
        <v>27180.712141666667</v>
      </c>
    </row>
    <row r="39" spans="1:15" x14ac:dyDescent="0.25">
      <c r="A39" s="14" t="s">
        <v>114</v>
      </c>
      <c r="B39" s="14" t="s">
        <v>81</v>
      </c>
      <c r="C39" s="32">
        <v>1962.1928583333338</v>
      </c>
      <c r="D39" s="32">
        <v>0.71262499999999984</v>
      </c>
      <c r="E39" s="32">
        <v>1962.9054833333337</v>
      </c>
      <c r="F39" s="32">
        <v>108.03382500000001</v>
      </c>
      <c r="G39" s="32">
        <v>13.601766666666665</v>
      </c>
      <c r="H39" s="32">
        <v>121.63559166666667</v>
      </c>
      <c r="I39" s="32">
        <v>1088.4464833333336</v>
      </c>
      <c r="J39" s="32">
        <v>475.04292499999997</v>
      </c>
      <c r="K39" s="32">
        <v>1563.4894083333336</v>
      </c>
      <c r="L39" s="32">
        <v>440.96926666666661</v>
      </c>
      <c r="M39" s="32">
        <v>6.7514416666666666</v>
      </c>
      <c r="N39" s="32">
        <v>447.72070833333328</v>
      </c>
      <c r="O39" s="32">
        <v>4095.7511916666672</v>
      </c>
    </row>
    <row r="40" spans="1:15" x14ac:dyDescent="0.25">
      <c r="A40" s="14" t="s">
        <v>125</v>
      </c>
      <c r="B40" s="14" t="s">
        <v>81</v>
      </c>
      <c r="C40" s="32">
        <v>958.13170833333334</v>
      </c>
      <c r="D40" s="32">
        <v>3.70425</v>
      </c>
      <c r="E40" s="32">
        <v>961.83595833333334</v>
      </c>
      <c r="F40" s="32">
        <v>1051.9425333333334</v>
      </c>
      <c r="G40" s="32">
        <v>815.28729999999996</v>
      </c>
      <c r="H40" s="32">
        <v>1867.2298333333333</v>
      </c>
      <c r="I40" s="32">
        <v>494.58700833333336</v>
      </c>
      <c r="J40" s="32">
        <v>389.72984166666674</v>
      </c>
      <c r="K40" s="32">
        <v>884.31685000000016</v>
      </c>
      <c r="L40" s="32">
        <v>55.566341666666659</v>
      </c>
      <c r="M40" s="32">
        <v>534.646075</v>
      </c>
      <c r="N40" s="32">
        <v>590.21241666666663</v>
      </c>
      <c r="O40" s="32">
        <v>4303.5950583333333</v>
      </c>
    </row>
    <row r="41" spans="1:15" x14ac:dyDescent="0.25">
      <c r="A41" s="14" t="s">
        <v>115</v>
      </c>
      <c r="B41" s="14" t="s">
        <v>81</v>
      </c>
      <c r="C41" s="32">
        <v>1624.9964916666668</v>
      </c>
      <c r="D41" s="32"/>
      <c r="E41" s="32">
        <v>1624.9964916666668</v>
      </c>
      <c r="F41" s="32">
        <v>334.20084166666663</v>
      </c>
      <c r="G41" s="32">
        <v>134.24863333333332</v>
      </c>
      <c r="H41" s="32">
        <v>468.44947499999995</v>
      </c>
      <c r="I41" s="32">
        <v>867.82107500000006</v>
      </c>
      <c r="J41" s="32">
        <v>419.37628333333328</v>
      </c>
      <c r="K41" s="32">
        <v>1287.1973583333333</v>
      </c>
      <c r="L41" s="32">
        <v>9.5243833333333345</v>
      </c>
      <c r="M41" s="32">
        <v>706.70295833333353</v>
      </c>
      <c r="N41" s="32">
        <v>716.22734166666692</v>
      </c>
      <c r="O41" s="32">
        <v>4096.8706666666676</v>
      </c>
    </row>
    <row r="42" spans="1:15" x14ac:dyDescent="0.25">
      <c r="A42" s="14" t="s">
        <v>116</v>
      </c>
      <c r="B42" s="14" t="s">
        <v>81</v>
      </c>
      <c r="C42" s="32">
        <v>2655.6637166666669</v>
      </c>
      <c r="D42" s="32">
        <v>2.236933333333333</v>
      </c>
      <c r="E42" s="32">
        <v>2657.90065</v>
      </c>
      <c r="F42" s="32">
        <v>267.52501666666666</v>
      </c>
      <c r="G42" s="32">
        <v>7513.8110000000006</v>
      </c>
      <c r="H42" s="32">
        <v>7781.3360166666671</v>
      </c>
      <c r="I42" s="32">
        <v>1125.2921249999997</v>
      </c>
      <c r="J42" s="32">
        <v>1275.4798916666668</v>
      </c>
      <c r="K42" s="32">
        <v>2400.7720166666668</v>
      </c>
      <c r="L42" s="32">
        <v>45.613083333333343</v>
      </c>
      <c r="M42" s="32">
        <v>248.31821666666667</v>
      </c>
      <c r="N42" s="32">
        <v>293.93130000000002</v>
      </c>
      <c r="O42" s="32">
        <v>13133.939983333334</v>
      </c>
    </row>
    <row r="43" spans="1:15" x14ac:dyDescent="0.25">
      <c r="A43" s="14" t="s">
        <v>126</v>
      </c>
      <c r="B43" s="14" t="s">
        <v>81</v>
      </c>
      <c r="C43" s="32">
        <v>790.55856666666671</v>
      </c>
      <c r="D43" s="32">
        <v>1.4231666666666665</v>
      </c>
      <c r="E43" s="32">
        <v>791.98173333333341</v>
      </c>
      <c r="F43" s="32">
        <v>384.34363333333329</v>
      </c>
      <c r="G43" s="32">
        <v>791.35190833333343</v>
      </c>
      <c r="H43" s="32">
        <v>1175.6955416666667</v>
      </c>
      <c r="I43" s="32">
        <v>663.93842500000005</v>
      </c>
      <c r="J43" s="32">
        <v>319.48955833333332</v>
      </c>
      <c r="K43" s="32">
        <v>983.42798333333337</v>
      </c>
      <c r="L43" s="32">
        <v>18.753083333333336</v>
      </c>
      <c r="M43" s="32">
        <v>14.275266666666669</v>
      </c>
      <c r="N43" s="32">
        <v>33.028350000000003</v>
      </c>
      <c r="O43" s="32">
        <v>2984.1336083333335</v>
      </c>
    </row>
    <row r="44" spans="1:15" x14ac:dyDescent="0.25">
      <c r="A44" s="14" t="s">
        <v>117</v>
      </c>
      <c r="B44" s="14" t="s">
        <v>81</v>
      </c>
      <c r="C44" s="32">
        <v>2797.5127499999994</v>
      </c>
      <c r="D44" s="32">
        <v>5.0874500000000005</v>
      </c>
      <c r="E44" s="32">
        <v>2802.6001999999994</v>
      </c>
      <c r="F44" s="32">
        <v>341.05615</v>
      </c>
      <c r="G44" s="32">
        <v>836.29799166666658</v>
      </c>
      <c r="H44" s="32">
        <v>1177.3541416666667</v>
      </c>
      <c r="I44" s="32">
        <v>1944.7064833333334</v>
      </c>
      <c r="J44" s="32">
        <v>1115.6329000000001</v>
      </c>
      <c r="K44" s="32">
        <v>3060.3393833333334</v>
      </c>
      <c r="L44" s="32">
        <v>261.20479166666661</v>
      </c>
      <c r="M44" s="32">
        <v>1694.3141666666668</v>
      </c>
      <c r="N44" s="32">
        <v>1955.5189583333333</v>
      </c>
      <c r="O44" s="32">
        <v>8995.8126833333336</v>
      </c>
    </row>
    <row r="45" spans="1:15" x14ac:dyDescent="0.25">
      <c r="A45" s="14" t="s">
        <v>118</v>
      </c>
      <c r="B45" s="14" t="s">
        <v>81</v>
      </c>
      <c r="C45" s="32">
        <v>14646.136483333337</v>
      </c>
      <c r="D45" s="32">
        <v>72.874599999999987</v>
      </c>
      <c r="E45" s="32">
        <v>14719.011083333337</v>
      </c>
      <c r="F45" s="32">
        <v>2620.381041666667</v>
      </c>
      <c r="G45" s="32">
        <v>4232.8615416666662</v>
      </c>
      <c r="H45" s="32">
        <v>6853.2425833333327</v>
      </c>
      <c r="I45" s="32">
        <v>6796.0276250000015</v>
      </c>
      <c r="J45" s="32">
        <v>6345.3674083333317</v>
      </c>
      <c r="K45" s="32">
        <v>13141.395033333334</v>
      </c>
      <c r="L45" s="32">
        <v>310.5147</v>
      </c>
      <c r="M45" s="32">
        <v>5717.2042416666663</v>
      </c>
      <c r="N45" s="32">
        <v>6027.7189416666661</v>
      </c>
      <c r="O45" s="32">
        <v>40741.367641666671</v>
      </c>
    </row>
    <row r="46" spans="1:15" x14ac:dyDescent="0.25">
      <c r="A46" s="14" t="s">
        <v>119</v>
      </c>
      <c r="B46" s="14" t="s">
        <v>81</v>
      </c>
      <c r="C46" s="32">
        <v>2240.3150333333333</v>
      </c>
      <c r="D46" s="32">
        <v>0.61240000000000006</v>
      </c>
      <c r="E46" s="32">
        <v>2240.9274333333333</v>
      </c>
      <c r="F46" s="32">
        <v>2810.1830666666665</v>
      </c>
      <c r="G46" s="32">
        <v>1621.3070833333336</v>
      </c>
      <c r="H46" s="32">
        <v>4431.4901499999996</v>
      </c>
      <c r="I46" s="32">
        <v>1391.8338833333332</v>
      </c>
      <c r="J46" s="32">
        <v>502.3056416666667</v>
      </c>
      <c r="K46" s="32">
        <v>1894.139525</v>
      </c>
      <c r="L46" s="32">
        <v>79.594316666666685</v>
      </c>
      <c r="M46" s="32">
        <v>13.361125000000001</v>
      </c>
      <c r="N46" s="32">
        <v>92.955441666666687</v>
      </c>
      <c r="O46" s="32">
        <v>8659.5125499999995</v>
      </c>
    </row>
    <row r="47" spans="1:15" x14ac:dyDescent="0.25">
      <c r="A47" s="14" t="s">
        <v>120</v>
      </c>
      <c r="B47" s="14" t="s">
        <v>81</v>
      </c>
      <c r="C47" s="32">
        <v>4968.975833333333</v>
      </c>
      <c r="D47" s="32">
        <v>24.420716666666667</v>
      </c>
      <c r="E47" s="32">
        <v>4993.3965499999995</v>
      </c>
      <c r="F47" s="32">
        <v>1580.3662166666668</v>
      </c>
      <c r="G47" s="32">
        <v>3726.4201750000002</v>
      </c>
      <c r="H47" s="32">
        <v>5306.7863916666665</v>
      </c>
      <c r="I47" s="32">
        <v>2082.0006583333338</v>
      </c>
      <c r="J47" s="32">
        <v>1662.0562250000003</v>
      </c>
      <c r="K47" s="32">
        <v>3744.0568833333341</v>
      </c>
      <c r="L47" s="32">
        <v>129.00184999999999</v>
      </c>
      <c r="M47" s="32">
        <v>5037.6990333333342</v>
      </c>
      <c r="N47" s="32">
        <v>5166.7008833333339</v>
      </c>
      <c r="O47" s="32">
        <v>19210.940708333335</v>
      </c>
    </row>
    <row r="48" spans="1:15" x14ac:dyDescent="0.25">
      <c r="A48" s="14" t="s">
        <v>121</v>
      </c>
      <c r="B48" s="14" t="s">
        <v>81</v>
      </c>
      <c r="C48" s="32">
        <v>833.21329166666646</v>
      </c>
      <c r="D48" s="32"/>
      <c r="E48" s="32">
        <v>833.21329166666646</v>
      </c>
      <c r="F48" s="32">
        <v>275.93290833333333</v>
      </c>
      <c r="G48" s="32">
        <v>16.497216666666667</v>
      </c>
      <c r="H48" s="32">
        <v>292.43012499999998</v>
      </c>
      <c r="I48" s="32">
        <v>542.47410000000002</v>
      </c>
      <c r="J48" s="32">
        <v>460.97567499999997</v>
      </c>
      <c r="K48" s="32">
        <v>1003.449775</v>
      </c>
      <c r="L48" s="32">
        <v>76.622558333333345</v>
      </c>
      <c r="M48" s="32">
        <v>45.335450000000009</v>
      </c>
      <c r="N48" s="32">
        <v>121.95800833333335</v>
      </c>
      <c r="O48" s="32">
        <v>2251.0511999999999</v>
      </c>
    </row>
    <row r="49" spans="1:15" x14ac:dyDescent="0.25">
      <c r="A49" s="14" t="s">
        <v>122</v>
      </c>
      <c r="B49" s="14" t="s">
        <v>81</v>
      </c>
      <c r="C49" s="32">
        <v>9454.9890500000001</v>
      </c>
      <c r="D49" s="32">
        <v>9.5633916666666678</v>
      </c>
      <c r="E49" s="32">
        <v>9464.5524416666667</v>
      </c>
      <c r="F49" s="32">
        <v>107.25758333333333</v>
      </c>
      <c r="G49" s="32">
        <v>291.44880000000001</v>
      </c>
      <c r="H49" s="32">
        <v>398.70638333333335</v>
      </c>
      <c r="I49" s="32">
        <v>3535.6651750000001</v>
      </c>
      <c r="J49" s="32">
        <v>2586.4156833333332</v>
      </c>
      <c r="K49" s="32">
        <v>6122.0808583333328</v>
      </c>
      <c r="L49" s="32">
        <v>131.17686666666665</v>
      </c>
      <c r="M49" s="32">
        <v>15260.135708333331</v>
      </c>
      <c r="N49" s="32">
        <v>15391.312574999998</v>
      </c>
      <c r="O49" s="32">
        <v>31376.652258333332</v>
      </c>
    </row>
    <row r="50" spans="1:15" x14ac:dyDescent="0.25">
      <c r="A50" s="14" t="s">
        <v>127</v>
      </c>
      <c r="B50" s="14" t="s">
        <v>81</v>
      </c>
      <c r="C50" s="32">
        <v>14059.798491666663</v>
      </c>
      <c r="D50" s="32">
        <v>58.961766666666662</v>
      </c>
      <c r="E50" s="32">
        <v>14118.76025833333</v>
      </c>
      <c r="F50" s="32">
        <v>988.57007500000009</v>
      </c>
      <c r="G50" s="32">
        <v>1876.0652833333334</v>
      </c>
      <c r="H50" s="32">
        <v>2864.6353583333334</v>
      </c>
      <c r="I50" s="32">
        <v>7596.8781833333351</v>
      </c>
      <c r="J50" s="32">
        <v>7658.9706833333312</v>
      </c>
      <c r="K50" s="32">
        <v>15255.848866666667</v>
      </c>
      <c r="L50" s="32">
        <v>198.24495833333333</v>
      </c>
      <c r="M50" s="32">
        <v>4737.7839916666671</v>
      </c>
      <c r="N50" s="32">
        <v>4936.0289500000008</v>
      </c>
      <c r="O50" s="32">
        <v>37175.273433333328</v>
      </c>
    </row>
    <row r="51" spans="1:15" x14ac:dyDescent="0.25">
      <c r="A51" s="14" t="s">
        <v>123</v>
      </c>
      <c r="B51" s="14" t="s">
        <v>81</v>
      </c>
      <c r="C51" s="32">
        <v>13951.199224999998</v>
      </c>
      <c r="D51" s="32">
        <v>31.124508333333335</v>
      </c>
      <c r="E51" s="32">
        <v>13982.323733333333</v>
      </c>
      <c r="F51" s="32">
        <v>1395.7587833333332</v>
      </c>
      <c r="G51" s="32">
        <v>1248.270383333333</v>
      </c>
      <c r="H51" s="32">
        <v>2644.0291666666662</v>
      </c>
      <c r="I51" s="32">
        <v>6534.1624750000001</v>
      </c>
      <c r="J51" s="32">
        <v>3945.2031000000006</v>
      </c>
      <c r="K51" s="32">
        <v>10479.365575</v>
      </c>
      <c r="L51" s="32">
        <v>465.55862500000001</v>
      </c>
      <c r="M51" s="32">
        <v>16551.589375</v>
      </c>
      <c r="N51" s="32">
        <v>17017.148000000001</v>
      </c>
      <c r="O51" s="32">
        <v>44122.866475000003</v>
      </c>
    </row>
    <row r="52" spans="1:15" x14ac:dyDescent="0.25">
      <c r="A52" s="14" t="s">
        <v>128</v>
      </c>
      <c r="B52" s="14" t="s">
        <v>81</v>
      </c>
      <c r="C52" s="32">
        <v>21208.715916666672</v>
      </c>
      <c r="D52" s="32">
        <v>14.944716666666666</v>
      </c>
      <c r="E52" s="32">
        <v>21223.660633333337</v>
      </c>
      <c r="F52" s="32">
        <v>285.33029166666654</v>
      </c>
      <c r="G52" s="32">
        <v>639.32419166666659</v>
      </c>
      <c r="H52" s="32">
        <v>924.65448333333313</v>
      </c>
      <c r="I52" s="32">
        <v>8189.4537666666693</v>
      </c>
      <c r="J52" s="32">
        <v>13646.240974999999</v>
      </c>
      <c r="K52" s="32">
        <v>21835.694741666666</v>
      </c>
      <c r="L52" s="32">
        <v>1656.0325583333333</v>
      </c>
      <c r="M52" s="32">
        <v>20732.443841666667</v>
      </c>
      <c r="N52" s="32">
        <v>22388.4764</v>
      </c>
      <c r="O52" s="32">
        <v>66372.486258333331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zoomScale="80" zoomScaleNormal="80" workbookViewId="0">
      <selection activeCell="C16" sqref="C16"/>
    </sheetView>
  </sheetViews>
  <sheetFormatPr defaultRowHeight="15" x14ac:dyDescent="0.25"/>
  <cols>
    <col min="1" max="1" width="18.7109375" bestFit="1" customWidth="1"/>
    <col min="2" max="2" width="12.140625" bestFit="1" customWidth="1"/>
    <col min="3" max="15" width="20.28515625" customWidth="1"/>
  </cols>
  <sheetData>
    <row r="1" spans="1:15" x14ac:dyDescent="0.25">
      <c r="C1" s="37" t="s">
        <v>68</v>
      </c>
      <c r="D1" s="37"/>
      <c r="E1" s="37"/>
      <c r="F1" s="37" t="s">
        <v>69</v>
      </c>
      <c r="G1" s="37"/>
      <c r="H1" s="37"/>
      <c r="I1" s="37" t="s">
        <v>70</v>
      </c>
      <c r="J1" s="37"/>
      <c r="K1" s="37"/>
      <c r="L1" s="37" t="s">
        <v>71</v>
      </c>
      <c r="M1" s="37"/>
      <c r="N1" s="37"/>
      <c r="O1" s="19" t="s">
        <v>17</v>
      </c>
    </row>
    <row r="2" spans="1:15" x14ac:dyDescent="0.25">
      <c r="B2" s="2"/>
      <c r="C2" s="31" t="s">
        <v>1</v>
      </c>
      <c r="D2" s="31" t="s">
        <v>2</v>
      </c>
      <c r="E2" s="19" t="s">
        <v>25</v>
      </c>
      <c r="F2" s="31" t="s">
        <v>1</v>
      </c>
      <c r="G2" s="31" t="s">
        <v>2</v>
      </c>
      <c r="H2" s="19" t="s">
        <v>25</v>
      </c>
      <c r="I2" s="31" t="s">
        <v>1</v>
      </c>
      <c r="J2" s="31" t="s">
        <v>2</v>
      </c>
      <c r="K2" s="19" t="s">
        <v>25</v>
      </c>
      <c r="L2" s="31" t="s">
        <v>1</v>
      </c>
      <c r="M2" s="31" t="s">
        <v>2</v>
      </c>
      <c r="N2" s="19" t="s">
        <v>25</v>
      </c>
      <c r="O2" s="19"/>
    </row>
    <row r="3" spans="1:15" x14ac:dyDescent="0.25">
      <c r="A3" s="14" t="s">
        <v>21</v>
      </c>
      <c r="B3" s="14" t="s">
        <v>21</v>
      </c>
      <c r="C3" s="32">
        <v>14037871.772999998</v>
      </c>
      <c r="D3" s="32">
        <v>117300.88799999999</v>
      </c>
      <c r="E3" s="32">
        <v>14155172.660999998</v>
      </c>
      <c r="F3" s="32">
        <v>535711.60100000002</v>
      </c>
      <c r="G3" s="32">
        <v>525196.76300000004</v>
      </c>
      <c r="H3" s="32">
        <v>1060908.3640000001</v>
      </c>
      <c r="I3" s="32">
        <v>3395989.560000001</v>
      </c>
      <c r="J3" s="32">
        <v>3792890.65</v>
      </c>
      <c r="K3" s="32">
        <v>7188880.2100000009</v>
      </c>
      <c r="L3" s="32">
        <v>97405.573000000004</v>
      </c>
      <c r="M3" s="32">
        <v>2408808.568</v>
      </c>
      <c r="N3" s="32">
        <v>2506214.1409999998</v>
      </c>
      <c r="O3" s="32">
        <v>24911175.375999998</v>
      </c>
    </row>
    <row r="4" spans="1:15" x14ac:dyDescent="0.25">
      <c r="A4" s="14" t="s">
        <v>80</v>
      </c>
      <c r="B4" s="14" t="s">
        <v>22</v>
      </c>
      <c r="C4" s="32">
        <v>10756778.415999999</v>
      </c>
      <c r="D4" s="32">
        <v>111968.15</v>
      </c>
      <c r="E4" s="32">
        <v>10868746.566</v>
      </c>
      <c r="F4" s="32">
        <v>309239.82</v>
      </c>
      <c r="G4" s="32">
        <v>227859.527</v>
      </c>
      <c r="H4" s="32">
        <v>537099.34700000007</v>
      </c>
      <c r="I4" s="32">
        <v>2679847.219000001</v>
      </c>
      <c r="J4" s="32">
        <v>2951550.017</v>
      </c>
      <c r="K4" s="32">
        <v>5631397.2360000014</v>
      </c>
      <c r="L4" s="32">
        <v>79280.250000000015</v>
      </c>
      <c r="M4" s="32">
        <v>1933072.8779999998</v>
      </c>
      <c r="N4" s="32">
        <v>2012353.1279999998</v>
      </c>
      <c r="O4" s="32">
        <v>19049596.277000003</v>
      </c>
    </row>
    <row r="5" spans="1:15" x14ac:dyDescent="0.25">
      <c r="A5" s="14" t="s">
        <v>81</v>
      </c>
      <c r="B5" s="14" t="s">
        <v>23</v>
      </c>
      <c r="C5" s="32">
        <v>3281093.3569999998</v>
      </c>
      <c r="D5" s="32">
        <v>5332.7380000000003</v>
      </c>
      <c r="E5" s="32">
        <v>3286426.0949999997</v>
      </c>
      <c r="F5" s="32">
        <v>226471.78099999996</v>
      </c>
      <c r="G5" s="32">
        <v>297337.23600000003</v>
      </c>
      <c r="H5" s="32">
        <v>523809.01699999999</v>
      </c>
      <c r="I5" s="32">
        <v>716142.34100000001</v>
      </c>
      <c r="J5" s="32">
        <v>841340.63300000003</v>
      </c>
      <c r="K5" s="32">
        <v>1557482.9739999999</v>
      </c>
      <c r="L5" s="32">
        <v>18125.322999999997</v>
      </c>
      <c r="M5" s="32">
        <v>475735.69</v>
      </c>
      <c r="N5" s="32">
        <v>493861.01299999998</v>
      </c>
      <c r="O5" s="32">
        <v>5861579.0989999995</v>
      </c>
    </row>
    <row r="6" spans="1:15" x14ac:dyDescent="0.25">
      <c r="A6" s="14" t="s">
        <v>95</v>
      </c>
      <c r="B6" s="14" t="s">
        <v>80</v>
      </c>
      <c r="C6" s="32">
        <v>235895.29</v>
      </c>
      <c r="D6" s="32">
        <v>1547.51</v>
      </c>
      <c r="E6" s="32">
        <v>237442.80000000002</v>
      </c>
      <c r="F6" s="32">
        <v>1024.17</v>
      </c>
      <c r="G6" s="32">
        <v>3684.2</v>
      </c>
      <c r="H6" s="32">
        <v>4708.37</v>
      </c>
      <c r="I6" s="32">
        <v>47188.317000000003</v>
      </c>
      <c r="J6" s="32">
        <v>388237.81199999998</v>
      </c>
      <c r="K6" s="32">
        <v>435426.12899999996</v>
      </c>
      <c r="L6" s="32">
        <v>393.86200000000002</v>
      </c>
      <c r="M6" s="32">
        <v>193189.7</v>
      </c>
      <c r="N6" s="32">
        <v>193583.56200000001</v>
      </c>
      <c r="O6" s="32">
        <v>871160.86100000003</v>
      </c>
    </row>
    <row r="7" spans="1:15" x14ac:dyDescent="0.25">
      <c r="A7" s="14" t="s">
        <v>111</v>
      </c>
      <c r="B7" s="14" t="s">
        <v>80</v>
      </c>
      <c r="C7" s="32">
        <v>178445.71</v>
      </c>
      <c r="D7" s="32">
        <v>60</v>
      </c>
      <c r="E7" s="32">
        <v>178505.71</v>
      </c>
      <c r="F7" s="32">
        <v>1737.58</v>
      </c>
      <c r="G7" s="32">
        <v>92.4</v>
      </c>
      <c r="H7" s="32">
        <v>1829.98</v>
      </c>
      <c r="I7" s="32">
        <v>39856.466999999997</v>
      </c>
      <c r="J7" s="32">
        <v>78942.16</v>
      </c>
      <c r="K7" s="32">
        <v>118798.62700000001</v>
      </c>
      <c r="L7" s="32">
        <v>1028.2</v>
      </c>
      <c r="M7" s="32">
        <v>3168</v>
      </c>
      <c r="N7" s="32">
        <v>4196.2</v>
      </c>
      <c r="O7" s="32">
        <v>303330.51699999999</v>
      </c>
    </row>
    <row r="8" spans="1:15" x14ac:dyDescent="0.25">
      <c r="A8" s="14" t="s">
        <v>98</v>
      </c>
      <c r="B8" s="14" t="s">
        <v>80</v>
      </c>
      <c r="C8" s="32">
        <v>75986.055999999997</v>
      </c>
      <c r="D8" s="32">
        <v>150.19999999999999</v>
      </c>
      <c r="E8" s="32">
        <v>76136.255999999994</v>
      </c>
      <c r="F8" s="32">
        <v>24520.143</v>
      </c>
      <c r="G8" s="32">
        <v>8189.15</v>
      </c>
      <c r="H8" s="32">
        <v>32709.292999999998</v>
      </c>
      <c r="I8" s="32">
        <v>31107.952000000001</v>
      </c>
      <c r="J8" s="32">
        <v>13357.91</v>
      </c>
      <c r="K8" s="32">
        <v>44465.862000000001</v>
      </c>
      <c r="L8" s="32">
        <v>5</v>
      </c>
      <c r="M8" s="32">
        <v>6216</v>
      </c>
      <c r="N8" s="32">
        <v>6221</v>
      </c>
      <c r="O8" s="32">
        <v>159532.41099999999</v>
      </c>
    </row>
    <row r="9" spans="1:15" x14ac:dyDescent="0.25">
      <c r="A9" s="14" t="s">
        <v>110</v>
      </c>
      <c r="B9" s="14" t="s">
        <v>80</v>
      </c>
      <c r="C9" s="32">
        <v>630194.84900000005</v>
      </c>
      <c r="D9" s="32">
        <v>1590</v>
      </c>
      <c r="E9" s="32">
        <v>631784.84900000005</v>
      </c>
      <c r="F9" s="32">
        <v>139.53</v>
      </c>
      <c r="G9" s="32">
        <v>1352</v>
      </c>
      <c r="H9" s="32">
        <v>1491.53</v>
      </c>
      <c r="I9" s="32">
        <v>130998.43799999999</v>
      </c>
      <c r="J9" s="32">
        <v>50197.07</v>
      </c>
      <c r="K9" s="32">
        <v>181195.508</v>
      </c>
      <c r="L9" s="32">
        <v>624.05700000000002</v>
      </c>
      <c r="M9" s="32">
        <v>1471</v>
      </c>
      <c r="N9" s="32">
        <v>2095.0569999999998</v>
      </c>
      <c r="O9" s="32">
        <v>816566.94400000002</v>
      </c>
    </row>
    <row r="10" spans="1:15" x14ac:dyDescent="0.25">
      <c r="A10" s="14" t="s">
        <v>94</v>
      </c>
      <c r="B10" s="14" t="s">
        <v>80</v>
      </c>
      <c r="C10" s="32">
        <v>229440.73800000001</v>
      </c>
      <c r="D10" s="32">
        <v>724.21</v>
      </c>
      <c r="E10" s="32">
        <v>230164.948</v>
      </c>
      <c r="F10" s="32">
        <v>31480.215</v>
      </c>
      <c r="G10" s="32">
        <v>20270.43</v>
      </c>
      <c r="H10" s="32">
        <v>51750.645000000004</v>
      </c>
      <c r="I10" s="32">
        <v>57791.241999999998</v>
      </c>
      <c r="J10" s="32">
        <v>71283.335999999996</v>
      </c>
      <c r="K10" s="32">
        <v>129074.57799999999</v>
      </c>
      <c r="L10" s="32">
        <v>721.76700000000005</v>
      </c>
      <c r="M10" s="32">
        <v>89726.24</v>
      </c>
      <c r="N10" s="32">
        <v>90448.007000000012</v>
      </c>
      <c r="O10" s="32">
        <v>501438.17800000007</v>
      </c>
    </row>
    <row r="11" spans="1:15" x14ac:dyDescent="0.25">
      <c r="A11" s="14" t="s">
        <v>109</v>
      </c>
      <c r="B11" s="14" t="s">
        <v>80</v>
      </c>
      <c r="C11" s="32">
        <v>28370.463</v>
      </c>
      <c r="D11" s="32">
        <v>155</v>
      </c>
      <c r="E11" s="32">
        <v>28525.463</v>
      </c>
      <c r="F11" s="32">
        <v>4389.7910000000002</v>
      </c>
      <c r="G11" s="32">
        <v>265.3</v>
      </c>
      <c r="H11" s="32">
        <v>4655.0910000000003</v>
      </c>
      <c r="I11" s="32">
        <v>9552.4709999999995</v>
      </c>
      <c r="J11" s="32">
        <v>4627.8999999999996</v>
      </c>
      <c r="K11" s="32">
        <v>14180.370999999999</v>
      </c>
      <c r="L11" s="32">
        <v>172.04900000000001</v>
      </c>
      <c r="M11" s="32">
        <v>2350</v>
      </c>
      <c r="N11" s="32">
        <v>2522.049</v>
      </c>
      <c r="O11" s="32">
        <v>49882.974000000002</v>
      </c>
    </row>
    <row r="12" spans="1:15" x14ac:dyDescent="0.25">
      <c r="A12" s="14" t="s">
        <v>83</v>
      </c>
      <c r="B12" s="14" t="s">
        <v>80</v>
      </c>
      <c r="C12" s="32">
        <v>917832.19700000004</v>
      </c>
      <c r="D12" s="32">
        <v>1287.2</v>
      </c>
      <c r="E12" s="32">
        <v>919119.397</v>
      </c>
      <c r="F12" s="32">
        <v>1567.9849999999999</v>
      </c>
      <c r="G12" s="32">
        <v>2788.9</v>
      </c>
      <c r="H12" s="32">
        <v>4356.8850000000002</v>
      </c>
      <c r="I12" s="32">
        <v>344413.18300000002</v>
      </c>
      <c r="J12" s="32">
        <v>372376.43</v>
      </c>
      <c r="K12" s="32">
        <v>716789.61300000001</v>
      </c>
      <c r="L12" s="32">
        <v>25677.394</v>
      </c>
      <c r="M12" s="32">
        <v>158462.24</v>
      </c>
      <c r="N12" s="32">
        <v>184139.63399999999</v>
      </c>
      <c r="O12" s="32">
        <v>1824405.5290000001</v>
      </c>
    </row>
    <row r="13" spans="1:15" x14ac:dyDescent="0.25">
      <c r="A13" s="14" t="s">
        <v>84</v>
      </c>
      <c r="B13" s="14" t="s">
        <v>80</v>
      </c>
      <c r="C13" s="32">
        <v>1189023.798</v>
      </c>
      <c r="D13" s="32">
        <v>830.79</v>
      </c>
      <c r="E13" s="32">
        <v>1189854.588</v>
      </c>
      <c r="F13" s="32">
        <v>3959.491</v>
      </c>
      <c r="G13" s="32">
        <v>1973.6</v>
      </c>
      <c r="H13" s="32">
        <v>5933.0910000000003</v>
      </c>
      <c r="I13" s="32">
        <v>201078.17199999999</v>
      </c>
      <c r="J13" s="32">
        <v>55670.71</v>
      </c>
      <c r="K13" s="32">
        <v>256748.88199999998</v>
      </c>
      <c r="L13" s="32">
        <v>3279.3629999999998</v>
      </c>
      <c r="M13" s="32">
        <v>3086.35</v>
      </c>
      <c r="N13" s="32">
        <v>6365.7129999999997</v>
      </c>
      <c r="O13" s="32">
        <v>1458902.274</v>
      </c>
    </row>
    <row r="14" spans="1:15" x14ac:dyDescent="0.25">
      <c r="A14" s="14" t="s">
        <v>96</v>
      </c>
      <c r="B14" s="14" t="s">
        <v>80</v>
      </c>
      <c r="C14" s="32">
        <v>296838.3</v>
      </c>
      <c r="D14" s="32">
        <v>14517.41</v>
      </c>
      <c r="E14" s="32">
        <v>311355.70999999996</v>
      </c>
      <c r="F14" s="32">
        <v>3975.056</v>
      </c>
      <c r="G14" s="32">
        <v>4052.01</v>
      </c>
      <c r="H14" s="32">
        <v>8027.0660000000007</v>
      </c>
      <c r="I14" s="32">
        <v>78908.442999999999</v>
      </c>
      <c r="J14" s="32">
        <v>65791.88</v>
      </c>
      <c r="K14" s="32">
        <v>144700.323</v>
      </c>
      <c r="L14" s="32">
        <v>255.84800000000001</v>
      </c>
      <c r="M14" s="32">
        <v>12864</v>
      </c>
      <c r="N14" s="32">
        <v>13119.848</v>
      </c>
      <c r="O14" s="32">
        <v>477202.94699999993</v>
      </c>
    </row>
    <row r="15" spans="1:15" x14ac:dyDescent="0.25">
      <c r="A15" s="14" t="s">
        <v>88</v>
      </c>
      <c r="B15" s="14" t="s">
        <v>80</v>
      </c>
      <c r="C15" s="32">
        <v>523011.73300000001</v>
      </c>
      <c r="D15" s="32">
        <v>1022.91</v>
      </c>
      <c r="E15" s="32">
        <v>524034.64299999998</v>
      </c>
      <c r="F15" s="32">
        <v>266.94</v>
      </c>
      <c r="G15" s="32">
        <v>84.6</v>
      </c>
      <c r="H15" s="32">
        <v>351.53999999999996</v>
      </c>
      <c r="I15" s="32">
        <v>91297.315000000002</v>
      </c>
      <c r="J15" s="32">
        <v>113688.55</v>
      </c>
      <c r="K15" s="32">
        <v>204985.86499999999</v>
      </c>
      <c r="L15" s="32">
        <v>1958.5709999999999</v>
      </c>
      <c r="M15" s="32">
        <v>49388</v>
      </c>
      <c r="N15" s="32">
        <v>51346.570999999996</v>
      </c>
      <c r="O15" s="32">
        <v>780718.61899999995</v>
      </c>
    </row>
    <row r="16" spans="1:15" x14ac:dyDescent="0.25">
      <c r="A16" s="14" t="s">
        <v>107</v>
      </c>
      <c r="B16" s="14" t="s">
        <v>80</v>
      </c>
      <c r="C16" s="32">
        <v>262207.67700000003</v>
      </c>
      <c r="D16" s="32">
        <v>17391.46</v>
      </c>
      <c r="E16" s="32">
        <v>279599.13700000005</v>
      </c>
      <c r="F16" s="32">
        <v>8465.33</v>
      </c>
      <c r="G16" s="32">
        <v>11690.8</v>
      </c>
      <c r="H16" s="32">
        <v>20156.129999999997</v>
      </c>
      <c r="I16" s="32">
        <v>38461.644</v>
      </c>
      <c r="J16" s="32">
        <v>25760.87</v>
      </c>
      <c r="K16" s="32">
        <v>64222.513999999996</v>
      </c>
      <c r="L16" s="32">
        <v>529.71</v>
      </c>
      <c r="M16" s="32">
        <v>5468.4</v>
      </c>
      <c r="N16" s="32">
        <v>5998.11</v>
      </c>
      <c r="O16" s="32">
        <v>369975.89100000006</v>
      </c>
    </row>
    <row r="17" spans="1:15" x14ac:dyDescent="0.25">
      <c r="A17" s="14" t="s">
        <v>101</v>
      </c>
      <c r="B17" s="14" t="s">
        <v>80</v>
      </c>
      <c r="C17" s="32">
        <v>141550.12899999999</v>
      </c>
      <c r="D17" s="32">
        <v>4252.58</v>
      </c>
      <c r="E17" s="32">
        <v>145802.70899999997</v>
      </c>
      <c r="F17" s="32">
        <v>1697.9259999999999</v>
      </c>
      <c r="G17" s="32">
        <v>4964.6000000000004</v>
      </c>
      <c r="H17" s="32">
        <v>6662.5259999999998</v>
      </c>
      <c r="I17" s="32">
        <v>21994.378000000001</v>
      </c>
      <c r="J17" s="32">
        <v>66840.02</v>
      </c>
      <c r="K17" s="32">
        <v>88834.398000000001</v>
      </c>
      <c r="L17" s="32">
        <v>70.760000000000005</v>
      </c>
      <c r="M17" s="32">
        <v>19559.599999999999</v>
      </c>
      <c r="N17" s="32">
        <v>19630.359999999997</v>
      </c>
      <c r="O17" s="32">
        <v>260929.99299999996</v>
      </c>
    </row>
    <row r="18" spans="1:15" x14ac:dyDescent="0.25">
      <c r="A18" s="14" t="s">
        <v>87</v>
      </c>
      <c r="B18" s="14" t="s">
        <v>80</v>
      </c>
      <c r="C18" s="32">
        <v>291412.26899999997</v>
      </c>
      <c r="D18" s="32">
        <v>1950</v>
      </c>
      <c r="E18" s="32">
        <v>293362.26899999997</v>
      </c>
      <c r="F18" s="32">
        <v>63.29</v>
      </c>
      <c r="G18" s="32">
        <v>196</v>
      </c>
      <c r="H18" s="32">
        <v>259.29000000000002</v>
      </c>
      <c r="I18" s="32">
        <v>76564.316000000006</v>
      </c>
      <c r="J18" s="32">
        <v>135559.43700000001</v>
      </c>
      <c r="K18" s="32">
        <v>212123.75300000003</v>
      </c>
      <c r="L18" s="32">
        <v>6940.1890000000003</v>
      </c>
      <c r="M18" s="32">
        <v>55057.029000000002</v>
      </c>
      <c r="N18" s="32">
        <v>61997.218000000001</v>
      </c>
      <c r="O18" s="32">
        <v>567742.53</v>
      </c>
    </row>
    <row r="19" spans="1:15" x14ac:dyDescent="0.25">
      <c r="A19" s="14" t="s">
        <v>89</v>
      </c>
      <c r="B19" s="14" t="s">
        <v>80</v>
      </c>
      <c r="C19" s="32">
        <v>121989.13499999999</v>
      </c>
      <c r="D19" s="32">
        <v>1782</v>
      </c>
      <c r="E19" s="32">
        <v>123771.13499999999</v>
      </c>
      <c r="F19" s="32">
        <v>1959.4259999999999</v>
      </c>
      <c r="G19" s="32">
        <v>454</v>
      </c>
      <c r="H19" s="32">
        <v>2413.4259999999999</v>
      </c>
      <c r="I19" s="32">
        <v>23124.137999999999</v>
      </c>
      <c r="J19" s="32">
        <v>10416.5</v>
      </c>
      <c r="K19" s="32">
        <v>33540.637999999999</v>
      </c>
      <c r="L19" s="32">
        <v>493.10700000000003</v>
      </c>
      <c r="M19" s="32">
        <v>2676</v>
      </c>
      <c r="N19" s="32">
        <v>3169.107</v>
      </c>
      <c r="O19" s="32">
        <v>162894.30599999998</v>
      </c>
    </row>
    <row r="20" spans="1:15" x14ac:dyDescent="0.25">
      <c r="A20" s="14" t="s">
        <v>90</v>
      </c>
      <c r="B20" s="14" t="s">
        <v>80</v>
      </c>
      <c r="C20" s="32">
        <v>955805.2</v>
      </c>
      <c r="D20" s="32">
        <v>6687.31</v>
      </c>
      <c r="E20" s="32">
        <v>962492.51</v>
      </c>
      <c r="F20" s="32">
        <v>70.89</v>
      </c>
      <c r="G20" s="32">
        <v>72</v>
      </c>
      <c r="H20" s="32">
        <v>142.88999999999999</v>
      </c>
      <c r="I20" s="32">
        <v>166076.022</v>
      </c>
      <c r="J20" s="32">
        <v>23134.31</v>
      </c>
      <c r="K20" s="32">
        <v>189210.33199999999</v>
      </c>
      <c r="L20" s="32">
        <v>2513.4499999999998</v>
      </c>
      <c r="M20" s="32">
        <v>240</v>
      </c>
      <c r="N20" s="32">
        <v>2753.45</v>
      </c>
      <c r="O20" s="32">
        <v>1154599.182</v>
      </c>
    </row>
    <row r="21" spans="1:15" x14ac:dyDescent="0.25">
      <c r="A21" s="14" t="s">
        <v>99</v>
      </c>
      <c r="B21" s="14" t="s">
        <v>80</v>
      </c>
      <c r="C21" s="32">
        <v>67044.41</v>
      </c>
      <c r="D21" s="32">
        <v>5163.7299999999996</v>
      </c>
      <c r="E21" s="32">
        <v>72208.14</v>
      </c>
      <c r="F21" s="32">
        <v>2347.9430000000002</v>
      </c>
      <c r="G21" s="32">
        <v>1121.0999999999999</v>
      </c>
      <c r="H21" s="32">
        <v>3469.0430000000001</v>
      </c>
      <c r="I21" s="32">
        <v>11760.072</v>
      </c>
      <c r="J21" s="32">
        <v>23308.3</v>
      </c>
      <c r="K21" s="32">
        <v>35068.372000000003</v>
      </c>
      <c r="L21" s="32">
        <v>173.11</v>
      </c>
      <c r="M21" s="32">
        <v>36762.32</v>
      </c>
      <c r="N21" s="32">
        <v>36935.43</v>
      </c>
      <c r="O21" s="32">
        <v>147680.98499999999</v>
      </c>
    </row>
    <row r="22" spans="1:15" x14ac:dyDescent="0.25">
      <c r="A22" s="14" t="s">
        <v>85</v>
      </c>
      <c r="B22" s="14" t="s">
        <v>80</v>
      </c>
      <c r="C22" s="32">
        <v>1034221.335</v>
      </c>
      <c r="D22" s="32">
        <v>166</v>
      </c>
      <c r="E22" s="32">
        <v>1034387.335</v>
      </c>
      <c r="F22" s="32">
        <v>187.99</v>
      </c>
      <c r="G22" s="32">
        <v>811.4</v>
      </c>
      <c r="H22" s="32">
        <v>999.39</v>
      </c>
      <c r="I22" s="32">
        <v>181015.139</v>
      </c>
      <c r="J22" s="32">
        <v>60748.69</v>
      </c>
      <c r="K22" s="32">
        <v>241763.829</v>
      </c>
      <c r="L22" s="32">
        <v>938.45299999999997</v>
      </c>
      <c r="M22" s="32">
        <v>4438.2</v>
      </c>
      <c r="N22" s="32">
        <v>5376.6530000000002</v>
      </c>
      <c r="O22" s="32">
        <v>1282527.2069999999</v>
      </c>
    </row>
    <row r="23" spans="1:15" x14ac:dyDescent="0.25">
      <c r="A23" s="14" t="s">
        <v>104</v>
      </c>
      <c r="B23" s="14" t="s">
        <v>80</v>
      </c>
      <c r="C23" s="32">
        <v>245997.71</v>
      </c>
      <c r="D23" s="32">
        <v>7660.81</v>
      </c>
      <c r="E23" s="32">
        <v>253658.52</v>
      </c>
      <c r="F23" s="32">
        <v>32648.317999999999</v>
      </c>
      <c r="G23" s="32">
        <v>28729.288</v>
      </c>
      <c r="H23" s="32">
        <v>61377.606</v>
      </c>
      <c r="I23" s="32">
        <v>50360.197</v>
      </c>
      <c r="J23" s="32">
        <v>294776.59999999998</v>
      </c>
      <c r="K23" s="32">
        <v>345136.79699999996</v>
      </c>
      <c r="L23" s="32">
        <v>814.00900000000001</v>
      </c>
      <c r="M23" s="32">
        <v>101024.94</v>
      </c>
      <c r="N23" s="32">
        <v>101838.94900000001</v>
      </c>
      <c r="O23" s="32">
        <v>762011.87199999997</v>
      </c>
    </row>
    <row r="24" spans="1:15" x14ac:dyDescent="0.25">
      <c r="A24" s="14" t="s">
        <v>102</v>
      </c>
      <c r="B24" s="14" t="s">
        <v>80</v>
      </c>
      <c r="C24" s="32">
        <v>50148.347000000002</v>
      </c>
      <c r="D24" s="32">
        <v>36</v>
      </c>
      <c r="E24" s="32">
        <v>50184.347000000002</v>
      </c>
      <c r="F24" s="32">
        <v>13244.835999999999</v>
      </c>
      <c r="G24" s="32">
        <v>6253.42</v>
      </c>
      <c r="H24" s="32">
        <v>19498.256000000001</v>
      </c>
      <c r="I24" s="32">
        <v>12287.906999999999</v>
      </c>
      <c r="J24" s="32">
        <v>39103</v>
      </c>
      <c r="K24" s="32">
        <v>51390.906999999999</v>
      </c>
      <c r="L24" s="32">
        <v>152.61600000000001</v>
      </c>
      <c r="M24" s="32">
        <v>736219.99899999995</v>
      </c>
      <c r="N24" s="32">
        <v>736372.61499999999</v>
      </c>
      <c r="O24" s="32">
        <v>857446.125</v>
      </c>
    </row>
    <row r="25" spans="1:15" x14ac:dyDescent="0.25">
      <c r="A25" s="14" t="s">
        <v>108</v>
      </c>
      <c r="B25" s="14" t="s">
        <v>80</v>
      </c>
      <c r="C25" s="32">
        <v>72014.384000000005</v>
      </c>
      <c r="D25" s="32">
        <v>750</v>
      </c>
      <c r="E25" s="32">
        <v>72764.384000000005</v>
      </c>
      <c r="F25" s="32">
        <v>18127.518</v>
      </c>
      <c r="G25" s="32">
        <v>632.6</v>
      </c>
      <c r="H25" s="32">
        <v>18760.117999999999</v>
      </c>
      <c r="I25" s="32">
        <v>21819.232</v>
      </c>
      <c r="J25" s="32">
        <v>24539.4</v>
      </c>
      <c r="K25" s="32">
        <v>46358.631999999998</v>
      </c>
      <c r="L25" s="32">
        <v>35</v>
      </c>
      <c r="M25" s="32">
        <v>1668</v>
      </c>
      <c r="N25" s="32">
        <v>1703</v>
      </c>
      <c r="O25" s="32">
        <v>139586.13400000002</v>
      </c>
    </row>
    <row r="26" spans="1:15" x14ac:dyDescent="0.25">
      <c r="A26" s="14" t="s">
        <v>82</v>
      </c>
      <c r="B26" s="14" t="s">
        <v>80</v>
      </c>
      <c r="C26" s="32">
        <v>699933.62300000002</v>
      </c>
      <c r="D26" s="32">
        <v>1389.01</v>
      </c>
      <c r="E26" s="32">
        <v>701322.63300000003</v>
      </c>
      <c r="F26" s="32">
        <v>20</v>
      </c>
      <c r="G26" s="32">
        <v>192</v>
      </c>
      <c r="H26" s="32">
        <v>212</v>
      </c>
      <c r="I26" s="32">
        <v>494311.73300000001</v>
      </c>
      <c r="J26" s="32">
        <v>381660.5</v>
      </c>
      <c r="K26" s="32">
        <v>875972.23300000001</v>
      </c>
      <c r="L26" s="32">
        <v>4235.723</v>
      </c>
      <c r="M26" s="32">
        <v>20387.400000000001</v>
      </c>
      <c r="N26" s="32">
        <v>24623.123</v>
      </c>
      <c r="O26" s="32">
        <v>1602129.9890000001</v>
      </c>
    </row>
    <row r="27" spans="1:15" x14ac:dyDescent="0.25">
      <c r="A27" s="14" t="s">
        <v>100</v>
      </c>
      <c r="B27" s="14" t="s">
        <v>80</v>
      </c>
      <c r="C27" s="32">
        <v>319305.28499999997</v>
      </c>
      <c r="D27" s="32">
        <v>5395.83</v>
      </c>
      <c r="E27" s="32">
        <v>324701.11499999999</v>
      </c>
      <c r="F27" s="32">
        <v>20734.473999999998</v>
      </c>
      <c r="G27" s="32">
        <v>16409.900000000001</v>
      </c>
      <c r="H27" s="32">
        <v>37144.373999999996</v>
      </c>
      <c r="I27" s="32">
        <v>88163.040999999997</v>
      </c>
      <c r="J27" s="32">
        <v>77160.479999999996</v>
      </c>
      <c r="K27" s="32">
        <v>165323.52100000001</v>
      </c>
      <c r="L27" s="32">
        <v>8335.6620000000003</v>
      </c>
      <c r="M27" s="32">
        <v>39556.53</v>
      </c>
      <c r="N27" s="32">
        <v>47892.191999999995</v>
      </c>
      <c r="O27" s="32">
        <v>575061.20200000005</v>
      </c>
    </row>
    <row r="28" spans="1:15" x14ac:dyDescent="0.25">
      <c r="A28" s="14" t="s">
        <v>105</v>
      </c>
      <c r="B28" s="14" t="s">
        <v>80</v>
      </c>
      <c r="C28" s="32">
        <v>436941.48800000001</v>
      </c>
      <c r="D28" s="32">
        <v>2996</v>
      </c>
      <c r="E28" s="32">
        <v>439937.48800000001</v>
      </c>
      <c r="F28" s="32">
        <v>8830.83</v>
      </c>
      <c r="G28" s="32">
        <v>6064.6</v>
      </c>
      <c r="H28" s="32">
        <v>14895.43</v>
      </c>
      <c r="I28" s="32">
        <v>72302.754000000001</v>
      </c>
      <c r="J28" s="32">
        <v>114779.6</v>
      </c>
      <c r="K28" s="32">
        <v>187082.35399999999</v>
      </c>
      <c r="L28" s="32">
        <v>8010.2610000000004</v>
      </c>
      <c r="M28" s="32">
        <v>90024.03</v>
      </c>
      <c r="N28" s="32">
        <v>98034.290999999997</v>
      </c>
      <c r="O28" s="32">
        <v>739949.56300000008</v>
      </c>
    </row>
    <row r="29" spans="1:15" x14ac:dyDescent="0.25">
      <c r="A29" s="14" t="s">
        <v>86</v>
      </c>
      <c r="B29" s="14" t="s">
        <v>80</v>
      </c>
      <c r="C29" s="32">
        <v>182451.538</v>
      </c>
      <c r="D29" s="32">
        <v>746.52</v>
      </c>
      <c r="E29" s="32">
        <v>183198.05799999999</v>
      </c>
      <c r="F29" s="32">
        <v>1886.47</v>
      </c>
      <c r="G29" s="32">
        <v>0</v>
      </c>
      <c r="H29" s="32">
        <v>1886.47</v>
      </c>
      <c r="I29" s="32">
        <v>29380.794000000002</v>
      </c>
      <c r="J29" s="32">
        <v>27382.12</v>
      </c>
      <c r="K29" s="32">
        <v>56762.914000000004</v>
      </c>
      <c r="L29" s="32">
        <v>633.54</v>
      </c>
      <c r="M29" s="32">
        <v>480</v>
      </c>
      <c r="N29" s="32">
        <v>1113.54</v>
      </c>
      <c r="O29" s="32">
        <v>242960.98199999999</v>
      </c>
    </row>
    <row r="30" spans="1:15" x14ac:dyDescent="0.25">
      <c r="A30" s="14" t="s">
        <v>93</v>
      </c>
      <c r="B30" s="14" t="s">
        <v>80</v>
      </c>
      <c r="C30" s="32">
        <v>311014.33600000001</v>
      </c>
      <c r="D30" s="32">
        <v>721.2</v>
      </c>
      <c r="E30" s="32">
        <v>311735.53600000002</v>
      </c>
      <c r="F30" s="32">
        <v>47032.258000000002</v>
      </c>
      <c r="G30" s="32">
        <v>31588.451000000001</v>
      </c>
      <c r="H30" s="32">
        <v>78620.709000000003</v>
      </c>
      <c r="I30" s="32">
        <v>90225.373999999996</v>
      </c>
      <c r="J30" s="32">
        <v>55561.101000000002</v>
      </c>
      <c r="K30" s="32">
        <v>145786.47500000001</v>
      </c>
      <c r="L30" s="32">
        <v>1412.4280000000001</v>
      </c>
      <c r="M30" s="32">
        <v>18880</v>
      </c>
      <c r="N30" s="32">
        <v>20292.428</v>
      </c>
      <c r="O30" s="32">
        <v>556435.14800000004</v>
      </c>
    </row>
    <row r="31" spans="1:15" x14ac:dyDescent="0.25">
      <c r="A31" s="14" t="s">
        <v>92</v>
      </c>
      <c r="B31" s="14" t="s">
        <v>80</v>
      </c>
      <c r="C31" s="32">
        <v>221474.24</v>
      </c>
      <c r="D31" s="32">
        <v>14915.784</v>
      </c>
      <c r="E31" s="32">
        <v>236390.02399999998</v>
      </c>
      <c r="F31" s="32">
        <v>10614.12</v>
      </c>
      <c r="G31" s="32">
        <v>2011.9</v>
      </c>
      <c r="H31" s="32">
        <v>12626.02</v>
      </c>
      <c r="I31" s="32">
        <v>34989.194000000003</v>
      </c>
      <c r="J31" s="32">
        <v>41061.909</v>
      </c>
      <c r="K31" s="32">
        <v>76051.103000000003</v>
      </c>
      <c r="L31" s="32">
        <v>227.667</v>
      </c>
      <c r="M31" s="32">
        <v>9525</v>
      </c>
      <c r="N31" s="32">
        <v>9752.6669999999995</v>
      </c>
      <c r="O31" s="32">
        <v>334819.81400000001</v>
      </c>
    </row>
    <row r="32" spans="1:15" x14ac:dyDescent="0.25">
      <c r="A32" s="14" t="s">
        <v>91</v>
      </c>
      <c r="B32" s="14" t="s">
        <v>80</v>
      </c>
      <c r="C32" s="32">
        <v>91875.1</v>
      </c>
      <c r="D32" s="32">
        <v>1765.8</v>
      </c>
      <c r="E32" s="32">
        <v>93640.900000000009</v>
      </c>
      <c r="F32" s="32">
        <v>9762.3520000000008</v>
      </c>
      <c r="G32" s="32">
        <v>6916</v>
      </c>
      <c r="H32" s="32">
        <v>16678.351999999999</v>
      </c>
      <c r="I32" s="32">
        <v>27240.859</v>
      </c>
      <c r="J32" s="32">
        <v>24179.919999999998</v>
      </c>
      <c r="K32" s="32">
        <v>51420.778999999995</v>
      </c>
      <c r="L32" s="32">
        <v>445.21</v>
      </c>
      <c r="M32" s="32">
        <v>2052</v>
      </c>
      <c r="N32" s="32">
        <v>2497.21</v>
      </c>
      <c r="O32" s="32">
        <v>164237.24099999998</v>
      </c>
    </row>
    <row r="33" spans="1:15" x14ac:dyDescent="0.25">
      <c r="A33" s="14" t="s">
        <v>106</v>
      </c>
      <c r="B33" s="14" t="s">
        <v>80</v>
      </c>
      <c r="C33" s="32">
        <v>227324.53400000001</v>
      </c>
      <c r="D33" s="32">
        <v>283.10000000000002</v>
      </c>
      <c r="E33" s="32">
        <v>227607.63400000002</v>
      </c>
      <c r="F33" s="32">
        <v>28687.436000000002</v>
      </c>
      <c r="G33" s="32">
        <v>29134.1</v>
      </c>
      <c r="H33" s="32">
        <v>57821.536</v>
      </c>
      <c r="I33" s="32">
        <v>56875.264000000003</v>
      </c>
      <c r="J33" s="32">
        <v>77966.076000000001</v>
      </c>
      <c r="K33" s="32">
        <v>134841.34</v>
      </c>
      <c r="L33" s="32">
        <v>928.88</v>
      </c>
      <c r="M33" s="32">
        <v>24298.799999999999</v>
      </c>
      <c r="N33" s="32">
        <v>25227.68</v>
      </c>
      <c r="O33" s="32">
        <v>445498.19</v>
      </c>
    </row>
    <row r="34" spans="1:15" x14ac:dyDescent="0.25">
      <c r="A34" s="14" t="s">
        <v>103</v>
      </c>
      <c r="B34" s="14" t="s">
        <v>80</v>
      </c>
      <c r="C34" s="32">
        <v>492177.11900000001</v>
      </c>
      <c r="D34" s="32">
        <v>1738.79</v>
      </c>
      <c r="E34" s="32">
        <v>493915.90899999999</v>
      </c>
      <c r="F34" s="32">
        <v>18775.752</v>
      </c>
      <c r="G34" s="32">
        <v>35116.597999999998</v>
      </c>
      <c r="H34" s="32">
        <v>53892.35</v>
      </c>
      <c r="I34" s="32">
        <v>104473.859</v>
      </c>
      <c r="J34" s="32">
        <v>168402.72</v>
      </c>
      <c r="K34" s="32">
        <v>272876.57900000003</v>
      </c>
      <c r="L34" s="32">
        <v>8108.85</v>
      </c>
      <c r="M34" s="32">
        <v>228009.1</v>
      </c>
      <c r="N34" s="32">
        <v>236117.95</v>
      </c>
      <c r="O34" s="32">
        <v>1056802.7880000002</v>
      </c>
    </row>
    <row r="35" spans="1:15" x14ac:dyDescent="0.25">
      <c r="A35" s="14" t="s">
        <v>97</v>
      </c>
      <c r="B35" s="14" t="s">
        <v>80</v>
      </c>
      <c r="C35" s="32">
        <v>226851.42300000001</v>
      </c>
      <c r="D35" s="32">
        <v>14290.995999999999</v>
      </c>
      <c r="E35" s="32">
        <v>241142.41899999999</v>
      </c>
      <c r="F35" s="32">
        <v>11021.76</v>
      </c>
      <c r="G35" s="32">
        <v>2748.18</v>
      </c>
      <c r="H35" s="32">
        <v>13769.94</v>
      </c>
      <c r="I35" s="32">
        <v>46229.302000000003</v>
      </c>
      <c r="J35" s="32">
        <v>65034.705999999998</v>
      </c>
      <c r="K35" s="32">
        <v>111264.008</v>
      </c>
      <c r="L35" s="32">
        <v>165.51400000000001</v>
      </c>
      <c r="M35" s="32">
        <v>16824</v>
      </c>
      <c r="N35" s="32">
        <v>16989.513999999999</v>
      </c>
      <c r="O35" s="32">
        <v>383165.88099999999</v>
      </c>
    </row>
    <row r="36" spans="1:15" x14ac:dyDescent="0.25">
      <c r="A36" s="14" t="s">
        <v>124</v>
      </c>
      <c r="B36" s="14" t="s">
        <v>81</v>
      </c>
      <c r="C36" s="32">
        <v>39202.466999999997</v>
      </c>
      <c r="D36" s="32">
        <v>103.72</v>
      </c>
      <c r="E36" s="32">
        <v>39306.186999999998</v>
      </c>
      <c r="F36" s="32">
        <v>4101.1400000000003</v>
      </c>
      <c r="G36" s="32">
        <v>7925.4669999999996</v>
      </c>
      <c r="H36" s="32">
        <v>12026.607</v>
      </c>
      <c r="I36" s="32">
        <v>10044.659</v>
      </c>
      <c r="J36" s="32">
        <v>18890.259999999998</v>
      </c>
      <c r="K36" s="32">
        <v>28934.918999999998</v>
      </c>
      <c r="L36" s="32">
        <v>13.2</v>
      </c>
      <c r="M36" s="32">
        <v>5568</v>
      </c>
      <c r="N36" s="32">
        <v>5581.2</v>
      </c>
      <c r="O36" s="32">
        <v>85848.913</v>
      </c>
    </row>
    <row r="37" spans="1:15" x14ac:dyDescent="0.25">
      <c r="A37" s="14" t="s">
        <v>112</v>
      </c>
      <c r="B37" s="14" t="s">
        <v>81</v>
      </c>
      <c r="C37" s="32">
        <v>425280.25</v>
      </c>
      <c r="D37" s="32">
        <v>214.32599999999999</v>
      </c>
      <c r="E37" s="32">
        <v>425494.576</v>
      </c>
      <c r="F37" s="32">
        <v>37235.199999999997</v>
      </c>
      <c r="G37" s="32">
        <v>37883.978999999999</v>
      </c>
      <c r="H37" s="32">
        <v>75119.179000000004</v>
      </c>
      <c r="I37" s="32">
        <v>96231.914000000004</v>
      </c>
      <c r="J37" s="32">
        <v>95862.79</v>
      </c>
      <c r="K37" s="32">
        <v>192094.704</v>
      </c>
      <c r="L37" s="32">
        <v>1476.7080000000001</v>
      </c>
      <c r="M37" s="32">
        <v>31551.4</v>
      </c>
      <c r="N37" s="32">
        <v>33028.108</v>
      </c>
      <c r="O37" s="32">
        <v>725736.56700000004</v>
      </c>
    </row>
    <row r="38" spans="1:15" x14ac:dyDescent="0.25">
      <c r="A38" s="14" t="s">
        <v>113</v>
      </c>
      <c r="B38" s="14" t="s">
        <v>81</v>
      </c>
      <c r="C38" s="32">
        <v>218179.17600000001</v>
      </c>
      <c r="D38" s="32">
        <v>251.02</v>
      </c>
      <c r="E38" s="32">
        <v>218430.196</v>
      </c>
      <c r="F38" s="32">
        <v>43507.000999999997</v>
      </c>
      <c r="G38" s="32">
        <v>26125.687000000002</v>
      </c>
      <c r="H38" s="32">
        <v>69632.687999999995</v>
      </c>
      <c r="I38" s="32">
        <v>47730.964999999997</v>
      </c>
      <c r="J38" s="32">
        <v>64440.81</v>
      </c>
      <c r="K38" s="32">
        <v>112171.77499999999</v>
      </c>
      <c r="L38" s="32">
        <v>558.83199999999999</v>
      </c>
      <c r="M38" s="32">
        <v>59181.2</v>
      </c>
      <c r="N38" s="32">
        <v>59740.031999999999</v>
      </c>
      <c r="O38" s="32">
        <v>459974.69099999999</v>
      </c>
    </row>
    <row r="39" spans="1:15" x14ac:dyDescent="0.25">
      <c r="A39" s="14" t="s">
        <v>114</v>
      </c>
      <c r="B39" s="14" t="s">
        <v>81</v>
      </c>
      <c r="C39" s="32">
        <v>83912.751999999993</v>
      </c>
      <c r="D39" s="32">
        <v>37.200000000000003</v>
      </c>
      <c r="E39" s="32">
        <v>83949.95199999999</v>
      </c>
      <c r="F39" s="32">
        <v>2394.5500000000002</v>
      </c>
      <c r="G39" s="32">
        <v>327.60000000000002</v>
      </c>
      <c r="H39" s="32">
        <v>2722.15</v>
      </c>
      <c r="I39" s="32">
        <v>21473.103999999999</v>
      </c>
      <c r="J39" s="32">
        <v>7621.52</v>
      </c>
      <c r="K39" s="32">
        <v>29094.624</v>
      </c>
      <c r="L39" s="32">
        <v>2016.3720000000001</v>
      </c>
      <c r="M39" s="32">
        <v>60</v>
      </c>
      <c r="N39" s="32">
        <v>2076.3720000000003</v>
      </c>
      <c r="O39" s="32">
        <v>117843.098</v>
      </c>
    </row>
    <row r="40" spans="1:15" x14ac:dyDescent="0.25">
      <c r="A40" s="14" t="s">
        <v>125</v>
      </c>
      <c r="B40" s="14" t="s">
        <v>81</v>
      </c>
      <c r="C40" s="32">
        <v>26583.562000000002</v>
      </c>
      <c r="D40" s="32">
        <v>25.5</v>
      </c>
      <c r="E40" s="32">
        <v>26609.062000000002</v>
      </c>
      <c r="F40" s="32">
        <v>8091.8</v>
      </c>
      <c r="G40" s="32">
        <v>8207.5239999999994</v>
      </c>
      <c r="H40" s="32">
        <v>16299.324000000001</v>
      </c>
      <c r="I40" s="32">
        <v>7122.0479999999998</v>
      </c>
      <c r="J40" s="32">
        <v>21134.3</v>
      </c>
      <c r="K40" s="32">
        <v>28256.347999999998</v>
      </c>
      <c r="L40" s="32">
        <v>218.88</v>
      </c>
      <c r="M40" s="32">
        <v>4006</v>
      </c>
      <c r="N40" s="32">
        <v>4224.88</v>
      </c>
      <c r="O40" s="32">
        <v>75389.614000000001</v>
      </c>
    </row>
    <row r="41" spans="1:15" x14ac:dyDescent="0.25">
      <c r="A41" s="14" t="s">
        <v>115</v>
      </c>
      <c r="B41" s="14" t="s">
        <v>81</v>
      </c>
      <c r="C41" s="32">
        <v>72552.433000000005</v>
      </c>
      <c r="D41" s="32">
        <v>0</v>
      </c>
      <c r="E41" s="32">
        <v>72552.433000000005</v>
      </c>
      <c r="F41" s="32">
        <v>3666.41</v>
      </c>
      <c r="G41" s="32">
        <v>1694.18</v>
      </c>
      <c r="H41" s="32">
        <v>5360.59</v>
      </c>
      <c r="I41" s="32">
        <v>13698.749</v>
      </c>
      <c r="J41" s="32">
        <v>8092.58</v>
      </c>
      <c r="K41" s="32">
        <v>21791.328999999998</v>
      </c>
      <c r="L41" s="32">
        <v>35.445999999999998</v>
      </c>
      <c r="M41" s="32">
        <v>5112</v>
      </c>
      <c r="N41" s="32">
        <v>5147.4459999999999</v>
      </c>
      <c r="O41" s="32">
        <v>104851.79800000001</v>
      </c>
    </row>
    <row r="42" spans="1:15" x14ac:dyDescent="0.25">
      <c r="A42" s="14" t="s">
        <v>116</v>
      </c>
      <c r="B42" s="14" t="s">
        <v>81</v>
      </c>
      <c r="C42" s="32">
        <v>83915.13</v>
      </c>
      <c r="D42" s="32">
        <v>186.476</v>
      </c>
      <c r="E42" s="32">
        <v>84101.606</v>
      </c>
      <c r="F42" s="32">
        <v>4093.4839999999999</v>
      </c>
      <c r="G42" s="32">
        <v>11944.316000000001</v>
      </c>
      <c r="H42" s="32">
        <v>16037.800000000001</v>
      </c>
      <c r="I42" s="32">
        <v>21196.841</v>
      </c>
      <c r="J42" s="32">
        <v>16805.68</v>
      </c>
      <c r="K42" s="32">
        <v>38002.521000000001</v>
      </c>
      <c r="L42" s="32">
        <v>117.25</v>
      </c>
      <c r="M42" s="32">
        <v>1886</v>
      </c>
      <c r="N42" s="32">
        <v>2003.25</v>
      </c>
      <c r="O42" s="32">
        <v>140145.177</v>
      </c>
    </row>
    <row r="43" spans="1:15" x14ac:dyDescent="0.25">
      <c r="A43" s="14" t="s">
        <v>126</v>
      </c>
      <c r="B43" s="14" t="s">
        <v>81</v>
      </c>
      <c r="C43" s="32">
        <v>29528.358</v>
      </c>
      <c r="D43" s="32">
        <v>15</v>
      </c>
      <c r="E43" s="32">
        <v>29543.358</v>
      </c>
      <c r="F43" s="32">
        <v>5536.0110000000004</v>
      </c>
      <c r="G43" s="32">
        <v>8044.4</v>
      </c>
      <c r="H43" s="32">
        <v>13580.411</v>
      </c>
      <c r="I43" s="32">
        <v>7862.3770000000004</v>
      </c>
      <c r="J43" s="32">
        <v>8613.98</v>
      </c>
      <c r="K43" s="32">
        <v>16476.357</v>
      </c>
      <c r="L43" s="32">
        <v>61.13</v>
      </c>
      <c r="M43" s="32">
        <v>255</v>
      </c>
      <c r="N43" s="32">
        <v>316.13</v>
      </c>
      <c r="O43" s="32">
        <v>59916.256000000001</v>
      </c>
    </row>
    <row r="44" spans="1:15" x14ac:dyDescent="0.25">
      <c r="A44" s="14" t="s">
        <v>117</v>
      </c>
      <c r="B44" s="14" t="s">
        <v>81</v>
      </c>
      <c r="C44" s="32">
        <v>90423.251000000004</v>
      </c>
      <c r="D44" s="32">
        <v>375.26</v>
      </c>
      <c r="E44" s="32">
        <v>90798.510999999999</v>
      </c>
      <c r="F44" s="32">
        <v>4118.1499999999996</v>
      </c>
      <c r="G44" s="32">
        <v>10962.002</v>
      </c>
      <c r="H44" s="32">
        <v>15080.152</v>
      </c>
      <c r="I44" s="32">
        <v>29815.214</v>
      </c>
      <c r="J44" s="32">
        <v>51083.1</v>
      </c>
      <c r="K44" s="32">
        <v>80898.313999999998</v>
      </c>
      <c r="L44" s="32">
        <v>1257.6379999999999</v>
      </c>
      <c r="M44" s="32">
        <v>7614.6</v>
      </c>
      <c r="N44" s="32">
        <v>8872.2380000000012</v>
      </c>
      <c r="O44" s="32">
        <v>195649.215</v>
      </c>
    </row>
    <row r="45" spans="1:15" x14ac:dyDescent="0.25">
      <c r="A45" s="14" t="s">
        <v>118</v>
      </c>
      <c r="B45" s="14" t="s">
        <v>81</v>
      </c>
      <c r="C45" s="32">
        <v>379689.80200000003</v>
      </c>
      <c r="D45" s="32">
        <v>1219.3499999999999</v>
      </c>
      <c r="E45" s="32">
        <v>380909.152</v>
      </c>
      <c r="F45" s="32">
        <v>31273.642</v>
      </c>
      <c r="G45" s="32">
        <v>52123.908000000003</v>
      </c>
      <c r="H45" s="32">
        <v>83397.55</v>
      </c>
      <c r="I45" s="32">
        <v>90549.282000000007</v>
      </c>
      <c r="J45" s="32">
        <v>96545.248999999996</v>
      </c>
      <c r="K45" s="32">
        <v>187094.53100000002</v>
      </c>
      <c r="L45" s="32">
        <v>1413.5139999999999</v>
      </c>
      <c r="M45" s="32">
        <v>55208</v>
      </c>
      <c r="N45" s="32">
        <v>56621.514000000003</v>
      </c>
      <c r="O45" s="32">
        <v>708022.74699999997</v>
      </c>
    </row>
    <row r="46" spans="1:15" x14ac:dyDescent="0.25">
      <c r="A46" s="14" t="s">
        <v>119</v>
      </c>
      <c r="B46" s="14" t="s">
        <v>81</v>
      </c>
      <c r="C46" s="32">
        <v>69689.303</v>
      </c>
      <c r="D46" s="32">
        <v>54.4</v>
      </c>
      <c r="E46" s="32">
        <v>69743.702999999994</v>
      </c>
      <c r="F46" s="32">
        <v>24926.307000000001</v>
      </c>
      <c r="G46" s="32">
        <v>19559.68</v>
      </c>
      <c r="H46" s="32">
        <v>44485.987000000001</v>
      </c>
      <c r="I46" s="32">
        <v>17438.742999999999</v>
      </c>
      <c r="J46" s="32">
        <v>6405.09</v>
      </c>
      <c r="K46" s="32">
        <v>23843.832999999999</v>
      </c>
      <c r="L46" s="32">
        <v>220.96799999999999</v>
      </c>
      <c r="M46" s="32">
        <v>168</v>
      </c>
      <c r="N46" s="32">
        <v>388.96799999999996</v>
      </c>
      <c r="O46" s="32">
        <v>138462.49099999998</v>
      </c>
    </row>
    <row r="47" spans="1:15" x14ac:dyDescent="0.25">
      <c r="A47" s="14" t="s">
        <v>120</v>
      </c>
      <c r="B47" s="14" t="s">
        <v>81</v>
      </c>
      <c r="C47" s="32">
        <v>123259.276</v>
      </c>
      <c r="D47" s="32">
        <v>371.93</v>
      </c>
      <c r="E47" s="32">
        <v>123631.20599999999</v>
      </c>
      <c r="F47" s="32">
        <v>15980.32</v>
      </c>
      <c r="G47" s="32">
        <v>42898.792000000001</v>
      </c>
      <c r="H47" s="32">
        <v>58879.112000000001</v>
      </c>
      <c r="I47" s="32">
        <v>28115.271000000001</v>
      </c>
      <c r="J47" s="32">
        <v>40169.06</v>
      </c>
      <c r="K47" s="32">
        <v>68284.331000000006</v>
      </c>
      <c r="L47" s="32">
        <v>333.15</v>
      </c>
      <c r="M47" s="32">
        <v>12431.4</v>
      </c>
      <c r="N47" s="32">
        <v>12764.55</v>
      </c>
      <c r="O47" s="32">
        <v>263559.19900000002</v>
      </c>
    </row>
    <row r="48" spans="1:15" x14ac:dyDescent="0.25">
      <c r="A48" s="14" t="s">
        <v>121</v>
      </c>
      <c r="B48" s="14" t="s">
        <v>81</v>
      </c>
      <c r="C48" s="32">
        <v>39448.523000000001</v>
      </c>
      <c r="D48" s="32">
        <v>33</v>
      </c>
      <c r="E48" s="32">
        <v>39481.523000000001</v>
      </c>
      <c r="F48" s="32">
        <v>3059.31</v>
      </c>
      <c r="G48" s="32">
        <v>595.20000000000005</v>
      </c>
      <c r="H48" s="32">
        <v>3654.51</v>
      </c>
      <c r="I48" s="32">
        <v>8155.0940000000001</v>
      </c>
      <c r="J48" s="32">
        <v>3435.76</v>
      </c>
      <c r="K48" s="32">
        <v>11590.853999999999</v>
      </c>
      <c r="L48" s="32">
        <v>249.72</v>
      </c>
      <c r="M48" s="32">
        <v>90</v>
      </c>
      <c r="N48" s="32">
        <v>339.72</v>
      </c>
      <c r="O48" s="32">
        <v>55066.607000000004</v>
      </c>
    </row>
    <row r="49" spans="1:15" x14ac:dyDescent="0.25">
      <c r="A49" s="14" t="s">
        <v>122</v>
      </c>
      <c r="B49" s="14" t="s">
        <v>81</v>
      </c>
      <c r="C49" s="32">
        <v>252675.52600000001</v>
      </c>
      <c r="D49" s="32">
        <v>329.16800000000001</v>
      </c>
      <c r="E49" s="32">
        <v>253004.69400000002</v>
      </c>
      <c r="F49" s="32">
        <v>1607.3989999999999</v>
      </c>
      <c r="G49" s="32">
        <v>3289.942</v>
      </c>
      <c r="H49" s="32">
        <v>4897.3410000000003</v>
      </c>
      <c r="I49" s="32">
        <v>45237.652000000002</v>
      </c>
      <c r="J49" s="32">
        <v>92449.301999999996</v>
      </c>
      <c r="K49" s="32">
        <v>137686.954</v>
      </c>
      <c r="L49" s="32">
        <v>421.09</v>
      </c>
      <c r="M49" s="32">
        <v>71005</v>
      </c>
      <c r="N49" s="32">
        <v>71426.09</v>
      </c>
      <c r="O49" s="32">
        <v>467015.07900000003</v>
      </c>
    </row>
    <row r="50" spans="1:15" x14ac:dyDescent="0.25">
      <c r="A50" s="14" t="s">
        <v>127</v>
      </c>
      <c r="B50" s="14" t="s">
        <v>81</v>
      </c>
      <c r="C50" s="32">
        <v>334146.58799999999</v>
      </c>
      <c r="D50" s="32">
        <v>548.86</v>
      </c>
      <c r="E50" s="32">
        <v>334695.44799999997</v>
      </c>
      <c r="F50" s="32">
        <v>15023.15</v>
      </c>
      <c r="G50" s="32">
        <v>30241.487000000001</v>
      </c>
      <c r="H50" s="32">
        <v>45264.637000000002</v>
      </c>
      <c r="I50" s="32">
        <v>86905.282000000007</v>
      </c>
      <c r="J50" s="32">
        <v>79828.792000000001</v>
      </c>
      <c r="K50" s="32">
        <v>166734.07400000002</v>
      </c>
      <c r="L50" s="32">
        <v>821.98199999999997</v>
      </c>
      <c r="M50" s="32">
        <v>15229.654</v>
      </c>
      <c r="N50" s="32">
        <v>16051.636</v>
      </c>
      <c r="O50" s="32">
        <v>562745.79499999993</v>
      </c>
    </row>
    <row r="51" spans="1:15" x14ac:dyDescent="0.25">
      <c r="A51" s="14" t="s">
        <v>123</v>
      </c>
      <c r="B51" s="14" t="s">
        <v>81</v>
      </c>
      <c r="C51" s="32">
        <v>395072.88299999997</v>
      </c>
      <c r="D51" s="32">
        <v>365.84</v>
      </c>
      <c r="E51" s="32">
        <v>395438.723</v>
      </c>
      <c r="F51" s="32">
        <v>17124.857</v>
      </c>
      <c r="G51" s="32">
        <v>21785.987000000001</v>
      </c>
      <c r="H51" s="32">
        <v>38910.843999999997</v>
      </c>
      <c r="I51" s="32">
        <v>75731.831999999995</v>
      </c>
      <c r="J51" s="32">
        <v>75757.966</v>
      </c>
      <c r="K51" s="32">
        <v>151489.79800000001</v>
      </c>
      <c r="L51" s="32">
        <v>1426.8</v>
      </c>
      <c r="M51" s="32">
        <v>51261</v>
      </c>
      <c r="N51" s="32">
        <v>52687.8</v>
      </c>
      <c r="O51" s="32">
        <v>638527.16500000004</v>
      </c>
    </row>
    <row r="52" spans="1:15" x14ac:dyDescent="0.25">
      <c r="A52" s="14" t="s">
        <v>128</v>
      </c>
      <c r="B52" s="14" t="s">
        <v>81</v>
      </c>
      <c r="C52" s="32">
        <v>617534.07700000005</v>
      </c>
      <c r="D52" s="32">
        <v>1201.6880000000001</v>
      </c>
      <c r="E52" s="32">
        <v>618735.76500000001</v>
      </c>
      <c r="F52" s="32">
        <v>4733.05</v>
      </c>
      <c r="G52" s="32">
        <v>13727.084999999999</v>
      </c>
      <c r="H52" s="32">
        <v>18460.134999999998</v>
      </c>
      <c r="I52" s="32">
        <v>108833.314</v>
      </c>
      <c r="J52" s="32">
        <v>154204.394</v>
      </c>
      <c r="K52" s="32">
        <v>263037.70799999998</v>
      </c>
      <c r="L52" s="32">
        <v>7482.643</v>
      </c>
      <c r="M52" s="32">
        <v>155108.43599999999</v>
      </c>
      <c r="N52" s="32">
        <v>162591.079</v>
      </c>
      <c r="O52" s="32">
        <v>1062824.6869999999</v>
      </c>
    </row>
  </sheetData>
  <mergeCells count="4">
    <mergeCell ref="C1:E1"/>
    <mergeCell ref="F1:H1"/>
    <mergeCell ref="I1:K1"/>
    <mergeCell ref="L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83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0.20673396003344402</v>
      </c>
      <c r="D17" s="17">
        <f t="shared" si="1"/>
        <v>2.3345722944203495</v>
      </c>
      <c r="E17" s="17">
        <f t="shared" si="2"/>
        <v>0.20713589603599827</v>
      </c>
      <c r="F17" s="17">
        <f t="shared" si="3"/>
        <v>0.80833087536616699</v>
      </c>
      <c r="G17" s="17">
        <f t="shared" si="4"/>
        <v>19.928178802414116</v>
      </c>
      <c r="H17" s="17">
        <f t="shared" si="5"/>
        <v>3.1572065420796744</v>
      </c>
      <c r="I17" s="17">
        <f t="shared" si="6"/>
        <v>1.1235792720136022</v>
      </c>
      <c r="J17" s="17">
        <f t="shared" si="7"/>
        <v>23.182298743121478</v>
      </c>
      <c r="K17" s="17">
        <f t="shared" si="8"/>
        <v>1.553258232990091</v>
      </c>
      <c r="L17" s="17">
        <f t="shared" si="9"/>
        <v>39.230905602507413</v>
      </c>
      <c r="M17" s="17">
        <f t="shared" si="10"/>
        <v>161.39531661984199</v>
      </c>
      <c r="N17" s="17">
        <f t="shared" si="11"/>
        <v>69.97698220082988</v>
      </c>
      <c r="O17" s="23">
        <f t="shared" si="12"/>
        <v>0.72755755064325056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6.8422558334348769E-3</v>
      </c>
      <c r="D18" s="17">
        <f t="shared" si="1"/>
        <v>0.14891041967658078</v>
      </c>
      <c r="E18" s="17">
        <f t="shared" si="2"/>
        <v>6.8690916644012301E-3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3.3554250117504465E-2</v>
      </c>
      <c r="J18" s="17">
        <f t="shared" si="7"/>
        <v>0.66662984956940186</v>
      </c>
      <c r="K18" s="17">
        <f t="shared" si="8"/>
        <v>4.5885848338713335E-2</v>
      </c>
      <c r="L18" s="17">
        <f t="shared" si="9"/>
        <v>2.9154638313169068</v>
      </c>
      <c r="M18" s="17">
        <f t="shared" si="10"/>
        <v>1.3549147063259099</v>
      </c>
      <c r="N18" s="17">
        <f t="shared" si="11"/>
        <v>2.5227081790540722</v>
      </c>
      <c r="O18" s="23">
        <f t="shared" si="12"/>
        <v>2.3604568686792539E-2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8.0831446887681332E-2</v>
      </c>
      <c r="D21" s="17">
        <f t="shared" si="1"/>
        <v>0</v>
      </c>
      <c r="E21" s="17">
        <f t="shared" si="2"/>
        <v>8.0816178308241962E-2</v>
      </c>
      <c r="F21" s="17">
        <f t="shared" si="3"/>
        <v>7.7970589291413255E-3</v>
      </c>
      <c r="G21" s="17">
        <f t="shared" si="4"/>
        <v>0</v>
      </c>
      <c r="H21" s="17">
        <f t="shared" si="5"/>
        <v>6.839189281826666E-3</v>
      </c>
      <c r="I21" s="17">
        <f t="shared" si="6"/>
        <v>0.45966076698494013</v>
      </c>
      <c r="J21" s="17">
        <f t="shared" si="7"/>
        <v>0</v>
      </c>
      <c r="K21" s="17">
        <f t="shared" si="8"/>
        <v>0.45070709399324921</v>
      </c>
      <c r="L21" s="17">
        <f t="shared" si="9"/>
        <v>19.964829493824531</v>
      </c>
      <c r="M21" s="17">
        <f t="shared" si="10"/>
        <v>0</v>
      </c>
      <c r="N21" s="17">
        <f t="shared" si="11"/>
        <v>14.940124084304934</v>
      </c>
      <c r="O21" s="23">
        <f t="shared" si="12"/>
        <v>0.20657620002486557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0.29440766275456021</v>
      </c>
      <c r="D25" s="17">
        <f t="shared" ref="D25:O25" si="13">SUM(D15:D24)</f>
        <v>2.4834827140969304</v>
      </c>
      <c r="E25" s="17">
        <f t="shared" si="13"/>
        <v>0.29482116600864144</v>
      </c>
      <c r="F25" s="17">
        <f t="shared" si="13"/>
        <v>0.81612793429530828</v>
      </c>
      <c r="G25" s="17">
        <f t="shared" si="13"/>
        <v>19.928178802414116</v>
      </c>
      <c r="H25" s="17">
        <f t="shared" si="13"/>
        <v>3.1640457313615009</v>
      </c>
      <c r="I25" s="17">
        <f t="shared" si="13"/>
        <v>1.6167942891160469</v>
      </c>
      <c r="J25" s="17">
        <f t="shared" si="13"/>
        <v>23.848928592690882</v>
      </c>
      <c r="K25" s="17">
        <f t="shared" si="13"/>
        <v>2.0498511753220536</v>
      </c>
      <c r="L25" s="17">
        <f t="shared" si="13"/>
        <v>62.11119892764885</v>
      </c>
      <c r="M25" s="17">
        <f t="shared" si="13"/>
        <v>162.75023132616789</v>
      </c>
      <c r="N25" s="17">
        <f t="shared" si="13"/>
        <v>87.439814464188885</v>
      </c>
      <c r="O25" s="17">
        <f t="shared" si="13"/>
        <v>0.95773831935490861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1.1576572274303459E-2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1.1574385528671511E-2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8.9711270392668074E-2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1.1021040588779863E-2</v>
      </c>
      <c r="I29" s="17">
        <f>(SUMIFS(TICARETHANEAG2,KAYNAK,A29,SEBEP,B29,SÜRE,"Uzun",BİLDİRİM,"Bildirimli",İL,$B$10,İLÇE,$B$11)/VLOOKUP($B$11,ABONE2,9,FALSE))</f>
        <v>3.9042187331565933E-2</v>
      </c>
      <c r="J29" s="17">
        <f>(SUMIFS(TICARETHANEOG2,KAYNAK,A29,SEBEP,B29,SÜRE,"Uzun",BİLDİRİM,"Bildirimli",İL,$B$10,İLÇE,$B$11)/VLOOKUP($B$11,ABONE2,10,FALSE))</f>
        <v>1.3640799463269082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6.4852427508265531E-2</v>
      </c>
      <c r="L29" s="17">
        <f>(SUMIFS(SANAYIAG2,KAYNAK,A29,SEBEP,B29,SÜRE,"Uzun",BİLDİRİM,"Bildirimli",İL,$B$10,İLÇE,$B$11)/VLOOKUP($B$11,ABONE2,12,FALSE))</f>
        <v>1.0706960464383024</v>
      </c>
      <c r="M29" s="17">
        <f>(SUMIFS(SANAYIOG2,KAYNAK,A29,SEBEP,B29,SÜRE,"Uzun",BİLDİRİM,"Bildirimli",İL,$B$10,İLÇE,$B$11)/VLOOKUP($B$11,ABONE2,13,FALSE))</f>
        <v>11.633749358756489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3.7291826183304635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3.5473628470721053E-2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4.6040433326706128E-3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4.6031736562751769E-3</v>
      </c>
      <c r="F31" s="17">
        <f>(SUMIFS(TARIMSALAG2,KAYNAK,A31,SEBEP,B31,SÜRE,"Uzun",BİLDİRİM,"Bildirimli",İL,$B$10,İLÇE,$B$11)/VLOOKUP($B$11,ABONE2,6,FALSE))</f>
        <v>6.5263488477310931E-6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5.7245860900245711E-6</v>
      </c>
      <c r="I31" s="17">
        <f>(SUMIFS(TICARETHANEAG2,KAYNAK,A31,SEBEP,B31,SÜRE,"Uzun",BİLDİRİM,"Bildirimli",İL,$B$10,İLÇE,$B$11)/VLOOKUP($B$11,ABONE2,9,FALSE))</f>
        <v>2.1996730030006777E-2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2.1568258553384886E-2</v>
      </c>
      <c r="L31" s="17">
        <f>(SUMIFS(SANAYIAG2,KAYNAK,A31,SEBEP,B31,SÜRE,"Uzun",BİLDİRİM,"Bildirimli",İL,$B$10,İLÇE,$B$11)/VLOOKUP($B$11,ABONE2,12,FALSE))</f>
        <v>0.65303476134581684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0.48868037510106432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9.6470949539321244E-3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1.6180615606974071E-2</v>
      </c>
      <c r="D33" s="17">
        <f t="shared" ref="D33:O33" si="14">SUM(D28:D32)</f>
        <v>0</v>
      </c>
      <c r="E33" s="17">
        <f t="shared" si="14"/>
        <v>1.6177559184946688E-2</v>
      </c>
      <c r="F33" s="17">
        <f t="shared" si="14"/>
        <v>6.5263488477310931E-6</v>
      </c>
      <c r="G33" s="17">
        <f t="shared" si="14"/>
        <v>8.9711270392668074E-2</v>
      </c>
      <c r="H33" s="17">
        <f t="shared" si="14"/>
        <v>1.1026765174869887E-2</v>
      </c>
      <c r="I33" s="17">
        <f t="shared" si="14"/>
        <v>6.1038917361572714E-2</v>
      </c>
      <c r="J33" s="17">
        <f t="shared" si="14"/>
        <v>1.3640799463269082</v>
      </c>
      <c r="K33" s="17">
        <f t="shared" si="14"/>
        <v>8.6420686061650417E-2</v>
      </c>
      <c r="L33" s="17">
        <f t="shared" si="14"/>
        <v>1.7237308077841194</v>
      </c>
      <c r="M33" s="17">
        <f t="shared" si="14"/>
        <v>11.633749358756489</v>
      </c>
      <c r="N33" s="17">
        <f t="shared" si="14"/>
        <v>4.2178629934315275</v>
      </c>
      <c r="O33" s="17">
        <f t="shared" si="14"/>
        <v>4.5120723424653175E-2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195840</v>
      </c>
      <c r="D37" s="22">
        <f>VLOOKUP($B$11,ABONE2,4,FALSE)</f>
        <v>37</v>
      </c>
      <c r="E37" s="22">
        <f>VLOOKUP($B$11,ABONE2,5,FALSE)</f>
        <v>195877</v>
      </c>
      <c r="F37" s="22">
        <f>VLOOKUP($B$11,ABONE2,6,FALSE)</f>
        <v>357</v>
      </c>
      <c r="G37" s="22">
        <f>VLOOKUP($B$11,ABONE2,7,FALSE)</f>
        <v>50</v>
      </c>
      <c r="H37" s="22">
        <f>VLOOKUP($B$11,ABONE2,8,FALSE)</f>
        <v>407</v>
      </c>
      <c r="I37" s="22">
        <f>VLOOKUP($B$11,ABONE2,9,FALSE)</f>
        <v>46361</v>
      </c>
      <c r="J37" s="22">
        <f>VLOOKUP($B$11,ABONE2,10,FALSE)</f>
        <v>921</v>
      </c>
      <c r="K37" s="22">
        <f>VLOOKUP($B$11,ABONE2,11,FALSE)</f>
        <v>47282</v>
      </c>
      <c r="L37" s="36">
        <f>VLOOKUP($B$11,ABONE2,12,FALSE)</f>
        <v>669</v>
      </c>
      <c r="M37" s="36">
        <f>VLOOKUP($B$11,ABONE2,13,FALSE)</f>
        <v>225</v>
      </c>
      <c r="N37" s="36">
        <f>VLOOKUP($B$11,ABONE2,14,FALSE)</f>
        <v>894</v>
      </c>
      <c r="O37" s="36">
        <f>VLOOKUP($B$11,ABONE2,15,FALSE)</f>
        <v>244460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52528.827399999987</v>
      </c>
      <c r="D38" s="22">
        <f>VLOOKUP($B$11,TUKETIM,4,FALSE)</f>
        <v>122.64638333333335</v>
      </c>
      <c r="E38" s="22">
        <f>VLOOKUP($B$11,TUKETIM,5,FALSE)</f>
        <v>52651.47378333332</v>
      </c>
      <c r="F38" s="22">
        <f>VLOOKUP($B$11,TUKETIM,6,FALSE)</f>
        <v>158.89616666666666</v>
      </c>
      <c r="G38" s="22">
        <f>VLOOKUP($B$11,TUKETIM,7,FALSE)</f>
        <v>285.4244333333333</v>
      </c>
      <c r="H38" s="22">
        <f>VLOOKUP($B$11,TUKETIM,8,FALSE)</f>
        <v>444.32059999999996</v>
      </c>
      <c r="I38" s="22">
        <f>VLOOKUP($B$11,TUKETIM,9,FALSE)</f>
        <v>35726.768508333327</v>
      </c>
      <c r="J38" s="22">
        <f>VLOOKUP($B$11,TUKETIM,10,FALSE)</f>
        <v>23706.159233333332</v>
      </c>
      <c r="K38" s="22">
        <f>VLOOKUP($B$11,TUKETIM,11,FALSE)</f>
        <v>59432.927741666659</v>
      </c>
      <c r="L38" s="36">
        <f>VLOOKUP($B$11,TUKETIM,12,FALSE)</f>
        <v>6829.0343666666677</v>
      </c>
      <c r="M38" s="36">
        <f>VLOOKUP($B$11,TUKETIM,13,FALSE)</f>
        <v>52779.523091666662</v>
      </c>
      <c r="N38" s="36">
        <f>VLOOKUP($B$11,TUKETIM,14,FALSE)</f>
        <v>59608.557458333329</v>
      </c>
      <c r="O38" s="36">
        <f>VLOOKUP($B$11,TUKETIM,15,FALSE)</f>
        <v>172137.27958333332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917832.19700000004</v>
      </c>
      <c r="D39" s="22">
        <f>VLOOKUP($B$11,ANLASMA,4,FALSE)</f>
        <v>1287.2</v>
      </c>
      <c r="E39" s="22">
        <f>VLOOKUP($B$11,ANLASMA,5,FALSE)</f>
        <v>919119.397</v>
      </c>
      <c r="F39" s="22">
        <f>VLOOKUP($B$11,ANLASMA,6,FALSE)</f>
        <v>1567.9849999999999</v>
      </c>
      <c r="G39" s="22">
        <f>VLOOKUP($B$11,ANLASMA,7,FALSE)</f>
        <v>2788.9</v>
      </c>
      <c r="H39" s="22">
        <f>VLOOKUP($B$11,ANLASMA,8,FALSE)</f>
        <v>4356.8850000000002</v>
      </c>
      <c r="I39" s="22">
        <f>VLOOKUP($B$11,ANLASMA,9,FALSE)</f>
        <v>344413.18300000002</v>
      </c>
      <c r="J39" s="22">
        <f>VLOOKUP($B$11,ANLASMA,10,FALSE)</f>
        <v>372376.43</v>
      </c>
      <c r="K39" s="22">
        <f>VLOOKUP($B$11,ANLASMA,11,FALSE)</f>
        <v>716789.61300000001</v>
      </c>
      <c r="L39" s="36">
        <f>VLOOKUP($B$11,ANLASMA,12,FALSE)</f>
        <v>25677.394</v>
      </c>
      <c r="M39" s="36">
        <f>VLOOKUP($B$11,ANLASMA,13,FALSE)</f>
        <v>158462.24</v>
      </c>
      <c r="N39" s="36">
        <f>VLOOKUP($B$11,ANLASMA,14,FALSE)</f>
        <v>184139.63399999999</v>
      </c>
      <c r="O39" s="36">
        <f>VLOOKUP($B$11,ANLASMA,15,FALSE)</f>
        <v>1824405.5290000001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84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1.1990613969843852E-2</v>
      </c>
      <c r="D15" s="17">
        <f t="shared" ref="D15:D24" si="1">(SUMIFS(MESKENOG2,KAYNAK,A15,SEBEP,B15,SÜRE,"Uzun",BİLDİRİM,"Bildirimsiz",İL,$B$10,İLÇE,$B$11)/VLOOKUP($B$11,ABONE2,4,FALSE))</f>
        <v>0.13358625764268961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1.2013173173099018E-2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4.8958108826489148E-2</v>
      </c>
      <c r="J15" s="17">
        <f t="shared" ref="J15:J24" si="7">(SUMIFS(TICARETHANEOG2,KAYNAK,A15,SEBEP,B15,SÜRE,"Uzun",BİLDİRİM,"Bildirimsiz",İL,$B$10,İLÇE,$B$11)/VLOOKUP($B$11,ABONE2,10,FALSE))</f>
        <v>4.4916133627197645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7.3552828090700906E-2</v>
      </c>
      <c r="L15" s="17">
        <f t="shared" ref="L15:L24" si="9">(SUMIFS(SANAYIAG2,KAYNAK,A15,SEBEP,B15,SÜRE,"Uzun",BİLDİRİM,"Bildirimsiz",İL,$B$10,İLÇE,$B$11)/VLOOKUP($B$11,ABONE2,12,FALSE))</f>
        <v>0.52791548304884983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0.48601742883862359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2.0193528702446669E-2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9.8823770484010143E-2</v>
      </c>
      <c r="D17" s="17">
        <f t="shared" si="1"/>
        <v>3.1872018036018794E-2</v>
      </c>
      <c r="E17" s="17">
        <f t="shared" si="2"/>
        <v>9.8811349165728146E-2</v>
      </c>
      <c r="F17" s="17">
        <f t="shared" si="3"/>
        <v>6.8733890141379678E-2</v>
      </c>
      <c r="G17" s="17">
        <f t="shared" si="4"/>
        <v>5.0282298382566253E-2</v>
      </c>
      <c r="H17" s="17">
        <f t="shared" si="5"/>
        <v>6.7792045550442562E-2</v>
      </c>
      <c r="I17" s="17">
        <f t="shared" si="6"/>
        <v>0.27529593311273748</v>
      </c>
      <c r="J17" s="17">
        <f t="shared" si="7"/>
        <v>10.579807528705485</v>
      </c>
      <c r="K17" s="17">
        <f t="shared" si="8"/>
        <v>0.33234212629334081</v>
      </c>
      <c r="L17" s="17">
        <f t="shared" si="9"/>
        <v>11.075871183179428</v>
      </c>
      <c r="M17" s="17">
        <f t="shared" si="10"/>
        <v>14.787497820561839</v>
      </c>
      <c r="N17" s="17">
        <f t="shared" si="11"/>
        <v>11.370444725828827</v>
      </c>
      <c r="O17" s="23">
        <f t="shared" si="12"/>
        <v>0.13426039448614369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4.2943744455750145E-2</v>
      </c>
      <c r="D21" s="17">
        <f t="shared" si="1"/>
        <v>0</v>
      </c>
      <c r="E21" s="17">
        <f t="shared" si="2"/>
        <v>4.2935777257004752E-2</v>
      </c>
      <c r="F21" s="17">
        <f t="shared" si="3"/>
        <v>4.5045563008324206E-2</v>
      </c>
      <c r="G21" s="17">
        <f t="shared" si="4"/>
        <v>0</v>
      </c>
      <c r="H21" s="17">
        <f t="shared" si="5"/>
        <v>4.2746253527620882E-2</v>
      </c>
      <c r="I21" s="17">
        <f t="shared" si="6"/>
        <v>0.12150781892406265</v>
      </c>
      <c r="J21" s="17">
        <f t="shared" si="7"/>
        <v>0</v>
      </c>
      <c r="K21" s="17">
        <f t="shared" si="8"/>
        <v>0.12083514672150426</v>
      </c>
      <c r="L21" s="17">
        <f t="shared" si="9"/>
        <v>3.1062332452034545</v>
      </c>
      <c r="M21" s="17">
        <f t="shared" si="10"/>
        <v>0</v>
      </c>
      <c r="N21" s="17">
        <f t="shared" si="11"/>
        <v>2.8597067971714343</v>
      </c>
      <c r="O21" s="23">
        <f t="shared" si="12"/>
        <v>5.4358457655084305E-2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0</v>
      </c>
      <c r="J22" s="17">
        <f t="shared" si="7"/>
        <v>0</v>
      </c>
      <c r="K22" s="17">
        <f t="shared" si="8"/>
        <v>0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0.15375812890960414</v>
      </c>
      <c r="D25" s="17">
        <f t="shared" ref="D25:O25" si="13">SUM(D15:D24)</f>
        <v>0.16545827567870841</v>
      </c>
      <c r="E25" s="17">
        <f t="shared" si="13"/>
        <v>0.15376029959583193</v>
      </c>
      <c r="F25" s="17">
        <f t="shared" si="13"/>
        <v>0.11377945314970389</v>
      </c>
      <c r="G25" s="17">
        <f t="shared" si="13"/>
        <v>5.0282298382566253E-2</v>
      </c>
      <c r="H25" s="17">
        <f t="shared" si="13"/>
        <v>0.11053829907806345</v>
      </c>
      <c r="I25" s="17">
        <f t="shared" si="13"/>
        <v>0.44576186086328928</v>
      </c>
      <c r="J25" s="17">
        <f t="shared" si="13"/>
        <v>15.07142089142525</v>
      </c>
      <c r="K25" s="17">
        <f t="shared" si="13"/>
        <v>0.52673010110554597</v>
      </c>
      <c r="L25" s="17">
        <f t="shared" si="13"/>
        <v>14.710019911431733</v>
      </c>
      <c r="M25" s="17">
        <f t="shared" si="13"/>
        <v>14.787497820561839</v>
      </c>
      <c r="N25" s="17">
        <f t="shared" si="13"/>
        <v>14.716168951838885</v>
      </c>
      <c r="O25" s="17">
        <f t="shared" si="13"/>
        <v>0.20881238084367465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6.1515783674516639E-4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6.1504370872006637E-4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1.3067580277360679E-3</v>
      </c>
      <c r="J29" s="17">
        <f>(SUMIFS(TICARETHANEOG2,KAYNAK,A29,SEBEP,B29,SÜRE,"Uzun",BİLDİRİM,"Bildirimli",İL,$B$10,İLÇE,$B$11)/VLOOKUP($B$11,ABONE2,10,FALSE))</f>
        <v>0.44673395826158824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3.7726610331054334E-3</v>
      </c>
      <c r="L29" s="17">
        <f>(SUMIFS(SANAYIAG2,KAYNAK,A29,SEBEP,B29,SÜRE,"Uzun",BİLDİRİM,"Bildirimli",İL,$B$10,İLÇE,$B$11)/VLOOKUP($B$11,ABONE2,12,FALSE))</f>
        <v>0.13115945440803076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0.12074997389945689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1.0788871418650288E-3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1.8568098690157936E-2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1.8564653817465457E-2</v>
      </c>
      <c r="F31" s="17">
        <f>(SUMIFS(TARIMSALAG2,KAYNAK,A31,SEBEP,B31,SÜRE,"Uzun",BİLDİRİM,"Bildirimli",İL,$B$10,İLÇE,$B$11)/VLOOKUP($B$11,ABONE2,6,FALSE))</f>
        <v>0.20507972513008771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0.19461161851091849</v>
      </c>
      <c r="I31" s="17">
        <f>(SUMIFS(TICARETHANEAG2,KAYNAK,A31,SEBEP,B31,SÜRE,"Uzun",BİLDİRİM,"Bildirimli",İL,$B$10,İLÇE,$B$11)/VLOOKUP($B$11,ABONE2,9,FALSE))</f>
        <v>6.448669954671496E-2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6.4129698568474058E-2</v>
      </c>
      <c r="L31" s="17">
        <f>(SUMIFS(SANAYIAG2,KAYNAK,A31,SEBEP,B31,SÜRE,"Uzun",BİLDİRİM,"Bildirimli",İL,$B$10,İLÇE,$B$11)/VLOOKUP($B$11,ABONE2,12,FALSE))</f>
        <v>0.10314487855443433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9.495877708186018E-2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2.5077535793390112E-2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1.9183256526903104E-2</v>
      </c>
      <c r="D33" s="17">
        <f t="shared" ref="D33:O33" si="14">SUM(D28:D32)</f>
        <v>0</v>
      </c>
      <c r="E33" s="17">
        <f t="shared" si="14"/>
        <v>1.9179697526185525E-2</v>
      </c>
      <c r="F33" s="17">
        <f t="shared" si="14"/>
        <v>0.20507972513008771</v>
      </c>
      <c r="G33" s="17">
        <f t="shared" si="14"/>
        <v>0</v>
      </c>
      <c r="H33" s="17">
        <f t="shared" si="14"/>
        <v>0.19461161851091849</v>
      </c>
      <c r="I33" s="17">
        <f t="shared" si="14"/>
        <v>6.5793457574451028E-2</v>
      </c>
      <c r="J33" s="17">
        <f t="shared" si="14"/>
        <v>0.44673395826158824</v>
      </c>
      <c r="K33" s="17">
        <f t="shared" si="14"/>
        <v>6.790235960157949E-2</v>
      </c>
      <c r="L33" s="17">
        <f t="shared" si="14"/>
        <v>0.23430433296246508</v>
      </c>
      <c r="M33" s="17">
        <f t="shared" si="14"/>
        <v>0</v>
      </c>
      <c r="N33" s="17">
        <f t="shared" si="14"/>
        <v>0.21570875098131709</v>
      </c>
      <c r="O33" s="17">
        <f t="shared" si="14"/>
        <v>2.6156422935255139E-2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237119</v>
      </c>
      <c r="D37" s="22">
        <f>VLOOKUP($B$11,ABONE2,4,FALSE)</f>
        <v>44</v>
      </c>
      <c r="E37" s="22">
        <f>VLOOKUP($B$11,ABONE2,5,FALSE)</f>
        <v>237163</v>
      </c>
      <c r="F37" s="22">
        <f>VLOOKUP($B$11,ABONE2,6,FALSE)</f>
        <v>818</v>
      </c>
      <c r="G37" s="22">
        <f>VLOOKUP($B$11,ABONE2,7,FALSE)</f>
        <v>44</v>
      </c>
      <c r="H37" s="22">
        <f>VLOOKUP($B$11,ABONE2,8,FALSE)</f>
        <v>862</v>
      </c>
      <c r="I37" s="22">
        <f>VLOOKUP($B$11,ABONE2,9,FALSE)</f>
        <v>35388</v>
      </c>
      <c r="J37" s="22">
        <f>VLOOKUP($B$11,ABONE2,10,FALSE)</f>
        <v>197</v>
      </c>
      <c r="K37" s="22">
        <f>VLOOKUP($B$11,ABONE2,11,FALSE)</f>
        <v>35585</v>
      </c>
      <c r="L37" s="36">
        <f>VLOOKUP($B$11,ABONE2,12,FALSE)</f>
        <v>116</v>
      </c>
      <c r="M37" s="36">
        <f>VLOOKUP($B$11,ABONE2,13,FALSE)</f>
        <v>10</v>
      </c>
      <c r="N37" s="36">
        <f>VLOOKUP($B$11,ABONE2,14,FALSE)</f>
        <v>126</v>
      </c>
      <c r="O37" s="36">
        <f>VLOOKUP($B$11,ABONE2,15,FALSE)</f>
        <v>273736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52854.887183333347</v>
      </c>
      <c r="D38" s="22">
        <f>VLOOKUP($B$11,TUKETIM,4,FALSE)</f>
        <v>35.636533333333333</v>
      </c>
      <c r="E38" s="22">
        <f>VLOOKUP($B$11,TUKETIM,5,FALSE)</f>
        <v>52890.523716666678</v>
      </c>
      <c r="F38" s="22">
        <f>VLOOKUP($B$11,TUKETIM,6,FALSE)</f>
        <v>322.14059166666658</v>
      </c>
      <c r="G38" s="22">
        <f>VLOOKUP($B$11,TUKETIM,7,FALSE)</f>
        <v>117.537525</v>
      </c>
      <c r="H38" s="22">
        <f>VLOOKUP($B$11,TUKETIM,8,FALSE)</f>
        <v>439.6781166666666</v>
      </c>
      <c r="I38" s="22">
        <f>VLOOKUP($B$11,TUKETIM,9,FALSE)</f>
        <v>33806.863258333338</v>
      </c>
      <c r="J38" s="22">
        <f>VLOOKUP($B$11,TUKETIM,10,FALSE)</f>
        <v>5846.7567499999996</v>
      </c>
      <c r="K38" s="22">
        <f>VLOOKUP($B$11,TUKETIM,11,FALSE)</f>
        <v>39653.620008333339</v>
      </c>
      <c r="L38" s="36">
        <f>VLOOKUP($B$11,TUKETIM,12,FALSE)</f>
        <v>1074.9471333333333</v>
      </c>
      <c r="M38" s="36">
        <f>VLOOKUP($B$11,TUKETIM,13,FALSE)</f>
        <v>654.34604999999999</v>
      </c>
      <c r="N38" s="36">
        <f>VLOOKUP($B$11,TUKETIM,14,FALSE)</f>
        <v>1729.2931833333332</v>
      </c>
      <c r="O38" s="36">
        <f>VLOOKUP($B$11,TUKETIM,15,FALSE)</f>
        <v>94713.115025000021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1189023.798</v>
      </c>
      <c r="D39" s="22">
        <f>VLOOKUP($B$11,ANLASMA,4,FALSE)</f>
        <v>830.79</v>
      </c>
      <c r="E39" s="22">
        <f>VLOOKUP($B$11,ANLASMA,5,FALSE)</f>
        <v>1189854.588</v>
      </c>
      <c r="F39" s="22">
        <f>VLOOKUP($B$11,ANLASMA,6,FALSE)</f>
        <v>3959.491</v>
      </c>
      <c r="G39" s="22">
        <f>VLOOKUP($B$11,ANLASMA,7,FALSE)</f>
        <v>1973.6</v>
      </c>
      <c r="H39" s="22">
        <f>VLOOKUP($B$11,ANLASMA,8,FALSE)</f>
        <v>5933.0910000000003</v>
      </c>
      <c r="I39" s="22">
        <f>VLOOKUP($B$11,ANLASMA,9,FALSE)</f>
        <v>201078.17199999999</v>
      </c>
      <c r="J39" s="22">
        <f>VLOOKUP($B$11,ANLASMA,10,FALSE)</f>
        <v>55670.71</v>
      </c>
      <c r="K39" s="22">
        <f>VLOOKUP($B$11,ANLASMA,11,FALSE)</f>
        <v>256748.88199999998</v>
      </c>
      <c r="L39" s="36">
        <f>VLOOKUP($B$11,ANLASMA,12,FALSE)</f>
        <v>3279.3629999999998</v>
      </c>
      <c r="M39" s="36">
        <f>VLOOKUP($B$11,ANLASMA,13,FALSE)</f>
        <v>3086.35</v>
      </c>
      <c r="N39" s="36">
        <f>VLOOKUP($B$11,ANLASMA,14,FALSE)</f>
        <v>6365.7129999999997</v>
      </c>
      <c r="O39" s="36">
        <f>VLOOKUP($B$11,ANLASMA,15,FALSE)</f>
        <v>1458902.274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85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0" t="s">
        <v>18</v>
      </c>
      <c r="B14" s="20" t="s">
        <v>19</v>
      </c>
      <c r="C14" s="21" t="s">
        <v>20</v>
      </c>
      <c r="D14" s="21" t="s">
        <v>2</v>
      </c>
      <c r="E14" s="21" t="s">
        <v>64</v>
      </c>
      <c r="F14" s="21" t="s">
        <v>20</v>
      </c>
      <c r="G14" s="21" t="s">
        <v>2</v>
      </c>
      <c r="H14" s="21" t="s">
        <v>64</v>
      </c>
      <c r="I14" s="21" t="s">
        <v>20</v>
      </c>
      <c r="J14" s="21" t="s">
        <v>2</v>
      </c>
      <c r="K14" s="21" t="s">
        <v>64</v>
      </c>
      <c r="L14" s="21" t="s">
        <v>20</v>
      </c>
      <c r="M14" s="21" t="s">
        <v>2</v>
      </c>
      <c r="N14" s="21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0" t="s">
        <v>26</v>
      </c>
      <c r="B15" s="20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f t="shared" ref="G15:G24" si="4">(SUMIFS(TARIMSALOG2,KAYNAK,A15,SEBEP,B15,SÜRE,"Uzun",BİLDİRİM,"Bildirimsiz",İL,$B$10,İLÇE,$B$11)/VLOOKUP($B$11,ABONE2,7,FALSE))</f>
        <v>0</v>
      </c>
      <c r="H15" s="17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6">(SUMIFS(TICARETHANEAG2,KAYNAK,A15,SEBEP,B15,SÜRE,"Uzun",BİLDİRİM,"Bildirimsiz",İL,$B$10,İLÇE,$B$11)/VLOOKUP($B$11,ABONE2,9,FALSE))</f>
        <v>0</v>
      </c>
      <c r="J15" s="17">
        <f t="shared" ref="J15:J24" si="7">(SUMIFS(TICARETHANEOG2,KAYNAK,A15,SEBEP,B15,SÜRE,"Uzun",BİLDİRİM,"Bildirimsiz",İL,$B$10,İLÇE,$B$11)/VLOOKUP($B$11,ABONE2,10,FALSE))</f>
        <v>0</v>
      </c>
      <c r="K15" s="17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9">(SUMIFS(SANAYIAG2,KAYNAK,A15,SEBEP,B15,SÜRE,"Uzun",BİLDİRİM,"Bildirimsiz",İL,$B$10,İLÇE,$B$11)/VLOOKUP($B$11,ABONE2,12,FALSE))</f>
        <v>0</v>
      </c>
      <c r="M15" s="17">
        <f t="shared" ref="M15:M24" si="10">(SUMIFS(SANAYIOG2,KAYNAK,A15,SEBEP,B15,SÜRE,"Uzun",BİLDİRİM,"Bildirimsiz",İL,$B$10,İLÇE,$B$11)/VLOOKUP($B$11,ABONE2,13,FALSE))</f>
        <v>0</v>
      </c>
      <c r="N15" s="17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0" t="s">
        <v>26</v>
      </c>
      <c r="B16" s="20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f t="shared" si="4"/>
        <v>0</v>
      </c>
      <c r="H16" s="17">
        <f t="shared" si="5"/>
        <v>0</v>
      </c>
      <c r="I16" s="17">
        <f t="shared" si="6"/>
        <v>0</v>
      </c>
      <c r="J16" s="17">
        <f t="shared" si="7"/>
        <v>0</v>
      </c>
      <c r="K16" s="17">
        <f t="shared" si="8"/>
        <v>0</v>
      </c>
      <c r="L16" s="17">
        <f t="shared" si="9"/>
        <v>0</v>
      </c>
      <c r="M16" s="17">
        <f t="shared" si="10"/>
        <v>0</v>
      </c>
      <c r="N16" s="17">
        <f t="shared" si="11"/>
        <v>0</v>
      </c>
      <c r="O16" s="23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0" t="s">
        <v>129</v>
      </c>
      <c r="B17" s="20" t="s">
        <v>27</v>
      </c>
      <c r="C17" s="17">
        <f t="shared" si="0"/>
        <v>8.0619917583252248E-3</v>
      </c>
      <c r="D17" s="17">
        <f t="shared" si="1"/>
        <v>0</v>
      </c>
      <c r="E17" s="17">
        <f t="shared" si="2"/>
        <v>8.0618216391180383E-3</v>
      </c>
      <c r="F17" s="17">
        <f t="shared" si="3"/>
        <v>0</v>
      </c>
      <c r="G17" s="17">
        <f t="shared" si="4"/>
        <v>0</v>
      </c>
      <c r="H17" s="17">
        <f t="shared" si="5"/>
        <v>0</v>
      </c>
      <c r="I17" s="17">
        <f t="shared" si="6"/>
        <v>8.7721173851626755E-3</v>
      </c>
      <c r="J17" s="17">
        <f t="shared" si="7"/>
        <v>0</v>
      </c>
      <c r="K17" s="17">
        <f t="shared" si="8"/>
        <v>8.7401987284074292E-3</v>
      </c>
      <c r="L17" s="17">
        <f t="shared" si="9"/>
        <v>0</v>
      </c>
      <c r="M17" s="17">
        <f t="shared" si="10"/>
        <v>0</v>
      </c>
      <c r="N17" s="17">
        <f t="shared" si="11"/>
        <v>0</v>
      </c>
      <c r="O17" s="23">
        <f t="shared" si="12"/>
        <v>8.1518272133169287E-3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0" t="s">
        <v>129</v>
      </c>
      <c r="B18" s="20" t="s">
        <v>3</v>
      </c>
      <c r="C18" s="17">
        <f t="shared" si="0"/>
        <v>0</v>
      </c>
      <c r="D18" s="17">
        <f t="shared" si="1"/>
        <v>0</v>
      </c>
      <c r="E18" s="17">
        <f t="shared" si="2"/>
        <v>0</v>
      </c>
      <c r="F18" s="17">
        <f t="shared" si="3"/>
        <v>0</v>
      </c>
      <c r="G18" s="17">
        <f t="shared" si="4"/>
        <v>0</v>
      </c>
      <c r="H18" s="17">
        <f t="shared" si="5"/>
        <v>0</v>
      </c>
      <c r="I18" s="17">
        <f t="shared" si="6"/>
        <v>0</v>
      </c>
      <c r="J18" s="17">
        <f t="shared" si="7"/>
        <v>0</v>
      </c>
      <c r="K18" s="17">
        <f t="shared" si="8"/>
        <v>0</v>
      </c>
      <c r="L18" s="17">
        <f t="shared" si="9"/>
        <v>0</v>
      </c>
      <c r="M18" s="17">
        <f t="shared" si="10"/>
        <v>0</v>
      </c>
      <c r="N18" s="17">
        <f t="shared" si="11"/>
        <v>0</v>
      </c>
      <c r="O18" s="23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0" t="s">
        <v>129</v>
      </c>
      <c r="B19" s="20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f t="shared" si="4"/>
        <v>0</v>
      </c>
      <c r="H19" s="17">
        <f t="shared" si="5"/>
        <v>0</v>
      </c>
      <c r="I19" s="17">
        <f t="shared" si="6"/>
        <v>0</v>
      </c>
      <c r="J19" s="17">
        <f t="shared" si="7"/>
        <v>0</v>
      </c>
      <c r="K19" s="17">
        <f t="shared" si="8"/>
        <v>0</v>
      </c>
      <c r="L19" s="17">
        <f t="shared" si="9"/>
        <v>0</v>
      </c>
      <c r="M19" s="17">
        <f t="shared" si="10"/>
        <v>0</v>
      </c>
      <c r="N19" s="17">
        <f t="shared" si="11"/>
        <v>0</v>
      </c>
      <c r="O19" s="23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0" t="s">
        <v>129</v>
      </c>
      <c r="B20" s="20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f t="shared" si="4"/>
        <v>0</v>
      </c>
      <c r="H20" s="17">
        <f t="shared" si="5"/>
        <v>0</v>
      </c>
      <c r="I20" s="17">
        <f t="shared" si="6"/>
        <v>0</v>
      </c>
      <c r="J20" s="17">
        <f t="shared" si="7"/>
        <v>0</v>
      </c>
      <c r="K20" s="17">
        <f t="shared" si="8"/>
        <v>0</v>
      </c>
      <c r="L20" s="17">
        <f t="shared" si="9"/>
        <v>0</v>
      </c>
      <c r="M20" s="17">
        <f t="shared" si="10"/>
        <v>0</v>
      </c>
      <c r="N20" s="17">
        <f t="shared" si="11"/>
        <v>0</v>
      </c>
      <c r="O20" s="23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0" t="s">
        <v>130</v>
      </c>
      <c r="B21" s="20" t="s">
        <v>27</v>
      </c>
      <c r="C21" s="17">
        <f t="shared" si="0"/>
        <v>4.1482666362422198E-2</v>
      </c>
      <c r="D21" s="17">
        <f t="shared" si="1"/>
        <v>0</v>
      </c>
      <c r="E21" s="17">
        <f t="shared" si="2"/>
        <v>4.1481791020630113E-2</v>
      </c>
      <c r="F21" s="17">
        <f t="shared" si="3"/>
        <v>1.103302422098314E-3</v>
      </c>
      <c r="G21" s="17">
        <f t="shared" si="4"/>
        <v>0</v>
      </c>
      <c r="H21" s="17">
        <f t="shared" si="5"/>
        <v>9.4884008300455001E-4</v>
      </c>
      <c r="I21" s="17">
        <f t="shared" si="6"/>
        <v>8.6463617285824954E-2</v>
      </c>
      <c r="J21" s="17">
        <f t="shared" si="7"/>
        <v>0</v>
      </c>
      <c r="K21" s="17">
        <f t="shared" si="8"/>
        <v>8.6149006525299637E-2</v>
      </c>
      <c r="L21" s="17">
        <f t="shared" si="9"/>
        <v>1.6288743315705883E-2</v>
      </c>
      <c r="M21" s="17">
        <f t="shared" si="10"/>
        <v>0</v>
      </c>
      <c r="N21" s="17">
        <f t="shared" si="11"/>
        <v>1.4200442890615386E-2</v>
      </c>
      <c r="O21" s="23">
        <f t="shared" si="12"/>
        <v>4.7608941487463134E-2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0" t="s">
        <v>130</v>
      </c>
      <c r="B22" s="20" t="s">
        <v>3</v>
      </c>
      <c r="C22" s="17">
        <f t="shared" si="0"/>
        <v>1.9250609419863986E-4</v>
      </c>
      <c r="D22" s="17">
        <f t="shared" si="1"/>
        <v>0</v>
      </c>
      <c r="E22" s="17">
        <f t="shared" si="2"/>
        <v>1.9250203205306774E-4</v>
      </c>
      <c r="F22" s="17">
        <f t="shared" si="3"/>
        <v>0</v>
      </c>
      <c r="G22" s="17">
        <f t="shared" si="4"/>
        <v>0</v>
      </c>
      <c r="H22" s="17">
        <f t="shared" si="5"/>
        <v>0</v>
      </c>
      <c r="I22" s="17">
        <f t="shared" si="6"/>
        <v>2.749784964888201E-5</v>
      </c>
      <c r="J22" s="17">
        <f t="shared" si="7"/>
        <v>0</v>
      </c>
      <c r="K22" s="17">
        <f t="shared" si="8"/>
        <v>2.7397794623862098E-5</v>
      </c>
      <c r="L22" s="17">
        <f t="shared" si="9"/>
        <v>0</v>
      </c>
      <c r="M22" s="17">
        <f t="shared" si="10"/>
        <v>0</v>
      </c>
      <c r="N22" s="17">
        <f t="shared" si="11"/>
        <v>0</v>
      </c>
      <c r="O22" s="23">
        <f t="shared" si="12"/>
        <v>1.6972426188386239E-4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0" t="s">
        <v>130</v>
      </c>
      <c r="B23" s="20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f t="shared" si="4"/>
        <v>0</v>
      </c>
      <c r="H23" s="17">
        <f t="shared" si="5"/>
        <v>0</v>
      </c>
      <c r="I23" s="17">
        <f t="shared" si="6"/>
        <v>0</v>
      </c>
      <c r="J23" s="17">
        <f t="shared" si="7"/>
        <v>0</v>
      </c>
      <c r="K23" s="17">
        <f t="shared" si="8"/>
        <v>0</v>
      </c>
      <c r="L23" s="17">
        <f t="shared" si="9"/>
        <v>0</v>
      </c>
      <c r="M23" s="17">
        <f t="shared" si="10"/>
        <v>0</v>
      </c>
      <c r="N23" s="17">
        <f t="shared" si="11"/>
        <v>0</v>
      </c>
      <c r="O23" s="23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0" t="s">
        <v>130</v>
      </c>
      <c r="B24" s="20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f t="shared" si="4"/>
        <v>0</v>
      </c>
      <c r="H24" s="17">
        <f t="shared" si="5"/>
        <v>0</v>
      </c>
      <c r="I24" s="17">
        <f t="shared" si="6"/>
        <v>0</v>
      </c>
      <c r="J24" s="17">
        <f t="shared" si="7"/>
        <v>0</v>
      </c>
      <c r="K24" s="17">
        <f t="shared" si="8"/>
        <v>0</v>
      </c>
      <c r="L24" s="17">
        <f t="shared" si="9"/>
        <v>0</v>
      </c>
      <c r="M24" s="17">
        <f t="shared" si="10"/>
        <v>0</v>
      </c>
      <c r="N24" s="17">
        <f t="shared" si="11"/>
        <v>0</v>
      </c>
      <c r="O24" s="23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4.9737164214946061E-2</v>
      </c>
      <c r="D25" s="17">
        <f t="shared" ref="D25:O25" si="13">SUM(D15:D24)</f>
        <v>0</v>
      </c>
      <c r="E25" s="17">
        <f t="shared" si="13"/>
        <v>4.9736114691801218E-2</v>
      </c>
      <c r="F25" s="17">
        <f t="shared" si="13"/>
        <v>1.103302422098314E-3</v>
      </c>
      <c r="G25" s="17">
        <f t="shared" si="13"/>
        <v>0</v>
      </c>
      <c r="H25" s="17">
        <f t="shared" si="13"/>
        <v>9.4884008300455001E-4</v>
      </c>
      <c r="I25" s="17">
        <f t="shared" si="13"/>
        <v>9.5263232520636509E-2</v>
      </c>
      <c r="J25" s="17">
        <f t="shared" si="13"/>
        <v>0</v>
      </c>
      <c r="K25" s="17">
        <f t="shared" si="13"/>
        <v>9.4916603048330925E-2</v>
      </c>
      <c r="L25" s="17">
        <f t="shared" si="13"/>
        <v>1.6288743315705883E-2</v>
      </c>
      <c r="M25" s="17">
        <f t="shared" si="13"/>
        <v>0</v>
      </c>
      <c r="N25" s="17">
        <f t="shared" si="13"/>
        <v>1.4200442890615386E-2</v>
      </c>
      <c r="O25" s="17">
        <f t="shared" si="13"/>
        <v>5.5930492962663926E-2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0" t="s">
        <v>18</v>
      </c>
      <c r="B27" s="20" t="s">
        <v>19</v>
      </c>
      <c r="C27" s="21" t="s">
        <v>1</v>
      </c>
      <c r="D27" s="21" t="s">
        <v>2</v>
      </c>
      <c r="E27" s="21" t="s">
        <v>64</v>
      </c>
      <c r="F27" s="21" t="s">
        <v>1</v>
      </c>
      <c r="G27" s="21" t="s">
        <v>2</v>
      </c>
      <c r="H27" s="21" t="s">
        <v>64</v>
      </c>
      <c r="I27" s="21" t="s">
        <v>1</v>
      </c>
      <c r="J27" s="21" t="s">
        <v>2</v>
      </c>
      <c r="K27" s="21" t="s">
        <v>64</v>
      </c>
      <c r="L27" s="21" t="s">
        <v>1</v>
      </c>
      <c r="M27" s="21" t="s">
        <v>2</v>
      </c>
      <c r="N27" s="21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0" t="s">
        <v>26</v>
      </c>
      <c r="B28" s="20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f>(SUMIFS(TARIMSALOG2,KAYNAK,A28,SEBEP,B28,SÜRE,"Uzun",BİLDİRİM,"Bildirimli",İL,$B$10,İLÇE,$B$11)/VLOOKUP($B$11,ABONE2,7,FALSE))</f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0" t="s">
        <v>129</v>
      </c>
      <c r="B29" s="20" t="s">
        <v>27</v>
      </c>
      <c r="C29" s="17">
        <f>(SUMIFS(MESKENAG2,KAYNAK,A29,SEBEP,B29,SÜRE,"Uzun",BİLDİRİM,"Bildirimli",İL,$B$10,İLÇE,$B$11)/VLOOKUP($B$11,ABONE2,3,FALSE))</f>
        <v>1.7388154092625178E-2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1.7387787178458392E-2</v>
      </c>
      <c r="F29" s="17">
        <f>(SUMIFS(TARIMSALAG2,KAYNAK,A29,SEBEP,B29,SÜRE,"Uzun",BİLDİRİM,"Bildirimli",İL,$B$10,İLÇE,$B$11)/VLOOKUP($B$11,ABONE2,6,FALSE))</f>
        <v>0</v>
      </c>
      <c r="G29" s="17">
        <f>(SUMIFS(TARIMSALOG2,KAYNAK,A29,SEBEP,B29,SÜRE,"Uzun",BİLDİRİM,"Bildirimli",İL,$B$10,İLÇE,$B$11)/VLOOKUP($B$11,ABONE2,7,FALSE))</f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3.7395449247886327E-2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3.7259380331301779E-2</v>
      </c>
      <c r="L29" s="17">
        <f>(SUMIFS(SANAYIAG2,KAYNAK,A29,SEBEP,B29,SÜRE,"Uzun",BİLDİRİM,"Bildirimli",İL,$B$10,İLÇE,$B$11)/VLOOKUP($B$11,ABONE2,12,FALSE))</f>
        <v>1.3680482927855446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1.1926574860181671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2.0324394986770317E-2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0" t="s">
        <v>129</v>
      </c>
      <c r="B30" s="20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f>(SUMIFS(TARIMSALOG2,KAYNAK,A30,SEBEP,B30,SÜRE,"Uzun",BİLDİRİM,"Bildirimli",İL,$B$10,İLÇE,$B$11)/VLOOKUP($B$11,ABONE2,7,FALSE))</f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0" t="s">
        <v>130</v>
      </c>
      <c r="B31" s="20" t="s">
        <v>27</v>
      </c>
      <c r="C31" s="17">
        <f>(SUMIFS(MESKENAG2,KAYNAK,A31,SEBEP,B31,SÜRE,"Uzun",BİLDİRİM,"Bildirimli",İL,$B$10,İLÇE,$B$11)/VLOOKUP($B$11,ABONE2,3,FALSE))</f>
        <v>5.4059531771269854E-2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5.405839104017493E-2</v>
      </c>
      <c r="F31" s="17">
        <f>(SUMIFS(TARIMSALAG2,KAYNAK,A31,SEBEP,B31,SÜRE,"Uzun",BİLDİRİM,"Bildirimli",İL,$B$10,İLÇE,$B$11)/VLOOKUP($B$11,ABONE2,6,FALSE))</f>
        <v>0</v>
      </c>
      <c r="G31" s="17">
        <f>(SUMIFS(TARIMSALOG2,KAYNAK,A31,SEBEP,B31,SÜRE,"Uzun",BİLDİRİM,"Bildirimli",İL,$B$10,İLÇE,$B$11)/VLOOKUP($B$11,ABONE2,7,FALSE))</f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0.18849641023763086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0.18781053795004066</v>
      </c>
      <c r="L31" s="17">
        <f>(SUMIFS(SANAYIAG2,KAYNAK,A31,SEBEP,B31,SÜRE,"Uzun",BİLDİRİM,"Bildirimli",İL,$B$10,İLÇE,$B$11)/VLOOKUP($B$11,ABONE2,12,FALSE))</f>
        <v>1.2129035312610961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1.0574030785353143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7.2613376129802731E-2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0" t="s">
        <v>130</v>
      </c>
      <c r="B32" s="20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f>(SUMIFS(TARIMSALOG2,KAYNAK,A32,SEBEP,B32,SÜRE,"Uzun",BİLDİRİM,"Bildirimli",İL,$B$10,İLÇE,$B$11)/VLOOKUP($B$11,ABONE2,7,FALSE))</f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7.1447685863895036E-2</v>
      </c>
      <c r="D33" s="17">
        <f t="shared" ref="D33:O33" si="14">SUM(D28:D32)</f>
        <v>0</v>
      </c>
      <c r="E33" s="17">
        <f t="shared" si="14"/>
        <v>7.1446178218633319E-2</v>
      </c>
      <c r="F33" s="17">
        <f t="shared" si="14"/>
        <v>0</v>
      </c>
      <c r="G33" s="17">
        <f t="shared" si="14"/>
        <v>0</v>
      </c>
      <c r="H33" s="17">
        <f t="shared" si="14"/>
        <v>0</v>
      </c>
      <c r="I33" s="17">
        <f t="shared" si="14"/>
        <v>0.22589185948551718</v>
      </c>
      <c r="J33" s="17">
        <f t="shared" si="14"/>
        <v>0</v>
      </c>
      <c r="K33" s="17">
        <f t="shared" si="14"/>
        <v>0.22506991828134243</v>
      </c>
      <c r="L33" s="17">
        <f t="shared" si="14"/>
        <v>2.5809518240466405</v>
      </c>
      <c r="M33" s="17">
        <f t="shared" si="14"/>
        <v>0</v>
      </c>
      <c r="N33" s="17">
        <f t="shared" si="14"/>
        <v>2.2500605645534817</v>
      </c>
      <c r="O33" s="17">
        <f t="shared" si="14"/>
        <v>9.2937771116573045E-2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189557</v>
      </c>
      <c r="D37" s="22">
        <f>VLOOKUP($B$11,ABONE2,4,FALSE)</f>
        <v>4</v>
      </c>
      <c r="E37" s="22">
        <f>VLOOKUP($B$11,ABONE2,5,FALSE)</f>
        <v>189561</v>
      </c>
      <c r="F37" s="22">
        <f>VLOOKUP($B$11,ABONE2,6,FALSE)</f>
        <v>43</v>
      </c>
      <c r="G37" s="22">
        <f>VLOOKUP($B$11,ABONE2,7,FALSE)</f>
        <v>7</v>
      </c>
      <c r="H37" s="22">
        <f>VLOOKUP($B$11,ABONE2,8,FALSE)</f>
        <v>50</v>
      </c>
      <c r="I37" s="22">
        <f>VLOOKUP($B$11,ABONE2,9,FALSE)</f>
        <v>30121</v>
      </c>
      <c r="J37" s="22">
        <f>VLOOKUP($B$11,ABONE2,10,FALSE)</f>
        <v>110</v>
      </c>
      <c r="K37" s="22">
        <f>VLOOKUP($B$11,ABONE2,11,FALSE)</f>
        <v>30231</v>
      </c>
      <c r="L37" s="36">
        <f>VLOOKUP($B$11,ABONE2,12,FALSE)</f>
        <v>34</v>
      </c>
      <c r="M37" s="36">
        <f>VLOOKUP($B$11,ABONE2,13,FALSE)</f>
        <v>5</v>
      </c>
      <c r="N37" s="36">
        <f>VLOOKUP($B$11,ABONE2,14,FALSE)</f>
        <v>39</v>
      </c>
      <c r="O37" s="36">
        <f>VLOOKUP($B$11,ABONE2,15,FALSE)</f>
        <v>219881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46828.433183333334</v>
      </c>
      <c r="D38" s="22">
        <f>VLOOKUP($B$11,TUKETIM,4,FALSE)</f>
        <v>0.71317500000000011</v>
      </c>
      <c r="E38" s="22">
        <f>VLOOKUP($B$11,TUKETIM,5,FALSE)</f>
        <v>46829.146358333332</v>
      </c>
      <c r="F38" s="22">
        <f>VLOOKUP($B$11,TUKETIM,6,FALSE)</f>
        <v>1.5541916666666666</v>
      </c>
      <c r="G38" s="22">
        <f>VLOOKUP($B$11,TUKETIM,7,FALSE)</f>
        <v>2.6816083333333331</v>
      </c>
      <c r="H38" s="22">
        <f>VLOOKUP($B$11,TUKETIM,8,FALSE)</f>
        <v>4.2357999999999993</v>
      </c>
      <c r="I38" s="22">
        <f>VLOOKUP($B$11,TUKETIM,9,FALSE)</f>
        <v>17782.541066666665</v>
      </c>
      <c r="J38" s="22">
        <f>VLOOKUP($B$11,TUKETIM,10,FALSE)</f>
        <v>8406.5223083333367</v>
      </c>
      <c r="K38" s="22">
        <f>VLOOKUP($B$11,TUKETIM,11,FALSE)</f>
        <v>26189.063375000002</v>
      </c>
      <c r="L38" s="36">
        <f>VLOOKUP($B$11,TUKETIM,12,FALSE)</f>
        <v>331.98517499999997</v>
      </c>
      <c r="M38" s="36">
        <f>VLOOKUP($B$11,TUKETIM,13,FALSE)</f>
        <v>2786.310183333333</v>
      </c>
      <c r="N38" s="36">
        <f>VLOOKUP($B$11,TUKETIM,14,FALSE)</f>
        <v>3118.2953583333328</v>
      </c>
      <c r="O38" s="36">
        <f>VLOOKUP($B$11,TUKETIM,15,FALSE)</f>
        <v>76140.740891666661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1034221.335</v>
      </c>
      <c r="D39" s="22">
        <f>VLOOKUP($B$11,ANLASMA,4,FALSE)</f>
        <v>166</v>
      </c>
      <c r="E39" s="22">
        <f>VLOOKUP($B$11,ANLASMA,5,FALSE)</f>
        <v>1034387.335</v>
      </c>
      <c r="F39" s="22">
        <f>VLOOKUP($B$11,ANLASMA,6,FALSE)</f>
        <v>187.99</v>
      </c>
      <c r="G39" s="22">
        <f>VLOOKUP($B$11,ANLASMA,7,FALSE)</f>
        <v>811.4</v>
      </c>
      <c r="H39" s="22">
        <f>VLOOKUP($B$11,ANLASMA,8,FALSE)</f>
        <v>999.39</v>
      </c>
      <c r="I39" s="22">
        <f>VLOOKUP($B$11,ANLASMA,9,FALSE)</f>
        <v>181015.139</v>
      </c>
      <c r="J39" s="22">
        <f>VLOOKUP($B$11,ANLASMA,10,FALSE)</f>
        <v>60748.69</v>
      </c>
      <c r="K39" s="22">
        <f>VLOOKUP($B$11,ANLASMA,11,FALSE)</f>
        <v>241763.829</v>
      </c>
      <c r="L39" s="36">
        <f>VLOOKUP($B$11,ANLASMA,12,FALSE)</f>
        <v>938.45299999999997</v>
      </c>
      <c r="M39" s="36">
        <f>VLOOKUP($B$11,ANLASMA,13,FALSE)</f>
        <v>4438.2</v>
      </c>
      <c r="N39" s="36">
        <f>VLOOKUP($B$11,ANLASMA,14,FALSE)</f>
        <v>5376.6530000000002</v>
      </c>
      <c r="O39" s="36">
        <f>VLOOKUP($B$11,ANLASMA,15,FALSE)</f>
        <v>1282527.2069999999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12" width="17.85546875" customWidth="1"/>
    <col min="13" max="15" width="17.85546875" style="15" customWidth="1"/>
    <col min="16" max="16" width="22" style="15" customWidth="1"/>
    <col min="17" max="29" width="15.5703125" style="15" customWidth="1"/>
  </cols>
  <sheetData>
    <row r="1" spans="1:29" x14ac:dyDescent="0.25">
      <c r="A1" s="40" t="s">
        <v>6</v>
      </c>
      <c r="B1" s="41"/>
      <c r="C1" s="41"/>
      <c r="D1" s="3"/>
      <c r="E1" s="3"/>
      <c r="F1" s="3"/>
      <c r="G1" s="4"/>
      <c r="H1" s="4"/>
      <c r="I1" s="4"/>
    </row>
    <row r="2" spans="1:29" x14ac:dyDescent="0.25">
      <c r="A2" s="5" t="s">
        <v>7</v>
      </c>
      <c r="B2" s="42" t="s">
        <v>8</v>
      </c>
      <c r="C2" s="42"/>
      <c r="D2" s="6"/>
      <c r="E2" s="6"/>
      <c r="F2" s="6"/>
      <c r="G2" s="4"/>
      <c r="H2" s="4"/>
      <c r="I2" s="4"/>
    </row>
    <row r="3" spans="1:29" x14ac:dyDescent="0.25">
      <c r="A3" s="5" t="s">
        <v>9</v>
      </c>
      <c r="B3" s="43" t="s">
        <v>79</v>
      </c>
      <c r="C3" s="43"/>
      <c r="D3" s="7"/>
      <c r="E3" s="7"/>
      <c r="F3" s="7"/>
      <c r="G3" s="4"/>
      <c r="H3" s="4"/>
      <c r="I3" s="4"/>
    </row>
    <row r="4" spans="1:29" x14ac:dyDescent="0.25">
      <c r="A4" s="5" t="s">
        <v>10</v>
      </c>
      <c r="B4" s="42">
        <v>4</v>
      </c>
      <c r="C4" s="42"/>
      <c r="D4" s="6"/>
      <c r="E4" s="6"/>
      <c r="F4" s="6"/>
      <c r="G4" s="4"/>
      <c r="H4" s="4"/>
      <c r="I4" s="4"/>
    </row>
    <row r="5" spans="1:29" x14ac:dyDescent="0.25">
      <c r="A5" s="5" t="s">
        <v>11</v>
      </c>
      <c r="B5" s="44"/>
      <c r="C5" s="45"/>
      <c r="D5" s="6"/>
      <c r="E5" s="6"/>
      <c r="F5" s="6"/>
      <c r="G5" s="4"/>
      <c r="H5" s="4"/>
      <c r="I5" s="4"/>
    </row>
    <row r="6" spans="1:29" ht="15" customHeight="1" x14ac:dyDescent="0.25">
      <c r="A6" s="5" t="s">
        <v>12</v>
      </c>
      <c r="B6" s="44"/>
      <c r="C6" s="45"/>
      <c r="D6" s="6"/>
      <c r="E6" s="8"/>
      <c r="F6" s="18"/>
      <c r="G6" s="18"/>
      <c r="H6" s="18"/>
      <c r="I6" s="18"/>
    </row>
    <row r="7" spans="1:29" ht="15" customHeight="1" x14ac:dyDescent="0.25">
      <c r="A7" s="9" t="s">
        <v>13</v>
      </c>
      <c r="B7" s="47"/>
      <c r="C7" s="48"/>
      <c r="D7" s="6"/>
      <c r="E7" s="8"/>
      <c r="F7" s="18"/>
      <c r="G7" s="18"/>
      <c r="H7" s="18"/>
      <c r="I7" s="18"/>
    </row>
    <row r="8" spans="1:29" x14ac:dyDescent="0.25">
      <c r="A8" s="5" t="s">
        <v>14</v>
      </c>
      <c r="B8" s="49"/>
      <c r="C8" s="49"/>
      <c r="D8" s="8"/>
      <c r="E8" s="8"/>
      <c r="F8" s="10"/>
      <c r="G8" s="10"/>
      <c r="H8" s="10"/>
      <c r="I8" s="10"/>
    </row>
    <row r="9" spans="1:29" x14ac:dyDescent="0.25">
      <c r="A9" s="5" t="s">
        <v>15</v>
      </c>
      <c r="B9" s="50"/>
      <c r="C9" s="50"/>
      <c r="D9" s="8"/>
      <c r="E9" s="8"/>
      <c r="F9" s="10"/>
      <c r="G9" s="10"/>
      <c r="H9" s="10"/>
      <c r="I9" s="10"/>
    </row>
    <row r="10" spans="1:29" x14ac:dyDescent="0.25">
      <c r="A10" s="5" t="s">
        <v>16</v>
      </c>
      <c r="B10" s="49" t="s">
        <v>80</v>
      </c>
      <c r="C10" s="49"/>
      <c r="D10" s="8"/>
      <c r="F10" s="11"/>
      <c r="G10" s="11"/>
      <c r="H10" s="11"/>
      <c r="I10" s="11"/>
    </row>
    <row r="11" spans="1:29" x14ac:dyDescent="0.25">
      <c r="A11" s="5" t="s">
        <v>24</v>
      </c>
      <c r="B11" s="49" t="s">
        <v>86</v>
      </c>
      <c r="C11" s="49"/>
      <c r="D11" s="8"/>
      <c r="E11" s="8"/>
      <c r="F11" s="8"/>
      <c r="G11" s="4"/>
      <c r="H11" s="4"/>
      <c r="I11" s="4"/>
    </row>
    <row r="12" spans="1:29" x14ac:dyDescent="0.2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25">
      <c r="A13" s="38" t="s">
        <v>72</v>
      </c>
      <c r="B13" s="38"/>
      <c r="C13" s="39" t="s">
        <v>59</v>
      </c>
      <c r="D13" s="39"/>
      <c r="E13" s="39"/>
      <c r="F13" s="39" t="s">
        <v>60</v>
      </c>
      <c r="G13" s="39"/>
      <c r="H13" s="39"/>
      <c r="I13" s="39" t="s">
        <v>61</v>
      </c>
      <c r="J13" s="39"/>
      <c r="K13" s="39"/>
      <c r="L13" s="39" t="s">
        <v>62</v>
      </c>
      <c r="M13" s="39"/>
      <c r="N13" s="39"/>
      <c r="O13" s="37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25">
      <c r="A14" s="27" t="s">
        <v>18</v>
      </c>
      <c r="B14" s="27" t="s">
        <v>19</v>
      </c>
      <c r="C14" s="28" t="s">
        <v>20</v>
      </c>
      <c r="D14" s="28" t="s">
        <v>2</v>
      </c>
      <c r="E14" s="28" t="s">
        <v>64</v>
      </c>
      <c r="F14" s="28" t="s">
        <v>20</v>
      </c>
      <c r="G14" s="28" t="s">
        <v>2</v>
      </c>
      <c r="H14" s="28" t="s">
        <v>64</v>
      </c>
      <c r="I14" s="28" t="s">
        <v>20</v>
      </c>
      <c r="J14" s="28" t="s">
        <v>2</v>
      </c>
      <c r="K14" s="28" t="s">
        <v>64</v>
      </c>
      <c r="L14" s="28" t="s">
        <v>20</v>
      </c>
      <c r="M14" s="28" t="s">
        <v>2</v>
      </c>
      <c r="N14" s="28" t="s">
        <v>64</v>
      </c>
      <c r="O14" s="37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25">
      <c r="A15" s="27" t="s">
        <v>26</v>
      </c>
      <c r="B15" s="27" t="s">
        <v>27</v>
      </c>
      <c r="C15" s="17">
        <f t="shared" ref="C15:C24" si="0">(SUMIFS(MESKENAG2,KAYNAK,A15,SEBEP,B15,SÜRE,"Uzun",BİLDİRİM,"Bildirimsiz",İL,$B$10,İLÇE,$B$11)/VLOOKUP($B$11,ABONE2,3,FALSE))</f>
        <v>0</v>
      </c>
      <c r="D15" s="17">
        <f t="shared" ref="D15:D24" si="1">(SUMIFS(MESKENOG2,KAYNAK,A15,SEBEP,B15,SÜRE,"Uzun",BİLDİRİM,"Bildirimsiz",İL,$B$10,İLÇE,$B$11)/VLOOKUP($B$11,ABONE2,4,FALSE))</f>
        <v>0</v>
      </c>
      <c r="E15" s="17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7">
        <f t="shared" ref="F15:F24" si="3">(SUMIFS(TARIMSALAG2,KAYNAK,A15,SEBEP,B15,SÜRE,"Uzun",BİLDİRİM,"Bildirimsiz",İL,$B$10,İLÇE,$B$11)/VLOOKUP($B$11,ABONE2,6,FALSE))</f>
        <v>0</v>
      </c>
      <c r="G15" s="17">
        <v>0</v>
      </c>
      <c r="H15" s="17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7">
        <f t="shared" ref="I15:I24" si="5">(SUMIFS(TICARETHANEAG2,KAYNAK,A15,SEBEP,B15,SÜRE,"Uzun",BİLDİRİM,"Bildirimsiz",İL,$B$10,İLÇE,$B$11)/VLOOKUP($B$11,ABONE2,9,FALSE))</f>
        <v>0</v>
      </c>
      <c r="J15" s="17">
        <f t="shared" ref="J15:J24" si="6">(SUMIFS(TICARETHANEOG2,KAYNAK,A15,SEBEP,B15,SÜRE,"Uzun",BİLDİRİM,"Bildirimsiz",İL,$B$10,İLÇE,$B$11)/VLOOKUP($B$11,ABONE2,10,FALSE))</f>
        <v>0</v>
      </c>
      <c r="K15" s="17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7">
        <f t="shared" ref="L15:L24" si="8">(SUMIFS(SANAYIAG2,KAYNAK,A15,SEBEP,B15,SÜRE,"Uzun",BİLDİRİM,"Bildirimsiz",İL,$B$10,İLÇE,$B$11)/VLOOKUP($B$11,ABONE2,12,FALSE))</f>
        <v>0</v>
      </c>
      <c r="M15" s="17">
        <f t="shared" ref="M15:M24" si="9">(SUMIFS(SANAYIOG2,KAYNAK,A15,SEBEP,B15,SÜRE,"Uzun",BİLDİRİM,"Bildirimsiz",İL,$B$10,İLÇE,$B$11)/VLOOKUP($B$11,ABONE2,13,FALSE))</f>
        <v>0</v>
      </c>
      <c r="N15" s="17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23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25">
      <c r="A16" s="27" t="s">
        <v>26</v>
      </c>
      <c r="B16" s="27" t="s">
        <v>4</v>
      </c>
      <c r="C16" s="17">
        <f t="shared" si="0"/>
        <v>0</v>
      </c>
      <c r="D16" s="17">
        <f t="shared" si="1"/>
        <v>0</v>
      </c>
      <c r="E16" s="17">
        <f t="shared" si="2"/>
        <v>0</v>
      </c>
      <c r="F16" s="17">
        <f t="shared" si="3"/>
        <v>0</v>
      </c>
      <c r="G16" s="17">
        <v>0</v>
      </c>
      <c r="H16" s="17">
        <f t="shared" si="4"/>
        <v>0</v>
      </c>
      <c r="I16" s="17">
        <f t="shared" si="5"/>
        <v>0</v>
      </c>
      <c r="J16" s="17">
        <f t="shared" si="6"/>
        <v>0</v>
      </c>
      <c r="K16" s="17">
        <f t="shared" si="7"/>
        <v>0</v>
      </c>
      <c r="L16" s="17">
        <f t="shared" si="8"/>
        <v>0</v>
      </c>
      <c r="M16" s="17">
        <f t="shared" si="9"/>
        <v>0</v>
      </c>
      <c r="N16" s="17">
        <f t="shared" si="10"/>
        <v>0</v>
      </c>
      <c r="O16" s="23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5">
      <c r="A17" s="27" t="s">
        <v>129</v>
      </c>
      <c r="B17" s="27" t="s">
        <v>27</v>
      </c>
      <c r="C17" s="17">
        <f t="shared" si="0"/>
        <v>1.5338354493342568E-3</v>
      </c>
      <c r="D17" s="17">
        <f t="shared" si="1"/>
        <v>0</v>
      </c>
      <c r="E17" s="17">
        <f t="shared" si="2"/>
        <v>1.5336291222627831E-3</v>
      </c>
      <c r="F17" s="17">
        <f t="shared" si="3"/>
        <v>5.7752655798605688E-2</v>
      </c>
      <c r="G17" s="17">
        <v>0</v>
      </c>
      <c r="H17" s="17">
        <f t="shared" si="4"/>
        <v>5.7752655798605688E-2</v>
      </c>
      <c r="I17" s="17">
        <f t="shared" si="5"/>
        <v>3.5057764872562243E-2</v>
      </c>
      <c r="J17" s="17">
        <f t="shared" si="6"/>
        <v>2.2733208495713328</v>
      </c>
      <c r="K17" s="17">
        <f t="shared" si="7"/>
        <v>5.3231695902167649E-2</v>
      </c>
      <c r="L17" s="17">
        <f t="shared" si="8"/>
        <v>0</v>
      </c>
      <c r="M17" s="17">
        <f t="shared" si="9"/>
        <v>0</v>
      </c>
      <c r="N17" s="17">
        <f t="shared" si="10"/>
        <v>0</v>
      </c>
      <c r="O17" s="23">
        <f t="shared" si="11"/>
        <v>9.0383458203176122E-3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5">
      <c r="A18" s="27" t="s">
        <v>129</v>
      </c>
      <c r="B18" s="27" t="s">
        <v>3</v>
      </c>
      <c r="C18" s="17">
        <f t="shared" si="0"/>
        <v>2.3582142152406199E-2</v>
      </c>
      <c r="D18" s="17">
        <f t="shared" si="1"/>
        <v>0</v>
      </c>
      <c r="E18" s="17">
        <f t="shared" si="2"/>
        <v>2.3578969951417176E-2</v>
      </c>
      <c r="F18" s="17">
        <f t="shared" si="3"/>
        <v>1.1627901193208046E-6</v>
      </c>
      <c r="G18" s="17">
        <v>0</v>
      </c>
      <c r="H18" s="17">
        <f t="shared" si="4"/>
        <v>1.1627901193208046E-6</v>
      </c>
      <c r="I18" s="17">
        <f t="shared" si="5"/>
        <v>0.1391844736970097</v>
      </c>
      <c r="J18" s="17">
        <f t="shared" si="6"/>
        <v>1.237103990116744</v>
      </c>
      <c r="K18" s="17">
        <f t="shared" si="7"/>
        <v>0.14809920481323832</v>
      </c>
      <c r="L18" s="17">
        <f t="shared" si="8"/>
        <v>1.6450876008423485</v>
      </c>
      <c r="M18" s="17">
        <f t="shared" si="9"/>
        <v>0</v>
      </c>
      <c r="N18" s="17">
        <f t="shared" si="10"/>
        <v>1.462300089637643</v>
      </c>
      <c r="O18" s="23">
        <f t="shared" si="11"/>
        <v>4.048701517945761E-2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5">
      <c r="A19" s="27" t="s">
        <v>129</v>
      </c>
      <c r="B19" s="27" t="s">
        <v>4</v>
      </c>
      <c r="C19" s="17">
        <f t="shared" si="0"/>
        <v>0</v>
      </c>
      <c r="D19" s="17">
        <f t="shared" si="1"/>
        <v>0</v>
      </c>
      <c r="E19" s="17">
        <f t="shared" si="2"/>
        <v>0</v>
      </c>
      <c r="F19" s="17">
        <f t="shared" si="3"/>
        <v>0</v>
      </c>
      <c r="G19" s="17">
        <v>0</v>
      </c>
      <c r="H19" s="17">
        <f t="shared" si="4"/>
        <v>0</v>
      </c>
      <c r="I19" s="17">
        <f t="shared" si="5"/>
        <v>0</v>
      </c>
      <c r="J19" s="17">
        <f t="shared" si="6"/>
        <v>0</v>
      </c>
      <c r="K19" s="17">
        <f t="shared" si="7"/>
        <v>0</v>
      </c>
      <c r="L19" s="17">
        <f t="shared" si="8"/>
        <v>0</v>
      </c>
      <c r="M19" s="17">
        <f t="shared" si="9"/>
        <v>0</v>
      </c>
      <c r="N19" s="17">
        <f t="shared" si="10"/>
        <v>0</v>
      </c>
      <c r="O19" s="23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5">
      <c r="A20" s="27" t="s">
        <v>129</v>
      </c>
      <c r="B20" s="27" t="s">
        <v>5</v>
      </c>
      <c r="C20" s="17">
        <f t="shared" si="0"/>
        <v>0</v>
      </c>
      <c r="D20" s="17">
        <f t="shared" si="1"/>
        <v>0</v>
      </c>
      <c r="E20" s="17">
        <f t="shared" si="2"/>
        <v>0</v>
      </c>
      <c r="F20" s="17">
        <f t="shared" si="3"/>
        <v>0</v>
      </c>
      <c r="G20" s="17">
        <v>0</v>
      </c>
      <c r="H20" s="17">
        <f t="shared" si="4"/>
        <v>0</v>
      </c>
      <c r="I20" s="17">
        <f t="shared" si="5"/>
        <v>0</v>
      </c>
      <c r="J20" s="17">
        <f t="shared" si="6"/>
        <v>0</v>
      </c>
      <c r="K20" s="17">
        <f t="shared" si="7"/>
        <v>0</v>
      </c>
      <c r="L20" s="17">
        <f t="shared" si="8"/>
        <v>0</v>
      </c>
      <c r="M20" s="17">
        <f t="shared" si="9"/>
        <v>0</v>
      </c>
      <c r="N20" s="17">
        <f t="shared" si="10"/>
        <v>0</v>
      </c>
      <c r="O20" s="23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5">
      <c r="A21" s="27" t="s">
        <v>130</v>
      </c>
      <c r="B21" s="27" t="s">
        <v>27</v>
      </c>
      <c r="C21" s="17">
        <f t="shared" si="0"/>
        <v>4.2619909122707675E-2</v>
      </c>
      <c r="D21" s="17">
        <f t="shared" si="1"/>
        <v>0</v>
      </c>
      <c r="E21" s="17">
        <f t="shared" si="2"/>
        <v>4.2614176016826225E-2</v>
      </c>
      <c r="F21" s="17">
        <f t="shared" si="3"/>
        <v>3.683090026173149E-2</v>
      </c>
      <c r="G21" s="17">
        <v>0</v>
      </c>
      <c r="H21" s="17">
        <f t="shared" si="4"/>
        <v>3.683090026173149E-2</v>
      </c>
      <c r="I21" s="17">
        <f t="shared" si="5"/>
        <v>0.12440527528015501</v>
      </c>
      <c r="J21" s="17">
        <f t="shared" si="6"/>
        <v>0</v>
      </c>
      <c r="K21" s="17">
        <f t="shared" si="7"/>
        <v>0.12339514697659819</v>
      </c>
      <c r="L21" s="17">
        <f t="shared" si="8"/>
        <v>0</v>
      </c>
      <c r="M21" s="17">
        <f t="shared" si="9"/>
        <v>0</v>
      </c>
      <c r="N21" s="17">
        <f t="shared" si="10"/>
        <v>0</v>
      </c>
      <c r="O21" s="23">
        <f t="shared" si="11"/>
        <v>5.3422600519965127E-2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5">
      <c r="A22" s="27" t="s">
        <v>130</v>
      </c>
      <c r="B22" s="27" t="s">
        <v>3</v>
      </c>
      <c r="C22" s="17">
        <f t="shared" si="0"/>
        <v>0</v>
      </c>
      <c r="D22" s="17">
        <f t="shared" si="1"/>
        <v>0</v>
      </c>
      <c r="E22" s="17">
        <f t="shared" si="2"/>
        <v>0</v>
      </c>
      <c r="F22" s="17">
        <f t="shared" si="3"/>
        <v>0</v>
      </c>
      <c r="G22" s="17">
        <v>0</v>
      </c>
      <c r="H22" s="17">
        <f t="shared" si="4"/>
        <v>0</v>
      </c>
      <c r="I22" s="17">
        <f t="shared" si="5"/>
        <v>0</v>
      </c>
      <c r="J22" s="17">
        <f t="shared" si="6"/>
        <v>0</v>
      </c>
      <c r="K22" s="17">
        <f t="shared" si="7"/>
        <v>0</v>
      </c>
      <c r="L22" s="17">
        <f t="shared" si="8"/>
        <v>0</v>
      </c>
      <c r="M22" s="17">
        <f t="shared" si="9"/>
        <v>0</v>
      </c>
      <c r="N22" s="17">
        <f t="shared" si="10"/>
        <v>0</v>
      </c>
      <c r="O22" s="23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5">
      <c r="A23" s="27" t="s">
        <v>130</v>
      </c>
      <c r="B23" s="27" t="s">
        <v>4</v>
      </c>
      <c r="C23" s="17">
        <f t="shared" si="0"/>
        <v>0</v>
      </c>
      <c r="D23" s="17">
        <f t="shared" si="1"/>
        <v>0</v>
      </c>
      <c r="E23" s="17">
        <f t="shared" si="2"/>
        <v>0</v>
      </c>
      <c r="F23" s="17">
        <f t="shared" si="3"/>
        <v>0</v>
      </c>
      <c r="G23" s="17">
        <v>0</v>
      </c>
      <c r="H23" s="17">
        <f t="shared" si="4"/>
        <v>0</v>
      </c>
      <c r="I23" s="17">
        <f t="shared" si="5"/>
        <v>0</v>
      </c>
      <c r="J23" s="17">
        <f t="shared" si="6"/>
        <v>0</v>
      </c>
      <c r="K23" s="17">
        <f t="shared" si="7"/>
        <v>0</v>
      </c>
      <c r="L23" s="17">
        <f t="shared" si="8"/>
        <v>0</v>
      </c>
      <c r="M23" s="17">
        <f t="shared" si="9"/>
        <v>0</v>
      </c>
      <c r="N23" s="17">
        <f t="shared" si="10"/>
        <v>0</v>
      </c>
      <c r="O23" s="23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5">
      <c r="A24" s="27" t="s">
        <v>130</v>
      </c>
      <c r="B24" s="27" t="s">
        <v>5</v>
      </c>
      <c r="C24" s="17">
        <f t="shared" si="0"/>
        <v>0</v>
      </c>
      <c r="D24" s="17">
        <f t="shared" si="1"/>
        <v>0</v>
      </c>
      <c r="E24" s="17">
        <f t="shared" si="2"/>
        <v>0</v>
      </c>
      <c r="F24" s="17">
        <f t="shared" si="3"/>
        <v>0</v>
      </c>
      <c r="G24" s="17">
        <v>0</v>
      </c>
      <c r="H24" s="17">
        <f t="shared" si="4"/>
        <v>0</v>
      </c>
      <c r="I24" s="17">
        <f t="shared" si="5"/>
        <v>0</v>
      </c>
      <c r="J24" s="17">
        <f t="shared" si="6"/>
        <v>0</v>
      </c>
      <c r="K24" s="17">
        <f t="shared" si="7"/>
        <v>0</v>
      </c>
      <c r="L24" s="17">
        <f t="shared" si="8"/>
        <v>0</v>
      </c>
      <c r="M24" s="17">
        <f t="shared" si="9"/>
        <v>0</v>
      </c>
      <c r="N24" s="17">
        <f t="shared" si="10"/>
        <v>0</v>
      </c>
      <c r="O24" s="23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5">
      <c r="A25" s="38" t="s">
        <v>63</v>
      </c>
      <c r="B25" s="38"/>
      <c r="C25" s="17">
        <f>SUM(C15:C24)</f>
        <v>6.7735886724448136E-2</v>
      </c>
      <c r="D25" s="17">
        <f t="shared" ref="D25:O25" si="12">SUM(D15:D24)</f>
        <v>0</v>
      </c>
      <c r="E25" s="17">
        <f t="shared" si="12"/>
        <v>6.7726775090506175E-2</v>
      </c>
      <c r="F25" s="17">
        <f t="shared" si="12"/>
        <v>9.4584718850456495E-2</v>
      </c>
      <c r="G25" s="17">
        <f t="shared" si="12"/>
        <v>0</v>
      </c>
      <c r="H25" s="17">
        <f t="shared" si="12"/>
        <v>9.4584718850456495E-2</v>
      </c>
      <c r="I25" s="17">
        <f t="shared" si="12"/>
        <v>0.29864751384972693</v>
      </c>
      <c r="J25" s="17">
        <f t="shared" si="12"/>
        <v>3.5104248396880768</v>
      </c>
      <c r="K25" s="17">
        <f t="shared" si="12"/>
        <v>0.32472604769200414</v>
      </c>
      <c r="L25" s="17">
        <f t="shared" si="12"/>
        <v>1.6450876008423485</v>
      </c>
      <c r="M25" s="17">
        <f t="shared" si="12"/>
        <v>0</v>
      </c>
      <c r="N25" s="17">
        <f t="shared" si="12"/>
        <v>1.462300089637643</v>
      </c>
      <c r="O25" s="17">
        <f t="shared" si="12"/>
        <v>0.10294796151974035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25">
      <c r="A26" s="38" t="s">
        <v>73</v>
      </c>
      <c r="B26" s="38"/>
      <c r="C26" s="39" t="s">
        <v>59</v>
      </c>
      <c r="D26" s="39"/>
      <c r="E26" s="39"/>
      <c r="F26" s="39" t="s">
        <v>60</v>
      </c>
      <c r="G26" s="39"/>
      <c r="H26" s="39"/>
      <c r="I26" s="39" t="s">
        <v>61</v>
      </c>
      <c r="J26" s="39"/>
      <c r="K26" s="39"/>
      <c r="L26" s="39" t="s">
        <v>62</v>
      </c>
      <c r="M26" s="39"/>
      <c r="N26" s="39"/>
      <c r="O26" s="37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5">
      <c r="A27" s="27" t="s">
        <v>18</v>
      </c>
      <c r="B27" s="27" t="s">
        <v>19</v>
      </c>
      <c r="C27" s="28" t="s">
        <v>1</v>
      </c>
      <c r="D27" s="28" t="s">
        <v>2</v>
      </c>
      <c r="E27" s="28" t="s">
        <v>64</v>
      </c>
      <c r="F27" s="28" t="s">
        <v>1</v>
      </c>
      <c r="G27" s="28" t="s">
        <v>2</v>
      </c>
      <c r="H27" s="28" t="s">
        <v>64</v>
      </c>
      <c r="I27" s="28" t="s">
        <v>1</v>
      </c>
      <c r="J27" s="28" t="s">
        <v>2</v>
      </c>
      <c r="K27" s="28" t="s">
        <v>64</v>
      </c>
      <c r="L27" s="28" t="s">
        <v>1</v>
      </c>
      <c r="M27" s="28" t="s">
        <v>2</v>
      </c>
      <c r="N27" s="28" t="s">
        <v>64</v>
      </c>
      <c r="O27" s="3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5">
      <c r="A28" s="27" t="s">
        <v>26</v>
      </c>
      <c r="B28" s="27" t="s">
        <v>27</v>
      </c>
      <c r="C28" s="17">
        <f>(SUMIFS(MESKENAG2,KAYNAK,A28,SEBEP,B28,SÜRE,"Uzun",BİLDİRİM,"Bildirimli",İL,$B$10,İLÇE,$B$11)/VLOOKUP($B$11,ABONE2,3,FALSE))</f>
        <v>0</v>
      </c>
      <c r="D28" s="17">
        <f>(SUMIFS(MESKENOG2,KAYNAK,A28,SEBEP,B28,SÜRE,"Uzun",BİLDİRİM,"Bildirimli",İL,$B$10,İLÇE,$B$11)/VLOOKUP($B$11,ABONE2,4,FALSE))</f>
        <v>0</v>
      </c>
      <c r="E28" s="17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7">
        <f>(SUMIFS(TARIMSALAG2,KAYNAK,A28,SEBEP,B28,SÜRE,"Uzun",BİLDİRİM,"Bildirimli",İL,$B$10,İLÇE,$B$11)/VLOOKUP($B$11,ABONE2,6,FALSE))</f>
        <v>0</v>
      </c>
      <c r="G28" s="17">
        <v>0</v>
      </c>
      <c r="H28" s="17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7">
        <f>(SUMIFS(TICARETHANEAG2,KAYNAK,A28,SEBEP,B28,SÜRE,"Uzun",BİLDİRİM,"Bildirimli",İL,$B$10,İLÇE,$B$11)/VLOOKUP($B$11,ABONE2,9,FALSE))</f>
        <v>0</v>
      </c>
      <c r="J28" s="17">
        <f>(SUMIFS(TICARETHANEOG2,KAYNAK,A28,SEBEP,B28,SÜRE,"Uzun",BİLDİRİM,"Bildirimli",İL,$B$10,İLÇE,$B$11)/VLOOKUP($B$11,ABONE2,10,FALSE))</f>
        <v>0</v>
      </c>
      <c r="K28" s="17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7">
        <f>(SUMIFS(SANAYIAG2,KAYNAK,A28,SEBEP,B28,SÜRE,"Uzun",BİLDİRİM,"Bildirimli",İL,$B$10,İLÇE,$B$11)/VLOOKUP($B$11,ABONE2,12,FALSE))</f>
        <v>0</v>
      </c>
      <c r="M28" s="17">
        <f>(SUMIFS(SANAYIOG2,KAYNAK,A28,SEBEP,B28,SÜRE,"Uzun",BİLDİRİM,"Bildirimli",İL,$B$10,İLÇE,$B$11)/VLOOKUP($B$11,ABONE2,13,FALSE))</f>
        <v>0</v>
      </c>
      <c r="N28" s="17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23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5">
      <c r="A29" s="27" t="s">
        <v>129</v>
      </c>
      <c r="B29" s="27" t="s">
        <v>27</v>
      </c>
      <c r="C29" s="17">
        <f>(SUMIFS(MESKENAG2,KAYNAK,A29,SEBEP,B29,SÜRE,"Uzun",BİLDİRİM,"Bildirimli",İL,$B$10,İLÇE,$B$11)/VLOOKUP($B$11,ABONE2,3,FALSE))</f>
        <v>3.1102649288127855E-3</v>
      </c>
      <c r="D29" s="17">
        <f>(SUMIFS(MESKENOG2,KAYNAK,A29,SEBEP,B29,SÜRE,"Uzun",BİLDİRİM,"Bildirimli",İL,$B$10,İLÇE,$B$11)/VLOOKUP($B$11,ABONE2,4,FALSE))</f>
        <v>0</v>
      </c>
      <c r="E29" s="17">
        <f>(SUMIFS(MESKENAG2,KAYNAK,A29,SEBEP,B29,SÜRE,"Uzun",BİLDİRİM,"Bildirimli",İL,$B$10,İLÇE,$B$11)+SUMIFS(MESKENOG2,KAYNAK,A29,SEBEP,B29,SÜRE,"Uzun",BİLDİRİM,"Bildirimli",İL,$B$10,İLÇE,$B$11))/VLOOKUP($B$11,ABONE2,5,FALSE)</f>
        <v>3.1098465450451218E-3</v>
      </c>
      <c r="F29" s="17">
        <f>(SUMIFS(TARIMSALAG2,KAYNAK,A29,SEBEP,B29,SÜRE,"Uzun",BİLDİRİM,"Bildirimli",İL,$B$10,İLÇE,$B$11)/VLOOKUP($B$11,ABONE2,6,FALSE))</f>
        <v>0</v>
      </c>
      <c r="G29" s="17">
        <v>0</v>
      </c>
      <c r="H29" s="17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7">
        <f>(SUMIFS(TICARETHANEAG2,KAYNAK,A29,SEBEP,B29,SÜRE,"Uzun",BİLDİRİM,"Bildirimli",İL,$B$10,İLÇE,$B$11)/VLOOKUP($B$11,ABONE2,9,FALSE))</f>
        <v>6.797180060680791E-3</v>
      </c>
      <c r="J29" s="17">
        <f>(SUMIFS(TICARETHANEOG2,KAYNAK,A29,SEBEP,B29,SÜRE,"Uzun",BİLDİRİM,"Bildirimli",İL,$B$10,İLÇE,$B$11)/VLOOKUP($B$11,ABONE2,10,FALSE))</f>
        <v>0</v>
      </c>
      <c r="K29" s="17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6.7419892824103064E-3</v>
      </c>
      <c r="L29" s="17">
        <f>(SUMIFS(SANAYIAG2,KAYNAK,A29,SEBEP,B29,SÜRE,"Uzun",BİLDİRİM,"Bildirimli",İL,$B$10,İLÇE,$B$11)/VLOOKUP($B$11,ABONE2,12,FALSE))</f>
        <v>0.23840689570884083</v>
      </c>
      <c r="M29" s="17">
        <f>(SUMIFS(SANAYIOG2,KAYNAK,A29,SEBEP,B29,SÜRE,"Uzun",BİLDİRİM,"Bildirimli",İL,$B$10,İLÇE,$B$11)/VLOOKUP($B$11,ABONE2,13,FALSE))</f>
        <v>0</v>
      </c>
      <c r="N29" s="17">
        <f>(SUMIFS(SANAYIAG2,KAYNAK,A29,SEBEP,B29,SÜRE,"Uzun",BİLDİRİM,"Bildirimli",İL,$B$10,İLÇE,$B$11)+SUMIFS(SANAYIOG2,KAYNAK,A29,SEBEP,B29,SÜRE,"Uzun",BİLDİRİM,"Bildirimli",İL,$B$10,İLÇE,$B$11))/VLOOKUP($B$11,ABONE2,14,FALSE)</f>
        <v>0.21191724063008074</v>
      </c>
      <c r="O29" s="23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3.6227536353147893E-3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5">
      <c r="A30" s="27" t="s">
        <v>129</v>
      </c>
      <c r="B30" s="27" t="s">
        <v>5</v>
      </c>
      <c r="C30" s="17">
        <f>(SUMIFS(MESKENAG2,KAYNAK,A30,SEBEP,B30,SÜRE,"Uzun",BİLDİRİM,"Bildirimli",İL,$B$10,İLÇE,$B$11)/VLOOKUP($B$11,ABONE2,3,FALSE))</f>
        <v>0</v>
      </c>
      <c r="D30" s="17">
        <f>(SUMIFS(MESKENOG2,KAYNAK,A30,SEBEP,B30,SÜRE,"Uzun",BİLDİRİM,"Bildirimli",İL,$B$10,İLÇE,$B$11)/VLOOKUP($B$11,ABONE2,4,FALSE))</f>
        <v>0</v>
      </c>
      <c r="E30" s="17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7">
        <f>(SUMIFS(TARIMSALAG2,KAYNAK,A30,SEBEP,B30,SÜRE,"Uzun",BİLDİRİM,"Bildirimli",İL,$B$10,İLÇE,$B$11)/VLOOKUP($B$11,ABONE2,6,FALSE))</f>
        <v>0</v>
      </c>
      <c r="G30" s="17">
        <v>0</v>
      </c>
      <c r="H30" s="17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7">
        <f>(SUMIFS(TICARETHANEAG2,KAYNAK,A30,SEBEP,B30,SÜRE,"Uzun",BİLDİRİM,"Bildirimli",İL,$B$10,İLÇE,$B$11)/VLOOKUP($B$11,ABONE2,9,FALSE))</f>
        <v>0</v>
      </c>
      <c r="J30" s="17">
        <f>(SUMIFS(TICARETHANEOG2,KAYNAK,A30,SEBEP,B30,SÜRE,"Uzun",BİLDİRİM,"Bildirimli",İL,$B$10,İLÇE,$B$11)/VLOOKUP($B$11,ABONE2,10,FALSE))</f>
        <v>0</v>
      </c>
      <c r="K30" s="17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7">
        <f>(SUMIFS(SANAYIAG2,KAYNAK,A30,SEBEP,B30,SÜRE,"Uzun",BİLDİRİM,"Bildirimli",İL,$B$10,İLÇE,$B$11)/VLOOKUP($B$11,ABONE2,12,FALSE))</f>
        <v>0</v>
      </c>
      <c r="M30" s="17">
        <f>(SUMIFS(SANAYIOG2,KAYNAK,A30,SEBEP,B30,SÜRE,"Uzun",BİLDİRİM,"Bildirimli",İL,$B$10,İLÇE,$B$11)/VLOOKUP($B$11,ABONE2,13,FALSE))</f>
        <v>0</v>
      </c>
      <c r="N30" s="17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23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5">
      <c r="A31" s="27" t="s">
        <v>130</v>
      </c>
      <c r="B31" s="27" t="s">
        <v>27</v>
      </c>
      <c r="C31" s="17">
        <f>(SUMIFS(MESKENAG2,KAYNAK,A31,SEBEP,B31,SÜRE,"Uzun",BİLDİRİM,"Bildirimli",İL,$B$10,İLÇE,$B$11)/VLOOKUP($B$11,ABONE2,3,FALSE))</f>
        <v>3.5074692678301487E-3</v>
      </c>
      <c r="D31" s="17">
        <f>(SUMIFS(MESKENOG2,KAYNAK,A31,SEBEP,B31,SÜRE,"Uzun",BİLDİRİM,"Bildirimli",İL,$B$10,İLÇE,$B$11)/VLOOKUP($B$11,ABONE2,4,FALSE))</f>
        <v>0</v>
      </c>
      <c r="E31" s="17">
        <f>(SUMIFS(MESKENAG2,KAYNAK,A31,SEBEP,B31,SÜRE,"Uzun",BİLDİRİM,"Bildirimli",İL,$B$10,İLÇE,$B$11)+SUMIFS(MESKENOG2,KAYNAK,A31,SEBEP,B31,SÜRE,"Uzun",BİLDİRİM,"Bildirimli",İL,$B$10,İLÇE,$B$11))/VLOOKUP($B$11,ABONE2,5,FALSE)</f>
        <v>3.5069974532931794E-3</v>
      </c>
      <c r="F31" s="17">
        <f>(SUMIFS(TARIMSALAG2,KAYNAK,A31,SEBEP,B31,SÜRE,"Uzun",BİLDİRİM,"Bildirimli",İL,$B$10,İLÇE,$B$11)/VLOOKUP($B$11,ABONE2,6,FALSE))</f>
        <v>0</v>
      </c>
      <c r="G31" s="17">
        <v>0</v>
      </c>
      <c r="H31" s="17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7">
        <f>(SUMIFS(TICARETHANEAG2,KAYNAK,A31,SEBEP,B31,SÜRE,"Uzun",BİLDİRİM,"Bildirimli",İL,$B$10,İLÇE,$B$11)/VLOOKUP($B$11,ABONE2,9,FALSE))</f>
        <v>9.7723104765343009E-4</v>
      </c>
      <c r="J31" s="17">
        <f>(SUMIFS(TICARETHANEOG2,KAYNAK,A31,SEBEP,B31,SÜRE,"Uzun",BİLDİRİM,"Bildirimli",İL,$B$10,İLÇE,$B$11)/VLOOKUP($B$11,ABONE2,10,FALSE))</f>
        <v>0</v>
      </c>
      <c r="K31" s="17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9.6929626564256884E-4</v>
      </c>
      <c r="L31" s="17">
        <f>(SUMIFS(SANAYIAG2,KAYNAK,A31,SEBEP,B31,SÜRE,"Uzun",BİLDİRİM,"Bildirimli",İL,$B$10,İLÇE,$B$11)/VLOOKUP($B$11,ABONE2,12,FALSE))</f>
        <v>0</v>
      </c>
      <c r="M31" s="17">
        <f>(SUMIFS(SANAYIOG2,KAYNAK,A31,SEBEP,B31,SÜRE,"Uzun",BİLDİRİM,"Bildirimli",İL,$B$10,İLÇE,$B$11)/VLOOKUP($B$11,ABONE2,13,FALSE))</f>
        <v>0</v>
      </c>
      <c r="N31" s="17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23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3.1304407915060469E-3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5">
      <c r="A32" s="27" t="s">
        <v>130</v>
      </c>
      <c r="B32" s="27" t="s">
        <v>5</v>
      </c>
      <c r="C32" s="17">
        <f>(SUMIFS(MESKENAG2,KAYNAK,A32,SEBEP,B32,SÜRE,"Uzun",BİLDİRİM,"Bildirimli",İL,$B$10,İLÇE,$B$11)/VLOOKUP($B$11,ABONE2,3,FALSE))</f>
        <v>0</v>
      </c>
      <c r="D32" s="17">
        <f>(SUMIFS(MESKENOG2,KAYNAK,A32,SEBEP,B32,SÜRE,"Uzun",BİLDİRİM,"Bildirimli",İL,$B$10,İLÇE,$B$11)/VLOOKUP($B$11,ABONE2,4,FALSE))</f>
        <v>0</v>
      </c>
      <c r="E32" s="17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7">
        <f>(SUMIFS(TARIMSALAG2,KAYNAK,A32,SEBEP,B32,SÜRE,"Uzun",BİLDİRİM,"Bildirimli",İL,$B$10,İLÇE,$B$11)/VLOOKUP($B$11,ABONE2,6,FALSE))</f>
        <v>0</v>
      </c>
      <c r="G32" s="17">
        <v>0</v>
      </c>
      <c r="H32" s="17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7">
        <f>(SUMIFS(TICARETHANEAG2,KAYNAK,A32,SEBEP,B32,SÜRE,"Uzun",BİLDİRİM,"Bildirimli",İL,$B$10,İLÇE,$B$11)/VLOOKUP($B$11,ABONE2,9,FALSE))</f>
        <v>0</v>
      </c>
      <c r="J32" s="17">
        <f>(SUMIFS(TICARETHANEOG2,KAYNAK,A32,SEBEP,B32,SÜRE,"Uzun",BİLDİRİM,"Bildirimli",İL,$B$10,İLÇE,$B$11)/VLOOKUP($B$11,ABONE2,10,FALSE))</f>
        <v>0</v>
      </c>
      <c r="K32" s="17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7">
        <f>(SUMIFS(SANAYIAG2,KAYNAK,A32,SEBEP,B32,SÜRE,"Uzun",BİLDİRİM,"Bildirimli",İL,$B$10,İLÇE,$B$11)/VLOOKUP($B$11,ABONE2,12,FALSE))</f>
        <v>0</v>
      </c>
      <c r="M32" s="17">
        <f>(SUMIFS(SANAYIOG2,KAYNAK,A32,SEBEP,B32,SÜRE,"Uzun",BİLDİRİM,"Bildirimli",İL,$B$10,İLÇE,$B$11)/VLOOKUP($B$11,ABONE2,13,FALSE))</f>
        <v>0</v>
      </c>
      <c r="N32" s="17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23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5">
      <c r="A33" s="38" t="s">
        <v>63</v>
      </c>
      <c r="B33" s="38"/>
      <c r="C33" s="17">
        <f>SUM(C28:C32)</f>
        <v>6.6177341966429347E-3</v>
      </c>
      <c r="D33" s="17">
        <f t="shared" ref="D33:O33" si="13">SUM(D28:D32)</f>
        <v>0</v>
      </c>
      <c r="E33" s="17">
        <f t="shared" si="13"/>
        <v>6.6168439983383016E-3</v>
      </c>
      <c r="F33" s="17">
        <f t="shared" si="13"/>
        <v>0</v>
      </c>
      <c r="G33" s="17">
        <f t="shared" si="13"/>
        <v>0</v>
      </c>
      <c r="H33" s="17">
        <f t="shared" si="13"/>
        <v>0</v>
      </c>
      <c r="I33" s="17">
        <f t="shared" si="13"/>
        <v>7.7744111083342211E-3</v>
      </c>
      <c r="J33" s="17">
        <f t="shared" si="13"/>
        <v>0</v>
      </c>
      <c r="K33" s="17">
        <f t="shared" si="13"/>
        <v>7.7112855480528757E-3</v>
      </c>
      <c r="L33" s="17">
        <f t="shared" si="13"/>
        <v>0.23840689570884083</v>
      </c>
      <c r="M33" s="17">
        <f t="shared" si="13"/>
        <v>0</v>
      </c>
      <c r="N33" s="17">
        <f t="shared" si="13"/>
        <v>0.21191724063008074</v>
      </c>
      <c r="O33" s="17">
        <f t="shared" si="13"/>
        <v>6.7531944268208362E-3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5">
      <c r="C34" s="15"/>
      <c r="D34" s="15"/>
      <c r="E34" s="15"/>
      <c r="F34" s="15"/>
      <c r="G34" s="15"/>
      <c r="H34" s="15"/>
      <c r="I34" s="15"/>
      <c r="J34" s="15"/>
      <c r="K34" s="15"/>
      <c r="L34" s="15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25">
      <c r="B35" s="37" t="s">
        <v>74</v>
      </c>
      <c r="C35" s="39" t="s">
        <v>59</v>
      </c>
      <c r="D35" s="39"/>
      <c r="E35" s="39"/>
      <c r="F35" s="39" t="s">
        <v>60</v>
      </c>
      <c r="G35" s="39"/>
      <c r="H35" s="39"/>
      <c r="I35" s="39" t="s">
        <v>61</v>
      </c>
      <c r="J35" s="39"/>
      <c r="K35" s="39"/>
      <c r="L35" s="39" t="s">
        <v>62</v>
      </c>
      <c r="M35" s="39"/>
      <c r="N35" s="39"/>
      <c r="O35" s="37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25">
      <c r="B36" s="37"/>
      <c r="C36" s="33" t="s">
        <v>1</v>
      </c>
      <c r="D36" s="33" t="s">
        <v>2</v>
      </c>
      <c r="E36" s="33" t="s">
        <v>64</v>
      </c>
      <c r="F36" s="33" t="s">
        <v>1</v>
      </c>
      <c r="G36" s="33" t="s">
        <v>2</v>
      </c>
      <c r="H36" s="33" t="s">
        <v>64</v>
      </c>
      <c r="I36" s="33" t="s">
        <v>1</v>
      </c>
      <c r="J36" s="33" t="s">
        <v>2</v>
      </c>
      <c r="K36" s="33" t="s">
        <v>64</v>
      </c>
      <c r="L36" s="33" t="s">
        <v>1</v>
      </c>
      <c r="M36" s="33" t="s">
        <v>2</v>
      </c>
      <c r="N36" s="33" t="s">
        <v>64</v>
      </c>
      <c r="O36" s="37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7.25" x14ac:dyDescent="0.25">
      <c r="B37" s="34" t="s">
        <v>65</v>
      </c>
      <c r="C37" s="22">
        <f>VLOOKUP($B$11,ABONE2,3,FALSE)</f>
        <v>29732</v>
      </c>
      <c r="D37" s="22">
        <f>VLOOKUP($B$11,ABONE2,4,FALSE)</f>
        <v>4</v>
      </c>
      <c r="E37" s="22">
        <f>VLOOKUP($B$11,ABONE2,5,FALSE)</f>
        <v>29736</v>
      </c>
      <c r="F37" s="22">
        <f>VLOOKUP($B$11,ABONE2,6,FALSE)</f>
        <v>337</v>
      </c>
      <c r="G37" s="22">
        <f>VLOOKUP($B$11,ABONE2,7,FALSE)</f>
        <v>0</v>
      </c>
      <c r="H37" s="22">
        <f>VLOOKUP($B$11,ABONE2,8,FALSE)</f>
        <v>337</v>
      </c>
      <c r="I37" s="22">
        <f>VLOOKUP($B$11,ABONE2,9,FALSE)</f>
        <v>4642</v>
      </c>
      <c r="J37" s="22">
        <f>VLOOKUP($B$11,ABONE2,10,FALSE)</f>
        <v>38</v>
      </c>
      <c r="K37" s="22">
        <f>VLOOKUP($B$11,ABONE2,11,FALSE)</f>
        <v>4680</v>
      </c>
      <c r="L37" s="36">
        <f>VLOOKUP($B$11,ABONE2,12,FALSE)</f>
        <v>8</v>
      </c>
      <c r="M37" s="36">
        <f>VLOOKUP($B$11,ABONE2,13,FALSE)</f>
        <v>1</v>
      </c>
      <c r="N37" s="36">
        <f>VLOOKUP($B$11,ABONE2,14,FALSE)</f>
        <v>9</v>
      </c>
      <c r="O37" s="36">
        <f>VLOOKUP($B$11,ABONE2,15,FALSE)</f>
        <v>34762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1.5" x14ac:dyDescent="0.25">
      <c r="B38" s="34" t="s">
        <v>66</v>
      </c>
      <c r="C38" s="22">
        <f>VLOOKUP($B$11,TUKETIM,3,FALSE)</f>
        <v>9291.8920083333323</v>
      </c>
      <c r="D38" s="22">
        <f>VLOOKUP($B$11,TUKETIM,4,FALSE)</f>
        <v>10.757241666666669</v>
      </c>
      <c r="E38" s="22">
        <f>VLOOKUP($B$11,TUKETIM,5,FALSE)</f>
        <v>9302.6492499999986</v>
      </c>
      <c r="F38" s="22">
        <f>VLOOKUP($B$11,TUKETIM,6,FALSE)</f>
        <v>104.58114166666667</v>
      </c>
      <c r="G38" s="22">
        <f>VLOOKUP($B$11,TUKETIM,7,FALSE)</f>
        <v>0</v>
      </c>
      <c r="H38" s="22">
        <f>VLOOKUP($B$11,TUKETIM,8,FALSE)</f>
        <v>104.58114166666667</v>
      </c>
      <c r="I38" s="22">
        <f>VLOOKUP($B$11,TUKETIM,9,FALSE)</f>
        <v>3438.4389666666666</v>
      </c>
      <c r="J38" s="22">
        <f>VLOOKUP($B$11,TUKETIM,10,FALSE)</f>
        <v>3640.6375166666671</v>
      </c>
      <c r="K38" s="22">
        <f>VLOOKUP($B$11,TUKETIM,11,FALSE)</f>
        <v>7079.0764833333342</v>
      </c>
      <c r="L38" s="36">
        <f>VLOOKUP($B$11,TUKETIM,12,FALSE)</f>
        <v>168.422225</v>
      </c>
      <c r="M38" s="36">
        <f>VLOOKUP($B$11,TUKETIM,13,FALSE)</f>
        <v>209.30397500000004</v>
      </c>
      <c r="N38" s="36">
        <f>VLOOKUP($B$11,TUKETIM,14,FALSE)</f>
        <v>377.72620000000006</v>
      </c>
      <c r="O38" s="36">
        <f>VLOOKUP($B$11,TUKETIM,15,FALSE)</f>
        <v>16864.033074999999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1.5" x14ac:dyDescent="0.25">
      <c r="B39" s="34" t="s">
        <v>67</v>
      </c>
      <c r="C39" s="22">
        <f>VLOOKUP($B$11,ANLASMA,3,FALSE)</f>
        <v>182451.538</v>
      </c>
      <c r="D39" s="22">
        <f>VLOOKUP($B$11,ANLASMA,4,FALSE)</f>
        <v>746.52</v>
      </c>
      <c r="E39" s="22">
        <f>VLOOKUP($B$11,ANLASMA,5,FALSE)</f>
        <v>183198.05799999999</v>
      </c>
      <c r="F39" s="22">
        <f>VLOOKUP($B$11,ANLASMA,6,FALSE)</f>
        <v>1886.47</v>
      </c>
      <c r="G39" s="22">
        <f>VLOOKUP($B$11,ANLASMA,7,FALSE)</f>
        <v>0</v>
      </c>
      <c r="H39" s="22">
        <f>VLOOKUP($B$11,ANLASMA,8,FALSE)</f>
        <v>1886.47</v>
      </c>
      <c r="I39" s="22">
        <f>VLOOKUP($B$11,ANLASMA,9,FALSE)</f>
        <v>29380.794000000002</v>
      </c>
      <c r="J39" s="22">
        <f>VLOOKUP($B$11,ANLASMA,10,FALSE)</f>
        <v>27382.12</v>
      </c>
      <c r="K39" s="22">
        <f>VLOOKUP($B$11,ANLASMA,11,FALSE)</f>
        <v>56762.914000000004</v>
      </c>
      <c r="L39" s="36">
        <f>VLOOKUP($B$11,ANLASMA,12,FALSE)</f>
        <v>633.54</v>
      </c>
      <c r="M39" s="36">
        <f>VLOOKUP($B$11,ANLASMA,13,FALSE)</f>
        <v>480</v>
      </c>
      <c r="N39" s="36">
        <f>VLOOKUP($B$11,ANLASMA,14,FALSE)</f>
        <v>1113.54</v>
      </c>
      <c r="O39" s="36">
        <f>VLOOKUP($B$11,ANLASMA,15,FALSE)</f>
        <v>242960.98199999999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5">
      <c r="C40" s="15"/>
      <c r="D40" s="15"/>
      <c r="E40" s="15"/>
      <c r="F40" s="15"/>
      <c r="G40" s="15"/>
      <c r="H40" s="15"/>
      <c r="I40" s="15"/>
      <c r="J40" s="15"/>
      <c r="K40" s="15"/>
      <c r="L40" s="15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5">
      <c r="B41" s="24" t="s">
        <v>28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25">
      <c r="B42" s="46" t="s">
        <v>75</v>
      </c>
      <c r="C42" s="46"/>
      <c r="D42" s="46"/>
      <c r="E42" s="46"/>
      <c r="F42" s="46"/>
      <c r="G42" s="46"/>
      <c r="H42" s="46"/>
      <c r="I42" s="46"/>
      <c r="J42" s="46"/>
      <c r="K42" s="46"/>
      <c r="L42" s="15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5">
      <c r="B43" s="46" t="s">
        <v>76</v>
      </c>
      <c r="C43" s="46"/>
      <c r="D43" s="46"/>
      <c r="E43" s="46"/>
      <c r="F43" s="46"/>
      <c r="G43" s="46"/>
      <c r="H43" s="46"/>
      <c r="I43" s="46"/>
      <c r="J43" s="46"/>
      <c r="K43" s="46"/>
      <c r="L43" s="15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5">
      <c r="B44" s="46" t="s">
        <v>77</v>
      </c>
      <c r="C44" s="46"/>
      <c r="D44" s="46"/>
      <c r="E44" s="46"/>
      <c r="F44" s="46"/>
      <c r="G44" s="46"/>
      <c r="H44" s="46"/>
      <c r="I44" s="46"/>
      <c r="J44" s="46"/>
      <c r="K44" s="46"/>
      <c r="L44" s="15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5">
      <c r="B45" s="25" t="s">
        <v>78</v>
      </c>
      <c r="C45" s="26"/>
      <c r="D45" s="26"/>
      <c r="E45" s="26"/>
      <c r="F45" s="26"/>
      <c r="G45" s="26"/>
      <c r="H45" s="26"/>
      <c r="I45" s="26"/>
      <c r="J45" s="26"/>
      <c r="K45" s="26"/>
      <c r="L45" s="1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5">
      <c r="E46" s="15"/>
      <c r="F46" s="15"/>
      <c r="G46" s="15"/>
      <c r="H46" s="15"/>
      <c r="I46" s="15"/>
      <c r="J46" s="15"/>
      <c r="K46" s="15"/>
      <c r="L46" s="15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5">
      <c r="E47" s="15"/>
      <c r="F47" s="15"/>
      <c r="G47" s="15"/>
      <c r="H47" s="15"/>
      <c r="I47" s="15"/>
      <c r="J47" s="15"/>
      <c r="K47" s="15"/>
      <c r="L47" s="15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5">
      <c r="E48" s="15"/>
      <c r="F48" s="15"/>
      <c r="G48" s="15"/>
      <c r="H48" s="15"/>
      <c r="I48" s="15"/>
      <c r="J48" s="15"/>
      <c r="K48" s="15"/>
      <c r="L48" s="15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25">
      <c r="E49" s="15"/>
      <c r="F49" s="15"/>
      <c r="G49" s="15"/>
      <c r="H49" s="15"/>
      <c r="I49" s="15"/>
      <c r="J49" s="15"/>
      <c r="K49" s="15"/>
      <c r="L49" s="15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25">
      <c r="E50" s="15"/>
      <c r="F50" s="15"/>
      <c r="G50" s="15"/>
      <c r="H50" s="15"/>
      <c r="I50" s="15"/>
      <c r="J50" s="15"/>
      <c r="K50" s="15"/>
      <c r="L50" s="15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25">
      <c r="E51" s="15"/>
      <c r="F51" s="15"/>
      <c r="G51" s="15"/>
      <c r="H51" s="15"/>
      <c r="I51" s="15"/>
      <c r="J51" s="15"/>
      <c r="K51" s="15"/>
      <c r="L51" s="15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25">
      <c r="E52" s="15"/>
      <c r="F52" s="15"/>
      <c r="G52" s="15"/>
      <c r="H52" s="15"/>
      <c r="I52" s="15"/>
      <c r="J52" s="15"/>
      <c r="K52" s="15"/>
      <c r="L52" s="15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25">
      <c r="E53" s="15"/>
      <c r="F53" s="15"/>
      <c r="G53" s="15"/>
      <c r="H53" s="15"/>
      <c r="I53" s="15"/>
      <c r="J53" s="15"/>
      <c r="K53" s="15"/>
      <c r="L53" s="15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25">
      <c r="E54" s="15"/>
      <c r="F54" s="15"/>
      <c r="G54" s="15"/>
      <c r="H54" s="15"/>
      <c r="I54" s="15"/>
      <c r="J54" s="15"/>
      <c r="K54" s="15"/>
      <c r="L54" s="15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25">
      <c r="E55" s="15"/>
      <c r="F55" s="15"/>
      <c r="G55" s="15"/>
      <c r="H55" s="15"/>
      <c r="I55" s="15"/>
      <c r="J55" s="15"/>
      <c r="K55" s="15"/>
      <c r="L55" s="15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25">
      <c r="E56" s="15"/>
      <c r="F56" s="15"/>
      <c r="G56" s="15"/>
      <c r="H56" s="15"/>
      <c r="I56" s="15"/>
      <c r="J56" s="15"/>
      <c r="K56" s="15"/>
      <c r="L56" s="15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25">
      <c r="E57" s="15"/>
      <c r="F57" s="15"/>
      <c r="G57" s="15"/>
      <c r="H57" s="15"/>
      <c r="I57" s="15"/>
      <c r="J57" s="15"/>
      <c r="K57" s="15"/>
      <c r="L57" s="15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25">
      <c r="E58" s="15"/>
      <c r="F58" s="15"/>
      <c r="G58" s="15"/>
      <c r="H58" s="15"/>
      <c r="I58" s="15"/>
      <c r="J58" s="15"/>
      <c r="K58" s="15"/>
      <c r="L58" s="15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25">
      <c r="E59" s="15"/>
      <c r="F59" s="15"/>
      <c r="G59" s="15"/>
      <c r="H59" s="15"/>
      <c r="I59" s="15"/>
      <c r="J59" s="15"/>
      <c r="K59" s="15"/>
      <c r="L59" s="15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25">
      <c r="E60" s="15"/>
      <c r="F60" s="15"/>
      <c r="G60" s="15"/>
      <c r="H60" s="15"/>
      <c r="I60" s="15"/>
      <c r="J60" s="15"/>
      <c r="K60" s="15"/>
      <c r="L60" s="15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25">
      <c r="E61" s="15"/>
      <c r="F61" s="15"/>
      <c r="G61" s="15"/>
      <c r="H61" s="15"/>
      <c r="I61" s="15"/>
      <c r="J61" s="15"/>
      <c r="K61" s="15"/>
      <c r="L61" s="15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25">
      <c r="E62" s="15"/>
      <c r="F62" s="15"/>
      <c r="G62" s="15"/>
      <c r="H62" s="15"/>
      <c r="I62" s="15"/>
      <c r="J62" s="15"/>
      <c r="K62" s="15"/>
      <c r="L62" s="15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25">
      <c r="E63" s="15"/>
      <c r="F63" s="15"/>
      <c r="G63" s="15"/>
      <c r="H63" s="15"/>
      <c r="I63" s="15"/>
      <c r="J63" s="15"/>
      <c r="K63" s="15"/>
      <c r="L63" s="15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25">
      <c r="E64" s="15"/>
      <c r="F64" s="15"/>
      <c r="G64" s="15"/>
      <c r="H64" s="15"/>
      <c r="I64" s="15"/>
      <c r="J64" s="15"/>
      <c r="K64" s="15"/>
      <c r="L64" s="15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25">
      <c r="E65" s="15"/>
      <c r="F65" s="15"/>
      <c r="G65" s="15"/>
      <c r="H65" s="15"/>
      <c r="I65" s="15"/>
      <c r="J65" s="15"/>
      <c r="K65" s="15"/>
      <c r="L65" s="15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25">
      <c r="E66" s="15"/>
      <c r="F66" s="15"/>
      <c r="G66" s="15"/>
      <c r="H66" s="15"/>
      <c r="I66" s="15"/>
      <c r="J66" s="15"/>
      <c r="K66" s="15"/>
      <c r="L66" s="15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25">
      <c r="E67" s="15"/>
      <c r="F67" s="15"/>
      <c r="G67" s="15"/>
      <c r="H67" s="15"/>
      <c r="I67" s="15"/>
      <c r="J67" s="15"/>
      <c r="K67" s="15"/>
      <c r="L67" s="15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25">
      <c r="E68" s="15"/>
      <c r="F68" s="15"/>
      <c r="G68" s="15"/>
      <c r="H68" s="15"/>
      <c r="I68" s="15"/>
      <c r="J68" s="15"/>
      <c r="K68" s="15"/>
      <c r="L68" s="15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25">
      <c r="E69" s="15"/>
      <c r="F69" s="15"/>
      <c r="G69" s="15"/>
      <c r="H69" s="15"/>
      <c r="I69" s="15"/>
      <c r="J69" s="15"/>
      <c r="K69" s="15"/>
      <c r="L69" s="15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25">
      <c r="E70" s="15"/>
      <c r="F70" s="15"/>
      <c r="G70" s="15"/>
      <c r="H70" s="15"/>
      <c r="I70" s="15"/>
      <c r="J70" s="15"/>
      <c r="K70" s="15"/>
      <c r="L70" s="15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2023-08-01T12:28:54Z</dcterms:modified>
</cp:coreProperties>
</file>